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67.xml"/>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59.xml"/>
  <Override ContentType="application/vnd.openxmlformats-officedocument.spreadsheetml.table+xml" PartName="/xl/tables/table84.xml"/>
  <Override ContentType="application/vnd.openxmlformats-officedocument.spreadsheetml.table+xml" PartName="/xl/tables/table58.xml"/>
  <Override ContentType="application/vnd.openxmlformats-officedocument.spreadsheetml.table+xml" PartName="/xl/tables/table76.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24.xml"/>
  <Override ContentType="application/vnd.openxmlformats-officedocument.spreadsheetml.table+xml" PartName="/xl/tables/table50.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49.xml"/>
  <Override ContentType="application/vnd.openxmlformats-officedocument.spreadsheetml.table+xml" PartName="/xl/tables/table74.xml"/>
  <Override ContentType="application/vnd.openxmlformats-officedocument.spreadsheetml.table+xml" PartName="/xl/tables/table57.xml"/>
  <Override ContentType="application/vnd.openxmlformats-officedocument.spreadsheetml.table+xml" PartName="/xl/tables/table83.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75.xml"/>
  <Override ContentType="application/vnd.openxmlformats-officedocument.spreadsheetml.table+xml" PartName="/xl/tables/table23.xml"/>
  <Override ContentType="application/vnd.openxmlformats-officedocument.spreadsheetml.table+xml" PartName="/xl/tables/table66.xml"/>
  <Override ContentType="application/vnd.openxmlformats-officedocument.spreadsheetml.table+xml" PartName="/xl/tables/table18.xml"/>
  <Override ContentType="application/vnd.openxmlformats-officedocument.spreadsheetml.table+xml" PartName="/xl/tables/table48.xml"/>
  <Override ContentType="application/vnd.openxmlformats-officedocument.spreadsheetml.table+xml" PartName="/xl/tables/table81.xml"/>
  <Override ContentType="application/vnd.openxmlformats-officedocument.spreadsheetml.table+xml" PartName="/xl/tables/table22.xml"/>
  <Override ContentType="application/vnd.openxmlformats-officedocument.spreadsheetml.table+xml" PartName="/xl/tables/table52.xml"/>
  <Override ContentType="application/vnd.openxmlformats-officedocument.spreadsheetml.table+xml" PartName="/xl/tables/table35.xml"/>
  <Override ContentType="application/vnd.openxmlformats-officedocument.spreadsheetml.table+xml" PartName="/xl/tables/table6.xml"/>
  <Override ContentType="application/vnd.openxmlformats-officedocument.spreadsheetml.table+xml" PartName="/xl/tables/table65.xml"/>
  <Override ContentType="application/vnd.openxmlformats-officedocument.spreadsheetml.table+xml" PartName="/xl/tables/table78.xml"/>
  <Override ContentType="application/vnd.openxmlformats-officedocument.spreadsheetml.table+xml" PartName="/xl/tables/table20.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7.xml"/>
  <Override ContentType="application/vnd.openxmlformats-officedocument.spreadsheetml.table+xml" PartName="/xl/tables/table82.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51.xml"/>
  <Override ContentType="application/vnd.openxmlformats-officedocument.spreadsheetml.table+xml" PartName="/xl/tables/table77.xml"/>
  <Override ContentType="application/vnd.openxmlformats-officedocument.spreadsheetml.table+xml" PartName="/xl/tables/table64.xml"/>
  <Override ContentType="application/vnd.openxmlformats-officedocument.spreadsheetml.table+xml" PartName="/xl/tables/table37.xml"/>
  <Override ContentType="application/vnd.openxmlformats-officedocument.spreadsheetml.table+xml" PartName="/xl/tables/table62.xml"/>
  <Override ContentType="application/vnd.openxmlformats-officedocument.spreadsheetml.table+xml" PartName="/xl/tables/table29.xml"/>
  <Override ContentType="application/vnd.openxmlformats-officedocument.spreadsheetml.table+xml" PartName="/xl/tables/table54.xml"/>
  <Override ContentType="application/vnd.openxmlformats-officedocument.spreadsheetml.table+xml" PartName="/xl/tables/table45.xml"/>
  <Override ContentType="application/vnd.openxmlformats-officedocument.spreadsheetml.table+xml" PartName="/xl/tables/table70.xml"/>
  <Override ContentType="application/vnd.openxmlformats-officedocument.spreadsheetml.table+xml" PartName="/xl/tables/table46.xml"/>
  <Override ContentType="application/vnd.openxmlformats-officedocument.spreadsheetml.table+xml" PartName="/xl/tables/table28.xml"/>
  <Override ContentType="application/vnd.openxmlformats-officedocument.spreadsheetml.table+xml" PartName="/xl/tables/table63.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36.xml"/>
  <Override ContentType="application/vnd.openxmlformats-officedocument.spreadsheetml.table+xml" PartName="/xl/tables/table61.xml"/>
  <Override ContentType="application/vnd.openxmlformats-officedocument.spreadsheetml.table+xml" PartName="/xl/tables/table87.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71.xml"/>
  <Override ContentType="application/vnd.openxmlformats-officedocument.spreadsheetml.table+xml" PartName="/xl/tables/table27.xml"/>
  <Override ContentType="application/vnd.openxmlformats-officedocument.spreadsheetml.table+xml" PartName="/xl/tables/table53.xml"/>
  <Override ContentType="application/vnd.openxmlformats-officedocument.spreadsheetml.table+xml" PartName="/xl/tables/table88.xml"/>
  <Override ContentType="application/vnd.openxmlformats-officedocument.spreadsheetml.table+xml" PartName="/xl/tables/table9.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86.xml"/>
  <Override ContentType="application/vnd.openxmlformats-officedocument.spreadsheetml.table+xml" PartName="/xl/tables/table56.xml"/>
  <Override ContentType="application/vnd.openxmlformats-officedocument.spreadsheetml.table+xml" PartName="/xl/tables/table7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xml"/>
  <Override ContentType="application/vnd.openxmlformats-officedocument.spreadsheetml.table+xml" PartName="/xl/tables/table69.xml"/>
  <Override ContentType="application/vnd.openxmlformats-officedocument.spreadsheetml.table+xml" PartName="/xl/tables/table26.xml"/>
  <Override ContentType="application/vnd.openxmlformats-officedocument.spreadsheetml.table+xml" PartName="/xl/tables/table39.xml"/>
  <Override ContentType="application/vnd.openxmlformats-officedocument.spreadsheetml.table+xml" PartName="/xl/tables/table55.xml"/>
  <Override ContentType="application/vnd.openxmlformats-officedocument.spreadsheetml.table+xml" PartName="/xl/tables/table68.xml"/>
  <Override ContentType="application/vnd.openxmlformats-officedocument.spreadsheetml.table+xml" PartName="/xl/tables/table3.xml"/>
  <Override ContentType="application/vnd.openxmlformats-officedocument.spreadsheetml.table+xml" PartName="/xl/tables/table42.xml"/>
  <Override ContentType="application/vnd.openxmlformats-officedocument.spreadsheetml.table+xml" PartName="/xl/tables/table72.xml"/>
  <Override ContentType="application/vnd.openxmlformats-officedocument.spreadsheetml.table+xml" PartName="/xl/tables/table85.xml"/>
  <Override ContentType="application/vnd.openxmlformats-officedocument.spreadsheetml.table+xml" PartName="/xl/tables/table60.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4"/>
    <sheet state="visible" name="TRUMP TRACKER" sheetId="2" r:id="rId5"/>
    <sheet state="visible" name="FRED_HISTORY" sheetId="3" r:id="rId6"/>
    <sheet state="visible" name="FRED_HISTORY_QUARTERLY" sheetId="4" r:id="rId7"/>
    <sheet state="visible" name="COST_INDEX" sheetId="5" r:id="rId8"/>
    <sheet state="visible" name="INVEST_HISTORY" sheetId="6" r:id="rId9"/>
    <sheet state="hidden" name="Trump Tracke v3" sheetId="7" r:id="rId10"/>
    <sheet state="hidden" name="HISTORY RAW" sheetId="8" r:id="rId11"/>
    <sheet state="hidden" name="BIDEN 2021" sheetId="9" r:id="rId12"/>
    <sheet state="hidden" name="BIDEN 2022" sheetId="10" r:id="rId13"/>
    <sheet state="hidden" name="BIDEN 2023" sheetId="11" r:id="rId14"/>
    <sheet state="hidden" name="BIDEN 2024" sheetId="12" r:id="rId15"/>
    <sheet state="hidden" name="Charts (in build)" sheetId="13" r:id="rId16"/>
    <sheet state="hidden" name="Mobile Version (in build)" sheetId="14" r:id="rId17"/>
    <sheet state="hidden" name="HISTORY" sheetId="15" r:id="rId18"/>
    <sheet state="hidden" name="TRUMP TRACKER alpha" sheetId="16" r:id="rId1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Q21">
      <text>
        <t xml:space="preserve">Percentage of total homes for sale GOAL (j21) against the starting metric (l21)
</t>
      </text>
    </comment>
    <comment authorId="0" ref="P22">
      <text>
        <t xml:space="preserve">Takes target affordability (i15 &amp; i16) and blends them 
Weighted towards First time home affordability. 
Did this by taking 85% of the (i16) and 100% of (i15) and averaging the numbers
</t>
      </text>
    </comment>
    <comment authorId="0" ref="Q22">
      <text>
        <t xml:space="preserve">Takes target affordability (i15 &amp; i16) and blends them 
Weighted towards First time home affordability. 
Did this by taking 85% of the (i16) and 100% of (i15) and averaging the numbers
</t>
      </text>
    </comment>
    <comment authorId="0" ref="Q28">
      <text>
        <t xml:space="preserve">
</t>
      </text>
    </comment>
    <comment authorId="0" ref="Q32">
      <text>
        <t xml:space="preserv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9">
      <text>
        <t xml:space="preserve">The Monthly Housing Affordability Index measures whether or not a typical family earns enough income to qualify for a mortgage loan on a typical home at the national and regional levels based on the most recent monthly price and income data.
</t>
      </text>
    </comment>
    <comment authorId="0" ref="Q21">
      <text>
        <t xml:space="preserve">Percentage of total homes for sale GOAL (j21) against the starting metric (l21)
</t>
      </text>
    </comment>
    <comment authorId="0" ref="P22">
      <text>
        <t xml:space="preserve">Takes target affordability (i15 &amp; i16) and blends them 
Weighted towards First time home affordability. 
Did this by taking 85% of the (i16) and 100% of (i15) and averaging the numbers
</t>
      </text>
    </comment>
    <comment authorId="0" ref="Q22">
      <text>
        <t xml:space="preserve">Takes target affordability (i15 &amp; i16) and blends them 
Weighted towards First time home affordability. 
Did this by taking 85% of the (i16) and 100% of (i15) and averaging the numbers
</t>
      </text>
    </comment>
    <comment authorId="0" ref="Q28">
      <text>
        <t xml:space="preserve">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9">
      <text>
        <t xml:space="preserve">The Monthly Housing Affordability Index measures whether or not a typical family earns enough income to qualify for a mortgage loan on a typical home at the national and regional levels based on the most recent monthly price and income data.
</t>
      </text>
    </comment>
    <comment authorId="0" ref="Q21">
      <text>
        <t xml:space="preserve">Percentage of total homes for sale GOAL (j21) against the starting metric (l21)
</t>
      </text>
    </comment>
    <comment authorId="0" ref="P22">
      <text>
        <t xml:space="preserve">Takes target affordability (i15 &amp; i16) and blends them 
Weighted towards First time home affordability. 
Did this by taking 85% of the (i16) and 100% of (i15) and averaging the numbers
</t>
      </text>
    </comment>
    <comment authorId="0" ref="Q22">
      <text>
        <t xml:space="preserve">Takes target affordability (i15 &amp; i16) and blends them 
Weighted towards First time home affordability. 
Did this by taking 85% of the (i16) and 100% of (i15) and averaging the numbers
</t>
      </text>
    </comment>
    <comment authorId="0" ref="Q28">
      <text>
        <t xml:space="preserve">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9">
      <text>
        <t xml:space="preserve">The Monthly Housing Affordability Index measures whether or not a typical family earns enough income to qualify for a mortgage loan on a typical home at the national and regional levels based on the most recent monthly price and income data.
</t>
      </text>
    </comment>
    <comment authorId="0" ref="Q21">
      <text>
        <t xml:space="preserve">Percentage of total homes for sale GOAL (j21) against the starting metric (l21)
</t>
      </text>
    </comment>
    <comment authorId="0" ref="P22">
      <text>
        <t xml:space="preserve">Takes target affordability (i15 &amp; i16) and blends them 
Weighted towards First time home affordability. 
Did this by taking 85% of the (i16) and 100% of (i15) and averaging the numbers
</t>
      </text>
    </comment>
    <comment authorId="0" ref="Q22">
      <text>
        <t xml:space="preserve">Takes target affordability (i15 &amp; i16) and blends them 
Weighted towards First time home affordability. 
Did this by taking 85% of the (i16) and 100% of (i15) and averaging the numbers
</t>
      </text>
    </comment>
    <comment authorId="0" ref="Q28">
      <text>
        <t xml:space="preserve">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9">
      <text>
        <t xml:space="preserve">The Monthly Housing Affordability Index measures whether or not a typical family earns enough income to qualify for a mortgage loan on a typical home at the national and regional levels based on the most recent monthly price and income data.
</t>
      </text>
    </comment>
    <comment authorId="0" ref="Q21">
      <text>
        <t xml:space="preserve">Percentage of total homes for sale GOAL (j21) against the starting metric (l21)
</t>
      </text>
    </comment>
    <comment authorId="0" ref="P22">
      <text>
        <t xml:space="preserve">Takes target affordability (i15 &amp; i16) and blends them 
Weighted towards First time home affordability. 
Did this by taking 85% of the (i16) and 100% of (i15) and averaging the numbers
</t>
      </text>
    </comment>
    <comment authorId="0" ref="Q22">
      <text>
        <t xml:space="preserve">Takes target affordability (i15 &amp; i16) and blends them 
Weighted towards First time home affordability. 
Did this by taking 85% of the (i16) and 100% of (i15) and averaging the numbers
</t>
      </text>
    </comment>
    <comment authorId="0" ref="Q28">
      <text>
        <t xml:space="preserve">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9">
      <text>
        <t xml:space="preserve">The Monthly Housing Affordability Index measures whether or not a typical family earns enough income to qualify for a mortgage loan on a typical home at the national and regional levels based on the most recent monthly price and income data.
</t>
      </text>
    </comment>
    <comment authorId="0" ref="Q21">
      <text>
        <t xml:space="preserve">Percentage of total homes for sale GOAL (j21) against the starting metric (l21)
</t>
      </text>
    </comment>
    <comment authorId="0" ref="P22">
      <text>
        <t xml:space="preserve">Takes target affordability (i15 &amp; i16) and blends them 
Weighted towards First time home affordability. 
Did this by taking 85% of the (i16) and 100% of (i15) and averaging the numbers
</t>
      </text>
    </comment>
    <comment authorId="0" ref="Q22">
      <text>
        <t xml:space="preserve">Takes target affordability (i15 &amp; i16) and blends them 
Weighted towards First time home affordability. 
Did this by taking 85% of the (i16) and 100% of (i15) and averaging the numbers
</t>
      </text>
    </comment>
    <comment authorId="0" ref="Q28">
      <text>
        <t xml:space="preserve">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P21">
      <text>
        <t xml:space="preserve">Percentage of total homes for sale GOAL (j21) against the starting metric (l21)
</t>
      </text>
    </comment>
    <comment authorId="0" ref="O22">
      <text>
        <t xml:space="preserve">Takes target affordability (i15 &amp; i16) and blends them 
Weighted towards First time home affordability. 
Did this by taking 85% of the (i16) and 100% of (i15) and averaging the numbers
</t>
      </text>
    </comment>
    <comment authorId="0" ref="P22">
      <text>
        <t xml:space="preserve">Takes target affordability (i15 &amp; i16) and blends them 
Weighted towards First time home affordability. 
Did this by taking 85% of the (i16) and 100% of (i15) and averaging the numbers
</t>
      </text>
    </comment>
    <comment authorId="0" ref="P28">
      <text>
        <t xml:space="preserve">Takes target affordability (i15 &amp; i16) and blends them 
Weighted towards First time home affordability. 
Did this by taking 85% of the (i16) and 100% of (i15) and averaging the numbers
</t>
      </text>
    </comment>
    <comment authorId="0" ref="B53">
      <text>
        <t xml:space="preserve">The Monthly Housing Affordability Index measures whether or not a typical family earns enough income to qualify for a mortgage loan on a typical home at the national and regional levels based on the most recent monthly price and income data.
</t>
      </text>
    </comment>
  </commentList>
</comments>
</file>

<file path=xl/sharedStrings.xml><?xml version="1.0" encoding="utf-8"?>
<sst xmlns="http://schemas.openxmlformats.org/spreadsheetml/2006/main" count="52191" uniqueCount="466">
  <si>
    <r>
      <rPr>
        <rFont val="Arial"/>
        <color rgb="FFFFFFFF"/>
        <sz val="39.0"/>
      </rPr>
      <t xml:space="preserve">     </t>
    </r>
    <r>
      <rPr>
        <rFont val="Arial"/>
        <color rgb="FFFF0000"/>
        <sz val="39.0"/>
      </rPr>
      <t xml:space="preserve">TRUMP </t>
    </r>
    <r>
      <rPr>
        <rFont val="Arial"/>
        <color rgb="FFFFFFFF"/>
        <sz val="39.0"/>
      </rPr>
      <t>TRACKER DASHBOARD</t>
    </r>
  </si>
  <si>
    <t>unbiased, raw housing data. Updated every morning at 9:15 EST</t>
  </si>
  <si>
    <t>Supply</t>
  </si>
  <si>
    <t>Affordability Score (1-100)</t>
  </si>
  <si>
    <t>Crash Likelihood (1-100)</t>
  </si>
  <si>
    <t>higher = better</t>
  </si>
  <si>
    <t>higher = closer</t>
  </si>
  <si>
    <t xml:space="preserve">Housing Health Score </t>
  </si>
  <si>
    <t>Supply Score Breakdown</t>
  </si>
  <si>
    <t xml:space="preserve">We take the current supply of homes and compare it to a </t>
  </si>
  <si>
    <t>🟢 Balanced (90–100)</t>
  </si>
  <si>
    <t>national target. The result is scaled from 0 to 100</t>
  </si>
  <si>
    <t>🟡 Slight Undersupply (70–89.9)</t>
  </si>
  <si>
    <t>based on how close we are to needed home inventory.</t>
  </si>
  <si>
    <t>🟠 Tight Market (45–69.9)</t>
  </si>
  <si>
    <t>(note: formula favors AFFORDABLE housing in scoring)</t>
  </si>
  <si>
    <t>🔴 Critical Shortage (&lt;45)</t>
  </si>
  <si>
    <t>Affordability Score Breakdown</t>
  </si>
  <si>
    <t>First-Time Buyer Affordability (max 40 pts)</t>
  </si>
  <si>
    <t>🟢 Affordable (80–100)</t>
  </si>
  <si>
    <t>National Affordability Index (20 pts)</t>
  </si>
  <si>
    <t>🟡 Pressured (60–79.9)</t>
  </si>
  <si>
    <t>Mortgage Rate (15 pts)</t>
  </si>
  <si>
    <t>🟠 Strained (40–59.9)</t>
  </si>
  <si>
    <t>10-Year Treasury (7.5 pts)</t>
  </si>
  <si>
    <t>🔴 Meltdown (&lt;40)</t>
  </si>
  <si>
    <t>Median Household Income (17.5 pts)</t>
  </si>
  <si>
    <t>Crash Score Breakdown</t>
  </si>
  <si>
    <t xml:space="preserve">We total all macroeconomic pressure points using a fluid </t>
  </si>
  <si>
    <t>🔴 MELTDOWN (100–135)</t>
  </si>
  <si>
    <t>scoring formulas from 15 leading indicators</t>
  </si>
  <si>
    <t>🟠 Crash in Sight (80–99.9)</t>
  </si>
  <si>
    <t>(e.g., delinquencies, vacancies, job market, yield curve).</t>
  </si>
  <si>
    <t>🟡 Correction in Sight (70–79.9)</t>
  </si>
  <si>
    <t>all variables can be seen at A30 on TrumpTracker tab.</t>
  </si>
  <si>
    <t>🟢 Buyer’s Market (45–69.9)</t>
  </si>
  <si>
    <t>🟢 Strong Seller’s Market (&lt;45)</t>
  </si>
  <si>
    <t>Housing Health  Score Breakdown</t>
  </si>
  <si>
    <t>🟢 Affordable Housing (85–100)</t>
  </si>
  <si>
    <t>45% if the Affordability score</t>
  </si>
  <si>
    <t>🟡 Buyer’s Market (72.5–84.9)</t>
  </si>
  <si>
    <t>35% of the Supply score</t>
  </si>
  <si>
    <t>🟠 Neutral Market (60–72.4)</t>
  </si>
  <si>
    <t>20% of the Inverted Crash score</t>
  </si>
  <si>
    <t>🔴 Affordability Crisis (50–59.9)</t>
  </si>
  <si>
    <t>🔴 Nowhere Close to Affordable (40–49.9)</t>
  </si>
  <si>
    <t>🔥 Crisis Mode (&lt;40)</t>
  </si>
  <si>
    <r>
      <rPr>
        <rFont val="Arial"/>
        <b/>
        <color rgb="FFFF0000"/>
        <sz val="50.0"/>
      </rPr>
      <t xml:space="preserve">T.R.U.M.P. </t>
    </r>
    <r>
      <rPr>
        <rFont val="Arial"/>
        <b/>
        <color rgb="FF666666"/>
        <sz val="50.0"/>
      </rPr>
      <t>Tracker</t>
    </r>
  </si>
  <si>
    <t>HOUSING METRICS</t>
  </si>
  <si>
    <t>COST TRACKERS</t>
  </si>
  <si>
    <t>LAST UPDATED: 12/8/2025 01:03 PM EST</t>
  </si>
  <si>
    <t>LAST UPDATED: 1/7/2026 09:26 AM EST</t>
  </si>
  <si>
    <t>unbiased, raw housing data. Updated DAILY at 9:15 AM Est</t>
  </si>
  <si>
    <t>KPI</t>
  </si>
  <si>
    <t>Target</t>
  </si>
  <si>
    <t>Current</t>
  </si>
  <si>
    <t>Start</t>
  </si>
  <si>
    <t>%</t>
  </si>
  <si>
    <t>Total Change</t>
  </si>
  <si>
    <t>Builder Expenses</t>
  </si>
  <si>
    <t xml:space="preserve">Current </t>
  </si>
  <si>
    <t>Household Expenses pt 2</t>
  </si>
  <si>
    <t>Housing Health Index</t>
  </si>
  <si>
    <t>Resale Home (Median $)</t>
  </si>
  <si>
    <t>Softwood Lumber</t>
  </si>
  <si>
    <t>Food Overall</t>
  </si>
  <si>
    <t xml:space="preserve">Today </t>
  </si>
  <si>
    <t>🔴 Nowhere close to affordable</t>
  </si>
  <si>
    <t>New Construction (Median $)</t>
  </si>
  <si>
    <t>Steel</t>
  </si>
  <si>
    <t>Doors/Windows</t>
  </si>
  <si>
    <t>90 Day</t>
  </si>
  <si>
    <t>code in repair</t>
  </si>
  <si>
    <t>Affordable Home (Median $)</t>
  </si>
  <si>
    <t>Shingles</t>
  </si>
  <si>
    <t>HVAC System</t>
  </si>
  <si>
    <t>1 Year</t>
  </si>
  <si>
    <t>Plumbing</t>
  </si>
  <si>
    <t>Fridge</t>
  </si>
  <si>
    <t>5 Year</t>
  </si>
  <si>
    <t>Concrete</t>
  </si>
  <si>
    <t>Water Heater</t>
  </si>
  <si>
    <t xml:space="preserve">MORTGAGE </t>
  </si>
  <si>
    <t>Household Expenses pt 1</t>
  </si>
  <si>
    <t>Household Expenses pt 3</t>
  </si>
  <si>
    <t>Bill Tracker</t>
  </si>
  <si>
    <t>Mortgage Rate</t>
  </si>
  <si>
    <t>Power (per KWH)</t>
  </si>
  <si>
    <t>Beef</t>
  </si>
  <si>
    <t>Bill #</t>
  </si>
  <si>
    <t>Name</t>
  </si>
  <si>
    <t>Status</t>
  </si>
  <si>
    <t>Fed Rate</t>
  </si>
  <si>
    <t>Milk</t>
  </si>
  <si>
    <t>Coffee</t>
  </si>
  <si>
    <t>HR 2945 (US)</t>
  </si>
  <si>
    <t>Housing for All Act</t>
  </si>
  <si>
    <t>Currently at committee lvl</t>
  </si>
  <si>
    <t>10 Year Treasury Yield</t>
  </si>
  <si>
    <t>Eggs</t>
  </si>
  <si>
    <t>Car Parts</t>
  </si>
  <si>
    <t>HR 2725 (US)</t>
  </si>
  <si>
    <t>Affordable Housing Credit Improvement</t>
  </si>
  <si>
    <t>"ways &amp; means" committee</t>
  </si>
  <si>
    <t>Core Inflation Y.O.Y.</t>
  </si>
  <si>
    <t>Bread</t>
  </si>
  <si>
    <t>Childcare/education</t>
  </si>
  <si>
    <t>SB 79 (california)</t>
  </si>
  <si>
    <t>Transit - Orented Housing</t>
  </si>
  <si>
    <t>Senate Finance Committee</t>
  </si>
  <si>
    <r>
      <rPr>
        <color rgb="FF1155CC"/>
        <u/>
      </rPr>
      <t>Median Mortgage p/month</t>
    </r>
    <r>
      <rPr/>
      <t>*</t>
    </r>
  </si>
  <si>
    <t>Boneless Chicken</t>
  </si>
  <si>
    <t>Clothing</t>
  </si>
  <si>
    <t>S 934 (US)</t>
  </si>
  <si>
    <t>AFFORDABILITY</t>
  </si>
  <si>
    <t>Gallon of Gas</t>
  </si>
  <si>
    <t>Used Car</t>
  </si>
  <si>
    <t>HR {tbd} (US)</t>
  </si>
  <si>
    <t>No tax on home sales act</t>
  </si>
  <si>
    <t>recently introduced</t>
  </si>
  <si>
    <t>FTHB Affordability Index</t>
  </si>
  <si>
    <t>Home Insurance</t>
  </si>
  <si>
    <t>Health Insurance</t>
  </si>
  <si>
    <t>HR 2710 (US)</t>
  </si>
  <si>
    <t>People over parking act</t>
  </si>
  <si>
    <t>Housing Affordability Index</t>
  </si>
  <si>
    <t>Car Insurance</t>
  </si>
  <si>
    <t>Rent</t>
  </si>
  <si>
    <t>Median Household Income</t>
  </si>
  <si>
    <t>Medical Care</t>
  </si>
  <si>
    <t>Natural Gas Heat</t>
  </si>
  <si>
    <t>LEGISLATION</t>
  </si>
  <si>
    <t>Sewer</t>
  </si>
  <si>
    <t>Affordability by Region</t>
  </si>
  <si>
    <t>Bills in Congress**</t>
  </si>
  <si>
    <t>literally anything</t>
  </si>
  <si>
    <t xml:space="preserve">THE KEY 3 </t>
  </si>
  <si>
    <r>
      <rPr>
        <rFont val="Arial"/>
        <b/>
        <color rgb="FF434343"/>
        <sz val="6.0"/>
      </rPr>
      <t>the 3 scores below, are weighted and used as an index for the</t>
    </r>
    <r>
      <rPr>
        <rFont val="Arial"/>
        <b/>
        <color rgb="FFF3F3F3"/>
        <sz val="6.0"/>
      </rPr>
      <t xml:space="preserve"> </t>
    </r>
    <r>
      <rPr>
        <rFont val="Arial"/>
        <b/>
        <color rgb="FFFF0000"/>
        <sz val="6.0"/>
      </rPr>
      <t>Housing Health Score (P27)</t>
    </r>
  </si>
  <si>
    <t>Public Transit Fees</t>
  </si>
  <si>
    <t>metric</t>
  </si>
  <si>
    <t>North East</t>
  </si>
  <si>
    <t>Midwest</t>
  </si>
  <si>
    <t>South</t>
  </si>
  <si>
    <t>West</t>
  </si>
  <si>
    <t>SUPPLY</t>
  </si>
  <si>
    <t>Variable</t>
  </si>
  <si>
    <t>Score</t>
  </si>
  <si>
    <t>Tier</t>
  </si>
  <si>
    <t>Monthly Change</t>
  </si>
  <si>
    <t>Furniture</t>
  </si>
  <si>
    <t>Total Homes for Sale</t>
  </si>
  <si>
    <t>TBD</t>
  </si>
  <si>
    <t>Cleaning supplies</t>
  </si>
  <si>
    <t>Median Qualifying Income</t>
  </si>
  <si>
    <t>New Construction for Sale</t>
  </si>
  <si>
    <t>Affordability</t>
  </si>
  <si>
    <t>Streaming / Cable TV</t>
  </si>
  <si>
    <t>Median Family Income</t>
  </si>
  <si>
    <t>Resale Homes for Sale</t>
  </si>
  <si>
    <t>Crash Likelihood</t>
  </si>
  <si>
    <t xml:space="preserve">Internet </t>
  </si>
  <si>
    <t>Median Mortgage (P&amp;I)</t>
  </si>
  <si>
    <r>
      <rPr>
        <color rgb="FF1155CC"/>
        <sz val="11.0"/>
        <u/>
      </rPr>
      <t>Building Permits</t>
    </r>
    <r>
      <rPr>
        <sz val="11.0"/>
      </rPr>
      <t xml:space="preserve"> </t>
    </r>
  </si>
  <si>
    <t>Food away from home</t>
  </si>
  <si>
    <r>
      <rPr>
        <b/>
        <color rgb="FF1155CC"/>
        <sz val="11.0"/>
        <u/>
      </rPr>
      <t>Affordability</t>
    </r>
    <r>
      <rPr>
        <b/>
        <color rgb="FF000000"/>
        <sz val="11.0"/>
      </rPr>
      <t xml:space="preserve"> today</t>
    </r>
  </si>
  <si>
    <t>*$2,000 in HI &amp; $2,000 in property taxes are escrowed into this payment.  30 year term w/ 10% down. No HOA or PMI. Based off "Resale Home (Median $)</t>
  </si>
  <si>
    <t>Personal Care</t>
  </si>
  <si>
    <t>month prior</t>
  </si>
  <si>
    <t>**tracking for "Regulatory Costs",  "Zoning Laws", "Impact Fee Structure", and "First time home buyer" related legislation</t>
  </si>
  <si>
    <t>Rice per lb</t>
  </si>
  <si>
    <t xml:space="preserve">     last year</t>
  </si>
  <si>
    <t>Flour per lb</t>
  </si>
  <si>
    <t>Yearly Change</t>
  </si>
  <si>
    <t>Monthly Email Updates</t>
  </si>
  <si>
    <t>Today</t>
  </si>
  <si>
    <t>Sugar per lb</t>
  </si>
  <si>
    <r>
      <rPr>
        <rFont val="Arial"/>
        <b/>
        <color theme="1"/>
        <sz val="14.0"/>
      </rPr>
      <t xml:space="preserve">links with </t>
    </r>
    <r>
      <rPr>
        <rFont val="Arial"/>
        <b/>
        <color theme="1"/>
        <sz val="14.0"/>
        <u/>
      </rPr>
      <t>promises</t>
    </r>
    <r>
      <rPr>
        <rFont val="Arial"/>
        <b/>
        <color theme="1"/>
        <sz val="14.0"/>
      </rPr>
      <t xml:space="preserve"> + updates</t>
    </r>
  </si>
  <si>
    <t>Tomatoes per lb</t>
  </si>
  <si>
    <t>HOUSING CRASH TRACKER (P23)</t>
  </si>
  <si>
    <t>Agenda 47</t>
  </si>
  <si>
    <r>
      <rPr>
        <rFont val="Arial"/>
        <b/>
        <color rgb="FFFF0000"/>
        <sz val="30.0"/>
      </rPr>
      <t xml:space="preserve">Economic Index </t>
    </r>
    <r>
      <rPr>
        <rFont val="Arial"/>
        <b/>
        <color rgb="FF00FF00"/>
        <sz val="30.0"/>
      </rPr>
      <t>(under construction)</t>
    </r>
  </si>
  <si>
    <t>Bananas per lb</t>
  </si>
  <si>
    <t>Category</t>
  </si>
  <si>
    <t>Points</t>
  </si>
  <si>
    <t>Everything Trump has done so far to effect Housing (click)</t>
  </si>
  <si>
    <t>**We compare each item’s current cost to its 2019 Q1 cost, weight essentials (food, utilities, rent, insurance, medical, etc.)
more heavily than discretionary bills, average those ratios, and scale the result so 2019 Q1 equals 100.</t>
  </si>
  <si>
    <t>Potatoes per lb</t>
  </si>
  <si>
    <t>Unemployment Rate</t>
  </si>
  <si>
    <t>Critical</t>
  </si>
  <si>
    <t>Latest on Housing &amp; Urban Development</t>
  </si>
  <si>
    <t>Date</t>
  </si>
  <si>
    <t>Index**</t>
  </si>
  <si>
    <t>MoM Change</t>
  </si>
  <si>
    <t>YoY</t>
  </si>
  <si>
    <t>Lettuce per lb</t>
  </si>
  <si>
    <t>FHA Mortgage Delinquency Rate</t>
  </si>
  <si>
    <t>Project 2025 Tracker (projected housing related changes)</t>
  </si>
  <si>
    <t>N/a</t>
  </si>
  <si>
    <t>Cheddar Cheese per lb</t>
  </si>
  <si>
    <t>Total Mortgage Delinquency Rate</t>
  </si>
  <si>
    <t xml:space="preserve">           "insufficient Data due to shutdown"</t>
  </si>
  <si>
    <t>Bacon per lb</t>
  </si>
  <si>
    <t>Total Housing Supply</t>
  </si>
  <si>
    <t>INVESTMENT TRACKER</t>
  </si>
  <si>
    <t>Potato Chips</t>
  </si>
  <si>
    <t>Disposable Income of Homeowners</t>
  </si>
  <si>
    <t>Major</t>
  </si>
  <si>
    <t>Disposable Diapers</t>
  </si>
  <si>
    <t>Foreclosure Rate</t>
  </si>
  <si>
    <t>Asset</t>
  </si>
  <si>
    <t>Value</t>
  </si>
  <si>
    <t>MoM %</t>
  </si>
  <si>
    <t>Yoy %</t>
  </si>
  <si>
    <t/>
  </si>
  <si>
    <t>Oranges per lb</t>
  </si>
  <si>
    <t xml:space="preserve">Business Loan Delinquencies </t>
  </si>
  <si>
    <t>Gold</t>
  </si>
  <si>
    <t>Toilet Paper</t>
  </si>
  <si>
    <t xml:space="preserve">Delinquency Rate on All Loans </t>
  </si>
  <si>
    <t>Silver</t>
  </si>
  <si>
    <t>Trash collection</t>
  </si>
  <si>
    <t>Credit Card Delinquencies</t>
  </si>
  <si>
    <t>Minor</t>
  </si>
  <si>
    <t>Platinum</t>
  </si>
  <si>
    <t>Cereal</t>
  </si>
  <si>
    <r>
      <rPr>
        <b/>
        <color rgb="FF1155CC"/>
        <sz val="15.0"/>
        <u/>
      </rPr>
      <t>Car Payment Defaults</t>
    </r>
    <r>
      <rPr>
        <b/>
        <sz val="15.0"/>
      </rPr>
      <t xml:space="preserve"> (subprime)</t>
    </r>
  </si>
  <si>
    <t>S&amp;P 500</t>
  </si>
  <si>
    <t>First Aid Supplies</t>
  </si>
  <si>
    <t>Rental Vacancy Rate</t>
  </si>
  <si>
    <t>Dow J</t>
  </si>
  <si>
    <t>Cooking Oil</t>
  </si>
  <si>
    <r>
      <rPr>
        <rFont val="Arial"/>
        <b/>
        <color rgb="FF1155CC"/>
        <sz val="15.0"/>
        <u/>
      </rPr>
      <t>Backdated Yield Curve</t>
    </r>
    <r>
      <rPr>
        <rFont val="Arial"/>
        <b/>
        <color rgb="FF000000"/>
        <sz val="15.0"/>
      </rPr>
      <t xml:space="preserve"> (12 month)</t>
    </r>
  </si>
  <si>
    <t>BTC</t>
  </si>
  <si>
    <t>Salt &amp; Pepper</t>
  </si>
  <si>
    <t>Job Openings (JOLTS)</t>
  </si>
  <si>
    <t>ETH</t>
  </si>
  <si>
    <t>Tea</t>
  </si>
  <si>
    <t>Layoffs</t>
  </si>
  <si>
    <t>XRP</t>
  </si>
  <si>
    <t>Wine</t>
  </si>
  <si>
    <t>Bank Plumbing (SOFR - IORB)</t>
  </si>
  <si>
    <t>1 yr</t>
  </si>
  <si>
    <t>Dental Care</t>
  </si>
  <si>
    <t>Cash Deposits</t>
  </si>
  <si>
    <t>2 yr</t>
  </si>
  <si>
    <t>Energy Drinks</t>
  </si>
  <si>
    <t>U6 Unemployment Rate</t>
  </si>
  <si>
    <t>5 yr</t>
  </si>
  <si>
    <t>Insulin</t>
  </si>
  <si>
    <t>Temporary Workers</t>
  </si>
  <si>
    <t>10 yr</t>
  </si>
  <si>
    <t>Diesel Gas</t>
  </si>
  <si>
    <t>Inital Job Loss Claims</t>
  </si>
  <si>
    <t>20 yr</t>
  </si>
  <si>
    <t>Kitchen Appliances</t>
  </si>
  <si>
    <r>
      <rPr>
        <rFont val="Arial"/>
        <b/>
        <color rgb="FF1155CC"/>
        <sz val="15.0"/>
        <u/>
      </rPr>
      <t>Standing Repo Usage</t>
    </r>
    <r>
      <rPr>
        <rFont val="Arial"/>
        <b/>
        <color rgb="FF000000"/>
        <sz val="15.0"/>
      </rPr>
      <t xml:space="preserve"> (in $ billions)</t>
    </r>
  </si>
  <si>
    <t>30 yr</t>
  </si>
  <si>
    <t>Pet Food</t>
  </si>
  <si>
    <t>DXY</t>
  </si>
  <si>
    <t>Computer</t>
  </si>
  <si>
    <t>Lawn care</t>
  </si>
  <si>
    <t xml:space="preserve">           </t>
  </si>
  <si>
    <t>Median Home Value</t>
  </si>
  <si>
    <t>Median New Home Sale Price</t>
  </si>
  <si>
    <t>Fed Funds Rate</t>
  </si>
  <si>
    <t>10-Year Treasury Yield</t>
  </si>
  <si>
    <t>Core Inflation (Sticky)</t>
  </si>
  <si>
    <t>Total Inventory</t>
  </si>
  <si>
    <t>New Construction Inventory</t>
  </si>
  <si>
    <t>Building Permits</t>
  </si>
  <si>
    <t>Mortgage Delinquency</t>
  </si>
  <si>
    <t>Disposable Income Share</t>
  </si>
  <si>
    <t>Business Loan Delinquency</t>
  </si>
  <si>
    <t>All Loans Delinquency</t>
  </si>
  <si>
    <t>Credit Card Delinquency</t>
  </si>
  <si>
    <t>Job Openings</t>
  </si>
  <si>
    <t>Temp Help Employment</t>
  </si>
  <si>
    <t>Lumber</t>
  </si>
  <si>
    <t>Chicken (boneless)</t>
  </si>
  <si>
    <t>Auto Insurance</t>
  </si>
  <si>
    <t>Doors &amp; Windows</t>
  </si>
  <si>
    <t>Childcare / Education</t>
  </si>
  <si>
    <t>Health Insurance (PPI)</t>
  </si>
  <si>
    <t>Natural Gas</t>
  </si>
  <si>
    <t>Water/Sewer/Trash (CPI)</t>
  </si>
  <si>
    <t>Public Transit Fares</t>
  </si>
  <si>
    <t>Cleaning Supplies</t>
  </si>
  <si>
    <t>Cable / Streaming TV</t>
  </si>
  <si>
    <t>Internet / IT</t>
  </si>
  <si>
    <t>Food Away From Home</t>
  </si>
  <si>
    <t>White Flour per lb</t>
  </si>
  <si>
    <t>White Sugar per lb</t>
  </si>
  <si>
    <t>Tissue Paper / Toilet Paper</t>
  </si>
  <si>
    <t>Trash Collection (PPI)</t>
  </si>
  <si>
    <t>econ index</t>
  </si>
  <si>
    <t>Baseline 3/19</t>
  </si>
  <si>
    <t>Cost Index</t>
  </si>
  <si>
    <t>quarter date</t>
  </si>
  <si>
    <t>cost index quarterly</t>
  </si>
  <si>
    <t>date</t>
  </si>
  <si>
    <r>
      <rPr>
        <rFont val="Arial"/>
        <b/>
        <color rgb="FFFF0000"/>
        <sz val="50.0"/>
      </rPr>
      <t xml:space="preserve">T.R.U.M.P. </t>
    </r>
    <r>
      <rPr>
        <rFont val="Arial"/>
        <b/>
        <color rgb="FF666666"/>
        <sz val="50.0"/>
      </rPr>
      <t>Tracker</t>
    </r>
  </si>
  <si>
    <t>LAST UPDATED: 10/09/2025 09:22 AM EST</t>
  </si>
  <si>
    <t>unbiased, raw housing data.</t>
  </si>
  <si>
    <t>Household Expenses</t>
  </si>
  <si>
    <t>Housing Health Score</t>
  </si>
  <si>
    <r>
      <rPr>
        <rFont val="Arial"/>
        <b/>
        <color theme="1"/>
        <sz val="14.0"/>
      </rPr>
      <t xml:space="preserve">Bill # </t>
    </r>
    <r>
      <rPr>
        <rFont val="Arial"/>
        <b/>
        <color theme="1"/>
        <sz val="7.0"/>
      </rPr>
      <t>(last met)</t>
    </r>
  </si>
  <si>
    <t>Purpose</t>
  </si>
  <si>
    <t>SB 391 (nevada)</t>
  </si>
  <si>
    <t>cap corporate home ownership</t>
  </si>
  <si>
    <t>AB 11 (california)</t>
  </si>
  <si>
    <t>build social housing units</t>
  </si>
  <si>
    <r>
      <rPr>
        <color rgb="FF1155CC"/>
        <u/>
      </rPr>
      <t>Median Mortgage p/month</t>
    </r>
    <r>
      <rPr/>
      <t>*</t>
    </r>
  </si>
  <si>
    <t>Orange Juice</t>
  </si>
  <si>
    <t xml:space="preserve">Bananas </t>
  </si>
  <si>
    <r>
      <rPr>
        <rFont val="Arial"/>
        <b/>
        <color theme="1"/>
        <sz val="6.0"/>
      </rPr>
      <t>the 3 scores below, are weighted and used as an index for the</t>
    </r>
    <r>
      <rPr>
        <rFont val="Arial"/>
        <b/>
        <color rgb="FFFF0000"/>
        <sz val="6.0"/>
      </rPr>
      <t xml:space="preserve"> Housing Health Score (P27)</t>
    </r>
  </si>
  <si>
    <t xml:space="preserve">Potato chips </t>
  </si>
  <si>
    <r>
      <rPr>
        <color rgb="FF1155CC"/>
        <sz val="11.0"/>
        <u/>
      </rPr>
      <t>Building Permits</t>
    </r>
    <r>
      <rPr>
        <sz val="11.0"/>
      </rPr>
      <t xml:space="preserve"> </t>
    </r>
  </si>
  <si>
    <r>
      <rPr>
        <rFont val="Arial"/>
        <b/>
        <color theme="1"/>
        <sz val="14.0"/>
      </rPr>
      <t xml:space="preserve">links with </t>
    </r>
    <r>
      <rPr>
        <rFont val="Arial"/>
        <b/>
        <color theme="1"/>
        <sz val="14.0"/>
        <u/>
      </rPr>
      <t>promises</t>
    </r>
    <r>
      <rPr>
        <rFont val="Arial"/>
        <b/>
        <color theme="1"/>
        <sz val="14.0"/>
      </rPr>
      <t xml:space="preserve"> + updates</t>
    </r>
  </si>
  <si>
    <t>Affordability Index</t>
  </si>
  <si>
    <t>last year</t>
  </si>
  <si>
    <t>(get NOTIFIED of BIG updates)</t>
  </si>
  <si>
    <r>
      <rPr>
        <b/>
        <color rgb="FF1155CC"/>
        <sz val="15.0"/>
        <u/>
      </rPr>
      <t>Car Payment Defaults</t>
    </r>
    <r>
      <rPr>
        <b/>
        <sz val="15.0"/>
      </rPr>
      <t xml:space="preserve"> (subprime)</t>
    </r>
  </si>
  <si>
    <r>
      <rPr>
        <rFont val="Arial"/>
        <b/>
        <color rgb="FF1155CC"/>
        <sz val="15.0"/>
        <u/>
      </rPr>
      <t>Backdated Yield Curve</t>
    </r>
    <r>
      <rPr>
        <rFont val="Arial"/>
        <b/>
        <color rgb="FF000000"/>
        <sz val="15.0"/>
      </rPr>
      <t xml:space="preserve"> (12 month)</t>
    </r>
  </si>
  <si>
    <t>Unemployment (U6)</t>
  </si>
  <si>
    <t>Temporary Help Firing</t>
  </si>
  <si>
    <t>To be added:</t>
  </si>
  <si>
    <t>Layoffs (https://fred.stlouisfed.org/series/JTSLDL)</t>
  </si>
  <si>
    <t>median home value</t>
  </si>
  <si>
    <r>
      <rPr>
        <rFont val="Arial"/>
        <b/>
        <color rgb="FF0000FF"/>
        <sz val="50.0"/>
      </rPr>
      <t>BIDEN</t>
    </r>
    <r>
      <rPr>
        <rFont val="Arial"/>
        <b/>
        <color rgb="FFFF0000"/>
        <sz val="50.0"/>
      </rPr>
      <t xml:space="preserve"> </t>
    </r>
    <r>
      <rPr>
        <rFont val="Arial"/>
        <b/>
        <color rgb="FF666666"/>
        <sz val="50.0"/>
      </rPr>
      <t>Tracker</t>
    </r>
  </si>
  <si>
    <t>LAST UPDATED: 08/07/2025 09:22 AM EST</t>
  </si>
  <si>
    <t>Track back through the years, to see how past presidents faired.</t>
  </si>
  <si>
    <t>eoy 2021</t>
  </si>
  <si>
    <t>Start of term</t>
  </si>
  <si>
    <r>
      <rPr>
        <rFont val="Arial"/>
        <b/>
        <color theme="1"/>
        <sz val="14.0"/>
      </rPr>
      <t xml:space="preserve">links with housing </t>
    </r>
    <r>
      <rPr>
        <rFont val="Arial"/>
        <b/>
        <color theme="1"/>
        <sz val="14.0"/>
        <u/>
      </rPr>
      <t>promises</t>
    </r>
  </si>
  <si>
    <t>No data</t>
  </si>
  <si>
    <t>Crude Oil</t>
  </si>
  <si>
    <t>90 Days Ago</t>
  </si>
  <si>
    <t>Coming soon</t>
  </si>
  <si>
    <t>1 Year Ago</t>
  </si>
  <si>
    <t>5 Years Ago</t>
  </si>
  <si>
    <t xml:space="preserve">Coming soon </t>
  </si>
  <si>
    <r>
      <rPr>
        <rFont val="Arial"/>
        <b/>
        <color theme="1"/>
        <sz val="14.0"/>
      </rPr>
      <t xml:space="preserve">Bill # </t>
    </r>
    <r>
      <rPr>
        <rFont val="Arial"/>
        <b/>
        <color theme="1"/>
        <sz val="7.0"/>
      </rPr>
      <t>(last met)</t>
    </r>
  </si>
  <si>
    <r>
      <rPr>
        <color rgb="FF1155CC"/>
        <u/>
      </rPr>
      <t>Median Mortgage p/month</t>
    </r>
    <r>
      <rPr/>
      <t>*</t>
    </r>
  </si>
  <si>
    <t xml:space="preserve">Video Breakdown ⬇️ </t>
  </si>
  <si>
    <r>
      <rPr>
        <rFont val="Arial"/>
        <b/>
        <color theme="1"/>
        <sz val="6.0"/>
      </rPr>
      <t>the 3 scores below, are weighted and used as an index for the</t>
    </r>
    <r>
      <rPr>
        <rFont val="Arial"/>
        <b/>
        <color rgb="FFFF0000"/>
        <sz val="6.0"/>
      </rPr>
      <t xml:space="preserve"> Housing Health Score (P27)</t>
    </r>
  </si>
  <si>
    <r>
      <rPr>
        <color rgb="FF1155CC"/>
        <sz val="11.0"/>
        <u/>
      </rPr>
      <t>Building Permits</t>
    </r>
    <r>
      <rPr>
        <sz val="11.0"/>
      </rPr>
      <t xml:space="preserve"> </t>
    </r>
  </si>
  <si>
    <r>
      <rPr>
        <b/>
        <color rgb="FF1155CC"/>
        <sz val="15.0"/>
        <u/>
      </rPr>
      <t>Car Payment Defaults</t>
    </r>
    <r>
      <rPr>
        <b/>
        <sz val="15.0"/>
      </rPr>
      <t xml:space="preserve"> (subprime)</t>
    </r>
  </si>
  <si>
    <r>
      <rPr>
        <rFont val="Arial"/>
        <b/>
        <color rgb="FF1155CC"/>
        <sz val="15.0"/>
        <u/>
      </rPr>
      <t>Backdated Yield Curve</t>
    </r>
    <r>
      <rPr>
        <rFont val="Arial"/>
        <b/>
        <color rgb="FF000000"/>
        <sz val="15.0"/>
      </rPr>
      <t xml:space="preserve"> (12 month)</t>
    </r>
  </si>
  <si>
    <r>
      <rPr>
        <rFont val="Arial"/>
        <b/>
        <color rgb="FF0000FF"/>
        <sz val="50.0"/>
      </rPr>
      <t>BIDEN</t>
    </r>
    <r>
      <rPr>
        <rFont val="Arial"/>
        <b/>
        <color rgb="FFFF0000"/>
        <sz val="50.0"/>
      </rPr>
      <t xml:space="preserve"> </t>
    </r>
    <r>
      <rPr>
        <rFont val="Arial"/>
        <b/>
        <color rgb="FF666666"/>
        <sz val="50.0"/>
      </rPr>
      <t>Tracker</t>
    </r>
  </si>
  <si>
    <r>
      <rPr>
        <rFont val="Arial"/>
        <b/>
        <color theme="1"/>
        <sz val="14.0"/>
      </rPr>
      <t xml:space="preserve">links with housing </t>
    </r>
    <r>
      <rPr>
        <rFont val="Arial"/>
        <b/>
        <color theme="1"/>
        <sz val="14.0"/>
        <u/>
      </rPr>
      <t>promises</t>
    </r>
  </si>
  <si>
    <r>
      <rPr>
        <rFont val="Arial"/>
        <b/>
        <color theme="1"/>
        <sz val="14.0"/>
      </rPr>
      <t xml:space="preserve">Bill # </t>
    </r>
    <r>
      <rPr>
        <rFont val="Arial"/>
        <b/>
        <color theme="1"/>
        <sz val="7.0"/>
      </rPr>
      <t>(last met)</t>
    </r>
  </si>
  <si>
    <r>
      <rPr>
        <color rgb="FF1155CC"/>
        <u/>
      </rPr>
      <t>Median Mortgage p/month</t>
    </r>
    <r>
      <rPr/>
      <t>*</t>
    </r>
  </si>
  <si>
    <r>
      <rPr>
        <rFont val="Arial"/>
        <b/>
        <color theme="1"/>
        <sz val="6.0"/>
      </rPr>
      <t>the 3 scores below, are weighted and used as an index for the</t>
    </r>
    <r>
      <rPr>
        <rFont val="Arial"/>
        <b/>
        <color rgb="FFFF0000"/>
        <sz val="6.0"/>
      </rPr>
      <t xml:space="preserve"> Housing Health Score (P27)</t>
    </r>
  </si>
  <si>
    <r>
      <rPr>
        <color rgb="FF1155CC"/>
        <sz val="11.0"/>
        <u/>
      </rPr>
      <t>Building Permits</t>
    </r>
    <r>
      <rPr>
        <sz val="11.0"/>
      </rPr>
      <t xml:space="preserve"> </t>
    </r>
  </si>
  <si>
    <r>
      <rPr>
        <b/>
        <color rgb="FF1155CC"/>
        <sz val="15.0"/>
        <u/>
      </rPr>
      <t>Car Payment Defaults</t>
    </r>
    <r>
      <rPr>
        <b/>
        <sz val="15.0"/>
      </rPr>
      <t xml:space="preserve"> (subprime)</t>
    </r>
  </si>
  <si>
    <r>
      <rPr>
        <rFont val="Arial"/>
        <b/>
        <color rgb="FF1155CC"/>
        <sz val="15.0"/>
        <u/>
      </rPr>
      <t>Backdated Yield Curve</t>
    </r>
    <r>
      <rPr>
        <rFont val="Arial"/>
        <b/>
        <color rgb="FF000000"/>
        <sz val="15.0"/>
      </rPr>
      <t xml:space="preserve"> (12 month)</t>
    </r>
  </si>
  <si>
    <r>
      <rPr>
        <rFont val="Arial"/>
        <b/>
        <color rgb="FF0000FF"/>
        <sz val="50.0"/>
      </rPr>
      <t>BIDEN</t>
    </r>
    <r>
      <rPr>
        <rFont val="Arial"/>
        <b/>
        <color rgb="FFFF0000"/>
        <sz val="50.0"/>
      </rPr>
      <t xml:space="preserve"> </t>
    </r>
    <r>
      <rPr>
        <rFont val="Arial"/>
        <b/>
        <color rgb="FF666666"/>
        <sz val="50.0"/>
      </rPr>
      <t>Tracker</t>
    </r>
  </si>
  <si>
    <r>
      <rPr>
        <rFont val="Arial"/>
        <b/>
        <color theme="1"/>
        <sz val="14.0"/>
      </rPr>
      <t xml:space="preserve">links with housing </t>
    </r>
    <r>
      <rPr>
        <rFont val="Arial"/>
        <b/>
        <color theme="1"/>
        <sz val="14.0"/>
        <u/>
      </rPr>
      <t>promises</t>
    </r>
  </si>
  <si>
    <r>
      <rPr>
        <rFont val="Arial"/>
        <b/>
        <color theme="1"/>
        <sz val="14.0"/>
      </rPr>
      <t xml:space="preserve">Bill # </t>
    </r>
    <r>
      <rPr>
        <rFont val="Arial"/>
        <b/>
        <color theme="1"/>
        <sz val="7.0"/>
      </rPr>
      <t>(last met)</t>
    </r>
  </si>
  <si>
    <r>
      <rPr>
        <color rgb="FF1155CC"/>
        <u/>
      </rPr>
      <t>Median Mortgage p/month</t>
    </r>
    <r>
      <rPr/>
      <t>*</t>
    </r>
  </si>
  <si>
    <r>
      <rPr>
        <rFont val="Arial"/>
        <b/>
        <color theme="1"/>
        <sz val="6.0"/>
      </rPr>
      <t>the 3 scores below, are weighted and used as an index for the</t>
    </r>
    <r>
      <rPr>
        <rFont val="Arial"/>
        <b/>
        <color rgb="FFFF0000"/>
        <sz val="6.0"/>
      </rPr>
      <t xml:space="preserve"> Housing Health Score (P27)</t>
    </r>
  </si>
  <si>
    <r>
      <rPr>
        <color rgb="FF1155CC"/>
        <sz val="11.0"/>
        <u/>
      </rPr>
      <t>Building Permits</t>
    </r>
    <r>
      <rPr>
        <sz val="11.0"/>
      </rPr>
      <t xml:space="preserve"> </t>
    </r>
  </si>
  <si>
    <r>
      <rPr>
        <b/>
        <color rgb="FF1155CC"/>
        <sz val="15.0"/>
        <u/>
      </rPr>
      <t>Car Payment Defaults</t>
    </r>
    <r>
      <rPr>
        <b/>
        <sz val="15.0"/>
      </rPr>
      <t xml:space="preserve"> (subprime)</t>
    </r>
  </si>
  <si>
    <r>
      <rPr>
        <rFont val="Arial"/>
        <b/>
        <color rgb="FF1155CC"/>
        <sz val="15.0"/>
        <u/>
      </rPr>
      <t>Backdated Yield Curve</t>
    </r>
    <r>
      <rPr>
        <rFont val="Arial"/>
        <b/>
        <color rgb="FF000000"/>
        <sz val="15.0"/>
      </rPr>
      <t xml:space="preserve"> (12 month)</t>
    </r>
  </si>
  <si>
    <r>
      <rPr>
        <rFont val="Arial"/>
        <b/>
        <color rgb="FF0000FF"/>
        <sz val="50.0"/>
      </rPr>
      <t>BIDEN</t>
    </r>
    <r>
      <rPr>
        <rFont val="Arial"/>
        <b/>
        <color rgb="FFFF0000"/>
        <sz val="50.0"/>
      </rPr>
      <t xml:space="preserve"> </t>
    </r>
    <r>
      <rPr>
        <rFont val="Arial"/>
        <b/>
        <color rgb="FF666666"/>
        <sz val="50.0"/>
      </rPr>
      <t>Tracker</t>
    </r>
  </si>
  <si>
    <r>
      <rPr>
        <rFont val="Arial"/>
        <b/>
        <color theme="1"/>
        <sz val="14.0"/>
      </rPr>
      <t xml:space="preserve">links with housing </t>
    </r>
    <r>
      <rPr>
        <rFont val="Arial"/>
        <b/>
        <color theme="1"/>
        <sz val="14.0"/>
        <u/>
      </rPr>
      <t>promises</t>
    </r>
  </si>
  <si>
    <r>
      <rPr>
        <rFont val="Arial"/>
        <b/>
        <color theme="1"/>
        <sz val="14.0"/>
      </rPr>
      <t xml:space="preserve">Bill # </t>
    </r>
    <r>
      <rPr>
        <rFont val="Arial"/>
        <b/>
        <color theme="1"/>
        <sz val="7.0"/>
      </rPr>
      <t>(last met)</t>
    </r>
  </si>
  <si>
    <r>
      <rPr>
        <color rgb="FF1155CC"/>
        <u/>
      </rPr>
      <t>Median Mortgage p/month</t>
    </r>
    <r>
      <rPr/>
      <t>*</t>
    </r>
  </si>
  <si>
    <r>
      <rPr>
        <rFont val="Arial"/>
        <b/>
        <color theme="1"/>
        <sz val="6.0"/>
      </rPr>
      <t>the 3 scores below, are weighted and used as an index for the</t>
    </r>
    <r>
      <rPr>
        <rFont val="Arial"/>
        <b/>
        <color rgb="FFFF0000"/>
        <sz val="6.0"/>
      </rPr>
      <t xml:space="preserve"> Housing Health Score (P27)</t>
    </r>
  </si>
  <si>
    <r>
      <rPr>
        <color rgb="FF1155CC"/>
        <sz val="11.0"/>
        <u/>
      </rPr>
      <t>Building Permits</t>
    </r>
    <r>
      <rPr>
        <sz val="11.0"/>
      </rPr>
      <t xml:space="preserve"> </t>
    </r>
  </si>
  <si>
    <r>
      <rPr>
        <b/>
        <color rgb="FF1155CC"/>
        <sz val="15.0"/>
        <u/>
      </rPr>
      <t>Car Payment Defaults</t>
    </r>
    <r>
      <rPr>
        <b/>
        <sz val="15.0"/>
      </rPr>
      <t xml:space="preserve"> (subprime)</t>
    </r>
  </si>
  <si>
    <r>
      <rPr>
        <rFont val="Arial"/>
        <b/>
        <color rgb="FF1155CC"/>
        <sz val="15.0"/>
        <u/>
      </rPr>
      <t>Backdated Yield Curve</t>
    </r>
    <r>
      <rPr>
        <rFont val="Arial"/>
        <b/>
        <color rgb="FF000000"/>
        <sz val="15.0"/>
      </rPr>
      <t xml:space="preserve"> (12 month)</t>
    </r>
  </si>
  <si>
    <t xml:space="preserve">   T.R.U.M.P. Tracker</t>
  </si>
  <si>
    <t>THE KEY 3</t>
  </si>
  <si>
    <t>🔴 Critical Shortage</t>
  </si>
  <si>
    <t>🟠 Strained</t>
  </si>
  <si>
    <t xml:space="preserve">Depression </t>
  </si>
  <si>
    <t>🟢 Strong Seller's Market</t>
  </si>
  <si>
    <t>Total Index</t>
  </si>
  <si>
    <t>🔴 Affordability Crisis</t>
  </si>
  <si>
    <t>90 Day Change</t>
  </si>
  <si>
    <t>% Change</t>
  </si>
  <si>
    <t>New Home (Median $)</t>
  </si>
  <si>
    <r>
      <rPr>
        <color rgb="FF434343"/>
        <sz val="7.0"/>
        <u/>
      </rPr>
      <t>Median Mortgage p/month</t>
    </r>
    <r>
      <rPr>
        <color rgb="FF434343"/>
        <sz val="7.0"/>
      </rPr>
      <t>*</t>
    </r>
  </si>
  <si>
    <r>
      <rPr>
        <color rgb="FF434343"/>
        <sz val="7.0"/>
        <u/>
      </rPr>
      <t>Building Permits</t>
    </r>
    <r>
      <rPr>
        <color rgb="FF434343"/>
        <sz val="7.0"/>
      </rPr>
      <t xml:space="preserve"> </t>
    </r>
  </si>
  <si>
    <t xml:space="preserve">TODAY'S LIVE </t>
  </si>
  <si>
    <r>
      <rPr>
        <color rgb="FF434343"/>
        <sz val="7.0"/>
        <u/>
      </rPr>
      <t xml:space="preserve">Power </t>
    </r>
    <r>
      <rPr>
        <color rgb="FF434343"/>
        <sz val="7.0"/>
      </rPr>
      <t>(per KWH)</t>
    </r>
  </si>
  <si>
    <r>
      <rPr>
        <b/>
        <color rgb="FF434343"/>
        <sz val="5.0"/>
        <u/>
      </rPr>
      <t>Qualifying Income</t>
    </r>
    <r>
      <rPr>
        <b/>
        <color rgb="FF434343"/>
        <sz val="5.0"/>
      </rPr>
      <t xml:space="preserve"> (for a home)</t>
    </r>
  </si>
  <si>
    <t>Qualifying vs Median Family</t>
  </si>
  <si>
    <t>HOUSING CRASH TRACKER</t>
  </si>
  <si>
    <t>FHA Mortgage Delinquency %</t>
  </si>
  <si>
    <t>Total Mortgage Delinquency %</t>
  </si>
  <si>
    <t xml:space="preserve">Disposable Income </t>
  </si>
  <si>
    <r>
      <rPr>
        <b/>
        <color rgb="FF434343"/>
        <sz val="6.0"/>
        <u/>
      </rPr>
      <t>Business Loan Delinquency</t>
    </r>
    <r>
      <rPr>
        <b/>
        <color rgb="FF434343"/>
        <sz val="6.0"/>
      </rPr>
      <t xml:space="preserve"> %</t>
    </r>
  </si>
  <si>
    <t xml:space="preserve">Delinquency % on All Loans </t>
  </si>
  <si>
    <t>Car Payment Defaults</t>
  </si>
  <si>
    <t>Backdated Yield Curve</t>
  </si>
  <si>
    <t>HB8604</t>
  </si>
  <si>
    <t>Assist young homebuyers.</t>
  </si>
  <si>
    <t>dead</t>
  </si>
  <si>
    <t>SB4460</t>
  </si>
  <si>
    <t>Cut housing regulations.</t>
  </si>
  <si>
    <t>HB10025</t>
  </si>
  <si>
    <t>Stabilize housing market.</t>
  </si>
  <si>
    <t>HB7132</t>
  </si>
  <si>
    <t>Increase affordable housing.</t>
  </si>
  <si>
    <t>HB6948</t>
  </si>
  <si>
    <t>Boost housing construction.</t>
  </si>
  <si>
    <t>HB4231</t>
  </si>
  <si>
    <t>Fund first-time buyers.</t>
  </si>
  <si>
    <t>SB3940</t>
  </si>
  <si>
    <t>Tax credit homebuyers.</t>
  </si>
  <si>
    <r>
      <rPr>
        <b/>
        <color rgb="FF1155CC"/>
        <sz val="13.0"/>
        <u/>
      </rPr>
      <t>HB965</t>
    </r>
    <r>
      <rPr>
        <b/>
        <sz val="13.0"/>
      </rPr>
      <t xml:space="preserve"> </t>
    </r>
    <r>
      <rPr>
        <b/>
        <sz val="7.0"/>
      </rPr>
      <t>(2/1)</t>
    </r>
  </si>
  <si>
    <t>Aid disabled veterans’ housing.</t>
  </si>
  <si>
    <t>referred to the Committee on Banking, Housing, and Urban Affair</t>
  </si>
  <si>
    <r>
      <rPr>
        <b/>
        <color rgb="FF1155CC"/>
        <sz val="13.0"/>
        <u/>
      </rPr>
      <t>HB6464</t>
    </r>
    <r>
      <rPr>
        <b/>
        <sz val="13.0"/>
      </rPr>
      <t xml:space="preserve"> </t>
    </r>
    <r>
      <rPr>
        <b/>
        <sz val="6.0"/>
      </rPr>
      <t>(1/23)</t>
    </r>
  </si>
  <si>
    <t>Fund housing with childcare.</t>
  </si>
  <si>
    <t>referred to the Committee on Financial Servicesr</t>
  </si>
  <si>
    <r>
      <rPr>
        <b/>
        <color rgb="FF1155CC"/>
        <sz val="13.0"/>
        <u/>
      </rPr>
      <t>HB891</t>
    </r>
    <r>
      <rPr>
        <b/>
        <sz val="13.0"/>
      </rPr>
      <t xml:space="preserve"> </t>
    </r>
    <r>
      <rPr>
        <b/>
        <sz val="6.0"/>
      </rPr>
      <t>(2/1)</t>
    </r>
  </si>
  <si>
    <t>Boost rural housing supply.</t>
  </si>
  <si>
    <t>reffered to Economic Development, Public Buildings, + Emergency Man</t>
  </si>
  <si>
    <r>
      <rPr>
        <b/>
        <color rgb="FF1155CC"/>
        <sz val="13.0"/>
        <u/>
      </rPr>
      <t>SB1091</t>
    </r>
    <r>
      <rPr>
        <b/>
        <sz val="13.0"/>
      </rPr>
      <t xml:space="preserve"> </t>
    </r>
    <r>
      <rPr>
        <b/>
        <sz val="6.0"/>
      </rPr>
      <t>(3/24)</t>
    </r>
  </si>
  <si>
    <t>Simplify voucher transfers.</t>
  </si>
  <si>
    <t>referred to Committee on Housing + Urban Affairs.</t>
  </si>
  <si>
    <t>HB(TBD)</t>
  </si>
  <si>
    <t>Convert offices to homes.</t>
  </si>
  <si>
    <t>brand new</t>
  </si>
  <si>
    <t>New Construction</t>
  </si>
  <si>
    <t>10Y Treasury Yield</t>
  </si>
  <si>
    <t>Core Inflation</t>
  </si>
  <si>
    <t>Yield Curve (12mo Lag)</t>
  </si>
  <si>
    <t>Power Cost</t>
  </si>
  <si>
    <t>Milk Price</t>
  </si>
  <si>
    <t>Eggs Price</t>
  </si>
  <si>
    <t>Bread Price</t>
  </si>
  <si>
    <t>Chicken Price</t>
  </si>
  <si>
    <t>Supply Score</t>
  </si>
  <si>
    <t>Affordability Score</t>
  </si>
  <si>
    <t>Depression Score</t>
  </si>
  <si>
    <t>Composite Market Score</t>
  </si>
  <si>
    <t>TOTAL HOMES</t>
  </si>
  <si>
    <t>Trumps Promises</t>
  </si>
  <si>
    <r>
      <rPr>
        <color rgb="FF000000"/>
      </rPr>
      <t>(</t>
    </r>
    <r>
      <rPr>
        <color rgb="FF1155CC"/>
        <u/>
      </rPr>
      <t>PDF of Promises</t>
    </r>
    <r>
      <rPr>
        <color rgb="FF000000"/>
      </rPr>
      <t>)</t>
    </r>
  </si>
  <si>
    <r>
      <rPr>
        <rFont val="Arial"/>
        <b/>
        <color theme="1"/>
        <sz val="9.0"/>
      </rPr>
      <t xml:space="preserve">Total Inventory </t>
    </r>
    <r>
      <rPr>
        <rFont val="Arial"/>
        <b val="0"/>
        <i/>
        <color theme="1"/>
        <sz val="9.0"/>
      </rPr>
      <t>(FRED)</t>
    </r>
  </si>
  <si>
    <r>
      <rPr>
        <rFont val="Arial"/>
        <b/>
        <color theme="1"/>
        <sz val="9.0"/>
      </rPr>
      <t xml:space="preserve">New Construction Inventory </t>
    </r>
    <r>
      <rPr>
        <rFont val="Arial"/>
        <b val="0"/>
        <i/>
        <color theme="1"/>
        <sz val="9.0"/>
      </rPr>
      <t>(FRED)</t>
    </r>
  </si>
  <si>
    <r>
      <rPr>
        <rFont val="Arial"/>
        <b/>
        <color theme="1"/>
        <sz val="9.0"/>
      </rPr>
      <t xml:space="preserve">Building Permits </t>
    </r>
    <r>
      <rPr>
        <rFont val="Arial"/>
        <b val="0"/>
        <i/>
        <color theme="1"/>
        <sz val="9.0"/>
      </rPr>
      <t>(FRED)</t>
    </r>
  </si>
  <si>
    <t>Total homes</t>
  </si>
  <si>
    <t>Regulations</t>
  </si>
  <si>
    <t>Unaffordability</t>
  </si>
  <si>
    <t>Bill Tracker:</t>
  </si>
  <si>
    <t>Mortgage rates</t>
  </si>
  <si>
    <t xml:space="preserve">Prepare first time buyers </t>
  </si>
  <si>
    <t>HB10117</t>
  </si>
  <si>
    <t>REGULATORY COSTS</t>
  </si>
  <si>
    <r>
      <rPr>
        <rFont val="Arial"/>
        <b/>
        <color theme="1"/>
        <sz val="9.0"/>
      </rPr>
      <t xml:space="preserve">Overall Cost </t>
    </r>
    <r>
      <rPr>
        <rFont val="Arial"/>
        <b val="0"/>
        <i/>
        <color theme="1"/>
        <sz val="9.0"/>
      </rPr>
      <t>(National Association of Home Builders)</t>
    </r>
  </si>
  <si>
    <t>UNAFFORDABILITY</t>
  </si>
  <si>
    <r>
      <rPr>
        <rFont val="Arial"/>
        <b/>
        <color theme="1"/>
        <sz val="9.0"/>
      </rPr>
      <t>Affordability Index</t>
    </r>
    <r>
      <rPr>
        <rFont val="Arial"/>
        <b val="0"/>
        <i/>
        <color theme="1"/>
        <sz val="9.0"/>
      </rPr>
      <t xml:space="preserve"> (NAR)</t>
    </r>
  </si>
  <si>
    <r>
      <rPr>
        <rFont val="Arial"/>
        <b/>
        <color theme="1"/>
        <sz val="9.0"/>
      </rPr>
      <t xml:space="preserve">Core Inflation Y.O.Y. </t>
    </r>
    <r>
      <rPr>
        <rFont val="Arial"/>
        <b val="0"/>
        <i/>
        <color theme="1"/>
        <sz val="9.0"/>
      </rPr>
      <t>(CPI)</t>
    </r>
  </si>
  <si>
    <r>
      <rPr>
        <rFont val="Arial"/>
        <b/>
        <color theme="1"/>
        <sz val="9.0"/>
      </rPr>
      <t>Median Household Income</t>
    </r>
    <r>
      <rPr>
        <rFont val="Arial"/>
        <b val="0"/>
        <i/>
        <color theme="1"/>
        <sz val="9.0"/>
      </rPr>
      <t xml:space="preserve"> (Census)</t>
    </r>
  </si>
  <si>
    <t xml:space="preserve"> </t>
  </si>
  <si>
    <t>MORTGAGE RATES</t>
  </si>
  <si>
    <t>Avg 30 Yr. Mortage %</t>
  </si>
  <si>
    <t>10 yr. Treasury Yield</t>
  </si>
  <si>
    <t>PREPARING 1ST TIMERS</t>
  </si>
  <si>
    <t>Mortgage Applications</t>
  </si>
  <si>
    <t>NAR Affordability Index</t>
  </si>
</sst>
</file>

<file path=xl/styles.xml><?xml version="1.0" encoding="utf-8"?>
<styleSheet xmlns="http://schemas.openxmlformats.org/spreadsheetml/2006/main" xmlns:x14ac="http://schemas.microsoft.com/office/spreadsheetml/2009/9/ac" xmlns:mc="http://schemas.openxmlformats.org/markup-compatibility/2006">
  <numFmts count="13">
    <numFmt numFmtId="164" formatCode="0.0"/>
    <numFmt numFmtId="165" formatCode="&quot;$&quot;#,##0"/>
    <numFmt numFmtId="166" formatCode="&quot;$&quot;#,##0.00"/>
    <numFmt numFmtId="167" formatCode="0.0%"/>
    <numFmt numFmtId="168" formatCode="&quot;$&quot;#,##0.000"/>
    <numFmt numFmtId="169" formatCode="0.000%"/>
    <numFmt numFmtId="170" formatCode="m/d/yyyy"/>
    <numFmt numFmtId="171" formatCode="M/d/yyyy"/>
    <numFmt numFmtId="172" formatCode="&quot;$&quot;#,##0.0"/>
    <numFmt numFmtId="173" formatCode="#,##0;(#,##0)"/>
    <numFmt numFmtId="174" formatCode="0.000"/>
    <numFmt numFmtId="175" formatCode="yyyy-MM-dd"/>
    <numFmt numFmtId="176" formatCode="mm/dd/yyyy"/>
  </numFmts>
  <fonts count="228">
    <font>
      <sz val="10.0"/>
      <color rgb="FF000000"/>
      <name val="Arial"/>
      <scheme val="minor"/>
    </font>
    <font>
      <color theme="1"/>
      <name val="Arial"/>
      <scheme val="minor"/>
    </font>
    <font>
      <sz val="39.0"/>
      <color rgb="FFFFFFFF"/>
      <name val="Arial"/>
      <scheme val="minor"/>
    </font>
    <font>
      <i/>
      <color theme="1"/>
      <name val="Arial"/>
      <scheme val="minor"/>
    </font>
    <font>
      <b/>
      <i/>
      <sz val="15.0"/>
      <color theme="1"/>
      <name val="Arial"/>
      <scheme val="minor"/>
    </font>
    <font>
      <b/>
      <sz val="20.0"/>
      <color rgb="FFFFFFFF"/>
      <name val="Arial"/>
      <scheme val="minor"/>
    </font>
    <font>
      <b/>
      <sz val="20.0"/>
      <color theme="1"/>
      <name val="Arial"/>
      <scheme val="minor"/>
    </font>
    <font>
      <b/>
      <sz val="13.0"/>
      <color rgb="FFFFFFFF"/>
      <name val="Arial"/>
      <scheme val="minor"/>
    </font>
    <font>
      <b/>
      <sz val="10.0"/>
      <color rgb="FFFFFFFF"/>
      <name val="Arial"/>
      <scheme val="minor"/>
    </font>
    <font>
      <b/>
      <sz val="55.0"/>
      <color theme="1"/>
      <name val="Arial"/>
      <scheme val="minor"/>
    </font>
    <font>
      <sz val="62.0"/>
      <color theme="1"/>
      <name val="Arial"/>
      <scheme val="minor"/>
    </font>
    <font>
      <b/>
      <sz val="17.0"/>
      <color rgb="FFFFFFFF"/>
      <name val="Arial"/>
      <scheme val="minor"/>
    </font>
    <font>
      <b/>
      <color theme="1"/>
      <name val="Arial"/>
      <scheme val="minor"/>
    </font>
    <font>
      <b/>
      <i/>
      <color theme="1"/>
      <name val="Arial"/>
      <scheme val="minor"/>
    </font>
    <font>
      <color rgb="FFFFFFFF"/>
      <name val="Arial"/>
      <scheme val="minor"/>
    </font>
    <font>
      <b/>
      <sz val="46.0"/>
      <color rgb="FFFFFFFF"/>
      <name val="Arial"/>
      <scheme val="minor"/>
    </font>
    <font>
      <b/>
      <sz val="100.0"/>
      <color theme="1"/>
      <name val="Arial"/>
      <scheme val="minor"/>
    </font>
    <font>
      <b/>
      <sz val="29.0"/>
      <color rgb="FFFFFFFF"/>
      <name val="Arial"/>
      <scheme val="minor"/>
    </font>
    <font>
      <b/>
      <sz val="11.0"/>
      <color theme="1"/>
      <name val="Arial"/>
      <scheme val="minor"/>
    </font>
    <font>
      <sz val="8.0"/>
      <color theme="1"/>
      <name val="Arial"/>
      <scheme val="minor"/>
    </font>
    <font>
      <b/>
      <i/>
      <sz val="8.0"/>
      <color theme="1"/>
      <name val="Arial"/>
      <scheme val="minor"/>
    </font>
    <font>
      <b/>
      <sz val="12.0"/>
      <color theme="1"/>
      <name val="Arial"/>
      <scheme val="minor"/>
    </font>
    <font>
      <b/>
      <sz val="8.0"/>
      <color theme="1"/>
      <name val="Arial"/>
      <scheme val="minor"/>
    </font>
    <font>
      <b/>
      <sz val="50.0"/>
      <color rgb="FFFF0000"/>
      <name val="Arial"/>
      <scheme val="minor"/>
    </font>
    <font/>
    <font>
      <sz val="20.0"/>
      <color theme="1"/>
      <name val="Arial"/>
      <scheme val="minor"/>
    </font>
    <font>
      <b/>
      <sz val="37.0"/>
      <color rgb="FFFF0000"/>
      <name val="Arial"/>
      <scheme val="minor"/>
    </font>
    <font>
      <sz val="31.0"/>
      <color theme="1"/>
      <name val="Arial"/>
      <scheme val="minor"/>
    </font>
    <font>
      <b/>
      <sz val="14.0"/>
      <color theme="1"/>
      <name val="Arial"/>
      <scheme val="minor"/>
    </font>
    <font>
      <b/>
      <sz val="27.0"/>
      <color theme="1"/>
      <name val="Arial"/>
      <scheme val="minor"/>
    </font>
    <font>
      <color rgb="FF999999"/>
      <name val="Arial"/>
      <scheme val="minor"/>
    </font>
    <font>
      <b/>
      <sz val="13.0"/>
      <color theme="1"/>
      <name val="Arial"/>
      <scheme val="minor"/>
    </font>
    <font>
      <sz val="17.0"/>
      <color theme="1"/>
      <name val="Arial"/>
      <scheme val="minor"/>
    </font>
    <font>
      <b/>
      <sz val="12.0"/>
      <color rgb="FF999999"/>
      <name val="Arial"/>
      <scheme val="minor"/>
    </font>
    <font>
      <b/>
      <sz val="32.0"/>
      <color rgb="FFFF0000"/>
      <name val="Arial"/>
      <scheme val="minor"/>
    </font>
    <font>
      <u/>
      <color rgb="FF0000FF"/>
    </font>
    <font>
      <b/>
      <sz val="10.0"/>
      <color theme="1"/>
      <name val="Arial"/>
      <scheme val="minor"/>
    </font>
    <font>
      <b/>
      <sz val="9.0"/>
      <color theme="1"/>
      <name val="Arial"/>
      <scheme val="minor"/>
    </font>
    <font>
      <u/>
      <sz val="13.0"/>
      <color rgb="FF1155CC"/>
      <name val="Arial"/>
    </font>
    <font>
      <sz val="11.0"/>
      <color theme="1"/>
      <name val="Arial"/>
      <scheme val="minor"/>
    </font>
    <font>
      <b/>
      <sz val="19.0"/>
      <color theme="1"/>
      <name val="Arial"/>
    </font>
    <font>
      <b/>
      <sz val="22.0"/>
      <color theme="1"/>
      <name val="Arial"/>
    </font>
    <font>
      <b/>
      <sz val="16.0"/>
      <color theme="1"/>
      <name val="Arial"/>
    </font>
    <font>
      <color theme="1"/>
      <name val="Arial"/>
    </font>
    <font>
      <u/>
      <sz val="9.0"/>
      <color rgb="FF1155CC"/>
      <name val="Arial"/>
    </font>
    <font>
      <u/>
      <color rgb="FF0000FF"/>
    </font>
    <font>
      <u/>
      <sz val="13.0"/>
      <color rgb="FF1155CC"/>
      <name val="Arial"/>
    </font>
    <font>
      <b/>
      <sz val="14.0"/>
      <color theme="1"/>
      <name val="Arial"/>
    </font>
    <font>
      <sz val="10.0"/>
      <color theme="1"/>
      <name val="Arial"/>
      <scheme val="minor"/>
    </font>
    <font>
      <u/>
      <sz val="9.0"/>
      <color rgb="FF1155CC"/>
      <name val="Arial"/>
    </font>
    <font>
      <u/>
      <color rgb="FF0000FF"/>
    </font>
    <font>
      <u/>
      <sz val="9.0"/>
      <color rgb="FF1155CC"/>
      <name val="Arial"/>
    </font>
    <font>
      <sz val="15.0"/>
      <color theme="1"/>
      <name val="Arial"/>
      <scheme val="minor"/>
    </font>
    <font>
      <b/>
      <sz val="11.0"/>
      <color rgb="FF000000"/>
      <name val="Arial"/>
    </font>
    <font>
      <sz val="11.0"/>
      <color rgb="FF000000"/>
      <name val="Arial"/>
    </font>
    <font>
      <u/>
      <sz val="9.0"/>
      <color rgb="FF1155CC"/>
      <name val="Arial"/>
    </font>
    <font>
      <b/>
      <color rgb="FF999999"/>
      <name val="Arial"/>
      <scheme val="minor"/>
    </font>
    <font>
      <b/>
      <sz val="16.0"/>
      <color theme="1"/>
      <name val="Arial"/>
      <scheme val="minor"/>
    </font>
    <font>
      <u/>
      <color rgb="FF0000FF"/>
    </font>
    <font>
      <u/>
      <sz val="12.0"/>
      <color rgb="FF1155CC"/>
      <name val="Arial"/>
    </font>
    <font>
      <u/>
      <sz val="12.0"/>
      <color rgb="FF1155CC"/>
      <name val="Arial"/>
    </font>
    <font>
      <sz val="6.0"/>
      <color rgb="FF000000"/>
      <name val="Arial"/>
    </font>
    <font>
      <b/>
      <sz val="6.0"/>
      <color theme="1"/>
      <name val="Arial"/>
      <scheme val="minor"/>
    </font>
    <font>
      <b/>
      <sz val="12.0"/>
      <color rgb="FFFF0000"/>
      <name val="Arial"/>
      <scheme val="minor"/>
    </font>
    <font>
      <sz val="8.0"/>
      <color rgb="FFFF0000"/>
      <name val="Arial"/>
    </font>
    <font>
      <b/>
      <sz val="7.0"/>
      <color rgb="FFFF0000"/>
      <name val="Arial"/>
      <scheme val="minor"/>
    </font>
    <font>
      <sz val="12.0"/>
      <color rgb="FF000000"/>
      <name val="Arial"/>
    </font>
    <font>
      <sz val="6.0"/>
      <color theme="1"/>
      <name val="Arial"/>
    </font>
    <font>
      <sz val="8.0"/>
      <color rgb="FF000000"/>
      <name val="Sans-serif"/>
    </font>
    <font>
      <b/>
      <sz val="7.0"/>
      <color rgb="FF000000"/>
      <name val="Arial"/>
      <scheme val="minor"/>
    </font>
    <font>
      <u/>
      <sz val="12.0"/>
      <color rgb="FF0000FF"/>
      <name val="Arial"/>
    </font>
    <font>
      <b/>
      <sz val="13.0"/>
      <color rgb="FF1155CC"/>
      <name val="Arial"/>
      <scheme val="minor"/>
    </font>
    <font>
      <sz val="8.0"/>
      <color rgb="FF000000"/>
      <name val="Arial"/>
    </font>
    <font>
      <b/>
      <sz val="7.0"/>
      <color theme="1"/>
      <name val="Arial"/>
      <scheme val="minor"/>
    </font>
    <font>
      <b/>
      <i/>
      <sz val="15.0"/>
      <color rgb="FFFF0000"/>
      <name val="Arial"/>
      <scheme val="minor"/>
    </font>
    <font>
      <b/>
      <i/>
      <sz val="15.0"/>
      <color rgb="FF6AA84F"/>
      <name val="Arial"/>
      <scheme val="minor"/>
    </font>
    <font>
      <u/>
      <sz val="12.0"/>
      <color rgb="FF0000FF"/>
      <name val="Arial"/>
    </font>
    <font>
      <b/>
      <sz val="12.0"/>
      <color rgb="FFFFFFFF"/>
      <name val="Arial"/>
      <scheme val="minor"/>
    </font>
    <font>
      <b/>
      <sz val="19.0"/>
      <color theme="1"/>
      <name val="Arial"/>
      <scheme val="minor"/>
    </font>
    <font>
      <sz val="9.0"/>
      <color theme="1"/>
      <name val="Arial"/>
      <scheme val="minor"/>
    </font>
    <font>
      <b/>
      <u/>
      <sz val="18.0"/>
      <color rgb="FF0000FF"/>
    </font>
    <font>
      <b/>
      <sz val="25.0"/>
      <color rgb="FFFF0000"/>
      <name val="Arial"/>
      <scheme val="minor"/>
    </font>
    <font>
      <b/>
      <u/>
      <sz val="11.0"/>
      <color rgb="FF0000FF"/>
    </font>
    <font>
      <b/>
      <sz val="15.0"/>
      <color rgb="FF000000"/>
      <name val="Arial"/>
      <scheme val="minor"/>
    </font>
    <font>
      <b/>
      <color rgb="FF000000"/>
      <name val="Arial"/>
      <scheme val="minor"/>
    </font>
    <font>
      <b/>
      <u/>
      <sz val="11.0"/>
      <color rgb="FF0000FF"/>
    </font>
    <font>
      <b/>
      <i/>
      <sz val="15.0"/>
      <color rgb="FF93C47D"/>
      <name val="Arial"/>
      <scheme val="minor"/>
    </font>
    <font>
      <i/>
      <sz val="16.0"/>
      <color theme="1"/>
      <name val="Arial"/>
      <scheme val="minor"/>
    </font>
    <font>
      <b/>
      <sz val="15.0"/>
      <color theme="1"/>
      <name val="Arial"/>
      <scheme val="minor"/>
    </font>
    <font>
      <b/>
      <u/>
      <sz val="11.0"/>
      <color rgb="FF0000FF"/>
    </font>
    <font>
      <u/>
      <sz val="11.0"/>
      <color rgb="FF0000FF"/>
    </font>
    <font>
      <b/>
      <i/>
      <sz val="11.0"/>
      <color theme="1"/>
      <name val="Arial"/>
      <scheme val="minor"/>
    </font>
    <font>
      <sz val="6.0"/>
      <color theme="1"/>
      <name val="Arial"/>
      <scheme val="minor"/>
    </font>
    <font>
      <u/>
      <sz val="12.0"/>
      <color rgb="FF0000FF"/>
      <name val="Arial"/>
    </font>
    <font>
      <b/>
      <sz val="11.0"/>
      <color theme="1"/>
      <name val="Arial"/>
    </font>
    <font>
      <sz val="11.0"/>
      <color theme="1"/>
      <name val="Arial"/>
    </font>
    <font>
      <b/>
      <sz val="9.0"/>
      <color theme="1"/>
      <name val="Arial"/>
    </font>
    <font>
      <b/>
      <sz val="13.0"/>
      <color rgb="FFC53929"/>
      <name val="Arial"/>
    </font>
    <font>
      <b/>
      <sz val="12.0"/>
      <color rgb="FF434343"/>
      <name val="Arial"/>
    </font>
    <font>
      <i/>
      <sz val="10.0"/>
      <color theme="1"/>
      <name val="Arial"/>
      <scheme val="minor"/>
    </font>
    <font>
      <u/>
      <sz val="12.0"/>
      <color rgb="FF0000FF"/>
      <name val="Arial"/>
    </font>
    <font>
      <u/>
      <sz val="12.0"/>
      <color rgb="FF0000FF"/>
      <name val="Arial"/>
    </font>
    <font>
      <b/>
      <sz val="23.0"/>
      <color theme="1"/>
      <name val="Arial"/>
      <scheme val="minor"/>
    </font>
    <font>
      <b/>
      <u/>
      <sz val="21.0"/>
      <color rgb="FF0000FF"/>
    </font>
    <font>
      <b/>
      <sz val="25.0"/>
      <color theme="1"/>
      <name val="Arial"/>
      <scheme val="minor"/>
    </font>
    <font>
      <b/>
      <sz val="24.0"/>
      <color rgb="FF000000"/>
      <name val="Arial"/>
      <scheme val="minor"/>
    </font>
    <font>
      <sz val="19.0"/>
      <color theme="1"/>
      <name val="Arial"/>
      <scheme val="minor"/>
    </font>
    <font>
      <u/>
      <sz val="12.0"/>
      <color rgb="FF0000FF"/>
      <name val="Arial"/>
    </font>
    <font>
      <u/>
      <sz val="12.0"/>
      <color rgb="FF1155CC"/>
      <name val="Arial"/>
    </font>
    <font>
      <b/>
      <sz val="38.0"/>
      <color rgb="FFFF0000"/>
      <name val="Arial"/>
      <scheme val="minor"/>
    </font>
    <font>
      <u/>
      <sz val="32.0"/>
      <color rgb="FF1155CC"/>
      <name val="Arial"/>
    </font>
    <font>
      <b/>
      <sz val="30.0"/>
      <color rgb="FFFF0000"/>
      <name val="Arial"/>
      <scheme val="minor"/>
    </font>
    <font>
      <b/>
      <sz val="13.0"/>
      <color theme="1"/>
      <name val="Arial"/>
    </font>
    <font>
      <b/>
      <sz val="12.0"/>
      <color rgb="FF666666"/>
      <name val="Arial"/>
    </font>
    <font>
      <u/>
      <sz val="14.0"/>
      <color rgb="FF1155CC"/>
      <name val="Arial"/>
    </font>
    <font>
      <b/>
      <u/>
      <sz val="15.0"/>
      <color rgb="FF0000FF"/>
    </font>
    <font>
      <u/>
      <sz val="14.0"/>
      <color rgb="FF1155CC"/>
      <name val="Arial"/>
    </font>
    <font>
      <b/>
      <sz val="10.0"/>
      <color rgb="FF000000"/>
      <name val="Arial"/>
      <scheme val="minor"/>
    </font>
    <font>
      <b/>
      <sz val="15.0"/>
      <color theme="1"/>
      <name val="Arial"/>
    </font>
    <font>
      <u/>
      <sz val="14.0"/>
      <color rgb="FF1155CC"/>
      <name val="Arial"/>
    </font>
    <font>
      <i/>
      <sz val="11.0"/>
      <color theme="1"/>
      <name val="Arial"/>
      <scheme val="minor"/>
    </font>
    <font>
      <u/>
      <sz val="12.0"/>
      <color rgb="FF0000FF"/>
      <name val="Arial"/>
    </font>
    <font>
      <u/>
      <sz val="12.0"/>
      <color rgb="FF0000FF"/>
      <name val="Arial"/>
    </font>
    <font>
      <b/>
      <sz val="10.0"/>
      <color rgb="FF434343"/>
      <name val="Arial"/>
      <scheme val="minor"/>
    </font>
    <font>
      <sz val="10.0"/>
      <color rgb="FF434343"/>
      <name val="Arial"/>
      <scheme val="minor"/>
    </font>
    <font>
      <b/>
      <sz val="8.0"/>
      <color rgb="FF434343"/>
      <name val="Arial"/>
      <scheme val="minor"/>
    </font>
    <font>
      <u/>
      <sz val="12.0"/>
      <color rgb="FF0000FF"/>
    </font>
    <font>
      <b/>
      <i/>
      <sz val="10.0"/>
      <color theme="1"/>
      <name val="Arial"/>
      <scheme val="minor"/>
    </font>
    <font>
      <sz val="14.0"/>
      <color theme="1"/>
      <name val="Arial"/>
      <scheme val="minor"/>
    </font>
    <font>
      <u/>
      <sz val="12.0"/>
      <color rgb="FF1155CC"/>
      <name val="Arial"/>
    </font>
    <font>
      <b/>
      <u/>
      <sz val="15.0"/>
      <color rgb="FF0000FF"/>
      <name val="Arial"/>
    </font>
    <font>
      <b/>
      <u/>
      <sz val="15.0"/>
      <color rgb="FF0000FF"/>
      <name val="Arial"/>
    </font>
    <font>
      <b/>
      <u/>
      <sz val="15.0"/>
      <color rgb="FF0000FF"/>
      <name val="Arial"/>
    </font>
    <font>
      <b/>
      <sz val="15.0"/>
      <color rgb="FFFFFFFF"/>
      <name val="Arial"/>
    </font>
    <font>
      <color rgb="FFFFFFFF"/>
      <name val="Arial"/>
    </font>
    <font>
      <sz val="22.0"/>
      <color theme="1"/>
      <name val="Arial"/>
      <scheme val="minor"/>
    </font>
    <font>
      <b/>
      <sz val="5.0"/>
      <color rgb="FFFFFFFF"/>
      <name val="Arial"/>
      <scheme val="minor"/>
    </font>
    <font>
      <b/>
      <sz val="6.0"/>
      <color rgb="FFFFFFFF"/>
      <name val="Arial"/>
      <scheme val="minor"/>
    </font>
    <font>
      <sz val="12.0"/>
      <color rgb="FFFFFFFF"/>
      <name val="Arial"/>
      <scheme val="minor"/>
    </font>
    <font>
      <sz val="12.0"/>
      <color theme="1"/>
      <name val="Arial"/>
      <scheme val="minor"/>
    </font>
    <font>
      <b/>
      <sz val="18.0"/>
      <color theme="1"/>
      <name val="Arial"/>
      <scheme val="minor"/>
    </font>
    <font>
      <b/>
      <sz val="40.0"/>
      <color rgb="FFFF0000"/>
      <name val="Arial"/>
      <scheme val="minor"/>
    </font>
    <font>
      <b/>
      <sz val="31.0"/>
      <color theme="1"/>
      <name val="Arial"/>
      <scheme val="minor"/>
    </font>
    <font>
      <u/>
      <color rgb="FF0000FF"/>
    </font>
    <font>
      <u/>
      <sz val="13.0"/>
      <color rgb="FF0000FF"/>
    </font>
    <font>
      <u/>
      <sz val="9.0"/>
      <color rgb="FF1155CC"/>
      <name val="Arial"/>
    </font>
    <font>
      <b/>
      <color theme="1"/>
      <name val="Arial"/>
    </font>
    <font>
      <u/>
      <sz val="9.0"/>
      <color rgb="FF1155CC"/>
      <name val="Arial"/>
    </font>
    <font>
      <u/>
      <color rgb="FF0000FF"/>
    </font>
    <font>
      <u/>
      <sz val="9.0"/>
      <color rgb="FF1155CC"/>
      <name val="Arial"/>
    </font>
    <font>
      <u/>
      <color rgb="FF0000FF"/>
    </font>
    <font>
      <u/>
      <sz val="12.0"/>
      <color rgb="FF0000FF"/>
    </font>
    <font>
      <u/>
      <color rgb="FF0000FF"/>
    </font>
    <font>
      <b/>
      <i/>
      <sz val="15.0"/>
      <color rgb="FF00FF00"/>
      <name val="Arial"/>
      <scheme val="minor"/>
    </font>
    <font>
      <sz val="12.0"/>
      <color rgb="FFD9D9D9"/>
      <name val="Arial"/>
      <scheme val="minor"/>
    </font>
    <font>
      <b/>
      <u/>
      <sz val="11.0"/>
      <color rgb="FF0000FF"/>
    </font>
    <font>
      <color rgb="FFD9D9D9"/>
      <name val="Arial"/>
      <scheme val="minor"/>
    </font>
    <font>
      <b/>
      <u/>
      <sz val="11.0"/>
      <color rgb="FF0000FF"/>
    </font>
    <font>
      <color rgb="FF000000"/>
      <name val="Arial"/>
    </font>
    <font>
      <b/>
      <sz val="13.0"/>
      <color rgb="FFD9D9D9"/>
      <name val="Arial"/>
      <scheme val="minor"/>
    </font>
    <font>
      <sz val="16.0"/>
      <color theme="1"/>
      <name val="Arial"/>
      <scheme val="minor"/>
    </font>
    <font>
      <u/>
      <sz val="9.0"/>
      <color rgb="FF1155CC"/>
      <name val="Arial"/>
    </font>
    <font>
      <i/>
      <sz val="9.0"/>
      <color theme="1"/>
      <name val="Arial"/>
      <scheme val="minor"/>
    </font>
    <font>
      <u/>
      <sz val="9.0"/>
      <color rgb="FF1155CC"/>
      <name val="Arial"/>
    </font>
    <font>
      <u/>
      <sz val="9.0"/>
      <color rgb="FF1155CC"/>
      <name val="Arial"/>
    </font>
    <font>
      <b/>
      <u/>
      <sz val="17.0"/>
      <color rgb="FF0000FF"/>
    </font>
    <font>
      <b/>
      <u/>
      <sz val="24.0"/>
      <color rgb="FF1155CC"/>
      <name val="Arial"/>
    </font>
    <font>
      <sz val="17.0"/>
      <color theme="1"/>
      <name val="Arial"/>
    </font>
    <font>
      <b/>
      <sz val="52.0"/>
      <color rgb="FFFF0000"/>
      <name val="Arial"/>
      <scheme val="minor"/>
    </font>
    <font>
      <b/>
      <sz val="24.0"/>
      <color theme="1"/>
      <name val="Arial"/>
      <scheme val="minor"/>
    </font>
    <font>
      <b/>
      <sz val="17.0"/>
      <color theme="1"/>
      <name val="Arial"/>
      <scheme val="minor"/>
    </font>
    <font>
      <b/>
      <sz val="40.0"/>
      <color rgb="FF0000FF"/>
      <name val="Arial"/>
      <scheme val="minor"/>
    </font>
    <font>
      <b/>
      <sz val="32.0"/>
      <color rgb="FF0000FF"/>
      <name val="Arial"/>
      <scheme val="minor"/>
    </font>
    <font>
      <u/>
      <sz val="9.0"/>
      <color rgb="FF1155CC"/>
      <name val="Arial"/>
    </font>
    <font>
      <b/>
      <u/>
      <sz val="25.0"/>
      <color rgb="FF0000FF"/>
    </font>
    <font>
      <b/>
      <sz val="28.0"/>
      <color rgb="FFBF9000"/>
      <name val="Arial"/>
      <scheme val="minor"/>
    </font>
    <font>
      <b/>
      <sz val="15.0"/>
      <color rgb="FFBF9000"/>
      <name val="Arial"/>
      <scheme val="minor"/>
    </font>
    <font>
      <b/>
      <i/>
      <sz val="12.0"/>
      <color theme="1"/>
      <name val="Arial"/>
      <scheme val="minor"/>
    </font>
    <font>
      <b/>
      <i/>
      <sz val="7.0"/>
      <color theme="1"/>
      <name val="Arial"/>
    </font>
    <font>
      <u/>
      <sz val="9.0"/>
      <color rgb="FF1155CC"/>
      <name val="Arial"/>
    </font>
    <font>
      <b/>
      <sz val="13.0"/>
      <color rgb="FF434343"/>
      <name val="Arial"/>
    </font>
    <font>
      <b/>
      <sz val="8.0"/>
      <color rgb="FF434343"/>
      <name val="Arial"/>
    </font>
    <font>
      <u/>
      <sz val="9.0"/>
      <color rgb="FF1155CC"/>
      <name val="Arial"/>
    </font>
    <font>
      <sz val="7.0"/>
      <color theme="1"/>
      <name val="Arial"/>
      <scheme val="minor"/>
    </font>
    <font>
      <b/>
      <sz val="19.0"/>
      <color rgb="FF434343"/>
      <name val="Arial"/>
    </font>
    <font>
      <b/>
      <sz val="13.0"/>
      <color rgb="FF434343"/>
      <name val="Arial"/>
      <scheme val="minor"/>
    </font>
    <font>
      <sz val="7.0"/>
      <color rgb="FF000000"/>
      <name val="Tahoma"/>
    </font>
    <font>
      <b/>
      <sz val="13.0"/>
      <color rgb="FFBF9000"/>
      <name val="Arial"/>
      <scheme val="minor"/>
    </font>
    <font>
      <u/>
      <sz val="7.0"/>
      <color rgb="FF434343"/>
    </font>
    <font>
      <b/>
      <sz val="6.0"/>
      <color rgb="FF434343"/>
      <name val="Arial"/>
      <scheme val="minor"/>
    </font>
    <font>
      <u/>
      <sz val="6.0"/>
      <color rgb="FF434343"/>
    </font>
    <font>
      <sz val="7.0"/>
      <color rgb="FF434343"/>
      <name val="Arial"/>
      <scheme val="minor"/>
    </font>
    <font>
      <color rgb="FF434343"/>
      <name val="Arial"/>
      <scheme val="minor"/>
    </font>
    <font>
      <u/>
      <sz val="7.0"/>
      <color rgb="FF434343"/>
    </font>
    <font>
      <b/>
      <i/>
      <sz val="6.0"/>
      <color theme="1"/>
      <name val="Arial"/>
      <scheme val="minor"/>
    </font>
    <font>
      <u/>
      <sz val="7.0"/>
      <color rgb="FF434343"/>
    </font>
    <font>
      <b/>
      <u/>
      <sz val="26.0"/>
      <color rgb="FF0000FF"/>
    </font>
    <font>
      <b/>
      <u/>
      <sz val="10.0"/>
      <color rgb="FF0000FF"/>
    </font>
    <font>
      <b/>
      <sz val="4.0"/>
      <color theme="1"/>
      <name val="Arial"/>
      <scheme val="minor"/>
    </font>
    <font>
      <b/>
      <sz val="14.0"/>
      <color rgb="FFBF9000"/>
      <name val="Arial"/>
      <scheme val="minor"/>
    </font>
    <font>
      <b/>
      <i/>
      <sz val="9.0"/>
      <color theme="1"/>
      <name val="Arial"/>
      <scheme val="minor"/>
    </font>
    <font>
      <sz val="7.0"/>
      <color rgb="FF434343"/>
      <name val="Arial"/>
    </font>
    <font>
      <b/>
      <sz val="7.0"/>
      <color rgb="FF434343"/>
      <name val="Arial"/>
      <scheme val="minor"/>
    </font>
    <font>
      <b/>
      <u/>
      <sz val="14.0"/>
      <color rgb="FFBF9000"/>
    </font>
    <font>
      <b/>
      <u/>
      <sz val="7.0"/>
      <color rgb="FF0000FF"/>
    </font>
    <font>
      <b/>
      <u/>
      <sz val="6.0"/>
      <color rgb="FF434343"/>
    </font>
    <font>
      <b/>
      <u/>
      <sz val="5.0"/>
      <color rgb="FF434343"/>
    </font>
    <font>
      <b/>
      <i/>
      <sz val="6.0"/>
      <color rgb="FF434343"/>
      <name val="Arial"/>
      <scheme val="minor"/>
    </font>
    <font>
      <i/>
      <sz val="7.0"/>
      <color theme="1"/>
      <name val="Arial"/>
      <scheme val="minor"/>
    </font>
    <font>
      <b/>
      <u/>
      <sz val="6.0"/>
      <color rgb="FF434343"/>
    </font>
    <font>
      <b/>
      <u/>
      <sz val="6.0"/>
      <color rgb="FF434343"/>
      <name val="Arial"/>
    </font>
    <font>
      <b/>
      <sz val="7.0"/>
      <color rgb="FF434343"/>
      <name val="Arial"/>
    </font>
    <font>
      <b/>
      <sz val="6.0"/>
      <color rgb="FF434343"/>
      <name val="Arial"/>
    </font>
    <font>
      <b/>
      <sz val="6.0"/>
      <color theme="1"/>
      <name val="Arial"/>
    </font>
    <font>
      <b/>
      <u/>
      <sz val="6.0"/>
      <color rgb="FF434343"/>
      <name val="Arial"/>
    </font>
    <font>
      <b/>
      <sz val="16.0"/>
      <color rgb="FFBF9000"/>
      <name val="Arial"/>
      <scheme val="minor"/>
    </font>
    <font>
      <b/>
      <sz val="8.0"/>
      <color theme="1"/>
      <name val="Arial"/>
    </font>
    <font>
      <b/>
      <u/>
      <sz val="13.0"/>
      <color rgb="FF0000FF"/>
    </font>
    <font>
      <sz val="4.0"/>
      <color rgb="FF000000"/>
      <name val="Sans-serif"/>
    </font>
    <font>
      <b/>
      <u/>
      <sz val="13.0"/>
      <color rgb="FF0000FF"/>
    </font>
    <font>
      <b/>
      <u/>
      <sz val="13.0"/>
      <color rgb="FF0000FF"/>
    </font>
    <font>
      <sz val="4.0"/>
      <color rgb="FF000000"/>
      <name val="Arial"/>
    </font>
    <font>
      <b/>
      <sz val="5.0"/>
      <color theme="1"/>
      <name val="Arial"/>
      <scheme val="minor"/>
    </font>
    <font>
      <b/>
      <sz val="5.0"/>
      <color rgb="FF000000"/>
      <name val="Arial"/>
      <scheme val="minor"/>
    </font>
    <font>
      <b/>
      <u/>
      <sz val="16.0"/>
      <color rgb="FF0000FF"/>
    </font>
    <font>
      <u/>
      <color rgb="FF0000FF"/>
    </font>
    <font>
      <u/>
      <sz val="22.0"/>
      <color rgb="FF0000FF"/>
    </font>
    <font>
      <b/>
      <color rgb="FF000000"/>
      <name val="Arial"/>
    </font>
  </fonts>
  <fills count="22">
    <fill>
      <patternFill patternType="none"/>
    </fill>
    <fill>
      <patternFill patternType="lightGray"/>
    </fill>
    <fill>
      <patternFill patternType="solid">
        <fgColor rgb="FFE06666"/>
        <bgColor rgb="FFE06666"/>
      </patternFill>
    </fill>
    <fill>
      <patternFill patternType="solid">
        <fgColor rgb="FF434343"/>
        <bgColor rgb="FF434343"/>
      </patternFill>
    </fill>
    <fill>
      <patternFill patternType="solid">
        <fgColor rgb="FFB7B7B7"/>
        <bgColor rgb="FFB7B7B7"/>
      </patternFill>
    </fill>
    <fill>
      <patternFill patternType="solid">
        <fgColor rgb="FFEFEFEF"/>
        <bgColor rgb="FFEFEFEF"/>
      </patternFill>
    </fill>
    <fill>
      <patternFill patternType="solid">
        <fgColor rgb="FFF4CCCC"/>
        <bgColor rgb="FFF4CCCC"/>
      </patternFill>
    </fill>
    <fill>
      <patternFill patternType="solid">
        <fgColor rgb="FF666666"/>
        <bgColor rgb="FF666666"/>
      </patternFill>
    </fill>
    <fill>
      <patternFill patternType="solid">
        <fgColor rgb="FFD9D9D9"/>
        <bgColor rgb="FFD9D9D9"/>
      </patternFill>
    </fill>
    <fill>
      <patternFill patternType="solid">
        <fgColor rgb="FF999999"/>
        <bgColor rgb="FF999999"/>
      </patternFill>
    </fill>
    <fill>
      <patternFill patternType="solid">
        <fgColor rgb="FFFFFF00"/>
        <bgColor rgb="FFFFFF00"/>
      </patternFill>
    </fill>
    <fill>
      <patternFill patternType="solid">
        <fgColor rgb="FFBDBDBD"/>
        <bgColor rgb="FFBDBDBD"/>
      </patternFill>
    </fill>
    <fill>
      <patternFill patternType="solid">
        <fgColor rgb="FFFFFFFF"/>
        <bgColor rgb="FFFFFFFF"/>
      </patternFill>
    </fill>
    <fill>
      <patternFill patternType="solid">
        <fgColor rgb="FFEEF4FF"/>
        <bgColor rgb="FFEEF4FF"/>
      </patternFill>
    </fill>
    <fill>
      <patternFill patternType="solid">
        <fgColor rgb="FFF3F3F3"/>
        <bgColor rgb="FFF3F3F3"/>
      </patternFill>
    </fill>
    <fill>
      <patternFill patternType="solid">
        <fgColor rgb="FFFFE599"/>
        <bgColor rgb="FFFFE599"/>
      </patternFill>
    </fill>
    <fill>
      <patternFill patternType="solid">
        <fgColor rgb="FFD9EAD3"/>
        <bgColor rgb="FFD9EAD3"/>
      </patternFill>
    </fill>
    <fill>
      <patternFill patternType="solid">
        <fgColor rgb="FFCCCCCC"/>
        <bgColor rgb="FFCCCCCC"/>
      </patternFill>
    </fill>
    <fill>
      <patternFill patternType="solid">
        <fgColor rgb="FFCFE2F3"/>
        <bgColor rgb="FFCFE2F3"/>
      </patternFill>
    </fill>
    <fill>
      <patternFill patternType="solid">
        <fgColor rgb="FFF2F2F2"/>
        <bgColor rgb="FFF2F2F2"/>
      </patternFill>
    </fill>
    <fill>
      <patternFill patternType="solid">
        <fgColor rgb="FF000000"/>
        <bgColor rgb="FF000000"/>
      </patternFill>
    </fill>
    <fill>
      <patternFill patternType="solid">
        <fgColor rgb="FF9FC5E8"/>
        <bgColor rgb="FF9FC5E8"/>
      </patternFill>
    </fill>
  </fills>
  <borders count="46">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left style="thick">
        <color rgb="FF000000"/>
      </left>
      <top style="thick">
        <color rgb="FF000000"/>
      </top>
      <bottom style="thick">
        <color rgb="FF000000"/>
      </bottom>
    </border>
    <border>
      <right style="thick">
        <color rgb="FF000000"/>
      </right>
      <top style="thick">
        <color rgb="FF000000"/>
      </top>
      <bottom style="thick">
        <color rgb="FF000000"/>
      </bottom>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
      <left style="thick">
        <color rgb="FF000000"/>
      </left>
      <right style="thick">
        <color rgb="FF000000"/>
      </right>
      <top style="thick">
        <color rgb="FF000000"/>
      </top>
    </border>
    <border>
      <left style="thick">
        <color rgb="FF000000"/>
      </left>
      <right style="thick">
        <color rgb="FF000000"/>
      </right>
    </border>
    <border>
      <left style="thick">
        <color rgb="FF000000"/>
      </left>
      <right style="thick">
        <color rgb="FF000000"/>
      </right>
      <bottom style="thick">
        <color rgb="FF000000"/>
      </bottom>
    </border>
    <border>
      <left style="thin">
        <color rgb="FF000000"/>
      </left>
      <right style="thick">
        <color rgb="FF000000"/>
      </right>
      <top style="thin">
        <color rgb="FF000000"/>
      </top>
      <bottom style="thin">
        <color rgb="FF000000"/>
      </bottom>
    </border>
    <border>
      <left style="thick">
        <color rgb="FF000000"/>
      </left>
      <top style="thick">
        <color rgb="FF000000"/>
      </top>
      <bottom style="thin">
        <color rgb="FF000000"/>
      </bottom>
    </border>
    <border>
      <top style="thick">
        <color rgb="FF000000"/>
      </top>
      <bottom style="thin">
        <color rgb="FF000000"/>
      </bottom>
    </border>
    <border>
      <right style="thick">
        <color rgb="FF000000"/>
      </right>
      <top style="thick">
        <color rgb="FF000000"/>
      </top>
      <bottom style="thin">
        <color rgb="FF000000"/>
      </bottom>
    </border>
    <border>
      <left style="thick">
        <color rgb="FF000000"/>
      </left>
      <top style="thin">
        <color rgb="FF000000"/>
      </top>
    </border>
    <border>
      <top style="thin">
        <color rgb="FF000000"/>
      </top>
    </border>
    <border>
      <right style="thick">
        <color rgb="FF000000"/>
      </right>
      <top style="thin">
        <color rgb="FF000000"/>
      </top>
    </border>
    <border>
      <left style="thin">
        <color rgb="FF000000"/>
      </left>
      <right style="thin">
        <color rgb="FF000000"/>
      </right>
      <bottom style="thick">
        <color rgb="FF000000"/>
      </bottom>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right style="thick">
        <color rgb="FF000000"/>
      </right>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right style="thin">
        <color rgb="FF000000"/>
      </right>
      <top style="thick">
        <color rgb="FF000000"/>
      </top>
      <bottom style="thin">
        <color rgb="FF000000"/>
      </bottom>
    </border>
    <border>
      <left style="thick">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1074">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Border="1" applyFont="1"/>
    <xf borderId="4" fillId="2" fontId="1" numFmtId="0" xfId="0" applyBorder="1" applyFont="1"/>
    <xf borderId="5" fillId="3" fontId="2" numFmtId="0" xfId="0" applyAlignment="1" applyBorder="1" applyFill="1" applyFont="1">
      <alignment horizontal="left" readingOrder="0" vertical="center"/>
    </xf>
    <xf borderId="1" fillId="3" fontId="2" numFmtId="0" xfId="0" applyAlignment="1" applyBorder="1" applyFont="1">
      <alignment horizontal="left"/>
    </xf>
    <xf borderId="2" fillId="3" fontId="2" numFmtId="0" xfId="0" applyAlignment="1" applyBorder="1" applyFont="1">
      <alignment horizontal="left"/>
    </xf>
    <xf borderId="3" fillId="3" fontId="2" numFmtId="0" xfId="0" applyAlignment="1" applyBorder="1" applyFont="1">
      <alignment horizontal="left"/>
    </xf>
    <xf borderId="6" fillId="3" fontId="2" numFmtId="0" xfId="0" applyAlignment="1" applyBorder="1" applyFont="1">
      <alignment horizontal="left"/>
    </xf>
    <xf borderId="7" fillId="2" fontId="1" numFmtId="0" xfId="0" applyBorder="1" applyFont="1"/>
    <xf borderId="0" fillId="2" fontId="1" numFmtId="0" xfId="0" applyFont="1"/>
    <xf borderId="8" fillId="4" fontId="3" numFmtId="0" xfId="0" applyAlignment="1" applyBorder="1" applyFill="1" applyFont="1">
      <alignment readingOrder="0"/>
    </xf>
    <xf borderId="9" fillId="4" fontId="4" numFmtId="0" xfId="0" applyAlignment="1" applyBorder="1" applyFont="1">
      <alignment readingOrder="0"/>
    </xf>
    <xf borderId="10" fillId="4" fontId="3" numFmtId="0" xfId="0" applyBorder="1" applyFont="1"/>
    <xf borderId="11" fillId="3" fontId="5" numFmtId="0" xfId="0" applyAlignment="1" applyBorder="1" applyFont="1">
      <alignment horizontal="center" readingOrder="0" vertical="top"/>
    </xf>
    <xf borderId="0" fillId="2" fontId="6" numFmtId="0" xfId="0" applyAlignment="1" applyFont="1">
      <alignment horizontal="center" vertical="top"/>
    </xf>
    <xf borderId="11" fillId="3" fontId="7" numFmtId="0" xfId="0" applyAlignment="1" applyBorder="1" applyFont="1">
      <alignment horizontal="center" readingOrder="0" vertical="center"/>
    </xf>
    <xf borderId="11" fillId="3" fontId="8" numFmtId="0" xfId="0" applyAlignment="1" applyBorder="1" applyFont="1">
      <alignment horizontal="center" readingOrder="0" vertical="center"/>
    </xf>
    <xf borderId="12" fillId="5" fontId="9" numFmtId="2" xfId="0" applyAlignment="1" applyBorder="1" applyFill="1" applyFont="1" applyNumberFormat="1">
      <alignment horizontal="center"/>
    </xf>
    <xf borderId="0" fillId="2" fontId="10" numFmtId="0" xfId="0" applyAlignment="1" applyFont="1">
      <alignment horizontal="center"/>
    </xf>
    <xf borderId="12" fillId="3" fontId="11" numFmtId="0" xfId="0" applyAlignment="1" applyBorder="1" applyFont="1">
      <alignment horizontal="center" vertical="center"/>
    </xf>
    <xf borderId="0" fillId="2" fontId="12" numFmtId="0" xfId="0" applyAlignment="1" applyFont="1">
      <alignment horizontal="center"/>
    </xf>
    <xf borderId="13" fillId="6" fontId="13" numFmtId="0" xfId="0" applyAlignment="1" applyBorder="1" applyFill="1" applyFont="1">
      <alignment horizontal="center" readingOrder="0"/>
    </xf>
    <xf borderId="0" fillId="6" fontId="13" numFmtId="0" xfId="0" applyAlignment="1" applyFont="1">
      <alignment horizontal="center" readingOrder="0"/>
    </xf>
    <xf borderId="0" fillId="2" fontId="1" numFmtId="0" xfId="0" applyAlignment="1" applyFont="1">
      <alignment horizontal="center"/>
    </xf>
    <xf borderId="14" fillId="7" fontId="1" numFmtId="0" xfId="0" applyBorder="1" applyFill="1" applyFont="1"/>
    <xf borderId="4" fillId="2" fontId="1" numFmtId="0" xfId="0" applyAlignment="1" applyBorder="1" applyFont="1">
      <alignment vertical="center"/>
    </xf>
    <xf borderId="15" fillId="3" fontId="14" numFmtId="0" xfId="0" applyAlignment="1" applyBorder="1" applyFont="1">
      <alignment horizontal="center" vertical="center"/>
    </xf>
    <xf borderId="16" fillId="3" fontId="14" numFmtId="0" xfId="0" applyAlignment="1" applyBorder="1" applyFont="1">
      <alignment horizontal="center" vertical="center"/>
    </xf>
    <xf borderId="2" fillId="3" fontId="15" numFmtId="0" xfId="0" applyAlignment="1" applyBorder="1" applyFont="1">
      <alignment horizontal="center" readingOrder="0" vertical="center"/>
    </xf>
    <xf borderId="17" fillId="3" fontId="14" numFmtId="0" xfId="0" applyAlignment="1" applyBorder="1" applyFont="1">
      <alignment horizontal="center" vertical="center"/>
    </xf>
    <xf borderId="7" fillId="2" fontId="1" numFmtId="0" xfId="0" applyAlignment="1" applyBorder="1" applyFont="1">
      <alignment vertical="center"/>
    </xf>
    <xf borderId="0" fillId="0" fontId="1" numFmtId="0" xfId="0" applyAlignment="1" applyFont="1">
      <alignment vertical="center"/>
    </xf>
    <xf borderId="18" fillId="5" fontId="1" numFmtId="0" xfId="0" applyAlignment="1" applyBorder="1" applyFont="1">
      <alignment horizontal="center"/>
    </xf>
    <xf borderId="19" fillId="5" fontId="1" numFmtId="0" xfId="0" applyAlignment="1" applyBorder="1" applyFont="1">
      <alignment horizontal="center"/>
    </xf>
    <xf borderId="0" fillId="5" fontId="16" numFmtId="164" xfId="0" applyAlignment="1" applyFont="1" applyNumberFormat="1">
      <alignment horizontal="center" vertical="center"/>
    </xf>
    <xf borderId="20" fillId="5" fontId="1" numFmtId="0" xfId="0" applyAlignment="1" applyBorder="1" applyFont="1">
      <alignment horizontal="center"/>
    </xf>
    <xf borderId="8" fillId="3" fontId="1" numFmtId="0" xfId="0" applyAlignment="1" applyBorder="1" applyFont="1">
      <alignment horizontal="center"/>
    </xf>
    <xf borderId="9" fillId="3" fontId="1" numFmtId="0" xfId="0" applyAlignment="1" applyBorder="1" applyFont="1">
      <alignment horizontal="center"/>
    </xf>
    <xf borderId="21" fillId="3" fontId="17" numFmtId="0" xfId="0" applyAlignment="1" applyBorder="1" applyFont="1">
      <alignment horizontal="center"/>
    </xf>
    <xf borderId="10" fillId="3" fontId="1" numFmtId="0" xfId="0" applyAlignment="1" applyBorder="1" applyFont="1">
      <alignment horizontal="center"/>
    </xf>
    <xf borderId="22" fillId="7" fontId="1" numFmtId="0" xfId="0" applyBorder="1" applyFont="1"/>
    <xf borderId="23" fillId="7" fontId="1" numFmtId="0" xfId="0" applyBorder="1" applyFont="1"/>
    <xf borderId="23" fillId="7" fontId="1" numFmtId="0" xfId="0" applyAlignment="1" applyBorder="1" applyFont="1">
      <alignment horizontal="center"/>
    </xf>
    <xf borderId="24" fillId="7" fontId="1" numFmtId="0" xfId="0" applyAlignment="1" applyBorder="1" applyFont="1">
      <alignment horizontal="center"/>
    </xf>
    <xf borderId="25" fillId="6" fontId="18" numFmtId="0" xfId="0" applyAlignment="1" applyBorder="1" applyFont="1">
      <alignment horizontal="right" readingOrder="0"/>
    </xf>
    <xf borderId="26" fillId="6" fontId="19" numFmtId="0" xfId="0" applyAlignment="1" applyBorder="1" applyFont="1">
      <alignment readingOrder="0"/>
    </xf>
    <xf borderId="27" fillId="6" fontId="19" numFmtId="0" xfId="0" applyAlignment="1" applyBorder="1" applyFont="1">
      <alignment horizontal="center"/>
    </xf>
    <xf borderId="26" fillId="6" fontId="12" numFmtId="0" xfId="0" applyAlignment="1" applyBorder="1" applyFont="1">
      <alignment readingOrder="0"/>
    </xf>
    <xf borderId="20" fillId="6" fontId="12" numFmtId="0" xfId="0" applyBorder="1" applyFont="1"/>
    <xf borderId="25" fillId="7" fontId="1" numFmtId="0" xfId="0" applyBorder="1" applyFont="1"/>
    <xf borderId="28" fillId="6" fontId="19" numFmtId="0" xfId="0" applyAlignment="1" applyBorder="1" applyFont="1">
      <alignment readingOrder="0"/>
    </xf>
    <xf borderId="29" fillId="6" fontId="19" numFmtId="0" xfId="0" applyBorder="1" applyFont="1"/>
    <xf borderId="28" fillId="6" fontId="12" numFmtId="0" xfId="0" applyAlignment="1" applyBorder="1" applyFont="1">
      <alignment readingOrder="0"/>
    </xf>
    <xf borderId="7" fillId="6" fontId="12" numFmtId="0" xfId="0" applyBorder="1" applyFont="1"/>
    <xf borderId="30" fillId="6" fontId="20" numFmtId="0" xfId="0" applyAlignment="1" applyBorder="1" applyFont="1">
      <alignment readingOrder="0"/>
    </xf>
    <xf borderId="31" fillId="6" fontId="19" numFmtId="0" xfId="0" applyBorder="1" applyFont="1"/>
    <xf borderId="30" fillId="6" fontId="12" numFmtId="0" xfId="0" applyAlignment="1" applyBorder="1" applyFont="1">
      <alignment readingOrder="0"/>
    </xf>
    <xf borderId="32" fillId="6" fontId="12" numFmtId="0" xfId="0" applyBorder="1" applyFont="1"/>
    <xf borderId="33" fillId="7" fontId="1" numFmtId="0" xfId="0" applyBorder="1" applyFont="1"/>
    <xf borderId="34" fillId="7" fontId="1" numFmtId="0" xfId="0" applyAlignment="1" applyBorder="1" applyFont="1">
      <alignment readingOrder="0"/>
    </xf>
    <xf borderId="34" fillId="7" fontId="1" numFmtId="0" xfId="0" applyBorder="1" applyFont="1"/>
    <xf borderId="34" fillId="7" fontId="12" numFmtId="0" xfId="0" applyBorder="1" applyFont="1"/>
    <xf borderId="35" fillId="7" fontId="12" numFmtId="0" xfId="0" applyBorder="1" applyFont="1"/>
    <xf borderId="0" fillId="2" fontId="12" numFmtId="0" xfId="0" applyFont="1"/>
    <xf borderId="1" fillId="7" fontId="21" numFmtId="0" xfId="0" applyAlignment="1" applyBorder="1" applyFont="1">
      <alignment horizontal="right" readingOrder="0"/>
    </xf>
    <xf borderId="36" fillId="7" fontId="1" numFmtId="0" xfId="0" applyAlignment="1" applyBorder="1" applyFont="1">
      <alignment readingOrder="0"/>
    </xf>
    <xf borderId="23" fillId="7" fontId="1" numFmtId="0" xfId="0" applyAlignment="1" applyBorder="1" applyFont="1">
      <alignment readingOrder="0"/>
    </xf>
    <xf borderId="23" fillId="7" fontId="12" numFmtId="0" xfId="0" applyAlignment="1" applyBorder="1" applyFont="1">
      <alignment horizontal="center"/>
    </xf>
    <xf borderId="24" fillId="7" fontId="12" numFmtId="0" xfId="0" applyAlignment="1" applyBorder="1" applyFont="1">
      <alignment horizontal="center"/>
    </xf>
    <xf borderId="37" fillId="6" fontId="18" numFmtId="0" xfId="0" applyAlignment="1" applyBorder="1" applyFont="1">
      <alignment horizontal="right" readingOrder="0"/>
    </xf>
    <xf borderId="27" fillId="6" fontId="22" numFmtId="0" xfId="0" applyAlignment="1" applyBorder="1" applyFont="1">
      <alignment readingOrder="0"/>
    </xf>
    <xf borderId="0" fillId="6" fontId="1" numFmtId="0" xfId="0" applyFont="1"/>
    <xf borderId="28" fillId="6" fontId="22" numFmtId="0" xfId="0" applyAlignment="1" applyBorder="1" applyFont="1">
      <alignment readingOrder="0"/>
    </xf>
    <xf borderId="30" fillId="6" fontId="22" numFmtId="0" xfId="0" applyAlignment="1" applyBorder="1" applyFont="1">
      <alignment readingOrder="0"/>
    </xf>
    <xf borderId="38" fillId="7" fontId="12" numFmtId="0" xfId="0" applyBorder="1" applyFont="1"/>
    <xf borderId="14" fillId="7" fontId="12" numFmtId="0" xfId="0" applyBorder="1" applyFont="1"/>
    <xf borderId="30" fillId="6" fontId="19" numFmtId="0" xfId="0" applyAlignment="1" applyBorder="1" applyFont="1">
      <alignment readingOrder="0"/>
    </xf>
    <xf borderId="38" fillId="7" fontId="1" numFmtId="0" xfId="0" applyAlignment="1" applyBorder="1" applyFont="1">
      <alignment readingOrder="0"/>
    </xf>
    <xf borderId="38" fillId="7" fontId="1" numFmtId="0" xfId="0" applyBorder="1" applyFont="1"/>
    <xf borderId="35" fillId="7" fontId="1" numFmtId="0" xfId="0" applyBorder="1" applyFont="1"/>
    <xf borderId="23" fillId="6" fontId="1" numFmtId="0" xfId="0" applyBorder="1" applyFont="1"/>
    <xf borderId="8" fillId="2" fontId="1" numFmtId="0" xfId="0" applyBorder="1" applyFont="1"/>
    <xf borderId="9" fillId="2" fontId="1" numFmtId="0" xfId="0" applyBorder="1" applyFont="1"/>
    <xf borderId="10" fillId="2" fontId="1" numFmtId="0" xfId="0" applyBorder="1" applyFont="1"/>
    <xf borderId="39" fillId="8" fontId="23" numFmtId="0" xfId="0" applyAlignment="1" applyBorder="1" applyFill="1" applyFont="1">
      <alignment readingOrder="0"/>
    </xf>
    <xf borderId="40" fillId="0" fontId="24" numFmtId="0" xfId="0" applyBorder="1" applyFont="1"/>
    <xf borderId="41" fillId="0" fontId="24" numFmtId="0" xfId="0" applyBorder="1" applyFont="1"/>
    <xf borderId="39" fillId="8" fontId="25" numFmtId="0" xfId="0" applyAlignment="1" applyBorder="1" applyFont="1">
      <alignment readingOrder="0"/>
    </xf>
    <xf borderId="26" fillId="9" fontId="25" numFmtId="0" xfId="0" applyAlignment="1" applyBorder="1" applyFill="1" applyFont="1">
      <alignment readingOrder="0"/>
    </xf>
    <xf borderId="27" fillId="0" fontId="24" numFmtId="0" xfId="0" applyBorder="1" applyFont="1"/>
    <xf borderId="39" fillId="8" fontId="26" numFmtId="0" xfId="0" applyAlignment="1" applyBorder="1" applyFont="1">
      <alignment readingOrder="0"/>
    </xf>
    <xf borderId="0" fillId="9" fontId="27" numFmtId="0" xfId="0" applyAlignment="1" applyFont="1">
      <alignment readingOrder="0"/>
    </xf>
    <xf borderId="40" fillId="8" fontId="1" numFmtId="0" xfId="0" applyAlignment="1" applyBorder="1" applyFont="1">
      <alignment readingOrder="0"/>
    </xf>
    <xf borderId="38" fillId="10" fontId="28" numFmtId="0" xfId="0" applyAlignment="1" applyBorder="1" applyFill="1" applyFont="1">
      <alignment horizontal="left" readingOrder="0" vertical="center"/>
    </xf>
    <xf borderId="40" fillId="10" fontId="28" numFmtId="0" xfId="0" applyAlignment="1" applyBorder="1" applyFont="1">
      <alignment horizontal="left" readingOrder="0" vertical="center"/>
    </xf>
    <xf borderId="41" fillId="10" fontId="29" numFmtId="0" xfId="0" applyAlignment="1" applyBorder="1" applyFont="1">
      <alignment horizontal="left" readingOrder="0" vertical="center"/>
    </xf>
    <xf borderId="0" fillId="8" fontId="1" numFmtId="0" xfId="0" applyFont="1"/>
    <xf borderId="0" fillId="9" fontId="30" numFmtId="10" xfId="0" applyAlignment="1" applyFont="1" applyNumberFormat="1">
      <alignment readingOrder="0"/>
    </xf>
    <xf borderId="39" fillId="4" fontId="31" numFmtId="0" xfId="0" applyAlignment="1" applyBorder="1" applyFont="1">
      <alignment readingOrder="0"/>
    </xf>
    <xf borderId="40" fillId="11" fontId="24" numFmtId="0" xfId="0" applyBorder="1" applyFill="1" applyFont="1"/>
    <xf borderId="26" fillId="4" fontId="32" numFmtId="0" xfId="0" applyAlignment="1" applyBorder="1" applyFont="1">
      <alignment readingOrder="0"/>
    </xf>
    <xf borderId="28" fillId="0" fontId="24" numFmtId="0" xfId="0" applyBorder="1" applyFont="1"/>
    <xf borderId="29" fillId="0" fontId="24" numFmtId="0" xfId="0" applyBorder="1" applyFont="1"/>
    <xf borderId="19" fillId="4" fontId="21" numFmtId="0" xfId="0" applyAlignment="1" applyBorder="1" applyFont="1">
      <alignment horizontal="center" readingOrder="0" vertical="center"/>
    </xf>
    <xf borderId="38" fillId="11" fontId="21" numFmtId="0" xfId="0" applyAlignment="1" applyBorder="1" applyFont="1">
      <alignment horizontal="center" readingOrder="0" vertical="center"/>
    </xf>
    <xf borderId="19" fillId="11" fontId="21" numFmtId="0" xfId="0" applyAlignment="1" applyBorder="1" applyFont="1">
      <alignment horizontal="center" readingOrder="0" vertical="center"/>
    </xf>
    <xf borderId="27" fillId="11" fontId="21" numFmtId="0" xfId="0" applyAlignment="1" applyBorder="1" applyFont="1">
      <alignment horizontal="center" readingOrder="0" vertical="center"/>
    </xf>
    <xf borderId="38" fillId="4" fontId="12" numFmtId="0" xfId="0" applyAlignment="1" applyBorder="1" applyFont="1">
      <alignment readingOrder="0" vertical="center"/>
    </xf>
    <xf borderId="42" fillId="9" fontId="21" numFmtId="0" xfId="0" applyAlignment="1" applyBorder="1" applyFont="1">
      <alignment horizontal="center" readingOrder="0" vertical="center"/>
    </xf>
    <xf borderId="0" fillId="11" fontId="33" numFmtId="10" xfId="0" applyAlignment="1" applyFont="1" applyNumberFormat="1">
      <alignment horizontal="center" readingOrder="0" vertical="center"/>
    </xf>
    <xf borderId="39" fillId="5" fontId="34" numFmtId="0" xfId="0" applyAlignment="1" applyBorder="1" applyFont="1">
      <alignment readingOrder="0"/>
    </xf>
    <xf borderId="40" fillId="12" fontId="24" numFmtId="0" xfId="0" applyBorder="1" applyFill="1" applyFont="1"/>
    <xf borderId="38" fillId="12" fontId="35" numFmtId="0" xfId="0" applyAlignment="1" applyBorder="1" applyFont="1">
      <alignment readingOrder="0" vertical="center"/>
    </xf>
    <xf borderId="38" fillId="13" fontId="18" numFmtId="165" xfId="0" applyAlignment="1" applyBorder="1" applyFill="1" applyFont="1" applyNumberFormat="1">
      <alignment horizontal="center" readingOrder="0" vertical="center"/>
    </xf>
    <xf borderId="38" fillId="12" fontId="36" numFmtId="166" xfId="0" applyAlignment="1" applyBorder="1" applyFont="1" applyNumberFormat="1">
      <alignment horizontal="center" readingOrder="0" vertical="center"/>
    </xf>
    <xf borderId="38" fillId="12" fontId="1" numFmtId="165" xfId="0" applyAlignment="1" applyBorder="1" applyFont="1" applyNumberFormat="1">
      <alignment horizontal="center" readingOrder="0" vertical="center"/>
    </xf>
    <xf borderId="38" fillId="12" fontId="37" numFmtId="167" xfId="0" applyAlignment="1" applyBorder="1" applyFont="1" applyNumberFormat="1">
      <alignment horizontal="center" readingOrder="0" vertical="center"/>
    </xf>
    <xf borderId="38" fillId="12" fontId="4" numFmtId="166" xfId="0" applyAlignment="1" applyBorder="1" applyFont="1" applyNumberFormat="1">
      <alignment horizontal="center" vertical="center"/>
    </xf>
    <xf borderId="38" fillId="12" fontId="38" numFmtId="0" xfId="0" applyAlignment="1" applyBorder="1" applyFont="1">
      <alignment vertical="center"/>
    </xf>
    <xf borderId="38" fillId="12" fontId="18" numFmtId="166" xfId="0" applyAlignment="1" applyBorder="1" applyFont="1" applyNumberFormat="1">
      <alignment horizontal="center" readingOrder="0" vertical="center"/>
    </xf>
    <xf borderId="38" fillId="12" fontId="39" numFmtId="166" xfId="0" applyAlignment="1" applyBorder="1" applyFont="1" applyNumberFormat="1">
      <alignment horizontal="center" readingOrder="0" vertical="center"/>
    </xf>
    <xf borderId="38" fillId="12" fontId="31" numFmtId="166" xfId="0" applyAlignment="1" applyBorder="1" applyFont="1" applyNumberFormat="1">
      <alignment horizontal="center" vertical="center"/>
    </xf>
    <xf borderId="38" fillId="12" fontId="21" numFmtId="10" xfId="0" applyAlignment="1" applyBorder="1" applyFont="1" applyNumberFormat="1">
      <alignment horizontal="left" vertical="center"/>
    </xf>
    <xf borderId="43" fillId="12" fontId="24" numFmtId="0" xfId="0" applyBorder="1" applyFont="1"/>
    <xf borderId="0" fillId="12" fontId="33" numFmtId="10" xfId="0" applyAlignment="1" applyFont="1" applyNumberFormat="1">
      <alignment horizontal="left" readingOrder="0" vertical="center"/>
    </xf>
    <xf borderId="38" fillId="5" fontId="40" numFmtId="0" xfId="0" applyAlignment="1" applyBorder="1" applyFont="1">
      <alignment horizontal="right" readingOrder="0" vertical="bottom"/>
    </xf>
    <xf borderId="38" fillId="12" fontId="41" numFmtId="164" xfId="0" applyAlignment="1" applyBorder="1" applyFont="1" applyNumberFormat="1">
      <alignment horizontal="center" readingOrder="0" vertical="bottom"/>
    </xf>
    <xf borderId="38" fillId="5" fontId="42" numFmtId="0" xfId="0" applyAlignment="1" applyBorder="1" applyFont="1">
      <alignment readingOrder="0" vertical="center"/>
    </xf>
    <xf borderId="38" fillId="5" fontId="1" numFmtId="0" xfId="0" applyBorder="1" applyFont="1"/>
    <xf borderId="38" fillId="5" fontId="43" numFmtId="0" xfId="0" applyAlignment="1" applyBorder="1" applyFont="1">
      <alignment vertical="bottom"/>
    </xf>
    <xf borderId="44" fillId="5" fontId="44" numFmtId="0" xfId="0" applyAlignment="1" applyBorder="1" applyFont="1">
      <alignment horizontal="center" vertical="bottom"/>
    </xf>
    <xf borderId="38" fillId="14" fontId="45" numFmtId="0" xfId="0" applyAlignment="1" applyBorder="1" applyFill="1" applyFont="1">
      <alignment readingOrder="0" vertical="center"/>
    </xf>
    <xf borderId="38" fillId="14" fontId="36" numFmtId="166" xfId="0" applyAlignment="1" applyBorder="1" applyFont="1" applyNumberFormat="1">
      <alignment horizontal="center" readingOrder="0" vertical="center"/>
    </xf>
    <xf borderId="38" fillId="14" fontId="1" numFmtId="165" xfId="0" applyAlignment="1" applyBorder="1" applyFont="1" applyNumberFormat="1">
      <alignment horizontal="center" readingOrder="0" vertical="center"/>
    </xf>
    <xf borderId="38" fillId="14" fontId="37" numFmtId="167" xfId="0" applyAlignment="1" applyBorder="1" applyFont="1" applyNumberFormat="1">
      <alignment horizontal="center" readingOrder="0" vertical="center"/>
    </xf>
    <xf borderId="38" fillId="14" fontId="4" numFmtId="166" xfId="0" applyAlignment="1" applyBorder="1" applyFont="1" applyNumberFormat="1">
      <alignment horizontal="center" vertical="center"/>
    </xf>
    <xf borderId="38" fillId="14" fontId="46" numFmtId="0" xfId="0" applyAlignment="1" applyBorder="1" applyFont="1">
      <alignment vertical="center"/>
    </xf>
    <xf borderId="38" fillId="14" fontId="18" numFmtId="166" xfId="0" applyAlignment="1" applyBorder="1" applyFont="1" applyNumberFormat="1">
      <alignment horizontal="center" readingOrder="0" vertical="center"/>
    </xf>
    <xf borderId="38" fillId="14" fontId="39" numFmtId="166" xfId="0" applyAlignment="1" applyBorder="1" applyFont="1" applyNumberFormat="1">
      <alignment horizontal="center" readingOrder="0" vertical="center"/>
    </xf>
    <xf borderId="38" fillId="14" fontId="31" numFmtId="166" xfId="0" applyAlignment="1" applyBorder="1" applyFont="1" applyNumberFormat="1">
      <alignment horizontal="center" vertical="center"/>
    </xf>
    <xf borderId="38" fillId="14" fontId="21" numFmtId="10" xfId="0" applyAlignment="1" applyBorder="1" applyFont="1" applyNumberFormat="1">
      <alignment horizontal="left" vertical="center"/>
    </xf>
    <xf borderId="43" fillId="14" fontId="24" numFmtId="0" xfId="0" applyBorder="1" applyFont="1"/>
    <xf borderId="0" fillId="14" fontId="33" numFmtId="10" xfId="0" applyAlignment="1" applyFont="1" applyNumberFormat="1">
      <alignment horizontal="left" readingOrder="0" vertical="center"/>
    </xf>
    <xf borderId="38" fillId="8" fontId="47" numFmtId="0" xfId="0" applyAlignment="1" applyBorder="1" applyFont="1">
      <alignment horizontal="right" readingOrder="0" vertical="bottom"/>
    </xf>
    <xf borderId="38" fillId="0" fontId="48" numFmtId="0" xfId="0" applyAlignment="1" applyBorder="1" applyFont="1">
      <alignment horizontal="center" readingOrder="0"/>
    </xf>
    <xf borderId="38" fillId="8" fontId="1" numFmtId="0" xfId="0" applyBorder="1" applyFont="1"/>
    <xf borderId="38" fillId="8" fontId="43" numFmtId="3" xfId="0" applyAlignment="1" applyBorder="1" applyFont="1" applyNumberFormat="1">
      <alignment vertical="bottom"/>
    </xf>
    <xf borderId="40" fillId="8" fontId="49" numFmtId="3" xfId="0" applyAlignment="1" applyBorder="1" applyFont="1" applyNumberFormat="1">
      <alignment horizontal="center" vertical="bottom"/>
    </xf>
    <xf borderId="42" fillId="12" fontId="50" numFmtId="0" xfId="0" applyAlignment="1" applyBorder="1" applyFont="1">
      <alignment readingOrder="0" vertical="center"/>
    </xf>
    <xf borderId="42" fillId="13" fontId="18" numFmtId="165" xfId="0" applyAlignment="1" applyBorder="1" applyFont="1" applyNumberFormat="1">
      <alignment horizontal="center" readingOrder="0" vertical="center"/>
    </xf>
    <xf borderId="42" fillId="12" fontId="1" numFmtId="165" xfId="0" applyAlignment="1" applyBorder="1" applyFont="1" applyNumberFormat="1">
      <alignment horizontal="center" readingOrder="0" vertical="center"/>
    </xf>
    <xf borderId="42" fillId="5" fontId="4" numFmtId="166" xfId="0" applyAlignment="1" applyBorder="1" applyFont="1" applyNumberFormat="1">
      <alignment horizontal="center" vertical="center"/>
    </xf>
    <xf borderId="38" fillId="5" fontId="47" numFmtId="0" xfId="0" applyAlignment="1" applyBorder="1" applyFont="1">
      <alignment horizontal="right" readingOrder="0" vertical="bottom"/>
    </xf>
    <xf borderId="38" fillId="5" fontId="43" numFmtId="3" xfId="0" applyAlignment="1" applyBorder="1" applyFont="1" applyNumberFormat="1">
      <alignment vertical="bottom"/>
    </xf>
    <xf borderId="40" fillId="5" fontId="51" numFmtId="3" xfId="0" applyAlignment="1" applyBorder="1" applyFont="1" applyNumberFormat="1">
      <alignment horizontal="center" vertical="bottom"/>
    </xf>
    <xf borderId="26" fillId="4" fontId="1" numFmtId="0" xfId="0" applyBorder="1" applyFont="1"/>
    <xf borderId="19" fillId="4" fontId="12" numFmtId="0" xfId="0" applyAlignment="1" applyBorder="1" applyFont="1">
      <alignment vertical="center"/>
    </xf>
    <xf borderId="19" fillId="4" fontId="1" numFmtId="0" xfId="0" applyAlignment="1" applyBorder="1" applyFont="1">
      <alignment vertical="center"/>
    </xf>
    <xf borderId="19" fillId="4" fontId="1" numFmtId="167" xfId="0" applyAlignment="1" applyBorder="1" applyFont="1" applyNumberFormat="1">
      <alignment vertical="center"/>
    </xf>
    <xf borderId="27" fillId="4" fontId="52" numFmtId="0" xfId="0" applyAlignment="1" applyBorder="1" applyFont="1">
      <alignment vertical="center"/>
    </xf>
    <xf borderId="38" fillId="14" fontId="53" numFmtId="166" xfId="0" applyAlignment="1" applyBorder="1" applyFont="1" applyNumberFormat="1">
      <alignment horizontal="center" readingOrder="0" shrinkToFit="0" vertical="center" wrapText="0"/>
    </xf>
    <xf borderId="38" fillId="14" fontId="54" numFmtId="166" xfId="0" applyAlignment="1" applyBorder="1" applyFont="1" applyNumberFormat="1">
      <alignment horizontal="center" readingOrder="0" shrinkToFit="0" vertical="center" wrapText="0"/>
    </xf>
    <xf borderId="19" fillId="8" fontId="55" numFmtId="3" xfId="0" applyAlignment="1" applyBorder="1" applyFont="1" applyNumberFormat="1">
      <alignment horizontal="center" vertical="bottom"/>
    </xf>
    <xf borderId="28" fillId="4" fontId="1" numFmtId="0" xfId="0" applyBorder="1" applyFont="1"/>
    <xf borderId="0" fillId="4" fontId="12" numFmtId="0" xfId="0" applyFont="1"/>
    <xf borderId="0" fillId="4" fontId="1" numFmtId="0" xfId="0" applyFont="1"/>
    <xf borderId="0" fillId="4" fontId="1" numFmtId="167" xfId="0" applyFont="1" applyNumberFormat="1"/>
    <xf borderId="29" fillId="4" fontId="1" numFmtId="0" xfId="0" applyBorder="1" applyFont="1"/>
    <xf borderId="38" fillId="12" fontId="18" numFmtId="166" xfId="0" applyAlignment="1" applyBorder="1" applyFont="1" applyNumberFormat="1">
      <alignment horizontal="center" readingOrder="0" vertical="center"/>
    </xf>
    <xf borderId="38" fillId="12" fontId="39" numFmtId="166" xfId="0" applyAlignment="1" applyBorder="1" applyFont="1" applyNumberFormat="1">
      <alignment horizontal="center" readingOrder="0" vertical="center"/>
    </xf>
    <xf borderId="39" fillId="9" fontId="39" numFmtId="0" xfId="0" applyAlignment="1" applyBorder="1" applyFont="1">
      <alignment readingOrder="0"/>
    </xf>
    <xf borderId="40" fillId="9" fontId="43" numFmtId="0" xfId="0" applyAlignment="1" applyBorder="1" applyFont="1">
      <alignment vertical="bottom"/>
    </xf>
    <xf borderId="40" fillId="9" fontId="1" numFmtId="0" xfId="0" applyBorder="1" applyFont="1"/>
    <xf borderId="40" fillId="9" fontId="1" numFmtId="3" xfId="0" applyAlignment="1" applyBorder="1" applyFont="1" applyNumberFormat="1">
      <alignment horizontal="right" readingOrder="0"/>
    </xf>
    <xf borderId="41" fillId="9" fontId="1" numFmtId="3" xfId="0" applyAlignment="1" applyBorder="1" applyFont="1" applyNumberFormat="1">
      <alignment horizontal="right" readingOrder="0"/>
    </xf>
    <xf borderId="39" fillId="4" fontId="21" numFmtId="0" xfId="0" applyAlignment="1" applyBorder="1" applyFont="1">
      <alignment readingOrder="0"/>
    </xf>
    <xf borderId="40" fillId="14" fontId="24" numFmtId="0" xfId="0" applyBorder="1" applyFont="1"/>
    <xf borderId="41" fillId="14" fontId="24" numFmtId="0" xfId="0" applyBorder="1" applyFont="1"/>
    <xf borderId="39" fillId="4" fontId="12" numFmtId="0" xfId="0" applyAlignment="1" applyBorder="1" applyFont="1">
      <alignment readingOrder="0"/>
    </xf>
    <xf borderId="39" fillId="4" fontId="12" numFmtId="0" xfId="0" applyAlignment="1" applyBorder="1" applyFont="1">
      <alignment readingOrder="0" vertical="center"/>
    </xf>
    <xf borderId="0" fillId="14" fontId="56" numFmtId="10" xfId="0" applyAlignment="1" applyFont="1" applyNumberFormat="1">
      <alignment readingOrder="0" vertical="center"/>
    </xf>
    <xf borderId="30" fillId="5" fontId="57" numFmtId="0" xfId="0" applyAlignment="1" applyBorder="1" applyFont="1">
      <alignment readingOrder="0"/>
    </xf>
    <xf borderId="44" fillId="0" fontId="24" numFmtId="0" xfId="0" applyBorder="1" applyFont="1"/>
    <xf borderId="45" fillId="12" fontId="58" numFmtId="0" xfId="0" applyAlignment="1" applyBorder="1" applyFont="1">
      <alignment readingOrder="0" vertical="center"/>
    </xf>
    <xf borderId="45" fillId="13" fontId="18" numFmtId="10" xfId="0" applyAlignment="1" applyBorder="1" applyFont="1" applyNumberFormat="1">
      <alignment horizontal="center" readingOrder="0" vertical="center"/>
    </xf>
    <xf borderId="45" fillId="12" fontId="36" numFmtId="10" xfId="0" applyAlignment="1" applyBorder="1" applyFont="1" applyNumberFormat="1">
      <alignment horizontal="center" readingOrder="0" vertical="center"/>
    </xf>
    <xf borderId="45" fillId="12" fontId="1" numFmtId="10" xfId="0" applyAlignment="1" applyBorder="1" applyFont="1" applyNumberFormat="1">
      <alignment horizontal="center" readingOrder="0" vertical="center"/>
    </xf>
    <xf borderId="45" fillId="12" fontId="37" numFmtId="167" xfId="0" applyAlignment="1" applyBorder="1" applyFont="1" applyNumberFormat="1">
      <alignment horizontal="center" readingOrder="0" vertical="center"/>
    </xf>
    <xf borderId="45" fillId="12" fontId="4" numFmtId="2" xfId="0" applyAlignment="1" applyBorder="1" applyFont="1" applyNumberFormat="1">
      <alignment horizontal="center" vertical="center"/>
    </xf>
    <xf borderId="38" fillId="12" fontId="59" numFmtId="0" xfId="0" applyAlignment="1" applyBorder="1" applyFont="1">
      <alignment vertical="center"/>
    </xf>
    <xf borderId="38" fillId="12" fontId="18" numFmtId="168" xfId="0" applyAlignment="1" applyBorder="1" applyFont="1" applyNumberFormat="1">
      <alignment horizontal="center" readingOrder="0" vertical="center"/>
    </xf>
    <xf borderId="38" fillId="12" fontId="39" numFmtId="168" xfId="0" applyAlignment="1" applyBorder="1" applyFont="1" applyNumberFormat="1">
      <alignment horizontal="center" readingOrder="0" vertical="center"/>
    </xf>
    <xf borderId="38" fillId="11" fontId="28" numFmtId="0" xfId="0" applyAlignment="1" applyBorder="1" applyFont="1">
      <alignment readingOrder="0"/>
    </xf>
    <xf borderId="38" fillId="11" fontId="47" numFmtId="0" xfId="0" applyAlignment="1" applyBorder="1" applyFont="1">
      <alignment readingOrder="0" vertical="bottom"/>
    </xf>
    <xf borderId="38" fillId="4" fontId="28" numFmtId="0" xfId="0" applyAlignment="1" applyBorder="1" applyFont="1">
      <alignment readingOrder="0"/>
    </xf>
    <xf borderId="39" fillId="4" fontId="28" numFmtId="0" xfId="0" applyAlignment="1" applyBorder="1" applyFont="1">
      <alignment readingOrder="0"/>
    </xf>
    <xf borderId="28" fillId="11" fontId="24" numFmtId="0" xfId="0" applyBorder="1" applyFont="1"/>
    <xf borderId="38" fillId="13" fontId="18" numFmtId="10" xfId="0" applyAlignment="1" applyBorder="1" applyFont="1" applyNumberFormat="1">
      <alignment horizontal="center" readingOrder="0" vertical="center"/>
    </xf>
    <xf borderId="38" fillId="14" fontId="36" numFmtId="10" xfId="0" applyAlignment="1" applyBorder="1" applyFont="1" applyNumberFormat="1">
      <alignment horizontal="center" readingOrder="0" vertical="center"/>
    </xf>
    <xf borderId="38" fillId="14" fontId="1" numFmtId="10" xfId="0" applyAlignment="1" applyBorder="1" applyFont="1" applyNumberFormat="1">
      <alignment horizontal="center" readingOrder="0" vertical="center"/>
    </xf>
    <xf borderId="38" fillId="14" fontId="4" numFmtId="2" xfId="0" applyAlignment="1" applyBorder="1" applyFont="1" applyNumberFormat="1">
      <alignment horizontal="center" vertical="center"/>
    </xf>
    <xf borderId="38" fillId="14" fontId="60" numFmtId="0" xfId="0" applyAlignment="1" applyBorder="1" applyFont="1">
      <alignment vertical="center"/>
    </xf>
    <xf borderId="38" fillId="12" fontId="31" numFmtId="0" xfId="0" applyAlignment="1" applyBorder="1" applyFont="1">
      <alignment readingOrder="0"/>
    </xf>
    <xf borderId="38" fillId="12" fontId="61" numFmtId="0" xfId="0" applyAlignment="1" applyBorder="1" applyFont="1">
      <alignment horizontal="left" readingOrder="0" vertical="center"/>
    </xf>
    <xf borderId="38" fillId="12" fontId="62" numFmtId="0" xfId="0" applyAlignment="1" applyBorder="1" applyFont="1">
      <alignment horizontal="center" readingOrder="0" vertical="center"/>
    </xf>
    <xf borderId="38" fillId="4" fontId="63" numFmtId="0" xfId="0" applyAlignment="1" applyBorder="1" applyFont="1">
      <alignment readingOrder="0"/>
    </xf>
    <xf borderId="38" fillId="4" fontId="64" numFmtId="0" xfId="0" applyAlignment="1" applyBorder="1" applyFont="1">
      <alignment readingOrder="0" shrinkToFit="0" wrapText="1"/>
    </xf>
    <xf borderId="39" fillId="4" fontId="65" numFmtId="0" xfId="0" applyAlignment="1" applyBorder="1" applyFont="1">
      <alignment horizontal="left" readingOrder="0" vertical="center"/>
    </xf>
    <xf borderId="28" fillId="12" fontId="24" numFmtId="0" xfId="0" applyBorder="1" applyFont="1"/>
    <xf borderId="38" fillId="12" fontId="36" numFmtId="10" xfId="0" applyAlignment="1" applyBorder="1" applyFont="1" applyNumberFormat="1">
      <alignment horizontal="center" readingOrder="0" vertical="center"/>
    </xf>
    <xf borderId="38" fillId="12" fontId="1" numFmtId="169" xfId="0" applyAlignment="1" applyBorder="1" applyFont="1" applyNumberFormat="1">
      <alignment horizontal="center" readingOrder="0" vertical="center"/>
    </xf>
    <xf borderId="38" fillId="12" fontId="4" numFmtId="2" xfId="0" applyAlignment="1" applyBorder="1" applyFont="1" applyNumberFormat="1">
      <alignment horizontal="center" vertical="center"/>
    </xf>
    <xf borderId="38" fillId="12" fontId="66" numFmtId="0" xfId="0" applyAlignment="1" applyBorder="1" applyFont="1">
      <alignment vertical="center"/>
    </xf>
    <xf borderId="38" fillId="14" fontId="31" numFmtId="0" xfId="0" applyAlignment="1" applyBorder="1" applyFont="1">
      <alignment readingOrder="0"/>
    </xf>
    <xf borderId="38" fillId="14" fontId="67" numFmtId="0" xfId="0" applyAlignment="1" applyBorder="1" applyFont="1">
      <alignment horizontal="left" readingOrder="0"/>
    </xf>
    <xf borderId="38" fillId="14" fontId="62" numFmtId="0" xfId="0" applyAlignment="1" applyBorder="1" applyFont="1">
      <alignment horizontal="center" readingOrder="0" vertical="center"/>
    </xf>
    <xf borderId="38" fillId="4" fontId="64" numFmtId="0" xfId="0" applyAlignment="1" applyBorder="1" applyFont="1">
      <alignment readingOrder="0"/>
    </xf>
    <xf borderId="39" fillId="4" fontId="65" numFmtId="0" xfId="0" applyAlignment="1" applyBorder="1" applyFont="1">
      <alignment horizontal="left" readingOrder="0" vertical="center"/>
    </xf>
    <xf borderId="28" fillId="14" fontId="24" numFmtId="0" xfId="0" applyBorder="1" applyFont="1"/>
    <xf borderId="38" fillId="4" fontId="31" numFmtId="0" xfId="0" applyAlignment="1" applyBorder="1" applyFont="1">
      <alignment readingOrder="0"/>
    </xf>
    <xf borderId="38" fillId="4" fontId="68" numFmtId="0" xfId="0" applyAlignment="1" applyBorder="1" applyFont="1">
      <alignment readingOrder="0"/>
    </xf>
    <xf borderId="39" fillId="4" fontId="69" numFmtId="0" xfId="0" applyAlignment="1" applyBorder="1" applyFont="1">
      <alignment readingOrder="0"/>
    </xf>
    <xf borderId="42" fillId="12" fontId="12" numFmtId="165" xfId="0" applyAlignment="1" applyBorder="1" applyFont="1" applyNumberFormat="1">
      <alignment horizontal="center" readingOrder="0" vertical="center"/>
    </xf>
    <xf borderId="42" fillId="12" fontId="37" numFmtId="167" xfId="0" applyAlignment="1" applyBorder="1" applyFont="1" applyNumberFormat="1">
      <alignment horizontal="center" readingOrder="0" vertical="center"/>
    </xf>
    <xf borderId="42" fillId="12" fontId="4" numFmtId="166" xfId="0" applyAlignment="1" applyBorder="1" applyFont="1" applyNumberFormat="1">
      <alignment horizontal="center" vertical="center"/>
    </xf>
    <xf borderId="38" fillId="14" fontId="70" numFmtId="0" xfId="0" applyAlignment="1" applyBorder="1" applyFont="1">
      <alignment readingOrder="0" vertical="center"/>
    </xf>
    <xf borderId="38" fillId="4" fontId="71" numFmtId="0" xfId="0" applyAlignment="1" applyBorder="1" applyFont="1">
      <alignment readingOrder="0"/>
    </xf>
    <xf borderId="38" fillId="4" fontId="72" numFmtId="0" xfId="0" applyAlignment="1" applyBorder="1" applyFont="1">
      <alignment readingOrder="0"/>
    </xf>
    <xf borderId="39" fillId="4" fontId="73" numFmtId="0" xfId="0" applyAlignment="1" applyBorder="1" applyFont="1">
      <alignment readingOrder="0"/>
    </xf>
    <xf borderId="45" fillId="13" fontId="18" numFmtId="0" xfId="0" applyAlignment="1" applyBorder="1" applyFont="1">
      <alignment horizontal="center" readingOrder="0" vertical="center"/>
    </xf>
    <xf borderId="45" fillId="12" fontId="12" numFmtId="0" xfId="0" applyAlignment="1" applyBorder="1" applyFont="1">
      <alignment horizontal="center" readingOrder="0" vertical="center"/>
    </xf>
    <xf borderId="45" fillId="12" fontId="1" numFmtId="0" xfId="0" applyAlignment="1" applyBorder="1" applyFont="1">
      <alignment horizontal="center" readingOrder="0" vertical="center"/>
    </xf>
    <xf borderId="45" fillId="12" fontId="74" numFmtId="10" xfId="0" applyAlignment="1" applyBorder="1" applyFont="1" applyNumberFormat="1">
      <alignment horizontal="center" vertical="center"/>
    </xf>
    <xf borderId="38" fillId="14" fontId="61" numFmtId="0" xfId="0" applyAlignment="1" applyBorder="1" applyFont="1">
      <alignment horizontal="left" readingOrder="0" vertical="center"/>
    </xf>
    <xf borderId="38" fillId="4" fontId="1" numFmtId="0" xfId="0" applyAlignment="1" applyBorder="1" applyFont="1">
      <alignment readingOrder="0"/>
    </xf>
    <xf borderId="39" fillId="4" fontId="3" numFmtId="0" xfId="0" applyAlignment="1" applyBorder="1" applyFont="1">
      <alignment readingOrder="0"/>
    </xf>
    <xf borderId="38" fillId="13" fontId="18" numFmtId="0" xfId="0" applyAlignment="1" applyBorder="1" applyFont="1">
      <alignment horizontal="center" readingOrder="0" vertical="center"/>
    </xf>
    <xf borderId="38" fillId="14" fontId="12" numFmtId="0" xfId="0" applyAlignment="1" applyBorder="1" applyFont="1">
      <alignment horizontal="center" readingOrder="0" vertical="center"/>
    </xf>
    <xf borderId="38" fillId="14" fontId="1" numFmtId="0" xfId="0" applyAlignment="1" applyBorder="1" applyFont="1">
      <alignment horizontal="center" readingOrder="0" vertical="center"/>
    </xf>
    <xf borderId="38" fillId="5" fontId="74" numFmtId="10" xfId="0" applyAlignment="1" applyBorder="1" applyFont="1" applyNumberFormat="1">
      <alignment horizontal="center" vertical="center"/>
    </xf>
    <xf borderId="38" fillId="12" fontId="68" numFmtId="0" xfId="0" applyAlignment="1" applyBorder="1" applyFont="1">
      <alignment horizontal="center" readingOrder="0" vertical="center"/>
    </xf>
    <xf borderId="42" fillId="4" fontId="31" numFmtId="0" xfId="0" applyAlignment="1" applyBorder="1" applyFont="1">
      <alignment readingOrder="0"/>
    </xf>
    <xf borderId="42" fillId="4" fontId="1" numFmtId="0" xfId="0" applyAlignment="1" applyBorder="1" applyFont="1">
      <alignment readingOrder="0"/>
    </xf>
    <xf borderId="42" fillId="12" fontId="75" numFmtId="166" xfId="0" applyAlignment="1" applyBorder="1" applyFont="1" applyNumberFormat="1">
      <alignment horizontal="center" vertical="center"/>
    </xf>
    <xf borderId="42" fillId="12" fontId="18" numFmtId="166" xfId="0" applyAlignment="1" applyBorder="1" applyFont="1" applyNumberFormat="1">
      <alignment horizontal="center" readingOrder="0" vertical="center"/>
    </xf>
    <xf borderId="42" fillId="12" fontId="39" numFmtId="166" xfId="0" applyAlignment="1" applyBorder="1" applyFont="1" applyNumberFormat="1">
      <alignment horizontal="center" readingOrder="0" vertical="center"/>
    </xf>
    <xf borderId="42" fillId="12" fontId="31" numFmtId="166" xfId="0" applyAlignment="1" applyBorder="1" applyFont="1" applyNumberFormat="1">
      <alignment horizontal="center" vertical="center"/>
    </xf>
    <xf borderId="42" fillId="12" fontId="21" numFmtId="10" xfId="0" applyAlignment="1" applyBorder="1" applyFont="1" applyNumberFormat="1">
      <alignment horizontal="left" vertical="center"/>
    </xf>
    <xf borderId="38" fillId="0" fontId="76" numFmtId="0" xfId="0" applyAlignment="1" applyBorder="1" applyFont="1">
      <alignment readingOrder="0" vertical="center"/>
    </xf>
    <xf borderId="38" fillId="0" fontId="18" numFmtId="166" xfId="0" applyAlignment="1" applyBorder="1" applyFont="1" applyNumberFormat="1">
      <alignment horizontal="center" readingOrder="0" vertical="center"/>
    </xf>
    <xf borderId="38" fillId="0" fontId="39" numFmtId="166" xfId="0" applyAlignment="1" applyBorder="1" applyFont="1" applyNumberFormat="1">
      <alignment horizontal="center" readingOrder="0" vertical="center"/>
    </xf>
    <xf borderId="38" fillId="0" fontId="37" numFmtId="167" xfId="0" applyAlignment="1" applyBorder="1" applyFont="1" applyNumberFormat="1">
      <alignment horizontal="center" readingOrder="0" vertical="center"/>
    </xf>
    <xf borderId="38" fillId="0" fontId="31" numFmtId="166" xfId="0" applyAlignment="1" applyBorder="1" applyFont="1" applyNumberFormat="1">
      <alignment horizontal="center" vertical="center"/>
    </xf>
    <xf borderId="0" fillId="12" fontId="77" numFmtId="10" xfId="0" applyAlignment="1" applyFont="1" applyNumberFormat="1">
      <alignment horizontal="left" readingOrder="0" vertical="center"/>
    </xf>
    <xf borderId="26" fillId="9" fontId="78" numFmtId="0" xfId="0" applyAlignment="1" applyBorder="1" applyFont="1">
      <alignment readingOrder="0"/>
    </xf>
    <xf borderId="19" fillId="9" fontId="43" numFmtId="0" xfId="0" applyAlignment="1" applyBorder="1" applyFont="1">
      <alignment vertical="bottom"/>
    </xf>
    <xf borderId="19" fillId="9" fontId="1" numFmtId="0" xfId="0" applyBorder="1" applyFont="1"/>
    <xf borderId="19" fillId="9" fontId="79" numFmtId="0" xfId="0" applyAlignment="1" applyBorder="1" applyFont="1">
      <alignment horizontal="left" readingOrder="0"/>
    </xf>
    <xf borderId="27" fillId="9" fontId="1" numFmtId="0" xfId="0" applyBorder="1" applyFont="1"/>
    <xf borderId="39" fillId="9" fontId="79" numFmtId="0" xfId="0" applyAlignment="1" applyBorder="1" applyFont="1">
      <alignment horizontal="left" readingOrder="0"/>
    </xf>
    <xf borderId="40" fillId="4" fontId="1" numFmtId="0" xfId="0" applyAlignment="1" applyBorder="1" applyFont="1">
      <alignment readingOrder="0"/>
    </xf>
    <xf borderId="40" fillId="4" fontId="12" numFmtId="0" xfId="0" applyAlignment="1" applyBorder="1" applyFont="1">
      <alignment readingOrder="0"/>
    </xf>
    <xf borderId="41" fillId="4" fontId="1" numFmtId="0" xfId="0" applyBorder="1" applyFont="1"/>
    <xf borderId="43" fillId="0" fontId="24" numFmtId="0" xfId="0" applyBorder="1" applyFont="1"/>
    <xf borderId="39" fillId="5" fontId="80" numFmtId="0" xfId="0" applyAlignment="1" applyBorder="1" applyFont="1">
      <alignment readingOrder="0"/>
    </xf>
    <xf borderId="45" fillId="13" fontId="37" numFmtId="0" xfId="0" applyAlignment="1" applyBorder="1" applyFont="1">
      <alignment horizontal="center" readingOrder="0" vertical="center"/>
    </xf>
    <xf borderId="45" fillId="12" fontId="1" numFmtId="167" xfId="0" applyAlignment="1" applyBorder="1" applyFont="1" applyNumberFormat="1">
      <alignment horizontal="center" readingOrder="0" vertical="center"/>
    </xf>
    <xf borderId="45" fillId="12" fontId="4" numFmtId="0" xfId="0" applyAlignment="1" applyBorder="1" applyFont="1">
      <alignment horizontal="center" readingOrder="0" vertical="center"/>
    </xf>
    <xf borderId="30" fillId="8" fontId="81" numFmtId="0" xfId="0" applyAlignment="1" applyBorder="1" applyFont="1">
      <alignment readingOrder="0" vertical="center"/>
    </xf>
    <xf borderId="44" fillId="8" fontId="12" numFmtId="0" xfId="0" applyAlignment="1" applyBorder="1" applyFont="1">
      <alignment horizontal="center" readingOrder="0"/>
    </xf>
    <xf borderId="44" fillId="8" fontId="62" numFmtId="0" xfId="0" applyAlignment="1" applyBorder="1" applyFont="1">
      <alignment horizontal="left" readingOrder="0" vertical="center"/>
    </xf>
    <xf borderId="31" fillId="8" fontId="1" numFmtId="0" xfId="0" applyBorder="1" applyFont="1"/>
    <xf borderId="45" fillId="11" fontId="18" numFmtId="0" xfId="0" applyAlignment="1" applyBorder="1" applyFont="1">
      <alignment readingOrder="0"/>
    </xf>
    <xf borderId="45" fillId="11" fontId="82" numFmtId="0" xfId="0" applyAlignment="1" applyBorder="1" applyFont="1">
      <alignment horizontal="center" readingOrder="0"/>
    </xf>
    <xf borderId="0" fillId="9" fontId="18" numFmtId="0" xfId="0" applyAlignment="1" applyFont="1">
      <alignment horizontal="left" readingOrder="0"/>
    </xf>
    <xf borderId="30" fillId="4" fontId="21" numFmtId="0" xfId="0" applyAlignment="1" applyBorder="1" applyFont="1">
      <alignment readingOrder="0"/>
    </xf>
    <xf borderId="44" fillId="14" fontId="24" numFmtId="0" xfId="0" applyBorder="1" applyFont="1"/>
    <xf borderId="31" fillId="14" fontId="24" numFmtId="0" xfId="0" applyBorder="1" applyFont="1"/>
    <xf borderId="38" fillId="11" fontId="83" numFmtId="0" xfId="0" applyAlignment="1" applyBorder="1" applyFont="1">
      <alignment horizontal="left" readingOrder="0" vertical="center"/>
    </xf>
    <xf borderId="38" fillId="11" fontId="84" numFmtId="0" xfId="0" applyAlignment="1" applyBorder="1" applyFont="1">
      <alignment horizontal="left" readingOrder="0" vertical="center"/>
    </xf>
    <xf borderId="42" fillId="11" fontId="84" numFmtId="0" xfId="0" applyAlignment="1" applyBorder="1" applyFont="1">
      <alignment horizontal="left" readingOrder="0" vertical="center"/>
    </xf>
    <xf borderId="42" fillId="11" fontId="12" numFmtId="0" xfId="0" applyBorder="1" applyFont="1"/>
    <xf borderId="42" fillId="11" fontId="1" numFmtId="0" xfId="0" applyBorder="1" applyFont="1"/>
    <xf borderId="42" fillId="11" fontId="12" numFmtId="0" xfId="0" applyAlignment="1" applyBorder="1" applyFont="1">
      <alignment readingOrder="0"/>
    </xf>
    <xf borderId="43" fillId="11" fontId="24" numFmtId="0" xfId="0" applyBorder="1" applyFont="1"/>
    <xf borderId="38" fillId="12" fontId="85" numFmtId="0" xfId="0" applyAlignment="1" applyBorder="1" applyFont="1">
      <alignment readingOrder="0"/>
    </xf>
    <xf borderId="38" fillId="12" fontId="12" numFmtId="165" xfId="0" applyAlignment="1" applyBorder="1" applyFont="1" applyNumberFormat="1">
      <alignment horizontal="center" readingOrder="0" vertical="center"/>
    </xf>
    <xf borderId="45" fillId="13" fontId="18" numFmtId="3" xfId="0" applyAlignment="1" applyBorder="1" applyFont="1" applyNumberFormat="1">
      <alignment horizontal="center" readingOrder="0" vertical="center"/>
    </xf>
    <xf borderId="45" fillId="12" fontId="12" numFmtId="3" xfId="0" applyAlignment="1" applyBorder="1" applyFont="1" applyNumberFormat="1">
      <alignment horizontal="center" readingOrder="0" vertical="center"/>
    </xf>
    <xf borderId="45" fillId="12" fontId="1" numFmtId="3" xfId="0" applyAlignment="1" applyBorder="1" applyFont="1" applyNumberFormat="1">
      <alignment horizontal="center" readingOrder="0" vertical="center"/>
    </xf>
    <xf borderId="45" fillId="12" fontId="86" numFmtId="3" xfId="0" applyAlignment="1" applyBorder="1" applyFont="1" applyNumberFormat="1">
      <alignment horizontal="center" vertical="center"/>
    </xf>
    <xf borderId="38" fillId="12" fontId="87" numFmtId="0" xfId="0" applyAlignment="1" applyBorder="1" applyFont="1">
      <alignment readingOrder="0"/>
    </xf>
    <xf borderId="38" fillId="12" fontId="88" numFmtId="2" xfId="0" applyAlignment="1" applyBorder="1" applyFont="1" applyNumberFormat="1">
      <alignment horizontal="center" readingOrder="0" vertical="center"/>
    </xf>
    <xf borderId="38" fillId="12" fontId="88" numFmtId="0" xfId="0" applyAlignment="1" applyBorder="1" applyFont="1">
      <alignment horizontal="left" readingOrder="0" vertical="center"/>
    </xf>
    <xf borderId="38" fillId="12" fontId="12" numFmtId="0" xfId="0" applyBorder="1" applyFont="1"/>
    <xf borderId="38" fillId="12" fontId="1" numFmtId="0" xfId="0" applyBorder="1" applyFont="1"/>
    <xf borderId="38" fillId="12" fontId="31" numFmtId="0" xfId="0" applyAlignment="1" applyBorder="1" applyFont="1">
      <alignment horizontal="center" readingOrder="0"/>
    </xf>
    <xf borderId="38" fillId="14" fontId="89" numFmtId="0" xfId="0" applyAlignment="1" applyBorder="1" applyFont="1">
      <alignment readingOrder="0"/>
    </xf>
    <xf borderId="38" fillId="14" fontId="12" numFmtId="165" xfId="0" applyAlignment="1" applyBorder="1" applyFont="1" applyNumberFormat="1">
      <alignment horizontal="center" readingOrder="0" vertical="center"/>
    </xf>
    <xf borderId="38" fillId="13" fontId="18" numFmtId="3" xfId="0" applyAlignment="1" applyBorder="1" applyFont="1" applyNumberFormat="1">
      <alignment horizontal="center" readingOrder="0" vertical="center"/>
    </xf>
    <xf borderId="45" fillId="14" fontId="12" numFmtId="3" xfId="0" applyAlignment="1" applyBorder="1" applyFont="1" applyNumberFormat="1">
      <alignment horizontal="center" readingOrder="0" vertical="center"/>
    </xf>
    <xf borderId="38" fillId="14" fontId="1" numFmtId="3" xfId="0" applyAlignment="1" applyBorder="1" applyFont="1" applyNumberFormat="1">
      <alignment horizontal="center" readingOrder="0" vertical="center"/>
    </xf>
    <xf borderId="38" fillId="14" fontId="74" numFmtId="3" xfId="0" applyAlignment="1" applyBorder="1" applyFont="1" applyNumberFormat="1">
      <alignment horizontal="center" vertical="center"/>
    </xf>
    <xf borderId="38" fillId="14" fontId="87" numFmtId="0" xfId="0" applyAlignment="1" applyBorder="1" applyFont="1">
      <alignment readingOrder="0"/>
    </xf>
    <xf borderId="38" fillId="14" fontId="88" numFmtId="2" xfId="0" applyAlignment="1" applyBorder="1" applyFont="1" applyNumberFormat="1">
      <alignment horizontal="center" readingOrder="0" vertical="center"/>
    </xf>
    <xf borderId="38" fillId="14" fontId="88" numFmtId="0" xfId="0" applyAlignment="1" applyBorder="1" applyFont="1">
      <alignment horizontal="left" readingOrder="0" vertical="center"/>
    </xf>
    <xf borderId="38" fillId="14" fontId="12" numFmtId="0" xfId="0" applyBorder="1" applyFont="1"/>
    <xf borderId="38" fillId="14" fontId="1" numFmtId="0" xfId="0" applyBorder="1" applyFont="1"/>
    <xf borderId="38" fillId="14" fontId="31" numFmtId="0" xfId="0" applyAlignment="1" applyBorder="1" applyFont="1">
      <alignment horizontal="center" readingOrder="0"/>
    </xf>
    <xf borderId="38" fillId="12" fontId="1" numFmtId="0" xfId="0" applyAlignment="1" applyBorder="1" applyFont="1">
      <alignment readingOrder="0" vertical="center"/>
    </xf>
    <xf borderId="38" fillId="12" fontId="12" numFmtId="3" xfId="0" applyAlignment="1" applyBorder="1" applyFont="1" applyNumberFormat="1">
      <alignment horizontal="center" vertical="center"/>
    </xf>
    <xf borderId="38" fillId="12" fontId="1" numFmtId="3" xfId="0" applyAlignment="1" applyBorder="1" applyFont="1" applyNumberFormat="1">
      <alignment horizontal="center" vertical="center"/>
    </xf>
    <xf borderId="38" fillId="12" fontId="86" numFmtId="3" xfId="0" applyAlignment="1" applyBorder="1" applyFont="1" applyNumberFormat="1">
      <alignment horizontal="center" vertical="center"/>
    </xf>
    <xf borderId="38" fillId="12" fontId="90" numFmtId="0" xfId="0" applyAlignment="1" applyBorder="1" applyFont="1">
      <alignment readingOrder="0" vertical="center"/>
    </xf>
    <xf borderId="38" fillId="13" fontId="91" numFmtId="3" xfId="0" applyAlignment="1" applyBorder="1" applyFont="1" applyNumberFormat="1">
      <alignment horizontal="center" readingOrder="0" vertical="center"/>
    </xf>
    <xf borderId="38" fillId="12" fontId="12" numFmtId="3" xfId="0" applyAlignment="1" applyBorder="1" applyFont="1" applyNumberFormat="1">
      <alignment horizontal="center" readingOrder="0" vertical="center"/>
    </xf>
    <xf borderId="38" fillId="12" fontId="1" numFmtId="3" xfId="0" applyAlignment="1" applyBorder="1" applyFont="1" applyNumberFormat="1">
      <alignment horizontal="center" readingOrder="0" vertical="center"/>
    </xf>
    <xf borderId="0" fillId="9" fontId="1" numFmtId="0" xfId="0" applyFont="1"/>
    <xf borderId="38" fillId="12" fontId="3" numFmtId="0" xfId="0" applyAlignment="1" applyBorder="1" applyFont="1">
      <alignment horizontal="center" readingOrder="0" vertical="center"/>
    </xf>
    <xf borderId="26" fillId="12" fontId="62" numFmtId="0" xfId="0" applyAlignment="1" applyBorder="1" applyFont="1">
      <alignment readingOrder="0" vertical="center"/>
    </xf>
    <xf borderId="19" fillId="12" fontId="92" numFmtId="0" xfId="0" applyAlignment="1" applyBorder="1" applyFont="1">
      <alignment readingOrder="0"/>
    </xf>
    <xf borderId="19" fillId="12" fontId="92" numFmtId="0" xfId="0" applyBorder="1" applyFont="1"/>
    <xf borderId="27" fillId="12" fontId="92" numFmtId="0" xfId="0" applyBorder="1" applyFont="1"/>
    <xf borderId="0" fillId="0" fontId="93" numFmtId="0" xfId="0" applyAlignment="1" applyFont="1">
      <alignment readingOrder="0"/>
    </xf>
    <xf borderId="38" fillId="12" fontId="94" numFmtId="166" xfId="0" applyAlignment="1" applyBorder="1" applyFont="1" applyNumberFormat="1">
      <alignment horizontal="center" readingOrder="0" vertical="center"/>
    </xf>
    <xf borderId="38" fillId="12" fontId="95" numFmtId="166" xfId="0" applyAlignment="1" applyBorder="1" applyFont="1" applyNumberFormat="1">
      <alignment horizontal="center" readingOrder="0" vertical="center"/>
    </xf>
    <xf borderId="38" fillId="2" fontId="96" numFmtId="167" xfId="0" applyAlignment="1" applyBorder="1" applyFont="1" applyNumberFormat="1">
      <alignment horizontal="center" vertical="center"/>
    </xf>
    <xf borderId="38" fillId="12" fontId="97" numFmtId="166" xfId="0" applyAlignment="1" applyBorder="1" applyFont="1" applyNumberFormat="1">
      <alignment horizontal="center" vertical="center"/>
    </xf>
    <xf borderId="38" fillId="12" fontId="98" numFmtId="10" xfId="0" applyAlignment="1" applyBorder="1" applyFont="1" applyNumberFormat="1">
      <alignment vertical="center"/>
    </xf>
    <xf borderId="0" fillId="12" fontId="98" numFmtId="10" xfId="0" applyAlignment="1" applyFont="1" applyNumberFormat="1">
      <alignment readingOrder="0" vertical="center"/>
    </xf>
    <xf borderId="38" fillId="14" fontId="99" numFmtId="0" xfId="0" applyAlignment="1" applyBorder="1" applyFont="1">
      <alignment horizontal="right" readingOrder="0" vertical="center"/>
    </xf>
    <xf borderId="38" fillId="14" fontId="99" numFmtId="0" xfId="0" applyAlignment="1" applyBorder="1" applyFont="1">
      <alignment horizontal="center" readingOrder="0" vertical="center"/>
    </xf>
    <xf borderId="30" fillId="14" fontId="62" numFmtId="0" xfId="0" applyAlignment="1" applyBorder="1" applyFont="1">
      <alignment readingOrder="0" vertical="center"/>
    </xf>
    <xf borderId="44" fillId="14" fontId="92" numFmtId="0" xfId="0" applyAlignment="1" applyBorder="1" applyFont="1">
      <alignment readingOrder="0"/>
    </xf>
    <xf borderId="44" fillId="14" fontId="92" numFmtId="0" xfId="0" applyBorder="1" applyFont="1"/>
    <xf borderId="31" fillId="14" fontId="92" numFmtId="0" xfId="0" applyBorder="1" applyFont="1"/>
    <xf borderId="38" fillId="12" fontId="100" numFmtId="0" xfId="0" applyAlignment="1" applyBorder="1" applyFont="1">
      <alignment readingOrder="0"/>
    </xf>
    <xf borderId="38" fillId="14" fontId="94" numFmtId="166" xfId="0" applyAlignment="1" applyBorder="1" applyFont="1" applyNumberFormat="1">
      <alignment horizontal="center" readingOrder="0" vertical="center"/>
    </xf>
    <xf borderId="38" fillId="14" fontId="95" numFmtId="166" xfId="0" applyAlignment="1" applyBorder="1" applyFont="1" applyNumberFormat="1">
      <alignment horizontal="center" readingOrder="0" vertical="center"/>
    </xf>
    <xf borderId="38" fillId="14" fontId="97" numFmtId="166" xfId="0" applyAlignment="1" applyBorder="1" applyFont="1" applyNumberFormat="1">
      <alignment horizontal="center" vertical="center"/>
    </xf>
    <xf borderId="38" fillId="14" fontId="98" numFmtId="10" xfId="0" applyAlignment="1" applyBorder="1" applyFont="1" applyNumberFormat="1">
      <alignment vertical="center"/>
    </xf>
    <xf borderId="0" fillId="14" fontId="98" numFmtId="10" xfId="0" applyAlignment="1" applyFont="1" applyNumberFormat="1">
      <alignment readingOrder="0" vertical="center"/>
    </xf>
    <xf borderId="38" fillId="12" fontId="99" numFmtId="0" xfId="0" applyAlignment="1" applyBorder="1" applyFont="1">
      <alignment horizontal="right" readingOrder="0" vertical="center"/>
    </xf>
    <xf borderId="38" fillId="12" fontId="99" numFmtId="0" xfId="0" applyAlignment="1" applyBorder="1" applyFont="1">
      <alignment horizontal="center" readingOrder="0" vertical="center"/>
    </xf>
    <xf borderId="39" fillId="8" fontId="34" numFmtId="0" xfId="0" applyAlignment="1" applyBorder="1" applyFont="1">
      <alignment readingOrder="0" vertical="center"/>
    </xf>
    <xf borderId="41" fillId="12" fontId="24" numFmtId="0" xfId="0" applyBorder="1" applyFont="1"/>
    <xf borderId="38" fillId="14" fontId="101" numFmtId="0" xfId="0" applyAlignment="1" applyBorder="1" applyFont="1">
      <alignment readingOrder="0"/>
    </xf>
    <xf borderId="38" fillId="12" fontId="94" numFmtId="168" xfId="0" applyAlignment="1" applyBorder="1" applyFont="1" applyNumberFormat="1">
      <alignment horizontal="center" readingOrder="0" vertical="center"/>
    </xf>
    <xf borderId="38" fillId="12" fontId="95" numFmtId="168" xfId="0" applyAlignment="1" applyBorder="1" applyFont="1" applyNumberFormat="1">
      <alignment horizontal="center" readingOrder="0" vertical="center"/>
    </xf>
    <xf borderId="0" fillId="14" fontId="28" numFmtId="0" xfId="0" applyAlignment="1" applyFont="1">
      <alignment horizontal="center" readingOrder="0" vertical="center"/>
    </xf>
    <xf borderId="38" fillId="14" fontId="102" numFmtId="167" xfId="0" applyAlignment="1" applyBorder="1" applyFont="1" applyNumberFormat="1">
      <alignment horizontal="center" readingOrder="0" vertical="center"/>
    </xf>
    <xf borderId="39" fillId="15" fontId="103" numFmtId="0" xfId="0" applyAlignment="1" applyBorder="1" applyFill="1" applyFont="1">
      <alignment horizontal="center" readingOrder="0" vertical="center"/>
    </xf>
    <xf borderId="38" fillId="14" fontId="104" numFmtId="0" xfId="0" applyAlignment="1" applyBorder="1" applyFont="1">
      <alignment horizontal="center" readingOrder="0" vertical="center"/>
    </xf>
    <xf borderId="39" fillId="12" fontId="105" numFmtId="164" xfId="0" applyAlignment="1" applyBorder="1" applyFont="1" applyNumberFormat="1">
      <alignment horizontal="center" readingOrder="0" vertical="center"/>
    </xf>
    <xf borderId="39" fillId="14" fontId="78" numFmtId="0" xfId="0" applyAlignment="1" applyBorder="1" applyFont="1">
      <alignment horizontal="left" readingOrder="0" vertical="center"/>
    </xf>
    <xf borderId="40" fillId="14" fontId="78" numFmtId="0" xfId="0" applyAlignment="1" applyBorder="1" applyFont="1">
      <alignment horizontal="center" vertical="center"/>
    </xf>
    <xf borderId="40" fillId="14" fontId="106" numFmtId="0" xfId="0" applyAlignment="1" applyBorder="1" applyFont="1">
      <alignment horizontal="center" vertical="center"/>
    </xf>
    <xf borderId="38" fillId="12" fontId="107" numFmtId="0" xfId="0" applyAlignment="1" applyBorder="1" applyFont="1">
      <alignment readingOrder="0" vertical="center"/>
    </xf>
    <xf borderId="0" fillId="9" fontId="39" numFmtId="0" xfId="0" applyAlignment="1" applyFont="1">
      <alignment readingOrder="0"/>
    </xf>
    <xf borderId="42" fillId="11" fontId="28" numFmtId="0" xfId="0" applyAlignment="1" applyBorder="1" applyFont="1">
      <alignment horizontal="left" readingOrder="0" vertical="bottom"/>
    </xf>
    <xf borderId="38" fillId="11" fontId="1" numFmtId="0" xfId="0" applyBorder="1" applyFont="1"/>
    <xf borderId="0" fillId="9" fontId="1" numFmtId="0" xfId="0" applyAlignment="1" applyFont="1">
      <alignment vertical="center"/>
    </xf>
    <xf borderId="0" fillId="9" fontId="57" numFmtId="0" xfId="0" applyAlignment="1" applyFont="1">
      <alignment horizontal="left" readingOrder="0" vertical="center"/>
    </xf>
    <xf borderId="38" fillId="14" fontId="108" numFmtId="0" xfId="0" applyAlignment="1" applyBorder="1" applyFont="1">
      <alignment readingOrder="0" vertical="center"/>
    </xf>
    <xf borderId="38" fillId="0" fontId="109" numFmtId="0" xfId="0" applyAlignment="1" applyBorder="1" applyFont="1">
      <alignment readingOrder="0"/>
    </xf>
    <xf borderId="38" fillId="0" fontId="43" numFmtId="0" xfId="0" applyAlignment="1" applyBorder="1" applyFont="1">
      <alignment vertical="bottom"/>
    </xf>
    <xf borderId="38" fillId="0" fontId="1" numFmtId="0" xfId="0" applyBorder="1" applyFont="1"/>
    <xf borderId="38" fillId="0" fontId="1" numFmtId="10" xfId="0" applyAlignment="1" applyBorder="1" applyFont="1" applyNumberFormat="1">
      <alignment readingOrder="0"/>
    </xf>
    <xf borderId="0" fillId="0" fontId="1" numFmtId="10" xfId="0" applyAlignment="1" applyFont="1" applyNumberFormat="1">
      <alignment readingOrder="0"/>
    </xf>
    <xf borderId="39" fillId="12" fontId="110" numFmtId="0" xfId="0" applyAlignment="1" applyBorder="1" applyFont="1">
      <alignment horizontal="left" vertical="bottom"/>
    </xf>
    <xf borderId="39" fillId="8" fontId="111" numFmtId="0" xfId="0" applyAlignment="1" applyBorder="1" applyFont="1">
      <alignment readingOrder="0" vertical="center"/>
    </xf>
    <xf borderId="40" fillId="8" fontId="24" numFmtId="0" xfId="0" applyBorder="1" applyFont="1"/>
    <xf borderId="41" fillId="8" fontId="24" numFmtId="0" xfId="0" applyBorder="1" applyFont="1"/>
    <xf borderId="38" fillId="16" fontId="96" numFmtId="167" xfId="0" applyAlignment="1" applyBorder="1" applyFill="1" applyFont="1" applyNumberFormat="1">
      <alignment horizontal="center" vertical="center"/>
    </xf>
    <xf borderId="38" fillId="14" fontId="112" numFmtId="166" xfId="0" applyAlignment="1" applyBorder="1" applyFont="1" applyNumberFormat="1">
      <alignment horizontal="center" vertical="center"/>
    </xf>
    <xf borderId="38" fillId="14" fontId="113" numFmtId="10" xfId="0" applyAlignment="1" applyBorder="1" applyFont="1" applyNumberFormat="1">
      <alignment vertical="center"/>
    </xf>
    <xf borderId="0" fillId="14" fontId="113" numFmtId="10" xfId="0" applyAlignment="1" applyFont="1" applyNumberFormat="1">
      <alignment readingOrder="0" vertical="center"/>
    </xf>
    <xf borderId="38" fillId="0" fontId="88" numFmtId="0" xfId="0" applyAlignment="1" applyBorder="1" applyFont="1">
      <alignment horizontal="left" readingOrder="0" vertical="center"/>
    </xf>
    <xf borderId="38" fillId="0" fontId="43" numFmtId="0" xfId="0" applyAlignment="1" applyBorder="1" applyFont="1">
      <alignment horizontal="left" vertical="center"/>
    </xf>
    <xf borderId="38" fillId="0" fontId="18" numFmtId="0" xfId="0" applyAlignment="1" applyBorder="1" applyFont="1">
      <alignment horizontal="left" readingOrder="0" vertical="center"/>
    </xf>
    <xf borderId="38" fillId="0" fontId="18" numFmtId="0" xfId="0" applyAlignment="1" applyBorder="1" applyFont="1">
      <alignment horizontal="center" readingOrder="0" vertical="center"/>
    </xf>
    <xf borderId="0" fillId="0" fontId="18" numFmtId="0" xfId="0" applyAlignment="1" applyFont="1">
      <alignment horizontal="left" readingOrder="0" vertical="center"/>
    </xf>
    <xf borderId="30" fillId="14" fontId="114" numFmtId="3" xfId="0" applyAlignment="1" applyBorder="1" applyFont="1" applyNumberFormat="1">
      <alignment horizontal="left" vertical="bottom"/>
    </xf>
    <xf borderId="39" fillId="8" fontId="48" numFmtId="0" xfId="0" applyAlignment="1" applyBorder="1" applyFont="1">
      <alignment readingOrder="0" vertical="center"/>
    </xf>
    <xf borderId="38" fillId="0" fontId="115" numFmtId="0" xfId="0" applyAlignment="1" applyBorder="1" applyFont="1">
      <alignment readingOrder="0"/>
    </xf>
    <xf borderId="38" fillId="0" fontId="43" numFmtId="0" xfId="0" applyAlignment="1" applyBorder="1" applyFont="1">
      <alignment vertical="bottom"/>
    </xf>
    <xf borderId="38" fillId="0" fontId="18" numFmtId="10" xfId="0" applyAlignment="1" applyBorder="1" applyFont="1" applyNumberFormat="1">
      <alignment horizontal="center" readingOrder="0"/>
    </xf>
    <xf borderId="38" fillId="0" fontId="18" numFmtId="0" xfId="0" applyAlignment="1" applyBorder="1" applyFont="1">
      <alignment horizontal="center" vertical="center"/>
    </xf>
    <xf borderId="39" fillId="0" fontId="1" numFmtId="0" xfId="0" applyAlignment="1" applyBorder="1" applyFont="1">
      <alignment readingOrder="0"/>
    </xf>
    <xf borderId="38" fillId="0" fontId="1" numFmtId="0" xfId="0" applyAlignment="1" applyBorder="1" applyFont="1">
      <alignment readingOrder="0"/>
    </xf>
    <xf borderId="39" fillId="12" fontId="116" numFmtId="3" xfId="0" applyAlignment="1" applyBorder="1" applyFont="1" applyNumberFormat="1">
      <alignment horizontal="left" vertical="bottom"/>
    </xf>
    <xf borderId="38" fillId="4" fontId="36" numFmtId="0" xfId="0" applyAlignment="1" applyBorder="1" applyFont="1">
      <alignment horizontal="center" readingOrder="0" shrinkToFit="0" vertical="center" wrapText="1"/>
    </xf>
    <xf borderId="38" fillId="4" fontId="117" numFmtId="164" xfId="0" applyAlignment="1" applyBorder="1" applyFont="1" applyNumberFormat="1">
      <alignment horizontal="center" readingOrder="0" shrinkToFit="0" vertical="center" wrapText="1"/>
    </xf>
    <xf borderId="42" fillId="14" fontId="94" numFmtId="166" xfId="0" applyAlignment="1" applyBorder="1" applyFont="1" applyNumberFormat="1">
      <alignment horizontal="center" readingOrder="0" vertical="center"/>
    </xf>
    <xf borderId="42" fillId="14" fontId="95" numFmtId="166" xfId="0" applyAlignment="1" applyBorder="1" applyFont="1" applyNumberFormat="1">
      <alignment horizontal="center" readingOrder="0" vertical="center"/>
    </xf>
    <xf borderId="42" fillId="2" fontId="96" numFmtId="167" xfId="0" applyAlignment="1" applyBorder="1" applyFont="1" applyNumberFormat="1">
      <alignment horizontal="center" vertical="center"/>
    </xf>
    <xf borderId="42" fillId="14" fontId="97" numFmtId="166" xfId="0" applyAlignment="1" applyBorder="1" applyFont="1" applyNumberFormat="1">
      <alignment horizontal="center" vertical="center"/>
    </xf>
    <xf borderId="42" fillId="14" fontId="98" numFmtId="10" xfId="0" applyAlignment="1" applyBorder="1" applyFont="1" applyNumberFormat="1">
      <alignment vertical="center"/>
    </xf>
    <xf borderId="38" fillId="0" fontId="118" numFmtId="0" xfId="0" applyAlignment="1" applyBorder="1" applyFont="1">
      <alignment vertical="bottom"/>
    </xf>
    <xf borderId="0" fillId="9" fontId="88" numFmtId="0" xfId="0" applyFont="1"/>
    <xf borderId="39" fillId="14" fontId="119" numFmtId="3" xfId="0" applyAlignment="1" applyBorder="1" applyFont="1" applyNumberFormat="1">
      <alignment horizontal="left" vertical="bottom"/>
    </xf>
    <xf borderId="38" fillId="12" fontId="120" numFmtId="170" xfId="0" applyAlignment="1" applyBorder="1" applyFont="1" applyNumberFormat="1">
      <alignment horizontal="center" readingOrder="0" vertical="center"/>
    </xf>
    <xf borderId="38" fillId="12" fontId="48" numFmtId="0" xfId="0" applyAlignment="1" applyBorder="1" applyFont="1">
      <alignment horizontal="center" readingOrder="0" vertical="center"/>
    </xf>
    <xf borderId="38" fillId="3" fontId="48" numFmtId="0" xfId="0" applyAlignment="1" applyBorder="1" applyFont="1">
      <alignment horizontal="center" readingOrder="0" vertical="center"/>
    </xf>
    <xf borderId="42" fillId="14" fontId="121" numFmtId="0" xfId="0" applyAlignment="1" applyBorder="1" applyFont="1">
      <alignment readingOrder="0" vertical="center"/>
    </xf>
    <xf borderId="42" fillId="12" fontId="98" numFmtId="10" xfId="0" applyAlignment="1" applyBorder="1" applyFont="1" applyNumberFormat="1">
      <alignment vertical="center"/>
    </xf>
    <xf borderId="0" fillId="8" fontId="88" numFmtId="0" xfId="0" applyFont="1"/>
    <xf borderId="38" fillId="14" fontId="120" numFmtId="171" xfId="0" applyAlignment="1" applyBorder="1" applyFont="1" applyNumberFormat="1">
      <alignment horizontal="center" readingOrder="0" vertical="center"/>
    </xf>
    <xf borderId="38" fillId="14" fontId="12" numFmtId="0" xfId="0" applyAlignment="1" applyBorder="1" applyFont="1">
      <alignment readingOrder="0" vertical="center"/>
    </xf>
    <xf borderId="38" fillId="14" fontId="122" numFmtId="0" xfId="0" applyAlignment="1" applyBorder="1" applyFont="1">
      <alignment readingOrder="0" vertical="center"/>
    </xf>
    <xf borderId="38" fillId="17" fontId="21" numFmtId="10" xfId="0" applyAlignment="1" applyBorder="1" applyFill="1" applyFont="1" applyNumberFormat="1">
      <alignment horizontal="left" vertical="center"/>
    </xf>
    <xf borderId="38" fillId="0" fontId="43" numFmtId="0" xfId="0" applyAlignment="1" applyBorder="1" applyFont="1">
      <alignment vertical="bottom"/>
    </xf>
    <xf borderId="38" fillId="0" fontId="12" numFmtId="3" xfId="0" applyAlignment="1" applyBorder="1" applyFont="1" applyNumberFormat="1">
      <alignment horizontal="center" readingOrder="0" vertical="center"/>
    </xf>
    <xf borderId="26" fillId="8" fontId="111" numFmtId="0" xfId="0" applyAlignment="1" applyBorder="1" applyFont="1">
      <alignment readingOrder="0" vertical="center"/>
    </xf>
    <xf borderId="19" fillId="8" fontId="24" numFmtId="0" xfId="0" applyBorder="1" applyFont="1"/>
    <xf borderId="38" fillId="12" fontId="120" numFmtId="171" xfId="0" applyAlignment="1" applyBorder="1" applyFont="1" applyNumberFormat="1">
      <alignment horizontal="center" readingOrder="0" vertical="center"/>
    </xf>
    <xf borderId="38" fillId="3" fontId="123" numFmtId="0" xfId="0" applyAlignment="1" applyBorder="1" applyFont="1">
      <alignment horizontal="center" readingOrder="0" vertical="center"/>
    </xf>
    <xf borderId="38" fillId="3" fontId="124" numFmtId="0" xfId="0" applyAlignment="1" applyBorder="1" applyFont="1">
      <alignment horizontal="center" readingOrder="0" vertical="center"/>
    </xf>
    <xf borderId="38" fillId="3" fontId="125" numFmtId="9" xfId="0" applyAlignment="1" applyBorder="1" applyFont="1" applyNumberFormat="1">
      <alignment horizontal="center" readingOrder="0" vertical="center"/>
    </xf>
    <xf borderId="0" fillId="0" fontId="126" numFmtId="0" xfId="0" applyAlignment="1" applyFont="1">
      <alignment readingOrder="0" vertical="center"/>
    </xf>
    <xf borderId="38" fillId="0" fontId="39" numFmtId="0" xfId="0" applyAlignment="1" applyBorder="1" applyFont="1">
      <alignment horizontal="left" readingOrder="0" vertical="center"/>
    </xf>
    <xf borderId="30" fillId="0" fontId="24" numFmtId="0" xfId="0" applyBorder="1" applyFont="1"/>
    <xf borderId="38" fillId="14" fontId="36" numFmtId="2" xfId="0" applyAlignment="1" applyBorder="1" applyFont="1" applyNumberFormat="1">
      <alignment horizontal="center" vertical="center"/>
    </xf>
    <xf borderId="38" fillId="14" fontId="20" numFmtId="10" xfId="0" applyAlignment="1" applyBorder="1" applyFont="1" applyNumberFormat="1">
      <alignment horizontal="center" vertical="center"/>
    </xf>
    <xf borderId="38" fillId="5" fontId="36" numFmtId="2" xfId="0" applyAlignment="1" applyBorder="1" applyFont="1" applyNumberFormat="1">
      <alignment horizontal="center" readingOrder="0" vertical="center"/>
    </xf>
    <xf borderId="38" fillId="5" fontId="127" numFmtId="10" xfId="0" applyAlignment="1" applyBorder="1" applyFont="1" applyNumberFormat="1">
      <alignment horizontal="center" readingOrder="0" vertical="center"/>
    </xf>
    <xf borderId="38" fillId="11" fontId="12" numFmtId="0" xfId="0" applyAlignment="1" applyBorder="1" applyFont="1">
      <alignment horizontal="center" readingOrder="0"/>
    </xf>
    <xf borderId="38" fillId="12" fontId="36" numFmtId="2" xfId="0" applyAlignment="1" applyBorder="1" applyFont="1" applyNumberFormat="1">
      <alignment horizontal="center" vertical="center"/>
    </xf>
    <xf borderId="38" fillId="12" fontId="20" numFmtId="10" xfId="0" applyAlignment="1" applyBorder="1" applyFont="1" applyNumberFormat="1">
      <alignment horizontal="center" vertical="center"/>
    </xf>
    <xf borderId="38" fillId="3" fontId="36" numFmtId="2" xfId="0" applyAlignment="1" applyBorder="1" applyFont="1" applyNumberFormat="1">
      <alignment horizontal="center" readingOrder="0" vertical="center"/>
    </xf>
    <xf borderId="38" fillId="3" fontId="127" numFmtId="10" xfId="0" applyAlignment="1" applyBorder="1" applyFont="1" applyNumberFormat="1">
      <alignment horizontal="center" readingOrder="0" vertical="center"/>
    </xf>
    <xf borderId="38" fillId="0" fontId="88" numFmtId="0" xfId="0" applyBorder="1" applyFont="1"/>
    <xf borderId="38" fillId="12" fontId="88" numFmtId="0" xfId="0" applyAlignment="1" applyBorder="1" applyFont="1">
      <alignment readingOrder="0"/>
    </xf>
    <xf borderId="38" fillId="12" fontId="128" numFmtId="166" xfId="0" applyAlignment="1" applyBorder="1" applyFont="1" applyNumberFormat="1">
      <alignment horizontal="center" readingOrder="0"/>
    </xf>
    <xf borderId="38" fillId="12" fontId="88" numFmtId="167" xfId="0" applyAlignment="1" applyBorder="1" applyFont="1" applyNumberFormat="1">
      <alignment horizontal="center"/>
    </xf>
    <xf borderId="38" fillId="12" fontId="28" numFmtId="167" xfId="0" applyAlignment="1" applyBorder="1" applyFont="1" applyNumberFormat="1">
      <alignment horizontal="center"/>
    </xf>
    <xf borderId="42" fillId="0" fontId="18" numFmtId="166" xfId="0" applyAlignment="1" applyBorder="1" applyFont="1" applyNumberFormat="1">
      <alignment horizontal="center" readingOrder="0" vertical="center"/>
    </xf>
    <xf borderId="42" fillId="0" fontId="39" numFmtId="166" xfId="0" applyAlignment="1" applyBorder="1" applyFont="1" applyNumberFormat="1">
      <alignment horizontal="center" readingOrder="0" vertical="center"/>
    </xf>
    <xf borderId="42" fillId="0" fontId="37" numFmtId="167" xfId="0" applyAlignment="1" applyBorder="1" applyFont="1" applyNumberFormat="1">
      <alignment horizontal="center" readingOrder="0" vertical="center"/>
    </xf>
    <xf borderId="42" fillId="0" fontId="31" numFmtId="166" xfId="0" applyAlignment="1" applyBorder="1" applyFont="1" applyNumberFormat="1">
      <alignment horizontal="center" vertical="center"/>
    </xf>
    <xf borderId="42" fillId="17" fontId="21" numFmtId="10" xfId="0" applyAlignment="1" applyBorder="1" applyFont="1" applyNumberFormat="1">
      <alignment horizontal="left" vertical="center"/>
    </xf>
    <xf borderId="38" fillId="14" fontId="88" numFmtId="0" xfId="0" applyAlignment="1" applyBorder="1" applyFont="1">
      <alignment readingOrder="0"/>
    </xf>
    <xf borderId="38" fillId="14" fontId="128" numFmtId="166" xfId="0" applyAlignment="1" applyBorder="1" applyFont="1" applyNumberFormat="1">
      <alignment horizontal="center" readingOrder="0"/>
    </xf>
    <xf borderId="38" fillId="14" fontId="88" numFmtId="167" xfId="0" applyAlignment="1" applyBorder="1" applyFont="1" applyNumberFormat="1">
      <alignment horizontal="center"/>
    </xf>
    <xf borderId="38" fillId="14" fontId="28" numFmtId="167" xfId="0" applyAlignment="1" applyBorder="1" applyFont="1" applyNumberFormat="1">
      <alignment horizontal="center"/>
    </xf>
    <xf borderId="38" fillId="12" fontId="36" numFmtId="2" xfId="0" applyAlignment="1" applyBorder="1" applyFont="1" applyNumberFormat="1">
      <alignment horizontal="center" readingOrder="0" vertical="center"/>
    </xf>
    <xf borderId="38" fillId="12" fontId="127" numFmtId="10" xfId="0" applyAlignment="1" applyBorder="1" applyFont="1" applyNumberFormat="1">
      <alignment horizontal="center" readingOrder="0" vertical="center"/>
    </xf>
    <xf borderId="45" fillId="0" fontId="24" numFmtId="0" xfId="0" applyBorder="1" applyFont="1"/>
    <xf borderId="38" fillId="12" fontId="129" numFmtId="0" xfId="0" applyAlignment="1" applyBorder="1" applyFont="1">
      <alignment readingOrder="0" vertical="center"/>
    </xf>
    <xf borderId="38" fillId="12" fontId="128" numFmtId="172" xfId="0" applyAlignment="1" applyBorder="1" applyFont="1" applyNumberFormat="1">
      <alignment horizontal="center" readingOrder="0"/>
    </xf>
    <xf borderId="38" fillId="14" fontId="128" numFmtId="165" xfId="0" applyAlignment="1" applyBorder="1" applyFont="1" applyNumberFormat="1">
      <alignment horizontal="center" readingOrder="0"/>
    </xf>
    <xf borderId="38" fillId="14" fontId="130" numFmtId="0" xfId="0" applyAlignment="1" applyBorder="1" applyFont="1">
      <alignment readingOrder="0" vertical="bottom"/>
    </xf>
    <xf borderId="38" fillId="14" fontId="43" numFmtId="0" xfId="0" applyAlignment="1" applyBorder="1" applyFont="1">
      <alignment vertical="bottom"/>
    </xf>
    <xf borderId="38" fillId="14" fontId="94" numFmtId="0" xfId="0" applyAlignment="1" applyBorder="1" applyFont="1">
      <alignment readingOrder="0"/>
    </xf>
    <xf borderId="38" fillId="14" fontId="94" numFmtId="10" xfId="0" applyAlignment="1" applyBorder="1" applyFont="1" applyNumberFormat="1">
      <alignment horizontal="center" readingOrder="0" vertical="bottom"/>
    </xf>
    <xf borderId="38" fillId="14" fontId="94" numFmtId="0" xfId="0" applyAlignment="1" applyBorder="1" applyFont="1">
      <alignment horizontal="center"/>
    </xf>
    <xf borderId="39" fillId="14" fontId="43" numFmtId="0" xfId="0" applyAlignment="1" applyBorder="1" applyFont="1">
      <alignment vertical="bottom"/>
    </xf>
    <xf borderId="38" fillId="12" fontId="131" numFmtId="0" xfId="0" applyAlignment="1" applyBorder="1" applyFont="1">
      <alignment readingOrder="0" vertical="bottom"/>
    </xf>
    <xf borderId="38" fillId="12" fontId="43" numFmtId="0" xfId="0" applyAlignment="1" applyBorder="1" applyFont="1">
      <alignment vertical="bottom"/>
    </xf>
    <xf borderId="38" fillId="12" fontId="94" numFmtId="173" xfId="0" applyAlignment="1" applyBorder="1" applyFont="1" applyNumberFormat="1">
      <alignment horizontal="center" readingOrder="0" vertical="bottom"/>
    </xf>
    <xf borderId="38" fillId="12" fontId="94" numFmtId="0" xfId="0" applyAlignment="1" applyBorder="1" applyFont="1">
      <alignment horizontal="center"/>
    </xf>
    <xf borderId="39" fillId="12" fontId="43" numFmtId="0" xfId="0" applyAlignment="1" applyBorder="1" applyFont="1">
      <alignment vertical="bottom"/>
    </xf>
    <xf borderId="38" fillId="12" fontId="128" numFmtId="165" xfId="0" applyAlignment="1" applyBorder="1" applyFont="1" applyNumberFormat="1">
      <alignment horizontal="center" readingOrder="0"/>
    </xf>
    <xf borderId="38" fillId="12" fontId="36" numFmtId="174" xfId="0" applyAlignment="1" applyBorder="1" applyFont="1" applyNumberFormat="1">
      <alignment horizontal="center" vertical="center"/>
    </xf>
    <xf borderId="38" fillId="12" fontId="18" numFmtId="2" xfId="0" applyAlignment="1" applyBorder="1" applyFont="1" applyNumberFormat="1">
      <alignment horizontal="center" readingOrder="0" vertical="center"/>
    </xf>
    <xf borderId="38" fillId="12" fontId="91" numFmtId="10" xfId="0" applyAlignment="1" applyBorder="1" applyFont="1" applyNumberFormat="1">
      <alignment horizontal="center" readingOrder="0" vertical="center"/>
    </xf>
    <xf borderId="38" fillId="12" fontId="94" numFmtId="10" xfId="0" applyAlignment="1" applyBorder="1" applyFont="1" applyNumberFormat="1">
      <alignment horizontal="center" readingOrder="0" vertical="bottom"/>
    </xf>
    <xf borderId="38" fillId="12" fontId="48" numFmtId="0" xfId="0" applyAlignment="1" applyBorder="1" applyFont="1">
      <alignment horizontal="center" readingOrder="0"/>
    </xf>
    <xf borderId="38" fillId="14" fontId="18" numFmtId="2" xfId="0" applyAlignment="1" applyBorder="1" applyFont="1" applyNumberFormat="1">
      <alignment horizontal="center" readingOrder="0" vertical="center"/>
    </xf>
    <xf borderId="38" fillId="14" fontId="91" numFmtId="10" xfId="0" applyAlignment="1" applyBorder="1" applyFont="1" applyNumberFormat="1">
      <alignment horizontal="center" readingOrder="0" vertical="center"/>
    </xf>
    <xf borderId="38" fillId="5" fontId="132" numFmtId="0" xfId="0" applyAlignment="1" applyBorder="1" applyFont="1">
      <alignment readingOrder="0" vertical="bottom"/>
    </xf>
    <xf borderId="38" fillId="5" fontId="39" numFmtId="0" xfId="0" applyAlignment="1" applyBorder="1" applyFont="1">
      <alignment horizontal="left" readingOrder="0" vertical="center"/>
    </xf>
    <xf borderId="38" fillId="5" fontId="94" numFmtId="173" xfId="0" applyAlignment="1" applyBorder="1" applyFont="1" applyNumberFormat="1">
      <alignment horizontal="center" readingOrder="0" vertical="bottom"/>
    </xf>
    <xf borderId="38" fillId="5" fontId="94" numFmtId="0" xfId="0" applyAlignment="1" applyBorder="1" applyFont="1">
      <alignment horizontal="center"/>
    </xf>
    <xf borderId="39" fillId="5" fontId="43" numFmtId="0" xfId="0" applyAlignment="1" applyBorder="1" applyFont="1">
      <alignment vertical="bottom"/>
    </xf>
    <xf borderId="38" fillId="14" fontId="48" numFmtId="0" xfId="0" applyAlignment="1" applyBorder="1" applyFont="1">
      <alignment horizontal="center" readingOrder="0"/>
    </xf>
    <xf borderId="38" fillId="14" fontId="94" numFmtId="168" xfId="0" applyAlignment="1" applyBorder="1" applyFont="1" applyNumberFormat="1">
      <alignment horizontal="center" readingOrder="0" vertical="center"/>
    </xf>
    <xf borderId="38" fillId="14" fontId="95" numFmtId="168" xfId="0" applyAlignment="1" applyBorder="1" applyFont="1" applyNumberFormat="1">
      <alignment horizontal="center" readingOrder="0" vertical="center"/>
    </xf>
    <xf borderId="38" fillId="14" fontId="133" numFmtId="0" xfId="0" applyAlignment="1" applyBorder="1" applyFont="1">
      <alignment readingOrder="0" vertical="bottom"/>
    </xf>
    <xf borderId="38" fillId="14" fontId="134" numFmtId="0" xfId="0" applyAlignment="1" applyBorder="1" applyFont="1">
      <alignment vertical="bottom"/>
    </xf>
    <xf borderId="39" fillId="14" fontId="134" numFmtId="0" xfId="0" applyAlignment="1" applyBorder="1" applyFont="1">
      <alignment vertical="bottom"/>
    </xf>
    <xf borderId="38" fillId="12" fontId="31" numFmtId="0" xfId="0" applyAlignment="1" applyBorder="1" applyFont="1">
      <alignment readingOrder="0" vertical="center"/>
    </xf>
    <xf borderId="38" fillId="12" fontId="134" numFmtId="0" xfId="0" applyAlignment="1" applyBorder="1" applyFont="1">
      <alignment vertical="bottom"/>
    </xf>
    <xf borderId="39" fillId="12" fontId="134" numFmtId="0" xfId="0" applyAlignment="1" applyBorder="1" applyFont="1">
      <alignment vertical="bottom"/>
    </xf>
    <xf borderId="0" fillId="9" fontId="88" numFmtId="0" xfId="0" applyAlignment="1" applyFont="1">
      <alignment readingOrder="0"/>
    </xf>
    <xf borderId="0" fillId="8" fontId="43" numFmtId="0" xfId="0" applyAlignment="1" applyFont="1">
      <alignment readingOrder="0" vertical="bottom"/>
    </xf>
    <xf borderId="0" fillId="8" fontId="43" numFmtId="0" xfId="0" applyAlignment="1" applyFont="1">
      <alignment vertical="bottom"/>
    </xf>
    <xf borderId="0" fillId="9" fontId="43" numFmtId="0" xfId="0" applyAlignment="1" applyFont="1">
      <alignment vertical="bottom"/>
    </xf>
    <xf borderId="38" fillId="3" fontId="18" numFmtId="0" xfId="0" applyAlignment="1" applyBorder="1" applyFont="1">
      <alignment horizontal="center" readingOrder="0" vertical="center"/>
    </xf>
    <xf borderId="38" fillId="3" fontId="91" numFmtId="0" xfId="0" applyAlignment="1" applyBorder="1" applyFont="1">
      <alignment horizontal="center" readingOrder="0" vertical="center"/>
    </xf>
    <xf borderId="38" fillId="3" fontId="48" numFmtId="0" xfId="0" applyAlignment="1" applyBorder="1" applyFont="1">
      <alignment horizontal="center" vertical="center"/>
    </xf>
    <xf borderId="38" fillId="3" fontId="127" numFmtId="0" xfId="0" applyAlignment="1" applyBorder="1" applyFont="1">
      <alignment horizontal="center" vertical="center"/>
    </xf>
    <xf borderId="0" fillId="8" fontId="12" numFmtId="0" xfId="0" applyFont="1"/>
    <xf borderId="0" fillId="8" fontId="88" numFmtId="0" xfId="0" applyAlignment="1" applyFont="1">
      <alignment readingOrder="0"/>
    </xf>
    <xf borderId="0" fillId="8" fontId="135" numFmtId="0" xfId="0" applyAlignment="1" applyFont="1">
      <alignment readingOrder="0"/>
    </xf>
    <xf borderId="0" fillId="0" fontId="43" numFmtId="0" xfId="0" applyAlignment="1" applyFont="1">
      <alignment vertical="bottom"/>
    </xf>
    <xf borderId="0" fillId="0" fontId="1" numFmtId="0" xfId="0" applyFont="1"/>
    <xf borderId="0" fillId="0" fontId="12" numFmtId="0" xfId="0" applyFont="1"/>
    <xf borderId="0" fillId="5" fontId="1" numFmtId="0" xfId="0" applyFont="1"/>
    <xf borderId="38" fillId="5" fontId="136" numFmtId="0" xfId="0" applyAlignment="1" applyBorder="1" applyFont="1">
      <alignment horizontal="center" readingOrder="0" vertical="center"/>
    </xf>
    <xf borderId="38" fillId="5" fontId="136" numFmtId="3" xfId="0" applyAlignment="1" applyBorder="1" applyFont="1" applyNumberFormat="1">
      <alignment horizontal="center" readingOrder="0" vertical="center"/>
    </xf>
    <xf borderId="38" fillId="5" fontId="136" numFmtId="10" xfId="0" applyAlignment="1" applyBorder="1" applyFont="1" applyNumberFormat="1">
      <alignment horizontal="center" readingOrder="0" vertical="center"/>
    </xf>
    <xf borderId="38" fillId="5" fontId="136" numFmtId="166" xfId="0" applyAlignment="1" applyBorder="1" applyFont="1" applyNumberFormat="1">
      <alignment horizontal="center" readingOrder="0" vertical="center"/>
    </xf>
    <xf borderId="38" fillId="0" fontId="12" numFmtId="175" xfId="0" applyAlignment="1" applyBorder="1" applyFont="1" applyNumberFormat="1">
      <alignment horizontal="center" readingOrder="0"/>
    </xf>
    <xf borderId="38" fillId="0" fontId="1" numFmtId="3" xfId="0" applyAlignment="1" applyBorder="1" applyFont="1" applyNumberFormat="1">
      <alignment horizontal="center" readingOrder="0"/>
    </xf>
    <xf borderId="38" fillId="0" fontId="1" numFmtId="10" xfId="0" applyAlignment="1" applyBorder="1" applyFont="1" applyNumberFormat="1">
      <alignment horizontal="center" readingOrder="0"/>
    </xf>
    <xf borderId="38" fillId="0" fontId="1" numFmtId="0" xfId="0" applyAlignment="1" applyBorder="1" applyFont="1">
      <alignment horizontal="center" readingOrder="0"/>
    </xf>
    <xf borderId="38" fillId="0" fontId="12" numFmtId="165" xfId="0" applyAlignment="1" applyBorder="1" applyFont="1" applyNumberFormat="1">
      <alignment horizontal="center" readingOrder="0" vertical="center"/>
    </xf>
    <xf borderId="38" fillId="0" fontId="1" numFmtId="166" xfId="0" applyAlignment="1" applyBorder="1" applyFont="1" applyNumberFormat="1">
      <alignment horizontal="center" readingOrder="0"/>
    </xf>
    <xf borderId="38" fillId="0" fontId="1" numFmtId="3" xfId="0" applyAlignment="1" applyBorder="1" applyFont="1" applyNumberFormat="1">
      <alignment horizontal="center"/>
    </xf>
    <xf borderId="38" fillId="0" fontId="1" numFmtId="10" xfId="0" applyAlignment="1" applyBorder="1" applyFont="1" applyNumberFormat="1">
      <alignment horizontal="center"/>
    </xf>
    <xf borderId="38" fillId="0" fontId="1" numFmtId="0" xfId="0" applyAlignment="1" applyBorder="1" applyFont="1">
      <alignment horizontal="center"/>
    </xf>
    <xf borderId="38" fillId="0" fontId="1" numFmtId="166" xfId="0" applyAlignment="1" applyBorder="1" applyFont="1" applyNumberFormat="1">
      <alignment horizontal="center"/>
    </xf>
    <xf borderId="0" fillId="0" fontId="12" numFmtId="175" xfId="0" applyAlignment="1" applyFont="1" applyNumberFormat="1">
      <alignment horizontal="center"/>
    </xf>
    <xf borderId="0" fillId="0" fontId="1" numFmtId="3" xfId="0" applyAlignment="1" applyFont="1" applyNumberFormat="1">
      <alignment horizontal="center"/>
    </xf>
    <xf borderId="0" fillId="0" fontId="1" numFmtId="10" xfId="0" applyAlignment="1" applyFont="1" applyNumberFormat="1">
      <alignment horizontal="center"/>
    </xf>
    <xf borderId="0" fillId="0" fontId="1" numFmtId="0" xfId="0" applyAlignment="1" applyFont="1">
      <alignment horizontal="center"/>
    </xf>
    <xf borderId="0" fillId="0" fontId="12" numFmtId="165" xfId="0" applyAlignment="1" applyFont="1" applyNumberFormat="1">
      <alignment horizontal="center" readingOrder="0" vertical="center"/>
    </xf>
    <xf borderId="0" fillId="0" fontId="1" numFmtId="166" xfId="0" applyAlignment="1" applyFont="1" applyNumberFormat="1">
      <alignment horizontal="center"/>
    </xf>
    <xf borderId="0" fillId="0" fontId="12" numFmtId="0" xfId="0" applyAlignment="1" applyFont="1">
      <alignment horizontal="center"/>
    </xf>
    <xf borderId="0" fillId="0" fontId="12" numFmtId="0" xfId="0" applyFont="1"/>
    <xf borderId="0" fillId="0" fontId="1" numFmtId="3" xfId="0" applyFont="1" applyNumberFormat="1"/>
    <xf borderId="0" fillId="0" fontId="1" numFmtId="10" xfId="0" applyFont="1" applyNumberFormat="1"/>
    <xf borderId="0" fillId="0" fontId="1" numFmtId="0" xfId="0" applyFont="1"/>
    <xf borderId="0" fillId="0" fontId="1" numFmtId="166" xfId="0" applyFont="1" applyNumberFormat="1"/>
    <xf borderId="0" fillId="0" fontId="1" numFmtId="3" xfId="0" applyFont="1" applyNumberFormat="1"/>
    <xf borderId="0" fillId="0" fontId="1" numFmtId="10" xfId="0" applyFont="1" applyNumberFormat="1"/>
    <xf borderId="0" fillId="0" fontId="1" numFmtId="166" xfId="0" applyFont="1" applyNumberFormat="1"/>
    <xf borderId="0" fillId="12" fontId="137" numFmtId="0" xfId="0" applyAlignment="1" applyFont="1">
      <alignment horizontal="center" readingOrder="0" vertical="center"/>
    </xf>
    <xf borderId="0" fillId="12" fontId="137" numFmtId="3" xfId="0" applyAlignment="1" applyFont="1" applyNumberFormat="1">
      <alignment horizontal="center" readingOrder="0" vertical="center"/>
    </xf>
    <xf borderId="0" fillId="12" fontId="137" numFmtId="10" xfId="0" applyAlignment="1" applyFont="1" applyNumberFormat="1">
      <alignment horizontal="center" readingOrder="0" vertical="center"/>
    </xf>
    <xf borderId="0" fillId="12" fontId="137" numFmtId="165" xfId="0" applyAlignment="1" applyFont="1" applyNumberFormat="1">
      <alignment horizontal="center" readingOrder="0" vertical="center"/>
    </xf>
    <xf borderId="0" fillId="12" fontId="137" numFmtId="166" xfId="0" applyAlignment="1" applyFont="1" applyNumberFormat="1">
      <alignment horizontal="center" readingOrder="0" vertical="center"/>
    </xf>
    <xf borderId="0" fillId="0" fontId="12" numFmtId="175" xfId="0" applyAlignment="1" applyFont="1" applyNumberFormat="1">
      <alignment readingOrder="0"/>
    </xf>
    <xf borderId="0" fillId="0" fontId="1" numFmtId="3" xfId="0" applyAlignment="1" applyFont="1" applyNumberFormat="1">
      <alignment readingOrder="0"/>
    </xf>
    <xf borderId="0" fillId="0" fontId="1" numFmtId="3" xfId="0" applyAlignment="1" applyFont="1" applyNumberFormat="1">
      <alignment readingOrder="0"/>
    </xf>
    <xf borderId="0" fillId="0" fontId="1" numFmtId="10" xfId="0" applyAlignment="1" applyFont="1" applyNumberFormat="1">
      <alignment readingOrder="0"/>
    </xf>
    <xf borderId="0" fillId="0" fontId="1" numFmtId="0" xfId="0" applyAlignment="1" applyFon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49" xfId="0" applyAlignment="1" applyFont="1" applyNumberFormat="1">
      <alignment horizontal="right" readingOrder="0"/>
    </xf>
    <xf borderId="0" fillId="0" fontId="12" numFmtId="166" xfId="0" applyAlignment="1" applyFont="1" applyNumberFormat="1">
      <alignment readingOrder="0"/>
    </xf>
    <xf borderId="0" fillId="0" fontId="1" numFmtId="165" xfId="0" applyFont="1" applyNumberFormat="1"/>
    <xf borderId="0" fillId="0" fontId="1" numFmtId="0" xfId="0" applyAlignment="1" applyFont="1">
      <alignment readingOrder="0"/>
    </xf>
    <xf borderId="0" fillId="0" fontId="1" numFmtId="175" xfId="0" applyFont="1" applyNumberFormat="1"/>
    <xf borderId="0" fillId="0" fontId="1" numFmtId="174" xfId="0" applyFont="1" applyNumberFormat="1"/>
    <xf borderId="0" fillId="0" fontId="138" numFmtId="0" xfId="0" applyAlignment="1" applyFont="1">
      <alignment horizontal="center" readingOrder="0"/>
    </xf>
    <xf borderId="0" fillId="0" fontId="138" numFmtId="166" xfId="0" applyAlignment="1" applyFont="1" applyNumberFormat="1">
      <alignment horizontal="center" readingOrder="0"/>
    </xf>
    <xf borderId="0" fillId="0" fontId="14" numFmtId="0" xfId="0" applyAlignment="1" applyFont="1">
      <alignment horizontal="center"/>
    </xf>
    <xf borderId="0" fillId="0" fontId="21" numFmtId="14" xfId="0" applyAlignment="1" applyFont="1" applyNumberFormat="1">
      <alignment horizontal="center" vertical="center"/>
    </xf>
    <xf borderId="0" fillId="0" fontId="139" numFmtId="0" xfId="0" applyAlignment="1" applyFont="1">
      <alignment horizontal="center" vertical="center"/>
    </xf>
    <xf borderId="0" fillId="0" fontId="139" numFmtId="166" xfId="0" applyAlignment="1" applyFont="1" applyNumberFormat="1">
      <alignment horizontal="center" vertical="center"/>
    </xf>
    <xf borderId="0" fillId="0" fontId="139" numFmtId="10" xfId="0" applyAlignment="1" applyFont="1" applyNumberFormat="1">
      <alignment horizontal="center" readingOrder="0" vertical="center"/>
    </xf>
    <xf borderId="0" fillId="0" fontId="1" numFmtId="0" xfId="0" applyAlignment="1" applyFont="1">
      <alignment horizontal="center" vertical="center"/>
    </xf>
    <xf borderId="0" fillId="0" fontId="139" numFmtId="14" xfId="0" applyFont="1" applyNumberFormat="1"/>
    <xf borderId="0" fillId="0" fontId="139" numFmtId="0" xfId="0" applyFont="1"/>
    <xf borderId="0" fillId="0" fontId="139" numFmtId="0" xfId="0" applyFont="1"/>
    <xf borderId="39" fillId="12" fontId="23" numFmtId="0" xfId="0" applyAlignment="1" applyBorder="1" applyFont="1">
      <alignment readingOrder="0"/>
    </xf>
    <xf borderId="40" fillId="12" fontId="43" numFmtId="0" xfId="0" applyAlignment="1" applyBorder="1" applyFont="1">
      <alignment vertical="bottom"/>
    </xf>
    <xf borderId="40" fillId="12" fontId="1" numFmtId="0" xfId="0" applyBorder="1" applyFont="1"/>
    <xf borderId="38" fillId="12" fontId="140" numFmtId="0" xfId="0" applyAlignment="1" applyBorder="1" applyFont="1">
      <alignment readingOrder="0" vertical="center"/>
    </xf>
    <xf borderId="38" fillId="12" fontId="25" numFmtId="0" xfId="0" applyAlignment="1" applyBorder="1" applyFont="1">
      <alignment readingOrder="0"/>
    </xf>
    <xf borderId="38" fillId="12" fontId="25" numFmtId="0" xfId="0" applyBorder="1" applyFont="1"/>
    <xf borderId="39" fillId="12" fontId="141" numFmtId="0" xfId="0" applyAlignment="1" applyBorder="1" applyFont="1">
      <alignment readingOrder="0"/>
    </xf>
    <xf borderId="40" fillId="12" fontId="142" numFmtId="0" xfId="0" applyAlignment="1" applyBorder="1" applyFont="1">
      <alignment horizontal="center" readingOrder="0"/>
    </xf>
    <xf borderId="40" fillId="12" fontId="27" numFmtId="0" xfId="0" applyAlignment="1" applyBorder="1" applyFont="1">
      <alignment horizontal="center" readingOrder="0"/>
    </xf>
    <xf borderId="41" fillId="12" fontId="27" numFmtId="0" xfId="0" applyAlignment="1" applyBorder="1" applyFont="1">
      <alignment horizontal="center" readingOrder="0"/>
    </xf>
    <xf borderId="0" fillId="12" fontId="27" numFmtId="0" xfId="0" applyAlignment="1" applyFont="1">
      <alignment readingOrder="0"/>
    </xf>
    <xf borderId="40" fillId="12" fontId="1" numFmtId="0" xfId="0" applyAlignment="1" applyBorder="1" applyFont="1">
      <alignment readingOrder="0"/>
    </xf>
    <xf borderId="41" fillId="10" fontId="28" numFmtId="0" xfId="0" applyAlignment="1" applyBorder="1" applyFont="1">
      <alignment horizontal="left" readingOrder="0" vertical="center"/>
    </xf>
    <xf borderId="0" fillId="10" fontId="28" numFmtId="0" xfId="0" applyAlignment="1" applyFont="1">
      <alignment horizontal="left" readingOrder="0" vertical="center"/>
    </xf>
    <xf borderId="0" fillId="10" fontId="29" numFmtId="0" xfId="0" applyAlignment="1" applyFont="1">
      <alignment horizontal="left" readingOrder="0" vertical="center"/>
    </xf>
    <xf borderId="38" fillId="4" fontId="88" numFmtId="0" xfId="0" applyAlignment="1" applyBorder="1" applyFont="1">
      <alignment readingOrder="0"/>
    </xf>
    <xf borderId="38" fillId="4" fontId="43" numFmtId="0" xfId="0" applyAlignment="1" applyBorder="1" applyFont="1">
      <alignment vertical="bottom"/>
    </xf>
    <xf borderId="38" fillId="4" fontId="1" numFmtId="0" xfId="0" applyBorder="1" applyFont="1"/>
    <xf borderId="42" fillId="4" fontId="1" numFmtId="0" xfId="0" applyBorder="1" applyFont="1"/>
    <xf borderId="42" fillId="4" fontId="1" numFmtId="0" xfId="0" applyBorder="1" applyFont="1"/>
    <xf borderId="42" fillId="4" fontId="32" numFmtId="0" xfId="0" applyAlignment="1" applyBorder="1" applyFont="1">
      <alignment readingOrder="0"/>
    </xf>
    <xf borderId="0" fillId="4" fontId="32" numFmtId="0" xfId="0" applyAlignment="1" applyFont="1">
      <alignment readingOrder="0"/>
    </xf>
    <xf borderId="0" fillId="4" fontId="21" numFmtId="0" xfId="0" applyAlignment="1" applyFont="1">
      <alignment readingOrder="0"/>
    </xf>
    <xf borderId="38" fillId="0" fontId="21" numFmtId="0" xfId="0" applyAlignment="1" applyBorder="1" applyFont="1">
      <alignment horizontal="center" readingOrder="0" vertical="center"/>
    </xf>
    <xf borderId="19" fillId="0" fontId="21" numFmtId="0" xfId="0" applyAlignment="1" applyBorder="1" applyFont="1">
      <alignment horizontal="center" readingOrder="0" vertical="center"/>
    </xf>
    <xf borderId="27" fillId="0" fontId="21" numFmtId="0" xfId="0" applyAlignment="1" applyBorder="1" applyFont="1">
      <alignment horizontal="center" readingOrder="0" vertical="center"/>
    </xf>
    <xf borderId="0" fillId="17" fontId="1" numFmtId="0" xfId="0" applyFont="1"/>
    <xf borderId="38" fillId="8" fontId="12" numFmtId="0" xfId="0" applyAlignment="1" applyBorder="1" applyFont="1">
      <alignment readingOrder="0"/>
    </xf>
    <xf borderId="42" fillId="12" fontId="34" numFmtId="0" xfId="0" applyAlignment="1" applyBorder="1" applyFont="1">
      <alignment readingOrder="0"/>
    </xf>
    <xf borderId="42" fillId="12" fontId="43" numFmtId="0" xfId="0" applyAlignment="1" applyBorder="1" applyFont="1">
      <alignment vertical="bottom"/>
    </xf>
    <xf borderId="26" fillId="12" fontId="43" numFmtId="0" xfId="0" applyAlignment="1" applyBorder="1" applyFont="1">
      <alignment vertical="bottom"/>
    </xf>
    <xf borderId="26" fillId="0" fontId="1" numFmtId="0" xfId="0" applyBorder="1" applyFont="1"/>
    <xf borderId="19" fillId="12" fontId="43" numFmtId="0" xfId="0" applyAlignment="1" applyBorder="1" applyFont="1">
      <alignment vertical="bottom"/>
    </xf>
    <xf borderId="38" fillId="0" fontId="28" numFmtId="0" xfId="0" applyAlignment="1" applyBorder="1" applyFont="1">
      <alignment horizontal="center" readingOrder="0" vertical="bottom"/>
    </xf>
    <xf borderId="40" fillId="0" fontId="43" numFmtId="0" xfId="0" applyAlignment="1" applyBorder="1" applyFont="1">
      <alignment vertical="bottom"/>
    </xf>
    <xf borderId="38" fillId="0" fontId="143" numFmtId="0" xfId="0" applyAlignment="1" applyBorder="1" applyFont="1">
      <alignment readingOrder="0" vertical="center"/>
    </xf>
    <xf borderId="38" fillId="0" fontId="36" numFmtId="166" xfId="0" applyAlignment="1" applyBorder="1" applyFont="1" applyNumberFormat="1">
      <alignment horizontal="center" readingOrder="0" vertical="center"/>
    </xf>
    <xf borderId="38" fillId="0" fontId="1" numFmtId="165" xfId="0" applyAlignment="1" applyBorder="1" applyFont="1" applyNumberFormat="1">
      <alignment horizontal="center" readingOrder="0" vertical="center"/>
    </xf>
    <xf borderId="38" fillId="0" fontId="4" numFmtId="166" xfId="0" applyAlignment="1" applyBorder="1" applyFont="1" applyNumberFormat="1">
      <alignment horizontal="center" vertical="center"/>
    </xf>
    <xf borderId="38" fillId="0" fontId="144" numFmtId="0" xfId="0" applyAlignment="1" applyBorder="1" applyFont="1">
      <alignment readingOrder="0" vertical="center"/>
    </xf>
    <xf borderId="38" fillId="12" fontId="40" numFmtId="0" xfId="0" applyAlignment="1" applyBorder="1" applyFont="1">
      <alignment horizontal="right" readingOrder="0" vertical="bottom"/>
    </xf>
    <xf borderId="38" fillId="12" fontId="42" numFmtId="0" xfId="0" applyAlignment="1" applyBorder="1" applyFont="1">
      <alignment readingOrder="0" vertical="center"/>
    </xf>
    <xf borderId="38" fillId="12" fontId="43" numFmtId="0" xfId="0" applyAlignment="1" applyBorder="1" applyFont="1">
      <alignment vertical="bottom"/>
    </xf>
    <xf borderId="31" fillId="14" fontId="145" numFmtId="0" xfId="0" applyAlignment="1" applyBorder="1" applyFont="1">
      <alignment horizontal="center" vertical="bottom"/>
    </xf>
    <xf borderId="39" fillId="0" fontId="43" numFmtId="0" xfId="0" applyAlignment="1" applyBorder="1" applyFont="1">
      <alignment vertical="bottom"/>
    </xf>
    <xf borderId="38" fillId="12" fontId="47" numFmtId="0" xfId="0" applyAlignment="1" applyBorder="1" applyFont="1">
      <alignment horizontal="right" readingOrder="0" vertical="bottom"/>
    </xf>
    <xf borderId="38" fillId="12" fontId="43" numFmtId="0" xfId="0" applyAlignment="1" applyBorder="1" applyFont="1">
      <alignment horizontal="center" readingOrder="0" vertical="center"/>
    </xf>
    <xf borderId="38" fillId="12" fontId="146" numFmtId="0" xfId="0" applyAlignment="1" applyBorder="1" applyFont="1">
      <alignment horizontal="center" readingOrder="0" vertical="center"/>
    </xf>
    <xf borderId="0" fillId="12" fontId="1" numFmtId="0" xfId="0" applyFont="1"/>
    <xf borderId="29" fillId="12" fontId="43" numFmtId="3" xfId="0" applyAlignment="1" applyBorder="1" applyFont="1" applyNumberFormat="1">
      <alignment vertical="bottom"/>
    </xf>
    <xf borderId="41" fillId="12" fontId="147" numFmtId="3" xfId="0" applyAlignment="1" applyBorder="1" applyFont="1" applyNumberFormat="1">
      <alignment horizontal="center" vertical="bottom"/>
    </xf>
    <xf borderId="42" fillId="0" fontId="148" numFmtId="0" xfId="0" applyAlignment="1" applyBorder="1" applyFont="1">
      <alignment readingOrder="0" vertical="center"/>
    </xf>
    <xf borderId="42" fillId="0" fontId="1" numFmtId="165" xfId="0" applyAlignment="1" applyBorder="1" applyFont="1" applyNumberFormat="1">
      <alignment horizontal="center" readingOrder="0" vertical="center"/>
    </xf>
    <xf borderId="41" fillId="14" fontId="149" numFmtId="3" xfId="0" applyAlignment="1" applyBorder="1" applyFont="1" applyNumberFormat="1">
      <alignment horizontal="center" vertical="bottom"/>
    </xf>
    <xf borderId="26" fillId="18" fontId="1" numFmtId="0" xfId="0" applyBorder="1" applyFill="1" applyFont="1"/>
    <xf borderId="19" fillId="18" fontId="12" numFmtId="0" xfId="0" applyAlignment="1" applyBorder="1" applyFont="1">
      <alignment vertical="center"/>
    </xf>
    <xf borderId="19" fillId="18" fontId="1" numFmtId="0" xfId="0" applyAlignment="1" applyBorder="1" applyFont="1">
      <alignment vertical="center"/>
    </xf>
    <xf borderId="27" fillId="18" fontId="52" numFmtId="0" xfId="0" applyAlignment="1" applyBorder="1" applyFont="1">
      <alignment vertical="center"/>
    </xf>
    <xf borderId="38" fillId="13" fontId="54" numFmtId="166" xfId="0" applyAlignment="1" applyBorder="1" applyFont="1" applyNumberFormat="1">
      <alignment horizontal="center" readingOrder="0" shrinkToFit="0" vertical="center" wrapText="0"/>
    </xf>
    <xf borderId="44" fillId="12" fontId="1" numFmtId="0" xfId="0" applyBorder="1" applyFont="1"/>
    <xf borderId="31" fillId="12" fontId="43" numFmtId="3" xfId="0" applyAlignment="1" applyBorder="1" applyFont="1" applyNumberFormat="1">
      <alignment vertical="bottom"/>
    </xf>
    <xf borderId="26" fillId="0" fontId="43" numFmtId="0" xfId="0" applyAlignment="1" applyBorder="1" applyFont="1">
      <alignment vertical="bottom"/>
    </xf>
    <xf borderId="28" fillId="18" fontId="1" numFmtId="0" xfId="0" applyBorder="1" applyFont="1"/>
    <xf borderId="0" fillId="18" fontId="12" numFmtId="0" xfId="0" applyFont="1"/>
    <xf borderId="0" fillId="18" fontId="1" numFmtId="0" xfId="0" applyFont="1"/>
    <xf borderId="29" fillId="18" fontId="1" numFmtId="0" xfId="0" applyBorder="1" applyFont="1"/>
    <xf borderId="38" fillId="0" fontId="39" numFmtId="166" xfId="0" applyAlignment="1" applyBorder="1" applyFont="1" applyNumberFormat="1">
      <alignment horizontal="center" readingOrder="0" vertical="center"/>
    </xf>
    <xf borderId="0" fillId="18" fontId="39" numFmtId="0" xfId="0" applyAlignment="1" applyFont="1">
      <alignment readingOrder="0"/>
    </xf>
    <xf borderId="0" fillId="18" fontId="43" numFmtId="0" xfId="0" applyAlignment="1" applyFont="1">
      <alignment vertical="bottom"/>
    </xf>
    <xf borderId="0" fillId="18" fontId="1" numFmtId="3" xfId="0" applyAlignment="1" applyFont="1" applyNumberFormat="1">
      <alignment horizontal="right" readingOrder="0"/>
    </xf>
    <xf borderId="0" fillId="17" fontId="1" numFmtId="3" xfId="0" applyAlignment="1" applyFont="1" applyNumberFormat="1">
      <alignment readingOrder="0"/>
    </xf>
    <xf borderId="30" fillId="18" fontId="1" numFmtId="0" xfId="0" applyBorder="1" applyFont="1"/>
    <xf borderId="44" fillId="18" fontId="12" numFmtId="0" xfId="0" applyBorder="1" applyFont="1"/>
    <xf borderId="44" fillId="18" fontId="1" numFmtId="0" xfId="0" applyBorder="1" applyFont="1"/>
    <xf borderId="31" fillId="18" fontId="1" numFmtId="0" xfId="0" applyBorder="1" applyFont="1"/>
    <xf borderId="38" fillId="4" fontId="39" numFmtId="0" xfId="0" applyAlignment="1" applyBorder="1" applyFont="1">
      <alignment horizontal="center" readingOrder="0" vertical="center"/>
    </xf>
    <xf borderId="38" fillId="4" fontId="31" numFmtId="166" xfId="0" applyAlignment="1" applyBorder="1" applyFont="1" applyNumberFormat="1">
      <alignment horizontal="center" readingOrder="0" vertical="center"/>
    </xf>
    <xf borderId="38" fillId="4" fontId="21" numFmtId="10" xfId="0" applyAlignment="1" applyBorder="1" applyFont="1" applyNumberFormat="1">
      <alignment horizontal="left" vertical="center"/>
    </xf>
    <xf borderId="39" fillId="5" fontId="57" numFmtId="0" xfId="0" applyAlignment="1" applyBorder="1" applyFont="1">
      <alignment readingOrder="0"/>
    </xf>
    <xf borderId="40" fillId="14" fontId="43" numFmtId="0" xfId="0" applyAlignment="1" applyBorder="1" applyFont="1">
      <alignment vertical="bottom"/>
    </xf>
    <xf borderId="40" fillId="14" fontId="1" numFmtId="0" xfId="0" applyBorder="1" applyFont="1"/>
    <xf borderId="40" fillId="14" fontId="1" numFmtId="3" xfId="0" applyAlignment="1" applyBorder="1" applyFont="1" applyNumberFormat="1">
      <alignment horizontal="right" readingOrder="0"/>
    </xf>
    <xf borderId="41" fillId="14" fontId="1" numFmtId="3" xfId="0" applyAlignment="1" applyBorder="1" applyFont="1" applyNumberFormat="1">
      <alignment horizontal="right" readingOrder="0"/>
    </xf>
    <xf borderId="0" fillId="14" fontId="1" numFmtId="3" xfId="0" applyAlignment="1" applyFont="1" applyNumberFormat="1">
      <alignment horizontal="right" readingOrder="0"/>
    </xf>
    <xf borderId="45" fillId="0" fontId="150" numFmtId="0" xfId="0" applyAlignment="1" applyBorder="1" applyFont="1">
      <alignment readingOrder="0" vertical="center"/>
    </xf>
    <xf borderId="38" fillId="0" fontId="36" numFmtId="10" xfId="0" applyAlignment="1" applyBorder="1" applyFont="1" applyNumberFormat="1">
      <alignment horizontal="center" readingOrder="0" vertical="center"/>
    </xf>
    <xf borderId="45" fillId="0" fontId="1" numFmtId="10" xfId="0" applyAlignment="1" applyBorder="1" applyFont="1" applyNumberFormat="1">
      <alignment horizontal="center" readingOrder="0" vertical="center"/>
    </xf>
    <xf borderId="38" fillId="0" fontId="4" numFmtId="2" xfId="0" applyAlignment="1" applyBorder="1" applyFont="1" applyNumberFormat="1">
      <alignment horizontal="center" vertical="center"/>
    </xf>
    <xf borderId="38" fillId="0" fontId="151" numFmtId="0" xfId="0" applyAlignment="1" applyBorder="1" applyFont="1">
      <alignment readingOrder="0" vertical="center"/>
    </xf>
    <xf borderId="38" fillId="0" fontId="39" numFmtId="168" xfId="0" applyAlignment="1" applyBorder="1" applyFont="1" applyNumberFormat="1">
      <alignment horizontal="center" readingOrder="0" vertical="center"/>
    </xf>
    <xf borderId="38" fillId="0" fontId="28" numFmtId="0" xfId="0" applyAlignment="1" applyBorder="1" applyFont="1">
      <alignment readingOrder="0"/>
    </xf>
    <xf borderId="38" fillId="11" fontId="47" numFmtId="0" xfId="0" applyAlignment="1" applyBorder="1" applyFont="1">
      <alignment readingOrder="0" vertical="bottom"/>
    </xf>
    <xf borderId="0" fillId="0" fontId="28" numFmtId="0" xfId="0" applyAlignment="1" applyFont="1">
      <alignment readingOrder="0"/>
    </xf>
    <xf borderId="38" fillId="0" fontId="1" numFmtId="10" xfId="0" applyAlignment="1" applyBorder="1" applyFont="1" applyNumberFormat="1">
      <alignment horizontal="center" readingOrder="0" vertical="center"/>
    </xf>
    <xf borderId="38" fillId="0" fontId="31" numFmtId="0" xfId="0" applyAlignment="1" applyBorder="1" applyFont="1">
      <alignment readingOrder="0"/>
    </xf>
    <xf borderId="38" fillId="0" fontId="61" numFmtId="0" xfId="0" applyAlignment="1" applyBorder="1" applyFont="1">
      <alignment horizontal="left" readingOrder="0" vertical="center"/>
    </xf>
    <xf borderId="38" fillId="0" fontId="62" numFmtId="0" xfId="0" applyAlignment="1" applyBorder="1" applyFont="1">
      <alignment horizontal="center" readingOrder="0" vertical="center"/>
    </xf>
    <xf borderId="38" fillId="0" fontId="63" numFmtId="0" xfId="0" applyAlignment="1" applyBorder="1" applyFont="1">
      <alignment readingOrder="0"/>
    </xf>
    <xf borderId="38" fillId="0" fontId="64" numFmtId="0" xfId="0" applyAlignment="1" applyBorder="1" applyFont="1">
      <alignment readingOrder="0" shrinkToFit="0" wrapText="1"/>
    </xf>
    <xf borderId="38" fillId="0" fontId="65" numFmtId="0" xfId="0" applyAlignment="1" applyBorder="1" applyFont="1">
      <alignment horizontal="left" readingOrder="0" vertical="center"/>
    </xf>
    <xf borderId="0" fillId="0" fontId="65" numFmtId="0" xfId="0" applyAlignment="1" applyFont="1">
      <alignment horizontal="left" readingOrder="0" vertical="center"/>
    </xf>
    <xf borderId="38" fillId="0" fontId="1" numFmtId="169" xfId="0" applyAlignment="1" applyBorder="1" applyFont="1" applyNumberFormat="1">
      <alignment horizontal="center" readingOrder="0" vertical="center"/>
    </xf>
    <xf borderId="0" fillId="0" fontId="67" numFmtId="0" xfId="0" applyAlignment="1" applyFont="1">
      <alignment horizontal="left" readingOrder="0"/>
    </xf>
    <xf borderId="38" fillId="0" fontId="64" numFmtId="0" xfId="0" applyAlignment="1" applyBorder="1" applyFont="1">
      <alignment readingOrder="0"/>
    </xf>
    <xf borderId="38" fillId="19" fontId="65" numFmtId="0" xfId="0" applyAlignment="1" applyBorder="1" applyFill="1" applyFont="1">
      <alignment horizontal="left" readingOrder="0" vertical="center"/>
    </xf>
    <xf borderId="0" fillId="19" fontId="65" numFmtId="0" xfId="0" applyAlignment="1" applyFont="1">
      <alignment horizontal="left" readingOrder="0" vertical="center"/>
    </xf>
    <xf borderId="38" fillId="0" fontId="68" numFmtId="0" xfId="0" applyAlignment="1" applyBorder="1" applyFont="1">
      <alignment readingOrder="0"/>
    </xf>
    <xf borderId="38" fillId="12" fontId="69" numFmtId="0" xfId="0" applyAlignment="1" applyBorder="1" applyFont="1">
      <alignment readingOrder="0"/>
    </xf>
    <xf borderId="0" fillId="12" fontId="69" numFmtId="0" xfId="0" applyAlignment="1" applyFont="1">
      <alignment readingOrder="0"/>
    </xf>
    <xf borderId="38" fillId="0" fontId="12" numFmtId="165" xfId="0" applyAlignment="1" applyBorder="1" applyFont="1" applyNumberFormat="1">
      <alignment horizontal="center" readingOrder="0" vertical="center"/>
    </xf>
    <xf borderId="42" fillId="0" fontId="4" numFmtId="166" xfId="0" applyAlignment="1" applyBorder="1" applyFont="1" applyNumberFormat="1">
      <alignment horizontal="center" vertical="center"/>
    </xf>
    <xf borderId="0" fillId="0" fontId="62" numFmtId="0" xfId="0" applyAlignment="1" applyFont="1">
      <alignment horizontal="center" readingOrder="0" vertical="center"/>
    </xf>
    <xf borderId="38" fillId="19" fontId="69" numFmtId="0" xfId="0" applyAlignment="1" applyBorder="1" applyFont="1">
      <alignment readingOrder="0"/>
    </xf>
    <xf borderId="0" fillId="19" fontId="69" numFmtId="0" xfId="0" applyAlignment="1" applyFont="1">
      <alignment readingOrder="0"/>
    </xf>
    <xf borderId="39" fillId="18" fontId="1" numFmtId="0" xfId="0" applyAlignment="1" applyBorder="1" applyFont="1">
      <alignment readingOrder="0"/>
    </xf>
    <xf borderId="40" fillId="18" fontId="37" numFmtId="0" xfId="0" applyAlignment="1" applyBorder="1" applyFont="1">
      <alignment horizontal="center" vertical="center"/>
    </xf>
    <xf borderId="40" fillId="18" fontId="12" numFmtId="0" xfId="0" applyAlignment="1" applyBorder="1" applyFont="1">
      <alignment horizontal="center" readingOrder="0" vertical="center"/>
    </xf>
    <xf borderId="40" fillId="18" fontId="1" numFmtId="0" xfId="0" applyAlignment="1" applyBorder="1" applyFont="1">
      <alignment horizontal="center" readingOrder="0" vertical="center"/>
    </xf>
    <xf borderId="41" fillId="18" fontId="4" numFmtId="10" xfId="0" applyAlignment="1" applyBorder="1" applyFont="1" applyNumberFormat="1">
      <alignment horizontal="center" vertical="center"/>
    </xf>
    <xf borderId="38" fillId="0" fontId="39" numFmtId="166" xfId="0" applyAlignment="1" applyBorder="1" applyFont="1" applyNumberFormat="1">
      <alignment horizontal="center" readingOrder="0" vertical="center"/>
    </xf>
    <xf borderId="38" fillId="0" fontId="71" numFmtId="0" xfId="0" applyAlignment="1" applyBorder="1" applyFont="1">
      <alignment readingOrder="0"/>
    </xf>
    <xf borderId="38" fillId="0" fontId="72" numFmtId="0" xfId="0" applyAlignment="1" applyBorder="1" applyFont="1">
      <alignment readingOrder="0"/>
    </xf>
    <xf borderId="38" fillId="0" fontId="73" numFmtId="0" xfId="0" applyAlignment="1" applyBorder="1" applyFont="1">
      <alignment readingOrder="0"/>
    </xf>
    <xf borderId="0" fillId="0" fontId="73" numFmtId="0" xfId="0" applyAlignment="1" applyFont="1">
      <alignment readingOrder="0"/>
    </xf>
    <xf borderId="45" fillId="0" fontId="12" numFmtId="0" xfId="0" applyAlignment="1" applyBorder="1" applyFont="1">
      <alignment horizontal="center" readingOrder="0" vertical="center"/>
    </xf>
    <xf borderId="45" fillId="0" fontId="1" numFmtId="0" xfId="0" applyAlignment="1" applyBorder="1" applyFont="1">
      <alignment horizontal="center" readingOrder="0" vertical="center"/>
    </xf>
    <xf borderId="45" fillId="0" fontId="74" numFmtId="10" xfId="0" applyAlignment="1" applyBorder="1" applyFont="1" applyNumberFormat="1">
      <alignment horizontal="center" vertical="center"/>
    </xf>
    <xf borderId="0" fillId="17" fontId="21" numFmtId="10" xfId="0" applyAlignment="1" applyFont="1" applyNumberFormat="1">
      <alignment horizontal="left" vertical="center"/>
    </xf>
    <xf borderId="38" fillId="14" fontId="31" numFmtId="0" xfId="0" applyAlignment="1" applyBorder="1" applyFont="1">
      <alignment readingOrder="0"/>
    </xf>
    <xf borderId="38" fillId="8" fontId="31" numFmtId="0" xfId="0" applyAlignment="1" applyBorder="1" applyFont="1">
      <alignment readingOrder="0"/>
    </xf>
    <xf borderId="38" fillId="8" fontId="1" numFmtId="0" xfId="0" applyAlignment="1" applyBorder="1" applyFont="1">
      <alignment readingOrder="0"/>
    </xf>
    <xf borderId="38" fillId="8" fontId="3" numFmtId="0" xfId="0" applyAlignment="1" applyBorder="1" applyFont="1">
      <alignment readingOrder="0"/>
    </xf>
    <xf borderId="0" fillId="8" fontId="3" numFmtId="0" xfId="0" applyAlignment="1" applyFont="1">
      <alignment readingOrder="0"/>
    </xf>
    <xf borderId="38" fillId="0" fontId="12" numFmtId="0" xfId="0" applyAlignment="1" applyBorder="1" applyFont="1">
      <alignment horizontal="center" readingOrder="0" vertical="center"/>
    </xf>
    <xf borderId="38" fillId="0" fontId="1" numFmtId="0" xfId="0" applyAlignment="1" applyBorder="1" applyFont="1">
      <alignment horizontal="center" readingOrder="0" vertical="center"/>
    </xf>
    <xf borderId="42" fillId="0" fontId="31" numFmtId="0" xfId="0" applyAlignment="1" applyBorder="1" applyFont="1">
      <alignment readingOrder="0"/>
    </xf>
    <xf borderId="42" fillId="0" fontId="68" numFmtId="0" xfId="0" applyAlignment="1" applyBorder="1" applyFont="1">
      <alignment horizontal="center" readingOrder="0" vertical="center"/>
    </xf>
    <xf borderId="42" fillId="8" fontId="31" numFmtId="0" xfId="0" applyAlignment="1" applyBorder="1" applyFont="1">
      <alignment readingOrder="0"/>
    </xf>
    <xf borderId="42" fillId="8" fontId="1" numFmtId="0" xfId="0" applyAlignment="1" applyBorder="1" applyFont="1">
      <alignment readingOrder="0"/>
    </xf>
    <xf borderId="42" fillId="0" fontId="152" numFmtId="0" xfId="0" applyAlignment="1" applyBorder="1" applyFont="1">
      <alignment readingOrder="0" vertical="center"/>
    </xf>
    <xf borderId="42" fillId="0" fontId="12" numFmtId="165" xfId="0" applyAlignment="1" applyBorder="1" applyFont="1" applyNumberFormat="1">
      <alignment horizontal="center" readingOrder="0" vertical="center"/>
    </xf>
    <xf borderId="42" fillId="0" fontId="1" numFmtId="165" xfId="0" applyAlignment="1" applyBorder="1" applyFont="1" applyNumberFormat="1">
      <alignment horizontal="center" readingOrder="0" vertical="center"/>
    </xf>
    <xf borderId="42" fillId="0" fontId="153" numFmtId="166" xfId="0" applyAlignment="1" applyBorder="1" applyFont="1" applyNumberFormat="1">
      <alignment horizontal="center" vertical="center"/>
    </xf>
    <xf borderId="0" fillId="17" fontId="21" numFmtId="0" xfId="0" applyAlignment="1" applyFont="1">
      <alignment horizontal="left" vertical="center"/>
    </xf>
    <xf borderId="0" fillId="17" fontId="139" numFmtId="0" xfId="0" applyAlignment="1" applyFont="1">
      <alignment readingOrder="0" vertical="center"/>
    </xf>
    <xf borderId="0" fillId="0" fontId="39" numFmtId="0" xfId="0" applyAlignment="1" applyFont="1">
      <alignment horizontal="center" readingOrder="0" vertical="center"/>
    </xf>
    <xf borderId="0" fillId="0" fontId="31" numFmtId="0" xfId="0" applyAlignment="1" applyFont="1">
      <alignment horizontal="center" vertical="center"/>
    </xf>
    <xf borderId="26" fillId="18" fontId="78" numFmtId="0" xfId="0" applyAlignment="1" applyBorder="1" applyFont="1">
      <alignment readingOrder="0"/>
    </xf>
    <xf borderId="19" fillId="18" fontId="43" numFmtId="0" xfId="0" applyAlignment="1" applyBorder="1" applyFont="1">
      <alignment vertical="bottom"/>
    </xf>
    <xf borderId="19" fillId="18" fontId="1" numFmtId="0" xfId="0" applyBorder="1" applyFont="1"/>
    <xf borderId="19" fillId="18" fontId="79" numFmtId="0" xfId="0" applyAlignment="1" applyBorder="1" applyFont="1">
      <alignment horizontal="left" readingOrder="0"/>
    </xf>
    <xf borderId="27" fillId="18" fontId="1" numFmtId="0" xfId="0" applyBorder="1" applyFont="1"/>
    <xf borderId="38" fillId="18" fontId="79" numFmtId="0" xfId="0" applyAlignment="1" applyBorder="1" applyFont="1">
      <alignment horizontal="left" readingOrder="0"/>
    </xf>
    <xf borderId="0" fillId="18" fontId="79" numFmtId="0" xfId="0" applyAlignment="1" applyFont="1">
      <alignment horizontal="left" readingOrder="0"/>
    </xf>
    <xf borderId="19" fillId="18" fontId="37" numFmtId="0" xfId="0" applyAlignment="1" applyBorder="1" applyFont="1">
      <alignment horizontal="center" vertical="center"/>
    </xf>
    <xf borderId="19" fillId="18" fontId="12" numFmtId="0" xfId="0" applyAlignment="1" applyBorder="1" applyFont="1">
      <alignment horizontal="center" vertical="center"/>
    </xf>
    <xf borderId="19" fillId="18" fontId="1" numFmtId="0" xfId="0" applyAlignment="1" applyBorder="1" applyFont="1">
      <alignment horizontal="center" vertical="center"/>
    </xf>
    <xf borderId="27" fillId="18" fontId="4" numFmtId="0" xfId="0" applyAlignment="1" applyBorder="1" applyFont="1">
      <alignment horizontal="center" vertical="center"/>
    </xf>
    <xf borderId="0" fillId="17" fontId="12" numFmtId="0" xfId="0" applyAlignment="1" applyFont="1">
      <alignment readingOrder="0"/>
    </xf>
    <xf borderId="0" fillId="17" fontId="1" numFmtId="0" xfId="0" applyAlignment="1" applyFont="1">
      <alignment readingOrder="0"/>
    </xf>
    <xf borderId="0" fillId="20" fontId="154" numFmtId="0" xfId="0" applyAlignment="1" applyFill="1" applyFont="1">
      <alignment readingOrder="0" vertical="center"/>
    </xf>
    <xf borderId="40" fillId="5" fontId="43" numFmtId="0" xfId="0" applyAlignment="1" applyBorder="1" applyFont="1">
      <alignment vertical="bottom"/>
    </xf>
    <xf borderId="40" fillId="14" fontId="79" numFmtId="0" xfId="0" applyAlignment="1" applyBorder="1" applyFont="1">
      <alignment horizontal="left" readingOrder="0"/>
    </xf>
    <xf borderId="41" fillId="14" fontId="1" numFmtId="0" xfId="0" applyBorder="1" applyFont="1"/>
    <xf borderId="38" fillId="14" fontId="104" numFmtId="0" xfId="0" applyAlignment="1" applyBorder="1" applyFont="1">
      <alignment horizontal="center" readingOrder="0" vertical="center"/>
    </xf>
    <xf borderId="0" fillId="14" fontId="104" numFmtId="0" xfId="0" applyAlignment="1" applyFont="1">
      <alignment horizontal="center" readingOrder="0" vertical="center"/>
    </xf>
    <xf borderId="38" fillId="13" fontId="37" numFmtId="0" xfId="0" applyAlignment="1" applyBorder="1" applyFont="1">
      <alignment horizontal="center" readingOrder="0" vertical="center"/>
    </xf>
    <xf borderId="38" fillId="0" fontId="4" numFmtId="0" xfId="0" applyAlignment="1" applyBorder="1" applyFont="1">
      <alignment horizontal="center" readingOrder="0" vertical="center"/>
    </xf>
    <xf borderId="0" fillId="12" fontId="34" numFmtId="0" xfId="0" applyAlignment="1" applyFont="1">
      <alignment readingOrder="0"/>
    </xf>
    <xf borderId="0" fillId="12" fontId="12" numFmtId="0" xfId="0" applyAlignment="1" applyFont="1">
      <alignment horizontal="center" readingOrder="0"/>
    </xf>
    <xf borderId="0" fillId="12" fontId="62" numFmtId="0" xfId="0" applyAlignment="1" applyFont="1">
      <alignment horizontal="left" readingOrder="0" vertical="center"/>
    </xf>
    <xf borderId="45" fillId="0" fontId="18" numFmtId="0" xfId="0" applyAlignment="1" applyBorder="1" applyFont="1">
      <alignment readingOrder="0"/>
    </xf>
    <xf borderId="45" fillId="0" fontId="155" numFmtId="0" xfId="0" applyAlignment="1" applyBorder="1" applyFont="1">
      <alignment readingOrder="0"/>
    </xf>
    <xf borderId="0" fillId="14" fontId="18" numFmtId="0" xfId="0" applyAlignment="1" applyFont="1">
      <alignment horizontal="left" readingOrder="0"/>
    </xf>
    <xf borderId="39" fillId="18" fontId="1" numFmtId="0" xfId="0" applyBorder="1" applyFont="1"/>
    <xf borderId="40" fillId="18" fontId="12" numFmtId="0" xfId="0" applyAlignment="1" applyBorder="1" applyFont="1">
      <alignment vertical="center"/>
    </xf>
    <xf borderId="40" fillId="18" fontId="1" numFmtId="0" xfId="0" applyAlignment="1" applyBorder="1" applyFont="1">
      <alignment vertical="center"/>
    </xf>
    <xf borderId="41" fillId="18" fontId="52" numFmtId="0" xfId="0" applyAlignment="1" applyBorder="1" applyFont="1">
      <alignment vertical="center"/>
    </xf>
    <xf borderId="38" fillId="0" fontId="83" numFmtId="0" xfId="0" applyAlignment="1" applyBorder="1" applyFont="1">
      <alignment horizontal="left" readingOrder="0" vertical="center"/>
    </xf>
    <xf borderId="38" fillId="5" fontId="84" numFmtId="0" xfId="0" applyAlignment="1" applyBorder="1" applyFont="1">
      <alignment horizontal="left" readingOrder="0" vertical="center"/>
    </xf>
    <xf borderId="42" fillId="5" fontId="84" numFmtId="0" xfId="0" applyAlignment="1" applyBorder="1" applyFont="1">
      <alignment horizontal="left" readingOrder="0" vertical="center"/>
    </xf>
    <xf borderId="42" fillId="0" fontId="1" numFmtId="0" xfId="0" applyBorder="1" applyFont="1"/>
    <xf borderId="42" fillId="14" fontId="12" numFmtId="0" xfId="0" applyAlignment="1" applyBorder="1" applyFont="1">
      <alignment readingOrder="0"/>
    </xf>
    <xf borderId="0" fillId="14" fontId="12" numFmtId="0" xfId="0" applyAlignment="1" applyFont="1">
      <alignment readingOrder="0"/>
    </xf>
    <xf borderId="0" fillId="17" fontId="156" numFmtId="0" xfId="0" applyFont="1"/>
    <xf borderId="38" fillId="0" fontId="157" numFmtId="0" xfId="0" applyAlignment="1" applyBorder="1" applyFont="1">
      <alignment readingOrder="0"/>
    </xf>
    <xf borderId="0" fillId="14" fontId="1" numFmtId="10" xfId="0" applyAlignment="1" applyFont="1" applyNumberFormat="1">
      <alignment horizontal="center" readingOrder="0" vertical="center"/>
    </xf>
    <xf borderId="0" fillId="17" fontId="1" numFmtId="9" xfId="0" applyAlignment="1" applyFont="1" applyNumberFormat="1">
      <alignment readingOrder="0"/>
    </xf>
    <xf borderId="45" fillId="0" fontId="12" numFmtId="3" xfId="0" applyAlignment="1" applyBorder="1" applyFont="1" applyNumberFormat="1">
      <alignment horizontal="center" readingOrder="0" vertical="center"/>
    </xf>
    <xf borderId="45" fillId="0" fontId="1" numFmtId="3" xfId="0" applyAlignment="1" applyBorder="1" applyFont="1" applyNumberFormat="1">
      <alignment horizontal="center" readingOrder="0" vertical="center"/>
    </xf>
    <xf borderId="45" fillId="0" fontId="86" numFmtId="3" xfId="0" applyAlignment="1" applyBorder="1" applyFont="1" applyNumberFormat="1">
      <alignment horizontal="center" vertical="center"/>
    </xf>
    <xf borderId="38" fillId="5" fontId="87" numFmtId="0" xfId="0" applyAlignment="1" applyBorder="1" applyFont="1">
      <alignment readingOrder="0"/>
    </xf>
    <xf borderId="38" fillId="5" fontId="88" numFmtId="2" xfId="0" applyAlignment="1" applyBorder="1" applyFont="1" applyNumberFormat="1">
      <alignment horizontal="center" readingOrder="0" vertical="center"/>
    </xf>
    <xf borderId="38" fillId="5" fontId="88" numFmtId="0" xfId="0" applyAlignment="1" applyBorder="1" applyFont="1">
      <alignment horizontal="left" readingOrder="0" vertical="center"/>
    </xf>
    <xf borderId="38" fillId="14" fontId="31" numFmtId="0" xfId="0" applyAlignment="1" applyBorder="1" applyFont="1">
      <alignment horizontal="center" readingOrder="0"/>
    </xf>
    <xf borderId="0" fillId="14" fontId="31" numFmtId="0" xfId="0" applyAlignment="1" applyFont="1">
      <alignment horizontal="center" readingOrder="0"/>
    </xf>
    <xf borderId="0" fillId="17" fontId="156" numFmtId="10" xfId="0" applyAlignment="1" applyFont="1" applyNumberFormat="1">
      <alignment readingOrder="0"/>
    </xf>
    <xf borderId="0" fillId="14" fontId="158" numFmtId="0" xfId="0" applyAlignment="1" applyFont="1">
      <alignment horizontal="center" readingOrder="0" vertical="center"/>
    </xf>
    <xf borderId="38" fillId="0" fontId="1" numFmtId="3" xfId="0" applyAlignment="1" applyBorder="1" applyFont="1" applyNumberFormat="1">
      <alignment horizontal="center" readingOrder="0" vertical="center"/>
    </xf>
    <xf borderId="38" fillId="0" fontId="74" numFmtId="3" xfId="0" applyAlignment="1" applyBorder="1" applyFont="1" applyNumberFormat="1">
      <alignment horizontal="center" vertical="center"/>
    </xf>
    <xf borderId="0" fillId="0" fontId="14" numFmtId="0" xfId="0" applyFont="1"/>
    <xf borderId="0" fillId="14" fontId="1" numFmtId="0" xfId="0" applyAlignment="1" applyFont="1">
      <alignment horizontal="center" readingOrder="0" vertical="center"/>
    </xf>
    <xf borderId="38" fillId="0" fontId="1" numFmtId="0" xfId="0" applyAlignment="1" applyBorder="1" applyFont="1">
      <alignment readingOrder="0" vertical="center"/>
    </xf>
    <xf borderId="38" fillId="0" fontId="12" numFmtId="3" xfId="0" applyAlignment="1" applyBorder="1" applyFont="1" applyNumberFormat="1">
      <alignment horizontal="center" vertical="center"/>
    </xf>
    <xf borderId="38" fillId="0" fontId="1" numFmtId="3" xfId="0" applyAlignment="1" applyBorder="1" applyFont="1" applyNumberFormat="1">
      <alignment horizontal="center" vertical="center"/>
    </xf>
    <xf borderId="38" fillId="0" fontId="86" numFmtId="3" xfId="0" applyAlignment="1" applyBorder="1" applyFont="1" applyNumberFormat="1">
      <alignment horizontal="center" vertical="center"/>
    </xf>
    <xf borderId="0" fillId="17" fontId="159" numFmtId="0" xfId="0" applyAlignment="1" applyFont="1">
      <alignment horizontal="center" readingOrder="0" vertical="center"/>
    </xf>
    <xf borderId="38" fillId="0" fontId="28" numFmtId="0" xfId="0" applyAlignment="1" applyBorder="1" applyFont="1">
      <alignment horizontal="left" readingOrder="0" vertical="bottom"/>
    </xf>
    <xf borderId="38" fillId="0" fontId="1" numFmtId="0" xfId="0" applyBorder="1" applyFont="1"/>
    <xf borderId="26" fillId="0" fontId="62" numFmtId="0" xfId="0" applyAlignment="1" applyBorder="1" applyFont="1">
      <alignment readingOrder="0" vertical="center"/>
    </xf>
    <xf borderId="19" fillId="0" fontId="92" numFmtId="0" xfId="0" applyAlignment="1" applyBorder="1" applyFont="1">
      <alignment readingOrder="0"/>
    </xf>
    <xf borderId="19" fillId="0" fontId="92" numFmtId="0" xfId="0" applyBorder="1" applyFont="1"/>
    <xf borderId="27" fillId="0" fontId="92" numFmtId="0" xfId="0" applyBorder="1" applyFont="1"/>
    <xf borderId="0" fillId="14" fontId="160" numFmtId="0" xfId="0" applyFont="1"/>
    <xf borderId="38" fillId="14" fontId="161" numFmtId="0" xfId="0" applyAlignment="1" applyBorder="1" applyFont="1">
      <alignment horizontal="left" vertical="bottom"/>
    </xf>
    <xf borderId="38" fillId="0" fontId="91" numFmtId="0" xfId="0" applyAlignment="1" applyBorder="1" applyFont="1">
      <alignment horizontal="center" readingOrder="0"/>
    </xf>
    <xf borderId="38" fillId="0" fontId="162" numFmtId="0" xfId="0" applyAlignment="1" applyBorder="1" applyFont="1">
      <alignment horizontal="center" readingOrder="0" vertical="center"/>
    </xf>
    <xf borderId="0" fillId="14" fontId="21" numFmtId="0" xfId="0" applyAlignment="1" applyFont="1">
      <alignment horizontal="center" readingOrder="0" vertical="center"/>
    </xf>
    <xf borderId="30" fillId="0" fontId="62" numFmtId="0" xfId="0" applyAlignment="1" applyBorder="1" applyFont="1">
      <alignment readingOrder="0" vertical="center"/>
    </xf>
    <xf borderId="44" fillId="0" fontId="92" numFmtId="0" xfId="0" applyAlignment="1" applyBorder="1" applyFont="1">
      <alignment readingOrder="0"/>
    </xf>
    <xf borderId="44" fillId="0" fontId="92" numFmtId="0" xfId="0" applyBorder="1" applyFont="1"/>
    <xf borderId="31" fillId="0" fontId="92" numFmtId="0" xfId="0" applyBorder="1" applyFont="1"/>
    <xf borderId="0" fillId="17" fontId="57" numFmtId="0" xfId="0" applyAlignment="1" applyFont="1">
      <alignment horizontal="left" readingOrder="0" vertical="center"/>
    </xf>
    <xf borderId="38" fillId="12" fontId="163" numFmtId="3" xfId="0" applyAlignment="1" applyBorder="1" applyFont="1" applyNumberFormat="1">
      <alignment horizontal="left" vertical="bottom"/>
    </xf>
    <xf borderId="0" fillId="14" fontId="162" numFmtId="0" xfId="0" applyAlignment="1" applyFont="1">
      <alignment horizontal="center" readingOrder="0" vertical="center"/>
    </xf>
    <xf borderId="38" fillId="12" fontId="34" numFmtId="0" xfId="0" applyAlignment="1" applyBorder="1" applyFont="1">
      <alignment readingOrder="0"/>
    </xf>
    <xf borderId="38" fillId="12" fontId="12" numFmtId="0" xfId="0" applyAlignment="1" applyBorder="1" applyFont="1">
      <alignment horizontal="center" readingOrder="0"/>
    </xf>
    <xf borderId="38" fillId="14" fontId="164" numFmtId="3" xfId="0" applyAlignment="1" applyBorder="1" applyFont="1" applyNumberFormat="1">
      <alignment horizontal="left" vertical="bottom"/>
    </xf>
    <xf borderId="0" fillId="14" fontId="162" numFmtId="10" xfId="0" applyAlignment="1" applyFont="1" applyNumberFormat="1">
      <alignment horizontal="center" readingOrder="0" vertical="center"/>
    </xf>
    <xf borderId="0" fillId="14" fontId="162" numFmtId="0" xfId="0" applyAlignment="1" applyFont="1">
      <alignment horizontal="center" readingOrder="0" vertical="center"/>
    </xf>
    <xf borderId="0" fillId="17" fontId="1" numFmtId="10" xfId="0" applyAlignment="1" applyFont="1" applyNumberFormat="1">
      <alignment readingOrder="0"/>
    </xf>
    <xf borderId="38" fillId="15" fontId="165" numFmtId="0" xfId="0" applyAlignment="1" applyBorder="1" applyFont="1">
      <alignment readingOrder="0" vertical="center"/>
    </xf>
    <xf borderId="38" fillId="15" fontId="1" numFmtId="0" xfId="0" applyBorder="1" applyFont="1"/>
    <xf borderId="38" fillId="5" fontId="104" numFmtId="0" xfId="0" applyAlignment="1" applyBorder="1" applyFont="1">
      <alignment horizontal="center" readingOrder="0" vertical="center"/>
    </xf>
    <xf borderId="39" fillId="5" fontId="78" numFmtId="0" xfId="0" applyAlignment="1" applyBorder="1" applyFont="1">
      <alignment horizontal="left" readingOrder="0" vertical="center"/>
    </xf>
    <xf borderId="40" fillId="0" fontId="106" numFmtId="0" xfId="0" applyAlignment="1" applyBorder="1" applyFont="1">
      <alignment horizontal="center" vertical="center"/>
    </xf>
    <xf borderId="0" fillId="17" fontId="39" numFmtId="0" xfId="0" applyAlignment="1" applyFont="1">
      <alignment readingOrder="0"/>
    </xf>
    <xf borderId="0" fillId="17" fontId="43" numFmtId="0" xfId="0" applyAlignment="1" applyFont="1">
      <alignment vertical="bottom"/>
    </xf>
    <xf borderId="0" fillId="17" fontId="166" numFmtId="0" xfId="0" applyAlignment="1" applyFont="1">
      <alignment vertical="bottom"/>
    </xf>
    <xf borderId="0" fillId="17" fontId="43" numFmtId="0" xfId="0" applyAlignment="1" applyFont="1">
      <alignment vertical="bottom"/>
    </xf>
    <xf borderId="0" fillId="17" fontId="167" numFmtId="0" xfId="0" applyAlignment="1" applyFont="1">
      <alignment vertical="bottom"/>
    </xf>
    <xf borderId="0" fillId="17" fontId="88" numFmtId="0" xfId="0" applyFont="1"/>
    <xf borderId="0" fillId="0" fontId="88" numFmtId="0" xfId="0" applyFont="1"/>
    <xf borderId="0" fillId="17" fontId="88" numFmtId="10" xfId="0" applyAlignment="1" applyFont="1" applyNumberFormat="1">
      <alignment readingOrder="0"/>
    </xf>
    <xf borderId="0" fillId="17" fontId="88" numFmtId="3" xfId="0" applyAlignment="1" applyFont="1" applyNumberFormat="1">
      <alignment readingOrder="0"/>
    </xf>
    <xf borderId="0" fillId="17" fontId="168" numFmtId="0" xfId="0" applyAlignment="1" applyFont="1">
      <alignment readingOrder="0"/>
    </xf>
    <xf borderId="0" fillId="17" fontId="169" numFmtId="0" xfId="0" applyAlignment="1" applyFont="1">
      <alignment readingOrder="0"/>
    </xf>
    <xf borderId="0" fillId="17" fontId="1" numFmtId="0" xfId="0" applyAlignment="1" applyFont="1">
      <alignment readingOrder="0"/>
    </xf>
    <xf borderId="0" fillId="17" fontId="170" numFmtId="0" xfId="0" applyAlignment="1" applyFont="1">
      <alignment readingOrder="0"/>
    </xf>
    <xf borderId="0" fillId="17" fontId="78" numFmtId="0" xfId="0" applyAlignment="1" applyFont="1">
      <alignment readingOrder="0"/>
    </xf>
    <xf borderId="0" fillId="17" fontId="135" numFmtId="0" xfId="0" applyAlignment="1" applyFont="1">
      <alignment readingOrder="0"/>
    </xf>
    <xf borderId="0" fillId="14" fontId="1" numFmtId="0" xfId="0" applyFont="1"/>
    <xf borderId="0" fillId="14" fontId="78" numFmtId="0" xfId="0" applyAlignment="1" applyFont="1">
      <alignment readingOrder="0"/>
    </xf>
    <xf borderId="0" fillId="14" fontId="135" numFmtId="0" xfId="0" applyAlignment="1" applyFont="1">
      <alignment readingOrder="0"/>
    </xf>
    <xf borderId="38" fillId="12" fontId="95" numFmtId="0" xfId="0" applyBorder="1" applyFont="1"/>
    <xf borderId="38" fillId="12" fontId="94" numFmtId="0" xfId="0" applyAlignment="1" applyBorder="1" applyFont="1">
      <alignment horizontal="center" readingOrder="0"/>
    </xf>
    <xf borderId="0" fillId="0" fontId="78" numFmtId="0" xfId="0" applyAlignment="1" applyFont="1">
      <alignment readingOrder="0"/>
    </xf>
    <xf borderId="0" fillId="0" fontId="135" numFmtId="0" xfId="0" applyAlignment="1" applyFont="1">
      <alignment readingOrder="0"/>
    </xf>
    <xf borderId="0" fillId="0" fontId="43" numFmtId="0" xfId="0" applyAlignment="1" applyFont="1">
      <alignment readingOrder="0" vertical="bottom"/>
    </xf>
    <xf borderId="39" fillId="0" fontId="171" numFmtId="0" xfId="0" applyAlignment="1" applyBorder="1" applyFont="1">
      <alignment readingOrder="0"/>
    </xf>
    <xf borderId="39" fillId="12" fontId="171" numFmtId="0" xfId="0" applyAlignment="1" applyBorder="1" applyFont="1">
      <alignment readingOrder="0"/>
    </xf>
    <xf borderId="42" fillId="12" fontId="172" numFmtId="0" xfId="0" applyAlignment="1" applyBorder="1" applyFont="1">
      <alignment readingOrder="0"/>
    </xf>
    <xf borderId="38" fillId="0" fontId="28" numFmtId="0" xfId="0" applyAlignment="1" applyBorder="1" applyFont="1">
      <alignment horizontal="center" readingOrder="0" vertical="center"/>
    </xf>
    <xf borderId="31" fillId="14" fontId="173" numFmtId="0" xfId="0" applyAlignment="1" applyBorder="1" applyFont="1">
      <alignment horizontal="center" vertical="bottom"/>
    </xf>
    <xf borderId="28" fillId="12" fontId="40" numFmtId="0" xfId="0" applyAlignment="1" applyBorder="1" applyFont="1">
      <alignment horizontal="right" readingOrder="0" vertical="bottom"/>
    </xf>
    <xf borderId="0" fillId="12" fontId="43" numFmtId="0" xfId="0" applyAlignment="1" applyFont="1">
      <alignment readingOrder="0" vertical="bottom"/>
    </xf>
    <xf borderId="0" fillId="12" fontId="43" numFmtId="0" xfId="0" applyAlignment="1" applyFont="1">
      <alignment vertical="bottom"/>
    </xf>
    <xf borderId="30" fillId="12" fontId="40" numFmtId="0" xfId="0" applyAlignment="1" applyBorder="1" applyFont="1">
      <alignment horizontal="right" readingOrder="0" vertical="bottom"/>
    </xf>
    <xf borderId="44" fillId="12" fontId="43" numFmtId="0" xfId="0" applyAlignment="1" applyBorder="1" applyFont="1">
      <alignment readingOrder="0" vertical="bottom"/>
    </xf>
    <xf borderId="44" fillId="12" fontId="43" numFmtId="0" xfId="0" applyAlignment="1" applyBorder="1" applyFont="1">
      <alignment vertical="bottom"/>
    </xf>
    <xf borderId="38" fillId="0" fontId="39" numFmtId="10" xfId="0" applyAlignment="1" applyBorder="1" applyFont="1" applyNumberFormat="1">
      <alignment horizontal="center" readingOrder="0" vertical="center"/>
    </xf>
    <xf borderId="38" fillId="0" fontId="4" numFmtId="1" xfId="0" applyAlignment="1" applyBorder="1" applyFont="1" applyNumberFormat="1">
      <alignment horizontal="center" vertical="center"/>
    </xf>
    <xf borderId="45" fillId="0" fontId="75" numFmtId="10" xfId="0" applyAlignment="1" applyBorder="1" applyFont="1" applyNumberFormat="1">
      <alignment horizontal="center" vertical="center"/>
    </xf>
    <xf borderId="38" fillId="5" fontId="75" numFmtId="10" xfId="0" applyAlignment="1" applyBorder="1" applyFont="1" applyNumberFormat="1">
      <alignment horizontal="center" vertical="center"/>
    </xf>
    <xf borderId="38" fillId="0" fontId="36" numFmtId="165" xfId="0" applyAlignment="1" applyBorder="1" applyFont="1" applyNumberFormat="1">
      <alignment horizontal="center" readingOrder="0" vertical="center"/>
    </xf>
    <xf borderId="38" fillId="0" fontId="39" numFmtId="165" xfId="0" applyAlignment="1" applyBorder="1" applyFont="1" applyNumberFormat="1">
      <alignment horizontal="center" readingOrder="0" vertical="center"/>
    </xf>
    <xf borderId="42" fillId="0" fontId="4" numFmtId="166" xfId="0" applyAlignment="1" applyBorder="1" applyFont="1" applyNumberFormat="1">
      <alignment horizontal="center" vertical="center"/>
    </xf>
    <xf borderId="38" fillId="14" fontId="174" numFmtId="0" xfId="0" applyAlignment="1" applyBorder="1" applyFont="1">
      <alignment horizontal="center" readingOrder="0" vertical="center"/>
    </xf>
    <xf borderId="0" fillId="12" fontId="172" numFmtId="0" xfId="0" applyAlignment="1" applyFont="1">
      <alignment readingOrder="0"/>
    </xf>
    <xf borderId="38" fillId="0" fontId="39" numFmtId="173" xfId="0" applyAlignment="1" applyBorder="1" applyFont="1" applyNumberFormat="1">
      <alignment horizontal="center" readingOrder="0" vertical="center"/>
    </xf>
    <xf borderId="45" fillId="0" fontId="4" numFmtId="3" xfId="0" applyAlignment="1" applyBorder="1" applyFont="1" applyNumberFormat="1">
      <alignment horizontal="center" vertical="center"/>
    </xf>
    <xf borderId="38" fillId="0" fontId="4" numFmtId="3" xfId="0" applyAlignment="1" applyBorder="1" applyFont="1" applyNumberFormat="1">
      <alignment horizontal="center" vertical="center"/>
    </xf>
    <xf borderId="38" fillId="0" fontId="18" numFmtId="3" xfId="0" applyAlignment="1" applyBorder="1" applyFont="1" applyNumberFormat="1">
      <alignment horizontal="center" vertical="center"/>
    </xf>
    <xf borderId="38" fillId="0" fontId="39" numFmtId="173" xfId="0" applyAlignment="1" applyBorder="1" applyFont="1" applyNumberFormat="1">
      <alignment horizontal="center" vertical="center"/>
    </xf>
    <xf borderId="0" fillId="17" fontId="77" numFmtId="0" xfId="0" applyAlignment="1" applyFont="1">
      <alignment horizontal="left" readingOrder="0" vertical="center"/>
    </xf>
    <xf borderId="0" fillId="14" fontId="43" numFmtId="0" xfId="0" applyAlignment="1" applyFont="1">
      <alignment vertical="bottom"/>
    </xf>
    <xf borderId="0" fillId="12" fontId="43" numFmtId="0" xfId="0" applyAlignment="1" applyFont="1">
      <alignment vertical="bottom"/>
    </xf>
    <xf borderId="39" fillId="12" fontId="175" numFmtId="0" xfId="0" applyAlignment="1" applyBorder="1" applyFont="1">
      <alignment horizontal="left" readingOrder="0" vertical="bottom"/>
    </xf>
    <xf borderId="38" fillId="20" fontId="25" numFmtId="0" xfId="0" applyBorder="1" applyFont="1"/>
    <xf borderId="0" fillId="20" fontId="1" numFmtId="0" xfId="0" applyFont="1"/>
    <xf borderId="0" fillId="20" fontId="29" numFmtId="0" xfId="0" applyAlignment="1" applyFont="1">
      <alignment readingOrder="0"/>
    </xf>
    <xf borderId="38" fillId="8" fontId="176" numFmtId="0" xfId="0" applyAlignment="1" applyBorder="1" applyFont="1">
      <alignment readingOrder="0"/>
    </xf>
    <xf borderId="38" fillId="8" fontId="43" numFmtId="0" xfId="0" applyAlignment="1" applyBorder="1" applyFont="1">
      <alignment readingOrder="0" vertical="bottom"/>
    </xf>
    <xf borderId="42" fillId="8" fontId="1" numFmtId="0" xfId="0" applyBorder="1" applyFont="1"/>
    <xf borderId="38" fillId="20" fontId="32" numFmtId="0" xfId="0" applyAlignment="1" applyBorder="1" applyFont="1">
      <alignment readingOrder="0"/>
    </xf>
    <xf borderId="38" fillId="20" fontId="177" numFmtId="0" xfId="0" applyAlignment="1" applyBorder="1" applyFont="1">
      <alignment horizontal="center" readingOrder="0" vertical="center"/>
    </xf>
    <xf borderId="38" fillId="12" fontId="112" numFmtId="0" xfId="0" applyAlignment="1" applyBorder="1" applyFont="1">
      <alignment readingOrder="0" vertical="bottom"/>
    </xf>
    <xf borderId="38" fillId="12" fontId="178" numFmtId="0" xfId="0" applyAlignment="1" applyBorder="1" applyFont="1">
      <alignment horizontal="center" readingOrder="0" vertical="bottom"/>
    </xf>
    <xf borderId="38" fillId="12" fontId="179" numFmtId="0" xfId="0" applyAlignment="1" applyBorder="1" applyFont="1">
      <alignment vertical="bottom"/>
    </xf>
    <xf borderId="41" fillId="20" fontId="43" numFmtId="0" xfId="0" applyAlignment="1" applyBorder="1" applyFont="1">
      <alignment vertical="bottom"/>
    </xf>
    <xf borderId="38" fillId="14" fontId="180" numFmtId="0" xfId="0" applyAlignment="1" applyBorder="1" applyFont="1">
      <alignment readingOrder="0" vertical="center"/>
    </xf>
    <xf borderId="38" fillId="14" fontId="146" numFmtId="2" xfId="0" applyAlignment="1" applyBorder="1" applyFont="1" applyNumberFormat="1">
      <alignment horizontal="center" readingOrder="0" vertical="center"/>
    </xf>
    <xf borderId="38" fillId="14" fontId="181" numFmtId="0" xfId="0" applyAlignment="1" applyBorder="1" applyFont="1">
      <alignment readingOrder="0" vertical="center"/>
    </xf>
    <xf borderId="38" fillId="14" fontId="182" numFmtId="0" xfId="0" applyAlignment="1" applyBorder="1" applyFont="1">
      <alignment vertical="bottom"/>
    </xf>
    <xf borderId="38" fillId="0" fontId="22" numFmtId="0" xfId="0" applyAlignment="1" applyBorder="1" applyFont="1">
      <alignment horizontal="center" readingOrder="0" vertical="center"/>
    </xf>
    <xf borderId="38" fillId="12" fontId="180" numFmtId="0" xfId="0" applyAlignment="1" applyBorder="1" applyFont="1">
      <alignment readingOrder="0" vertical="center"/>
    </xf>
    <xf borderId="38" fillId="12" fontId="146" numFmtId="2" xfId="0" applyAlignment="1" applyBorder="1" applyFont="1" applyNumberFormat="1">
      <alignment horizontal="center" readingOrder="0" vertical="center"/>
    </xf>
    <xf borderId="38" fillId="12" fontId="181" numFmtId="0" xfId="0" applyAlignment="1" applyBorder="1" applyFont="1">
      <alignment readingOrder="0" vertical="center"/>
    </xf>
    <xf borderId="38" fillId="0" fontId="19" numFmtId="165" xfId="0" applyAlignment="1" applyBorder="1" applyFont="1" applyNumberFormat="1">
      <alignment horizontal="center" readingOrder="0" vertical="center"/>
    </xf>
    <xf borderId="38" fillId="13" fontId="62" numFmtId="165" xfId="0" applyAlignment="1" applyBorder="1" applyFont="1" applyNumberFormat="1">
      <alignment horizontal="center" readingOrder="0" vertical="center"/>
    </xf>
    <xf borderId="38" fillId="0" fontId="183" numFmtId="166" xfId="0" applyAlignment="1" applyBorder="1" applyFont="1" applyNumberFormat="1">
      <alignment horizontal="center" readingOrder="0" vertical="center"/>
    </xf>
    <xf borderId="38" fillId="0" fontId="183" numFmtId="165" xfId="0" applyAlignment="1" applyBorder="1" applyFont="1" applyNumberFormat="1">
      <alignment horizontal="center" readingOrder="0" vertical="center"/>
    </xf>
    <xf borderId="38" fillId="20" fontId="170" numFmtId="0" xfId="0" applyAlignment="1" applyBorder="1" applyFont="1">
      <alignment horizontal="center" readingOrder="0" vertical="center"/>
    </xf>
    <xf borderId="39" fillId="12" fontId="184" numFmtId="0" xfId="0" applyAlignment="1" applyBorder="1" applyFont="1">
      <alignment vertical="bottom"/>
    </xf>
    <xf borderId="40" fillId="12" fontId="184" numFmtId="0" xfId="0" applyAlignment="1" applyBorder="1" applyFont="1">
      <alignment vertical="bottom"/>
    </xf>
    <xf borderId="41" fillId="12" fontId="184" numFmtId="0" xfId="0" applyAlignment="1" applyBorder="1" applyFont="1">
      <alignment vertical="bottom"/>
    </xf>
    <xf borderId="42" fillId="0" fontId="19" numFmtId="165" xfId="0" applyAlignment="1" applyBorder="1" applyFont="1" applyNumberFormat="1">
      <alignment horizontal="center" readingOrder="0" vertical="center"/>
    </xf>
    <xf borderId="42" fillId="13" fontId="62" numFmtId="165" xfId="0" applyAlignment="1" applyBorder="1" applyFont="1" applyNumberFormat="1">
      <alignment horizontal="center" readingOrder="0" vertical="center"/>
    </xf>
    <xf borderId="38" fillId="18" fontId="185" numFmtId="0" xfId="0" applyAlignment="1" applyBorder="1" applyFont="1">
      <alignment horizontal="left" readingOrder="0" vertical="center"/>
    </xf>
    <xf borderId="38" fillId="18" fontId="112" numFmtId="164" xfId="0" applyAlignment="1" applyBorder="1" applyFont="1" applyNumberFormat="1">
      <alignment horizontal="center" readingOrder="0" vertical="center"/>
    </xf>
    <xf borderId="38" fillId="18" fontId="125" numFmtId="0" xfId="0" applyAlignment="1" applyBorder="1" applyFont="1">
      <alignment readingOrder="0"/>
    </xf>
    <xf borderId="38" fillId="18" fontId="1" numFmtId="0" xfId="0" applyAlignment="1" applyBorder="1" applyFont="1">
      <alignment horizontal="right"/>
    </xf>
    <xf borderId="0" fillId="20" fontId="1" numFmtId="3" xfId="0" applyAlignment="1" applyFont="1" applyNumberFormat="1">
      <alignment horizontal="right" readingOrder="0"/>
    </xf>
    <xf borderId="19" fillId="18" fontId="19" numFmtId="0" xfId="0" applyAlignment="1" applyBorder="1" applyFont="1">
      <alignment vertical="center"/>
    </xf>
    <xf borderId="19" fillId="18" fontId="62" numFmtId="0" xfId="0" applyAlignment="1" applyBorder="1" applyFont="1">
      <alignment vertical="center"/>
    </xf>
    <xf borderId="38" fillId="13" fontId="186" numFmtId="166" xfId="0" applyAlignment="1" applyBorder="1" applyFont="1" applyNumberFormat="1">
      <alignment horizontal="center" readingOrder="0" shrinkToFit="0" vertical="center" wrapText="0"/>
    </xf>
    <xf borderId="41" fillId="20" fontId="1" numFmtId="3" xfId="0" applyAlignment="1" applyBorder="1" applyFont="1" applyNumberFormat="1">
      <alignment horizontal="right" readingOrder="0"/>
    </xf>
    <xf borderId="0" fillId="18" fontId="19" numFmtId="0" xfId="0" applyFont="1"/>
    <xf borderId="0" fillId="18" fontId="62" numFmtId="0" xfId="0" applyFont="1"/>
    <xf borderId="38" fillId="0" fontId="183" numFmtId="166" xfId="0" applyAlignment="1" applyBorder="1" applyFont="1" applyNumberFormat="1">
      <alignment horizontal="center" readingOrder="0" vertical="center"/>
    </xf>
    <xf borderId="30" fillId="12" fontId="187" numFmtId="0" xfId="0" applyAlignment="1" applyBorder="1" applyFont="1">
      <alignment readingOrder="0"/>
    </xf>
    <xf borderId="44" fillId="12" fontId="142" numFmtId="0" xfId="0" applyAlignment="1" applyBorder="1" applyFont="1">
      <alignment horizontal="center" readingOrder="0"/>
    </xf>
    <xf borderId="44" fillId="12" fontId="27" numFmtId="0" xfId="0" applyAlignment="1" applyBorder="1" applyFont="1">
      <alignment horizontal="center" readingOrder="0"/>
    </xf>
    <xf borderId="31" fillId="12" fontId="27" numFmtId="0" xfId="0" applyAlignment="1" applyBorder="1" applyFont="1">
      <alignment horizontal="center" readingOrder="0"/>
    </xf>
    <xf borderId="44" fillId="18" fontId="19" numFmtId="0" xfId="0" applyBorder="1" applyFont="1"/>
    <xf borderId="44" fillId="18" fontId="62" numFmtId="0" xfId="0" applyBorder="1" applyFont="1"/>
    <xf borderId="38" fillId="8" fontId="183" numFmtId="0" xfId="0" applyAlignment="1" applyBorder="1" applyFont="1">
      <alignment horizontal="center" readingOrder="0" vertical="center"/>
    </xf>
    <xf borderId="19" fillId="8" fontId="73" numFmtId="0" xfId="0" applyAlignment="1" applyBorder="1" applyFont="1">
      <alignment horizontal="center" readingOrder="0" vertical="center"/>
    </xf>
    <xf borderId="19" fillId="8" fontId="62" numFmtId="0" xfId="0" applyAlignment="1" applyBorder="1" applyFont="1">
      <alignment horizontal="center" readingOrder="0" vertical="center"/>
    </xf>
    <xf borderId="27" fillId="8" fontId="22" numFmtId="0" xfId="0" applyAlignment="1" applyBorder="1" applyFont="1">
      <alignment horizontal="center" readingOrder="0" vertical="center"/>
    </xf>
    <xf borderId="45" fillId="0" fontId="19" numFmtId="10" xfId="0" applyAlignment="1" applyBorder="1" applyFont="1" applyNumberFormat="1">
      <alignment horizontal="center" readingOrder="0" vertical="center"/>
    </xf>
    <xf borderId="45" fillId="13" fontId="62" numFmtId="10" xfId="0" applyAlignment="1" applyBorder="1" applyFont="1" applyNumberFormat="1">
      <alignment horizontal="center" readingOrder="0" vertical="center"/>
    </xf>
    <xf borderId="38" fillId="0" fontId="183" numFmtId="168" xfId="0" applyAlignment="1" applyBorder="1" applyFont="1" applyNumberFormat="1">
      <alignment horizontal="center" readingOrder="0" vertical="center"/>
    </xf>
    <xf borderId="38" fillId="0" fontId="188" numFmtId="0" xfId="0" applyAlignment="1" applyBorder="1" applyFont="1">
      <alignment readingOrder="0"/>
    </xf>
    <xf borderId="38" fillId="0" fontId="189" numFmtId="166" xfId="0" applyAlignment="1" applyBorder="1" applyFont="1" applyNumberFormat="1">
      <alignment horizontal="center" vertical="center"/>
    </xf>
    <xf borderId="38" fillId="0" fontId="22" numFmtId="166" xfId="0" applyAlignment="1" applyBorder="1" applyFont="1" applyNumberFormat="1">
      <alignment horizontal="left" vertical="center"/>
    </xf>
    <xf borderId="38" fillId="0" fontId="19" numFmtId="10" xfId="0" applyAlignment="1" applyBorder="1" applyFont="1" applyNumberFormat="1">
      <alignment horizontal="center" readingOrder="0" vertical="center"/>
    </xf>
    <xf borderId="38" fillId="13" fontId="62" numFmtId="10" xfId="0" applyAlignment="1" applyBorder="1" applyFont="1" applyNumberFormat="1">
      <alignment horizontal="center" readingOrder="0" vertical="center"/>
    </xf>
    <xf borderId="38" fillId="0" fontId="189" numFmtId="166" xfId="0" applyAlignment="1" applyBorder="1" applyFont="1" applyNumberFormat="1">
      <alignment horizontal="center" readingOrder="0" vertical="center"/>
    </xf>
    <xf borderId="38" fillId="0" fontId="19" numFmtId="169" xfId="0" applyAlignment="1" applyBorder="1" applyFont="1" applyNumberFormat="1">
      <alignment horizontal="center" readingOrder="0" vertical="center"/>
    </xf>
    <xf borderId="38" fillId="0" fontId="190" numFmtId="0" xfId="0" applyAlignment="1" applyBorder="1" applyFont="1">
      <alignment readingOrder="0"/>
    </xf>
    <xf borderId="38" fillId="21" fontId="191" numFmtId="0" xfId="0" applyBorder="1" applyFill="1" applyFont="1"/>
    <xf borderId="38" fillId="21" fontId="189" numFmtId="0" xfId="0" applyAlignment="1" applyBorder="1" applyFont="1">
      <alignment vertical="center"/>
    </xf>
    <xf borderId="38" fillId="21" fontId="19" numFmtId="0" xfId="0" applyAlignment="1" applyBorder="1" applyFont="1">
      <alignment readingOrder="0" vertical="center"/>
    </xf>
    <xf borderId="38" fillId="21" fontId="19" numFmtId="0" xfId="0" applyAlignment="1" applyBorder="1" applyFont="1">
      <alignment horizontal="left" vertical="center"/>
    </xf>
    <xf borderId="38" fillId="0" fontId="189" numFmtId="10" xfId="0" applyAlignment="1" applyBorder="1" applyFont="1" applyNumberFormat="1">
      <alignment horizontal="center" readingOrder="0" vertical="center"/>
    </xf>
    <xf borderId="38" fillId="0" fontId="19" numFmtId="0" xfId="0" applyAlignment="1" applyBorder="1" applyFont="1">
      <alignment horizontal="center" readingOrder="0" vertical="center"/>
    </xf>
    <xf borderId="40" fillId="18" fontId="19" numFmtId="0" xfId="0" applyAlignment="1" applyBorder="1" applyFont="1">
      <alignment horizontal="center" readingOrder="0" vertical="center"/>
    </xf>
    <xf borderId="40" fillId="18" fontId="62" numFmtId="0" xfId="0" applyAlignment="1" applyBorder="1" applyFont="1">
      <alignment horizontal="center" vertical="center"/>
    </xf>
    <xf borderId="45" fillId="0" fontId="19" numFmtId="0" xfId="0" applyAlignment="1" applyBorder="1" applyFont="1">
      <alignment horizontal="center" readingOrder="0" vertical="center"/>
    </xf>
    <xf borderId="45" fillId="13" fontId="62" numFmtId="0" xfId="0" applyAlignment="1" applyBorder="1" applyFont="1">
      <alignment horizontal="center" readingOrder="0" vertical="center"/>
    </xf>
    <xf borderId="38" fillId="13" fontId="62" numFmtId="0" xfId="0" applyAlignment="1" applyBorder="1" applyFont="1">
      <alignment horizontal="center" readingOrder="0" vertical="center"/>
    </xf>
    <xf borderId="38" fillId="0" fontId="183" numFmtId="166" xfId="0" applyAlignment="1" applyBorder="1" applyFont="1" applyNumberFormat="1">
      <alignment horizontal="center" readingOrder="0" vertical="center"/>
    </xf>
    <xf borderId="0" fillId="20" fontId="12" numFmtId="0" xfId="0" applyAlignment="1" applyFont="1">
      <alignment readingOrder="0"/>
    </xf>
    <xf borderId="0" fillId="20" fontId="1" numFmtId="0" xfId="0" applyAlignment="1" applyFont="1">
      <alignment readingOrder="0"/>
    </xf>
    <xf borderId="0" fillId="20" fontId="156" numFmtId="0" xfId="0" applyFont="1"/>
    <xf borderId="42" fillId="0" fontId="19" numFmtId="165" xfId="0" applyAlignment="1" applyBorder="1" applyFont="1" applyNumberFormat="1">
      <alignment horizontal="center" readingOrder="0" vertical="center"/>
    </xf>
    <xf borderId="0" fillId="20" fontId="34" numFmtId="0" xfId="0" applyAlignment="1" applyFont="1">
      <alignment readingOrder="0"/>
    </xf>
    <xf borderId="0" fillId="20" fontId="12" numFmtId="0" xfId="0" applyAlignment="1" applyFont="1">
      <alignment horizontal="center" readingOrder="0"/>
    </xf>
    <xf borderId="38" fillId="0" fontId="189" numFmtId="165" xfId="0" applyAlignment="1" applyBorder="1" applyFont="1" applyNumberFormat="1">
      <alignment horizontal="center" readingOrder="0" vertical="center"/>
    </xf>
    <xf borderId="19" fillId="18" fontId="19" numFmtId="0" xfId="0" applyAlignment="1" applyBorder="1" applyFont="1">
      <alignment horizontal="center" vertical="center"/>
    </xf>
    <xf borderId="19" fillId="18" fontId="62" numFmtId="0" xfId="0" applyAlignment="1" applyBorder="1" applyFont="1">
      <alignment horizontal="center" vertical="center"/>
    </xf>
    <xf borderId="38" fillId="20" fontId="83" numFmtId="0" xfId="0" applyAlignment="1" applyBorder="1" applyFont="1">
      <alignment horizontal="left" readingOrder="0" vertical="center"/>
    </xf>
    <xf borderId="38" fillId="20" fontId="84" numFmtId="0" xfId="0" applyAlignment="1" applyBorder="1" applyFont="1">
      <alignment horizontal="left" readingOrder="0" vertical="center"/>
    </xf>
    <xf borderId="42" fillId="20" fontId="84" numFmtId="0" xfId="0" applyAlignment="1" applyBorder="1" applyFont="1">
      <alignment horizontal="left" readingOrder="0" vertical="center"/>
    </xf>
    <xf borderId="42" fillId="20" fontId="1" numFmtId="0" xfId="0" applyBorder="1" applyFont="1"/>
    <xf borderId="38" fillId="21" fontId="192" numFmtId="0" xfId="0" applyBorder="1" applyFont="1"/>
    <xf borderId="38" fillId="21" fontId="1" numFmtId="0" xfId="0" applyBorder="1" applyFont="1"/>
    <xf borderId="38" fillId="21" fontId="1" numFmtId="0" xfId="0" applyAlignment="1" applyBorder="1" applyFont="1">
      <alignment horizontal="left"/>
    </xf>
    <xf borderId="38" fillId="20" fontId="87" numFmtId="0" xfId="0" applyAlignment="1" applyBorder="1" applyFont="1">
      <alignment readingOrder="0"/>
    </xf>
    <xf borderId="38" fillId="20" fontId="88" numFmtId="164" xfId="0" applyAlignment="1" applyBorder="1" applyFont="1" applyNumberFormat="1">
      <alignment horizontal="center" readingOrder="0" vertical="center"/>
    </xf>
    <xf borderId="38" fillId="20" fontId="88" numFmtId="0" xfId="0" applyAlignment="1" applyBorder="1" applyFont="1">
      <alignment horizontal="left" readingOrder="0" vertical="center"/>
    </xf>
    <xf borderId="38" fillId="20" fontId="1" numFmtId="0" xfId="0" applyBorder="1" applyFont="1"/>
    <xf borderId="0" fillId="20" fontId="156" numFmtId="10" xfId="0" applyAlignment="1" applyFont="1" applyNumberFormat="1">
      <alignment readingOrder="0"/>
    </xf>
    <xf borderId="38" fillId="0" fontId="189" numFmtId="0" xfId="0" applyAlignment="1" applyBorder="1" applyFont="1">
      <alignment horizontal="center" readingOrder="0" vertical="center"/>
    </xf>
    <xf borderId="40" fillId="18" fontId="19" numFmtId="0" xfId="0" applyAlignment="1" applyBorder="1" applyFont="1">
      <alignment vertical="center"/>
    </xf>
    <xf borderId="40" fillId="18" fontId="62" numFmtId="0" xfId="0" applyAlignment="1" applyBorder="1" applyFont="1">
      <alignment vertical="center"/>
    </xf>
    <xf borderId="45" fillId="0" fontId="19" numFmtId="3" xfId="0" applyAlignment="1" applyBorder="1" applyFont="1" applyNumberFormat="1">
      <alignment horizontal="center" readingOrder="0" vertical="center"/>
    </xf>
    <xf borderId="45" fillId="13" fontId="62" numFmtId="3" xfId="0" applyAlignment="1" applyBorder="1" applyFont="1" applyNumberFormat="1">
      <alignment horizontal="center" readingOrder="0" vertical="center"/>
    </xf>
    <xf borderId="0" fillId="20" fontId="159" numFmtId="0" xfId="0" applyAlignment="1" applyFont="1">
      <alignment horizontal="center" readingOrder="0" vertical="center"/>
    </xf>
    <xf borderId="38" fillId="0" fontId="193" numFmtId="0" xfId="0" applyAlignment="1" applyBorder="1" applyFont="1">
      <alignment readingOrder="0"/>
    </xf>
    <xf borderId="38" fillId="0" fontId="189" numFmtId="165" xfId="0" applyAlignment="1" applyBorder="1" applyFont="1" applyNumberFormat="1">
      <alignment horizontal="center" readingOrder="0" vertical="center"/>
    </xf>
    <xf borderId="38" fillId="0" fontId="19" numFmtId="165" xfId="0" applyAlignment="1" applyBorder="1" applyFont="1" applyNumberFormat="1">
      <alignment horizontal="center" readingOrder="0" vertical="center"/>
    </xf>
    <xf borderId="38" fillId="0" fontId="19" numFmtId="3" xfId="0" applyAlignment="1" applyBorder="1" applyFont="1" applyNumberFormat="1">
      <alignment horizontal="center" readingOrder="0" vertical="center"/>
    </xf>
    <xf borderId="38" fillId="13" fontId="62" numFmtId="3" xfId="0" applyAlignment="1" applyBorder="1" applyFont="1" applyNumberFormat="1">
      <alignment horizontal="center" readingOrder="0" vertical="center"/>
    </xf>
    <xf borderId="0" fillId="20" fontId="77" numFmtId="0" xfId="0" applyAlignment="1" applyFont="1">
      <alignment horizontal="left" readingOrder="0" vertical="center"/>
    </xf>
    <xf borderId="38" fillId="0" fontId="19" numFmtId="3" xfId="0" applyAlignment="1" applyBorder="1" applyFont="1" applyNumberFormat="1">
      <alignment horizontal="center" vertical="center"/>
    </xf>
    <xf borderId="0" fillId="20" fontId="160" numFmtId="0" xfId="0" applyFont="1"/>
    <xf borderId="38" fillId="0" fontId="189" numFmtId="3" xfId="0" applyAlignment="1" applyBorder="1" applyFont="1" applyNumberFormat="1">
      <alignment horizontal="center" readingOrder="0" vertical="center"/>
    </xf>
    <xf borderId="38" fillId="0" fontId="19" numFmtId="49" xfId="0" applyAlignment="1" applyBorder="1" applyFont="1" applyNumberFormat="1">
      <alignment horizontal="center" readingOrder="0" vertical="center"/>
    </xf>
    <xf borderId="38" fillId="12" fontId="19" numFmtId="3" xfId="0" applyAlignment="1" applyBorder="1" applyFont="1" applyNumberFormat="1">
      <alignment horizontal="center" readingOrder="0" vertical="center"/>
    </xf>
    <xf borderId="38" fillId="13" fontId="194" numFmtId="3" xfId="0" applyAlignment="1" applyBorder="1" applyFont="1" applyNumberFormat="1">
      <alignment horizontal="center" readingOrder="0" vertical="center"/>
    </xf>
    <xf borderId="0" fillId="20" fontId="57" numFmtId="0" xfId="0" applyAlignment="1" applyFont="1">
      <alignment horizontal="left" readingOrder="0" vertical="center"/>
    </xf>
    <xf borderId="38" fillId="0" fontId="191" numFmtId="0" xfId="0" applyAlignment="1" applyBorder="1" applyFont="1">
      <alignment readingOrder="0"/>
    </xf>
    <xf borderId="38" fillId="0" fontId="189" numFmtId="3" xfId="0" applyAlignment="1" applyBorder="1" applyFont="1" applyNumberFormat="1">
      <alignment horizontal="center" vertical="center"/>
    </xf>
    <xf borderId="38" fillId="20" fontId="104" numFmtId="0" xfId="0" applyAlignment="1" applyBorder="1" applyFont="1">
      <alignment horizontal="center" readingOrder="0" vertical="center"/>
    </xf>
    <xf borderId="39" fillId="20" fontId="105" numFmtId="164" xfId="0" applyAlignment="1" applyBorder="1" applyFont="1" applyNumberFormat="1">
      <alignment horizontal="center" readingOrder="0" vertical="center"/>
    </xf>
    <xf borderId="39" fillId="20" fontId="78" numFmtId="0" xfId="0" applyAlignment="1" applyBorder="1" applyFont="1">
      <alignment horizontal="left" readingOrder="0" vertical="center"/>
    </xf>
    <xf borderId="40" fillId="20" fontId="106" numFmtId="0" xfId="0" applyAlignment="1" applyBorder="1" applyFont="1">
      <alignment horizontal="center" vertical="center"/>
    </xf>
    <xf borderId="38" fillId="12" fontId="195" numFmtId="0" xfId="0" applyAlignment="1" applyBorder="1" applyFont="1">
      <alignment readingOrder="0"/>
    </xf>
    <xf borderId="38" fillId="12" fontId="189" numFmtId="3" xfId="0" applyAlignment="1" applyBorder="1" applyFont="1" applyNumberFormat="1">
      <alignment horizontal="center" readingOrder="0" vertical="center"/>
    </xf>
    <xf borderId="38" fillId="14" fontId="196" numFmtId="0" xfId="0" applyAlignment="1" applyBorder="1" applyFont="1">
      <alignment horizontal="center" readingOrder="0" vertical="center"/>
    </xf>
    <xf borderId="38" fillId="15" fontId="197" numFmtId="0" xfId="0" applyAlignment="1" applyBorder="1" applyFont="1">
      <alignment readingOrder="0" vertical="center"/>
    </xf>
    <xf borderId="40" fillId="15" fontId="1" numFmtId="0" xfId="0" applyBorder="1" applyFont="1"/>
    <xf borderId="0" fillId="20" fontId="43" numFmtId="0" xfId="0" applyAlignment="1" applyFont="1">
      <alignment vertical="bottom"/>
    </xf>
    <xf borderId="26" fillId="0" fontId="198" numFmtId="0" xfId="0" applyAlignment="1" applyBorder="1" applyFont="1">
      <alignment readingOrder="0" vertical="center"/>
    </xf>
    <xf borderId="30" fillId="0" fontId="198" numFmtId="0" xfId="0" applyAlignment="1" applyBorder="1" applyFont="1">
      <alignment readingOrder="0" vertical="center"/>
    </xf>
    <xf borderId="0" fillId="20" fontId="88" numFmtId="0" xfId="0" applyFont="1"/>
    <xf borderId="38" fillId="20" fontId="1" numFmtId="0" xfId="0" applyAlignment="1" applyBorder="1" applyFont="1">
      <alignment readingOrder="0"/>
    </xf>
    <xf borderId="39" fillId="12" fontId="199" numFmtId="0" xfId="0" applyAlignment="1" applyBorder="1" applyFont="1">
      <alignment readingOrder="0"/>
    </xf>
    <xf borderId="41" fillId="12" fontId="1" numFmtId="0" xfId="0" applyBorder="1" applyFont="1"/>
    <xf borderId="19" fillId="0" fontId="62" numFmtId="0" xfId="0" applyAlignment="1" applyBorder="1" applyFont="1">
      <alignment horizontal="center" readingOrder="0" vertical="center"/>
    </xf>
    <xf borderId="38" fillId="0" fontId="191" numFmtId="166" xfId="0" applyAlignment="1" applyBorder="1" applyFont="1" applyNumberFormat="1">
      <alignment horizontal="center" readingOrder="0" vertical="center"/>
    </xf>
    <xf borderId="38" fillId="0" fontId="73" numFmtId="166" xfId="0" applyAlignment="1" applyBorder="1" applyFont="1" applyNumberFormat="1">
      <alignment horizontal="center" vertical="center"/>
    </xf>
    <xf borderId="38" fillId="17" fontId="73" numFmtId="10" xfId="0" applyAlignment="1" applyBorder="1" applyFont="1" applyNumberFormat="1">
      <alignment horizontal="left" vertical="center"/>
    </xf>
    <xf borderId="38" fillId="0" fontId="191" numFmtId="165" xfId="0" applyAlignment="1" applyBorder="1" applyFont="1" applyNumberFormat="1">
      <alignment horizontal="center" readingOrder="0" vertical="center"/>
    </xf>
    <xf borderId="0" fillId="17" fontId="88" numFmtId="0" xfId="0" applyFont="1"/>
    <xf borderId="0" fillId="14" fontId="200" numFmtId="0" xfId="0" applyAlignment="1" applyFont="1">
      <alignment horizontal="center" readingOrder="0" vertical="center"/>
    </xf>
    <xf borderId="38" fillId="13" fontId="201" numFmtId="166" xfId="0" applyAlignment="1" applyBorder="1" applyFont="1" applyNumberFormat="1">
      <alignment horizontal="center" readingOrder="0" shrinkToFit="0" vertical="center" wrapText="0"/>
    </xf>
    <xf borderId="38" fillId="0" fontId="191" numFmtId="166" xfId="0" applyAlignment="1" applyBorder="1" applyFont="1" applyNumberFormat="1">
      <alignment horizontal="center" readingOrder="0" vertical="center"/>
    </xf>
    <xf borderId="0" fillId="17" fontId="1" numFmtId="0" xfId="0" applyFont="1"/>
    <xf borderId="0" fillId="14" fontId="162" numFmtId="0" xfId="0" applyAlignment="1" applyFont="1">
      <alignment horizontal="center" readingOrder="0" vertical="center"/>
    </xf>
    <xf borderId="38" fillId="8" fontId="202" numFmtId="0" xfId="0" applyAlignment="1" applyBorder="1" applyFont="1">
      <alignment readingOrder="0"/>
    </xf>
    <xf borderId="38" fillId="8" fontId="191" numFmtId="0" xfId="0" applyAlignment="1" applyBorder="1" applyFont="1">
      <alignment horizontal="center" readingOrder="0" vertical="center"/>
    </xf>
    <xf borderId="38" fillId="8" fontId="73" numFmtId="166" xfId="0" applyAlignment="1" applyBorder="1" applyFont="1" applyNumberFormat="1">
      <alignment horizontal="center" readingOrder="0" vertical="center"/>
    </xf>
    <xf borderId="38" fillId="8" fontId="73" numFmtId="10" xfId="0" applyAlignment="1" applyBorder="1" applyFont="1" applyNumberFormat="1">
      <alignment horizontal="left" vertical="center"/>
    </xf>
    <xf borderId="38" fillId="20" fontId="43" numFmtId="0" xfId="0" applyAlignment="1" applyBorder="1" applyFont="1">
      <alignment vertical="bottom"/>
    </xf>
    <xf borderId="0" fillId="17" fontId="170" numFmtId="0" xfId="0" applyAlignment="1" applyFont="1">
      <alignment readingOrder="0"/>
    </xf>
    <xf borderId="38" fillId="0" fontId="191" numFmtId="168" xfId="0" applyAlignment="1" applyBorder="1" applyFont="1" applyNumberFormat="1">
      <alignment horizontal="center" readingOrder="0" vertical="center"/>
    </xf>
    <xf borderId="0" fillId="17" fontId="135" numFmtId="0" xfId="0" applyAlignment="1" applyFont="1">
      <alignment readingOrder="0"/>
    </xf>
    <xf borderId="0" fillId="14" fontId="1" numFmtId="0" xfId="0" applyFont="1"/>
    <xf borderId="0" fillId="14" fontId="135" numFmtId="0" xfId="0" applyAlignment="1" applyFont="1">
      <alignment readingOrder="0"/>
    </xf>
    <xf borderId="0" fillId="0" fontId="135" numFmtId="0" xfId="0" applyAlignment="1" applyFont="1">
      <alignment readingOrder="0"/>
    </xf>
    <xf borderId="38" fillId="0" fontId="191" numFmtId="166" xfId="0" applyAlignment="1" applyBorder="1" applyFont="1" applyNumberFormat="1">
      <alignment horizontal="center" readingOrder="0" vertical="center"/>
    </xf>
    <xf borderId="39" fillId="5" fontId="203" numFmtId="0" xfId="0" applyAlignment="1" applyBorder="1" applyFont="1">
      <alignment readingOrder="0"/>
    </xf>
    <xf borderId="40" fillId="5" fontId="43" numFmtId="0" xfId="0" applyAlignment="1" applyBorder="1" applyFont="1">
      <alignment vertical="bottom"/>
    </xf>
    <xf borderId="40" fillId="14" fontId="1" numFmtId="0" xfId="0" applyBorder="1" applyFont="1"/>
    <xf borderId="40" fillId="14" fontId="79" numFmtId="0" xfId="0" applyAlignment="1" applyBorder="1" applyFont="1">
      <alignment horizontal="left" readingOrder="0"/>
    </xf>
    <xf borderId="41" fillId="14" fontId="1" numFmtId="0" xfId="0" applyBorder="1" applyFont="1"/>
    <xf borderId="45" fillId="0" fontId="204" numFmtId="0" xfId="0" applyAlignment="1" applyBorder="1" applyFont="1">
      <alignment horizontal="center" readingOrder="0" vertical="center"/>
    </xf>
    <xf borderId="38" fillId="0" fontId="205" numFmtId="0" xfId="0" applyAlignment="1" applyBorder="1" applyFont="1">
      <alignment readingOrder="0" vertical="center"/>
    </xf>
    <xf borderId="38" fillId="0" fontId="73" numFmtId="165" xfId="0" applyAlignment="1" applyBorder="1" applyFont="1" applyNumberFormat="1">
      <alignment horizontal="center" readingOrder="0" vertical="center"/>
    </xf>
    <xf borderId="38" fillId="0" fontId="206" numFmtId="0" xfId="0" applyAlignment="1" applyBorder="1" applyFont="1">
      <alignment readingOrder="0" vertical="center"/>
    </xf>
    <xf borderId="38" fillId="0" fontId="189" numFmtId="0" xfId="0" applyAlignment="1" applyBorder="1" applyFont="1">
      <alignment readingOrder="0" vertical="center"/>
    </xf>
    <xf borderId="38" fillId="0" fontId="20" numFmtId="0" xfId="0" applyAlignment="1" applyBorder="1" applyFont="1">
      <alignment horizontal="center" readingOrder="0" vertical="center"/>
    </xf>
    <xf borderId="38" fillId="0" fontId="207" numFmtId="0" xfId="0" applyAlignment="1" applyBorder="1" applyFont="1">
      <alignment horizontal="center" readingOrder="0" vertical="center"/>
    </xf>
    <xf borderId="38" fillId="0" fontId="208" numFmtId="0" xfId="0" applyAlignment="1" applyBorder="1" applyFont="1">
      <alignment horizontal="center" readingOrder="0" vertical="center"/>
    </xf>
    <xf borderId="38" fillId="0" fontId="187" numFmtId="0" xfId="0" applyAlignment="1" applyBorder="1" applyFont="1">
      <alignment readingOrder="0"/>
    </xf>
    <xf borderId="38" fillId="0" fontId="73" numFmtId="0" xfId="0" applyAlignment="1" applyBorder="1" applyFont="1">
      <alignment horizontal="left" readingOrder="0" vertical="center"/>
    </xf>
    <xf borderId="38" fillId="0" fontId="73" numFmtId="0" xfId="0" applyAlignment="1" applyBorder="1" applyFont="1">
      <alignment horizontal="center" readingOrder="0" vertical="center"/>
    </xf>
    <xf borderId="38" fillId="0" fontId="209" numFmtId="0" xfId="0" applyAlignment="1" applyBorder="1" applyFont="1">
      <alignment readingOrder="0"/>
    </xf>
    <xf borderId="38" fillId="0" fontId="202" numFmtId="0" xfId="0" applyAlignment="1" applyBorder="1" applyFont="1">
      <alignment horizontal="left" readingOrder="0" vertical="center"/>
    </xf>
    <xf borderId="38" fillId="0" fontId="189" numFmtId="10" xfId="0" applyAlignment="1" applyBorder="1" applyFont="1" applyNumberFormat="1">
      <alignment horizontal="center" readingOrder="0"/>
    </xf>
    <xf borderId="38" fillId="0" fontId="92" numFmtId="0" xfId="0" applyAlignment="1" applyBorder="1" applyFont="1">
      <alignment readingOrder="0"/>
    </xf>
    <xf borderId="38" fillId="0" fontId="62" numFmtId="0" xfId="0" applyAlignment="1" applyBorder="1" applyFont="1">
      <alignment horizontal="center" vertical="center"/>
    </xf>
    <xf borderId="38" fillId="0" fontId="191" numFmtId="0" xfId="0" applyAlignment="1" applyBorder="1" applyFont="1">
      <alignment horizontal="left" readingOrder="0" vertical="center"/>
    </xf>
    <xf borderId="38" fillId="14" fontId="210" numFmtId="0" xfId="0" applyAlignment="1" applyBorder="1" applyFont="1">
      <alignment readingOrder="0" vertical="bottom"/>
    </xf>
    <xf borderId="38" fillId="14" fontId="211" numFmtId="0" xfId="0" applyAlignment="1" applyBorder="1" applyFont="1">
      <alignment readingOrder="0"/>
    </xf>
    <xf borderId="38" fillId="14" fontId="212" numFmtId="10" xfId="0" applyAlignment="1" applyBorder="1" applyFont="1" applyNumberFormat="1">
      <alignment horizontal="center" readingOrder="0" vertical="bottom"/>
    </xf>
    <xf borderId="38" fillId="14" fontId="67" numFmtId="0" xfId="0" applyAlignment="1" applyBorder="1" applyFont="1">
      <alignment vertical="bottom"/>
    </xf>
    <xf borderId="38" fillId="14" fontId="213" numFmtId="0" xfId="0" applyAlignment="1" applyBorder="1" applyFont="1">
      <alignment horizontal="center"/>
    </xf>
    <xf borderId="38" fillId="12" fontId="214" numFmtId="0" xfId="0" applyAlignment="1" applyBorder="1" applyFont="1">
      <alignment readingOrder="0" vertical="bottom"/>
    </xf>
    <xf borderId="38" fillId="12" fontId="212" numFmtId="173" xfId="0" applyAlignment="1" applyBorder="1" applyFont="1" applyNumberFormat="1">
      <alignment horizontal="center" readingOrder="0" vertical="bottom"/>
    </xf>
    <xf borderId="38" fillId="12" fontId="67" numFmtId="0" xfId="0" applyAlignment="1" applyBorder="1" applyFont="1">
      <alignment vertical="bottom"/>
    </xf>
    <xf borderId="38" fillId="12" fontId="213" numFmtId="0" xfId="0" applyAlignment="1" applyBorder="1" applyFont="1">
      <alignment horizontal="center"/>
    </xf>
    <xf borderId="38" fillId="12" fontId="201" numFmtId="0" xfId="0" applyBorder="1" applyFont="1"/>
    <xf borderId="38" fillId="12" fontId="213" numFmtId="0" xfId="0" applyAlignment="1" applyBorder="1" applyFont="1">
      <alignment horizontal="center" readingOrder="0"/>
    </xf>
    <xf borderId="39" fillId="5" fontId="215" numFmtId="0" xfId="0" applyAlignment="1" applyBorder="1" applyFont="1">
      <alignment readingOrder="0"/>
    </xf>
    <xf borderId="38" fillId="8" fontId="22" numFmtId="0" xfId="0" applyAlignment="1" applyBorder="1" applyFont="1">
      <alignment readingOrder="0"/>
    </xf>
    <xf borderId="38" fillId="8" fontId="216" numFmtId="0" xfId="0" applyAlignment="1" applyBorder="1" applyFont="1">
      <alignment vertical="bottom"/>
    </xf>
    <xf borderId="38" fillId="0" fontId="22" numFmtId="0" xfId="0" applyAlignment="1" applyBorder="1" applyFont="1">
      <alignment readingOrder="0"/>
    </xf>
    <xf borderId="38" fillId="0" fontId="217" numFmtId="0" xfId="0" applyAlignment="1" applyBorder="1" applyFont="1">
      <alignment readingOrder="0"/>
    </xf>
    <xf borderId="38" fillId="0" fontId="218" numFmtId="0" xfId="0" applyAlignment="1" applyBorder="1" applyFont="1">
      <alignment readingOrder="0" vertical="center"/>
    </xf>
    <xf borderId="38" fillId="14" fontId="219" numFmtId="0" xfId="0" applyAlignment="1" applyBorder="1" applyFont="1">
      <alignment readingOrder="0"/>
    </xf>
    <xf borderId="42" fillId="0" fontId="220" numFmtId="0" xfId="0" applyAlignment="1" applyBorder="1" applyFont="1">
      <alignment readingOrder="0"/>
    </xf>
    <xf borderId="42" fillId="0" fontId="218" numFmtId="0" xfId="0" applyAlignment="1" applyBorder="1" applyFont="1">
      <alignment readingOrder="0" vertical="center"/>
    </xf>
    <xf borderId="38" fillId="0" fontId="221" numFmtId="0" xfId="0" applyAlignment="1" applyBorder="1" applyFont="1">
      <alignment readingOrder="0" shrinkToFit="0" vertical="center" wrapText="1"/>
    </xf>
    <xf borderId="38" fillId="0" fontId="222" numFmtId="0" xfId="0" applyAlignment="1" applyBorder="1" applyFont="1">
      <alignment readingOrder="0"/>
    </xf>
    <xf borderId="38" fillId="0" fontId="223" numFmtId="0" xfId="0" applyAlignment="1" applyBorder="1" applyFont="1">
      <alignment readingOrder="0"/>
    </xf>
    <xf borderId="38" fillId="0" fontId="221" numFmtId="0" xfId="0" applyAlignment="1" applyBorder="1" applyFont="1">
      <alignment readingOrder="0" vertical="center"/>
    </xf>
    <xf borderId="38" fillId="0" fontId="222" numFmtId="0" xfId="0" applyAlignment="1" applyBorder="1" applyFont="1">
      <alignment readingOrder="0"/>
    </xf>
    <xf borderId="0" fillId="0" fontId="31" numFmtId="0" xfId="0" applyAlignment="1" applyFont="1">
      <alignment readingOrder="0"/>
    </xf>
    <xf borderId="0" fillId="0" fontId="3" numFmtId="0" xfId="0" applyAlignment="1" applyFont="1">
      <alignment readingOrder="0"/>
    </xf>
    <xf borderId="0" fillId="0" fontId="12" numFmtId="0" xfId="0" applyAlignment="1" applyFont="1">
      <alignment readingOrder="0"/>
    </xf>
    <xf borderId="0" fillId="0" fontId="1" numFmtId="166" xfId="0" applyAlignment="1" applyFont="1" applyNumberFormat="1">
      <alignment readingOrder="0"/>
    </xf>
    <xf borderId="0" fillId="0" fontId="1" numFmtId="173" xfId="0" applyAlignment="1" applyFont="1" applyNumberFormat="1">
      <alignment readingOrder="0"/>
    </xf>
    <xf borderId="0" fillId="0" fontId="1" numFmtId="2" xfId="0" applyAlignment="1" applyFont="1" applyNumberFormat="1">
      <alignment readingOrder="0"/>
    </xf>
    <xf borderId="0" fillId="0" fontId="12" numFmtId="176" xfId="0" applyAlignment="1" applyFont="1" applyNumberFormat="1">
      <alignment readingOrder="0"/>
    </xf>
    <xf borderId="0" fillId="0" fontId="1" numFmtId="2" xfId="0" applyFont="1" applyNumberFormat="1"/>
    <xf borderId="0" fillId="0" fontId="1" numFmtId="176" xfId="0" applyAlignment="1" applyFont="1" applyNumberFormat="1">
      <alignment readingOrder="0"/>
    </xf>
    <xf borderId="0" fillId="0" fontId="12" numFmtId="170" xfId="0" applyAlignment="1" applyFont="1" applyNumberFormat="1">
      <alignment readingOrder="0"/>
    </xf>
    <xf borderId="0" fillId="0" fontId="1" numFmtId="173" xfId="0" applyFont="1" applyNumberFormat="1"/>
    <xf borderId="0" fillId="0" fontId="169" numFmtId="0" xfId="0" applyAlignment="1" applyFont="1">
      <alignment readingOrder="0"/>
    </xf>
    <xf borderId="0" fillId="0" fontId="224" numFmtId="0" xfId="0" applyAlignment="1" applyFont="1">
      <alignment readingOrder="0"/>
    </xf>
    <xf borderId="0" fillId="0" fontId="225" numFmtId="0" xfId="0" applyAlignment="1" applyFont="1">
      <alignment readingOrder="0"/>
    </xf>
    <xf borderId="0" fillId="0" fontId="39" numFmtId="0" xfId="0" applyAlignment="1" applyFont="1">
      <alignment readingOrder="0"/>
    </xf>
    <xf borderId="0" fillId="0" fontId="37" numFmtId="0" xfId="0" applyAlignment="1" applyFont="1">
      <alignment readingOrder="0"/>
    </xf>
    <xf borderId="0" fillId="0" fontId="1" numFmtId="3" xfId="0" applyAlignment="1" applyFont="1" applyNumberFormat="1">
      <alignment readingOrder="0"/>
    </xf>
    <xf borderId="0" fillId="0" fontId="21" numFmtId="0" xfId="0" applyAlignment="1" applyFont="1">
      <alignment readingOrder="0"/>
    </xf>
    <xf borderId="0" fillId="0" fontId="79" numFmtId="0" xfId="0" applyAlignment="1" applyFont="1">
      <alignment horizontal="left" readingOrder="0"/>
    </xf>
    <xf borderId="0" fillId="0" fontId="170" numFmtId="0" xfId="0" applyAlignment="1" applyFont="1">
      <alignment readingOrder="0"/>
    </xf>
    <xf borderId="0" fillId="0" fontId="226" numFmtId="0" xfId="0" applyAlignment="1" applyFont="1">
      <alignment readingOrder="0"/>
    </xf>
    <xf borderId="0" fillId="0" fontId="1" numFmtId="9" xfId="0" applyAlignment="1" applyFont="1" applyNumberFormat="1">
      <alignment readingOrder="0"/>
    </xf>
    <xf borderId="0" fillId="0" fontId="1" numFmtId="169" xfId="0" applyAlignment="1" applyFont="1" applyNumberFormat="1">
      <alignment readingOrder="0"/>
    </xf>
    <xf borderId="0" fillId="12" fontId="227" numFmtId="0" xfId="0" applyAlignment="1" applyFont="1">
      <alignment horizontal="right" readingOrder="0"/>
    </xf>
  </cellXfs>
  <cellStyles count="1">
    <cellStyle xfId="0" name="Normal" builtinId="0"/>
  </cellStyles>
  <dxfs count="26">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color rgb="FF6AA84F"/>
      </font>
      <fill>
        <patternFill patternType="none"/>
      </fill>
      <border/>
    </dxf>
    <dxf>
      <font>
        <color rgb="FFC53929"/>
      </font>
      <fill>
        <patternFill patternType="none"/>
      </fill>
      <border/>
    </dxf>
    <dxf>
      <font>
        <b/>
        <color rgb="FF434343"/>
      </font>
      <fill>
        <patternFill patternType="solid">
          <fgColor rgb="FFFF0000"/>
          <bgColor rgb="FFFF0000"/>
        </patternFill>
      </fill>
      <border/>
    </dxf>
    <dxf>
      <font>
        <color rgb="FF434343"/>
      </font>
      <fill>
        <patternFill patternType="solid">
          <fgColor rgb="FFB7E1CD"/>
          <bgColor rgb="FFB7E1CD"/>
        </patternFill>
      </fill>
      <border/>
    </dxf>
    <dxf>
      <font>
        <color rgb="FF0B8043"/>
      </font>
      <fill>
        <patternFill patternType="none"/>
      </fill>
      <border/>
    </dxf>
    <dxf>
      <font>
        <color rgb="FF434343"/>
      </font>
      <fill>
        <patternFill patternType="solid">
          <fgColor rgb="FFE06666"/>
          <bgColor rgb="FFE06666"/>
        </patternFill>
      </fill>
      <border/>
    </dxf>
    <dxf>
      <font>
        <color rgb="FF434343"/>
      </font>
      <fill>
        <patternFill patternType="solid">
          <fgColor rgb="FF00FF00"/>
          <bgColor rgb="FF00FF00"/>
        </patternFill>
      </fill>
      <border/>
    </dxf>
    <dxf>
      <font>
        <color rgb="FF666666"/>
      </font>
      <fill>
        <patternFill patternType="solid">
          <fgColor rgb="FFEFEFEF"/>
          <bgColor rgb="FFEFEFEF"/>
        </patternFill>
      </fill>
      <border/>
    </dxf>
    <dxf>
      <font>
        <color rgb="FFFF0000"/>
      </font>
      <fill>
        <patternFill patternType="none"/>
      </fill>
      <border/>
    </dxf>
    <dxf>
      <font/>
      <fill>
        <patternFill patternType="solid">
          <fgColor rgb="FFE06666"/>
          <bgColor rgb="FFE06666"/>
        </patternFill>
      </fill>
      <border/>
    </dxf>
    <dxf>
      <font/>
      <fill>
        <patternFill patternType="solid">
          <fgColor rgb="FFD9EAD3"/>
          <bgColor rgb="FFD9EAD3"/>
        </patternFill>
      </fill>
      <border/>
    </dxf>
    <dxf>
      <font/>
      <fill>
        <patternFill patternType="solid">
          <fgColor rgb="FFB6D7A8"/>
          <bgColor rgb="FFB6D7A8"/>
        </patternFill>
      </fill>
      <border/>
    </dxf>
    <dxf>
      <font>
        <color rgb="FF93C47D"/>
      </font>
      <fill>
        <patternFill patternType="none"/>
      </fill>
      <border/>
    </dxf>
    <dxf>
      <font>
        <b/>
        <color rgb="FF6AA84F"/>
      </font>
      <fill>
        <patternFill patternType="none"/>
      </fill>
      <border/>
    </dxf>
    <dxf>
      <font>
        <b/>
        <color theme="5"/>
      </font>
      <fill>
        <patternFill patternType="none"/>
      </fill>
      <border/>
    </dxf>
    <dxf>
      <font>
        <color rgb="FF57BB8A"/>
      </font>
      <fill>
        <patternFill patternType="none"/>
      </fill>
      <border/>
    </dxf>
    <dxf>
      <font>
        <color rgb="FF434343"/>
      </font>
      <fill>
        <patternFill patternType="solid">
          <fgColor rgb="FFB6D7A8"/>
          <bgColor rgb="FFB6D7A8"/>
        </patternFill>
      </fill>
      <border/>
    </dxf>
    <dxf>
      <font>
        <color rgb="FF434343"/>
      </font>
      <fill>
        <patternFill patternType="solid">
          <fgColor rgb="FF6AA84F"/>
          <bgColor rgb="FF6AA84F"/>
        </patternFill>
      </fill>
      <border/>
    </dxf>
    <dxf>
      <font>
        <color rgb="FF434343"/>
      </font>
      <fill>
        <patternFill patternType="solid">
          <fgColor rgb="FFEA9999"/>
          <bgColor rgb="FFEA9999"/>
        </patternFill>
      </fill>
      <border/>
    </dxf>
    <dxf>
      <font/>
      <fill>
        <patternFill patternType="solid">
          <fgColor rgb="FFCC0000"/>
          <bgColor rgb="FFCC0000"/>
        </patternFill>
      </fill>
      <border/>
    </dxf>
    <dxf>
      <font/>
      <fill>
        <patternFill patternType="solid">
          <fgColor rgb="FF6AA84F"/>
          <bgColor rgb="FF6AA84F"/>
        </patternFill>
      </fill>
      <border/>
    </dxf>
    <dxf>
      <font/>
      <fill>
        <patternFill patternType="solid">
          <fgColor rgb="FFEA9999"/>
          <bgColor rgb="FFEA9999"/>
        </patternFill>
      </fill>
      <border/>
    </dxf>
  </dxfs>
  <tableStyles count="88">
    <tableStyle count="3" pivot="0" name="TRUMP TRACKER-style">
      <tableStyleElement dxfId="1" type="headerRow"/>
      <tableStyleElement dxfId="2" type="firstRowStripe"/>
      <tableStyleElement dxfId="3" type="secondRowStripe"/>
    </tableStyle>
    <tableStyle count="2" pivot="0" name="TRUMP TRACKER-style 2">
      <tableStyleElement dxfId="2" type="firstRowStripe"/>
      <tableStyleElement dxfId="3" type="secondRowStripe"/>
    </tableStyle>
    <tableStyle count="3" pivot="0" name="TRUMP TRACKER-style 3">
      <tableStyleElement dxfId="1" type="headerRow"/>
      <tableStyleElement dxfId="2" type="firstRowStripe"/>
      <tableStyleElement dxfId="3" type="secondRowStripe"/>
    </tableStyle>
    <tableStyle count="2" pivot="0" name="TRUMP TRACKER-style 4">
      <tableStyleElement dxfId="3" type="firstRowStripe"/>
      <tableStyleElement dxfId="2" type="secondRowStripe"/>
    </tableStyle>
    <tableStyle count="2" pivot="0" name="TRUMP TRACKER-style 5">
      <tableStyleElement dxfId="3" type="firstRowStripe"/>
      <tableStyleElement dxfId="2" type="secondRowStripe"/>
    </tableStyle>
    <tableStyle count="2" pivot="0" name="TRUMP TRACKER-style 6">
      <tableStyleElement dxfId="2" type="firstRowStripe"/>
      <tableStyleElement dxfId="3" type="secondRowStripe"/>
    </tableStyle>
    <tableStyle count="3" pivot="0" name="FRED_HISTORY-style">
      <tableStyleElement dxfId="1" type="headerRow"/>
      <tableStyleElement dxfId="2" type="firstRowStripe"/>
      <tableStyleElement dxfId="3" type="secondRowStripe"/>
    </tableStyle>
    <tableStyle count="3" pivot="0" name="FRED_HISTORY_QUARTERLY-style">
      <tableStyleElement dxfId="1" type="headerRow"/>
      <tableStyleElement dxfId="2" type="firstRowStripe"/>
      <tableStyleElement dxfId="3" type="secondRowStripe"/>
    </tableStyle>
    <tableStyle count="3" pivot="0" name="INVEST_HISTORY-style">
      <tableStyleElement dxfId="1" type="headerRow"/>
      <tableStyleElement dxfId="2" type="firstRowStripe"/>
      <tableStyleElement dxfId="3" type="secondRowStripe"/>
    </tableStyle>
    <tableStyle count="3" pivot="0" name="Trump Tracke v3-style">
      <tableStyleElement dxfId="1" type="headerRow"/>
      <tableStyleElement dxfId="2" type="firstRowStripe"/>
      <tableStyleElement dxfId="3" type="secondRowStripe"/>
    </tableStyle>
    <tableStyle count="3" pivot="0" name="Trump Tracke v3-style 2">
      <tableStyleElement dxfId="1" type="headerRow"/>
      <tableStyleElement dxfId="2" type="firstRowStripe"/>
      <tableStyleElement dxfId="3" type="secondRowStripe"/>
    </tableStyle>
    <tableStyle count="3" pivot="0" name="Trump Tracke v3-style 3">
      <tableStyleElement dxfId="1" type="headerRow"/>
      <tableStyleElement dxfId="2" type="firstRowStripe"/>
      <tableStyleElement dxfId="3" type="secondRowStripe"/>
    </tableStyle>
    <tableStyle count="3" pivot="0" name="Trump Tracke v3-style 4">
      <tableStyleElement dxfId="1" type="headerRow"/>
      <tableStyleElement dxfId="2" type="firstRowStripe"/>
      <tableStyleElement dxfId="3" type="secondRowStripe"/>
    </tableStyle>
    <tableStyle count="3" pivot="0" name="Trump Tracke v3-style 5">
      <tableStyleElement dxfId="1" type="headerRow"/>
      <tableStyleElement dxfId="2" type="firstRowStripe"/>
      <tableStyleElement dxfId="3" type="secondRowStripe"/>
    </tableStyle>
    <tableStyle count="3" pivot="0" name="Trump Tracke v3-style 6">
      <tableStyleElement dxfId="1" type="headerRow"/>
      <tableStyleElement dxfId="2" type="firstRowStripe"/>
      <tableStyleElement dxfId="3" type="secondRowStripe"/>
    </tableStyle>
    <tableStyle count="3" pivot="0" name="Trump Tracke v3-style 7">
      <tableStyleElement dxfId="1" type="headerRow"/>
      <tableStyleElement dxfId="2" type="firstRowStripe"/>
      <tableStyleElement dxfId="3" type="secondRowStripe"/>
    </tableStyle>
    <tableStyle count="3" pivot="0" name="Trump Tracke v3-style 8">
      <tableStyleElement dxfId="1" type="headerRow"/>
      <tableStyleElement dxfId="2" type="firstRowStripe"/>
      <tableStyleElement dxfId="3" type="secondRowStripe"/>
    </tableStyle>
    <tableStyle count="3" pivot="0" name="Trump Tracke v3-style 9">
      <tableStyleElement dxfId="1" type="headerRow"/>
      <tableStyleElement dxfId="2" type="firstRowStripe"/>
      <tableStyleElement dxfId="3" type="secondRowStripe"/>
    </tableStyle>
    <tableStyle count="3" pivot="0" name="Trump Tracke v3-style 10">
      <tableStyleElement dxfId="1" type="headerRow"/>
      <tableStyleElement dxfId="2" type="firstRowStripe"/>
      <tableStyleElement dxfId="3" type="secondRowStripe"/>
    </tableStyle>
    <tableStyle count="3" pivot="0" name="Trump Tracke v3-style 11">
      <tableStyleElement dxfId="1" type="headerRow"/>
      <tableStyleElement dxfId="2" type="firstRowStripe"/>
      <tableStyleElement dxfId="3" type="secondRowStripe"/>
    </tableStyle>
    <tableStyle count="3" pivot="0" name="Trump Tracke v3-style 12">
      <tableStyleElement dxfId="1" type="headerRow"/>
      <tableStyleElement dxfId="2" type="firstRowStripe"/>
      <tableStyleElement dxfId="3" type="secondRowStripe"/>
    </tableStyle>
    <tableStyle count="3" pivot="0" name="Trump Tracke v3-style 13">
      <tableStyleElement dxfId="1" type="headerRow"/>
      <tableStyleElement dxfId="2" type="firstRowStripe"/>
      <tableStyleElement dxfId="3" type="secondRowStripe"/>
    </tableStyle>
    <tableStyle count="3" pivot="0" name="Trump Tracke v3-style 14">
      <tableStyleElement dxfId="1" type="headerRow"/>
      <tableStyleElement dxfId="2" type="firstRowStripe"/>
      <tableStyleElement dxfId="3" type="secondRowStripe"/>
    </tableStyle>
    <tableStyle count="3" pivot="0" name="BIDEN 2021-style">
      <tableStyleElement dxfId="1" type="headerRow"/>
      <tableStyleElement dxfId="2" type="firstRowStripe"/>
      <tableStyleElement dxfId="3" type="secondRowStripe"/>
    </tableStyle>
    <tableStyle count="3" pivot="0" name="BIDEN 2021-style 2">
      <tableStyleElement dxfId="1" type="headerRow"/>
      <tableStyleElement dxfId="2" type="firstRowStripe"/>
      <tableStyleElement dxfId="3" type="secondRowStripe"/>
    </tableStyle>
    <tableStyle count="3" pivot="0" name="BIDEN 2021-style 3">
      <tableStyleElement dxfId="1" type="headerRow"/>
      <tableStyleElement dxfId="2" type="firstRowStripe"/>
      <tableStyleElement dxfId="3" type="secondRowStripe"/>
    </tableStyle>
    <tableStyle count="3" pivot="0" name="BIDEN 2021-style 4">
      <tableStyleElement dxfId="1" type="headerRow"/>
      <tableStyleElement dxfId="2" type="firstRowStripe"/>
      <tableStyleElement dxfId="3" type="secondRowStripe"/>
    </tableStyle>
    <tableStyle count="3" pivot="0" name="BIDEN 2021-style 5">
      <tableStyleElement dxfId="1" type="headerRow"/>
      <tableStyleElement dxfId="2" type="firstRowStripe"/>
      <tableStyleElement dxfId="3" type="secondRowStripe"/>
    </tableStyle>
    <tableStyle count="3" pivot="0" name="BIDEN 2021-style 6">
      <tableStyleElement dxfId="1" type="headerRow"/>
      <tableStyleElement dxfId="2" type="firstRowStripe"/>
      <tableStyleElement dxfId="3" type="secondRowStripe"/>
    </tableStyle>
    <tableStyle count="3" pivot="0" name="BIDEN 2021-style 7">
      <tableStyleElement dxfId="1" type="headerRow"/>
      <tableStyleElement dxfId="2" type="firstRowStripe"/>
      <tableStyleElement dxfId="3" type="secondRowStripe"/>
    </tableStyle>
    <tableStyle count="3" pivot="0" name="BIDEN 2021-style 8">
      <tableStyleElement dxfId="1" type="headerRow"/>
      <tableStyleElement dxfId="2" type="firstRowStripe"/>
      <tableStyleElement dxfId="3" type="secondRowStripe"/>
    </tableStyle>
    <tableStyle count="3" pivot="0" name="BIDEN 2021-style 9">
      <tableStyleElement dxfId="1" type="headerRow"/>
      <tableStyleElement dxfId="2" type="firstRowStripe"/>
      <tableStyleElement dxfId="3" type="secondRowStripe"/>
    </tableStyle>
    <tableStyle count="3" pivot="0" name="BIDEN 2021-style 10">
      <tableStyleElement dxfId="1" type="headerRow"/>
      <tableStyleElement dxfId="2" type="firstRowStripe"/>
      <tableStyleElement dxfId="3" type="secondRowStripe"/>
    </tableStyle>
    <tableStyle count="3" pivot="0" name="BIDEN 2021-style 11">
      <tableStyleElement dxfId="1" type="headerRow"/>
      <tableStyleElement dxfId="2" type="firstRowStripe"/>
      <tableStyleElement dxfId="3" type="secondRowStripe"/>
    </tableStyle>
    <tableStyle count="3" pivot="0" name="BIDEN 2021-style 12">
      <tableStyleElement dxfId="1" type="headerRow"/>
      <tableStyleElement dxfId="2" type="firstRowStripe"/>
      <tableStyleElement dxfId="3" type="secondRowStripe"/>
    </tableStyle>
    <tableStyle count="3" pivot="0" name="BIDEN 2021-style 13">
      <tableStyleElement dxfId="1" type="headerRow"/>
      <tableStyleElement dxfId="2" type="firstRowStripe"/>
      <tableStyleElement dxfId="3" type="secondRowStripe"/>
    </tableStyle>
    <tableStyle count="3" pivot="0" name="BIDEN 2022-style">
      <tableStyleElement dxfId="1" type="headerRow"/>
      <tableStyleElement dxfId="2" type="firstRowStripe"/>
      <tableStyleElement dxfId="3" type="secondRowStripe"/>
    </tableStyle>
    <tableStyle count="3" pivot="0" name="BIDEN 2022-style 2">
      <tableStyleElement dxfId="1" type="headerRow"/>
      <tableStyleElement dxfId="2" type="firstRowStripe"/>
      <tableStyleElement dxfId="3" type="secondRowStripe"/>
    </tableStyle>
    <tableStyle count="3" pivot="0" name="BIDEN 2022-style 3">
      <tableStyleElement dxfId="1" type="headerRow"/>
      <tableStyleElement dxfId="2" type="firstRowStripe"/>
      <tableStyleElement dxfId="3" type="secondRowStripe"/>
    </tableStyle>
    <tableStyle count="3" pivot="0" name="BIDEN 2022-style 4">
      <tableStyleElement dxfId="1" type="headerRow"/>
      <tableStyleElement dxfId="2" type="firstRowStripe"/>
      <tableStyleElement dxfId="3" type="secondRowStripe"/>
    </tableStyle>
    <tableStyle count="3" pivot="0" name="BIDEN 2022-style 5">
      <tableStyleElement dxfId="1" type="headerRow"/>
      <tableStyleElement dxfId="2" type="firstRowStripe"/>
      <tableStyleElement dxfId="3" type="secondRowStripe"/>
    </tableStyle>
    <tableStyle count="3" pivot="0" name="BIDEN 2022-style 6">
      <tableStyleElement dxfId="1" type="headerRow"/>
      <tableStyleElement dxfId="2" type="firstRowStripe"/>
      <tableStyleElement dxfId="3" type="secondRowStripe"/>
    </tableStyle>
    <tableStyle count="3" pivot="0" name="BIDEN 2022-style 7">
      <tableStyleElement dxfId="1" type="headerRow"/>
      <tableStyleElement dxfId="2" type="firstRowStripe"/>
      <tableStyleElement dxfId="3" type="secondRowStripe"/>
    </tableStyle>
    <tableStyle count="3" pivot="0" name="BIDEN 2022-style 8">
      <tableStyleElement dxfId="1" type="headerRow"/>
      <tableStyleElement dxfId="2" type="firstRowStripe"/>
      <tableStyleElement dxfId="3" type="secondRowStripe"/>
    </tableStyle>
    <tableStyle count="3" pivot="0" name="BIDEN 2022-style 9">
      <tableStyleElement dxfId="1" type="headerRow"/>
      <tableStyleElement dxfId="2" type="firstRowStripe"/>
      <tableStyleElement dxfId="3" type="secondRowStripe"/>
    </tableStyle>
    <tableStyle count="3" pivot="0" name="BIDEN 2022-style 10">
      <tableStyleElement dxfId="1" type="headerRow"/>
      <tableStyleElement dxfId="2" type="firstRowStripe"/>
      <tableStyleElement dxfId="3" type="secondRowStripe"/>
    </tableStyle>
    <tableStyle count="3" pivot="0" name="BIDEN 2022-style 11">
      <tableStyleElement dxfId="1" type="headerRow"/>
      <tableStyleElement dxfId="2" type="firstRowStripe"/>
      <tableStyleElement dxfId="3" type="secondRowStripe"/>
    </tableStyle>
    <tableStyle count="3" pivot="0" name="BIDEN 2022-style 12">
      <tableStyleElement dxfId="1" type="headerRow"/>
      <tableStyleElement dxfId="2" type="firstRowStripe"/>
      <tableStyleElement dxfId="3" type="secondRowStripe"/>
    </tableStyle>
    <tableStyle count="3" pivot="0" name="BIDEN 2022-style 13">
      <tableStyleElement dxfId="1" type="headerRow"/>
      <tableStyleElement dxfId="2" type="firstRowStripe"/>
      <tableStyleElement dxfId="3" type="secondRowStripe"/>
    </tableStyle>
    <tableStyle count="3" pivot="0" name="BIDEN 2023-style">
      <tableStyleElement dxfId="1" type="headerRow"/>
      <tableStyleElement dxfId="2" type="firstRowStripe"/>
      <tableStyleElement dxfId="3" type="secondRowStripe"/>
    </tableStyle>
    <tableStyle count="3" pivot="0" name="BIDEN 2023-style 2">
      <tableStyleElement dxfId="1" type="headerRow"/>
      <tableStyleElement dxfId="2" type="firstRowStripe"/>
      <tableStyleElement dxfId="3" type="secondRowStripe"/>
    </tableStyle>
    <tableStyle count="3" pivot="0" name="BIDEN 2023-style 3">
      <tableStyleElement dxfId="1" type="headerRow"/>
      <tableStyleElement dxfId="2" type="firstRowStripe"/>
      <tableStyleElement dxfId="3" type="secondRowStripe"/>
    </tableStyle>
    <tableStyle count="3" pivot="0" name="BIDEN 2023-style 4">
      <tableStyleElement dxfId="1" type="headerRow"/>
      <tableStyleElement dxfId="2" type="firstRowStripe"/>
      <tableStyleElement dxfId="3" type="secondRowStripe"/>
    </tableStyle>
    <tableStyle count="3" pivot="0" name="BIDEN 2023-style 5">
      <tableStyleElement dxfId="1" type="headerRow"/>
      <tableStyleElement dxfId="2" type="firstRowStripe"/>
      <tableStyleElement dxfId="3" type="secondRowStripe"/>
    </tableStyle>
    <tableStyle count="3" pivot="0" name="BIDEN 2023-style 6">
      <tableStyleElement dxfId="1" type="headerRow"/>
      <tableStyleElement dxfId="2" type="firstRowStripe"/>
      <tableStyleElement dxfId="3" type="secondRowStripe"/>
    </tableStyle>
    <tableStyle count="3" pivot="0" name="BIDEN 2023-style 7">
      <tableStyleElement dxfId="1" type="headerRow"/>
      <tableStyleElement dxfId="2" type="firstRowStripe"/>
      <tableStyleElement dxfId="3" type="secondRowStripe"/>
    </tableStyle>
    <tableStyle count="3" pivot="0" name="BIDEN 2023-style 8">
      <tableStyleElement dxfId="1" type="headerRow"/>
      <tableStyleElement dxfId="2" type="firstRowStripe"/>
      <tableStyleElement dxfId="3" type="secondRowStripe"/>
    </tableStyle>
    <tableStyle count="3" pivot="0" name="BIDEN 2023-style 9">
      <tableStyleElement dxfId="1" type="headerRow"/>
      <tableStyleElement dxfId="2" type="firstRowStripe"/>
      <tableStyleElement dxfId="3" type="secondRowStripe"/>
    </tableStyle>
    <tableStyle count="3" pivot="0" name="BIDEN 2023-style 10">
      <tableStyleElement dxfId="1" type="headerRow"/>
      <tableStyleElement dxfId="2" type="firstRowStripe"/>
      <tableStyleElement dxfId="3" type="secondRowStripe"/>
    </tableStyle>
    <tableStyle count="3" pivot="0" name="BIDEN 2023-style 11">
      <tableStyleElement dxfId="1" type="headerRow"/>
      <tableStyleElement dxfId="2" type="firstRowStripe"/>
      <tableStyleElement dxfId="3" type="secondRowStripe"/>
    </tableStyle>
    <tableStyle count="3" pivot="0" name="BIDEN 2023-style 12">
      <tableStyleElement dxfId="1" type="headerRow"/>
      <tableStyleElement dxfId="2" type="firstRowStripe"/>
      <tableStyleElement dxfId="3" type="secondRowStripe"/>
    </tableStyle>
    <tableStyle count="3" pivot="0" name="BIDEN 2023-style 13">
      <tableStyleElement dxfId="1" type="headerRow"/>
      <tableStyleElement dxfId="2" type="firstRowStripe"/>
      <tableStyleElement dxfId="3" type="secondRowStripe"/>
    </tableStyle>
    <tableStyle count="3" pivot="0" name="BIDEN 2024-style">
      <tableStyleElement dxfId="1" type="headerRow"/>
      <tableStyleElement dxfId="2" type="firstRowStripe"/>
      <tableStyleElement dxfId="3" type="secondRowStripe"/>
    </tableStyle>
    <tableStyle count="3" pivot="0" name="BIDEN 2024-style 2">
      <tableStyleElement dxfId="1" type="headerRow"/>
      <tableStyleElement dxfId="2" type="firstRowStripe"/>
      <tableStyleElement dxfId="3" type="secondRowStripe"/>
    </tableStyle>
    <tableStyle count="3" pivot="0" name="BIDEN 2024-style 3">
      <tableStyleElement dxfId="1" type="headerRow"/>
      <tableStyleElement dxfId="2" type="firstRowStripe"/>
      <tableStyleElement dxfId="3" type="secondRowStripe"/>
    </tableStyle>
    <tableStyle count="3" pivot="0" name="BIDEN 2024-style 4">
      <tableStyleElement dxfId="1" type="headerRow"/>
      <tableStyleElement dxfId="2" type="firstRowStripe"/>
      <tableStyleElement dxfId="3" type="secondRowStripe"/>
    </tableStyle>
    <tableStyle count="3" pivot="0" name="BIDEN 2024-style 5">
      <tableStyleElement dxfId="1" type="headerRow"/>
      <tableStyleElement dxfId="2" type="firstRowStripe"/>
      <tableStyleElement dxfId="3" type="secondRowStripe"/>
    </tableStyle>
    <tableStyle count="3" pivot="0" name="BIDEN 2024-style 6">
      <tableStyleElement dxfId="1" type="headerRow"/>
      <tableStyleElement dxfId="2" type="firstRowStripe"/>
      <tableStyleElement dxfId="3" type="secondRowStripe"/>
    </tableStyle>
    <tableStyle count="3" pivot="0" name="BIDEN 2024-style 7">
      <tableStyleElement dxfId="1" type="headerRow"/>
      <tableStyleElement dxfId="2" type="firstRowStripe"/>
      <tableStyleElement dxfId="3" type="secondRowStripe"/>
    </tableStyle>
    <tableStyle count="3" pivot="0" name="BIDEN 2024-style 8">
      <tableStyleElement dxfId="1" type="headerRow"/>
      <tableStyleElement dxfId="2" type="firstRowStripe"/>
      <tableStyleElement dxfId="3" type="secondRowStripe"/>
    </tableStyle>
    <tableStyle count="3" pivot="0" name="BIDEN 2024-style 9">
      <tableStyleElement dxfId="1" type="headerRow"/>
      <tableStyleElement dxfId="2" type="firstRowStripe"/>
      <tableStyleElement dxfId="3" type="secondRowStripe"/>
    </tableStyle>
    <tableStyle count="3" pivot="0" name="BIDEN 2024-style 10">
      <tableStyleElement dxfId="1" type="headerRow"/>
      <tableStyleElement dxfId="2" type="firstRowStripe"/>
      <tableStyleElement dxfId="3" type="secondRowStripe"/>
    </tableStyle>
    <tableStyle count="3" pivot="0" name="BIDEN 2024-style 11">
      <tableStyleElement dxfId="1" type="headerRow"/>
      <tableStyleElement dxfId="2" type="firstRowStripe"/>
      <tableStyleElement dxfId="3" type="secondRowStripe"/>
    </tableStyle>
    <tableStyle count="3" pivot="0" name="BIDEN 2024-style 12">
      <tableStyleElement dxfId="1" type="headerRow"/>
      <tableStyleElement dxfId="2" type="firstRowStripe"/>
      <tableStyleElement dxfId="3" type="secondRowStripe"/>
    </tableStyle>
    <tableStyle count="3" pivot="0" name="BIDEN 2024-style 13">
      <tableStyleElement dxfId="1" type="headerRow"/>
      <tableStyleElement dxfId="2" type="firstRowStripe"/>
      <tableStyleElement dxfId="3" type="secondRowStripe"/>
    </tableStyle>
    <tableStyle count="2" pivot="0" name="Mobile Version (in build)-style">
      <tableStyleElement dxfId="3" type="firstRowStripe"/>
      <tableStyleElement dxfId="2" type="secondRowStripe"/>
    </tableStyle>
    <tableStyle count="3" pivot="0" name="Mobile Version (in build)-style 2">
      <tableStyleElement dxfId="1" type="headerRow"/>
      <tableStyleElement dxfId="2" type="firstRowStripe"/>
      <tableStyleElement dxfId="3" type="secondRowStripe"/>
    </tableStyle>
    <tableStyle count="3" pivot="0" name="Mobile Version (in build)-style 3">
      <tableStyleElement dxfId="1" type="headerRow"/>
      <tableStyleElement dxfId="2" type="firstRowStripe"/>
      <tableStyleElement dxfId="3" type="secondRowStripe"/>
    </tableStyle>
    <tableStyle count="3" pivot="0" name="Mobile Version (in build)-style 4">
      <tableStyleElement dxfId="1" type="headerRow"/>
      <tableStyleElement dxfId="2" type="firstRowStripe"/>
      <tableStyleElement dxfId="3" type="secondRowStripe"/>
    </tableStyle>
    <tableStyle count="3" pivot="0" name="Mobile Version (in build)-style 5">
      <tableStyleElement dxfId="1" type="headerRow"/>
      <tableStyleElement dxfId="2" type="firstRowStripe"/>
      <tableStyleElement dxfId="3" type="secondRowStripe"/>
    </tableStyle>
    <tableStyle count="3" pivot="0" name="Mobile Version (in build)-style 6">
      <tableStyleElement dxfId="1" type="headerRow"/>
      <tableStyleElement dxfId="2" type="firstRowStripe"/>
      <tableStyleElement dxfId="3" type="secondRowStripe"/>
    </tableStyle>
    <tableStyle count="3" pivot="0" name="Mobile Version (in build)-style 7">
      <tableStyleElement dxfId="1" type="headerRow"/>
      <tableStyleElement dxfId="2" type="firstRowStripe"/>
      <tableStyleElement dxfId="3" type="secondRowStripe"/>
    </tableStyle>
    <tableStyle count="3" pivot="0" name="Mobile Version (in build)-style 8">
      <tableStyleElement dxfId="1" type="headerRow"/>
      <tableStyleElement dxfId="2" type="firstRowStripe"/>
      <tableStyleElement dxfId="3" type="secondRowStripe"/>
    </tableStyle>
    <tableStyle count="3" pivot="0" name="Mobile Version (in build)-style 9">
      <tableStyleElement dxfId="1" type="headerRow"/>
      <tableStyleElement dxfId="2" type="firstRowStripe"/>
      <tableStyleElement dxfId="3" type="secondRowStripe"/>
    </tableStyle>
    <tableStyle count="3" pivot="0" name="Mobile Version (in build)-style 10">
      <tableStyleElement dxfId="1" type="headerRow"/>
      <tableStyleElement dxfId="2" type="firstRowStripe"/>
      <tableStyleElement dxfId="3" type="secondRowStripe"/>
    </tableStyle>
    <tableStyle count="3" pivot="0" name="Mobile Version (in build)-style 11">
      <tableStyleElement dxfId="1" type="headerRow"/>
      <tableStyleElement dxfId="2" type="firstRowStripe"/>
      <tableStyleElement dxfId="3" type="secondRowStripe"/>
    </tableStyle>
    <tableStyle count="3" pivot="0" name="TRUMP TRACKER alpha-style">
      <tableStyleElement dxfId="1" type="headerRow"/>
      <tableStyleElement dxfId="2" type="firstRowStripe"/>
      <tableStyleElement dxfId="3" type="secondRowStripe"/>
    </tableStyle>
    <tableStyle count="3" pivot="0" name="TRUMP TRACKER alpha-style 2">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val>
            <c:numRef>
              <c:f>'Charts (in build)'!$A$1</c:f>
              <c:numCache/>
            </c:numRef>
          </c:val>
        </c:ser>
        <c:axId val="1402680432"/>
        <c:axId val="1015212974"/>
      </c:barChart>
      <c:catAx>
        <c:axId val="140268043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15212974"/>
      </c:catAx>
      <c:valAx>
        <c:axId val="1015212974"/>
        <c:scaling>
          <c:orientation val="minMax"/>
        </c:scaling>
        <c:delete val="0"/>
        <c:axPos val="l"/>
        <c:tickLblPos val="nextTo"/>
        <c:spPr>
          <a:ln>
            <a:noFill/>
          </a:ln>
        </c:spPr>
        <c:crossAx val="1402680432"/>
      </c:valAx>
    </c:plotArea>
    <c:legend>
      <c:legendPos val="r"/>
      <c:overlay val="0"/>
      <c:txPr>
        <a:bodyPr/>
        <a:lstStyle/>
        <a:p>
          <a:pPr lvl="0">
            <a:defRPr b="0">
              <a:solidFill>
                <a:srgbClr val="1A1A1A"/>
              </a:solidFill>
              <a:latin typeface="+mn-lt"/>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6.xml.rels><?xml version="1.0" encoding="UTF-8" standalone="yes"?><Relationships xmlns="http://schemas.openxmlformats.org/package/2006/relationships"><Relationship Id="rId1" Type="http://schemas.openxmlformats.org/officeDocument/2006/relationships/image" Target="../media/Chart2.png"/><Relationship Id="rId2" Type="http://schemas.openxmlformats.org/officeDocument/2006/relationships/image" Target="../media/Chart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85725</xdr:colOff>
      <xdr:row>19</xdr:row>
      <xdr:rowOff>28575</xdr:rowOff>
    </xdr:from>
    <xdr:ext cx="3733800" cy="20859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85725</xdr:colOff>
      <xdr:row>19</xdr:row>
      <xdr:rowOff>28575</xdr:rowOff>
    </xdr:from>
    <xdr:ext cx="3733800" cy="20859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85725</xdr:colOff>
      <xdr:row>19</xdr:row>
      <xdr:rowOff>28575</xdr:rowOff>
    </xdr:from>
    <xdr:ext cx="3733800" cy="20859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85725</xdr:colOff>
      <xdr:row>19</xdr:row>
      <xdr:rowOff>28575</xdr:rowOff>
    </xdr:from>
    <xdr:ext cx="3733800" cy="20859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19050</xdr:rowOff>
    </xdr:from>
    <xdr:ext cx="2838450" cy="17526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952500</xdr:colOff>
      <xdr:row>2</xdr:row>
      <xdr:rowOff>238125</xdr:rowOff>
    </xdr:from>
    <xdr:ext cx="1533525" cy="1533525"/>
    <xdr:pic>
      <xdr:nvPicPr>
        <xdr:cNvPr id="611951512" name="Chart2"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952500</xdr:colOff>
      <xdr:row>3</xdr:row>
      <xdr:rowOff>0</xdr:rowOff>
    </xdr:from>
    <xdr:ext cx="1533525" cy="1533525"/>
    <xdr:pic>
      <xdr:nvPicPr>
        <xdr:cNvPr id="1102474918" name="Chart3"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952500</xdr:colOff>
      <xdr:row>3</xdr:row>
      <xdr:rowOff>9525</xdr:rowOff>
    </xdr:from>
    <xdr:ext cx="1533525" cy="1533525"/>
    <xdr:pic>
      <xdr:nvPicPr>
        <xdr:cNvPr id="937749516" name="Chart4"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952500</xdr:colOff>
      <xdr:row>11</xdr:row>
      <xdr:rowOff>190500</xdr:rowOff>
    </xdr:from>
    <xdr:ext cx="1628775" cy="1600200"/>
    <xdr:pic>
      <xdr:nvPicPr>
        <xdr:cNvPr id="1919724583" name="Chart5"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952500</xdr:colOff>
      <xdr:row>24</xdr:row>
      <xdr:rowOff>104775</xdr:rowOff>
    </xdr:from>
    <xdr:ext cx="1628775" cy="1600200"/>
    <xdr:pic>
      <xdr:nvPicPr>
        <xdr:cNvPr id="2002407165" name="Chart6"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952500</xdr:colOff>
      <xdr:row>24</xdr:row>
      <xdr:rowOff>104775</xdr:rowOff>
    </xdr:from>
    <xdr:ext cx="1628775" cy="1600200"/>
    <xdr:pic>
      <xdr:nvPicPr>
        <xdr:cNvPr id="1842952617" name="Chart7"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952500</xdr:colOff>
      <xdr:row>24</xdr:row>
      <xdr:rowOff>104775</xdr:rowOff>
    </xdr:from>
    <xdr:ext cx="1628775" cy="1600200"/>
    <xdr:pic>
      <xdr:nvPicPr>
        <xdr:cNvPr id="230415819" name="Chart8"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952500</xdr:colOff>
      <xdr:row>36</xdr:row>
      <xdr:rowOff>66675</xdr:rowOff>
    </xdr:from>
    <xdr:ext cx="1628775" cy="1600200"/>
    <xdr:pic>
      <xdr:nvPicPr>
        <xdr:cNvPr id="1588084812" name="Chart9"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952500</xdr:colOff>
      <xdr:row>36</xdr:row>
      <xdr:rowOff>66675</xdr:rowOff>
    </xdr:from>
    <xdr:ext cx="1628775" cy="1600200"/>
    <xdr:pic>
      <xdr:nvPicPr>
        <xdr:cNvPr id="71220934" name="Chart10"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952500</xdr:colOff>
      <xdr:row>36</xdr:row>
      <xdr:rowOff>66675</xdr:rowOff>
    </xdr:from>
    <xdr:ext cx="1628775" cy="1600200"/>
    <xdr:pic>
      <xdr:nvPicPr>
        <xdr:cNvPr id="1228377967" name="Chart11"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952500</xdr:colOff>
      <xdr:row>49</xdr:row>
      <xdr:rowOff>85725</xdr:rowOff>
    </xdr:from>
    <xdr:ext cx="1628775" cy="1600200"/>
    <xdr:pic>
      <xdr:nvPicPr>
        <xdr:cNvPr id="855813154" name="Chart1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952500</xdr:colOff>
      <xdr:row>49</xdr:row>
      <xdr:rowOff>85725</xdr:rowOff>
    </xdr:from>
    <xdr:ext cx="1628775" cy="1600200"/>
    <xdr:pic>
      <xdr:nvPicPr>
        <xdr:cNvPr id="1304271285" name="Chart13"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headerRowCount="0" ref="AD1" displayName="Table_1" name="Table_1" id="1">
  <tableColumns count="1">
    <tableColumn name="Column1" id="1"/>
  </tableColumns>
  <tableStyleInfo name="TRUMP TRACKER-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W17:AA33" displayName="Table_2" name="Table_2" id="2">
  <tableColumns count="5">
    <tableColumn name="Column1" id="1"/>
    <tableColumn name="Column2" id="2"/>
    <tableColumn name="Column3" id="3"/>
    <tableColumn name="Column4" id="4"/>
    <tableColumn name="Column5" id="5"/>
  </tableColumns>
  <tableStyleInfo name="TRUMP TRACKER-style 2" showColumnStripes="0" showFirstColumn="1" showLastColumn="1" showRowStripes="1"/>
</table>
</file>

<file path=xl/tables/table3.xml><?xml version="1.0" encoding="utf-8"?>
<table xmlns="http://schemas.openxmlformats.org/spreadsheetml/2006/main" headerRowCount="0" ref="A31:G46" displayName="Table_3" name="Table_3" id="3">
  <tableColumns count="7">
    <tableColumn name="Column1" id="1"/>
    <tableColumn name="Column2" id="2"/>
    <tableColumn name="Column3" id="3"/>
    <tableColumn name="Column4" id="4"/>
    <tableColumn name="Column5" id="5"/>
    <tableColumn name="Column6" id="6"/>
    <tableColumn name="Column7" id="7"/>
  </tableColumns>
  <tableStyleInfo name="TRUMP TRACKER-style 3"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W34:AA53" displayName="Table_4" name="Table_4" id="4">
  <tableColumns count="5">
    <tableColumn name="Column1" id="1"/>
    <tableColumn name="Column2" id="2"/>
    <tableColumn name="Column3" id="3"/>
    <tableColumn name="Column4" id="4"/>
    <tableColumn name="Column5" id="5"/>
  </tableColumns>
  <tableStyleInfo name="TRUMP TRACKER-style 4" showColumnStripes="0" showFirstColumn="1" showLastColumn="1" showRowStripes="1"/>
</table>
</file>

<file path=xl/tables/table5.xml><?xml version="1.0" encoding="utf-8"?>
<table xmlns="http://schemas.openxmlformats.org/spreadsheetml/2006/main" headerRowCount="0" ref="AB34:AB53" displayName="Table_5" name="Table_5" id="5">
  <tableColumns count="1">
    <tableColumn name="Column1" id="1"/>
  </tableColumns>
  <tableStyleInfo name="TRUMP TRACKER-style 5" showColumnStripes="0" showFirstColumn="1" showLastColumn="1" showRowStripes="1"/>
</table>
</file>

<file path=xl/tables/table6.xml><?xml version="1.0" encoding="utf-8"?>
<table xmlns="http://schemas.openxmlformats.org/spreadsheetml/2006/main" headerRowCount="0" ref="A47:H53" displayName="Table_6" name="Table_6" id="6">
  <tableColumns count="8">
    <tableColumn name="Column1" id="1"/>
    <tableColumn name="Column2" id="2"/>
    <tableColumn name="Column3" id="3"/>
    <tableColumn name="Column4" id="4"/>
    <tableColumn name="Column5" id="5"/>
    <tableColumn name="Column6" id="6"/>
    <tableColumn name="Column7" id="7"/>
    <tableColumn name="Column8" id="8"/>
  </tableColumns>
  <tableStyleInfo name="TRUMP TRACKER-style 6" showColumnStripes="0" showFirstColumn="1" showLastColumn="1" showRowStripes="1"/>
</table>
</file>

<file path=xl/tables/table7.xml><?xml version="1.0" encoding="utf-8"?>
<table xmlns="http://schemas.openxmlformats.org/spreadsheetml/2006/main" ref="A1:BT20" displayName="Table_7" name="Table_7" id="7">
  <tableColumns count="72">
    <tableColumn name="Date" id="1"/>
    <tableColumn name="Median Home Value" id="2"/>
    <tableColumn name="Median New Home Sale Price" id="3"/>
    <tableColumn name="Mortgage Rate" id="4"/>
    <tableColumn name="Fed Funds Rate" id="5"/>
    <tableColumn name="10-Year Treasury Yield" id="6"/>
    <tableColumn name="Core Inflation (Sticky)" id="7"/>
    <tableColumn name="Housing Affordability Index" id="8"/>
    <tableColumn name="Median Household Income" id="9"/>
    <tableColumn name="Total Inventory" id="10"/>
    <tableColumn name="New Construction Inventory" id="11"/>
    <tableColumn name="Building Permits" id="12"/>
    <tableColumn name="Unemployment Rate" id="13"/>
    <tableColumn name="Mortgage Delinquency" id="14"/>
    <tableColumn name="Disposable Income Share" id="15"/>
    <tableColumn name="Foreclosure Rate" id="16"/>
    <tableColumn name="Business Loan Delinquency" id="17"/>
    <tableColumn name="All Loans Delinquency" id="18"/>
    <tableColumn name="Credit Card Delinquency" id="19"/>
    <tableColumn name="Rental Vacancy Rate" id="20"/>
    <tableColumn name="Job Openings" id="21"/>
    <tableColumn name="U6 Unemployment Rate" id="22"/>
    <tableColumn name="Temp Help Employment" id="23"/>
    <tableColumn name="Lumber" id="24"/>
    <tableColumn name="Steel" id="25"/>
    <tableColumn name="Shingles" id="26"/>
    <tableColumn name="Plumbing" id="27"/>
    <tableColumn name="Concrete" id="28"/>
    <tableColumn name="Power (per KWH)" id="29"/>
    <tableColumn name="Milk" id="30"/>
    <tableColumn name="Eggs" id="31"/>
    <tableColumn name="Bread" id="32"/>
    <tableColumn name="Chicken (boneless)" id="33"/>
    <tableColumn name="Home Insurance" id="34"/>
    <tableColumn name="Auto Insurance" id="35"/>
    <tableColumn name="Medical Care" id="36"/>
    <tableColumn name="Food Overall" id="37"/>
    <tableColumn name="Doors &amp; Windows" id="38"/>
    <tableColumn name="HVAC System" id="39"/>
    <tableColumn name="Fridge" id="40"/>
    <tableColumn name="Water Heater" id="41"/>
    <tableColumn name="Beef" id="42"/>
    <tableColumn name="Coffee" id="43"/>
    <tableColumn name="Car Parts" id="44"/>
    <tableColumn name="Childcare / Education" id="45"/>
    <tableColumn name="Clothing" id="46"/>
    <tableColumn name="Used Car" id="47"/>
    <tableColumn name="Health Insurance (PPI)" id="48"/>
    <tableColumn name="Rent" id="49"/>
    <tableColumn name="Natural Gas" id="50"/>
    <tableColumn name="Water/Sewer/Trash (CPI)" id="51"/>
    <tableColumn name="Public Transit Fares" id="52"/>
    <tableColumn name="Furniture" id="53"/>
    <tableColumn name="Cleaning Supplies" id="54"/>
    <tableColumn name="Cable / Streaming TV" id="55"/>
    <tableColumn name="Internet / IT" id="56"/>
    <tableColumn name="Food Away From Home" id="57"/>
    <tableColumn name="Personal Care" id="58"/>
    <tableColumn name="Rice per lb" id="59"/>
    <tableColumn name="White Flour per lb" id="60"/>
    <tableColumn name="White Sugar per lb" id="61"/>
    <tableColumn name="Tomatoes per lb" id="62"/>
    <tableColumn name="Bananas per lb" id="63"/>
    <tableColumn name="Potatoes per lb" id="64"/>
    <tableColumn name="Lettuce per lb" id="65"/>
    <tableColumn name="Cheddar Cheese per lb" id="66"/>
    <tableColumn name="Bacon per lb" id="67"/>
    <tableColumn name="Potato Chips" id="68"/>
    <tableColumn name="Disposable Diapers" id="69"/>
    <tableColumn name="Oranges per lb" id="70"/>
    <tableColumn name="Tissue Paper / Toilet Paper" id="71"/>
    <tableColumn name="Trash Collection (PPI)" id="72"/>
  </tableColumns>
  <tableStyleInfo name="FRED_HISTORY-style" showColumnStripes="0" showFirstColumn="1" showLastColumn="1" showRowStripes="1"/>
</table>
</file>

<file path=xl/tables/table8.xml><?xml version="1.0" encoding="utf-8"?>
<table xmlns="http://schemas.openxmlformats.org/spreadsheetml/2006/main" ref="A1:BU1112" displayName="Table_8" name="Table_8" id="8">
  <tableColumns count="73">
    <tableColumn name="Date" id="1"/>
    <tableColumn name="Median Home Value" id="2"/>
    <tableColumn name="Median New Home Sale Price" id="3"/>
    <tableColumn name="Mortgage Rate" id="4"/>
    <tableColumn name="Fed Funds Rate" id="5"/>
    <tableColumn name="10-Year Treasury Yield" id="6"/>
    <tableColumn name="Core Inflation (Sticky)" id="7"/>
    <tableColumn name="Housing Affordability Index" id="8"/>
    <tableColumn name="Median Household Income" id="9"/>
    <tableColumn name="Total Inventory" id="10"/>
    <tableColumn name="New Construction Inventory" id="11"/>
    <tableColumn name="Building Permits" id="12"/>
    <tableColumn name="Unemployment Rate" id="13"/>
    <tableColumn name="Mortgage Delinquency" id="14"/>
    <tableColumn name="Disposable Income Share" id="15"/>
    <tableColumn name="Foreclosure Rate" id="16"/>
    <tableColumn name="Business Loan Delinquency" id="17"/>
    <tableColumn name="All Loans Delinquency" id="18"/>
    <tableColumn name="Credit Card Delinquency" id="19"/>
    <tableColumn name="Rental Vacancy Rate" id="20"/>
    <tableColumn name="Job Openings" id="21"/>
    <tableColumn name="U6 Unemployment Rate" id="22"/>
    <tableColumn name="Temp Help Employment" id="23"/>
    <tableColumn name="Lumber" id="24"/>
    <tableColumn name="Steel" id="25"/>
    <tableColumn name="Shingles" id="26"/>
    <tableColumn name="Plumbing" id="27"/>
    <tableColumn name="Concrete" id="28"/>
    <tableColumn name="Power (per KWH)" id="29"/>
    <tableColumn name="Milk" id="30"/>
    <tableColumn name="Eggs" id="31"/>
    <tableColumn name="Bread" id="32"/>
    <tableColumn name="Chicken (boneless)" id="33"/>
    <tableColumn name="Home Insurance" id="34"/>
    <tableColumn name="Auto Insurance" id="35"/>
    <tableColumn name="Medical Care" id="36"/>
    <tableColumn name="Food Overall" id="37"/>
    <tableColumn name="Doors &amp; Windows" id="38"/>
    <tableColumn name="HVAC System" id="39"/>
    <tableColumn name="Fridge" id="40"/>
    <tableColumn name="Water Heater" id="41"/>
    <tableColumn name="Beef" id="42"/>
    <tableColumn name="Coffee" id="43"/>
    <tableColumn name="Car Parts" id="44"/>
    <tableColumn name="Childcare / Education" id="45"/>
    <tableColumn name="Clothing" id="46"/>
    <tableColumn name="Used Car" id="47"/>
    <tableColumn name="Health Insurance (PPI)" id="48"/>
    <tableColumn name="Rent" id="49"/>
    <tableColumn name="Natural Gas" id="50"/>
    <tableColumn name="Water/Sewer/Trash (CPI)" id="51"/>
    <tableColumn name="Public Transit Fares" id="52"/>
    <tableColumn name="Furniture" id="53"/>
    <tableColumn name="Cleaning Supplies" id="54"/>
    <tableColumn name="Cable / Streaming TV" id="55"/>
    <tableColumn name="Internet / IT" id="56"/>
    <tableColumn name="Food Away From Home" id="57"/>
    <tableColumn name="Personal Care" id="58"/>
    <tableColumn name="Rice per lb" id="59"/>
    <tableColumn name="White Flour per lb" id="60"/>
    <tableColumn name="White Sugar per lb" id="61"/>
    <tableColumn name="Tomatoes per lb" id="62"/>
    <tableColumn name="Bananas per lb" id="63"/>
    <tableColumn name="Potatoes per lb" id="64"/>
    <tableColumn name="Lettuce per lb" id="65"/>
    <tableColumn name="Cheddar Cheese per lb" id="66"/>
    <tableColumn name="Bacon per lb" id="67"/>
    <tableColumn name="Potato Chips" id="68"/>
    <tableColumn name="Disposable Diapers" id="69"/>
    <tableColumn name="Oranges per lb" id="70"/>
    <tableColumn name="Tissue Paper / Toilet Paper" id="71"/>
    <tableColumn name="Trash Collection (PPI)" id="72"/>
    <tableColumn name="econ index" id="73"/>
  </tableColumns>
  <tableStyleInfo name="FRED_HISTORY_QUARTERLY-style" showColumnStripes="0" showFirstColumn="1" showLastColumn="1" showRowStripes="1"/>
</table>
</file>

<file path=xl/tables/table9.xml><?xml version="1.0" encoding="utf-8"?>
<table xmlns="http://schemas.openxmlformats.org/spreadsheetml/2006/main" headerRowCount="0" ref="A1:Z114" displayName="Table_9" name="Table_9" id="9">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INVEST_HISTORY-style"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headerRowCount="0" ref="D2:D7" displayName="Table_10" name="Table_10" id="10">
  <tableColumns count="1">
    <tableColumn name="Column1" id="1"/>
  </tableColumns>
  <tableStyleInfo name="Trump Tracke v3-style" showColumnStripes="0" showFirstColumn="1" showLastColumn="1" showRowStripes="1"/>
  <extLst>
    <ext uri="GoogleSheetsCustomDataVersion1">
      <go:sheetsCustomData xmlns:go="http://customooxmlschemas.google.com/" headerRowCount="1"/>
    </ext>
  </extLst>
</table>
</file>

<file path=xl/tables/table11.xml><?xml version="1.0" encoding="utf-8"?>
<table xmlns="http://schemas.openxmlformats.org/spreadsheetml/2006/main" ref="J2:N26" displayName="Table_11" name="Table_11" id="11">
  <tableColumns count="5">
    <tableColumn name="KPI" id="1"/>
    <tableColumn name="Target" id="2"/>
    <tableColumn name="Current" id="3"/>
    <tableColumn name="Start" id="4"/>
    <tableColumn name="Total Change" id="5"/>
  </tableColumns>
  <tableStyleInfo name="Trump Tracke v3-style 2" showColumnStripes="0" showFirstColumn="1" showLastColumn="1" showRowStripes="1"/>
</table>
</file>

<file path=xl/tables/table12.xml><?xml version="1.0" encoding="utf-8"?>
<table xmlns="http://schemas.openxmlformats.org/spreadsheetml/2006/main" ref="P2:S17" displayName="Table_12" name="Table_12" id="12">
  <tableColumns count="4">
    <tableColumn name="Builder Expenses" id="1"/>
    <tableColumn name="Current " id="2"/>
    <tableColumn name="Start" id="3"/>
    <tableColumn name="Total Change" id="4"/>
  </tableColumns>
  <tableStyleInfo name="Trump Tracke v3-style 3" showColumnStripes="0" showFirstColumn="1" showLastColumn="1" showRowStripes="1"/>
</table>
</file>

<file path=xl/tables/table13.xml><?xml version="1.0" encoding="utf-8"?>
<table xmlns="http://schemas.openxmlformats.org/spreadsheetml/2006/main" headerRowCount="0" ref="T2:U17" displayName="Table_13" name="Table_13" id="13">
  <tableColumns count="2">
    <tableColumn name="Column1" id="1"/>
    <tableColumn name="Column2" id="2"/>
  </tableColumns>
  <tableStyleInfo name="Trump Tracke v3-style 4" showColumnStripes="0" showFirstColumn="1" showLastColumn="1" showRowStripes="1"/>
  <extLst>
    <ext uri="GoogleSheetsCustomDataVersion1">
      <go:sheetsCustomData xmlns:go="http://customooxmlschemas.google.com/" headerRowCount="1"/>
    </ext>
  </extLst>
</table>
</file>

<file path=xl/tables/table14.xml><?xml version="1.0" encoding="utf-8"?>
<table xmlns="http://schemas.openxmlformats.org/spreadsheetml/2006/main" ref="V2:Y18" displayName="Table_14" name="Table_14" id="14">
  <tableColumns count="4">
    <tableColumn name="Household Expenses" id="1"/>
    <tableColumn name="Current " id="2"/>
    <tableColumn name="Start" id="3"/>
    <tableColumn name="Total Change" id="4"/>
  </tableColumns>
  <tableStyleInfo name="Trump Tracke v3-style 5" showColumnStripes="0" showFirstColumn="1" showLastColumn="1" showRowStripes="1"/>
</table>
</file>

<file path=xl/tables/table15.xml><?xml version="1.0" encoding="utf-8"?>
<table xmlns="http://schemas.openxmlformats.org/spreadsheetml/2006/main" headerRowCount="0" ref="Z2:Z16" displayName="Table_15" name="Table_15" id="15">
  <tableColumns count="1">
    <tableColumn name="Column1" id="1"/>
  </tableColumns>
  <tableStyleInfo name="Trump Tracke v3-style 6" showColumnStripes="0" showFirstColumn="1" showLastColumn="1" showRowStripes="1"/>
  <extLst>
    <ext uri="GoogleSheetsCustomDataVersion1">
      <go:sheetsCustomData xmlns:go="http://customooxmlschemas.google.com/" headerRowCount="1"/>
    </ext>
  </extLst>
</table>
</file>

<file path=xl/tables/table16.xml><?xml version="1.0" encoding="utf-8"?>
<table xmlns="http://schemas.openxmlformats.org/spreadsheetml/2006/main" headerRowCount="0" ref="A10:G17" displayName="Table_16" name="Table_16" id="16">
  <tableColumns count="7">
    <tableColumn name="Column1" id="1"/>
    <tableColumn name="Column2" id="2"/>
    <tableColumn name="Column3" id="3"/>
    <tableColumn name="Column4" id="4"/>
    <tableColumn name="Column5" id="5"/>
    <tableColumn name="Column6" id="6"/>
    <tableColumn name="Column7" id="7"/>
  </tableColumns>
  <tableStyleInfo name="Trump Tracke v3-style 7" showColumnStripes="0" showFirstColumn="1" showLastColumn="1" showRowStripes="1"/>
  <extLst>
    <ext uri="GoogleSheetsCustomDataVersion1">
      <go:sheetsCustomData xmlns:go="http://customooxmlschemas.google.com/" headerRowCount="1"/>
    </ext>
  </extLst>
</table>
</file>

<file path=xl/tables/table17.xml><?xml version="1.0" encoding="utf-8"?>
<table xmlns="http://schemas.openxmlformats.org/spreadsheetml/2006/main" headerRowCount="0" ref="A20:G28" displayName="Table_17" name="Table_17" id="17">
  <tableColumns count="7">
    <tableColumn name="Column1" id="1"/>
    <tableColumn name="Column2" id="2"/>
    <tableColumn name="Column3" id="3"/>
    <tableColumn name="Column4" id="4"/>
    <tableColumn name="Column5" id="5"/>
    <tableColumn name="Column6" id="6"/>
    <tableColumn name="Column7" id="7"/>
  </tableColumns>
  <tableStyleInfo name="Trump Tracke v3-style 8" showColumnStripes="0" showFirstColumn="1" showLastColumn="1" showRowStripes="1"/>
  <extLst>
    <ext uri="GoogleSheetsCustomDataVersion1">
      <go:sheetsCustomData xmlns:go="http://customooxmlschemas.google.com/" headerRowCount="1"/>
    </ext>
  </extLst>
</table>
</file>

<file path=xl/tables/table18.xml><?xml version="1.0" encoding="utf-8"?>
<table xmlns="http://schemas.openxmlformats.org/spreadsheetml/2006/main" headerRowCount="0" ref="P20:S28" displayName="Table_18" name="Table_18" id="18">
  <tableColumns count="4">
    <tableColumn name="Column1" id="1"/>
    <tableColumn name="Column2" id="2"/>
    <tableColumn name="Column3" id="3"/>
    <tableColumn name="Column4" id="4"/>
  </tableColumns>
  <tableStyleInfo name="Trump Tracke v3-style 9" showColumnStripes="0" showFirstColumn="1" showLastColumn="1" showRowStripes="1"/>
  <extLst>
    <ext uri="GoogleSheetsCustomDataVersion1">
      <go:sheetsCustomData xmlns:go="http://customooxmlschemas.google.com/" headerRowCount="1"/>
    </ext>
  </extLst>
</table>
</file>

<file path=xl/tables/table19.xml><?xml version="1.0" encoding="utf-8"?>
<table xmlns="http://schemas.openxmlformats.org/spreadsheetml/2006/main" headerRowCount="0" ref="T20:U28" displayName="Table_19" name="Table_19" id="19">
  <tableColumns count="2">
    <tableColumn name="Column1" id="1"/>
    <tableColumn name="Column2" id="2"/>
  </tableColumns>
  <tableStyleInfo name="Trump Tracke v3-style 10" showColumnStripes="0" showFirstColumn="1" showLastColumn="1" showRowStripes="1"/>
  <extLst>
    <ext uri="GoogleSheetsCustomDataVersion1">
      <go:sheetsCustomData xmlns:go="http://customooxmlschemas.google.com/" headerRowCount="1"/>
    </ext>
  </extLst>
</table>
</file>

<file path=xl/tables/table20.xml><?xml version="1.0" encoding="utf-8"?>
<table xmlns="http://schemas.openxmlformats.org/spreadsheetml/2006/main" headerRowCount="0" ref="V24:W28" displayName="Table_20" name="Table_20" id="20">
  <tableColumns count="2">
    <tableColumn name="Column1" id="1"/>
    <tableColumn name="Column2" id="2"/>
  </tableColumns>
  <tableStyleInfo name="Trump Tracke v3-style 11" showColumnStripes="0" showFirstColumn="1" showLastColumn="1" showRowStripes="1"/>
  <extLst>
    <ext uri="GoogleSheetsCustomDataVersion1">
      <go:sheetsCustomData xmlns:go="http://customooxmlschemas.google.com/" headerRowCount="1"/>
    </ext>
  </extLst>
</table>
</file>

<file path=xl/tables/table21.xml><?xml version="1.0" encoding="utf-8"?>
<table xmlns="http://schemas.openxmlformats.org/spreadsheetml/2006/main" headerRowCount="0" ref="A31:G46" displayName="Table_21" name="Table_21" id="21">
  <tableColumns count="7">
    <tableColumn name="Column1" id="1"/>
    <tableColumn name="Column2" id="2"/>
    <tableColumn name="Column3" id="3"/>
    <tableColumn name="Column4" id="4"/>
    <tableColumn name="Column5" id="5"/>
    <tableColumn name="Column6" id="6"/>
    <tableColumn name="Column7" id="7"/>
  </tableColumns>
  <tableStyleInfo name="Trump Tracke v3-style 12" showColumnStripes="0" showFirstColumn="1" showLastColumn="1" showRowStripes="1"/>
  <extLst>
    <ext uri="GoogleSheetsCustomDataVersion1">
      <go:sheetsCustomData xmlns:go="http://customooxmlschemas.google.com/" headerRowCount="1"/>
    </ext>
  </extLst>
</table>
</file>

<file path=xl/tables/table22.xml><?xml version="1.0" encoding="utf-8"?>
<table xmlns="http://schemas.openxmlformats.org/spreadsheetml/2006/main" headerRowCount="0" ref="J31:N36" displayName="Table_22" name="Table_22" id="22">
  <tableColumns count="5">
    <tableColumn name="Column1" id="1"/>
    <tableColumn name="Column2" id="2"/>
    <tableColumn name="Column3" id="3"/>
    <tableColumn name="Column4" id="4"/>
    <tableColumn name="Column5" id="5"/>
  </tableColumns>
  <tableStyleInfo name="Trump Tracke v3-style 13" showColumnStripes="0" showFirstColumn="1" showLastColumn="1" showRowStripes="1"/>
  <extLst>
    <ext uri="GoogleSheetsCustomDataVersion1">
      <go:sheetsCustomData xmlns:go="http://customooxmlschemas.google.com/" headerRowCount="1"/>
    </ext>
  </extLst>
</table>
</file>

<file path=xl/tables/table23.xml><?xml version="1.0" encoding="utf-8"?>
<table xmlns="http://schemas.openxmlformats.org/spreadsheetml/2006/main" headerRowCount="0" ref="P31:P36" displayName="Table_23" name="Table_23" id="23">
  <tableColumns count="1">
    <tableColumn name="Column1" id="1"/>
  </tableColumns>
  <tableStyleInfo name="Trump Tracke v3-style 14" showColumnStripes="0" showFirstColumn="1" showLastColumn="1" showRowStripes="1"/>
  <extLst>
    <ext uri="GoogleSheetsCustomDataVersion1">
      <go:sheetsCustomData xmlns:go="http://customooxmlschemas.google.com/" headerRowCount="1"/>
    </ext>
  </extLst>
</table>
</file>

<file path=xl/tables/table24.xml><?xml version="1.0" encoding="utf-8"?>
<table xmlns="http://schemas.openxmlformats.org/spreadsheetml/2006/main" headerRowCount="0" ref="D2:D7" displayName="Table_24" name="Table_24" id="24">
  <tableColumns count="1">
    <tableColumn name="Column1" id="1"/>
  </tableColumns>
  <tableStyleInfo name="BIDEN 2021-style" showColumnStripes="0" showFirstColumn="1" showLastColumn="1" showRowStripes="1"/>
  <extLst>
    <ext uri="GoogleSheetsCustomDataVersion1">
      <go:sheetsCustomData xmlns:go="http://customooxmlschemas.google.com/" headerRowCount="1"/>
    </ext>
  </extLst>
</table>
</file>

<file path=xl/tables/table25.xml><?xml version="1.0" encoding="utf-8"?>
<table xmlns="http://schemas.openxmlformats.org/spreadsheetml/2006/main" ref="J2:N26" displayName="Table_25" name="Table_25" id="25">
  <tableColumns count="5">
    <tableColumn name="KPI" id="1"/>
    <tableColumn name="Target" id="2"/>
    <tableColumn name="eoy 2021" id="3"/>
    <tableColumn name="Start of term" id="4"/>
    <tableColumn name="Total Change" id="5"/>
  </tableColumns>
  <tableStyleInfo name="BIDEN 2021-style 2" showColumnStripes="0" showFirstColumn="1" showLastColumn="1" showRowStripes="1"/>
</table>
</file>

<file path=xl/tables/table26.xml><?xml version="1.0" encoding="utf-8"?>
<table xmlns="http://schemas.openxmlformats.org/spreadsheetml/2006/main" ref="P2:S16" displayName="Table_26" name="Table_26" id="26">
  <tableColumns count="4">
    <tableColumn name="Builder Expenses" id="1"/>
    <tableColumn name="eoy 2021" id="2"/>
    <tableColumn name="Start of term" id="3"/>
    <tableColumn name="Total Change" id="4"/>
  </tableColumns>
  <tableStyleInfo name="BIDEN 2021-style 3" showColumnStripes="0" showFirstColumn="1" showLastColumn="1" showRowStripes="1"/>
</table>
</file>

<file path=xl/tables/table27.xml><?xml version="1.0" encoding="utf-8"?>
<table xmlns="http://schemas.openxmlformats.org/spreadsheetml/2006/main" headerRowCount="0" ref="T2:U16" displayName="Table_27" name="Table_27" id="27">
  <tableColumns count="2">
    <tableColumn name="Column1" id="1"/>
    <tableColumn name="Column2" id="2"/>
  </tableColumns>
  <tableStyleInfo name="BIDEN 2021-style 4" showColumnStripes="0" showFirstColumn="1" showLastColumn="1" showRowStripes="1"/>
  <extLst>
    <ext uri="GoogleSheetsCustomDataVersion1">
      <go:sheetsCustomData xmlns:go="http://customooxmlschemas.google.com/" headerRowCount="1"/>
    </ext>
  </extLst>
</table>
</file>

<file path=xl/tables/table28.xml><?xml version="1.0" encoding="utf-8"?>
<table xmlns="http://schemas.openxmlformats.org/spreadsheetml/2006/main" ref="V2:Y16" displayName="Table_28" name="Table_28" id="28">
  <tableColumns count="4">
    <tableColumn name="Builder Expenses" id="1"/>
    <tableColumn name="eoy 2021" id="2"/>
    <tableColumn name="Start of term" id="3"/>
    <tableColumn name="Total Change" id="4"/>
  </tableColumns>
  <tableStyleInfo name="BIDEN 2021-style 5" showColumnStripes="0" showFirstColumn="1" showLastColumn="1" showRowStripes="1"/>
</table>
</file>

<file path=xl/tables/table29.xml><?xml version="1.0" encoding="utf-8"?>
<table xmlns="http://schemas.openxmlformats.org/spreadsheetml/2006/main" headerRowCount="0" ref="Z2:Z16" displayName="Table_29" name="Table_29" id="29">
  <tableColumns count="1">
    <tableColumn name="Column1" id="1"/>
  </tableColumns>
  <tableStyleInfo name="BIDEN 2021-style 6" showColumnStripes="0" showFirstColumn="1" showLastColumn="1" showRowStripes="1"/>
  <extLst>
    <ext uri="GoogleSheetsCustomDataVersion1">
      <go:sheetsCustomData xmlns:go="http://customooxmlschemas.google.com/" headerRowCount="1"/>
    </ext>
  </extLst>
</table>
</file>

<file path=xl/tables/table30.xml><?xml version="1.0" encoding="utf-8"?>
<table xmlns="http://schemas.openxmlformats.org/spreadsheetml/2006/main" headerRowCount="0" ref="A10:G17" displayName="Table_30" name="Table_30" id="30">
  <tableColumns count="7">
    <tableColumn name="Column1" id="1"/>
    <tableColumn name="Column2" id="2"/>
    <tableColumn name="Column3" id="3"/>
    <tableColumn name="Column4" id="4"/>
    <tableColumn name="Column5" id="5"/>
    <tableColumn name="Column6" id="6"/>
    <tableColumn name="Column7" id="7"/>
  </tableColumns>
  <tableStyleInfo name="BIDEN 2021-style 7" showColumnStripes="0" showFirstColumn="1" showLastColumn="1" showRowStripes="1"/>
  <extLst>
    <ext uri="GoogleSheetsCustomDataVersion1">
      <go:sheetsCustomData xmlns:go="http://customooxmlschemas.google.com/" headerRowCount="1"/>
    </ext>
  </extLst>
</table>
</file>

<file path=xl/tables/table31.xml><?xml version="1.0" encoding="utf-8"?>
<table xmlns="http://schemas.openxmlformats.org/spreadsheetml/2006/main" headerRowCount="0" ref="A20:G28" displayName="Table_31" name="Table_31" id="31">
  <tableColumns count="7">
    <tableColumn name="Column1" id="1"/>
    <tableColumn name="Column2" id="2"/>
    <tableColumn name="Column3" id="3"/>
    <tableColumn name="Column4" id="4"/>
    <tableColumn name="Column5" id="5"/>
    <tableColumn name="Column6" id="6"/>
    <tableColumn name="Column7" id="7"/>
  </tableColumns>
  <tableStyleInfo name="BIDEN 2021-style 8" showColumnStripes="0" showFirstColumn="1" showLastColumn="1" showRowStripes="1"/>
  <extLst>
    <ext uri="GoogleSheetsCustomDataVersion1">
      <go:sheetsCustomData xmlns:go="http://customooxmlschemas.google.com/" headerRowCount="1"/>
    </ext>
  </extLst>
</table>
</file>

<file path=xl/tables/table32.xml><?xml version="1.0" encoding="utf-8"?>
<table xmlns="http://schemas.openxmlformats.org/spreadsheetml/2006/main" headerRowCount="0" ref="P20:S28" displayName="Table_32" name="Table_32" id="32">
  <tableColumns count="4">
    <tableColumn name="Column1" id="1"/>
    <tableColumn name="Column2" id="2"/>
    <tableColumn name="Column3" id="3"/>
    <tableColumn name="Column4" id="4"/>
  </tableColumns>
  <tableStyleInfo name="BIDEN 2021-style 9" showColumnStripes="0" showFirstColumn="1" showLastColumn="1" showRowStripes="1"/>
  <extLst>
    <ext uri="GoogleSheetsCustomDataVersion1">
      <go:sheetsCustomData xmlns:go="http://customooxmlschemas.google.com/" headerRowCount="1"/>
    </ext>
  </extLst>
</table>
</file>

<file path=xl/tables/table33.xml><?xml version="1.0" encoding="utf-8"?>
<table xmlns="http://schemas.openxmlformats.org/spreadsheetml/2006/main" headerRowCount="0" ref="T20:U28" displayName="Table_33" name="Table_33" id="33">
  <tableColumns count="2">
    <tableColumn name="Column1" id="1"/>
    <tableColumn name="Column2" id="2"/>
  </tableColumns>
  <tableStyleInfo name="BIDEN 2021-style 10" showColumnStripes="0" showFirstColumn="1" showLastColumn="1" showRowStripes="1"/>
  <extLst>
    <ext uri="GoogleSheetsCustomDataVersion1">
      <go:sheetsCustomData xmlns:go="http://customooxmlschemas.google.com/" headerRowCount="1"/>
    </ext>
  </extLst>
</table>
</file>

<file path=xl/tables/table34.xml><?xml version="1.0" encoding="utf-8"?>
<table xmlns="http://schemas.openxmlformats.org/spreadsheetml/2006/main" headerRowCount="0" ref="A31:G46" displayName="Table_34" name="Table_34" id="34">
  <tableColumns count="7">
    <tableColumn name="Column1" id="1"/>
    <tableColumn name="Column2" id="2"/>
    <tableColumn name="Column3" id="3"/>
    <tableColumn name="Column4" id="4"/>
    <tableColumn name="Column5" id="5"/>
    <tableColumn name="Column6" id="6"/>
    <tableColumn name="Column7" id="7"/>
  </tableColumns>
  <tableStyleInfo name="BIDEN 2021-style 11" showColumnStripes="0" showFirstColumn="1" showLastColumn="1" showRowStripes="1"/>
  <extLst>
    <ext uri="GoogleSheetsCustomDataVersion1">
      <go:sheetsCustomData xmlns:go="http://customooxmlschemas.google.com/" headerRowCount="1"/>
    </ext>
  </extLst>
</table>
</file>

<file path=xl/tables/table35.xml><?xml version="1.0" encoding="utf-8"?>
<table xmlns="http://schemas.openxmlformats.org/spreadsheetml/2006/main" headerRowCount="0" ref="J31:N36" displayName="Table_35" name="Table_35" id="35">
  <tableColumns count="5">
    <tableColumn name="Column1" id="1"/>
    <tableColumn name="Column2" id="2"/>
    <tableColumn name="Column3" id="3"/>
    <tableColumn name="Column4" id="4"/>
    <tableColumn name="Column5" id="5"/>
  </tableColumns>
  <tableStyleInfo name="BIDEN 2021-style 12" showColumnStripes="0" showFirstColumn="1" showLastColumn="1" showRowStripes="1"/>
  <extLst>
    <ext uri="GoogleSheetsCustomDataVersion1">
      <go:sheetsCustomData xmlns:go="http://customooxmlschemas.google.com/" headerRowCount="1"/>
    </ext>
  </extLst>
</table>
</file>

<file path=xl/tables/table36.xml><?xml version="1.0" encoding="utf-8"?>
<table xmlns="http://schemas.openxmlformats.org/spreadsheetml/2006/main" headerRowCount="0" ref="P31:P36" displayName="Table_36" name="Table_36" id="36">
  <tableColumns count="1">
    <tableColumn name="Column1" id="1"/>
  </tableColumns>
  <tableStyleInfo name="BIDEN 2021-style 13" showColumnStripes="0" showFirstColumn="1" showLastColumn="1" showRowStripes="1"/>
  <extLst>
    <ext uri="GoogleSheetsCustomDataVersion1">
      <go:sheetsCustomData xmlns:go="http://customooxmlschemas.google.com/" headerRowCount="1"/>
    </ext>
  </extLst>
</table>
</file>

<file path=xl/tables/table37.xml><?xml version="1.0" encoding="utf-8"?>
<table xmlns="http://schemas.openxmlformats.org/spreadsheetml/2006/main" headerRowCount="0" ref="D2:D7" displayName="Table_37" name="Table_37" id="37">
  <tableColumns count="1">
    <tableColumn name="Column1" id="1"/>
  </tableColumns>
  <tableStyleInfo name="BIDEN 2022-style" showColumnStripes="0" showFirstColumn="1" showLastColumn="1" showRowStripes="1"/>
  <extLst>
    <ext uri="GoogleSheetsCustomDataVersion1">
      <go:sheetsCustomData xmlns:go="http://customooxmlschemas.google.com/" headerRowCount="1"/>
    </ext>
  </extLst>
</table>
</file>

<file path=xl/tables/table38.xml><?xml version="1.0" encoding="utf-8"?>
<table xmlns="http://schemas.openxmlformats.org/spreadsheetml/2006/main" ref="J2:N26" displayName="Table_38" name="Table_38" id="38">
  <tableColumns count="5">
    <tableColumn name="KPI" id="1"/>
    <tableColumn name="Target" id="2"/>
    <tableColumn name="eoy 2021" id="3"/>
    <tableColumn name="Start of term" id="4"/>
    <tableColumn name="Total Change" id="5"/>
  </tableColumns>
  <tableStyleInfo name="BIDEN 2022-style 2" showColumnStripes="0" showFirstColumn="1" showLastColumn="1" showRowStripes="1"/>
</table>
</file>

<file path=xl/tables/table39.xml><?xml version="1.0" encoding="utf-8"?>
<table xmlns="http://schemas.openxmlformats.org/spreadsheetml/2006/main" ref="P2:S16" displayName="Table_39" name="Table_39" id="39">
  <tableColumns count="4">
    <tableColumn name="Builder Expenses" id="1"/>
    <tableColumn name="eoy 2021" id="2"/>
    <tableColumn name="Start of term" id="3"/>
    <tableColumn name="Total Change" id="4"/>
  </tableColumns>
  <tableStyleInfo name="BIDEN 2022-style 3" showColumnStripes="0" showFirstColumn="1" showLastColumn="1" showRowStripes="1"/>
</table>
</file>

<file path=xl/tables/table40.xml><?xml version="1.0" encoding="utf-8"?>
<table xmlns="http://schemas.openxmlformats.org/spreadsheetml/2006/main" headerRowCount="0" ref="T2:U16" displayName="Table_40" name="Table_40" id="40">
  <tableColumns count="2">
    <tableColumn name="Column1" id="1"/>
    <tableColumn name="Column2" id="2"/>
  </tableColumns>
  <tableStyleInfo name="BIDEN 2022-style 4" showColumnStripes="0" showFirstColumn="1" showLastColumn="1" showRowStripes="1"/>
  <extLst>
    <ext uri="GoogleSheetsCustomDataVersion1">
      <go:sheetsCustomData xmlns:go="http://customooxmlschemas.google.com/" headerRowCount="1"/>
    </ext>
  </extLst>
</table>
</file>

<file path=xl/tables/table41.xml><?xml version="1.0" encoding="utf-8"?>
<table xmlns="http://schemas.openxmlformats.org/spreadsheetml/2006/main" ref="V2:Y16" displayName="Table_41" name="Table_41" id="41">
  <tableColumns count="4">
    <tableColumn name="Builder Expenses" id="1"/>
    <tableColumn name="eoy 2021" id="2"/>
    <tableColumn name="Start of term" id="3"/>
    <tableColumn name="Total Change" id="4"/>
  </tableColumns>
  <tableStyleInfo name="BIDEN 2022-style 5" showColumnStripes="0" showFirstColumn="1" showLastColumn="1" showRowStripes="1"/>
</table>
</file>

<file path=xl/tables/table42.xml><?xml version="1.0" encoding="utf-8"?>
<table xmlns="http://schemas.openxmlformats.org/spreadsheetml/2006/main" headerRowCount="0" ref="Z2:Z16" displayName="Table_42" name="Table_42" id="42">
  <tableColumns count="1">
    <tableColumn name="Column1" id="1"/>
  </tableColumns>
  <tableStyleInfo name="BIDEN 2022-style 6" showColumnStripes="0" showFirstColumn="1" showLastColumn="1" showRowStripes="1"/>
  <extLst>
    <ext uri="GoogleSheetsCustomDataVersion1">
      <go:sheetsCustomData xmlns:go="http://customooxmlschemas.google.com/" headerRowCount="1"/>
    </ext>
  </extLst>
</table>
</file>

<file path=xl/tables/table43.xml><?xml version="1.0" encoding="utf-8"?>
<table xmlns="http://schemas.openxmlformats.org/spreadsheetml/2006/main" headerRowCount="0" ref="A10:G17" displayName="Table_43" name="Table_43" id="43">
  <tableColumns count="7">
    <tableColumn name="Column1" id="1"/>
    <tableColumn name="Column2" id="2"/>
    <tableColumn name="Column3" id="3"/>
    <tableColumn name="Column4" id="4"/>
    <tableColumn name="Column5" id="5"/>
    <tableColumn name="Column6" id="6"/>
    <tableColumn name="Column7" id="7"/>
  </tableColumns>
  <tableStyleInfo name="BIDEN 2022-style 7" showColumnStripes="0" showFirstColumn="1" showLastColumn="1" showRowStripes="1"/>
  <extLst>
    <ext uri="GoogleSheetsCustomDataVersion1">
      <go:sheetsCustomData xmlns:go="http://customooxmlschemas.google.com/" headerRowCount="1"/>
    </ext>
  </extLst>
</table>
</file>

<file path=xl/tables/table44.xml><?xml version="1.0" encoding="utf-8"?>
<table xmlns="http://schemas.openxmlformats.org/spreadsheetml/2006/main" headerRowCount="0" ref="A20:G28" displayName="Table_44" name="Table_44" id="44">
  <tableColumns count="7">
    <tableColumn name="Column1" id="1"/>
    <tableColumn name="Column2" id="2"/>
    <tableColumn name="Column3" id="3"/>
    <tableColumn name="Column4" id="4"/>
    <tableColumn name="Column5" id="5"/>
    <tableColumn name="Column6" id="6"/>
    <tableColumn name="Column7" id="7"/>
  </tableColumns>
  <tableStyleInfo name="BIDEN 2022-style 8" showColumnStripes="0" showFirstColumn="1" showLastColumn="1" showRowStripes="1"/>
  <extLst>
    <ext uri="GoogleSheetsCustomDataVersion1">
      <go:sheetsCustomData xmlns:go="http://customooxmlschemas.google.com/" headerRowCount="1"/>
    </ext>
  </extLst>
</table>
</file>

<file path=xl/tables/table45.xml><?xml version="1.0" encoding="utf-8"?>
<table xmlns="http://schemas.openxmlformats.org/spreadsheetml/2006/main" headerRowCount="0" ref="P20:S28" displayName="Table_45" name="Table_45" id="45">
  <tableColumns count="4">
    <tableColumn name="Column1" id="1"/>
    <tableColumn name="Column2" id="2"/>
    <tableColumn name="Column3" id="3"/>
    <tableColumn name="Column4" id="4"/>
  </tableColumns>
  <tableStyleInfo name="BIDEN 2022-style 9" showColumnStripes="0" showFirstColumn="1" showLastColumn="1" showRowStripes="1"/>
  <extLst>
    <ext uri="GoogleSheetsCustomDataVersion1">
      <go:sheetsCustomData xmlns:go="http://customooxmlschemas.google.com/" headerRowCount="1"/>
    </ext>
  </extLst>
</table>
</file>

<file path=xl/tables/table46.xml><?xml version="1.0" encoding="utf-8"?>
<table xmlns="http://schemas.openxmlformats.org/spreadsheetml/2006/main" headerRowCount="0" ref="T20:U28" displayName="Table_46" name="Table_46" id="46">
  <tableColumns count="2">
    <tableColumn name="Column1" id="1"/>
    <tableColumn name="Column2" id="2"/>
  </tableColumns>
  <tableStyleInfo name="BIDEN 2022-style 10" showColumnStripes="0" showFirstColumn="1" showLastColumn="1" showRowStripes="1"/>
  <extLst>
    <ext uri="GoogleSheetsCustomDataVersion1">
      <go:sheetsCustomData xmlns:go="http://customooxmlschemas.google.com/" headerRowCount="1"/>
    </ext>
  </extLst>
</table>
</file>

<file path=xl/tables/table47.xml><?xml version="1.0" encoding="utf-8"?>
<table xmlns="http://schemas.openxmlformats.org/spreadsheetml/2006/main" headerRowCount="0" ref="A31:G46" displayName="Table_47" name="Table_47" id="47">
  <tableColumns count="7">
    <tableColumn name="Column1" id="1"/>
    <tableColumn name="Column2" id="2"/>
    <tableColumn name="Column3" id="3"/>
    <tableColumn name="Column4" id="4"/>
    <tableColumn name="Column5" id="5"/>
    <tableColumn name="Column6" id="6"/>
    <tableColumn name="Column7" id="7"/>
  </tableColumns>
  <tableStyleInfo name="BIDEN 2022-style 11" showColumnStripes="0" showFirstColumn="1" showLastColumn="1" showRowStripes="1"/>
  <extLst>
    <ext uri="GoogleSheetsCustomDataVersion1">
      <go:sheetsCustomData xmlns:go="http://customooxmlschemas.google.com/" headerRowCount="1"/>
    </ext>
  </extLst>
</table>
</file>

<file path=xl/tables/table48.xml><?xml version="1.0" encoding="utf-8"?>
<table xmlns="http://schemas.openxmlformats.org/spreadsheetml/2006/main" headerRowCount="0" ref="J31:N36" displayName="Table_48" name="Table_48" id="48">
  <tableColumns count="5">
    <tableColumn name="Column1" id="1"/>
    <tableColumn name="Column2" id="2"/>
    <tableColumn name="Column3" id="3"/>
    <tableColumn name="Column4" id="4"/>
    <tableColumn name="Column5" id="5"/>
  </tableColumns>
  <tableStyleInfo name="BIDEN 2022-style 12" showColumnStripes="0" showFirstColumn="1" showLastColumn="1" showRowStripes="1"/>
  <extLst>
    <ext uri="GoogleSheetsCustomDataVersion1">
      <go:sheetsCustomData xmlns:go="http://customooxmlschemas.google.com/" headerRowCount="1"/>
    </ext>
  </extLst>
</table>
</file>

<file path=xl/tables/table49.xml><?xml version="1.0" encoding="utf-8"?>
<table xmlns="http://schemas.openxmlformats.org/spreadsheetml/2006/main" headerRowCount="0" ref="P31:P36" displayName="Table_49" name="Table_49" id="49">
  <tableColumns count="1">
    <tableColumn name="Column1" id="1"/>
  </tableColumns>
  <tableStyleInfo name="BIDEN 2022-style 13" showColumnStripes="0" showFirstColumn="1" showLastColumn="1" showRowStripes="1"/>
  <extLst>
    <ext uri="GoogleSheetsCustomDataVersion1">
      <go:sheetsCustomData xmlns:go="http://customooxmlschemas.google.com/" headerRowCount="1"/>
    </ext>
  </extLst>
</table>
</file>

<file path=xl/tables/table50.xml><?xml version="1.0" encoding="utf-8"?>
<table xmlns="http://schemas.openxmlformats.org/spreadsheetml/2006/main" headerRowCount="0" ref="D2:D7" displayName="Table_50" name="Table_50" id="50">
  <tableColumns count="1">
    <tableColumn name="Column1" id="1"/>
  </tableColumns>
  <tableStyleInfo name="BIDEN 2023-style" showColumnStripes="0" showFirstColumn="1" showLastColumn="1" showRowStripes="1"/>
  <extLst>
    <ext uri="GoogleSheetsCustomDataVersion1">
      <go:sheetsCustomData xmlns:go="http://customooxmlschemas.google.com/" headerRowCount="1"/>
    </ext>
  </extLst>
</table>
</file>

<file path=xl/tables/table51.xml><?xml version="1.0" encoding="utf-8"?>
<table xmlns="http://schemas.openxmlformats.org/spreadsheetml/2006/main" ref="J2:N26" displayName="Table_51" name="Table_51" id="51">
  <tableColumns count="5">
    <tableColumn name="KPI" id="1"/>
    <tableColumn name="Target" id="2"/>
    <tableColumn name="eoy 2021" id="3"/>
    <tableColumn name="Start of term" id="4"/>
    <tableColumn name="Total Change" id="5"/>
  </tableColumns>
  <tableStyleInfo name="BIDEN 2023-style 2" showColumnStripes="0" showFirstColumn="1" showLastColumn="1" showRowStripes="1"/>
</table>
</file>

<file path=xl/tables/table52.xml><?xml version="1.0" encoding="utf-8"?>
<table xmlns="http://schemas.openxmlformats.org/spreadsheetml/2006/main" ref="P2:S16" displayName="Table_52" name="Table_52" id="52">
  <tableColumns count="4">
    <tableColumn name="Builder Expenses" id="1"/>
    <tableColumn name="eoy 2021" id="2"/>
    <tableColumn name="Start of term" id="3"/>
    <tableColumn name="Total Change" id="4"/>
  </tableColumns>
  <tableStyleInfo name="BIDEN 2023-style 3" showColumnStripes="0" showFirstColumn="1" showLastColumn="1" showRowStripes="1"/>
</table>
</file>

<file path=xl/tables/table53.xml><?xml version="1.0" encoding="utf-8"?>
<table xmlns="http://schemas.openxmlformats.org/spreadsheetml/2006/main" headerRowCount="0" ref="T2:U16" displayName="Table_53" name="Table_53" id="53">
  <tableColumns count="2">
    <tableColumn name="Column1" id="1"/>
    <tableColumn name="Column2" id="2"/>
  </tableColumns>
  <tableStyleInfo name="BIDEN 2023-style 4" showColumnStripes="0" showFirstColumn="1" showLastColumn="1" showRowStripes="1"/>
  <extLst>
    <ext uri="GoogleSheetsCustomDataVersion1">
      <go:sheetsCustomData xmlns:go="http://customooxmlschemas.google.com/" headerRowCount="1"/>
    </ext>
  </extLst>
</table>
</file>

<file path=xl/tables/table54.xml><?xml version="1.0" encoding="utf-8"?>
<table xmlns="http://schemas.openxmlformats.org/spreadsheetml/2006/main" ref="V2:Y16" displayName="Table_54" name="Table_54" id="54">
  <tableColumns count="4">
    <tableColumn name="Builder Expenses" id="1"/>
    <tableColumn name="eoy 2021" id="2"/>
    <tableColumn name="Start of term" id="3"/>
    <tableColumn name="Total Change" id="4"/>
  </tableColumns>
  <tableStyleInfo name="BIDEN 2023-style 5" showColumnStripes="0" showFirstColumn="1" showLastColumn="1" showRowStripes="1"/>
</table>
</file>

<file path=xl/tables/table55.xml><?xml version="1.0" encoding="utf-8"?>
<table xmlns="http://schemas.openxmlformats.org/spreadsheetml/2006/main" headerRowCount="0" ref="Z2:Z16" displayName="Table_55" name="Table_55" id="55">
  <tableColumns count="1">
    <tableColumn name="Column1" id="1"/>
  </tableColumns>
  <tableStyleInfo name="BIDEN 2023-style 6" showColumnStripes="0" showFirstColumn="1" showLastColumn="1" showRowStripes="1"/>
  <extLst>
    <ext uri="GoogleSheetsCustomDataVersion1">
      <go:sheetsCustomData xmlns:go="http://customooxmlschemas.google.com/" headerRowCount="1"/>
    </ext>
  </extLst>
</table>
</file>

<file path=xl/tables/table56.xml><?xml version="1.0" encoding="utf-8"?>
<table xmlns="http://schemas.openxmlformats.org/spreadsheetml/2006/main" headerRowCount="0" ref="A10:G17" displayName="Table_56" name="Table_56" id="56">
  <tableColumns count="7">
    <tableColumn name="Column1" id="1"/>
    <tableColumn name="Column2" id="2"/>
    <tableColumn name="Column3" id="3"/>
    <tableColumn name="Column4" id="4"/>
    <tableColumn name="Column5" id="5"/>
    <tableColumn name="Column6" id="6"/>
    <tableColumn name="Column7" id="7"/>
  </tableColumns>
  <tableStyleInfo name="BIDEN 2023-style 7" showColumnStripes="0" showFirstColumn="1" showLastColumn="1" showRowStripes="1"/>
  <extLst>
    <ext uri="GoogleSheetsCustomDataVersion1">
      <go:sheetsCustomData xmlns:go="http://customooxmlschemas.google.com/" headerRowCount="1"/>
    </ext>
  </extLst>
</table>
</file>

<file path=xl/tables/table57.xml><?xml version="1.0" encoding="utf-8"?>
<table xmlns="http://schemas.openxmlformats.org/spreadsheetml/2006/main" headerRowCount="0" ref="A20:G28" displayName="Table_57" name="Table_57" id="57">
  <tableColumns count="7">
    <tableColumn name="Column1" id="1"/>
    <tableColumn name="Column2" id="2"/>
    <tableColumn name="Column3" id="3"/>
    <tableColumn name="Column4" id="4"/>
    <tableColumn name="Column5" id="5"/>
    <tableColumn name="Column6" id="6"/>
    <tableColumn name="Column7" id="7"/>
  </tableColumns>
  <tableStyleInfo name="BIDEN 2023-style 8" showColumnStripes="0" showFirstColumn="1" showLastColumn="1" showRowStripes="1"/>
  <extLst>
    <ext uri="GoogleSheetsCustomDataVersion1">
      <go:sheetsCustomData xmlns:go="http://customooxmlschemas.google.com/" headerRowCount="1"/>
    </ext>
  </extLst>
</table>
</file>

<file path=xl/tables/table58.xml><?xml version="1.0" encoding="utf-8"?>
<table xmlns="http://schemas.openxmlformats.org/spreadsheetml/2006/main" headerRowCount="0" ref="P20:S28" displayName="Table_58" name="Table_58" id="58">
  <tableColumns count="4">
    <tableColumn name="Column1" id="1"/>
    <tableColumn name="Column2" id="2"/>
    <tableColumn name="Column3" id="3"/>
    <tableColumn name="Column4" id="4"/>
  </tableColumns>
  <tableStyleInfo name="BIDEN 2023-style 9" showColumnStripes="0" showFirstColumn="1" showLastColumn="1" showRowStripes="1"/>
  <extLst>
    <ext uri="GoogleSheetsCustomDataVersion1">
      <go:sheetsCustomData xmlns:go="http://customooxmlschemas.google.com/" headerRowCount="1"/>
    </ext>
  </extLst>
</table>
</file>

<file path=xl/tables/table59.xml><?xml version="1.0" encoding="utf-8"?>
<table xmlns="http://schemas.openxmlformats.org/spreadsheetml/2006/main" headerRowCount="0" ref="T20:U28" displayName="Table_59" name="Table_59" id="59">
  <tableColumns count="2">
    <tableColumn name="Column1" id="1"/>
    <tableColumn name="Column2" id="2"/>
  </tableColumns>
  <tableStyleInfo name="BIDEN 2023-style 10" showColumnStripes="0" showFirstColumn="1" showLastColumn="1" showRowStripes="1"/>
  <extLst>
    <ext uri="GoogleSheetsCustomDataVersion1">
      <go:sheetsCustomData xmlns:go="http://customooxmlschemas.google.com/" headerRowCount="1"/>
    </ext>
  </extLst>
</table>
</file>

<file path=xl/tables/table60.xml><?xml version="1.0" encoding="utf-8"?>
<table xmlns="http://schemas.openxmlformats.org/spreadsheetml/2006/main" headerRowCount="0" ref="A31:G46" displayName="Table_60" name="Table_60" id="60">
  <tableColumns count="7">
    <tableColumn name="Column1" id="1"/>
    <tableColumn name="Column2" id="2"/>
    <tableColumn name="Column3" id="3"/>
    <tableColumn name="Column4" id="4"/>
    <tableColumn name="Column5" id="5"/>
    <tableColumn name="Column6" id="6"/>
    <tableColumn name="Column7" id="7"/>
  </tableColumns>
  <tableStyleInfo name="BIDEN 2023-style 11" showColumnStripes="0" showFirstColumn="1" showLastColumn="1" showRowStripes="1"/>
  <extLst>
    <ext uri="GoogleSheetsCustomDataVersion1">
      <go:sheetsCustomData xmlns:go="http://customooxmlschemas.google.com/" headerRowCount="1"/>
    </ext>
  </extLst>
</table>
</file>

<file path=xl/tables/table61.xml><?xml version="1.0" encoding="utf-8"?>
<table xmlns="http://schemas.openxmlformats.org/spreadsheetml/2006/main" headerRowCount="0" ref="J31:N36" displayName="Table_61" name="Table_61" id="61">
  <tableColumns count="5">
    <tableColumn name="Column1" id="1"/>
    <tableColumn name="Column2" id="2"/>
    <tableColumn name="Column3" id="3"/>
    <tableColumn name="Column4" id="4"/>
    <tableColumn name="Column5" id="5"/>
  </tableColumns>
  <tableStyleInfo name="BIDEN 2023-style 12" showColumnStripes="0" showFirstColumn="1" showLastColumn="1" showRowStripes="1"/>
  <extLst>
    <ext uri="GoogleSheetsCustomDataVersion1">
      <go:sheetsCustomData xmlns:go="http://customooxmlschemas.google.com/" headerRowCount="1"/>
    </ext>
  </extLst>
</table>
</file>

<file path=xl/tables/table62.xml><?xml version="1.0" encoding="utf-8"?>
<table xmlns="http://schemas.openxmlformats.org/spreadsheetml/2006/main" headerRowCount="0" ref="P31:P36" displayName="Table_62" name="Table_62" id="62">
  <tableColumns count="1">
    <tableColumn name="Column1" id="1"/>
  </tableColumns>
  <tableStyleInfo name="BIDEN 2023-style 13" showColumnStripes="0" showFirstColumn="1" showLastColumn="1" showRowStripes="1"/>
  <extLst>
    <ext uri="GoogleSheetsCustomDataVersion1">
      <go:sheetsCustomData xmlns:go="http://customooxmlschemas.google.com/" headerRowCount="1"/>
    </ext>
  </extLst>
</table>
</file>

<file path=xl/tables/table63.xml><?xml version="1.0" encoding="utf-8"?>
<table xmlns="http://schemas.openxmlformats.org/spreadsheetml/2006/main" headerRowCount="0" ref="D2:D7" displayName="Table_63" name="Table_63" id="63">
  <tableColumns count="1">
    <tableColumn name="Column1" id="1"/>
  </tableColumns>
  <tableStyleInfo name="BIDEN 2024-style" showColumnStripes="0" showFirstColumn="1" showLastColumn="1" showRowStripes="1"/>
  <extLst>
    <ext uri="GoogleSheetsCustomDataVersion1">
      <go:sheetsCustomData xmlns:go="http://customooxmlschemas.google.com/" headerRowCount="1"/>
    </ext>
  </extLst>
</table>
</file>

<file path=xl/tables/table64.xml><?xml version="1.0" encoding="utf-8"?>
<table xmlns="http://schemas.openxmlformats.org/spreadsheetml/2006/main" ref="J2:N26" displayName="Table_64" name="Table_64" id="64">
  <tableColumns count="5">
    <tableColumn name="KPI" id="1"/>
    <tableColumn name="Target" id="2"/>
    <tableColumn name="eoy 2021" id="3"/>
    <tableColumn name="Start of term" id="4"/>
    <tableColumn name="Total Change" id="5"/>
  </tableColumns>
  <tableStyleInfo name="BIDEN 2024-style 2" showColumnStripes="0" showFirstColumn="1" showLastColumn="1" showRowStripes="1"/>
</table>
</file>

<file path=xl/tables/table65.xml><?xml version="1.0" encoding="utf-8"?>
<table xmlns="http://schemas.openxmlformats.org/spreadsheetml/2006/main" ref="P2:S16" displayName="Table_65" name="Table_65" id="65">
  <tableColumns count="4">
    <tableColumn name="Builder Expenses" id="1"/>
    <tableColumn name="eoy 2021" id="2"/>
    <tableColumn name="Start of term" id="3"/>
    <tableColumn name="Total Change" id="4"/>
  </tableColumns>
  <tableStyleInfo name="BIDEN 2024-style 3" showColumnStripes="0" showFirstColumn="1" showLastColumn="1" showRowStripes="1"/>
</table>
</file>

<file path=xl/tables/table66.xml><?xml version="1.0" encoding="utf-8"?>
<table xmlns="http://schemas.openxmlformats.org/spreadsheetml/2006/main" headerRowCount="0" ref="T2:U16" displayName="Table_66" name="Table_66" id="66">
  <tableColumns count="2">
    <tableColumn name="Column1" id="1"/>
    <tableColumn name="Column2" id="2"/>
  </tableColumns>
  <tableStyleInfo name="BIDEN 2024-style 4" showColumnStripes="0" showFirstColumn="1" showLastColumn="1" showRowStripes="1"/>
  <extLst>
    <ext uri="GoogleSheetsCustomDataVersion1">
      <go:sheetsCustomData xmlns:go="http://customooxmlschemas.google.com/" headerRowCount="1"/>
    </ext>
  </extLst>
</table>
</file>

<file path=xl/tables/table67.xml><?xml version="1.0" encoding="utf-8"?>
<table xmlns="http://schemas.openxmlformats.org/spreadsheetml/2006/main" ref="V2:Y16" displayName="Table_67" name="Table_67" id="67">
  <tableColumns count="4">
    <tableColumn name="Builder Expenses" id="1"/>
    <tableColumn name="eoy 2021" id="2"/>
    <tableColumn name="Start of term" id="3"/>
    <tableColumn name="Total Change" id="4"/>
  </tableColumns>
  <tableStyleInfo name="BIDEN 2024-style 5" showColumnStripes="0" showFirstColumn="1" showLastColumn="1" showRowStripes="1"/>
</table>
</file>

<file path=xl/tables/table68.xml><?xml version="1.0" encoding="utf-8"?>
<table xmlns="http://schemas.openxmlformats.org/spreadsheetml/2006/main" headerRowCount="0" ref="Z2:Z16" displayName="Table_68" name="Table_68" id="68">
  <tableColumns count="1">
    <tableColumn name="Column1" id="1"/>
  </tableColumns>
  <tableStyleInfo name="BIDEN 2024-style 6" showColumnStripes="0" showFirstColumn="1" showLastColumn="1" showRowStripes="1"/>
  <extLst>
    <ext uri="GoogleSheetsCustomDataVersion1">
      <go:sheetsCustomData xmlns:go="http://customooxmlschemas.google.com/" headerRowCount="1"/>
    </ext>
  </extLst>
</table>
</file>

<file path=xl/tables/table69.xml><?xml version="1.0" encoding="utf-8"?>
<table xmlns="http://schemas.openxmlformats.org/spreadsheetml/2006/main" headerRowCount="0" ref="A10:G17" displayName="Table_69" name="Table_69" id="69">
  <tableColumns count="7">
    <tableColumn name="Column1" id="1"/>
    <tableColumn name="Column2" id="2"/>
    <tableColumn name="Column3" id="3"/>
    <tableColumn name="Column4" id="4"/>
    <tableColumn name="Column5" id="5"/>
    <tableColumn name="Column6" id="6"/>
    <tableColumn name="Column7" id="7"/>
  </tableColumns>
  <tableStyleInfo name="BIDEN 2024-style 7" showColumnStripes="0" showFirstColumn="1" showLastColumn="1" showRowStripes="1"/>
  <extLst>
    <ext uri="GoogleSheetsCustomDataVersion1">
      <go:sheetsCustomData xmlns:go="http://customooxmlschemas.google.com/" headerRowCount="1"/>
    </ext>
  </extLst>
</table>
</file>

<file path=xl/tables/table70.xml><?xml version="1.0" encoding="utf-8"?>
<table xmlns="http://schemas.openxmlformats.org/spreadsheetml/2006/main" headerRowCount="0" ref="A20:G28" displayName="Table_70" name="Table_70" id="70">
  <tableColumns count="7">
    <tableColumn name="Column1" id="1"/>
    <tableColumn name="Column2" id="2"/>
    <tableColumn name="Column3" id="3"/>
    <tableColumn name="Column4" id="4"/>
    <tableColumn name="Column5" id="5"/>
    <tableColumn name="Column6" id="6"/>
    <tableColumn name="Column7" id="7"/>
  </tableColumns>
  <tableStyleInfo name="BIDEN 2024-style 8" showColumnStripes="0" showFirstColumn="1" showLastColumn="1" showRowStripes="1"/>
  <extLst>
    <ext uri="GoogleSheetsCustomDataVersion1">
      <go:sheetsCustomData xmlns:go="http://customooxmlschemas.google.com/" headerRowCount="1"/>
    </ext>
  </extLst>
</table>
</file>

<file path=xl/tables/table71.xml><?xml version="1.0" encoding="utf-8"?>
<table xmlns="http://schemas.openxmlformats.org/spreadsheetml/2006/main" headerRowCount="0" ref="P20:S28" displayName="Table_71" name="Table_71" id="71">
  <tableColumns count="4">
    <tableColumn name="Column1" id="1"/>
    <tableColumn name="Column2" id="2"/>
    <tableColumn name="Column3" id="3"/>
    <tableColumn name="Column4" id="4"/>
  </tableColumns>
  <tableStyleInfo name="BIDEN 2024-style 9" showColumnStripes="0" showFirstColumn="1" showLastColumn="1" showRowStripes="1"/>
  <extLst>
    <ext uri="GoogleSheetsCustomDataVersion1">
      <go:sheetsCustomData xmlns:go="http://customooxmlschemas.google.com/" headerRowCount="1"/>
    </ext>
  </extLst>
</table>
</file>

<file path=xl/tables/table72.xml><?xml version="1.0" encoding="utf-8"?>
<table xmlns="http://schemas.openxmlformats.org/spreadsheetml/2006/main" headerRowCount="0" ref="T20:U28" displayName="Table_72" name="Table_72" id="72">
  <tableColumns count="2">
    <tableColumn name="Column1" id="1"/>
    <tableColumn name="Column2" id="2"/>
  </tableColumns>
  <tableStyleInfo name="BIDEN 2024-style 10" showColumnStripes="0" showFirstColumn="1" showLastColumn="1" showRowStripes="1"/>
  <extLst>
    <ext uri="GoogleSheetsCustomDataVersion1">
      <go:sheetsCustomData xmlns:go="http://customooxmlschemas.google.com/" headerRowCount="1"/>
    </ext>
  </extLst>
</table>
</file>

<file path=xl/tables/table73.xml><?xml version="1.0" encoding="utf-8"?>
<table xmlns="http://schemas.openxmlformats.org/spreadsheetml/2006/main" headerRowCount="0" ref="A31:G46" displayName="Table_73" name="Table_73" id="73">
  <tableColumns count="7">
    <tableColumn name="Column1" id="1"/>
    <tableColumn name="Column2" id="2"/>
    <tableColumn name="Column3" id="3"/>
    <tableColumn name="Column4" id="4"/>
    <tableColumn name="Column5" id="5"/>
    <tableColumn name="Column6" id="6"/>
    <tableColumn name="Column7" id="7"/>
  </tableColumns>
  <tableStyleInfo name="BIDEN 2024-style 11" showColumnStripes="0" showFirstColumn="1" showLastColumn="1" showRowStripes="1"/>
  <extLst>
    <ext uri="GoogleSheetsCustomDataVersion1">
      <go:sheetsCustomData xmlns:go="http://customooxmlschemas.google.com/" headerRowCount="1"/>
    </ext>
  </extLst>
</table>
</file>

<file path=xl/tables/table74.xml><?xml version="1.0" encoding="utf-8"?>
<table xmlns="http://schemas.openxmlformats.org/spreadsheetml/2006/main" headerRowCount="0" ref="J31:N36" displayName="Table_74" name="Table_74" id="74">
  <tableColumns count="5">
    <tableColumn name="Column1" id="1"/>
    <tableColumn name="Column2" id="2"/>
    <tableColumn name="Column3" id="3"/>
    <tableColumn name="Column4" id="4"/>
    <tableColumn name="Column5" id="5"/>
  </tableColumns>
  <tableStyleInfo name="BIDEN 2024-style 12" showColumnStripes="0" showFirstColumn="1" showLastColumn="1" showRowStripes="1"/>
  <extLst>
    <ext uri="GoogleSheetsCustomDataVersion1">
      <go:sheetsCustomData xmlns:go="http://customooxmlschemas.google.com/" headerRowCount="1"/>
    </ext>
  </extLst>
</table>
</file>

<file path=xl/tables/table75.xml><?xml version="1.0" encoding="utf-8"?>
<table xmlns="http://schemas.openxmlformats.org/spreadsheetml/2006/main" headerRowCount="0" ref="P31:P36" displayName="Table_75" name="Table_75" id="75">
  <tableColumns count="1">
    <tableColumn name="Column1" id="1"/>
  </tableColumns>
  <tableStyleInfo name="BIDEN 2024-style 13" showColumnStripes="0" showFirstColumn="1" showLastColumn="1" showRowStripes="1"/>
  <extLst>
    <ext uri="GoogleSheetsCustomDataVersion1">
      <go:sheetsCustomData xmlns:go="http://customooxmlschemas.google.com/" headerRowCount="1"/>
    </ext>
  </extLst>
</table>
</file>

<file path=xl/tables/table76.xml><?xml version="1.0" encoding="utf-8"?>
<table xmlns="http://schemas.openxmlformats.org/spreadsheetml/2006/main" headerRowCount="0" ref="I5:J18" displayName="Table_76" name="Table_76" id="76">
  <tableColumns count="2">
    <tableColumn name="Column1" id="1"/>
    <tableColumn name="Column2" id="2"/>
  </tableColumns>
  <tableStyleInfo name="Mobile Version (in build)-style" showColumnStripes="0" showFirstColumn="1" showLastColumn="1" showRowStripes="1"/>
</table>
</file>

<file path=xl/tables/table77.xml><?xml version="1.0" encoding="utf-8"?>
<table xmlns="http://schemas.openxmlformats.org/spreadsheetml/2006/main" headerRowCount="0" ref="A10:F25" displayName="Table_77" name="Table_77" id="77">
  <tableColumns count="6">
    <tableColumn name="Column1" id="1"/>
    <tableColumn name="Column2" id="2"/>
    <tableColumn name="Column3" id="3"/>
    <tableColumn name="Column4" id="4"/>
    <tableColumn name="Column5" id="5"/>
    <tableColumn name="Column6" id="6"/>
  </tableColumns>
  <tableStyleInfo name="Mobile Version (in build)-style 2" showColumnStripes="0" showFirstColumn="1" showLastColumn="1" showRowStripes="1"/>
  <extLst>
    <ext uri="GoogleSheetsCustomDataVersion1">
      <go:sheetsCustomData xmlns:go="http://customooxmlschemas.google.com/" headerRowCount="1"/>
    </ext>
  </extLst>
</table>
</file>

<file path=xl/tables/table78.xml><?xml version="1.0" encoding="utf-8"?>
<table xmlns="http://schemas.openxmlformats.org/spreadsheetml/2006/main" headerRowCount="0" ref="O20:R28" displayName="Table_78" name="Table_78" id="78">
  <tableColumns count="4">
    <tableColumn name="Column1" id="1"/>
    <tableColumn name="Column2" id="2"/>
    <tableColumn name="Column3" id="3"/>
    <tableColumn name="Column4" id="4"/>
  </tableColumns>
  <tableStyleInfo name="Mobile Version (in build)-style 3" showColumnStripes="0" showFirstColumn="1" showLastColumn="1" showRowStripes="1"/>
  <extLst>
    <ext uri="GoogleSheetsCustomDataVersion1">
      <go:sheetsCustomData xmlns:go="http://customooxmlschemas.google.com/" headerRowCount="1"/>
    </ext>
  </extLst>
</table>
</file>

<file path=xl/tables/table79.xml><?xml version="1.0" encoding="utf-8"?>
<table xmlns="http://schemas.openxmlformats.org/spreadsheetml/2006/main" headerRowCount="0" ref="S20:S28" displayName="Table_79" name="Table_79" id="79">
  <tableColumns count="1">
    <tableColumn name="Column1" id="1"/>
  </tableColumns>
  <tableStyleInfo name="Mobile Version (in build)-style 4" showColumnStripes="0" showFirstColumn="1" showLastColumn="1" showRowStripes="1"/>
  <extLst>
    <ext uri="GoogleSheetsCustomDataVersion1">
      <go:sheetsCustomData xmlns:go="http://customooxmlschemas.google.com/" headerRowCount="1"/>
    </ext>
  </extLst>
</table>
</file>

<file path=xl/tables/table80.xml><?xml version="1.0" encoding="utf-8"?>
<table xmlns="http://schemas.openxmlformats.org/spreadsheetml/2006/main" headerRowCount="0" ref="I24:J26" displayName="Table_80" name="Table_80" id="80">
  <tableColumns count="2">
    <tableColumn name="Column1" id="1"/>
    <tableColumn name="Column2" id="2"/>
  </tableColumns>
  <tableStyleInfo name="Mobile Version (in build)-style 5" showColumnStripes="0" showFirstColumn="1" showLastColumn="1" showRowStripes="1"/>
  <extLst>
    <ext uri="GoogleSheetsCustomDataVersion1">
      <go:sheetsCustomData xmlns:go="http://customooxmlschemas.google.com/" headerRowCount="1"/>
    </ext>
  </extLst>
</table>
</file>

<file path=xl/tables/table81.xml><?xml version="1.0" encoding="utf-8"?>
<table xmlns="http://schemas.openxmlformats.org/spreadsheetml/2006/main" headerRowCount="0" ref="A31:F46" displayName="Table_81" name="Table_81" id="81">
  <tableColumns count="6">
    <tableColumn name="Column1" id="1"/>
    <tableColumn name="Column2" id="2"/>
    <tableColumn name="Column3" id="3"/>
    <tableColumn name="Column4" id="4"/>
    <tableColumn name="Column5" id="5"/>
    <tableColumn name="Column6" id="6"/>
  </tableColumns>
  <tableStyleInfo name="Mobile Version (in build)-style 6" showColumnStripes="0" showFirstColumn="1" showLastColumn="1" showRowStripes="1"/>
  <extLst>
    <ext uri="GoogleSheetsCustomDataVersion1">
      <go:sheetsCustomData xmlns:go="http://customooxmlschemas.google.com/" headerRowCount="1"/>
    </ext>
  </extLst>
</table>
</file>

<file path=xl/tables/table82.xml><?xml version="1.0" encoding="utf-8"?>
<table xmlns="http://schemas.openxmlformats.org/spreadsheetml/2006/main" headerRowCount="0" ref="I31:N56" displayName="Table_82" name="Table_82" id="82">
  <tableColumns count="6">
    <tableColumn name="Column1" id="1"/>
    <tableColumn name="Column2" id="2"/>
    <tableColumn name="Column3" id="3"/>
    <tableColumn name="Column4" id="4"/>
    <tableColumn name="Column5" id="5"/>
    <tableColumn name="Column6" id="6"/>
  </tableColumns>
  <tableStyleInfo name="Mobile Version (in build)-style 7" showColumnStripes="0" showFirstColumn="1" showLastColumn="1" showRowStripes="1"/>
  <extLst>
    <ext uri="GoogleSheetsCustomDataVersion1">
      <go:sheetsCustomData xmlns:go="http://customooxmlschemas.google.com/" headerRowCount="1"/>
    </ext>
  </extLst>
</table>
</file>

<file path=xl/tables/table83.xml><?xml version="1.0" encoding="utf-8"?>
<table xmlns="http://schemas.openxmlformats.org/spreadsheetml/2006/main" headerRowCount="0" ref="O31:O36" displayName="Table_83" name="Table_83" id="83">
  <tableColumns count="1">
    <tableColumn name="Column1" id="1"/>
  </tableColumns>
  <tableStyleInfo name="Mobile Version (in build)-style 8" showColumnStripes="0" showFirstColumn="1" showLastColumn="1" showRowStripes="1"/>
  <extLst>
    <ext uri="GoogleSheetsCustomDataVersion1">
      <go:sheetsCustomData xmlns:go="http://customooxmlschemas.google.com/" headerRowCount="1"/>
    </ext>
  </extLst>
</table>
</file>

<file path=xl/tables/table84.xml><?xml version="1.0" encoding="utf-8"?>
<table xmlns="http://schemas.openxmlformats.org/spreadsheetml/2006/main" headerRowCount="0" ref="A53:E62" displayName="Table_84" name="Table_84" id="84">
  <tableColumns count="5">
    <tableColumn name="Column1" id="1"/>
    <tableColumn name="Column2" id="2"/>
    <tableColumn name="Column3" id="3"/>
    <tableColumn name="Column4" id="4"/>
    <tableColumn name="Column5" id="5"/>
  </tableColumns>
  <tableStyleInfo name="Mobile Version (in build)-style 9" showColumnStripes="0" showFirstColumn="1" showLastColumn="1" showRowStripes="1"/>
  <extLst>
    <ext uri="GoogleSheetsCustomDataVersion1">
      <go:sheetsCustomData xmlns:go="http://customooxmlschemas.google.com/" headerRowCount="1"/>
    </ext>
  </extLst>
</table>
</file>

<file path=xl/tables/table85.xml><?xml version="1.0" encoding="utf-8"?>
<table xmlns="http://schemas.openxmlformats.org/spreadsheetml/2006/main" headerRowCount="0" ref="A65:E80" displayName="Table_85" name="Table_85" id="85">
  <tableColumns count="5">
    <tableColumn name="Column1" id="1"/>
    <tableColumn name="Column2" id="2"/>
    <tableColumn name="Column3" id="3"/>
    <tableColumn name="Column4" id="4"/>
    <tableColumn name="Column5" id="5"/>
  </tableColumns>
  <tableStyleInfo name="Mobile Version (in build)-style 10" showColumnStripes="0" showFirstColumn="1" showLastColumn="1" showRowStripes="1"/>
  <extLst>
    <ext uri="GoogleSheetsCustomDataVersion1">
      <go:sheetsCustomData xmlns:go="http://customooxmlschemas.google.com/" headerRowCount="1"/>
    </ext>
  </extLst>
</table>
</file>

<file path=xl/tables/table86.xml><?xml version="1.0" encoding="utf-8"?>
<table xmlns="http://schemas.openxmlformats.org/spreadsheetml/2006/main" headerRowCount="0" ref="C83:E95" displayName="Table_86" name="Table_86" id="86">
  <tableColumns count="3">
    <tableColumn name="Column1" id="1"/>
    <tableColumn name="Column2" id="2"/>
    <tableColumn name="Column3" id="3"/>
  </tableColumns>
  <tableStyleInfo name="Mobile Version (in build)-style 11" showColumnStripes="0" showFirstColumn="1" showLastColumn="1" showRowStripes="1"/>
  <extLst>
    <ext uri="GoogleSheetsCustomDataVersion1">
      <go:sheetsCustomData xmlns:go="http://customooxmlschemas.google.com/" headerRowCount="1"/>
    </ext>
  </extLst>
</table>
</file>

<file path=xl/tables/table87.xml><?xml version="1.0" encoding="utf-8"?>
<table xmlns="http://schemas.openxmlformats.org/spreadsheetml/2006/main" headerRowCount="0" ref="P2:R7" displayName="Table_87" name="Table_87" id="87">
  <tableColumns count="3">
    <tableColumn name="Column1" id="1"/>
    <tableColumn name="Column2" id="2"/>
    <tableColumn name="Column3" id="3"/>
  </tableColumns>
  <tableStyleInfo name="TRUMP TRACKER alpha-style" showColumnStripes="0" showFirstColumn="1" showLastColumn="1" showRowStripes="1"/>
  <extLst>
    <ext uri="GoogleSheetsCustomDataVersion1">
      <go:sheetsCustomData xmlns:go="http://customooxmlschemas.google.com/" headerRowCount="1"/>
    </ext>
  </extLst>
</table>
</file>

<file path=xl/tables/table88.xml><?xml version="1.0" encoding="utf-8"?>
<table xmlns="http://schemas.openxmlformats.org/spreadsheetml/2006/main" headerRowCount="0" ref="L6:M10" displayName="Table_88" name="Table_88" id="88">
  <tableColumns count="2">
    <tableColumn name="Column1" id="1"/>
    <tableColumn name="Column2" id="2"/>
  </tableColumns>
  <tableStyleInfo name="TRUMP TRACKER alpha-style 2"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fred.stlouisfed.org/series/CUSR0000SEHG" TargetMode="External"/><Relationship Id="rId42" Type="http://schemas.openxmlformats.org/officeDocument/2006/relationships/hyperlink" Target="https://legiscan.com/gaits/search?state=US&amp;keyword=regulatory+housing" TargetMode="External"/><Relationship Id="rId41" Type="http://schemas.openxmlformats.org/officeDocument/2006/relationships/hyperlink" Target="https://www.nar.realtor/sites/default/files/2025-11/hai-09-2025-housing-affordability-index-2025-11-06.pdf" TargetMode="External"/><Relationship Id="rId44" Type="http://schemas.openxmlformats.org/officeDocument/2006/relationships/hyperlink" Target="https://www.nar.realtor/sites/default/files/2025-02/hai-q4-2024-first-time-homebuyer-affordability-2025-02-06.pdf" TargetMode="External"/><Relationship Id="rId43" Type="http://schemas.openxmlformats.org/officeDocument/2006/relationships/hyperlink" Target="https://fred.stlouisfed.org/series/CUUR0000SETG" TargetMode="External"/><Relationship Id="rId46" Type="http://schemas.openxmlformats.org/officeDocument/2006/relationships/hyperlink" Target="https://www.nar.realtor/sites/default/files/2025-02/hai-q4-2024-first-time-homebuyer-affordability-2025-02-06.pdf" TargetMode="External"/><Relationship Id="rId45" Type="http://schemas.openxmlformats.org/officeDocument/2006/relationships/hyperlink" Target="https://www.nar.realtor/sites/default/files/2025-02/hai-q4-2024-first-time-homebuyer-affordability-2025-02-06.pdf" TargetMode="External"/><Relationship Id="rId107" Type="http://schemas.openxmlformats.org/officeDocument/2006/relationships/hyperlink" Target="https://fred.stlouisfed.org/series/WPU12410105" TargetMode="External"/><Relationship Id="rId106" Type="http://schemas.openxmlformats.org/officeDocument/2006/relationships/hyperlink" Target="http://fred.stlouisfed.org/series/ICSA" TargetMode="External"/><Relationship Id="rId105" Type="http://schemas.openxmlformats.org/officeDocument/2006/relationships/hyperlink" Target="https://fred.stlouisfed.org/series/WPU06380103" TargetMode="External"/><Relationship Id="rId104" Type="http://schemas.openxmlformats.org/officeDocument/2006/relationships/hyperlink" Target="https://fred.stlouisfed.org/series/TEMPHELPS" TargetMode="External"/><Relationship Id="rId109" Type="http://schemas.openxmlformats.org/officeDocument/2006/relationships/hyperlink" Target="https://fred.stlouisfed.org/series/CUUR0000SS61031" TargetMode="External"/><Relationship Id="rId108" Type="http://schemas.openxmlformats.org/officeDocument/2006/relationships/hyperlink" Target="https://fred.stlouisfed.org/series/RPONTSYD" TargetMode="External"/><Relationship Id="rId48" Type="http://schemas.openxmlformats.org/officeDocument/2006/relationships/hyperlink" Target="https://fred.stlouisfed.org/series/CUUR0000SAH3" TargetMode="External"/><Relationship Id="rId47" Type="http://schemas.openxmlformats.org/officeDocument/2006/relationships/hyperlink" Target="https://www.nar.realtor/sites/default/files/2025-02/hai-q4-2024-first-time-homebuyer-affordability-2025-02-06.pdf" TargetMode="External"/><Relationship Id="rId49" Type="http://schemas.openxmlformats.org/officeDocument/2006/relationships/hyperlink" Target="https://www.nar.realtor/sites/default/files/2025-11/hai-09-2025-housing-affordability-index-2025-11-06.pdf" TargetMode="External"/><Relationship Id="rId103" Type="http://schemas.openxmlformats.org/officeDocument/2006/relationships/hyperlink" Target="https://fred.stlouisfed.org/series/WPU06380103" TargetMode="External"/><Relationship Id="rId102" Type="http://schemas.openxmlformats.org/officeDocument/2006/relationships/hyperlink" Target="https://fred.stlouisfed.org/series/U6RATE" TargetMode="External"/><Relationship Id="rId101" Type="http://schemas.openxmlformats.org/officeDocument/2006/relationships/hyperlink" Target="https://fred.stlouisfed.org/series/PCU312111312111B" TargetMode="External"/><Relationship Id="rId100" Type="http://schemas.openxmlformats.org/officeDocument/2006/relationships/hyperlink" Target="https://fred.stlouisfed.org/series/DPSACBW027SBOG" TargetMode="External"/><Relationship Id="rId31" Type="http://schemas.openxmlformats.org/officeDocument/2006/relationships/hyperlink" Target="https://www.nar.realtor/sites/default/files/2025-08/hai-q2-2025-first-time-homebuyer-affordability-2025-08-12.pdf" TargetMode="External"/><Relationship Id="rId30" Type="http://schemas.openxmlformats.org/officeDocument/2006/relationships/hyperlink" Target="https://fred.stlouisfed.org/series/CUSR0000SETA02" TargetMode="External"/><Relationship Id="rId33" Type="http://schemas.openxmlformats.org/officeDocument/2006/relationships/hyperlink" Target="https://fred.stlouisfed.org/series/WPS411103" TargetMode="External"/><Relationship Id="rId32" Type="http://schemas.openxmlformats.org/officeDocument/2006/relationships/hyperlink" Target="https://fred.stlouisfed.org/series/PCU9241269241262" TargetMode="External"/><Relationship Id="rId35" Type="http://schemas.openxmlformats.org/officeDocument/2006/relationships/hyperlink" Target="https://fred.stlouisfed.org/series/PCU9241269241261" TargetMode="External"/><Relationship Id="rId34" Type="http://schemas.openxmlformats.org/officeDocument/2006/relationships/hyperlink" Target="https://fred.stlouisfed.org/series/FIXHAI" TargetMode="External"/><Relationship Id="rId37" Type="http://schemas.openxmlformats.org/officeDocument/2006/relationships/hyperlink" Target="https://seekingalpha.com/article/4826868-median-household-income-in-august-2025" TargetMode="External"/><Relationship Id="rId36" Type="http://schemas.openxmlformats.org/officeDocument/2006/relationships/hyperlink" Target="https://fred.stlouisfed.org/series/CUSR0000SEHA" TargetMode="External"/><Relationship Id="rId39" Type="http://schemas.openxmlformats.org/officeDocument/2006/relationships/hyperlink" Target="https://fred.stlouisfed.org/series/APU000072620" TargetMode="External"/><Relationship Id="rId38" Type="http://schemas.openxmlformats.org/officeDocument/2006/relationships/hyperlink" Target="https://fred.stlouisfed.org/series/CPIMEDSL" TargetMode="External"/><Relationship Id="rId20" Type="http://schemas.openxmlformats.org/officeDocument/2006/relationships/hyperlink" Target="https://fred.stlouisfed.org/series/APU0000717311" TargetMode="External"/><Relationship Id="rId22" Type="http://schemas.openxmlformats.org/officeDocument/2006/relationships/hyperlink" Target="https://fred.stlouisfed.org/series/APU0000708111" TargetMode="External"/><Relationship Id="rId21" Type="http://schemas.openxmlformats.org/officeDocument/2006/relationships/hyperlink" Target="https://fred.stlouisfed.org/series/DGS10" TargetMode="External"/><Relationship Id="rId24" Type="http://schemas.openxmlformats.org/officeDocument/2006/relationships/hyperlink" Target="https://fred.stlouisfed.org/series/APU0000702111" TargetMode="External"/><Relationship Id="rId23" Type="http://schemas.openxmlformats.org/officeDocument/2006/relationships/hyperlink" Target="https://fred.stlouisfed.org/series/CORESTICKM159SFRBATL" TargetMode="External"/><Relationship Id="rId26" Type="http://schemas.openxmlformats.org/officeDocument/2006/relationships/hyperlink" Target="https://www.mortgagenewsdaily.com/mortgage-calculator" TargetMode="External"/><Relationship Id="rId121" Type="http://schemas.openxmlformats.org/officeDocument/2006/relationships/table" Target="../tables/table2.xml"/><Relationship Id="rId25" Type="http://schemas.openxmlformats.org/officeDocument/2006/relationships/hyperlink" Target="https://fred.stlouisfed.org/series/CUSR0000SEEB" TargetMode="External"/><Relationship Id="rId120" Type="http://schemas.openxmlformats.org/officeDocument/2006/relationships/table" Target="../tables/table1.xml"/><Relationship Id="rId28" Type="http://schemas.openxmlformats.org/officeDocument/2006/relationships/hyperlink" Target="https://fred.stlouisfed.org/series/WPS583" TargetMode="External"/><Relationship Id="rId27" Type="http://schemas.openxmlformats.org/officeDocument/2006/relationships/hyperlink" Target="https://fred.stlouisfed.org/series/APU0000FF1101" TargetMode="External"/><Relationship Id="rId125" Type="http://schemas.openxmlformats.org/officeDocument/2006/relationships/table" Target="../tables/table6.xml"/><Relationship Id="rId29" Type="http://schemas.openxmlformats.org/officeDocument/2006/relationships/hyperlink" Target="https://fred.stlouisfed.org/series/APU000074714" TargetMode="External"/><Relationship Id="rId124" Type="http://schemas.openxmlformats.org/officeDocument/2006/relationships/table" Target="../tables/table5.xml"/><Relationship Id="rId123" Type="http://schemas.openxmlformats.org/officeDocument/2006/relationships/table" Target="../tables/table4.xml"/><Relationship Id="rId122" Type="http://schemas.openxmlformats.org/officeDocument/2006/relationships/table" Target="../tables/table3.xml"/><Relationship Id="rId95" Type="http://schemas.openxmlformats.org/officeDocument/2006/relationships/hyperlink" Target="https://fred.stlouisfed.org/series/PCU3119203119207" TargetMode="External"/><Relationship Id="rId94" Type="http://schemas.openxmlformats.org/officeDocument/2006/relationships/hyperlink" Target="https://fred.stlouisfed.org/series/JTSJOL" TargetMode="External"/><Relationship Id="rId97" Type="http://schemas.openxmlformats.org/officeDocument/2006/relationships/hyperlink" Target="https://fred.stlouisfed.org/series/APU0000720311" TargetMode="External"/><Relationship Id="rId96" Type="http://schemas.openxmlformats.org/officeDocument/2006/relationships/hyperlink" Target="https://fred.stlouisfed.org/series/JTSLDL" TargetMode="External"/><Relationship Id="rId11" Type="http://schemas.openxmlformats.org/officeDocument/2006/relationships/hyperlink" Target="https://fred.stlouisfed.org/series/PCU3329133329136" TargetMode="External"/><Relationship Id="rId99" Type="http://schemas.openxmlformats.org/officeDocument/2006/relationships/hyperlink" Target="https://fred.stlouisfed.org/series/WPU511105" TargetMode="External"/><Relationship Id="rId10" Type="http://schemas.openxmlformats.org/officeDocument/2006/relationships/hyperlink" Target="https://fred.stlouisfed.org/series/PCU3334133341" TargetMode="External"/><Relationship Id="rId98" Type="http://schemas.openxmlformats.org/officeDocument/2006/relationships/hyperlink" Target="https://fred.stlouisfed.org/series/SOFR30DAYAVG" TargetMode="External"/><Relationship Id="rId13" Type="http://schemas.openxmlformats.org/officeDocument/2006/relationships/hyperlink" Target="https://fred.stlouisfed.org/series/PCU32733273" TargetMode="External"/><Relationship Id="rId12" Type="http://schemas.openxmlformats.org/officeDocument/2006/relationships/hyperlink" Target="https://fred.stlouisfed.org/series/WPU12410329" TargetMode="External"/><Relationship Id="rId91" Type="http://schemas.openxmlformats.org/officeDocument/2006/relationships/hyperlink" Target="https://fred.stlouisfed.org/series/WPU02780115" TargetMode="External"/><Relationship Id="rId90" Type="http://schemas.openxmlformats.org/officeDocument/2006/relationships/hyperlink" Target="https://fred.stlouisfed.org/series/RRVRUSQ156N" TargetMode="External"/><Relationship Id="rId93" Type="http://schemas.openxmlformats.org/officeDocument/2006/relationships/hyperlink" Target="https://fred.stlouisfed.org/series/WPU02890156" TargetMode="External"/><Relationship Id="rId92" Type="http://schemas.openxmlformats.org/officeDocument/2006/relationships/hyperlink" Target="https://fred.stlouisfed.org/series/T10Y2Y" TargetMode="External"/><Relationship Id="rId15" Type="http://schemas.openxmlformats.org/officeDocument/2006/relationships/hyperlink" Target="https://fred.stlouisfed.org/series/MORTGAGE30US" TargetMode="External"/><Relationship Id="rId110" Type="http://schemas.openxmlformats.org/officeDocument/2006/relationships/hyperlink" Target="https://fred.stlouisfed.org/series/PCU334334" TargetMode="External"/><Relationship Id="rId14" Type="http://schemas.openxmlformats.org/officeDocument/2006/relationships/hyperlink" Target="https://fred.stlouisfed.org/series/WPU106601" TargetMode="External"/><Relationship Id="rId17" Type="http://schemas.openxmlformats.org/officeDocument/2006/relationships/hyperlink" Target="https://fred.stlouisfed.org/series/APU0000703112" TargetMode="External"/><Relationship Id="rId16" Type="http://schemas.openxmlformats.org/officeDocument/2006/relationships/hyperlink" Target="https://fred.stlouisfed.org/series/APU000072610" TargetMode="External"/><Relationship Id="rId19" Type="http://schemas.openxmlformats.org/officeDocument/2006/relationships/hyperlink" Target="https://fred.stlouisfed.org/series/APU0000709112" TargetMode="External"/><Relationship Id="rId18" Type="http://schemas.openxmlformats.org/officeDocument/2006/relationships/hyperlink" Target="https://fred.stlouisfed.org/series/FEDFUNDS" TargetMode="External"/><Relationship Id="rId113" Type="http://schemas.openxmlformats.org/officeDocument/2006/relationships/vmlDrawing" Target="../drawings/vmlDrawing1.vml"/><Relationship Id="rId112" Type="http://schemas.openxmlformats.org/officeDocument/2006/relationships/drawing" Target="../drawings/drawing2.xml"/><Relationship Id="rId111" Type="http://schemas.openxmlformats.org/officeDocument/2006/relationships/hyperlink" Target="https://fred.stlouisfed.org/series/PCU3331123331127" TargetMode="External"/><Relationship Id="rId84" Type="http://schemas.openxmlformats.org/officeDocument/2006/relationships/hyperlink" Target="https://fred.stlouisfed.org/series/WPU091501235" TargetMode="External"/><Relationship Id="rId83" Type="http://schemas.openxmlformats.org/officeDocument/2006/relationships/hyperlink" Target="https://fred.stlouisfed.org/series/DRBLACBS" TargetMode="External"/><Relationship Id="rId86" Type="http://schemas.openxmlformats.org/officeDocument/2006/relationships/hyperlink" Target="https://fred.stlouisfed.org/series/DRCCLACBS" TargetMode="External"/><Relationship Id="rId85" Type="http://schemas.openxmlformats.org/officeDocument/2006/relationships/hyperlink" Target="https://fred.stlouisfed.org/series/DRALACBN" TargetMode="External"/><Relationship Id="rId88" Type="http://schemas.openxmlformats.org/officeDocument/2006/relationships/hyperlink" Target="https://www.fitchratings.com/structured-finance/abs/auto-indices" TargetMode="External"/><Relationship Id="rId87" Type="http://schemas.openxmlformats.org/officeDocument/2006/relationships/hyperlink" Target="https://fred.stlouisfed.org/series/CUSR0000SAF111" TargetMode="External"/><Relationship Id="rId89" Type="http://schemas.openxmlformats.org/officeDocument/2006/relationships/hyperlink" Target="https://fred.stlouisfed.org/series/WPS156" TargetMode="External"/><Relationship Id="rId80" Type="http://schemas.openxmlformats.org/officeDocument/2006/relationships/hyperlink" Target="https://fred.stlouisfed.org/series/PCU3222913222912" TargetMode="External"/><Relationship Id="rId82" Type="http://schemas.openxmlformats.org/officeDocument/2006/relationships/hyperlink" Target="https://fred.stlouisfed.org/series/APU0000711311" TargetMode="External"/><Relationship Id="rId81" Type="http://schemas.openxmlformats.org/officeDocument/2006/relationships/hyperlink" Target="https://fred.stlouisfed.org/series/RCMFLBBALDPDPCT90P" TargetMode="External"/><Relationship Id="rId1" Type="http://schemas.openxmlformats.org/officeDocument/2006/relationships/comments" Target="../comments1.xml"/><Relationship Id="rId2" Type="http://schemas.openxmlformats.org/officeDocument/2006/relationships/hyperlink" Target="https://fred.stlouisfed.org/series/HOSMEDUSM052N" TargetMode="External"/><Relationship Id="rId3" Type="http://schemas.openxmlformats.org/officeDocument/2006/relationships/hyperlink" Target="https://fred.stlouisfed.org/series/WPU0811" TargetMode="External"/><Relationship Id="rId4" Type="http://schemas.openxmlformats.org/officeDocument/2006/relationships/hyperlink" Target="https://fred.stlouisfed.org/series/CPIUFDSL" TargetMode="External"/><Relationship Id="rId9" Type="http://schemas.openxmlformats.org/officeDocument/2006/relationships/hyperlink" Target="https://fred.stlouisfed.org/series/PCU3241223241222" TargetMode="External"/><Relationship Id="rId5" Type="http://schemas.openxmlformats.org/officeDocument/2006/relationships/hyperlink" Target="https://fred.stlouisfed.org/series/MSPNHSUS" TargetMode="External"/><Relationship Id="rId6" Type="http://schemas.openxmlformats.org/officeDocument/2006/relationships/hyperlink" Target="https://fred.stlouisfed.org/series/WPU10170674" TargetMode="External"/><Relationship Id="rId7" Type="http://schemas.openxmlformats.org/officeDocument/2006/relationships/hyperlink" Target="https://fred.stlouisfed.org/series/PCU3323213323211" TargetMode="External"/><Relationship Id="rId8" Type="http://schemas.openxmlformats.org/officeDocument/2006/relationships/hyperlink" Target="https://www.nar.realtor/sites/default/files/2025-11/hai-q3-2025-first-time-homebuyer-affordability-2025-11-06.pdf" TargetMode="External"/><Relationship Id="rId73" Type="http://schemas.openxmlformats.org/officeDocument/2006/relationships/hyperlink" Target="https://www.project2025.observer/?agencies=Housing+and+Urban+Development" TargetMode="External"/><Relationship Id="rId72" Type="http://schemas.openxmlformats.org/officeDocument/2006/relationships/hyperlink" Target="https://www.mba.org/news-and-research/newsroom/news/2025/02/06/mortgage-delinquencies-increase-in-the-fourth-quarter-of-2024" TargetMode="External"/><Relationship Id="rId75" Type="http://schemas.openxmlformats.org/officeDocument/2006/relationships/hyperlink" Target="https://fred.stlouisfed.org/series/DRSFRMACBS" TargetMode="External"/><Relationship Id="rId74" Type="http://schemas.openxmlformats.org/officeDocument/2006/relationships/hyperlink" Target="https://fred.stlouisfed.org/series/APU0000710212" TargetMode="External"/><Relationship Id="rId77" Type="http://schemas.openxmlformats.org/officeDocument/2006/relationships/hyperlink" Target="https://fred.stlouisfed.org/series/ACTLISCOUUS" TargetMode="External"/><Relationship Id="rId76" Type="http://schemas.openxmlformats.org/officeDocument/2006/relationships/hyperlink" Target="https://fred.stlouisfed.org/series/APU0000704111" TargetMode="External"/><Relationship Id="rId79" Type="http://schemas.openxmlformats.org/officeDocument/2006/relationships/hyperlink" Target="https://fred.stlouisfed.org/series/TDSP" TargetMode="External"/><Relationship Id="rId78" Type="http://schemas.openxmlformats.org/officeDocument/2006/relationships/hyperlink" Target="https://fred.stlouisfed.org/series/APU0000718311" TargetMode="External"/><Relationship Id="rId71" Type="http://schemas.openxmlformats.org/officeDocument/2006/relationships/hyperlink" Target="https://fred.stlouisfed.org/series/APU0000FL2101" TargetMode="External"/><Relationship Id="rId70" Type="http://schemas.openxmlformats.org/officeDocument/2006/relationships/hyperlink" Target="https://www.hud.gov/press/press_releases_media_advisories" TargetMode="External"/><Relationship Id="rId62" Type="http://schemas.openxmlformats.org/officeDocument/2006/relationships/hyperlink" Target="https://fred.stlouisfed.org/series/APU0000701312" TargetMode="External"/><Relationship Id="rId61" Type="http://schemas.openxmlformats.org/officeDocument/2006/relationships/hyperlink" Target="https://fred.stlouisfed.org/series/CUUR0000SEGC" TargetMode="External"/><Relationship Id="rId64" Type="http://schemas.openxmlformats.org/officeDocument/2006/relationships/hyperlink" Target="https://docs.google.com/forms/d/e/1FAIpQLSey0UG5Fiw_3d3iZXHCgjKSW5d7V_zfBG0uaXBHaBWDdf0D1g/viewform?usp=header" TargetMode="External"/><Relationship Id="rId63" Type="http://schemas.openxmlformats.org/officeDocument/2006/relationships/hyperlink" Target="https://fred.stlouisfed.org/series/APU0000701111" TargetMode="External"/><Relationship Id="rId66" Type="http://schemas.openxmlformats.org/officeDocument/2006/relationships/hyperlink" Target="https://www.donaldjtrump.com/agenda47" TargetMode="External"/><Relationship Id="rId65" Type="http://schemas.openxmlformats.org/officeDocument/2006/relationships/hyperlink" Target="https://fred.stlouisfed.org/series/APU0000715211" TargetMode="External"/><Relationship Id="rId68" Type="http://schemas.openxmlformats.org/officeDocument/2006/relationships/hyperlink" Target="https://www.housingwire.com/articles/updated-list-of-all-trumps-actions-that-impact-housing/" TargetMode="External"/><Relationship Id="rId67" Type="http://schemas.openxmlformats.org/officeDocument/2006/relationships/hyperlink" Target="https://fred.stlouisfed.org/series/APU0000711211" TargetMode="External"/><Relationship Id="rId60" Type="http://schemas.openxmlformats.org/officeDocument/2006/relationships/hyperlink" Target="https://www.nar.realtor/sites/default/files/2025-11/hai-09-2025-housing-affordability-index-2025-11-06.pdf" TargetMode="External"/><Relationship Id="rId69" Type="http://schemas.openxmlformats.org/officeDocument/2006/relationships/hyperlink" Target="https://fred.stlouisfed.org/series/UNRATE" TargetMode="External"/><Relationship Id="rId51" Type="http://schemas.openxmlformats.org/officeDocument/2006/relationships/hyperlink" Target="https://fred.stlouisfed.org/series/CUUS0000SEHN" TargetMode="External"/><Relationship Id="rId50" Type="http://schemas.openxmlformats.org/officeDocument/2006/relationships/hyperlink" Target="https://fred.stlouisfed.org/series/ACTLISCOUUS" TargetMode="External"/><Relationship Id="rId53" Type="http://schemas.openxmlformats.org/officeDocument/2006/relationships/hyperlink" Target="https://fred.stlouisfed.org/series/NHFSEPTS" TargetMode="External"/><Relationship Id="rId52" Type="http://schemas.openxmlformats.org/officeDocument/2006/relationships/hyperlink" Target="https://www.nar.realtor/sites/default/files/2025-02/hai-q4-2024-first-time-homebuyer-affordability-2025-02-06.pdf" TargetMode="External"/><Relationship Id="rId55" Type="http://schemas.openxmlformats.org/officeDocument/2006/relationships/hyperlink" Target="https://www.nar.realtor/sites/default/files/2025-11/hai-09-2025-housing-affordability-index-2025-11-06.pdf" TargetMode="External"/><Relationship Id="rId54" Type="http://schemas.openxmlformats.org/officeDocument/2006/relationships/hyperlink" Target="https://fred.stlouisfed.org/series/CUSR0000SERA02" TargetMode="External"/><Relationship Id="rId57" Type="http://schemas.openxmlformats.org/officeDocument/2006/relationships/hyperlink" Target="https://www.nar.realtor/sites/default/files/2025-11/hai-09-2025-housing-affordability-index-2025-11-06.pdf" TargetMode="External"/><Relationship Id="rId56" Type="http://schemas.openxmlformats.org/officeDocument/2006/relationships/hyperlink" Target="https://fred.stlouisfed.org/series/CUSR0000SEEE" TargetMode="External"/><Relationship Id="rId59" Type="http://schemas.openxmlformats.org/officeDocument/2006/relationships/hyperlink" Target="https://fred.stlouisfed.org/series/CUSR0000SEFV" TargetMode="External"/><Relationship Id="rId58" Type="http://schemas.openxmlformats.org/officeDocument/2006/relationships/hyperlink" Target="https://fred.stlouisfed.org/series/PERMIT"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7.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8.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9.xml"/></Relationships>
</file>

<file path=xl/worksheets/_rels/sheet7.xml.rels><?xml version="1.0" encoding="UTF-8" standalone="yes"?><Relationships xmlns="http://schemas.openxmlformats.org/package/2006/relationships"><Relationship Id="rId40" Type="http://schemas.openxmlformats.org/officeDocument/2006/relationships/hyperlink" Target="https://www.nar.realtor/sites/default/files/2025-03/hai-01-2025-housing-affordability-index-2025-03-14.pdf" TargetMode="External"/><Relationship Id="rId42" Type="http://schemas.openxmlformats.org/officeDocument/2006/relationships/hyperlink" Target="https://www.nar.realtor/sites/default/files/2025-02/hai-q4-2024-first-time-homebuyer-affordability-2025-02-06.pdf" TargetMode="External"/><Relationship Id="rId41" Type="http://schemas.openxmlformats.org/officeDocument/2006/relationships/hyperlink" Target="https://legiscan.com/gaits/search?state=US&amp;keyword=regulatory+housing" TargetMode="External"/><Relationship Id="rId44" Type="http://schemas.openxmlformats.org/officeDocument/2006/relationships/hyperlink" Target="https://www.nar.realtor/sites/default/files/2025-02/hai-q4-2024-first-time-homebuyer-affordability-2025-02-06.pdf" TargetMode="External"/><Relationship Id="rId43" Type="http://schemas.openxmlformats.org/officeDocument/2006/relationships/hyperlink" Target="https://www.nar.realtor/sites/default/files/2025-02/hai-q4-2024-first-time-homebuyer-affordability-2025-02-06.pdf" TargetMode="External"/><Relationship Id="rId46" Type="http://schemas.openxmlformats.org/officeDocument/2006/relationships/hyperlink" Target="https://www.nar.realtor/sites/default/files/2025-02/hai-q4-2024-first-time-homebuyer-affordability-2025-02-06.pdf" TargetMode="External"/><Relationship Id="rId45" Type="http://schemas.openxmlformats.org/officeDocument/2006/relationships/hyperlink" Target="https://www.nar.realtor/sites/default/files/2025-02/hai-q4-2024-first-time-homebuyer-affordability-2025-02-06.pdf" TargetMode="External"/><Relationship Id="rId48" Type="http://schemas.openxmlformats.org/officeDocument/2006/relationships/hyperlink" Target="https://www.nar.realtor/sites/default/files/2025-02/hai-q4-2024-first-time-homebuyer-affordability-2025-02-06.pdf" TargetMode="External"/><Relationship Id="rId47" Type="http://schemas.openxmlformats.org/officeDocument/2006/relationships/hyperlink" Target="https://fred.stlouisfed.org/series/ACTLISCOUUS" TargetMode="External"/><Relationship Id="rId49" Type="http://schemas.openxmlformats.org/officeDocument/2006/relationships/hyperlink" Target="https://fred.stlouisfed.org/series/NHFSEPTS" TargetMode="External"/><Relationship Id="rId103" Type="http://schemas.openxmlformats.org/officeDocument/2006/relationships/table" Target="../tables/table23.xml"/><Relationship Id="rId102" Type="http://schemas.openxmlformats.org/officeDocument/2006/relationships/table" Target="../tables/table22.xml"/><Relationship Id="rId101" Type="http://schemas.openxmlformats.org/officeDocument/2006/relationships/table" Target="../tables/table21.xml"/><Relationship Id="rId100" Type="http://schemas.openxmlformats.org/officeDocument/2006/relationships/table" Target="../tables/table20.xml"/><Relationship Id="rId31" Type="http://schemas.openxmlformats.org/officeDocument/2006/relationships/hyperlink" Target="https://fred.stlouisfed.org/series/CUSR0000SETA02" TargetMode="External"/><Relationship Id="rId30" Type="http://schemas.openxmlformats.org/officeDocument/2006/relationships/hyperlink" Target="https://fred.stlouisfed.org/series/APU000074714" TargetMode="External"/><Relationship Id="rId33" Type="http://schemas.openxmlformats.org/officeDocument/2006/relationships/hyperlink" Target="https://fred.stlouisfed.org/series/PCU9241269241262" TargetMode="External"/><Relationship Id="rId32" Type="http://schemas.openxmlformats.org/officeDocument/2006/relationships/hyperlink" Target="https://www.nar.realtor/sites/default/files/2025-08/hai-q2-2025-first-time-homebuyer-affordability-2025-08-12.pdf" TargetMode="External"/><Relationship Id="rId35" Type="http://schemas.openxmlformats.org/officeDocument/2006/relationships/hyperlink" Target="https://fred.stlouisfed.org/series/FIXHAI" TargetMode="External"/><Relationship Id="rId34" Type="http://schemas.openxmlformats.org/officeDocument/2006/relationships/hyperlink" Target="https://fred.stlouisfed.org/series/WPS411103" TargetMode="External"/><Relationship Id="rId37" Type="http://schemas.openxmlformats.org/officeDocument/2006/relationships/hyperlink" Target="https://fred.stlouisfed.org/series/CUSR0000SEHA" TargetMode="External"/><Relationship Id="rId36" Type="http://schemas.openxmlformats.org/officeDocument/2006/relationships/hyperlink" Target="https://fred.stlouisfed.org/series/PCU9241269241261" TargetMode="External"/><Relationship Id="rId39" Type="http://schemas.openxmlformats.org/officeDocument/2006/relationships/hyperlink" Target="https://fred.stlouisfed.org/series/CPIMEDSL" TargetMode="External"/><Relationship Id="rId38" Type="http://schemas.openxmlformats.org/officeDocument/2006/relationships/hyperlink" Target="https://fred.stlouisfed.org/series/MEHOINUSA646N" TargetMode="External"/><Relationship Id="rId20" Type="http://schemas.openxmlformats.org/officeDocument/2006/relationships/hyperlink" Target="https://fred.stlouisfed.org/series/APU0000717311" TargetMode="External"/><Relationship Id="rId22" Type="http://schemas.openxmlformats.org/officeDocument/2006/relationships/hyperlink" Target="https://fred.stlouisfed.org/series/APU0000708111" TargetMode="External"/><Relationship Id="rId21" Type="http://schemas.openxmlformats.org/officeDocument/2006/relationships/hyperlink" Target="https://fred.stlouisfed.org/series/DGS10" TargetMode="External"/><Relationship Id="rId24" Type="http://schemas.openxmlformats.org/officeDocument/2006/relationships/hyperlink" Target="https://fred.stlouisfed.org/series/CORESTICKM159SFRBATL" TargetMode="External"/><Relationship Id="rId23" Type="http://schemas.openxmlformats.org/officeDocument/2006/relationships/hyperlink" Target="https://fred.stlouisfed.org/series/CUSR0000SETC" TargetMode="External"/><Relationship Id="rId26" Type="http://schemas.openxmlformats.org/officeDocument/2006/relationships/hyperlink" Target="https://fred.stlouisfed.org/series/CUSR0000SEEB" TargetMode="External"/><Relationship Id="rId25" Type="http://schemas.openxmlformats.org/officeDocument/2006/relationships/hyperlink" Target="https://fred.stlouisfed.org/series/APU0000702111" TargetMode="External"/><Relationship Id="rId28" Type="http://schemas.openxmlformats.org/officeDocument/2006/relationships/hyperlink" Target="https://fred.stlouisfed.org/series/APU0000FF1101" TargetMode="External"/><Relationship Id="rId27" Type="http://schemas.openxmlformats.org/officeDocument/2006/relationships/hyperlink" Target="https://www.mortgagenewsdaily.com/mortgage-calculator" TargetMode="External"/><Relationship Id="rId29" Type="http://schemas.openxmlformats.org/officeDocument/2006/relationships/hyperlink" Target="https://fred.stlouisfed.org/series/WPS583" TargetMode="External"/><Relationship Id="rId95" Type="http://schemas.openxmlformats.org/officeDocument/2006/relationships/table" Target="../tables/table15.xml"/><Relationship Id="rId94" Type="http://schemas.openxmlformats.org/officeDocument/2006/relationships/table" Target="../tables/table14.xml"/><Relationship Id="rId97" Type="http://schemas.openxmlformats.org/officeDocument/2006/relationships/table" Target="../tables/table17.xml"/><Relationship Id="rId96" Type="http://schemas.openxmlformats.org/officeDocument/2006/relationships/table" Target="../tables/table16.xml"/><Relationship Id="rId11" Type="http://schemas.openxmlformats.org/officeDocument/2006/relationships/hyperlink" Target="https://fred.stlouisfed.org/series/PCU3329133329136" TargetMode="External"/><Relationship Id="rId99" Type="http://schemas.openxmlformats.org/officeDocument/2006/relationships/table" Target="../tables/table19.xml"/><Relationship Id="rId10" Type="http://schemas.openxmlformats.org/officeDocument/2006/relationships/hyperlink" Target="https://fred.stlouisfed.org/series/PCU3334133341" TargetMode="External"/><Relationship Id="rId98" Type="http://schemas.openxmlformats.org/officeDocument/2006/relationships/table" Target="../tables/table18.xml"/><Relationship Id="rId13" Type="http://schemas.openxmlformats.org/officeDocument/2006/relationships/hyperlink" Target="https://fred.stlouisfed.org/series/PCU32733273" TargetMode="External"/><Relationship Id="rId12" Type="http://schemas.openxmlformats.org/officeDocument/2006/relationships/hyperlink" Target="https://fred.stlouisfed.org/series/WPU12410329" TargetMode="External"/><Relationship Id="rId91" Type="http://schemas.openxmlformats.org/officeDocument/2006/relationships/table" Target="../tables/table11.xml"/><Relationship Id="rId90" Type="http://schemas.openxmlformats.org/officeDocument/2006/relationships/table" Target="../tables/table10.xml"/><Relationship Id="rId93" Type="http://schemas.openxmlformats.org/officeDocument/2006/relationships/table" Target="../tables/table13.xml"/><Relationship Id="rId92" Type="http://schemas.openxmlformats.org/officeDocument/2006/relationships/table" Target="../tables/table12.xml"/><Relationship Id="rId15" Type="http://schemas.openxmlformats.org/officeDocument/2006/relationships/hyperlink" Target="https://fred.stlouisfed.org/series/MORTGAGE30US" TargetMode="External"/><Relationship Id="rId14" Type="http://schemas.openxmlformats.org/officeDocument/2006/relationships/hyperlink" Target="https://fred.stlouisfed.org/series/WPU106601" TargetMode="External"/><Relationship Id="rId17" Type="http://schemas.openxmlformats.org/officeDocument/2006/relationships/hyperlink" Target="https://fred.stlouisfed.org/series/APU0000703112" TargetMode="External"/><Relationship Id="rId16" Type="http://schemas.openxmlformats.org/officeDocument/2006/relationships/hyperlink" Target="https://fred.stlouisfed.org/series/APU000072610" TargetMode="External"/><Relationship Id="rId19" Type="http://schemas.openxmlformats.org/officeDocument/2006/relationships/hyperlink" Target="https://fred.stlouisfed.org/series/APU0000709112" TargetMode="External"/><Relationship Id="rId18" Type="http://schemas.openxmlformats.org/officeDocument/2006/relationships/hyperlink" Target="https://fred.stlouisfed.org/series/FEDFUNDS" TargetMode="External"/><Relationship Id="rId1" Type="http://schemas.openxmlformats.org/officeDocument/2006/relationships/comments" Target="../comments2.xml"/><Relationship Id="rId2" Type="http://schemas.openxmlformats.org/officeDocument/2006/relationships/hyperlink" Target="https://fred.stlouisfed.org/series/HOSMEDUSM052N" TargetMode="External"/><Relationship Id="rId3" Type="http://schemas.openxmlformats.org/officeDocument/2006/relationships/hyperlink" Target="https://fred.stlouisfed.org/series/WPU0811" TargetMode="External"/><Relationship Id="rId4" Type="http://schemas.openxmlformats.org/officeDocument/2006/relationships/hyperlink" Target="https://fred.stlouisfed.org/series/CPIUFDSL" TargetMode="External"/><Relationship Id="rId9" Type="http://schemas.openxmlformats.org/officeDocument/2006/relationships/hyperlink" Target="https://fred.stlouisfed.org/series/PCU3241223241222" TargetMode="External"/><Relationship Id="rId5" Type="http://schemas.openxmlformats.org/officeDocument/2006/relationships/hyperlink" Target="https://fred.stlouisfed.org/series/MSPNHSUS" TargetMode="External"/><Relationship Id="rId6" Type="http://schemas.openxmlformats.org/officeDocument/2006/relationships/hyperlink" Target="https://fred.stlouisfed.org/series/WPU10170674" TargetMode="External"/><Relationship Id="rId7" Type="http://schemas.openxmlformats.org/officeDocument/2006/relationships/hyperlink" Target="https://fred.stlouisfed.org/series/PCU3323213323211" TargetMode="External"/><Relationship Id="rId8" Type="http://schemas.openxmlformats.org/officeDocument/2006/relationships/hyperlink" Target="https://www.nar.realtor/sites/default/files/2025-05/hai-q1-2025-first-time-homebuyer-affordability-2025-05-08.pdf" TargetMode="External"/><Relationship Id="rId73" Type="http://schemas.openxmlformats.org/officeDocument/2006/relationships/hyperlink" Target="https://fred.stlouisfed.org/series/TEMPHELPS" TargetMode="External"/><Relationship Id="rId72" Type="http://schemas.openxmlformats.org/officeDocument/2006/relationships/hyperlink" Target="https://fred.stlouisfed.org/series/U6RATE" TargetMode="External"/><Relationship Id="rId75" Type="http://schemas.openxmlformats.org/officeDocument/2006/relationships/vmlDrawing" Target="../drawings/vmlDrawing2.vml"/><Relationship Id="rId74" Type="http://schemas.openxmlformats.org/officeDocument/2006/relationships/drawing" Target="../drawings/drawing7.xml"/><Relationship Id="rId71" Type="http://schemas.openxmlformats.org/officeDocument/2006/relationships/hyperlink" Target="https://fred.stlouisfed.org/series/JTSJOL" TargetMode="External"/><Relationship Id="rId70" Type="http://schemas.openxmlformats.org/officeDocument/2006/relationships/hyperlink" Target="https://fred.stlouisfed.org/series/T10Y2Y" TargetMode="External"/><Relationship Id="rId62" Type="http://schemas.openxmlformats.org/officeDocument/2006/relationships/hyperlink" Target="https://fred.stlouisfed.org/series/ACTLISCOUUS" TargetMode="External"/><Relationship Id="rId61" Type="http://schemas.openxmlformats.org/officeDocument/2006/relationships/hyperlink" Target="https://fred.stlouisfed.org/series/DRSFRMACBS" TargetMode="External"/><Relationship Id="rId64" Type="http://schemas.openxmlformats.org/officeDocument/2006/relationships/hyperlink" Target="https://fred.stlouisfed.org/series/RCMFLBBALDPDPCT90P" TargetMode="External"/><Relationship Id="rId63" Type="http://schemas.openxmlformats.org/officeDocument/2006/relationships/hyperlink" Target="https://fred.stlouisfed.org/series/TDSP" TargetMode="External"/><Relationship Id="rId66" Type="http://schemas.openxmlformats.org/officeDocument/2006/relationships/hyperlink" Target="https://fred.stlouisfed.org/series/DRALACBN" TargetMode="External"/><Relationship Id="rId65" Type="http://schemas.openxmlformats.org/officeDocument/2006/relationships/hyperlink" Target="https://fred.stlouisfed.org/series/DRBLACBS" TargetMode="External"/><Relationship Id="rId68" Type="http://schemas.openxmlformats.org/officeDocument/2006/relationships/hyperlink" Target="https://www.fitchratings.com/structured-finance/abs/auto-indices" TargetMode="External"/><Relationship Id="rId67" Type="http://schemas.openxmlformats.org/officeDocument/2006/relationships/hyperlink" Target="https://fred.stlouisfed.org/series/DRCCLACBS" TargetMode="External"/><Relationship Id="rId60" Type="http://schemas.openxmlformats.org/officeDocument/2006/relationships/hyperlink" Target="https://www.mba.org/news-and-research/newsroom/news/2025/02/06/mortgage-delinquencies-increase-in-the-fourth-quarter-of-2024" TargetMode="External"/><Relationship Id="rId69" Type="http://schemas.openxmlformats.org/officeDocument/2006/relationships/hyperlink" Target="https://fred.stlouisfed.org/series/RRVRUSQ156N" TargetMode="External"/><Relationship Id="rId51" Type="http://schemas.openxmlformats.org/officeDocument/2006/relationships/hyperlink" Target="https://www.nar.realtor/sites/default/files/2025-02/hai-q4-2024-first-time-homebuyer-affordability-2025-02-06.pdf" TargetMode="External"/><Relationship Id="rId50" Type="http://schemas.openxmlformats.org/officeDocument/2006/relationships/hyperlink" Target="https://www.nar.realtor/sites/default/files/2025-02/hai-q4-2024-first-time-homebuyer-affordability-2025-02-06.pdf" TargetMode="External"/><Relationship Id="rId53" Type="http://schemas.openxmlformats.org/officeDocument/2006/relationships/hyperlink" Target="https://www.nar.realtor/sites/default/files/2025-02/hai-q4-2024-first-time-homebuyer-affordability-2025-02-06.pdf" TargetMode="External"/><Relationship Id="rId52" Type="http://schemas.openxmlformats.org/officeDocument/2006/relationships/hyperlink" Target="https://fred.stlouisfed.org/series/PERMIT" TargetMode="External"/><Relationship Id="rId55" Type="http://schemas.openxmlformats.org/officeDocument/2006/relationships/hyperlink" Target="https://www.housingwire.com/articles/updated-list-of-all-trumps-actions-that-impact-housing/" TargetMode="External"/><Relationship Id="rId54" Type="http://schemas.openxmlformats.org/officeDocument/2006/relationships/hyperlink" Target="https://www.donaldjtrump.com/agenda47" TargetMode="External"/><Relationship Id="rId57" Type="http://schemas.openxmlformats.org/officeDocument/2006/relationships/hyperlink" Target="https://docs.google.com/forms/d/e/1FAIpQLSey0UG5Fiw_3d3iZXHCgjKSW5d7V_zfBG0uaXBHaBWDdf0D1g/viewform?usp=header" TargetMode="External"/><Relationship Id="rId56" Type="http://schemas.openxmlformats.org/officeDocument/2006/relationships/hyperlink" Target="https://www.hud.gov/press/press_releases_media_advisories" TargetMode="External"/><Relationship Id="rId59" Type="http://schemas.openxmlformats.org/officeDocument/2006/relationships/hyperlink" Target="https://fred.stlouisfed.org/series/UNRATE" TargetMode="External"/><Relationship Id="rId58" Type="http://schemas.openxmlformats.org/officeDocument/2006/relationships/hyperlink" Target="https://www.project2025.observer/?agencies=Housing+and+Urban+Development"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40" Type="http://schemas.openxmlformats.org/officeDocument/2006/relationships/hyperlink" Target="https://www.nar.realtor/sites/default/files/2025-02/hai-q4-2024-first-time-homebuyer-affordability-2025-02-06.pdf" TargetMode="External"/><Relationship Id="rId42" Type="http://schemas.openxmlformats.org/officeDocument/2006/relationships/hyperlink" Target="https://www.nar.realtor/sites/default/files/2025-02/hai-q4-2024-first-time-homebuyer-affordability-2025-02-06.pdf" TargetMode="External"/><Relationship Id="rId41" Type="http://schemas.openxmlformats.org/officeDocument/2006/relationships/hyperlink" Target="https://www.nar.realtor/sites/default/files/2025-02/hai-q4-2024-first-time-homebuyer-affordability-2025-02-06.pdf" TargetMode="External"/><Relationship Id="rId44" Type="http://schemas.openxmlformats.org/officeDocument/2006/relationships/hyperlink" Target="https://www.nar.realtor/sites/default/files/2025-02/hai-q4-2024-first-time-homebuyer-affordability-2025-02-06.pdf" TargetMode="External"/><Relationship Id="rId43" Type="http://schemas.openxmlformats.org/officeDocument/2006/relationships/hyperlink" Target="https://www.nar.realtor/sites/default/files/2025-02/hai-q4-2024-first-time-homebuyer-affordability-2025-02-06.pdf" TargetMode="External"/><Relationship Id="rId46" Type="http://schemas.openxmlformats.org/officeDocument/2006/relationships/hyperlink" Target="https://www.nar.realtor/sites/default/files/2025-02/hai-q4-2024-first-time-homebuyer-affordability-2025-02-06.pdf" TargetMode="External"/><Relationship Id="rId45" Type="http://schemas.openxmlformats.org/officeDocument/2006/relationships/hyperlink" Target="https://fred.stlouisfed.org/series/ACTLISCOUUS" TargetMode="External"/><Relationship Id="rId48" Type="http://schemas.openxmlformats.org/officeDocument/2006/relationships/hyperlink" Target="https://www.nar.realtor/sites/default/files/2025-02/hai-q4-2024-first-time-homebuyer-affordability-2025-02-06.pdf" TargetMode="External"/><Relationship Id="rId47" Type="http://schemas.openxmlformats.org/officeDocument/2006/relationships/hyperlink" Target="https://fred.stlouisfed.org/series/NHFSEPTS" TargetMode="External"/><Relationship Id="rId49" Type="http://schemas.openxmlformats.org/officeDocument/2006/relationships/hyperlink" Target="https://www.nar.realtor/sites/default/files/2025-02/hai-q4-2024-first-time-homebuyer-affordability-2025-02-06.pdf" TargetMode="External"/><Relationship Id="rId31" Type="http://schemas.openxmlformats.org/officeDocument/2006/relationships/hyperlink" Target="https://fred.stlouisfed.org/series/CUSR0000SEHA" TargetMode="External"/><Relationship Id="rId30" Type="http://schemas.openxmlformats.org/officeDocument/2006/relationships/hyperlink" Target="https://fred.stlouisfed.org/series/APU000074714" TargetMode="External"/><Relationship Id="rId33" Type="http://schemas.openxmlformats.org/officeDocument/2006/relationships/hyperlink" Target="https://fred.stlouisfed.org/series/PCU9241269241262" TargetMode="External"/><Relationship Id="rId32" Type="http://schemas.openxmlformats.org/officeDocument/2006/relationships/hyperlink" Target="https://www.nar.realtor/sites/default/files/2025-02/hai-q4-2024-first-time-homebuyer-affordability-2025-02-06.pdf" TargetMode="External"/><Relationship Id="rId35" Type="http://schemas.openxmlformats.org/officeDocument/2006/relationships/hyperlink" Target="https://fred.stlouisfed.org/series/PCU9241269241261" TargetMode="External"/><Relationship Id="rId34" Type="http://schemas.openxmlformats.org/officeDocument/2006/relationships/hyperlink" Target="https://fred.stlouisfed.org/series/FIXHAI" TargetMode="External"/><Relationship Id="rId37" Type="http://schemas.openxmlformats.org/officeDocument/2006/relationships/hyperlink" Target="https://www.nar.realtor/sites/default/files/2025-03/hai-01-2025-housing-affordability-index-2025-03-14.pdf" TargetMode="External"/><Relationship Id="rId36" Type="http://schemas.openxmlformats.org/officeDocument/2006/relationships/hyperlink" Target="https://fred.stlouisfed.org/series/MEHOINUSA646N" TargetMode="External"/><Relationship Id="rId39" Type="http://schemas.openxmlformats.org/officeDocument/2006/relationships/hyperlink" Target="https://legiscan.com/gaits/search?state=US&amp;keyword=regulatory+housing" TargetMode="External"/><Relationship Id="rId38" Type="http://schemas.openxmlformats.org/officeDocument/2006/relationships/hyperlink" Target="https://www.youtube.com/watch?v=ACh8_uILDpI" TargetMode="External"/><Relationship Id="rId20" Type="http://schemas.openxmlformats.org/officeDocument/2006/relationships/hyperlink" Target="https://fred.stlouisfed.org/series/CUSR0000SEEB" TargetMode="External"/><Relationship Id="rId22" Type="http://schemas.openxmlformats.org/officeDocument/2006/relationships/hyperlink" Target="https://fred.stlouisfed.org/series/APU0000708111" TargetMode="External"/><Relationship Id="rId21" Type="http://schemas.openxmlformats.org/officeDocument/2006/relationships/hyperlink" Target="https://fred.stlouisfed.org/series/DGS10" TargetMode="External"/><Relationship Id="rId24" Type="http://schemas.openxmlformats.org/officeDocument/2006/relationships/hyperlink" Target="https://fred.stlouisfed.org/series/CORESTICKM159SFRBATL" TargetMode="External"/><Relationship Id="rId23" Type="http://schemas.openxmlformats.org/officeDocument/2006/relationships/hyperlink" Target="https://fred.stlouisfed.org/series/WPS583" TargetMode="External"/><Relationship Id="rId26" Type="http://schemas.openxmlformats.org/officeDocument/2006/relationships/hyperlink" Target="https://fred.stlouisfed.org/series/CUSR0000SETA02" TargetMode="External"/><Relationship Id="rId25" Type="http://schemas.openxmlformats.org/officeDocument/2006/relationships/hyperlink" Target="https://fred.stlouisfed.org/series/APU0000702111" TargetMode="External"/><Relationship Id="rId28" Type="http://schemas.openxmlformats.org/officeDocument/2006/relationships/hyperlink" Target="https://fred.stlouisfed.org/series/APU0000FF1101" TargetMode="External"/><Relationship Id="rId27" Type="http://schemas.openxmlformats.org/officeDocument/2006/relationships/hyperlink" Target="https://www.mortgagenewsdaily.com/mortgage-calculator" TargetMode="External"/><Relationship Id="rId29" Type="http://schemas.openxmlformats.org/officeDocument/2006/relationships/hyperlink" Target="https://fred.stlouisfed.org/series/WPS411103" TargetMode="External"/><Relationship Id="rId95" Type="http://schemas.openxmlformats.org/officeDocument/2006/relationships/table" Target="../tables/table36.xml"/><Relationship Id="rId94" Type="http://schemas.openxmlformats.org/officeDocument/2006/relationships/table" Target="../tables/table35.xml"/><Relationship Id="rId11" Type="http://schemas.openxmlformats.org/officeDocument/2006/relationships/hyperlink" Target="https://fred.stlouisfed.org/series/PCU3329133329136" TargetMode="External"/><Relationship Id="rId10" Type="http://schemas.openxmlformats.org/officeDocument/2006/relationships/hyperlink" Target="https://fred.stlouisfed.org/series/PCU3334133341" TargetMode="External"/><Relationship Id="rId13" Type="http://schemas.openxmlformats.org/officeDocument/2006/relationships/hyperlink" Target="https://fred.stlouisfed.org/series/PCU32733273" TargetMode="External"/><Relationship Id="rId12" Type="http://schemas.openxmlformats.org/officeDocument/2006/relationships/hyperlink" Target="https://fred.stlouisfed.org/series/WPU12410329" TargetMode="External"/><Relationship Id="rId91" Type="http://schemas.openxmlformats.org/officeDocument/2006/relationships/table" Target="../tables/table32.xml"/><Relationship Id="rId90" Type="http://schemas.openxmlformats.org/officeDocument/2006/relationships/table" Target="../tables/table31.xml"/><Relationship Id="rId93" Type="http://schemas.openxmlformats.org/officeDocument/2006/relationships/table" Target="../tables/table34.xml"/><Relationship Id="rId92" Type="http://schemas.openxmlformats.org/officeDocument/2006/relationships/table" Target="../tables/table33.xml"/><Relationship Id="rId15" Type="http://schemas.openxmlformats.org/officeDocument/2006/relationships/hyperlink" Target="https://fred.stlouisfed.org/series/MORTGAGE30US" TargetMode="External"/><Relationship Id="rId14" Type="http://schemas.openxmlformats.org/officeDocument/2006/relationships/hyperlink" Target="https://fred.stlouisfed.org/series/WPU106601" TargetMode="External"/><Relationship Id="rId17" Type="http://schemas.openxmlformats.org/officeDocument/2006/relationships/hyperlink" Target="https://fred.stlouisfed.org/series/APU0000703112" TargetMode="External"/><Relationship Id="rId16" Type="http://schemas.openxmlformats.org/officeDocument/2006/relationships/hyperlink" Target="https://fred.stlouisfed.org/series/APU000072610" TargetMode="External"/><Relationship Id="rId19" Type="http://schemas.openxmlformats.org/officeDocument/2006/relationships/hyperlink" Target="https://fred.stlouisfed.org/series/APU0000709112" TargetMode="External"/><Relationship Id="rId18" Type="http://schemas.openxmlformats.org/officeDocument/2006/relationships/hyperlink" Target="https://fred.stlouisfed.org/series/FEDFUNDS" TargetMode="External"/><Relationship Id="rId84" Type="http://schemas.openxmlformats.org/officeDocument/2006/relationships/table" Target="../tables/table25.xml"/><Relationship Id="rId83" Type="http://schemas.openxmlformats.org/officeDocument/2006/relationships/table" Target="../tables/table24.xml"/><Relationship Id="rId86" Type="http://schemas.openxmlformats.org/officeDocument/2006/relationships/table" Target="../tables/table27.xml"/><Relationship Id="rId85" Type="http://schemas.openxmlformats.org/officeDocument/2006/relationships/table" Target="../tables/table26.xml"/><Relationship Id="rId88" Type="http://schemas.openxmlformats.org/officeDocument/2006/relationships/table" Target="../tables/table29.xml"/><Relationship Id="rId87" Type="http://schemas.openxmlformats.org/officeDocument/2006/relationships/table" Target="../tables/table28.xml"/><Relationship Id="rId89" Type="http://schemas.openxmlformats.org/officeDocument/2006/relationships/table" Target="../tables/table30.xml"/><Relationship Id="rId1" Type="http://schemas.openxmlformats.org/officeDocument/2006/relationships/comments" Target="../comments3.xml"/><Relationship Id="rId2" Type="http://schemas.openxmlformats.org/officeDocument/2006/relationships/hyperlink" Target="https://fred.stlouisfed.org/series/HOSMEDUSM052N" TargetMode="External"/><Relationship Id="rId3" Type="http://schemas.openxmlformats.org/officeDocument/2006/relationships/hyperlink" Target="https://fred.stlouisfed.org/series/WPU0811" TargetMode="External"/><Relationship Id="rId4" Type="http://schemas.openxmlformats.org/officeDocument/2006/relationships/hyperlink" Target="https://fred.stlouisfed.org/series/DCOILBRENTEU" TargetMode="External"/><Relationship Id="rId9" Type="http://schemas.openxmlformats.org/officeDocument/2006/relationships/hyperlink" Target="https://fred.stlouisfed.org/series/PCU3241223241222" TargetMode="External"/><Relationship Id="rId5" Type="http://schemas.openxmlformats.org/officeDocument/2006/relationships/hyperlink" Target="https://fred.stlouisfed.org/series/MSPNHSUS" TargetMode="External"/><Relationship Id="rId6" Type="http://schemas.openxmlformats.org/officeDocument/2006/relationships/hyperlink" Target="https://fred.stlouisfed.org/series/WPU10170674" TargetMode="External"/><Relationship Id="rId7" Type="http://schemas.openxmlformats.org/officeDocument/2006/relationships/hyperlink" Target="https://fred.stlouisfed.org/series/PCU3323213323211" TargetMode="External"/><Relationship Id="rId8" Type="http://schemas.openxmlformats.org/officeDocument/2006/relationships/hyperlink" Target="https://www.nar.realtor/sites/default/files/2025-05/hai-q1-2025-first-time-homebuyer-affordability-2025-05-08.pdf" TargetMode="External"/><Relationship Id="rId62" Type="http://schemas.openxmlformats.org/officeDocument/2006/relationships/hyperlink" Target="https://www.fitchratings.com/structured-finance/abs/auto-indices" TargetMode="External"/><Relationship Id="rId61" Type="http://schemas.openxmlformats.org/officeDocument/2006/relationships/hyperlink" Target="https://fred.stlouisfed.org/series/DRCCLACBS" TargetMode="External"/><Relationship Id="rId64" Type="http://schemas.openxmlformats.org/officeDocument/2006/relationships/hyperlink" Target="https://fred.stlouisfed.org/series/T10Y2Y" TargetMode="External"/><Relationship Id="rId63" Type="http://schemas.openxmlformats.org/officeDocument/2006/relationships/hyperlink" Target="https://fred.stlouisfed.org/series/RRVRUSQ156N" TargetMode="External"/><Relationship Id="rId66" Type="http://schemas.openxmlformats.org/officeDocument/2006/relationships/hyperlink" Target="https://fred.stlouisfed.org/series/U6RATE" TargetMode="External"/><Relationship Id="rId65" Type="http://schemas.openxmlformats.org/officeDocument/2006/relationships/hyperlink" Target="https://fred.stlouisfed.org/series/JTSJOL" TargetMode="External"/><Relationship Id="rId68" Type="http://schemas.openxmlformats.org/officeDocument/2006/relationships/drawing" Target="../drawings/drawing9.xml"/><Relationship Id="rId67" Type="http://schemas.openxmlformats.org/officeDocument/2006/relationships/hyperlink" Target="https://fred.stlouisfed.org/series/TEMPHELPS" TargetMode="External"/><Relationship Id="rId60" Type="http://schemas.openxmlformats.org/officeDocument/2006/relationships/hyperlink" Target="https://fred.stlouisfed.org/series/DRALACBN" TargetMode="External"/><Relationship Id="rId69" Type="http://schemas.openxmlformats.org/officeDocument/2006/relationships/vmlDrawing" Target="../drawings/vmlDrawing3.vml"/><Relationship Id="rId51" Type="http://schemas.openxmlformats.org/officeDocument/2006/relationships/hyperlink" Target="https://www.nar.realtor/sites/default/files/2025-02/hai-q4-2024-first-time-homebuyer-affordability-2025-02-06.pdf" TargetMode="External"/><Relationship Id="rId50" Type="http://schemas.openxmlformats.org/officeDocument/2006/relationships/hyperlink" Target="https://fred.stlouisfed.org/series/PERMIT" TargetMode="External"/><Relationship Id="rId53" Type="http://schemas.openxmlformats.org/officeDocument/2006/relationships/hyperlink" Target="https://fred.stlouisfed.org/series/UNRATE" TargetMode="External"/><Relationship Id="rId52" Type="http://schemas.openxmlformats.org/officeDocument/2006/relationships/hyperlink" Target="https://docs.google.com/forms/d/e/1FAIpQLSey0UG5Fiw_3d3iZXHCgjKSW5d7V_zfBG0uaXBHaBWDdf0D1g/viewform?usp=header" TargetMode="External"/><Relationship Id="rId55" Type="http://schemas.openxmlformats.org/officeDocument/2006/relationships/hyperlink" Target="https://fred.stlouisfed.org/series/DRSFRMACBS" TargetMode="External"/><Relationship Id="rId54" Type="http://schemas.openxmlformats.org/officeDocument/2006/relationships/hyperlink" Target="https://www.mba.org/news-and-research/newsroom/news/2025/02/06/mortgage-delinquencies-increase-in-the-fourth-quarter-of-2024" TargetMode="External"/><Relationship Id="rId57" Type="http://schemas.openxmlformats.org/officeDocument/2006/relationships/hyperlink" Target="https://fred.stlouisfed.org/series/TDSP" TargetMode="External"/><Relationship Id="rId56" Type="http://schemas.openxmlformats.org/officeDocument/2006/relationships/hyperlink" Target="https://fred.stlouisfed.org/series/ACTLISCOUUS" TargetMode="External"/><Relationship Id="rId59" Type="http://schemas.openxmlformats.org/officeDocument/2006/relationships/hyperlink" Target="https://fred.stlouisfed.org/series/DRBLACBS" TargetMode="External"/><Relationship Id="rId58" Type="http://schemas.openxmlformats.org/officeDocument/2006/relationships/hyperlink" Target="https://fred.stlouisfed.org/series/RCMFLBBALDPDPCT90P"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https://www.nar.realtor/sites/default/files/2025-02/hai-q4-2024-first-time-homebuyer-affordability-2025-02-06.pdf" TargetMode="External"/><Relationship Id="rId42" Type="http://schemas.openxmlformats.org/officeDocument/2006/relationships/hyperlink" Target="https://www.nar.realtor/sites/default/files/2025-02/hai-q4-2024-first-time-homebuyer-affordability-2025-02-06.pdf" TargetMode="External"/><Relationship Id="rId41" Type="http://schemas.openxmlformats.org/officeDocument/2006/relationships/hyperlink" Target="https://www.nar.realtor/sites/default/files/2025-02/hai-q4-2024-first-time-homebuyer-affordability-2025-02-06.pdf" TargetMode="External"/><Relationship Id="rId44" Type="http://schemas.openxmlformats.org/officeDocument/2006/relationships/hyperlink" Target="https://www.nar.realtor/sites/default/files/2025-02/hai-q4-2024-first-time-homebuyer-affordability-2025-02-06.pdf" TargetMode="External"/><Relationship Id="rId43" Type="http://schemas.openxmlformats.org/officeDocument/2006/relationships/hyperlink" Target="https://www.nar.realtor/sites/default/files/2025-02/hai-q4-2024-first-time-homebuyer-affordability-2025-02-06.pdf" TargetMode="External"/><Relationship Id="rId46" Type="http://schemas.openxmlformats.org/officeDocument/2006/relationships/hyperlink" Target="https://www.nar.realtor/sites/default/files/2025-02/hai-q4-2024-first-time-homebuyer-affordability-2025-02-06.pdf" TargetMode="External"/><Relationship Id="rId45" Type="http://schemas.openxmlformats.org/officeDocument/2006/relationships/hyperlink" Target="https://fred.stlouisfed.org/series/ACTLISCOUUS" TargetMode="External"/><Relationship Id="rId48" Type="http://schemas.openxmlformats.org/officeDocument/2006/relationships/hyperlink" Target="https://www.nar.realtor/sites/default/files/2025-02/hai-q4-2024-first-time-homebuyer-affordability-2025-02-06.pdf" TargetMode="External"/><Relationship Id="rId47" Type="http://schemas.openxmlformats.org/officeDocument/2006/relationships/hyperlink" Target="https://fred.stlouisfed.org/series/NHFSEPTS" TargetMode="External"/><Relationship Id="rId49" Type="http://schemas.openxmlformats.org/officeDocument/2006/relationships/hyperlink" Target="https://www.nar.realtor/sites/default/files/2025-02/hai-q4-2024-first-time-homebuyer-affordability-2025-02-06.pdf" TargetMode="External"/><Relationship Id="rId31" Type="http://schemas.openxmlformats.org/officeDocument/2006/relationships/hyperlink" Target="https://fred.stlouisfed.org/series/CUSR0000SEHA" TargetMode="External"/><Relationship Id="rId30" Type="http://schemas.openxmlformats.org/officeDocument/2006/relationships/hyperlink" Target="https://fred.stlouisfed.org/series/APU000074714" TargetMode="External"/><Relationship Id="rId33" Type="http://schemas.openxmlformats.org/officeDocument/2006/relationships/hyperlink" Target="https://fred.stlouisfed.org/series/PCU9241269241262" TargetMode="External"/><Relationship Id="rId32" Type="http://schemas.openxmlformats.org/officeDocument/2006/relationships/hyperlink" Target="https://www.nar.realtor/sites/default/files/2025-02/hai-q4-2024-first-time-homebuyer-affordability-2025-02-06.pdf" TargetMode="External"/><Relationship Id="rId35" Type="http://schemas.openxmlformats.org/officeDocument/2006/relationships/hyperlink" Target="https://fred.stlouisfed.org/series/PCU9241269241261" TargetMode="External"/><Relationship Id="rId34" Type="http://schemas.openxmlformats.org/officeDocument/2006/relationships/hyperlink" Target="https://fred.stlouisfed.org/series/FIXHAI" TargetMode="External"/><Relationship Id="rId37" Type="http://schemas.openxmlformats.org/officeDocument/2006/relationships/hyperlink" Target="https://www.nar.realtor/sites/default/files/2025-03/hai-01-2025-housing-affordability-index-2025-03-14.pdf" TargetMode="External"/><Relationship Id="rId36" Type="http://schemas.openxmlformats.org/officeDocument/2006/relationships/hyperlink" Target="https://fred.stlouisfed.org/series/MEHOINUSA646N" TargetMode="External"/><Relationship Id="rId39" Type="http://schemas.openxmlformats.org/officeDocument/2006/relationships/hyperlink" Target="https://legiscan.com/gaits/search?state=US&amp;keyword=regulatory+housing" TargetMode="External"/><Relationship Id="rId38" Type="http://schemas.openxmlformats.org/officeDocument/2006/relationships/hyperlink" Target="https://www.youtube.com/watch?v=ACh8_uILDpI" TargetMode="External"/><Relationship Id="rId20" Type="http://schemas.openxmlformats.org/officeDocument/2006/relationships/hyperlink" Target="https://fred.stlouisfed.org/series/CUSR0000SEEB" TargetMode="External"/><Relationship Id="rId22" Type="http://schemas.openxmlformats.org/officeDocument/2006/relationships/hyperlink" Target="https://fred.stlouisfed.org/series/APU0000708111" TargetMode="External"/><Relationship Id="rId21" Type="http://schemas.openxmlformats.org/officeDocument/2006/relationships/hyperlink" Target="https://fred.stlouisfed.org/series/DGS10" TargetMode="External"/><Relationship Id="rId24" Type="http://schemas.openxmlformats.org/officeDocument/2006/relationships/hyperlink" Target="https://fred.stlouisfed.org/series/CORESTICKM159SFRBATL" TargetMode="External"/><Relationship Id="rId23" Type="http://schemas.openxmlformats.org/officeDocument/2006/relationships/hyperlink" Target="https://fred.stlouisfed.org/series/WPS583" TargetMode="External"/><Relationship Id="rId26" Type="http://schemas.openxmlformats.org/officeDocument/2006/relationships/hyperlink" Target="https://fred.stlouisfed.org/series/CUSR0000SETA02" TargetMode="External"/><Relationship Id="rId25" Type="http://schemas.openxmlformats.org/officeDocument/2006/relationships/hyperlink" Target="https://fred.stlouisfed.org/series/APU0000702111" TargetMode="External"/><Relationship Id="rId28" Type="http://schemas.openxmlformats.org/officeDocument/2006/relationships/hyperlink" Target="https://fred.stlouisfed.org/series/APU0000FF1101" TargetMode="External"/><Relationship Id="rId27" Type="http://schemas.openxmlformats.org/officeDocument/2006/relationships/hyperlink" Target="https://www.mortgagenewsdaily.com/mortgage-calculator" TargetMode="External"/><Relationship Id="rId29" Type="http://schemas.openxmlformats.org/officeDocument/2006/relationships/hyperlink" Target="https://fred.stlouisfed.org/series/WPS411103" TargetMode="External"/><Relationship Id="rId95" Type="http://schemas.openxmlformats.org/officeDocument/2006/relationships/table" Target="../tables/table49.xml"/><Relationship Id="rId94" Type="http://schemas.openxmlformats.org/officeDocument/2006/relationships/table" Target="../tables/table48.xml"/><Relationship Id="rId11" Type="http://schemas.openxmlformats.org/officeDocument/2006/relationships/hyperlink" Target="https://fred.stlouisfed.org/series/PCU3329133329136" TargetMode="External"/><Relationship Id="rId10" Type="http://schemas.openxmlformats.org/officeDocument/2006/relationships/hyperlink" Target="https://fred.stlouisfed.org/series/PCU3334133341" TargetMode="External"/><Relationship Id="rId13" Type="http://schemas.openxmlformats.org/officeDocument/2006/relationships/hyperlink" Target="https://fred.stlouisfed.org/series/PCU32733273" TargetMode="External"/><Relationship Id="rId12" Type="http://schemas.openxmlformats.org/officeDocument/2006/relationships/hyperlink" Target="https://fred.stlouisfed.org/series/WPU12410329" TargetMode="External"/><Relationship Id="rId91" Type="http://schemas.openxmlformats.org/officeDocument/2006/relationships/table" Target="../tables/table45.xml"/><Relationship Id="rId90" Type="http://schemas.openxmlformats.org/officeDocument/2006/relationships/table" Target="../tables/table44.xml"/><Relationship Id="rId93" Type="http://schemas.openxmlformats.org/officeDocument/2006/relationships/table" Target="../tables/table47.xml"/><Relationship Id="rId92" Type="http://schemas.openxmlformats.org/officeDocument/2006/relationships/table" Target="../tables/table46.xml"/><Relationship Id="rId15" Type="http://schemas.openxmlformats.org/officeDocument/2006/relationships/hyperlink" Target="https://fred.stlouisfed.org/series/MORTGAGE30US" TargetMode="External"/><Relationship Id="rId14" Type="http://schemas.openxmlformats.org/officeDocument/2006/relationships/hyperlink" Target="https://fred.stlouisfed.org/series/WPU106601" TargetMode="External"/><Relationship Id="rId17" Type="http://schemas.openxmlformats.org/officeDocument/2006/relationships/hyperlink" Target="https://fred.stlouisfed.org/series/APU0000703112" TargetMode="External"/><Relationship Id="rId16" Type="http://schemas.openxmlformats.org/officeDocument/2006/relationships/hyperlink" Target="https://fred.stlouisfed.org/series/APU000072610" TargetMode="External"/><Relationship Id="rId19" Type="http://schemas.openxmlformats.org/officeDocument/2006/relationships/hyperlink" Target="https://fred.stlouisfed.org/series/APU0000709112" TargetMode="External"/><Relationship Id="rId18" Type="http://schemas.openxmlformats.org/officeDocument/2006/relationships/hyperlink" Target="https://fred.stlouisfed.org/series/FEDFUNDS" TargetMode="External"/><Relationship Id="rId84" Type="http://schemas.openxmlformats.org/officeDocument/2006/relationships/table" Target="../tables/table38.xml"/><Relationship Id="rId83" Type="http://schemas.openxmlformats.org/officeDocument/2006/relationships/table" Target="../tables/table37.xml"/><Relationship Id="rId86" Type="http://schemas.openxmlformats.org/officeDocument/2006/relationships/table" Target="../tables/table40.xml"/><Relationship Id="rId85" Type="http://schemas.openxmlformats.org/officeDocument/2006/relationships/table" Target="../tables/table39.xml"/><Relationship Id="rId88" Type="http://schemas.openxmlformats.org/officeDocument/2006/relationships/table" Target="../tables/table42.xml"/><Relationship Id="rId87" Type="http://schemas.openxmlformats.org/officeDocument/2006/relationships/table" Target="../tables/table41.xml"/><Relationship Id="rId89" Type="http://schemas.openxmlformats.org/officeDocument/2006/relationships/table" Target="../tables/table43.xml"/><Relationship Id="rId1" Type="http://schemas.openxmlformats.org/officeDocument/2006/relationships/comments" Target="../comments4.xml"/><Relationship Id="rId2" Type="http://schemas.openxmlformats.org/officeDocument/2006/relationships/hyperlink" Target="https://fred.stlouisfed.org/series/HOSMEDUSM052N" TargetMode="External"/><Relationship Id="rId3" Type="http://schemas.openxmlformats.org/officeDocument/2006/relationships/hyperlink" Target="https://fred.stlouisfed.org/series/WPU0811" TargetMode="External"/><Relationship Id="rId4" Type="http://schemas.openxmlformats.org/officeDocument/2006/relationships/hyperlink" Target="https://fred.stlouisfed.org/series/DCOILBRENTEU" TargetMode="External"/><Relationship Id="rId9" Type="http://schemas.openxmlformats.org/officeDocument/2006/relationships/hyperlink" Target="https://fred.stlouisfed.org/series/PCU3241223241222" TargetMode="External"/><Relationship Id="rId5" Type="http://schemas.openxmlformats.org/officeDocument/2006/relationships/hyperlink" Target="https://fred.stlouisfed.org/series/MSPNHSUS" TargetMode="External"/><Relationship Id="rId6" Type="http://schemas.openxmlformats.org/officeDocument/2006/relationships/hyperlink" Target="https://fred.stlouisfed.org/series/WPU10170674" TargetMode="External"/><Relationship Id="rId7" Type="http://schemas.openxmlformats.org/officeDocument/2006/relationships/hyperlink" Target="https://fred.stlouisfed.org/series/PCU3323213323211" TargetMode="External"/><Relationship Id="rId8" Type="http://schemas.openxmlformats.org/officeDocument/2006/relationships/hyperlink" Target="https://www.nar.realtor/sites/default/files/2025-05/hai-q1-2025-first-time-homebuyer-affordability-2025-05-08.pdf" TargetMode="External"/><Relationship Id="rId62" Type="http://schemas.openxmlformats.org/officeDocument/2006/relationships/hyperlink" Target="https://www.fitchratings.com/structured-finance/abs/auto-indices" TargetMode="External"/><Relationship Id="rId61" Type="http://schemas.openxmlformats.org/officeDocument/2006/relationships/hyperlink" Target="https://fred.stlouisfed.org/series/DRCCLACBS" TargetMode="External"/><Relationship Id="rId64" Type="http://schemas.openxmlformats.org/officeDocument/2006/relationships/hyperlink" Target="https://fred.stlouisfed.org/series/T10Y2Y" TargetMode="External"/><Relationship Id="rId63" Type="http://schemas.openxmlformats.org/officeDocument/2006/relationships/hyperlink" Target="https://fred.stlouisfed.org/series/RRVRUSQ156N" TargetMode="External"/><Relationship Id="rId66" Type="http://schemas.openxmlformats.org/officeDocument/2006/relationships/hyperlink" Target="https://fred.stlouisfed.org/series/U6RATE" TargetMode="External"/><Relationship Id="rId65" Type="http://schemas.openxmlformats.org/officeDocument/2006/relationships/hyperlink" Target="https://fred.stlouisfed.org/series/JTSJOL" TargetMode="External"/><Relationship Id="rId68" Type="http://schemas.openxmlformats.org/officeDocument/2006/relationships/drawing" Target="../drawings/drawing10.xml"/><Relationship Id="rId67" Type="http://schemas.openxmlformats.org/officeDocument/2006/relationships/hyperlink" Target="https://fred.stlouisfed.org/series/TEMPHELPS" TargetMode="External"/><Relationship Id="rId60" Type="http://schemas.openxmlformats.org/officeDocument/2006/relationships/hyperlink" Target="https://fred.stlouisfed.org/series/DRALACBN" TargetMode="External"/><Relationship Id="rId69" Type="http://schemas.openxmlformats.org/officeDocument/2006/relationships/vmlDrawing" Target="../drawings/vmlDrawing4.vml"/><Relationship Id="rId51" Type="http://schemas.openxmlformats.org/officeDocument/2006/relationships/hyperlink" Target="https://www.nar.realtor/sites/default/files/2025-02/hai-q4-2024-first-time-homebuyer-affordability-2025-02-06.pdf" TargetMode="External"/><Relationship Id="rId50" Type="http://schemas.openxmlformats.org/officeDocument/2006/relationships/hyperlink" Target="https://fred.stlouisfed.org/series/PERMIT" TargetMode="External"/><Relationship Id="rId53" Type="http://schemas.openxmlformats.org/officeDocument/2006/relationships/hyperlink" Target="https://fred.stlouisfed.org/series/UNRATE" TargetMode="External"/><Relationship Id="rId52" Type="http://schemas.openxmlformats.org/officeDocument/2006/relationships/hyperlink" Target="https://docs.google.com/forms/d/e/1FAIpQLSey0UG5Fiw_3d3iZXHCgjKSW5d7V_zfBG0uaXBHaBWDdf0D1g/viewform?usp=header" TargetMode="External"/><Relationship Id="rId55" Type="http://schemas.openxmlformats.org/officeDocument/2006/relationships/hyperlink" Target="https://fred.stlouisfed.org/series/DRSFRMACBS" TargetMode="External"/><Relationship Id="rId54" Type="http://schemas.openxmlformats.org/officeDocument/2006/relationships/hyperlink" Target="https://www.mba.org/news-and-research/newsroom/news/2025/02/06/mortgage-delinquencies-increase-in-the-fourth-quarter-of-2024" TargetMode="External"/><Relationship Id="rId57" Type="http://schemas.openxmlformats.org/officeDocument/2006/relationships/hyperlink" Target="https://fred.stlouisfed.org/series/TDSP" TargetMode="External"/><Relationship Id="rId56" Type="http://schemas.openxmlformats.org/officeDocument/2006/relationships/hyperlink" Target="https://fred.stlouisfed.org/series/ACTLISCOUUS" TargetMode="External"/><Relationship Id="rId59" Type="http://schemas.openxmlformats.org/officeDocument/2006/relationships/hyperlink" Target="https://fred.stlouisfed.org/series/DRBLACBS" TargetMode="External"/><Relationship Id="rId58" Type="http://schemas.openxmlformats.org/officeDocument/2006/relationships/hyperlink" Target="https://fred.stlouisfed.org/series/RCMFLBBALDPDPCT90P" TargetMode="External"/></Relationships>
</file>

<file path=xl/worksheets/_rels/sheet11.xml.rels><?xml version="1.0" encoding="UTF-8" standalone="yes"?><Relationships xmlns="http://schemas.openxmlformats.org/package/2006/relationships"><Relationship Id="rId40" Type="http://schemas.openxmlformats.org/officeDocument/2006/relationships/hyperlink" Target="https://www.nar.realtor/sites/default/files/2025-02/hai-q4-2024-first-time-homebuyer-affordability-2025-02-06.pdf" TargetMode="External"/><Relationship Id="rId42" Type="http://schemas.openxmlformats.org/officeDocument/2006/relationships/hyperlink" Target="https://www.nar.realtor/sites/default/files/2025-02/hai-q4-2024-first-time-homebuyer-affordability-2025-02-06.pdf" TargetMode="External"/><Relationship Id="rId41" Type="http://schemas.openxmlformats.org/officeDocument/2006/relationships/hyperlink" Target="https://www.nar.realtor/sites/default/files/2025-02/hai-q4-2024-first-time-homebuyer-affordability-2025-02-06.pdf" TargetMode="External"/><Relationship Id="rId44" Type="http://schemas.openxmlformats.org/officeDocument/2006/relationships/hyperlink" Target="https://www.nar.realtor/sites/default/files/2025-02/hai-q4-2024-first-time-homebuyer-affordability-2025-02-06.pdf" TargetMode="External"/><Relationship Id="rId43" Type="http://schemas.openxmlformats.org/officeDocument/2006/relationships/hyperlink" Target="https://www.nar.realtor/sites/default/files/2025-02/hai-q4-2024-first-time-homebuyer-affordability-2025-02-06.pdf" TargetMode="External"/><Relationship Id="rId46" Type="http://schemas.openxmlformats.org/officeDocument/2006/relationships/hyperlink" Target="https://www.nar.realtor/sites/default/files/2025-02/hai-q4-2024-first-time-homebuyer-affordability-2025-02-06.pdf" TargetMode="External"/><Relationship Id="rId45" Type="http://schemas.openxmlformats.org/officeDocument/2006/relationships/hyperlink" Target="https://fred.stlouisfed.org/series/ACTLISCOUUS" TargetMode="External"/><Relationship Id="rId48" Type="http://schemas.openxmlformats.org/officeDocument/2006/relationships/hyperlink" Target="https://www.nar.realtor/sites/default/files/2025-02/hai-q4-2024-first-time-homebuyer-affordability-2025-02-06.pdf" TargetMode="External"/><Relationship Id="rId47" Type="http://schemas.openxmlformats.org/officeDocument/2006/relationships/hyperlink" Target="https://fred.stlouisfed.org/series/NHFSEPTS" TargetMode="External"/><Relationship Id="rId49" Type="http://schemas.openxmlformats.org/officeDocument/2006/relationships/hyperlink" Target="https://www.nar.realtor/sites/default/files/2025-02/hai-q4-2024-first-time-homebuyer-affordability-2025-02-06.pdf" TargetMode="External"/><Relationship Id="rId31" Type="http://schemas.openxmlformats.org/officeDocument/2006/relationships/hyperlink" Target="https://fred.stlouisfed.org/series/CUSR0000SEHA" TargetMode="External"/><Relationship Id="rId30" Type="http://schemas.openxmlformats.org/officeDocument/2006/relationships/hyperlink" Target="https://fred.stlouisfed.org/series/APU000074714" TargetMode="External"/><Relationship Id="rId33" Type="http://schemas.openxmlformats.org/officeDocument/2006/relationships/hyperlink" Target="https://fred.stlouisfed.org/series/PCU9241269241262" TargetMode="External"/><Relationship Id="rId32" Type="http://schemas.openxmlformats.org/officeDocument/2006/relationships/hyperlink" Target="https://www.nar.realtor/sites/default/files/2025-02/hai-q4-2024-first-time-homebuyer-affordability-2025-02-06.pdf" TargetMode="External"/><Relationship Id="rId35" Type="http://schemas.openxmlformats.org/officeDocument/2006/relationships/hyperlink" Target="https://fred.stlouisfed.org/series/PCU9241269241261" TargetMode="External"/><Relationship Id="rId34" Type="http://schemas.openxmlformats.org/officeDocument/2006/relationships/hyperlink" Target="https://fred.stlouisfed.org/series/FIXHAI" TargetMode="External"/><Relationship Id="rId37" Type="http://schemas.openxmlformats.org/officeDocument/2006/relationships/hyperlink" Target="https://www.nar.realtor/sites/default/files/2025-03/hai-01-2025-housing-affordability-index-2025-03-14.pdf" TargetMode="External"/><Relationship Id="rId36" Type="http://schemas.openxmlformats.org/officeDocument/2006/relationships/hyperlink" Target="https://fred.stlouisfed.org/series/MEHOINUSA646N" TargetMode="External"/><Relationship Id="rId39" Type="http://schemas.openxmlformats.org/officeDocument/2006/relationships/hyperlink" Target="https://legiscan.com/gaits/search?state=US&amp;keyword=regulatory+housing" TargetMode="External"/><Relationship Id="rId38" Type="http://schemas.openxmlformats.org/officeDocument/2006/relationships/hyperlink" Target="https://www.youtube.com/watch?v=ACh8_uILDpI" TargetMode="External"/><Relationship Id="rId20" Type="http://schemas.openxmlformats.org/officeDocument/2006/relationships/hyperlink" Target="https://fred.stlouisfed.org/series/CUSR0000SEEB" TargetMode="External"/><Relationship Id="rId22" Type="http://schemas.openxmlformats.org/officeDocument/2006/relationships/hyperlink" Target="https://fred.stlouisfed.org/series/APU0000708111" TargetMode="External"/><Relationship Id="rId21" Type="http://schemas.openxmlformats.org/officeDocument/2006/relationships/hyperlink" Target="https://fred.stlouisfed.org/series/DGS10" TargetMode="External"/><Relationship Id="rId24" Type="http://schemas.openxmlformats.org/officeDocument/2006/relationships/hyperlink" Target="https://fred.stlouisfed.org/series/CORESTICKM159SFRBATL" TargetMode="External"/><Relationship Id="rId23" Type="http://schemas.openxmlformats.org/officeDocument/2006/relationships/hyperlink" Target="https://fred.stlouisfed.org/series/WPS583" TargetMode="External"/><Relationship Id="rId26" Type="http://schemas.openxmlformats.org/officeDocument/2006/relationships/hyperlink" Target="https://fred.stlouisfed.org/series/CUSR0000SETA02" TargetMode="External"/><Relationship Id="rId25" Type="http://schemas.openxmlformats.org/officeDocument/2006/relationships/hyperlink" Target="https://fred.stlouisfed.org/series/APU0000702111" TargetMode="External"/><Relationship Id="rId28" Type="http://schemas.openxmlformats.org/officeDocument/2006/relationships/hyperlink" Target="https://fred.stlouisfed.org/series/APU0000FF1101" TargetMode="External"/><Relationship Id="rId27" Type="http://schemas.openxmlformats.org/officeDocument/2006/relationships/hyperlink" Target="https://www.mortgagenewsdaily.com/mortgage-calculator" TargetMode="External"/><Relationship Id="rId29" Type="http://schemas.openxmlformats.org/officeDocument/2006/relationships/hyperlink" Target="https://fred.stlouisfed.org/series/WPS411103" TargetMode="External"/><Relationship Id="rId95" Type="http://schemas.openxmlformats.org/officeDocument/2006/relationships/table" Target="../tables/table62.xml"/><Relationship Id="rId94" Type="http://schemas.openxmlformats.org/officeDocument/2006/relationships/table" Target="../tables/table61.xml"/><Relationship Id="rId11" Type="http://schemas.openxmlformats.org/officeDocument/2006/relationships/hyperlink" Target="https://fred.stlouisfed.org/series/PCU3329133329136" TargetMode="External"/><Relationship Id="rId10" Type="http://schemas.openxmlformats.org/officeDocument/2006/relationships/hyperlink" Target="https://fred.stlouisfed.org/series/PCU3334133341" TargetMode="External"/><Relationship Id="rId13" Type="http://schemas.openxmlformats.org/officeDocument/2006/relationships/hyperlink" Target="https://fred.stlouisfed.org/series/PCU32733273" TargetMode="External"/><Relationship Id="rId12" Type="http://schemas.openxmlformats.org/officeDocument/2006/relationships/hyperlink" Target="https://fred.stlouisfed.org/series/WPU12410329" TargetMode="External"/><Relationship Id="rId91" Type="http://schemas.openxmlformats.org/officeDocument/2006/relationships/table" Target="../tables/table58.xml"/><Relationship Id="rId90" Type="http://schemas.openxmlformats.org/officeDocument/2006/relationships/table" Target="../tables/table57.xml"/><Relationship Id="rId93" Type="http://schemas.openxmlformats.org/officeDocument/2006/relationships/table" Target="../tables/table60.xml"/><Relationship Id="rId92" Type="http://schemas.openxmlformats.org/officeDocument/2006/relationships/table" Target="../tables/table59.xml"/><Relationship Id="rId15" Type="http://schemas.openxmlformats.org/officeDocument/2006/relationships/hyperlink" Target="https://fred.stlouisfed.org/series/MORTGAGE30US" TargetMode="External"/><Relationship Id="rId14" Type="http://schemas.openxmlformats.org/officeDocument/2006/relationships/hyperlink" Target="https://fred.stlouisfed.org/series/WPU106601" TargetMode="External"/><Relationship Id="rId17" Type="http://schemas.openxmlformats.org/officeDocument/2006/relationships/hyperlink" Target="https://fred.stlouisfed.org/series/APU0000703112" TargetMode="External"/><Relationship Id="rId16" Type="http://schemas.openxmlformats.org/officeDocument/2006/relationships/hyperlink" Target="https://fred.stlouisfed.org/series/APU000072610" TargetMode="External"/><Relationship Id="rId19" Type="http://schemas.openxmlformats.org/officeDocument/2006/relationships/hyperlink" Target="https://fred.stlouisfed.org/series/APU0000709112" TargetMode="External"/><Relationship Id="rId18" Type="http://schemas.openxmlformats.org/officeDocument/2006/relationships/hyperlink" Target="https://fred.stlouisfed.org/series/FEDFUNDS" TargetMode="External"/><Relationship Id="rId84" Type="http://schemas.openxmlformats.org/officeDocument/2006/relationships/table" Target="../tables/table51.xml"/><Relationship Id="rId83" Type="http://schemas.openxmlformats.org/officeDocument/2006/relationships/table" Target="../tables/table50.xml"/><Relationship Id="rId86" Type="http://schemas.openxmlformats.org/officeDocument/2006/relationships/table" Target="../tables/table53.xml"/><Relationship Id="rId85" Type="http://schemas.openxmlformats.org/officeDocument/2006/relationships/table" Target="../tables/table52.xml"/><Relationship Id="rId88" Type="http://schemas.openxmlformats.org/officeDocument/2006/relationships/table" Target="../tables/table55.xml"/><Relationship Id="rId87" Type="http://schemas.openxmlformats.org/officeDocument/2006/relationships/table" Target="../tables/table54.xml"/><Relationship Id="rId89" Type="http://schemas.openxmlformats.org/officeDocument/2006/relationships/table" Target="../tables/table56.xml"/><Relationship Id="rId1" Type="http://schemas.openxmlformats.org/officeDocument/2006/relationships/comments" Target="../comments5.xml"/><Relationship Id="rId2" Type="http://schemas.openxmlformats.org/officeDocument/2006/relationships/hyperlink" Target="https://fred.stlouisfed.org/series/HOSMEDUSM052N" TargetMode="External"/><Relationship Id="rId3" Type="http://schemas.openxmlformats.org/officeDocument/2006/relationships/hyperlink" Target="https://fred.stlouisfed.org/series/WPU0811" TargetMode="External"/><Relationship Id="rId4" Type="http://schemas.openxmlformats.org/officeDocument/2006/relationships/hyperlink" Target="https://fred.stlouisfed.org/series/DCOILBRENTEU" TargetMode="External"/><Relationship Id="rId9" Type="http://schemas.openxmlformats.org/officeDocument/2006/relationships/hyperlink" Target="https://fred.stlouisfed.org/series/PCU3241223241222" TargetMode="External"/><Relationship Id="rId5" Type="http://schemas.openxmlformats.org/officeDocument/2006/relationships/hyperlink" Target="https://fred.stlouisfed.org/series/MSPNHSUS" TargetMode="External"/><Relationship Id="rId6" Type="http://schemas.openxmlformats.org/officeDocument/2006/relationships/hyperlink" Target="https://fred.stlouisfed.org/series/WPU10170674" TargetMode="External"/><Relationship Id="rId7" Type="http://schemas.openxmlformats.org/officeDocument/2006/relationships/hyperlink" Target="https://fred.stlouisfed.org/series/PCU3323213323211" TargetMode="External"/><Relationship Id="rId8" Type="http://schemas.openxmlformats.org/officeDocument/2006/relationships/hyperlink" Target="https://www.nar.realtor/sites/default/files/2025-05/hai-q1-2025-first-time-homebuyer-affordability-2025-05-08.pdf" TargetMode="External"/><Relationship Id="rId62" Type="http://schemas.openxmlformats.org/officeDocument/2006/relationships/hyperlink" Target="https://www.fitchratings.com/structured-finance/abs/auto-indices" TargetMode="External"/><Relationship Id="rId61" Type="http://schemas.openxmlformats.org/officeDocument/2006/relationships/hyperlink" Target="https://fred.stlouisfed.org/series/DRCCLACBS" TargetMode="External"/><Relationship Id="rId64" Type="http://schemas.openxmlformats.org/officeDocument/2006/relationships/hyperlink" Target="https://fred.stlouisfed.org/series/T10Y2Y" TargetMode="External"/><Relationship Id="rId63" Type="http://schemas.openxmlformats.org/officeDocument/2006/relationships/hyperlink" Target="https://fred.stlouisfed.org/series/RRVRUSQ156N" TargetMode="External"/><Relationship Id="rId66" Type="http://schemas.openxmlformats.org/officeDocument/2006/relationships/hyperlink" Target="https://fred.stlouisfed.org/series/U6RATE" TargetMode="External"/><Relationship Id="rId65" Type="http://schemas.openxmlformats.org/officeDocument/2006/relationships/hyperlink" Target="https://fred.stlouisfed.org/series/JTSJOL" TargetMode="External"/><Relationship Id="rId68" Type="http://schemas.openxmlformats.org/officeDocument/2006/relationships/drawing" Target="../drawings/drawing11.xml"/><Relationship Id="rId67" Type="http://schemas.openxmlformats.org/officeDocument/2006/relationships/hyperlink" Target="https://fred.stlouisfed.org/series/TEMPHELPS" TargetMode="External"/><Relationship Id="rId60" Type="http://schemas.openxmlformats.org/officeDocument/2006/relationships/hyperlink" Target="https://fred.stlouisfed.org/series/DRALACBN" TargetMode="External"/><Relationship Id="rId69" Type="http://schemas.openxmlformats.org/officeDocument/2006/relationships/vmlDrawing" Target="../drawings/vmlDrawing5.vml"/><Relationship Id="rId51" Type="http://schemas.openxmlformats.org/officeDocument/2006/relationships/hyperlink" Target="https://www.nar.realtor/sites/default/files/2025-02/hai-q4-2024-first-time-homebuyer-affordability-2025-02-06.pdf" TargetMode="External"/><Relationship Id="rId50" Type="http://schemas.openxmlformats.org/officeDocument/2006/relationships/hyperlink" Target="https://fred.stlouisfed.org/series/PERMIT" TargetMode="External"/><Relationship Id="rId53" Type="http://schemas.openxmlformats.org/officeDocument/2006/relationships/hyperlink" Target="https://fred.stlouisfed.org/series/UNRATE" TargetMode="External"/><Relationship Id="rId52" Type="http://schemas.openxmlformats.org/officeDocument/2006/relationships/hyperlink" Target="https://docs.google.com/forms/d/e/1FAIpQLSey0UG5Fiw_3d3iZXHCgjKSW5d7V_zfBG0uaXBHaBWDdf0D1g/viewform?usp=header" TargetMode="External"/><Relationship Id="rId55" Type="http://schemas.openxmlformats.org/officeDocument/2006/relationships/hyperlink" Target="https://fred.stlouisfed.org/series/DRSFRMACBS" TargetMode="External"/><Relationship Id="rId54" Type="http://schemas.openxmlformats.org/officeDocument/2006/relationships/hyperlink" Target="https://www.mba.org/news-and-research/newsroom/news/2025/02/06/mortgage-delinquencies-increase-in-the-fourth-quarter-of-2024" TargetMode="External"/><Relationship Id="rId57" Type="http://schemas.openxmlformats.org/officeDocument/2006/relationships/hyperlink" Target="https://fred.stlouisfed.org/series/TDSP" TargetMode="External"/><Relationship Id="rId56" Type="http://schemas.openxmlformats.org/officeDocument/2006/relationships/hyperlink" Target="https://fred.stlouisfed.org/series/ACTLISCOUUS" TargetMode="External"/><Relationship Id="rId59" Type="http://schemas.openxmlformats.org/officeDocument/2006/relationships/hyperlink" Target="https://fred.stlouisfed.org/series/DRBLACBS" TargetMode="External"/><Relationship Id="rId58" Type="http://schemas.openxmlformats.org/officeDocument/2006/relationships/hyperlink" Target="https://fred.stlouisfed.org/series/RCMFLBBALDPDPCT90P" TargetMode="External"/></Relationships>
</file>

<file path=xl/worksheets/_rels/sheet12.xml.rels><?xml version="1.0" encoding="UTF-8" standalone="yes"?><Relationships xmlns="http://schemas.openxmlformats.org/package/2006/relationships"><Relationship Id="rId40" Type="http://schemas.openxmlformats.org/officeDocument/2006/relationships/hyperlink" Target="https://www.nar.realtor/sites/default/files/2025-02/hai-q4-2024-first-time-homebuyer-affordability-2025-02-06.pdf" TargetMode="External"/><Relationship Id="rId42" Type="http://schemas.openxmlformats.org/officeDocument/2006/relationships/hyperlink" Target="https://www.nar.realtor/sites/default/files/2025-02/hai-q4-2024-first-time-homebuyer-affordability-2025-02-06.pdf" TargetMode="External"/><Relationship Id="rId41" Type="http://schemas.openxmlformats.org/officeDocument/2006/relationships/hyperlink" Target="https://www.nar.realtor/sites/default/files/2025-02/hai-q4-2024-first-time-homebuyer-affordability-2025-02-06.pdf" TargetMode="External"/><Relationship Id="rId44" Type="http://schemas.openxmlformats.org/officeDocument/2006/relationships/hyperlink" Target="https://www.nar.realtor/sites/default/files/2025-02/hai-q4-2024-first-time-homebuyer-affordability-2025-02-06.pdf" TargetMode="External"/><Relationship Id="rId43" Type="http://schemas.openxmlformats.org/officeDocument/2006/relationships/hyperlink" Target="https://www.nar.realtor/sites/default/files/2025-02/hai-q4-2024-first-time-homebuyer-affordability-2025-02-06.pdf" TargetMode="External"/><Relationship Id="rId46" Type="http://schemas.openxmlformats.org/officeDocument/2006/relationships/hyperlink" Target="https://www.nar.realtor/sites/default/files/2025-02/hai-q4-2024-first-time-homebuyer-affordability-2025-02-06.pdf" TargetMode="External"/><Relationship Id="rId45" Type="http://schemas.openxmlformats.org/officeDocument/2006/relationships/hyperlink" Target="https://fred.stlouisfed.org/series/ACTLISCOUUS" TargetMode="External"/><Relationship Id="rId48" Type="http://schemas.openxmlformats.org/officeDocument/2006/relationships/hyperlink" Target="https://www.nar.realtor/sites/default/files/2025-02/hai-q4-2024-first-time-homebuyer-affordability-2025-02-06.pdf" TargetMode="External"/><Relationship Id="rId47" Type="http://schemas.openxmlformats.org/officeDocument/2006/relationships/hyperlink" Target="https://fred.stlouisfed.org/series/NHFSEPTS" TargetMode="External"/><Relationship Id="rId49" Type="http://schemas.openxmlformats.org/officeDocument/2006/relationships/hyperlink" Target="https://www.nar.realtor/sites/default/files/2025-02/hai-q4-2024-first-time-homebuyer-affordability-2025-02-06.pdf" TargetMode="External"/><Relationship Id="rId31" Type="http://schemas.openxmlformats.org/officeDocument/2006/relationships/hyperlink" Target="https://fred.stlouisfed.org/series/CUSR0000SEHA" TargetMode="External"/><Relationship Id="rId30" Type="http://schemas.openxmlformats.org/officeDocument/2006/relationships/hyperlink" Target="https://fred.stlouisfed.org/series/APU000074714" TargetMode="External"/><Relationship Id="rId33" Type="http://schemas.openxmlformats.org/officeDocument/2006/relationships/hyperlink" Target="https://fred.stlouisfed.org/series/PCU9241269241262" TargetMode="External"/><Relationship Id="rId32" Type="http://schemas.openxmlformats.org/officeDocument/2006/relationships/hyperlink" Target="https://www.nar.realtor/sites/default/files/2025-02/hai-q4-2024-first-time-homebuyer-affordability-2025-02-06.pdf" TargetMode="External"/><Relationship Id="rId35" Type="http://schemas.openxmlformats.org/officeDocument/2006/relationships/hyperlink" Target="https://fred.stlouisfed.org/series/PCU9241269241261" TargetMode="External"/><Relationship Id="rId34" Type="http://schemas.openxmlformats.org/officeDocument/2006/relationships/hyperlink" Target="https://fred.stlouisfed.org/series/FIXHAI" TargetMode="External"/><Relationship Id="rId37" Type="http://schemas.openxmlformats.org/officeDocument/2006/relationships/hyperlink" Target="https://www.nar.realtor/sites/default/files/2025-03/hai-01-2025-housing-affordability-index-2025-03-14.pdf" TargetMode="External"/><Relationship Id="rId36" Type="http://schemas.openxmlformats.org/officeDocument/2006/relationships/hyperlink" Target="https://fred.stlouisfed.org/series/MEHOINUSA646N" TargetMode="External"/><Relationship Id="rId39" Type="http://schemas.openxmlformats.org/officeDocument/2006/relationships/hyperlink" Target="https://legiscan.com/gaits/search?state=US&amp;keyword=regulatory+housing" TargetMode="External"/><Relationship Id="rId38" Type="http://schemas.openxmlformats.org/officeDocument/2006/relationships/hyperlink" Target="https://www.youtube.com/watch?v=ACh8_uILDpI" TargetMode="External"/><Relationship Id="rId20" Type="http://schemas.openxmlformats.org/officeDocument/2006/relationships/hyperlink" Target="https://fred.stlouisfed.org/series/CUSR0000SEEB" TargetMode="External"/><Relationship Id="rId22" Type="http://schemas.openxmlformats.org/officeDocument/2006/relationships/hyperlink" Target="https://fred.stlouisfed.org/series/APU0000708111" TargetMode="External"/><Relationship Id="rId21" Type="http://schemas.openxmlformats.org/officeDocument/2006/relationships/hyperlink" Target="https://fred.stlouisfed.org/series/DGS10" TargetMode="External"/><Relationship Id="rId24" Type="http://schemas.openxmlformats.org/officeDocument/2006/relationships/hyperlink" Target="https://fred.stlouisfed.org/series/CORESTICKM159SFRBATL" TargetMode="External"/><Relationship Id="rId23" Type="http://schemas.openxmlformats.org/officeDocument/2006/relationships/hyperlink" Target="https://fred.stlouisfed.org/series/WPS583" TargetMode="External"/><Relationship Id="rId26" Type="http://schemas.openxmlformats.org/officeDocument/2006/relationships/hyperlink" Target="https://fred.stlouisfed.org/series/CUSR0000SETA02" TargetMode="External"/><Relationship Id="rId25" Type="http://schemas.openxmlformats.org/officeDocument/2006/relationships/hyperlink" Target="https://fred.stlouisfed.org/series/APU0000702111" TargetMode="External"/><Relationship Id="rId28" Type="http://schemas.openxmlformats.org/officeDocument/2006/relationships/hyperlink" Target="https://fred.stlouisfed.org/series/APU0000FF1101" TargetMode="External"/><Relationship Id="rId27" Type="http://schemas.openxmlformats.org/officeDocument/2006/relationships/hyperlink" Target="https://www.mortgagenewsdaily.com/mortgage-calculator" TargetMode="External"/><Relationship Id="rId29" Type="http://schemas.openxmlformats.org/officeDocument/2006/relationships/hyperlink" Target="https://fred.stlouisfed.org/series/WPS411103" TargetMode="External"/><Relationship Id="rId95" Type="http://schemas.openxmlformats.org/officeDocument/2006/relationships/table" Target="../tables/table75.xml"/><Relationship Id="rId94" Type="http://schemas.openxmlformats.org/officeDocument/2006/relationships/table" Target="../tables/table74.xml"/><Relationship Id="rId11" Type="http://schemas.openxmlformats.org/officeDocument/2006/relationships/hyperlink" Target="https://fred.stlouisfed.org/series/PCU3329133329136" TargetMode="External"/><Relationship Id="rId10" Type="http://schemas.openxmlformats.org/officeDocument/2006/relationships/hyperlink" Target="https://fred.stlouisfed.org/series/PCU3334133341" TargetMode="External"/><Relationship Id="rId13" Type="http://schemas.openxmlformats.org/officeDocument/2006/relationships/hyperlink" Target="https://fred.stlouisfed.org/series/PCU32733273" TargetMode="External"/><Relationship Id="rId12" Type="http://schemas.openxmlformats.org/officeDocument/2006/relationships/hyperlink" Target="https://fred.stlouisfed.org/series/WPU12410329" TargetMode="External"/><Relationship Id="rId91" Type="http://schemas.openxmlformats.org/officeDocument/2006/relationships/table" Target="../tables/table71.xml"/><Relationship Id="rId90" Type="http://schemas.openxmlformats.org/officeDocument/2006/relationships/table" Target="../tables/table70.xml"/><Relationship Id="rId93" Type="http://schemas.openxmlformats.org/officeDocument/2006/relationships/table" Target="../tables/table73.xml"/><Relationship Id="rId92" Type="http://schemas.openxmlformats.org/officeDocument/2006/relationships/table" Target="../tables/table72.xml"/><Relationship Id="rId15" Type="http://schemas.openxmlformats.org/officeDocument/2006/relationships/hyperlink" Target="https://fred.stlouisfed.org/series/MORTGAGE30US" TargetMode="External"/><Relationship Id="rId14" Type="http://schemas.openxmlformats.org/officeDocument/2006/relationships/hyperlink" Target="https://fred.stlouisfed.org/series/WPU106601" TargetMode="External"/><Relationship Id="rId17" Type="http://schemas.openxmlformats.org/officeDocument/2006/relationships/hyperlink" Target="https://fred.stlouisfed.org/series/APU0000703112" TargetMode="External"/><Relationship Id="rId16" Type="http://schemas.openxmlformats.org/officeDocument/2006/relationships/hyperlink" Target="https://fred.stlouisfed.org/series/APU000072610" TargetMode="External"/><Relationship Id="rId19" Type="http://schemas.openxmlformats.org/officeDocument/2006/relationships/hyperlink" Target="https://fred.stlouisfed.org/series/APU0000709112" TargetMode="External"/><Relationship Id="rId18" Type="http://schemas.openxmlformats.org/officeDocument/2006/relationships/hyperlink" Target="https://fred.stlouisfed.org/series/FEDFUNDS" TargetMode="External"/><Relationship Id="rId84" Type="http://schemas.openxmlformats.org/officeDocument/2006/relationships/table" Target="../tables/table64.xml"/><Relationship Id="rId83" Type="http://schemas.openxmlformats.org/officeDocument/2006/relationships/table" Target="../tables/table63.xml"/><Relationship Id="rId86" Type="http://schemas.openxmlformats.org/officeDocument/2006/relationships/table" Target="../tables/table66.xml"/><Relationship Id="rId85" Type="http://schemas.openxmlformats.org/officeDocument/2006/relationships/table" Target="../tables/table65.xml"/><Relationship Id="rId88" Type="http://schemas.openxmlformats.org/officeDocument/2006/relationships/table" Target="../tables/table68.xml"/><Relationship Id="rId87" Type="http://schemas.openxmlformats.org/officeDocument/2006/relationships/table" Target="../tables/table67.xml"/><Relationship Id="rId89" Type="http://schemas.openxmlformats.org/officeDocument/2006/relationships/table" Target="../tables/table69.xml"/><Relationship Id="rId1" Type="http://schemas.openxmlformats.org/officeDocument/2006/relationships/comments" Target="../comments6.xml"/><Relationship Id="rId2" Type="http://schemas.openxmlformats.org/officeDocument/2006/relationships/hyperlink" Target="https://fred.stlouisfed.org/series/HOSMEDUSM052N" TargetMode="External"/><Relationship Id="rId3" Type="http://schemas.openxmlformats.org/officeDocument/2006/relationships/hyperlink" Target="https://fred.stlouisfed.org/series/WPU0811" TargetMode="External"/><Relationship Id="rId4" Type="http://schemas.openxmlformats.org/officeDocument/2006/relationships/hyperlink" Target="https://fred.stlouisfed.org/series/DCOILBRENTEU" TargetMode="External"/><Relationship Id="rId9" Type="http://schemas.openxmlformats.org/officeDocument/2006/relationships/hyperlink" Target="https://fred.stlouisfed.org/series/PCU3241223241222" TargetMode="External"/><Relationship Id="rId5" Type="http://schemas.openxmlformats.org/officeDocument/2006/relationships/hyperlink" Target="https://fred.stlouisfed.org/series/MSPNHSUS" TargetMode="External"/><Relationship Id="rId6" Type="http://schemas.openxmlformats.org/officeDocument/2006/relationships/hyperlink" Target="https://fred.stlouisfed.org/series/WPU10170674" TargetMode="External"/><Relationship Id="rId7" Type="http://schemas.openxmlformats.org/officeDocument/2006/relationships/hyperlink" Target="https://fred.stlouisfed.org/series/PCU3323213323211" TargetMode="External"/><Relationship Id="rId8" Type="http://schemas.openxmlformats.org/officeDocument/2006/relationships/hyperlink" Target="https://www.nar.realtor/sites/default/files/2025-05/hai-q1-2025-first-time-homebuyer-affordability-2025-05-08.pdf" TargetMode="External"/><Relationship Id="rId62" Type="http://schemas.openxmlformats.org/officeDocument/2006/relationships/hyperlink" Target="https://www.fitchratings.com/structured-finance/abs/auto-indices" TargetMode="External"/><Relationship Id="rId61" Type="http://schemas.openxmlformats.org/officeDocument/2006/relationships/hyperlink" Target="https://fred.stlouisfed.org/series/DRCCLACBS" TargetMode="External"/><Relationship Id="rId64" Type="http://schemas.openxmlformats.org/officeDocument/2006/relationships/hyperlink" Target="https://fred.stlouisfed.org/series/T10Y2Y" TargetMode="External"/><Relationship Id="rId63" Type="http://schemas.openxmlformats.org/officeDocument/2006/relationships/hyperlink" Target="https://fred.stlouisfed.org/series/RRVRUSQ156N" TargetMode="External"/><Relationship Id="rId66" Type="http://schemas.openxmlformats.org/officeDocument/2006/relationships/hyperlink" Target="https://fred.stlouisfed.org/series/U6RATE" TargetMode="External"/><Relationship Id="rId65" Type="http://schemas.openxmlformats.org/officeDocument/2006/relationships/hyperlink" Target="https://fred.stlouisfed.org/series/JTSJOL" TargetMode="External"/><Relationship Id="rId68" Type="http://schemas.openxmlformats.org/officeDocument/2006/relationships/drawing" Target="../drawings/drawing12.xml"/><Relationship Id="rId67" Type="http://schemas.openxmlformats.org/officeDocument/2006/relationships/hyperlink" Target="https://fred.stlouisfed.org/series/TEMPHELPS" TargetMode="External"/><Relationship Id="rId60" Type="http://schemas.openxmlformats.org/officeDocument/2006/relationships/hyperlink" Target="https://fred.stlouisfed.org/series/DRALACBN" TargetMode="External"/><Relationship Id="rId69" Type="http://schemas.openxmlformats.org/officeDocument/2006/relationships/vmlDrawing" Target="../drawings/vmlDrawing6.vml"/><Relationship Id="rId51" Type="http://schemas.openxmlformats.org/officeDocument/2006/relationships/hyperlink" Target="https://www.nar.realtor/sites/default/files/2025-02/hai-q4-2024-first-time-homebuyer-affordability-2025-02-06.pdf" TargetMode="External"/><Relationship Id="rId50" Type="http://schemas.openxmlformats.org/officeDocument/2006/relationships/hyperlink" Target="https://fred.stlouisfed.org/series/PERMIT" TargetMode="External"/><Relationship Id="rId53" Type="http://schemas.openxmlformats.org/officeDocument/2006/relationships/hyperlink" Target="https://fred.stlouisfed.org/series/UNRATE" TargetMode="External"/><Relationship Id="rId52" Type="http://schemas.openxmlformats.org/officeDocument/2006/relationships/hyperlink" Target="https://docs.google.com/forms/d/e/1FAIpQLSey0UG5Fiw_3d3iZXHCgjKSW5d7V_zfBG0uaXBHaBWDdf0D1g/viewform?usp=header" TargetMode="External"/><Relationship Id="rId55" Type="http://schemas.openxmlformats.org/officeDocument/2006/relationships/hyperlink" Target="https://fred.stlouisfed.org/series/DRSFRMACBS" TargetMode="External"/><Relationship Id="rId54" Type="http://schemas.openxmlformats.org/officeDocument/2006/relationships/hyperlink" Target="https://www.mba.org/news-and-research/newsroom/news/2025/02/06/mortgage-delinquencies-increase-in-the-fourth-quarter-of-2024" TargetMode="External"/><Relationship Id="rId57" Type="http://schemas.openxmlformats.org/officeDocument/2006/relationships/hyperlink" Target="https://fred.stlouisfed.org/series/TDSP" TargetMode="External"/><Relationship Id="rId56" Type="http://schemas.openxmlformats.org/officeDocument/2006/relationships/hyperlink" Target="https://fred.stlouisfed.org/series/ACTLISCOUUS" TargetMode="External"/><Relationship Id="rId59" Type="http://schemas.openxmlformats.org/officeDocument/2006/relationships/hyperlink" Target="https://fred.stlouisfed.org/series/DRBLACBS" TargetMode="External"/><Relationship Id="rId58" Type="http://schemas.openxmlformats.org/officeDocument/2006/relationships/hyperlink" Target="https://fred.stlouisfed.org/series/RCMFLBBALDPDPCT90P"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40" Type="http://schemas.openxmlformats.org/officeDocument/2006/relationships/hyperlink" Target="https://www.mba.org/news-and-research/newsroom/news/2025/02/06/mortgage-delinquencies-increase-in-the-fourth-quarter-of-2024" TargetMode="External"/><Relationship Id="rId42" Type="http://schemas.openxmlformats.org/officeDocument/2006/relationships/hyperlink" Target="https://fred.stlouisfed.org/series/ACTLISCOUUS" TargetMode="External"/><Relationship Id="rId41" Type="http://schemas.openxmlformats.org/officeDocument/2006/relationships/hyperlink" Target="https://fred.stlouisfed.org/series/DRSFRMACBS" TargetMode="External"/><Relationship Id="rId44" Type="http://schemas.openxmlformats.org/officeDocument/2006/relationships/hyperlink" Target="https://fred.stlouisfed.org/series/RCMFLBBALDPDPCT90P" TargetMode="External"/><Relationship Id="rId43" Type="http://schemas.openxmlformats.org/officeDocument/2006/relationships/hyperlink" Target="https://fred.stlouisfed.org/series/TDSP" TargetMode="External"/><Relationship Id="rId46" Type="http://schemas.openxmlformats.org/officeDocument/2006/relationships/hyperlink" Target="https://fred.stlouisfed.org/series/DRALACBN" TargetMode="External"/><Relationship Id="rId45" Type="http://schemas.openxmlformats.org/officeDocument/2006/relationships/hyperlink" Target="https://fred.stlouisfed.org/series/DRBLACBS" TargetMode="External"/><Relationship Id="rId48" Type="http://schemas.openxmlformats.org/officeDocument/2006/relationships/hyperlink" Target="https://www.axios.com/2025/03/07/car-loan-payment-delinquencies-record-high" TargetMode="External"/><Relationship Id="rId47" Type="http://schemas.openxmlformats.org/officeDocument/2006/relationships/hyperlink" Target="https://fred.stlouisfed.org/series/DRCCLACBS" TargetMode="External"/><Relationship Id="rId49" Type="http://schemas.openxmlformats.org/officeDocument/2006/relationships/hyperlink" Target="https://fred.stlouisfed.org/series/RRVRUSQ156N" TargetMode="External"/><Relationship Id="rId31" Type="http://schemas.openxmlformats.org/officeDocument/2006/relationships/hyperlink" Target="https://www.nar.realtor/sites/default/files/2025-02/hai-q4-2024-first-time-homebuyer-affordability-2025-02-06.pdf" TargetMode="External"/><Relationship Id="rId30" Type="http://schemas.openxmlformats.org/officeDocument/2006/relationships/hyperlink" Target="https://www.nar.realtor/sites/default/files/2025-02/hai-q4-2024-first-time-homebuyer-affordability-2025-02-06.pdf" TargetMode="External"/><Relationship Id="rId33" Type="http://schemas.openxmlformats.org/officeDocument/2006/relationships/hyperlink" Target="https://www.nar.realtor/sites/default/files/2025-02/hai-q4-2024-first-time-homebuyer-affordability-2025-02-06.pdf" TargetMode="External"/><Relationship Id="rId32" Type="http://schemas.openxmlformats.org/officeDocument/2006/relationships/hyperlink" Target="https://www.nar.realtor/sites/default/files/2025-02/hai-q4-2024-first-time-homebuyer-affordability-2025-02-06.pdf" TargetMode="External"/><Relationship Id="rId35" Type="http://schemas.openxmlformats.org/officeDocument/2006/relationships/hyperlink" Target="https://www.nar.realtor/sites/default/files/2025-02/hai-q4-2024-first-time-homebuyer-affordability-2025-02-06.pdf" TargetMode="External"/><Relationship Id="rId34" Type="http://schemas.openxmlformats.org/officeDocument/2006/relationships/hyperlink" Target="https://www.nar.realtor/sites/default/files/2025-02/hai-q4-2024-first-time-homebuyer-affordability-2025-02-06.pdf" TargetMode="External"/><Relationship Id="rId37" Type="http://schemas.openxmlformats.org/officeDocument/2006/relationships/hyperlink" Target="https://www.nar.realtor/sites/default/files/2025-02/hai-q4-2024-first-time-homebuyer-affordability-2025-02-06.pdf" TargetMode="External"/><Relationship Id="rId36" Type="http://schemas.openxmlformats.org/officeDocument/2006/relationships/hyperlink" Target="https://www.nar.realtor/sites/default/files/2025-02/hai-q4-2024-first-time-homebuyer-affordability-2025-02-06.pdf" TargetMode="External"/><Relationship Id="rId39" Type="http://schemas.openxmlformats.org/officeDocument/2006/relationships/hyperlink" Target="https://fred.stlouisfed.org/series/UNRATE" TargetMode="External"/><Relationship Id="rId38" Type="http://schemas.openxmlformats.org/officeDocument/2006/relationships/hyperlink" Target="https://www.nar.realtor/sites/default/files/2025-02/hai-q4-2024-first-time-homebuyer-affordability-2025-02-06.pdf" TargetMode="External"/><Relationship Id="rId20" Type="http://schemas.openxmlformats.org/officeDocument/2006/relationships/hyperlink" Target="https://www.bls.gov/regions/mid-atlantic/data/ProducerPriceIndexMetals_US_Table.htm?utm_source=chatgpt.com" TargetMode="External"/><Relationship Id="rId22" Type="http://schemas.openxmlformats.org/officeDocument/2006/relationships/hyperlink" Target="https://fred.stlouisfed.org/series/APU0000709112" TargetMode="External"/><Relationship Id="rId21" Type="http://schemas.openxmlformats.org/officeDocument/2006/relationships/hyperlink" Target="https://www.eia.gov/electricity/monthly/epm_table_grapher.php?t=epmt_5_6_a&amp;utm_source=chatgpt.com" TargetMode="External"/><Relationship Id="rId24" Type="http://schemas.openxmlformats.org/officeDocument/2006/relationships/hyperlink" Target="https://fred.stlouisfed.org/series/APU0000702111" TargetMode="External"/><Relationship Id="rId23" Type="http://schemas.openxmlformats.org/officeDocument/2006/relationships/hyperlink" Target="https://fred.stlouisfed.org/series/APU0000708111" TargetMode="External"/><Relationship Id="rId26" Type="http://schemas.openxmlformats.org/officeDocument/2006/relationships/hyperlink" Target="https://fred.stlouisfed.org/series/APU000074714" TargetMode="External"/><Relationship Id="rId25" Type="http://schemas.openxmlformats.org/officeDocument/2006/relationships/hyperlink" Target="https://fred.stlouisfed.org/series/APU0000FF1101" TargetMode="External"/><Relationship Id="rId28" Type="http://schemas.openxmlformats.org/officeDocument/2006/relationships/hyperlink" Target="https://fred.stlouisfed.org/series/PCU9241269241261" TargetMode="External"/><Relationship Id="rId27" Type="http://schemas.openxmlformats.org/officeDocument/2006/relationships/hyperlink" Target="https://fred.stlouisfed.org/series/PCU9241269241262" TargetMode="External"/><Relationship Id="rId29" Type="http://schemas.openxmlformats.org/officeDocument/2006/relationships/hyperlink" Target="https://www.nar.realtor/sites/default/files/2025-03/hai-01-2025-housing-affordability-index-2025-03-14.pdf" TargetMode="External"/><Relationship Id="rId11" Type="http://schemas.openxmlformats.org/officeDocument/2006/relationships/hyperlink" Target="https://www.nar.realtor/research-and-statistics/housing-statistics/housing-affordability-index" TargetMode="External"/><Relationship Id="rId10" Type="http://schemas.openxmlformats.org/officeDocument/2006/relationships/hyperlink" Target="https://www.nar.realtor/sites/default/files/2025-02/hai-q4-2024-first-time-homebuyer-affordability-2025-02-06.pdf" TargetMode="External"/><Relationship Id="rId13" Type="http://schemas.openxmlformats.org/officeDocument/2006/relationships/hyperlink" Target="https://fred.stlouisfed.org/series/ACTLISCOUUS" TargetMode="External"/><Relationship Id="rId12" Type="http://schemas.openxmlformats.org/officeDocument/2006/relationships/hyperlink" Target="https://fred.stlouisfed.org/series/MEHOINUSA646N" TargetMode="External"/><Relationship Id="rId15" Type="http://schemas.openxmlformats.org/officeDocument/2006/relationships/hyperlink" Target="https://tradingeconomics.com/united-states/building-permits" TargetMode="External"/><Relationship Id="rId14" Type="http://schemas.openxmlformats.org/officeDocument/2006/relationships/hyperlink" Target="https://fred.stlouisfed.org/series/NHFSEPTS" TargetMode="External"/><Relationship Id="rId17" Type="http://schemas.openxmlformats.org/officeDocument/2006/relationships/hyperlink" Target="https://docs.google.com/forms/d/e/1FAIpQLSey0UG5Fiw_3d3iZXHCgjKSW5d7V_zfBG0uaXBHaBWDdf0D1g/viewform?usp=header" TargetMode="External"/><Relationship Id="rId16" Type="http://schemas.openxmlformats.org/officeDocument/2006/relationships/hyperlink" Target="https://youtube.com/live/EWD-_TzN_qg" TargetMode="External"/><Relationship Id="rId19" Type="http://schemas.openxmlformats.org/officeDocument/2006/relationships/hyperlink" Target="https://tradingeconomics.com/commodity/steel" TargetMode="External"/><Relationship Id="rId18" Type="http://schemas.openxmlformats.org/officeDocument/2006/relationships/hyperlink" Target="https://tradingeconomics.com/commodity/lumber" TargetMode="External"/><Relationship Id="rId84" Type="http://schemas.openxmlformats.org/officeDocument/2006/relationships/table" Target="../tables/table82.xml"/><Relationship Id="rId83" Type="http://schemas.openxmlformats.org/officeDocument/2006/relationships/table" Target="../tables/table81.xml"/><Relationship Id="rId86" Type="http://schemas.openxmlformats.org/officeDocument/2006/relationships/table" Target="../tables/table84.xml"/><Relationship Id="rId85" Type="http://schemas.openxmlformats.org/officeDocument/2006/relationships/table" Target="../tables/table83.xml"/><Relationship Id="rId88" Type="http://schemas.openxmlformats.org/officeDocument/2006/relationships/table" Target="../tables/table86.xml"/><Relationship Id="rId87" Type="http://schemas.openxmlformats.org/officeDocument/2006/relationships/table" Target="../tables/table85.xml"/><Relationship Id="rId80" Type="http://schemas.openxmlformats.org/officeDocument/2006/relationships/table" Target="../tables/table78.xml"/><Relationship Id="rId82" Type="http://schemas.openxmlformats.org/officeDocument/2006/relationships/table" Target="../tables/table80.xml"/><Relationship Id="rId81" Type="http://schemas.openxmlformats.org/officeDocument/2006/relationships/table" Target="../tables/table79.xml"/><Relationship Id="rId1" Type="http://schemas.openxmlformats.org/officeDocument/2006/relationships/comments" Target="../comments7.xml"/><Relationship Id="rId2" Type="http://schemas.openxmlformats.org/officeDocument/2006/relationships/hyperlink" Target="https://fred.stlouisfed.org/series/HOSMEDUSM052N" TargetMode="External"/><Relationship Id="rId3" Type="http://schemas.openxmlformats.org/officeDocument/2006/relationships/hyperlink" Target="https://www.census.gov/construction/nrs/current/index.html" TargetMode="External"/><Relationship Id="rId4" Type="http://schemas.openxmlformats.org/officeDocument/2006/relationships/hyperlink" Target="https://www.nar.realtor/sites/default/files/2025-02/hai-q4-2024-first-time-homebuyer-affordability-2025-02-06.pdf" TargetMode="External"/><Relationship Id="rId9" Type="http://schemas.openxmlformats.org/officeDocument/2006/relationships/hyperlink" Target="https://www.mortgagenewsdaily.com/mortgage-calculator" TargetMode="External"/><Relationship Id="rId5" Type="http://schemas.openxmlformats.org/officeDocument/2006/relationships/hyperlink" Target="https://fred.stlouisfed.org/series/MORTGAGE30US" TargetMode="External"/><Relationship Id="rId6" Type="http://schemas.openxmlformats.org/officeDocument/2006/relationships/hyperlink" Target="https://fred.stlouisfed.org/series/FEDFUNDS" TargetMode="External"/><Relationship Id="rId7" Type="http://schemas.openxmlformats.org/officeDocument/2006/relationships/hyperlink" Target="https://fred.stlouisfed.org/series/DGS10" TargetMode="External"/><Relationship Id="rId8" Type="http://schemas.openxmlformats.org/officeDocument/2006/relationships/hyperlink" Target="https://www.bls.gov/charts/consumer-price-index/consumer-price-index-by-category-line-chart.htm" TargetMode="External"/><Relationship Id="rId79" Type="http://schemas.openxmlformats.org/officeDocument/2006/relationships/table" Target="../tables/table77.xml"/><Relationship Id="rId78" Type="http://schemas.openxmlformats.org/officeDocument/2006/relationships/table" Target="../tables/table76.xml"/><Relationship Id="rId62" Type="http://schemas.openxmlformats.org/officeDocument/2006/relationships/hyperlink" Target="https://legiscan.com/US/bill/HB646/2025" TargetMode="External"/><Relationship Id="rId61" Type="http://schemas.openxmlformats.org/officeDocument/2006/relationships/hyperlink" Target="https://legiscan.com/US/bill/HB965/2025" TargetMode="External"/><Relationship Id="rId64" Type="http://schemas.openxmlformats.org/officeDocument/2006/relationships/hyperlink" Target="https://legiscan.com/US/bill/SB1091/2025" TargetMode="External"/><Relationship Id="rId63" Type="http://schemas.openxmlformats.org/officeDocument/2006/relationships/hyperlink" Target="https://legiscan.com/US/bill/HB891/2025" TargetMode="External"/><Relationship Id="rId66" Type="http://schemas.openxmlformats.org/officeDocument/2006/relationships/vmlDrawing" Target="../drawings/vmlDrawing7.vml"/><Relationship Id="rId65" Type="http://schemas.openxmlformats.org/officeDocument/2006/relationships/drawing" Target="../drawings/drawing14.xml"/><Relationship Id="rId60" Type="http://schemas.openxmlformats.org/officeDocument/2006/relationships/hyperlink" Target="https://www.congress.gov/bill/118th-congress/senate-bill/3940/text" TargetMode="External"/><Relationship Id="rId51" Type="http://schemas.openxmlformats.org/officeDocument/2006/relationships/hyperlink" Target="https://fred.stlouisfed.org/series/JTSJOL" TargetMode="External"/><Relationship Id="rId50" Type="http://schemas.openxmlformats.org/officeDocument/2006/relationships/hyperlink" Target="https://fred.stlouisfed.org/series/T10Y2Y" TargetMode="External"/><Relationship Id="rId53" Type="http://schemas.openxmlformats.org/officeDocument/2006/relationships/hyperlink" Target="https://fred.stlouisfed.org/series/TEMPHELPS" TargetMode="External"/><Relationship Id="rId52" Type="http://schemas.openxmlformats.org/officeDocument/2006/relationships/hyperlink" Target="https://fred.stlouisfed.org/series/U6RATE" TargetMode="External"/><Relationship Id="rId55" Type="http://schemas.openxmlformats.org/officeDocument/2006/relationships/hyperlink" Target="https://legiscan.com/US/text/SB4460/id/3015658" TargetMode="External"/><Relationship Id="rId54" Type="http://schemas.openxmlformats.org/officeDocument/2006/relationships/hyperlink" Target="https://legiscan.com/US/text/HB8604/id/3015036" TargetMode="External"/><Relationship Id="rId57" Type="http://schemas.openxmlformats.org/officeDocument/2006/relationships/hyperlink" Target="https://www.congress.gov/bill/118th-congress/house-bill/7132/text" TargetMode="External"/><Relationship Id="rId56" Type="http://schemas.openxmlformats.org/officeDocument/2006/relationships/hyperlink" Target="https://legiscan.com/US/text/HB10025/id/3025592" TargetMode="External"/><Relationship Id="rId59" Type="http://schemas.openxmlformats.org/officeDocument/2006/relationships/hyperlink" Target="https://www.congress.gov/bill/118th-congress/house-bill/4231/text" TargetMode="External"/><Relationship Id="rId58" Type="http://schemas.openxmlformats.org/officeDocument/2006/relationships/hyperlink" Target="https://www.congress.gov/bill/118th-congress/house-bill/6948/text"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1" Type="http://schemas.openxmlformats.org/officeDocument/2006/relationships/table" Target="../tables/table88.xml"/><Relationship Id="rId10" Type="http://schemas.openxmlformats.org/officeDocument/2006/relationships/table" Target="../tables/table87.xml"/><Relationship Id="rId1" Type="http://schemas.openxmlformats.org/officeDocument/2006/relationships/hyperlink" Target="https://www.donaldjtrump.com/platform" TargetMode="External"/><Relationship Id="rId2" Type="http://schemas.openxmlformats.org/officeDocument/2006/relationships/hyperlink" Target="https://rncplatform.donaldjtrump.com/?_gl=1*1ps77z6*_gcl_au*MTA4NDQ4MTU5My4xNzMyMTE4OTU3&amp;_ga=2.15597429.2118129831.1734732851-1529125449.1732118957" TargetMode="External"/><Relationship Id="rId3" Type="http://schemas.openxmlformats.org/officeDocument/2006/relationships/hyperlink" Target="https://legiscan.com/US/bill/HB8604/2023" TargetMode="External"/><Relationship Id="rId4" Type="http://schemas.openxmlformats.org/officeDocument/2006/relationships/hyperlink" Target="https://legiscan.com/US/bill/SB4460/2023" TargetMode="External"/><Relationship Id="rId5" Type="http://schemas.openxmlformats.org/officeDocument/2006/relationships/hyperlink" Target="https://legiscan.com/US/bill/HB10117/2023" TargetMode="External"/><Relationship Id="rId6" Type="http://schemas.openxmlformats.org/officeDocument/2006/relationships/hyperlink" Target="https://legiscan.com/US/bill/HB10025/2023" TargetMode="External"/><Relationship Id="rId7"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7C73"/>
    <outlinePr summaryBelow="0" summaryRight="0"/>
  </sheetPr>
  <sheetViews>
    <sheetView workbookViewId="0"/>
  </sheetViews>
  <sheetFormatPr customHeight="1" defaultColWidth="12.63" defaultRowHeight="15.75"/>
  <cols>
    <col customWidth="1" min="1" max="1" width="2.63"/>
    <col customWidth="1" min="2" max="2" width="30.88"/>
    <col customWidth="1" min="3" max="3" width="8.75"/>
    <col customWidth="1" min="4" max="4" width="32.75"/>
    <col customWidth="1" min="5" max="5" width="8.0"/>
    <col customWidth="1" min="6" max="6" width="31.38"/>
    <col customWidth="1" min="7" max="7" width="3.13"/>
  </cols>
  <sheetData>
    <row r="1">
      <c r="A1" s="1"/>
      <c r="B1" s="2"/>
      <c r="C1" s="2"/>
      <c r="D1" s="2"/>
      <c r="E1" s="2"/>
      <c r="F1" s="2"/>
      <c r="G1" s="3"/>
    </row>
    <row r="2" ht="57.75" customHeight="1">
      <c r="A2" s="4"/>
      <c r="B2" s="5" t="s">
        <v>0</v>
      </c>
      <c r="C2" s="6"/>
      <c r="D2" s="7"/>
      <c r="E2" s="8"/>
      <c r="F2" s="9"/>
      <c r="G2" s="10"/>
    </row>
    <row r="3">
      <c r="A3" s="4"/>
      <c r="B3" s="11"/>
      <c r="C3" s="12" t="s">
        <v>1</v>
      </c>
      <c r="D3" s="13"/>
      <c r="E3" s="14"/>
      <c r="F3" s="11"/>
      <c r="G3" s="10"/>
    </row>
    <row r="4">
      <c r="A4" s="4"/>
      <c r="B4" s="11"/>
      <c r="C4" s="11"/>
      <c r="D4" s="11"/>
      <c r="E4" s="11"/>
      <c r="F4" s="11"/>
      <c r="G4" s="10"/>
    </row>
    <row r="5">
      <c r="A5" s="4"/>
      <c r="B5" s="15" t="s">
        <v>2</v>
      </c>
      <c r="C5" s="16"/>
      <c r="D5" s="17" t="s">
        <v>3</v>
      </c>
      <c r="E5" s="16"/>
      <c r="F5" s="18" t="s">
        <v>4</v>
      </c>
      <c r="G5" s="10"/>
    </row>
    <row r="6" ht="78.0" customHeight="1">
      <c r="A6" s="4"/>
      <c r="B6" s="19">
        <f>'TRUMP TRACKER'!Q21</f>
        <v>46.89867948</v>
      </c>
      <c r="C6" s="20"/>
      <c r="D6" s="19">
        <f>'TRUMP TRACKER'!Q22</f>
        <v>45.568</v>
      </c>
      <c r="E6" s="20"/>
      <c r="F6" s="19">
        <f>'TRUMP TRACKER'!Q23</f>
        <v>45.75</v>
      </c>
      <c r="G6" s="10"/>
    </row>
    <row r="7" ht="28.5" customHeight="1">
      <c r="A7" s="4"/>
      <c r="B7" s="21" t="str">
        <f>'TRUMP TRACKER'!R21</f>
        <v>🟠 Tight Market</v>
      </c>
      <c r="C7" s="22"/>
      <c r="D7" s="21" t="str">
        <f>'TRUMP TRACKER'!R22</f>
        <v>🟠 Very Strained</v>
      </c>
      <c r="E7" s="22"/>
      <c r="F7" s="21" t="str">
        <f>'TRUMP TRACKER'!R23</f>
        <v>🟢 Nowhere Close</v>
      </c>
      <c r="G7" s="10"/>
    </row>
    <row r="8">
      <c r="A8" s="4"/>
      <c r="B8" s="23" t="s">
        <v>5</v>
      </c>
      <c r="C8" s="22"/>
      <c r="D8" s="23" t="s">
        <v>5</v>
      </c>
      <c r="E8" s="22"/>
      <c r="F8" s="23" t="s">
        <v>6</v>
      </c>
      <c r="G8" s="10"/>
    </row>
    <row r="9">
      <c r="A9" s="4"/>
      <c r="B9" s="24"/>
      <c r="C9" s="22"/>
      <c r="D9" s="24"/>
      <c r="E9" s="22"/>
      <c r="F9" s="24"/>
      <c r="G9" s="10"/>
    </row>
    <row r="10">
      <c r="A10" s="4"/>
      <c r="B10" s="25"/>
      <c r="C10" s="25"/>
      <c r="D10" s="25"/>
      <c r="E10" s="25"/>
      <c r="F10" s="25"/>
      <c r="G10" s="26"/>
    </row>
    <row r="11" ht="70.5" customHeight="1">
      <c r="A11" s="27"/>
      <c r="B11" s="28"/>
      <c r="C11" s="29"/>
      <c r="D11" s="30" t="s">
        <v>7</v>
      </c>
      <c r="E11" s="29"/>
      <c r="F11" s="31"/>
      <c r="G11" s="32"/>
      <c r="H11" s="33"/>
      <c r="I11" s="33"/>
      <c r="J11" s="33"/>
      <c r="K11" s="33"/>
      <c r="L11" s="33"/>
      <c r="M11" s="33"/>
      <c r="N11" s="33"/>
      <c r="O11" s="33"/>
      <c r="P11" s="33"/>
      <c r="Q11" s="33"/>
      <c r="R11" s="33"/>
      <c r="S11" s="33"/>
      <c r="T11" s="33"/>
      <c r="U11" s="33"/>
      <c r="V11" s="33"/>
      <c r="W11" s="33"/>
      <c r="X11" s="33"/>
      <c r="Y11" s="33"/>
      <c r="Z11" s="33"/>
    </row>
    <row r="12">
      <c r="A12" s="4"/>
      <c r="B12" s="34"/>
      <c r="C12" s="35"/>
      <c r="D12" s="36">
        <f>'TRUMP TRACKER'!Q28</f>
        <v>50.14236004</v>
      </c>
      <c r="E12" s="35"/>
      <c r="F12" s="37"/>
      <c r="G12" s="10"/>
    </row>
    <row r="13">
      <c r="A13" s="4"/>
      <c r="B13" s="38"/>
      <c r="C13" s="39"/>
      <c r="D13" s="40" t="str">
        <f>'TRUMP TRACKER'!R28</f>
        <v>🔴 Affordability Crisis</v>
      </c>
      <c r="E13" s="39"/>
      <c r="F13" s="41"/>
      <c r="G13" s="10"/>
    </row>
    <row r="14">
      <c r="A14" s="4"/>
      <c r="B14" s="25"/>
      <c r="C14" s="25"/>
      <c r="D14" s="25"/>
      <c r="E14" s="25"/>
      <c r="F14" s="25"/>
      <c r="G14" s="10"/>
    </row>
    <row r="15">
      <c r="A15" s="4"/>
      <c r="B15" s="42"/>
      <c r="C15" s="43"/>
      <c r="D15" s="43"/>
      <c r="E15" s="44"/>
      <c r="F15" s="45"/>
      <c r="G15" s="10"/>
    </row>
    <row r="16">
      <c r="A16" s="4"/>
      <c r="B16" s="46" t="s">
        <v>8</v>
      </c>
      <c r="C16" s="47" t="s">
        <v>9</v>
      </c>
      <c r="D16" s="48"/>
      <c r="E16" s="49" t="s">
        <v>10</v>
      </c>
      <c r="F16" s="50"/>
      <c r="G16" s="10"/>
    </row>
    <row r="17">
      <c r="A17" s="4"/>
      <c r="B17" s="51"/>
      <c r="C17" s="52" t="s">
        <v>11</v>
      </c>
      <c r="D17" s="53"/>
      <c r="E17" s="54" t="s">
        <v>12</v>
      </c>
      <c r="F17" s="55"/>
      <c r="G17" s="10"/>
    </row>
    <row r="18">
      <c r="A18" s="4"/>
      <c r="B18" s="51"/>
      <c r="C18" s="52" t="s">
        <v>13</v>
      </c>
      <c r="D18" s="53"/>
      <c r="E18" s="54" t="s">
        <v>14</v>
      </c>
      <c r="F18" s="55"/>
      <c r="G18" s="10"/>
    </row>
    <row r="19">
      <c r="A19" s="4"/>
      <c r="B19" s="51"/>
      <c r="C19" s="56" t="s">
        <v>15</v>
      </c>
      <c r="D19" s="57"/>
      <c r="E19" s="58" t="s">
        <v>16</v>
      </c>
      <c r="F19" s="59"/>
      <c r="G19" s="10"/>
    </row>
    <row r="20">
      <c r="A20" s="4"/>
      <c r="B20" s="60"/>
      <c r="C20" s="61"/>
      <c r="D20" s="62"/>
      <c r="E20" s="63"/>
      <c r="F20" s="64"/>
      <c r="G20" s="10"/>
    </row>
    <row r="21">
      <c r="A21" s="4"/>
      <c r="B21" s="11"/>
      <c r="C21" s="11"/>
      <c r="D21" s="11"/>
      <c r="E21" s="65"/>
      <c r="F21" s="65"/>
      <c r="G21" s="10"/>
    </row>
    <row r="22">
      <c r="A22" s="4"/>
      <c r="B22" s="66"/>
      <c r="C22" s="67"/>
      <c r="D22" s="68"/>
      <c r="E22" s="69"/>
      <c r="F22" s="70"/>
      <c r="G22" s="10"/>
    </row>
    <row r="23">
      <c r="A23" s="4"/>
      <c r="B23" s="71" t="s">
        <v>17</v>
      </c>
      <c r="C23" s="72" t="s">
        <v>18</v>
      </c>
      <c r="D23" s="73"/>
      <c r="E23" s="49" t="s">
        <v>19</v>
      </c>
      <c r="F23" s="50"/>
      <c r="G23" s="10"/>
    </row>
    <row r="24">
      <c r="A24" s="4"/>
      <c r="B24" s="51"/>
      <c r="C24" s="74" t="s">
        <v>20</v>
      </c>
      <c r="D24" s="53"/>
      <c r="E24" s="54" t="s">
        <v>21</v>
      </c>
      <c r="F24" s="55"/>
      <c r="G24" s="10"/>
    </row>
    <row r="25">
      <c r="A25" s="4"/>
      <c r="B25" s="51"/>
      <c r="C25" s="74" t="s">
        <v>22</v>
      </c>
      <c r="D25" s="53"/>
      <c r="E25" s="54" t="s">
        <v>23</v>
      </c>
      <c r="F25" s="55"/>
      <c r="G25" s="10"/>
    </row>
    <row r="26">
      <c r="A26" s="4"/>
      <c r="B26" s="51"/>
      <c r="C26" s="74" t="s">
        <v>24</v>
      </c>
      <c r="D26" s="53"/>
      <c r="E26" s="58" t="s">
        <v>25</v>
      </c>
      <c r="F26" s="59"/>
      <c r="G26" s="10"/>
    </row>
    <row r="27">
      <c r="A27" s="4"/>
      <c r="B27" s="51"/>
      <c r="C27" s="75" t="s">
        <v>26</v>
      </c>
      <c r="D27" s="57"/>
      <c r="E27" s="76"/>
      <c r="F27" s="77"/>
      <c r="G27" s="10"/>
    </row>
    <row r="28">
      <c r="A28" s="4"/>
      <c r="B28" s="60"/>
      <c r="C28" s="62"/>
      <c r="D28" s="62"/>
      <c r="E28" s="63"/>
      <c r="F28" s="64"/>
      <c r="G28" s="10"/>
    </row>
    <row r="29">
      <c r="A29" s="4"/>
      <c r="B29" s="11"/>
      <c r="C29" s="11"/>
      <c r="D29" s="11"/>
      <c r="E29" s="65"/>
      <c r="F29" s="65"/>
      <c r="G29" s="10"/>
    </row>
    <row r="30">
      <c r="A30" s="4"/>
      <c r="B30" s="42"/>
      <c r="C30" s="43"/>
      <c r="D30" s="43"/>
      <c r="E30" s="69"/>
      <c r="F30" s="70"/>
      <c r="G30" s="10"/>
    </row>
    <row r="31">
      <c r="A31" s="4"/>
      <c r="B31" s="46" t="s">
        <v>27</v>
      </c>
      <c r="C31" s="47" t="s">
        <v>28</v>
      </c>
      <c r="D31" s="48"/>
      <c r="E31" s="49" t="s">
        <v>29</v>
      </c>
      <c r="F31" s="50"/>
      <c r="G31" s="10"/>
    </row>
    <row r="32">
      <c r="A32" s="4"/>
      <c r="B32" s="51"/>
      <c r="C32" s="52" t="s">
        <v>30</v>
      </c>
      <c r="D32" s="53"/>
      <c r="E32" s="54" t="s">
        <v>31</v>
      </c>
      <c r="F32" s="55"/>
      <c r="G32" s="10"/>
    </row>
    <row r="33">
      <c r="A33" s="4"/>
      <c r="B33" s="51"/>
      <c r="C33" s="74" t="s">
        <v>32</v>
      </c>
      <c r="D33" s="53"/>
      <c r="E33" s="54" t="s">
        <v>33</v>
      </c>
      <c r="F33" s="55"/>
      <c r="G33" s="10"/>
    </row>
    <row r="34">
      <c r="A34" s="4"/>
      <c r="B34" s="51"/>
      <c r="C34" s="78" t="s">
        <v>34</v>
      </c>
      <c r="D34" s="57"/>
      <c r="E34" s="54" t="s">
        <v>35</v>
      </c>
      <c r="F34" s="55"/>
      <c r="G34" s="10"/>
    </row>
    <row r="35">
      <c r="A35" s="4"/>
      <c r="B35" s="51"/>
      <c r="C35" s="79"/>
      <c r="D35" s="80"/>
      <c r="E35" s="58" t="s">
        <v>36</v>
      </c>
      <c r="F35" s="59"/>
      <c r="G35" s="10"/>
    </row>
    <row r="36">
      <c r="A36" s="4"/>
      <c r="B36" s="60"/>
      <c r="C36" s="62"/>
      <c r="D36" s="62"/>
      <c r="E36" s="62"/>
      <c r="F36" s="81"/>
      <c r="G36" s="10"/>
    </row>
    <row r="37">
      <c r="A37" s="4"/>
      <c r="B37" s="11"/>
      <c r="C37" s="11"/>
      <c r="D37" s="11"/>
      <c r="E37" s="11"/>
      <c r="F37" s="11"/>
      <c r="G37" s="10"/>
    </row>
    <row r="38">
      <c r="A38" s="4"/>
      <c r="B38" s="42"/>
      <c r="C38" s="43"/>
      <c r="D38" s="82"/>
      <c r="E38" s="44"/>
      <c r="F38" s="45"/>
      <c r="G38" s="10"/>
    </row>
    <row r="39">
      <c r="A39" s="4"/>
      <c r="B39" s="46" t="s">
        <v>37</v>
      </c>
      <c r="C39" s="47"/>
      <c r="D39" s="48"/>
      <c r="E39" s="49" t="s">
        <v>38</v>
      </c>
      <c r="F39" s="50"/>
      <c r="G39" s="10"/>
    </row>
    <row r="40">
      <c r="A40" s="4"/>
      <c r="B40" s="51"/>
      <c r="C40" s="74" t="s">
        <v>39</v>
      </c>
      <c r="D40" s="53"/>
      <c r="E40" s="54" t="s">
        <v>40</v>
      </c>
      <c r="F40" s="55"/>
      <c r="G40" s="10"/>
    </row>
    <row r="41">
      <c r="A41" s="4"/>
      <c r="B41" s="51"/>
      <c r="C41" s="74" t="s">
        <v>41</v>
      </c>
      <c r="D41" s="53"/>
      <c r="E41" s="54" t="s">
        <v>42</v>
      </c>
      <c r="F41" s="55"/>
      <c r="G41" s="10"/>
    </row>
    <row r="42">
      <c r="A42" s="4"/>
      <c r="B42" s="51"/>
      <c r="C42" s="75" t="s">
        <v>43</v>
      </c>
      <c r="D42" s="57"/>
      <c r="E42" s="54" t="s">
        <v>44</v>
      </c>
      <c r="F42" s="55"/>
      <c r="G42" s="10"/>
    </row>
    <row r="43">
      <c r="A43" s="4"/>
      <c r="B43" s="51"/>
      <c r="C43" s="79"/>
      <c r="D43" s="80"/>
      <c r="E43" s="54" t="s">
        <v>45</v>
      </c>
      <c r="F43" s="55"/>
      <c r="G43" s="10"/>
    </row>
    <row r="44">
      <c r="A44" s="4"/>
      <c r="B44" s="51"/>
      <c r="C44" s="80"/>
      <c r="D44" s="80"/>
      <c r="E44" s="58" t="s">
        <v>46</v>
      </c>
      <c r="F44" s="59"/>
      <c r="G44" s="10"/>
    </row>
    <row r="45">
      <c r="A45" s="4"/>
      <c r="B45" s="60"/>
      <c r="C45" s="62"/>
      <c r="D45" s="62"/>
      <c r="E45" s="62"/>
      <c r="F45" s="81"/>
      <c r="G45" s="10"/>
    </row>
    <row r="46">
      <c r="A46" s="83"/>
      <c r="B46" s="84"/>
      <c r="C46" s="84"/>
      <c r="D46" s="84"/>
      <c r="E46" s="84"/>
      <c r="F46" s="84"/>
      <c r="G46" s="8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24.25"/>
    <col customWidth="1" min="2" max="2" width="18.75"/>
    <col customWidth="1" min="3" max="3" width="14.75"/>
    <col customWidth="1" min="4" max="4" width="17.0"/>
    <col customWidth="1" min="5" max="5" width="17.63"/>
    <col customWidth="1" min="6" max="6" width="3.13"/>
    <col customWidth="1" min="7" max="7" width="12.5"/>
    <col customWidth="1" min="8" max="8" width="1.75"/>
    <col customWidth="1" min="9" max="9" width="25.38"/>
    <col customWidth="1" min="10" max="10" width="13.25"/>
    <col customWidth="1" min="12" max="12" width="12.63"/>
    <col customWidth="1" min="13" max="13" width="7.25"/>
    <col customWidth="1" min="14" max="14" width="15.5"/>
    <col customWidth="1" min="15" max="15" width="2.75"/>
    <col customWidth="1" min="16" max="16" width="21.63"/>
    <col customWidth="1" min="18" max="18" width="19.13"/>
    <col customWidth="1" min="19" max="19" width="5.88"/>
    <col customWidth="1" min="20" max="20" width="14.0"/>
    <col customWidth="1" min="21" max="21" width="21.0"/>
    <col customWidth="1" min="22" max="22" width="2.5"/>
    <col customWidth="1" min="23" max="23" width="29.38"/>
    <col customWidth="1" min="26" max="26" width="5.5"/>
    <col customWidth="1" min="28" max="28" width="19.5"/>
  </cols>
  <sheetData>
    <row r="1">
      <c r="A1" s="86" t="s">
        <v>47</v>
      </c>
      <c r="B1" s="87"/>
      <c r="C1" s="87"/>
      <c r="D1" s="87"/>
      <c r="E1" s="88"/>
      <c r="F1" s="89"/>
      <c r="G1" s="90">
        <v>21.0</v>
      </c>
      <c r="H1" s="91"/>
      <c r="I1" s="92" t="s">
        <v>48</v>
      </c>
      <c r="J1" s="87"/>
      <c r="K1" s="87"/>
      <c r="L1" s="87"/>
      <c r="M1" s="87"/>
      <c r="N1" s="88"/>
      <c r="O1" s="93"/>
      <c r="P1" s="92" t="s">
        <v>49</v>
      </c>
      <c r="Q1" s="87"/>
      <c r="R1" s="87"/>
      <c r="S1" s="87"/>
      <c r="T1" s="94" t="s">
        <v>50</v>
      </c>
      <c r="U1" s="95" t="s">
        <v>51</v>
      </c>
      <c r="V1" s="96"/>
      <c r="W1" s="97"/>
      <c r="X1" s="98"/>
      <c r="AC1" s="99">
        <f>(
  (K23/J23)*0.5 +
  (K22/J22)*0.25 +
  (K24/J24)*0.15 +
  (K21/J21)*0.1
)
</f>
        <v>0.5189867948</v>
      </c>
      <c r="AD1" s="98"/>
    </row>
    <row r="2" ht="27.0" customHeight="1">
      <c r="A2" s="100" t="s">
        <v>52</v>
      </c>
      <c r="B2" s="87"/>
      <c r="C2" s="87"/>
      <c r="D2" s="101"/>
      <c r="E2" s="88"/>
      <c r="F2" s="102"/>
      <c r="G2" s="103"/>
      <c r="H2" s="104"/>
      <c r="I2" s="105" t="s">
        <v>53</v>
      </c>
      <c r="J2" s="106" t="s">
        <v>54</v>
      </c>
      <c r="K2" s="107" t="s">
        <v>55</v>
      </c>
      <c r="L2" s="107" t="s">
        <v>56</v>
      </c>
      <c r="M2" s="107" t="s">
        <v>57</v>
      </c>
      <c r="N2" s="108" t="s">
        <v>58</v>
      </c>
      <c r="P2" s="109" t="s">
        <v>59</v>
      </c>
      <c r="Q2" s="106" t="s">
        <v>60</v>
      </c>
      <c r="R2" s="106" t="s">
        <v>56</v>
      </c>
      <c r="S2" s="106" t="s">
        <v>57</v>
      </c>
      <c r="T2" s="106" t="s">
        <v>58</v>
      </c>
      <c r="U2" s="106"/>
      <c r="V2" s="110"/>
      <c r="W2" s="109" t="s">
        <v>61</v>
      </c>
      <c r="X2" s="106" t="s">
        <v>60</v>
      </c>
      <c r="Y2" s="106" t="s">
        <v>56</v>
      </c>
      <c r="Z2" s="106" t="s">
        <v>57</v>
      </c>
      <c r="AA2" s="106" t="s">
        <v>58</v>
      </c>
      <c r="AB2" s="106"/>
      <c r="AC2" s="111"/>
      <c r="AD2" s="98"/>
    </row>
    <row r="3" ht="39.0" customHeight="1">
      <c r="A3" s="112" t="s">
        <v>62</v>
      </c>
      <c r="B3" s="87"/>
      <c r="C3" s="87"/>
      <c r="D3" s="113"/>
      <c r="E3" s="87"/>
      <c r="F3" s="88"/>
      <c r="G3" s="103"/>
      <c r="H3" s="104"/>
      <c r="I3" s="114" t="s">
        <v>63</v>
      </c>
      <c r="J3" s="115">
        <v>385000.0</v>
      </c>
      <c r="K3" s="116">
        <v>409200.0</v>
      </c>
      <c r="L3" s="117">
        <v>393400.0</v>
      </c>
      <c r="M3" s="118">
        <f t="shared" ref="M3:M5" si="1">(K3 - L3) / L3</f>
        <v>0.04016268429</v>
      </c>
      <c r="N3" s="119">
        <f t="shared" ref="N3:N5" si="2">(K3-L3)</f>
        <v>15800</v>
      </c>
      <c r="P3" s="120" t="s">
        <v>64</v>
      </c>
      <c r="Q3" s="121">
        <v>252.735</v>
      </c>
      <c r="R3" s="122">
        <v>267.54</v>
      </c>
      <c r="S3" s="118">
        <f t="shared" ref="S3:S7" si="3">(Q3 - R3) / R3</f>
        <v>-0.05533751962</v>
      </c>
      <c r="T3" s="123">
        <f t="shared" ref="T3:T7" si="4">IF(OR(Q3="", R3=""), "", Q3 - R3)</f>
        <v>-14.805</v>
      </c>
      <c r="U3" s="124" t="str">
        <f t="shared" ref="U3:U7" si="5">IF(OR(Q3="", R3="", R3=0), "", 
 IF((Q3 - R3)/R3 &gt;= 0.1, "⬆️⬆️ MAJOR Rise",
 IF((Q3 - R3)/R3 &gt;= 0.01, "⬆️ Rise",
 IF((Q3 - R3)/R3 &lt;= -0.1, "⬇️⬇️ MAJOR Drop",
 IF((Q3 - R3)/R3 &lt;= -0.01, "⬇️ Drop",
 "Stable")))))
</f>
        <v>⬇️ Drop</v>
      </c>
      <c r="V3" s="125"/>
      <c r="W3" s="120" t="s">
        <v>65</v>
      </c>
      <c r="X3" s="121">
        <v>342.262</v>
      </c>
      <c r="Y3" s="122">
        <v>335.67</v>
      </c>
      <c r="Z3" s="118">
        <f t="shared" ref="Z3:Z7" si="6">(X3 - Y3) / Y3</f>
        <v>0.01963833527</v>
      </c>
      <c r="AA3" s="123">
        <f t="shared" ref="AA3:AA7" si="7">IF(OR(X3="", Y3=""), "", X3 - Y3)</f>
        <v>6.592</v>
      </c>
      <c r="AB3" s="124" t="str">
        <f t="shared" ref="AB3:AB7" si="8">IF(OR(X3="", Y3="", Y3=0), "", 
 IF((X3 - Y3)/Y3 &gt;= 0.1, "⬆️⬆️ MAJOR Rise",
 IF((X3 - Y3)/Y3 &gt;= 0.01, "⬆️ Rise",
 IF((X3 - Y3)/Y3 &lt;= -0.1, "⬇️⬇️ MAJOR Drop",
 IF((X3 - Y3)/Y3 &lt;= -0.01, "⬇️ Drop",
 "Stable")))))
</f>
        <v>⬆️ Rise</v>
      </c>
      <c r="AC3" s="126"/>
      <c r="AD3" s="98"/>
    </row>
    <row r="4" ht="27.0" customHeight="1">
      <c r="A4" s="127" t="s">
        <v>66</v>
      </c>
      <c r="B4" s="128">
        <f>(Q22 * 0.45) + (Q21 * 0.35) + ((135 - Q23) / 135 * 100) * 0.2</f>
        <v>50.14236004</v>
      </c>
      <c r="C4" s="129" t="s">
        <v>67</v>
      </c>
      <c r="D4" s="130"/>
      <c r="E4" s="131"/>
      <c r="F4" s="132"/>
      <c r="G4" s="103"/>
      <c r="H4" s="104"/>
      <c r="I4" s="133" t="s">
        <v>68</v>
      </c>
      <c r="J4" s="115">
        <v>401800.0</v>
      </c>
      <c r="K4" s="134">
        <v>413500.0</v>
      </c>
      <c r="L4" s="135">
        <v>427900.0</v>
      </c>
      <c r="M4" s="136">
        <f t="shared" si="1"/>
        <v>-0.0336527226</v>
      </c>
      <c r="N4" s="137">
        <f t="shared" si="2"/>
        <v>-14400</v>
      </c>
      <c r="P4" s="138" t="s">
        <v>69</v>
      </c>
      <c r="Q4" s="139">
        <v>143.246</v>
      </c>
      <c r="R4" s="140">
        <v>131.69</v>
      </c>
      <c r="S4" s="136">
        <f t="shared" si="3"/>
        <v>0.0877515377</v>
      </c>
      <c r="T4" s="141">
        <f t="shared" si="4"/>
        <v>11.556</v>
      </c>
      <c r="U4" s="142" t="str">
        <f t="shared" si="5"/>
        <v>⬆️ Rise</v>
      </c>
      <c r="V4" s="143"/>
      <c r="W4" s="138" t="s">
        <v>70</v>
      </c>
      <c r="X4" s="139">
        <v>473.057</v>
      </c>
      <c r="Y4" s="140">
        <v>429.67</v>
      </c>
      <c r="Z4" s="136">
        <f t="shared" si="6"/>
        <v>0.1009774944</v>
      </c>
      <c r="AA4" s="141">
        <f t="shared" si="7"/>
        <v>43.387</v>
      </c>
      <c r="AB4" s="142" t="str">
        <f t="shared" si="8"/>
        <v>⬆️⬆️ MAJOR Rise</v>
      </c>
      <c r="AC4" s="144"/>
      <c r="AD4" s="98"/>
    </row>
    <row r="5" ht="27.0" customHeight="1">
      <c r="A5" s="145" t="s">
        <v>71</v>
      </c>
      <c r="B5" s="146" t="s">
        <v>72</v>
      </c>
      <c r="C5" s="146" t="s">
        <v>72</v>
      </c>
      <c r="D5" s="147"/>
      <c r="E5" s="148"/>
      <c r="F5" s="149"/>
      <c r="G5" s="103"/>
      <c r="H5" s="104"/>
      <c r="I5" s="150" t="s">
        <v>73</v>
      </c>
      <c r="J5" s="151">
        <v>310000.0</v>
      </c>
      <c r="K5" s="116">
        <v>362800.0</v>
      </c>
      <c r="L5" s="152">
        <v>348600.0</v>
      </c>
      <c r="M5" s="118">
        <f t="shared" si="1"/>
        <v>0.04073436604</v>
      </c>
      <c r="N5" s="153">
        <f t="shared" si="2"/>
        <v>14200</v>
      </c>
      <c r="P5" s="120" t="s">
        <v>74</v>
      </c>
      <c r="Q5" s="121">
        <v>369.258</v>
      </c>
      <c r="R5" s="122">
        <v>359.22</v>
      </c>
      <c r="S5" s="118">
        <f t="shared" si="3"/>
        <v>0.0279438784</v>
      </c>
      <c r="T5" s="123">
        <f t="shared" si="4"/>
        <v>10.038</v>
      </c>
      <c r="U5" s="124" t="str">
        <f t="shared" si="5"/>
        <v>⬆️ Rise</v>
      </c>
      <c r="V5" s="125"/>
      <c r="W5" s="120" t="s">
        <v>75</v>
      </c>
      <c r="X5" s="121">
        <v>233.063</v>
      </c>
      <c r="Y5" s="122">
        <v>222.5</v>
      </c>
      <c r="Z5" s="118">
        <f t="shared" si="6"/>
        <v>0.0474741573</v>
      </c>
      <c r="AA5" s="123">
        <f t="shared" si="7"/>
        <v>10.563</v>
      </c>
      <c r="AB5" s="124" t="str">
        <f t="shared" si="8"/>
        <v>⬆️ Rise</v>
      </c>
      <c r="AC5" s="126"/>
      <c r="AD5" s="98"/>
    </row>
    <row r="6" ht="27.0" customHeight="1">
      <c r="A6" s="154" t="s">
        <v>76</v>
      </c>
      <c r="B6" s="146" t="s">
        <v>72</v>
      </c>
      <c r="C6" s="146" t="s">
        <v>72</v>
      </c>
      <c r="D6" s="130"/>
      <c r="E6" s="155"/>
      <c r="F6" s="156"/>
      <c r="G6" s="103"/>
      <c r="H6" s="104"/>
      <c r="I6" s="157"/>
      <c r="J6" s="158"/>
      <c r="K6" s="158"/>
      <c r="L6" s="159"/>
      <c r="M6" s="160"/>
      <c r="N6" s="161"/>
      <c r="P6" s="138" t="s">
        <v>77</v>
      </c>
      <c r="Q6" s="162">
        <v>463.869</v>
      </c>
      <c r="R6" s="163">
        <v>421.34</v>
      </c>
      <c r="S6" s="136">
        <f t="shared" si="3"/>
        <v>0.1009374852</v>
      </c>
      <c r="T6" s="141">
        <f t="shared" si="4"/>
        <v>42.529</v>
      </c>
      <c r="U6" s="142" t="str">
        <f t="shared" si="5"/>
        <v>⬆️⬆️ MAJOR Rise</v>
      </c>
      <c r="V6" s="143"/>
      <c r="W6" s="138" t="s">
        <v>78</v>
      </c>
      <c r="X6" s="139">
        <v>134.751</v>
      </c>
      <c r="Y6" s="140">
        <v>132.62</v>
      </c>
      <c r="Z6" s="136">
        <f t="shared" si="6"/>
        <v>0.01606846629</v>
      </c>
      <c r="AA6" s="141">
        <f t="shared" si="7"/>
        <v>2.131</v>
      </c>
      <c r="AB6" s="142" t="str">
        <f t="shared" si="8"/>
        <v>⬆️ Rise</v>
      </c>
      <c r="AC6" s="144"/>
      <c r="AD6" s="98"/>
    </row>
    <row r="7" ht="27.0" customHeight="1">
      <c r="A7" s="145" t="s">
        <v>79</v>
      </c>
      <c r="B7" s="146" t="s">
        <v>72</v>
      </c>
      <c r="C7" s="146" t="s">
        <v>72</v>
      </c>
      <c r="D7" s="147"/>
      <c r="E7" s="148"/>
      <c r="F7" s="164"/>
      <c r="G7" s="103"/>
      <c r="H7" s="104"/>
      <c r="I7" s="165"/>
      <c r="J7" s="166"/>
      <c r="K7" s="166"/>
      <c r="L7" s="167"/>
      <c r="M7" s="168"/>
      <c r="N7" s="169"/>
      <c r="P7" s="120" t="s">
        <v>80</v>
      </c>
      <c r="Q7" s="170">
        <v>252.99</v>
      </c>
      <c r="R7" s="171">
        <v>251.22</v>
      </c>
      <c r="S7" s="118">
        <f t="shared" si="3"/>
        <v>0.007045617387</v>
      </c>
      <c r="T7" s="123">
        <f t="shared" si="4"/>
        <v>1.77</v>
      </c>
      <c r="U7" s="124" t="str">
        <f t="shared" si="5"/>
        <v>Stable</v>
      </c>
      <c r="V7" s="125"/>
      <c r="W7" s="120" t="s">
        <v>81</v>
      </c>
      <c r="X7" s="121">
        <v>641.381</v>
      </c>
      <c r="Y7" s="122">
        <v>591.49</v>
      </c>
      <c r="Z7" s="118">
        <f t="shared" si="6"/>
        <v>0.0843480025</v>
      </c>
      <c r="AA7" s="123">
        <f t="shared" si="7"/>
        <v>49.891</v>
      </c>
      <c r="AB7" s="124" t="str">
        <f t="shared" si="8"/>
        <v>⬆️ Rise</v>
      </c>
      <c r="AC7" s="126"/>
      <c r="AD7" s="98"/>
    </row>
    <row r="8" ht="16.5" customHeight="1">
      <c r="A8" s="172"/>
      <c r="B8" s="173"/>
      <c r="C8" s="174"/>
      <c r="D8" s="175"/>
      <c r="E8" s="174"/>
      <c r="F8" s="176"/>
      <c r="G8" s="103"/>
      <c r="H8" s="104"/>
      <c r="I8" s="177" t="s">
        <v>82</v>
      </c>
      <c r="J8" s="178"/>
      <c r="K8" s="178"/>
      <c r="L8" s="178"/>
      <c r="M8" s="178"/>
      <c r="N8" s="179"/>
      <c r="P8" s="180" t="s">
        <v>83</v>
      </c>
      <c r="Q8" s="178"/>
      <c r="R8" s="178"/>
      <c r="S8" s="178"/>
      <c r="T8" s="178"/>
      <c r="U8" s="179"/>
      <c r="V8" s="143"/>
      <c r="W8" s="181" t="s">
        <v>84</v>
      </c>
      <c r="X8" s="178"/>
      <c r="Y8" s="178"/>
      <c r="Z8" s="178"/>
      <c r="AA8" s="178"/>
      <c r="AB8" s="179"/>
      <c r="AC8" s="182"/>
      <c r="AD8" s="98"/>
    </row>
    <row r="9" ht="21.75" customHeight="1">
      <c r="A9" s="183" t="s">
        <v>85</v>
      </c>
      <c r="B9" s="184"/>
      <c r="C9" s="184"/>
      <c r="D9" s="184"/>
      <c r="E9" s="184"/>
      <c r="F9" s="184"/>
      <c r="G9" s="103"/>
      <c r="H9" s="104"/>
      <c r="I9" s="185" t="s">
        <v>86</v>
      </c>
      <c r="J9" s="186">
        <v>0.0672</v>
      </c>
      <c r="K9" s="187">
        <v>0.061500000000000006</v>
      </c>
      <c r="L9" s="188">
        <v>0.0707</v>
      </c>
      <c r="M9" s="189">
        <f t="shared" ref="M9:M13" si="9">(K9 - L9) / L9</f>
        <v>-0.1301272984</v>
      </c>
      <c r="N9" s="190">
        <f t="shared" ref="N9:N12" si="10">(K9-L9)*100</f>
        <v>-0.92</v>
      </c>
      <c r="P9" s="191" t="s">
        <v>87</v>
      </c>
      <c r="Q9" s="192">
        <v>0.189</v>
      </c>
      <c r="R9" s="193">
        <v>0.179</v>
      </c>
      <c r="S9" s="118">
        <f t="shared" ref="S9:S17" si="11">(Q9 - R9) / R9</f>
        <v>0.05586592179</v>
      </c>
      <c r="T9" s="123">
        <f t="shared" ref="T9:T17" si="12">IF(OR(Q9="", R9=""), "", Q9 - R9)</f>
        <v>0.01</v>
      </c>
      <c r="U9" s="124" t="str">
        <f t="shared" ref="U9:U17" si="13">IF(OR(Q9="", R9="", R9=0), "", 
 IF((Q9 - R9)/R9 &gt;= 0.1, "⬆️⬆️ MAJOR Rise",
 IF((Q9 - R9)/R9 &gt;= 0.01, "⬆️ Rise",
 IF((Q9 - R9)/R9 &lt;= -0.1, "⬇️⬇️ MAJOR Drop",
 IF((Q9 - R9)/R9 &lt;= -0.01, "⬇️ Drop",
 "Stable")))))
</f>
        <v>⬆️ Rise</v>
      </c>
      <c r="V9" s="125"/>
      <c r="W9" s="191" t="s">
        <v>88</v>
      </c>
      <c r="X9" s="121">
        <v>6.54</v>
      </c>
      <c r="Y9" s="122">
        <v>5.54</v>
      </c>
      <c r="Z9" s="118">
        <f t="shared" ref="Z9:Z53" si="14">(X9 - Y9) / Y9</f>
        <v>0.1805054152</v>
      </c>
      <c r="AA9" s="123">
        <f t="shared" ref="AA9:AA53" si="15">IF(OR(X9="", Y9=""), "", X9 - Y9)</f>
        <v>1</v>
      </c>
      <c r="AB9" s="124" t="str">
        <f t="shared" ref="AB9:AB53" si="16">IF(OR(X9="", Y9="", Y9=0), "", 
 IF((X9 - Y9)/Y9 &gt;= 0.1, "⬆️⬆️ MAJOR Rise",
 IF((X9 - Y9)/Y9 &gt;= 0.01, "⬆️ Rise",
 IF((X9 - Y9)/Y9 &lt;= -0.1, "⬇️⬇️ MAJOR Drop",
 IF((X9 - Y9)/Y9 &lt;= -0.01, "⬇️ Drop",
 "Stable")))))
</f>
        <v>⬆️⬆️ MAJOR Rise</v>
      </c>
      <c r="AC9" s="126"/>
      <c r="AD9" s="98"/>
    </row>
    <row r="10" ht="21.75" customHeight="1">
      <c r="A10" s="194" t="s">
        <v>89</v>
      </c>
      <c r="B10" s="195" t="s">
        <v>90</v>
      </c>
      <c r="C10" s="194" t="s">
        <v>91</v>
      </c>
      <c r="D10" s="196"/>
      <c r="E10" s="196"/>
      <c r="F10" s="197"/>
      <c r="G10" s="198"/>
      <c r="H10" s="104"/>
      <c r="I10" s="133" t="s">
        <v>92</v>
      </c>
      <c r="J10" s="199">
        <v>0.0433</v>
      </c>
      <c r="K10" s="200">
        <v>0.037200000000000004</v>
      </c>
      <c r="L10" s="201">
        <v>0.0433</v>
      </c>
      <c r="M10" s="136">
        <f t="shared" si="9"/>
        <v>-0.1408775982</v>
      </c>
      <c r="N10" s="202">
        <f t="shared" si="10"/>
        <v>-0.61</v>
      </c>
      <c r="P10" s="203" t="s">
        <v>93</v>
      </c>
      <c r="Q10" s="139">
        <v>3.997</v>
      </c>
      <c r="R10" s="140">
        <v>4.03</v>
      </c>
      <c r="S10" s="136">
        <f t="shared" si="11"/>
        <v>-0.008188585608</v>
      </c>
      <c r="T10" s="141">
        <f t="shared" si="12"/>
        <v>-0.033</v>
      </c>
      <c r="U10" s="142" t="str">
        <f t="shared" si="13"/>
        <v>Stable</v>
      </c>
      <c r="V10" s="143"/>
      <c r="W10" s="203" t="s">
        <v>94</v>
      </c>
      <c r="X10" s="139">
        <v>9.258</v>
      </c>
      <c r="Y10" s="140">
        <v>7.01</v>
      </c>
      <c r="Z10" s="136">
        <f t="shared" si="14"/>
        <v>0.3206847361</v>
      </c>
      <c r="AA10" s="141">
        <f t="shared" si="15"/>
        <v>2.248</v>
      </c>
      <c r="AB10" s="142" t="str">
        <f t="shared" si="16"/>
        <v>⬆️⬆️ MAJOR Rise</v>
      </c>
      <c r="AC10" s="144"/>
      <c r="AD10" s="98"/>
    </row>
    <row r="11" ht="21.75" customHeight="1">
      <c r="A11" s="204" t="s">
        <v>95</v>
      </c>
      <c r="B11" s="205" t="s">
        <v>96</v>
      </c>
      <c r="C11" s="206" t="s">
        <v>97</v>
      </c>
      <c r="D11" s="207"/>
      <c r="E11" s="208"/>
      <c r="F11" s="209"/>
      <c r="G11" s="210"/>
      <c r="H11" s="104"/>
      <c r="I11" s="114" t="s">
        <v>98</v>
      </c>
      <c r="J11" s="199">
        <v>0.043899999999999995</v>
      </c>
      <c r="K11" s="211">
        <v>0.0417</v>
      </c>
      <c r="L11" s="212">
        <v>0.04623</v>
      </c>
      <c r="M11" s="118">
        <f t="shared" si="9"/>
        <v>-0.09798831927</v>
      </c>
      <c r="N11" s="213">
        <f t="shared" si="10"/>
        <v>-0.453</v>
      </c>
      <c r="P11" s="191" t="s">
        <v>99</v>
      </c>
      <c r="Q11" s="121">
        <v>2.86</v>
      </c>
      <c r="R11" s="122">
        <v>4.95</v>
      </c>
      <c r="S11" s="118">
        <f t="shared" si="11"/>
        <v>-0.4222222222</v>
      </c>
      <c r="T11" s="123">
        <f t="shared" si="12"/>
        <v>-2.09</v>
      </c>
      <c r="U11" s="124" t="str">
        <f t="shared" si="13"/>
        <v>⬇️⬇️ MAJOR Drop</v>
      </c>
      <c r="V11" s="125"/>
      <c r="W11" s="214" t="s">
        <v>100</v>
      </c>
      <c r="X11" s="121">
        <v>186.065</v>
      </c>
      <c r="Y11" s="122">
        <v>182.98</v>
      </c>
      <c r="Z11" s="118">
        <f t="shared" si="14"/>
        <v>0.01685976609</v>
      </c>
      <c r="AA11" s="123">
        <f t="shared" si="15"/>
        <v>3.085</v>
      </c>
      <c r="AB11" s="124" t="str">
        <f t="shared" si="16"/>
        <v>⬆️ Rise</v>
      </c>
      <c r="AC11" s="126"/>
      <c r="AD11" s="98"/>
    </row>
    <row r="12" ht="21.75" customHeight="1">
      <c r="A12" s="215" t="s">
        <v>101</v>
      </c>
      <c r="B12" s="216" t="s">
        <v>102</v>
      </c>
      <c r="C12" s="217" t="s">
        <v>103</v>
      </c>
      <c r="D12" s="207"/>
      <c r="E12" s="218"/>
      <c r="F12" s="219"/>
      <c r="G12" s="220"/>
      <c r="H12" s="104"/>
      <c r="I12" s="133" t="s">
        <v>104</v>
      </c>
      <c r="J12" s="199">
        <v>0.032887740139999996</v>
      </c>
      <c r="K12" s="200">
        <v>0.02951402954</v>
      </c>
      <c r="L12" s="201">
        <v>0.0363</v>
      </c>
      <c r="M12" s="136">
        <f t="shared" si="9"/>
        <v>-0.186941335</v>
      </c>
      <c r="N12" s="202">
        <f t="shared" si="10"/>
        <v>-0.678597046</v>
      </c>
      <c r="P12" s="203" t="s">
        <v>105</v>
      </c>
      <c r="Q12" s="139">
        <v>1.79</v>
      </c>
      <c r="R12" s="140">
        <v>1.93</v>
      </c>
      <c r="S12" s="136">
        <f t="shared" si="11"/>
        <v>-0.0725388601</v>
      </c>
      <c r="T12" s="141">
        <f t="shared" si="12"/>
        <v>-0.14</v>
      </c>
      <c r="U12" s="142" t="str">
        <f t="shared" si="13"/>
        <v>⬇️ Drop</v>
      </c>
      <c r="V12" s="143"/>
      <c r="W12" s="203" t="s">
        <v>106</v>
      </c>
      <c r="X12" s="139">
        <v>902.001</v>
      </c>
      <c r="Y12" s="140">
        <v>879.54</v>
      </c>
      <c r="Z12" s="136">
        <f t="shared" si="14"/>
        <v>0.02553721263</v>
      </c>
      <c r="AA12" s="141">
        <f t="shared" si="15"/>
        <v>22.461</v>
      </c>
      <c r="AB12" s="142" t="str">
        <f t="shared" si="16"/>
        <v>⬆️ Rise</v>
      </c>
      <c r="AC12" s="144"/>
      <c r="AD12" s="98"/>
    </row>
    <row r="13" ht="21.75" customHeight="1">
      <c r="A13" s="204" t="s">
        <v>107</v>
      </c>
      <c r="B13" s="205" t="s">
        <v>108</v>
      </c>
      <c r="C13" s="206" t="s">
        <v>109</v>
      </c>
      <c r="D13" s="221"/>
      <c r="E13" s="222"/>
      <c r="F13" s="223"/>
      <c r="G13" s="210"/>
      <c r="H13" s="104"/>
      <c r="I13" s="150" t="s">
        <v>110</v>
      </c>
      <c r="J13" s="151">
        <v>2250.0</v>
      </c>
      <c r="K13" s="224">
        <v>2648.75</v>
      </c>
      <c r="L13" s="152">
        <v>2705.0</v>
      </c>
      <c r="M13" s="225">
        <f t="shared" si="9"/>
        <v>-0.0207948244</v>
      </c>
      <c r="N13" s="226">
        <f>(K13-L13)</f>
        <v>-56.25</v>
      </c>
      <c r="P13" s="191" t="s">
        <v>111</v>
      </c>
      <c r="Q13" s="121">
        <v>4.15</v>
      </c>
      <c r="R13" s="122">
        <v>3.97</v>
      </c>
      <c r="S13" s="118">
        <f t="shared" si="11"/>
        <v>0.04534005038</v>
      </c>
      <c r="T13" s="123">
        <f t="shared" si="12"/>
        <v>0.18</v>
      </c>
      <c r="U13" s="124" t="str">
        <f t="shared" si="13"/>
        <v>⬆️ Rise</v>
      </c>
      <c r="V13" s="125"/>
      <c r="W13" s="191" t="s">
        <v>112</v>
      </c>
      <c r="X13" s="121">
        <v>132.588</v>
      </c>
      <c r="Y13" s="122">
        <v>128.175</v>
      </c>
      <c r="Z13" s="118">
        <f t="shared" si="14"/>
        <v>0.03442949093</v>
      </c>
      <c r="AA13" s="123">
        <f t="shared" si="15"/>
        <v>4.413</v>
      </c>
      <c r="AB13" s="124" t="str">
        <f t="shared" si="16"/>
        <v>⬆️ Rise</v>
      </c>
      <c r="AC13" s="126"/>
      <c r="AD13" s="98"/>
    </row>
    <row r="14" ht="21.75" customHeight="1">
      <c r="A14" s="215" t="s">
        <v>113</v>
      </c>
      <c r="B14" s="216" t="s">
        <v>109</v>
      </c>
      <c r="C14" s="217" t="s">
        <v>109</v>
      </c>
      <c r="D14" s="221"/>
      <c r="E14" s="222"/>
      <c r="F14" s="223"/>
      <c r="G14" s="220"/>
      <c r="H14" s="104"/>
      <c r="I14" s="177" t="s">
        <v>114</v>
      </c>
      <c r="J14" s="178"/>
      <c r="K14" s="178"/>
      <c r="L14" s="178"/>
      <c r="M14" s="178"/>
      <c r="N14" s="179"/>
      <c r="P14" s="227" t="s">
        <v>115</v>
      </c>
      <c r="Q14" s="139">
        <v>3.39</v>
      </c>
      <c r="R14" s="140">
        <v>3.21</v>
      </c>
      <c r="S14" s="136">
        <f t="shared" si="11"/>
        <v>0.05607476636</v>
      </c>
      <c r="T14" s="141">
        <f t="shared" si="12"/>
        <v>0.18</v>
      </c>
      <c r="U14" s="142" t="str">
        <f t="shared" si="13"/>
        <v>⬆️ Rise</v>
      </c>
      <c r="V14" s="143"/>
      <c r="W14" s="203" t="s">
        <v>116</v>
      </c>
      <c r="X14" s="139">
        <v>186.488</v>
      </c>
      <c r="Y14" s="140">
        <v>185.43</v>
      </c>
      <c r="Z14" s="136">
        <f t="shared" si="14"/>
        <v>0.005705657121</v>
      </c>
      <c r="AA14" s="141">
        <f t="shared" si="15"/>
        <v>1.058</v>
      </c>
      <c r="AB14" s="142" t="str">
        <f t="shared" si="16"/>
        <v>Stable</v>
      </c>
      <c r="AC14" s="144"/>
      <c r="AD14" s="98"/>
    </row>
    <row r="15" ht="21.75" customHeight="1">
      <c r="A15" s="204" t="s">
        <v>117</v>
      </c>
      <c r="B15" s="205" t="s">
        <v>118</v>
      </c>
      <c r="C15" s="206" t="s">
        <v>119</v>
      </c>
      <c r="D15" s="228"/>
      <c r="E15" s="229"/>
      <c r="F15" s="230"/>
      <c r="G15" s="210"/>
      <c r="H15" s="104"/>
      <c r="I15" s="185" t="s">
        <v>120</v>
      </c>
      <c r="J15" s="231">
        <v>95.0</v>
      </c>
      <c r="K15" s="232">
        <v>64.6</v>
      </c>
      <c r="L15" s="233">
        <v>66.8</v>
      </c>
      <c r="M15" s="189">
        <f t="shared" ref="M15:M17" si="17">(K15 - L15) / L15</f>
        <v>-0.03293413174</v>
      </c>
      <c r="N15" s="234">
        <f t="shared" ref="N15:N16" si="18">(K15-L15)/L15</f>
        <v>-0.03293413174</v>
      </c>
      <c r="P15" s="191" t="s">
        <v>121</v>
      </c>
      <c r="Q15" s="121">
        <v>266.307</v>
      </c>
      <c r="R15" s="122">
        <v>260.75</v>
      </c>
      <c r="S15" s="118">
        <f t="shared" si="11"/>
        <v>0.02131160115</v>
      </c>
      <c r="T15" s="123">
        <f t="shared" si="12"/>
        <v>5.557</v>
      </c>
      <c r="U15" s="124" t="str">
        <f t="shared" si="13"/>
        <v>⬆️ Rise</v>
      </c>
      <c r="V15" s="125"/>
      <c r="W15" s="191" t="s">
        <v>122</v>
      </c>
      <c r="X15" s="121">
        <v>163.883</v>
      </c>
      <c r="Y15" s="122">
        <v>160.488</v>
      </c>
      <c r="Z15" s="118">
        <f t="shared" si="14"/>
        <v>0.0211542296</v>
      </c>
      <c r="AA15" s="123">
        <f t="shared" si="15"/>
        <v>3.395</v>
      </c>
      <c r="AB15" s="124" t="str">
        <f t="shared" si="16"/>
        <v>⬆️ Rise</v>
      </c>
      <c r="AC15" s="126"/>
      <c r="AD15" s="98"/>
    </row>
    <row r="16" ht="21.75" customHeight="1">
      <c r="A16" s="215" t="s">
        <v>123</v>
      </c>
      <c r="B16" s="235" t="s">
        <v>124</v>
      </c>
      <c r="C16" s="217" t="s">
        <v>119</v>
      </c>
      <c r="D16" s="221"/>
      <c r="E16" s="236"/>
      <c r="F16" s="237"/>
      <c r="G16" s="220"/>
      <c r="H16" s="104"/>
      <c r="I16" s="133" t="s">
        <v>125</v>
      </c>
      <c r="J16" s="238">
        <v>125.0</v>
      </c>
      <c r="K16" s="239">
        <v>106.2</v>
      </c>
      <c r="L16" s="240">
        <v>100.7</v>
      </c>
      <c r="M16" s="136">
        <f t="shared" si="17"/>
        <v>0.05461767627</v>
      </c>
      <c r="N16" s="241">
        <f t="shared" si="18"/>
        <v>0.05461767627</v>
      </c>
      <c r="P16" s="203" t="s">
        <v>126</v>
      </c>
      <c r="Q16" s="139">
        <v>222.465</v>
      </c>
      <c r="R16" s="140">
        <v>218.25</v>
      </c>
      <c r="S16" s="136">
        <f t="shared" si="11"/>
        <v>0.01931271478</v>
      </c>
      <c r="T16" s="141">
        <f t="shared" si="12"/>
        <v>4.215</v>
      </c>
      <c r="U16" s="142" t="str">
        <f t="shared" si="13"/>
        <v>⬆️ Rise</v>
      </c>
      <c r="V16" s="143"/>
      <c r="W16" s="203" t="s">
        <v>127</v>
      </c>
      <c r="X16" s="139">
        <v>438.875</v>
      </c>
      <c r="Y16" s="140">
        <v>429.017</v>
      </c>
      <c r="Z16" s="136">
        <f t="shared" si="14"/>
        <v>0.02297811042</v>
      </c>
      <c r="AA16" s="141">
        <f t="shared" si="15"/>
        <v>9.858</v>
      </c>
      <c r="AB16" s="142" t="str">
        <f t="shared" si="16"/>
        <v>⬆️ Rise</v>
      </c>
      <c r="AC16" s="144"/>
      <c r="AD16" s="98"/>
    </row>
    <row r="17" ht="26.25" customHeight="1">
      <c r="A17" s="204"/>
      <c r="B17" s="242"/>
      <c r="C17" s="206"/>
      <c r="D17" s="243"/>
      <c r="E17" s="244"/>
      <c r="F17" s="237"/>
      <c r="G17" s="210"/>
      <c r="H17" s="104"/>
      <c r="I17" s="150" t="s">
        <v>128</v>
      </c>
      <c r="J17" s="151">
        <v>80610.0</v>
      </c>
      <c r="K17" s="224">
        <v>83730.0</v>
      </c>
      <c r="L17" s="152">
        <v>80610.0</v>
      </c>
      <c r="M17" s="225">
        <f t="shared" si="17"/>
        <v>0.03870487533</v>
      </c>
      <c r="N17" s="245">
        <f>(K17-L17)</f>
        <v>3120</v>
      </c>
      <c r="P17" s="191" t="s">
        <v>129</v>
      </c>
      <c r="Q17" s="246">
        <v>585.611</v>
      </c>
      <c r="R17" s="247">
        <v>571.234</v>
      </c>
      <c r="S17" s="225">
        <f t="shared" si="11"/>
        <v>0.02516831981</v>
      </c>
      <c r="T17" s="248">
        <f t="shared" si="12"/>
        <v>14.377</v>
      </c>
      <c r="U17" s="249" t="str">
        <f t="shared" si="13"/>
        <v>⬆️ Rise</v>
      </c>
      <c r="V17" s="125"/>
      <c r="W17" s="250" t="s">
        <v>130</v>
      </c>
      <c r="X17" s="251">
        <v>1.639</v>
      </c>
      <c r="Y17" s="252">
        <v>1.552</v>
      </c>
      <c r="Z17" s="253">
        <f t="shared" si="14"/>
        <v>0.05605670103</v>
      </c>
      <c r="AA17" s="254">
        <f t="shared" si="15"/>
        <v>0.087</v>
      </c>
      <c r="AB17" s="124" t="str">
        <f t="shared" si="16"/>
        <v>⬆️ Rise</v>
      </c>
      <c r="AC17" s="255">
        <f>(
  (K23/J23)*0.5 +
  (K22/J22)*0.25 +
  (K24/J24)*0.15 +
  (K21/J21)*0.1
)
</f>
        <v>0.5189867948</v>
      </c>
      <c r="AD17" s="98"/>
    </row>
    <row r="18">
      <c r="A18" s="256"/>
      <c r="B18" s="257"/>
      <c r="C18" s="258"/>
      <c r="D18" s="259"/>
      <c r="E18" s="260"/>
      <c r="F18" s="261"/>
      <c r="G18" s="103"/>
      <c r="H18" s="104"/>
      <c r="I18" s="177" t="s">
        <v>131</v>
      </c>
      <c r="J18" s="178"/>
      <c r="K18" s="178"/>
      <c r="L18" s="178"/>
      <c r="M18" s="178"/>
      <c r="N18" s="179"/>
      <c r="P18" s="180"/>
      <c r="Q18" s="262"/>
      <c r="R18" s="262"/>
      <c r="S18" s="263"/>
      <c r="T18" s="262"/>
      <c r="U18" s="264"/>
      <c r="V18" s="265"/>
      <c r="W18" s="250" t="s">
        <v>132</v>
      </c>
      <c r="X18" s="251">
        <v>321.363</v>
      </c>
      <c r="Y18" s="252">
        <v>310.23</v>
      </c>
      <c r="Z18" s="253">
        <f t="shared" si="14"/>
        <v>0.03588627792</v>
      </c>
      <c r="AA18" s="254">
        <f t="shared" si="15"/>
        <v>11.133</v>
      </c>
      <c r="AB18" s="142" t="str">
        <f t="shared" si="16"/>
        <v>⬆️ Rise</v>
      </c>
      <c r="AC18" s="144"/>
      <c r="AD18" s="98"/>
    </row>
    <row r="19" ht="30.0" customHeight="1">
      <c r="A19" s="266" t="s">
        <v>133</v>
      </c>
      <c r="B19" s="87"/>
      <c r="C19" s="87"/>
      <c r="D19" s="87"/>
      <c r="E19" s="87"/>
      <c r="F19" s="88"/>
      <c r="G19" s="103"/>
      <c r="H19" s="104"/>
      <c r="I19" s="185" t="s">
        <v>134</v>
      </c>
      <c r="J19" s="267" t="s">
        <v>135</v>
      </c>
      <c r="K19" s="232">
        <v>0.0</v>
      </c>
      <c r="L19" s="233">
        <v>3.0</v>
      </c>
      <c r="M19" s="268"/>
      <c r="N19" s="269">
        <f>2</f>
        <v>2</v>
      </c>
      <c r="P19" s="270" t="s">
        <v>136</v>
      </c>
      <c r="Q19" s="271"/>
      <c r="R19" s="272" t="s">
        <v>137</v>
      </c>
      <c r="S19" s="271"/>
      <c r="T19" s="271"/>
      <c r="U19" s="273"/>
      <c r="V19" s="265"/>
      <c r="W19" s="250" t="s">
        <v>138</v>
      </c>
      <c r="X19" s="251">
        <v>257.461</v>
      </c>
      <c r="Y19" s="252">
        <v>264.66</v>
      </c>
      <c r="Z19" s="253">
        <f t="shared" si="14"/>
        <v>-0.02720093705</v>
      </c>
      <c r="AA19" s="254">
        <f t="shared" si="15"/>
        <v>-7.199</v>
      </c>
      <c r="AB19" s="124" t="str">
        <f t="shared" si="16"/>
        <v>⬇️ Drop</v>
      </c>
      <c r="AC19" s="126"/>
      <c r="AD19" s="98"/>
    </row>
    <row r="20">
      <c r="A20" s="274" t="s">
        <v>139</v>
      </c>
      <c r="B20" s="275" t="s">
        <v>140</v>
      </c>
      <c r="C20" s="275" t="s">
        <v>141</v>
      </c>
      <c r="D20" s="275" t="s">
        <v>142</v>
      </c>
      <c r="E20" s="275" t="s">
        <v>143</v>
      </c>
      <c r="F20" s="276"/>
      <c r="G20" s="198"/>
      <c r="H20" s="104"/>
      <c r="I20" s="277" t="s">
        <v>144</v>
      </c>
      <c r="J20" s="278"/>
      <c r="K20" s="278"/>
      <c r="L20" s="278"/>
      <c r="M20" s="278"/>
      <c r="N20" s="279"/>
      <c r="P20" s="280" t="s">
        <v>145</v>
      </c>
      <c r="Q20" s="281" t="s">
        <v>146</v>
      </c>
      <c r="R20" s="282" t="s">
        <v>147</v>
      </c>
      <c r="S20" s="283"/>
      <c r="T20" s="284"/>
      <c r="U20" s="285" t="s">
        <v>148</v>
      </c>
      <c r="V20" s="286"/>
      <c r="W20" s="250" t="s">
        <v>149</v>
      </c>
      <c r="X20" s="251">
        <v>154.477</v>
      </c>
      <c r="Y20" s="252">
        <v>148.3</v>
      </c>
      <c r="Z20" s="253">
        <f t="shared" si="14"/>
        <v>0.04165205664</v>
      </c>
      <c r="AA20" s="254">
        <f t="shared" si="15"/>
        <v>6.177</v>
      </c>
      <c r="AB20" s="142" t="str">
        <f t="shared" si="16"/>
        <v>⬆️ Rise</v>
      </c>
      <c r="AC20" s="144"/>
      <c r="AD20" s="98"/>
    </row>
    <row r="21" ht="25.5" customHeight="1">
      <c r="A21" s="287" t="s">
        <v>63</v>
      </c>
      <c r="B21" s="288">
        <v>552100.0</v>
      </c>
      <c r="C21" s="288">
        <v>333900.0</v>
      </c>
      <c r="D21" s="288">
        <v>371300.0</v>
      </c>
      <c r="E21" s="288">
        <v>636600.0</v>
      </c>
      <c r="G21" s="210"/>
      <c r="H21" s="104"/>
      <c r="I21" s="185" t="s">
        <v>150</v>
      </c>
      <c r="J21" s="289">
        <v>2502500.0</v>
      </c>
      <c r="K21" s="290">
        <v>1072417.0</v>
      </c>
      <c r="L21" s="291">
        <v>829376.0</v>
      </c>
      <c r="M21" s="118">
        <f t="shared" ref="M21:M24" si="19">(K21 - L21) / L21</f>
        <v>0.2930407921</v>
      </c>
      <c r="N21" s="292">
        <f t="shared" ref="N21:N24" si="20">(K21-L21)</f>
        <v>243041</v>
      </c>
      <c r="P21" s="293" t="s">
        <v>2</v>
      </c>
      <c r="Q21" s="294">
        <f>IFS(
  AC17&gt;=0.9, 100,
  AC17&gt;=0.8, (AC17 - 0.8)*190 + 80,
  AC17&gt;=0.65, (AC17 - 0.65)*126.67 + 60,
  AC17&gt;=0.45, (AC17 - 0.45)*100 + 40,
  AC17&gt;=0.3, (AC17 - 0.3)*126.67 + 20,
  TRUE, AC17*30 + 10
)
</f>
        <v>46.89867948</v>
      </c>
      <c r="R21" s="295" t="str">
        <f>IFS(
  Q21&gt;=90, "🟢 Balanced",
  Q21&gt;=70, "🟡 Slight Undersupply",
  Q21&gt;=45, "🟠 Tight Market",
  TRUE, "🔴 Critical Shortage"
)
</f>
        <v>🟠 Tight Market</v>
      </c>
      <c r="S21" s="296"/>
      <c r="T21" s="297"/>
      <c r="U21" s="298" t="s">
        <v>151</v>
      </c>
      <c r="V21" s="125"/>
      <c r="W21" s="250" t="s">
        <v>152</v>
      </c>
      <c r="X21" s="251">
        <v>236.131</v>
      </c>
      <c r="Y21" s="252">
        <v>223.265</v>
      </c>
      <c r="Z21" s="253">
        <f t="shared" si="14"/>
        <v>0.05762658724</v>
      </c>
      <c r="AA21" s="254">
        <f t="shared" si="15"/>
        <v>12.866</v>
      </c>
      <c r="AB21" s="124" t="str">
        <f t="shared" si="16"/>
        <v>⬆️ Rise</v>
      </c>
      <c r="AC21" s="126"/>
      <c r="AD21" s="98"/>
    </row>
    <row r="22" ht="25.5" customHeight="1">
      <c r="A22" s="299" t="s">
        <v>153</v>
      </c>
      <c r="B22" s="300">
        <v>136368.0</v>
      </c>
      <c r="C22" s="300">
        <v>82464.0</v>
      </c>
      <c r="D22" s="300">
        <v>91728.0</v>
      </c>
      <c r="E22" s="300">
        <v>157248.0</v>
      </c>
      <c r="G22" s="220"/>
      <c r="H22" s="104"/>
      <c r="I22" s="133" t="s">
        <v>154</v>
      </c>
      <c r="J22" s="301">
        <v>550000.0</v>
      </c>
      <c r="K22" s="302">
        <v>490000.0</v>
      </c>
      <c r="L22" s="303">
        <v>496000.0</v>
      </c>
      <c r="M22" s="136">
        <f t="shared" si="19"/>
        <v>-0.01209677419</v>
      </c>
      <c r="N22" s="304">
        <f t="shared" si="20"/>
        <v>-6000</v>
      </c>
      <c r="P22" s="305" t="s">
        <v>155</v>
      </c>
      <c r="Q22" s="306">
        <f>(
  IFS(
    K15&gt;=95, 40,
    K15&gt;=90, 35 + (K15 - 90) * 1,
    K15&gt;=85, 30 + (K15 - 85) * 1,
    K15&gt;=80, 25 + (K15 - 80) * 1,
    K15&gt;=70, 18 + (K15 - 70) * 0.7,
    K15&gt;=60, 12 + (K15 - 60) * 0.6,
    TRUE, 6
  ) +
  IFS(
    K16&gt;=125, 20,
    K16&gt;=115, 17 + (K16 - 115) * 0.3,
    K16&gt;=105, 13 + (K16 - 105) * 0.4,
    K16&gt;=95, 9 + (K16 - 95) * 0.4,
    K16&gt;=85, 6 + (K16 - 85) * 0.3,
    TRUE, 3
  ) +
  IFS(
    K9&lt;=0.045, 15,
    K9&lt;=0.05, 12 + (0.05 - K9) * 600,
    K9&lt;=0.055, 9 + (0.055 - K9) * 600,
    K9&lt;=0.06, 6 + (0.06 - K9) * 600,
    K9&lt;=0.065, 3 + (0.065 - K9) * 600,
    K9&lt;=0.07, 1.5 + (0.07 - K9) * 300,
    TRUE, 0
  ) +
  IFS(
    K11&lt;=0.023, 7.5,
    K11&lt;=0.03, 6 + (0.03 - K11) / 0.007 * 1.5,
    K11&lt;=0.04, 4.5 + (0.04 - K11) / 0.01 * 1.5,
    K11&lt;=0.045, 3 + (0.045 - K11) / 0.005 * 1.5,
    K11&lt;=0.05, 1.5 + (0.05 - K11) / 0.005 * 1.5,
    TRUE, 0
  ) +
  IFS(
    K17&gt;=100000, 17.5,
    K17&gt;=97000, 15 + (K17 - 97000) / 3000 * 2.5,
    K17&gt;=90000, 12 + (K17 - 90000) / 7000 * 3,
    K17&gt;=85000, 9 + (K17 - 85000) / 5000 * 3,
    K17&gt;=80000, 6 + (K17 - 80000) / 5000 * 3,
    TRUE, 3
  )
)
</f>
        <v>45.568</v>
      </c>
      <c r="R22" s="307" t="str">
        <f>IFS(
  Q22&gt;=80, "🟢 Affordable",
  Q22&gt;=60, "🟡 Pressured",
  Q22&gt;=40, "🟠 Very Strained",
  TRUE, "🔴 Meltdown"
)
</f>
        <v>🟠 Very Strained</v>
      </c>
      <c r="S22" s="308"/>
      <c r="T22" s="309"/>
      <c r="U22" s="310" t="s">
        <v>151</v>
      </c>
      <c r="V22" s="143"/>
      <c r="W22" s="250" t="s">
        <v>156</v>
      </c>
      <c r="X22" s="251">
        <v>599.226</v>
      </c>
      <c r="Y22" s="252">
        <v>595.023</v>
      </c>
      <c r="Z22" s="253">
        <f t="shared" si="14"/>
        <v>0.0070635925</v>
      </c>
      <c r="AA22" s="254">
        <f t="shared" si="15"/>
        <v>4.203</v>
      </c>
      <c r="AB22" s="142" t="str">
        <f t="shared" si="16"/>
        <v>Stable</v>
      </c>
      <c r="AC22" s="144"/>
      <c r="AD22" s="98"/>
    </row>
    <row r="23" ht="25.5" customHeight="1">
      <c r="A23" s="287" t="s">
        <v>157</v>
      </c>
      <c r="B23" s="288">
        <v>115443.0</v>
      </c>
      <c r="C23" s="288">
        <v>103209.0</v>
      </c>
      <c r="D23" s="288">
        <v>98566.0</v>
      </c>
      <c r="E23" s="288">
        <v>114661.0</v>
      </c>
      <c r="G23" s="210"/>
      <c r="H23" s="104"/>
      <c r="I23" s="311" t="s">
        <v>158</v>
      </c>
      <c r="J23" s="301">
        <v>2000500.0</v>
      </c>
      <c r="K23" s="312">
        <f t="shared" ref="K23:L23" si="21">K21-K22</f>
        <v>582417</v>
      </c>
      <c r="L23" s="313">
        <f t="shared" si="21"/>
        <v>333376</v>
      </c>
      <c r="M23" s="118">
        <f t="shared" si="19"/>
        <v>0.7470273805</v>
      </c>
      <c r="N23" s="314">
        <f t="shared" si="20"/>
        <v>249041</v>
      </c>
      <c r="P23" s="293" t="s">
        <v>159</v>
      </c>
      <c r="Q23" s="294">
        <f>MIN(100, SUM(E32:E51))</f>
        <v>45.75</v>
      </c>
      <c r="R23" s="295" t="str">
        <f>IFS(
  Q23&gt;=100, "🔴 MELTDOWN",
  Q23&gt;=80, "🟠 Crash in Sight",
  Q23&gt;=70, "🟡 Correction in Sight",
  Q23&gt;=50, "🟡 Starting to Stall",
  TRUE, "🟢 Nowhere Close"
)
</f>
        <v>🟢 Nowhere Close</v>
      </c>
      <c r="S23" s="296"/>
      <c r="T23" s="297"/>
      <c r="U23" s="298" t="s">
        <v>151</v>
      </c>
      <c r="V23" s="125"/>
      <c r="W23" s="250" t="s">
        <v>160</v>
      </c>
      <c r="X23" s="251">
        <v>67.99000000000001</v>
      </c>
      <c r="Y23" s="252">
        <v>67.76</v>
      </c>
      <c r="Z23" s="253">
        <f t="shared" si="14"/>
        <v>0.00339433294</v>
      </c>
      <c r="AA23" s="254">
        <f t="shared" si="15"/>
        <v>0.23</v>
      </c>
      <c r="AB23" s="124" t="str">
        <f t="shared" si="16"/>
        <v>Stable</v>
      </c>
      <c r="AC23" s="126"/>
      <c r="AD23" s="98"/>
    </row>
    <row r="24" ht="25.5" customHeight="1">
      <c r="A24" s="299" t="s">
        <v>161</v>
      </c>
      <c r="B24" s="300">
        <v>2841.0</v>
      </c>
      <c r="C24" s="300">
        <v>1718.0</v>
      </c>
      <c r="D24" s="300">
        <v>1911.0</v>
      </c>
      <c r="E24" s="300">
        <v>3276.0</v>
      </c>
      <c r="G24" s="220"/>
      <c r="H24" s="104"/>
      <c r="I24" s="315" t="s">
        <v>162</v>
      </c>
      <c r="J24" s="316">
        <v>1850000.0</v>
      </c>
      <c r="K24" s="317">
        <v>1330000.0</v>
      </c>
      <c r="L24" s="318">
        <v>1456000.0</v>
      </c>
      <c r="M24" s="136">
        <f t="shared" si="19"/>
        <v>-0.08653846154</v>
      </c>
      <c r="N24" s="304">
        <f t="shared" si="20"/>
        <v>-126000</v>
      </c>
      <c r="P24" s="319"/>
      <c r="V24" s="143"/>
      <c r="W24" s="250" t="s">
        <v>163</v>
      </c>
      <c r="X24" s="251">
        <v>387.202</v>
      </c>
      <c r="Y24" s="252">
        <v>375.53</v>
      </c>
      <c r="Z24" s="253">
        <f t="shared" si="14"/>
        <v>0.03108140495</v>
      </c>
      <c r="AA24" s="254">
        <f t="shared" si="15"/>
        <v>11.672</v>
      </c>
      <c r="AB24" s="142" t="str">
        <f t="shared" si="16"/>
        <v>⬆️ Rise</v>
      </c>
      <c r="AC24" s="144"/>
      <c r="AD24" s="98"/>
    </row>
    <row r="25" ht="25.5" customHeight="1">
      <c r="A25" s="287" t="s">
        <v>164</v>
      </c>
      <c r="B25" s="320">
        <v>92.7</v>
      </c>
      <c r="C25" s="320">
        <v>131.9</v>
      </c>
      <c r="D25" s="320">
        <v>109.9</v>
      </c>
      <c r="E25" s="320">
        <v>75.0</v>
      </c>
      <c r="G25" s="210"/>
      <c r="H25" s="104"/>
      <c r="I25" s="321" t="s">
        <v>165</v>
      </c>
      <c r="J25" s="322"/>
      <c r="K25" s="322"/>
      <c r="L25" s="323"/>
      <c r="M25" s="323"/>
      <c r="N25" s="324"/>
      <c r="V25" s="125"/>
      <c r="W25" s="325" t="s">
        <v>166</v>
      </c>
      <c r="X25" s="326">
        <v>364.342</v>
      </c>
      <c r="Y25" s="327">
        <v>351.736</v>
      </c>
      <c r="Z25" s="328">
        <f t="shared" si="14"/>
        <v>0.03583937953</v>
      </c>
      <c r="AA25" s="329">
        <f t="shared" si="15"/>
        <v>12.606</v>
      </c>
      <c r="AB25" s="330" t="str">
        <f t="shared" si="16"/>
        <v>⬆️ Rise</v>
      </c>
      <c r="AC25" s="331"/>
      <c r="AD25" s="98"/>
    </row>
    <row r="26" ht="25.5" customHeight="1">
      <c r="A26" s="332" t="s">
        <v>167</v>
      </c>
      <c r="B26" s="333">
        <v>84.7</v>
      </c>
      <c r="C26" s="333">
        <v>125.2</v>
      </c>
      <c r="D26" s="333">
        <v>107.5</v>
      </c>
      <c r="E26" s="333">
        <v>72.9</v>
      </c>
      <c r="G26" s="220"/>
      <c r="H26" s="104"/>
      <c r="I26" s="334" t="s">
        <v>168</v>
      </c>
      <c r="J26" s="335"/>
      <c r="K26" s="335"/>
      <c r="L26" s="336"/>
      <c r="M26" s="336"/>
      <c r="N26" s="337"/>
      <c r="V26" s="143"/>
      <c r="W26" s="338" t="s">
        <v>169</v>
      </c>
      <c r="X26" s="339">
        <v>1.065</v>
      </c>
      <c r="Y26" s="340">
        <v>1.008</v>
      </c>
      <c r="Z26" s="328">
        <f t="shared" si="14"/>
        <v>0.05654761905</v>
      </c>
      <c r="AA26" s="341">
        <f t="shared" si="15"/>
        <v>0.057</v>
      </c>
      <c r="AB26" s="342" t="str">
        <f t="shared" si="16"/>
        <v>⬆️ Rise</v>
      </c>
      <c r="AC26" s="343"/>
      <c r="AD26" s="98"/>
    </row>
    <row r="27" ht="40.5" customHeight="1">
      <c r="A27" s="344" t="s">
        <v>170</v>
      </c>
      <c r="B27" s="345">
        <v>95.4</v>
      </c>
      <c r="C27" s="345">
        <v>135.7</v>
      </c>
      <c r="D27" s="345">
        <v>109.2</v>
      </c>
      <c r="E27" s="345">
        <v>71.0</v>
      </c>
      <c r="G27" s="210"/>
      <c r="H27" s="104"/>
      <c r="I27" s="319"/>
      <c r="P27" s="346" t="s">
        <v>62</v>
      </c>
      <c r="Q27" s="113"/>
      <c r="R27" s="113"/>
      <c r="S27" s="113"/>
      <c r="T27" s="113"/>
      <c r="U27" s="347"/>
      <c r="V27" s="125"/>
      <c r="W27" s="348" t="s">
        <v>171</v>
      </c>
      <c r="X27" s="349">
        <v>0.552</v>
      </c>
      <c r="Y27" s="350">
        <v>0.56</v>
      </c>
      <c r="Z27" s="328">
        <f t="shared" si="14"/>
        <v>-0.01428571429</v>
      </c>
      <c r="AA27" s="329">
        <f t="shared" si="15"/>
        <v>-0.008</v>
      </c>
      <c r="AB27" s="330" t="str">
        <f t="shared" si="16"/>
        <v>⬇️ Drop</v>
      </c>
      <c r="AC27" s="331"/>
      <c r="AD27" s="98"/>
    </row>
    <row r="28" ht="51.75" customHeight="1">
      <c r="A28" s="351" t="s">
        <v>172</v>
      </c>
      <c r="B28" s="352">
        <f t="shared" ref="B28:E28" si="22">(B25 - B27) / B27</f>
        <v>-0.02830188679</v>
      </c>
      <c r="C28" s="352">
        <f t="shared" si="22"/>
        <v>-0.02800294768</v>
      </c>
      <c r="D28" s="352">
        <f t="shared" si="22"/>
        <v>0.00641025641</v>
      </c>
      <c r="E28" s="352">
        <f t="shared" si="22"/>
        <v>0.05633802817</v>
      </c>
      <c r="G28" s="220"/>
      <c r="H28" s="104"/>
      <c r="I28" s="353" t="s">
        <v>173</v>
      </c>
      <c r="J28" s="87"/>
      <c r="K28" s="87"/>
      <c r="L28" s="88"/>
      <c r="M28" s="319"/>
      <c r="N28" s="319"/>
      <c r="P28" s="354" t="s">
        <v>174</v>
      </c>
      <c r="Q28" s="355">
        <f>(Q22 * 0.45) + (Q21 * 0.35) + ((135 - Q23) / 135 * 100) * 0.2</f>
        <v>50.14236004</v>
      </c>
      <c r="R28" s="356" t="str">
        <f>IFS(
  Q28 &gt;= 85, "🟢 Affordable Housing",
  Q28 &gt;= 72.5, "🟡 Buyer's Market",
  Q28 &gt;= 60, "🟠 Neutral Market",
  Q28 &gt;= 50, "🔴 Affordability Crisis",
  Q28 &gt;= 40, "🔴 Nowhere close to affordable",
  TRUE, "🔥 Crisis Mode
")</f>
        <v>🔴 Affordability Crisis</v>
      </c>
      <c r="S28" s="357"/>
      <c r="T28" s="358"/>
      <c r="U28" s="309"/>
      <c r="V28" s="143"/>
      <c r="W28" s="359" t="s">
        <v>175</v>
      </c>
      <c r="X28" s="339">
        <v>0.991</v>
      </c>
      <c r="Y28" s="340">
        <v>1.011</v>
      </c>
      <c r="Z28" s="328">
        <f t="shared" si="14"/>
        <v>-0.01978239367</v>
      </c>
      <c r="AA28" s="341">
        <f t="shared" si="15"/>
        <v>-0.02</v>
      </c>
      <c r="AB28" s="342" t="str">
        <f t="shared" si="16"/>
        <v>⬇️ Drop</v>
      </c>
      <c r="AC28" s="343"/>
      <c r="AD28" s="98"/>
    </row>
    <row r="29" ht="17.25" customHeight="1">
      <c r="A29" s="360"/>
      <c r="G29" s="103"/>
      <c r="H29" s="104"/>
      <c r="I29" s="361" t="s">
        <v>176</v>
      </c>
      <c r="J29" s="362"/>
      <c r="P29" s="363"/>
      <c r="Q29" s="319"/>
      <c r="R29" s="319"/>
      <c r="S29" s="364"/>
      <c r="T29" s="364"/>
      <c r="U29" s="319"/>
      <c r="V29" s="265"/>
      <c r="W29" s="365" t="s">
        <v>177</v>
      </c>
      <c r="X29" s="326">
        <v>1.828</v>
      </c>
      <c r="Y29" s="327">
        <v>2.05</v>
      </c>
      <c r="Z29" s="328">
        <f t="shared" si="14"/>
        <v>-0.1082926829</v>
      </c>
      <c r="AA29" s="329">
        <f t="shared" si="15"/>
        <v>-0.222</v>
      </c>
      <c r="AB29" s="330" t="str">
        <f t="shared" si="16"/>
        <v>⬇️⬇️ MAJOR Drop</v>
      </c>
      <c r="AC29" s="331"/>
      <c r="AD29" s="98"/>
    </row>
    <row r="30" ht="51.75" customHeight="1">
      <c r="A30" s="366" t="s">
        <v>178</v>
      </c>
      <c r="B30" s="367"/>
      <c r="C30" s="368"/>
      <c r="D30" s="369"/>
      <c r="E30" s="368"/>
      <c r="F30" s="369"/>
      <c r="G30" s="370"/>
      <c r="H30" s="319"/>
      <c r="I30" s="371" t="s">
        <v>179</v>
      </c>
      <c r="J30" s="113"/>
      <c r="K30" s="113"/>
      <c r="L30" s="113"/>
      <c r="M30" s="113"/>
      <c r="P30" s="372" t="s">
        <v>180</v>
      </c>
      <c r="Q30" s="373"/>
      <c r="R30" s="373"/>
      <c r="S30" s="373"/>
      <c r="T30" s="373"/>
      <c r="U30" s="374"/>
      <c r="V30" s="265"/>
      <c r="W30" s="359" t="s">
        <v>181</v>
      </c>
      <c r="X30" s="339">
        <v>0.664</v>
      </c>
      <c r="Y30" s="340">
        <v>0.62</v>
      </c>
      <c r="Z30" s="375">
        <f t="shared" si="14"/>
        <v>0.07096774194</v>
      </c>
      <c r="AA30" s="376">
        <f t="shared" si="15"/>
        <v>0.044</v>
      </c>
      <c r="AB30" s="377" t="str">
        <f t="shared" si="16"/>
        <v>⬆️ Rise</v>
      </c>
      <c r="AC30" s="378"/>
      <c r="AD30" s="98"/>
    </row>
    <row r="31" ht="30.0" customHeight="1">
      <c r="A31" s="379" t="s">
        <v>145</v>
      </c>
      <c r="B31" s="380"/>
      <c r="C31" s="381" t="s">
        <v>182</v>
      </c>
      <c r="D31" s="382" t="s">
        <v>60</v>
      </c>
      <c r="E31" s="382" t="s">
        <v>183</v>
      </c>
      <c r="F31" s="381" t="s">
        <v>147</v>
      </c>
      <c r="G31" s="383"/>
      <c r="H31" s="319"/>
      <c r="I31" s="384" t="s">
        <v>184</v>
      </c>
      <c r="J31" s="278"/>
      <c r="K31" s="278"/>
      <c r="L31" s="278"/>
      <c r="M31" s="279"/>
      <c r="P31" s="385" t="s">
        <v>185</v>
      </c>
      <c r="Q31" s="113"/>
      <c r="R31" s="113"/>
      <c r="S31" s="113"/>
      <c r="T31" s="113"/>
      <c r="U31" s="347"/>
      <c r="V31" s="265"/>
      <c r="W31" s="365" t="s">
        <v>186</v>
      </c>
      <c r="X31" s="326">
        <v>1.014</v>
      </c>
      <c r="Y31" s="327">
        <v>0.973</v>
      </c>
      <c r="Z31" s="328">
        <f t="shared" si="14"/>
        <v>0.0421377184</v>
      </c>
      <c r="AA31" s="329">
        <f t="shared" si="15"/>
        <v>0.041</v>
      </c>
      <c r="AB31" s="330" t="str">
        <f t="shared" si="16"/>
        <v>⬆️ Rise</v>
      </c>
      <c r="AC31" s="331"/>
      <c r="AD31" s="98"/>
    </row>
    <row r="32" ht="23.25" customHeight="1">
      <c r="A32" s="386" t="s">
        <v>187</v>
      </c>
      <c r="B32" s="387"/>
      <c r="C32" s="381" t="s">
        <v>188</v>
      </c>
      <c r="D32" s="388">
        <v>0.046</v>
      </c>
      <c r="E32" s="389">
        <f>IFS(D32 &lt; 0.04, 0, D32 &lt; 0.06, 3, D32 &lt; 0.08, 6, D32 &lt; 0.1, 9, TRUE, 12)</f>
        <v>3</v>
      </c>
      <c r="F32" s="390" t="str">
        <f t="shared" ref="F32:F51" si="23">IFS(
  E32&gt;=10, "🔴 High Risk",
  E32&gt;=6, "🟠 Elevated Risk",
  E32&gt;=3, "🟡 Moderate Risk",
  TRUE, "🟢 Low Risk"
)
</f>
        <v>🟡 Moderate Risk</v>
      </c>
      <c r="G32" s="391"/>
      <c r="H32" s="319"/>
      <c r="I32" s="392" t="s">
        <v>189</v>
      </c>
      <c r="J32" s="113"/>
      <c r="K32" s="113"/>
      <c r="L32" s="113"/>
      <c r="M32" s="347"/>
      <c r="P32" s="393" t="s">
        <v>190</v>
      </c>
      <c r="Q32" s="394" t="s">
        <v>191</v>
      </c>
      <c r="R32" s="393" t="s">
        <v>192</v>
      </c>
      <c r="S32" s="393" t="s">
        <v>57</v>
      </c>
      <c r="T32" s="393" t="s">
        <v>193</v>
      </c>
      <c r="U32" s="393" t="s">
        <v>57</v>
      </c>
      <c r="V32" s="265"/>
      <c r="W32" s="359" t="s">
        <v>194</v>
      </c>
      <c r="X32" s="395">
        <v>3.399</v>
      </c>
      <c r="Y32" s="396">
        <v>2.83</v>
      </c>
      <c r="Z32" s="397">
        <f t="shared" si="14"/>
        <v>0.2010600707</v>
      </c>
      <c r="AA32" s="398">
        <f t="shared" si="15"/>
        <v>0.569</v>
      </c>
      <c r="AB32" s="399" t="str">
        <f t="shared" si="16"/>
        <v>⬆️⬆️ MAJOR Rise</v>
      </c>
      <c r="AC32" s="343"/>
      <c r="AD32" s="98"/>
    </row>
    <row r="33" ht="23.25" customHeight="1">
      <c r="A33" s="386" t="s">
        <v>195</v>
      </c>
      <c r="B33" s="400"/>
      <c r="C33" s="381" t="s">
        <v>188</v>
      </c>
      <c r="D33" s="388">
        <v>0.041</v>
      </c>
      <c r="E33" s="389">
        <f>IFS(D33 &lt; 0.05, 0, D33 &lt; 0.1, 3, D33 &lt; 0.13, 6, D33 &lt; 0.15, 9, TRUE, 12)</f>
        <v>0</v>
      </c>
      <c r="F33" s="390" t="str">
        <f t="shared" si="23"/>
        <v>🟢 Low Risk</v>
      </c>
      <c r="G33" s="391"/>
      <c r="H33" s="401"/>
      <c r="I33" s="402" t="s">
        <v>196</v>
      </c>
      <c r="J33" s="178"/>
      <c r="K33" s="178"/>
      <c r="L33" s="178"/>
      <c r="M33" s="179"/>
      <c r="P33" s="403">
        <v>46021.0</v>
      </c>
      <c r="Q33" s="404" t="s">
        <v>197</v>
      </c>
      <c r="R33" s="404" t="str">
        <f t="array" ref="R33:R35">IF(P33:P69="","",
    IF(Q32:Q68="","",
      Q33:Q69 - Q32:Q68
    )
  )
</f>
        <v>#REF!</v>
      </c>
      <c r="S33" s="404" t="s">
        <v>197</v>
      </c>
      <c r="T33" s="405"/>
      <c r="U33" s="405"/>
      <c r="V33" s="265"/>
      <c r="W33" s="406" t="s">
        <v>198</v>
      </c>
      <c r="X33" s="395">
        <v>5.636</v>
      </c>
      <c r="Y33" s="396">
        <v>5.698</v>
      </c>
      <c r="Z33" s="397">
        <f t="shared" si="14"/>
        <v>-0.01088101088</v>
      </c>
      <c r="AA33" s="398">
        <f t="shared" si="15"/>
        <v>-0.062</v>
      </c>
      <c r="AB33" s="407" t="str">
        <f t="shared" si="16"/>
        <v>⬇️ Drop</v>
      </c>
      <c r="AC33" s="331"/>
      <c r="AD33" s="408"/>
    </row>
    <row r="34" ht="23.25" customHeight="1">
      <c r="A34" s="386" t="s">
        <v>199</v>
      </c>
      <c r="B34" s="400"/>
      <c r="C34" s="381" t="s">
        <v>188</v>
      </c>
      <c r="D34" s="388">
        <v>0.0178</v>
      </c>
      <c r="E34" s="389">
        <f>IFS(D34&lt;2%, 0, D34&lt;5%, 5, D34&lt;10%, 10, TRUE, 15)
</f>
        <v>0</v>
      </c>
      <c r="F34" s="390" t="str">
        <f t="shared" si="23"/>
        <v>🟢 Low Risk</v>
      </c>
      <c r="G34" s="391"/>
      <c r="H34" s="401"/>
      <c r="I34" s="319"/>
      <c r="M34" s="319"/>
      <c r="P34" s="409">
        <v>45991.0</v>
      </c>
      <c r="Q34" s="410" t="s">
        <v>200</v>
      </c>
      <c r="R34" s="309"/>
      <c r="S34" s="309"/>
      <c r="T34" s="405"/>
      <c r="U34" s="405"/>
      <c r="V34" s="265"/>
      <c r="W34" s="411" t="s">
        <v>201</v>
      </c>
      <c r="X34" s="251">
        <v>6.928</v>
      </c>
      <c r="Y34" s="252">
        <v>7.044</v>
      </c>
      <c r="Z34" s="253">
        <f t="shared" si="14"/>
        <v>-0.01646791596</v>
      </c>
      <c r="AA34" s="254">
        <f t="shared" si="15"/>
        <v>-0.116</v>
      </c>
      <c r="AB34" s="412" t="str">
        <f t="shared" si="16"/>
        <v>⬇️ Drop</v>
      </c>
      <c r="AC34" s="99"/>
      <c r="AD34" s="408"/>
    </row>
    <row r="35" ht="23.25" customHeight="1">
      <c r="A35" s="386" t="s">
        <v>202</v>
      </c>
      <c r="B35" s="413"/>
      <c r="C35" s="381" t="s">
        <v>188</v>
      </c>
      <c r="D35" s="414">
        <v>1072417.0</v>
      </c>
      <c r="E35" s="389">
        <f>IFS(D35 &gt; 0.6, 0, D35 &gt; 0.45, 3, D35 &gt; 0.3, 6, D35 &gt; 0.15, 9, TRUE, 12)</f>
        <v>0</v>
      </c>
      <c r="F35" s="390" t="str">
        <f t="shared" si="23"/>
        <v>🟢 Low Risk</v>
      </c>
      <c r="G35" s="391"/>
      <c r="H35" s="319"/>
      <c r="I35" s="415" t="s">
        <v>203</v>
      </c>
      <c r="J35" s="416"/>
      <c r="K35" s="416"/>
      <c r="L35" s="416"/>
      <c r="P35" s="417">
        <f>IFERROR(__xludf.DUMMYFUNCTION("IFERROR(
  SORT(
    FILTER(
      COST_INDEX!$A$7:$A50501,
      COST_INDEX!$C$7:$C50501&lt;&gt;""""
    ),
    1,
    FALSE
  ),
"""")
"),45961.0)</f>
        <v>45961</v>
      </c>
      <c r="Q35" s="418">
        <f t="array" ref="Q35:Q44">IF(
    P35:P44="",
    "",
    VLOOKUP(P35:P44, COST_INDEX!$A$7:$C50501, 3, FALSE)
  )
</f>
        <v>0</v>
      </c>
      <c r="R35" s="419">
        <f t="array" ref="R35:R69">IF(P35:P69="","",
    IF(Q36:Q70="","",
      Q35:Q69 - Q36:Q70
    )
  )
</f>
        <v>-138.1972318</v>
      </c>
      <c r="S35" s="420">
        <f t="array" ref="S35:S69">IF(P35:P69="","",
    IF(Q36:Q70="","",
      Q35:Q69 / Q36:Q70 - 1
    )
  )
</f>
        <v>-1</v>
      </c>
      <c r="T35" s="405" t="str">
        <f t="array" ref="T35:T69">IF(P35:P69="","",
    IFERROR(
      Q35:Q69 - VLOOKUP(
        EDATE(P35:P69,-12),
        {P35:P69, Q35:Q69},
        2,
        FALSE
      ),
      ""
    )
  )
</f>
        <v/>
      </c>
      <c r="U35" s="405" t="str">
        <f t="array" ref="U35:U69">IF(P35:P69="","",
    IFERROR(
      Q35:Q69 / VLOOKUP(
        EDATE(P35:P69,-12),
        {P35:P69, Q35:Q69},
        2,
        FALSE
      ) - 1,
      ""
    )
  )
</f>
        <v/>
      </c>
      <c r="V35" s="265"/>
      <c r="W35" s="421" t="s">
        <v>204</v>
      </c>
      <c r="X35" s="251">
        <v>6.821</v>
      </c>
      <c r="Y35" s="252">
        <v>6.474</v>
      </c>
      <c r="Z35" s="253">
        <f t="shared" si="14"/>
        <v>0.05359901143</v>
      </c>
      <c r="AA35" s="254">
        <f t="shared" si="15"/>
        <v>0.347</v>
      </c>
      <c r="AB35" s="412" t="str">
        <f t="shared" si="16"/>
        <v>⬆️ Rise</v>
      </c>
      <c r="AC35" s="99"/>
      <c r="AD35" s="98"/>
    </row>
    <row r="36" ht="23.25" customHeight="1">
      <c r="A36" s="386" t="s">
        <v>205</v>
      </c>
      <c r="B36" s="400"/>
      <c r="C36" s="422" t="s">
        <v>206</v>
      </c>
      <c r="D36" s="388">
        <v>0.11249194</v>
      </c>
      <c r="E36" s="389">
        <f>IFS(D36 &gt; 0.13, 0, D36 &gt; 0.11, 2, D36 &gt; 0.09, 4, D36 &gt; 0.07, 6, TRUE, 8)
</f>
        <v>2</v>
      </c>
      <c r="F36" s="390" t="str">
        <f t="shared" si="23"/>
        <v>🟢 Low Risk</v>
      </c>
      <c r="G36" s="391"/>
      <c r="H36" s="401"/>
      <c r="I36" s="423"/>
      <c r="J36" s="184"/>
      <c r="K36" s="184"/>
      <c r="L36" s="184"/>
      <c r="P36" s="409">
        <f>IFERROR(__xludf.DUMMYFUNCTION("""COMPUTED_VALUE"""),45930.0)</f>
        <v>45930</v>
      </c>
      <c r="Q36" s="424">
        <v>138.1972318281712</v>
      </c>
      <c r="R36" s="424">
        <v>0.22109244451371524</v>
      </c>
      <c r="S36" s="425">
        <v>0.001602396222283975</v>
      </c>
      <c r="T36" s="426">
        <v>6.168531589383605</v>
      </c>
      <c r="U36" s="427">
        <v>0.04672114152625273</v>
      </c>
      <c r="V36" s="265"/>
      <c r="W36" s="250" t="s">
        <v>207</v>
      </c>
      <c r="X36" s="251">
        <v>106.133</v>
      </c>
      <c r="Y36" s="252">
        <v>104.949</v>
      </c>
      <c r="Z36" s="253">
        <f t="shared" si="14"/>
        <v>0.01128167014</v>
      </c>
      <c r="AA36" s="254">
        <f t="shared" si="15"/>
        <v>1.184</v>
      </c>
      <c r="AB36" s="412" t="str">
        <f t="shared" si="16"/>
        <v>⬆️ Rise</v>
      </c>
      <c r="AC36" s="99"/>
      <c r="AD36" s="408"/>
    </row>
    <row r="37" ht="23.25" customHeight="1">
      <c r="A37" s="386" t="s">
        <v>208</v>
      </c>
      <c r="B37" s="387"/>
      <c r="C37" s="422" t="s">
        <v>206</v>
      </c>
      <c r="D37" s="388">
        <v>0.006</v>
      </c>
      <c r="E37" s="389">
        <f>IFS(D37 &lt; 0.005, 0, D37 &lt; 0.01, 2, D37 &lt; 0.02, 4, D37 &lt; 0.03, 6, TRUE, 8)
</f>
        <v>2</v>
      </c>
      <c r="F37" s="390" t="str">
        <f t="shared" si="23"/>
        <v>🟢 Low Risk</v>
      </c>
      <c r="G37" s="391"/>
      <c r="H37" s="319"/>
      <c r="I37" s="428" t="s">
        <v>209</v>
      </c>
      <c r="J37" s="428" t="s">
        <v>210</v>
      </c>
      <c r="K37" s="428" t="s">
        <v>211</v>
      </c>
      <c r="L37" s="428" t="s">
        <v>212</v>
      </c>
      <c r="P37" s="417">
        <f>IFERROR(__xludf.DUMMYFUNCTION("""COMPUTED_VALUE"""),45900.0)</f>
        <v>45900</v>
      </c>
      <c r="Q37" s="429">
        <v>137.97613938365748</v>
      </c>
      <c r="R37" s="429">
        <v>1.0316367832900255</v>
      </c>
      <c r="S37" s="430">
        <v>0.0075332471453823935</v>
      </c>
      <c r="T37" s="431" t="s">
        <v>213</v>
      </c>
      <c r="U37" s="432" t="s">
        <v>213</v>
      </c>
      <c r="V37" s="265"/>
      <c r="W37" s="250" t="s">
        <v>214</v>
      </c>
      <c r="X37" s="251">
        <v>1.803</v>
      </c>
      <c r="Y37" s="252">
        <v>1.53</v>
      </c>
      <c r="Z37" s="253">
        <f t="shared" si="14"/>
        <v>0.1784313725</v>
      </c>
      <c r="AA37" s="254">
        <f t="shared" si="15"/>
        <v>0.273</v>
      </c>
      <c r="AB37" s="412" t="str">
        <f t="shared" si="16"/>
        <v>⬆️⬆️ MAJOR Rise</v>
      </c>
      <c r="AC37" s="99"/>
      <c r="AD37" s="98"/>
    </row>
    <row r="38" ht="23.25" customHeight="1">
      <c r="A38" s="386" t="s">
        <v>215</v>
      </c>
      <c r="B38" s="433"/>
      <c r="C38" s="422" t="s">
        <v>206</v>
      </c>
      <c r="D38" s="388">
        <v>0.013300000000000001</v>
      </c>
      <c r="E38" s="389">
        <f>IFS(D38 &lt; 0.01, 0, D38 &lt; 0.015, 2, D38 &lt; 0.02, 4, D38 &lt; 0.03, 6, TRUE, 8)
</f>
        <v>2</v>
      </c>
      <c r="F38" s="390" t="str">
        <f t="shared" si="23"/>
        <v>🟢 Low Risk</v>
      </c>
      <c r="G38" s="391"/>
      <c r="H38" s="401"/>
      <c r="I38" s="434" t="s">
        <v>216</v>
      </c>
      <c r="J38" s="435">
        <v>413.18</v>
      </c>
      <c r="K38" s="436">
        <f>IFERROR(__xludf.DUMMYFUNCTION("IFERROR(
  INDEX(
    INVEST_HISTORY!$A:$O,
    MAX(FILTER(ROW(INVEST_HISTORY!$A:$A), INVEST_HISTORY!$A:$A&lt;&gt;"""")),
    MATCH($I38, INVEST_HISTORY!$1:$1, 0)
  )
  /
  INDEX(
    INVEST_HISTORY!$A:$O,
    MAX(FILTER(ROW(INVEST_HISTORY!$A:$A), INVEST_HISTOR"&amp;"Y!$A:$A&lt;&gt;""""))-1,
    MATCH($I38, INVEST_HISTORY!$1:$1, 0)
  )
  - 1,
"""")
"),0.02592193336508819)</f>
        <v>0.02592193337</v>
      </c>
      <c r="L38" s="437">
        <f t="array" ref="L38">IF(
  J38="",
  "",
  IFERROR(
    J38 / INDEX(
      INVEST_HISTORY!$B$2:$O$2,
      1,
      MATCH($I38, INVEST_HISTORY!$B$1:$O$1, 0)
    ) - 1,
    ""
  )
)
</f>
        <v>0.6011625654</v>
      </c>
      <c r="P38" s="409">
        <f>IFERROR(__xludf.DUMMYFUNCTION("""COMPUTED_VALUE"""),45869.0)</f>
        <v>45869</v>
      </c>
      <c r="Q38" s="424">
        <v>136.94450260036746</v>
      </c>
      <c r="R38" s="424">
        <v>0.4612550974540284</v>
      </c>
      <c r="S38" s="425">
        <v>0.0033795729944379183</v>
      </c>
      <c r="T38" s="431" t="s">
        <v>213</v>
      </c>
      <c r="U38" s="432" t="s">
        <v>213</v>
      </c>
      <c r="V38" s="265"/>
      <c r="W38" s="250" t="s">
        <v>217</v>
      </c>
      <c r="X38" s="438">
        <v>150.867</v>
      </c>
      <c r="Y38" s="439">
        <v>144.932</v>
      </c>
      <c r="Z38" s="440">
        <f t="shared" si="14"/>
        <v>0.04095023873</v>
      </c>
      <c r="AA38" s="441">
        <f t="shared" si="15"/>
        <v>5.935</v>
      </c>
      <c r="AB38" s="442" t="str">
        <f t="shared" si="16"/>
        <v>⬆️ Rise</v>
      </c>
      <c r="AC38" s="99"/>
      <c r="AD38" s="408"/>
    </row>
    <row r="39" ht="23.25" customHeight="1">
      <c r="A39" s="386" t="s">
        <v>218</v>
      </c>
      <c r="B39" s="413"/>
      <c r="C39" s="422" t="s">
        <v>206</v>
      </c>
      <c r="D39" s="388">
        <v>0.0147</v>
      </c>
      <c r="E39" s="389">
        <f>IFS(D39 &lt; 0.015, 0, D39 &lt; 0.025, 2, D39 &lt; 0.04, 4, D39 &lt; 0.06, 6, TRUE, 8)
</f>
        <v>0</v>
      </c>
      <c r="F39" s="390" t="str">
        <f t="shared" si="23"/>
        <v>🟢 Low Risk</v>
      </c>
      <c r="G39" s="391"/>
      <c r="H39" s="319"/>
      <c r="I39" s="443" t="s">
        <v>219</v>
      </c>
      <c r="J39" s="444">
        <v>73.71</v>
      </c>
      <c r="K39" s="445">
        <f>IFERROR(__xludf.DUMMYFUNCTION("IFERROR(
  INDEX(
    INVEST_HISTORY!$A:$O,
    MAX(FILTER(ROW(INVEST_HISTORY!$A:$A), INVEST_HISTORY!$A:$A&lt;&gt;"""")),
    MATCH($I39, INVEST_HISTORY!$1:$1, 0)
  )
  /
  INDEX(
    INVEST_HISTORY!$A:$O,
    MAX(FILTER(ROW(INVEST_HISTORY!$A:$A), INVEST_HISTOR"&amp;"Y!$A:$A&lt;&gt;""""))-1,
    MATCH($I39, INVEST_HISTORY!$1:$1, 0)
  )
  - 1,
"""")
"),0.028703972165845082)</f>
        <v>0.02870397217</v>
      </c>
      <c r="L39" s="446">
        <f t="array" ref="L39">IF(
  J39="",
  "",
  IFERROR(
    J39 / INDEX(
      INVEST_HISTORY!$B$2:$O$2,
      1,
      MATCH($I39, INVEST_HISTORY!$B$1:$O$1, 0)
    ) - 1,
    ""
  )
)
</f>
        <v>1.566504178</v>
      </c>
      <c r="P39" s="417">
        <f>IFERROR(__xludf.DUMMYFUNCTION("""COMPUTED_VALUE"""),45838.0)</f>
        <v>45838</v>
      </c>
      <c r="Q39" s="429">
        <v>136.48324750291343</v>
      </c>
      <c r="R39" s="429">
        <v>-0.26013217063456295</v>
      </c>
      <c r="S39" s="430">
        <v>-0.0019023383161625995</v>
      </c>
      <c r="T39" s="447">
        <v>7.94009594368103</v>
      </c>
      <c r="U39" s="448">
        <v>0.06176988697855479</v>
      </c>
      <c r="V39" s="449"/>
      <c r="W39" s="450" t="s">
        <v>220</v>
      </c>
      <c r="X39" s="251">
        <v>204.967</v>
      </c>
      <c r="Y39" s="252">
        <v>194.665</v>
      </c>
      <c r="Z39" s="253">
        <f t="shared" si="14"/>
        <v>0.05292168597</v>
      </c>
      <c r="AA39" s="254">
        <f t="shared" si="15"/>
        <v>10.302</v>
      </c>
      <c r="AB39" s="412" t="str">
        <f t="shared" si="16"/>
        <v>⬆️ Rise</v>
      </c>
      <c r="AC39" s="99"/>
      <c r="AD39" s="98"/>
    </row>
    <row r="40" ht="23.25" customHeight="1">
      <c r="A40" s="386" t="s">
        <v>221</v>
      </c>
      <c r="B40" s="400"/>
      <c r="C40" s="422" t="s">
        <v>222</v>
      </c>
      <c r="D40" s="388">
        <v>0.0298</v>
      </c>
      <c r="E40" s="389">
        <f>IFS(D40 &lt; 0.02, 0, D40 &lt; 0.03, 1.5, D40 &lt; 0.04, 3.25, D40 &lt; 0.05, 5, TRUE, 6.25)
</f>
        <v>1.5</v>
      </c>
      <c r="F40" s="390" t="str">
        <f t="shared" si="23"/>
        <v>🟢 Low Risk</v>
      </c>
      <c r="G40" s="391"/>
      <c r="H40" s="401"/>
      <c r="I40" s="434" t="s">
        <v>223</v>
      </c>
      <c r="J40" s="451">
        <v>220.45</v>
      </c>
      <c r="K40" s="436">
        <f>IFERROR(__xludf.DUMMYFUNCTION("IFERROR(
  INDEX(
    INVEST_HISTORY!$A:$O,
    MAX(FILTER(ROW(INVEST_HISTORY!$A:$A), INVEST_HISTORY!$A:$A&lt;&gt;"""")),
    MATCH($I40, INVEST_HISTORY!$1:$1, 0)
  )
  /
  INDEX(
    INVEST_HISTORY!$A:$O,
    MAX(FILTER(ROW(INVEST_HISTORY!$A:$A), INVEST_HISTOR"&amp;"Y!$A:$A&lt;&gt;""""))-1,
    MATCH($I40, INVEST_HISTORY!$1:$1, 0)
  )
  - 1,
"""")
"),0.054579326317909294)</f>
        <v>0.05457932632</v>
      </c>
      <c r="L40" s="437">
        <f t="array" ref="L40">IF(
  J40="",
  "",
  IFERROR(
    J40 / INDEX(
      INVEST_HISTORY!$B$2:$O$2,
      1,
      MATCH($I40, INVEST_HISTORY!$B$1:$O$1, 0)
    ) - 1,
    ""
  )
)
</f>
        <v>1.483663813</v>
      </c>
      <c r="P40" s="409">
        <f>IFERROR(__xludf.DUMMYFUNCTION("""COMPUTED_VALUE"""),45808.0)</f>
        <v>45808</v>
      </c>
      <c r="Q40" s="424">
        <v>136.743379673548</v>
      </c>
      <c r="R40" s="424">
        <v>0.24209299876446266</v>
      </c>
      <c r="S40" s="425">
        <v>0.0017735583646274478</v>
      </c>
      <c r="T40" s="431" t="s">
        <v>213</v>
      </c>
      <c r="U40" s="432" t="s">
        <v>213</v>
      </c>
      <c r="V40" s="401"/>
      <c r="W40" s="359" t="s">
        <v>224</v>
      </c>
      <c r="X40" s="251">
        <v>361.536</v>
      </c>
      <c r="Y40" s="252">
        <v>356.88</v>
      </c>
      <c r="Z40" s="253">
        <f t="shared" si="14"/>
        <v>0.01304640215</v>
      </c>
      <c r="AA40" s="254">
        <f t="shared" si="15"/>
        <v>4.656</v>
      </c>
      <c r="AB40" s="412" t="str">
        <f t="shared" si="16"/>
        <v>⬆️ Rise</v>
      </c>
      <c r="AC40" s="401"/>
      <c r="AD40" s="408"/>
    </row>
    <row r="41" ht="23.25" customHeight="1">
      <c r="A41" s="386" t="s">
        <v>225</v>
      </c>
      <c r="B41" s="400"/>
      <c r="C41" s="422" t="s">
        <v>222</v>
      </c>
      <c r="D41" s="388">
        <v>0.063</v>
      </c>
      <c r="E41" s="389">
        <f>IFS(D41&lt;3%, 0, D41&lt;6%, 3, D41&lt;10%, 6, TRUE, 9)</f>
        <v>6</v>
      </c>
      <c r="F41" s="390" t="str">
        <f t="shared" si="23"/>
        <v>🟠 Elevated Risk</v>
      </c>
      <c r="G41" s="391"/>
      <c r="H41" s="401"/>
      <c r="I41" s="443" t="s">
        <v>226</v>
      </c>
      <c r="J41" s="452">
        <v>6944.82</v>
      </c>
      <c r="K41" s="445">
        <f>IFERROR(__xludf.DUMMYFUNCTION("IFERROR(
  INDEX(
    INVEST_HISTORY!$A:$O,
    MAX(FILTER(ROW(INVEST_HISTORY!$A:$A), INVEST_HISTORY!$A:$A&lt;&gt;"""")),
    MATCH($I41, INVEST_HISTORY!$1:$1, 0)
  )
  /
  INDEX(
    INVEST_HISTORY!$A:$O,
    MAX(FILTER(ROW(INVEST_HISTORY!$A:$A), INVEST_HISTOR"&amp;"Y!$A:$A&lt;&gt;""""))-1,
    MATCH($I41, INVEST_HISTORY!$1:$1, 0)
  )
  - 1,
"""")
"),0.007044418407712083)</f>
        <v>0.007044418408</v>
      </c>
      <c r="L41" s="446">
        <f t="array" ref="L41">IF(
  J41="",
  "",
  IFERROR(
    J41 / INDEX(
      INVEST_HISTORY!$B$2:$O$2,
      1,
      MATCH($I41, INVEST_HISTORY!$B$1:$O$1, 0)
    ) - 1,
    ""
  )
)
</f>
        <v>0.1439014226</v>
      </c>
      <c r="P41" s="417">
        <f>IFERROR(__xludf.DUMMYFUNCTION("""COMPUTED_VALUE"""),45777.0)</f>
        <v>45777</v>
      </c>
      <c r="Q41" s="429">
        <v>136.50128667478353</v>
      </c>
      <c r="R41" s="429">
        <v>-1.486909865359081</v>
      </c>
      <c r="S41" s="430">
        <v>-0.010775630833949723</v>
      </c>
      <c r="T41" s="431" t="s">
        <v>213</v>
      </c>
      <c r="U41" s="432" t="s">
        <v>213</v>
      </c>
      <c r="V41" s="401"/>
      <c r="W41" s="359" t="s">
        <v>227</v>
      </c>
      <c r="X41" s="251">
        <v>208.525</v>
      </c>
      <c r="Y41" s="252">
        <v>207.237</v>
      </c>
      <c r="Z41" s="253">
        <f t="shared" si="14"/>
        <v>0.006215106376</v>
      </c>
      <c r="AA41" s="254">
        <f t="shared" si="15"/>
        <v>1.288</v>
      </c>
      <c r="AB41" s="412" t="str">
        <f t="shared" si="16"/>
        <v>Stable</v>
      </c>
      <c r="AC41" s="401"/>
      <c r="AD41" s="408"/>
    </row>
    <row r="42" ht="23.25" customHeight="1">
      <c r="A42" s="386" t="s">
        <v>228</v>
      </c>
      <c r="B42" s="387"/>
      <c r="C42" s="422" t="s">
        <v>222</v>
      </c>
      <c r="D42" s="388">
        <v>0.071</v>
      </c>
      <c r="E42" s="389">
        <f>IFS(D42 &lt; 0.06, 0, D42 &lt; 0.07, 1.5, D42 &lt; 0.08, 3.25, D42 &lt; 0.09, 5, TRUE, 6.25)
</f>
        <v>3.25</v>
      </c>
      <c r="F42" s="390" t="str">
        <f t="shared" si="23"/>
        <v>🟡 Moderate Risk</v>
      </c>
      <c r="G42" s="391"/>
      <c r="H42" s="319"/>
      <c r="I42" s="434" t="s">
        <v>229</v>
      </c>
      <c r="J42" s="435">
        <v>494.61</v>
      </c>
      <c r="K42" s="436">
        <f>IFERROR(__xludf.DUMMYFUNCTION("IFERROR(
  INDEX(
    INVEST_HISTORY!$A:$O,
    MAX(FILTER(ROW(INVEST_HISTORY!$A:$A), INVEST_HISTORY!$A:$A&lt;&gt;"""")),
    MATCH($I42, INVEST_HISTORY!$1:$1, 0)
  )
  /
  INDEX(
    INVEST_HISTORY!$A:$O,
    MAX(FILTER(ROW(INVEST_HISTORY!$A:$A), INVEST_HISTOR"&amp;"Y!$A:$A&lt;&gt;""""))-1,
    MATCH($I42, INVEST_HISTORY!$1:$1, 0)
  )
  - 1,
"""")
"),0.013172315391137168)</f>
        <v>0.01317231539</v>
      </c>
      <c r="L42" s="437">
        <f t="array" ref="L42">IF(
  J42="",
  "",
  IFERROR(
    J42 / INDEX(
      INVEST_HISTORY!$B$2:$O$2,
      1,
      MATCH($I42, INVEST_HISTORY!$B$1:$O$1, 0)
    ) - 1,
    ""
  )
)
</f>
        <v>0.1020230828</v>
      </c>
      <c r="P42" s="409">
        <f>IFERROR(__xludf.DUMMYFUNCTION("""COMPUTED_VALUE"""),45747.0)</f>
        <v>45747</v>
      </c>
      <c r="Q42" s="424">
        <v>137.9881965401426</v>
      </c>
      <c r="R42" s="424">
        <v>1.3643172815199591</v>
      </c>
      <c r="S42" s="425">
        <v>0.00998593575971718</v>
      </c>
      <c r="T42" s="426">
        <v>10.073670531067748</v>
      </c>
      <c r="U42" s="427">
        <v>0.07875313965790776</v>
      </c>
      <c r="V42" s="401"/>
      <c r="W42" s="359" t="s">
        <v>230</v>
      </c>
      <c r="X42" s="251">
        <v>118.519</v>
      </c>
      <c r="Y42" s="252">
        <v>117.382</v>
      </c>
      <c r="Z42" s="253">
        <f t="shared" si="14"/>
        <v>0.009686323286</v>
      </c>
      <c r="AA42" s="254">
        <f t="shared" si="15"/>
        <v>1.137</v>
      </c>
      <c r="AB42" s="412" t="str">
        <f t="shared" si="16"/>
        <v>Stable</v>
      </c>
      <c r="AC42" s="401"/>
      <c r="AD42" s="98"/>
    </row>
    <row r="43" ht="23.25" customHeight="1">
      <c r="A43" s="453" t="s">
        <v>231</v>
      </c>
      <c r="B43" s="454"/>
      <c r="C43" s="455" t="s">
        <v>188</v>
      </c>
      <c r="D43" s="456">
        <v>0.0070999999999999995</v>
      </c>
      <c r="E43" s="457">
        <f>IFS(D43 &gt; 0.01, 0, D43 &gt; 0, 3, D43 &gt; -0.5, 6, D43 &gt; -1, 9, TRUE, 12)</f>
        <v>3</v>
      </c>
      <c r="F43" s="458" t="str">
        <f t="shared" si="23"/>
        <v>🟡 Moderate Risk</v>
      </c>
      <c r="G43" s="454"/>
      <c r="H43" s="319"/>
      <c r="I43" s="443" t="s">
        <v>232</v>
      </c>
      <c r="J43" s="452">
        <v>93706.28</v>
      </c>
      <c r="K43" s="445">
        <f>IFERROR(__xludf.DUMMYFUNCTION("IFERROR(
  INDEX(
    INVEST_HISTORY!$A:$O,
    MAX(FILTER(ROW(INVEST_HISTORY!$A:$A), INVEST_HISTORY!$A:$A&lt;&gt;"""")),
    MATCH($I43, INVEST_HISTORY!$1:$1, 0)
  )
  /
  INDEX(
    INVEST_HISTORY!$A:$O,
    MAX(FILTER(ROW(INVEST_HISTORY!$A:$A), INVEST_HISTOR"&amp;"Y!$A:$A&lt;&gt;""""))-1,
    MATCH($I43, INVEST_HISTORY!$1:$1, 0)
  )
  - 1,
"""")
"),0.04712670838316302)</f>
        <v>0.04712670838</v>
      </c>
      <c r="L43" s="446">
        <f t="array" ref="L43">IF(
  J43="",
  "",
  IFERROR(
    J43 / INDEX(
      INVEST_HISTORY!$B$2:$O$2,
      1,
      MATCH($I43, INVEST_HISTORY!$B$1:$O$1, 0)
    ) - 1,
    ""
  )
)
</f>
        <v>-0.1109722579</v>
      </c>
      <c r="P43" s="417">
        <f>IFERROR(__xludf.DUMMYFUNCTION("""COMPUTED_VALUE"""),45716.0)</f>
        <v>45716</v>
      </c>
      <c r="Q43" s="429">
        <v>136.62387925862265</v>
      </c>
      <c r="R43" s="429">
        <v>1.8550695358131009</v>
      </c>
      <c r="S43" s="430">
        <v>0.013764828372592852</v>
      </c>
      <c r="T43" s="431" t="s">
        <v>213</v>
      </c>
      <c r="U43" s="432" t="s">
        <v>213</v>
      </c>
      <c r="V43" s="401"/>
      <c r="W43" s="359" t="s">
        <v>233</v>
      </c>
      <c r="X43" s="251">
        <v>308.476</v>
      </c>
      <c r="Y43" s="252">
        <v>303.164</v>
      </c>
      <c r="Z43" s="253">
        <f t="shared" si="14"/>
        <v>0.01752186935</v>
      </c>
      <c r="AA43" s="254">
        <f t="shared" si="15"/>
        <v>5.312</v>
      </c>
      <c r="AB43" s="412" t="str">
        <f t="shared" si="16"/>
        <v>⬆️ Rise</v>
      </c>
      <c r="AC43" s="401"/>
      <c r="AD43" s="98"/>
    </row>
    <row r="44" ht="23.25" customHeight="1">
      <c r="A44" s="459" t="s">
        <v>234</v>
      </c>
      <c r="B44" s="460"/>
      <c r="C44" s="422" t="s">
        <v>206</v>
      </c>
      <c r="D44" s="461">
        <v>7670000.0</v>
      </c>
      <c r="E44" s="462">
        <f>IFS(D44 &gt; 9000000, 0, D44 &gt; 7500000, 2, D44 &gt; 6000000, 4, D44 &gt; 5000000, 6, TRUE, 8)
</f>
        <v>2</v>
      </c>
      <c r="F44" s="463" t="str">
        <f t="shared" si="23"/>
        <v>🟢 Low Risk</v>
      </c>
      <c r="G44" s="460"/>
      <c r="H44" s="319"/>
      <c r="I44" s="434" t="s">
        <v>235</v>
      </c>
      <c r="J44" s="464">
        <v>3225.2348</v>
      </c>
      <c r="K44" s="436">
        <f>IFERROR(__xludf.DUMMYFUNCTION("IFERROR(
  INDEX(
    INVEST_HISTORY!$A:$O,
    MAX(FILTER(ROW(INVEST_HISTORY!$A:$A), INVEST_HISTORY!$A:$A&lt;&gt;"""")),
    MATCH($I44, INVEST_HISTORY!$1:$1, 0)
  )
  /
  INDEX(
    INVEST_HISTORY!$A:$O,
    MAX(FILTER(ROW(INVEST_HISTORY!$A:$A), INVEST_HISTOR"&amp;"Y!$A:$A&lt;&gt;""""))-1,
    MATCH($I44, INVEST_HISTORY!$1:$1, 0)
  )
  - 1,
"""")
"),0.07896734592474464)</f>
        <v>0.07896734592</v>
      </c>
      <c r="L44" s="437">
        <f t="array" ref="L44">IF(
  J44="",
  "",
  IFERROR(
    J44 / INDEX(
      INVEST_HISTORY!$B$2:$O$2,
      1,
      MATCH($I44, INVEST_HISTORY!$B$1:$O$1, 0)
    ) - 1,
    ""
  )
)
</f>
        <v>0.03562000528</v>
      </c>
      <c r="P44" s="409">
        <f>IFERROR(__xludf.DUMMYFUNCTION("""COMPUTED_VALUE"""),45688.0)</f>
        <v>45688</v>
      </c>
      <c r="Q44" s="424">
        <v>134.76880972280955</v>
      </c>
      <c r="R44" s="424">
        <v>2.022324244375227</v>
      </c>
      <c r="S44" s="425">
        <v>0.015234484265903792</v>
      </c>
      <c r="T44" s="431" t="s">
        <v>213</v>
      </c>
      <c r="U44" s="432" t="s">
        <v>213</v>
      </c>
      <c r="V44" s="401"/>
      <c r="W44" s="359" t="s">
        <v>236</v>
      </c>
      <c r="X44" s="251">
        <v>174.141</v>
      </c>
      <c r="Y44" s="252">
        <v>184.359</v>
      </c>
      <c r="Z44" s="253">
        <f t="shared" si="14"/>
        <v>-0.05542447073</v>
      </c>
      <c r="AA44" s="254">
        <f t="shared" si="15"/>
        <v>-10.218</v>
      </c>
      <c r="AB44" s="412" t="str">
        <f t="shared" si="16"/>
        <v>⬇️ Drop</v>
      </c>
      <c r="AC44" s="401"/>
      <c r="AD44" s="98"/>
    </row>
    <row r="45" ht="23.25" customHeight="1">
      <c r="A45" s="459" t="s">
        <v>237</v>
      </c>
      <c r="B45" s="460"/>
      <c r="C45" s="422" t="s">
        <v>206</v>
      </c>
      <c r="D45" s="461">
        <v>1854000.0</v>
      </c>
      <c r="E45" s="462">
        <f>IFS(
  D45&lt;1500000, 0,
  D45&lt;2000000, 3,
  D45&lt;2250000, 6,
  D45&lt;2500000, 9,
  TRUE, 12
)
</f>
        <v>3</v>
      </c>
      <c r="F45" s="463" t="str">
        <f t="shared" si="23"/>
        <v>🟡 Moderate Risk</v>
      </c>
      <c r="G45" s="460"/>
      <c r="H45" s="319"/>
      <c r="I45" s="443" t="s">
        <v>238</v>
      </c>
      <c r="J45" s="444">
        <v>2.3484</v>
      </c>
      <c r="K45" s="445">
        <f>IFERROR(__xludf.DUMMYFUNCTION("IFERROR(
  INDEX(
    INVEST_HISTORY!$A:$O,
    MAX(FILTER(ROW(INVEST_HISTORY!$A:$A), INVEST_HISTORY!$A:$A&lt;&gt;"""")),
    MATCH($I45, INVEST_HISTORY!$1:$1, 0)
  )
  /
  INDEX(
    INVEST_HISTORY!$A:$O,
    MAX(FILTER(ROW(INVEST_HISTORY!$A:$A), INVEST_HISTOR"&amp;"Y!$A:$A&lt;&gt;""""))-1,
    MATCH($I45, INVEST_HISTORY!$1:$1, 0)
  )
  - 1,
"""")
"),0.17273661994696687)</f>
        <v>0.1727366199</v>
      </c>
      <c r="L45" s="446">
        <f t="array" ref="L45">IF(
  J45="",
  "",
  IFERROR(
    J45 / INDEX(
      INVEST_HISTORY!$B$2:$O$2,
      1,
      MATCH($I45, INVEST_HISTORY!$B$1:$O$1, 0)
    ) - 1,
    ""
  )
)
</f>
        <v>-0.234724802</v>
      </c>
      <c r="P45" s="417">
        <f>IFERROR(__xludf.DUMMYFUNCTION("IFERROR(
  SORT(
    FILTER(
      COST_INDEX!$E$7:$E50501,
      COST_INDEX!$G$7:$G50501&lt;&gt;""""
    ),
    1,
    FALSE
  ),
"""")
"),45657.0)</f>
        <v>45657</v>
      </c>
      <c r="Q45" s="465">
        <f t="array" ref="Q45:Q50501">IF(
    P45:P50501="",
    "",
    VLOOKUP(P45:P50501, COST_INDEX!$E$7:$G50501, 3, FALSE)
  )
</f>
        <v>132.7464855</v>
      </c>
      <c r="R45" s="429">
        <v>0.7177852396467301</v>
      </c>
      <c r="S45" s="430">
        <v>0.005436584911830078</v>
      </c>
      <c r="T45" s="466">
        <v>6.288896740433088</v>
      </c>
      <c r="U45" s="467">
        <v>0.049731271987659253</v>
      </c>
      <c r="V45" s="401"/>
      <c r="W45" s="359" t="s">
        <v>239</v>
      </c>
      <c r="X45" s="251">
        <v>13.91</v>
      </c>
      <c r="Y45" s="252">
        <v>14.035</v>
      </c>
      <c r="Z45" s="253">
        <f t="shared" si="14"/>
        <v>-0.008906305664</v>
      </c>
      <c r="AA45" s="254">
        <f t="shared" si="15"/>
        <v>-0.125</v>
      </c>
      <c r="AB45" s="412" t="str">
        <f t="shared" si="16"/>
        <v>Stable</v>
      </c>
      <c r="AC45" s="401"/>
      <c r="AD45" s="98"/>
    </row>
    <row r="46" ht="23.25" customHeight="1">
      <c r="A46" s="459" t="s">
        <v>240</v>
      </c>
      <c r="B46" s="460"/>
      <c r="C46" s="455" t="s">
        <v>188</v>
      </c>
      <c r="D46" s="468">
        <v>1.0000000000000231E-4</v>
      </c>
      <c r="E46" s="462">
        <f>IFS(
  D46&lt;=0, 0,
  D46&lt;0.001, 3,
  D46&lt;0.0025, 6,
  D46&lt;0.005, 9,
  TRUE, 12
)
</f>
        <v>3</v>
      </c>
      <c r="F46" s="463" t="str">
        <f t="shared" si="23"/>
        <v>🟡 Moderate Risk</v>
      </c>
      <c r="G46" s="460"/>
      <c r="H46" s="319"/>
      <c r="I46" s="434" t="s">
        <v>241</v>
      </c>
      <c r="J46" s="469" t="s">
        <v>72</v>
      </c>
      <c r="K46" s="436">
        <f>IFERROR(__xludf.DUMMYFUNCTION("IFERROR(
  INDEX(
    INVEST_HISTORY!$A:$O,
    MAX(FILTER(ROW(INVEST_HISTORY!$A:$A), INVEST_HISTORY!$A:$A&lt;&gt;"""")),
    MATCH($I46, INVEST_HISTORY!$1:$1, 0)
  )
  /
  INDEX(
    INVEST_HISTORY!$A:$O,
    MAX(FILTER(ROW(INVEST_HISTORY!$A:$A), INVEST_HISTOR"&amp;"Y!$A:$A&lt;&gt;""""))-1,
    MATCH($I46, INVEST_HISTORY!$1:$1, 0)
  )
  - 1,
"""")
"),-1.0)</f>
        <v>-1</v>
      </c>
      <c r="L46" s="437" t="str">
        <f t="array" ref="L46">IF(
  J46="",
  "",
  IFERROR(
    J46 / INDEX(
      INVEST_HISTORY!$B$2:$O$2,
      1,
      MATCH($I46, INVEST_HISTORY!$B$1:$O$1, 0)
    ) - 1,
    ""
  )
)
</f>
        <v/>
      </c>
      <c r="P46" s="409">
        <f>IFERROR(__xludf.DUMMYFUNCTION("""COMPUTED_VALUE"""),45565.0)</f>
        <v>45565</v>
      </c>
      <c r="Q46" s="424">
        <v>132.0287002387876</v>
      </c>
      <c r="R46" s="424">
        <v>3.485548679555194</v>
      </c>
      <c r="S46" s="425">
        <v>0.027115786701005673</v>
      </c>
      <c r="T46" s="470">
        <v>5.99395823441904</v>
      </c>
      <c r="U46" s="471">
        <v>0.047557983926457936</v>
      </c>
      <c r="V46" s="401"/>
      <c r="W46" s="359" t="s">
        <v>242</v>
      </c>
      <c r="X46" s="251">
        <v>140.922</v>
      </c>
      <c r="Y46" s="252">
        <v>139.372</v>
      </c>
      <c r="Z46" s="253">
        <f t="shared" si="14"/>
        <v>0.01112131562</v>
      </c>
      <c r="AA46" s="254">
        <f t="shared" si="15"/>
        <v>1.55</v>
      </c>
      <c r="AB46" s="412" t="str">
        <f t="shared" si="16"/>
        <v>⬆️ Rise</v>
      </c>
      <c r="AC46" s="401"/>
      <c r="AD46" s="98"/>
    </row>
    <row r="47" ht="23.25" customHeight="1">
      <c r="A47" s="472" t="s">
        <v>243</v>
      </c>
      <c r="B47" s="131"/>
      <c r="C47" s="473" t="s">
        <v>206</v>
      </c>
      <c r="D47" s="474">
        <v>18619.3129</v>
      </c>
      <c r="E47" s="475">
        <f>IFS(
  D47&gt;=18500, 0,
  D47&gt;=18000, 3,
  D47&gt;=17500, 6,
  D47&gt;=17000, 9,
  TRUE, 12
)
</f>
        <v>0</v>
      </c>
      <c r="F47" s="476" t="str">
        <f t="shared" si="23"/>
        <v>🟢 Low Risk</v>
      </c>
      <c r="G47" s="131"/>
      <c r="H47" s="319"/>
      <c r="I47" s="443" t="s">
        <v>244</v>
      </c>
      <c r="J47" s="477" t="s">
        <v>72</v>
      </c>
      <c r="K47" s="445">
        <f>IFERROR(__xludf.DUMMYFUNCTION("IFERROR(
  INDEX(
    INVEST_HISTORY!$A:$O,
    MAX(FILTER(ROW(INVEST_HISTORY!$A:$A), INVEST_HISTORY!$A:$A&lt;&gt;"""")),
    MATCH($I47, INVEST_HISTORY!$1:$1, 0)
  )
  /
  INDEX(
    INVEST_HISTORY!$A:$O,
    MAX(FILTER(ROW(INVEST_HISTORY!$A:$A), INVEST_HISTOR"&amp;"Y!$A:$A&lt;&gt;""""))-1,
    MATCH($I47, INVEST_HISTORY!$1:$1, 0)
  )
  - 1,
"""")
"),-1.0)</f>
        <v>-1</v>
      </c>
      <c r="L47" s="446" t="str">
        <f t="array" ref="L47">IF(
  J47="",
  "",
  IFERROR(
    J47 / INDEX(
      INVEST_HISTORY!$B$2:$O$2,
      1,
      MATCH($I47, INVEST_HISTORY!$B$1:$O$1, 0)
    ) - 1,
    ""
  )
)
</f>
        <v/>
      </c>
      <c r="P47" s="417">
        <f>IFERROR(__xludf.DUMMYFUNCTION("""COMPUTED_VALUE"""),45473.0)</f>
        <v>45473</v>
      </c>
      <c r="Q47" s="429">
        <v>128.5431515592324</v>
      </c>
      <c r="R47" s="429">
        <v>0.6286255501575368</v>
      </c>
      <c r="S47" s="430">
        <v>0.0049144187901923875</v>
      </c>
      <c r="T47" s="466">
        <v>3.6063652890637883</v>
      </c>
      <c r="U47" s="467">
        <v>0.02886551988991637</v>
      </c>
      <c r="V47" s="401"/>
      <c r="W47" s="348" t="s">
        <v>245</v>
      </c>
      <c r="X47" s="339">
        <v>104.093</v>
      </c>
      <c r="Y47" s="340">
        <v>102.745</v>
      </c>
      <c r="Z47" s="253">
        <f t="shared" si="14"/>
        <v>0.01311985985</v>
      </c>
      <c r="AA47" s="254">
        <f t="shared" si="15"/>
        <v>1.348</v>
      </c>
      <c r="AB47" s="412" t="str">
        <f t="shared" si="16"/>
        <v>⬆️ Rise</v>
      </c>
      <c r="AC47" s="401"/>
      <c r="AD47" s="98"/>
    </row>
    <row r="48" ht="23.25" customHeight="1">
      <c r="A48" s="459" t="s">
        <v>246</v>
      </c>
      <c r="B48" s="460"/>
      <c r="C48" s="455" t="s">
        <v>188</v>
      </c>
      <c r="D48" s="468">
        <v>0.087</v>
      </c>
      <c r="E48" s="462">
        <f>IFS(
  D48&lt;=0.07, 0,
  D48&lt;=0.095, 3,
  D48&lt;0.1, 6,
  D48&lt;0.15, 9,
  TRUE, 12
)
</f>
        <v>3</v>
      </c>
      <c r="F48" s="463" t="str">
        <f t="shared" si="23"/>
        <v>🟡 Moderate Risk</v>
      </c>
      <c r="G48" s="460"/>
      <c r="H48" s="319"/>
      <c r="I48" s="434" t="s">
        <v>247</v>
      </c>
      <c r="J48" s="469" t="s">
        <v>72</v>
      </c>
      <c r="K48" s="436">
        <f>IFERROR(__xludf.DUMMYFUNCTION("IFERROR(
  INDEX(
    INVEST_HISTORY!$A:$O,
    MAX(FILTER(ROW(INVEST_HISTORY!$A:$A), INVEST_HISTORY!$A:$A&lt;&gt;"""")),
    MATCH($I48, INVEST_HISTORY!$1:$1, 0)
  )
  /
  INDEX(
    INVEST_HISTORY!$A:$O,
    MAX(FILTER(ROW(INVEST_HISTORY!$A:$A), INVEST_HISTOR"&amp;"Y!$A:$A&lt;&gt;""""))-1,
    MATCH($I48, INVEST_HISTORY!$1:$1, 0)
  )
  - 1,
"""")
"),-1.0)</f>
        <v>-1</v>
      </c>
      <c r="L48" s="437" t="str">
        <f t="array" ref="L48">IF(
  J48="",
  "",
  IFERROR(
    J48 / INDEX(
      INVEST_HISTORY!$B$2:$O$2,
      1,
      MATCH($I48, INVEST_HISTORY!$B$1:$O$1, 0)
    ) - 1,
    ""
  )
)
</f>
        <v/>
      </c>
      <c r="P48" s="409">
        <f>IFERROR(__xludf.DUMMYFUNCTION("""COMPUTED_VALUE"""),45382.0)</f>
        <v>45382</v>
      </c>
      <c r="Q48" s="424">
        <v>127.91452600907486</v>
      </c>
      <c r="R48" s="424">
        <v>1.4569372710736275</v>
      </c>
      <c r="S48" s="425">
        <v>0.011521153341711665</v>
      </c>
      <c r="T48" s="470">
        <v>1.1191532794979366</v>
      </c>
      <c r="U48" s="471">
        <v>0.008826452065288093</v>
      </c>
      <c r="V48" s="401"/>
      <c r="W48" s="348" t="s">
        <v>248</v>
      </c>
      <c r="X48" s="339">
        <v>269.2</v>
      </c>
      <c r="Y48" s="340">
        <v>269.245</v>
      </c>
      <c r="Z48" s="253">
        <f t="shared" si="14"/>
        <v>-0.0001671340229</v>
      </c>
      <c r="AA48" s="254">
        <f t="shared" si="15"/>
        <v>-0.045</v>
      </c>
      <c r="AB48" s="412" t="str">
        <f t="shared" si="16"/>
        <v>Stable</v>
      </c>
      <c r="AC48" s="401"/>
      <c r="AD48" s="98"/>
    </row>
    <row r="49" ht="23.25" customHeight="1">
      <c r="A49" s="459" t="s">
        <v>249</v>
      </c>
      <c r="B49" s="460"/>
      <c r="C49" s="422" t="s">
        <v>206</v>
      </c>
      <c r="D49" s="461">
        <v>2469800.0</v>
      </c>
      <c r="E49" s="462">
        <f>IFS(
  D49&gt;=2800000, 0,
  D49&gt;=2500000, 3,
  D49&gt;=2250000, 6,
  D49&gt;=2000000, 9,
  TRUE, 12
)
</f>
        <v>6</v>
      </c>
      <c r="F49" s="463" t="str">
        <f t="shared" si="23"/>
        <v>🟠 Elevated Risk</v>
      </c>
      <c r="G49" s="460"/>
      <c r="H49" s="319"/>
      <c r="I49" s="443" t="s">
        <v>250</v>
      </c>
      <c r="J49" s="477" t="s">
        <v>72</v>
      </c>
      <c r="K49" s="445">
        <f>IFERROR(__xludf.DUMMYFUNCTION("IFERROR(
  INDEX(
    INVEST_HISTORY!$A:$O,
    MAX(FILTER(ROW(INVEST_HISTORY!$A:$A), INVEST_HISTORY!$A:$A&lt;&gt;"""")),
    MATCH($I49, INVEST_HISTORY!$1:$1, 0)
  )
  /
  INDEX(
    INVEST_HISTORY!$A:$O,
    MAX(FILTER(ROW(INVEST_HISTORY!$A:$A), INVEST_HISTOR"&amp;"Y!$A:$A&lt;&gt;""""))-1,
    MATCH($I49, INVEST_HISTORY!$1:$1, 0)
  )
  - 1,
"""")
"),-1.0)</f>
        <v>-1</v>
      </c>
      <c r="L49" s="446" t="str">
        <f t="array" ref="L49">IF(
  J49="",
  "",
  IFERROR(
    J49 / INDEX(
      INVEST_HISTORY!$B$2:$O$2,
      1,
      MATCH($I49, INVEST_HISTORY!$B$1:$O$1, 0)
    ) - 1,
    ""
  )
)
</f>
        <v/>
      </c>
      <c r="P49" s="417">
        <f>IFERROR(__xludf.DUMMYFUNCTION("""COMPUTED_VALUE"""),45291.0)</f>
        <v>45291</v>
      </c>
      <c r="Q49" s="429">
        <v>126.45758873800123</v>
      </c>
      <c r="R49" s="429">
        <v>0.42284673363268155</v>
      </c>
      <c r="S49" s="430">
        <v>0.0033550013822223335</v>
      </c>
      <c r="T49" s="466">
        <v>-2.5946102406003178</v>
      </c>
      <c r="U49" s="467">
        <v>-0.020105122277153442</v>
      </c>
      <c r="V49" s="401"/>
      <c r="W49" s="348" t="s">
        <v>251</v>
      </c>
      <c r="X49" s="478">
        <v>3.665</v>
      </c>
      <c r="Y49" s="479">
        <v>3.6659</v>
      </c>
      <c r="Z49" s="253">
        <f t="shared" si="14"/>
        <v>-0.0002455058785</v>
      </c>
      <c r="AA49" s="254">
        <f t="shared" si="15"/>
        <v>-0.0009</v>
      </c>
      <c r="AB49" s="412" t="str">
        <f t="shared" si="16"/>
        <v>Stable</v>
      </c>
      <c r="AC49" s="401"/>
      <c r="AD49" s="98"/>
    </row>
    <row r="50" ht="23.25" customHeight="1">
      <c r="A50" s="459" t="s">
        <v>252</v>
      </c>
      <c r="B50" s="460"/>
      <c r="C50" s="422" t="s">
        <v>222</v>
      </c>
      <c r="D50" s="461">
        <v>199000.0</v>
      </c>
      <c r="E50" s="462">
        <f>IFS(
  D50&lt;=225000, 0,
  D50&lt;=250000, 3,
  D50&lt;=335000, 6,
  D50&lt;=425000, 9,
  TRUE, 12
)
</f>
        <v>0</v>
      </c>
      <c r="F50" s="390" t="str">
        <f t="shared" si="23"/>
        <v>🟢 Low Risk</v>
      </c>
      <c r="G50" s="460"/>
      <c r="H50" s="319"/>
      <c r="I50" s="434" t="s">
        <v>253</v>
      </c>
      <c r="J50" s="469" t="s">
        <v>72</v>
      </c>
      <c r="K50" s="436">
        <f>IFERROR(__xludf.DUMMYFUNCTION("IFERROR(
  INDEX(
    INVEST_HISTORY!$A:$O,
    MAX(FILTER(ROW(INVEST_HISTORY!$A:$A), INVEST_HISTORY!$A:$A&lt;&gt;"""")),
    MATCH($I50, INVEST_HISTORY!$1:$1, 0)
  )
  /
  INDEX(
    INVEST_HISTORY!$A:$O,
    MAX(FILTER(ROW(INVEST_HISTORY!$A:$A), INVEST_HISTOR"&amp;"Y!$A:$A&lt;&gt;""""))-1,
    MATCH($I50, INVEST_HISTORY!$1:$1, 0)
  )
  - 1,
"""")
"),-1.0)</f>
        <v>-1</v>
      </c>
      <c r="L50" s="437" t="str">
        <f t="array" ref="L50">IF(
  J50="",
  "",
  IFERROR(
    J50 / INDEX(
      INVEST_HISTORY!$B$2:$O$2,
      1,
      MATCH($I50, INVEST_HISTORY!$B$1:$O$1, 0)
    ) - 1,
    ""
  )
)
</f>
        <v/>
      </c>
      <c r="P50" s="409">
        <f>IFERROR(__xludf.DUMMYFUNCTION("""COMPUTED_VALUE"""),45199.0)</f>
        <v>45199</v>
      </c>
      <c r="Q50" s="424">
        <v>126.03474200436855</v>
      </c>
      <c r="R50" s="424">
        <v>1.0979557341999424</v>
      </c>
      <c r="S50" s="425">
        <v>0.008788090097224588</v>
      </c>
      <c r="T50" s="470">
        <v>-0.4068814555252658</v>
      </c>
      <c r="U50" s="471">
        <v>-0.0032179391911582034</v>
      </c>
      <c r="V50" s="319"/>
      <c r="W50" s="348" t="s">
        <v>254</v>
      </c>
      <c r="X50" s="478">
        <v>158.755</v>
      </c>
      <c r="Y50" s="479">
        <v>153.025</v>
      </c>
      <c r="Z50" s="253">
        <f t="shared" si="14"/>
        <v>0.03744486195</v>
      </c>
      <c r="AA50" s="254">
        <f t="shared" si="15"/>
        <v>5.73</v>
      </c>
      <c r="AB50" s="412" t="str">
        <f t="shared" si="16"/>
        <v>⬆️ Rise</v>
      </c>
      <c r="AC50" s="98"/>
      <c r="AD50" s="98"/>
    </row>
    <row r="51" ht="21.75" customHeight="1">
      <c r="A51" s="459" t="s">
        <v>255</v>
      </c>
      <c r="B51" s="460"/>
      <c r="C51" s="422" t="s">
        <v>222</v>
      </c>
      <c r="D51" s="461">
        <v>194.919</v>
      </c>
      <c r="E51" s="462">
        <f>IFS(
  D51=0, 0,
  D51&lt;100, 3,
  D51&lt;250, 6,
  D51&lt;500, 9,
  TRUE, 12
)
</f>
        <v>6</v>
      </c>
      <c r="F51" s="390" t="str">
        <f t="shared" si="23"/>
        <v>🟠 Elevated Risk</v>
      </c>
      <c r="G51" s="460"/>
      <c r="H51" s="319"/>
      <c r="I51" s="443" t="s">
        <v>256</v>
      </c>
      <c r="J51" s="477" t="s">
        <v>72</v>
      </c>
      <c r="K51" s="445">
        <f>IFERROR(__xludf.DUMMYFUNCTION("IFERROR(
  INDEX(
    INVEST_HISTORY!$A:$O,
    MAX(FILTER(ROW(INVEST_HISTORY!$A:$A), INVEST_HISTORY!$A:$A&lt;&gt;"""")),
    MATCH($I51, INVEST_HISTORY!$1:$1, 0)
  )
  /
  INDEX(
    INVEST_HISTORY!$A:$O,
    MAX(FILTER(ROW(INVEST_HISTORY!$A:$A), INVEST_HISTOR"&amp;"Y!$A:$A&lt;&gt;""""))-1,
    MATCH($I51, INVEST_HISTORY!$1:$1, 0)
  )
  - 1,
"""")
"),-1.0)</f>
        <v>-1</v>
      </c>
      <c r="L51" s="446" t="str">
        <f t="array" ref="L51">IF(
  J51="",
  "",
  IFERROR(
    J51 / INDEX(
      INVEST_HISTORY!$B$2:$O$2,
      1,
      MATCH($I51, INVEST_HISTORY!$B$1:$O$1, 0)
    ) - 1,
    ""
  )
)
</f>
        <v/>
      </c>
      <c r="P51" s="417">
        <f>IFERROR(__xludf.DUMMYFUNCTION("""COMPUTED_VALUE"""),45107.0)</f>
        <v>45107</v>
      </c>
      <c r="Q51" s="429">
        <v>124.93678627016861</v>
      </c>
      <c r="R51" s="429">
        <v>-1.8585864594083148</v>
      </c>
      <c r="S51" s="430">
        <v>-0.014658156834888802</v>
      </c>
      <c r="T51" s="466">
        <v>2.130456439120394</v>
      </c>
      <c r="U51" s="467">
        <v>0.017348099581278698</v>
      </c>
      <c r="W51" s="348" t="s">
        <v>257</v>
      </c>
      <c r="X51" s="478">
        <v>191.49</v>
      </c>
      <c r="Y51" s="479">
        <v>189.824</v>
      </c>
      <c r="Z51" s="253">
        <f t="shared" si="14"/>
        <v>0.00877655091</v>
      </c>
      <c r="AA51" s="254">
        <f t="shared" si="15"/>
        <v>1.666</v>
      </c>
      <c r="AB51" s="412" t="str">
        <f t="shared" si="16"/>
        <v>Stable</v>
      </c>
      <c r="AC51" s="98"/>
      <c r="AD51" s="98"/>
    </row>
    <row r="52" ht="21.75" customHeight="1">
      <c r="A52" s="480"/>
      <c r="B52" s="481"/>
      <c r="C52" s="480"/>
      <c r="D52" s="480"/>
      <c r="E52" s="480"/>
      <c r="F52" s="482"/>
      <c r="G52" s="481"/>
      <c r="H52" s="319"/>
      <c r="I52" s="483" t="s">
        <v>258</v>
      </c>
      <c r="J52" s="469" t="s">
        <v>72</v>
      </c>
      <c r="K52" s="436" t="str">
        <f>IFERROR(__xludf.DUMMYFUNCTION("IF($J52="""","""",
  IFERROR(
    $J52 /
    INDEX(
      FILTER(INVEST_HISTORY!$P$2:$P$100, INVEST_HISTORY!$P$2:$P$100&lt;&gt;""""),
      ROWS(FILTER(INVEST_HISTORY!$P$2:$P$100, INVEST_HISTORY!$P$2:$P$100&lt;&gt;""""))-1
    )
    - 1,
  """")
)"),"")</f>
        <v/>
      </c>
      <c r="L52" s="437" t="str">
        <f>IFERROR(__xludf.DUMMYFUNCTION("IF($J52="""","""",
  IFERROR(
    $J52 /
    INDEX(
      FILTER(INVEST_HISTORY!$P$2:$P$100, INVEST_HISTORY!$P$2:$P$100&lt;&gt;""""),
      1
    )
    - 1,
  """")
)
"),"")</f>
        <v/>
      </c>
      <c r="P52" s="409">
        <f>IFERROR(__xludf.DUMMYFUNCTION("""COMPUTED_VALUE"""),45016.0)</f>
        <v>45016</v>
      </c>
      <c r="Q52" s="424">
        <v>126.79537272957693</v>
      </c>
      <c r="R52" s="424">
        <v>-2.256826249024627</v>
      </c>
      <c r="S52" s="425">
        <v>-0.017487700844205145</v>
      </c>
      <c r="T52" s="470">
        <v>10.076788250350845</v>
      </c>
      <c r="U52" s="471">
        <v>0.08633405121653381</v>
      </c>
      <c r="W52" s="348" t="s">
        <v>259</v>
      </c>
      <c r="X52" s="478">
        <v>106.838</v>
      </c>
      <c r="Y52" s="479">
        <v>104.241</v>
      </c>
      <c r="Z52" s="253">
        <f t="shared" si="14"/>
        <v>0.02491342178</v>
      </c>
      <c r="AA52" s="254">
        <f t="shared" si="15"/>
        <v>2.597</v>
      </c>
      <c r="AB52" s="412" t="str">
        <f t="shared" si="16"/>
        <v>⬆️ Rise</v>
      </c>
      <c r="AC52" s="98"/>
      <c r="AD52" s="98"/>
    </row>
    <row r="53" ht="21.75" customHeight="1">
      <c r="A53" s="480"/>
      <c r="B53" s="484"/>
      <c r="C53" s="480"/>
      <c r="D53" s="480"/>
      <c r="E53" s="480"/>
      <c r="F53" s="485"/>
      <c r="G53" s="484"/>
      <c r="H53" s="319"/>
      <c r="I53" s="486"/>
      <c r="P53" s="417">
        <f>IFERROR(__xludf.DUMMYFUNCTION("""COMPUTED_VALUE"""),44926.0)</f>
        <v>44926</v>
      </c>
      <c r="Q53" s="429">
        <v>129.05219897860155</v>
      </c>
      <c r="R53" s="429">
        <v>2.6105755187077335</v>
      </c>
      <c r="S53" s="430">
        <v>0.02064648845271888</v>
      </c>
      <c r="T53" s="466">
        <v>15.856635660086951</v>
      </c>
      <c r="U53" s="467">
        <v>0.1400817770169036</v>
      </c>
      <c r="W53" s="348" t="s">
        <v>260</v>
      </c>
      <c r="X53" s="478">
        <v>162.95</v>
      </c>
      <c r="Y53" s="479">
        <v>162.46</v>
      </c>
      <c r="Z53" s="253">
        <f t="shared" si="14"/>
        <v>0.003016127047</v>
      </c>
      <c r="AA53" s="254">
        <f t="shared" si="15"/>
        <v>0.49</v>
      </c>
      <c r="AB53" s="412" t="str">
        <f t="shared" si="16"/>
        <v>Stable</v>
      </c>
      <c r="AC53" s="98"/>
      <c r="AD53" s="98"/>
    </row>
    <row r="54" ht="21.75" customHeight="1">
      <c r="A54" s="319"/>
      <c r="H54" s="319"/>
      <c r="P54" s="409">
        <f>IFERROR(__xludf.DUMMYFUNCTION("""COMPUTED_VALUE"""),44834.0)</f>
        <v>44834</v>
      </c>
      <c r="Q54" s="424">
        <v>126.44162345989382</v>
      </c>
      <c r="R54" s="424">
        <v>3.635293628845602</v>
      </c>
      <c r="S54" s="425">
        <v>0.02960184246078268</v>
      </c>
      <c r="T54" s="470">
        <v>15.53271345061215</v>
      </c>
      <c r="U54" s="471">
        <v>0.1400492841315657</v>
      </c>
      <c r="W54" s="98"/>
      <c r="X54" s="98"/>
      <c r="Y54" s="98"/>
      <c r="Z54" s="98"/>
      <c r="AA54" s="98"/>
      <c r="AB54" s="98"/>
      <c r="AC54" s="98"/>
      <c r="AD54" s="98"/>
    </row>
    <row r="55" ht="21.75" customHeight="1">
      <c r="A55" s="98"/>
      <c r="B55" s="487" t="s">
        <v>261</v>
      </c>
      <c r="C55" s="98"/>
      <c r="D55" s="98"/>
      <c r="E55" s="98"/>
      <c r="F55" s="98"/>
      <c r="G55" s="98"/>
      <c r="H55" s="319"/>
      <c r="P55" s="417">
        <f>IFERROR(__xludf.DUMMYFUNCTION("""COMPUTED_VALUE"""),44742.0)</f>
        <v>44742</v>
      </c>
      <c r="Q55" s="429">
        <v>122.80632983104822</v>
      </c>
      <c r="R55" s="429">
        <v>6.087745351822136</v>
      </c>
      <c r="S55" s="430">
        <v>0.052157463860484476</v>
      </c>
      <c r="T55" s="466">
        <v>14.84022128817864</v>
      </c>
      <c r="U55" s="467">
        <v>0.13745259034029278</v>
      </c>
      <c r="W55" s="98"/>
      <c r="X55" s="98"/>
      <c r="Y55" s="98"/>
      <c r="Z55" s="98"/>
      <c r="AA55" s="98"/>
      <c r="AB55" s="98"/>
      <c r="AC55" s="98"/>
      <c r="AD55" s="98"/>
    </row>
    <row r="56" ht="21.75" customHeight="1">
      <c r="A56" s="98"/>
      <c r="B56" s="488"/>
      <c r="C56" s="98"/>
      <c r="D56" s="98"/>
      <c r="E56" s="98"/>
      <c r="F56" s="98"/>
      <c r="G56" s="98"/>
      <c r="H56" s="319"/>
      <c r="P56" s="409">
        <f>IFERROR(__xludf.DUMMYFUNCTION("""COMPUTED_VALUE"""),44651.0)</f>
        <v>44651</v>
      </c>
      <c r="Q56" s="424">
        <v>116.71858447922608</v>
      </c>
      <c r="R56" s="424">
        <v>3.5230211607114796</v>
      </c>
      <c r="S56" s="425">
        <v>0.03112331488468545</v>
      </c>
      <c r="T56" s="470">
        <v>12.286536025508113</v>
      </c>
      <c r="U56" s="471">
        <v>0.11765101046498416</v>
      </c>
      <c r="W56" s="98"/>
      <c r="X56" s="98"/>
      <c r="Y56" s="98"/>
      <c r="Z56" s="98"/>
      <c r="AA56" s="98"/>
      <c r="AB56" s="98"/>
      <c r="AC56" s="98"/>
      <c r="AD56" s="98"/>
    </row>
    <row r="57" ht="21.75" customHeight="1">
      <c r="A57" s="98"/>
      <c r="B57" s="488"/>
      <c r="C57" s="98"/>
      <c r="D57" s="98"/>
      <c r="E57" s="98"/>
      <c r="F57" s="98"/>
      <c r="G57" s="98"/>
      <c r="H57" s="319"/>
      <c r="P57" s="417">
        <f>IFERROR(__xludf.DUMMYFUNCTION("""COMPUTED_VALUE"""),44561.0)</f>
        <v>44561</v>
      </c>
      <c r="Q57" s="429">
        <v>113.1955633185146</v>
      </c>
      <c r="R57" s="429">
        <v>2.286653309232932</v>
      </c>
      <c r="S57" s="430">
        <v>0.020617399531215108</v>
      </c>
      <c r="T57" s="466">
        <v>9.418379900999298</v>
      </c>
      <c r="U57" s="467">
        <v>0.09075578649217486</v>
      </c>
      <c r="W57" s="98"/>
      <c r="X57" s="98"/>
      <c r="Y57" s="98"/>
      <c r="Z57" s="98"/>
      <c r="AA57" s="98"/>
      <c r="AB57" s="98"/>
      <c r="AC57" s="98"/>
      <c r="AD57" s="98"/>
    </row>
    <row r="58" ht="21.75" customHeight="1">
      <c r="A58" s="98"/>
      <c r="B58" s="488"/>
      <c r="C58" s="98"/>
      <c r="D58" s="98"/>
      <c r="E58" s="98"/>
      <c r="F58" s="98"/>
      <c r="G58" s="98"/>
      <c r="H58" s="319"/>
      <c r="P58" s="409">
        <f>IFERROR(__xludf.DUMMYFUNCTION("""COMPUTED_VALUE"""),44469.0)</f>
        <v>44469</v>
      </c>
      <c r="Q58" s="424">
        <v>110.90891000928167</v>
      </c>
      <c r="R58" s="424">
        <v>2.9428014664120923</v>
      </c>
      <c r="S58" s="425">
        <v>0.02725671515004735</v>
      </c>
      <c r="T58" s="470">
        <v>7.935885814945323</v>
      </c>
      <c r="U58" s="471">
        <v>0.07706761918508165</v>
      </c>
      <c r="W58" s="98"/>
      <c r="X58" s="98"/>
      <c r="Y58" s="98"/>
      <c r="Z58" s="98"/>
      <c r="AA58" s="98"/>
      <c r="AB58" s="98"/>
      <c r="AC58" s="98"/>
      <c r="AD58" s="98"/>
    </row>
    <row r="59" ht="21.75" customHeight="1">
      <c r="A59" s="98"/>
      <c r="B59" s="488"/>
      <c r="C59" s="98"/>
      <c r="D59" s="98"/>
      <c r="E59" s="98"/>
      <c r="F59" s="98"/>
      <c r="G59" s="98"/>
      <c r="H59" s="319"/>
      <c r="P59" s="417">
        <f>IFERROR(__xludf.DUMMYFUNCTION("""COMPUTED_VALUE"""),44377.0)</f>
        <v>44377</v>
      </c>
      <c r="Q59" s="429">
        <v>107.96610854286958</v>
      </c>
      <c r="R59" s="429">
        <v>3.534060089151609</v>
      </c>
      <c r="S59" s="430">
        <v>0.033840761925854945</v>
      </c>
      <c r="T59" s="466">
        <v>4.5417075912011455</v>
      </c>
      <c r="U59" s="467">
        <v>0.04391330816915762</v>
      </c>
      <c r="W59" s="98"/>
      <c r="X59" s="98"/>
      <c r="Y59" s="98"/>
      <c r="Z59" s="98"/>
      <c r="AA59" s="98"/>
      <c r="AB59" s="98"/>
      <c r="AC59" s="98"/>
      <c r="AD59" s="98"/>
    </row>
    <row r="60" ht="21.75" customHeight="1">
      <c r="A60" s="98"/>
      <c r="B60" s="488"/>
      <c r="C60" s="98"/>
      <c r="D60" s="98"/>
      <c r="E60" s="98"/>
      <c r="F60" s="98"/>
      <c r="G60" s="98"/>
      <c r="H60" s="489"/>
      <c r="P60" s="409">
        <f>IFERROR(__xludf.DUMMYFUNCTION("""COMPUTED_VALUE"""),44286.0)</f>
        <v>44286</v>
      </c>
      <c r="Q60" s="424">
        <v>104.43204845371797</v>
      </c>
      <c r="R60" s="424">
        <v>0.6548650362026649</v>
      </c>
      <c r="S60" s="425">
        <v>0.006310298802078895</v>
      </c>
      <c r="T60" s="470">
        <v>3.5438882758728454</v>
      </c>
      <c r="U60" s="471">
        <v>0.03512689962455151</v>
      </c>
      <c r="W60" s="98"/>
      <c r="X60" s="98"/>
      <c r="Y60" s="98"/>
      <c r="Z60" s="98"/>
      <c r="AA60" s="98"/>
      <c r="AB60" s="98"/>
      <c r="AC60" s="98"/>
      <c r="AD60" s="98"/>
    </row>
    <row r="61" ht="21.75" customHeight="1">
      <c r="A61" s="98"/>
      <c r="B61" s="488"/>
      <c r="C61" s="98"/>
      <c r="D61" s="98"/>
      <c r="E61" s="98"/>
      <c r="F61" s="98"/>
      <c r="G61" s="98"/>
      <c r="H61" s="489"/>
      <c r="P61" s="417">
        <f>IFERROR(__xludf.DUMMYFUNCTION("""COMPUTED_VALUE"""),44196.0)</f>
        <v>44196</v>
      </c>
      <c r="Q61" s="429">
        <v>103.7771834175153</v>
      </c>
      <c r="R61" s="429">
        <v>0.8041592231789565</v>
      </c>
      <c r="S61" s="430">
        <v>0.007809416392989599</v>
      </c>
      <c r="T61" s="466">
        <v>3.2292120631038017</v>
      </c>
      <c r="U61" s="467">
        <v>0.03211613341975328</v>
      </c>
      <c r="W61" s="98"/>
      <c r="X61" s="98"/>
      <c r="Y61" s="98"/>
      <c r="Z61" s="98"/>
      <c r="AA61" s="98"/>
      <c r="AB61" s="98"/>
      <c r="AC61" s="98"/>
      <c r="AD61" s="98"/>
    </row>
    <row r="62" ht="21.75" customHeight="1">
      <c r="A62" s="98"/>
      <c r="B62" s="488"/>
      <c r="C62" s="98"/>
      <c r="D62" s="98"/>
      <c r="E62" s="98"/>
      <c r="F62" s="98"/>
      <c r="G62" s="98"/>
      <c r="H62" s="489"/>
      <c r="P62" s="409">
        <f>IFERROR(__xludf.DUMMYFUNCTION("""COMPUTED_VALUE"""),44104.0)</f>
        <v>44104</v>
      </c>
      <c r="Q62" s="424">
        <v>102.97302419433635</v>
      </c>
      <c r="R62" s="424">
        <v>-0.4513767573320848</v>
      </c>
      <c r="S62" s="425">
        <v>-0.004364315898170101</v>
      </c>
      <c r="T62" s="470">
        <v>2.588869436835168</v>
      </c>
      <c r="U62" s="471">
        <v>0.02578962230731663</v>
      </c>
      <c r="W62" s="98"/>
      <c r="X62" s="98"/>
      <c r="Y62" s="98"/>
      <c r="Z62" s="98"/>
      <c r="AA62" s="98"/>
      <c r="AB62" s="98"/>
      <c r="AC62" s="98"/>
      <c r="AD62" s="98"/>
    </row>
    <row r="63" ht="21.75" customHeight="1">
      <c r="A63" s="98"/>
      <c r="B63" s="488"/>
      <c r="C63" s="98"/>
      <c r="D63" s="98"/>
      <c r="E63" s="98"/>
      <c r="F63" s="98"/>
      <c r="G63" s="98"/>
      <c r="H63" s="489"/>
      <c r="P63" s="417">
        <f>IFERROR(__xludf.DUMMYFUNCTION("""COMPUTED_VALUE"""),44012.0)</f>
        <v>44012</v>
      </c>
      <c r="Q63" s="429">
        <v>103.42440095166843</v>
      </c>
      <c r="R63" s="429">
        <v>2.536240773823309</v>
      </c>
      <c r="S63" s="430">
        <v>0.025139131978940243</v>
      </c>
      <c r="T63" s="466">
        <v>4.099373691626425</v>
      </c>
      <c r="U63" s="467">
        <v>0.04127231378345253</v>
      </c>
      <c r="W63" s="98"/>
      <c r="X63" s="98"/>
      <c r="Y63" s="98"/>
      <c r="Z63" s="98"/>
      <c r="AA63" s="98"/>
      <c r="AB63" s="98"/>
      <c r="AC63" s="98"/>
      <c r="AD63" s="98"/>
    </row>
    <row r="64" ht="21.75" customHeight="1">
      <c r="A64" s="98"/>
      <c r="B64" s="488"/>
      <c r="C64" s="98"/>
      <c r="D64" s="98"/>
      <c r="E64" s="98"/>
      <c r="F64" s="98"/>
      <c r="G64" s="98"/>
      <c r="H64" s="489"/>
      <c r="P64" s="409">
        <f>IFERROR(__xludf.DUMMYFUNCTION("""COMPUTED_VALUE"""),43921.0)</f>
        <v>43921</v>
      </c>
      <c r="Q64" s="424">
        <v>100.88816017784512</v>
      </c>
      <c r="R64" s="424">
        <v>0.3401888234336212</v>
      </c>
      <c r="S64" s="425">
        <v>0.003383348453988466</v>
      </c>
      <c r="T64" s="470">
        <v>0.8881601778451227</v>
      </c>
      <c r="U64" s="471">
        <v>0.008881601778451209</v>
      </c>
      <c r="W64" s="98"/>
      <c r="X64" s="98"/>
      <c r="Y64" s="98"/>
      <c r="Z64" s="98"/>
      <c r="AA64" s="98"/>
      <c r="AB64" s="98"/>
      <c r="AC64" s="98"/>
      <c r="AD64" s="98"/>
    </row>
    <row r="65" ht="21.75" customHeight="1">
      <c r="A65" s="98"/>
      <c r="B65" s="488"/>
      <c r="C65" s="98"/>
      <c r="D65" s="98"/>
      <c r="E65" s="98"/>
      <c r="F65" s="98"/>
      <c r="G65" s="98"/>
      <c r="H65" s="489"/>
      <c r="P65" s="417">
        <f>IFERROR(__xludf.DUMMYFUNCTION("""COMPUTED_VALUE"""),43830.0)</f>
        <v>43830</v>
      </c>
      <c r="Q65" s="429">
        <v>100.5479713544115</v>
      </c>
      <c r="R65" s="429">
        <v>0.1638165969103227</v>
      </c>
      <c r="S65" s="430">
        <v>0.0016318969592965527</v>
      </c>
      <c r="T65" s="466" t="s">
        <v>213</v>
      </c>
      <c r="U65" s="467" t="s">
        <v>213</v>
      </c>
      <c r="W65" s="98"/>
      <c r="X65" s="98"/>
      <c r="Y65" s="98"/>
      <c r="Z65" s="98"/>
      <c r="AA65" s="98"/>
      <c r="AB65" s="98"/>
      <c r="AC65" s="98"/>
      <c r="AD65" s="98"/>
    </row>
    <row r="66" ht="21.75" customHeight="1">
      <c r="A66" s="98"/>
      <c r="B66" s="488"/>
      <c r="C66" s="98"/>
      <c r="D66" s="98"/>
      <c r="E66" s="98"/>
      <c r="F66" s="98"/>
      <c r="G66" s="98"/>
      <c r="H66" s="489"/>
      <c r="P66" s="409">
        <f>IFERROR(__xludf.DUMMYFUNCTION("""COMPUTED_VALUE"""),43738.0)</f>
        <v>43738</v>
      </c>
      <c r="Q66" s="424">
        <v>100.38415475750118</v>
      </c>
      <c r="R66" s="424">
        <v>1.0591274974591727</v>
      </c>
      <c r="S66" s="425">
        <v>0.010663248998525665</v>
      </c>
      <c r="T66" s="490" t="s">
        <v>213</v>
      </c>
      <c r="U66" s="491" t="s">
        <v>213</v>
      </c>
      <c r="W66" s="98"/>
      <c r="X66" s="98"/>
      <c r="Y66" s="98"/>
      <c r="Z66" s="98"/>
      <c r="AA66" s="98"/>
      <c r="AB66" s="98"/>
      <c r="AC66" s="98"/>
      <c r="AD66" s="98"/>
    </row>
    <row r="67" ht="21.75" customHeight="1">
      <c r="A67" s="98"/>
      <c r="B67" s="488"/>
      <c r="C67" s="98"/>
      <c r="D67" s="98"/>
      <c r="E67" s="98"/>
      <c r="F67" s="98"/>
      <c r="G67" s="98"/>
      <c r="H67" s="489"/>
      <c r="P67" s="417">
        <f>IFERROR(__xludf.DUMMYFUNCTION("""COMPUTED_VALUE"""),43646.0)</f>
        <v>43646</v>
      </c>
      <c r="Q67" s="429">
        <v>99.325027260042</v>
      </c>
      <c r="R67" s="429">
        <v>-0.6749727399579939</v>
      </c>
      <c r="S67" s="430">
        <v>-0.006749727399579908</v>
      </c>
      <c r="T67" s="490" t="s">
        <v>213</v>
      </c>
      <c r="U67" s="491" t="s">
        <v>213</v>
      </c>
      <c r="W67" s="98"/>
      <c r="X67" s="98"/>
      <c r="Y67" s="98"/>
      <c r="Z67" s="98"/>
      <c r="AA67" s="98"/>
      <c r="AB67" s="98"/>
      <c r="AC67" s="98"/>
      <c r="AD67" s="98"/>
    </row>
    <row r="68" ht="21.75" customHeight="1">
      <c r="A68" s="98"/>
      <c r="B68" s="488"/>
      <c r="C68" s="98"/>
      <c r="D68" s="98"/>
      <c r="E68" s="98"/>
      <c r="F68" s="98"/>
      <c r="G68" s="98"/>
      <c r="H68" s="489"/>
      <c r="P68" s="409">
        <f>IFERROR(__xludf.DUMMYFUNCTION("""COMPUTED_VALUE"""),43555.0)</f>
        <v>43555</v>
      </c>
      <c r="Q68" s="424">
        <v>100.0</v>
      </c>
      <c r="R68" s="424" t="s">
        <v>213</v>
      </c>
      <c r="S68" s="425" t="s">
        <v>213</v>
      </c>
      <c r="T68" s="490" t="s">
        <v>213</v>
      </c>
      <c r="U68" s="490" t="s">
        <v>213</v>
      </c>
      <c r="W68" s="98"/>
      <c r="X68" s="98"/>
      <c r="Y68" s="98"/>
      <c r="Z68" s="98"/>
      <c r="AA68" s="98"/>
      <c r="AB68" s="98"/>
      <c r="AC68" s="98"/>
      <c r="AD68" s="98"/>
    </row>
    <row r="69" ht="21.75" customHeight="1">
      <c r="A69" s="98"/>
      <c r="B69" s="488"/>
      <c r="C69" s="98"/>
      <c r="D69" s="98"/>
      <c r="E69" s="98"/>
      <c r="F69" s="98"/>
      <c r="G69" s="98"/>
      <c r="H69" s="489"/>
      <c r="P69" s="417"/>
      <c r="Q69" s="429" t="s">
        <v>213</v>
      </c>
      <c r="R69" s="492" t="s">
        <v>213</v>
      </c>
      <c r="S69" s="493" t="s">
        <v>213</v>
      </c>
      <c r="T69" s="490" t="s">
        <v>213</v>
      </c>
      <c r="U69" s="490" t="s">
        <v>213</v>
      </c>
      <c r="W69" s="98"/>
      <c r="X69" s="98"/>
      <c r="Y69" s="98"/>
      <c r="Z69" s="98"/>
      <c r="AA69" s="98"/>
      <c r="AB69" s="98"/>
      <c r="AC69" s="98"/>
      <c r="AD69" s="98"/>
    </row>
    <row r="70">
      <c r="A70" s="98"/>
      <c r="B70" s="488"/>
      <c r="C70" s="98"/>
      <c r="D70" s="98"/>
      <c r="E70" s="98"/>
      <c r="F70" s="98"/>
      <c r="G70" s="98"/>
      <c r="H70" s="489"/>
      <c r="P70" s="319"/>
      <c r="W70" s="98"/>
      <c r="X70" s="98"/>
      <c r="Y70" s="98"/>
      <c r="Z70" s="98"/>
      <c r="AA70" s="98"/>
      <c r="AB70" s="98"/>
      <c r="AC70" s="98"/>
      <c r="AD70" s="98"/>
    </row>
    <row r="71">
      <c r="A71" s="98"/>
      <c r="B71" s="488"/>
      <c r="C71" s="98"/>
      <c r="D71" s="98"/>
      <c r="E71" s="98"/>
      <c r="F71" s="98"/>
      <c r="G71" s="98"/>
      <c r="H71" s="98"/>
      <c r="I71" s="98"/>
      <c r="J71" s="98"/>
      <c r="K71" s="98"/>
      <c r="L71" s="98"/>
      <c r="M71" s="98"/>
      <c r="N71" s="98"/>
      <c r="O71" s="98"/>
      <c r="P71" s="98"/>
      <c r="Q71" s="98" t="s">
        <v>213</v>
      </c>
      <c r="R71" s="98"/>
      <c r="S71" s="494"/>
      <c r="T71" s="98"/>
      <c r="U71" s="98"/>
      <c r="V71" s="98"/>
      <c r="W71" s="98"/>
      <c r="X71" s="98"/>
      <c r="Y71" s="98"/>
      <c r="Z71" s="98"/>
      <c r="AA71" s="98"/>
      <c r="AB71" s="98"/>
      <c r="AC71" s="98"/>
      <c r="AD71" s="98"/>
    </row>
    <row r="72">
      <c r="A72" s="98"/>
      <c r="B72" s="488"/>
      <c r="C72" s="98"/>
      <c r="D72" s="98"/>
      <c r="E72" s="98"/>
      <c r="F72" s="98"/>
      <c r="G72" s="98"/>
      <c r="H72" s="488"/>
      <c r="I72" s="495"/>
      <c r="J72" s="98"/>
      <c r="K72" s="98"/>
      <c r="L72" s="98"/>
      <c r="M72" s="98"/>
      <c r="N72" s="496"/>
      <c r="O72" s="488"/>
      <c r="P72" s="98"/>
      <c r="Q72" s="98" t="s">
        <v>213</v>
      </c>
      <c r="R72" s="98"/>
      <c r="S72" s="494"/>
      <c r="T72" s="98"/>
      <c r="U72" s="98"/>
      <c r="V72" s="98"/>
      <c r="W72" s="98"/>
      <c r="X72" s="98"/>
      <c r="Y72" s="98"/>
      <c r="Z72" s="98"/>
      <c r="AA72" s="98"/>
      <c r="AB72" s="98"/>
      <c r="AC72" s="98"/>
      <c r="AD72" s="98"/>
    </row>
    <row r="73">
      <c r="A73" s="98"/>
      <c r="B73" s="488"/>
      <c r="C73" s="98"/>
      <c r="D73" s="98"/>
      <c r="E73" s="98"/>
      <c r="F73" s="98"/>
      <c r="G73" s="98"/>
      <c r="H73" s="98"/>
      <c r="I73" s="495"/>
      <c r="J73" s="98"/>
      <c r="K73" s="98"/>
      <c r="L73" s="98"/>
      <c r="M73" s="98"/>
      <c r="N73" s="496"/>
      <c r="O73" s="488"/>
      <c r="P73" s="98"/>
      <c r="Q73" s="98" t="s">
        <v>213</v>
      </c>
      <c r="R73" s="98"/>
      <c r="S73" s="494"/>
      <c r="T73" s="98"/>
      <c r="U73" s="98"/>
      <c r="V73" s="98"/>
      <c r="W73" s="98"/>
      <c r="X73" s="98"/>
      <c r="Y73" s="98"/>
      <c r="Z73" s="98"/>
      <c r="AA73" s="98"/>
      <c r="AB73" s="98"/>
      <c r="AC73" s="98"/>
      <c r="AD73" s="98"/>
    </row>
    <row r="74">
      <c r="A74" s="98"/>
      <c r="B74" s="488"/>
      <c r="C74" s="98"/>
      <c r="D74" s="98"/>
      <c r="E74" s="98"/>
      <c r="F74" s="98"/>
      <c r="G74" s="98"/>
      <c r="H74" s="98"/>
      <c r="I74" s="495"/>
      <c r="J74" s="98"/>
      <c r="K74" s="98"/>
      <c r="L74" s="98"/>
      <c r="M74" s="98"/>
      <c r="N74" s="496"/>
      <c r="O74" s="488"/>
      <c r="P74" s="98"/>
      <c r="Q74" s="98" t="s">
        <v>213</v>
      </c>
      <c r="R74" s="98"/>
      <c r="S74" s="494"/>
      <c r="T74" s="98"/>
      <c r="U74" s="98"/>
      <c r="V74" s="98"/>
      <c r="W74" s="98"/>
      <c r="X74" s="98"/>
      <c r="Y74" s="98"/>
      <c r="Z74" s="98"/>
      <c r="AA74" s="98"/>
      <c r="AB74" s="98"/>
      <c r="AC74" s="98"/>
      <c r="AD74" s="98"/>
    </row>
    <row r="75">
      <c r="A75" s="98"/>
      <c r="B75" s="488"/>
      <c r="C75" s="98"/>
      <c r="D75" s="98"/>
      <c r="E75" s="98"/>
      <c r="F75" s="98"/>
      <c r="G75" s="98"/>
      <c r="H75" s="98"/>
      <c r="I75" s="495"/>
      <c r="J75" s="98"/>
      <c r="K75" s="98"/>
      <c r="L75" s="98"/>
      <c r="M75" s="98"/>
      <c r="N75" s="496"/>
      <c r="O75" s="488"/>
      <c r="P75" s="98"/>
      <c r="Q75" s="98" t="s">
        <v>213</v>
      </c>
      <c r="R75" s="98"/>
      <c r="S75" s="494"/>
      <c r="T75" s="98"/>
      <c r="U75" s="98"/>
      <c r="V75" s="98"/>
      <c r="W75" s="98"/>
      <c r="X75" s="98"/>
      <c r="Y75" s="98"/>
      <c r="Z75" s="98"/>
      <c r="AA75" s="98"/>
      <c r="AB75" s="98"/>
      <c r="AC75" s="98"/>
      <c r="AD75" s="98"/>
    </row>
    <row r="76">
      <c r="A76" s="98"/>
      <c r="B76" s="488"/>
      <c r="C76" s="98"/>
      <c r="D76" s="98"/>
      <c r="E76" s="98"/>
      <c r="F76" s="98"/>
      <c r="G76" s="98"/>
      <c r="H76" s="98"/>
      <c r="I76" s="98"/>
      <c r="J76" s="98"/>
      <c r="K76" s="98"/>
      <c r="L76" s="98"/>
      <c r="M76" s="98"/>
      <c r="N76" s="98"/>
      <c r="O76" s="98"/>
      <c r="P76" s="98"/>
      <c r="Q76" s="98" t="s">
        <v>213</v>
      </c>
      <c r="R76" s="98"/>
      <c r="S76" s="494"/>
      <c r="T76" s="98"/>
      <c r="U76" s="98"/>
      <c r="V76" s="98"/>
      <c r="W76" s="98"/>
      <c r="X76" s="98"/>
      <c r="Y76" s="98"/>
      <c r="Z76" s="98"/>
      <c r="AA76" s="98"/>
      <c r="AB76" s="98"/>
      <c r="AC76" s="98"/>
      <c r="AD76" s="98"/>
    </row>
    <row r="77">
      <c r="A77" s="98"/>
      <c r="B77" s="488"/>
      <c r="C77" s="98"/>
      <c r="D77" s="98"/>
      <c r="E77" s="98"/>
      <c r="F77" s="98"/>
      <c r="G77" s="98"/>
      <c r="H77" s="98"/>
      <c r="I77" s="98"/>
      <c r="J77" s="98"/>
      <c r="K77" s="98"/>
      <c r="L77" s="98"/>
      <c r="M77" s="98"/>
      <c r="N77" s="98"/>
      <c r="O77" s="98"/>
      <c r="P77" s="98"/>
      <c r="Q77" s="98" t="s">
        <v>213</v>
      </c>
      <c r="R77" s="98"/>
      <c r="S77" s="494"/>
      <c r="T77" s="98"/>
      <c r="U77" s="98"/>
      <c r="V77" s="98"/>
      <c r="W77" s="98"/>
      <c r="X77" s="98"/>
      <c r="Y77" s="98"/>
      <c r="Z77" s="98"/>
      <c r="AA77" s="98"/>
      <c r="AB77" s="98"/>
      <c r="AC77" s="98"/>
      <c r="AD77" s="98"/>
    </row>
    <row r="78">
      <c r="A78" s="98"/>
      <c r="B78" s="488"/>
      <c r="C78" s="98"/>
      <c r="D78" s="98"/>
      <c r="E78" s="98"/>
      <c r="F78" s="98"/>
      <c r="G78" s="98"/>
      <c r="H78" s="98"/>
      <c r="I78" s="98"/>
      <c r="J78" s="98"/>
      <c r="K78" s="98"/>
      <c r="L78" s="98"/>
      <c r="M78" s="98"/>
      <c r="N78" s="98"/>
      <c r="O78" s="98"/>
      <c r="P78" s="98"/>
      <c r="Q78" s="98" t="s">
        <v>213</v>
      </c>
      <c r="R78" s="98"/>
      <c r="S78" s="494"/>
      <c r="T78" s="98"/>
      <c r="U78" s="98"/>
      <c r="V78" s="98"/>
      <c r="W78" s="98"/>
      <c r="X78" s="98"/>
      <c r="Y78" s="98"/>
      <c r="Z78" s="98"/>
      <c r="AA78" s="98"/>
      <c r="AB78" s="98"/>
      <c r="AC78" s="98"/>
      <c r="AD78" s="98"/>
    </row>
    <row r="79">
      <c r="A79" s="98"/>
      <c r="B79" s="488"/>
      <c r="C79" s="98"/>
      <c r="D79" s="98"/>
      <c r="E79" s="98"/>
      <c r="F79" s="98"/>
      <c r="G79" s="98"/>
      <c r="H79" s="98"/>
      <c r="I79" s="98"/>
      <c r="J79" s="98"/>
      <c r="K79" s="98"/>
      <c r="L79" s="98"/>
      <c r="M79" s="98"/>
      <c r="N79" s="98"/>
      <c r="O79" s="98"/>
      <c r="P79" s="98"/>
      <c r="Q79" s="98" t="s">
        <v>213</v>
      </c>
      <c r="R79" s="98"/>
      <c r="S79" s="494"/>
      <c r="T79" s="98"/>
      <c r="U79" s="98"/>
      <c r="V79" s="98"/>
      <c r="W79" s="98"/>
      <c r="X79" s="98"/>
      <c r="Y79" s="98"/>
      <c r="Z79" s="98"/>
      <c r="AA79" s="98"/>
      <c r="AB79" s="98"/>
      <c r="AC79" s="98"/>
      <c r="AD79" s="98"/>
    </row>
    <row r="80">
      <c r="A80" s="98"/>
      <c r="B80" s="488"/>
      <c r="C80" s="98"/>
      <c r="D80" s="98"/>
      <c r="E80" s="98"/>
      <c r="F80" s="98"/>
      <c r="G80" s="98"/>
      <c r="H80" s="98"/>
      <c r="I80" s="98"/>
      <c r="J80" s="98"/>
      <c r="K80" s="98"/>
      <c r="L80" s="98"/>
      <c r="M80" s="98"/>
      <c r="N80" s="98"/>
      <c r="O80" s="98"/>
      <c r="P80" s="98"/>
      <c r="Q80" s="98" t="s">
        <v>213</v>
      </c>
      <c r="R80" s="98"/>
      <c r="S80" s="494"/>
      <c r="T80" s="98"/>
      <c r="U80" s="98"/>
      <c r="V80" s="98"/>
      <c r="W80" s="98"/>
      <c r="X80" s="98"/>
      <c r="Y80" s="98"/>
      <c r="Z80" s="98"/>
      <c r="AA80" s="98"/>
      <c r="AB80" s="98"/>
      <c r="AC80" s="98"/>
      <c r="AD80" s="98"/>
    </row>
    <row r="81">
      <c r="A81" s="98"/>
      <c r="B81" s="488"/>
      <c r="C81" s="98"/>
      <c r="D81" s="98"/>
      <c r="E81" s="98"/>
      <c r="F81" s="98"/>
      <c r="G81" s="98"/>
      <c r="H81" s="98"/>
      <c r="I81" s="98"/>
      <c r="J81" s="98"/>
      <c r="K81" s="98"/>
      <c r="L81" s="98"/>
      <c r="M81" s="98"/>
      <c r="N81" s="98"/>
      <c r="O81" s="98"/>
      <c r="P81" s="98"/>
      <c r="Q81" s="98" t="s">
        <v>213</v>
      </c>
      <c r="R81" s="98"/>
      <c r="S81" s="494"/>
      <c r="T81" s="98"/>
      <c r="U81" s="98"/>
      <c r="V81" s="98"/>
      <c r="W81" s="98"/>
      <c r="X81" s="98"/>
      <c r="Y81" s="98"/>
      <c r="Z81" s="98"/>
      <c r="AA81" s="98"/>
      <c r="AB81" s="98"/>
      <c r="AC81" s="98"/>
      <c r="AD81" s="98"/>
    </row>
    <row r="82">
      <c r="A82" s="98"/>
      <c r="B82" s="488"/>
      <c r="C82" s="98"/>
      <c r="D82" s="98"/>
      <c r="E82" s="98"/>
      <c r="F82" s="98"/>
      <c r="G82" s="98"/>
      <c r="H82" s="98"/>
      <c r="I82" s="98"/>
      <c r="J82" s="98"/>
      <c r="K82" s="98"/>
      <c r="L82" s="98"/>
      <c r="M82" s="98"/>
      <c r="N82" s="98"/>
      <c r="O82" s="98"/>
      <c r="P82" s="98"/>
      <c r="Q82" s="98" t="s">
        <v>213</v>
      </c>
      <c r="R82" s="98"/>
      <c r="S82" s="494"/>
      <c r="T82" s="98"/>
      <c r="U82" s="98"/>
      <c r="V82" s="98"/>
      <c r="W82" s="98"/>
      <c r="X82" s="98"/>
      <c r="Y82" s="98"/>
      <c r="Z82" s="98"/>
      <c r="AA82" s="98"/>
      <c r="AB82" s="98"/>
      <c r="AC82" s="98"/>
      <c r="AD82" s="98"/>
    </row>
    <row r="83">
      <c r="A83" s="98"/>
      <c r="B83" s="488"/>
      <c r="C83" s="98"/>
      <c r="D83" s="98"/>
      <c r="E83" s="98"/>
      <c r="F83" s="98"/>
      <c r="G83" s="98"/>
      <c r="H83" s="98"/>
      <c r="I83" s="98"/>
      <c r="J83" s="98"/>
      <c r="K83" s="98"/>
      <c r="L83" s="98"/>
      <c r="M83" s="98"/>
      <c r="N83" s="98"/>
      <c r="O83" s="98"/>
      <c r="P83" s="98"/>
      <c r="Q83" s="98" t="s">
        <v>213</v>
      </c>
      <c r="R83" s="98"/>
      <c r="S83" s="494"/>
      <c r="T83" s="98"/>
      <c r="U83" s="98"/>
      <c r="V83" s="98"/>
      <c r="W83" s="98"/>
      <c r="X83" s="98"/>
      <c r="Y83" s="98"/>
      <c r="Z83" s="98"/>
      <c r="AA83" s="98"/>
      <c r="AB83" s="98"/>
      <c r="AC83" s="98"/>
      <c r="AD83" s="98"/>
    </row>
    <row r="84">
      <c r="A84" s="98"/>
      <c r="B84" s="488"/>
      <c r="C84" s="98"/>
      <c r="D84" s="98"/>
      <c r="E84" s="98"/>
      <c r="F84" s="98"/>
      <c r="G84" s="98"/>
      <c r="H84" s="98"/>
      <c r="I84" s="98"/>
      <c r="J84" s="98"/>
      <c r="K84" s="98"/>
      <c r="L84" s="98"/>
      <c r="M84" s="98"/>
      <c r="N84" s="98"/>
      <c r="O84" s="98"/>
      <c r="P84" s="98"/>
      <c r="Q84" s="98" t="s">
        <v>213</v>
      </c>
      <c r="R84" s="98"/>
      <c r="S84" s="494"/>
      <c r="T84" s="98"/>
      <c r="U84" s="98"/>
      <c r="V84" s="98"/>
      <c r="W84" s="98"/>
      <c r="X84" s="98"/>
      <c r="Y84" s="98"/>
      <c r="Z84" s="98"/>
      <c r="AA84" s="98"/>
      <c r="AB84" s="98"/>
      <c r="AC84" s="98"/>
      <c r="AD84" s="98"/>
    </row>
    <row r="85">
      <c r="A85" s="98"/>
      <c r="B85" s="488"/>
      <c r="C85" s="98"/>
      <c r="D85" s="98"/>
      <c r="E85" s="98"/>
      <c r="F85" s="98"/>
      <c r="G85" s="98"/>
      <c r="H85" s="98"/>
      <c r="I85" s="98"/>
      <c r="J85" s="98"/>
      <c r="K85" s="98"/>
      <c r="L85" s="98"/>
      <c r="M85" s="98"/>
      <c r="N85" s="98"/>
      <c r="O85" s="98"/>
      <c r="P85" s="98"/>
      <c r="Q85" s="98" t="s">
        <v>213</v>
      </c>
      <c r="R85" s="98"/>
      <c r="S85" s="494"/>
      <c r="T85" s="98"/>
      <c r="U85" s="98"/>
      <c r="V85" s="98"/>
      <c r="W85" s="98"/>
      <c r="X85" s="98"/>
      <c r="Y85" s="98"/>
      <c r="Z85" s="98"/>
      <c r="AA85" s="98"/>
      <c r="AB85" s="98"/>
      <c r="AC85" s="98"/>
      <c r="AD85" s="98"/>
    </row>
    <row r="86">
      <c r="A86" s="98"/>
      <c r="B86" s="488"/>
      <c r="C86" s="98"/>
      <c r="D86" s="98"/>
      <c r="E86" s="98"/>
      <c r="F86" s="98"/>
      <c r="G86" s="98"/>
      <c r="H86" s="98"/>
      <c r="I86" s="98"/>
      <c r="J86" s="98"/>
      <c r="K86" s="98"/>
      <c r="L86" s="98"/>
      <c r="M86" s="98"/>
      <c r="N86" s="98"/>
      <c r="O86" s="98"/>
      <c r="P86" s="98"/>
      <c r="Q86" s="98" t="s">
        <v>213</v>
      </c>
      <c r="R86" s="98"/>
      <c r="S86" s="494"/>
      <c r="T86" s="98"/>
      <c r="U86" s="98"/>
      <c r="V86" s="98"/>
      <c r="W86" s="98"/>
      <c r="X86" s="98"/>
      <c r="Y86" s="98"/>
      <c r="Z86" s="98"/>
      <c r="AA86" s="98"/>
      <c r="AB86" s="98"/>
      <c r="AC86" s="98"/>
      <c r="AD86" s="98"/>
    </row>
    <row r="87">
      <c r="A87" s="98"/>
      <c r="B87" s="488"/>
      <c r="C87" s="98"/>
      <c r="D87" s="98"/>
      <c r="E87" s="98"/>
      <c r="F87" s="98"/>
      <c r="G87" s="98"/>
      <c r="H87" s="98"/>
      <c r="I87" s="98"/>
      <c r="J87" s="98"/>
      <c r="K87" s="98"/>
      <c r="L87" s="98"/>
      <c r="M87" s="98"/>
      <c r="N87" s="98"/>
      <c r="O87" s="98"/>
      <c r="P87" s="98"/>
      <c r="Q87" s="98" t="s">
        <v>213</v>
      </c>
      <c r="R87" s="98"/>
      <c r="S87" s="494"/>
      <c r="T87" s="98"/>
      <c r="U87" s="98"/>
      <c r="V87" s="98"/>
      <c r="W87" s="98"/>
      <c r="X87" s="98"/>
      <c r="Y87" s="98"/>
      <c r="Z87" s="98"/>
      <c r="AA87" s="98"/>
      <c r="AB87" s="98"/>
      <c r="AC87" s="98"/>
      <c r="AD87" s="98"/>
    </row>
    <row r="88">
      <c r="A88" s="98"/>
      <c r="B88" s="488"/>
      <c r="C88" s="98"/>
      <c r="D88" s="98"/>
      <c r="E88" s="98"/>
      <c r="F88" s="98"/>
      <c r="G88" s="98"/>
      <c r="H88" s="98"/>
      <c r="I88" s="98"/>
      <c r="J88" s="98"/>
      <c r="K88" s="98"/>
      <c r="L88" s="98"/>
      <c r="M88" s="98"/>
      <c r="N88" s="98"/>
      <c r="O88" s="98"/>
      <c r="P88" s="98"/>
      <c r="Q88" s="98" t="s">
        <v>213</v>
      </c>
      <c r="R88" s="98"/>
      <c r="S88" s="494"/>
      <c r="T88" s="98"/>
      <c r="U88" s="98"/>
      <c r="V88" s="98"/>
      <c r="W88" s="98"/>
      <c r="X88" s="98"/>
      <c r="Y88" s="98"/>
      <c r="Z88" s="98"/>
      <c r="AA88" s="98"/>
      <c r="AB88" s="98"/>
      <c r="AC88" s="98"/>
      <c r="AD88" s="98"/>
    </row>
    <row r="89">
      <c r="A89" s="98"/>
      <c r="B89" s="488"/>
      <c r="C89" s="98"/>
      <c r="D89" s="98"/>
      <c r="E89" s="98"/>
      <c r="F89" s="98"/>
      <c r="G89" s="98"/>
      <c r="H89" s="98"/>
      <c r="I89" s="98"/>
      <c r="J89" s="98"/>
      <c r="K89" s="98"/>
      <c r="L89" s="98"/>
      <c r="M89" s="98"/>
      <c r="N89" s="98"/>
      <c r="O89" s="98"/>
      <c r="P89" s="98"/>
      <c r="Q89" s="98" t="s">
        <v>213</v>
      </c>
      <c r="R89" s="98"/>
      <c r="S89" s="494"/>
      <c r="T89" s="98"/>
      <c r="U89" s="98"/>
      <c r="V89" s="98"/>
      <c r="W89" s="98"/>
      <c r="X89" s="98"/>
      <c r="Y89" s="98"/>
      <c r="Z89" s="98"/>
      <c r="AA89" s="98"/>
      <c r="AB89" s="98"/>
      <c r="AC89" s="98"/>
      <c r="AD89" s="98"/>
    </row>
    <row r="90">
      <c r="A90" s="98"/>
      <c r="B90" s="488"/>
      <c r="C90" s="98"/>
      <c r="D90" s="98"/>
      <c r="E90" s="98"/>
      <c r="F90" s="98"/>
      <c r="G90" s="98"/>
      <c r="H90" s="98"/>
      <c r="I90" s="98"/>
      <c r="J90" s="98"/>
      <c r="K90" s="98"/>
      <c r="L90" s="98"/>
      <c r="M90" s="98"/>
      <c r="N90" s="98"/>
      <c r="O90" s="98"/>
      <c r="P90" s="98"/>
      <c r="Q90" s="98" t="s">
        <v>213</v>
      </c>
      <c r="R90" s="98"/>
      <c r="S90" s="494"/>
      <c r="T90" s="98"/>
      <c r="U90" s="98"/>
      <c r="V90" s="98"/>
      <c r="W90" s="98"/>
      <c r="X90" s="98"/>
      <c r="Y90" s="98"/>
      <c r="Z90" s="98"/>
      <c r="AA90" s="98"/>
      <c r="AB90" s="98"/>
      <c r="AC90" s="98"/>
      <c r="AD90" s="98"/>
    </row>
    <row r="91">
      <c r="A91" s="98"/>
      <c r="B91" s="488"/>
      <c r="C91" s="98"/>
      <c r="D91" s="98"/>
      <c r="E91" s="98"/>
      <c r="F91" s="98"/>
      <c r="G91" s="98"/>
      <c r="H91" s="98"/>
      <c r="I91" s="98"/>
      <c r="J91" s="98"/>
      <c r="K91" s="98"/>
      <c r="L91" s="98"/>
      <c r="M91" s="98"/>
      <c r="N91" s="98"/>
      <c r="O91" s="98"/>
      <c r="P91" s="98"/>
      <c r="Q91" s="98" t="s">
        <v>213</v>
      </c>
      <c r="R91" s="98"/>
      <c r="S91" s="494"/>
      <c r="T91" s="98"/>
      <c r="U91" s="98"/>
      <c r="V91" s="98"/>
      <c r="W91" s="98"/>
      <c r="X91" s="98"/>
      <c r="Y91" s="98"/>
      <c r="Z91" s="98"/>
      <c r="AA91" s="98"/>
      <c r="AB91" s="98"/>
      <c r="AC91" s="98"/>
      <c r="AD91" s="98"/>
    </row>
    <row r="92">
      <c r="A92" s="98"/>
      <c r="B92" s="488"/>
      <c r="C92" s="98"/>
      <c r="D92" s="98"/>
      <c r="E92" s="98"/>
      <c r="F92" s="98"/>
      <c r="G92" s="98"/>
      <c r="H92" s="98"/>
      <c r="I92" s="98"/>
      <c r="J92" s="98"/>
      <c r="K92" s="98"/>
      <c r="L92" s="98"/>
      <c r="M92" s="98"/>
      <c r="N92" s="98"/>
      <c r="O92" s="98"/>
      <c r="P92" s="98"/>
      <c r="Q92" s="98" t="s">
        <v>213</v>
      </c>
      <c r="R92" s="98"/>
      <c r="S92" s="494"/>
      <c r="T92" s="98"/>
      <c r="U92" s="98"/>
      <c r="V92" s="98"/>
      <c r="W92" s="98"/>
      <c r="X92" s="98"/>
      <c r="Y92" s="98"/>
      <c r="Z92" s="98"/>
      <c r="AA92" s="98"/>
      <c r="AB92" s="98"/>
      <c r="AC92" s="98"/>
      <c r="AD92" s="98"/>
    </row>
    <row r="93">
      <c r="A93" s="98"/>
      <c r="B93" s="488"/>
      <c r="C93" s="98"/>
      <c r="D93" s="98"/>
      <c r="E93" s="98"/>
      <c r="F93" s="98"/>
      <c r="G93" s="98"/>
      <c r="H93" s="98"/>
      <c r="I93" s="98"/>
      <c r="J93" s="98"/>
      <c r="K93" s="98"/>
      <c r="L93" s="98"/>
      <c r="M93" s="98"/>
      <c r="N93" s="98"/>
      <c r="O93" s="98"/>
      <c r="P93" s="98"/>
      <c r="Q93" s="98" t="s">
        <v>213</v>
      </c>
      <c r="R93" s="98"/>
      <c r="S93" s="494"/>
      <c r="T93" s="98"/>
      <c r="U93" s="98"/>
      <c r="V93" s="98"/>
      <c r="W93" s="98"/>
      <c r="X93" s="98"/>
      <c r="Y93" s="98"/>
      <c r="Z93" s="98"/>
      <c r="AA93" s="98"/>
      <c r="AB93" s="98"/>
      <c r="AC93" s="98"/>
      <c r="AD93" s="98"/>
    </row>
    <row r="94">
      <c r="A94" s="98"/>
      <c r="B94" s="488"/>
      <c r="C94" s="98"/>
      <c r="D94" s="98"/>
      <c r="E94" s="98"/>
      <c r="F94" s="98"/>
      <c r="G94" s="98"/>
      <c r="H94" s="98"/>
      <c r="I94" s="98"/>
      <c r="J94" s="98"/>
      <c r="K94" s="98"/>
      <c r="L94" s="98"/>
      <c r="M94" s="98"/>
      <c r="N94" s="98"/>
      <c r="O94" s="98"/>
      <c r="P94" s="98"/>
      <c r="Q94" s="98" t="s">
        <v>213</v>
      </c>
      <c r="R94" s="98"/>
      <c r="S94" s="494"/>
      <c r="T94" s="98"/>
      <c r="U94" s="98"/>
      <c r="V94" s="98"/>
      <c r="W94" s="98"/>
      <c r="X94" s="98"/>
      <c r="Y94" s="98"/>
      <c r="Z94" s="98"/>
      <c r="AA94" s="98"/>
      <c r="AB94" s="98"/>
      <c r="AC94" s="98"/>
      <c r="AD94" s="98"/>
    </row>
    <row r="95">
      <c r="A95" s="98"/>
      <c r="B95" s="488"/>
      <c r="C95" s="98"/>
      <c r="D95" s="98"/>
      <c r="E95" s="98"/>
      <c r="F95" s="98"/>
      <c r="G95" s="98"/>
      <c r="H95" s="98"/>
      <c r="I95" s="98"/>
      <c r="J95" s="98"/>
      <c r="K95" s="98"/>
      <c r="L95" s="98"/>
      <c r="M95" s="98"/>
      <c r="N95" s="98"/>
      <c r="O95" s="98"/>
      <c r="P95" s="98"/>
      <c r="Q95" s="98" t="s">
        <v>213</v>
      </c>
      <c r="R95" s="98"/>
      <c r="S95" s="494"/>
      <c r="T95" s="98"/>
      <c r="U95" s="98"/>
      <c r="V95" s="98"/>
      <c r="W95" s="98"/>
      <c r="X95" s="98"/>
      <c r="Y95" s="98"/>
      <c r="Z95" s="98"/>
      <c r="AA95" s="98"/>
      <c r="AB95" s="98"/>
      <c r="AC95" s="98"/>
      <c r="AD95" s="98"/>
    </row>
    <row r="96">
      <c r="A96" s="98"/>
      <c r="B96" s="488"/>
      <c r="C96" s="98"/>
      <c r="D96" s="98"/>
      <c r="E96" s="98"/>
      <c r="F96" s="98"/>
      <c r="G96" s="98"/>
      <c r="H96" s="98"/>
      <c r="I96" s="98"/>
      <c r="J96" s="98"/>
      <c r="K96" s="98"/>
      <c r="L96" s="98"/>
      <c r="M96" s="98"/>
      <c r="N96" s="98"/>
      <c r="O96" s="98"/>
      <c r="P96" s="98"/>
      <c r="Q96" s="98" t="s">
        <v>213</v>
      </c>
      <c r="R96" s="98"/>
      <c r="S96" s="494"/>
      <c r="T96" s="98"/>
      <c r="U96" s="98"/>
      <c r="V96" s="98"/>
      <c r="W96" s="98"/>
      <c r="X96" s="98"/>
      <c r="Y96" s="98"/>
      <c r="Z96" s="98"/>
      <c r="AA96" s="98"/>
      <c r="AB96" s="98"/>
      <c r="AC96" s="98"/>
      <c r="AD96" s="98"/>
    </row>
    <row r="97">
      <c r="A97" s="98"/>
      <c r="B97" s="488"/>
      <c r="C97" s="98"/>
      <c r="D97" s="98"/>
      <c r="E97" s="98"/>
      <c r="F97" s="98"/>
      <c r="G97" s="98"/>
      <c r="H97" s="98"/>
      <c r="I97" s="98"/>
      <c r="J97" s="98"/>
      <c r="K97" s="98"/>
      <c r="L97" s="98"/>
      <c r="M97" s="98"/>
      <c r="N97" s="98"/>
      <c r="O97" s="98"/>
      <c r="P97" s="98"/>
      <c r="Q97" s="98" t="s">
        <v>213</v>
      </c>
      <c r="R97" s="98"/>
      <c r="S97" s="494"/>
      <c r="T97" s="98"/>
      <c r="U97" s="98"/>
      <c r="V97" s="98"/>
      <c r="W97" s="98"/>
      <c r="X97" s="98"/>
      <c r="Y97" s="98"/>
      <c r="Z97" s="98"/>
      <c r="AA97" s="98"/>
      <c r="AB97" s="98"/>
      <c r="AC97" s="98"/>
      <c r="AD97" s="98"/>
    </row>
    <row r="98">
      <c r="A98" s="98"/>
      <c r="B98" s="488"/>
      <c r="C98" s="98"/>
      <c r="D98" s="98"/>
      <c r="E98" s="98"/>
      <c r="F98" s="98"/>
      <c r="G98" s="98"/>
      <c r="H98" s="98"/>
      <c r="I98" s="98"/>
      <c r="J98" s="98"/>
      <c r="K98" s="98"/>
      <c r="L98" s="98"/>
      <c r="M98" s="98"/>
      <c r="N98" s="98"/>
      <c r="O98" s="98"/>
      <c r="P98" s="98"/>
      <c r="Q98" s="98" t="s">
        <v>213</v>
      </c>
      <c r="R98" s="98"/>
      <c r="S98" s="494"/>
      <c r="T98" s="98"/>
      <c r="U98" s="98"/>
      <c r="V98" s="98"/>
      <c r="W98" s="98"/>
      <c r="X98" s="98"/>
      <c r="Y98" s="98"/>
      <c r="Z98" s="98"/>
      <c r="AA98" s="98"/>
      <c r="AB98" s="98"/>
      <c r="AC98" s="98"/>
      <c r="AD98" s="98"/>
    </row>
    <row r="99">
      <c r="A99" s="98"/>
      <c r="B99" s="488"/>
      <c r="C99" s="98"/>
      <c r="D99" s="98"/>
      <c r="E99" s="98"/>
      <c r="F99" s="98"/>
      <c r="G99" s="98"/>
      <c r="H99" s="98"/>
      <c r="I99" s="98"/>
      <c r="J99" s="98"/>
      <c r="K99" s="98"/>
      <c r="L99" s="98"/>
      <c r="M99" s="98"/>
      <c r="N99" s="98"/>
      <c r="O99" s="98"/>
      <c r="P99" s="98"/>
      <c r="Q99" s="98" t="s">
        <v>213</v>
      </c>
      <c r="R99" s="98"/>
      <c r="S99" s="494"/>
      <c r="T99" s="98"/>
      <c r="U99" s="98"/>
      <c r="V99" s="98"/>
      <c r="W99" s="98"/>
      <c r="X99" s="98"/>
      <c r="Y99" s="98"/>
      <c r="Z99" s="98"/>
      <c r="AA99" s="98"/>
      <c r="AB99" s="98"/>
      <c r="AC99" s="98"/>
      <c r="AD99" s="98"/>
    </row>
    <row r="100">
      <c r="A100" s="98"/>
      <c r="B100" s="488"/>
      <c r="C100" s="98"/>
      <c r="D100" s="98"/>
      <c r="E100" s="98"/>
      <c r="F100" s="98"/>
      <c r="G100" s="98"/>
      <c r="H100" s="98"/>
      <c r="I100" s="98"/>
      <c r="J100" s="98"/>
      <c r="K100" s="98"/>
      <c r="L100" s="98"/>
      <c r="M100" s="98"/>
      <c r="N100" s="98"/>
      <c r="O100" s="98"/>
      <c r="P100" s="98"/>
      <c r="Q100" s="98" t="s">
        <v>213</v>
      </c>
      <c r="R100" s="98"/>
      <c r="S100" s="494"/>
      <c r="T100" s="98"/>
      <c r="U100" s="98"/>
      <c r="V100" s="98"/>
      <c r="W100" s="98"/>
      <c r="X100" s="98"/>
      <c r="Y100" s="98"/>
      <c r="Z100" s="98"/>
      <c r="AA100" s="98"/>
      <c r="AB100" s="98"/>
      <c r="AC100" s="98"/>
      <c r="AD100" s="98"/>
    </row>
    <row r="101">
      <c r="A101" s="98"/>
      <c r="B101" s="488"/>
      <c r="C101" s="98"/>
      <c r="D101" s="98"/>
      <c r="E101" s="98"/>
      <c r="F101" s="98"/>
      <c r="G101" s="98"/>
      <c r="H101" s="98"/>
      <c r="I101" s="98"/>
      <c r="J101" s="98"/>
      <c r="K101" s="98"/>
      <c r="L101" s="98"/>
      <c r="M101" s="98"/>
      <c r="N101" s="98"/>
      <c r="O101" s="98"/>
      <c r="P101" s="98"/>
      <c r="Q101" s="98" t="s">
        <v>213</v>
      </c>
      <c r="R101" s="98"/>
      <c r="S101" s="494"/>
      <c r="T101" s="98"/>
      <c r="U101" s="98"/>
      <c r="V101" s="98"/>
      <c r="W101" s="98"/>
      <c r="X101" s="98"/>
      <c r="Y101" s="98"/>
      <c r="Z101" s="98"/>
      <c r="AA101" s="98"/>
      <c r="AB101" s="98"/>
      <c r="AC101" s="98"/>
      <c r="AD101" s="98"/>
    </row>
    <row r="102">
      <c r="A102" s="98"/>
      <c r="B102" s="488"/>
      <c r="C102" s="98"/>
      <c r="D102" s="98"/>
      <c r="E102" s="98"/>
      <c r="F102" s="98"/>
      <c r="G102" s="98"/>
      <c r="H102" s="98"/>
      <c r="I102" s="98"/>
      <c r="J102" s="98"/>
      <c r="K102" s="98"/>
      <c r="L102" s="98"/>
      <c r="M102" s="98"/>
      <c r="N102" s="98"/>
      <c r="O102" s="98"/>
      <c r="P102" s="98"/>
      <c r="Q102" s="98" t="s">
        <v>213</v>
      </c>
      <c r="R102" s="98"/>
      <c r="S102" s="494"/>
      <c r="T102" s="98"/>
      <c r="U102" s="98"/>
      <c r="V102" s="98"/>
      <c r="W102" s="98"/>
      <c r="X102" s="98"/>
      <c r="Y102" s="98"/>
      <c r="Z102" s="98"/>
      <c r="AA102" s="98"/>
      <c r="AB102" s="98"/>
      <c r="AC102" s="98"/>
      <c r="AD102" s="98"/>
    </row>
    <row r="103">
      <c r="A103" s="98"/>
      <c r="B103" s="488"/>
      <c r="C103" s="98"/>
      <c r="D103" s="98"/>
      <c r="E103" s="98"/>
      <c r="F103" s="98"/>
      <c r="G103" s="98"/>
      <c r="H103" s="98"/>
      <c r="I103" s="98"/>
      <c r="J103" s="98"/>
      <c r="K103" s="98"/>
      <c r="L103" s="98"/>
      <c r="M103" s="98"/>
      <c r="N103" s="98"/>
      <c r="O103" s="98"/>
      <c r="P103" s="98"/>
      <c r="Q103" s="98" t="s">
        <v>213</v>
      </c>
      <c r="R103" s="98"/>
      <c r="S103" s="494"/>
      <c r="T103" s="98"/>
      <c r="U103" s="98"/>
      <c r="V103" s="98"/>
      <c r="W103" s="98"/>
      <c r="X103" s="98"/>
      <c r="Y103" s="98"/>
      <c r="Z103" s="98"/>
      <c r="AA103" s="98"/>
      <c r="AB103" s="98"/>
      <c r="AC103" s="98"/>
      <c r="AD103" s="98"/>
    </row>
    <row r="104">
      <c r="A104" s="98"/>
      <c r="B104" s="488"/>
      <c r="C104" s="98"/>
      <c r="D104" s="98"/>
      <c r="E104" s="98"/>
      <c r="F104" s="98"/>
      <c r="G104" s="98"/>
      <c r="H104" s="98"/>
      <c r="I104" s="98"/>
      <c r="J104" s="98"/>
      <c r="K104" s="98"/>
      <c r="L104" s="98"/>
      <c r="M104" s="98"/>
      <c r="N104" s="98"/>
      <c r="O104" s="98"/>
      <c r="P104" s="98"/>
      <c r="Q104" s="98" t="s">
        <v>213</v>
      </c>
      <c r="R104" s="98"/>
      <c r="S104" s="494"/>
      <c r="T104" s="98"/>
      <c r="U104" s="98"/>
      <c r="V104" s="98"/>
      <c r="W104" s="98"/>
      <c r="X104" s="98"/>
      <c r="Y104" s="98"/>
      <c r="Z104" s="98"/>
      <c r="AA104" s="98"/>
      <c r="AB104" s="98"/>
      <c r="AC104" s="98"/>
      <c r="AD104" s="98"/>
    </row>
    <row r="105">
      <c r="A105" s="98"/>
      <c r="B105" s="488"/>
      <c r="C105" s="98"/>
      <c r="D105" s="98"/>
      <c r="E105" s="98"/>
      <c r="F105" s="98"/>
      <c r="G105" s="98"/>
      <c r="H105" s="98"/>
      <c r="I105" s="98"/>
      <c r="J105" s="98"/>
      <c r="K105" s="98"/>
      <c r="L105" s="98"/>
      <c r="M105" s="98"/>
      <c r="N105" s="98"/>
      <c r="O105" s="98"/>
      <c r="P105" s="98"/>
      <c r="Q105" s="98" t="s">
        <v>213</v>
      </c>
      <c r="R105" s="98"/>
      <c r="S105" s="494"/>
      <c r="T105" s="98"/>
      <c r="U105" s="98"/>
      <c r="V105" s="98"/>
      <c r="W105" s="98"/>
      <c r="X105" s="98"/>
      <c r="Y105" s="98"/>
      <c r="Z105" s="98"/>
      <c r="AA105" s="98"/>
      <c r="AB105" s="98"/>
      <c r="AC105" s="98"/>
      <c r="AD105" s="98"/>
    </row>
    <row r="106">
      <c r="A106" s="98"/>
      <c r="B106" s="488"/>
      <c r="C106" s="98"/>
      <c r="D106" s="98"/>
      <c r="E106" s="98"/>
      <c r="F106" s="98"/>
      <c r="G106" s="98"/>
      <c r="H106" s="98"/>
      <c r="I106" s="98"/>
      <c r="J106" s="98"/>
      <c r="K106" s="98"/>
      <c r="L106" s="98"/>
      <c r="M106" s="98"/>
      <c r="N106" s="98"/>
      <c r="O106" s="98"/>
      <c r="P106" s="98"/>
      <c r="Q106" s="98" t="s">
        <v>213</v>
      </c>
      <c r="R106" s="98"/>
      <c r="S106" s="494"/>
      <c r="T106" s="98"/>
      <c r="U106" s="98"/>
      <c r="V106" s="98"/>
      <c r="W106" s="98"/>
      <c r="X106" s="98"/>
      <c r="Y106" s="98"/>
      <c r="Z106" s="98"/>
      <c r="AA106" s="98"/>
      <c r="AB106" s="98"/>
      <c r="AC106" s="98"/>
      <c r="AD106" s="98"/>
    </row>
    <row r="107">
      <c r="A107" s="98"/>
      <c r="B107" s="488"/>
      <c r="C107" s="98"/>
      <c r="D107" s="98"/>
      <c r="E107" s="98"/>
      <c r="F107" s="98"/>
      <c r="G107" s="98"/>
      <c r="H107" s="98"/>
      <c r="I107" s="98"/>
      <c r="J107" s="98"/>
      <c r="K107" s="98"/>
      <c r="L107" s="98"/>
      <c r="M107" s="98"/>
      <c r="N107" s="98"/>
      <c r="O107" s="98"/>
      <c r="P107" s="98"/>
      <c r="Q107" s="98" t="s">
        <v>213</v>
      </c>
      <c r="R107" s="98"/>
      <c r="S107" s="494"/>
      <c r="T107" s="98"/>
      <c r="U107" s="98"/>
      <c r="V107" s="98"/>
      <c r="W107" s="98"/>
      <c r="X107" s="98"/>
      <c r="Y107" s="98"/>
      <c r="Z107" s="98"/>
      <c r="AA107" s="98"/>
      <c r="AB107" s="98"/>
      <c r="AC107" s="98"/>
      <c r="AD107" s="98"/>
    </row>
    <row r="108">
      <c r="A108" s="98"/>
      <c r="B108" s="488"/>
      <c r="C108" s="98"/>
      <c r="D108" s="98"/>
      <c r="E108" s="98"/>
      <c r="F108" s="98"/>
      <c r="G108" s="98"/>
      <c r="H108" s="98"/>
      <c r="I108" s="98"/>
      <c r="J108" s="98"/>
      <c r="K108" s="98"/>
      <c r="L108" s="98"/>
      <c r="M108" s="98"/>
      <c r="N108" s="98"/>
      <c r="O108" s="98"/>
      <c r="P108" s="98"/>
      <c r="Q108" s="98" t="s">
        <v>213</v>
      </c>
      <c r="R108" s="98"/>
      <c r="S108" s="494"/>
      <c r="T108" s="98"/>
      <c r="U108" s="98"/>
      <c r="V108" s="98"/>
      <c r="W108" s="98"/>
      <c r="X108" s="98"/>
      <c r="Y108" s="98"/>
      <c r="Z108" s="98"/>
      <c r="AA108" s="98"/>
      <c r="AB108" s="98"/>
      <c r="AC108" s="98"/>
      <c r="AD108" s="98"/>
    </row>
    <row r="109">
      <c r="A109" s="98"/>
      <c r="B109" s="488"/>
      <c r="C109" s="98"/>
      <c r="D109" s="98"/>
      <c r="E109" s="98"/>
      <c r="F109" s="98"/>
      <c r="G109" s="98"/>
      <c r="H109" s="98"/>
      <c r="I109" s="98"/>
      <c r="J109" s="98"/>
      <c r="K109" s="98"/>
      <c r="L109" s="98"/>
      <c r="M109" s="98"/>
      <c r="N109" s="98"/>
      <c r="O109" s="98"/>
      <c r="P109" s="98"/>
      <c r="Q109" s="98" t="s">
        <v>213</v>
      </c>
      <c r="R109" s="98"/>
      <c r="S109" s="494"/>
      <c r="T109" s="98"/>
      <c r="U109" s="98"/>
      <c r="V109" s="98"/>
      <c r="W109" s="98"/>
      <c r="X109" s="98"/>
      <c r="Y109" s="98"/>
      <c r="Z109" s="98"/>
      <c r="AA109" s="98"/>
      <c r="AB109" s="98"/>
      <c r="AC109" s="98"/>
      <c r="AD109" s="98"/>
    </row>
    <row r="110">
      <c r="A110" s="98"/>
      <c r="B110" s="488"/>
      <c r="C110" s="98"/>
      <c r="D110" s="98"/>
      <c r="E110" s="98"/>
      <c r="F110" s="98"/>
      <c r="G110" s="98"/>
      <c r="H110" s="98"/>
      <c r="I110" s="98"/>
      <c r="J110" s="98"/>
      <c r="K110" s="98"/>
      <c r="L110" s="98"/>
      <c r="M110" s="98"/>
      <c r="N110" s="98"/>
      <c r="O110" s="98"/>
      <c r="P110" s="98"/>
      <c r="Q110" s="98" t="s">
        <v>213</v>
      </c>
      <c r="R110" s="98"/>
      <c r="S110" s="494"/>
      <c r="T110" s="98"/>
      <c r="U110" s="98"/>
      <c r="V110" s="98"/>
      <c r="W110" s="98"/>
      <c r="X110" s="98"/>
      <c r="Y110" s="98"/>
      <c r="Z110" s="98"/>
      <c r="AA110" s="98"/>
      <c r="AB110" s="98"/>
      <c r="AC110" s="98"/>
      <c r="AD110" s="98"/>
    </row>
    <row r="111">
      <c r="A111" s="98"/>
      <c r="B111" s="488"/>
      <c r="C111" s="98"/>
      <c r="D111" s="98"/>
      <c r="E111" s="98"/>
      <c r="F111" s="98"/>
      <c r="G111" s="98"/>
      <c r="H111" s="98"/>
      <c r="I111" s="98"/>
      <c r="J111" s="98"/>
      <c r="K111" s="98"/>
      <c r="L111" s="98"/>
      <c r="M111" s="98"/>
      <c r="N111" s="98"/>
      <c r="O111" s="98"/>
      <c r="P111" s="98"/>
      <c r="Q111" s="98" t="s">
        <v>213</v>
      </c>
      <c r="R111" s="98"/>
      <c r="S111" s="494"/>
      <c r="T111" s="98"/>
      <c r="U111" s="98"/>
      <c r="V111" s="98"/>
      <c r="W111" s="98"/>
      <c r="X111" s="98"/>
      <c r="Y111" s="98"/>
      <c r="Z111" s="98"/>
      <c r="AA111" s="98"/>
      <c r="AB111" s="98"/>
      <c r="AC111" s="98"/>
      <c r="AD111" s="98"/>
    </row>
    <row r="112">
      <c r="A112" s="98"/>
      <c r="B112" s="488"/>
      <c r="C112" s="98"/>
      <c r="D112" s="98"/>
      <c r="E112" s="98"/>
      <c r="F112" s="98"/>
      <c r="G112" s="98"/>
      <c r="H112" s="98"/>
      <c r="I112" s="98"/>
      <c r="J112" s="98"/>
      <c r="K112" s="98"/>
      <c r="L112" s="98"/>
      <c r="M112" s="98"/>
      <c r="N112" s="98"/>
      <c r="O112" s="98"/>
      <c r="P112" s="98"/>
      <c r="Q112" s="98" t="s">
        <v>213</v>
      </c>
      <c r="R112" s="98"/>
      <c r="S112" s="494"/>
      <c r="T112" s="98"/>
      <c r="U112" s="98"/>
      <c r="V112" s="98"/>
      <c r="W112" s="98"/>
      <c r="X112" s="98"/>
      <c r="Y112" s="98"/>
      <c r="Z112" s="98"/>
      <c r="AA112" s="98"/>
      <c r="AB112" s="98"/>
      <c r="AC112" s="98"/>
      <c r="AD112" s="98"/>
    </row>
    <row r="113">
      <c r="A113" s="98"/>
      <c r="B113" s="488"/>
      <c r="C113" s="98"/>
      <c r="D113" s="98"/>
      <c r="E113" s="98"/>
      <c r="F113" s="98"/>
      <c r="G113" s="98"/>
      <c r="H113" s="98"/>
      <c r="I113" s="98"/>
      <c r="J113" s="98"/>
      <c r="K113" s="98"/>
      <c r="L113" s="98"/>
      <c r="M113" s="98"/>
      <c r="N113" s="98"/>
      <c r="O113" s="98"/>
      <c r="P113" s="98"/>
      <c r="Q113" s="98" t="s">
        <v>213</v>
      </c>
      <c r="R113" s="98"/>
      <c r="S113" s="494"/>
      <c r="T113" s="98"/>
      <c r="U113" s="98"/>
      <c r="V113" s="98"/>
      <c r="W113" s="98"/>
      <c r="X113" s="98"/>
      <c r="Y113" s="98"/>
      <c r="Z113" s="98"/>
      <c r="AA113" s="98"/>
      <c r="AB113" s="98"/>
      <c r="AC113" s="98"/>
      <c r="AD113" s="98"/>
    </row>
    <row r="114">
      <c r="A114" s="98"/>
      <c r="B114" s="488"/>
      <c r="C114" s="98"/>
      <c r="D114" s="98"/>
      <c r="E114" s="98"/>
      <c r="F114" s="98"/>
      <c r="G114" s="98"/>
      <c r="H114" s="98"/>
      <c r="I114" s="98"/>
      <c r="J114" s="98"/>
      <c r="K114" s="98"/>
      <c r="L114" s="98"/>
      <c r="M114" s="98"/>
      <c r="N114" s="98"/>
      <c r="O114" s="98"/>
      <c r="P114" s="98"/>
      <c r="Q114" s="98" t="s">
        <v>213</v>
      </c>
      <c r="R114" s="98"/>
      <c r="S114" s="494"/>
      <c r="T114" s="98"/>
      <c r="U114" s="98"/>
      <c r="V114" s="98"/>
      <c r="W114" s="98"/>
      <c r="X114" s="98"/>
      <c r="Y114" s="98"/>
      <c r="Z114" s="98"/>
      <c r="AA114" s="98"/>
      <c r="AB114" s="98"/>
      <c r="AC114" s="98"/>
      <c r="AD114" s="98"/>
    </row>
    <row r="115">
      <c r="A115" s="98"/>
      <c r="B115" s="488"/>
      <c r="C115" s="98"/>
      <c r="D115" s="98"/>
      <c r="E115" s="98"/>
      <c r="F115" s="98"/>
      <c r="G115" s="98"/>
      <c r="H115" s="98"/>
      <c r="I115" s="98"/>
      <c r="J115" s="98"/>
      <c r="K115" s="98"/>
      <c r="L115" s="98"/>
      <c r="M115" s="98"/>
      <c r="N115" s="98"/>
      <c r="O115" s="98"/>
      <c r="P115" s="98"/>
      <c r="Q115" s="98" t="s">
        <v>213</v>
      </c>
      <c r="R115" s="98"/>
      <c r="S115" s="494"/>
      <c r="T115" s="98"/>
      <c r="U115" s="98"/>
      <c r="V115" s="98"/>
      <c r="W115" s="98"/>
      <c r="X115" s="98"/>
      <c r="Y115" s="98"/>
      <c r="Z115" s="98"/>
      <c r="AA115" s="98"/>
      <c r="AB115" s="98"/>
      <c r="AC115" s="98"/>
      <c r="AD115" s="98"/>
    </row>
    <row r="116">
      <c r="A116" s="98"/>
      <c r="B116" s="488"/>
      <c r="C116" s="98"/>
      <c r="D116" s="98"/>
      <c r="E116" s="98"/>
      <c r="F116" s="98"/>
      <c r="G116" s="98"/>
      <c r="H116" s="98"/>
      <c r="I116" s="98"/>
      <c r="J116" s="98"/>
      <c r="K116" s="98"/>
      <c r="L116" s="98"/>
      <c r="M116" s="98"/>
      <c r="N116" s="98"/>
      <c r="O116" s="98"/>
      <c r="P116" s="98"/>
      <c r="Q116" s="98" t="s">
        <v>213</v>
      </c>
      <c r="R116" s="98"/>
      <c r="S116" s="494"/>
      <c r="T116" s="98"/>
      <c r="U116" s="98"/>
      <c r="V116" s="98"/>
      <c r="W116" s="98"/>
      <c r="X116" s="98"/>
      <c r="Y116" s="98"/>
      <c r="Z116" s="98"/>
      <c r="AA116" s="98"/>
      <c r="AB116" s="98"/>
      <c r="AC116" s="98"/>
      <c r="AD116" s="98"/>
    </row>
    <row r="117">
      <c r="A117" s="98"/>
      <c r="B117" s="488"/>
      <c r="C117" s="98"/>
      <c r="D117" s="98"/>
      <c r="E117" s="98"/>
      <c r="F117" s="98"/>
      <c r="G117" s="98"/>
      <c r="H117" s="98"/>
      <c r="I117" s="98"/>
      <c r="J117" s="98"/>
      <c r="K117" s="98"/>
      <c r="L117" s="98"/>
      <c r="M117" s="98"/>
      <c r="N117" s="98"/>
      <c r="O117" s="98"/>
      <c r="P117" s="98"/>
      <c r="Q117" s="98" t="s">
        <v>213</v>
      </c>
      <c r="R117" s="98"/>
      <c r="S117" s="494"/>
      <c r="T117" s="98"/>
      <c r="U117" s="98"/>
      <c r="V117" s="98"/>
      <c r="W117" s="98"/>
      <c r="X117" s="98"/>
      <c r="Y117" s="98"/>
      <c r="Z117" s="98"/>
      <c r="AA117" s="98"/>
      <c r="AB117" s="98"/>
      <c r="AC117" s="98"/>
      <c r="AD117" s="98"/>
    </row>
    <row r="118">
      <c r="A118" s="98"/>
      <c r="B118" s="488"/>
      <c r="C118" s="98"/>
      <c r="D118" s="98"/>
      <c r="E118" s="98"/>
      <c r="F118" s="98"/>
      <c r="G118" s="98"/>
      <c r="H118" s="98"/>
      <c r="I118" s="98"/>
      <c r="J118" s="98"/>
      <c r="K118" s="98"/>
      <c r="L118" s="98"/>
      <c r="M118" s="98"/>
      <c r="N118" s="98"/>
      <c r="O118" s="98"/>
      <c r="P118" s="98"/>
      <c r="Q118" s="98" t="s">
        <v>213</v>
      </c>
      <c r="R118" s="98"/>
      <c r="S118" s="494"/>
      <c r="T118" s="98"/>
      <c r="U118" s="98"/>
      <c r="V118" s="98"/>
      <c r="W118" s="98"/>
      <c r="X118" s="98"/>
      <c r="Y118" s="98"/>
      <c r="Z118" s="98"/>
      <c r="AA118" s="98"/>
      <c r="AB118" s="98"/>
      <c r="AC118" s="98"/>
      <c r="AD118" s="98"/>
    </row>
    <row r="119">
      <c r="A119" s="98"/>
      <c r="B119" s="488"/>
      <c r="C119" s="98"/>
      <c r="D119" s="98"/>
      <c r="E119" s="98"/>
      <c r="F119" s="98"/>
      <c r="G119" s="98"/>
      <c r="H119" s="98"/>
      <c r="I119" s="98"/>
      <c r="J119" s="98"/>
      <c r="K119" s="98"/>
      <c r="L119" s="98"/>
      <c r="M119" s="98"/>
      <c r="N119" s="98"/>
      <c r="O119" s="98"/>
      <c r="P119" s="98"/>
      <c r="Q119" s="98" t="s">
        <v>213</v>
      </c>
      <c r="R119" s="98"/>
      <c r="S119" s="494"/>
      <c r="T119" s="98"/>
      <c r="U119" s="98"/>
      <c r="V119" s="98"/>
      <c r="W119" s="98"/>
      <c r="X119" s="98"/>
      <c r="Y119" s="98"/>
      <c r="Z119" s="98"/>
      <c r="AA119" s="98"/>
      <c r="AB119" s="98"/>
      <c r="AC119" s="98"/>
      <c r="AD119" s="98"/>
    </row>
    <row r="120">
      <c r="A120" s="98"/>
      <c r="B120" s="488"/>
      <c r="C120" s="98"/>
      <c r="D120" s="98"/>
      <c r="E120" s="98"/>
      <c r="F120" s="98"/>
      <c r="G120" s="98"/>
      <c r="H120" s="98"/>
      <c r="I120" s="98"/>
      <c r="J120" s="98"/>
      <c r="K120" s="98"/>
      <c r="L120" s="98"/>
      <c r="M120" s="98"/>
      <c r="N120" s="98"/>
      <c r="O120" s="98"/>
      <c r="P120" s="98"/>
      <c r="Q120" s="98" t="s">
        <v>213</v>
      </c>
      <c r="R120" s="98"/>
      <c r="S120" s="494"/>
      <c r="T120" s="98"/>
      <c r="U120" s="98"/>
      <c r="V120" s="98"/>
      <c r="W120" s="98"/>
      <c r="X120" s="98"/>
      <c r="Y120" s="98"/>
      <c r="Z120" s="98"/>
      <c r="AA120" s="98"/>
      <c r="AB120" s="98"/>
      <c r="AC120" s="98"/>
      <c r="AD120" s="98"/>
    </row>
    <row r="121">
      <c r="A121" s="98"/>
      <c r="B121" s="488"/>
      <c r="C121" s="98"/>
      <c r="D121" s="98"/>
      <c r="E121" s="98"/>
      <c r="F121" s="98"/>
      <c r="G121" s="98"/>
      <c r="H121" s="98"/>
      <c r="I121" s="98"/>
      <c r="J121" s="98"/>
      <c r="K121" s="98"/>
      <c r="L121" s="98"/>
      <c r="M121" s="98"/>
      <c r="N121" s="98"/>
      <c r="O121" s="98"/>
      <c r="P121" s="98"/>
      <c r="Q121" s="98" t="s">
        <v>213</v>
      </c>
      <c r="R121" s="98"/>
      <c r="S121" s="494"/>
      <c r="T121" s="98"/>
      <c r="U121" s="98"/>
      <c r="V121" s="98"/>
      <c r="W121" s="98"/>
      <c r="X121" s="98"/>
      <c r="Y121" s="98"/>
      <c r="Z121" s="98"/>
      <c r="AA121" s="98"/>
      <c r="AB121" s="98"/>
      <c r="AC121" s="98"/>
      <c r="AD121" s="98"/>
    </row>
    <row r="122">
      <c r="A122" s="98"/>
      <c r="B122" s="488"/>
      <c r="C122" s="98"/>
      <c r="D122" s="98"/>
      <c r="E122" s="98"/>
      <c r="F122" s="98"/>
      <c r="G122" s="98"/>
      <c r="H122" s="98"/>
      <c r="I122" s="98"/>
      <c r="J122" s="98"/>
      <c r="K122" s="98"/>
      <c r="L122" s="98"/>
      <c r="M122" s="98"/>
      <c r="N122" s="98"/>
      <c r="O122" s="98"/>
      <c r="P122" s="98"/>
      <c r="Q122" s="98" t="s">
        <v>213</v>
      </c>
      <c r="R122" s="98"/>
      <c r="S122" s="494"/>
      <c r="T122" s="98"/>
      <c r="U122" s="98"/>
      <c r="V122" s="98"/>
      <c r="W122" s="98"/>
      <c r="X122" s="98"/>
      <c r="Y122" s="98"/>
      <c r="Z122" s="98"/>
      <c r="AA122" s="98"/>
      <c r="AB122" s="98"/>
      <c r="AC122" s="98"/>
      <c r="AD122" s="98"/>
    </row>
    <row r="123">
      <c r="A123" s="98"/>
      <c r="B123" s="488"/>
      <c r="C123" s="98"/>
      <c r="D123" s="98"/>
      <c r="E123" s="98"/>
      <c r="F123" s="98"/>
      <c r="G123" s="98"/>
      <c r="H123" s="98"/>
      <c r="I123" s="98"/>
      <c r="J123" s="98"/>
      <c r="K123" s="98"/>
      <c r="L123" s="98"/>
      <c r="M123" s="98"/>
      <c r="N123" s="98"/>
      <c r="O123" s="98"/>
      <c r="P123" s="98"/>
      <c r="Q123" s="98" t="s">
        <v>213</v>
      </c>
      <c r="R123" s="98"/>
      <c r="S123" s="494"/>
      <c r="T123" s="98"/>
      <c r="U123" s="98"/>
      <c r="V123" s="98"/>
      <c r="W123" s="98"/>
      <c r="X123" s="98"/>
      <c r="Y123" s="98"/>
      <c r="Z123" s="98"/>
      <c r="AA123" s="98"/>
      <c r="AB123" s="98"/>
      <c r="AC123" s="98"/>
      <c r="AD123" s="98"/>
    </row>
    <row r="124">
      <c r="A124" s="98"/>
      <c r="B124" s="488"/>
      <c r="C124" s="98"/>
      <c r="D124" s="98"/>
      <c r="E124" s="98"/>
      <c r="F124" s="98"/>
      <c r="G124" s="98"/>
      <c r="H124" s="98"/>
      <c r="I124" s="98"/>
      <c r="J124" s="98"/>
      <c r="K124" s="98"/>
      <c r="L124" s="98"/>
      <c r="M124" s="98"/>
      <c r="N124" s="98"/>
      <c r="O124" s="98"/>
      <c r="P124" s="98"/>
      <c r="Q124" s="98" t="s">
        <v>213</v>
      </c>
      <c r="R124" s="98"/>
      <c r="S124" s="494"/>
      <c r="T124" s="98"/>
      <c r="U124" s="98"/>
      <c r="V124" s="98"/>
      <c r="W124" s="98"/>
      <c r="X124" s="98"/>
      <c r="Y124" s="98"/>
      <c r="Z124" s="98"/>
      <c r="AA124" s="98"/>
      <c r="AB124" s="98"/>
      <c r="AC124" s="98"/>
      <c r="AD124" s="98"/>
    </row>
    <row r="125">
      <c r="A125" s="98"/>
      <c r="B125" s="488"/>
      <c r="C125" s="98"/>
      <c r="D125" s="98"/>
      <c r="E125" s="98"/>
      <c r="F125" s="98"/>
      <c r="G125" s="98"/>
      <c r="H125" s="98"/>
      <c r="I125" s="98"/>
      <c r="J125" s="98"/>
      <c r="K125" s="98"/>
      <c r="L125" s="98"/>
      <c r="M125" s="98"/>
      <c r="N125" s="98"/>
      <c r="O125" s="98"/>
      <c r="P125" s="98"/>
      <c r="Q125" s="98" t="s">
        <v>213</v>
      </c>
      <c r="R125" s="98"/>
      <c r="S125" s="494"/>
      <c r="T125" s="98"/>
      <c r="U125" s="98"/>
      <c r="V125" s="98"/>
      <c r="W125" s="98"/>
      <c r="X125" s="98"/>
      <c r="Y125" s="98"/>
      <c r="Z125" s="98"/>
      <c r="AA125" s="98"/>
      <c r="AB125" s="98"/>
      <c r="AC125" s="98"/>
      <c r="AD125" s="98"/>
    </row>
    <row r="126">
      <c r="A126" s="98"/>
      <c r="B126" s="488"/>
      <c r="C126" s="98"/>
      <c r="D126" s="98"/>
      <c r="E126" s="98"/>
      <c r="F126" s="98"/>
      <c r="G126" s="98"/>
      <c r="H126" s="98"/>
      <c r="I126" s="98"/>
      <c r="J126" s="98"/>
      <c r="K126" s="98"/>
      <c r="L126" s="98"/>
      <c r="M126" s="98"/>
      <c r="N126" s="98"/>
      <c r="O126" s="98"/>
      <c r="P126" s="98"/>
      <c r="Q126" s="98" t="s">
        <v>213</v>
      </c>
      <c r="R126" s="98"/>
      <c r="S126" s="494"/>
      <c r="T126" s="98"/>
      <c r="U126" s="98"/>
      <c r="V126" s="98"/>
      <c r="W126" s="98"/>
      <c r="X126" s="98"/>
      <c r="Y126" s="98"/>
      <c r="Z126" s="98"/>
      <c r="AA126" s="98"/>
      <c r="AB126" s="98"/>
      <c r="AC126" s="98"/>
      <c r="AD126" s="98"/>
    </row>
    <row r="127">
      <c r="A127" s="98"/>
      <c r="B127" s="488"/>
      <c r="C127" s="98"/>
      <c r="D127" s="98"/>
      <c r="E127" s="98"/>
      <c r="F127" s="98"/>
      <c r="G127" s="98"/>
      <c r="H127" s="98"/>
      <c r="I127" s="98"/>
      <c r="J127" s="98"/>
      <c r="K127" s="98"/>
      <c r="L127" s="98"/>
      <c r="M127" s="98"/>
      <c r="N127" s="98"/>
      <c r="O127" s="98"/>
      <c r="P127" s="98"/>
      <c r="Q127" s="98" t="s">
        <v>213</v>
      </c>
      <c r="R127" s="98"/>
      <c r="S127" s="494"/>
      <c r="T127" s="98"/>
      <c r="U127" s="98"/>
      <c r="V127" s="98"/>
      <c r="W127" s="98"/>
      <c r="X127" s="98"/>
      <c r="Y127" s="98"/>
      <c r="Z127" s="98"/>
      <c r="AA127" s="98"/>
      <c r="AB127" s="98"/>
      <c r="AC127" s="98"/>
      <c r="AD127" s="98"/>
    </row>
    <row r="128">
      <c r="A128" s="98"/>
      <c r="B128" s="488"/>
      <c r="C128" s="98"/>
      <c r="D128" s="98"/>
      <c r="E128" s="98"/>
      <c r="F128" s="98"/>
      <c r="G128" s="98"/>
      <c r="H128" s="98"/>
      <c r="I128" s="98"/>
      <c r="J128" s="98"/>
      <c r="K128" s="98"/>
      <c r="L128" s="98"/>
      <c r="M128" s="98"/>
      <c r="N128" s="98"/>
      <c r="O128" s="98"/>
      <c r="P128" s="98"/>
      <c r="Q128" s="98" t="s">
        <v>213</v>
      </c>
      <c r="R128" s="98"/>
      <c r="S128" s="494"/>
      <c r="T128" s="98"/>
      <c r="U128" s="98"/>
      <c r="V128" s="98"/>
      <c r="W128" s="98"/>
      <c r="X128" s="98"/>
      <c r="Y128" s="98"/>
      <c r="Z128" s="98"/>
      <c r="AA128" s="98"/>
      <c r="AB128" s="98"/>
      <c r="AC128" s="98"/>
      <c r="AD128" s="98"/>
    </row>
    <row r="129">
      <c r="A129" s="98"/>
      <c r="B129" s="488"/>
      <c r="C129" s="98"/>
      <c r="D129" s="98"/>
      <c r="E129" s="98"/>
      <c r="F129" s="98"/>
      <c r="G129" s="98"/>
      <c r="H129" s="98"/>
      <c r="I129" s="98"/>
      <c r="J129" s="98"/>
      <c r="K129" s="98"/>
      <c r="L129" s="98"/>
      <c r="M129" s="98"/>
      <c r="N129" s="98"/>
      <c r="O129" s="98"/>
      <c r="P129" s="98"/>
      <c r="Q129" s="98" t="s">
        <v>213</v>
      </c>
      <c r="R129" s="98"/>
      <c r="S129" s="494"/>
      <c r="T129" s="98"/>
      <c r="U129" s="98"/>
      <c r="V129" s="98"/>
      <c r="W129" s="98"/>
      <c r="X129" s="98"/>
      <c r="Y129" s="98"/>
      <c r="Z129" s="98"/>
      <c r="AA129" s="98"/>
      <c r="AB129" s="98"/>
      <c r="AC129" s="98"/>
      <c r="AD129" s="98"/>
    </row>
    <row r="130">
      <c r="A130" s="98"/>
      <c r="B130" s="488"/>
      <c r="C130" s="98"/>
      <c r="D130" s="98"/>
      <c r="E130" s="98"/>
      <c r="F130" s="98"/>
      <c r="G130" s="98"/>
      <c r="H130" s="98"/>
      <c r="I130" s="98"/>
      <c r="J130" s="98"/>
      <c r="K130" s="98"/>
      <c r="L130" s="98"/>
      <c r="M130" s="98"/>
      <c r="N130" s="98"/>
      <c r="O130" s="98"/>
      <c r="P130" s="98"/>
      <c r="Q130" s="98" t="s">
        <v>213</v>
      </c>
      <c r="R130" s="98"/>
      <c r="S130" s="494"/>
      <c r="T130" s="98"/>
      <c r="U130" s="98"/>
      <c r="V130" s="98"/>
      <c r="W130" s="98"/>
      <c r="X130" s="98"/>
      <c r="Y130" s="98"/>
      <c r="Z130" s="98"/>
      <c r="AA130" s="98"/>
      <c r="AB130" s="98"/>
      <c r="AC130" s="98"/>
      <c r="AD130" s="98"/>
    </row>
    <row r="131">
      <c r="A131" s="98"/>
      <c r="B131" s="488"/>
      <c r="C131" s="98"/>
      <c r="D131" s="98"/>
      <c r="E131" s="98"/>
      <c r="F131" s="98"/>
      <c r="G131" s="98"/>
      <c r="H131" s="98"/>
      <c r="I131" s="98"/>
      <c r="J131" s="98"/>
      <c r="K131" s="98"/>
      <c r="L131" s="98"/>
      <c r="M131" s="98"/>
      <c r="N131" s="98"/>
      <c r="O131" s="98"/>
      <c r="P131" s="98"/>
      <c r="Q131" s="98" t="s">
        <v>213</v>
      </c>
      <c r="R131" s="98"/>
      <c r="S131" s="494"/>
      <c r="T131" s="98"/>
      <c r="U131" s="98"/>
      <c r="V131" s="98"/>
      <c r="W131" s="98"/>
      <c r="X131" s="98"/>
      <c r="Y131" s="98"/>
      <c r="Z131" s="98"/>
      <c r="AA131" s="98"/>
      <c r="AB131" s="98"/>
      <c r="AC131" s="98"/>
      <c r="AD131" s="98"/>
    </row>
    <row r="132">
      <c r="A132" s="98"/>
      <c r="B132" s="488"/>
      <c r="C132" s="98"/>
      <c r="D132" s="98"/>
      <c r="E132" s="98"/>
      <c r="F132" s="98"/>
      <c r="G132" s="98"/>
      <c r="H132" s="98"/>
      <c r="I132" s="98"/>
      <c r="J132" s="98"/>
      <c r="K132" s="98"/>
      <c r="L132" s="98"/>
      <c r="M132" s="98"/>
      <c r="N132" s="98"/>
      <c r="O132" s="98"/>
      <c r="P132" s="98"/>
      <c r="Q132" s="98" t="s">
        <v>213</v>
      </c>
      <c r="R132" s="98"/>
      <c r="S132" s="494"/>
      <c r="T132" s="98"/>
      <c r="U132" s="98"/>
      <c r="V132" s="98"/>
      <c r="W132" s="98"/>
      <c r="X132" s="98"/>
      <c r="Y132" s="98"/>
      <c r="Z132" s="98"/>
      <c r="AA132" s="98"/>
      <c r="AB132" s="98"/>
      <c r="AC132" s="98"/>
      <c r="AD132" s="98"/>
    </row>
    <row r="133">
      <c r="B133" s="497"/>
      <c r="Q133" s="498" t="s">
        <v>213</v>
      </c>
      <c r="S133" s="499"/>
    </row>
    <row r="134">
      <c r="B134" s="497"/>
      <c r="Q134" s="498" t="s">
        <v>213</v>
      </c>
      <c r="S134" s="499"/>
    </row>
    <row r="135">
      <c r="B135" s="497"/>
      <c r="Q135" s="498" t="s">
        <v>213</v>
      </c>
      <c r="S135" s="499"/>
    </row>
    <row r="136">
      <c r="B136" s="497"/>
      <c r="Q136" s="498" t="s">
        <v>213</v>
      </c>
      <c r="S136" s="499"/>
    </row>
    <row r="137">
      <c r="B137" s="497"/>
      <c r="Q137" s="498" t="s">
        <v>213</v>
      </c>
      <c r="S137" s="499"/>
    </row>
    <row r="138">
      <c r="B138" s="497"/>
      <c r="Q138" s="498" t="s">
        <v>213</v>
      </c>
      <c r="S138" s="499"/>
    </row>
    <row r="139">
      <c r="B139" s="497"/>
      <c r="Q139" s="498" t="s">
        <v>213</v>
      </c>
      <c r="S139" s="499"/>
    </row>
    <row r="140">
      <c r="B140" s="497"/>
      <c r="Q140" s="498" t="s">
        <v>213</v>
      </c>
      <c r="S140" s="499"/>
    </row>
    <row r="141">
      <c r="B141" s="497"/>
      <c r="Q141" s="498" t="s">
        <v>213</v>
      </c>
      <c r="S141" s="499"/>
    </row>
    <row r="142">
      <c r="B142" s="497"/>
      <c r="Q142" s="498" t="s">
        <v>213</v>
      </c>
      <c r="S142" s="499"/>
    </row>
    <row r="143">
      <c r="B143" s="497"/>
      <c r="Q143" s="498" t="s">
        <v>213</v>
      </c>
      <c r="S143" s="499"/>
    </row>
    <row r="144">
      <c r="B144" s="497"/>
      <c r="Q144" s="498" t="s">
        <v>213</v>
      </c>
      <c r="S144" s="499"/>
    </row>
    <row r="145">
      <c r="B145" s="497"/>
      <c r="Q145" s="498" t="s">
        <v>213</v>
      </c>
      <c r="S145" s="499"/>
    </row>
    <row r="146">
      <c r="B146" s="497"/>
      <c r="Q146" s="498" t="s">
        <v>213</v>
      </c>
      <c r="S146" s="499"/>
    </row>
    <row r="147">
      <c r="B147" s="497"/>
      <c r="Q147" s="498" t="s">
        <v>213</v>
      </c>
      <c r="S147" s="499"/>
    </row>
    <row r="148">
      <c r="B148" s="497"/>
      <c r="Q148" s="498" t="s">
        <v>213</v>
      </c>
      <c r="S148" s="499"/>
    </row>
    <row r="149">
      <c r="B149" s="497"/>
      <c r="Q149" s="498" t="s">
        <v>213</v>
      </c>
      <c r="S149" s="499"/>
    </row>
    <row r="150">
      <c r="B150" s="497"/>
      <c r="Q150" s="498" t="s">
        <v>213</v>
      </c>
      <c r="S150" s="499"/>
    </row>
    <row r="151">
      <c r="B151" s="497"/>
      <c r="Q151" s="498" t="s">
        <v>213</v>
      </c>
      <c r="S151" s="499"/>
    </row>
    <row r="152">
      <c r="B152" s="497"/>
      <c r="Q152" s="498" t="s">
        <v>213</v>
      </c>
      <c r="S152" s="499"/>
    </row>
    <row r="153">
      <c r="B153" s="497"/>
      <c r="Q153" s="498" t="s">
        <v>213</v>
      </c>
      <c r="S153" s="499"/>
    </row>
    <row r="154">
      <c r="B154" s="497"/>
      <c r="Q154" s="498" t="s">
        <v>213</v>
      </c>
      <c r="S154" s="499"/>
    </row>
    <row r="155">
      <c r="B155" s="497"/>
      <c r="Q155" s="498" t="s">
        <v>213</v>
      </c>
      <c r="S155" s="499"/>
    </row>
    <row r="156">
      <c r="B156" s="497"/>
      <c r="Q156" s="498" t="s">
        <v>213</v>
      </c>
      <c r="S156" s="499"/>
    </row>
    <row r="157">
      <c r="B157" s="497"/>
      <c r="Q157" s="498" t="s">
        <v>213</v>
      </c>
      <c r="S157" s="499"/>
    </row>
    <row r="158">
      <c r="B158" s="497"/>
      <c r="Q158" s="498" t="s">
        <v>213</v>
      </c>
      <c r="S158" s="499"/>
    </row>
    <row r="159">
      <c r="B159" s="497"/>
      <c r="H159" s="500"/>
      <c r="Q159" s="498" t="s">
        <v>213</v>
      </c>
      <c r="S159" s="499"/>
    </row>
    <row r="160">
      <c r="B160" s="497"/>
      <c r="H160" s="500"/>
      <c r="Q160" s="498" t="s">
        <v>213</v>
      </c>
      <c r="S160" s="499"/>
    </row>
    <row r="161">
      <c r="B161" s="497"/>
      <c r="H161" s="500"/>
      <c r="Q161" s="498" t="s">
        <v>213</v>
      </c>
      <c r="S161" s="499"/>
    </row>
    <row r="162">
      <c r="B162" s="497"/>
      <c r="H162" s="500"/>
      <c r="Q162" s="498" t="s">
        <v>213</v>
      </c>
      <c r="S162" s="499"/>
    </row>
    <row r="163">
      <c r="B163" s="497"/>
      <c r="H163" s="500"/>
      <c r="Q163" s="498" t="s">
        <v>213</v>
      </c>
      <c r="S163" s="499"/>
    </row>
    <row r="164">
      <c r="B164" s="497"/>
      <c r="H164" s="500"/>
      <c r="Q164" s="498" t="s">
        <v>213</v>
      </c>
      <c r="S164" s="499"/>
    </row>
    <row r="165">
      <c r="B165" s="497"/>
      <c r="H165" s="500"/>
      <c r="Q165" s="498" t="s">
        <v>213</v>
      </c>
      <c r="S165" s="499"/>
    </row>
    <row r="166">
      <c r="B166" s="497"/>
      <c r="H166" s="500"/>
      <c r="Q166" s="498" t="s">
        <v>213</v>
      </c>
      <c r="S166" s="499"/>
    </row>
    <row r="167">
      <c r="B167" s="497"/>
      <c r="H167" s="500"/>
      <c r="Q167" s="498" t="s">
        <v>213</v>
      </c>
      <c r="S167" s="499"/>
    </row>
    <row r="168">
      <c r="B168" s="497"/>
      <c r="H168" s="500"/>
      <c r="Q168" s="498" t="s">
        <v>213</v>
      </c>
      <c r="S168" s="499"/>
    </row>
    <row r="169">
      <c r="B169" s="497"/>
      <c r="H169" s="500"/>
      <c r="Q169" s="498" t="s">
        <v>213</v>
      </c>
      <c r="S169" s="499"/>
    </row>
    <row r="170">
      <c r="B170" s="497"/>
      <c r="H170" s="500"/>
      <c r="Q170" s="498" t="s">
        <v>213</v>
      </c>
      <c r="S170" s="499"/>
    </row>
    <row r="171">
      <c r="B171" s="497"/>
      <c r="H171" s="500"/>
      <c r="Q171" s="498" t="s">
        <v>213</v>
      </c>
      <c r="S171" s="499"/>
    </row>
    <row r="172">
      <c r="B172" s="497"/>
      <c r="H172" s="500"/>
      <c r="Q172" s="498" t="s">
        <v>213</v>
      </c>
      <c r="S172" s="499"/>
    </row>
    <row r="173">
      <c r="B173" s="497"/>
      <c r="H173" s="500"/>
      <c r="Q173" s="498" t="s">
        <v>213</v>
      </c>
      <c r="S173" s="499"/>
    </row>
    <row r="174">
      <c r="B174" s="497"/>
      <c r="H174" s="500"/>
      <c r="Q174" s="498" t="s">
        <v>213</v>
      </c>
      <c r="S174" s="499"/>
    </row>
    <row r="175">
      <c r="B175" s="497"/>
      <c r="H175" s="500"/>
      <c r="Q175" s="498" t="s">
        <v>213</v>
      </c>
      <c r="S175" s="499"/>
    </row>
    <row r="176">
      <c r="B176" s="497"/>
      <c r="H176" s="500"/>
      <c r="Q176" s="498" t="s">
        <v>213</v>
      </c>
      <c r="S176" s="499"/>
    </row>
    <row r="177">
      <c r="B177" s="497"/>
      <c r="H177" s="500"/>
      <c r="Q177" s="498" t="s">
        <v>213</v>
      </c>
      <c r="S177" s="499"/>
    </row>
    <row r="178">
      <c r="B178" s="497"/>
      <c r="H178" s="500"/>
      <c r="Q178" s="498" t="s">
        <v>213</v>
      </c>
      <c r="S178" s="499"/>
    </row>
    <row r="179">
      <c r="B179" s="497"/>
      <c r="H179" s="500"/>
      <c r="Q179" s="498" t="s">
        <v>213</v>
      </c>
      <c r="S179" s="499"/>
    </row>
    <row r="180">
      <c r="B180" s="497"/>
      <c r="H180" s="500"/>
      <c r="Q180" s="498" t="s">
        <v>213</v>
      </c>
      <c r="S180" s="499"/>
    </row>
    <row r="181">
      <c r="B181" s="497"/>
      <c r="H181" s="500"/>
      <c r="Q181" s="498" t="s">
        <v>213</v>
      </c>
      <c r="S181" s="499"/>
    </row>
    <row r="182">
      <c r="B182" s="497"/>
      <c r="H182" s="500"/>
      <c r="Q182" s="498" t="s">
        <v>213</v>
      </c>
      <c r="S182" s="499"/>
    </row>
    <row r="183">
      <c r="B183" s="497"/>
      <c r="H183" s="500"/>
      <c r="Q183" s="498" t="s">
        <v>213</v>
      </c>
      <c r="S183" s="499"/>
    </row>
    <row r="184">
      <c r="B184" s="497"/>
      <c r="H184" s="500"/>
      <c r="Q184" s="498" t="s">
        <v>213</v>
      </c>
      <c r="S184" s="499"/>
    </row>
    <row r="185">
      <c r="B185" s="497"/>
      <c r="H185" s="500"/>
      <c r="Q185" s="498" t="s">
        <v>213</v>
      </c>
      <c r="S185" s="499"/>
    </row>
    <row r="186">
      <c r="B186" s="497"/>
      <c r="H186" s="500"/>
      <c r="Q186" s="498" t="s">
        <v>213</v>
      </c>
      <c r="S186" s="499"/>
    </row>
    <row r="187">
      <c r="B187" s="497"/>
      <c r="H187" s="500"/>
      <c r="Q187" s="498" t="s">
        <v>213</v>
      </c>
      <c r="S187" s="499"/>
    </row>
    <row r="188">
      <c r="B188" s="497"/>
      <c r="H188" s="500"/>
      <c r="Q188" s="498" t="s">
        <v>213</v>
      </c>
      <c r="S188" s="499"/>
    </row>
    <row r="189">
      <c r="B189" s="497"/>
      <c r="H189" s="500"/>
      <c r="Q189" s="498" t="s">
        <v>213</v>
      </c>
      <c r="S189" s="499"/>
    </row>
    <row r="190">
      <c r="B190" s="497"/>
      <c r="H190" s="500"/>
      <c r="Q190" s="498" t="s">
        <v>213</v>
      </c>
      <c r="S190" s="499"/>
    </row>
    <row r="191">
      <c r="B191" s="497"/>
      <c r="H191" s="500"/>
      <c r="Q191" s="498" t="s">
        <v>213</v>
      </c>
      <c r="S191" s="499"/>
    </row>
    <row r="192">
      <c r="B192" s="497"/>
      <c r="H192" s="500"/>
      <c r="Q192" s="498" t="s">
        <v>213</v>
      </c>
      <c r="S192" s="499"/>
    </row>
    <row r="193">
      <c r="B193" s="497"/>
      <c r="H193" s="500"/>
      <c r="Q193" s="498" t="s">
        <v>213</v>
      </c>
      <c r="S193" s="499"/>
    </row>
    <row r="194">
      <c r="B194" s="497"/>
      <c r="H194" s="500"/>
      <c r="Q194" s="498" t="s">
        <v>213</v>
      </c>
      <c r="S194" s="499"/>
    </row>
    <row r="195">
      <c r="B195" s="497"/>
      <c r="H195" s="500"/>
      <c r="Q195" s="498" t="s">
        <v>213</v>
      </c>
      <c r="S195" s="499"/>
    </row>
    <row r="196">
      <c r="B196" s="497"/>
      <c r="H196" s="500"/>
      <c r="Q196" s="498" t="s">
        <v>213</v>
      </c>
      <c r="S196" s="499"/>
    </row>
    <row r="197">
      <c r="B197" s="497"/>
      <c r="H197" s="500"/>
      <c r="Q197" s="498" t="s">
        <v>213</v>
      </c>
      <c r="S197" s="499"/>
    </row>
    <row r="198">
      <c r="B198" s="497"/>
      <c r="H198" s="500"/>
      <c r="Q198" s="498" t="s">
        <v>213</v>
      </c>
      <c r="S198" s="499"/>
    </row>
    <row r="199">
      <c r="B199" s="497"/>
      <c r="H199" s="500"/>
      <c r="Q199" s="498" t="s">
        <v>213</v>
      </c>
      <c r="S199" s="499"/>
    </row>
    <row r="200">
      <c r="B200" s="497"/>
      <c r="H200" s="500"/>
      <c r="Q200" s="498" t="s">
        <v>213</v>
      </c>
      <c r="S200" s="499"/>
    </row>
    <row r="201">
      <c r="B201" s="497"/>
      <c r="H201" s="500"/>
      <c r="Q201" s="498" t="s">
        <v>213</v>
      </c>
      <c r="S201" s="499"/>
    </row>
    <row r="202">
      <c r="B202" s="497"/>
      <c r="H202" s="500"/>
      <c r="Q202" s="498" t="s">
        <v>213</v>
      </c>
      <c r="S202" s="499"/>
    </row>
    <row r="203">
      <c r="B203" s="497"/>
      <c r="H203" s="500"/>
      <c r="Q203" s="498" t="s">
        <v>213</v>
      </c>
      <c r="S203" s="499"/>
    </row>
    <row r="204">
      <c r="B204" s="497"/>
      <c r="H204" s="500"/>
      <c r="Q204" s="498" t="s">
        <v>213</v>
      </c>
      <c r="S204" s="499"/>
    </row>
    <row r="205">
      <c r="B205" s="497"/>
      <c r="H205" s="500"/>
      <c r="Q205" s="498" t="s">
        <v>213</v>
      </c>
      <c r="S205" s="499"/>
    </row>
    <row r="206">
      <c r="B206" s="497"/>
      <c r="H206" s="500"/>
      <c r="Q206" s="498" t="s">
        <v>213</v>
      </c>
      <c r="S206" s="499"/>
    </row>
    <row r="207">
      <c r="B207" s="497"/>
      <c r="H207" s="500"/>
      <c r="Q207" s="498" t="s">
        <v>213</v>
      </c>
      <c r="S207" s="499"/>
    </row>
    <row r="208">
      <c r="B208" s="497"/>
      <c r="H208" s="500"/>
      <c r="Q208" s="498" t="s">
        <v>213</v>
      </c>
      <c r="S208" s="499"/>
    </row>
    <row r="209">
      <c r="B209" s="497"/>
      <c r="H209" s="500"/>
      <c r="Q209" s="498" t="s">
        <v>213</v>
      </c>
      <c r="S209" s="499"/>
    </row>
    <row r="210">
      <c r="B210" s="497"/>
      <c r="H210" s="500"/>
      <c r="O210" s="500"/>
      <c r="Q210" s="498" t="s">
        <v>213</v>
      </c>
      <c r="S210" s="499"/>
    </row>
    <row r="211">
      <c r="B211" s="497"/>
      <c r="H211" s="500"/>
      <c r="O211" s="500"/>
      <c r="Q211" s="498" t="s">
        <v>213</v>
      </c>
      <c r="S211" s="499"/>
    </row>
    <row r="212">
      <c r="B212" s="497"/>
      <c r="H212" s="500"/>
      <c r="O212" s="500"/>
      <c r="Q212" s="498" t="s">
        <v>213</v>
      </c>
      <c r="S212" s="499"/>
    </row>
    <row r="213">
      <c r="B213" s="497"/>
      <c r="H213" s="500"/>
      <c r="O213" s="500"/>
      <c r="Q213" s="498" t="s">
        <v>213</v>
      </c>
      <c r="S213" s="499"/>
    </row>
    <row r="214">
      <c r="B214" s="497"/>
      <c r="H214" s="500"/>
      <c r="O214" s="500"/>
      <c r="Q214" s="498" t="s">
        <v>213</v>
      </c>
      <c r="S214" s="499"/>
    </row>
    <row r="215">
      <c r="B215" s="497"/>
      <c r="H215" s="500"/>
      <c r="O215" s="500"/>
      <c r="Q215" s="498" t="s">
        <v>213</v>
      </c>
      <c r="S215" s="499"/>
    </row>
    <row r="216">
      <c r="B216" s="497"/>
      <c r="H216" s="500"/>
      <c r="O216" s="500"/>
      <c r="Q216" s="498" t="s">
        <v>213</v>
      </c>
      <c r="S216" s="499"/>
    </row>
    <row r="217">
      <c r="B217" s="497"/>
      <c r="H217" s="500"/>
      <c r="O217" s="500"/>
      <c r="Q217" s="498" t="s">
        <v>213</v>
      </c>
      <c r="S217" s="499"/>
    </row>
    <row r="218">
      <c r="B218" s="497"/>
      <c r="H218" s="500"/>
      <c r="O218" s="500"/>
      <c r="Q218" s="498" t="s">
        <v>213</v>
      </c>
      <c r="S218" s="499"/>
    </row>
    <row r="219">
      <c r="B219" s="497"/>
      <c r="H219" s="500"/>
      <c r="O219" s="500"/>
      <c r="Q219" s="498" t="s">
        <v>213</v>
      </c>
      <c r="S219" s="499"/>
    </row>
    <row r="220">
      <c r="B220" s="497"/>
      <c r="H220" s="500"/>
      <c r="O220" s="500"/>
      <c r="Q220" s="498" t="s">
        <v>213</v>
      </c>
      <c r="S220" s="499"/>
    </row>
    <row r="221">
      <c r="B221" s="497"/>
      <c r="H221" s="500"/>
      <c r="O221" s="500"/>
      <c r="Q221" s="498" t="s">
        <v>213</v>
      </c>
      <c r="S221" s="499"/>
    </row>
    <row r="222">
      <c r="B222" s="497"/>
      <c r="H222" s="500"/>
      <c r="O222" s="500"/>
      <c r="Q222" s="498" t="s">
        <v>213</v>
      </c>
      <c r="S222" s="499"/>
    </row>
    <row r="223">
      <c r="B223" s="497"/>
      <c r="H223" s="500"/>
      <c r="O223" s="500"/>
      <c r="Q223" s="498" t="s">
        <v>213</v>
      </c>
      <c r="S223" s="499"/>
    </row>
    <row r="224">
      <c r="B224" s="497"/>
      <c r="H224" s="500"/>
      <c r="O224" s="500"/>
      <c r="Q224" s="498" t="s">
        <v>213</v>
      </c>
      <c r="S224" s="499"/>
    </row>
    <row r="225">
      <c r="B225" s="497"/>
      <c r="H225" s="500"/>
      <c r="O225" s="500"/>
      <c r="Q225" s="498" t="s">
        <v>213</v>
      </c>
      <c r="S225" s="499"/>
    </row>
    <row r="226">
      <c r="B226" s="497"/>
      <c r="H226" s="500"/>
      <c r="O226" s="500"/>
      <c r="Q226" s="498" t="s">
        <v>213</v>
      </c>
      <c r="S226" s="499"/>
    </row>
    <row r="227">
      <c r="B227" s="497"/>
      <c r="H227" s="500"/>
      <c r="O227" s="500"/>
      <c r="Q227" s="498" t="s">
        <v>213</v>
      </c>
      <c r="S227" s="499"/>
    </row>
    <row r="228">
      <c r="B228" s="497"/>
      <c r="H228" s="500"/>
      <c r="O228" s="500"/>
      <c r="Q228" s="498" t="s">
        <v>213</v>
      </c>
      <c r="S228" s="499"/>
    </row>
    <row r="229">
      <c r="B229" s="497"/>
      <c r="H229" s="500"/>
      <c r="O229" s="500"/>
      <c r="Q229" s="498" t="s">
        <v>213</v>
      </c>
      <c r="S229" s="499"/>
    </row>
    <row r="230">
      <c r="B230" s="497"/>
      <c r="H230" s="500"/>
      <c r="O230" s="500"/>
      <c r="Q230" s="498" t="s">
        <v>213</v>
      </c>
      <c r="S230" s="499"/>
    </row>
    <row r="231">
      <c r="B231" s="497"/>
      <c r="H231" s="500"/>
      <c r="O231" s="500"/>
      <c r="Q231" s="498" t="s">
        <v>213</v>
      </c>
      <c r="S231" s="499"/>
    </row>
    <row r="232">
      <c r="B232" s="497"/>
      <c r="H232" s="500"/>
      <c r="O232" s="500"/>
      <c r="Q232" s="498" t="s">
        <v>213</v>
      </c>
      <c r="S232" s="499"/>
    </row>
    <row r="233">
      <c r="B233" s="497"/>
      <c r="H233" s="500"/>
      <c r="O233" s="500"/>
      <c r="Q233" s="498" t="s">
        <v>213</v>
      </c>
      <c r="S233" s="499"/>
    </row>
    <row r="234">
      <c r="B234" s="497"/>
      <c r="H234" s="500"/>
      <c r="O234" s="500"/>
      <c r="Q234" s="498" t="s">
        <v>213</v>
      </c>
      <c r="S234" s="499"/>
    </row>
    <row r="235">
      <c r="B235" s="497"/>
      <c r="H235" s="500"/>
      <c r="O235" s="500"/>
      <c r="Q235" s="498" t="s">
        <v>213</v>
      </c>
      <c r="S235" s="499"/>
    </row>
    <row r="236">
      <c r="B236" s="497"/>
      <c r="H236" s="500"/>
      <c r="O236" s="500"/>
      <c r="Q236" s="498" t="s">
        <v>213</v>
      </c>
      <c r="S236" s="499"/>
    </row>
    <row r="237">
      <c r="B237" s="497"/>
      <c r="H237" s="500"/>
      <c r="O237" s="500"/>
      <c r="Q237" s="498" t="s">
        <v>213</v>
      </c>
      <c r="S237" s="499"/>
    </row>
    <row r="238">
      <c r="B238" s="497"/>
      <c r="H238" s="500"/>
      <c r="O238" s="500"/>
      <c r="Q238" s="498" t="s">
        <v>213</v>
      </c>
      <c r="S238" s="499"/>
    </row>
    <row r="239">
      <c r="B239" s="497"/>
      <c r="H239" s="500"/>
      <c r="O239" s="500"/>
      <c r="Q239" s="498" t="s">
        <v>213</v>
      </c>
      <c r="S239" s="499"/>
    </row>
    <row r="240">
      <c r="B240" s="497"/>
      <c r="H240" s="500"/>
      <c r="O240" s="500"/>
      <c r="Q240" s="498" t="s">
        <v>213</v>
      </c>
      <c r="S240" s="499"/>
    </row>
    <row r="241">
      <c r="B241" s="497"/>
      <c r="H241" s="500"/>
      <c r="O241" s="500"/>
      <c r="Q241" s="498" t="s">
        <v>213</v>
      </c>
      <c r="S241" s="499"/>
    </row>
    <row r="242">
      <c r="B242" s="497"/>
      <c r="H242" s="500"/>
      <c r="O242" s="500"/>
      <c r="Q242" s="498" t="s">
        <v>213</v>
      </c>
      <c r="S242" s="499"/>
    </row>
    <row r="243">
      <c r="B243" s="497"/>
      <c r="H243" s="500"/>
      <c r="O243" s="500"/>
      <c r="Q243" s="498" t="s">
        <v>213</v>
      </c>
      <c r="S243" s="499"/>
    </row>
    <row r="244">
      <c r="B244" s="497"/>
      <c r="H244" s="500"/>
      <c r="O244" s="500"/>
      <c r="Q244" s="498" t="s">
        <v>213</v>
      </c>
      <c r="S244" s="499"/>
    </row>
    <row r="245">
      <c r="B245" s="497"/>
      <c r="H245" s="500"/>
      <c r="O245" s="500"/>
      <c r="Q245" s="498" t="s">
        <v>213</v>
      </c>
      <c r="S245" s="499"/>
    </row>
    <row r="246">
      <c r="B246" s="497"/>
      <c r="H246" s="500"/>
      <c r="O246" s="500"/>
      <c r="Q246" s="498" t="s">
        <v>213</v>
      </c>
      <c r="S246" s="499"/>
    </row>
    <row r="247">
      <c r="B247" s="497"/>
      <c r="H247" s="500"/>
      <c r="O247" s="500"/>
      <c r="Q247" s="498" t="s">
        <v>213</v>
      </c>
      <c r="S247" s="499"/>
    </row>
    <row r="248">
      <c r="B248" s="497"/>
      <c r="H248" s="500"/>
      <c r="O248" s="500"/>
      <c r="Q248" s="498" t="s">
        <v>213</v>
      </c>
      <c r="S248" s="499"/>
    </row>
    <row r="249">
      <c r="B249" s="497"/>
      <c r="H249" s="500"/>
      <c r="O249" s="500"/>
      <c r="Q249" s="498" t="s">
        <v>213</v>
      </c>
      <c r="S249" s="499"/>
    </row>
    <row r="250">
      <c r="B250" s="497"/>
      <c r="H250" s="500"/>
      <c r="O250" s="500"/>
      <c r="Q250" s="498" t="s">
        <v>213</v>
      </c>
      <c r="S250" s="499"/>
    </row>
    <row r="251">
      <c r="B251" s="497"/>
      <c r="H251" s="500"/>
      <c r="O251" s="500"/>
      <c r="Q251" s="498" t="s">
        <v>213</v>
      </c>
      <c r="S251" s="499"/>
    </row>
    <row r="252">
      <c r="B252" s="497"/>
      <c r="H252" s="500"/>
      <c r="O252" s="500"/>
      <c r="Q252" s="498" t="s">
        <v>213</v>
      </c>
      <c r="S252" s="499"/>
    </row>
    <row r="253">
      <c r="B253" s="497"/>
      <c r="H253" s="500"/>
      <c r="O253" s="500"/>
      <c r="Q253" s="498" t="s">
        <v>213</v>
      </c>
      <c r="S253" s="499"/>
    </row>
    <row r="254">
      <c r="B254" s="497"/>
      <c r="H254" s="500"/>
      <c r="O254" s="500"/>
      <c r="Q254" s="498" t="s">
        <v>213</v>
      </c>
      <c r="S254" s="499"/>
    </row>
    <row r="255">
      <c r="B255" s="497"/>
      <c r="H255" s="500"/>
      <c r="O255" s="500"/>
      <c r="Q255" s="498" t="s">
        <v>213</v>
      </c>
      <c r="S255" s="499"/>
    </row>
    <row r="256">
      <c r="B256" s="497"/>
      <c r="H256" s="500"/>
      <c r="O256" s="500"/>
      <c r="Q256" s="498" t="s">
        <v>213</v>
      </c>
      <c r="S256" s="499"/>
    </row>
    <row r="257">
      <c r="B257" s="497"/>
      <c r="H257" s="500"/>
      <c r="O257" s="500"/>
      <c r="Q257" s="498" t="s">
        <v>213</v>
      </c>
      <c r="S257" s="499"/>
    </row>
    <row r="258">
      <c r="B258" s="497"/>
      <c r="H258" s="500"/>
      <c r="O258" s="500"/>
      <c r="Q258" s="498" t="s">
        <v>213</v>
      </c>
      <c r="S258" s="499"/>
    </row>
    <row r="259">
      <c r="B259" s="497"/>
      <c r="H259" s="500"/>
      <c r="O259" s="500"/>
      <c r="Q259" s="498" t="s">
        <v>213</v>
      </c>
      <c r="S259" s="499"/>
    </row>
    <row r="260">
      <c r="B260" s="497"/>
      <c r="H260" s="500"/>
      <c r="O260" s="500"/>
      <c r="Q260" s="498" t="s">
        <v>213</v>
      </c>
      <c r="S260" s="499"/>
    </row>
    <row r="261">
      <c r="B261" s="497"/>
      <c r="H261" s="500"/>
      <c r="O261" s="500"/>
      <c r="Q261" s="498" t="s">
        <v>213</v>
      </c>
      <c r="S261" s="499"/>
    </row>
    <row r="262">
      <c r="B262" s="497"/>
      <c r="H262" s="500"/>
      <c r="O262" s="500"/>
      <c r="Q262" s="498" t="s">
        <v>213</v>
      </c>
      <c r="S262" s="499"/>
    </row>
    <row r="263">
      <c r="B263" s="497"/>
      <c r="H263" s="500"/>
      <c r="O263" s="500"/>
      <c r="Q263" s="498" t="s">
        <v>213</v>
      </c>
      <c r="S263" s="499"/>
    </row>
    <row r="264">
      <c r="B264" s="497"/>
      <c r="H264" s="500"/>
      <c r="O264" s="500"/>
      <c r="Q264" s="498" t="s">
        <v>213</v>
      </c>
      <c r="S264" s="499"/>
    </row>
    <row r="265">
      <c r="B265" s="497"/>
      <c r="H265" s="500"/>
      <c r="O265" s="500"/>
      <c r="Q265" s="498" t="s">
        <v>213</v>
      </c>
      <c r="S265" s="499"/>
    </row>
    <row r="266">
      <c r="B266" s="497"/>
      <c r="H266" s="500"/>
      <c r="O266" s="500"/>
      <c r="Q266" s="498" t="s">
        <v>213</v>
      </c>
      <c r="S266" s="499"/>
    </row>
    <row r="267">
      <c r="B267" s="497"/>
      <c r="H267" s="500"/>
      <c r="O267" s="500"/>
      <c r="Q267" s="498" t="s">
        <v>213</v>
      </c>
      <c r="S267" s="499"/>
    </row>
    <row r="268">
      <c r="B268" s="497"/>
      <c r="H268" s="500"/>
      <c r="O268" s="500"/>
      <c r="Q268" s="498" t="s">
        <v>213</v>
      </c>
      <c r="S268" s="499"/>
    </row>
    <row r="269">
      <c r="B269" s="497"/>
      <c r="H269" s="500"/>
      <c r="O269" s="500"/>
      <c r="Q269" s="498" t="s">
        <v>213</v>
      </c>
      <c r="S269" s="499"/>
    </row>
    <row r="270">
      <c r="B270" s="497"/>
      <c r="H270" s="500"/>
      <c r="O270" s="500"/>
      <c r="Q270" s="498" t="s">
        <v>213</v>
      </c>
      <c r="S270" s="499"/>
    </row>
    <row r="271">
      <c r="B271" s="497"/>
      <c r="H271" s="500"/>
      <c r="O271" s="500"/>
      <c r="Q271" s="498" t="s">
        <v>213</v>
      </c>
      <c r="S271" s="499"/>
    </row>
    <row r="272">
      <c r="B272" s="497"/>
      <c r="H272" s="500"/>
      <c r="O272" s="500"/>
      <c r="Q272" s="498" t="s">
        <v>213</v>
      </c>
      <c r="S272" s="499"/>
    </row>
    <row r="273">
      <c r="B273" s="497"/>
      <c r="H273" s="500"/>
      <c r="O273" s="500"/>
      <c r="Q273" s="498" t="s">
        <v>213</v>
      </c>
      <c r="S273" s="499"/>
    </row>
    <row r="274">
      <c r="B274" s="497"/>
      <c r="H274" s="500"/>
      <c r="O274" s="500"/>
      <c r="Q274" s="498" t="s">
        <v>213</v>
      </c>
      <c r="S274" s="499"/>
    </row>
    <row r="275">
      <c r="B275" s="497"/>
      <c r="H275" s="500"/>
      <c r="O275" s="500"/>
      <c r="Q275" s="498" t="s">
        <v>213</v>
      </c>
      <c r="S275" s="499"/>
    </row>
    <row r="276">
      <c r="B276" s="497"/>
      <c r="H276" s="500"/>
      <c r="O276" s="500"/>
      <c r="Q276" s="498" t="s">
        <v>213</v>
      </c>
      <c r="S276" s="499"/>
    </row>
    <row r="277">
      <c r="B277" s="497"/>
      <c r="H277" s="500"/>
      <c r="O277" s="500"/>
      <c r="Q277" s="498" t="s">
        <v>213</v>
      </c>
      <c r="S277" s="499"/>
    </row>
    <row r="278">
      <c r="B278" s="497"/>
      <c r="H278" s="500"/>
      <c r="O278" s="500"/>
      <c r="Q278" s="498" t="s">
        <v>213</v>
      </c>
      <c r="S278" s="499"/>
    </row>
    <row r="279">
      <c r="B279" s="497"/>
      <c r="H279" s="500"/>
      <c r="O279" s="500"/>
      <c r="Q279" s="498" t="s">
        <v>213</v>
      </c>
      <c r="S279" s="499"/>
    </row>
    <row r="280">
      <c r="B280" s="497"/>
      <c r="H280" s="500"/>
      <c r="O280" s="500"/>
      <c r="Q280" s="498" t="s">
        <v>213</v>
      </c>
      <c r="S280" s="499"/>
    </row>
    <row r="281">
      <c r="B281" s="497"/>
      <c r="H281" s="500"/>
      <c r="O281" s="500"/>
      <c r="Q281" s="498" t="s">
        <v>213</v>
      </c>
      <c r="S281" s="499"/>
    </row>
    <row r="282">
      <c r="B282" s="497"/>
      <c r="H282" s="500"/>
      <c r="O282" s="500"/>
      <c r="Q282" s="498" t="s">
        <v>213</v>
      </c>
      <c r="S282" s="499"/>
    </row>
    <row r="283">
      <c r="B283" s="497"/>
      <c r="H283" s="500"/>
      <c r="O283" s="500"/>
      <c r="Q283" s="498" t="s">
        <v>213</v>
      </c>
      <c r="S283" s="499"/>
    </row>
    <row r="284">
      <c r="B284" s="497"/>
      <c r="H284" s="500"/>
      <c r="O284" s="500"/>
      <c r="Q284" s="498" t="s">
        <v>213</v>
      </c>
      <c r="S284" s="499"/>
    </row>
    <row r="285">
      <c r="B285" s="497"/>
      <c r="H285" s="500"/>
      <c r="O285" s="500"/>
      <c r="Q285" s="498" t="s">
        <v>213</v>
      </c>
      <c r="S285" s="499"/>
    </row>
    <row r="286">
      <c r="B286" s="497"/>
      <c r="H286" s="500"/>
      <c r="O286" s="500"/>
      <c r="Q286" s="498" t="s">
        <v>213</v>
      </c>
      <c r="S286" s="499"/>
    </row>
    <row r="287">
      <c r="B287" s="497"/>
      <c r="H287" s="500"/>
      <c r="O287" s="500"/>
      <c r="Q287" s="498" t="s">
        <v>213</v>
      </c>
      <c r="S287" s="499"/>
    </row>
    <row r="288">
      <c r="B288" s="497"/>
      <c r="H288" s="500"/>
      <c r="O288" s="500"/>
      <c r="Q288" s="498" t="s">
        <v>213</v>
      </c>
      <c r="S288" s="499"/>
    </row>
    <row r="289">
      <c r="B289" s="497"/>
      <c r="H289" s="500"/>
      <c r="O289" s="500"/>
      <c r="Q289" s="498" t="s">
        <v>213</v>
      </c>
      <c r="S289" s="499"/>
    </row>
    <row r="290">
      <c r="B290" s="497"/>
      <c r="H290" s="500"/>
      <c r="O290" s="500"/>
      <c r="Q290" s="498" t="s">
        <v>213</v>
      </c>
      <c r="S290" s="499"/>
    </row>
    <row r="291">
      <c r="B291" s="497"/>
      <c r="H291" s="500"/>
      <c r="O291" s="500"/>
      <c r="Q291" s="498" t="s">
        <v>213</v>
      </c>
      <c r="S291" s="499"/>
    </row>
    <row r="292">
      <c r="B292" s="497"/>
      <c r="H292" s="500"/>
      <c r="O292" s="500"/>
      <c r="Q292" s="498" t="s">
        <v>213</v>
      </c>
      <c r="S292" s="499"/>
    </row>
    <row r="293">
      <c r="B293" s="497"/>
      <c r="H293" s="500"/>
      <c r="O293" s="500"/>
      <c r="Q293" s="498" t="s">
        <v>213</v>
      </c>
      <c r="S293" s="499"/>
    </row>
    <row r="294">
      <c r="B294" s="497"/>
      <c r="H294" s="500"/>
      <c r="O294" s="500"/>
      <c r="Q294" s="498" t="s">
        <v>213</v>
      </c>
      <c r="S294" s="499"/>
    </row>
    <row r="295">
      <c r="B295" s="497"/>
      <c r="H295" s="500"/>
      <c r="O295" s="500"/>
      <c r="Q295" s="498" t="s">
        <v>213</v>
      </c>
      <c r="S295" s="499"/>
    </row>
    <row r="296">
      <c r="B296" s="497"/>
      <c r="H296" s="500"/>
      <c r="O296" s="500"/>
      <c r="Q296" s="498" t="s">
        <v>213</v>
      </c>
      <c r="S296" s="499"/>
    </row>
    <row r="297">
      <c r="B297" s="497"/>
      <c r="H297" s="500"/>
      <c r="O297" s="500"/>
      <c r="Q297" s="498" t="s">
        <v>213</v>
      </c>
      <c r="S297" s="499"/>
    </row>
    <row r="298">
      <c r="B298" s="497"/>
      <c r="H298" s="500"/>
      <c r="O298" s="500"/>
      <c r="Q298" s="498" t="s">
        <v>213</v>
      </c>
      <c r="S298" s="499"/>
    </row>
    <row r="299">
      <c r="B299" s="497"/>
      <c r="H299" s="500"/>
      <c r="O299" s="500"/>
      <c r="Q299" s="498" t="s">
        <v>213</v>
      </c>
      <c r="S299" s="499"/>
    </row>
    <row r="300">
      <c r="B300" s="497"/>
      <c r="H300" s="500"/>
      <c r="O300" s="500"/>
      <c r="Q300" s="498" t="s">
        <v>213</v>
      </c>
      <c r="S300" s="499"/>
    </row>
    <row r="301">
      <c r="B301" s="497"/>
      <c r="H301" s="500"/>
      <c r="O301" s="500"/>
      <c r="Q301" s="498" t="s">
        <v>213</v>
      </c>
      <c r="S301" s="499"/>
    </row>
    <row r="302">
      <c r="B302" s="497"/>
      <c r="H302" s="500"/>
      <c r="O302" s="500"/>
      <c r="Q302" s="498" t="s">
        <v>213</v>
      </c>
      <c r="S302" s="499"/>
    </row>
    <row r="303">
      <c r="B303" s="497"/>
      <c r="H303" s="500"/>
      <c r="O303" s="500"/>
      <c r="Q303" s="498" t="s">
        <v>213</v>
      </c>
      <c r="S303" s="499"/>
    </row>
    <row r="304">
      <c r="B304" s="497"/>
      <c r="H304" s="500"/>
      <c r="O304" s="500"/>
      <c r="Q304" s="498" t="s">
        <v>213</v>
      </c>
      <c r="S304" s="499"/>
    </row>
    <row r="305">
      <c r="B305" s="497"/>
      <c r="H305" s="500"/>
      <c r="O305" s="500"/>
      <c r="Q305" s="498" t="s">
        <v>213</v>
      </c>
      <c r="S305" s="499"/>
    </row>
    <row r="306">
      <c r="B306" s="497"/>
      <c r="H306" s="500"/>
      <c r="O306" s="500"/>
      <c r="Q306" s="498" t="s">
        <v>213</v>
      </c>
      <c r="S306" s="499"/>
    </row>
    <row r="307">
      <c r="B307" s="497"/>
      <c r="H307" s="500"/>
      <c r="O307" s="500"/>
      <c r="Q307" s="498" t="s">
        <v>213</v>
      </c>
      <c r="S307" s="499"/>
    </row>
    <row r="308">
      <c r="B308" s="497"/>
      <c r="H308" s="500"/>
      <c r="O308" s="500"/>
      <c r="Q308" s="498" t="s">
        <v>213</v>
      </c>
      <c r="S308" s="499"/>
    </row>
    <row r="309">
      <c r="B309" s="497"/>
      <c r="H309" s="500"/>
      <c r="O309" s="500"/>
      <c r="Q309" s="498" t="s">
        <v>213</v>
      </c>
      <c r="S309" s="499"/>
    </row>
    <row r="310">
      <c r="B310" s="497"/>
      <c r="H310" s="500"/>
      <c r="O310" s="500"/>
      <c r="Q310" s="498" t="s">
        <v>213</v>
      </c>
      <c r="S310" s="499"/>
    </row>
    <row r="311">
      <c r="B311" s="497"/>
      <c r="H311" s="500"/>
      <c r="O311" s="500"/>
      <c r="Q311" s="498" t="s">
        <v>213</v>
      </c>
      <c r="S311" s="499"/>
    </row>
    <row r="312">
      <c r="B312" s="497"/>
      <c r="H312" s="500"/>
      <c r="O312" s="500"/>
      <c r="Q312" s="498" t="s">
        <v>213</v>
      </c>
      <c r="S312" s="499"/>
    </row>
    <row r="313">
      <c r="B313" s="497"/>
      <c r="H313" s="500"/>
      <c r="O313" s="500"/>
      <c r="Q313" s="498" t="s">
        <v>213</v>
      </c>
      <c r="S313" s="499"/>
    </row>
    <row r="314">
      <c r="B314" s="497"/>
      <c r="H314" s="500"/>
      <c r="O314" s="500"/>
      <c r="Q314" s="498" t="s">
        <v>213</v>
      </c>
      <c r="S314" s="499"/>
    </row>
    <row r="315">
      <c r="B315" s="497"/>
      <c r="H315" s="500"/>
      <c r="O315" s="500"/>
      <c r="Q315" s="498" t="s">
        <v>213</v>
      </c>
      <c r="S315" s="499"/>
    </row>
    <row r="316">
      <c r="B316" s="497"/>
      <c r="H316" s="500"/>
      <c r="O316" s="500"/>
      <c r="Q316" s="498" t="s">
        <v>213</v>
      </c>
      <c r="S316" s="499"/>
    </row>
    <row r="317">
      <c r="B317" s="497"/>
      <c r="H317" s="500"/>
      <c r="O317" s="500"/>
      <c r="Q317" s="498" t="s">
        <v>213</v>
      </c>
      <c r="S317" s="499"/>
    </row>
    <row r="318">
      <c r="B318" s="497"/>
      <c r="H318" s="500"/>
      <c r="O318" s="500"/>
      <c r="Q318" s="498" t="s">
        <v>213</v>
      </c>
      <c r="S318" s="499"/>
    </row>
    <row r="319">
      <c r="B319" s="497"/>
      <c r="H319" s="500"/>
      <c r="O319" s="500"/>
      <c r="Q319" s="498" t="s">
        <v>213</v>
      </c>
      <c r="S319" s="499"/>
    </row>
    <row r="320">
      <c r="B320" s="497"/>
      <c r="H320" s="500"/>
      <c r="O320" s="500"/>
      <c r="Q320" s="498" t="s">
        <v>213</v>
      </c>
      <c r="S320" s="499"/>
    </row>
    <row r="321">
      <c r="B321" s="497"/>
      <c r="H321" s="500"/>
      <c r="O321" s="500"/>
      <c r="Q321" s="498" t="s">
        <v>213</v>
      </c>
      <c r="S321" s="499"/>
    </row>
    <row r="322">
      <c r="B322" s="497"/>
      <c r="H322" s="500"/>
      <c r="O322" s="500"/>
      <c r="Q322" s="498" t="s">
        <v>213</v>
      </c>
      <c r="S322" s="499"/>
    </row>
    <row r="323">
      <c r="B323" s="497"/>
      <c r="H323" s="500"/>
      <c r="O323" s="500"/>
      <c r="Q323" s="498" t="s">
        <v>213</v>
      </c>
      <c r="S323" s="499"/>
    </row>
    <row r="324">
      <c r="B324" s="497"/>
      <c r="H324" s="500"/>
      <c r="O324" s="500"/>
      <c r="Q324" s="498" t="s">
        <v>213</v>
      </c>
      <c r="S324" s="499"/>
    </row>
    <row r="325">
      <c r="B325" s="497"/>
      <c r="H325" s="500"/>
      <c r="O325" s="500"/>
      <c r="Q325" s="498" t="s">
        <v>213</v>
      </c>
      <c r="S325" s="499"/>
    </row>
    <row r="326">
      <c r="B326" s="497"/>
      <c r="H326" s="500"/>
      <c r="O326" s="500"/>
      <c r="Q326" s="498" t="s">
        <v>213</v>
      </c>
      <c r="S326" s="499"/>
    </row>
    <row r="327">
      <c r="B327" s="497"/>
      <c r="H327" s="500"/>
      <c r="O327" s="500"/>
      <c r="Q327" s="498" t="s">
        <v>213</v>
      </c>
      <c r="S327" s="499"/>
    </row>
    <row r="328">
      <c r="B328" s="497"/>
      <c r="H328" s="500"/>
      <c r="O328" s="500"/>
      <c r="Q328" s="498" t="s">
        <v>213</v>
      </c>
      <c r="S328" s="499"/>
    </row>
    <row r="329">
      <c r="B329" s="497"/>
      <c r="H329" s="500"/>
      <c r="O329" s="500"/>
      <c r="Q329" s="498" t="s">
        <v>213</v>
      </c>
      <c r="S329" s="499"/>
    </row>
    <row r="330">
      <c r="B330" s="497"/>
      <c r="H330" s="500"/>
      <c r="O330" s="500"/>
      <c r="Q330" s="498" t="s">
        <v>213</v>
      </c>
      <c r="S330" s="499"/>
    </row>
    <row r="331">
      <c r="B331" s="497"/>
      <c r="H331" s="500"/>
      <c r="O331" s="500"/>
      <c r="Q331" s="498" t="s">
        <v>213</v>
      </c>
      <c r="S331" s="499"/>
    </row>
    <row r="332">
      <c r="B332" s="497"/>
      <c r="H332" s="500"/>
      <c r="O332" s="500"/>
      <c r="Q332" s="498" t="s">
        <v>213</v>
      </c>
      <c r="S332" s="499"/>
    </row>
    <row r="333">
      <c r="B333" s="497"/>
      <c r="H333" s="500"/>
      <c r="O333" s="500"/>
      <c r="Q333" s="498" t="s">
        <v>213</v>
      </c>
      <c r="S333" s="499"/>
    </row>
    <row r="334">
      <c r="B334" s="497"/>
      <c r="H334" s="500"/>
      <c r="O334" s="500"/>
      <c r="Q334" s="498" t="s">
        <v>213</v>
      </c>
      <c r="S334" s="499"/>
    </row>
    <row r="335">
      <c r="B335" s="497"/>
      <c r="H335" s="500"/>
      <c r="O335" s="500"/>
      <c r="Q335" s="498" t="s">
        <v>213</v>
      </c>
      <c r="S335" s="499"/>
    </row>
    <row r="336">
      <c r="B336" s="497"/>
      <c r="H336" s="500"/>
      <c r="O336" s="500"/>
      <c r="Q336" s="498" t="s">
        <v>213</v>
      </c>
      <c r="S336" s="499"/>
    </row>
    <row r="337">
      <c r="B337" s="497"/>
      <c r="H337" s="500"/>
      <c r="O337" s="500"/>
      <c r="Q337" s="498" t="s">
        <v>213</v>
      </c>
      <c r="S337" s="499"/>
    </row>
    <row r="338">
      <c r="B338" s="497"/>
      <c r="H338" s="500"/>
      <c r="O338" s="500"/>
      <c r="Q338" s="498" t="s">
        <v>213</v>
      </c>
      <c r="S338" s="499"/>
    </row>
    <row r="339">
      <c r="B339" s="497"/>
      <c r="H339" s="500"/>
      <c r="O339" s="500"/>
      <c r="Q339" s="498" t="s">
        <v>213</v>
      </c>
      <c r="S339" s="499"/>
    </row>
    <row r="340">
      <c r="B340" s="497"/>
      <c r="H340" s="500"/>
      <c r="O340" s="500"/>
      <c r="Q340" s="498" t="s">
        <v>213</v>
      </c>
      <c r="S340" s="499"/>
    </row>
    <row r="341">
      <c r="B341" s="497"/>
      <c r="H341" s="500"/>
      <c r="O341" s="500"/>
      <c r="Q341" s="498" t="s">
        <v>213</v>
      </c>
      <c r="S341" s="499"/>
    </row>
    <row r="342">
      <c r="B342" s="497"/>
      <c r="H342" s="500"/>
      <c r="O342" s="500"/>
      <c r="Q342" s="498" t="s">
        <v>213</v>
      </c>
      <c r="S342" s="499"/>
    </row>
    <row r="343">
      <c r="B343" s="497"/>
      <c r="H343" s="500"/>
      <c r="O343" s="500"/>
      <c r="Q343" s="498" t="s">
        <v>213</v>
      </c>
      <c r="S343" s="499"/>
    </row>
    <row r="344">
      <c r="B344" s="497"/>
      <c r="H344" s="500"/>
      <c r="O344" s="500"/>
      <c r="Q344" s="498" t="s">
        <v>213</v>
      </c>
      <c r="S344" s="499"/>
    </row>
    <row r="345">
      <c r="B345" s="497"/>
      <c r="H345" s="500"/>
      <c r="O345" s="500"/>
      <c r="Q345" s="498" t="s">
        <v>213</v>
      </c>
      <c r="S345" s="499"/>
    </row>
    <row r="346">
      <c r="B346" s="497"/>
      <c r="H346" s="500"/>
      <c r="O346" s="500"/>
      <c r="Q346" s="498" t="s">
        <v>213</v>
      </c>
      <c r="S346" s="499"/>
    </row>
    <row r="347">
      <c r="B347" s="497"/>
      <c r="H347" s="500"/>
      <c r="O347" s="500"/>
      <c r="Q347" s="498" t="s">
        <v>213</v>
      </c>
      <c r="S347" s="499"/>
    </row>
    <row r="348">
      <c r="B348" s="497"/>
      <c r="H348" s="500"/>
      <c r="O348" s="500"/>
      <c r="Q348" s="498" t="s">
        <v>213</v>
      </c>
      <c r="S348" s="499"/>
    </row>
    <row r="349">
      <c r="B349" s="497"/>
      <c r="H349" s="500"/>
      <c r="O349" s="500"/>
      <c r="Q349" s="498" t="s">
        <v>213</v>
      </c>
      <c r="S349" s="499"/>
    </row>
    <row r="350">
      <c r="B350" s="497"/>
      <c r="H350" s="500"/>
      <c r="O350" s="500"/>
      <c r="Q350" s="498" t="s">
        <v>213</v>
      </c>
      <c r="S350" s="499"/>
    </row>
    <row r="351">
      <c r="B351" s="497"/>
      <c r="H351" s="500"/>
      <c r="O351" s="500"/>
      <c r="Q351" s="498" t="s">
        <v>213</v>
      </c>
      <c r="S351" s="499"/>
    </row>
    <row r="352">
      <c r="B352" s="497"/>
      <c r="H352" s="500"/>
      <c r="O352" s="500"/>
      <c r="Q352" s="498" t="s">
        <v>213</v>
      </c>
      <c r="S352" s="499"/>
    </row>
    <row r="353">
      <c r="B353" s="497"/>
      <c r="H353" s="500"/>
      <c r="O353" s="500"/>
      <c r="Q353" s="498" t="s">
        <v>213</v>
      </c>
      <c r="S353" s="499"/>
    </row>
    <row r="354">
      <c r="B354" s="497"/>
      <c r="H354" s="500"/>
      <c r="O354" s="500"/>
      <c r="Q354" s="498" t="s">
        <v>213</v>
      </c>
      <c r="S354" s="499"/>
    </row>
    <row r="355">
      <c r="B355" s="497"/>
      <c r="H355" s="500"/>
      <c r="O355" s="500"/>
      <c r="Q355" s="498" t="s">
        <v>213</v>
      </c>
      <c r="S355" s="499"/>
    </row>
    <row r="356">
      <c r="B356" s="497"/>
      <c r="H356" s="500"/>
      <c r="O356" s="500"/>
      <c r="Q356" s="498" t="s">
        <v>213</v>
      </c>
      <c r="S356" s="499"/>
    </row>
    <row r="357">
      <c r="B357" s="497"/>
      <c r="H357" s="500"/>
      <c r="O357" s="500"/>
      <c r="Q357" s="498" t="s">
        <v>213</v>
      </c>
      <c r="S357" s="499"/>
    </row>
    <row r="358">
      <c r="B358" s="497"/>
      <c r="H358" s="500"/>
      <c r="O358" s="500"/>
      <c r="Q358" s="498" t="s">
        <v>213</v>
      </c>
      <c r="S358" s="499"/>
    </row>
    <row r="359">
      <c r="B359" s="497"/>
      <c r="H359" s="500"/>
      <c r="O359" s="500"/>
      <c r="Q359" s="498" t="s">
        <v>213</v>
      </c>
      <c r="S359" s="499"/>
    </row>
    <row r="360">
      <c r="B360" s="497"/>
      <c r="H360" s="500"/>
      <c r="O360" s="500"/>
      <c r="Q360" s="498" t="s">
        <v>213</v>
      </c>
      <c r="S360" s="499"/>
    </row>
    <row r="361">
      <c r="B361" s="497"/>
      <c r="H361" s="500"/>
      <c r="O361" s="500"/>
      <c r="Q361" s="498" t="s">
        <v>213</v>
      </c>
      <c r="S361" s="499"/>
    </row>
    <row r="362">
      <c r="B362" s="497"/>
      <c r="H362" s="500"/>
      <c r="O362" s="500"/>
      <c r="Q362" s="498" t="s">
        <v>213</v>
      </c>
      <c r="S362" s="499"/>
    </row>
    <row r="363">
      <c r="B363" s="497"/>
      <c r="H363" s="500"/>
      <c r="O363" s="500"/>
      <c r="Q363" s="498" t="s">
        <v>213</v>
      </c>
      <c r="S363" s="499"/>
    </row>
    <row r="364">
      <c r="B364" s="497"/>
      <c r="H364" s="500"/>
      <c r="O364" s="500"/>
      <c r="Q364" s="498" t="s">
        <v>213</v>
      </c>
      <c r="S364" s="499"/>
    </row>
    <row r="365">
      <c r="B365" s="497"/>
      <c r="H365" s="500"/>
      <c r="O365" s="500"/>
      <c r="Q365" s="498" t="s">
        <v>213</v>
      </c>
      <c r="S365" s="499"/>
    </row>
    <row r="366">
      <c r="B366" s="497"/>
      <c r="H366" s="500"/>
      <c r="O366" s="500"/>
      <c r="Q366" s="498" t="s">
        <v>213</v>
      </c>
      <c r="S366" s="499"/>
    </row>
    <row r="367">
      <c r="B367" s="497"/>
      <c r="H367" s="500"/>
      <c r="O367" s="500"/>
      <c r="Q367" s="498" t="s">
        <v>213</v>
      </c>
      <c r="S367" s="499"/>
    </row>
    <row r="368">
      <c r="B368" s="497"/>
      <c r="H368" s="500"/>
      <c r="O368" s="500"/>
      <c r="Q368" s="498" t="s">
        <v>213</v>
      </c>
      <c r="S368" s="499"/>
    </row>
    <row r="369">
      <c r="B369" s="497"/>
      <c r="H369" s="500"/>
      <c r="O369" s="500"/>
      <c r="Q369" s="498" t="s">
        <v>213</v>
      </c>
      <c r="S369" s="499"/>
    </row>
    <row r="370">
      <c r="B370" s="497"/>
      <c r="H370" s="500"/>
      <c r="O370" s="500"/>
      <c r="Q370" s="498" t="s">
        <v>213</v>
      </c>
      <c r="S370" s="499"/>
    </row>
    <row r="371">
      <c r="B371" s="497"/>
      <c r="H371" s="500"/>
      <c r="O371" s="500"/>
      <c r="Q371" s="498" t="s">
        <v>213</v>
      </c>
      <c r="S371" s="499"/>
    </row>
    <row r="372">
      <c r="B372" s="497"/>
      <c r="H372" s="500"/>
      <c r="O372" s="500"/>
      <c r="Q372" s="498" t="s">
        <v>213</v>
      </c>
      <c r="S372" s="499"/>
    </row>
    <row r="373">
      <c r="B373" s="497"/>
      <c r="H373" s="500"/>
      <c r="O373" s="500"/>
      <c r="Q373" s="498" t="s">
        <v>213</v>
      </c>
      <c r="S373" s="499"/>
    </row>
    <row r="374">
      <c r="B374" s="497"/>
      <c r="H374" s="500"/>
      <c r="O374" s="500"/>
      <c r="Q374" s="498" t="s">
        <v>213</v>
      </c>
      <c r="S374" s="499"/>
    </row>
    <row r="375">
      <c r="B375" s="497"/>
      <c r="H375" s="500"/>
      <c r="O375" s="500"/>
      <c r="Q375" s="498" t="s">
        <v>213</v>
      </c>
      <c r="S375" s="499"/>
    </row>
    <row r="376">
      <c r="B376" s="497"/>
      <c r="H376" s="500"/>
      <c r="O376" s="500"/>
      <c r="Q376" s="498" t="s">
        <v>213</v>
      </c>
      <c r="S376" s="499"/>
    </row>
    <row r="377">
      <c r="B377" s="497"/>
      <c r="H377" s="500"/>
      <c r="O377" s="500"/>
      <c r="Q377" s="498" t="s">
        <v>213</v>
      </c>
      <c r="S377" s="499"/>
    </row>
    <row r="378">
      <c r="B378" s="497"/>
      <c r="H378" s="500"/>
      <c r="O378" s="500"/>
      <c r="Q378" s="498" t="s">
        <v>213</v>
      </c>
      <c r="S378" s="499"/>
    </row>
    <row r="379">
      <c r="B379" s="497"/>
      <c r="H379" s="500"/>
      <c r="O379" s="500"/>
      <c r="Q379" s="498" t="s">
        <v>213</v>
      </c>
      <c r="S379" s="499"/>
    </row>
    <row r="380">
      <c r="B380" s="497"/>
      <c r="H380" s="500"/>
      <c r="O380" s="500"/>
      <c r="Q380" s="498" t="s">
        <v>213</v>
      </c>
      <c r="S380" s="499"/>
    </row>
    <row r="381">
      <c r="B381" s="497"/>
      <c r="H381" s="500"/>
      <c r="O381" s="500"/>
      <c r="Q381" s="498" t="s">
        <v>213</v>
      </c>
      <c r="S381" s="499"/>
    </row>
    <row r="382">
      <c r="B382" s="497"/>
      <c r="H382" s="500"/>
      <c r="O382" s="500"/>
      <c r="Q382" s="498" t="s">
        <v>213</v>
      </c>
      <c r="S382" s="499"/>
    </row>
    <row r="383">
      <c r="B383" s="497"/>
      <c r="H383" s="500"/>
      <c r="O383" s="500"/>
      <c r="Q383" s="498" t="s">
        <v>213</v>
      </c>
      <c r="S383" s="499"/>
    </row>
    <row r="384">
      <c r="B384" s="497"/>
      <c r="H384" s="500"/>
      <c r="O384" s="500"/>
      <c r="Q384" s="498" t="s">
        <v>213</v>
      </c>
      <c r="S384" s="499"/>
    </row>
    <row r="385">
      <c r="B385" s="497"/>
      <c r="H385" s="500"/>
      <c r="O385" s="500"/>
      <c r="Q385" s="498" t="s">
        <v>213</v>
      </c>
      <c r="S385" s="499"/>
    </row>
    <row r="386">
      <c r="B386" s="497"/>
      <c r="H386" s="500"/>
      <c r="O386" s="500"/>
      <c r="Q386" s="498" t="s">
        <v>213</v>
      </c>
      <c r="S386" s="499"/>
    </row>
    <row r="387">
      <c r="B387" s="497"/>
      <c r="H387" s="500"/>
      <c r="O387" s="500"/>
      <c r="Q387" s="498" t="s">
        <v>213</v>
      </c>
      <c r="S387" s="499"/>
    </row>
    <row r="388">
      <c r="B388" s="497"/>
      <c r="H388" s="500"/>
      <c r="O388" s="500"/>
      <c r="Q388" s="498" t="s">
        <v>213</v>
      </c>
      <c r="S388" s="499"/>
    </row>
    <row r="389">
      <c r="B389" s="497"/>
      <c r="H389" s="500"/>
      <c r="O389" s="500"/>
      <c r="Q389" s="498" t="s">
        <v>213</v>
      </c>
      <c r="S389" s="499"/>
    </row>
    <row r="390">
      <c r="B390" s="497"/>
      <c r="H390" s="500"/>
      <c r="O390" s="500"/>
      <c r="Q390" s="498" t="s">
        <v>213</v>
      </c>
      <c r="S390" s="499"/>
    </row>
    <row r="391">
      <c r="B391" s="497"/>
      <c r="H391" s="500"/>
      <c r="O391" s="500"/>
      <c r="Q391" s="498" t="s">
        <v>213</v>
      </c>
      <c r="S391" s="499"/>
    </row>
    <row r="392">
      <c r="B392" s="497"/>
      <c r="H392" s="500"/>
      <c r="O392" s="500"/>
      <c r="Q392" s="498" t="s">
        <v>213</v>
      </c>
      <c r="S392" s="499"/>
    </row>
    <row r="393">
      <c r="B393" s="497"/>
      <c r="H393" s="500"/>
      <c r="O393" s="500"/>
      <c r="Q393" s="498" t="s">
        <v>213</v>
      </c>
      <c r="S393" s="499"/>
    </row>
    <row r="394">
      <c r="B394" s="497"/>
      <c r="H394" s="500"/>
      <c r="O394" s="500"/>
      <c r="Q394" s="498" t="s">
        <v>213</v>
      </c>
      <c r="S394" s="499"/>
    </row>
    <row r="395">
      <c r="B395" s="497"/>
      <c r="H395" s="500"/>
      <c r="O395" s="500"/>
      <c r="Q395" s="498" t="s">
        <v>213</v>
      </c>
      <c r="S395" s="499"/>
    </row>
    <row r="396">
      <c r="B396" s="497"/>
      <c r="H396" s="500"/>
      <c r="O396" s="500"/>
      <c r="Q396" s="498" t="s">
        <v>213</v>
      </c>
      <c r="S396" s="499"/>
    </row>
    <row r="397">
      <c r="B397" s="497"/>
      <c r="H397" s="500"/>
      <c r="O397" s="500"/>
      <c r="Q397" s="498" t="s">
        <v>213</v>
      </c>
      <c r="S397" s="499"/>
    </row>
    <row r="398">
      <c r="B398" s="497"/>
      <c r="H398" s="500"/>
      <c r="O398" s="500"/>
      <c r="Q398" s="498" t="s">
        <v>213</v>
      </c>
      <c r="S398" s="499"/>
    </row>
    <row r="399">
      <c r="B399" s="497"/>
      <c r="H399" s="500"/>
      <c r="O399" s="500"/>
      <c r="Q399" s="498" t="s">
        <v>213</v>
      </c>
      <c r="S399" s="499"/>
    </row>
    <row r="400">
      <c r="B400" s="497"/>
      <c r="H400" s="500"/>
      <c r="O400" s="500"/>
      <c r="Q400" s="498" t="s">
        <v>213</v>
      </c>
      <c r="S400" s="499"/>
    </row>
    <row r="401">
      <c r="B401" s="497"/>
      <c r="H401" s="500"/>
      <c r="O401" s="500"/>
      <c r="Q401" s="498" t="s">
        <v>213</v>
      </c>
      <c r="S401" s="499"/>
    </row>
    <row r="402">
      <c r="B402" s="497"/>
      <c r="H402" s="500"/>
      <c r="O402" s="500"/>
      <c r="Q402" s="498" t="s">
        <v>213</v>
      </c>
      <c r="S402" s="499"/>
    </row>
    <row r="403">
      <c r="B403" s="497"/>
      <c r="H403" s="500"/>
      <c r="O403" s="500"/>
      <c r="Q403" s="498" t="s">
        <v>213</v>
      </c>
      <c r="S403" s="499"/>
    </row>
    <row r="404">
      <c r="B404" s="497"/>
      <c r="H404" s="500"/>
      <c r="O404" s="500"/>
      <c r="Q404" s="498" t="s">
        <v>213</v>
      </c>
      <c r="S404" s="499"/>
    </row>
    <row r="405">
      <c r="B405" s="497"/>
      <c r="H405" s="500"/>
      <c r="O405" s="500"/>
      <c r="Q405" s="498" t="s">
        <v>213</v>
      </c>
      <c r="S405" s="499"/>
    </row>
    <row r="406">
      <c r="B406" s="497"/>
      <c r="H406" s="500"/>
      <c r="O406" s="500"/>
      <c r="Q406" s="498" t="s">
        <v>213</v>
      </c>
      <c r="S406" s="499"/>
    </row>
    <row r="407">
      <c r="B407" s="497"/>
      <c r="H407" s="500"/>
      <c r="O407" s="500"/>
      <c r="Q407" s="498" t="s">
        <v>213</v>
      </c>
      <c r="S407" s="499"/>
    </row>
    <row r="408">
      <c r="B408" s="497"/>
      <c r="H408" s="500"/>
      <c r="O408" s="500"/>
      <c r="Q408" s="498" t="s">
        <v>213</v>
      </c>
      <c r="S408" s="499"/>
    </row>
    <row r="409">
      <c r="B409" s="497"/>
      <c r="H409" s="500"/>
      <c r="O409" s="500"/>
      <c r="Q409" s="498" t="s">
        <v>213</v>
      </c>
      <c r="S409" s="499"/>
    </row>
    <row r="410">
      <c r="B410" s="497"/>
      <c r="H410" s="500"/>
      <c r="O410" s="500"/>
      <c r="Q410" s="498" t="s">
        <v>213</v>
      </c>
      <c r="S410" s="499"/>
    </row>
    <row r="411">
      <c r="B411" s="497"/>
      <c r="H411" s="500"/>
      <c r="O411" s="500"/>
      <c r="Q411" s="498" t="s">
        <v>213</v>
      </c>
      <c r="S411" s="499"/>
    </row>
    <row r="412">
      <c r="B412" s="497"/>
      <c r="H412" s="500"/>
      <c r="O412" s="500"/>
      <c r="Q412" s="498" t="s">
        <v>213</v>
      </c>
      <c r="S412" s="499"/>
    </row>
    <row r="413">
      <c r="B413" s="497"/>
      <c r="H413" s="500"/>
      <c r="O413" s="500"/>
      <c r="Q413" s="498" t="s">
        <v>213</v>
      </c>
      <c r="S413" s="499"/>
    </row>
    <row r="414">
      <c r="B414" s="497"/>
      <c r="H414" s="500"/>
      <c r="O414" s="500"/>
      <c r="Q414" s="498" t="s">
        <v>213</v>
      </c>
      <c r="S414" s="499"/>
    </row>
    <row r="415">
      <c r="B415" s="497"/>
      <c r="H415" s="500"/>
      <c r="O415" s="500"/>
      <c r="Q415" s="498" t="s">
        <v>213</v>
      </c>
      <c r="S415" s="499"/>
    </row>
    <row r="416">
      <c r="B416" s="497"/>
      <c r="H416" s="500"/>
      <c r="O416" s="500"/>
      <c r="Q416" s="498" t="s">
        <v>213</v>
      </c>
      <c r="S416" s="499"/>
    </row>
    <row r="417">
      <c r="B417" s="497"/>
      <c r="H417" s="500"/>
      <c r="O417" s="500"/>
      <c r="Q417" s="498" t="s">
        <v>213</v>
      </c>
      <c r="S417" s="499"/>
    </row>
    <row r="418">
      <c r="B418" s="497"/>
      <c r="H418" s="500"/>
      <c r="O418" s="500"/>
      <c r="Q418" s="498" t="s">
        <v>213</v>
      </c>
      <c r="S418" s="499"/>
    </row>
    <row r="419">
      <c r="B419" s="497"/>
      <c r="H419" s="500"/>
      <c r="O419" s="500"/>
      <c r="Q419" s="498" t="s">
        <v>213</v>
      </c>
      <c r="S419" s="499"/>
    </row>
    <row r="420">
      <c r="B420" s="497"/>
      <c r="H420" s="500"/>
      <c r="O420" s="500"/>
      <c r="Q420" s="498" t="s">
        <v>213</v>
      </c>
      <c r="S420" s="499"/>
    </row>
    <row r="421">
      <c r="B421" s="497"/>
      <c r="H421" s="500"/>
      <c r="O421" s="500"/>
      <c r="Q421" s="498" t="s">
        <v>213</v>
      </c>
      <c r="S421" s="499"/>
    </row>
    <row r="422">
      <c r="B422" s="497"/>
      <c r="H422" s="500"/>
      <c r="O422" s="500"/>
      <c r="Q422" s="498" t="s">
        <v>213</v>
      </c>
      <c r="S422" s="499"/>
    </row>
    <row r="423">
      <c r="B423" s="497"/>
      <c r="H423" s="500"/>
      <c r="O423" s="500"/>
      <c r="Q423" s="498" t="s">
        <v>213</v>
      </c>
      <c r="S423" s="499"/>
    </row>
    <row r="424">
      <c r="B424" s="497"/>
      <c r="H424" s="500"/>
      <c r="O424" s="500"/>
      <c r="Q424" s="498" t="s">
        <v>213</v>
      </c>
      <c r="S424" s="499"/>
    </row>
    <row r="425">
      <c r="B425" s="497"/>
      <c r="H425" s="500"/>
      <c r="O425" s="500"/>
      <c r="Q425" s="498" t="s">
        <v>213</v>
      </c>
      <c r="S425" s="499"/>
    </row>
    <row r="426">
      <c r="B426" s="497"/>
      <c r="H426" s="500"/>
      <c r="O426" s="500"/>
      <c r="Q426" s="498" t="s">
        <v>213</v>
      </c>
      <c r="S426" s="499"/>
    </row>
    <row r="427">
      <c r="B427" s="497"/>
      <c r="H427" s="500"/>
      <c r="O427" s="500"/>
      <c r="Q427" s="498" t="s">
        <v>213</v>
      </c>
      <c r="S427" s="499"/>
    </row>
    <row r="428">
      <c r="B428" s="497"/>
      <c r="H428" s="500"/>
      <c r="O428" s="500"/>
      <c r="Q428" s="498" t="s">
        <v>213</v>
      </c>
      <c r="S428" s="499"/>
    </row>
    <row r="429">
      <c r="B429" s="497"/>
      <c r="H429" s="500"/>
      <c r="O429" s="500"/>
      <c r="Q429" s="498" t="s">
        <v>213</v>
      </c>
      <c r="S429" s="499"/>
    </row>
    <row r="430">
      <c r="B430" s="497"/>
      <c r="H430" s="500"/>
      <c r="O430" s="500"/>
      <c r="Q430" s="498" t="s">
        <v>213</v>
      </c>
      <c r="S430" s="499"/>
    </row>
    <row r="431">
      <c r="B431" s="497"/>
      <c r="H431" s="500"/>
      <c r="O431" s="500"/>
      <c r="Q431" s="498" t="s">
        <v>213</v>
      </c>
      <c r="S431" s="499"/>
    </row>
    <row r="432">
      <c r="B432" s="497"/>
      <c r="H432" s="500"/>
      <c r="O432" s="500"/>
      <c r="Q432" s="498" t="s">
        <v>213</v>
      </c>
      <c r="S432" s="499"/>
    </row>
    <row r="433">
      <c r="B433" s="497"/>
      <c r="H433" s="500"/>
      <c r="O433" s="500"/>
      <c r="Q433" s="498" t="s">
        <v>213</v>
      </c>
      <c r="S433" s="499"/>
    </row>
    <row r="434">
      <c r="B434" s="497"/>
      <c r="H434" s="500"/>
      <c r="O434" s="500"/>
      <c r="Q434" s="498" t="s">
        <v>213</v>
      </c>
      <c r="S434" s="499"/>
    </row>
    <row r="435">
      <c r="B435" s="497"/>
      <c r="H435" s="500"/>
      <c r="O435" s="500"/>
      <c r="Q435" s="498" t="s">
        <v>213</v>
      </c>
      <c r="S435" s="499"/>
    </row>
    <row r="436">
      <c r="B436" s="497"/>
      <c r="H436" s="500"/>
      <c r="O436" s="500"/>
      <c r="Q436" s="498" t="s">
        <v>213</v>
      </c>
      <c r="S436" s="499"/>
    </row>
    <row r="437">
      <c r="B437" s="497"/>
      <c r="H437" s="500"/>
      <c r="O437" s="500"/>
      <c r="Q437" s="498" t="s">
        <v>213</v>
      </c>
      <c r="S437" s="499"/>
    </row>
    <row r="438">
      <c r="B438" s="497"/>
      <c r="H438" s="500"/>
      <c r="O438" s="500"/>
      <c r="Q438" s="498" t="s">
        <v>213</v>
      </c>
      <c r="S438" s="499"/>
    </row>
    <row r="439">
      <c r="B439" s="497"/>
      <c r="H439" s="500"/>
      <c r="O439" s="500"/>
      <c r="Q439" s="498" t="s">
        <v>213</v>
      </c>
      <c r="S439" s="499"/>
    </row>
    <row r="440">
      <c r="B440" s="497"/>
      <c r="H440" s="500"/>
      <c r="O440" s="500"/>
      <c r="Q440" s="498" t="s">
        <v>213</v>
      </c>
      <c r="S440" s="499"/>
    </row>
    <row r="441">
      <c r="B441" s="497"/>
      <c r="H441" s="500"/>
      <c r="O441" s="500"/>
      <c r="Q441" s="498" t="s">
        <v>213</v>
      </c>
      <c r="S441" s="499"/>
    </row>
    <row r="442">
      <c r="B442" s="497"/>
      <c r="H442" s="500"/>
      <c r="O442" s="500"/>
      <c r="Q442" s="498" t="s">
        <v>213</v>
      </c>
      <c r="S442" s="499"/>
    </row>
    <row r="443">
      <c r="B443" s="497"/>
      <c r="H443" s="500"/>
      <c r="O443" s="500"/>
      <c r="Q443" s="498" t="s">
        <v>213</v>
      </c>
      <c r="S443" s="499"/>
    </row>
    <row r="444">
      <c r="B444" s="497"/>
      <c r="H444" s="500"/>
      <c r="O444" s="500"/>
      <c r="Q444" s="498" t="s">
        <v>213</v>
      </c>
      <c r="S444" s="499"/>
    </row>
    <row r="445">
      <c r="B445" s="497"/>
      <c r="H445" s="500"/>
      <c r="O445" s="500"/>
      <c r="Q445" s="498" t="s">
        <v>213</v>
      </c>
      <c r="S445" s="499"/>
    </row>
    <row r="446">
      <c r="B446" s="497"/>
      <c r="H446" s="500"/>
      <c r="O446" s="500"/>
      <c r="Q446" s="498" t="s">
        <v>213</v>
      </c>
      <c r="S446" s="499"/>
    </row>
    <row r="447">
      <c r="B447" s="497"/>
      <c r="H447" s="500"/>
      <c r="O447" s="500"/>
      <c r="Q447" s="498" t="s">
        <v>213</v>
      </c>
      <c r="S447" s="499"/>
    </row>
    <row r="448">
      <c r="B448" s="497"/>
      <c r="H448" s="500"/>
      <c r="O448" s="500"/>
      <c r="Q448" s="498" t="s">
        <v>213</v>
      </c>
      <c r="S448" s="499"/>
    </row>
    <row r="449">
      <c r="B449" s="497"/>
      <c r="H449" s="500"/>
      <c r="O449" s="500"/>
      <c r="Q449" s="498" t="s">
        <v>213</v>
      </c>
      <c r="S449" s="499"/>
    </row>
    <row r="450">
      <c r="B450" s="497"/>
      <c r="H450" s="500"/>
      <c r="O450" s="500"/>
      <c r="Q450" s="498" t="s">
        <v>213</v>
      </c>
      <c r="S450" s="499"/>
    </row>
    <row r="451">
      <c r="B451" s="497"/>
      <c r="H451" s="500"/>
      <c r="O451" s="500"/>
      <c r="Q451" s="498" t="s">
        <v>213</v>
      </c>
      <c r="S451" s="499"/>
    </row>
    <row r="452">
      <c r="B452" s="497"/>
      <c r="H452" s="500"/>
      <c r="O452" s="500"/>
      <c r="Q452" s="498" t="s">
        <v>213</v>
      </c>
      <c r="S452" s="499"/>
    </row>
    <row r="453">
      <c r="B453" s="497"/>
      <c r="H453" s="500"/>
      <c r="O453" s="500"/>
      <c r="Q453" s="498" t="s">
        <v>213</v>
      </c>
      <c r="S453" s="499"/>
    </row>
    <row r="454">
      <c r="B454" s="497"/>
      <c r="H454" s="500"/>
      <c r="O454" s="500"/>
      <c r="Q454" s="498" t="s">
        <v>213</v>
      </c>
      <c r="S454" s="499"/>
    </row>
    <row r="455">
      <c r="B455" s="497"/>
      <c r="H455" s="500"/>
      <c r="O455" s="500"/>
      <c r="Q455" s="498" t="s">
        <v>213</v>
      </c>
      <c r="S455" s="499"/>
    </row>
    <row r="456">
      <c r="B456" s="497"/>
      <c r="H456" s="500"/>
      <c r="O456" s="500"/>
      <c r="Q456" s="498" t="s">
        <v>213</v>
      </c>
      <c r="S456" s="499"/>
    </row>
    <row r="457">
      <c r="B457" s="497"/>
      <c r="H457" s="500"/>
      <c r="O457" s="500"/>
      <c r="Q457" s="498" t="s">
        <v>213</v>
      </c>
      <c r="S457" s="499"/>
    </row>
    <row r="458">
      <c r="B458" s="497"/>
      <c r="H458" s="500"/>
      <c r="O458" s="500"/>
      <c r="Q458" s="498" t="s">
        <v>213</v>
      </c>
      <c r="S458" s="499"/>
    </row>
    <row r="459">
      <c r="B459" s="497"/>
      <c r="H459" s="500"/>
      <c r="O459" s="500"/>
      <c r="Q459" s="498" t="s">
        <v>213</v>
      </c>
      <c r="S459" s="499"/>
    </row>
    <row r="460">
      <c r="B460" s="497"/>
      <c r="H460" s="500"/>
      <c r="O460" s="500"/>
      <c r="Q460" s="498" t="s">
        <v>213</v>
      </c>
      <c r="S460" s="499"/>
    </row>
    <row r="461">
      <c r="B461" s="497"/>
      <c r="H461" s="500"/>
      <c r="O461" s="500"/>
      <c r="Q461" s="498" t="s">
        <v>213</v>
      </c>
      <c r="S461" s="499"/>
    </row>
    <row r="462">
      <c r="B462" s="497"/>
      <c r="H462" s="500"/>
      <c r="O462" s="500"/>
      <c r="Q462" s="498" t="s">
        <v>213</v>
      </c>
      <c r="S462" s="499"/>
    </row>
    <row r="463">
      <c r="B463" s="497"/>
      <c r="H463" s="500"/>
      <c r="O463" s="500"/>
      <c r="Q463" s="498" t="s">
        <v>213</v>
      </c>
      <c r="S463" s="499"/>
    </row>
    <row r="464">
      <c r="B464" s="497"/>
      <c r="H464" s="500"/>
      <c r="O464" s="500"/>
      <c r="Q464" s="498" t="s">
        <v>213</v>
      </c>
      <c r="S464" s="499"/>
    </row>
    <row r="465">
      <c r="B465" s="497"/>
      <c r="H465" s="500"/>
      <c r="O465" s="500"/>
      <c r="Q465" s="498" t="s">
        <v>213</v>
      </c>
      <c r="S465" s="499"/>
    </row>
    <row r="466">
      <c r="B466" s="497"/>
      <c r="H466" s="500"/>
      <c r="O466" s="500"/>
      <c r="Q466" s="498" t="s">
        <v>213</v>
      </c>
      <c r="S466" s="499"/>
    </row>
    <row r="467">
      <c r="B467" s="497"/>
      <c r="H467" s="500"/>
      <c r="O467" s="500"/>
      <c r="Q467" s="498" t="s">
        <v>213</v>
      </c>
      <c r="S467" s="499"/>
    </row>
    <row r="468">
      <c r="B468" s="497"/>
      <c r="H468" s="500"/>
      <c r="O468" s="500"/>
      <c r="Q468" s="498" t="s">
        <v>213</v>
      </c>
      <c r="S468" s="499"/>
    </row>
    <row r="469">
      <c r="B469" s="497"/>
      <c r="H469" s="500"/>
      <c r="O469" s="500"/>
      <c r="Q469" s="498" t="s">
        <v>213</v>
      </c>
      <c r="S469" s="499"/>
    </row>
    <row r="470">
      <c r="B470" s="497"/>
      <c r="H470" s="500"/>
      <c r="O470" s="500"/>
      <c r="Q470" s="498" t="s">
        <v>213</v>
      </c>
      <c r="S470" s="499"/>
    </row>
    <row r="471">
      <c r="B471" s="497"/>
      <c r="H471" s="500"/>
      <c r="O471" s="500"/>
      <c r="Q471" s="498" t="s">
        <v>213</v>
      </c>
      <c r="S471" s="499"/>
    </row>
    <row r="472">
      <c r="B472" s="497"/>
      <c r="H472" s="500"/>
      <c r="O472" s="500"/>
      <c r="Q472" s="498" t="s">
        <v>213</v>
      </c>
      <c r="S472" s="499"/>
    </row>
    <row r="473">
      <c r="B473" s="497"/>
      <c r="H473" s="500"/>
      <c r="O473" s="500"/>
      <c r="Q473" s="498" t="s">
        <v>213</v>
      </c>
      <c r="S473" s="499"/>
    </row>
    <row r="474">
      <c r="B474" s="497"/>
      <c r="H474" s="500"/>
      <c r="O474" s="500"/>
      <c r="Q474" s="498" t="s">
        <v>213</v>
      </c>
      <c r="S474" s="499"/>
    </row>
    <row r="475">
      <c r="B475" s="497"/>
      <c r="H475" s="500"/>
      <c r="O475" s="500"/>
      <c r="Q475" s="498" t="s">
        <v>213</v>
      </c>
      <c r="S475" s="499"/>
    </row>
    <row r="476">
      <c r="B476" s="497"/>
      <c r="H476" s="500"/>
      <c r="O476" s="500"/>
      <c r="Q476" s="498" t="s">
        <v>213</v>
      </c>
      <c r="S476" s="499"/>
    </row>
    <row r="477">
      <c r="B477" s="497"/>
      <c r="H477" s="500"/>
      <c r="O477" s="500"/>
      <c r="Q477" s="498" t="s">
        <v>213</v>
      </c>
      <c r="S477" s="499"/>
    </row>
    <row r="478">
      <c r="B478" s="497"/>
      <c r="H478" s="500"/>
      <c r="O478" s="500"/>
      <c r="Q478" s="498" t="s">
        <v>213</v>
      </c>
      <c r="S478" s="499"/>
    </row>
    <row r="479">
      <c r="B479" s="497"/>
      <c r="H479" s="500"/>
      <c r="O479" s="500"/>
      <c r="Q479" s="498" t="s">
        <v>213</v>
      </c>
      <c r="S479" s="499"/>
    </row>
    <row r="480">
      <c r="B480" s="497"/>
      <c r="H480" s="500"/>
      <c r="O480" s="500"/>
      <c r="Q480" s="498" t="s">
        <v>213</v>
      </c>
      <c r="S480" s="499"/>
    </row>
    <row r="481">
      <c r="B481" s="497"/>
      <c r="H481" s="500"/>
      <c r="O481" s="500"/>
      <c r="Q481" s="498" t="s">
        <v>213</v>
      </c>
      <c r="S481" s="499"/>
    </row>
    <row r="482">
      <c r="B482" s="497"/>
      <c r="H482" s="500"/>
      <c r="O482" s="500"/>
      <c r="Q482" s="498" t="s">
        <v>213</v>
      </c>
      <c r="S482" s="499"/>
    </row>
    <row r="483">
      <c r="B483" s="497"/>
      <c r="H483" s="500"/>
      <c r="O483" s="500"/>
      <c r="Q483" s="498" t="s">
        <v>213</v>
      </c>
      <c r="S483" s="499"/>
    </row>
    <row r="484">
      <c r="B484" s="497"/>
      <c r="H484" s="500"/>
      <c r="O484" s="500"/>
      <c r="Q484" s="498" t="s">
        <v>213</v>
      </c>
      <c r="S484" s="499"/>
    </row>
    <row r="485">
      <c r="B485" s="497"/>
      <c r="H485" s="500"/>
      <c r="O485" s="500"/>
      <c r="Q485" s="498" t="s">
        <v>213</v>
      </c>
      <c r="S485" s="499"/>
    </row>
    <row r="486">
      <c r="B486" s="497"/>
      <c r="H486" s="500"/>
      <c r="O486" s="500"/>
      <c r="Q486" s="498" t="s">
        <v>213</v>
      </c>
      <c r="S486" s="499"/>
    </row>
    <row r="487">
      <c r="B487" s="497"/>
      <c r="H487" s="500"/>
      <c r="O487" s="500"/>
      <c r="Q487" s="498" t="s">
        <v>213</v>
      </c>
      <c r="S487" s="499"/>
    </row>
    <row r="488">
      <c r="B488" s="497"/>
      <c r="H488" s="500"/>
      <c r="O488" s="500"/>
      <c r="Q488" s="498" t="s">
        <v>213</v>
      </c>
      <c r="S488" s="499"/>
    </row>
    <row r="489">
      <c r="B489" s="497"/>
      <c r="H489" s="500"/>
      <c r="O489" s="500"/>
      <c r="Q489" s="498" t="s">
        <v>213</v>
      </c>
      <c r="S489" s="499"/>
    </row>
    <row r="490">
      <c r="B490" s="497"/>
      <c r="H490" s="500"/>
      <c r="O490" s="500"/>
      <c r="Q490" s="498" t="s">
        <v>213</v>
      </c>
      <c r="S490" s="499"/>
    </row>
    <row r="491">
      <c r="B491" s="497"/>
      <c r="H491" s="500"/>
      <c r="O491" s="500"/>
      <c r="Q491" s="498" t="s">
        <v>213</v>
      </c>
      <c r="S491" s="499"/>
    </row>
    <row r="492">
      <c r="B492" s="497"/>
      <c r="H492" s="500"/>
      <c r="O492" s="500"/>
      <c r="Q492" s="498" t="s">
        <v>213</v>
      </c>
      <c r="S492" s="499"/>
    </row>
    <row r="493">
      <c r="B493" s="497"/>
      <c r="H493" s="500"/>
      <c r="O493" s="500"/>
      <c r="Q493" s="498" t="s">
        <v>213</v>
      </c>
      <c r="S493" s="499"/>
    </row>
    <row r="494">
      <c r="B494" s="497"/>
      <c r="H494" s="500"/>
      <c r="O494" s="500"/>
      <c r="Q494" s="498" t="s">
        <v>213</v>
      </c>
      <c r="S494" s="499"/>
    </row>
    <row r="495">
      <c r="B495" s="497"/>
      <c r="H495" s="500"/>
      <c r="O495" s="500"/>
      <c r="Q495" s="498" t="s">
        <v>213</v>
      </c>
      <c r="S495" s="499"/>
    </row>
    <row r="496">
      <c r="B496" s="497"/>
      <c r="H496" s="500"/>
      <c r="O496" s="500"/>
      <c r="Q496" s="498" t="s">
        <v>213</v>
      </c>
      <c r="S496" s="499"/>
    </row>
    <row r="497">
      <c r="B497" s="497"/>
      <c r="H497" s="500"/>
      <c r="O497" s="500"/>
      <c r="Q497" s="498" t="s">
        <v>213</v>
      </c>
      <c r="S497" s="499"/>
    </row>
    <row r="498">
      <c r="B498" s="497"/>
      <c r="H498" s="500"/>
      <c r="O498" s="500"/>
      <c r="Q498" s="498" t="s">
        <v>213</v>
      </c>
      <c r="S498" s="499"/>
    </row>
    <row r="499">
      <c r="B499" s="497"/>
      <c r="H499" s="500"/>
      <c r="O499" s="500"/>
      <c r="Q499" s="498" t="s">
        <v>213</v>
      </c>
      <c r="S499" s="499"/>
    </row>
    <row r="500">
      <c r="B500" s="497"/>
      <c r="H500" s="500"/>
      <c r="O500" s="500"/>
      <c r="Q500" s="498" t="s">
        <v>213</v>
      </c>
      <c r="S500" s="499"/>
    </row>
    <row r="501">
      <c r="B501" s="497"/>
      <c r="H501" s="500"/>
      <c r="O501" s="500"/>
      <c r="Q501" s="498" t="s">
        <v>213</v>
      </c>
      <c r="S501" s="499"/>
    </row>
    <row r="502">
      <c r="B502" s="497"/>
      <c r="H502" s="500"/>
      <c r="O502" s="500"/>
      <c r="Q502" s="498" t="s">
        <v>213</v>
      </c>
      <c r="S502" s="499"/>
    </row>
    <row r="503">
      <c r="B503" s="497"/>
      <c r="H503" s="500"/>
      <c r="O503" s="500"/>
      <c r="Q503" s="498" t="s">
        <v>213</v>
      </c>
      <c r="S503" s="499"/>
    </row>
    <row r="504">
      <c r="B504" s="497"/>
      <c r="H504" s="500"/>
      <c r="O504" s="500"/>
      <c r="Q504" s="498" t="s">
        <v>213</v>
      </c>
      <c r="S504" s="499"/>
    </row>
    <row r="505">
      <c r="B505" s="497"/>
      <c r="H505" s="500"/>
      <c r="O505" s="500"/>
      <c r="Q505" s="498" t="s">
        <v>213</v>
      </c>
      <c r="S505" s="499"/>
    </row>
    <row r="506">
      <c r="B506" s="497"/>
      <c r="H506" s="500"/>
      <c r="O506" s="500"/>
      <c r="Q506" s="498" t="s">
        <v>213</v>
      </c>
      <c r="S506" s="499"/>
    </row>
    <row r="507">
      <c r="B507" s="497"/>
      <c r="H507" s="500"/>
      <c r="O507" s="500"/>
      <c r="Q507" s="498" t="s">
        <v>213</v>
      </c>
      <c r="S507" s="499"/>
    </row>
    <row r="508">
      <c r="B508" s="497"/>
      <c r="H508" s="500"/>
      <c r="O508" s="500"/>
      <c r="Q508" s="498" t="s">
        <v>213</v>
      </c>
      <c r="S508" s="499"/>
    </row>
    <row r="509">
      <c r="B509" s="497"/>
      <c r="H509" s="500"/>
      <c r="O509" s="500"/>
      <c r="Q509" s="498" t="s">
        <v>213</v>
      </c>
      <c r="S509" s="499"/>
    </row>
    <row r="510">
      <c r="B510" s="497"/>
      <c r="H510" s="500"/>
      <c r="O510" s="500"/>
      <c r="Q510" s="498" t="s">
        <v>213</v>
      </c>
      <c r="S510" s="499"/>
    </row>
    <row r="511">
      <c r="B511" s="497"/>
      <c r="H511" s="500"/>
      <c r="O511" s="500"/>
      <c r="Q511" s="498" t="s">
        <v>213</v>
      </c>
      <c r="S511" s="499"/>
    </row>
    <row r="512">
      <c r="B512" s="497"/>
      <c r="H512" s="500"/>
      <c r="O512" s="500"/>
      <c r="Q512" s="498" t="s">
        <v>213</v>
      </c>
      <c r="S512" s="499"/>
    </row>
    <row r="513">
      <c r="B513" s="497"/>
      <c r="H513" s="500"/>
      <c r="O513" s="500"/>
      <c r="Q513" s="498" t="s">
        <v>213</v>
      </c>
      <c r="S513" s="499"/>
    </row>
    <row r="514">
      <c r="B514" s="497"/>
      <c r="H514" s="500"/>
      <c r="O514" s="500"/>
      <c r="Q514" s="498" t="s">
        <v>213</v>
      </c>
      <c r="S514" s="499"/>
    </row>
    <row r="515">
      <c r="B515" s="497"/>
      <c r="H515" s="500"/>
      <c r="O515" s="500"/>
      <c r="Q515" s="498" t="s">
        <v>213</v>
      </c>
      <c r="S515" s="499"/>
    </row>
    <row r="516">
      <c r="B516" s="497"/>
      <c r="H516" s="500"/>
      <c r="O516" s="500"/>
      <c r="Q516" s="498" t="s">
        <v>213</v>
      </c>
      <c r="S516" s="499"/>
    </row>
    <row r="517">
      <c r="B517" s="497"/>
      <c r="H517" s="500"/>
      <c r="O517" s="500"/>
      <c r="Q517" s="498" t="s">
        <v>213</v>
      </c>
      <c r="S517" s="499"/>
    </row>
    <row r="518">
      <c r="B518" s="497"/>
      <c r="H518" s="500"/>
      <c r="O518" s="500"/>
      <c r="Q518" s="498" t="s">
        <v>213</v>
      </c>
      <c r="S518" s="499"/>
    </row>
    <row r="519">
      <c r="B519" s="497"/>
      <c r="H519" s="500"/>
      <c r="O519" s="500"/>
      <c r="Q519" s="498" t="s">
        <v>213</v>
      </c>
      <c r="S519" s="499"/>
    </row>
    <row r="520">
      <c r="B520" s="497"/>
      <c r="H520" s="500"/>
      <c r="O520" s="500"/>
      <c r="Q520" s="498" t="s">
        <v>213</v>
      </c>
      <c r="S520" s="499"/>
    </row>
    <row r="521">
      <c r="B521" s="497"/>
      <c r="H521" s="500"/>
      <c r="O521" s="500"/>
      <c r="Q521" s="498" t="s">
        <v>213</v>
      </c>
      <c r="S521" s="499"/>
    </row>
    <row r="522">
      <c r="B522" s="497"/>
      <c r="H522" s="500"/>
      <c r="O522" s="500"/>
      <c r="Q522" s="498" t="s">
        <v>213</v>
      </c>
      <c r="S522" s="499"/>
    </row>
    <row r="523">
      <c r="B523" s="497"/>
      <c r="H523" s="500"/>
      <c r="O523" s="500"/>
      <c r="Q523" s="498" t="s">
        <v>213</v>
      </c>
      <c r="S523" s="499"/>
    </row>
    <row r="524">
      <c r="B524" s="497"/>
      <c r="H524" s="500"/>
      <c r="O524" s="500"/>
      <c r="Q524" s="498" t="s">
        <v>213</v>
      </c>
      <c r="S524" s="499"/>
    </row>
    <row r="525">
      <c r="B525" s="497"/>
      <c r="H525" s="500"/>
      <c r="O525" s="500"/>
      <c r="Q525" s="498" t="s">
        <v>213</v>
      </c>
      <c r="S525" s="499"/>
    </row>
    <row r="526">
      <c r="B526" s="497"/>
      <c r="H526" s="500"/>
      <c r="O526" s="500"/>
      <c r="Q526" s="498" t="s">
        <v>213</v>
      </c>
      <c r="S526" s="499"/>
    </row>
    <row r="527">
      <c r="B527" s="497"/>
      <c r="H527" s="500"/>
      <c r="O527" s="500"/>
      <c r="Q527" s="498" t="s">
        <v>213</v>
      </c>
      <c r="S527" s="499"/>
    </row>
    <row r="528">
      <c r="B528" s="497"/>
      <c r="H528" s="500"/>
      <c r="O528" s="500"/>
      <c r="Q528" s="498" t="s">
        <v>213</v>
      </c>
      <c r="S528" s="499"/>
    </row>
    <row r="529">
      <c r="B529" s="497"/>
      <c r="H529" s="500"/>
      <c r="O529" s="500"/>
      <c r="Q529" s="498" t="s">
        <v>213</v>
      </c>
      <c r="S529" s="499"/>
    </row>
    <row r="530">
      <c r="B530" s="497"/>
      <c r="H530" s="500"/>
      <c r="O530" s="500"/>
      <c r="Q530" s="498" t="s">
        <v>213</v>
      </c>
      <c r="S530" s="499"/>
    </row>
    <row r="531">
      <c r="B531" s="497"/>
      <c r="H531" s="500"/>
      <c r="O531" s="500"/>
      <c r="Q531" s="498" t="s">
        <v>213</v>
      </c>
      <c r="S531" s="499"/>
    </row>
    <row r="532">
      <c r="B532" s="497"/>
      <c r="H532" s="500"/>
      <c r="O532" s="500"/>
      <c r="Q532" s="498" t="s">
        <v>213</v>
      </c>
      <c r="S532" s="499"/>
    </row>
    <row r="533">
      <c r="B533" s="497"/>
      <c r="H533" s="500"/>
      <c r="O533" s="500"/>
      <c r="Q533" s="498" t="s">
        <v>213</v>
      </c>
      <c r="S533" s="499"/>
    </row>
    <row r="534">
      <c r="B534" s="497"/>
      <c r="H534" s="500"/>
      <c r="O534" s="500"/>
      <c r="Q534" s="498" t="s">
        <v>213</v>
      </c>
      <c r="S534" s="499"/>
    </row>
    <row r="535">
      <c r="B535" s="497"/>
      <c r="H535" s="500"/>
      <c r="O535" s="500"/>
      <c r="Q535" s="498" t="s">
        <v>213</v>
      </c>
      <c r="S535" s="499"/>
    </row>
    <row r="536">
      <c r="B536" s="497"/>
      <c r="H536" s="500"/>
      <c r="O536" s="500"/>
      <c r="Q536" s="498" t="s">
        <v>213</v>
      </c>
      <c r="S536" s="499"/>
    </row>
    <row r="537">
      <c r="B537" s="497"/>
      <c r="H537" s="500"/>
      <c r="O537" s="500"/>
      <c r="Q537" s="498" t="s">
        <v>213</v>
      </c>
      <c r="S537" s="499"/>
    </row>
    <row r="538">
      <c r="B538" s="497"/>
      <c r="H538" s="500"/>
      <c r="O538" s="500"/>
      <c r="Q538" s="498" t="s">
        <v>213</v>
      </c>
      <c r="S538" s="499"/>
    </row>
    <row r="539">
      <c r="B539" s="497"/>
      <c r="H539" s="500"/>
      <c r="O539" s="500"/>
      <c r="Q539" s="498" t="s">
        <v>213</v>
      </c>
      <c r="S539" s="499"/>
    </row>
    <row r="540">
      <c r="B540" s="497"/>
      <c r="H540" s="500"/>
      <c r="O540" s="500"/>
      <c r="Q540" s="498" t="s">
        <v>213</v>
      </c>
      <c r="S540" s="499"/>
    </row>
    <row r="541">
      <c r="B541" s="497"/>
      <c r="H541" s="500"/>
      <c r="O541" s="500"/>
      <c r="Q541" s="498" t="s">
        <v>213</v>
      </c>
      <c r="S541" s="499"/>
    </row>
    <row r="542">
      <c r="B542" s="497"/>
      <c r="H542" s="500"/>
      <c r="O542" s="500"/>
      <c r="Q542" s="498" t="s">
        <v>213</v>
      </c>
      <c r="S542" s="499"/>
    </row>
    <row r="543">
      <c r="B543" s="497"/>
      <c r="H543" s="500"/>
      <c r="O543" s="500"/>
      <c r="Q543" s="498" t="s">
        <v>213</v>
      </c>
      <c r="S543" s="499"/>
    </row>
    <row r="544">
      <c r="B544" s="497"/>
      <c r="H544" s="500"/>
      <c r="O544" s="500"/>
      <c r="Q544" s="498" t="s">
        <v>213</v>
      </c>
      <c r="S544" s="499"/>
    </row>
    <row r="545">
      <c r="B545" s="497"/>
      <c r="H545" s="500"/>
      <c r="O545" s="500"/>
      <c r="Q545" s="498" t="s">
        <v>213</v>
      </c>
      <c r="S545" s="499"/>
    </row>
    <row r="546">
      <c r="B546" s="497"/>
      <c r="H546" s="500"/>
      <c r="O546" s="500"/>
      <c r="Q546" s="498" t="s">
        <v>213</v>
      </c>
      <c r="S546" s="499"/>
    </row>
    <row r="547">
      <c r="B547" s="497"/>
      <c r="H547" s="500"/>
      <c r="O547" s="500"/>
      <c r="Q547" s="498" t="s">
        <v>213</v>
      </c>
      <c r="S547" s="499"/>
    </row>
    <row r="548">
      <c r="B548" s="497"/>
      <c r="H548" s="500"/>
      <c r="O548" s="500"/>
      <c r="Q548" s="498" t="s">
        <v>213</v>
      </c>
      <c r="S548" s="499"/>
    </row>
    <row r="549">
      <c r="B549" s="497"/>
      <c r="H549" s="500"/>
      <c r="O549" s="500"/>
      <c r="Q549" s="498" t="s">
        <v>213</v>
      </c>
      <c r="S549" s="499"/>
    </row>
    <row r="550">
      <c r="B550" s="497"/>
      <c r="H550" s="500"/>
      <c r="O550" s="500"/>
      <c r="Q550" s="498" t="s">
        <v>213</v>
      </c>
      <c r="S550" s="499"/>
    </row>
    <row r="551">
      <c r="B551" s="497"/>
      <c r="H551" s="500"/>
      <c r="O551" s="500"/>
      <c r="Q551" s="498" t="s">
        <v>213</v>
      </c>
      <c r="S551" s="499"/>
    </row>
    <row r="552">
      <c r="B552" s="497"/>
      <c r="H552" s="500"/>
      <c r="O552" s="500"/>
      <c r="Q552" s="498" t="s">
        <v>213</v>
      </c>
      <c r="S552" s="499"/>
    </row>
    <row r="553">
      <c r="B553" s="497"/>
      <c r="H553" s="500"/>
      <c r="O553" s="500"/>
      <c r="Q553" s="498" t="s">
        <v>213</v>
      </c>
      <c r="S553" s="499"/>
    </row>
    <row r="554">
      <c r="B554" s="497"/>
      <c r="H554" s="500"/>
      <c r="O554" s="500"/>
      <c r="Q554" s="498" t="s">
        <v>213</v>
      </c>
      <c r="S554" s="499"/>
    </row>
    <row r="555">
      <c r="B555" s="497"/>
      <c r="H555" s="500"/>
      <c r="O555" s="500"/>
      <c r="Q555" s="498" t="s">
        <v>213</v>
      </c>
      <c r="S555" s="499"/>
    </row>
    <row r="556">
      <c r="B556" s="497"/>
      <c r="H556" s="500"/>
      <c r="O556" s="500"/>
      <c r="Q556" s="498" t="s">
        <v>213</v>
      </c>
      <c r="S556" s="499"/>
    </row>
    <row r="557">
      <c r="B557" s="497"/>
      <c r="H557" s="500"/>
      <c r="O557" s="500"/>
      <c r="Q557" s="498" t="s">
        <v>213</v>
      </c>
      <c r="S557" s="499"/>
    </row>
    <row r="558">
      <c r="B558" s="497"/>
      <c r="H558" s="500"/>
      <c r="O558" s="500"/>
      <c r="Q558" s="498" t="s">
        <v>213</v>
      </c>
      <c r="S558" s="499"/>
    </row>
    <row r="559">
      <c r="B559" s="497"/>
      <c r="H559" s="500"/>
      <c r="O559" s="500"/>
      <c r="Q559" s="498" t="s">
        <v>213</v>
      </c>
      <c r="S559" s="499"/>
    </row>
    <row r="560">
      <c r="B560" s="497"/>
      <c r="H560" s="500"/>
      <c r="O560" s="500"/>
      <c r="Q560" s="498" t="s">
        <v>213</v>
      </c>
      <c r="S560" s="499"/>
    </row>
    <row r="561">
      <c r="B561" s="497"/>
      <c r="H561" s="500"/>
      <c r="O561" s="500"/>
      <c r="Q561" s="498" t="s">
        <v>213</v>
      </c>
      <c r="S561" s="499"/>
    </row>
    <row r="562">
      <c r="B562" s="497"/>
      <c r="H562" s="500"/>
      <c r="O562" s="500"/>
      <c r="Q562" s="498" t="s">
        <v>213</v>
      </c>
      <c r="S562" s="499"/>
    </row>
    <row r="563">
      <c r="B563" s="497"/>
      <c r="H563" s="500"/>
      <c r="O563" s="500"/>
      <c r="Q563" s="498" t="s">
        <v>213</v>
      </c>
      <c r="S563" s="499"/>
    </row>
    <row r="564">
      <c r="B564" s="497"/>
      <c r="H564" s="500"/>
      <c r="O564" s="500"/>
      <c r="Q564" s="498" t="s">
        <v>213</v>
      </c>
      <c r="S564" s="499"/>
    </row>
    <row r="565">
      <c r="B565" s="497"/>
      <c r="H565" s="500"/>
      <c r="O565" s="500"/>
      <c r="Q565" s="498" t="s">
        <v>213</v>
      </c>
      <c r="S565" s="499"/>
    </row>
    <row r="566">
      <c r="B566" s="497"/>
      <c r="H566" s="500"/>
      <c r="O566" s="500"/>
      <c r="Q566" s="498" t="s">
        <v>213</v>
      </c>
      <c r="S566" s="499"/>
    </row>
    <row r="567">
      <c r="B567" s="497"/>
      <c r="H567" s="500"/>
      <c r="O567" s="500"/>
      <c r="Q567" s="498" t="s">
        <v>213</v>
      </c>
      <c r="S567" s="499"/>
    </row>
    <row r="568">
      <c r="B568" s="497"/>
      <c r="H568" s="500"/>
      <c r="O568" s="500"/>
      <c r="Q568" s="498" t="s">
        <v>213</v>
      </c>
      <c r="S568" s="499"/>
    </row>
    <row r="569">
      <c r="B569" s="497"/>
      <c r="H569" s="500"/>
      <c r="O569" s="500"/>
      <c r="Q569" s="498" t="s">
        <v>213</v>
      </c>
      <c r="S569" s="499"/>
    </row>
    <row r="570">
      <c r="B570" s="497"/>
      <c r="H570" s="500"/>
      <c r="O570" s="500"/>
      <c r="Q570" s="498" t="s">
        <v>213</v>
      </c>
      <c r="S570" s="499"/>
    </row>
    <row r="571">
      <c r="B571" s="497"/>
      <c r="H571" s="500"/>
      <c r="O571" s="500"/>
      <c r="Q571" s="498" t="s">
        <v>213</v>
      </c>
      <c r="S571" s="499"/>
    </row>
    <row r="572">
      <c r="B572" s="497"/>
      <c r="H572" s="500"/>
      <c r="O572" s="500"/>
      <c r="Q572" s="498" t="s">
        <v>213</v>
      </c>
      <c r="S572" s="499"/>
    </row>
    <row r="573">
      <c r="B573" s="497"/>
      <c r="H573" s="500"/>
      <c r="O573" s="500"/>
      <c r="Q573" s="498" t="s">
        <v>213</v>
      </c>
      <c r="S573" s="499"/>
    </row>
    <row r="574">
      <c r="B574" s="497"/>
      <c r="H574" s="500"/>
      <c r="O574" s="500"/>
      <c r="Q574" s="498" t="s">
        <v>213</v>
      </c>
      <c r="S574" s="499"/>
    </row>
    <row r="575">
      <c r="B575" s="497"/>
      <c r="H575" s="500"/>
      <c r="O575" s="500"/>
      <c r="Q575" s="498" t="s">
        <v>213</v>
      </c>
      <c r="S575" s="499"/>
    </row>
    <row r="576">
      <c r="B576" s="497"/>
      <c r="H576" s="500"/>
      <c r="O576" s="500"/>
      <c r="Q576" s="498" t="s">
        <v>213</v>
      </c>
      <c r="S576" s="499"/>
    </row>
    <row r="577">
      <c r="B577" s="497"/>
      <c r="H577" s="500"/>
      <c r="O577" s="500"/>
      <c r="Q577" s="498" t="s">
        <v>213</v>
      </c>
      <c r="S577" s="499"/>
    </row>
    <row r="578">
      <c r="B578" s="497"/>
      <c r="H578" s="500"/>
      <c r="O578" s="500"/>
      <c r="Q578" s="498" t="s">
        <v>213</v>
      </c>
      <c r="S578" s="499"/>
    </row>
    <row r="579">
      <c r="B579" s="497"/>
      <c r="H579" s="500"/>
      <c r="O579" s="500"/>
      <c r="Q579" s="498" t="s">
        <v>213</v>
      </c>
      <c r="S579" s="499"/>
    </row>
    <row r="580">
      <c r="B580" s="497"/>
      <c r="H580" s="500"/>
      <c r="O580" s="500"/>
      <c r="Q580" s="498" t="s">
        <v>213</v>
      </c>
      <c r="S580" s="499"/>
    </row>
    <row r="581">
      <c r="B581" s="497"/>
      <c r="H581" s="500"/>
      <c r="O581" s="500"/>
      <c r="Q581" s="498" t="s">
        <v>213</v>
      </c>
      <c r="S581" s="499"/>
    </row>
    <row r="582">
      <c r="B582" s="497"/>
      <c r="H582" s="500"/>
      <c r="O582" s="500"/>
      <c r="Q582" s="498" t="s">
        <v>213</v>
      </c>
      <c r="S582" s="499"/>
    </row>
    <row r="583">
      <c r="B583" s="497"/>
      <c r="H583" s="500"/>
      <c r="O583" s="500"/>
      <c r="Q583" s="498" t="s">
        <v>213</v>
      </c>
      <c r="S583" s="499"/>
    </row>
    <row r="584">
      <c r="B584" s="497"/>
      <c r="H584" s="500"/>
      <c r="O584" s="500"/>
      <c r="Q584" s="498" t="s">
        <v>213</v>
      </c>
      <c r="S584" s="499"/>
    </row>
    <row r="585">
      <c r="B585" s="497"/>
      <c r="H585" s="500"/>
      <c r="O585" s="500"/>
      <c r="Q585" s="498" t="s">
        <v>213</v>
      </c>
      <c r="S585" s="499"/>
    </row>
    <row r="586">
      <c r="B586" s="497"/>
      <c r="H586" s="500"/>
      <c r="O586" s="500"/>
      <c r="Q586" s="498" t="s">
        <v>213</v>
      </c>
      <c r="S586" s="499"/>
    </row>
    <row r="587">
      <c r="B587" s="497"/>
      <c r="H587" s="500"/>
      <c r="O587" s="500"/>
      <c r="Q587" s="498" t="s">
        <v>213</v>
      </c>
      <c r="S587" s="499"/>
    </row>
    <row r="588">
      <c r="B588" s="497"/>
      <c r="H588" s="500"/>
      <c r="O588" s="500"/>
      <c r="Q588" s="498" t="s">
        <v>213</v>
      </c>
      <c r="S588" s="499"/>
    </row>
    <row r="589">
      <c r="B589" s="497"/>
      <c r="H589" s="500"/>
      <c r="O589" s="500"/>
      <c r="Q589" s="498" t="s">
        <v>213</v>
      </c>
      <c r="S589" s="499"/>
    </row>
    <row r="590">
      <c r="B590" s="497"/>
      <c r="H590" s="500"/>
      <c r="O590" s="500"/>
      <c r="Q590" s="498" t="s">
        <v>213</v>
      </c>
      <c r="S590" s="499"/>
    </row>
    <row r="591">
      <c r="B591" s="497"/>
      <c r="H591" s="500"/>
      <c r="O591" s="500"/>
      <c r="Q591" s="498" t="s">
        <v>213</v>
      </c>
      <c r="S591" s="499"/>
    </row>
    <row r="592">
      <c r="B592" s="497"/>
      <c r="H592" s="500"/>
      <c r="O592" s="500"/>
      <c r="Q592" s="498" t="s">
        <v>213</v>
      </c>
      <c r="S592" s="499"/>
    </row>
    <row r="593">
      <c r="B593" s="497"/>
      <c r="H593" s="500"/>
      <c r="O593" s="500"/>
      <c r="Q593" s="498" t="s">
        <v>213</v>
      </c>
      <c r="S593" s="499"/>
    </row>
    <row r="594">
      <c r="B594" s="497"/>
      <c r="H594" s="500"/>
      <c r="O594" s="500"/>
      <c r="Q594" s="498" t="s">
        <v>213</v>
      </c>
      <c r="S594" s="499"/>
    </row>
    <row r="595">
      <c r="B595" s="497"/>
      <c r="H595" s="500"/>
      <c r="O595" s="500"/>
      <c r="Q595" s="498" t="s">
        <v>213</v>
      </c>
      <c r="S595" s="499"/>
    </row>
    <row r="596">
      <c r="B596" s="497"/>
      <c r="H596" s="500"/>
      <c r="O596" s="500"/>
      <c r="Q596" s="498" t="s">
        <v>213</v>
      </c>
      <c r="S596" s="499"/>
    </row>
    <row r="597">
      <c r="B597" s="497"/>
      <c r="H597" s="500"/>
      <c r="O597" s="500"/>
      <c r="Q597" s="498" t="s">
        <v>213</v>
      </c>
      <c r="S597" s="499"/>
    </row>
    <row r="598">
      <c r="B598" s="497"/>
      <c r="H598" s="500"/>
      <c r="O598" s="500"/>
      <c r="Q598" s="498" t="s">
        <v>213</v>
      </c>
      <c r="S598" s="499"/>
    </row>
    <row r="599">
      <c r="B599" s="497"/>
      <c r="H599" s="500"/>
      <c r="O599" s="500"/>
      <c r="Q599" s="498" t="s">
        <v>213</v>
      </c>
      <c r="S599" s="499"/>
    </row>
    <row r="600">
      <c r="B600" s="497"/>
      <c r="H600" s="500"/>
      <c r="O600" s="500"/>
      <c r="Q600" s="498" t="s">
        <v>213</v>
      </c>
      <c r="S600" s="499"/>
    </row>
    <row r="601">
      <c r="B601" s="497"/>
      <c r="H601" s="500"/>
      <c r="O601" s="500"/>
      <c r="Q601" s="498" t="s">
        <v>213</v>
      </c>
      <c r="S601" s="499"/>
    </row>
    <row r="602">
      <c r="B602" s="497"/>
      <c r="H602" s="500"/>
      <c r="O602" s="500"/>
      <c r="Q602" s="498" t="s">
        <v>213</v>
      </c>
      <c r="S602" s="499"/>
    </row>
    <row r="603">
      <c r="B603" s="497"/>
      <c r="H603" s="500"/>
      <c r="O603" s="500"/>
      <c r="Q603" s="498" t="s">
        <v>213</v>
      </c>
      <c r="S603" s="499"/>
    </row>
    <row r="604">
      <c r="B604" s="497"/>
      <c r="H604" s="500"/>
      <c r="O604" s="500"/>
      <c r="Q604" s="498" t="s">
        <v>213</v>
      </c>
      <c r="S604" s="499"/>
    </row>
    <row r="605">
      <c r="B605" s="497"/>
      <c r="H605" s="500"/>
      <c r="O605" s="500"/>
      <c r="Q605" s="498" t="s">
        <v>213</v>
      </c>
      <c r="S605" s="499"/>
    </row>
    <row r="606">
      <c r="B606" s="497"/>
      <c r="H606" s="500"/>
      <c r="O606" s="500"/>
      <c r="Q606" s="498" t="s">
        <v>213</v>
      </c>
      <c r="S606" s="499"/>
    </row>
    <row r="607">
      <c r="B607" s="497"/>
      <c r="H607" s="500"/>
      <c r="O607" s="500"/>
      <c r="Q607" s="498" t="s">
        <v>213</v>
      </c>
      <c r="S607" s="499"/>
    </row>
    <row r="608">
      <c r="B608" s="497"/>
      <c r="H608" s="500"/>
      <c r="O608" s="500"/>
      <c r="Q608" s="498" t="s">
        <v>213</v>
      </c>
      <c r="S608" s="499"/>
    </row>
    <row r="609">
      <c r="B609" s="497"/>
      <c r="H609" s="500"/>
      <c r="O609" s="500"/>
      <c r="Q609" s="498" t="s">
        <v>213</v>
      </c>
      <c r="S609" s="499"/>
    </row>
    <row r="610">
      <c r="B610" s="497"/>
      <c r="H610" s="500"/>
      <c r="O610" s="500"/>
      <c r="Q610" s="498" t="s">
        <v>213</v>
      </c>
      <c r="S610" s="499"/>
    </row>
    <row r="611">
      <c r="B611" s="497"/>
      <c r="H611" s="500"/>
      <c r="O611" s="500"/>
      <c r="Q611" s="498" t="s">
        <v>213</v>
      </c>
      <c r="S611" s="499"/>
    </row>
    <row r="612">
      <c r="B612" s="497"/>
      <c r="H612" s="500"/>
      <c r="O612" s="500"/>
      <c r="Q612" s="498" t="s">
        <v>213</v>
      </c>
      <c r="S612" s="499"/>
    </row>
    <row r="613">
      <c r="B613" s="497"/>
      <c r="H613" s="500"/>
      <c r="O613" s="500"/>
      <c r="Q613" s="498" t="s">
        <v>213</v>
      </c>
      <c r="S613" s="499"/>
    </row>
    <row r="614">
      <c r="B614" s="497"/>
      <c r="H614" s="500"/>
      <c r="O614" s="500"/>
      <c r="Q614" s="498" t="s">
        <v>213</v>
      </c>
      <c r="S614" s="499"/>
    </row>
    <row r="615">
      <c r="B615" s="497"/>
      <c r="H615" s="500"/>
      <c r="O615" s="500"/>
      <c r="Q615" s="498" t="s">
        <v>213</v>
      </c>
      <c r="S615" s="499"/>
    </row>
    <row r="616">
      <c r="B616" s="497"/>
      <c r="H616" s="500"/>
      <c r="O616" s="500"/>
      <c r="Q616" s="498" t="s">
        <v>213</v>
      </c>
      <c r="S616" s="499"/>
    </row>
    <row r="617">
      <c r="B617" s="497"/>
      <c r="H617" s="500"/>
      <c r="O617" s="500"/>
      <c r="Q617" s="498" t="s">
        <v>213</v>
      </c>
      <c r="S617" s="499"/>
    </row>
    <row r="618">
      <c r="B618" s="497"/>
      <c r="H618" s="500"/>
      <c r="O618" s="500"/>
      <c r="Q618" s="498" t="s">
        <v>213</v>
      </c>
      <c r="S618" s="499"/>
    </row>
    <row r="619">
      <c r="B619" s="497"/>
      <c r="H619" s="500"/>
      <c r="O619" s="500"/>
      <c r="Q619" s="498" t="s">
        <v>213</v>
      </c>
      <c r="S619" s="499"/>
    </row>
    <row r="620">
      <c r="B620" s="497"/>
      <c r="H620" s="500"/>
      <c r="O620" s="500"/>
      <c r="Q620" s="498" t="s">
        <v>213</v>
      </c>
      <c r="S620" s="499"/>
    </row>
    <row r="621">
      <c r="B621" s="497"/>
      <c r="H621" s="500"/>
      <c r="O621" s="500"/>
      <c r="Q621" s="498" t="s">
        <v>213</v>
      </c>
      <c r="S621" s="499"/>
    </row>
    <row r="622">
      <c r="B622" s="497"/>
      <c r="H622" s="500"/>
      <c r="O622" s="500"/>
      <c r="Q622" s="498" t="s">
        <v>213</v>
      </c>
      <c r="S622" s="499"/>
    </row>
    <row r="623">
      <c r="B623" s="497"/>
      <c r="H623" s="500"/>
      <c r="O623" s="500"/>
      <c r="Q623" s="498" t="s">
        <v>213</v>
      </c>
      <c r="S623" s="499"/>
    </row>
    <row r="624">
      <c r="B624" s="497"/>
      <c r="H624" s="500"/>
      <c r="O624" s="500"/>
      <c r="Q624" s="498" t="s">
        <v>213</v>
      </c>
      <c r="S624" s="499"/>
    </row>
    <row r="625">
      <c r="B625" s="497"/>
      <c r="H625" s="500"/>
      <c r="O625" s="500"/>
      <c r="Q625" s="498" t="s">
        <v>213</v>
      </c>
      <c r="S625" s="499"/>
    </row>
    <row r="626">
      <c r="B626" s="497"/>
      <c r="H626" s="500"/>
      <c r="O626" s="500"/>
      <c r="Q626" s="498" t="s">
        <v>213</v>
      </c>
      <c r="S626" s="499"/>
    </row>
    <row r="627">
      <c r="B627" s="497"/>
      <c r="H627" s="500"/>
      <c r="O627" s="500"/>
      <c r="Q627" s="498" t="s">
        <v>213</v>
      </c>
      <c r="S627" s="499"/>
    </row>
    <row r="628">
      <c r="B628" s="497"/>
      <c r="H628" s="500"/>
      <c r="O628" s="500"/>
      <c r="Q628" s="498" t="s">
        <v>213</v>
      </c>
      <c r="S628" s="499"/>
    </row>
    <row r="629">
      <c r="B629" s="497"/>
      <c r="H629" s="500"/>
      <c r="O629" s="500"/>
      <c r="Q629" s="498" t="s">
        <v>213</v>
      </c>
      <c r="S629" s="499"/>
    </row>
    <row r="630">
      <c r="B630" s="497"/>
      <c r="H630" s="500"/>
      <c r="O630" s="500"/>
      <c r="Q630" s="498" t="s">
        <v>213</v>
      </c>
      <c r="S630" s="499"/>
    </row>
    <row r="631">
      <c r="B631" s="497"/>
      <c r="H631" s="500"/>
      <c r="O631" s="500"/>
      <c r="Q631" s="498" t="s">
        <v>213</v>
      </c>
      <c r="S631" s="499"/>
    </row>
    <row r="632">
      <c r="B632" s="497"/>
      <c r="H632" s="500"/>
      <c r="O632" s="500"/>
      <c r="Q632" s="498" t="s">
        <v>213</v>
      </c>
      <c r="S632" s="499"/>
    </row>
    <row r="633">
      <c r="B633" s="497"/>
      <c r="H633" s="500"/>
      <c r="O633" s="500"/>
      <c r="Q633" s="498" t="s">
        <v>213</v>
      </c>
      <c r="S633" s="499"/>
    </row>
    <row r="634">
      <c r="B634" s="497"/>
      <c r="H634" s="500"/>
      <c r="O634" s="500"/>
      <c r="Q634" s="498" t="s">
        <v>213</v>
      </c>
      <c r="S634" s="499"/>
    </row>
    <row r="635">
      <c r="B635" s="497"/>
      <c r="H635" s="500"/>
      <c r="O635" s="500"/>
      <c r="Q635" s="498" t="s">
        <v>213</v>
      </c>
      <c r="S635" s="499"/>
    </row>
    <row r="636">
      <c r="B636" s="497"/>
      <c r="H636" s="500"/>
      <c r="O636" s="500"/>
      <c r="Q636" s="498" t="s">
        <v>213</v>
      </c>
      <c r="S636" s="499"/>
    </row>
    <row r="637">
      <c r="B637" s="497"/>
      <c r="H637" s="500"/>
      <c r="O637" s="500"/>
      <c r="Q637" s="498" t="s">
        <v>213</v>
      </c>
      <c r="S637" s="499"/>
    </row>
    <row r="638">
      <c r="B638" s="497"/>
      <c r="H638" s="500"/>
      <c r="O638" s="500"/>
      <c r="Q638" s="498" t="s">
        <v>213</v>
      </c>
      <c r="S638" s="499"/>
    </row>
    <row r="639">
      <c r="B639" s="497"/>
      <c r="H639" s="500"/>
      <c r="O639" s="500"/>
      <c r="Q639" s="498" t="s">
        <v>213</v>
      </c>
      <c r="S639" s="499"/>
    </row>
    <row r="640">
      <c r="B640" s="497"/>
      <c r="H640" s="500"/>
      <c r="O640" s="500"/>
      <c r="Q640" s="498" t="s">
        <v>213</v>
      </c>
      <c r="S640" s="499"/>
    </row>
    <row r="641">
      <c r="B641" s="497"/>
      <c r="H641" s="500"/>
      <c r="O641" s="500"/>
      <c r="Q641" s="498" t="s">
        <v>213</v>
      </c>
      <c r="S641" s="499"/>
    </row>
    <row r="642">
      <c r="B642" s="497"/>
      <c r="H642" s="500"/>
      <c r="O642" s="500"/>
      <c r="Q642" s="498" t="s">
        <v>213</v>
      </c>
      <c r="S642" s="499"/>
    </row>
    <row r="643">
      <c r="B643" s="497"/>
      <c r="H643" s="500"/>
      <c r="O643" s="500"/>
      <c r="Q643" s="498" t="s">
        <v>213</v>
      </c>
      <c r="S643" s="499"/>
    </row>
    <row r="644">
      <c r="B644" s="497"/>
      <c r="H644" s="500"/>
      <c r="O644" s="500"/>
      <c r="Q644" s="498" t="s">
        <v>213</v>
      </c>
      <c r="S644" s="499"/>
    </row>
    <row r="645">
      <c r="B645" s="497"/>
      <c r="H645" s="500"/>
      <c r="O645" s="500"/>
      <c r="Q645" s="498" t="s">
        <v>213</v>
      </c>
      <c r="S645" s="499"/>
    </row>
    <row r="646">
      <c r="B646" s="497"/>
      <c r="H646" s="500"/>
      <c r="O646" s="500"/>
      <c r="Q646" s="498" t="s">
        <v>213</v>
      </c>
      <c r="S646" s="499"/>
    </row>
    <row r="647">
      <c r="B647" s="497"/>
      <c r="H647" s="500"/>
      <c r="O647" s="500"/>
      <c r="Q647" s="498" t="s">
        <v>213</v>
      </c>
      <c r="S647" s="499"/>
    </row>
    <row r="648">
      <c r="B648" s="497"/>
      <c r="H648" s="500"/>
      <c r="O648" s="500"/>
      <c r="Q648" s="498" t="s">
        <v>213</v>
      </c>
      <c r="S648" s="499"/>
    </row>
    <row r="649">
      <c r="B649" s="497"/>
      <c r="H649" s="500"/>
      <c r="O649" s="500"/>
      <c r="Q649" s="498" t="s">
        <v>213</v>
      </c>
      <c r="S649" s="499"/>
    </row>
    <row r="650">
      <c r="B650" s="497"/>
      <c r="H650" s="500"/>
      <c r="O650" s="500"/>
      <c r="Q650" s="498" t="s">
        <v>213</v>
      </c>
      <c r="S650" s="499"/>
    </row>
    <row r="651">
      <c r="B651" s="497"/>
      <c r="H651" s="500"/>
      <c r="O651" s="500"/>
      <c r="Q651" s="498" t="s">
        <v>213</v>
      </c>
      <c r="S651" s="499"/>
    </row>
    <row r="652">
      <c r="B652" s="497"/>
      <c r="H652" s="500"/>
      <c r="O652" s="500"/>
      <c r="Q652" s="498" t="s">
        <v>213</v>
      </c>
      <c r="S652" s="499"/>
    </row>
    <row r="653">
      <c r="B653" s="497"/>
      <c r="H653" s="500"/>
      <c r="O653" s="500"/>
      <c r="Q653" s="498" t="s">
        <v>213</v>
      </c>
      <c r="S653" s="499"/>
    </row>
    <row r="654">
      <c r="B654" s="497"/>
      <c r="H654" s="500"/>
      <c r="O654" s="500"/>
      <c r="Q654" s="498" t="s">
        <v>213</v>
      </c>
      <c r="S654" s="499"/>
    </row>
    <row r="655">
      <c r="B655" s="497"/>
      <c r="H655" s="500"/>
      <c r="O655" s="500"/>
      <c r="Q655" s="498" t="s">
        <v>213</v>
      </c>
      <c r="S655" s="499"/>
    </row>
    <row r="656">
      <c r="B656" s="497"/>
      <c r="H656" s="500"/>
      <c r="O656" s="500"/>
      <c r="Q656" s="498" t="s">
        <v>213</v>
      </c>
      <c r="S656" s="499"/>
    </row>
    <row r="657">
      <c r="B657" s="497"/>
      <c r="H657" s="500"/>
      <c r="O657" s="500"/>
      <c r="Q657" s="498" t="s">
        <v>213</v>
      </c>
      <c r="S657" s="499"/>
    </row>
    <row r="658">
      <c r="B658" s="497"/>
      <c r="H658" s="500"/>
      <c r="O658" s="500"/>
      <c r="Q658" s="498" t="s">
        <v>213</v>
      </c>
      <c r="S658" s="499"/>
    </row>
    <row r="659">
      <c r="B659" s="497"/>
      <c r="H659" s="500"/>
      <c r="O659" s="500"/>
      <c r="Q659" s="498" t="s">
        <v>213</v>
      </c>
      <c r="S659" s="499"/>
    </row>
    <row r="660">
      <c r="B660" s="497"/>
      <c r="H660" s="500"/>
      <c r="O660" s="500"/>
      <c r="Q660" s="498" t="s">
        <v>213</v>
      </c>
      <c r="S660" s="499"/>
    </row>
    <row r="661">
      <c r="B661" s="497"/>
      <c r="H661" s="500"/>
      <c r="O661" s="500"/>
      <c r="Q661" s="498" t="s">
        <v>213</v>
      </c>
      <c r="S661" s="499"/>
    </row>
    <row r="662">
      <c r="B662" s="497"/>
      <c r="H662" s="500"/>
      <c r="O662" s="500"/>
      <c r="Q662" s="498" t="s">
        <v>213</v>
      </c>
      <c r="S662" s="499"/>
    </row>
    <row r="663">
      <c r="B663" s="497"/>
      <c r="H663" s="500"/>
      <c r="O663" s="500"/>
      <c r="Q663" s="498" t="s">
        <v>213</v>
      </c>
      <c r="S663" s="499"/>
    </row>
    <row r="664">
      <c r="B664" s="497"/>
      <c r="H664" s="500"/>
      <c r="O664" s="500"/>
      <c r="Q664" s="498" t="s">
        <v>213</v>
      </c>
      <c r="S664" s="499"/>
    </row>
    <row r="665">
      <c r="B665" s="497"/>
      <c r="H665" s="500"/>
      <c r="O665" s="500"/>
      <c r="Q665" s="498" t="s">
        <v>213</v>
      </c>
      <c r="S665" s="499"/>
    </row>
    <row r="666">
      <c r="B666" s="497"/>
      <c r="H666" s="500"/>
      <c r="O666" s="500"/>
      <c r="Q666" s="498" t="s">
        <v>213</v>
      </c>
      <c r="S666" s="499"/>
    </row>
    <row r="667">
      <c r="B667" s="497"/>
      <c r="H667" s="500"/>
      <c r="O667" s="500"/>
      <c r="Q667" s="498" t="s">
        <v>213</v>
      </c>
      <c r="S667" s="499"/>
    </row>
    <row r="668">
      <c r="B668" s="497"/>
      <c r="H668" s="500"/>
      <c r="O668" s="500"/>
      <c r="Q668" s="498" t="s">
        <v>213</v>
      </c>
      <c r="S668" s="499"/>
    </row>
    <row r="669">
      <c r="B669" s="497"/>
      <c r="H669" s="500"/>
      <c r="O669" s="500"/>
      <c r="Q669" s="498" t="s">
        <v>213</v>
      </c>
      <c r="S669" s="499"/>
    </row>
    <row r="670">
      <c r="B670" s="497"/>
      <c r="H670" s="500"/>
      <c r="O670" s="500"/>
      <c r="Q670" s="498" t="s">
        <v>213</v>
      </c>
      <c r="S670" s="499"/>
    </row>
    <row r="671">
      <c r="B671" s="497"/>
      <c r="H671" s="500"/>
      <c r="O671" s="500"/>
      <c r="Q671" s="498" t="s">
        <v>213</v>
      </c>
      <c r="S671" s="499"/>
    </row>
    <row r="672">
      <c r="B672" s="497"/>
      <c r="H672" s="500"/>
      <c r="O672" s="500"/>
      <c r="Q672" s="498" t="s">
        <v>213</v>
      </c>
      <c r="S672" s="499"/>
    </row>
    <row r="673">
      <c r="B673" s="497"/>
      <c r="H673" s="500"/>
      <c r="O673" s="500"/>
      <c r="Q673" s="498" t="s">
        <v>213</v>
      </c>
      <c r="S673" s="499"/>
    </row>
    <row r="674">
      <c r="B674" s="497"/>
      <c r="H674" s="500"/>
      <c r="O674" s="500"/>
      <c r="Q674" s="498" t="s">
        <v>213</v>
      </c>
      <c r="S674" s="499"/>
    </row>
    <row r="675">
      <c r="B675" s="497"/>
      <c r="H675" s="500"/>
      <c r="O675" s="500"/>
      <c r="Q675" s="498" t="s">
        <v>213</v>
      </c>
      <c r="S675" s="499"/>
    </row>
    <row r="676">
      <c r="B676" s="497"/>
      <c r="H676" s="500"/>
      <c r="O676" s="500"/>
      <c r="Q676" s="498" t="s">
        <v>213</v>
      </c>
      <c r="S676" s="499"/>
    </row>
    <row r="677">
      <c r="B677" s="497"/>
      <c r="H677" s="500"/>
      <c r="O677" s="500"/>
      <c r="Q677" s="498" t="s">
        <v>213</v>
      </c>
      <c r="S677" s="499"/>
    </row>
    <row r="678">
      <c r="B678" s="497"/>
      <c r="H678" s="500"/>
      <c r="O678" s="500"/>
      <c r="Q678" s="498" t="s">
        <v>213</v>
      </c>
      <c r="S678" s="499"/>
    </row>
    <row r="679">
      <c r="B679" s="497"/>
      <c r="H679" s="500"/>
      <c r="O679" s="500"/>
      <c r="Q679" s="498" t="s">
        <v>213</v>
      </c>
      <c r="S679" s="499"/>
    </row>
    <row r="680">
      <c r="B680" s="497"/>
      <c r="H680" s="500"/>
      <c r="O680" s="500"/>
      <c r="Q680" s="498" t="s">
        <v>213</v>
      </c>
      <c r="S680" s="499"/>
    </row>
    <row r="681">
      <c r="B681" s="497"/>
      <c r="H681" s="500"/>
      <c r="O681" s="500"/>
      <c r="Q681" s="498" t="s">
        <v>213</v>
      </c>
      <c r="S681" s="499"/>
    </row>
    <row r="682">
      <c r="B682" s="497"/>
      <c r="H682" s="500"/>
      <c r="O682" s="500"/>
      <c r="Q682" s="498" t="s">
        <v>213</v>
      </c>
      <c r="S682" s="499"/>
    </row>
    <row r="683">
      <c r="B683" s="497"/>
      <c r="H683" s="500"/>
      <c r="O683" s="500"/>
      <c r="Q683" s="498" t="s">
        <v>213</v>
      </c>
      <c r="S683" s="499"/>
    </row>
    <row r="684">
      <c r="B684" s="497"/>
      <c r="H684" s="500"/>
      <c r="O684" s="500"/>
      <c r="Q684" s="498" t="s">
        <v>213</v>
      </c>
      <c r="S684" s="499"/>
    </row>
    <row r="685">
      <c r="B685" s="497"/>
      <c r="H685" s="500"/>
      <c r="O685" s="500"/>
      <c r="Q685" s="498" t="s">
        <v>213</v>
      </c>
      <c r="S685" s="499"/>
    </row>
    <row r="686">
      <c r="B686" s="497"/>
      <c r="H686" s="500"/>
      <c r="O686" s="500"/>
      <c r="Q686" s="498" t="s">
        <v>213</v>
      </c>
      <c r="S686" s="499"/>
    </row>
    <row r="687">
      <c r="B687" s="497"/>
      <c r="H687" s="500"/>
      <c r="O687" s="500"/>
      <c r="Q687" s="498" t="s">
        <v>213</v>
      </c>
      <c r="S687" s="499"/>
    </row>
    <row r="688">
      <c r="B688" s="497"/>
      <c r="H688" s="500"/>
      <c r="O688" s="500"/>
      <c r="Q688" s="498" t="s">
        <v>213</v>
      </c>
      <c r="S688" s="499"/>
    </row>
    <row r="689">
      <c r="B689" s="497"/>
      <c r="H689" s="500"/>
      <c r="O689" s="500"/>
      <c r="Q689" s="498" t="s">
        <v>213</v>
      </c>
      <c r="S689" s="499"/>
    </row>
    <row r="690">
      <c r="B690" s="497"/>
      <c r="H690" s="500"/>
      <c r="O690" s="500"/>
      <c r="Q690" s="498" t="s">
        <v>213</v>
      </c>
      <c r="S690" s="499"/>
    </row>
    <row r="691">
      <c r="B691" s="497"/>
      <c r="H691" s="500"/>
      <c r="O691" s="500"/>
      <c r="Q691" s="498" t="s">
        <v>213</v>
      </c>
      <c r="S691" s="499"/>
    </row>
    <row r="692">
      <c r="B692" s="497"/>
      <c r="H692" s="500"/>
      <c r="O692" s="500"/>
      <c r="Q692" s="498" t="s">
        <v>213</v>
      </c>
      <c r="S692" s="499"/>
    </row>
    <row r="693">
      <c r="B693" s="497"/>
      <c r="H693" s="500"/>
      <c r="O693" s="500"/>
      <c r="Q693" s="498" t="s">
        <v>213</v>
      </c>
      <c r="S693" s="499"/>
    </row>
    <row r="694">
      <c r="B694" s="497"/>
      <c r="H694" s="500"/>
      <c r="O694" s="500"/>
      <c r="Q694" s="498" t="s">
        <v>213</v>
      </c>
      <c r="S694" s="499"/>
    </row>
    <row r="695">
      <c r="B695" s="497"/>
      <c r="H695" s="500"/>
      <c r="O695" s="500"/>
      <c r="Q695" s="498" t="s">
        <v>213</v>
      </c>
      <c r="S695" s="499"/>
    </row>
    <row r="696">
      <c r="B696" s="497"/>
      <c r="H696" s="500"/>
      <c r="O696" s="500"/>
      <c r="Q696" s="498" t="s">
        <v>213</v>
      </c>
      <c r="S696" s="499"/>
    </row>
    <row r="697">
      <c r="B697" s="497"/>
      <c r="H697" s="500"/>
      <c r="O697" s="500"/>
      <c r="Q697" s="498" t="s">
        <v>213</v>
      </c>
      <c r="S697" s="499"/>
    </row>
    <row r="698">
      <c r="B698" s="497"/>
      <c r="H698" s="500"/>
      <c r="O698" s="500"/>
      <c r="Q698" s="498" t="s">
        <v>213</v>
      </c>
      <c r="S698" s="499"/>
    </row>
    <row r="699">
      <c r="B699" s="497"/>
      <c r="H699" s="500"/>
      <c r="O699" s="500"/>
      <c r="Q699" s="498" t="s">
        <v>213</v>
      </c>
      <c r="S699" s="499"/>
    </row>
    <row r="700">
      <c r="B700" s="497"/>
      <c r="H700" s="500"/>
      <c r="O700" s="500"/>
      <c r="Q700" s="498" t="s">
        <v>213</v>
      </c>
      <c r="S700" s="499"/>
    </row>
    <row r="701">
      <c r="B701" s="497"/>
      <c r="H701" s="500"/>
      <c r="O701" s="500"/>
      <c r="Q701" s="498" t="s">
        <v>213</v>
      </c>
      <c r="S701" s="499"/>
    </row>
    <row r="702">
      <c r="B702" s="497"/>
      <c r="H702" s="500"/>
      <c r="O702" s="500"/>
      <c r="Q702" s="498" t="s">
        <v>213</v>
      </c>
      <c r="S702" s="499"/>
    </row>
    <row r="703">
      <c r="B703" s="497"/>
      <c r="H703" s="500"/>
      <c r="O703" s="500"/>
      <c r="Q703" s="498" t="s">
        <v>213</v>
      </c>
      <c r="S703" s="499"/>
    </row>
    <row r="704">
      <c r="B704" s="497"/>
      <c r="H704" s="500"/>
      <c r="O704" s="500"/>
      <c r="Q704" s="498" t="s">
        <v>213</v>
      </c>
      <c r="S704" s="499"/>
    </row>
    <row r="705">
      <c r="B705" s="497"/>
      <c r="H705" s="500"/>
      <c r="O705" s="500"/>
      <c r="Q705" s="498" t="s">
        <v>213</v>
      </c>
      <c r="S705" s="499"/>
    </row>
    <row r="706">
      <c r="B706" s="497"/>
      <c r="H706" s="500"/>
      <c r="O706" s="500"/>
      <c r="Q706" s="498" t="s">
        <v>213</v>
      </c>
      <c r="S706" s="499"/>
    </row>
    <row r="707">
      <c r="B707" s="497"/>
      <c r="H707" s="500"/>
      <c r="O707" s="500"/>
      <c r="Q707" s="498" t="s">
        <v>213</v>
      </c>
      <c r="S707" s="499"/>
    </row>
    <row r="708">
      <c r="B708" s="497"/>
      <c r="H708" s="500"/>
      <c r="O708" s="500"/>
      <c r="Q708" s="498" t="s">
        <v>213</v>
      </c>
      <c r="S708" s="499"/>
    </row>
    <row r="709">
      <c r="B709" s="497"/>
      <c r="H709" s="500"/>
      <c r="O709" s="500"/>
      <c r="Q709" s="498" t="s">
        <v>213</v>
      </c>
      <c r="S709" s="499"/>
    </row>
    <row r="710">
      <c r="B710" s="497"/>
      <c r="H710" s="500"/>
      <c r="O710" s="500"/>
      <c r="Q710" s="498" t="s">
        <v>213</v>
      </c>
      <c r="S710" s="499"/>
    </row>
    <row r="711">
      <c r="B711" s="497"/>
      <c r="H711" s="500"/>
      <c r="O711" s="500"/>
      <c r="Q711" s="498" t="s">
        <v>213</v>
      </c>
      <c r="S711" s="499"/>
    </row>
    <row r="712">
      <c r="B712" s="497"/>
      <c r="H712" s="500"/>
      <c r="O712" s="500"/>
      <c r="Q712" s="498" t="s">
        <v>213</v>
      </c>
      <c r="S712" s="499"/>
    </row>
    <row r="713">
      <c r="B713" s="497"/>
      <c r="H713" s="500"/>
      <c r="O713" s="500"/>
      <c r="Q713" s="498" t="s">
        <v>213</v>
      </c>
      <c r="S713" s="499"/>
    </row>
    <row r="714">
      <c r="B714" s="497"/>
      <c r="H714" s="500"/>
      <c r="O714" s="500"/>
      <c r="Q714" s="498" t="s">
        <v>213</v>
      </c>
      <c r="S714" s="499"/>
    </row>
    <row r="715">
      <c r="B715" s="497"/>
      <c r="H715" s="500"/>
      <c r="O715" s="500"/>
      <c r="Q715" s="498" t="s">
        <v>213</v>
      </c>
      <c r="S715" s="499"/>
    </row>
    <row r="716">
      <c r="B716" s="497"/>
      <c r="H716" s="500"/>
      <c r="O716" s="500"/>
      <c r="Q716" s="498" t="s">
        <v>213</v>
      </c>
      <c r="S716" s="499"/>
    </row>
    <row r="717">
      <c r="B717" s="497"/>
      <c r="H717" s="500"/>
      <c r="O717" s="500"/>
      <c r="Q717" s="498" t="s">
        <v>213</v>
      </c>
      <c r="S717" s="499"/>
    </row>
    <row r="718">
      <c r="B718" s="497"/>
      <c r="H718" s="500"/>
      <c r="O718" s="500"/>
      <c r="Q718" s="498" t="s">
        <v>213</v>
      </c>
      <c r="S718" s="499"/>
    </row>
    <row r="719">
      <c r="B719" s="497"/>
      <c r="H719" s="500"/>
      <c r="O719" s="500"/>
      <c r="Q719" s="498" t="s">
        <v>213</v>
      </c>
      <c r="S719" s="499"/>
    </row>
    <row r="720">
      <c r="B720" s="497"/>
      <c r="H720" s="500"/>
      <c r="O720" s="500"/>
      <c r="Q720" s="498" t="s">
        <v>213</v>
      </c>
      <c r="S720" s="499"/>
    </row>
    <row r="721">
      <c r="B721" s="497"/>
      <c r="H721" s="500"/>
      <c r="O721" s="500"/>
      <c r="Q721" s="498" t="s">
        <v>213</v>
      </c>
      <c r="S721" s="499"/>
    </row>
    <row r="722">
      <c r="B722" s="497"/>
      <c r="H722" s="500"/>
      <c r="O722" s="500"/>
      <c r="Q722" s="498" t="s">
        <v>213</v>
      </c>
      <c r="S722" s="499"/>
    </row>
    <row r="723">
      <c r="B723" s="497"/>
      <c r="H723" s="500"/>
      <c r="O723" s="500"/>
      <c r="Q723" s="498" t="s">
        <v>213</v>
      </c>
      <c r="S723" s="499"/>
    </row>
    <row r="724">
      <c r="B724" s="497"/>
      <c r="H724" s="500"/>
      <c r="O724" s="500"/>
      <c r="Q724" s="498" t="s">
        <v>213</v>
      </c>
      <c r="S724" s="499"/>
    </row>
    <row r="725">
      <c r="B725" s="497"/>
      <c r="H725" s="500"/>
      <c r="O725" s="500"/>
      <c r="Q725" s="498" t="s">
        <v>213</v>
      </c>
      <c r="S725" s="499"/>
    </row>
    <row r="726">
      <c r="B726" s="497"/>
      <c r="H726" s="500"/>
      <c r="O726" s="500"/>
      <c r="Q726" s="498" t="s">
        <v>213</v>
      </c>
      <c r="S726" s="499"/>
    </row>
    <row r="727">
      <c r="B727" s="497"/>
      <c r="H727" s="500"/>
      <c r="O727" s="500"/>
      <c r="Q727" s="498" t="s">
        <v>213</v>
      </c>
      <c r="S727" s="499"/>
    </row>
    <row r="728">
      <c r="B728" s="497"/>
      <c r="H728" s="500"/>
      <c r="O728" s="500"/>
      <c r="Q728" s="498" t="s">
        <v>213</v>
      </c>
      <c r="S728" s="499"/>
    </row>
    <row r="729">
      <c r="B729" s="497"/>
      <c r="H729" s="500"/>
      <c r="O729" s="500"/>
      <c r="Q729" s="498" t="s">
        <v>213</v>
      </c>
      <c r="S729" s="499"/>
    </row>
    <row r="730">
      <c r="B730" s="497"/>
      <c r="H730" s="500"/>
      <c r="O730" s="500"/>
      <c r="Q730" s="498" t="s">
        <v>213</v>
      </c>
      <c r="S730" s="499"/>
    </row>
    <row r="731">
      <c r="B731" s="497"/>
      <c r="H731" s="500"/>
      <c r="O731" s="500"/>
      <c r="Q731" s="498" t="s">
        <v>213</v>
      </c>
      <c r="S731" s="499"/>
    </row>
    <row r="732">
      <c r="B732" s="497"/>
      <c r="H732" s="500"/>
      <c r="O732" s="500"/>
      <c r="Q732" s="498" t="s">
        <v>213</v>
      </c>
      <c r="S732" s="499"/>
    </row>
    <row r="733">
      <c r="B733" s="497"/>
      <c r="H733" s="500"/>
      <c r="O733" s="500"/>
      <c r="Q733" s="498" t="s">
        <v>213</v>
      </c>
      <c r="S733" s="499"/>
    </row>
    <row r="734">
      <c r="B734" s="497"/>
      <c r="H734" s="500"/>
      <c r="O734" s="500"/>
      <c r="Q734" s="498" t="s">
        <v>213</v>
      </c>
      <c r="S734" s="499"/>
    </row>
    <row r="735">
      <c r="B735" s="497"/>
      <c r="H735" s="500"/>
      <c r="O735" s="500"/>
      <c r="Q735" s="498" t="s">
        <v>213</v>
      </c>
      <c r="S735" s="499"/>
    </row>
    <row r="736">
      <c r="B736" s="497"/>
      <c r="H736" s="500"/>
      <c r="O736" s="500"/>
      <c r="Q736" s="498" t="s">
        <v>213</v>
      </c>
      <c r="S736" s="499"/>
    </row>
    <row r="737">
      <c r="B737" s="497"/>
      <c r="H737" s="500"/>
      <c r="O737" s="500"/>
      <c r="Q737" s="498" t="s">
        <v>213</v>
      </c>
      <c r="S737" s="499"/>
    </row>
    <row r="738">
      <c r="B738" s="497"/>
      <c r="H738" s="500"/>
      <c r="O738" s="500"/>
      <c r="Q738" s="498" t="s">
        <v>213</v>
      </c>
      <c r="S738" s="499"/>
    </row>
    <row r="739">
      <c r="B739" s="497"/>
      <c r="H739" s="500"/>
      <c r="O739" s="500"/>
      <c r="Q739" s="498" t="s">
        <v>213</v>
      </c>
      <c r="S739" s="499"/>
    </row>
    <row r="740">
      <c r="B740" s="497"/>
      <c r="H740" s="500"/>
      <c r="O740" s="500"/>
      <c r="Q740" s="498" t="s">
        <v>213</v>
      </c>
      <c r="S740" s="499"/>
    </row>
    <row r="741">
      <c r="B741" s="497"/>
      <c r="H741" s="500"/>
      <c r="O741" s="500"/>
      <c r="Q741" s="498" t="s">
        <v>213</v>
      </c>
      <c r="S741" s="499"/>
    </row>
    <row r="742">
      <c r="B742" s="497"/>
      <c r="H742" s="500"/>
      <c r="O742" s="500"/>
      <c r="Q742" s="498" t="s">
        <v>213</v>
      </c>
      <c r="S742" s="499"/>
    </row>
    <row r="743">
      <c r="B743" s="497"/>
      <c r="H743" s="500"/>
      <c r="O743" s="500"/>
      <c r="Q743" s="498" t="s">
        <v>213</v>
      </c>
      <c r="S743" s="499"/>
    </row>
    <row r="744">
      <c r="B744" s="497"/>
      <c r="H744" s="500"/>
      <c r="O744" s="500"/>
      <c r="Q744" s="498" t="s">
        <v>213</v>
      </c>
      <c r="S744" s="499"/>
    </row>
    <row r="745">
      <c r="B745" s="497"/>
      <c r="H745" s="500"/>
      <c r="O745" s="500"/>
      <c r="Q745" s="498" t="s">
        <v>213</v>
      </c>
      <c r="S745" s="499"/>
    </row>
    <row r="746">
      <c r="B746" s="497"/>
      <c r="H746" s="500"/>
      <c r="O746" s="500"/>
      <c r="Q746" s="498" t="s">
        <v>213</v>
      </c>
      <c r="S746" s="499"/>
    </row>
    <row r="747">
      <c r="B747" s="497"/>
      <c r="H747" s="500"/>
      <c r="O747" s="500"/>
      <c r="Q747" s="498" t="s">
        <v>213</v>
      </c>
      <c r="S747" s="499"/>
    </row>
    <row r="748">
      <c r="B748" s="497"/>
      <c r="H748" s="500"/>
      <c r="O748" s="500"/>
      <c r="Q748" s="498" t="s">
        <v>213</v>
      </c>
      <c r="S748" s="499"/>
    </row>
    <row r="749">
      <c r="B749" s="497"/>
      <c r="H749" s="500"/>
      <c r="O749" s="500"/>
      <c r="Q749" s="498" t="s">
        <v>213</v>
      </c>
      <c r="S749" s="499"/>
    </row>
    <row r="750">
      <c r="B750" s="497"/>
      <c r="H750" s="500"/>
      <c r="O750" s="500"/>
      <c r="Q750" s="498" t="s">
        <v>213</v>
      </c>
      <c r="S750" s="499"/>
    </row>
    <row r="751">
      <c r="B751" s="497"/>
      <c r="H751" s="500"/>
      <c r="O751" s="500"/>
      <c r="Q751" s="498" t="s">
        <v>213</v>
      </c>
      <c r="S751" s="499"/>
    </row>
    <row r="752">
      <c r="B752" s="497"/>
      <c r="H752" s="500"/>
      <c r="O752" s="500"/>
      <c r="Q752" s="498" t="s">
        <v>213</v>
      </c>
      <c r="S752" s="499"/>
    </row>
    <row r="753">
      <c r="B753" s="497"/>
      <c r="H753" s="500"/>
      <c r="O753" s="500"/>
      <c r="Q753" s="498" t="s">
        <v>213</v>
      </c>
      <c r="S753" s="499"/>
    </row>
    <row r="754">
      <c r="B754" s="497"/>
      <c r="H754" s="500"/>
      <c r="O754" s="500"/>
      <c r="Q754" s="498" t="s">
        <v>213</v>
      </c>
      <c r="S754" s="499"/>
    </row>
    <row r="755">
      <c r="B755" s="497"/>
      <c r="H755" s="500"/>
      <c r="O755" s="500"/>
      <c r="Q755" s="498" t="s">
        <v>213</v>
      </c>
      <c r="S755" s="499"/>
    </row>
    <row r="756">
      <c r="B756" s="497"/>
      <c r="H756" s="500"/>
      <c r="O756" s="500"/>
      <c r="Q756" s="498" t="s">
        <v>213</v>
      </c>
      <c r="S756" s="499"/>
    </row>
    <row r="757">
      <c r="B757" s="497"/>
      <c r="H757" s="500"/>
      <c r="O757" s="500"/>
      <c r="Q757" s="498" t="s">
        <v>213</v>
      </c>
      <c r="S757" s="499"/>
    </row>
    <row r="758">
      <c r="B758" s="497"/>
      <c r="H758" s="500"/>
      <c r="O758" s="500"/>
      <c r="Q758" s="498" t="s">
        <v>213</v>
      </c>
      <c r="S758" s="499"/>
    </row>
    <row r="759">
      <c r="B759" s="497"/>
      <c r="H759" s="500"/>
      <c r="O759" s="500"/>
      <c r="Q759" s="498" t="s">
        <v>213</v>
      </c>
      <c r="S759" s="499"/>
    </row>
    <row r="760">
      <c r="B760" s="497"/>
      <c r="H760" s="500"/>
      <c r="O760" s="500"/>
      <c r="Q760" s="498" t="s">
        <v>213</v>
      </c>
      <c r="S760" s="499"/>
    </row>
    <row r="761">
      <c r="B761" s="497"/>
      <c r="H761" s="500"/>
      <c r="O761" s="500"/>
      <c r="Q761" s="498" t="s">
        <v>213</v>
      </c>
      <c r="S761" s="499"/>
    </row>
    <row r="762">
      <c r="B762" s="497"/>
      <c r="H762" s="500"/>
      <c r="O762" s="500"/>
      <c r="Q762" s="498" t="s">
        <v>213</v>
      </c>
      <c r="S762" s="499"/>
    </row>
    <row r="763">
      <c r="B763" s="497"/>
      <c r="H763" s="500"/>
      <c r="O763" s="500"/>
      <c r="Q763" s="498" t="s">
        <v>213</v>
      </c>
      <c r="S763" s="499"/>
    </row>
    <row r="764">
      <c r="B764" s="497"/>
      <c r="H764" s="500"/>
      <c r="O764" s="500"/>
      <c r="Q764" s="498" t="s">
        <v>213</v>
      </c>
      <c r="S764" s="499"/>
    </row>
    <row r="765">
      <c r="B765" s="497"/>
      <c r="H765" s="500"/>
      <c r="O765" s="500"/>
      <c r="Q765" s="498" t="s">
        <v>213</v>
      </c>
      <c r="S765" s="499"/>
    </row>
    <row r="766">
      <c r="B766" s="497"/>
      <c r="H766" s="500"/>
      <c r="O766" s="500"/>
      <c r="Q766" s="498" t="s">
        <v>213</v>
      </c>
      <c r="S766" s="499"/>
    </row>
    <row r="767">
      <c r="B767" s="497"/>
      <c r="H767" s="500"/>
      <c r="O767" s="500"/>
      <c r="Q767" s="498" t="s">
        <v>213</v>
      </c>
      <c r="S767" s="499"/>
    </row>
    <row r="768">
      <c r="B768" s="497"/>
      <c r="H768" s="500"/>
      <c r="O768" s="500"/>
      <c r="Q768" s="498" t="s">
        <v>213</v>
      </c>
      <c r="S768" s="499"/>
    </row>
    <row r="769">
      <c r="B769" s="497"/>
      <c r="H769" s="500"/>
      <c r="O769" s="500"/>
      <c r="Q769" s="498" t="s">
        <v>213</v>
      </c>
      <c r="S769" s="499"/>
    </row>
    <row r="770">
      <c r="B770" s="497"/>
      <c r="H770" s="500"/>
      <c r="O770" s="500"/>
      <c r="Q770" s="498" t="s">
        <v>213</v>
      </c>
      <c r="S770" s="499"/>
    </row>
    <row r="771">
      <c r="B771" s="497"/>
      <c r="H771" s="500"/>
      <c r="O771" s="500"/>
      <c r="Q771" s="498" t="s">
        <v>213</v>
      </c>
      <c r="S771" s="499"/>
    </row>
    <row r="772">
      <c r="B772" s="497"/>
      <c r="H772" s="500"/>
      <c r="O772" s="500"/>
      <c r="Q772" s="498" t="s">
        <v>213</v>
      </c>
      <c r="S772" s="499"/>
    </row>
    <row r="773">
      <c r="B773" s="497"/>
      <c r="H773" s="500"/>
      <c r="O773" s="500"/>
      <c r="Q773" s="498" t="s">
        <v>213</v>
      </c>
      <c r="S773" s="499"/>
    </row>
    <row r="774">
      <c r="B774" s="497"/>
      <c r="H774" s="500"/>
      <c r="O774" s="500"/>
      <c r="Q774" s="498" t="s">
        <v>213</v>
      </c>
      <c r="S774" s="499"/>
    </row>
    <row r="775">
      <c r="B775" s="497"/>
      <c r="H775" s="500"/>
      <c r="O775" s="500"/>
      <c r="Q775" s="498" t="s">
        <v>213</v>
      </c>
      <c r="S775" s="499"/>
    </row>
    <row r="776">
      <c r="B776" s="497"/>
      <c r="H776" s="500"/>
      <c r="O776" s="500"/>
      <c r="Q776" s="498" t="s">
        <v>213</v>
      </c>
      <c r="S776" s="499"/>
    </row>
    <row r="777">
      <c r="B777" s="497"/>
      <c r="H777" s="500"/>
      <c r="O777" s="500"/>
      <c r="Q777" s="498" t="s">
        <v>213</v>
      </c>
      <c r="S777" s="499"/>
    </row>
    <row r="778">
      <c r="B778" s="497"/>
      <c r="H778" s="500"/>
      <c r="O778" s="500"/>
      <c r="Q778" s="498" t="s">
        <v>213</v>
      </c>
      <c r="S778" s="499"/>
    </row>
    <row r="779">
      <c r="B779" s="497"/>
      <c r="H779" s="500"/>
      <c r="O779" s="500"/>
      <c r="Q779" s="498" t="s">
        <v>213</v>
      </c>
      <c r="S779" s="499"/>
    </row>
    <row r="780">
      <c r="B780" s="497"/>
      <c r="H780" s="500"/>
      <c r="O780" s="500"/>
      <c r="Q780" s="498" t="s">
        <v>213</v>
      </c>
      <c r="S780" s="499"/>
    </row>
    <row r="781">
      <c r="B781" s="497"/>
      <c r="H781" s="500"/>
      <c r="O781" s="500"/>
      <c r="Q781" s="498" t="s">
        <v>213</v>
      </c>
      <c r="S781" s="499"/>
    </row>
    <row r="782">
      <c r="B782" s="497"/>
      <c r="H782" s="500"/>
      <c r="O782" s="500"/>
      <c r="Q782" s="498" t="s">
        <v>213</v>
      </c>
      <c r="S782" s="499"/>
    </row>
    <row r="783">
      <c r="B783" s="497"/>
      <c r="H783" s="500"/>
      <c r="O783" s="500"/>
      <c r="Q783" s="498" t="s">
        <v>213</v>
      </c>
      <c r="S783" s="499"/>
    </row>
    <row r="784">
      <c r="B784" s="497"/>
      <c r="H784" s="500"/>
      <c r="O784" s="500"/>
      <c r="Q784" s="498" t="s">
        <v>213</v>
      </c>
      <c r="S784" s="499"/>
    </row>
    <row r="785">
      <c r="B785" s="497"/>
      <c r="H785" s="500"/>
      <c r="O785" s="500"/>
      <c r="Q785" s="498" t="s">
        <v>213</v>
      </c>
      <c r="S785" s="499"/>
    </row>
    <row r="786">
      <c r="B786" s="497"/>
      <c r="H786" s="500"/>
      <c r="O786" s="500"/>
      <c r="Q786" s="498" t="s">
        <v>213</v>
      </c>
      <c r="S786" s="499"/>
    </row>
    <row r="787">
      <c r="B787" s="497"/>
      <c r="H787" s="500"/>
      <c r="O787" s="500"/>
      <c r="Q787" s="498" t="s">
        <v>213</v>
      </c>
      <c r="S787" s="499"/>
    </row>
    <row r="788">
      <c r="B788" s="497"/>
      <c r="H788" s="500"/>
      <c r="O788" s="500"/>
      <c r="Q788" s="498" t="s">
        <v>213</v>
      </c>
      <c r="S788" s="499"/>
    </row>
    <row r="789">
      <c r="B789" s="497"/>
      <c r="H789" s="500"/>
      <c r="O789" s="500"/>
      <c r="Q789" s="498" t="s">
        <v>213</v>
      </c>
      <c r="S789" s="499"/>
    </row>
    <row r="790">
      <c r="B790" s="497"/>
      <c r="H790" s="500"/>
      <c r="O790" s="500"/>
      <c r="Q790" s="498" t="s">
        <v>213</v>
      </c>
      <c r="S790" s="499"/>
    </row>
    <row r="791">
      <c r="B791" s="497"/>
      <c r="H791" s="500"/>
      <c r="O791" s="500"/>
      <c r="Q791" s="498" t="s">
        <v>213</v>
      </c>
      <c r="S791" s="499"/>
    </row>
    <row r="792">
      <c r="B792" s="497"/>
      <c r="H792" s="500"/>
      <c r="O792" s="500"/>
      <c r="Q792" s="498" t="s">
        <v>213</v>
      </c>
      <c r="S792" s="499"/>
    </row>
    <row r="793">
      <c r="B793" s="497"/>
      <c r="H793" s="500"/>
      <c r="O793" s="500"/>
      <c r="Q793" s="498" t="s">
        <v>213</v>
      </c>
      <c r="S793" s="499"/>
    </row>
    <row r="794">
      <c r="B794" s="497"/>
      <c r="H794" s="500"/>
      <c r="O794" s="500"/>
      <c r="Q794" s="498" t="s">
        <v>213</v>
      </c>
      <c r="S794" s="499"/>
    </row>
    <row r="795">
      <c r="B795" s="497"/>
      <c r="H795" s="500"/>
      <c r="O795" s="500"/>
      <c r="Q795" s="498" t="s">
        <v>213</v>
      </c>
      <c r="S795" s="499"/>
    </row>
    <row r="796">
      <c r="B796" s="497"/>
      <c r="H796" s="500"/>
      <c r="O796" s="500"/>
      <c r="Q796" s="498" t="s">
        <v>213</v>
      </c>
      <c r="S796" s="499"/>
    </row>
    <row r="797">
      <c r="B797" s="497"/>
      <c r="H797" s="500"/>
      <c r="O797" s="500"/>
      <c r="Q797" s="498" t="s">
        <v>213</v>
      </c>
      <c r="S797" s="499"/>
    </row>
    <row r="798">
      <c r="B798" s="497"/>
      <c r="H798" s="500"/>
      <c r="O798" s="500"/>
      <c r="Q798" s="498" t="s">
        <v>213</v>
      </c>
      <c r="S798" s="499"/>
    </row>
    <row r="799">
      <c r="B799" s="497"/>
      <c r="H799" s="500"/>
      <c r="O799" s="500"/>
      <c r="Q799" s="498" t="s">
        <v>213</v>
      </c>
      <c r="S799" s="499"/>
    </row>
    <row r="800">
      <c r="B800" s="497"/>
      <c r="H800" s="500"/>
      <c r="O800" s="500"/>
      <c r="Q800" s="498" t="s">
        <v>213</v>
      </c>
      <c r="S800" s="499"/>
    </row>
    <row r="801">
      <c r="B801" s="497"/>
      <c r="H801" s="500"/>
      <c r="O801" s="500"/>
      <c r="Q801" s="498" t="s">
        <v>213</v>
      </c>
      <c r="S801" s="499"/>
    </row>
    <row r="802">
      <c r="B802" s="497"/>
      <c r="H802" s="500"/>
      <c r="O802" s="500"/>
      <c r="Q802" s="498" t="s">
        <v>213</v>
      </c>
      <c r="S802" s="499"/>
    </row>
    <row r="803">
      <c r="B803" s="497"/>
      <c r="H803" s="500"/>
      <c r="O803" s="500"/>
      <c r="Q803" s="498" t="s">
        <v>213</v>
      </c>
      <c r="S803" s="499"/>
    </row>
    <row r="804">
      <c r="B804" s="497"/>
      <c r="H804" s="500"/>
      <c r="O804" s="500"/>
      <c r="Q804" s="498" t="s">
        <v>213</v>
      </c>
      <c r="S804" s="499"/>
    </row>
    <row r="805">
      <c r="B805" s="497"/>
      <c r="H805" s="500"/>
      <c r="O805" s="500"/>
      <c r="Q805" s="498" t="s">
        <v>213</v>
      </c>
      <c r="S805" s="499"/>
    </row>
    <row r="806">
      <c r="B806" s="497"/>
      <c r="H806" s="500"/>
      <c r="O806" s="500"/>
      <c r="Q806" s="498" t="s">
        <v>213</v>
      </c>
      <c r="S806" s="499"/>
    </row>
    <row r="807">
      <c r="B807" s="497"/>
      <c r="H807" s="500"/>
      <c r="O807" s="500"/>
      <c r="Q807" s="498" t="s">
        <v>213</v>
      </c>
      <c r="S807" s="499"/>
    </row>
    <row r="808">
      <c r="B808" s="497"/>
      <c r="H808" s="500"/>
      <c r="O808" s="500"/>
      <c r="Q808" s="498" t="s">
        <v>213</v>
      </c>
      <c r="S808" s="499"/>
    </row>
    <row r="809">
      <c r="B809" s="497"/>
      <c r="H809" s="500"/>
      <c r="O809" s="500"/>
      <c r="Q809" s="498" t="s">
        <v>213</v>
      </c>
      <c r="S809" s="499"/>
    </row>
    <row r="810">
      <c r="B810" s="497"/>
      <c r="H810" s="500"/>
      <c r="O810" s="500"/>
      <c r="Q810" s="498" t="s">
        <v>213</v>
      </c>
      <c r="S810" s="499"/>
    </row>
    <row r="811">
      <c r="B811" s="497"/>
      <c r="H811" s="500"/>
      <c r="O811" s="500"/>
      <c r="Q811" s="498" t="s">
        <v>213</v>
      </c>
      <c r="S811" s="499"/>
    </row>
    <row r="812">
      <c r="B812" s="497"/>
      <c r="H812" s="500"/>
      <c r="O812" s="500"/>
      <c r="Q812" s="498" t="s">
        <v>213</v>
      </c>
      <c r="S812" s="499"/>
    </row>
    <row r="813">
      <c r="B813" s="497"/>
      <c r="H813" s="500"/>
      <c r="O813" s="500"/>
      <c r="Q813" s="498" t="s">
        <v>213</v>
      </c>
      <c r="S813" s="499"/>
    </row>
    <row r="814">
      <c r="B814" s="497"/>
      <c r="H814" s="500"/>
      <c r="O814" s="500"/>
      <c r="Q814" s="498" t="s">
        <v>213</v>
      </c>
      <c r="S814" s="499"/>
    </row>
    <row r="815">
      <c r="B815" s="497"/>
      <c r="H815" s="500"/>
      <c r="O815" s="500"/>
      <c r="Q815" s="498" t="s">
        <v>213</v>
      </c>
      <c r="S815" s="499"/>
    </row>
    <row r="816">
      <c r="B816" s="497"/>
      <c r="H816" s="500"/>
      <c r="O816" s="500"/>
      <c r="Q816" s="498" t="s">
        <v>213</v>
      </c>
      <c r="S816" s="499"/>
    </row>
    <row r="817">
      <c r="B817" s="497"/>
      <c r="H817" s="500"/>
      <c r="O817" s="500"/>
      <c r="Q817" s="498" t="s">
        <v>213</v>
      </c>
      <c r="S817" s="499"/>
    </row>
    <row r="818">
      <c r="B818" s="497"/>
      <c r="H818" s="500"/>
      <c r="O818" s="500"/>
      <c r="Q818" s="498" t="s">
        <v>213</v>
      </c>
      <c r="S818" s="499"/>
    </row>
    <row r="819">
      <c r="B819" s="497"/>
      <c r="H819" s="500"/>
      <c r="O819" s="500"/>
      <c r="Q819" s="498" t="s">
        <v>213</v>
      </c>
      <c r="S819" s="499"/>
    </row>
    <row r="820">
      <c r="B820" s="497"/>
      <c r="H820" s="500"/>
      <c r="O820" s="500"/>
      <c r="Q820" s="498" t="s">
        <v>213</v>
      </c>
      <c r="S820" s="499"/>
    </row>
    <row r="821">
      <c r="B821" s="497"/>
      <c r="H821" s="500"/>
      <c r="O821" s="500"/>
      <c r="Q821" s="498" t="s">
        <v>213</v>
      </c>
      <c r="S821" s="499"/>
    </row>
    <row r="822">
      <c r="B822" s="497"/>
      <c r="H822" s="500"/>
      <c r="O822" s="500"/>
      <c r="Q822" s="498" t="s">
        <v>213</v>
      </c>
      <c r="S822" s="499"/>
    </row>
    <row r="823">
      <c r="B823" s="497"/>
      <c r="H823" s="500"/>
      <c r="O823" s="500"/>
      <c r="Q823" s="498" t="s">
        <v>213</v>
      </c>
      <c r="S823" s="499"/>
    </row>
    <row r="824">
      <c r="B824" s="497"/>
      <c r="H824" s="500"/>
      <c r="O824" s="500"/>
      <c r="Q824" s="498" t="s">
        <v>213</v>
      </c>
      <c r="S824" s="499"/>
    </row>
    <row r="825">
      <c r="B825" s="497"/>
      <c r="H825" s="500"/>
      <c r="O825" s="500"/>
      <c r="Q825" s="498" t="s">
        <v>213</v>
      </c>
      <c r="S825" s="499"/>
    </row>
    <row r="826">
      <c r="B826" s="497"/>
      <c r="H826" s="500"/>
      <c r="O826" s="500"/>
      <c r="Q826" s="498" t="s">
        <v>213</v>
      </c>
      <c r="S826" s="499"/>
    </row>
    <row r="827">
      <c r="B827" s="497"/>
      <c r="H827" s="500"/>
      <c r="O827" s="500"/>
      <c r="Q827" s="498" t="s">
        <v>213</v>
      </c>
      <c r="S827" s="499"/>
    </row>
    <row r="828">
      <c r="B828" s="497"/>
      <c r="H828" s="500"/>
      <c r="O828" s="500"/>
      <c r="Q828" s="498" t="s">
        <v>213</v>
      </c>
      <c r="S828" s="499"/>
    </row>
    <row r="829">
      <c r="B829" s="497"/>
      <c r="H829" s="500"/>
      <c r="O829" s="500"/>
      <c r="Q829" s="498" t="s">
        <v>213</v>
      </c>
      <c r="S829" s="499"/>
    </row>
    <row r="830">
      <c r="B830" s="497"/>
      <c r="H830" s="500"/>
      <c r="O830" s="500"/>
      <c r="Q830" s="498" t="s">
        <v>213</v>
      </c>
      <c r="S830" s="499"/>
    </row>
    <row r="831">
      <c r="B831" s="497"/>
      <c r="H831" s="500"/>
      <c r="O831" s="500"/>
      <c r="Q831" s="498" t="s">
        <v>213</v>
      </c>
      <c r="S831" s="499"/>
    </row>
    <row r="832">
      <c r="B832" s="497"/>
      <c r="H832" s="500"/>
      <c r="O832" s="500"/>
      <c r="Q832" s="498" t="s">
        <v>213</v>
      </c>
      <c r="S832" s="499"/>
    </row>
    <row r="833">
      <c r="B833" s="497"/>
      <c r="H833" s="500"/>
      <c r="O833" s="500"/>
      <c r="Q833" s="498" t="s">
        <v>213</v>
      </c>
      <c r="S833" s="499"/>
    </row>
    <row r="834">
      <c r="B834" s="497"/>
      <c r="H834" s="500"/>
      <c r="O834" s="500"/>
      <c r="Q834" s="498" t="s">
        <v>213</v>
      </c>
      <c r="S834" s="499"/>
    </row>
    <row r="835">
      <c r="B835" s="497"/>
      <c r="H835" s="500"/>
      <c r="O835" s="500"/>
      <c r="Q835" s="498" t="s">
        <v>213</v>
      </c>
      <c r="S835" s="499"/>
    </row>
    <row r="836">
      <c r="B836" s="497"/>
      <c r="H836" s="500"/>
      <c r="O836" s="500"/>
      <c r="Q836" s="498" t="s">
        <v>213</v>
      </c>
      <c r="S836" s="499"/>
    </row>
    <row r="837">
      <c r="B837" s="497"/>
      <c r="H837" s="500"/>
      <c r="O837" s="500"/>
      <c r="Q837" s="498" t="s">
        <v>213</v>
      </c>
      <c r="S837" s="499"/>
    </row>
    <row r="838">
      <c r="B838" s="497"/>
      <c r="H838" s="500"/>
      <c r="O838" s="500"/>
      <c r="Q838" s="498" t="s">
        <v>213</v>
      </c>
      <c r="S838" s="499"/>
    </row>
    <row r="839">
      <c r="B839" s="497"/>
      <c r="H839" s="500"/>
      <c r="O839" s="500"/>
      <c r="Q839" s="498" t="s">
        <v>213</v>
      </c>
      <c r="S839" s="499"/>
    </row>
    <row r="840">
      <c r="B840" s="497"/>
      <c r="H840" s="500"/>
      <c r="O840" s="500"/>
      <c r="Q840" s="498" t="s">
        <v>213</v>
      </c>
      <c r="S840" s="499"/>
    </row>
    <row r="841">
      <c r="B841" s="497"/>
      <c r="H841" s="500"/>
      <c r="O841" s="500"/>
      <c r="Q841" s="498" t="s">
        <v>213</v>
      </c>
      <c r="S841" s="499"/>
    </row>
    <row r="842">
      <c r="B842" s="497"/>
      <c r="H842" s="500"/>
      <c r="O842" s="500"/>
      <c r="Q842" s="498" t="s">
        <v>213</v>
      </c>
      <c r="S842" s="499"/>
    </row>
    <row r="843">
      <c r="B843" s="497"/>
      <c r="H843" s="500"/>
      <c r="O843" s="500"/>
      <c r="Q843" s="498" t="s">
        <v>213</v>
      </c>
      <c r="S843" s="499"/>
    </row>
    <row r="844">
      <c r="B844" s="497"/>
      <c r="H844" s="500"/>
      <c r="O844" s="500"/>
      <c r="Q844" s="498" t="s">
        <v>213</v>
      </c>
      <c r="S844" s="499"/>
    </row>
    <row r="845">
      <c r="B845" s="497"/>
      <c r="H845" s="500"/>
      <c r="O845" s="500"/>
      <c r="Q845" s="498" t="s">
        <v>213</v>
      </c>
      <c r="S845" s="499"/>
    </row>
    <row r="846">
      <c r="B846" s="497"/>
      <c r="H846" s="500"/>
      <c r="O846" s="500"/>
      <c r="Q846" s="498" t="s">
        <v>213</v>
      </c>
      <c r="S846" s="499"/>
    </row>
    <row r="847">
      <c r="B847" s="497"/>
      <c r="H847" s="500"/>
      <c r="O847" s="500"/>
      <c r="Q847" s="498" t="s">
        <v>213</v>
      </c>
      <c r="S847" s="499"/>
    </row>
    <row r="848">
      <c r="B848" s="497"/>
      <c r="H848" s="500"/>
      <c r="O848" s="500"/>
      <c r="Q848" s="498" t="s">
        <v>213</v>
      </c>
      <c r="S848" s="499"/>
    </row>
    <row r="849">
      <c r="B849" s="497"/>
      <c r="H849" s="500"/>
      <c r="O849" s="500"/>
      <c r="Q849" s="498" t="s">
        <v>213</v>
      </c>
      <c r="S849" s="499"/>
    </row>
    <row r="850">
      <c r="B850" s="497"/>
      <c r="H850" s="500"/>
      <c r="O850" s="500"/>
      <c r="Q850" s="498" t="s">
        <v>213</v>
      </c>
      <c r="S850" s="499"/>
    </row>
    <row r="851">
      <c r="B851" s="497"/>
      <c r="H851" s="500"/>
      <c r="O851" s="500"/>
      <c r="Q851" s="498" t="s">
        <v>213</v>
      </c>
      <c r="S851" s="499"/>
    </row>
    <row r="852">
      <c r="B852" s="497"/>
      <c r="H852" s="500"/>
      <c r="O852" s="500"/>
      <c r="Q852" s="498" t="s">
        <v>213</v>
      </c>
      <c r="S852" s="499"/>
    </row>
    <row r="853">
      <c r="B853" s="497"/>
      <c r="H853" s="500"/>
      <c r="O853" s="500"/>
      <c r="Q853" s="498" t="s">
        <v>213</v>
      </c>
      <c r="S853" s="499"/>
    </row>
    <row r="854">
      <c r="B854" s="497"/>
      <c r="H854" s="500"/>
      <c r="O854" s="500"/>
      <c r="Q854" s="498" t="s">
        <v>213</v>
      </c>
      <c r="S854" s="499"/>
    </row>
    <row r="855">
      <c r="B855" s="497"/>
      <c r="H855" s="500"/>
      <c r="O855" s="500"/>
      <c r="Q855" s="498" t="s">
        <v>213</v>
      </c>
      <c r="S855" s="499"/>
    </row>
    <row r="856">
      <c r="B856" s="497"/>
      <c r="H856" s="500"/>
      <c r="O856" s="500"/>
      <c r="Q856" s="498" t="s">
        <v>213</v>
      </c>
      <c r="S856" s="499"/>
    </row>
    <row r="857">
      <c r="B857" s="497"/>
      <c r="H857" s="500"/>
      <c r="O857" s="500"/>
      <c r="Q857" s="498" t="s">
        <v>213</v>
      </c>
      <c r="S857" s="499"/>
    </row>
    <row r="858">
      <c r="B858" s="497"/>
      <c r="H858" s="500"/>
      <c r="O858" s="500"/>
      <c r="Q858" s="498" t="s">
        <v>213</v>
      </c>
      <c r="S858" s="499"/>
    </row>
    <row r="859">
      <c r="B859" s="497"/>
      <c r="H859" s="500"/>
      <c r="O859" s="500"/>
      <c r="Q859" s="498" t="s">
        <v>213</v>
      </c>
      <c r="S859" s="499"/>
    </row>
    <row r="860">
      <c r="B860" s="497"/>
      <c r="H860" s="500"/>
      <c r="O860" s="500"/>
      <c r="Q860" s="498" t="s">
        <v>213</v>
      </c>
      <c r="S860" s="499"/>
    </row>
    <row r="861">
      <c r="B861" s="497"/>
      <c r="H861" s="500"/>
      <c r="O861" s="500"/>
      <c r="Q861" s="498" t="s">
        <v>213</v>
      </c>
      <c r="S861" s="499"/>
    </row>
    <row r="862">
      <c r="B862" s="497"/>
      <c r="H862" s="500"/>
      <c r="O862" s="500"/>
      <c r="Q862" s="498" t="s">
        <v>213</v>
      </c>
      <c r="S862" s="499"/>
    </row>
    <row r="863">
      <c r="B863" s="497"/>
      <c r="H863" s="500"/>
      <c r="O863" s="500"/>
      <c r="Q863" s="498" t="s">
        <v>213</v>
      </c>
      <c r="S863" s="499"/>
    </row>
    <row r="864">
      <c r="B864" s="497"/>
      <c r="H864" s="500"/>
      <c r="O864" s="500"/>
      <c r="Q864" s="498" t="s">
        <v>213</v>
      </c>
      <c r="S864" s="499"/>
    </row>
    <row r="865">
      <c r="B865" s="497"/>
      <c r="H865" s="500"/>
      <c r="O865" s="500"/>
      <c r="Q865" s="498" t="s">
        <v>213</v>
      </c>
      <c r="S865" s="499"/>
    </row>
    <row r="866">
      <c r="B866" s="497"/>
      <c r="H866" s="500"/>
      <c r="O866" s="500"/>
      <c r="Q866" s="498" t="s">
        <v>213</v>
      </c>
      <c r="S866" s="499"/>
    </row>
    <row r="867">
      <c r="B867" s="497"/>
      <c r="H867" s="500"/>
      <c r="O867" s="500"/>
      <c r="Q867" s="498" t="s">
        <v>213</v>
      </c>
      <c r="S867" s="499"/>
    </row>
    <row r="868">
      <c r="B868" s="497"/>
      <c r="H868" s="500"/>
      <c r="O868" s="500"/>
      <c r="Q868" s="498" t="s">
        <v>213</v>
      </c>
      <c r="S868" s="499"/>
    </row>
    <row r="869">
      <c r="B869" s="497"/>
      <c r="H869" s="500"/>
      <c r="O869" s="500"/>
      <c r="Q869" s="498" t="s">
        <v>213</v>
      </c>
      <c r="S869" s="499"/>
    </row>
    <row r="870">
      <c r="B870" s="497"/>
      <c r="H870" s="500"/>
      <c r="O870" s="500"/>
      <c r="Q870" s="498" t="s">
        <v>213</v>
      </c>
      <c r="S870" s="499"/>
    </row>
    <row r="871">
      <c r="B871" s="497"/>
      <c r="H871" s="500"/>
      <c r="O871" s="500"/>
      <c r="Q871" s="498" t="s">
        <v>213</v>
      </c>
      <c r="S871" s="499"/>
    </row>
    <row r="872">
      <c r="B872" s="497"/>
      <c r="H872" s="500"/>
      <c r="O872" s="500"/>
      <c r="Q872" s="498" t="s">
        <v>213</v>
      </c>
      <c r="S872" s="499"/>
    </row>
    <row r="873">
      <c r="B873" s="497"/>
      <c r="H873" s="500"/>
      <c r="O873" s="500"/>
      <c r="Q873" s="498" t="s">
        <v>213</v>
      </c>
      <c r="S873" s="499"/>
    </row>
    <row r="874">
      <c r="B874" s="497"/>
      <c r="H874" s="500"/>
      <c r="O874" s="500"/>
      <c r="Q874" s="498" t="s">
        <v>213</v>
      </c>
      <c r="S874" s="499"/>
    </row>
    <row r="875">
      <c r="B875" s="497"/>
      <c r="H875" s="500"/>
      <c r="O875" s="500"/>
      <c r="Q875" s="498" t="s">
        <v>213</v>
      </c>
      <c r="S875" s="499"/>
    </row>
    <row r="876">
      <c r="B876" s="497"/>
      <c r="H876" s="500"/>
      <c r="O876" s="500"/>
      <c r="Q876" s="498" t="s">
        <v>213</v>
      </c>
      <c r="S876" s="499"/>
    </row>
    <row r="877">
      <c r="B877" s="497"/>
      <c r="H877" s="500"/>
      <c r="O877" s="500"/>
      <c r="Q877" s="498" t="s">
        <v>213</v>
      </c>
      <c r="S877" s="499"/>
    </row>
    <row r="878">
      <c r="B878" s="497"/>
      <c r="H878" s="500"/>
      <c r="O878" s="500"/>
      <c r="Q878" s="498" t="s">
        <v>213</v>
      </c>
      <c r="S878" s="499"/>
    </row>
    <row r="879">
      <c r="B879" s="497"/>
      <c r="H879" s="500"/>
      <c r="O879" s="500"/>
      <c r="Q879" s="498" t="s">
        <v>213</v>
      </c>
      <c r="S879" s="499"/>
    </row>
    <row r="880">
      <c r="B880" s="497"/>
      <c r="H880" s="500"/>
      <c r="O880" s="500"/>
      <c r="Q880" s="498" t="s">
        <v>213</v>
      </c>
      <c r="S880" s="499"/>
    </row>
    <row r="881">
      <c r="B881" s="497"/>
      <c r="H881" s="500"/>
      <c r="O881" s="500"/>
      <c r="Q881" s="498" t="s">
        <v>213</v>
      </c>
      <c r="S881" s="499"/>
    </row>
    <row r="882">
      <c r="B882" s="497"/>
      <c r="H882" s="500"/>
      <c r="O882" s="500"/>
      <c r="Q882" s="498" t="s">
        <v>213</v>
      </c>
      <c r="S882" s="499"/>
    </row>
    <row r="883">
      <c r="B883" s="497"/>
      <c r="H883" s="500"/>
      <c r="O883" s="500"/>
      <c r="Q883" s="498" t="s">
        <v>213</v>
      </c>
      <c r="S883" s="499"/>
    </row>
    <row r="884">
      <c r="B884" s="497"/>
      <c r="H884" s="500"/>
      <c r="O884" s="500"/>
      <c r="Q884" s="498" t="s">
        <v>213</v>
      </c>
      <c r="S884" s="499"/>
    </row>
    <row r="885">
      <c r="B885" s="497"/>
      <c r="H885" s="500"/>
      <c r="O885" s="500"/>
      <c r="Q885" s="498" t="s">
        <v>213</v>
      </c>
      <c r="S885" s="499"/>
    </row>
    <row r="886">
      <c r="B886" s="497"/>
      <c r="H886" s="500"/>
      <c r="O886" s="500"/>
      <c r="Q886" s="498" t="s">
        <v>213</v>
      </c>
      <c r="S886" s="499"/>
    </row>
    <row r="887">
      <c r="B887" s="497"/>
      <c r="H887" s="500"/>
      <c r="O887" s="500"/>
      <c r="Q887" s="498" t="s">
        <v>213</v>
      </c>
      <c r="S887" s="499"/>
    </row>
    <row r="888">
      <c r="B888" s="497"/>
      <c r="H888" s="500"/>
      <c r="O888" s="500"/>
      <c r="Q888" s="498" t="s">
        <v>213</v>
      </c>
      <c r="S888" s="499"/>
    </row>
    <row r="889">
      <c r="B889" s="497"/>
      <c r="H889" s="500"/>
      <c r="O889" s="500"/>
      <c r="Q889" s="498" t="s">
        <v>213</v>
      </c>
      <c r="S889" s="499"/>
    </row>
    <row r="890">
      <c r="B890" s="497"/>
      <c r="H890" s="500"/>
      <c r="O890" s="500"/>
      <c r="Q890" s="498" t="s">
        <v>213</v>
      </c>
      <c r="S890" s="499"/>
    </row>
    <row r="891">
      <c r="B891" s="497"/>
      <c r="H891" s="500"/>
      <c r="O891" s="500"/>
      <c r="Q891" s="498" t="s">
        <v>213</v>
      </c>
      <c r="S891" s="499"/>
    </row>
    <row r="892">
      <c r="B892" s="497"/>
      <c r="H892" s="500"/>
      <c r="O892" s="500"/>
      <c r="Q892" s="498" t="s">
        <v>213</v>
      </c>
      <c r="S892" s="499"/>
    </row>
    <row r="893">
      <c r="B893" s="497"/>
      <c r="H893" s="500"/>
      <c r="O893" s="500"/>
      <c r="Q893" s="498" t="s">
        <v>213</v>
      </c>
      <c r="S893" s="499"/>
    </row>
    <row r="894">
      <c r="B894" s="497"/>
      <c r="H894" s="500"/>
      <c r="O894" s="500"/>
      <c r="Q894" s="498" t="s">
        <v>213</v>
      </c>
      <c r="S894" s="499"/>
    </row>
    <row r="895">
      <c r="B895" s="497"/>
      <c r="H895" s="500"/>
      <c r="O895" s="500"/>
      <c r="Q895" s="498" t="s">
        <v>213</v>
      </c>
      <c r="S895" s="499"/>
    </row>
    <row r="896">
      <c r="B896" s="497"/>
      <c r="H896" s="500"/>
      <c r="O896" s="500"/>
      <c r="Q896" s="498" t="s">
        <v>213</v>
      </c>
      <c r="S896" s="499"/>
    </row>
    <row r="897">
      <c r="B897" s="497"/>
      <c r="H897" s="500"/>
      <c r="O897" s="500"/>
      <c r="Q897" s="498" t="s">
        <v>213</v>
      </c>
      <c r="S897" s="499"/>
    </row>
    <row r="898">
      <c r="B898" s="497"/>
      <c r="H898" s="500"/>
      <c r="O898" s="500"/>
      <c r="Q898" s="498" t="s">
        <v>213</v>
      </c>
      <c r="S898" s="499"/>
    </row>
    <row r="899">
      <c r="B899" s="497"/>
      <c r="H899" s="500"/>
      <c r="O899" s="500"/>
      <c r="Q899" s="498" t="s">
        <v>213</v>
      </c>
      <c r="S899" s="499"/>
    </row>
    <row r="900">
      <c r="B900" s="497"/>
      <c r="H900" s="500"/>
      <c r="O900" s="500"/>
      <c r="Q900" s="498" t="s">
        <v>213</v>
      </c>
      <c r="S900" s="499"/>
    </row>
    <row r="901">
      <c r="B901" s="497"/>
      <c r="H901" s="500"/>
      <c r="O901" s="500"/>
      <c r="Q901" s="498" t="s">
        <v>213</v>
      </c>
      <c r="S901" s="499"/>
    </row>
    <row r="902">
      <c r="B902" s="497"/>
      <c r="H902" s="500"/>
      <c r="O902" s="500"/>
      <c r="Q902" s="498" t="s">
        <v>213</v>
      </c>
      <c r="S902" s="499"/>
    </row>
    <row r="903">
      <c r="B903" s="497"/>
      <c r="H903" s="500"/>
      <c r="O903" s="500"/>
      <c r="Q903" s="498" t="s">
        <v>213</v>
      </c>
      <c r="S903" s="499"/>
    </row>
    <row r="904">
      <c r="B904" s="497"/>
      <c r="H904" s="500"/>
      <c r="O904" s="500"/>
      <c r="Q904" s="498" t="s">
        <v>213</v>
      </c>
      <c r="S904" s="499"/>
    </row>
    <row r="905">
      <c r="B905" s="497"/>
      <c r="H905" s="500"/>
      <c r="O905" s="500"/>
      <c r="Q905" s="498" t="s">
        <v>213</v>
      </c>
      <c r="S905" s="499"/>
    </row>
    <row r="906">
      <c r="B906" s="497"/>
      <c r="H906" s="500"/>
      <c r="O906" s="500"/>
      <c r="Q906" s="498" t="s">
        <v>213</v>
      </c>
      <c r="S906" s="499"/>
    </row>
    <row r="907">
      <c r="B907" s="497"/>
      <c r="H907" s="500"/>
      <c r="O907" s="500"/>
      <c r="Q907" s="498" t="s">
        <v>213</v>
      </c>
      <c r="S907" s="499"/>
    </row>
    <row r="908">
      <c r="B908" s="497"/>
      <c r="H908" s="500"/>
      <c r="O908" s="500"/>
      <c r="Q908" s="498" t="s">
        <v>213</v>
      </c>
      <c r="S908" s="499"/>
    </row>
    <row r="909">
      <c r="B909" s="497"/>
      <c r="H909" s="500"/>
      <c r="O909" s="500"/>
      <c r="Q909" s="498" t="s">
        <v>213</v>
      </c>
      <c r="S909" s="499"/>
    </row>
    <row r="910">
      <c r="B910" s="497"/>
      <c r="H910" s="500"/>
      <c r="O910" s="500"/>
      <c r="Q910" s="498" t="s">
        <v>213</v>
      </c>
      <c r="S910" s="499"/>
    </row>
    <row r="911">
      <c r="B911" s="497"/>
      <c r="H911" s="500"/>
      <c r="O911" s="500"/>
      <c r="Q911" s="498" t="s">
        <v>213</v>
      </c>
      <c r="S911" s="499"/>
    </row>
    <row r="912">
      <c r="B912" s="497"/>
      <c r="H912" s="500"/>
      <c r="O912" s="500"/>
      <c r="Q912" s="498" t="s">
        <v>213</v>
      </c>
      <c r="S912" s="499"/>
    </row>
    <row r="913">
      <c r="B913" s="497"/>
      <c r="H913" s="500"/>
      <c r="O913" s="500"/>
      <c r="Q913" s="498" t="s">
        <v>213</v>
      </c>
      <c r="S913" s="499"/>
    </row>
    <row r="914">
      <c r="B914" s="497"/>
      <c r="H914" s="500"/>
      <c r="O914" s="500"/>
      <c r="Q914" s="498" t="s">
        <v>213</v>
      </c>
      <c r="S914" s="499"/>
    </row>
    <row r="915">
      <c r="B915" s="497"/>
      <c r="H915" s="500"/>
      <c r="O915" s="500"/>
      <c r="Q915" s="498" t="s">
        <v>213</v>
      </c>
      <c r="S915" s="499"/>
    </row>
    <row r="916">
      <c r="B916" s="497"/>
      <c r="H916" s="500"/>
      <c r="O916" s="500"/>
      <c r="Q916" s="498" t="s">
        <v>213</v>
      </c>
      <c r="S916" s="499"/>
    </row>
    <row r="917">
      <c r="B917" s="497"/>
      <c r="H917" s="500"/>
      <c r="O917" s="500"/>
      <c r="Q917" s="498" t="s">
        <v>213</v>
      </c>
      <c r="S917" s="499"/>
    </row>
    <row r="918">
      <c r="B918" s="497"/>
      <c r="H918" s="500"/>
      <c r="O918" s="500"/>
      <c r="Q918" s="498" t="s">
        <v>213</v>
      </c>
      <c r="S918" s="499"/>
    </row>
    <row r="919">
      <c r="B919" s="497"/>
      <c r="H919" s="500"/>
      <c r="O919" s="500"/>
      <c r="Q919" s="498" t="s">
        <v>213</v>
      </c>
      <c r="S919" s="499"/>
    </row>
    <row r="920">
      <c r="B920" s="497"/>
      <c r="H920" s="500"/>
      <c r="O920" s="500"/>
      <c r="Q920" s="498" t="s">
        <v>213</v>
      </c>
      <c r="S920" s="499"/>
    </row>
    <row r="921">
      <c r="B921" s="497"/>
      <c r="H921" s="500"/>
      <c r="O921" s="500"/>
      <c r="Q921" s="498" t="s">
        <v>213</v>
      </c>
      <c r="S921" s="499"/>
    </row>
    <row r="922">
      <c r="B922" s="497"/>
      <c r="H922" s="500"/>
      <c r="O922" s="500"/>
      <c r="Q922" s="498" t="s">
        <v>213</v>
      </c>
      <c r="S922" s="499"/>
    </row>
    <row r="923">
      <c r="B923" s="497"/>
      <c r="H923" s="500"/>
      <c r="O923" s="500"/>
      <c r="Q923" s="498" t="s">
        <v>213</v>
      </c>
      <c r="S923" s="499"/>
    </row>
    <row r="924">
      <c r="B924" s="497"/>
      <c r="H924" s="500"/>
      <c r="O924" s="500"/>
      <c r="Q924" s="498" t="s">
        <v>213</v>
      </c>
      <c r="S924" s="499"/>
    </row>
    <row r="925">
      <c r="B925" s="497"/>
      <c r="H925" s="500"/>
      <c r="O925" s="500"/>
      <c r="Q925" s="498" t="s">
        <v>213</v>
      </c>
      <c r="S925" s="499"/>
    </row>
    <row r="926">
      <c r="B926" s="497"/>
      <c r="H926" s="500"/>
      <c r="O926" s="500"/>
      <c r="Q926" s="498" t="s">
        <v>213</v>
      </c>
      <c r="S926" s="499"/>
    </row>
    <row r="927">
      <c r="B927" s="497"/>
      <c r="H927" s="500"/>
      <c r="O927" s="500"/>
      <c r="Q927" s="498" t="s">
        <v>213</v>
      </c>
      <c r="S927" s="499"/>
    </row>
    <row r="928">
      <c r="B928" s="497"/>
      <c r="H928" s="500"/>
      <c r="O928" s="500"/>
      <c r="Q928" s="498" t="s">
        <v>213</v>
      </c>
      <c r="S928" s="499"/>
    </row>
    <row r="929">
      <c r="B929" s="497"/>
      <c r="H929" s="500"/>
      <c r="O929" s="500"/>
      <c r="Q929" s="498" t="s">
        <v>213</v>
      </c>
      <c r="S929" s="499"/>
    </row>
    <row r="930">
      <c r="B930" s="497"/>
      <c r="H930" s="500"/>
      <c r="O930" s="500"/>
      <c r="Q930" s="498" t="s">
        <v>213</v>
      </c>
      <c r="S930" s="499"/>
    </row>
    <row r="931">
      <c r="B931" s="497"/>
      <c r="H931" s="500"/>
      <c r="O931" s="500"/>
      <c r="Q931" s="498" t="s">
        <v>213</v>
      </c>
      <c r="S931" s="499"/>
    </row>
    <row r="932">
      <c r="B932" s="497"/>
      <c r="H932" s="500"/>
      <c r="O932" s="500"/>
      <c r="Q932" s="498" t="s">
        <v>213</v>
      </c>
      <c r="S932" s="499"/>
    </row>
    <row r="933">
      <c r="B933" s="497"/>
      <c r="H933" s="500"/>
      <c r="O933" s="500"/>
      <c r="Q933" s="498" t="s">
        <v>213</v>
      </c>
      <c r="S933" s="499"/>
    </row>
    <row r="934">
      <c r="B934" s="497"/>
      <c r="H934" s="500"/>
      <c r="O934" s="500"/>
      <c r="Q934" s="498" t="s">
        <v>213</v>
      </c>
      <c r="S934" s="499"/>
    </row>
    <row r="935">
      <c r="B935" s="497"/>
      <c r="H935" s="500"/>
      <c r="O935" s="500"/>
      <c r="Q935" s="498" t="s">
        <v>213</v>
      </c>
      <c r="S935" s="499"/>
    </row>
    <row r="936">
      <c r="B936" s="497"/>
      <c r="H936" s="500"/>
      <c r="O936" s="500"/>
      <c r="Q936" s="498" t="s">
        <v>213</v>
      </c>
      <c r="S936" s="499"/>
    </row>
    <row r="937">
      <c r="B937" s="497"/>
      <c r="H937" s="500"/>
      <c r="O937" s="500"/>
      <c r="Q937" s="498" t="s">
        <v>213</v>
      </c>
      <c r="S937" s="499"/>
    </row>
    <row r="938">
      <c r="B938" s="497"/>
      <c r="H938" s="500"/>
      <c r="O938" s="500"/>
      <c r="Q938" s="498" t="s">
        <v>213</v>
      </c>
      <c r="S938" s="499"/>
    </row>
    <row r="939">
      <c r="B939" s="497"/>
      <c r="H939" s="500"/>
      <c r="O939" s="500"/>
      <c r="Q939" s="498" t="s">
        <v>213</v>
      </c>
      <c r="S939" s="499"/>
    </row>
    <row r="940">
      <c r="B940" s="497"/>
      <c r="H940" s="500"/>
      <c r="O940" s="500"/>
      <c r="Q940" s="498" t="s">
        <v>213</v>
      </c>
      <c r="S940" s="499"/>
    </row>
    <row r="941">
      <c r="B941" s="497"/>
      <c r="H941" s="500"/>
      <c r="O941" s="500"/>
      <c r="Q941" s="498" t="s">
        <v>213</v>
      </c>
      <c r="S941" s="499"/>
    </row>
    <row r="942">
      <c r="B942" s="497"/>
      <c r="H942" s="500"/>
      <c r="O942" s="500"/>
      <c r="Q942" s="498" t="s">
        <v>213</v>
      </c>
      <c r="S942" s="499"/>
    </row>
    <row r="943">
      <c r="B943" s="497"/>
      <c r="H943" s="500"/>
      <c r="O943" s="500"/>
      <c r="Q943" s="498" t="s">
        <v>213</v>
      </c>
      <c r="S943" s="499"/>
    </row>
    <row r="944">
      <c r="B944" s="497"/>
      <c r="H944" s="500"/>
      <c r="O944" s="500"/>
      <c r="Q944" s="498" t="s">
        <v>213</v>
      </c>
      <c r="S944" s="499"/>
    </row>
    <row r="945">
      <c r="B945" s="497"/>
      <c r="H945" s="500"/>
      <c r="O945" s="500"/>
      <c r="Q945" s="498" t="s">
        <v>213</v>
      </c>
      <c r="S945" s="499"/>
    </row>
    <row r="946">
      <c r="B946" s="497"/>
      <c r="H946" s="500"/>
      <c r="O946" s="500"/>
      <c r="Q946" s="498" t="s">
        <v>213</v>
      </c>
      <c r="S946" s="499"/>
    </row>
    <row r="947">
      <c r="B947" s="497"/>
      <c r="H947" s="500"/>
      <c r="O947" s="500"/>
      <c r="Q947" s="498" t="s">
        <v>213</v>
      </c>
      <c r="S947" s="499"/>
    </row>
    <row r="948">
      <c r="B948" s="497"/>
      <c r="H948" s="500"/>
      <c r="O948" s="500"/>
      <c r="Q948" s="498" t="s">
        <v>213</v>
      </c>
      <c r="S948" s="499"/>
    </row>
    <row r="949">
      <c r="B949" s="497"/>
      <c r="H949" s="500"/>
      <c r="O949" s="500"/>
      <c r="Q949" s="498" t="s">
        <v>213</v>
      </c>
      <c r="S949" s="499"/>
    </row>
    <row r="950">
      <c r="B950" s="497"/>
      <c r="H950" s="500"/>
      <c r="O950" s="500"/>
      <c r="Q950" s="498" t="s">
        <v>213</v>
      </c>
      <c r="S950" s="499"/>
    </row>
    <row r="951">
      <c r="B951" s="497"/>
      <c r="H951" s="500"/>
      <c r="O951" s="500"/>
      <c r="Q951" s="498" t="s">
        <v>213</v>
      </c>
      <c r="S951" s="499"/>
    </row>
    <row r="952">
      <c r="B952" s="497"/>
      <c r="H952" s="500"/>
      <c r="O952" s="500"/>
      <c r="Q952" s="498" t="s">
        <v>213</v>
      </c>
      <c r="S952" s="499"/>
    </row>
    <row r="953">
      <c r="B953" s="497"/>
      <c r="H953" s="500"/>
      <c r="O953" s="500"/>
      <c r="Q953" s="498" t="s">
        <v>213</v>
      </c>
      <c r="S953" s="499"/>
    </row>
    <row r="954">
      <c r="B954" s="497"/>
      <c r="H954" s="500"/>
      <c r="O954" s="500"/>
      <c r="Q954" s="498" t="s">
        <v>213</v>
      </c>
      <c r="S954" s="499"/>
    </row>
    <row r="955">
      <c r="B955" s="497"/>
      <c r="H955" s="500"/>
      <c r="O955" s="500"/>
      <c r="Q955" s="498" t="s">
        <v>213</v>
      </c>
      <c r="S955" s="499"/>
    </row>
    <row r="956">
      <c r="B956" s="497"/>
      <c r="H956" s="500"/>
      <c r="O956" s="500"/>
      <c r="Q956" s="498" t="s">
        <v>213</v>
      </c>
      <c r="S956" s="499"/>
    </row>
    <row r="957">
      <c r="B957" s="497"/>
      <c r="H957" s="500"/>
      <c r="O957" s="500"/>
      <c r="Q957" s="498" t="s">
        <v>213</v>
      </c>
      <c r="S957" s="499"/>
    </row>
    <row r="958">
      <c r="B958" s="497"/>
      <c r="H958" s="500"/>
      <c r="O958" s="500"/>
      <c r="Q958" s="498" t="s">
        <v>213</v>
      </c>
      <c r="S958" s="499"/>
    </row>
    <row r="959">
      <c r="B959" s="497"/>
      <c r="H959" s="500"/>
      <c r="O959" s="500"/>
      <c r="Q959" s="498" t="s">
        <v>213</v>
      </c>
      <c r="S959" s="499"/>
    </row>
    <row r="960">
      <c r="B960" s="497"/>
      <c r="H960" s="500"/>
      <c r="O960" s="500"/>
      <c r="Q960" s="498" t="s">
        <v>213</v>
      </c>
      <c r="S960" s="499"/>
    </row>
    <row r="961">
      <c r="B961" s="497"/>
      <c r="H961" s="500"/>
      <c r="O961" s="500"/>
      <c r="Q961" s="498" t="s">
        <v>213</v>
      </c>
      <c r="S961" s="499"/>
    </row>
    <row r="962">
      <c r="B962" s="497"/>
      <c r="H962" s="500"/>
      <c r="O962" s="500"/>
      <c r="Q962" s="498" t="s">
        <v>213</v>
      </c>
      <c r="S962" s="499"/>
    </row>
    <row r="963">
      <c r="B963" s="497"/>
      <c r="H963" s="500"/>
      <c r="O963" s="500"/>
      <c r="Q963" s="498" t="s">
        <v>213</v>
      </c>
      <c r="S963" s="499"/>
    </row>
    <row r="964">
      <c r="B964" s="497"/>
      <c r="H964" s="500"/>
      <c r="O964" s="500"/>
      <c r="Q964" s="498" t="s">
        <v>213</v>
      </c>
      <c r="S964" s="499"/>
    </row>
    <row r="965">
      <c r="B965" s="497"/>
      <c r="H965" s="500"/>
      <c r="O965" s="500"/>
      <c r="Q965" s="498" t="s">
        <v>213</v>
      </c>
      <c r="S965" s="499"/>
    </row>
    <row r="966">
      <c r="B966" s="497"/>
      <c r="H966" s="500"/>
      <c r="O966" s="500"/>
      <c r="Q966" s="498" t="s">
        <v>213</v>
      </c>
      <c r="S966" s="499"/>
    </row>
    <row r="967">
      <c r="B967" s="497"/>
      <c r="H967" s="500"/>
      <c r="O967" s="500"/>
      <c r="Q967" s="498" t="s">
        <v>213</v>
      </c>
      <c r="S967" s="499"/>
    </row>
    <row r="968">
      <c r="B968" s="497"/>
      <c r="H968" s="500"/>
      <c r="O968" s="500"/>
      <c r="Q968" s="498" t="s">
        <v>213</v>
      </c>
      <c r="S968" s="499"/>
    </row>
    <row r="969">
      <c r="B969" s="497"/>
      <c r="H969" s="500"/>
      <c r="O969" s="500"/>
      <c r="Q969" s="498" t="s">
        <v>213</v>
      </c>
      <c r="S969" s="499"/>
    </row>
    <row r="970">
      <c r="B970" s="497"/>
      <c r="H970" s="500"/>
      <c r="O970" s="500"/>
      <c r="Q970" s="498" t="s">
        <v>213</v>
      </c>
      <c r="S970" s="499"/>
    </row>
    <row r="971">
      <c r="B971" s="497"/>
      <c r="H971" s="500"/>
      <c r="O971" s="500"/>
      <c r="Q971" s="498" t="s">
        <v>213</v>
      </c>
      <c r="S971" s="499"/>
    </row>
    <row r="972">
      <c r="B972" s="497"/>
      <c r="H972" s="500"/>
      <c r="O972" s="500"/>
      <c r="Q972" s="498" t="s">
        <v>213</v>
      </c>
      <c r="S972" s="499"/>
    </row>
    <row r="973">
      <c r="B973" s="497"/>
      <c r="H973" s="500"/>
      <c r="O973" s="500"/>
      <c r="Q973" s="498" t="s">
        <v>213</v>
      </c>
      <c r="S973" s="499"/>
    </row>
    <row r="974">
      <c r="B974" s="497"/>
      <c r="H974" s="500"/>
      <c r="O974" s="500"/>
      <c r="Q974" s="498" t="s">
        <v>213</v>
      </c>
      <c r="S974" s="499"/>
    </row>
    <row r="975">
      <c r="B975" s="497"/>
      <c r="H975" s="500"/>
      <c r="O975" s="500"/>
      <c r="Q975" s="498" t="s">
        <v>213</v>
      </c>
      <c r="S975" s="499"/>
    </row>
    <row r="976">
      <c r="B976" s="497"/>
      <c r="H976" s="500"/>
      <c r="O976" s="500"/>
      <c r="Q976" s="498" t="s">
        <v>213</v>
      </c>
      <c r="S976" s="499"/>
    </row>
    <row r="977">
      <c r="B977" s="497"/>
      <c r="H977" s="500"/>
      <c r="O977" s="500"/>
      <c r="Q977" s="498" t="s">
        <v>213</v>
      </c>
      <c r="S977" s="499"/>
    </row>
    <row r="978">
      <c r="B978" s="497"/>
      <c r="H978" s="500"/>
      <c r="O978" s="500"/>
      <c r="Q978" s="498" t="s">
        <v>213</v>
      </c>
      <c r="S978" s="499"/>
    </row>
    <row r="979">
      <c r="B979" s="497"/>
      <c r="H979" s="500"/>
      <c r="O979" s="500"/>
      <c r="Q979" s="498" t="s">
        <v>213</v>
      </c>
      <c r="S979" s="499"/>
    </row>
    <row r="980">
      <c r="B980" s="497"/>
      <c r="H980" s="500"/>
      <c r="O980" s="500"/>
      <c r="Q980" s="498" t="s">
        <v>213</v>
      </c>
      <c r="S980" s="499"/>
    </row>
    <row r="981">
      <c r="B981" s="497"/>
      <c r="H981" s="500"/>
      <c r="O981" s="500"/>
      <c r="Q981" s="498" t="s">
        <v>213</v>
      </c>
      <c r="S981" s="499"/>
    </row>
    <row r="982">
      <c r="B982" s="497"/>
      <c r="H982" s="500"/>
      <c r="O982" s="500"/>
      <c r="Q982" s="498" t="s">
        <v>213</v>
      </c>
      <c r="S982" s="499"/>
    </row>
    <row r="983">
      <c r="B983" s="497"/>
      <c r="H983" s="500"/>
      <c r="O983" s="500"/>
      <c r="Q983" s="498" t="s">
        <v>213</v>
      </c>
      <c r="S983" s="499"/>
    </row>
    <row r="984">
      <c r="B984" s="497"/>
      <c r="H984" s="500"/>
      <c r="O984" s="500"/>
      <c r="Q984" s="498" t="s">
        <v>213</v>
      </c>
      <c r="S984" s="499"/>
    </row>
    <row r="985">
      <c r="B985" s="497"/>
      <c r="H985" s="500"/>
      <c r="O985" s="500"/>
      <c r="Q985" s="498" t="s">
        <v>213</v>
      </c>
      <c r="S985" s="499"/>
    </row>
    <row r="986">
      <c r="B986" s="497"/>
      <c r="H986" s="500"/>
      <c r="O986" s="500"/>
      <c r="Q986" s="498" t="s">
        <v>213</v>
      </c>
      <c r="S986" s="499"/>
    </row>
    <row r="987">
      <c r="B987" s="497"/>
      <c r="H987" s="500"/>
      <c r="O987" s="500"/>
      <c r="Q987" s="498" t="s">
        <v>213</v>
      </c>
      <c r="S987" s="499"/>
    </row>
    <row r="988">
      <c r="B988" s="497"/>
      <c r="H988" s="500"/>
      <c r="O988" s="500"/>
      <c r="Q988" s="498" t="s">
        <v>213</v>
      </c>
      <c r="S988" s="499"/>
    </row>
    <row r="989">
      <c r="B989" s="497"/>
      <c r="H989" s="500"/>
      <c r="O989" s="500"/>
      <c r="Q989" s="498" t="s">
        <v>213</v>
      </c>
      <c r="S989" s="499"/>
    </row>
    <row r="990">
      <c r="B990" s="497"/>
      <c r="H990" s="500"/>
      <c r="O990" s="500"/>
      <c r="Q990" s="498" t="s">
        <v>213</v>
      </c>
      <c r="S990" s="499"/>
    </row>
    <row r="991">
      <c r="B991" s="497"/>
      <c r="H991" s="500"/>
      <c r="O991" s="500"/>
      <c r="Q991" s="498" t="s">
        <v>213</v>
      </c>
      <c r="S991" s="499"/>
    </row>
    <row r="992">
      <c r="B992" s="497"/>
      <c r="H992" s="500"/>
      <c r="O992" s="500"/>
      <c r="Q992" s="498" t="s">
        <v>213</v>
      </c>
      <c r="S992" s="499"/>
    </row>
    <row r="993">
      <c r="B993" s="497"/>
      <c r="H993" s="500"/>
      <c r="O993" s="500"/>
      <c r="Q993" s="498" t="s">
        <v>213</v>
      </c>
      <c r="S993" s="499"/>
    </row>
    <row r="994">
      <c r="B994" s="497"/>
      <c r="H994" s="500"/>
      <c r="O994" s="500"/>
      <c r="Q994" s="498" t="s">
        <v>213</v>
      </c>
      <c r="S994" s="499"/>
    </row>
    <row r="995">
      <c r="B995" s="497"/>
      <c r="H995" s="500"/>
      <c r="O995" s="500"/>
      <c r="Q995" s="498" t="s">
        <v>213</v>
      </c>
      <c r="S995" s="499"/>
    </row>
    <row r="996">
      <c r="B996" s="497"/>
      <c r="H996" s="500"/>
      <c r="O996" s="500"/>
      <c r="Q996" s="498" t="s">
        <v>213</v>
      </c>
      <c r="S996" s="499"/>
    </row>
    <row r="997">
      <c r="B997" s="497"/>
      <c r="H997" s="500"/>
      <c r="O997" s="500"/>
      <c r="Q997" s="498" t="s">
        <v>213</v>
      </c>
      <c r="S997" s="499"/>
    </row>
    <row r="998">
      <c r="B998" s="497"/>
      <c r="H998" s="500"/>
      <c r="O998" s="500"/>
      <c r="Q998" s="498" t="s">
        <v>213</v>
      </c>
      <c r="S998" s="499"/>
    </row>
    <row r="999">
      <c r="B999" s="497"/>
      <c r="H999" s="500"/>
      <c r="O999" s="500"/>
      <c r="Q999" s="498" t="s">
        <v>213</v>
      </c>
      <c r="S999" s="499"/>
    </row>
    <row r="1000">
      <c r="B1000" s="497"/>
      <c r="H1000" s="500"/>
      <c r="O1000" s="500"/>
      <c r="Q1000" s="498" t="s">
        <v>213</v>
      </c>
      <c r="S1000" s="499"/>
    </row>
    <row r="1001">
      <c r="B1001" s="497"/>
      <c r="H1001" s="500"/>
      <c r="O1001" s="500"/>
      <c r="Q1001" s="498" t="s">
        <v>213</v>
      </c>
      <c r="S1001" s="499"/>
    </row>
    <row r="1002">
      <c r="B1002" s="497"/>
      <c r="H1002" s="500"/>
      <c r="O1002" s="500"/>
      <c r="Q1002" s="498" t="s">
        <v>213</v>
      </c>
      <c r="S1002" s="499"/>
    </row>
    <row r="1003">
      <c r="B1003" s="497"/>
      <c r="H1003" s="500"/>
      <c r="O1003" s="500"/>
      <c r="Q1003" s="498" t="s">
        <v>213</v>
      </c>
      <c r="S1003" s="499"/>
    </row>
    <row r="1004">
      <c r="B1004" s="497"/>
      <c r="H1004" s="500"/>
      <c r="O1004" s="500"/>
      <c r="Q1004" s="498" t="s">
        <v>213</v>
      </c>
      <c r="S1004" s="499"/>
    </row>
    <row r="1005">
      <c r="B1005" s="497"/>
      <c r="H1005" s="500"/>
      <c r="O1005" s="500"/>
      <c r="Q1005" s="498" t="s">
        <v>213</v>
      </c>
      <c r="S1005" s="499"/>
    </row>
    <row r="1006">
      <c r="B1006" s="497"/>
      <c r="H1006" s="500"/>
      <c r="O1006" s="500"/>
      <c r="Q1006" s="498" t="s">
        <v>213</v>
      </c>
      <c r="S1006" s="499"/>
    </row>
    <row r="1007">
      <c r="B1007" s="497"/>
      <c r="H1007" s="500"/>
      <c r="O1007" s="500"/>
      <c r="Q1007" s="498" t="s">
        <v>213</v>
      </c>
      <c r="S1007" s="499"/>
    </row>
    <row r="1008">
      <c r="B1008" s="497"/>
      <c r="H1008" s="500"/>
      <c r="O1008" s="500"/>
      <c r="Q1008" s="498" t="s">
        <v>213</v>
      </c>
      <c r="S1008" s="499"/>
    </row>
    <row r="1009">
      <c r="B1009" s="497"/>
      <c r="H1009" s="500"/>
      <c r="O1009" s="500"/>
      <c r="Q1009" s="498" t="s">
        <v>213</v>
      </c>
      <c r="S1009" s="499"/>
    </row>
    <row r="1010">
      <c r="B1010" s="497"/>
      <c r="H1010" s="500"/>
      <c r="O1010" s="500"/>
      <c r="Q1010" s="498" t="s">
        <v>213</v>
      </c>
      <c r="S1010" s="499"/>
    </row>
    <row r="1011">
      <c r="B1011" s="497"/>
      <c r="H1011" s="500"/>
      <c r="O1011" s="500"/>
      <c r="Q1011" s="498" t="s">
        <v>213</v>
      </c>
      <c r="S1011" s="499"/>
    </row>
    <row r="1012">
      <c r="B1012" s="497"/>
      <c r="H1012" s="500"/>
      <c r="O1012" s="500"/>
      <c r="Q1012" s="498" t="s">
        <v>213</v>
      </c>
      <c r="S1012" s="499"/>
    </row>
    <row r="1013">
      <c r="B1013" s="497"/>
      <c r="H1013" s="500"/>
      <c r="O1013" s="500"/>
      <c r="Q1013" s="498" t="s">
        <v>213</v>
      </c>
      <c r="S1013" s="499"/>
    </row>
    <row r="1014">
      <c r="B1014" s="497"/>
      <c r="H1014" s="500"/>
      <c r="O1014" s="500"/>
      <c r="Q1014" s="498" t="s">
        <v>213</v>
      </c>
      <c r="S1014" s="499"/>
    </row>
    <row r="1015">
      <c r="B1015" s="497"/>
      <c r="H1015" s="500"/>
      <c r="O1015" s="500"/>
      <c r="Q1015" s="498" t="s">
        <v>213</v>
      </c>
      <c r="S1015" s="499"/>
    </row>
    <row r="1016">
      <c r="B1016" s="497"/>
      <c r="H1016" s="500"/>
      <c r="O1016" s="500"/>
      <c r="Q1016" s="498" t="s">
        <v>213</v>
      </c>
      <c r="S1016" s="499"/>
    </row>
    <row r="1017">
      <c r="B1017" s="497"/>
      <c r="H1017" s="500"/>
      <c r="O1017" s="500"/>
      <c r="Q1017" s="498" t="s">
        <v>213</v>
      </c>
      <c r="S1017" s="499"/>
    </row>
    <row r="1018">
      <c r="B1018" s="497"/>
      <c r="H1018" s="500"/>
      <c r="O1018" s="500"/>
      <c r="Q1018" s="498" t="s">
        <v>213</v>
      </c>
      <c r="S1018" s="499"/>
    </row>
    <row r="1019">
      <c r="B1019" s="497"/>
      <c r="H1019" s="500"/>
      <c r="O1019" s="500"/>
      <c r="Q1019" s="498" t="s">
        <v>213</v>
      </c>
      <c r="S1019" s="499"/>
    </row>
    <row r="1020">
      <c r="B1020" s="497"/>
      <c r="H1020" s="500"/>
      <c r="O1020" s="500"/>
      <c r="Q1020" s="498" t="s">
        <v>213</v>
      </c>
      <c r="S1020" s="499"/>
    </row>
    <row r="1021">
      <c r="B1021" s="497"/>
      <c r="H1021" s="500"/>
      <c r="O1021" s="500"/>
      <c r="Q1021" s="498" t="s">
        <v>213</v>
      </c>
      <c r="S1021" s="499"/>
    </row>
    <row r="1022">
      <c r="B1022" s="497"/>
      <c r="H1022" s="500"/>
      <c r="O1022" s="500"/>
      <c r="Q1022" s="498" t="s">
        <v>213</v>
      </c>
      <c r="S1022" s="499"/>
    </row>
    <row r="1023">
      <c r="B1023" s="497"/>
      <c r="H1023" s="500"/>
      <c r="O1023" s="500"/>
      <c r="Q1023" s="498" t="s">
        <v>213</v>
      </c>
      <c r="S1023" s="499"/>
    </row>
    <row r="1024">
      <c r="B1024" s="497"/>
      <c r="H1024" s="500"/>
      <c r="O1024" s="500"/>
      <c r="Q1024" s="498" t="s">
        <v>213</v>
      </c>
      <c r="S1024" s="499"/>
    </row>
    <row r="1025">
      <c r="B1025" s="497"/>
      <c r="H1025" s="500"/>
      <c r="O1025" s="500"/>
      <c r="Q1025" s="498" t="s">
        <v>213</v>
      </c>
      <c r="S1025" s="499"/>
    </row>
    <row r="1026">
      <c r="B1026" s="497"/>
      <c r="H1026" s="500"/>
      <c r="O1026" s="500"/>
      <c r="Q1026" s="498" t="s">
        <v>213</v>
      </c>
      <c r="S1026" s="499"/>
    </row>
    <row r="1027">
      <c r="B1027" s="497"/>
      <c r="H1027" s="500"/>
      <c r="O1027" s="500"/>
      <c r="Q1027" s="498" t="s">
        <v>213</v>
      </c>
      <c r="S1027" s="499"/>
    </row>
    <row r="1028">
      <c r="B1028" s="497"/>
      <c r="H1028" s="500"/>
      <c r="O1028" s="500"/>
      <c r="Q1028" s="498" t="s">
        <v>213</v>
      </c>
      <c r="S1028" s="499"/>
    </row>
    <row r="1029">
      <c r="B1029" s="497"/>
      <c r="H1029" s="500"/>
      <c r="O1029" s="500"/>
      <c r="Q1029" s="498" t="s">
        <v>213</v>
      </c>
      <c r="S1029" s="499"/>
    </row>
    <row r="1030">
      <c r="B1030" s="497"/>
      <c r="H1030" s="500"/>
      <c r="O1030" s="500"/>
      <c r="Q1030" s="498" t="s">
        <v>213</v>
      </c>
      <c r="S1030" s="499"/>
    </row>
    <row r="1031">
      <c r="B1031" s="497"/>
      <c r="H1031" s="500"/>
      <c r="O1031" s="500"/>
      <c r="Q1031" s="498" t="s">
        <v>213</v>
      </c>
      <c r="S1031" s="499"/>
    </row>
    <row r="1032">
      <c r="B1032" s="497"/>
      <c r="H1032" s="500"/>
      <c r="O1032" s="500"/>
      <c r="Q1032" s="498" t="s">
        <v>213</v>
      </c>
      <c r="S1032" s="499"/>
    </row>
    <row r="1033">
      <c r="B1033" s="497"/>
      <c r="H1033" s="500"/>
      <c r="O1033" s="500"/>
      <c r="Q1033" s="498" t="s">
        <v>213</v>
      </c>
      <c r="S1033" s="499"/>
    </row>
    <row r="1034">
      <c r="B1034" s="497"/>
      <c r="H1034" s="500"/>
      <c r="O1034" s="500"/>
      <c r="Q1034" s="498" t="s">
        <v>213</v>
      </c>
      <c r="S1034" s="499"/>
    </row>
    <row r="1035">
      <c r="B1035" s="497"/>
      <c r="H1035" s="500"/>
      <c r="O1035" s="500"/>
      <c r="Q1035" s="498" t="s">
        <v>213</v>
      </c>
      <c r="S1035" s="499"/>
    </row>
    <row r="1036">
      <c r="B1036" s="497"/>
      <c r="H1036" s="500"/>
      <c r="O1036" s="500"/>
      <c r="Q1036" s="498" t="s">
        <v>213</v>
      </c>
      <c r="S1036" s="499"/>
    </row>
    <row r="1037">
      <c r="B1037" s="497"/>
      <c r="H1037" s="500"/>
      <c r="O1037" s="500"/>
      <c r="Q1037" s="498" t="s">
        <v>213</v>
      </c>
      <c r="S1037" s="499"/>
    </row>
    <row r="1038">
      <c r="B1038" s="497"/>
      <c r="H1038" s="500"/>
      <c r="O1038" s="500"/>
      <c r="Q1038" s="498" t="s">
        <v>213</v>
      </c>
      <c r="S1038" s="499"/>
    </row>
    <row r="1039">
      <c r="B1039" s="497"/>
      <c r="H1039" s="500"/>
      <c r="O1039" s="500"/>
      <c r="Q1039" s="498" t="s">
        <v>213</v>
      </c>
      <c r="S1039" s="499"/>
    </row>
    <row r="1040">
      <c r="B1040" s="497"/>
      <c r="H1040" s="500"/>
      <c r="O1040" s="500"/>
      <c r="Q1040" s="498" t="s">
        <v>213</v>
      </c>
      <c r="S1040" s="499"/>
    </row>
    <row r="1041">
      <c r="B1041" s="497"/>
      <c r="H1041" s="500"/>
      <c r="O1041" s="500"/>
      <c r="Q1041" s="498" t="s">
        <v>213</v>
      </c>
      <c r="S1041" s="499"/>
    </row>
    <row r="1042">
      <c r="B1042" s="497"/>
      <c r="H1042" s="500"/>
      <c r="O1042" s="500"/>
      <c r="Q1042" s="498" t="s">
        <v>213</v>
      </c>
      <c r="S1042" s="499"/>
    </row>
    <row r="1043">
      <c r="B1043" s="497"/>
      <c r="H1043" s="500"/>
      <c r="O1043" s="500"/>
      <c r="Q1043" s="498" t="s">
        <v>213</v>
      </c>
      <c r="S1043" s="499"/>
    </row>
    <row r="1044">
      <c r="B1044" s="497"/>
      <c r="H1044" s="500"/>
      <c r="O1044" s="500"/>
      <c r="Q1044" s="498" t="s">
        <v>213</v>
      </c>
      <c r="S1044" s="499"/>
    </row>
    <row r="1045">
      <c r="B1045" s="497"/>
      <c r="H1045" s="500"/>
      <c r="O1045" s="500"/>
      <c r="Q1045" s="498" t="s">
        <v>213</v>
      </c>
      <c r="S1045" s="499"/>
    </row>
    <row r="1046">
      <c r="B1046" s="497"/>
      <c r="H1046" s="500"/>
      <c r="O1046" s="500"/>
      <c r="Q1046" s="498" t="s">
        <v>213</v>
      </c>
      <c r="S1046" s="499"/>
    </row>
    <row r="1047">
      <c r="B1047" s="497"/>
      <c r="H1047" s="500"/>
      <c r="O1047" s="500"/>
      <c r="Q1047" s="498" t="s">
        <v>213</v>
      </c>
      <c r="S1047" s="499"/>
    </row>
    <row r="1048">
      <c r="B1048" s="497"/>
      <c r="H1048" s="500"/>
      <c r="O1048" s="500"/>
      <c r="Q1048" s="498" t="s">
        <v>213</v>
      </c>
      <c r="S1048" s="499"/>
    </row>
    <row r="1049">
      <c r="B1049" s="497"/>
      <c r="H1049" s="500"/>
      <c r="O1049" s="500"/>
      <c r="Q1049" s="498" t="s">
        <v>213</v>
      </c>
      <c r="S1049" s="499"/>
    </row>
    <row r="1050">
      <c r="B1050" s="497"/>
      <c r="H1050" s="500"/>
      <c r="O1050" s="500"/>
      <c r="Q1050" s="498" t="s">
        <v>213</v>
      </c>
      <c r="S1050" s="499"/>
    </row>
    <row r="1051">
      <c r="B1051" s="497"/>
      <c r="H1051" s="500"/>
      <c r="O1051" s="500"/>
      <c r="Q1051" s="498" t="s">
        <v>213</v>
      </c>
      <c r="S1051" s="499"/>
    </row>
    <row r="1052">
      <c r="B1052" s="497"/>
      <c r="H1052" s="500"/>
      <c r="O1052" s="500"/>
      <c r="Q1052" s="498" t="s">
        <v>213</v>
      </c>
      <c r="S1052" s="499"/>
    </row>
    <row r="1053">
      <c r="B1053" s="497"/>
      <c r="H1053" s="500"/>
      <c r="O1053" s="500"/>
      <c r="Q1053" s="498" t="s">
        <v>213</v>
      </c>
      <c r="S1053" s="499"/>
    </row>
    <row r="1054">
      <c r="B1054" s="497"/>
      <c r="H1054" s="500"/>
      <c r="O1054" s="500"/>
      <c r="Q1054" s="498" t="s">
        <v>213</v>
      </c>
      <c r="S1054" s="499"/>
    </row>
    <row r="1055">
      <c r="B1055" s="497"/>
      <c r="H1055" s="500"/>
      <c r="O1055" s="500"/>
      <c r="Q1055" s="498" t="s">
        <v>213</v>
      </c>
      <c r="S1055" s="499"/>
    </row>
    <row r="1056">
      <c r="B1056" s="497"/>
      <c r="H1056" s="500"/>
      <c r="O1056" s="500"/>
      <c r="Q1056" s="498" t="s">
        <v>213</v>
      </c>
      <c r="S1056" s="499"/>
    </row>
    <row r="1057">
      <c r="B1057" s="497"/>
      <c r="H1057" s="500"/>
      <c r="O1057" s="500"/>
      <c r="Q1057" s="498" t="s">
        <v>213</v>
      </c>
      <c r="S1057" s="499"/>
    </row>
    <row r="1058">
      <c r="B1058" s="497"/>
      <c r="H1058" s="500"/>
      <c r="O1058" s="500"/>
      <c r="Q1058" s="498" t="s">
        <v>213</v>
      </c>
      <c r="S1058" s="499"/>
    </row>
    <row r="1059">
      <c r="B1059" s="497"/>
      <c r="H1059" s="500"/>
      <c r="O1059" s="500"/>
      <c r="Q1059" s="498" t="s">
        <v>213</v>
      </c>
      <c r="S1059" s="499"/>
    </row>
    <row r="1060">
      <c r="B1060" s="497"/>
      <c r="H1060" s="500"/>
      <c r="O1060" s="500"/>
      <c r="Q1060" s="498" t="s">
        <v>213</v>
      </c>
      <c r="S1060" s="499"/>
    </row>
    <row r="1061">
      <c r="B1061" s="497"/>
      <c r="H1061" s="500"/>
      <c r="O1061" s="500"/>
      <c r="Q1061" s="498" t="s">
        <v>213</v>
      </c>
      <c r="S1061" s="499"/>
    </row>
    <row r="1062">
      <c r="B1062" s="497"/>
      <c r="H1062" s="500"/>
      <c r="O1062" s="500"/>
      <c r="Q1062" s="498" t="s">
        <v>213</v>
      </c>
      <c r="S1062" s="499"/>
    </row>
    <row r="1063">
      <c r="B1063" s="497"/>
      <c r="H1063" s="500"/>
      <c r="O1063" s="500"/>
      <c r="Q1063" s="498" t="s">
        <v>213</v>
      </c>
      <c r="S1063" s="499"/>
    </row>
    <row r="1064">
      <c r="B1064" s="497"/>
      <c r="H1064" s="500"/>
      <c r="O1064" s="500"/>
      <c r="Q1064" s="498" t="s">
        <v>213</v>
      </c>
      <c r="S1064" s="499"/>
    </row>
    <row r="1065">
      <c r="B1065" s="497"/>
      <c r="H1065" s="500"/>
      <c r="O1065" s="500"/>
      <c r="Q1065" s="498" t="s">
        <v>213</v>
      </c>
      <c r="S1065" s="499"/>
    </row>
    <row r="1066">
      <c r="B1066" s="497"/>
      <c r="H1066" s="500"/>
      <c r="O1066" s="500"/>
      <c r="Q1066" s="498" t="s">
        <v>213</v>
      </c>
      <c r="S1066" s="499"/>
    </row>
    <row r="1067">
      <c r="B1067" s="497"/>
      <c r="H1067" s="500"/>
      <c r="O1067" s="500"/>
      <c r="Q1067" s="498" t="s">
        <v>213</v>
      </c>
      <c r="S1067" s="499"/>
    </row>
    <row r="1068">
      <c r="B1068" s="497"/>
      <c r="H1068" s="500"/>
      <c r="O1068" s="500"/>
      <c r="Q1068" s="498" t="s">
        <v>213</v>
      </c>
      <c r="S1068" s="499"/>
    </row>
    <row r="1069">
      <c r="B1069" s="497"/>
      <c r="H1069" s="500"/>
      <c r="O1069" s="500"/>
      <c r="Q1069" s="498" t="s">
        <v>213</v>
      </c>
      <c r="S1069" s="499"/>
    </row>
    <row r="1070">
      <c r="B1070" s="497"/>
      <c r="H1070" s="500"/>
      <c r="O1070" s="500"/>
      <c r="Q1070" s="498" t="s">
        <v>213</v>
      </c>
      <c r="S1070" s="499"/>
    </row>
    <row r="1071">
      <c r="B1071" s="497"/>
      <c r="H1071" s="500"/>
      <c r="O1071" s="500"/>
      <c r="Q1071" s="498" t="s">
        <v>213</v>
      </c>
      <c r="S1071" s="499"/>
    </row>
    <row r="1072">
      <c r="B1072" s="497"/>
      <c r="H1072" s="500"/>
      <c r="O1072" s="500"/>
      <c r="Q1072" s="498" t="s">
        <v>213</v>
      </c>
      <c r="S1072" s="499"/>
    </row>
    <row r="1073">
      <c r="B1073" s="497"/>
      <c r="H1073" s="500"/>
      <c r="O1073" s="500"/>
      <c r="Q1073" s="498" t="s">
        <v>213</v>
      </c>
      <c r="S1073" s="499"/>
    </row>
    <row r="1074">
      <c r="B1074" s="497"/>
      <c r="H1074" s="500"/>
      <c r="O1074" s="500"/>
      <c r="Q1074" s="498" t="s">
        <v>213</v>
      </c>
      <c r="S1074" s="499"/>
    </row>
    <row r="1075">
      <c r="B1075" s="497"/>
      <c r="H1075" s="500"/>
      <c r="O1075" s="500"/>
      <c r="Q1075" s="498" t="s">
        <v>213</v>
      </c>
      <c r="S1075" s="499"/>
    </row>
    <row r="1076">
      <c r="B1076" s="497"/>
      <c r="H1076" s="500"/>
      <c r="O1076" s="500"/>
      <c r="Q1076" s="498" t="s">
        <v>213</v>
      </c>
      <c r="S1076" s="499"/>
    </row>
    <row r="1077">
      <c r="B1077" s="497"/>
      <c r="H1077" s="500"/>
      <c r="O1077" s="500"/>
      <c r="Q1077" s="498" t="s">
        <v>213</v>
      </c>
      <c r="S1077" s="499"/>
    </row>
    <row r="1078">
      <c r="B1078" s="497"/>
      <c r="H1078" s="500"/>
      <c r="O1078" s="500"/>
      <c r="Q1078" s="498" t="s">
        <v>213</v>
      </c>
      <c r="S1078" s="499"/>
    </row>
    <row r="1079">
      <c r="B1079" s="497"/>
      <c r="H1079" s="500"/>
      <c r="O1079" s="500"/>
      <c r="Q1079" s="498" t="s">
        <v>213</v>
      </c>
      <c r="S1079" s="499"/>
    </row>
    <row r="1080">
      <c r="B1080" s="497"/>
      <c r="H1080" s="500"/>
      <c r="O1080" s="500"/>
      <c r="Q1080" s="498" t="s">
        <v>213</v>
      </c>
      <c r="S1080" s="499"/>
    </row>
    <row r="1081">
      <c r="B1081" s="497"/>
      <c r="H1081" s="500"/>
      <c r="O1081" s="500"/>
      <c r="Q1081" s="498" t="s">
        <v>213</v>
      </c>
      <c r="S1081" s="499"/>
    </row>
    <row r="1082">
      <c r="B1082" s="497"/>
      <c r="H1082" s="500"/>
      <c r="O1082" s="500"/>
      <c r="Q1082" s="498" t="s">
        <v>213</v>
      </c>
      <c r="S1082" s="499"/>
    </row>
    <row r="1083">
      <c r="B1083" s="497"/>
      <c r="H1083" s="500"/>
      <c r="O1083" s="500"/>
      <c r="Q1083" s="498" t="s">
        <v>213</v>
      </c>
      <c r="S1083" s="499"/>
    </row>
    <row r="1084">
      <c r="B1084" s="497"/>
      <c r="H1084" s="500"/>
      <c r="O1084" s="500"/>
      <c r="Q1084" s="498" t="s">
        <v>213</v>
      </c>
      <c r="S1084" s="499"/>
    </row>
    <row r="1085">
      <c r="B1085" s="497"/>
      <c r="H1085" s="500"/>
      <c r="O1085" s="500"/>
      <c r="Q1085" s="498" t="s">
        <v>213</v>
      </c>
      <c r="S1085" s="499"/>
    </row>
    <row r="1086">
      <c r="B1086" s="497"/>
      <c r="H1086" s="500"/>
      <c r="O1086" s="500"/>
      <c r="Q1086" s="498" t="s">
        <v>213</v>
      </c>
      <c r="S1086" s="499"/>
    </row>
    <row r="1087">
      <c r="B1087" s="497"/>
      <c r="H1087" s="500"/>
      <c r="O1087" s="500"/>
      <c r="Q1087" s="498" t="s">
        <v>213</v>
      </c>
      <c r="S1087" s="499"/>
    </row>
    <row r="1088">
      <c r="B1088" s="497"/>
      <c r="H1088" s="500"/>
      <c r="O1088" s="500"/>
      <c r="Q1088" s="498" t="s">
        <v>213</v>
      </c>
      <c r="S1088" s="499"/>
    </row>
    <row r="1089">
      <c r="B1089" s="497"/>
      <c r="H1089" s="500"/>
      <c r="O1089" s="500"/>
      <c r="Q1089" s="498" t="s">
        <v>213</v>
      </c>
      <c r="S1089" s="499"/>
    </row>
    <row r="1090">
      <c r="B1090" s="497"/>
      <c r="H1090" s="500"/>
      <c r="O1090" s="500"/>
      <c r="Q1090" s="498" t="s">
        <v>213</v>
      </c>
      <c r="S1090" s="499"/>
    </row>
    <row r="1091">
      <c r="B1091" s="497"/>
      <c r="H1091" s="500"/>
      <c r="O1091" s="500"/>
      <c r="Q1091" s="498" t="s">
        <v>213</v>
      </c>
      <c r="S1091" s="499"/>
    </row>
    <row r="1092">
      <c r="B1092" s="497"/>
      <c r="H1092" s="500"/>
      <c r="O1092" s="500"/>
      <c r="Q1092" s="498" t="s">
        <v>213</v>
      </c>
      <c r="S1092" s="499"/>
    </row>
    <row r="1093">
      <c r="B1093" s="497"/>
      <c r="H1093" s="500"/>
      <c r="O1093" s="500"/>
      <c r="Q1093" s="498" t="s">
        <v>213</v>
      </c>
      <c r="S1093" s="499"/>
    </row>
    <row r="1094">
      <c r="B1094" s="497"/>
      <c r="H1094" s="500"/>
      <c r="O1094" s="500"/>
      <c r="Q1094" s="498" t="s">
        <v>213</v>
      </c>
      <c r="S1094" s="499"/>
    </row>
    <row r="1095">
      <c r="B1095" s="497"/>
      <c r="H1095" s="500"/>
      <c r="O1095" s="500"/>
      <c r="Q1095" s="498" t="s">
        <v>213</v>
      </c>
      <c r="S1095" s="499"/>
    </row>
    <row r="1096">
      <c r="B1096" s="497"/>
      <c r="H1096" s="500"/>
      <c r="O1096" s="500"/>
      <c r="Q1096" s="498" t="s">
        <v>213</v>
      </c>
      <c r="S1096" s="499"/>
    </row>
    <row r="1097">
      <c r="B1097" s="497"/>
      <c r="H1097" s="500"/>
      <c r="O1097" s="500"/>
      <c r="Q1097" s="498" t="s">
        <v>213</v>
      </c>
      <c r="S1097" s="499"/>
    </row>
    <row r="1098">
      <c r="B1098" s="497"/>
      <c r="H1098" s="500"/>
      <c r="O1098" s="500"/>
      <c r="Q1098" s="498" t="s">
        <v>213</v>
      </c>
      <c r="S1098" s="499"/>
    </row>
    <row r="1099">
      <c r="B1099" s="497"/>
      <c r="H1099" s="500"/>
      <c r="O1099" s="500"/>
      <c r="Q1099" s="498" t="s">
        <v>213</v>
      </c>
      <c r="S1099" s="499"/>
    </row>
    <row r="1100">
      <c r="B1100" s="497"/>
      <c r="H1100" s="500"/>
      <c r="O1100" s="500"/>
      <c r="Q1100" s="498" t="s">
        <v>213</v>
      </c>
      <c r="S1100" s="499"/>
    </row>
    <row r="1101">
      <c r="B1101" s="497"/>
      <c r="H1101" s="500"/>
      <c r="O1101" s="500"/>
      <c r="Q1101" s="498" t="s">
        <v>213</v>
      </c>
      <c r="S1101" s="499"/>
    </row>
    <row r="1102">
      <c r="B1102" s="497"/>
      <c r="H1102" s="500"/>
      <c r="O1102" s="500"/>
      <c r="Q1102" s="498" t="s">
        <v>213</v>
      </c>
      <c r="S1102" s="499"/>
    </row>
    <row r="1103">
      <c r="B1103" s="497"/>
      <c r="H1103" s="500"/>
      <c r="O1103" s="500"/>
      <c r="Q1103" s="498" t="s">
        <v>213</v>
      </c>
      <c r="S1103" s="499"/>
    </row>
    <row r="1104">
      <c r="B1104" s="497"/>
      <c r="H1104" s="500"/>
      <c r="O1104" s="500"/>
      <c r="Q1104" s="498" t="s">
        <v>213</v>
      </c>
      <c r="S1104" s="499"/>
    </row>
    <row r="1105">
      <c r="B1105" s="497"/>
      <c r="H1105" s="500"/>
      <c r="O1105" s="500"/>
      <c r="Q1105" s="498" t="s">
        <v>213</v>
      </c>
      <c r="S1105" s="499"/>
    </row>
    <row r="1106">
      <c r="B1106" s="497"/>
      <c r="H1106" s="500"/>
      <c r="O1106" s="500"/>
      <c r="Q1106" s="498" t="s">
        <v>213</v>
      </c>
      <c r="S1106" s="499"/>
    </row>
    <row r="1107">
      <c r="B1107" s="497"/>
      <c r="H1107" s="500"/>
      <c r="O1107" s="500"/>
      <c r="Q1107" s="498" t="s">
        <v>213</v>
      </c>
      <c r="S1107" s="499"/>
    </row>
    <row r="1108">
      <c r="B1108" s="497"/>
      <c r="H1108" s="500"/>
      <c r="O1108" s="500"/>
      <c r="Q1108" s="498" t="s">
        <v>213</v>
      </c>
      <c r="S1108" s="499"/>
    </row>
    <row r="1109">
      <c r="B1109" s="497"/>
      <c r="H1109" s="500"/>
      <c r="O1109" s="500"/>
      <c r="Q1109" s="498" t="s">
        <v>213</v>
      </c>
      <c r="S1109" s="499"/>
    </row>
    <row r="1110">
      <c r="B1110" s="497"/>
      <c r="H1110" s="500"/>
      <c r="O1110" s="500"/>
      <c r="Q1110" s="498" t="s">
        <v>213</v>
      </c>
      <c r="S1110" s="499"/>
    </row>
    <row r="1111">
      <c r="B1111" s="497"/>
      <c r="H1111" s="500"/>
      <c r="O1111" s="500"/>
      <c r="Q1111" s="498" t="s">
        <v>213</v>
      </c>
      <c r="S1111" s="499"/>
    </row>
    <row r="1112">
      <c r="B1112" s="497"/>
      <c r="H1112" s="500"/>
      <c r="O1112" s="500"/>
      <c r="Q1112" s="498" t="s">
        <v>213</v>
      </c>
      <c r="S1112" s="499"/>
    </row>
    <row r="1113">
      <c r="B1113" s="497"/>
      <c r="H1113" s="500"/>
      <c r="O1113" s="500"/>
      <c r="Q1113" s="498" t="s">
        <v>213</v>
      </c>
      <c r="S1113" s="499"/>
    </row>
    <row r="1114">
      <c r="B1114" s="497"/>
      <c r="H1114" s="500"/>
      <c r="O1114" s="500"/>
      <c r="Q1114" s="498" t="s">
        <v>213</v>
      </c>
      <c r="S1114" s="499"/>
    </row>
    <row r="1115">
      <c r="B1115" s="497"/>
      <c r="H1115" s="500"/>
      <c r="O1115" s="500"/>
      <c r="Q1115" s="498" t="s">
        <v>213</v>
      </c>
      <c r="S1115" s="499"/>
    </row>
    <row r="1116">
      <c r="B1116" s="497"/>
      <c r="H1116" s="500"/>
      <c r="O1116" s="500"/>
      <c r="Q1116" s="498" t="s">
        <v>213</v>
      </c>
      <c r="S1116" s="499"/>
    </row>
    <row r="1117">
      <c r="B1117" s="497"/>
      <c r="H1117" s="500"/>
      <c r="O1117" s="500"/>
      <c r="Q1117" s="498" t="s">
        <v>213</v>
      </c>
      <c r="S1117" s="499"/>
    </row>
    <row r="1118">
      <c r="B1118" s="497"/>
      <c r="H1118" s="500"/>
      <c r="O1118" s="500"/>
      <c r="Q1118" s="498" t="s">
        <v>213</v>
      </c>
      <c r="S1118" s="499"/>
    </row>
    <row r="1119">
      <c r="B1119" s="497"/>
      <c r="H1119" s="500"/>
      <c r="O1119" s="500"/>
      <c r="Q1119" s="498" t="s">
        <v>213</v>
      </c>
      <c r="S1119" s="499"/>
    </row>
    <row r="1120">
      <c r="B1120" s="497"/>
      <c r="H1120" s="500"/>
      <c r="O1120" s="500"/>
      <c r="Q1120" s="498" t="s">
        <v>213</v>
      </c>
      <c r="S1120" s="499"/>
    </row>
    <row r="1121">
      <c r="B1121" s="497"/>
      <c r="H1121" s="500"/>
      <c r="O1121" s="500"/>
      <c r="Q1121" s="498" t="s">
        <v>213</v>
      </c>
      <c r="S1121" s="499"/>
    </row>
    <row r="1122">
      <c r="B1122" s="497"/>
      <c r="H1122" s="500"/>
      <c r="O1122" s="500"/>
      <c r="Q1122" s="498" t="s">
        <v>213</v>
      </c>
      <c r="S1122" s="499"/>
    </row>
    <row r="1123">
      <c r="B1123" s="497"/>
      <c r="H1123" s="500"/>
      <c r="O1123" s="500"/>
      <c r="Q1123" s="498" t="s">
        <v>213</v>
      </c>
      <c r="S1123" s="499"/>
    </row>
    <row r="1124">
      <c r="B1124" s="497"/>
      <c r="H1124" s="500"/>
      <c r="O1124" s="500"/>
      <c r="Q1124" s="498" t="s">
        <v>213</v>
      </c>
      <c r="S1124" s="499"/>
    </row>
    <row r="1125">
      <c r="B1125" s="497"/>
      <c r="H1125" s="500"/>
      <c r="O1125" s="500"/>
      <c r="Q1125" s="498" t="s">
        <v>213</v>
      </c>
      <c r="S1125" s="499"/>
    </row>
    <row r="1126">
      <c r="B1126" s="497"/>
      <c r="H1126" s="500"/>
      <c r="O1126" s="500"/>
      <c r="Q1126" s="498" t="s">
        <v>213</v>
      </c>
      <c r="S1126" s="499"/>
    </row>
    <row r="1127">
      <c r="B1127" s="497"/>
      <c r="H1127" s="500"/>
      <c r="O1127" s="500"/>
      <c r="Q1127" s="498" t="s">
        <v>213</v>
      </c>
      <c r="S1127" s="499"/>
    </row>
    <row r="1128">
      <c r="B1128" s="497"/>
      <c r="H1128" s="500"/>
      <c r="O1128" s="500"/>
      <c r="Q1128" s="498" t="s">
        <v>213</v>
      </c>
      <c r="S1128" s="499"/>
    </row>
    <row r="1129">
      <c r="B1129" s="497"/>
      <c r="H1129" s="500"/>
      <c r="O1129" s="500"/>
      <c r="Q1129" s="498" t="s">
        <v>213</v>
      </c>
      <c r="S1129" s="499"/>
    </row>
    <row r="1130">
      <c r="B1130" s="497"/>
      <c r="H1130" s="500"/>
      <c r="O1130" s="500"/>
      <c r="Q1130" s="498" t="s">
        <v>213</v>
      </c>
      <c r="S1130" s="499"/>
    </row>
    <row r="1131">
      <c r="B1131" s="497"/>
      <c r="H1131" s="500"/>
      <c r="O1131" s="500"/>
      <c r="Q1131" s="498" t="s">
        <v>213</v>
      </c>
      <c r="S1131" s="499"/>
    </row>
    <row r="1132">
      <c r="B1132" s="497"/>
      <c r="H1132" s="500"/>
      <c r="O1132" s="500"/>
      <c r="Q1132" s="498" t="s">
        <v>213</v>
      </c>
      <c r="S1132" s="499"/>
    </row>
    <row r="1133">
      <c r="B1133" s="497"/>
      <c r="H1133" s="500"/>
      <c r="O1133" s="500"/>
      <c r="Q1133" s="498" t="s">
        <v>213</v>
      </c>
      <c r="S1133" s="499"/>
    </row>
    <row r="1134">
      <c r="B1134" s="497"/>
      <c r="H1134" s="500"/>
      <c r="O1134" s="500"/>
      <c r="Q1134" s="498" t="s">
        <v>213</v>
      </c>
      <c r="S1134" s="499"/>
    </row>
    <row r="1135">
      <c r="B1135" s="497"/>
      <c r="H1135" s="500"/>
      <c r="O1135" s="500"/>
      <c r="Q1135" s="498" t="s">
        <v>213</v>
      </c>
      <c r="S1135" s="499"/>
    </row>
    <row r="1136">
      <c r="B1136" s="497"/>
      <c r="H1136" s="500"/>
      <c r="O1136" s="500"/>
      <c r="Q1136" s="498" t="s">
        <v>213</v>
      </c>
      <c r="S1136" s="499"/>
    </row>
    <row r="1137">
      <c r="B1137" s="497"/>
      <c r="H1137" s="500"/>
      <c r="O1137" s="500"/>
      <c r="Q1137" s="498" t="s">
        <v>213</v>
      </c>
      <c r="S1137" s="499"/>
    </row>
    <row r="1138">
      <c r="B1138" s="497"/>
      <c r="H1138" s="500"/>
      <c r="O1138" s="500"/>
      <c r="Q1138" s="498" t="s">
        <v>213</v>
      </c>
      <c r="S1138" s="499"/>
    </row>
    <row r="1139">
      <c r="B1139" s="497"/>
      <c r="H1139" s="500"/>
      <c r="O1139" s="500"/>
      <c r="Q1139" s="498" t="s">
        <v>213</v>
      </c>
      <c r="S1139" s="499"/>
    </row>
    <row r="1140">
      <c r="B1140" s="497"/>
      <c r="H1140" s="500"/>
      <c r="O1140" s="500"/>
      <c r="Q1140" s="498" t="s">
        <v>213</v>
      </c>
      <c r="S1140" s="499"/>
    </row>
    <row r="1141">
      <c r="B1141" s="497"/>
      <c r="H1141" s="500"/>
      <c r="O1141" s="500"/>
      <c r="Q1141" s="498" t="s">
        <v>213</v>
      </c>
      <c r="S1141" s="499"/>
    </row>
    <row r="1142">
      <c r="B1142" s="497"/>
      <c r="H1142" s="500"/>
      <c r="O1142" s="500"/>
      <c r="Q1142" s="498" t="s">
        <v>213</v>
      </c>
      <c r="S1142" s="499"/>
    </row>
    <row r="1143">
      <c r="B1143" s="497"/>
      <c r="H1143" s="500"/>
      <c r="O1143" s="500"/>
      <c r="Q1143" s="498" t="s">
        <v>213</v>
      </c>
      <c r="S1143" s="499"/>
    </row>
    <row r="1144">
      <c r="B1144" s="497"/>
      <c r="H1144" s="500"/>
      <c r="O1144" s="500"/>
      <c r="Q1144" s="498" t="s">
        <v>213</v>
      </c>
      <c r="S1144" s="499"/>
    </row>
    <row r="1145">
      <c r="B1145" s="497"/>
      <c r="H1145" s="500"/>
      <c r="O1145" s="500"/>
      <c r="Q1145" s="498" t="s">
        <v>213</v>
      </c>
      <c r="S1145" s="499"/>
    </row>
    <row r="1146">
      <c r="B1146" s="497"/>
      <c r="H1146" s="500"/>
      <c r="O1146" s="500"/>
      <c r="Q1146" s="498" t="s">
        <v>213</v>
      </c>
      <c r="S1146" s="499"/>
    </row>
    <row r="1147">
      <c r="B1147" s="497"/>
      <c r="H1147" s="500"/>
      <c r="O1147" s="500"/>
      <c r="Q1147" s="498" t="s">
        <v>213</v>
      </c>
      <c r="S1147" s="499"/>
    </row>
    <row r="1148">
      <c r="B1148" s="497"/>
      <c r="H1148" s="500"/>
      <c r="O1148" s="500"/>
      <c r="Q1148" s="498" t="s">
        <v>213</v>
      </c>
      <c r="S1148" s="499"/>
    </row>
    <row r="1149">
      <c r="B1149" s="497"/>
      <c r="H1149" s="500"/>
      <c r="O1149" s="500"/>
      <c r="Q1149" s="498" t="s">
        <v>213</v>
      </c>
      <c r="S1149" s="499"/>
    </row>
    <row r="1150">
      <c r="B1150" s="497"/>
      <c r="H1150" s="500"/>
      <c r="O1150" s="500"/>
      <c r="Q1150" s="498" t="s">
        <v>213</v>
      </c>
      <c r="S1150" s="499"/>
    </row>
    <row r="1151">
      <c r="B1151" s="497"/>
      <c r="H1151" s="500"/>
      <c r="O1151" s="500"/>
      <c r="Q1151" s="498" t="s">
        <v>213</v>
      </c>
      <c r="S1151" s="499"/>
    </row>
    <row r="1152">
      <c r="B1152" s="497"/>
      <c r="H1152" s="500"/>
      <c r="O1152" s="500"/>
      <c r="Q1152" s="498" t="s">
        <v>213</v>
      </c>
      <c r="S1152" s="499"/>
    </row>
    <row r="1153">
      <c r="B1153" s="497"/>
      <c r="H1153" s="500"/>
      <c r="O1153" s="500"/>
      <c r="Q1153" s="498" t="s">
        <v>213</v>
      </c>
      <c r="S1153" s="499"/>
    </row>
    <row r="1154">
      <c r="B1154" s="497"/>
      <c r="H1154" s="500"/>
      <c r="O1154" s="500"/>
      <c r="Q1154" s="498" t="s">
        <v>213</v>
      </c>
      <c r="S1154" s="499"/>
    </row>
    <row r="1155">
      <c r="B1155" s="497"/>
      <c r="H1155" s="500"/>
      <c r="O1155" s="500"/>
      <c r="Q1155" s="498" t="s">
        <v>213</v>
      </c>
      <c r="S1155" s="499"/>
    </row>
    <row r="1156">
      <c r="B1156" s="497"/>
      <c r="H1156" s="500"/>
      <c r="O1156" s="500"/>
      <c r="Q1156" s="498" t="s">
        <v>213</v>
      </c>
      <c r="S1156" s="499"/>
    </row>
    <row r="1157">
      <c r="B1157" s="497"/>
      <c r="H1157" s="500"/>
      <c r="O1157" s="500"/>
      <c r="Q1157" s="498" t="s">
        <v>213</v>
      </c>
      <c r="S1157" s="499"/>
    </row>
    <row r="1158">
      <c r="B1158" s="497"/>
      <c r="H1158" s="500"/>
      <c r="O1158" s="500"/>
      <c r="Q1158" s="498" t="s">
        <v>213</v>
      </c>
      <c r="S1158" s="499"/>
    </row>
    <row r="1159">
      <c r="B1159" s="497"/>
      <c r="H1159" s="500"/>
      <c r="O1159" s="500"/>
      <c r="Q1159" s="498" t="s">
        <v>213</v>
      </c>
      <c r="S1159" s="499"/>
    </row>
    <row r="1160">
      <c r="B1160" s="497"/>
      <c r="H1160" s="500"/>
      <c r="O1160" s="500"/>
      <c r="Q1160" s="498" t="s">
        <v>213</v>
      </c>
      <c r="S1160" s="499"/>
    </row>
    <row r="1161">
      <c r="B1161" s="497"/>
      <c r="H1161" s="500"/>
      <c r="O1161" s="500"/>
      <c r="Q1161" s="498" t="s">
        <v>213</v>
      </c>
      <c r="S1161" s="499"/>
    </row>
    <row r="1162">
      <c r="B1162" s="497"/>
      <c r="H1162" s="500"/>
      <c r="O1162" s="500"/>
      <c r="Q1162" s="498" t="s">
        <v>213</v>
      </c>
      <c r="S1162" s="499"/>
    </row>
    <row r="1163">
      <c r="B1163" s="497"/>
      <c r="H1163" s="500"/>
      <c r="O1163" s="500"/>
      <c r="Q1163" s="498" t="s">
        <v>213</v>
      </c>
      <c r="S1163" s="499"/>
    </row>
    <row r="1164">
      <c r="B1164" s="497"/>
      <c r="H1164" s="500"/>
      <c r="O1164" s="500"/>
      <c r="Q1164" s="498" t="s">
        <v>213</v>
      </c>
      <c r="S1164" s="499"/>
    </row>
    <row r="1165">
      <c r="B1165" s="497"/>
      <c r="H1165" s="500"/>
      <c r="O1165" s="500"/>
      <c r="Q1165" s="498" t="s">
        <v>213</v>
      </c>
      <c r="S1165" s="499"/>
    </row>
    <row r="1166">
      <c r="B1166" s="497"/>
      <c r="H1166" s="500"/>
      <c r="O1166" s="500"/>
      <c r="Q1166" s="498" t="s">
        <v>213</v>
      </c>
      <c r="S1166" s="499"/>
    </row>
    <row r="1167">
      <c r="B1167" s="497"/>
      <c r="H1167" s="500"/>
      <c r="O1167" s="500"/>
      <c r="Q1167" s="498" t="s">
        <v>213</v>
      </c>
      <c r="S1167" s="499"/>
    </row>
    <row r="1168">
      <c r="B1168" s="497"/>
      <c r="H1168" s="500"/>
      <c r="O1168" s="500"/>
      <c r="Q1168" s="498" t="s">
        <v>213</v>
      </c>
      <c r="S1168" s="499"/>
    </row>
    <row r="1169">
      <c r="B1169" s="497"/>
      <c r="H1169" s="500"/>
      <c r="O1169" s="500"/>
      <c r="Q1169" s="498" t="s">
        <v>213</v>
      </c>
      <c r="S1169" s="499"/>
    </row>
    <row r="1170">
      <c r="B1170" s="497"/>
      <c r="H1170" s="500"/>
      <c r="O1170" s="500"/>
      <c r="Q1170" s="498" t="s">
        <v>213</v>
      </c>
      <c r="S1170" s="499"/>
    </row>
    <row r="1171">
      <c r="B1171" s="497"/>
      <c r="H1171" s="500"/>
      <c r="O1171" s="500"/>
      <c r="Q1171" s="498" t="s">
        <v>213</v>
      </c>
      <c r="S1171" s="499"/>
    </row>
    <row r="1172">
      <c r="B1172" s="497"/>
      <c r="H1172" s="500"/>
      <c r="O1172" s="500"/>
      <c r="Q1172" s="498" t="s">
        <v>213</v>
      </c>
      <c r="S1172" s="499"/>
    </row>
    <row r="1173">
      <c r="B1173" s="497"/>
      <c r="H1173" s="500"/>
      <c r="O1173" s="500"/>
      <c r="Q1173" s="498" t="s">
        <v>213</v>
      </c>
      <c r="S1173" s="499"/>
    </row>
    <row r="1174">
      <c r="B1174" s="497"/>
      <c r="H1174" s="500"/>
      <c r="O1174" s="500"/>
      <c r="Q1174" s="498" t="s">
        <v>213</v>
      </c>
      <c r="S1174" s="499"/>
    </row>
    <row r="1175">
      <c r="B1175" s="497"/>
      <c r="H1175" s="500"/>
      <c r="O1175" s="500"/>
      <c r="Q1175" s="498" t="s">
        <v>213</v>
      </c>
      <c r="S1175" s="499"/>
    </row>
    <row r="1176">
      <c r="B1176" s="497"/>
      <c r="H1176" s="500"/>
      <c r="O1176" s="500"/>
      <c r="Q1176" s="498" t="s">
        <v>213</v>
      </c>
      <c r="S1176" s="499"/>
    </row>
    <row r="1177">
      <c r="B1177" s="497"/>
      <c r="H1177" s="500"/>
      <c r="O1177" s="500"/>
      <c r="Q1177" s="498" t="s">
        <v>213</v>
      </c>
      <c r="S1177" s="499"/>
    </row>
    <row r="1178">
      <c r="B1178" s="497"/>
      <c r="H1178" s="500"/>
      <c r="O1178" s="500"/>
      <c r="Q1178" s="498" t="s">
        <v>213</v>
      </c>
      <c r="S1178" s="499"/>
    </row>
    <row r="1179">
      <c r="B1179" s="497"/>
      <c r="H1179" s="500"/>
      <c r="O1179" s="500"/>
      <c r="Q1179" s="498" t="s">
        <v>213</v>
      </c>
      <c r="S1179" s="499"/>
    </row>
    <row r="1180">
      <c r="B1180" s="497"/>
      <c r="H1180" s="500"/>
      <c r="O1180" s="500"/>
      <c r="Q1180" s="498" t="s">
        <v>213</v>
      </c>
      <c r="S1180" s="499"/>
    </row>
    <row r="1181">
      <c r="B1181" s="497"/>
      <c r="H1181" s="500"/>
      <c r="O1181" s="500"/>
      <c r="Q1181" s="498" t="s">
        <v>213</v>
      </c>
      <c r="S1181" s="499"/>
    </row>
    <row r="1182">
      <c r="B1182" s="497"/>
      <c r="H1182" s="500"/>
      <c r="O1182" s="500"/>
      <c r="Q1182" s="498" t="s">
        <v>213</v>
      </c>
      <c r="S1182" s="499"/>
    </row>
    <row r="1183">
      <c r="B1183" s="497"/>
      <c r="H1183" s="500"/>
      <c r="O1183" s="500"/>
      <c r="Q1183" s="498" t="s">
        <v>213</v>
      </c>
      <c r="S1183" s="499"/>
    </row>
    <row r="1184">
      <c r="B1184" s="497"/>
      <c r="H1184" s="500"/>
      <c r="O1184" s="500"/>
      <c r="Q1184" s="498" t="s">
        <v>213</v>
      </c>
      <c r="S1184" s="499"/>
    </row>
    <row r="1185">
      <c r="B1185" s="497"/>
      <c r="H1185" s="500"/>
      <c r="O1185" s="500"/>
      <c r="Q1185" s="498" t="s">
        <v>213</v>
      </c>
      <c r="S1185" s="499"/>
    </row>
    <row r="1186">
      <c r="B1186" s="497"/>
      <c r="H1186" s="500"/>
      <c r="O1186" s="500"/>
      <c r="Q1186" s="498" t="s">
        <v>213</v>
      </c>
      <c r="S1186" s="499"/>
    </row>
    <row r="1187">
      <c r="B1187" s="497"/>
      <c r="H1187" s="500"/>
      <c r="O1187" s="500"/>
      <c r="Q1187" s="498" t="s">
        <v>213</v>
      </c>
      <c r="S1187" s="499"/>
    </row>
    <row r="1188">
      <c r="B1188" s="497"/>
      <c r="H1188" s="500"/>
      <c r="O1188" s="500"/>
      <c r="Q1188" s="498" t="s">
        <v>213</v>
      </c>
      <c r="S1188" s="499"/>
    </row>
    <row r="1189">
      <c r="B1189" s="497"/>
      <c r="H1189" s="500"/>
      <c r="O1189" s="500"/>
      <c r="Q1189" s="498" t="s">
        <v>213</v>
      </c>
      <c r="S1189" s="499"/>
    </row>
    <row r="1190">
      <c r="B1190" s="497"/>
      <c r="H1190" s="500"/>
      <c r="O1190" s="500"/>
      <c r="Q1190" s="498" t="s">
        <v>213</v>
      </c>
      <c r="S1190" s="499"/>
    </row>
    <row r="1191">
      <c r="B1191" s="497"/>
      <c r="H1191" s="500"/>
      <c r="O1191" s="500"/>
      <c r="Q1191" s="498" t="s">
        <v>213</v>
      </c>
      <c r="S1191" s="499"/>
    </row>
    <row r="1192">
      <c r="B1192" s="497"/>
      <c r="H1192" s="500"/>
      <c r="O1192" s="500"/>
      <c r="Q1192" s="498" t="s">
        <v>213</v>
      </c>
      <c r="S1192" s="499"/>
    </row>
    <row r="1193">
      <c r="B1193" s="497"/>
      <c r="H1193" s="500"/>
      <c r="O1193" s="500"/>
      <c r="Q1193" s="498" t="s">
        <v>213</v>
      </c>
      <c r="S1193" s="499"/>
    </row>
    <row r="1194">
      <c r="B1194" s="497"/>
      <c r="H1194" s="500"/>
      <c r="O1194" s="500"/>
      <c r="Q1194" s="498" t="s">
        <v>213</v>
      </c>
      <c r="S1194" s="499"/>
    </row>
    <row r="1195">
      <c r="B1195" s="497"/>
      <c r="H1195" s="500"/>
      <c r="O1195" s="500"/>
      <c r="Q1195" s="498" t="s">
        <v>213</v>
      </c>
      <c r="S1195" s="499"/>
    </row>
    <row r="1196">
      <c r="B1196" s="497"/>
      <c r="H1196" s="500"/>
      <c r="O1196" s="500"/>
      <c r="Q1196" s="498" t="s">
        <v>213</v>
      </c>
      <c r="S1196" s="499"/>
    </row>
    <row r="1197">
      <c r="B1197" s="497"/>
      <c r="H1197" s="500"/>
      <c r="O1197" s="500"/>
      <c r="Q1197" s="498" t="s">
        <v>213</v>
      </c>
      <c r="S1197" s="499"/>
    </row>
    <row r="1198">
      <c r="B1198" s="497"/>
      <c r="H1198" s="500"/>
      <c r="O1198" s="500"/>
      <c r="Q1198" s="498" t="s">
        <v>213</v>
      </c>
      <c r="S1198" s="499"/>
    </row>
    <row r="1199">
      <c r="B1199" s="497"/>
      <c r="H1199" s="500"/>
      <c r="O1199" s="500"/>
      <c r="Q1199" s="498" t="s">
        <v>213</v>
      </c>
      <c r="S1199" s="499"/>
    </row>
    <row r="1200">
      <c r="B1200" s="497"/>
      <c r="H1200" s="500"/>
      <c r="O1200" s="500"/>
      <c r="Q1200" s="498" t="s">
        <v>213</v>
      </c>
      <c r="S1200" s="499"/>
    </row>
    <row r="1201">
      <c r="B1201" s="497"/>
      <c r="H1201" s="500"/>
      <c r="O1201" s="500"/>
      <c r="Q1201" s="498" t="s">
        <v>213</v>
      </c>
      <c r="S1201" s="499"/>
    </row>
    <row r="1202">
      <c r="B1202" s="497"/>
      <c r="H1202" s="500"/>
      <c r="O1202" s="500"/>
      <c r="Q1202" s="498" t="s">
        <v>213</v>
      </c>
      <c r="S1202" s="499"/>
    </row>
    <row r="1203">
      <c r="B1203" s="497"/>
      <c r="H1203" s="500"/>
      <c r="O1203" s="500"/>
      <c r="Q1203" s="498" t="s">
        <v>213</v>
      </c>
      <c r="S1203" s="499"/>
    </row>
    <row r="1204">
      <c r="B1204" s="497"/>
      <c r="H1204" s="500"/>
      <c r="O1204" s="500"/>
      <c r="Q1204" s="498" t="s">
        <v>213</v>
      </c>
      <c r="S1204" s="499"/>
    </row>
    <row r="1205">
      <c r="B1205" s="497"/>
      <c r="H1205" s="500"/>
      <c r="O1205" s="500"/>
      <c r="Q1205" s="498" t="s">
        <v>213</v>
      </c>
      <c r="S1205" s="499"/>
    </row>
    <row r="1206">
      <c r="B1206" s="497"/>
      <c r="H1206" s="500"/>
      <c r="O1206" s="500"/>
      <c r="Q1206" s="498" t="s">
        <v>213</v>
      </c>
      <c r="S1206" s="499"/>
    </row>
    <row r="1207">
      <c r="B1207" s="497"/>
      <c r="H1207" s="500"/>
      <c r="O1207" s="500"/>
      <c r="Q1207" s="498" t="s">
        <v>213</v>
      </c>
      <c r="S1207" s="499"/>
    </row>
    <row r="1208">
      <c r="B1208" s="497"/>
      <c r="H1208" s="500"/>
      <c r="O1208" s="500"/>
      <c r="Q1208" s="498" t="s">
        <v>213</v>
      </c>
      <c r="S1208" s="499"/>
    </row>
    <row r="1209">
      <c r="B1209" s="497"/>
      <c r="H1209" s="500"/>
      <c r="O1209" s="500"/>
      <c r="Q1209" s="498" t="s">
        <v>213</v>
      </c>
      <c r="S1209" s="499"/>
    </row>
    <row r="1210">
      <c r="B1210" s="497"/>
      <c r="H1210" s="500"/>
      <c r="O1210" s="500"/>
      <c r="Q1210" s="498" t="s">
        <v>213</v>
      </c>
      <c r="S1210" s="499"/>
    </row>
    <row r="1211">
      <c r="B1211" s="497"/>
      <c r="H1211" s="500"/>
      <c r="O1211" s="500"/>
      <c r="Q1211" s="498" t="s">
        <v>213</v>
      </c>
      <c r="S1211" s="499"/>
    </row>
    <row r="1212">
      <c r="B1212" s="497"/>
      <c r="H1212" s="500"/>
      <c r="O1212" s="500"/>
      <c r="Q1212" s="498" t="s">
        <v>213</v>
      </c>
      <c r="S1212" s="499"/>
    </row>
    <row r="1213">
      <c r="B1213" s="497"/>
      <c r="H1213" s="500"/>
      <c r="O1213" s="500"/>
      <c r="Q1213" s="498" t="s">
        <v>213</v>
      </c>
      <c r="S1213" s="499"/>
    </row>
    <row r="1214">
      <c r="B1214" s="497"/>
      <c r="H1214" s="500"/>
      <c r="O1214" s="500"/>
      <c r="Q1214" s="498" t="s">
        <v>213</v>
      </c>
      <c r="S1214" s="499"/>
    </row>
    <row r="1215">
      <c r="B1215" s="497"/>
      <c r="H1215" s="500"/>
      <c r="O1215" s="500"/>
      <c r="Q1215" s="498" t="s">
        <v>213</v>
      </c>
      <c r="S1215" s="499"/>
    </row>
    <row r="1216">
      <c r="B1216" s="497"/>
      <c r="H1216" s="500"/>
      <c r="O1216" s="500"/>
      <c r="Q1216" s="498" t="s">
        <v>213</v>
      </c>
      <c r="S1216" s="499"/>
    </row>
    <row r="1217">
      <c r="B1217" s="497"/>
      <c r="H1217" s="500"/>
      <c r="O1217" s="500"/>
      <c r="Q1217" s="498" t="s">
        <v>213</v>
      </c>
      <c r="S1217" s="499"/>
    </row>
    <row r="1218">
      <c r="B1218" s="497"/>
      <c r="H1218" s="500"/>
      <c r="O1218" s="500"/>
      <c r="Q1218" s="498" t="s">
        <v>213</v>
      </c>
      <c r="S1218" s="499"/>
    </row>
    <row r="1219">
      <c r="B1219" s="497"/>
      <c r="H1219" s="500"/>
      <c r="O1219" s="500"/>
      <c r="Q1219" s="498" t="s">
        <v>213</v>
      </c>
      <c r="S1219" s="499"/>
    </row>
    <row r="1220">
      <c r="B1220" s="497"/>
      <c r="H1220" s="500"/>
      <c r="O1220" s="500"/>
      <c r="Q1220" s="498" t="s">
        <v>213</v>
      </c>
      <c r="S1220" s="499"/>
    </row>
    <row r="1221">
      <c r="B1221" s="497"/>
      <c r="H1221" s="500"/>
      <c r="O1221" s="500"/>
      <c r="Q1221" s="498" t="s">
        <v>213</v>
      </c>
      <c r="S1221" s="499"/>
    </row>
    <row r="1222">
      <c r="B1222" s="497"/>
      <c r="H1222" s="500"/>
      <c r="O1222" s="500"/>
      <c r="Q1222" s="498" t="s">
        <v>213</v>
      </c>
      <c r="S1222" s="499"/>
    </row>
    <row r="1223">
      <c r="B1223" s="497"/>
      <c r="H1223" s="500"/>
      <c r="O1223" s="500"/>
      <c r="Q1223" s="498" t="s">
        <v>213</v>
      </c>
      <c r="S1223" s="499"/>
    </row>
    <row r="1224">
      <c r="B1224" s="497"/>
      <c r="H1224" s="500"/>
      <c r="O1224" s="500"/>
      <c r="Q1224" s="498" t="s">
        <v>213</v>
      </c>
      <c r="S1224" s="499"/>
    </row>
    <row r="1225">
      <c r="B1225" s="497"/>
      <c r="H1225" s="500"/>
      <c r="O1225" s="500"/>
      <c r="Q1225" s="498" t="s">
        <v>213</v>
      </c>
      <c r="S1225" s="499"/>
    </row>
    <row r="1226">
      <c r="B1226" s="497"/>
      <c r="H1226" s="500"/>
      <c r="O1226" s="500"/>
      <c r="Q1226" s="498" t="s">
        <v>213</v>
      </c>
      <c r="S1226" s="499"/>
    </row>
    <row r="1227">
      <c r="B1227" s="497"/>
      <c r="H1227" s="500"/>
      <c r="O1227" s="500"/>
      <c r="Q1227" s="498" t="s">
        <v>213</v>
      </c>
      <c r="S1227" s="499"/>
    </row>
    <row r="1228">
      <c r="B1228" s="497"/>
      <c r="H1228" s="500"/>
      <c r="O1228" s="500"/>
      <c r="Q1228" s="498" t="s">
        <v>213</v>
      </c>
      <c r="S1228" s="499"/>
    </row>
    <row r="1229">
      <c r="B1229" s="497"/>
      <c r="H1229" s="500"/>
      <c r="O1229" s="500"/>
      <c r="Q1229" s="498" t="s">
        <v>213</v>
      </c>
      <c r="S1229" s="499"/>
    </row>
    <row r="1230">
      <c r="B1230" s="497"/>
      <c r="H1230" s="500"/>
      <c r="O1230" s="500"/>
      <c r="Q1230" s="498" t="s">
        <v>213</v>
      </c>
      <c r="S1230" s="499"/>
    </row>
    <row r="1231">
      <c r="B1231" s="497"/>
      <c r="H1231" s="500"/>
      <c r="O1231" s="500"/>
      <c r="Q1231" s="498" t="s">
        <v>213</v>
      </c>
      <c r="S1231" s="499"/>
    </row>
    <row r="1232">
      <c r="B1232" s="497"/>
      <c r="H1232" s="500"/>
      <c r="O1232" s="500"/>
      <c r="Q1232" s="498" t="s">
        <v>213</v>
      </c>
      <c r="S1232" s="499"/>
    </row>
    <row r="1233">
      <c r="B1233" s="497"/>
      <c r="H1233" s="500"/>
      <c r="O1233" s="500"/>
      <c r="Q1233" s="498" t="s">
        <v>213</v>
      </c>
      <c r="S1233" s="499"/>
    </row>
    <row r="1234">
      <c r="B1234" s="497"/>
      <c r="H1234" s="500"/>
      <c r="O1234" s="500"/>
      <c r="Q1234" s="498" t="s">
        <v>213</v>
      </c>
      <c r="S1234" s="499"/>
    </row>
    <row r="1235">
      <c r="B1235" s="497"/>
      <c r="H1235" s="500"/>
      <c r="O1235" s="500"/>
      <c r="Q1235" s="498" t="s">
        <v>213</v>
      </c>
      <c r="S1235" s="499"/>
    </row>
    <row r="1236">
      <c r="B1236" s="497"/>
      <c r="H1236" s="500"/>
      <c r="O1236" s="500"/>
      <c r="Q1236" s="498" t="s">
        <v>213</v>
      </c>
      <c r="S1236" s="499"/>
    </row>
    <row r="1237">
      <c r="B1237" s="497"/>
      <c r="H1237" s="500"/>
      <c r="O1237" s="500"/>
      <c r="Q1237" s="498" t="s">
        <v>213</v>
      </c>
      <c r="S1237" s="499"/>
    </row>
    <row r="1238">
      <c r="B1238" s="497"/>
      <c r="H1238" s="500"/>
      <c r="O1238" s="500"/>
      <c r="Q1238" s="498" t="s">
        <v>213</v>
      </c>
      <c r="S1238" s="499"/>
    </row>
    <row r="1239">
      <c r="B1239" s="497"/>
      <c r="H1239" s="500"/>
      <c r="O1239" s="500"/>
      <c r="Q1239" s="498" t="s">
        <v>213</v>
      </c>
      <c r="S1239" s="499"/>
    </row>
    <row r="1240">
      <c r="B1240" s="497"/>
      <c r="H1240" s="500"/>
      <c r="O1240" s="500"/>
      <c r="Q1240" s="498" t="s">
        <v>213</v>
      </c>
      <c r="S1240" s="499"/>
    </row>
    <row r="1241">
      <c r="B1241" s="497"/>
      <c r="H1241" s="500"/>
      <c r="O1241" s="500"/>
      <c r="Q1241" s="498" t="s">
        <v>213</v>
      </c>
      <c r="S1241" s="499"/>
    </row>
    <row r="1242">
      <c r="B1242" s="497"/>
      <c r="H1242" s="500"/>
      <c r="O1242" s="500"/>
      <c r="Q1242" s="498" t="s">
        <v>213</v>
      </c>
      <c r="S1242" s="499"/>
    </row>
    <row r="1243">
      <c r="B1243" s="497"/>
      <c r="H1243" s="500"/>
      <c r="O1243" s="500"/>
      <c r="Q1243" s="498" t="s">
        <v>213</v>
      </c>
      <c r="S1243" s="499"/>
    </row>
    <row r="1244">
      <c r="B1244" s="497"/>
      <c r="H1244" s="500"/>
      <c r="O1244" s="500"/>
      <c r="Q1244" s="498" t="s">
        <v>213</v>
      </c>
      <c r="S1244" s="499"/>
    </row>
    <row r="1245">
      <c r="B1245" s="497"/>
      <c r="H1245" s="500"/>
      <c r="O1245" s="500"/>
      <c r="Q1245" s="498" t="s">
        <v>213</v>
      </c>
      <c r="S1245" s="499"/>
    </row>
    <row r="1246">
      <c r="B1246" s="497"/>
      <c r="H1246" s="500"/>
      <c r="O1246" s="500"/>
      <c r="Q1246" s="498" t="s">
        <v>213</v>
      </c>
      <c r="S1246" s="499"/>
    </row>
    <row r="1247">
      <c r="B1247" s="497"/>
      <c r="H1247" s="500"/>
      <c r="O1247" s="500"/>
      <c r="Q1247" s="498" t="s">
        <v>213</v>
      </c>
      <c r="S1247" s="499"/>
    </row>
    <row r="1248">
      <c r="B1248" s="497"/>
      <c r="H1248" s="500"/>
      <c r="O1248" s="500"/>
      <c r="Q1248" s="498" t="s">
        <v>213</v>
      </c>
      <c r="S1248" s="499"/>
    </row>
    <row r="1249">
      <c r="B1249" s="497"/>
      <c r="H1249" s="500"/>
      <c r="O1249" s="500"/>
      <c r="Q1249" s="498" t="s">
        <v>213</v>
      </c>
      <c r="S1249" s="499"/>
    </row>
    <row r="1250">
      <c r="B1250" s="497"/>
      <c r="H1250" s="500"/>
      <c r="O1250" s="500"/>
      <c r="Q1250" s="498" t="s">
        <v>213</v>
      </c>
      <c r="S1250" s="499"/>
    </row>
    <row r="1251">
      <c r="B1251" s="497"/>
      <c r="H1251" s="500"/>
      <c r="O1251" s="500"/>
      <c r="Q1251" s="498" t="s">
        <v>213</v>
      </c>
      <c r="S1251" s="499"/>
    </row>
    <row r="1252">
      <c r="B1252" s="497"/>
      <c r="H1252" s="500"/>
      <c r="O1252" s="500"/>
      <c r="Q1252" s="498" t="s">
        <v>213</v>
      </c>
      <c r="S1252" s="499"/>
    </row>
    <row r="1253">
      <c r="B1253" s="497"/>
      <c r="H1253" s="500"/>
      <c r="O1253" s="500"/>
      <c r="Q1253" s="498" t="s">
        <v>213</v>
      </c>
      <c r="S1253" s="499"/>
    </row>
    <row r="1254">
      <c r="B1254" s="497"/>
      <c r="H1254" s="500"/>
      <c r="O1254" s="500"/>
      <c r="Q1254" s="498" t="s">
        <v>213</v>
      </c>
      <c r="S1254" s="499"/>
    </row>
    <row r="1255">
      <c r="B1255" s="497"/>
      <c r="H1255" s="500"/>
      <c r="O1255" s="500"/>
      <c r="Q1255" s="498" t="s">
        <v>213</v>
      </c>
      <c r="S1255" s="499"/>
    </row>
    <row r="1256">
      <c r="B1256" s="497"/>
      <c r="H1256" s="500"/>
      <c r="O1256" s="500"/>
      <c r="Q1256" s="498" t="s">
        <v>213</v>
      </c>
      <c r="S1256" s="499"/>
    </row>
    <row r="1257">
      <c r="B1257" s="497"/>
      <c r="H1257" s="500"/>
      <c r="O1257" s="500"/>
      <c r="Q1257" s="498" t="s">
        <v>213</v>
      </c>
      <c r="S1257" s="499"/>
    </row>
    <row r="1258">
      <c r="B1258" s="497"/>
      <c r="H1258" s="500"/>
      <c r="O1258" s="500"/>
      <c r="Q1258" s="498" t="s">
        <v>213</v>
      </c>
      <c r="S1258" s="499"/>
    </row>
    <row r="1259">
      <c r="B1259" s="497"/>
      <c r="H1259" s="500"/>
      <c r="O1259" s="500"/>
      <c r="Q1259" s="498" t="s">
        <v>213</v>
      </c>
      <c r="S1259" s="499"/>
    </row>
    <row r="1260">
      <c r="B1260" s="497"/>
      <c r="H1260" s="500"/>
      <c r="O1260" s="500"/>
      <c r="Q1260" s="498" t="s">
        <v>213</v>
      </c>
      <c r="S1260" s="499"/>
    </row>
    <row r="1261">
      <c r="B1261" s="497"/>
      <c r="H1261" s="500"/>
      <c r="O1261" s="500"/>
      <c r="Q1261" s="498" t="s">
        <v>213</v>
      </c>
      <c r="S1261" s="499"/>
    </row>
    <row r="1262">
      <c r="B1262" s="497"/>
      <c r="H1262" s="500"/>
      <c r="O1262" s="500"/>
      <c r="Q1262" s="498" t="s">
        <v>213</v>
      </c>
      <c r="S1262" s="499"/>
    </row>
    <row r="1263">
      <c r="B1263" s="497"/>
      <c r="H1263" s="500"/>
      <c r="O1263" s="500"/>
      <c r="Q1263" s="498" t="s">
        <v>213</v>
      </c>
      <c r="S1263" s="499"/>
    </row>
    <row r="1264">
      <c r="B1264" s="497"/>
      <c r="H1264" s="500"/>
      <c r="O1264" s="500"/>
      <c r="Q1264" s="498" t="s">
        <v>213</v>
      </c>
      <c r="S1264" s="499"/>
    </row>
    <row r="1265">
      <c r="B1265" s="497"/>
      <c r="H1265" s="500"/>
      <c r="O1265" s="500"/>
      <c r="Q1265" s="498" t="s">
        <v>213</v>
      </c>
      <c r="S1265" s="499"/>
    </row>
    <row r="1266">
      <c r="B1266" s="497"/>
      <c r="H1266" s="500"/>
      <c r="O1266" s="500"/>
      <c r="Q1266" s="498" t="s">
        <v>213</v>
      </c>
      <c r="S1266" s="499"/>
    </row>
    <row r="1267">
      <c r="B1267" s="497"/>
      <c r="H1267" s="500"/>
      <c r="O1267" s="500"/>
      <c r="Q1267" s="498" t="s">
        <v>213</v>
      </c>
      <c r="S1267" s="499"/>
    </row>
    <row r="1268">
      <c r="B1268" s="497"/>
      <c r="H1268" s="500"/>
      <c r="O1268" s="500"/>
      <c r="Q1268" s="498" t="s">
        <v>213</v>
      </c>
      <c r="S1268" s="499"/>
    </row>
    <row r="1269">
      <c r="B1269" s="497"/>
      <c r="H1269" s="500"/>
      <c r="O1269" s="500"/>
      <c r="Q1269" s="498" t="s">
        <v>213</v>
      </c>
      <c r="S1269" s="499"/>
    </row>
    <row r="1270">
      <c r="B1270" s="497"/>
      <c r="H1270" s="500"/>
      <c r="O1270" s="500"/>
      <c r="Q1270" s="498" t="s">
        <v>213</v>
      </c>
      <c r="S1270" s="499"/>
    </row>
    <row r="1271">
      <c r="B1271" s="497"/>
      <c r="H1271" s="500"/>
      <c r="O1271" s="500"/>
      <c r="Q1271" s="498" t="s">
        <v>213</v>
      </c>
      <c r="S1271" s="499"/>
    </row>
    <row r="1272">
      <c r="B1272" s="497"/>
      <c r="H1272" s="500"/>
      <c r="O1272" s="500"/>
      <c r="Q1272" s="498" t="s">
        <v>213</v>
      </c>
      <c r="S1272" s="499"/>
    </row>
    <row r="1273">
      <c r="B1273" s="497"/>
      <c r="H1273" s="500"/>
      <c r="O1273" s="500"/>
      <c r="Q1273" s="498" t="s">
        <v>213</v>
      </c>
      <c r="S1273" s="499"/>
    </row>
    <row r="1274">
      <c r="B1274" s="497"/>
      <c r="H1274" s="500"/>
      <c r="O1274" s="500"/>
      <c r="Q1274" s="498" t="s">
        <v>213</v>
      </c>
      <c r="S1274" s="499"/>
    </row>
    <row r="1275">
      <c r="B1275" s="497"/>
      <c r="H1275" s="500"/>
      <c r="O1275" s="500"/>
      <c r="Q1275" s="498" t="s">
        <v>213</v>
      </c>
      <c r="S1275" s="499"/>
    </row>
    <row r="1276">
      <c r="B1276" s="497"/>
      <c r="H1276" s="500"/>
      <c r="O1276" s="500"/>
      <c r="Q1276" s="498" t="s">
        <v>213</v>
      </c>
      <c r="S1276" s="499"/>
    </row>
    <row r="1277">
      <c r="B1277" s="497"/>
      <c r="H1277" s="500"/>
      <c r="O1277" s="500"/>
      <c r="Q1277" s="498" t="s">
        <v>213</v>
      </c>
      <c r="S1277" s="499"/>
    </row>
    <row r="1278">
      <c r="B1278" s="497"/>
      <c r="H1278" s="500"/>
      <c r="O1278" s="500"/>
      <c r="Q1278" s="498" t="s">
        <v>213</v>
      </c>
      <c r="S1278" s="499"/>
    </row>
    <row r="1279">
      <c r="B1279" s="497"/>
      <c r="H1279" s="500"/>
      <c r="O1279" s="500"/>
      <c r="Q1279" s="498" t="s">
        <v>213</v>
      </c>
      <c r="S1279" s="499"/>
    </row>
    <row r="1280">
      <c r="B1280" s="497"/>
      <c r="H1280" s="500"/>
      <c r="O1280" s="500"/>
      <c r="Q1280" s="498" t="s">
        <v>213</v>
      </c>
      <c r="S1280" s="499"/>
    </row>
    <row r="1281">
      <c r="B1281" s="497"/>
      <c r="H1281" s="500"/>
      <c r="O1281" s="500"/>
      <c r="Q1281" s="498" t="s">
        <v>213</v>
      </c>
      <c r="S1281" s="499"/>
    </row>
    <row r="1282">
      <c r="B1282" s="497"/>
      <c r="H1282" s="500"/>
      <c r="O1282" s="500"/>
      <c r="Q1282" s="498" t="s">
        <v>213</v>
      </c>
      <c r="S1282" s="499"/>
    </row>
    <row r="1283">
      <c r="B1283" s="497"/>
      <c r="H1283" s="500"/>
      <c r="O1283" s="500"/>
      <c r="Q1283" s="498" t="s">
        <v>213</v>
      </c>
      <c r="S1283" s="499"/>
    </row>
    <row r="1284">
      <c r="B1284" s="497"/>
      <c r="H1284" s="500"/>
      <c r="O1284" s="500"/>
      <c r="Q1284" s="498" t="s">
        <v>213</v>
      </c>
      <c r="S1284" s="499"/>
    </row>
    <row r="1285">
      <c r="B1285" s="497"/>
      <c r="H1285" s="500"/>
      <c r="O1285" s="500"/>
      <c r="Q1285" s="498" t="s">
        <v>213</v>
      </c>
      <c r="S1285" s="499"/>
    </row>
    <row r="1286">
      <c r="B1286" s="497"/>
      <c r="H1286" s="500"/>
      <c r="O1286" s="500"/>
      <c r="Q1286" s="498" t="s">
        <v>213</v>
      </c>
      <c r="S1286" s="499"/>
    </row>
    <row r="1287">
      <c r="B1287" s="497"/>
      <c r="H1287" s="500"/>
      <c r="O1287" s="500"/>
      <c r="Q1287" s="498" t="s">
        <v>213</v>
      </c>
      <c r="S1287" s="499"/>
    </row>
    <row r="1288">
      <c r="B1288" s="497"/>
      <c r="H1288" s="500"/>
      <c r="O1288" s="500"/>
      <c r="Q1288" s="498" t="s">
        <v>213</v>
      </c>
      <c r="S1288" s="499"/>
    </row>
    <row r="1289">
      <c r="B1289" s="497"/>
      <c r="H1289" s="500"/>
      <c r="O1289" s="500"/>
      <c r="Q1289" s="498" t="s">
        <v>213</v>
      </c>
      <c r="S1289" s="499"/>
    </row>
    <row r="1290">
      <c r="B1290" s="497"/>
      <c r="H1290" s="500"/>
      <c r="O1290" s="500"/>
      <c r="Q1290" s="498" t="s">
        <v>213</v>
      </c>
      <c r="S1290" s="499"/>
    </row>
    <row r="1291">
      <c r="B1291" s="497"/>
      <c r="H1291" s="500"/>
      <c r="O1291" s="500"/>
      <c r="Q1291" s="498" t="s">
        <v>213</v>
      </c>
      <c r="S1291" s="499"/>
    </row>
    <row r="1292">
      <c r="B1292" s="497"/>
      <c r="H1292" s="500"/>
      <c r="O1292" s="500"/>
      <c r="Q1292" s="498" t="s">
        <v>213</v>
      </c>
      <c r="S1292" s="499"/>
    </row>
    <row r="1293">
      <c r="B1293" s="497"/>
      <c r="H1293" s="500"/>
      <c r="O1293" s="500"/>
      <c r="Q1293" s="498" t="s">
        <v>213</v>
      </c>
      <c r="S1293" s="499"/>
    </row>
    <row r="1294">
      <c r="B1294" s="497"/>
      <c r="H1294" s="500"/>
      <c r="O1294" s="500"/>
      <c r="Q1294" s="498" t="s">
        <v>213</v>
      </c>
      <c r="S1294" s="499"/>
    </row>
    <row r="1295">
      <c r="B1295" s="497"/>
      <c r="H1295" s="500"/>
      <c r="O1295" s="500"/>
      <c r="Q1295" s="498" t="s">
        <v>213</v>
      </c>
      <c r="S1295" s="499"/>
    </row>
    <row r="1296">
      <c r="B1296" s="497"/>
      <c r="H1296" s="500"/>
      <c r="O1296" s="500"/>
      <c r="Q1296" s="498" t="s">
        <v>213</v>
      </c>
      <c r="S1296" s="499"/>
    </row>
    <row r="1297">
      <c r="B1297" s="497"/>
      <c r="H1297" s="500"/>
      <c r="O1297" s="500"/>
      <c r="Q1297" s="498" t="s">
        <v>213</v>
      </c>
      <c r="S1297" s="499"/>
    </row>
    <row r="1298">
      <c r="B1298" s="497"/>
      <c r="H1298" s="500"/>
      <c r="O1298" s="500"/>
      <c r="Q1298" s="498" t="s">
        <v>213</v>
      </c>
      <c r="S1298" s="499"/>
    </row>
    <row r="1299">
      <c r="B1299" s="497"/>
      <c r="H1299" s="500"/>
      <c r="O1299" s="500"/>
      <c r="Q1299" s="498" t="s">
        <v>213</v>
      </c>
      <c r="S1299" s="499"/>
    </row>
    <row r="1300">
      <c r="B1300" s="497"/>
      <c r="H1300" s="500"/>
      <c r="O1300" s="500"/>
      <c r="Q1300" s="498" t="s">
        <v>213</v>
      </c>
      <c r="S1300" s="499"/>
    </row>
    <row r="1301">
      <c r="B1301" s="497"/>
      <c r="H1301" s="500"/>
      <c r="O1301" s="500"/>
      <c r="Q1301" s="498" t="s">
        <v>213</v>
      </c>
      <c r="S1301" s="499"/>
    </row>
    <row r="1302">
      <c r="B1302" s="497"/>
      <c r="H1302" s="500"/>
      <c r="O1302" s="500"/>
      <c r="Q1302" s="498" t="s">
        <v>213</v>
      </c>
      <c r="S1302" s="499"/>
    </row>
    <row r="1303">
      <c r="B1303" s="497"/>
      <c r="H1303" s="500"/>
      <c r="O1303" s="500"/>
      <c r="Q1303" s="498" t="s">
        <v>213</v>
      </c>
      <c r="S1303" s="499"/>
    </row>
    <row r="1304">
      <c r="B1304" s="497"/>
      <c r="H1304" s="500"/>
      <c r="O1304" s="500"/>
      <c r="Q1304" s="498" t="s">
        <v>213</v>
      </c>
      <c r="S1304" s="499"/>
    </row>
    <row r="1305">
      <c r="B1305" s="497"/>
      <c r="H1305" s="500"/>
      <c r="O1305" s="500"/>
      <c r="Q1305" s="498" t="s">
        <v>213</v>
      </c>
      <c r="S1305" s="499"/>
    </row>
    <row r="1306">
      <c r="B1306" s="497"/>
      <c r="H1306" s="500"/>
      <c r="O1306" s="500"/>
      <c r="Q1306" s="498" t="s">
        <v>213</v>
      </c>
      <c r="S1306" s="499"/>
    </row>
    <row r="1307">
      <c r="B1307" s="497"/>
      <c r="H1307" s="500"/>
      <c r="O1307" s="500"/>
      <c r="Q1307" s="498" t="s">
        <v>213</v>
      </c>
      <c r="S1307" s="499"/>
    </row>
    <row r="1308">
      <c r="B1308" s="497"/>
      <c r="H1308" s="500"/>
      <c r="O1308" s="500"/>
      <c r="Q1308" s="498" t="s">
        <v>213</v>
      </c>
      <c r="S1308" s="499"/>
    </row>
    <row r="1309">
      <c r="B1309" s="497"/>
      <c r="H1309" s="500"/>
      <c r="O1309" s="500"/>
      <c r="Q1309" s="498" t="s">
        <v>213</v>
      </c>
      <c r="S1309" s="499"/>
    </row>
    <row r="1310">
      <c r="B1310" s="497"/>
      <c r="H1310" s="500"/>
      <c r="O1310" s="500"/>
      <c r="Q1310" s="498" t="s">
        <v>213</v>
      </c>
      <c r="S1310" s="499"/>
    </row>
    <row r="1311">
      <c r="B1311" s="497"/>
      <c r="H1311" s="500"/>
      <c r="O1311" s="500"/>
      <c r="Q1311" s="498" t="s">
        <v>213</v>
      </c>
      <c r="S1311" s="499"/>
    </row>
    <row r="1312">
      <c r="B1312" s="497"/>
      <c r="H1312" s="500"/>
      <c r="O1312" s="500"/>
      <c r="Q1312" s="498" t="s">
        <v>213</v>
      </c>
      <c r="S1312" s="499"/>
    </row>
    <row r="1313">
      <c r="B1313" s="497"/>
      <c r="H1313" s="500"/>
      <c r="O1313" s="500"/>
      <c r="Q1313" s="498" t="s">
        <v>213</v>
      </c>
      <c r="S1313" s="499"/>
    </row>
    <row r="1314">
      <c r="B1314" s="497"/>
      <c r="H1314" s="500"/>
      <c r="O1314" s="500"/>
      <c r="Q1314" s="498" t="s">
        <v>213</v>
      </c>
      <c r="S1314" s="499"/>
    </row>
    <row r="1315">
      <c r="B1315" s="497"/>
      <c r="H1315" s="500"/>
      <c r="O1315" s="500"/>
      <c r="Q1315" s="498" t="s">
        <v>213</v>
      </c>
      <c r="S1315" s="499"/>
    </row>
    <row r="1316">
      <c r="B1316" s="497"/>
      <c r="H1316" s="500"/>
      <c r="O1316" s="500"/>
      <c r="Q1316" s="498" t="s">
        <v>213</v>
      </c>
      <c r="S1316" s="499"/>
    </row>
    <row r="1317">
      <c r="B1317" s="497"/>
      <c r="H1317" s="500"/>
      <c r="O1317" s="500"/>
      <c r="Q1317" s="498" t="s">
        <v>213</v>
      </c>
      <c r="S1317" s="499"/>
    </row>
    <row r="1318">
      <c r="B1318" s="497"/>
      <c r="H1318" s="500"/>
      <c r="O1318" s="500"/>
      <c r="Q1318" s="498" t="s">
        <v>213</v>
      </c>
      <c r="S1318" s="499"/>
    </row>
    <row r="1319">
      <c r="B1319" s="497"/>
      <c r="H1319" s="500"/>
      <c r="O1319" s="500"/>
      <c r="Q1319" s="498" t="s">
        <v>213</v>
      </c>
      <c r="S1319" s="499"/>
    </row>
    <row r="1320">
      <c r="B1320" s="497"/>
      <c r="H1320" s="500"/>
      <c r="O1320" s="500"/>
      <c r="Q1320" s="498" t="s">
        <v>213</v>
      </c>
      <c r="S1320" s="499"/>
    </row>
    <row r="1321">
      <c r="B1321" s="497"/>
      <c r="H1321" s="500"/>
      <c r="O1321" s="500"/>
      <c r="Q1321" s="498" t="s">
        <v>213</v>
      </c>
      <c r="S1321" s="499"/>
    </row>
    <row r="1322">
      <c r="B1322" s="497"/>
      <c r="H1322" s="500"/>
      <c r="O1322" s="500"/>
      <c r="Q1322" s="498" t="s">
        <v>213</v>
      </c>
      <c r="S1322" s="499"/>
    </row>
    <row r="1323">
      <c r="B1323" s="497"/>
      <c r="H1323" s="500"/>
      <c r="O1323" s="500"/>
      <c r="Q1323" s="498" t="s">
        <v>213</v>
      </c>
      <c r="S1323" s="499"/>
    </row>
    <row r="1324">
      <c r="B1324" s="497"/>
      <c r="H1324" s="500"/>
      <c r="O1324" s="500"/>
      <c r="Q1324" s="498" t="s">
        <v>213</v>
      </c>
      <c r="S1324" s="499"/>
    </row>
    <row r="1325">
      <c r="B1325" s="497"/>
      <c r="H1325" s="500"/>
      <c r="O1325" s="500"/>
      <c r="Q1325" s="498" t="s">
        <v>213</v>
      </c>
      <c r="S1325" s="499"/>
    </row>
    <row r="1326">
      <c r="B1326" s="497"/>
      <c r="H1326" s="500"/>
      <c r="O1326" s="500"/>
      <c r="Q1326" s="498" t="s">
        <v>213</v>
      </c>
      <c r="S1326" s="499"/>
    </row>
    <row r="1327">
      <c r="B1327" s="497"/>
      <c r="H1327" s="500"/>
      <c r="O1327" s="500"/>
      <c r="Q1327" s="498" t="s">
        <v>213</v>
      </c>
      <c r="S1327" s="499"/>
    </row>
    <row r="1328">
      <c r="B1328" s="497"/>
      <c r="H1328" s="500"/>
      <c r="O1328" s="500"/>
      <c r="Q1328" s="498" t="s">
        <v>213</v>
      </c>
      <c r="S1328" s="499"/>
    </row>
    <row r="1329">
      <c r="B1329" s="497"/>
      <c r="H1329" s="500"/>
      <c r="O1329" s="500"/>
      <c r="Q1329" s="498" t="s">
        <v>213</v>
      </c>
      <c r="S1329" s="499"/>
    </row>
    <row r="1330">
      <c r="B1330" s="497"/>
      <c r="H1330" s="500"/>
      <c r="O1330" s="500"/>
      <c r="Q1330" s="498" t="s">
        <v>213</v>
      </c>
      <c r="S1330" s="499"/>
    </row>
    <row r="1331">
      <c r="B1331" s="497"/>
      <c r="H1331" s="500"/>
      <c r="O1331" s="500"/>
      <c r="Q1331" s="498" t="s">
        <v>213</v>
      </c>
      <c r="S1331" s="499"/>
    </row>
    <row r="1332">
      <c r="B1332" s="497"/>
      <c r="H1332" s="500"/>
      <c r="O1332" s="500"/>
      <c r="Q1332" s="498" t="s">
        <v>213</v>
      </c>
      <c r="S1332" s="499"/>
    </row>
    <row r="1333">
      <c r="B1333" s="497"/>
      <c r="H1333" s="500"/>
      <c r="O1333" s="500"/>
      <c r="Q1333" s="498" t="s">
        <v>213</v>
      </c>
      <c r="S1333" s="499"/>
    </row>
    <row r="1334">
      <c r="B1334" s="497"/>
      <c r="H1334" s="500"/>
      <c r="O1334" s="500"/>
      <c r="Q1334" s="498" t="s">
        <v>213</v>
      </c>
      <c r="S1334" s="499"/>
    </row>
    <row r="1335">
      <c r="B1335" s="497"/>
      <c r="H1335" s="500"/>
      <c r="O1335" s="500"/>
      <c r="Q1335" s="498" t="s">
        <v>213</v>
      </c>
      <c r="S1335" s="499"/>
    </row>
    <row r="1336">
      <c r="B1336" s="497"/>
      <c r="H1336" s="500"/>
      <c r="O1336" s="500"/>
      <c r="Q1336" s="498" t="s">
        <v>213</v>
      </c>
      <c r="S1336" s="499"/>
    </row>
    <row r="1337">
      <c r="B1337" s="497"/>
      <c r="H1337" s="500"/>
      <c r="O1337" s="500"/>
      <c r="Q1337" s="498" t="s">
        <v>213</v>
      </c>
      <c r="S1337" s="499"/>
    </row>
    <row r="1338">
      <c r="B1338" s="497"/>
      <c r="H1338" s="500"/>
      <c r="O1338" s="500"/>
      <c r="Q1338" s="498" t="s">
        <v>213</v>
      </c>
      <c r="S1338" s="499"/>
    </row>
    <row r="1339">
      <c r="B1339" s="497"/>
      <c r="H1339" s="500"/>
      <c r="O1339" s="500"/>
      <c r="Q1339" s="498" t="s">
        <v>213</v>
      </c>
      <c r="S1339" s="499"/>
    </row>
    <row r="1340">
      <c r="B1340" s="497"/>
      <c r="H1340" s="500"/>
      <c r="O1340" s="500"/>
      <c r="Q1340" s="498" t="s">
        <v>213</v>
      </c>
      <c r="S1340" s="499"/>
    </row>
    <row r="1341">
      <c r="B1341" s="497"/>
      <c r="H1341" s="500"/>
      <c r="O1341" s="500"/>
      <c r="Q1341" s="498" t="s">
        <v>213</v>
      </c>
      <c r="S1341" s="499"/>
    </row>
    <row r="1342">
      <c r="B1342" s="497"/>
      <c r="H1342" s="500"/>
      <c r="O1342" s="500"/>
      <c r="Q1342" s="498" t="s">
        <v>213</v>
      </c>
      <c r="S1342" s="499"/>
    </row>
    <row r="1343">
      <c r="B1343" s="497"/>
      <c r="H1343" s="500"/>
      <c r="O1343" s="500"/>
      <c r="Q1343" s="498" t="s">
        <v>213</v>
      </c>
      <c r="S1343" s="499"/>
    </row>
    <row r="1344">
      <c r="B1344" s="497"/>
      <c r="H1344" s="500"/>
      <c r="O1344" s="500"/>
      <c r="Q1344" s="498" t="s">
        <v>213</v>
      </c>
      <c r="S1344" s="499"/>
    </row>
    <row r="1345">
      <c r="B1345" s="497"/>
      <c r="H1345" s="500"/>
      <c r="O1345" s="500"/>
      <c r="Q1345" s="498" t="s">
        <v>213</v>
      </c>
      <c r="S1345" s="499"/>
    </row>
    <row r="1346">
      <c r="B1346" s="497"/>
      <c r="H1346" s="500"/>
      <c r="O1346" s="500"/>
      <c r="Q1346" s="498" t="s">
        <v>213</v>
      </c>
      <c r="S1346" s="499"/>
    </row>
    <row r="1347">
      <c r="B1347" s="497"/>
      <c r="H1347" s="500"/>
      <c r="O1347" s="500"/>
      <c r="Q1347" s="498" t="s">
        <v>213</v>
      </c>
      <c r="S1347" s="499"/>
    </row>
    <row r="1348">
      <c r="B1348" s="497"/>
      <c r="H1348" s="500"/>
      <c r="O1348" s="500"/>
      <c r="Q1348" s="498" t="s">
        <v>213</v>
      </c>
      <c r="S1348" s="499"/>
    </row>
    <row r="1349">
      <c r="B1349" s="497"/>
      <c r="H1349" s="500"/>
      <c r="O1349" s="500"/>
      <c r="Q1349" s="498" t="s">
        <v>213</v>
      </c>
      <c r="S1349" s="499"/>
    </row>
    <row r="1350">
      <c r="B1350" s="497"/>
      <c r="H1350" s="500"/>
      <c r="O1350" s="500"/>
      <c r="Q1350" s="498" t="s">
        <v>213</v>
      </c>
      <c r="S1350" s="499"/>
    </row>
    <row r="1351">
      <c r="B1351" s="497"/>
      <c r="H1351" s="500"/>
      <c r="O1351" s="500"/>
      <c r="Q1351" s="498" t="s">
        <v>213</v>
      </c>
      <c r="S1351" s="499"/>
    </row>
    <row r="1352">
      <c r="B1352" s="497"/>
      <c r="H1352" s="500"/>
      <c r="O1352" s="500"/>
      <c r="Q1352" s="498" t="s">
        <v>213</v>
      </c>
      <c r="S1352" s="499"/>
    </row>
    <row r="1353">
      <c r="B1353" s="497"/>
      <c r="H1353" s="500"/>
      <c r="O1353" s="500"/>
      <c r="Q1353" s="498" t="s">
        <v>213</v>
      </c>
      <c r="S1353" s="499"/>
    </row>
    <row r="1354">
      <c r="B1354" s="497"/>
      <c r="H1354" s="500"/>
      <c r="O1354" s="500"/>
      <c r="Q1354" s="498" t="s">
        <v>213</v>
      </c>
      <c r="S1354" s="499"/>
    </row>
    <row r="1355">
      <c r="B1355" s="497"/>
      <c r="H1355" s="500"/>
      <c r="O1355" s="500"/>
      <c r="Q1355" s="498" t="s">
        <v>213</v>
      </c>
      <c r="S1355" s="499"/>
    </row>
    <row r="1356">
      <c r="B1356" s="497"/>
      <c r="H1356" s="500"/>
      <c r="O1356" s="500"/>
      <c r="Q1356" s="498" t="s">
        <v>213</v>
      </c>
      <c r="S1356" s="499"/>
    </row>
    <row r="1357">
      <c r="B1357" s="497"/>
      <c r="H1357" s="500"/>
      <c r="O1357" s="500"/>
      <c r="Q1357" s="498" t="s">
        <v>213</v>
      </c>
      <c r="S1357" s="499"/>
    </row>
    <row r="1358">
      <c r="B1358" s="497"/>
      <c r="H1358" s="500"/>
      <c r="O1358" s="500"/>
      <c r="Q1358" s="498" t="s">
        <v>213</v>
      </c>
      <c r="S1358" s="499"/>
    </row>
    <row r="1359">
      <c r="B1359" s="497"/>
      <c r="H1359" s="500"/>
      <c r="O1359" s="500"/>
      <c r="Q1359" s="498" t="s">
        <v>213</v>
      </c>
      <c r="S1359" s="499"/>
    </row>
    <row r="1360">
      <c r="B1360" s="497"/>
      <c r="H1360" s="500"/>
      <c r="O1360" s="500"/>
      <c r="Q1360" s="498" t="s">
        <v>213</v>
      </c>
      <c r="S1360" s="499"/>
    </row>
    <row r="1361">
      <c r="B1361" s="497"/>
      <c r="H1361" s="500"/>
      <c r="O1361" s="500"/>
      <c r="Q1361" s="498" t="s">
        <v>213</v>
      </c>
      <c r="S1361" s="499"/>
    </row>
    <row r="1362">
      <c r="B1362" s="497"/>
      <c r="H1362" s="500"/>
      <c r="O1362" s="500"/>
      <c r="Q1362" s="498" t="s">
        <v>213</v>
      </c>
      <c r="S1362" s="499"/>
    </row>
    <row r="1363">
      <c r="B1363" s="497"/>
      <c r="H1363" s="500"/>
      <c r="O1363" s="500"/>
      <c r="Q1363" s="498" t="s">
        <v>213</v>
      </c>
      <c r="S1363" s="499"/>
    </row>
    <row r="1364">
      <c r="B1364" s="497"/>
      <c r="H1364" s="500"/>
      <c r="O1364" s="500"/>
      <c r="Q1364" s="498" t="s">
        <v>213</v>
      </c>
      <c r="S1364" s="499"/>
    </row>
    <row r="1365">
      <c r="B1365" s="497"/>
      <c r="H1365" s="500"/>
      <c r="O1365" s="500"/>
      <c r="Q1365" s="498" t="s">
        <v>213</v>
      </c>
      <c r="S1365" s="499"/>
    </row>
    <row r="1366">
      <c r="B1366" s="497"/>
      <c r="H1366" s="500"/>
      <c r="O1366" s="500"/>
      <c r="Q1366" s="498" t="s">
        <v>213</v>
      </c>
      <c r="S1366" s="499"/>
    </row>
    <row r="1367">
      <c r="B1367" s="497"/>
      <c r="H1367" s="500"/>
      <c r="O1367" s="500"/>
      <c r="Q1367" s="498" t="s">
        <v>213</v>
      </c>
      <c r="S1367" s="499"/>
    </row>
    <row r="1368">
      <c r="B1368" s="497"/>
      <c r="H1368" s="500"/>
      <c r="O1368" s="500"/>
      <c r="Q1368" s="498" t="s">
        <v>213</v>
      </c>
      <c r="S1368" s="499"/>
    </row>
    <row r="1369">
      <c r="B1369" s="497"/>
      <c r="H1369" s="500"/>
      <c r="O1369" s="500"/>
      <c r="Q1369" s="498" t="s">
        <v>213</v>
      </c>
      <c r="S1369" s="499"/>
    </row>
    <row r="1370">
      <c r="B1370" s="497"/>
      <c r="H1370" s="500"/>
      <c r="O1370" s="500"/>
      <c r="Q1370" s="498" t="s">
        <v>213</v>
      </c>
      <c r="S1370" s="499"/>
    </row>
    <row r="1371">
      <c r="B1371" s="497"/>
      <c r="H1371" s="500"/>
      <c r="O1371" s="500"/>
      <c r="Q1371" s="498" t="s">
        <v>213</v>
      </c>
      <c r="S1371" s="499"/>
    </row>
    <row r="1372">
      <c r="B1372" s="497"/>
      <c r="H1372" s="500"/>
      <c r="O1372" s="500"/>
      <c r="Q1372" s="498" t="s">
        <v>213</v>
      </c>
      <c r="S1372" s="499"/>
    </row>
    <row r="1373">
      <c r="B1373" s="497"/>
      <c r="H1373" s="500"/>
      <c r="O1373" s="500"/>
      <c r="Q1373" s="498" t="s">
        <v>213</v>
      </c>
      <c r="S1373" s="499"/>
    </row>
    <row r="1374">
      <c r="B1374" s="497"/>
      <c r="H1374" s="500"/>
      <c r="O1374" s="500"/>
      <c r="Q1374" s="498" t="s">
        <v>213</v>
      </c>
      <c r="S1374" s="499"/>
    </row>
    <row r="1375">
      <c r="B1375" s="497"/>
      <c r="H1375" s="500"/>
      <c r="O1375" s="500"/>
      <c r="Q1375" s="498" t="s">
        <v>213</v>
      </c>
      <c r="S1375" s="499"/>
    </row>
    <row r="1376">
      <c r="B1376" s="497"/>
      <c r="H1376" s="500"/>
      <c r="O1376" s="500"/>
      <c r="Q1376" s="498" t="s">
        <v>213</v>
      </c>
      <c r="S1376" s="499"/>
    </row>
    <row r="1377">
      <c r="B1377" s="497"/>
      <c r="H1377" s="500"/>
      <c r="O1377" s="500"/>
      <c r="Q1377" s="498" t="s">
        <v>213</v>
      </c>
      <c r="S1377" s="499"/>
    </row>
    <row r="1378">
      <c r="B1378" s="497"/>
      <c r="H1378" s="500"/>
      <c r="O1378" s="500"/>
      <c r="Q1378" s="498" t="s">
        <v>213</v>
      </c>
      <c r="S1378" s="499"/>
    </row>
    <row r="1379">
      <c r="B1379" s="497"/>
      <c r="H1379" s="500"/>
      <c r="O1379" s="500"/>
      <c r="Q1379" s="498" t="s">
        <v>213</v>
      </c>
      <c r="S1379" s="499"/>
    </row>
    <row r="1380">
      <c r="B1380" s="497"/>
      <c r="H1380" s="500"/>
      <c r="O1380" s="500"/>
      <c r="Q1380" s="498" t="s">
        <v>213</v>
      </c>
      <c r="S1380" s="499"/>
    </row>
    <row r="1381">
      <c r="B1381" s="497"/>
      <c r="H1381" s="500"/>
      <c r="O1381" s="500"/>
      <c r="Q1381" s="498" t="s">
        <v>213</v>
      </c>
      <c r="S1381" s="499"/>
    </row>
    <row r="1382">
      <c r="B1382" s="497"/>
      <c r="H1382" s="500"/>
      <c r="O1382" s="500"/>
      <c r="Q1382" s="498" t="s">
        <v>213</v>
      </c>
      <c r="S1382" s="499"/>
    </row>
    <row r="1383">
      <c r="B1383" s="497"/>
      <c r="H1383" s="500"/>
      <c r="O1383" s="500"/>
      <c r="Q1383" s="498" t="s">
        <v>213</v>
      </c>
      <c r="S1383" s="499"/>
    </row>
    <row r="1384">
      <c r="B1384" s="497"/>
      <c r="H1384" s="500"/>
      <c r="O1384" s="500"/>
      <c r="Q1384" s="498" t="s">
        <v>213</v>
      </c>
      <c r="S1384" s="499"/>
    </row>
    <row r="1385">
      <c r="B1385" s="497"/>
      <c r="H1385" s="500"/>
      <c r="O1385" s="500"/>
      <c r="Q1385" s="498" t="s">
        <v>213</v>
      </c>
      <c r="S1385" s="499"/>
    </row>
    <row r="1386">
      <c r="B1386" s="497"/>
      <c r="H1386" s="500"/>
      <c r="O1386" s="500"/>
      <c r="Q1386" s="498" t="s">
        <v>213</v>
      </c>
      <c r="S1386" s="499"/>
    </row>
    <row r="1387">
      <c r="B1387" s="497"/>
      <c r="H1387" s="500"/>
      <c r="O1387" s="500"/>
      <c r="Q1387" s="498" t="s">
        <v>213</v>
      </c>
      <c r="S1387" s="499"/>
    </row>
    <row r="1388">
      <c r="B1388" s="497"/>
      <c r="H1388" s="500"/>
      <c r="O1388" s="500"/>
      <c r="Q1388" s="498" t="s">
        <v>213</v>
      </c>
      <c r="S1388" s="499"/>
    </row>
    <row r="1389">
      <c r="B1389" s="497"/>
      <c r="H1389" s="500"/>
      <c r="O1389" s="500"/>
      <c r="Q1389" s="498" t="s">
        <v>213</v>
      </c>
      <c r="S1389" s="499"/>
    </row>
    <row r="1390">
      <c r="B1390" s="497"/>
      <c r="H1390" s="500"/>
      <c r="O1390" s="500"/>
      <c r="Q1390" s="498" t="s">
        <v>213</v>
      </c>
      <c r="S1390" s="499"/>
    </row>
    <row r="1391">
      <c r="B1391" s="497"/>
      <c r="H1391" s="500"/>
      <c r="O1391" s="500"/>
      <c r="Q1391" s="498" t="s">
        <v>213</v>
      </c>
      <c r="S1391" s="499"/>
    </row>
    <row r="1392">
      <c r="B1392" s="497"/>
      <c r="H1392" s="500"/>
      <c r="O1392" s="500"/>
      <c r="Q1392" s="498" t="s">
        <v>213</v>
      </c>
      <c r="S1392" s="499"/>
    </row>
    <row r="1393">
      <c r="B1393" s="497"/>
      <c r="H1393" s="500"/>
      <c r="O1393" s="500"/>
      <c r="Q1393" s="498" t="s">
        <v>213</v>
      </c>
      <c r="S1393" s="499"/>
    </row>
    <row r="1394">
      <c r="B1394" s="497"/>
      <c r="H1394" s="500"/>
      <c r="O1394" s="500"/>
      <c r="Q1394" s="498" t="s">
        <v>213</v>
      </c>
      <c r="S1394" s="499"/>
    </row>
    <row r="1395">
      <c r="B1395" s="497"/>
      <c r="H1395" s="500"/>
      <c r="O1395" s="500"/>
      <c r="Q1395" s="498" t="s">
        <v>213</v>
      </c>
      <c r="S1395" s="499"/>
    </row>
    <row r="1396">
      <c r="B1396" s="497"/>
      <c r="H1396" s="500"/>
      <c r="O1396" s="500"/>
      <c r="Q1396" s="498" t="s">
        <v>213</v>
      </c>
      <c r="S1396" s="499"/>
    </row>
    <row r="1397">
      <c r="B1397" s="497"/>
      <c r="H1397" s="500"/>
      <c r="O1397" s="500"/>
      <c r="Q1397" s="498" t="s">
        <v>213</v>
      </c>
      <c r="S1397" s="499"/>
    </row>
    <row r="1398">
      <c r="B1398" s="497"/>
      <c r="H1398" s="500"/>
      <c r="O1398" s="500"/>
      <c r="Q1398" s="498" t="s">
        <v>213</v>
      </c>
      <c r="S1398" s="499"/>
    </row>
    <row r="1399">
      <c r="B1399" s="497"/>
      <c r="H1399" s="500"/>
      <c r="O1399" s="500"/>
      <c r="Q1399" s="498" t="s">
        <v>213</v>
      </c>
      <c r="S1399" s="499"/>
    </row>
    <row r="1400">
      <c r="B1400" s="497"/>
      <c r="H1400" s="500"/>
      <c r="O1400" s="500"/>
      <c r="Q1400" s="498" t="s">
        <v>213</v>
      </c>
      <c r="S1400" s="499"/>
    </row>
    <row r="1401">
      <c r="B1401" s="497"/>
      <c r="H1401" s="500"/>
      <c r="O1401" s="500"/>
      <c r="Q1401" s="498" t="s">
        <v>213</v>
      </c>
      <c r="S1401" s="499"/>
    </row>
    <row r="1402">
      <c r="B1402" s="497"/>
      <c r="H1402" s="500"/>
      <c r="O1402" s="500"/>
      <c r="Q1402" s="498" t="s">
        <v>213</v>
      </c>
      <c r="S1402" s="499"/>
    </row>
    <row r="1403">
      <c r="B1403" s="497"/>
      <c r="H1403" s="500"/>
      <c r="O1403" s="500"/>
      <c r="Q1403" s="498" t="s">
        <v>213</v>
      </c>
      <c r="S1403" s="499"/>
    </row>
    <row r="1404">
      <c r="B1404" s="497"/>
      <c r="H1404" s="500"/>
      <c r="O1404" s="500"/>
      <c r="Q1404" s="498" t="s">
        <v>213</v>
      </c>
      <c r="S1404" s="499"/>
    </row>
    <row r="1405">
      <c r="B1405" s="497"/>
      <c r="H1405" s="500"/>
      <c r="O1405" s="500"/>
      <c r="Q1405" s="498" t="s">
        <v>213</v>
      </c>
      <c r="S1405" s="499"/>
    </row>
    <row r="1406">
      <c r="B1406" s="497"/>
      <c r="H1406" s="500"/>
      <c r="O1406" s="500"/>
      <c r="Q1406" s="498" t="s">
        <v>213</v>
      </c>
      <c r="S1406" s="499"/>
    </row>
    <row r="1407">
      <c r="B1407" s="497"/>
      <c r="H1407" s="500"/>
      <c r="O1407" s="500"/>
      <c r="Q1407" s="498" t="s">
        <v>213</v>
      </c>
      <c r="S1407" s="499"/>
    </row>
    <row r="1408">
      <c r="B1408" s="497"/>
      <c r="H1408" s="500"/>
      <c r="O1408" s="500"/>
      <c r="Q1408" s="498" t="s">
        <v>213</v>
      </c>
      <c r="S1408" s="499"/>
    </row>
    <row r="1409">
      <c r="B1409" s="497"/>
      <c r="H1409" s="500"/>
      <c r="O1409" s="500"/>
      <c r="Q1409" s="498" t="s">
        <v>213</v>
      </c>
      <c r="S1409" s="499"/>
    </row>
    <row r="1410">
      <c r="B1410" s="497"/>
      <c r="H1410" s="500"/>
      <c r="O1410" s="500"/>
      <c r="Q1410" s="498" t="s">
        <v>213</v>
      </c>
      <c r="S1410" s="499"/>
    </row>
    <row r="1411">
      <c r="B1411" s="497"/>
      <c r="H1411" s="500"/>
      <c r="O1411" s="500"/>
      <c r="Q1411" s="498" t="s">
        <v>213</v>
      </c>
      <c r="S1411" s="499"/>
    </row>
    <row r="1412">
      <c r="B1412" s="497"/>
      <c r="H1412" s="500"/>
      <c r="O1412" s="500"/>
      <c r="Q1412" s="498" t="s">
        <v>213</v>
      </c>
      <c r="S1412" s="499"/>
    </row>
    <row r="1413">
      <c r="B1413" s="497"/>
      <c r="H1413" s="500"/>
      <c r="O1413" s="500"/>
      <c r="Q1413" s="498" t="s">
        <v>213</v>
      </c>
      <c r="S1413" s="499"/>
    </row>
    <row r="1414">
      <c r="B1414" s="497"/>
      <c r="H1414" s="500"/>
      <c r="O1414" s="500"/>
      <c r="Q1414" s="498" t="s">
        <v>213</v>
      </c>
      <c r="S1414" s="499"/>
    </row>
    <row r="1415">
      <c r="B1415" s="497"/>
      <c r="H1415" s="500"/>
      <c r="O1415" s="500"/>
      <c r="Q1415" s="498" t="s">
        <v>213</v>
      </c>
      <c r="S1415" s="499"/>
    </row>
    <row r="1416">
      <c r="B1416" s="497"/>
      <c r="H1416" s="500"/>
      <c r="O1416" s="500"/>
      <c r="Q1416" s="498" t="s">
        <v>213</v>
      </c>
      <c r="S1416" s="499"/>
    </row>
    <row r="1417">
      <c r="B1417" s="497"/>
      <c r="H1417" s="500"/>
      <c r="O1417" s="500"/>
      <c r="Q1417" s="498" t="s">
        <v>213</v>
      </c>
      <c r="S1417" s="499"/>
    </row>
    <row r="1418">
      <c r="B1418" s="497"/>
      <c r="H1418" s="500"/>
      <c r="O1418" s="500"/>
      <c r="Q1418" s="498" t="s">
        <v>213</v>
      </c>
      <c r="S1418" s="499"/>
    </row>
    <row r="1419">
      <c r="B1419" s="497"/>
      <c r="H1419" s="500"/>
      <c r="O1419" s="500"/>
      <c r="Q1419" s="498" t="s">
        <v>213</v>
      </c>
      <c r="S1419" s="499"/>
    </row>
    <row r="1420">
      <c r="B1420" s="497"/>
      <c r="H1420" s="500"/>
      <c r="O1420" s="500"/>
      <c r="Q1420" s="498" t="s">
        <v>213</v>
      </c>
      <c r="S1420" s="499"/>
    </row>
    <row r="1421">
      <c r="B1421" s="497"/>
      <c r="H1421" s="500"/>
      <c r="O1421" s="500"/>
      <c r="Q1421" s="498" t="s">
        <v>213</v>
      </c>
      <c r="S1421" s="499"/>
    </row>
    <row r="1422">
      <c r="B1422" s="497"/>
      <c r="H1422" s="500"/>
      <c r="O1422" s="500"/>
      <c r="Q1422" s="498" t="s">
        <v>213</v>
      </c>
      <c r="S1422" s="499"/>
    </row>
    <row r="1423">
      <c r="B1423" s="497"/>
      <c r="H1423" s="500"/>
      <c r="O1423" s="500"/>
      <c r="Q1423" s="498" t="s">
        <v>213</v>
      </c>
      <c r="S1423" s="499"/>
    </row>
    <row r="1424">
      <c r="B1424" s="497"/>
      <c r="H1424" s="500"/>
      <c r="O1424" s="500"/>
      <c r="Q1424" s="498" t="s">
        <v>213</v>
      </c>
      <c r="S1424" s="499"/>
    </row>
    <row r="1425">
      <c r="B1425" s="497"/>
      <c r="H1425" s="500"/>
      <c r="O1425" s="500"/>
      <c r="Q1425" s="498" t="s">
        <v>213</v>
      </c>
      <c r="S1425" s="499"/>
    </row>
    <row r="1426">
      <c r="B1426" s="497"/>
      <c r="H1426" s="500"/>
      <c r="O1426" s="500"/>
      <c r="Q1426" s="498" t="s">
        <v>213</v>
      </c>
      <c r="S1426" s="499"/>
    </row>
    <row r="1427">
      <c r="B1427" s="497"/>
      <c r="H1427" s="500"/>
      <c r="O1427" s="500"/>
      <c r="Q1427" s="498" t="s">
        <v>213</v>
      </c>
      <c r="S1427" s="499"/>
    </row>
    <row r="1428">
      <c r="B1428" s="497"/>
      <c r="H1428" s="500"/>
      <c r="O1428" s="500"/>
      <c r="Q1428" s="498" t="s">
        <v>213</v>
      </c>
      <c r="S1428" s="499"/>
    </row>
    <row r="1429">
      <c r="B1429" s="497"/>
      <c r="H1429" s="500"/>
      <c r="O1429" s="500"/>
      <c r="Q1429" s="498" t="s">
        <v>213</v>
      </c>
      <c r="S1429" s="499"/>
    </row>
    <row r="1430">
      <c r="B1430" s="497"/>
      <c r="H1430" s="500"/>
      <c r="O1430" s="500"/>
      <c r="Q1430" s="498" t="s">
        <v>213</v>
      </c>
      <c r="S1430" s="499"/>
    </row>
    <row r="1431">
      <c r="B1431" s="497"/>
      <c r="H1431" s="500"/>
      <c r="O1431" s="500"/>
      <c r="Q1431" s="498" t="s">
        <v>213</v>
      </c>
      <c r="S1431" s="499"/>
    </row>
    <row r="1432">
      <c r="B1432" s="497"/>
      <c r="H1432" s="500"/>
      <c r="O1432" s="500"/>
      <c r="Q1432" s="498" t="s">
        <v>213</v>
      </c>
      <c r="S1432" s="499"/>
    </row>
    <row r="1433">
      <c r="B1433" s="497"/>
      <c r="H1433" s="500"/>
      <c r="O1433" s="500"/>
      <c r="Q1433" s="498" t="s">
        <v>213</v>
      </c>
      <c r="S1433" s="499"/>
    </row>
    <row r="1434">
      <c r="B1434" s="497"/>
      <c r="H1434" s="500"/>
      <c r="O1434" s="500"/>
      <c r="Q1434" s="498" t="s">
        <v>213</v>
      </c>
      <c r="S1434" s="499"/>
    </row>
    <row r="1435">
      <c r="B1435" s="497"/>
      <c r="H1435" s="500"/>
      <c r="O1435" s="500"/>
      <c r="Q1435" s="498" t="s">
        <v>213</v>
      </c>
      <c r="S1435" s="499"/>
    </row>
    <row r="1436">
      <c r="B1436" s="497"/>
      <c r="H1436" s="500"/>
      <c r="O1436" s="500"/>
      <c r="Q1436" s="498" t="s">
        <v>213</v>
      </c>
      <c r="S1436" s="499"/>
    </row>
    <row r="1437">
      <c r="B1437" s="497"/>
      <c r="H1437" s="500"/>
      <c r="O1437" s="500"/>
      <c r="Q1437" s="498" t="s">
        <v>213</v>
      </c>
      <c r="S1437" s="499"/>
    </row>
    <row r="1438">
      <c r="B1438" s="497"/>
      <c r="H1438" s="500"/>
      <c r="O1438" s="500"/>
      <c r="Q1438" s="498" t="s">
        <v>213</v>
      </c>
      <c r="S1438" s="499"/>
    </row>
    <row r="1439">
      <c r="B1439" s="497"/>
      <c r="H1439" s="500"/>
      <c r="O1439" s="500"/>
      <c r="Q1439" s="498" t="s">
        <v>213</v>
      </c>
      <c r="S1439" s="499"/>
    </row>
    <row r="1440">
      <c r="B1440" s="497"/>
      <c r="H1440" s="500"/>
      <c r="O1440" s="500"/>
      <c r="Q1440" s="498" t="s">
        <v>213</v>
      </c>
      <c r="S1440" s="499"/>
    </row>
    <row r="1441">
      <c r="B1441" s="497"/>
      <c r="H1441" s="500"/>
      <c r="O1441" s="500"/>
      <c r="Q1441" s="498" t="s">
        <v>213</v>
      </c>
      <c r="S1441" s="499"/>
    </row>
    <row r="1442">
      <c r="B1442" s="497"/>
      <c r="H1442" s="500"/>
      <c r="O1442" s="500"/>
      <c r="Q1442" s="498" t="s">
        <v>213</v>
      </c>
      <c r="S1442" s="499"/>
    </row>
    <row r="1443">
      <c r="B1443" s="497"/>
      <c r="H1443" s="500"/>
      <c r="O1443" s="500"/>
      <c r="Q1443" s="498" t="s">
        <v>213</v>
      </c>
      <c r="S1443" s="499"/>
    </row>
    <row r="1444">
      <c r="B1444" s="497"/>
      <c r="H1444" s="500"/>
      <c r="O1444" s="500"/>
      <c r="Q1444" s="498" t="s">
        <v>213</v>
      </c>
      <c r="S1444" s="499"/>
    </row>
    <row r="1445">
      <c r="B1445" s="497"/>
      <c r="H1445" s="500"/>
      <c r="O1445" s="500"/>
      <c r="Q1445" s="498" t="s">
        <v>213</v>
      </c>
      <c r="S1445" s="499"/>
    </row>
    <row r="1446">
      <c r="B1446" s="497"/>
      <c r="H1446" s="500"/>
      <c r="O1446" s="500"/>
      <c r="Q1446" s="498" t="s">
        <v>213</v>
      </c>
      <c r="S1446" s="499"/>
    </row>
    <row r="1447">
      <c r="B1447" s="497"/>
      <c r="H1447" s="500"/>
      <c r="O1447" s="500"/>
      <c r="Q1447" s="498" t="s">
        <v>213</v>
      </c>
      <c r="S1447" s="499"/>
    </row>
    <row r="1448">
      <c r="B1448" s="497"/>
      <c r="H1448" s="500"/>
      <c r="O1448" s="500"/>
      <c r="Q1448" s="498" t="s">
        <v>213</v>
      </c>
      <c r="S1448" s="499"/>
    </row>
    <row r="1449">
      <c r="B1449" s="497"/>
      <c r="H1449" s="500"/>
      <c r="O1449" s="500"/>
      <c r="Q1449" s="498" t="s">
        <v>213</v>
      </c>
      <c r="S1449" s="499"/>
    </row>
    <row r="1450">
      <c r="B1450" s="497"/>
      <c r="H1450" s="500"/>
      <c r="O1450" s="500"/>
      <c r="Q1450" s="498" t="s">
        <v>213</v>
      </c>
      <c r="S1450" s="499"/>
    </row>
    <row r="1451">
      <c r="B1451" s="497"/>
      <c r="H1451" s="500"/>
      <c r="O1451" s="500"/>
      <c r="Q1451" s="498" t="s">
        <v>213</v>
      </c>
      <c r="S1451" s="499"/>
    </row>
    <row r="1452">
      <c r="B1452" s="497"/>
      <c r="H1452" s="500"/>
      <c r="O1452" s="500"/>
      <c r="Q1452" s="498" t="s">
        <v>213</v>
      </c>
      <c r="S1452" s="499"/>
    </row>
    <row r="1453">
      <c r="B1453" s="497"/>
      <c r="H1453" s="500"/>
      <c r="O1453" s="500"/>
      <c r="Q1453" s="498" t="s">
        <v>213</v>
      </c>
      <c r="S1453" s="499"/>
    </row>
    <row r="1454">
      <c r="B1454" s="497"/>
      <c r="H1454" s="500"/>
      <c r="O1454" s="500"/>
      <c r="Q1454" s="498" t="s">
        <v>213</v>
      </c>
      <c r="S1454" s="499"/>
    </row>
    <row r="1455">
      <c r="B1455" s="497"/>
      <c r="H1455" s="500"/>
      <c r="O1455" s="500"/>
      <c r="Q1455" s="498" t="s">
        <v>213</v>
      </c>
      <c r="S1455" s="499"/>
    </row>
    <row r="1456">
      <c r="B1456" s="497"/>
      <c r="H1456" s="500"/>
      <c r="O1456" s="500"/>
      <c r="Q1456" s="498" t="s">
        <v>213</v>
      </c>
      <c r="S1456" s="499"/>
    </row>
    <row r="1457">
      <c r="B1457" s="497"/>
      <c r="H1457" s="500"/>
      <c r="O1457" s="500"/>
      <c r="Q1457" s="498" t="s">
        <v>213</v>
      </c>
      <c r="S1457" s="499"/>
    </row>
    <row r="1458">
      <c r="B1458" s="497"/>
      <c r="H1458" s="500"/>
      <c r="O1458" s="500"/>
      <c r="Q1458" s="498" t="s">
        <v>213</v>
      </c>
      <c r="S1458" s="499"/>
    </row>
    <row r="1459">
      <c r="B1459" s="497"/>
      <c r="H1459" s="500"/>
      <c r="O1459" s="500"/>
      <c r="Q1459" s="498" t="s">
        <v>213</v>
      </c>
      <c r="S1459" s="499"/>
    </row>
    <row r="1460">
      <c r="B1460" s="497"/>
      <c r="H1460" s="500"/>
      <c r="O1460" s="500"/>
      <c r="Q1460" s="498" t="s">
        <v>213</v>
      </c>
      <c r="S1460" s="499"/>
    </row>
    <row r="1461">
      <c r="B1461" s="497"/>
      <c r="H1461" s="500"/>
      <c r="O1461" s="500"/>
      <c r="Q1461" s="498" t="s">
        <v>213</v>
      </c>
      <c r="S1461" s="499"/>
    </row>
    <row r="1462">
      <c r="B1462" s="497"/>
      <c r="H1462" s="500"/>
      <c r="O1462" s="500"/>
      <c r="Q1462" s="498" t="s">
        <v>213</v>
      </c>
      <c r="S1462" s="499"/>
    </row>
    <row r="1463">
      <c r="B1463" s="497"/>
      <c r="H1463" s="500"/>
      <c r="O1463" s="500"/>
      <c r="Q1463" s="498" t="s">
        <v>213</v>
      </c>
      <c r="S1463" s="499"/>
    </row>
    <row r="1464">
      <c r="B1464" s="497"/>
      <c r="H1464" s="500"/>
      <c r="O1464" s="500"/>
      <c r="Q1464" s="498" t="s">
        <v>213</v>
      </c>
      <c r="S1464" s="499"/>
    </row>
    <row r="1465">
      <c r="B1465" s="497"/>
      <c r="H1465" s="500"/>
      <c r="O1465" s="500"/>
      <c r="Q1465" s="498" t="s">
        <v>213</v>
      </c>
      <c r="S1465" s="499"/>
    </row>
    <row r="1466">
      <c r="B1466" s="497"/>
      <c r="H1466" s="500"/>
      <c r="O1466" s="500"/>
      <c r="Q1466" s="498" t="s">
        <v>213</v>
      </c>
      <c r="S1466" s="499"/>
    </row>
    <row r="1467">
      <c r="B1467" s="497"/>
      <c r="H1467" s="500"/>
      <c r="O1467" s="500"/>
      <c r="Q1467" s="498" t="s">
        <v>213</v>
      </c>
      <c r="S1467" s="499"/>
    </row>
    <row r="1468">
      <c r="B1468" s="497"/>
      <c r="H1468" s="500"/>
      <c r="O1468" s="500"/>
      <c r="Q1468" s="498" t="s">
        <v>213</v>
      </c>
      <c r="S1468" s="499"/>
    </row>
    <row r="1469">
      <c r="B1469" s="497"/>
      <c r="H1469" s="500"/>
      <c r="O1469" s="500"/>
      <c r="Q1469" s="498" t="s">
        <v>213</v>
      </c>
      <c r="S1469" s="499"/>
    </row>
    <row r="1470">
      <c r="B1470" s="497"/>
      <c r="H1470" s="500"/>
      <c r="O1470" s="500"/>
      <c r="Q1470" s="498" t="s">
        <v>213</v>
      </c>
      <c r="S1470" s="499"/>
    </row>
    <row r="1471">
      <c r="B1471" s="497"/>
      <c r="H1471" s="500"/>
      <c r="O1471" s="500"/>
      <c r="Q1471" s="498" t="s">
        <v>213</v>
      </c>
      <c r="S1471" s="499"/>
    </row>
    <row r="1472">
      <c r="B1472" s="497"/>
      <c r="H1472" s="500"/>
      <c r="O1472" s="500"/>
      <c r="Q1472" s="498" t="s">
        <v>213</v>
      </c>
      <c r="S1472" s="499"/>
    </row>
    <row r="1473">
      <c r="B1473" s="497"/>
      <c r="H1473" s="500"/>
      <c r="O1473" s="500"/>
      <c r="Q1473" s="498" t="s">
        <v>213</v>
      </c>
      <c r="S1473" s="499"/>
    </row>
    <row r="1474">
      <c r="B1474" s="497"/>
      <c r="H1474" s="500"/>
      <c r="O1474" s="500"/>
      <c r="Q1474" s="498" t="s">
        <v>213</v>
      </c>
      <c r="S1474" s="499"/>
    </row>
    <row r="1475">
      <c r="B1475" s="497"/>
      <c r="H1475" s="500"/>
      <c r="O1475" s="500"/>
      <c r="Q1475" s="498" t="s">
        <v>213</v>
      </c>
      <c r="S1475" s="499"/>
    </row>
    <row r="1476">
      <c r="B1476" s="497"/>
      <c r="H1476" s="500"/>
      <c r="O1476" s="500"/>
      <c r="Q1476" s="498" t="s">
        <v>213</v>
      </c>
      <c r="S1476" s="499"/>
    </row>
    <row r="1477">
      <c r="B1477" s="497"/>
      <c r="H1477" s="500"/>
      <c r="O1477" s="500"/>
      <c r="Q1477" s="498" t="s">
        <v>213</v>
      </c>
      <c r="S1477" s="499"/>
    </row>
    <row r="1478">
      <c r="B1478" s="497"/>
      <c r="H1478" s="500"/>
      <c r="O1478" s="500"/>
      <c r="Q1478" s="498" t="s">
        <v>213</v>
      </c>
      <c r="S1478" s="499"/>
    </row>
    <row r="1479">
      <c r="B1479" s="497"/>
      <c r="H1479" s="500"/>
      <c r="O1479" s="500"/>
      <c r="Q1479" s="498" t="s">
        <v>213</v>
      </c>
      <c r="S1479" s="499"/>
    </row>
    <row r="1480">
      <c r="B1480" s="497"/>
      <c r="H1480" s="500"/>
      <c r="O1480" s="500"/>
      <c r="Q1480" s="498" t="s">
        <v>213</v>
      </c>
      <c r="S1480" s="499"/>
    </row>
    <row r="1481">
      <c r="B1481" s="497"/>
      <c r="H1481" s="500"/>
      <c r="O1481" s="500"/>
      <c r="Q1481" s="498" t="s">
        <v>213</v>
      </c>
      <c r="S1481" s="499"/>
    </row>
    <row r="1482">
      <c r="B1482" s="497"/>
      <c r="H1482" s="500"/>
      <c r="O1482" s="500"/>
      <c r="Q1482" s="498" t="s">
        <v>213</v>
      </c>
      <c r="S1482" s="499"/>
    </row>
    <row r="1483">
      <c r="B1483" s="497"/>
      <c r="H1483" s="500"/>
      <c r="O1483" s="500"/>
      <c r="Q1483" s="498" t="s">
        <v>213</v>
      </c>
      <c r="S1483" s="499"/>
    </row>
    <row r="1484">
      <c r="B1484" s="497"/>
      <c r="H1484" s="500"/>
      <c r="O1484" s="500"/>
      <c r="Q1484" s="498" t="s">
        <v>213</v>
      </c>
      <c r="S1484" s="499"/>
    </row>
    <row r="1485">
      <c r="B1485" s="497"/>
      <c r="H1485" s="500"/>
      <c r="O1485" s="500"/>
      <c r="Q1485" s="498" t="s">
        <v>213</v>
      </c>
      <c r="S1485" s="499"/>
    </row>
    <row r="1486">
      <c r="B1486" s="497"/>
      <c r="H1486" s="500"/>
      <c r="O1486" s="500"/>
      <c r="Q1486" s="498" t="s">
        <v>213</v>
      </c>
      <c r="S1486" s="499"/>
    </row>
    <row r="1487">
      <c r="B1487" s="497"/>
      <c r="H1487" s="500"/>
      <c r="O1487" s="500"/>
      <c r="Q1487" s="498" t="s">
        <v>213</v>
      </c>
      <c r="S1487" s="499"/>
    </row>
    <row r="1488">
      <c r="B1488" s="497"/>
      <c r="H1488" s="500"/>
      <c r="O1488" s="500"/>
      <c r="Q1488" s="498" t="s">
        <v>213</v>
      </c>
      <c r="S1488" s="499"/>
    </row>
    <row r="1489">
      <c r="B1489" s="497"/>
      <c r="H1489" s="500"/>
      <c r="O1489" s="500"/>
      <c r="Q1489" s="498" t="s">
        <v>213</v>
      </c>
      <c r="S1489" s="499"/>
    </row>
    <row r="1490">
      <c r="B1490" s="497"/>
      <c r="H1490" s="500"/>
      <c r="O1490" s="500"/>
      <c r="Q1490" s="498" t="s">
        <v>213</v>
      </c>
      <c r="S1490" s="499"/>
    </row>
    <row r="1491">
      <c r="B1491" s="497"/>
      <c r="H1491" s="500"/>
      <c r="O1491" s="500"/>
      <c r="Q1491" s="498" t="s">
        <v>213</v>
      </c>
      <c r="S1491" s="499"/>
    </row>
    <row r="1492">
      <c r="B1492" s="497"/>
      <c r="H1492" s="500"/>
      <c r="O1492" s="500"/>
      <c r="Q1492" s="498" t="s">
        <v>213</v>
      </c>
      <c r="S1492" s="499"/>
    </row>
    <row r="1493">
      <c r="B1493" s="497"/>
      <c r="H1493" s="500"/>
      <c r="O1493" s="500"/>
      <c r="Q1493" s="498" t="s">
        <v>213</v>
      </c>
      <c r="S1493" s="499"/>
    </row>
    <row r="1494">
      <c r="B1494" s="497"/>
      <c r="H1494" s="500"/>
      <c r="O1494" s="500"/>
      <c r="Q1494" s="498" t="s">
        <v>213</v>
      </c>
      <c r="S1494" s="499"/>
    </row>
    <row r="1495">
      <c r="B1495" s="497"/>
      <c r="H1495" s="500"/>
      <c r="O1495" s="500"/>
      <c r="Q1495" s="498" t="s">
        <v>213</v>
      </c>
      <c r="S1495" s="499"/>
    </row>
    <row r="1496">
      <c r="B1496" s="497"/>
      <c r="H1496" s="500"/>
      <c r="O1496" s="500"/>
      <c r="Q1496" s="498" t="s">
        <v>213</v>
      </c>
      <c r="S1496" s="499"/>
    </row>
    <row r="1497">
      <c r="B1497" s="497"/>
      <c r="H1497" s="500"/>
      <c r="O1497" s="500"/>
      <c r="Q1497" s="498" t="s">
        <v>213</v>
      </c>
      <c r="S1497" s="499"/>
    </row>
    <row r="1498">
      <c r="B1498" s="497"/>
      <c r="H1498" s="500"/>
      <c r="O1498" s="500"/>
      <c r="Q1498" s="498" t="s">
        <v>213</v>
      </c>
      <c r="S1498" s="499"/>
    </row>
    <row r="1499">
      <c r="B1499" s="497"/>
      <c r="H1499" s="500"/>
      <c r="O1499" s="500"/>
      <c r="Q1499" s="498" t="s">
        <v>213</v>
      </c>
      <c r="S1499" s="499"/>
    </row>
    <row r="1500">
      <c r="B1500" s="497"/>
      <c r="H1500" s="500"/>
      <c r="O1500" s="500"/>
      <c r="Q1500" s="498" t="s">
        <v>213</v>
      </c>
      <c r="S1500" s="499"/>
    </row>
    <row r="1501">
      <c r="B1501" s="497"/>
      <c r="H1501" s="500"/>
      <c r="O1501" s="500"/>
      <c r="Q1501" s="498" t="s">
        <v>213</v>
      </c>
      <c r="S1501" s="499"/>
    </row>
    <row r="1502">
      <c r="B1502" s="497"/>
      <c r="H1502" s="500"/>
      <c r="O1502" s="500"/>
      <c r="Q1502" s="498" t="s">
        <v>213</v>
      </c>
      <c r="S1502" s="499"/>
    </row>
    <row r="1503">
      <c r="B1503" s="497"/>
      <c r="H1503" s="500"/>
      <c r="O1503" s="500"/>
      <c r="Q1503" s="498" t="s">
        <v>213</v>
      </c>
      <c r="S1503" s="499"/>
    </row>
    <row r="1504">
      <c r="B1504" s="497"/>
      <c r="H1504" s="500"/>
      <c r="O1504" s="500"/>
      <c r="Q1504" s="498" t="s">
        <v>213</v>
      </c>
      <c r="S1504" s="499"/>
    </row>
    <row r="1505">
      <c r="B1505" s="497"/>
      <c r="H1505" s="500"/>
      <c r="O1505" s="500"/>
      <c r="Q1505" s="498" t="s">
        <v>213</v>
      </c>
      <c r="S1505" s="499"/>
    </row>
    <row r="1506">
      <c r="B1506" s="497"/>
      <c r="H1506" s="500"/>
      <c r="O1506" s="500"/>
      <c r="Q1506" s="498" t="s">
        <v>213</v>
      </c>
      <c r="S1506" s="499"/>
    </row>
    <row r="1507">
      <c r="B1507" s="497"/>
      <c r="H1507" s="500"/>
      <c r="O1507" s="500"/>
      <c r="Q1507" s="498" t="s">
        <v>213</v>
      </c>
      <c r="S1507" s="499"/>
    </row>
    <row r="1508">
      <c r="B1508" s="497"/>
      <c r="H1508" s="500"/>
      <c r="O1508" s="500"/>
      <c r="Q1508" s="498" t="s">
        <v>213</v>
      </c>
      <c r="S1508" s="499"/>
    </row>
    <row r="1509">
      <c r="B1509" s="497"/>
      <c r="H1509" s="500"/>
      <c r="O1509" s="500"/>
      <c r="Q1509" s="498" t="s">
        <v>213</v>
      </c>
      <c r="S1509" s="499"/>
    </row>
    <row r="1510">
      <c r="B1510" s="497"/>
      <c r="H1510" s="500"/>
      <c r="O1510" s="500"/>
      <c r="Q1510" s="498" t="s">
        <v>213</v>
      </c>
      <c r="S1510" s="499"/>
    </row>
    <row r="1511">
      <c r="B1511" s="497"/>
      <c r="H1511" s="500"/>
      <c r="O1511" s="500"/>
      <c r="Q1511" s="498" t="s">
        <v>213</v>
      </c>
      <c r="S1511" s="499"/>
    </row>
    <row r="1512">
      <c r="B1512" s="497"/>
      <c r="H1512" s="500"/>
      <c r="O1512" s="500"/>
      <c r="Q1512" s="498" t="s">
        <v>213</v>
      </c>
      <c r="S1512" s="499"/>
    </row>
    <row r="1513">
      <c r="B1513" s="497"/>
      <c r="H1513" s="500"/>
      <c r="O1513" s="500"/>
      <c r="Q1513" s="498" t="s">
        <v>213</v>
      </c>
      <c r="S1513" s="499"/>
    </row>
    <row r="1514">
      <c r="B1514" s="497"/>
      <c r="H1514" s="500"/>
      <c r="O1514" s="500"/>
      <c r="Q1514" s="498" t="s">
        <v>213</v>
      </c>
      <c r="S1514" s="499"/>
    </row>
    <row r="1515">
      <c r="B1515" s="497"/>
      <c r="H1515" s="500"/>
      <c r="O1515" s="500"/>
      <c r="Q1515" s="498" t="s">
        <v>213</v>
      </c>
      <c r="S1515" s="499"/>
    </row>
    <row r="1516">
      <c r="B1516" s="497"/>
      <c r="H1516" s="500"/>
      <c r="O1516" s="500"/>
      <c r="Q1516" s="498" t="s">
        <v>213</v>
      </c>
      <c r="S1516" s="499"/>
    </row>
    <row r="1517">
      <c r="B1517" s="497"/>
      <c r="H1517" s="500"/>
      <c r="O1517" s="500"/>
      <c r="Q1517" s="498" t="s">
        <v>213</v>
      </c>
      <c r="S1517" s="499"/>
    </row>
    <row r="1518">
      <c r="B1518" s="497"/>
      <c r="H1518" s="500"/>
      <c r="O1518" s="500"/>
      <c r="Q1518" s="498" t="s">
        <v>213</v>
      </c>
      <c r="S1518" s="499"/>
    </row>
    <row r="1519">
      <c r="B1519" s="497"/>
      <c r="H1519" s="500"/>
      <c r="O1519" s="500"/>
      <c r="Q1519" s="498" t="s">
        <v>213</v>
      </c>
      <c r="S1519" s="499"/>
    </row>
    <row r="1520">
      <c r="B1520" s="497"/>
      <c r="H1520" s="500"/>
      <c r="O1520" s="500"/>
      <c r="Q1520" s="498" t="s">
        <v>213</v>
      </c>
      <c r="S1520" s="499"/>
    </row>
    <row r="1521">
      <c r="B1521" s="497"/>
      <c r="H1521" s="500"/>
      <c r="O1521" s="500"/>
      <c r="Q1521" s="498" t="s">
        <v>213</v>
      </c>
      <c r="S1521" s="499"/>
    </row>
    <row r="1522">
      <c r="B1522" s="497"/>
      <c r="H1522" s="500"/>
      <c r="O1522" s="500"/>
      <c r="Q1522" s="498" t="s">
        <v>213</v>
      </c>
      <c r="S1522" s="499"/>
    </row>
    <row r="1523">
      <c r="B1523" s="497"/>
      <c r="H1523" s="500"/>
      <c r="O1523" s="500"/>
      <c r="Q1523" s="498" t="s">
        <v>213</v>
      </c>
      <c r="S1523" s="499"/>
    </row>
    <row r="1524">
      <c r="B1524" s="497"/>
      <c r="H1524" s="500"/>
      <c r="O1524" s="500"/>
      <c r="Q1524" s="498" t="s">
        <v>213</v>
      </c>
      <c r="S1524" s="499"/>
    </row>
    <row r="1525">
      <c r="B1525" s="497"/>
      <c r="H1525" s="500"/>
      <c r="O1525" s="500"/>
      <c r="Q1525" s="498" t="s">
        <v>213</v>
      </c>
      <c r="S1525" s="499"/>
    </row>
    <row r="1526">
      <c r="B1526" s="497"/>
      <c r="H1526" s="500"/>
      <c r="O1526" s="500"/>
      <c r="Q1526" s="498" t="s">
        <v>213</v>
      </c>
      <c r="S1526" s="499"/>
    </row>
    <row r="1527">
      <c r="B1527" s="497"/>
      <c r="H1527" s="500"/>
      <c r="O1527" s="500"/>
      <c r="Q1527" s="498" t="s">
        <v>213</v>
      </c>
      <c r="S1527" s="499"/>
    </row>
    <row r="1528">
      <c r="B1528" s="497"/>
      <c r="H1528" s="500"/>
      <c r="O1528" s="500"/>
      <c r="Q1528" s="498" t="s">
        <v>213</v>
      </c>
      <c r="S1528" s="499"/>
    </row>
    <row r="1529">
      <c r="B1529" s="497"/>
      <c r="H1529" s="500"/>
      <c r="O1529" s="500"/>
      <c r="Q1529" s="498" t="s">
        <v>213</v>
      </c>
      <c r="S1529" s="499"/>
    </row>
    <row r="1530">
      <c r="B1530" s="497"/>
      <c r="H1530" s="500"/>
      <c r="O1530" s="500"/>
      <c r="Q1530" s="498" t="s">
        <v>213</v>
      </c>
      <c r="S1530" s="499"/>
    </row>
    <row r="1531">
      <c r="B1531" s="497"/>
      <c r="H1531" s="500"/>
      <c r="O1531" s="500"/>
      <c r="Q1531" s="498" t="s">
        <v>213</v>
      </c>
      <c r="S1531" s="499"/>
    </row>
    <row r="1532">
      <c r="B1532" s="497"/>
      <c r="H1532" s="500"/>
      <c r="O1532" s="500"/>
      <c r="Q1532" s="498" t="s">
        <v>213</v>
      </c>
      <c r="S1532" s="499"/>
    </row>
    <row r="1533">
      <c r="B1533" s="497"/>
      <c r="H1533" s="500"/>
      <c r="O1533" s="500"/>
      <c r="Q1533" s="498" t="s">
        <v>213</v>
      </c>
      <c r="S1533" s="499"/>
    </row>
    <row r="1534">
      <c r="B1534" s="497"/>
      <c r="H1534" s="500"/>
      <c r="O1534" s="500"/>
      <c r="Q1534" s="498" t="s">
        <v>213</v>
      </c>
      <c r="S1534" s="499"/>
    </row>
    <row r="1535">
      <c r="B1535" s="497"/>
      <c r="H1535" s="500"/>
      <c r="O1535" s="500"/>
      <c r="Q1535" s="498" t="s">
        <v>213</v>
      </c>
      <c r="S1535" s="499"/>
    </row>
    <row r="1536">
      <c r="B1536" s="497"/>
      <c r="H1536" s="500"/>
      <c r="O1536" s="500"/>
      <c r="Q1536" s="498" t="s">
        <v>213</v>
      </c>
      <c r="S1536" s="499"/>
    </row>
    <row r="1537">
      <c r="B1537" s="497"/>
      <c r="H1537" s="500"/>
      <c r="O1537" s="500"/>
      <c r="Q1537" s="498" t="s">
        <v>213</v>
      </c>
      <c r="S1537" s="499"/>
    </row>
    <row r="1538">
      <c r="B1538" s="497"/>
      <c r="H1538" s="500"/>
      <c r="O1538" s="500"/>
      <c r="Q1538" s="498" t="s">
        <v>213</v>
      </c>
      <c r="S1538" s="499"/>
    </row>
    <row r="1539">
      <c r="B1539" s="497"/>
      <c r="H1539" s="500"/>
      <c r="O1539" s="500"/>
      <c r="Q1539" s="498" t="s">
        <v>213</v>
      </c>
      <c r="S1539" s="499"/>
    </row>
    <row r="1540">
      <c r="B1540" s="497"/>
      <c r="H1540" s="500"/>
      <c r="O1540" s="500"/>
      <c r="Q1540" s="498" t="s">
        <v>213</v>
      </c>
      <c r="S1540" s="499"/>
    </row>
    <row r="1541">
      <c r="B1541" s="497"/>
      <c r="H1541" s="500"/>
      <c r="O1541" s="500"/>
      <c r="Q1541" s="498" t="s">
        <v>213</v>
      </c>
      <c r="S1541" s="499"/>
    </row>
    <row r="1542">
      <c r="B1542" s="497"/>
      <c r="H1542" s="500"/>
      <c r="O1542" s="500"/>
      <c r="Q1542" s="498" t="s">
        <v>213</v>
      </c>
      <c r="S1542" s="499"/>
    </row>
    <row r="1543">
      <c r="B1543" s="497"/>
      <c r="H1543" s="500"/>
      <c r="O1543" s="500"/>
      <c r="Q1543" s="498" t="s">
        <v>213</v>
      </c>
      <c r="S1543" s="499"/>
    </row>
    <row r="1544">
      <c r="B1544" s="497"/>
      <c r="H1544" s="500"/>
      <c r="O1544" s="500"/>
      <c r="Q1544" s="498" t="s">
        <v>213</v>
      </c>
      <c r="S1544" s="499"/>
    </row>
    <row r="1545">
      <c r="B1545" s="497"/>
      <c r="H1545" s="500"/>
      <c r="O1545" s="500"/>
      <c r="Q1545" s="498" t="s">
        <v>213</v>
      </c>
      <c r="S1545" s="499"/>
    </row>
    <row r="1546">
      <c r="B1546" s="497"/>
      <c r="H1546" s="500"/>
      <c r="O1546" s="500"/>
      <c r="Q1546" s="498" t="s">
        <v>213</v>
      </c>
      <c r="S1546" s="499"/>
    </row>
    <row r="1547">
      <c r="B1547" s="497"/>
      <c r="H1547" s="500"/>
      <c r="O1547" s="500"/>
      <c r="Q1547" s="498" t="s">
        <v>213</v>
      </c>
      <c r="S1547" s="499"/>
    </row>
    <row r="1548">
      <c r="B1548" s="497"/>
      <c r="H1548" s="500"/>
      <c r="O1548" s="500"/>
      <c r="Q1548" s="498" t="s">
        <v>213</v>
      </c>
      <c r="S1548" s="499"/>
    </row>
    <row r="1549">
      <c r="B1549" s="497"/>
      <c r="H1549" s="500"/>
      <c r="O1549" s="500"/>
      <c r="Q1549" s="498" t="s">
        <v>213</v>
      </c>
      <c r="S1549" s="499"/>
    </row>
    <row r="1550">
      <c r="B1550" s="497"/>
      <c r="H1550" s="500"/>
      <c r="O1550" s="500"/>
      <c r="Q1550" s="498" t="s">
        <v>213</v>
      </c>
      <c r="S1550" s="499"/>
    </row>
    <row r="1551">
      <c r="B1551" s="497"/>
      <c r="H1551" s="500"/>
      <c r="O1551" s="500"/>
      <c r="Q1551" s="498" t="s">
        <v>213</v>
      </c>
      <c r="S1551" s="499"/>
    </row>
    <row r="1552">
      <c r="B1552" s="497"/>
      <c r="H1552" s="500"/>
      <c r="O1552" s="500"/>
      <c r="Q1552" s="498" t="s">
        <v>213</v>
      </c>
      <c r="S1552" s="499"/>
    </row>
    <row r="1553">
      <c r="B1553" s="497"/>
      <c r="H1553" s="500"/>
      <c r="O1553" s="500"/>
      <c r="Q1553" s="498" t="s">
        <v>213</v>
      </c>
      <c r="S1553" s="499"/>
    </row>
    <row r="1554">
      <c r="B1554" s="497"/>
      <c r="H1554" s="500"/>
      <c r="O1554" s="500"/>
      <c r="Q1554" s="498" t="s">
        <v>213</v>
      </c>
      <c r="S1554" s="499"/>
    </row>
    <row r="1555">
      <c r="B1555" s="497"/>
      <c r="H1555" s="500"/>
      <c r="O1555" s="500"/>
      <c r="Q1555" s="498" t="s">
        <v>213</v>
      </c>
      <c r="S1555" s="499"/>
    </row>
    <row r="1556">
      <c r="B1556" s="497"/>
      <c r="H1556" s="500"/>
      <c r="O1556" s="500"/>
      <c r="Q1556" s="498" t="s">
        <v>213</v>
      </c>
      <c r="S1556" s="499"/>
    </row>
    <row r="1557">
      <c r="B1557" s="497"/>
      <c r="H1557" s="500"/>
      <c r="O1557" s="500"/>
      <c r="Q1557" s="498" t="s">
        <v>213</v>
      </c>
      <c r="S1557" s="499"/>
    </row>
    <row r="1558">
      <c r="B1558" s="497"/>
      <c r="H1558" s="500"/>
      <c r="O1558" s="500"/>
      <c r="Q1558" s="498" t="s">
        <v>213</v>
      </c>
      <c r="S1558" s="499"/>
    </row>
    <row r="1559">
      <c r="B1559" s="497"/>
      <c r="H1559" s="500"/>
      <c r="O1559" s="500"/>
      <c r="Q1559" s="498" t="s">
        <v>213</v>
      </c>
      <c r="S1559" s="499"/>
    </row>
    <row r="1560">
      <c r="B1560" s="497"/>
      <c r="H1560" s="500"/>
      <c r="O1560" s="500"/>
      <c r="Q1560" s="498" t="s">
        <v>213</v>
      </c>
      <c r="S1560" s="499"/>
    </row>
    <row r="1561">
      <c r="B1561" s="497"/>
      <c r="H1561" s="500"/>
      <c r="O1561" s="500"/>
      <c r="Q1561" s="498" t="s">
        <v>213</v>
      </c>
      <c r="S1561" s="499"/>
    </row>
    <row r="1562">
      <c r="B1562" s="497"/>
      <c r="H1562" s="500"/>
      <c r="O1562" s="500"/>
      <c r="Q1562" s="498" t="s">
        <v>213</v>
      </c>
      <c r="S1562" s="499"/>
    </row>
    <row r="1563">
      <c r="B1563" s="497"/>
      <c r="H1563" s="500"/>
      <c r="O1563" s="500"/>
      <c r="Q1563" s="498" t="s">
        <v>213</v>
      </c>
      <c r="S1563" s="499"/>
    </row>
    <row r="1564">
      <c r="B1564" s="497"/>
      <c r="H1564" s="500"/>
      <c r="O1564" s="500"/>
      <c r="Q1564" s="498" t="s">
        <v>213</v>
      </c>
      <c r="S1564" s="499"/>
    </row>
    <row r="1565">
      <c r="B1565" s="497"/>
      <c r="H1565" s="500"/>
      <c r="O1565" s="500"/>
      <c r="Q1565" s="498" t="s">
        <v>213</v>
      </c>
      <c r="S1565" s="499"/>
    </row>
    <row r="1566">
      <c r="B1566" s="497"/>
      <c r="H1566" s="500"/>
      <c r="O1566" s="500"/>
      <c r="Q1566" s="498" t="s">
        <v>213</v>
      </c>
      <c r="S1566" s="499"/>
    </row>
    <row r="1567">
      <c r="B1567" s="497"/>
      <c r="H1567" s="500"/>
      <c r="O1567" s="500"/>
      <c r="Q1567" s="498" t="s">
        <v>213</v>
      </c>
      <c r="S1567" s="499"/>
    </row>
    <row r="1568">
      <c r="B1568" s="497"/>
      <c r="H1568" s="500"/>
      <c r="O1568" s="500"/>
      <c r="Q1568" s="498" t="s">
        <v>213</v>
      </c>
      <c r="S1568" s="499"/>
    </row>
    <row r="1569">
      <c r="B1569" s="497"/>
      <c r="H1569" s="500"/>
      <c r="O1569" s="500"/>
      <c r="Q1569" s="498" t="s">
        <v>213</v>
      </c>
      <c r="S1569" s="499"/>
    </row>
    <row r="1570">
      <c r="B1570" s="497"/>
      <c r="H1570" s="500"/>
      <c r="O1570" s="500"/>
      <c r="Q1570" s="498" t="s">
        <v>213</v>
      </c>
      <c r="S1570" s="499"/>
    </row>
    <row r="1571">
      <c r="B1571" s="497"/>
      <c r="H1571" s="500"/>
      <c r="O1571" s="500"/>
      <c r="Q1571" s="498" t="s">
        <v>213</v>
      </c>
      <c r="S1571" s="499"/>
    </row>
    <row r="1572">
      <c r="B1572" s="497"/>
      <c r="H1572" s="500"/>
      <c r="O1572" s="500"/>
      <c r="Q1572" s="498" t="s">
        <v>213</v>
      </c>
      <c r="S1572" s="499"/>
    </row>
    <row r="1573">
      <c r="B1573" s="497"/>
      <c r="H1573" s="500"/>
      <c r="O1573" s="500"/>
      <c r="Q1573" s="498" t="s">
        <v>213</v>
      </c>
      <c r="S1573" s="499"/>
    </row>
    <row r="1574">
      <c r="B1574" s="497"/>
      <c r="H1574" s="500"/>
      <c r="O1574" s="500"/>
      <c r="Q1574" s="498" t="s">
        <v>213</v>
      </c>
      <c r="S1574" s="499"/>
    </row>
    <row r="1575">
      <c r="B1575" s="497"/>
      <c r="H1575" s="500"/>
      <c r="O1575" s="500"/>
      <c r="Q1575" s="498" t="s">
        <v>213</v>
      </c>
      <c r="S1575" s="499"/>
    </row>
    <row r="1576">
      <c r="B1576" s="497"/>
      <c r="H1576" s="500"/>
      <c r="O1576" s="500"/>
      <c r="Q1576" s="498" t="s">
        <v>213</v>
      </c>
      <c r="S1576" s="499"/>
    </row>
    <row r="1577">
      <c r="B1577" s="497"/>
      <c r="H1577" s="500"/>
      <c r="O1577" s="500"/>
      <c r="Q1577" s="498" t="s">
        <v>213</v>
      </c>
      <c r="S1577" s="499"/>
    </row>
    <row r="1578">
      <c r="B1578" s="497"/>
      <c r="H1578" s="500"/>
      <c r="O1578" s="500"/>
      <c r="Q1578" s="498" t="s">
        <v>213</v>
      </c>
      <c r="S1578" s="499"/>
    </row>
    <row r="1579">
      <c r="B1579" s="497"/>
      <c r="H1579" s="500"/>
      <c r="O1579" s="500"/>
      <c r="Q1579" s="498" t="s">
        <v>213</v>
      </c>
      <c r="S1579" s="499"/>
    </row>
    <row r="1580">
      <c r="B1580" s="497"/>
      <c r="H1580" s="500"/>
      <c r="O1580" s="500"/>
      <c r="Q1580" s="498" t="s">
        <v>213</v>
      </c>
      <c r="S1580" s="499"/>
    </row>
    <row r="1581">
      <c r="B1581" s="497"/>
      <c r="H1581" s="500"/>
      <c r="O1581" s="500"/>
      <c r="Q1581" s="498" t="s">
        <v>213</v>
      </c>
      <c r="S1581" s="499"/>
    </row>
    <row r="1582">
      <c r="B1582" s="497"/>
      <c r="H1582" s="500"/>
      <c r="O1582" s="500"/>
      <c r="Q1582" s="498" t="s">
        <v>213</v>
      </c>
      <c r="S1582" s="499"/>
    </row>
    <row r="1583">
      <c r="B1583" s="497"/>
      <c r="H1583" s="500"/>
      <c r="O1583" s="500"/>
      <c r="Q1583" s="498" t="s">
        <v>213</v>
      </c>
      <c r="S1583" s="499"/>
    </row>
    <row r="1584">
      <c r="B1584" s="497"/>
      <c r="H1584" s="500"/>
      <c r="O1584" s="500"/>
      <c r="Q1584" s="498" t="s">
        <v>213</v>
      </c>
      <c r="S1584" s="499"/>
    </row>
    <row r="1585">
      <c r="B1585" s="497"/>
      <c r="H1585" s="500"/>
      <c r="O1585" s="500"/>
      <c r="Q1585" s="498" t="s">
        <v>213</v>
      </c>
      <c r="S1585" s="499"/>
    </row>
    <row r="1586">
      <c r="B1586" s="497"/>
      <c r="H1586" s="500"/>
      <c r="O1586" s="500"/>
      <c r="Q1586" s="498" t="s">
        <v>213</v>
      </c>
      <c r="S1586" s="499"/>
    </row>
    <row r="1587">
      <c r="B1587" s="497"/>
      <c r="H1587" s="500"/>
      <c r="O1587" s="500"/>
      <c r="Q1587" s="498" t="s">
        <v>213</v>
      </c>
      <c r="S1587" s="499"/>
    </row>
    <row r="1588">
      <c r="B1588" s="497"/>
      <c r="H1588" s="500"/>
      <c r="O1588" s="500"/>
      <c r="Q1588" s="498" t="s">
        <v>213</v>
      </c>
      <c r="S1588" s="499"/>
    </row>
    <row r="1589">
      <c r="B1589" s="497"/>
      <c r="H1589" s="500"/>
      <c r="O1589" s="500"/>
      <c r="Q1589" s="498" t="s">
        <v>213</v>
      </c>
      <c r="S1589" s="499"/>
    </row>
    <row r="1590">
      <c r="B1590" s="497"/>
      <c r="H1590" s="500"/>
      <c r="O1590" s="500"/>
      <c r="Q1590" s="498" t="s">
        <v>213</v>
      </c>
      <c r="S1590" s="499"/>
    </row>
    <row r="1591">
      <c r="B1591" s="497"/>
      <c r="H1591" s="500"/>
      <c r="O1591" s="500"/>
      <c r="Q1591" s="498" t="s">
        <v>213</v>
      </c>
      <c r="S1591" s="499"/>
    </row>
    <row r="1592">
      <c r="B1592" s="497"/>
      <c r="H1592" s="500"/>
      <c r="O1592" s="500"/>
      <c r="Q1592" s="498" t="s">
        <v>213</v>
      </c>
      <c r="S1592" s="499"/>
    </row>
    <row r="1593">
      <c r="B1593" s="497"/>
      <c r="H1593" s="500"/>
      <c r="O1593" s="500"/>
      <c r="Q1593" s="498" t="s">
        <v>213</v>
      </c>
      <c r="S1593" s="499"/>
    </row>
    <row r="1594">
      <c r="B1594" s="497"/>
      <c r="H1594" s="500"/>
      <c r="O1594" s="500"/>
      <c r="Q1594" s="498" t="s">
        <v>213</v>
      </c>
      <c r="S1594" s="499"/>
    </row>
    <row r="1595">
      <c r="B1595" s="497"/>
      <c r="H1595" s="500"/>
      <c r="O1595" s="500"/>
      <c r="Q1595" s="498" t="s">
        <v>213</v>
      </c>
      <c r="S1595" s="499"/>
    </row>
    <row r="1596">
      <c r="B1596" s="497"/>
      <c r="H1596" s="500"/>
      <c r="O1596" s="500"/>
      <c r="Q1596" s="498" t="s">
        <v>213</v>
      </c>
      <c r="S1596" s="499"/>
    </row>
    <row r="1597">
      <c r="B1597" s="497"/>
      <c r="H1597" s="500"/>
      <c r="O1597" s="500"/>
      <c r="Q1597" s="498" t="s">
        <v>213</v>
      </c>
      <c r="S1597" s="499"/>
    </row>
    <row r="1598">
      <c r="B1598" s="497"/>
      <c r="H1598" s="500"/>
      <c r="O1598" s="500"/>
      <c r="Q1598" s="498" t="s">
        <v>213</v>
      </c>
      <c r="S1598" s="499"/>
    </row>
    <row r="1599">
      <c r="B1599" s="497"/>
      <c r="H1599" s="500"/>
      <c r="O1599" s="500"/>
      <c r="Q1599" s="498" t="s">
        <v>213</v>
      </c>
      <c r="S1599" s="499"/>
    </row>
    <row r="1600">
      <c r="B1600" s="497"/>
      <c r="H1600" s="500"/>
      <c r="O1600" s="500"/>
      <c r="Q1600" s="498" t="s">
        <v>213</v>
      </c>
      <c r="S1600" s="499"/>
    </row>
    <row r="1601">
      <c r="B1601" s="497"/>
      <c r="H1601" s="500"/>
      <c r="O1601" s="500"/>
      <c r="Q1601" s="498" t="s">
        <v>213</v>
      </c>
      <c r="S1601" s="499"/>
    </row>
    <row r="1602">
      <c r="B1602" s="497"/>
      <c r="H1602" s="500"/>
      <c r="O1602" s="500"/>
      <c r="Q1602" s="498" t="s">
        <v>213</v>
      </c>
      <c r="S1602" s="499"/>
    </row>
    <row r="1603">
      <c r="B1603" s="497"/>
      <c r="H1603" s="500"/>
      <c r="O1603" s="500"/>
      <c r="Q1603" s="498" t="s">
        <v>213</v>
      </c>
      <c r="S1603" s="499"/>
    </row>
    <row r="1604">
      <c r="B1604" s="497"/>
      <c r="H1604" s="500"/>
      <c r="O1604" s="500"/>
      <c r="Q1604" s="498" t="s">
        <v>213</v>
      </c>
      <c r="S1604" s="499"/>
    </row>
    <row r="1605">
      <c r="B1605" s="497"/>
      <c r="H1605" s="500"/>
      <c r="O1605" s="500"/>
      <c r="Q1605" s="498" t="s">
        <v>213</v>
      </c>
      <c r="S1605" s="499"/>
    </row>
    <row r="1606">
      <c r="B1606" s="497"/>
      <c r="H1606" s="500"/>
      <c r="O1606" s="500"/>
      <c r="Q1606" s="498" t="s">
        <v>213</v>
      </c>
      <c r="S1606" s="499"/>
    </row>
    <row r="1607">
      <c r="B1607" s="497"/>
      <c r="H1607" s="500"/>
      <c r="O1607" s="500"/>
      <c r="Q1607" s="498" t="s">
        <v>213</v>
      </c>
      <c r="S1607" s="499"/>
    </row>
    <row r="1608">
      <c r="B1608" s="497"/>
      <c r="H1608" s="500"/>
      <c r="O1608" s="500"/>
      <c r="Q1608" s="498" t="s">
        <v>213</v>
      </c>
      <c r="S1608" s="499"/>
    </row>
    <row r="1609">
      <c r="B1609" s="497"/>
      <c r="H1609" s="500"/>
      <c r="O1609" s="500"/>
      <c r="Q1609" s="498" t="s">
        <v>213</v>
      </c>
      <c r="S1609" s="499"/>
    </row>
    <row r="1610">
      <c r="B1610" s="497"/>
      <c r="H1610" s="500"/>
      <c r="O1610" s="500"/>
      <c r="Q1610" s="498" t="s">
        <v>213</v>
      </c>
      <c r="S1610" s="499"/>
    </row>
    <row r="1611">
      <c r="B1611" s="497"/>
      <c r="H1611" s="500"/>
      <c r="O1611" s="500"/>
      <c r="Q1611" s="498" t="s">
        <v>213</v>
      </c>
      <c r="S1611" s="499"/>
    </row>
    <row r="1612">
      <c r="B1612" s="497"/>
      <c r="H1612" s="500"/>
      <c r="O1612" s="500"/>
      <c r="Q1612" s="498" t="s">
        <v>213</v>
      </c>
      <c r="S1612" s="499"/>
    </row>
    <row r="1613">
      <c r="B1613" s="497"/>
      <c r="H1613" s="500"/>
      <c r="O1613" s="500"/>
      <c r="Q1613" s="498" t="s">
        <v>213</v>
      </c>
      <c r="S1613" s="499"/>
    </row>
    <row r="1614">
      <c r="B1614" s="497"/>
      <c r="H1614" s="500"/>
      <c r="O1614" s="500"/>
      <c r="Q1614" s="498" t="s">
        <v>213</v>
      </c>
      <c r="S1614" s="499"/>
    </row>
    <row r="1615">
      <c r="B1615" s="497"/>
      <c r="H1615" s="500"/>
      <c r="O1615" s="500"/>
      <c r="Q1615" s="498" t="s">
        <v>213</v>
      </c>
      <c r="S1615" s="499"/>
    </row>
    <row r="1616">
      <c r="B1616" s="497"/>
      <c r="H1616" s="500"/>
      <c r="O1616" s="500"/>
      <c r="Q1616" s="498" t="s">
        <v>213</v>
      </c>
      <c r="S1616" s="499"/>
    </row>
    <row r="1617">
      <c r="B1617" s="497"/>
      <c r="H1617" s="500"/>
      <c r="O1617" s="500"/>
      <c r="Q1617" s="498" t="s">
        <v>213</v>
      </c>
      <c r="S1617" s="499"/>
    </row>
    <row r="1618">
      <c r="B1618" s="497"/>
      <c r="H1618" s="500"/>
      <c r="O1618" s="500"/>
      <c r="Q1618" s="498" t="s">
        <v>213</v>
      </c>
      <c r="S1618" s="499"/>
    </row>
    <row r="1619">
      <c r="B1619" s="497"/>
      <c r="H1619" s="500"/>
      <c r="O1619" s="500"/>
      <c r="Q1619" s="498" t="s">
        <v>213</v>
      </c>
      <c r="S1619" s="499"/>
    </row>
    <row r="1620">
      <c r="B1620" s="497"/>
      <c r="H1620" s="500"/>
      <c r="O1620" s="500"/>
      <c r="Q1620" s="498" t="s">
        <v>213</v>
      </c>
      <c r="S1620" s="499"/>
    </row>
    <row r="1621">
      <c r="B1621" s="497"/>
      <c r="H1621" s="500"/>
      <c r="O1621" s="500"/>
      <c r="Q1621" s="498" t="s">
        <v>213</v>
      </c>
      <c r="S1621" s="499"/>
    </row>
    <row r="1622">
      <c r="B1622" s="497"/>
      <c r="H1622" s="500"/>
      <c r="O1622" s="500"/>
      <c r="Q1622" s="498" t="s">
        <v>213</v>
      </c>
      <c r="S1622" s="499"/>
    </row>
    <row r="1623">
      <c r="B1623" s="497"/>
      <c r="H1623" s="500"/>
      <c r="O1623" s="500"/>
      <c r="Q1623" s="498" t="s">
        <v>213</v>
      </c>
      <c r="S1623" s="499"/>
    </row>
    <row r="1624">
      <c r="B1624" s="497"/>
      <c r="H1624" s="500"/>
      <c r="O1624" s="500"/>
      <c r="Q1624" s="498" t="s">
        <v>213</v>
      </c>
      <c r="S1624" s="499"/>
    </row>
    <row r="1625">
      <c r="B1625" s="497"/>
      <c r="H1625" s="500"/>
      <c r="O1625" s="500"/>
      <c r="Q1625" s="498" t="s">
        <v>213</v>
      </c>
      <c r="S1625" s="499"/>
    </row>
    <row r="1626">
      <c r="B1626" s="497"/>
      <c r="H1626" s="500"/>
      <c r="O1626" s="500"/>
      <c r="Q1626" s="498" t="s">
        <v>213</v>
      </c>
      <c r="S1626" s="499"/>
    </row>
    <row r="1627">
      <c r="B1627" s="497"/>
      <c r="H1627" s="500"/>
      <c r="O1627" s="500"/>
      <c r="Q1627" s="498" t="s">
        <v>213</v>
      </c>
      <c r="S1627" s="499"/>
    </row>
    <row r="1628">
      <c r="B1628" s="497"/>
      <c r="H1628" s="500"/>
      <c r="O1628" s="500"/>
      <c r="Q1628" s="498" t="s">
        <v>213</v>
      </c>
      <c r="S1628" s="499"/>
    </row>
    <row r="1629">
      <c r="B1629" s="497"/>
      <c r="H1629" s="500"/>
      <c r="O1629" s="500"/>
      <c r="Q1629" s="498" t="s">
        <v>213</v>
      </c>
      <c r="S1629" s="499"/>
    </row>
    <row r="1630">
      <c r="B1630" s="497"/>
      <c r="H1630" s="500"/>
      <c r="O1630" s="500"/>
      <c r="Q1630" s="498" t="s">
        <v>213</v>
      </c>
      <c r="S1630" s="499"/>
    </row>
    <row r="1631">
      <c r="B1631" s="497"/>
      <c r="H1631" s="500"/>
      <c r="O1631" s="500"/>
      <c r="Q1631" s="498" t="s">
        <v>213</v>
      </c>
      <c r="S1631" s="499"/>
    </row>
    <row r="1632">
      <c r="B1632" s="497"/>
      <c r="H1632" s="500"/>
      <c r="O1632" s="500"/>
      <c r="Q1632" s="498" t="s">
        <v>213</v>
      </c>
      <c r="S1632" s="499"/>
    </row>
    <row r="1633">
      <c r="B1633" s="497"/>
      <c r="H1633" s="500"/>
      <c r="O1633" s="500"/>
      <c r="Q1633" s="498" t="s">
        <v>213</v>
      </c>
      <c r="S1633" s="499"/>
    </row>
    <row r="1634">
      <c r="B1634" s="497"/>
      <c r="H1634" s="500"/>
      <c r="O1634" s="500"/>
      <c r="Q1634" s="498" t="s">
        <v>213</v>
      </c>
      <c r="S1634" s="499"/>
    </row>
    <row r="1635">
      <c r="B1635" s="497"/>
      <c r="H1635" s="500"/>
      <c r="O1635" s="500"/>
      <c r="Q1635" s="498" t="s">
        <v>213</v>
      </c>
      <c r="S1635" s="499"/>
    </row>
    <row r="1636">
      <c r="B1636" s="497"/>
      <c r="H1636" s="500"/>
      <c r="O1636" s="500"/>
      <c r="Q1636" s="498" t="s">
        <v>213</v>
      </c>
      <c r="S1636" s="499"/>
    </row>
    <row r="1637">
      <c r="B1637" s="497"/>
      <c r="H1637" s="500"/>
      <c r="O1637" s="500"/>
      <c r="Q1637" s="498" t="s">
        <v>213</v>
      </c>
      <c r="S1637" s="499"/>
    </row>
    <row r="1638">
      <c r="B1638" s="497"/>
      <c r="H1638" s="500"/>
      <c r="O1638" s="500"/>
      <c r="Q1638" s="498" t="s">
        <v>213</v>
      </c>
      <c r="S1638" s="499"/>
    </row>
    <row r="1639">
      <c r="B1639" s="497"/>
      <c r="H1639" s="500"/>
      <c r="O1639" s="500"/>
      <c r="Q1639" s="498" t="s">
        <v>213</v>
      </c>
      <c r="S1639" s="499"/>
    </row>
    <row r="1640">
      <c r="B1640" s="497"/>
      <c r="H1640" s="500"/>
      <c r="O1640" s="500"/>
      <c r="Q1640" s="498" t="s">
        <v>213</v>
      </c>
      <c r="S1640" s="499"/>
    </row>
    <row r="1641">
      <c r="B1641" s="497"/>
      <c r="H1641" s="500"/>
      <c r="O1641" s="500"/>
      <c r="Q1641" s="498" t="s">
        <v>213</v>
      </c>
      <c r="S1641" s="499"/>
    </row>
    <row r="1642">
      <c r="B1642" s="497"/>
      <c r="H1642" s="500"/>
      <c r="O1642" s="500"/>
      <c r="Q1642" s="498" t="s">
        <v>213</v>
      </c>
      <c r="S1642" s="499"/>
    </row>
    <row r="1643">
      <c r="B1643" s="497"/>
      <c r="H1643" s="500"/>
      <c r="O1643" s="500"/>
      <c r="Q1643" s="498" t="s">
        <v>213</v>
      </c>
      <c r="S1643" s="499"/>
    </row>
    <row r="1644">
      <c r="B1644" s="497"/>
      <c r="H1644" s="500"/>
      <c r="O1644" s="500"/>
      <c r="Q1644" s="498" t="s">
        <v>213</v>
      </c>
      <c r="S1644" s="499"/>
    </row>
    <row r="1645">
      <c r="B1645" s="497"/>
      <c r="H1645" s="500"/>
      <c r="O1645" s="500"/>
      <c r="Q1645" s="498" t="s">
        <v>213</v>
      </c>
      <c r="S1645" s="499"/>
    </row>
    <row r="1646">
      <c r="B1646" s="497"/>
      <c r="H1646" s="500"/>
      <c r="O1646" s="500"/>
      <c r="Q1646" s="498" t="s">
        <v>213</v>
      </c>
      <c r="S1646" s="499"/>
    </row>
    <row r="1647">
      <c r="B1647" s="497"/>
      <c r="H1647" s="500"/>
      <c r="O1647" s="500"/>
      <c r="Q1647" s="498" t="s">
        <v>213</v>
      </c>
      <c r="S1647" s="499"/>
    </row>
    <row r="1648">
      <c r="B1648" s="497"/>
      <c r="H1648" s="500"/>
      <c r="O1648" s="500"/>
      <c r="Q1648" s="498" t="s">
        <v>213</v>
      </c>
      <c r="S1648" s="499"/>
    </row>
    <row r="1649">
      <c r="B1649" s="497"/>
      <c r="H1649" s="500"/>
      <c r="O1649" s="500"/>
      <c r="Q1649" s="498" t="s">
        <v>213</v>
      </c>
      <c r="S1649" s="499"/>
    </row>
    <row r="1650">
      <c r="B1650" s="497"/>
      <c r="H1650" s="500"/>
      <c r="O1650" s="500"/>
      <c r="Q1650" s="498" t="s">
        <v>213</v>
      </c>
      <c r="S1650" s="499"/>
    </row>
    <row r="1651">
      <c r="B1651" s="497"/>
      <c r="H1651" s="500"/>
      <c r="O1651" s="500"/>
      <c r="Q1651" s="498" t="s">
        <v>213</v>
      </c>
      <c r="S1651" s="499"/>
    </row>
    <row r="1652">
      <c r="B1652" s="497"/>
      <c r="H1652" s="500"/>
      <c r="O1652" s="500"/>
      <c r="Q1652" s="498" t="s">
        <v>213</v>
      </c>
      <c r="S1652" s="499"/>
    </row>
    <row r="1653">
      <c r="B1653" s="497"/>
      <c r="H1653" s="500"/>
      <c r="O1653" s="500"/>
      <c r="Q1653" s="498" t="s">
        <v>213</v>
      </c>
      <c r="S1653" s="499"/>
    </row>
    <row r="1654">
      <c r="B1654" s="497"/>
      <c r="H1654" s="500"/>
      <c r="O1654" s="500"/>
      <c r="Q1654" s="498" t="s">
        <v>213</v>
      </c>
      <c r="S1654" s="499"/>
    </row>
    <row r="1655">
      <c r="B1655" s="497"/>
      <c r="H1655" s="500"/>
      <c r="O1655" s="500"/>
      <c r="Q1655" s="498" t="s">
        <v>213</v>
      </c>
      <c r="S1655" s="499"/>
    </row>
    <row r="1656">
      <c r="B1656" s="497"/>
      <c r="H1656" s="500"/>
      <c r="O1656" s="500"/>
      <c r="Q1656" s="498" t="s">
        <v>213</v>
      </c>
      <c r="S1656" s="499"/>
    </row>
    <row r="1657">
      <c r="B1657" s="497"/>
      <c r="H1657" s="500"/>
      <c r="O1657" s="500"/>
      <c r="Q1657" s="498" t="s">
        <v>213</v>
      </c>
      <c r="S1657" s="499"/>
    </row>
    <row r="1658">
      <c r="B1658" s="497"/>
      <c r="H1658" s="500"/>
      <c r="O1658" s="500"/>
      <c r="Q1658" s="498" t="s">
        <v>213</v>
      </c>
      <c r="S1658" s="499"/>
    </row>
    <row r="1659">
      <c r="B1659" s="497"/>
      <c r="H1659" s="500"/>
      <c r="O1659" s="500"/>
      <c r="Q1659" s="498" t="s">
        <v>213</v>
      </c>
      <c r="S1659" s="499"/>
    </row>
    <row r="1660">
      <c r="B1660" s="497"/>
      <c r="H1660" s="500"/>
      <c r="O1660" s="500"/>
      <c r="Q1660" s="498" t="s">
        <v>213</v>
      </c>
      <c r="S1660" s="499"/>
    </row>
    <row r="1661">
      <c r="B1661" s="497"/>
      <c r="H1661" s="500"/>
      <c r="O1661" s="500"/>
      <c r="Q1661" s="498" t="s">
        <v>213</v>
      </c>
      <c r="S1661" s="499"/>
    </row>
    <row r="1662">
      <c r="B1662" s="497"/>
      <c r="H1662" s="500"/>
      <c r="O1662" s="500"/>
      <c r="Q1662" s="498" t="s">
        <v>213</v>
      </c>
      <c r="S1662" s="499"/>
    </row>
    <row r="1663">
      <c r="B1663" s="497"/>
      <c r="H1663" s="500"/>
      <c r="O1663" s="500"/>
      <c r="Q1663" s="498" t="s">
        <v>213</v>
      </c>
      <c r="S1663" s="499"/>
    </row>
    <row r="1664">
      <c r="B1664" s="497"/>
      <c r="H1664" s="500"/>
      <c r="O1664" s="500"/>
      <c r="Q1664" s="498" t="s">
        <v>213</v>
      </c>
      <c r="S1664" s="499"/>
    </row>
    <row r="1665">
      <c r="B1665" s="497"/>
      <c r="H1665" s="500"/>
      <c r="O1665" s="500"/>
      <c r="Q1665" s="498" t="s">
        <v>213</v>
      </c>
      <c r="S1665" s="499"/>
    </row>
    <row r="1666">
      <c r="B1666" s="497"/>
      <c r="H1666" s="500"/>
      <c r="O1666" s="500"/>
      <c r="Q1666" s="498" t="s">
        <v>213</v>
      </c>
      <c r="S1666" s="499"/>
    </row>
    <row r="1667">
      <c r="B1667" s="497"/>
      <c r="H1667" s="500"/>
      <c r="O1667" s="500"/>
      <c r="Q1667" s="498" t="s">
        <v>213</v>
      </c>
      <c r="S1667" s="499"/>
    </row>
    <row r="1668">
      <c r="B1668" s="497"/>
      <c r="H1668" s="500"/>
      <c r="O1668" s="500"/>
      <c r="Q1668" s="498" t="s">
        <v>213</v>
      </c>
      <c r="S1668" s="499"/>
    </row>
    <row r="1669">
      <c r="B1669" s="497"/>
      <c r="H1669" s="500"/>
      <c r="O1669" s="500"/>
      <c r="Q1669" s="498" t="s">
        <v>213</v>
      </c>
      <c r="S1669" s="499"/>
    </row>
    <row r="1670">
      <c r="B1670" s="497"/>
      <c r="H1670" s="500"/>
      <c r="O1670" s="500"/>
      <c r="Q1670" s="498" t="s">
        <v>213</v>
      </c>
      <c r="S1670" s="499"/>
    </row>
    <row r="1671">
      <c r="B1671" s="497"/>
      <c r="H1671" s="500"/>
      <c r="O1671" s="500"/>
      <c r="Q1671" s="498" t="s">
        <v>213</v>
      </c>
      <c r="S1671" s="499"/>
    </row>
    <row r="1672">
      <c r="B1672" s="497"/>
      <c r="H1672" s="500"/>
      <c r="O1672" s="500"/>
      <c r="Q1672" s="498" t="s">
        <v>213</v>
      </c>
      <c r="S1672" s="499"/>
    </row>
    <row r="1673">
      <c r="B1673" s="497"/>
      <c r="H1673" s="500"/>
      <c r="O1673" s="500"/>
      <c r="Q1673" s="498" t="s">
        <v>213</v>
      </c>
      <c r="S1673" s="499"/>
    </row>
    <row r="1674">
      <c r="B1674" s="497"/>
      <c r="H1674" s="500"/>
      <c r="O1674" s="500"/>
      <c r="Q1674" s="498" t="s">
        <v>213</v>
      </c>
      <c r="S1674" s="499"/>
    </row>
    <row r="1675">
      <c r="B1675" s="497"/>
      <c r="H1675" s="500"/>
      <c r="O1675" s="500"/>
      <c r="Q1675" s="498" t="s">
        <v>213</v>
      </c>
      <c r="S1675" s="499"/>
    </row>
    <row r="1676">
      <c r="B1676" s="497"/>
      <c r="H1676" s="500"/>
      <c r="O1676" s="500"/>
      <c r="Q1676" s="498" t="s">
        <v>213</v>
      </c>
      <c r="S1676" s="499"/>
    </row>
    <row r="1677">
      <c r="B1677" s="497"/>
      <c r="H1677" s="500"/>
      <c r="O1677" s="500"/>
      <c r="Q1677" s="498" t="s">
        <v>213</v>
      </c>
      <c r="S1677" s="499"/>
    </row>
    <row r="1678">
      <c r="B1678" s="497"/>
      <c r="H1678" s="500"/>
      <c r="O1678" s="500"/>
      <c r="Q1678" s="498" t="s">
        <v>213</v>
      </c>
      <c r="S1678" s="499"/>
    </row>
    <row r="1679">
      <c r="B1679" s="497"/>
      <c r="H1679" s="500"/>
      <c r="O1679" s="500"/>
      <c r="Q1679" s="498" t="s">
        <v>213</v>
      </c>
      <c r="S1679" s="499"/>
    </row>
    <row r="1680">
      <c r="B1680" s="497"/>
      <c r="H1680" s="500"/>
      <c r="O1680" s="500"/>
      <c r="Q1680" s="498" t="s">
        <v>213</v>
      </c>
      <c r="S1680" s="499"/>
    </row>
    <row r="1681">
      <c r="B1681" s="497"/>
      <c r="H1681" s="500"/>
      <c r="O1681" s="500"/>
      <c r="Q1681" s="498" t="s">
        <v>213</v>
      </c>
      <c r="S1681" s="499"/>
    </row>
    <row r="1682">
      <c r="B1682" s="497"/>
      <c r="H1682" s="500"/>
      <c r="O1682" s="500"/>
      <c r="Q1682" s="498" t="s">
        <v>213</v>
      </c>
      <c r="S1682" s="499"/>
    </row>
    <row r="1683">
      <c r="B1683" s="497"/>
      <c r="H1683" s="500"/>
      <c r="O1683" s="500"/>
      <c r="Q1683" s="498" t="s">
        <v>213</v>
      </c>
      <c r="S1683" s="499"/>
    </row>
    <row r="1684">
      <c r="B1684" s="497"/>
      <c r="H1684" s="500"/>
      <c r="O1684" s="500"/>
      <c r="Q1684" s="498" t="s">
        <v>213</v>
      </c>
      <c r="S1684" s="499"/>
    </row>
    <row r="1685">
      <c r="B1685" s="497"/>
      <c r="H1685" s="500"/>
      <c r="O1685" s="500"/>
      <c r="Q1685" s="498" t="s">
        <v>213</v>
      </c>
      <c r="S1685" s="499"/>
    </row>
    <row r="1686">
      <c r="B1686" s="497"/>
      <c r="H1686" s="500"/>
      <c r="O1686" s="500"/>
      <c r="Q1686" s="498" t="s">
        <v>213</v>
      </c>
      <c r="S1686" s="499"/>
    </row>
    <row r="1687">
      <c r="B1687" s="497"/>
      <c r="H1687" s="500"/>
      <c r="O1687" s="500"/>
      <c r="Q1687" s="498" t="s">
        <v>213</v>
      </c>
      <c r="S1687" s="499"/>
    </row>
    <row r="1688">
      <c r="B1688" s="497"/>
      <c r="H1688" s="500"/>
      <c r="O1688" s="500"/>
      <c r="Q1688" s="498" t="s">
        <v>213</v>
      </c>
      <c r="S1688" s="499"/>
    </row>
    <row r="1689">
      <c r="B1689" s="497"/>
      <c r="H1689" s="500"/>
      <c r="O1689" s="500"/>
      <c r="Q1689" s="498" t="s">
        <v>213</v>
      </c>
      <c r="S1689" s="499"/>
    </row>
    <row r="1690">
      <c r="B1690" s="497"/>
      <c r="H1690" s="500"/>
      <c r="O1690" s="500"/>
      <c r="Q1690" s="498" t="s">
        <v>213</v>
      </c>
      <c r="S1690" s="499"/>
    </row>
    <row r="1691">
      <c r="B1691" s="497"/>
      <c r="H1691" s="500"/>
      <c r="O1691" s="500"/>
      <c r="Q1691" s="498" t="s">
        <v>213</v>
      </c>
      <c r="S1691" s="499"/>
    </row>
    <row r="1692">
      <c r="B1692" s="497"/>
      <c r="H1692" s="500"/>
      <c r="O1692" s="500"/>
      <c r="Q1692" s="498" t="s">
        <v>213</v>
      </c>
      <c r="S1692" s="499"/>
    </row>
    <row r="1693">
      <c r="B1693" s="497"/>
      <c r="H1693" s="500"/>
      <c r="O1693" s="500"/>
      <c r="Q1693" s="498" t="s">
        <v>213</v>
      </c>
      <c r="S1693" s="499"/>
    </row>
    <row r="1694">
      <c r="B1694" s="497"/>
      <c r="H1694" s="500"/>
      <c r="O1694" s="500"/>
      <c r="Q1694" s="498" t="s">
        <v>213</v>
      </c>
      <c r="S1694" s="499"/>
    </row>
    <row r="1695">
      <c r="B1695" s="497"/>
      <c r="H1695" s="500"/>
      <c r="O1695" s="500"/>
      <c r="Q1695" s="498" t="s">
        <v>213</v>
      </c>
      <c r="S1695" s="499"/>
    </row>
    <row r="1696">
      <c r="B1696" s="497"/>
      <c r="H1696" s="500"/>
      <c r="O1696" s="500"/>
      <c r="Q1696" s="498" t="s">
        <v>213</v>
      </c>
      <c r="S1696" s="499"/>
    </row>
    <row r="1697">
      <c r="B1697" s="497"/>
      <c r="H1697" s="500"/>
      <c r="O1697" s="500"/>
      <c r="Q1697" s="498" t="s">
        <v>213</v>
      </c>
      <c r="S1697" s="499"/>
    </row>
    <row r="1698">
      <c r="B1698" s="497"/>
      <c r="H1698" s="500"/>
      <c r="O1698" s="500"/>
      <c r="Q1698" s="498" t="s">
        <v>213</v>
      </c>
      <c r="S1698" s="499"/>
    </row>
    <row r="1699">
      <c r="B1699" s="497"/>
      <c r="H1699" s="500"/>
      <c r="O1699" s="500"/>
      <c r="Q1699" s="498" t="s">
        <v>213</v>
      </c>
      <c r="S1699" s="499"/>
    </row>
    <row r="1700">
      <c r="B1700" s="497"/>
      <c r="H1700" s="500"/>
      <c r="O1700" s="500"/>
      <c r="Q1700" s="498" t="s">
        <v>213</v>
      </c>
      <c r="S1700" s="499"/>
    </row>
    <row r="1701">
      <c r="B1701" s="497"/>
      <c r="H1701" s="500"/>
      <c r="O1701" s="500"/>
      <c r="Q1701" s="498" t="s">
        <v>213</v>
      </c>
      <c r="S1701" s="499"/>
    </row>
    <row r="1702">
      <c r="B1702" s="497"/>
      <c r="H1702" s="500"/>
      <c r="O1702" s="500"/>
      <c r="Q1702" s="498" t="s">
        <v>213</v>
      </c>
      <c r="S1702" s="499"/>
    </row>
    <row r="1703">
      <c r="B1703" s="497"/>
      <c r="H1703" s="500"/>
      <c r="O1703" s="500"/>
      <c r="Q1703" s="498" t="s">
        <v>213</v>
      </c>
      <c r="S1703" s="499"/>
    </row>
    <row r="1704">
      <c r="B1704" s="497"/>
      <c r="H1704" s="500"/>
      <c r="O1704" s="500"/>
      <c r="Q1704" s="498" t="s">
        <v>213</v>
      </c>
      <c r="S1704" s="499"/>
    </row>
    <row r="1705">
      <c r="B1705" s="497"/>
      <c r="H1705" s="500"/>
      <c r="O1705" s="500"/>
      <c r="Q1705" s="498" t="s">
        <v>213</v>
      </c>
      <c r="S1705" s="499"/>
    </row>
    <row r="1706">
      <c r="B1706" s="497"/>
      <c r="H1706" s="500"/>
      <c r="O1706" s="500"/>
      <c r="Q1706" s="498" t="s">
        <v>213</v>
      </c>
      <c r="S1706" s="499"/>
    </row>
    <row r="1707">
      <c r="B1707" s="497"/>
      <c r="H1707" s="500"/>
      <c r="O1707" s="500"/>
      <c r="Q1707" s="498" t="s">
        <v>213</v>
      </c>
      <c r="S1707" s="499"/>
    </row>
    <row r="1708">
      <c r="B1708" s="497"/>
      <c r="H1708" s="500"/>
      <c r="O1708" s="500"/>
      <c r="Q1708" s="498" t="s">
        <v>213</v>
      </c>
      <c r="S1708" s="499"/>
    </row>
    <row r="1709">
      <c r="B1709" s="497"/>
      <c r="H1709" s="500"/>
      <c r="O1709" s="500"/>
      <c r="Q1709" s="498" t="s">
        <v>213</v>
      </c>
      <c r="S1709" s="499"/>
    </row>
    <row r="1710">
      <c r="B1710" s="497"/>
      <c r="H1710" s="500"/>
      <c r="O1710" s="500"/>
      <c r="Q1710" s="498" t="s">
        <v>213</v>
      </c>
      <c r="S1710" s="499"/>
    </row>
    <row r="1711">
      <c r="B1711" s="497"/>
      <c r="H1711" s="500"/>
      <c r="O1711" s="500"/>
      <c r="Q1711" s="498" t="s">
        <v>213</v>
      </c>
      <c r="S1711" s="499"/>
    </row>
    <row r="1712">
      <c r="B1712" s="497"/>
      <c r="H1712" s="500"/>
      <c r="O1712" s="500"/>
      <c r="Q1712" s="498" t="s">
        <v>213</v>
      </c>
      <c r="S1712" s="499"/>
    </row>
    <row r="1713">
      <c r="B1713" s="497"/>
      <c r="H1713" s="500"/>
      <c r="O1713" s="500"/>
      <c r="Q1713" s="498" t="s">
        <v>213</v>
      </c>
      <c r="S1713" s="499"/>
    </row>
    <row r="1714">
      <c r="B1714" s="497"/>
      <c r="H1714" s="500"/>
      <c r="O1714" s="500"/>
      <c r="Q1714" s="498" t="s">
        <v>213</v>
      </c>
      <c r="S1714" s="499"/>
    </row>
    <row r="1715">
      <c r="B1715" s="497"/>
      <c r="H1715" s="500"/>
      <c r="O1715" s="500"/>
      <c r="Q1715" s="498" t="s">
        <v>213</v>
      </c>
      <c r="S1715" s="499"/>
    </row>
    <row r="1716">
      <c r="B1716" s="497"/>
      <c r="H1716" s="500"/>
      <c r="O1716" s="500"/>
      <c r="Q1716" s="498" t="s">
        <v>213</v>
      </c>
      <c r="S1716" s="499"/>
    </row>
    <row r="1717">
      <c r="B1717" s="497"/>
      <c r="H1717" s="500"/>
      <c r="O1717" s="500"/>
      <c r="Q1717" s="498" t="s">
        <v>213</v>
      </c>
      <c r="S1717" s="499"/>
    </row>
    <row r="1718">
      <c r="B1718" s="497"/>
      <c r="H1718" s="500"/>
      <c r="O1718" s="500"/>
      <c r="Q1718" s="498" t="s">
        <v>213</v>
      </c>
      <c r="S1718" s="499"/>
    </row>
    <row r="1719">
      <c r="B1719" s="497"/>
      <c r="H1719" s="500"/>
      <c r="O1719" s="500"/>
      <c r="Q1719" s="498" t="s">
        <v>213</v>
      </c>
      <c r="S1719" s="499"/>
    </row>
    <row r="1720">
      <c r="B1720" s="497"/>
      <c r="H1720" s="500"/>
      <c r="O1720" s="500"/>
      <c r="Q1720" s="498" t="s">
        <v>213</v>
      </c>
      <c r="S1720" s="499"/>
    </row>
    <row r="1721">
      <c r="B1721" s="497"/>
      <c r="H1721" s="500"/>
      <c r="O1721" s="500"/>
      <c r="Q1721" s="498" t="s">
        <v>213</v>
      </c>
      <c r="S1721" s="499"/>
    </row>
    <row r="1722">
      <c r="B1722" s="497"/>
      <c r="H1722" s="500"/>
      <c r="O1722" s="500"/>
      <c r="Q1722" s="498" t="s">
        <v>213</v>
      </c>
      <c r="S1722" s="499"/>
    </row>
    <row r="1723">
      <c r="B1723" s="497"/>
      <c r="H1723" s="500"/>
      <c r="O1723" s="500"/>
      <c r="Q1723" s="498" t="s">
        <v>213</v>
      </c>
      <c r="S1723" s="499"/>
    </row>
    <row r="1724">
      <c r="B1724" s="497"/>
      <c r="H1724" s="500"/>
      <c r="O1724" s="500"/>
      <c r="Q1724" s="498" t="s">
        <v>213</v>
      </c>
      <c r="S1724" s="499"/>
    </row>
    <row r="1725">
      <c r="B1725" s="497"/>
      <c r="H1725" s="500"/>
      <c r="O1725" s="500"/>
      <c r="Q1725" s="498" t="s">
        <v>213</v>
      </c>
      <c r="S1725" s="499"/>
    </row>
    <row r="1726">
      <c r="B1726" s="497"/>
      <c r="H1726" s="500"/>
      <c r="O1726" s="500"/>
      <c r="Q1726" s="498" t="s">
        <v>213</v>
      </c>
      <c r="S1726" s="499"/>
    </row>
    <row r="1727">
      <c r="B1727" s="497"/>
      <c r="H1727" s="500"/>
      <c r="O1727" s="500"/>
      <c r="Q1727" s="498" t="s">
        <v>213</v>
      </c>
      <c r="S1727" s="499"/>
    </row>
    <row r="1728">
      <c r="B1728" s="497"/>
      <c r="H1728" s="500"/>
      <c r="O1728" s="500"/>
      <c r="Q1728" s="498" t="s">
        <v>213</v>
      </c>
      <c r="S1728" s="499"/>
    </row>
    <row r="1729">
      <c r="B1729" s="497"/>
      <c r="H1729" s="500"/>
      <c r="O1729" s="500"/>
      <c r="Q1729" s="498" t="s">
        <v>213</v>
      </c>
      <c r="S1729" s="499"/>
    </row>
    <row r="1730">
      <c r="B1730" s="497"/>
      <c r="H1730" s="500"/>
      <c r="O1730" s="500"/>
      <c r="Q1730" s="498" t="s">
        <v>213</v>
      </c>
      <c r="S1730" s="499"/>
    </row>
    <row r="1731">
      <c r="B1731" s="497"/>
      <c r="H1731" s="500"/>
      <c r="O1731" s="500"/>
      <c r="Q1731" s="498" t="s">
        <v>213</v>
      </c>
      <c r="S1731" s="499"/>
    </row>
    <row r="1732">
      <c r="B1732" s="497"/>
      <c r="H1732" s="500"/>
      <c r="O1732" s="500"/>
      <c r="Q1732" s="498" t="s">
        <v>213</v>
      </c>
      <c r="S1732" s="499"/>
    </row>
    <row r="1733">
      <c r="B1733" s="497"/>
      <c r="H1733" s="500"/>
      <c r="O1733" s="500"/>
      <c r="Q1733" s="498" t="s">
        <v>213</v>
      </c>
      <c r="S1733" s="499"/>
    </row>
    <row r="1734">
      <c r="B1734" s="497"/>
      <c r="H1734" s="500"/>
      <c r="O1734" s="500"/>
      <c r="Q1734" s="498" t="s">
        <v>213</v>
      </c>
      <c r="S1734" s="499"/>
    </row>
    <row r="1735">
      <c r="B1735" s="497"/>
      <c r="H1735" s="500"/>
      <c r="O1735" s="500"/>
      <c r="Q1735" s="498" t="s">
        <v>213</v>
      </c>
      <c r="S1735" s="499"/>
    </row>
    <row r="1736">
      <c r="B1736" s="497"/>
      <c r="H1736" s="500"/>
      <c r="O1736" s="500"/>
      <c r="Q1736" s="498" t="s">
        <v>213</v>
      </c>
      <c r="S1736" s="499"/>
    </row>
    <row r="1737">
      <c r="B1737" s="497"/>
      <c r="H1737" s="500"/>
      <c r="O1737" s="500"/>
      <c r="Q1737" s="498" t="s">
        <v>213</v>
      </c>
      <c r="S1737" s="499"/>
    </row>
    <row r="1738">
      <c r="B1738" s="497"/>
      <c r="H1738" s="500"/>
      <c r="O1738" s="500"/>
      <c r="Q1738" s="498" t="s">
        <v>213</v>
      </c>
      <c r="S1738" s="499"/>
    </row>
    <row r="1739">
      <c r="B1739" s="497"/>
      <c r="H1739" s="500"/>
      <c r="O1739" s="500"/>
      <c r="Q1739" s="498" t="s">
        <v>213</v>
      </c>
      <c r="S1739" s="499"/>
    </row>
    <row r="1740">
      <c r="B1740" s="497"/>
      <c r="H1740" s="500"/>
      <c r="O1740" s="500"/>
      <c r="Q1740" s="498" t="s">
        <v>213</v>
      </c>
      <c r="S1740" s="499"/>
    </row>
    <row r="1741">
      <c r="B1741" s="497"/>
      <c r="H1741" s="500"/>
      <c r="O1741" s="500"/>
      <c r="Q1741" s="498" t="s">
        <v>213</v>
      </c>
      <c r="S1741" s="499"/>
    </row>
    <row r="1742">
      <c r="B1742" s="497"/>
      <c r="H1742" s="500"/>
      <c r="O1742" s="500"/>
      <c r="Q1742" s="498" t="s">
        <v>213</v>
      </c>
      <c r="S1742" s="499"/>
    </row>
    <row r="1743">
      <c r="B1743" s="497"/>
      <c r="H1743" s="500"/>
      <c r="O1743" s="500"/>
      <c r="Q1743" s="498" t="s">
        <v>213</v>
      </c>
      <c r="S1743" s="499"/>
    </row>
    <row r="1744">
      <c r="B1744" s="497"/>
      <c r="H1744" s="500"/>
      <c r="O1744" s="500"/>
      <c r="Q1744" s="498" t="s">
        <v>213</v>
      </c>
      <c r="S1744" s="499"/>
    </row>
    <row r="1745">
      <c r="B1745" s="497"/>
      <c r="H1745" s="500"/>
      <c r="O1745" s="500"/>
      <c r="Q1745" s="498" t="s">
        <v>213</v>
      </c>
      <c r="S1745" s="499"/>
    </row>
    <row r="1746">
      <c r="B1746" s="497"/>
      <c r="H1746" s="500"/>
      <c r="O1746" s="500"/>
      <c r="Q1746" s="498" t="s">
        <v>213</v>
      </c>
      <c r="S1746" s="499"/>
    </row>
    <row r="1747">
      <c r="B1747" s="497"/>
      <c r="H1747" s="500"/>
      <c r="O1747" s="500"/>
      <c r="Q1747" s="498" t="s">
        <v>213</v>
      </c>
      <c r="S1747" s="499"/>
    </row>
    <row r="1748">
      <c r="B1748" s="497"/>
      <c r="H1748" s="500"/>
      <c r="O1748" s="500"/>
      <c r="Q1748" s="498" t="s">
        <v>213</v>
      </c>
      <c r="S1748" s="499"/>
    </row>
    <row r="1749">
      <c r="B1749" s="497"/>
      <c r="H1749" s="500"/>
      <c r="O1749" s="500"/>
      <c r="Q1749" s="498" t="s">
        <v>213</v>
      </c>
      <c r="S1749" s="499"/>
    </row>
    <row r="1750">
      <c r="B1750" s="497"/>
      <c r="H1750" s="500"/>
      <c r="O1750" s="500"/>
      <c r="Q1750" s="498" t="s">
        <v>213</v>
      </c>
      <c r="S1750" s="499"/>
    </row>
    <row r="1751">
      <c r="B1751" s="497"/>
      <c r="H1751" s="500"/>
      <c r="O1751" s="500"/>
      <c r="Q1751" s="498" t="s">
        <v>213</v>
      </c>
      <c r="S1751" s="499"/>
    </row>
    <row r="1752">
      <c r="B1752" s="497"/>
      <c r="H1752" s="500"/>
      <c r="O1752" s="500"/>
      <c r="Q1752" s="498" t="s">
        <v>213</v>
      </c>
      <c r="S1752" s="499"/>
    </row>
    <row r="1753">
      <c r="B1753" s="497"/>
      <c r="H1753" s="500"/>
      <c r="O1753" s="500"/>
      <c r="Q1753" s="498" t="s">
        <v>213</v>
      </c>
      <c r="S1753" s="499"/>
    </row>
    <row r="1754">
      <c r="B1754" s="497"/>
      <c r="H1754" s="500"/>
      <c r="O1754" s="500"/>
      <c r="Q1754" s="498" t="s">
        <v>213</v>
      </c>
      <c r="S1754" s="499"/>
    </row>
    <row r="1755">
      <c r="B1755" s="497"/>
      <c r="H1755" s="500"/>
      <c r="O1755" s="500"/>
      <c r="Q1755" s="498" t="s">
        <v>213</v>
      </c>
      <c r="S1755" s="499"/>
    </row>
    <row r="1756">
      <c r="B1756" s="497"/>
      <c r="H1756" s="500"/>
      <c r="O1756" s="500"/>
      <c r="Q1756" s="498" t="s">
        <v>213</v>
      </c>
      <c r="S1756" s="499"/>
    </row>
    <row r="1757">
      <c r="B1757" s="497"/>
      <c r="H1757" s="500"/>
      <c r="O1757" s="500"/>
      <c r="Q1757" s="498" t="s">
        <v>213</v>
      </c>
      <c r="S1757" s="499"/>
    </row>
    <row r="1758">
      <c r="B1758" s="497"/>
      <c r="H1758" s="500"/>
      <c r="O1758" s="500"/>
      <c r="Q1758" s="498" t="s">
        <v>213</v>
      </c>
      <c r="S1758" s="499"/>
    </row>
    <row r="1759">
      <c r="B1759" s="497"/>
      <c r="H1759" s="500"/>
      <c r="O1759" s="500"/>
      <c r="Q1759" s="498" t="s">
        <v>213</v>
      </c>
      <c r="S1759" s="499"/>
    </row>
    <row r="1760">
      <c r="B1760" s="497"/>
      <c r="H1760" s="500"/>
      <c r="O1760" s="500"/>
      <c r="Q1760" s="498" t="s">
        <v>213</v>
      </c>
      <c r="S1760" s="499"/>
    </row>
    <row r="1761">
      <c r="B1761" s="497"/>
      <c r="H1761" s="500"/>
      <c r="O1761" s="500"/>
      <c r="Q1761" s="498" t="s">
        <v>213</v>
      </c>
      <c r="S1761" s="499"/>
    </row>
    <row r="1762">
      <c r="B1762" s="497"/>
      <c r="H1762" s="500"/>
      <c r="O1762" s="500"/>
      <c r="Q1762" s="498" t="s">
        <v>213</v>
      </c>
      <c r="S1762" s="499"/>
    </row>
    <row r="1763">
      <c r="B1763" s="497"/>
      <c r="H1763" s="500"/>
      <c r="O1763" s="500"/>
      <c r="Q1763" s="498" t="s">
        <v>213</v>
      </c>
      <c r="S1763" s="499"/>
    </row>
    <row r="1764">
      <c r="B1764" s="497"/>
      <c r="H1764" s="500"/>
      <c r="O1764" s="500"/>
      <c r="Q1764" s="498" t="s">
        <v>213</v>
      </c>
      <c r="S1764" s="499"/>
    </row>
    <row r="1765">
      <c r="B1765" s="497"/>
      <c r="H1765" s="500"/>
      <c r="O1765" s="500"/>
      <c r="Q1765" s="498" t="s">
        <v>213</v>
      </c>
      <c r="S1765" s="499"/>
    </row>
    <row r="1766">
      <c r="B1766" s="497"/>
      <c r="H1766" s="500"/>
      <c r="O1766" s="500"/>
      <c r="Q1766" s="498" t="s">
        <v>213</v>
      </c>
      <c r="S1766" s="499"/>
    </row>
    <row r="1767">
      <c r="B1767" s="497"/>
      <c r="H1767" s="500"/>
      <c r="O1767" s="500"/>
      <c r="Q1767" s="498" t="s">
        <v>213</v>
      </c>
      <c r="S1767" s="499"/>
    </row>
    <row r="1768">
      <c r="B1768" s="497"/>
      <c r="H1768" s="500"/>
      <c r="O1768" s="500"/>
      <c r="Q1768" s="498" t="s">
        <v>213</v>
      </c>
      <c r="S1768" s="499"/>
    </row>
    <row r="1769">
      <c r="B1769" s="497"/>
      <c r="H1769" s="500"/>
      <c r="O1769" s="500"/>
      <c r="Q1769" s="498" t="s">
        <v>213</v>
      </c>
      <c r="S1769" s="499"/>
    </row>
    <row r="1770">
      <c r="B1770" s="497"/>
      <c r="H1770" s="500"/>
      <c r="O1770" s="500"/>
      <c r="Q1770" s="498" t="s">
        <v>213</v>
      </c>
      <c r="S1770" s="499"/>
    </row>
    <row r="1771">
      <c r="B1771" s="497"/>
      <c r="H1771" s="500"/>
      <c r="O1771" s="500"/>
      <c r="Q1771" s="498" t="s">
        <v>213</v>
      </c>
      <c r="S1771" s="499"/>
    </row>
    <row r="1772">
      <c r="B1772" s="497"/>
      <c r="H1772" s="500"/>
      <c r="O1772" s="500"/>
      <c r="Q1772" s="498" t="s">
        <v>213</v>
      </c>
      <c r="S1772" s="499"/>
    </row>
    <row r="1773">
      <c r="B1773" s="497"/>
      <c r="H1773" s="500"/>
      <c r="O1773" s="500"/>
      <c r="Q1773" s="498" t="s">
        <v>213</v>
      </c>
      <c r="S1773" s="499"/>
    </row>
    <row r="1774">
      <c r="B1774" s="497"/>
      <c r="H1774" s="500"/>
      <c r="O1774" s="500"/>
      <c r="Q1774" s="498" t="s">
        <v>213</v>
      </c>
      <c r="S1774" s="499"/>
    </row>
    <row r="1775">
      <c r="B1775" s="497"/>
      <c r="H1775" s="500"/>
      <c r="O1775" s="500"/>
      <c r="Q1775" s="498" t="s">
        <v>213</v>
      </c>
      <c r="S1775" s="499"/>
    </row>
    <row r="1776">
      <c r="B1776" s="497"/>
      <c r="H1776" s="500"/>
      <c r="O1776" s="500"/>
      <c r="Q1776" s="498" t="s">
        <v>213</v>
      </c>
      <c r="S1776" s="499"/>
    </row>
    <row r="1777">
      <c r="B1777" s="497"/>
      <c r="H1777" s="500"/>
      <c r="O1777" s="500"/>
      <c r="Q1777" s="498" t="s">
        <v>213</v>
      </c>
      <c r="S1777" s="499"/>
    </row>
    <row r="1778">
      <c r="B1778" s="497"/>
      <c r="H1778" s="500"/>
      <c r="O1778" s="500"/>
      <c r="Q1778" s="498" t="s">
        <v>213</v>
      </c>
      <c r="S1778" s="499"/>
    </row>
    <row r="1779">
      <c r="B1779" s="497"/>
      <c r="H1779" s="500"/>
      <c r="O1779" s="500"/>
      <c r="Q1779" s="498" t="s">
        <v>213</v>
      </c>
      <c r="S1779" s="499"/>
    </row>
    <row r="1780">
      <c r="B1780" s="497"/>
      <c r="H1780" s="500"/>
      <c r="O1780" s="500"/>
      <c r="Q1780" s="498" t="s">
        <v>213</v>
      </c>
      <c r="S1780" s="499"/>
    </row>
    <row r="1781">
      <c r="B1781" s="497"/>
      <c r="H1781" s="500"/>
      <c r="O1781" s="500"/>
      <c r="Q1781" s="498" t="s">
        <v>213</v>
      </c>
      <c r="S1781" s="499"/>
    </row>
    <row r="1782">
      <c r="B1782" s="497"/>
      <c r="H1782" s="500"/>
      <c r="O1782" s="500"/>
      <c r="Q1782" s="498" t="s">
        <v>213</v>
      </c>
      <c r="S1782" s="499"/>
    </row>
    <row r="1783">
      <c r="B1783" s="497"/>
      <c r="H1783" s="500"/>
      <c r="O1783" s="500"/>
      <c r="Q1783" s="498" t="s">
        <v>213</v>
      </c>
      <c r="S1783" s="499"/>
    </row>
    <row r="1784">
      <c r="B1784" s="497"/>
      <c r="H1784" s="500"/>
      <c r="O1784" s="500"/>
      <c r="Q1784" s="498" t="s">
        <v>213</v>
      </c>
      <c r="S1784" s="499"/>
    </row>
    <row r="1785">
      <c r="B1785" s="497"/>
      <c r="H1785" s="500"/>
      <c r="O1785" s="500"/>
      <c r="Q1785" s="498" t="s">
        <v>213</v>
      </c>
      <c r="S1785" s="499"/>
    </row>
    <row r="1786">
      <c r="B1786" s="497"/>
      <c r="H1786" s="500"/>
      <c r="O1786" s="500"/>
      <c r="Q1786" s="498" t="s">
        <v>213</v>
      </c>
      <c r="S1786" s="499"/>
    </row>
    <row r="1787">
      <c r="B1787" s="497"/>
      <c r="H1787" s="500"/>
      <c r="O1787" s="500"/>
      <c r="Q1787" s="498" t="s">
        <v>213</v>
      </c>
      <c r="S1787" s="499"/>
    </row>
    <row r="1788">
      <c r="B1788" s="497"/>
      <c r="H1788" s="500"/>
      <c r="O1788" s="500"/>
      <c r="Q1788" s="498" t="s">
        <v>213</v>
      </c>
      <c r="S1788" s="499"/>
    </row>
    <row r="1789">
      <c r="B1789" s="497"/>
      <c r="H1789" s="500"/>
      <c r="O1789" s="500"/>
      <c r="Q1789" s="498" t="s">
        <v>213</v>
      </c>
      <c r="S1789" s="499"/>
    </row>
    <row r="1790">
      <c r="B1790" s="497"/>
      <c r="H1790" s="500"/>
      <c r="O1790" s="500"/>
      <c r="Q1790" s="498" t="s">
        <v>213</v>
      </c>
      <c r="S1790" s="499"/>
    </row>
    <row r="1791">
      <c r="B1791" s="497"/>
      <c r="H1791" s="500"/>
      <c r="O1791" s="500"/>
      <c r="Q1791" s="498" t="s">
        <v>213</v>
      </c>
      <c r="S1791" s="499"/>
    </row>
    <row r="1792">
      <c r="B1792" s="497"/>
      <c r="H1792" s="500"/>
      <c r="O1792" s="500"/>
      <c r="Q1792" s="498" t="s">
        <v>213</v>
      </c>
      <c r="S1792" s="499"/>
    </row>
    <row r="1793">
      <c r="B1793" s="497"/>
      <c r="H1793" s="500"/>
      <c r="O1793" s="500"/>
      <c r="Q1793" s="498" t="s">
        <v>213</v>
      </c>
      <c r="S1793" s="499"/>
    </row>
    <row r="1794">
      <c r="B1794" s="497"/>
      <c r="H1794" s="500"/>
      <c r="O1794" s="500"/>
      <c r="Q1794" s="498" t="s">
        <v>213</v>
      </c>
      <c r="S1794" s="499"/>
    </row>
    <row r="1795">
      <c r="B1795" s="497"/>
      <c r="H1795" s="500"/>
      <c r="O1795" s="500"/>
      <c r="Q1795" s="498" t="s">
        <v>213</v>
      </c>
      <c r="S1795" s="499"/>
    </row>
    <row r="1796">
      <c r="B1796" s="497"/>
      <c r="H1796" s="500"/>
      <c r="O1796" s="500"/>
      <c r="Q1796" s="498" t="s">
        <v>213</v>
      </c>
      <c r="S1796" s="499"/>
    </row>
    <row r="1797">
      <c r="B1797" s="497"/>
      <c r="H1797" s="500"/>
      <c r="O1797" s="500"/>
      <c r="Q1797" s="498" t="s">
        <v>213</v>
      </c>
      <c r="S1797" s="499"/>
    </row>
    <row r="1798">
      <c r="B1798" s="497"/>
      <c r="H1798" s="500"/>
      <c r="O1798" s="500"/>
      <c r="Q1798" s="498" t="s">
        <v>213</v>
      </c>
      <c r="S1798" s="499"/>
    </row>
    <row r="1799">
      <c r="B1799" s="497"/>
      <c r="H1799" s="500"/>
      <c r="O1799" s="500"/>
      <c r="Q1799" s="498" t="s">
        <v>213</v>
      </c>
      <c r="S1799" s="499"/>
    </row>
    <row r="1800">
      <c r="B1800" s="497"/>
      <c r="H1800" s="500"/>
      <c r="O1800" s="500"/>
      <c r="Q1800" s="498" t="s">
        <v>213</v>
      </c>
      <c r="S1800" s="499"/>
    </row>
    <row r="1801">
      <c r="B1801" s="497"/>
      <c r="H1801" s="500"/>
      <c r="O1801" s="500"/>
      <c r="Q1801" s="498" t="s">
        <v>213</v>
      </c>
      <c r="S1801" s="499"/>
    </row>
    <row r="1802">
      <c r="B1802" s="497"/>
      <c r="H1802" s="500"/>
      <c r="O1802" s="500"/>
      <c r="Q1802" s="498" t="s">
        <v>213</v>
      </c>
      <c r="S1802" s="499"/>
    </row>
    <row r="1803">
      <c r="B1803" s="497"/>
      <c r="H1803" s="500"/>
      <c r="O1803" s="500"/>
      <c r="Q1803" s="498" t="s">
        <v>213</v>
      </c>
      <c r="S1803" s="499"/>
    </row>
    <row r="1804">
      <c r="B1804" s="497"/>
      <c r="H1804" s="500"/>
      <c r="O1804" s="500"/>
      <c r="Q1804" s="498" t="s">
        <v>213</v>
      </c>
      <c r="S1804" s="499"/>
    </row>
    <row r="1805">
      <c r="B1805" s="497"/>
      <c r="H1805" s="500"/>
      <c r="O1805" s="500"/>
      <c r="Q1805" s="498" t="s">
        <v>213</v>
      </c>
      <c r="S1805" s="499"/>
    </row>
    <row r="1806">
      <c r="B1806" s="497"/>
      <c r="H1806" s="500"/>
      <c r="O1806" s="500"/>
      <c r="Q1806" s="498" t="s">
        <v>213</v>
      </c>
      <c r="S1806" s="499"/>
    </row>
    <row r="1807">
      <c r="B1807" s="497"/>
      <c r="H1807" s="500"/>
      <c r="O1807" s="500"/>
      <c r="Q1807" s="498" t="s">
        <v>213</v>
      </c>
      <c r="S1807" s="499"/>
    </row>
    <row r="1808">
      <c r="B1808" s="497"/>
      <c r="H1808" s="500"/>
      <c r="O1808" s="500"/>
      <c r="Q1808" s="498" t="s">
        <v>213</v>
      </c>
      <c r="S1808" s="499"/>
    </row>
    <row r="1809">
      <c r="B1809" s="497"/>
      <c r="H1809" s="500"/>
      <c r="O1809" s="500"/>
      <c r="Q1809" s="498" t="s">
        <v>213</v>
      </c>
      <c r="S1809" s="499"/>
    </row>
    <row r="1810">
      <c r="B1810" s="497"/>
      <c r="H1810" s="500"/>
      <c r="O1810" s="500"/>
      <c r="Q1810" s="498" t="s">
        <v>213</v>
      </c>
      <c r="S1810" s="499"/>
    </row>
    <row r="1811">
      <c r="B1811" s="497"/>
      <c r="H1811" s="500"/>
      <c r="O1811" s="500"/>
      <c r="Q1811" s="498" t="s">
        <v>213</v>
      </c>
      <c r="S1811" s="499"/>
    </row>
    <row r="1812">
      <c r="B1812" s="497"/>
      <c r="H1812" s="500"/>
      <c r="O1812" s="500"/>
      <c r="Q1812" s="498" t="s">
        <v>213</v>
      </c>
      <c r="S1812" s="499"/>
    </row>
    <row r="1813">
      <c r="B1813" s="497"/>
      <c r="H1813" s="500"/>
      <c r="O1813" s="500"/>
      <c r="Q1813" s="498" t="s">
        <v>213</v>
      </c>
      <c r="S1813" s="499"/>
    </row>
    <row r="1814">
      <c r="B1814" s="497"/>
      <c r="H1814" s="500"/>
      <c r="O1814" s="500"/>
      <c r="Q1814" s="498" t="s">
        <v>213</v>
      </c>
      <c r="S1814" s="499"/>
    </row>
    <row r="1815">
      <c r="B1815" s="497"/>
      <c r="H1815" s="500"/>
      <c r="O1815" s="500"/>
      <c r="Q1815" s="498" t="s">
        <v>213</v>
      </c>
      <c r="S1815" s="499"/>
    </row>
    <row r="1816">
      <c r="B1816" s="497"/>
      <c r="H1816" s="500"/>
      <c r="O1816" s="500"/>
      <c r="Q1816" s="498" t="s">
        <v>213</v>
      </c>
      <c r="S1816" s="499"/>
    </row>
    <row r="1817">
      <c r="B1817" s="497"/>
      <c r="H1817" s="500"/>
      <c r="O1817" s="500"/>
      <c r="Q1817" s="498" t="s">
        <v>213</v>
      </c>
      <c r="S1817" s="499"/>
    </row>
    <row r="1818">
      <c r="B1818" s="497"/>
      <c r="H1818" s="500"/>
      <c r="O1818" s="500"/>
      <c r="Q1818" s="498" t="s">
        <v>213</v>
      </c>
      <c r="S1818" s="499"/>
    </row>
    <row r="1819">
      <c r="B1819" s="497"/>
      <c r="H1819" s="500"/>
      <c r="O1819" s="500"/>
      <c r="Q1819" s="498" t="s">
        <v>213</v>
      </c>
      <c r="S1819" s="499"/>
    </row>
    <row r="1820">
      <c r="B1820" s="497"/>
      <c r="H1820" s="500"/>
      <c r="O1820" s="500"/>
      <c r="Q1820" s="498" t="s">
        <v>213</v>
      </c>
      <c r="S1820" s="499"/>
    </row>
    <row r="1821">
      <c r="B1821" s="497"/>
      <c r="H1821" s="500"/>
      <c r="O1821" s="500"/>
      <c r="Q1821" s="498" t="s">
        <v>213</v>
      </c>
      <c r="S1821" s="499"/>
    </row>
    <row r="1822">
      <c r="B1822" s="497"/>
      <c r="H1822" s="500"/>
      <c r="O1822" s="500"/>
      <c r="Q1822" s="498" t="s">
        <v>213</v>
      </c>
      <c r="S1822" s="499"/>
    </row>
    <row r="1823">
      <c r="B1823" s="497"/>
      <c r="H1823" s="500"/>
      <c r="O1823" s="500"/>
      <c r="Q1823" s="498" t="s">
        <v>213</v>
      </c>
      <c r="S1823" s="499"/>
    </row>
    <row r="1824">
      <c r="B1824" s="497"/>
      <c r="H1824" s="500"/>
      <c r="O1824" s="500"/>
      <c r="Q1824" s="498" t="s">
        <v>213</v>
      </c>
      <c r="S1824" s="499"/>
    </row>
    <row r="1825">
      <c r="B1825" s="497"/>
      <c r="H1825" s="500"/>
      <c r="O1825" s="500"/>
      <c r="Q1825" s="498" t="s">
        <v>213</v>
      </c>
      <c r="S1825" s="499"/>
    </row>
    <row r="1826">
      <c r="B1826" s="497"/>
      <c r="H1826" s="500"/>
      <c r="O1826" s="500"/>
      <c r="Q1826" s="498" t="s">
        <v>213</v>
      </c>
      <c r="S1826" s="499"/>
    </row>
    <row r="1827">
      <c r="B1827" s="497"/>
      <c r="H1827" s="500"/>
      <c r="O1827" s="500"/>
      <c r="Q1827" s="498" t="s">
        <v>213</v>
      </c>
      <c r="S1827" s="499"/>
    </row>
    <row r="1828">
      <c r="B1828" s="497"/>
      <c r="H1828" s="500"/>
      <c r="O1828" s="500"/>
      <c r="Q1828" s="498" t="s">
        <v>213</v>
      </c>
      <c r="S1828" s="499"/>
    </row>
    <row r="1829">
      <c r="B1829" s="497"/>
      <c r="H1829" s="500"/>
      <c r="O1829" s="500"/>
      <c r="Q1829" s="498" t="s">
        <v>213</v>
      </c>
      <c r="S1829" s="499"/>
    </row>
    <row r="1830">
      <c r="B1830" s="497"/>
      <c r="H1830" s="500"/>
      <c r="O1830" s="500"/>
      <c r="Q1830" s="498" t="s">
        <v>213</v>
      </c>
      <c r="S1830" s="499"/>
    </row>
    <row r="1831">
      <c r="B1831" s="497"/>
      <c r="H1831" s="500"/>
      <c r="O1831" s="500"/>
      <c r="Q1831" s="498" t="s">
        <v>213</v>
      </c>
      <c r="S1831" s="499"/>
    </row>
    <row r="1832">
      <c r="B1832" s="497"/>
      <c r="H1832" s="500"/>
      <c r="O1832" s="500"/>
      <c r="Q1832" s="498" t="s">
        <v>213</v>
      </c>
      <c r="S1832" s="499"/>
    </row>
    <row r="1833">
      <c r="B1833" s="497"/>
      <c r="H1833" s="500"/>
      <c r="O1833" s="500"/>
      <c r="Q1833" s="498" t="s">
        <v>213</v>
      </c>
      <c r="S1833" s="499"/>
    </row>
    <row r="1834">
      <c r="B1834" s="497"/>
      <c r="H1834" s="500"/>
      <c r="O1834" s="500"/>
      <c r="Q1834" s="498" t="s">
        <v>213</v>
      </c>
      <c r="S1834" s="499"/>
    </row>
    <row r="1835">
      <c r="B1835" s="497"/>
      <c r="H1835" s="500"/>
      <c r="O1835" s="500"/>
      <c r="Q1835" s="498" t="s">
        <v>213</v>
      </c>
      <c r="S1835" s="499"/>
    </row>
    <row r="1836">
      <c r="B1836" s="497"/>
      <c r="H1836" s="500"/>
      <c r="O1836" s="500"/>
      <c r="Q1836" s="498" t="s">
        <v>213</v>
      </c>
      <c r="S1836" s="499"/>
    </row>
    <row r="1837">
      <c r="B1837" s="497"/>
      <c r="H1837" s="500"/>
      <c r="O1837" s="500"/>
      <c r="Q1837" s="498" t="s">
        <v>213</v>
      </c>
      <c r="S1837" s="499"/>
    </row>
    <row r="1838">
      <c r="B1838" s="497"/>
      <c r="H1838" s="500"/>
      <c r="O1838" s="500"/>
      <c r="Q1838" s="498" t="s">
        <v>213</v>
      </c>
      <c r="S1838" s="499"/>
    </row>
    <row r="1839">
      <c r="B1839" s="497"/>
      <c r="H1839" s="500"/>
      <c r="O1839" s="500"/>
      <c r="Q1839" s="498" t="s">
        <v>213</v>
      </c>
      <c r="S1839" s="499"/>
    </row>
    <row r="1840">
      <c r="B1840" s="497"/>
      <c r="H1840" s="500"/>
      <c r="O1840" s="500"/>
      <c r="Q1840" s="498" t="s">
        <v>213</v>
      </c>
      <c r="S1840" s="499"/>
    </row>
    <row r="1841">
      <c r="B1841" s="497"/>
      <c r="H1841" s="500"/>
      <c r="O1841" s="500"/>
      <c r="Q1841" s="498" t="s">
        <v>213</v>
      </c>
      <c r="S1841" s="499"/>
    </row>
    <row r="1842">
      <c r="B1842" s="497"/>
      <c r="H1842" s="500"/>
      <c r="O1842" s="500"/>
      <c r="Q1842" s="498" t="s">
        <v>213</v>
      </c>
      <c r="S1842" s="499"/>
    </row>
    <row r="1843">
      <c r="B1843" s="497"/>
      <c r="H1843" s="500"/>
      <c r="O1843" s="500"/>
      <c r="Q1843" s="498" t="s">
        <v>213</v>
      </c>
      <c r="S1843" s="499"/>
    </row>
    <row r="1844">
      <c r="B1844" s="497"/>
      <c r="H1844" s="500"/>
      <c r="O1844" s="500"/>
      <c r="Q1844" s="498" t="s">
        <v>213</v>
      </c>
      <c r="S1844" s="499"/>
    </row>
    <row r="1845">
      <c r="B1845" s="497"/>
      <c r="H1845" s="500"/>
      <c r="O1845" s="500"/>
      <c r="Q1845" s="498" t="s">
        <v>213</v>
      </c>
      <c r="S1845" s="499"/>
    </row>
    <row r="1846">
      <c r="B1846" s="497"/>
      <c r="H1846" s="500"/>
      <c r="O1846" s="500"/>
      <c r="Q1846" s="498" t="s">
        <v>213</v>
      </c>
      <c r="S1846" s="499"/>
    </row>
    <row r="1847">
      <c r="B1847" s="497"/>
      <c r="H1847" s="500"/>
      <c r="O1847" s="500"/>
      <c r="Q1847" s="498" t="s">
        <v>213</v>
      </c>
      <c r="S1847" s="499"/>
    </row>
    <row r="1848">
      <c r="B1848" s="497"/>
      <c r="H1848" s="500"/>
      <c r="O1848" s="500"/>
      <c r="Q1848" s="498" t="s">
        <v>213</v>
      </c>
      <c r="S1848" s="499"/>
    </row>
    <row r="1849">
      <c r="B1849" s="497"/>
      <c r="H1849" s="500"/>
      <c r="O1849" s="500"/>
      <c r="Q1849" s="498" t="s">
        <v>213</v>
      </c>
      <c r="S1849" s="499"/>
    </row>
    <row r="1850">
      <c r="B1850" s="497"/>
      <c r="H1850" s="500"/>
      <c r="O1850" s="500"/>
      <c r="Q1850" s="498" t="s">
        <v>213</v>
      </c>
      <c r="S1850" s="499"/>
    </row>
    <row r="1851">
      <c r="B1851" s="497"/>
      <c r="H1851" s="500"/>
      <c r="O1851" s="500"/>
      <c r="Q1851" s="498" t="s">
        <v>213</v>
      </c>
      <c r="S1851" s="499"/>
    </row>
    <row r="1852">
      <c r="B1852" s="497"/>
      <c r="H1852" s="500"/>
      <c r="O1852" s="500"/>
      <c r="Q1852" s="498" t="s">
        <v>213</v>
      </c>
      <c r="S1852" s="499"/>
    </row>
    <row r="1853">
      <c r="B1853" s="497"/>
      <c r="H1853" s="500"/>
      <c r="O1853" s="500"/>
      <c r="Q1853" s="498" t="s">
        <v>213</v>
      </c>
      <c r="S1853" s="499"/>
    </row>
    <row r="1854">
      <c r="B1854" s="497"/>
      <c r="H1854" s="500"/>
      <c r="O1854" s="500"/>
      <c r="Q1854" s="498" t="s">
        <v>213</v>
      </c>
      <c r="S1854" s="499"/>
    </row>
    <row r="1855">
      <c r="B1855" s="497"/>
      <c r="H1855" s="500"/>
      <c r="O1855" s="500"/>
      <c r="Q1855" s="498" t="s">
        <v>213</v>
      </c>
      <c r="S1855" s="499"/>
    </row>
    <row r="1856">
      <c r="B1856" s="497"/>
      <c r="H1856" s="500"/>
      <c r="O1856" s="500"/>
      <c r="Q1856" s="498" t="s">
        <v>213</v>
      </c>
      <c r="S1856" s="499"/>
    </row>
    <row r="1857">
      <c r="B1857" s="497"/>
      <c r="H1857" s="500"/>
      <c r="O1857" s="500"/>
      <c r="Q1857" s="498" t="s">
        <v>213</v>
      </c>
      <c r="S1857" s="499"/>
    </row>
    <row r="1858">
      <c r="B1858" s="497"/>
      <c r="H1858" s="500"/>
      <c r="O1858" s="500"/>
      <c r="Q1858" s="498" t="s">
        <v>213</v>
      </c>
      <c r="S1858" s="499"/>
    </row>
    <row r="1859">
      <c r="B1859" s="497"/>
      <c r="H1859" s="500"/>
      <c r="O1859" s="500"/>
      <c r="Q1859" s="498" t="s">
        <v>213</v>
      </c>
      <c r="S1859" s="499"/>
    </row>
    <row r="1860">
      <c r="B1860" s="497"/>
      <c r="H1860" s="500"/>
      <c r="O1860" s="500"/>
      <c r="Q1860" s="498" t="s">
        <v>213</v>
      </c>
      <c r="S1860" s="499"/>
    </row>
    <row r="1861">
      <c r="B1861" s="497"/>
      <c r="H1861" s="500"/>
      <c r="O1861" s="500"/>
      <c r="Q1861" s="498" t="s">
        <v>213</v>
      </c>
      <c r="S1861" s="499"/>
    </row>
    <row r="1862">
      <c r="B1862" s="497"/>
      <c r="H1862" s="500"/>
      <c r="O1862" s="500"/>
      <c r="Q1862" s="498" t="s">
        <v>213</v>
      </c>
      <c r="S1862" s="499"/>
    </row>
    <row r="1863">
      <c r="B1863" s="497"/>
      <c r="H1863" s="500"/>
      <c r="O1863" s="500"/>
      <c r="Q1863" s="498" t="s">
        <v>213</v>
      </c>
      <c r="S1863" s="499"/>
    </row>
    <row r="1864">
      <c r="B1864" s="497"/>
      <c r="H1864" s="500"/>
      <c r="O1864" s="500"/>
      <c r="Q1864" s="498" t="s">
        <v>213</v>
      </c>
      <c r="S1864" s="499"/>
    </row>
    <row r="1865">
      <c r="B1865" s="497"/>
      <c r="H1865" s="500"/>
      <c r="O1865" s="500"/>
      <c r="Q1865" s="498" t="s">
        <v>213</v>
      </c>
      <c r="S1865" s="499"/>
    </row>
    <row r="1866">
      <c r="B1866" s="497"/>
      <c r="H1866" s="500"/>
      <c r="O1866" s="500"/>
      <c r="Q1866" s="498" t="s">
        <v>213</v>
      </c>
      <c r="S1866" s="499"/>
    </row>
    <row r="1867">
      <c r="B1867" s="497"/>
      <c r="H1867" s="500"/>
      <c r="O1867" s="500"/>
      <c r="Q1867" s="498" t="s">
        <v>213</v>
      </c>
      <c r="S1867" s="499"/>
    </row>
    <row r="1868">
      <c r="B1868" s="497"/>
      <c r="H1868" s="500"/>
      <c r="O1868" s="500"/>
      <c r="Q1868" s="498" t="s">
        <v>213</v>
      </c>
      <c r="S1868" s="499"/>
    </row>
    <row r="1869">
      <c r="B1869" s="497"/>
      <c r="H1869" s="500"/>
      <c r="O1869" s="500"/>
      <c r="Q1869" s="498" t="s">
        <v>213</v>
      </c>
      <c r="S1869" s="499"/>
    </row>
    <row r="1870">
      <c r="B1870" s="497"/>
      <c r="H1870" s="500"/>
      <c r="O1870" s="500"/>
      <c r="Q1870" s="498" t="s">
        <v>213</v>
      </c>
      <c r="S1870" s="499"/>
    </row>
    <row r="1871">
      <c r="B1871" s="497"/>
      <c r="H1871" s="500"/>
      <c r="O1871" s="500"/>
      <c r="Q1871" s="498" t="s">
        <v>213</v>
      </c>
      <c r="S1871" s="499"/>
    </row>
    <row r="1872">
      <c r="B1872" s="497"/>
      <c r="H1872" s="500"/>
      <c r="O1872" s="500"/>
      <c r="Q1872" s="498" t="s">
        <v>213</v>
      </c>
      <c r="S1872" s="499"/>
    </row>
    <row r="1873">
      <c r="B1873" s="497"/>
      <c r="H1873" s="500"/>
      <c r="O1873" s="500"/>
      <c r="Q1873" s="498" t="s">
        <v>213</v>
      </c>
      <c r="S1873" s="499"/>
    </row>
    <row r="1874">
      <c r="B1874" s="497"/>
      <c r="H1874" s="500"/>
      <c r="O1874" s="500"/>
      <c r="Q1874" s="498" t="s">
        <v>213</v>
      </c>
      <c r="S1874" s="499"/>
    </row>
    <row r="1875">
      <c r="B1875" s="497"/>
      <c r="H1875" s="500"/>
      <c r="O1875" s="500"/>
      <c r="Q1875" s="498" t="s">
        <v>213</v>
      </c>
      <c r="S1875" s="499"/>
    </row>
    <row r="1876">
      <c r="B1876" s="497"/>
      <c r="H1876" s="500"/>
      <c r="O1876" s="500"/>
      <c r="Q1876" s="498" t="s">
        <v>213</v>
      </c>
      <c r="S1876" s="499"/>
    </row>
    <row r="1877">
      <c r="B1877" s="497"/>
      <c r="H1877" s="500"/>
      <c r="O1877" s="500"/>
      <c r="Q1877" s="498" t="s">
        <v>213</v>
      </c>
      <c r="S1877" s="499"/>
    </row>
    <row r="1878">
      <c r="B1878" s="497"/>
      <c r="H1878" s="500"/>
      <c r="O1878" s="500"/>
      <c r="Q1878" s="498" t="s">
        <v>213</v>
      </c>
      <c r="S1878" s="499"/>
    </row>
    <row r="1879">
      <c r="B1879" s="497"/>
      <c r="H1879" s="500"/>
      <c r="O1879" s="500"/>
      <c r="Q1879" s="498" t="s">
        <v>213</v>
      </c>
      <c r="S1879" s="499"/>
    </row>
    <row r="1880">
      <c r="B1880" s="497"/>
      <c r="H1880" s="500"/>
      <c r="O1880" s="500"/>
      <c r="Q1880" s="498" t="s">
        <v>213</v>
      </c>
      <c r="S1880" s="499"/>
    </row>
    <row r="1881">
      <c r="B1881" s="497"/>
      <c r="H1881" s="500"/>
      <c r="O1881" s="500"/>
      <c r="Q1881" s="498" t="s">
        <v>213</v>
      </c>
      <c r="S1881" s="499"/>
    </row>
    <row r="1882">
      <c r="B1882" s="497"/>
      <c r="H1882" s="500"/>
      <c r="O1882" s="500"/>
      <c r="Q1882" s="498" t="s">
        <v>213</v>
      </c>
      <c r="S1882" s="499"/>
    </row>
    <row r="1883">
      <c r="B1883" s="497"/>
      <c r="H1883" s="500"/>
      <c r="O1883" s="500"/>
      <c r="Q1883" s="498" t="s">
        <v>213</v>
      </c>
      <c r="S1883" s="499"/>
    </row>
    <row r="1884">
      <c r="B1884" s="497"/>
      <c r="H1884" s="500"/>
      <c r="O1884" s="500"/>
      <c r="Q1884" s="498" t="s">
        <v>213</v>
      </c>
      <c r="S1884" s="499"/>
    </row>
    <row r="1885">
      <c r="B1885" s="497"/>
      <c r="H1885" s="500"/>
      <c r="O1885" s="500"/>
      <c r="Q1885" s="498" t="s">
        <v>213</v>
      </c>
      <c r="S1885" s="499"/>
    </row>
    <row r="1886">
      <c r="B1886" s="497"/>
      <c r="H1886" s="500"/>
      <c r="O1886" s="500"/>
      <c r="Q1886" s="498" t="s">
        <v>213</v>
      </c>
      <c r="S1886" s="499"/>
    </row>
    <row r="1887">
      <c r="B1887" s="497"/>
      <c r="H1887" s="500"/>
      <c r="O1887" s="500"/>
      <c r="Q1887" s="498" t="s">
        <v>213</v>
      </c>
      <c r="S1887" s="499"/>
    </row>
    <row r="1888">
      <c r="B1888" s="497"/>
      <c r="H1888" s="500"/>
      <c r="O1888" s="500"/>
      <c r="Q1888" s="498" t="s">
        <v>213</v>
      </c>
      <c r="S1888" s="499"/>
    </row>
    <row r="1889">
      <c r="B1889" s="497"/>
      <c r="H1889" s="500"/>
      <c r="O1889" s="500"/>
      <c r="Q1889" s="498" t="s">
        <v>213</v>
      </c>
      <c r="S1889" s="499"/>
    </row>
    <row r="1890">
      <c r="B1890" s="497"/>
      <c r="H1890" s="500"/>
      <c r="O1890" s="500"/>
      <c r="Q1890" s="498" t="s">
        <v>213</v>
      </c>
      <c r="S1890" s="499"/>
    </row>
    <row r="1891">
      <c r="B1891" s="497"/>
      <c r="H1891" s="500"/>
      <c r="O1891" s="500"/>
      <c r="Q1891" s="498" t="s">
        <v>213</v>
      </c>
      <c r="S1891" s="499"/>
    </row>
    <row r="1892">
      <c r="B1892" s="497"/>
      <c r="H1892" s="500"/>
      <c r="O1892" s="500"/>
      <c r="Q1892" s="498" t="s">
        <v>213</v>
      </c>
      <c r="S1892" s="499"/>
    </row>
    <row r="1893">
      <c r="B1893" s="497"/>
      <c r="H1893" s="500"/>
      <c r="O1893" s="500"/>
      <c r="Q1893" s="498" t="s">
        <v>213</v>
      </c>
      <c r="S1893" s="499"/>
    </row>
    <row r="1894">
      <c r="B1894" s="497"/>
      <c r="H1894" s="500"/>
      <c r="O1894" s="500"/>
      <c r="Q1894" s="498" t="s">
        <v>213</v>
      </c>
      <c r="S1894" s="499"/>
    </row>
    <row r="1895">
      <c r="B1895" s="497"/>
      <c r="H1895" s="500"/>
      <c r="O1895" s="500"/>
      <c r="Q1895" s="498" t="s">
        <v>213</v>
      </c>
      <c r="S1895" s="499"/>
    </row>
    <row r="1896">
      <c r="B1896" s="497"/>
      <c r="H1896" s="500"/>
      <c r="O1896" s="500"/>
      <c r="Q1896" s="498" t="s">
        <v>213</v>
      </c>
      <c r="S1896" s="499"/>
    </row>
    <row r="1897">
      <c r="B1897" s="497"/>
      <c r="H1897" s="500"/>
      <c r="O1897" s="500"/>
      <c r="Q1897" s="498" t="s">
        <v>213</v>
      </c>
      <c r="S1897" s="499"/>
    </row>
    <row r="1898">
      <c r="B1898" s="497"/>
      <c r="H1898" s="500"/>
      <c r="O1898" s="500"/>
      <c r="Q1898" s="498" t="s">
        <v>213</v>
      </c>
      <c r="S1898" s="499"/>
    </row>
    <row r="1899">
      <c r="B1899" s="497"/>
      <c r="H1899" s="500"/>
      <c r="O1899" s="500"/>
      <c r="Q1899" s="498" t="s">
        <v>213</v>
      </c>
      <c r="S1899" s="499"/>
    </row>
    <row r="1900">
      <c r="B1900" s="497"/>
      <c r="H1900" s="500"/>
      <c r="O1900" s="500"/>
      <c r="Q1900" s="498" t="s">
        <v>213</v>
      </c>
      <c r="S1900" s="499"/>
    </row>
    <row r="1901">
      <c r="B1901" s="497"/>
      <c r="H1901" s="500"/>
      <c r="O1901" s="500"/>
      <c r="Q1901" s="498" t="s">
        <v>213</v>
      </c>
      <c r="S1901" s="499"/>
    </row>
    <row r="1902">
      <c r="B1902" s="497"/>
      <c r="H1902" s="500"/>
      <c r="O1902" s="500"/>
      <c r="Q1902" s="498" t="s">
        <v>213</v>
      </c>
      <c r="S1902" s="499"/>
    </row>
    <row r="1903">
      <c r="B1903" s="497"/>
      <c r="H1903" s="500"/>
      <c r="O1903" s="500"/>
      <c r="Q1903" s="498" t="s">
        <v>213</v>
      </c>
      <c r="S1903" s="499"/>
    </row>
    <row r="1904">
      <c r="B1904" s="497"/>
      <c r="H1904" s="500"/>
      <c r="O1904" s="500"/>
      <c r="Q1904" s="498" t="s">
        <v>213</v>
      </c>
      <c r="S1904" s="499"/>
    </row>
    <row r="1905">
      <c r="B1905" s="497"/>
      <c r="H1905" s="500"/>
      <c r="O1905" s="500"/>
      <c r="Q1905" s="498" t="s">
        <v>213</v>
      </c>
      <c r="S1905" s="499"/>
    </row>
    <row r="1906">
      <c r="B1906" s="497"/>
      <c r="H1906" s="500"/>
      <c r="O1906" s="500"/>
      <c r="Q1906" s="498" t="s">
        <v>213</v>
      </c>
      <c r="S1906" s="499"/>
    </row>
    <row r="1907">
      <c r="B1907" s="497"/>
      <c r="H1907" s="500"/>
      <c r="O1907" s="500"/>
      <c r="Q1907" s="498" t="s">
        <v>213</v>
      </c>
      <c r="S1907" s="499"/>
    </row>
    <row r="1908">
      <c r="B1908" s="497"/>
      <c r="H1908" s="500"/>
      <c r="O1908" s="500"/>
      <c r="Q1908" s="498" t="s">
        <v>213</v>
      </c>
      <c r="S1908" s="499"/>
    </row>
    <row r="1909">
      <c r="B1909" s="497"/>
      <c r="H1909" s="500"/>
      <c r="O1909" s="500"/>
      <c r="Q1909" s="498" t="s">
        <v>213</v>
      </c>
      <c r="S1909" s="499"/>
    </row>
    <row r="1910">
      <c r="B1910" s="497"/>
      <c r="H1910" s="500"/>
      <c r="O1910" s="500"/>
      <c r="Q1910" s="498" t="s">
        <v>213</v>
      </c>
      <c r="S1910" s="499"/>
    </row>
    <row r="1911">
      <c r="B1911" s="497"/>
      <c r="H1911" s="500"/>
      <c r="O1911" s="500"/>
      <c r="Q1911" s="498" t="s">
        <v>213</v>
      </c>
      <c r="S1911" s="499"/>
    </row>
    <row r="1912">
      <c r="B1912" s="497"/>
      <c r="H1912" s="500"/>
      <c r="O1912" s="500"/>
      <c r="Q1912" s="498" t="s">
        <v>213</v>
      </c>
      <c r="S1912" s="499"/>
    </row>
    <row r="1913">
      <c r="B1913" s="497"/>
      <c r="H1913" s="500"/>
      <c r="O1913" s="500"/>
      <c r="Q1913" s="498" t="s">
        <v>213</v>
      </c>
      <c r="S1913" s="499"/>
    </row>
    <row r="1914">
      <c r="B1914" s="497"/>
      <c r="H1914" s="500"/>
      <c r="O1914" s="500"/>
      <c r="Q1914" s="498" t="s">
        <v>213</v>
      </c>
      <c r="S1914" s="499"/>
    </row>
    <row r="1915">
      <c r="B1915" s="497"/>
      <c r="H1915" s="500"/>
      <c r="O1915" s="500"/>
      <c r="Q1915" s="498" t="s">
        <v>213</v>
      </c>
      <c r="S1915" s="499"/>
    </row>
    <row r="1916">
      <c r="B1916" s="497"/>
      <c r="H1916" s="500"/>
      <c r="O1916" s="500"/>
      <c r="Q1916" s="498" t="s">
        <v>213</v>
      </c>
      <c r="S1916" s="499"/>
    </row>
    <row r="1917">
      <c r="B1917" s="497"/>
      <c r="H1917" s="500"/>
      <c r="O1917" s="500"/>
      <c r="Q1917" s="498" t="s">
        <v>213</v>
      </c>
      <c r="S1917" s="499"/>
    </row>
    <row r="1918">
      <c r="B1918" s="497"/>
      <c r="H1918" s="500"/>
      <c r="O1918" s="500"/>
      <c r="Q1918" s="498" t="s">
        <v>213</v>
      </c>
      <c r="S1918" s="499"/>
    </row>
    <row r="1919">
      <c r="B1919" s="497"/>
      <c r="H1919" s="500"/>
      <c r="O1919" s="500"/>
      <c r="Q1919" s="498" t="s">
        <v>213</v>
      </c>
      <c r="S1919" s="499"/>
    </row>
    <row r="1920">
      <c r="B1920" s="497"/>
      <c r="H1920" s="500"/>
      <c r="O1920" s="500"/>
      <c r="Q1920" s="498" t="s">
        <v>213</v>
      </c>
      <c r="S1920" s="499"/>
    </row>
    <row r="1921">
      <c r="B1921" s="497"/>
      <c r="H1921" s="500"/>
      <c r="O1921" s="500"/>
      <c r="Q1921" s="498" t="s">
        <v>213</v>
      </c>
      <c r="S1921" s="499"/>
    </row>
    <row r="1922">
      <c r="B1922" s="497"/>
      <c r="H1922" s="500"/>
      <c r="O1922" s="500"/>
      <c r="Q1922" s="498" t="s">
        <v>213</v>
      </c>
      <c r="S1922" s="499"/>
    </row>
    <row r="1923">
      <c r="B1923" s="497"/>
      <c r="H1923" s="500"/>
      <c r="O1923" s="500"/>
      <c r="Q1923" s="498" t="s">
        <v>213</v>
      </c>
      <c r="S1923" s="499"/>
    </row>
    <row r="1924">
      <c r="B1924" s="497"/>
      <c r="H1924" s="500"/>
      <c r="O1924" s="500"/>
      <c r="Q1924" s="498" t="s">
        <v>213</v>
      </c>
      <c r="S1924" s="499"/>
    </row>
    <row r="1925">
      <c r="B1925" s="497"/>
      <c r="H1925" s="500"/>
      <c r="O1925" s="500"/>
      <c r="Q1925" s="498" t="s">
        <v>213</v>
      </c>
      <c r="S1925" s="499"/>
    </row>
    <row r="1926">
      <c r="B1926" s="497"/>
      <c r="H1926" s="500"/>
      <c r="O1926" s="500"/>
      <c r="Q1926" s="498" t="s">
        <v>213</v>
      </c>
      <c r="S1926" s="499"/>
    </row>
    <row r="1927">
      <c r="B1927" s="497"/>
      <c r="H1927" s="500"/>
      <c r="O1927" s="500"/>
      <c r="Q1927" s="498" t="s">
        <v>213</v>
      </c>
      <c r="S1927" s="499"/>
    </row>
    <row r="1928">
      <c r="B1928" s="497"/>
      <c r="H1928" s="500"/>
      <c r="O1928" s="500"/>
      <c r="Q1928" s="498" t="s">
        <v>213</v>
      </c>
      <c r="S1928" s="499"/>
    </row>
    <row r="1929">
      <c r="B1929" s="497"/>
      <c r="H1929" s="500"/>
      <c r="O1929" s="500"/>
      <c r="Q1929" s="498" t="s">
        <v>213</v>
      </c>
      <c r="S1929" s="499"/>
    </row>
    <row r="1930">
      <c r="B1930" s="497"/>
      <c r="H1930" s="500"/>
      <c r="O1930" s="500"/>
      <c r="Q1930" s="498" t="s">
        <v>213</v>
      </c>
      <c r="S1930" s="499"/>
    </row>
    <row r="1931">
      <c r="B1931" s="497"/>
      <c r="H1931" s="500"/>
      <c r="O1931" s="500"/>
      <c r="Q1931" s="498" t="s">
        <v>213</v>
      </c>
      <c r="S1931" s="499"/>
    </row>
    <row r="1932">
      <c r="B1932" s="497"/>
      <c r="H1932" s="500"/>
      <c r="O1932" s="500"/>
      <c r="Q1932" s="498" t="s">
        <v>213</v>
      </c>
      <c r="S1932" s="499"/>
    </row>
    <row r="1933">
      <c r="B1933" s="497"/>
      <c r="H1933" s="500"/>
      <c r="O1933" s="500"/>
      <c r="Q1933" s="498" t="s">
        <v>213</v>
      </c>
      <c r="S1933" s="499"/>
    </row>
    <row r="1934">
      <c r="B1934" s="497"/>
      <c r="H1934" s="500"/>
      <c r="O1934" s="500"/>
      <c r="Q1934" s="498" t="s">
        <v>213</v>
      </c>
      <c r="S1934" s="499"/>
    </row>
    <row r="1935">
      <c r="B1935" s="497"/>
      <c r="H1935" s="500"/>
      <c r="O1935" s="500"/>
      <c r="Q1935" s="498" t="s">
        <v>213</v>
      </c>
      <c r="S1935" s="499"/>
    </row>
    <row r="1936">
      <c r="B1936" s="497"/>
      <c r="H1936" s="500"/>
      <c r="O1936" s="500"/>
      <c r="Q1936" s="498" t="s">
        <v>213</v>
      </c>
      <c r="S1936" s="499"/>
    </row>
    <row r="1937">
      <c r="B1937" s="497"/>
      <c r="H1937" s="500"/>
      <c r="O1937" s="500"/>
      <c r="Q1937" s="498" t="s">
        <v>213</v>
      </c>
      <c r="S1937" s="499"/>
    </row>
    <row r="1938">
      <c r="B1938" s="497"/>
      <c r="H1938" s="500"/>
      <c r="O1938" s="500"/>
      <c r="Q1938" s="498" t="s">
        <v>213</v>
      </c>
      <c r="S1938" s="499"/>
    </row>
    <row r="1939">
      <c r="B1939" s="497"/>
      <c r="H1939" s="500"/>
      <c r="O1939" s="500"/>
      <c r="Q1939" s="498" t="s">
        <v>213</v>
      </c>
      <c r="S1939" s="499"/>
    </row>
    <row r="1940">
      <c r="B1940" s="497"/>
      <c r="H1940" s="500"/>
      <c r="O1940" s="500"/>
      <c r="Q1940" s="498" t="s">
        <v>213</v>
      </c>
      <c r="S1940" s="499"/>
    </row>
    <row r="1941">
      <c r="B1941" s="497"/>
      <c r="H1941" s="500"/>
      <c r="O1941" s="500"/>
      <c r="Q1941" s="498" t="s">
        <v>213</v>
      </c>
      <c r="S1941" s="499"/>
    </row>
    <row r="1942">
      <c r="B1942" s="497"/>
      <c r="H1942" s="500"/>
      <c r="O1942" s="500"/>
      <c r="Q1942" s="498" t="s">
        <v>213</v>
      </c>
      <c r="S1942" s="499"/>
    </row>
    <row r="1943">
      <c r="B1943" s="497"/>
      <c r="H1943" s="500"/>
      <c r="O1943" s="500"/>
      <c r="Q1943" s="498" t="s">
        <v>213</v>
      </c>
      <c r="S1943" s="499"/>
    </row>
    <row r="1944">
      <c r="B1944" s="497"/>
      <c r="H1944" s="500"/>
      <c r="O1944" s="500"/>
      <c r="Q1944" s="498" t="s">
        <v>213</v>
      </c>
      <c r="S1944" s="499"/>
    </row>
    <row r="1945">
      <c r="B1945" s="497"/>
      <c r="H1945" s="500"/>
      <c r="O1945" s="500"/>
      <c r="Q1945" s="498" t="s">
        <v>213</v>
      </c>
      <c r="S1945" s="499"/>
    </row>
    <row r="1946">
      <c r="B1946" s="497"/>
      <c r="H1946" s="500"/>
      <c r="O1946" s="500"/>
      <c r="Q1946" s="498" t="s">
        <v>213</v>
      </c>
      <c r="S1946" s="499"/>
    </row>
    <row r="1947">
      <c r="B1947" s="497"/>
      <c r="H1947" s="500"/>
      <c r="O1947" s="500"/>
      <c r="Q1947" s="498" t="s">
        <v>213</v>
      </c>
      <c r="S1947" s="499"/>
    </row>
    <row r="1948">
      <c r="B1948" s="497"/>
      <c r="H1948" s="500"/>
      <c r="O1948" s="500"/>
      <c r="Q1948" s="498" t="s">
        <v>213</v>
      </c>
      <c r="S1948" s="499"/>
    </row>
    <row r="1949">
      <c r="B1949" s="497"/>
      <c r="H1949" s="500"/>
      <c r="O1949" s="500"/>
      <c r="Q1949" s="498" t="s">
        <v>213</v>
      </c>
      <c r="S1949" s="499"/>
    </row>
    <row r="1950">
      <c r="B1950" s="497"/>
      <c r="H1950" s="500"/>
      <c r="O1950" s="500"/>
      <c r="Q1950" s="498" t="s">
        <v>213</v>
      </c>
      <c r="S1950" s="499"/>
    </row>
    <row r="1951">
      <c r="B1951" s="497"/>
      <c r="H1951" s="500"/>
      <c r="O1951" s="500"/>
      <c r="Q1951" s="498" t="s">
        <v>213</v>
      </c>
      <c r="S1951" s="499"/>
    </row>
    <row r="1952">
      <c r="B1952" s="497"/>
      <c r="H1952" s="500"/>
      <c r="O1952" s="500"/>
      <c r="Q1952" s="498" t="s">
        <v>213</v>
      </c>
      <c r="S1952" s="499"/>
    </row>
    <row r="1953">
      <c r="B1953" s="497"/>
      <c r="H1953" s="500"/>
      <c r="O1953" s="500"/>
      <c r="Q1953" s="498" t="s">
        <v>213</v>
      </c>
      <c r="S1953" s="499"/>
    </row>
    <row r="1954">
      <c r="B1954" s="497"/>
      <c r="H1954" s="500"/>
      <c r="O1954" s="500"/>
      <c r="Q1954" s="498" t="s">
        <v>213</v>
      </c>
      <c r="S1954" s="499"/>
    </row>
    <row r="1955">
      <c r="B1955" s="497"/>
      <c r="H1955" s="500"/>
      <c r="O1955" s="500"/>
      <c r="Q1955" s="498" t="s">
        <v>213</v>
      </c>
      <c r="S1955" s="499"/>
    </row>
    <row r="1956">
      <c r="B1956" s="497"/>
      <c r="H1956" s="500"/>
      <c r="O1956" s="500"/>
      <c r="Q1956" s="498" t="s">
        <v>213</v>
      </c>
      <c r="S1956" s="499"/>
    </row>
    <row r="1957">
      <c r="B1957" s="497"/>
      <c r="H1957" s="500"/>
      <c r="O1957" s="500"/>
      <c r="Q1957" s="498" t="s">
        <v>213</v>
      </c>
      <c r="S1957" s="499"/>
    </row>
    <row r="1958">
      <c r="B1958" s="497"/>
      <c r="H1958" s="500"/>
      <c r="O1958" s="500"/>
      <c r="Q1958" s="498" t="s">
        <v>213</v>
      </c>
      <c r="S1958" s="499"/>
    </row>
    <row r="1959">
      <c r="B1959" s="497"/>
      <c r="H1959" s="500"/>
      <c r="O1959" s="500"/>
      <c r="Q1959" s="498" t="s">
        <v>213</v>
      </c>
      <c r="S1959" s="499"/>
    </row>
    <row r="1960">
      <c r="B1960" s="497"/>
      <c r="H1960" s="500"/>
      <c r="O1960" s="500"/>
      <c r="Q1960" s="498" t="s">
        <v>213</v>
      </c>
      <c r="S1960" s="499"/>
    </row>
    <row r="1961">
      <c r="B1961" s="497"/>
      <c r="H1961" s="500"/>
      <c r="O1961" s="500"/>
      <c r="Q1961" s="498" t="s">
        <v>213</v>
      </c>
      <c r="S1961" s="499"/>
    </row>
    <row r="1962">
      <c r="B1962" s="497"/>
      <c r="H1962" s="500"/>
      <c r="O1962" s="500"/>
      <c r="Q1962" s="498" t="s">
        <v>213</v>
      </c>
      <c r="S1962" s="499"/>
    </row>
    <row r="1963">
      <c r="B1963" s="497"/>
      <c r="H1963" s="500"/>
      <c r="O1963" s="500"/>
      <c r="Q1963" s="498" t="s">
        <v>213</v>
      </c>
      <c r="S1963" s="499"/>
    </row>
    <row r="1964">
      <c r="B1964" s="497"/>
      <c r="H1964" s="500"/>
      <c r="O1964" s="500"/>
      <c r="Q1964" s="498" t="s">
        <v>213</v>
      </c>
      <c r="S1964" s="499"/>
    </row>
    <row r="1965">
      <c r="B1965" s="497"/>
      <c r="H1965" s="500"/>
      <c r="O1965" s="500"/>
      <c r="Q1965" s="498" t="s">
        <v>213</v>
      </c>
      <c r="S1965" s="499"/>
    </row>
    <row r="1966">
      <c r="B1966" s="497"/>
      <c r="H1966" s="500"/>
      <c r="O1966" s="500"/>
      <c r="Q1966" s="498" t="s">
        <v>213</v>
      </c>
      <c r="S1966" s="499"/>
    </row>
    <row r="1967">
      <c r="B1967" s="497"/>
      <c r="H1967" s="500"/>
      <c r="O1967" s="500"/>
      <c r="Q1967" s="498" t="s">
        <v>213</v>
      </c>
      <c r="S1967" s="499"/>
    </row>
    <row r="1968">
      <c r="B1968" s="497"/>
      <c r="H1968" s="500"/>
      <c r="O1968" s="500"/>
      <c r="Q1968" s="498" t="s">
        <v>213</v>
      </c>
      <c r="S1968" s="499"/>
    </row>
    <row r="1969">
      <c r="B1969" s="497"/>
      <c r="H1969" s="500"/>
      <c r="O1969" s="500"/>
      <c r="Q1969" s="498" t="s">
        <v>213</v>
      </c>
      <c r="S1969" s="499"/>
    </row>
    <row r="1970">
      <c r="B1970" s="497"/>
      <c r="H1970" s="500"/>
      <c r="O1970" s="500"/>
      <c r="Q1970" s="498" t="s">
        <v>213</v>
      </c>
      <c r="S1970" s="499"/>
    </row>
    <row r="1971">
      <c r="B1971" s="497"/>
      <c r="H1971" s="500"/>
      <c r="O1971" s="500"/>
      <c r="Q1971" s="498" t="s">
        <v>213</v>
      </c>
      <c r="S1971" s="499"/>
    </row>
    <row r="1972">
      <c r="B1972" s="497"/>
      <c r="H1972" s="500"/>
      <c r="O1972" s="500"/>
      <c r="Q1972" s="498" t="s">
        <v>213</v>
      </c>
      <c r="S1972" s="499"/>
    </row>
    <row r="1973">
      <c r="B1973" s="497"/>
      <c r="H1973" s="500"/>
      <c r="O1973" s="500"/>
      <c r="Q1973" s="498" t="s">
        <v>213</v>
      </c>
      <c r="S1973" s="499"/>
    </row>
    <row r="1974">
      <c r="B1974" s="497"/>
      <c r="H1974" s="500"/>
      <c r="O1974" s="500"/>
      <c r="Q1974" s="498" t="s">
        <v>213</v>
      </c>
      <c r="S1974" s="499"/>
    </row>
    <row r="1975">
      <c r="B1975" s="497"/>
      <c r="H1975" s="500"/>
      <c r="O1975" s="500"/>
      <c r="Q1975" s="498" t="s">
        <v>213</v>
      </c>
      <c r="S1975" s="499"/>
    </row>
    <row r="1976">
      <c r="B1976" s="497"/>
      <c r="H1976" s="500"/>
      <c r="O1976" s="500"/>
      <c r="Q1976" s="498" t="s">
        <v>213</v>
      </c>
      <c r="S1976" s="499"/>
    </row>
    <row r="1977">
      <c r="B1977" s="497"/>
      <c r="H1977" s="500"/>
      <c r="O1977" s="500"/>
      <c r="Q1977" s="498" t="s">
        <v>213</v>
      </c>
      <c r="S1977" s="499"/>
    </row>
    <row r="1978">
      <c r="B1978" s="497"/>
      <c r="H1978" s="500"/>
      <c r="O1978" s="500"/>
      <c r="Q1978" s="498" t="s">
        <v>213</v>
      </c>
      <c r="S1978" s="499"/>
    </row>
    <row r="1979">
      <c r="B1979" s="497"/>
      <c r="H1979" s="500"/>
      <c r="O1979" s="500"/>
      <c r="Q1979" s="498" t="s">
        <v>213</v>
      </c>
      <c r="S1979" s="499"/>
    </row>
    <row r="1980">
      <c r="B1980" s="497"/>
      <c r="H1980" s="500"/>
      <c r="O1980" s="500"/>
      <c r="Q1980" s="498" t="s">
        <v>213</v>
      </c>
      <c r="S1980" s="499"/>
    </row>
    <row r="1981">
      <c r="B1981" s="497"/>
      <c r="H1981" s="500"/>
      <c r="O1981" s="500"/>
      <c r="Q1981" s="498" t="s">
        <v>213</v>
      </c>
      <c r="S1981" s="499"/>
    </row>
    <row r="1982">
      <c r="B1982" s="497"/>
      <c r="H1982" s="500"/>
      <c r="O1982" s="500"/>
      <c r="Q1982" s="498" t="s">
        <v>213</v>
      </c>
      <c r="S1982" s="499"/>
    </row>
    <row r="1983">
      <c r="B1983" s="497"/>
      <c r="H1983" s="500"/>
      <c r="O1983" s="500"/>
      <c r="Q1983" s="498" t="s">
        <v>213</v>
      </c>
      <c r="S1983" s="499"/>
    </row>
    <row r="1984">
      <c r="B1984" s="497"/>
      <c r="H1984" s="500"/>
      <c r="O1984" s="500"/>
      <c r="Q1984" s="498" t="s">
        <v>213</v>
      </c>
      <c r="S1984" s="499"/>
    </row>
    <row r="1985">
      <c r="B1985" s="497"/>
      <c r="H1985" s="500"/>
      <c r="O1985" s="500"/>
      <c r="Q1985" s="498" t="s">
        <v>213</v>
      </c>
      <c r="S1985" s="499"/>
    </row>
    <row r="1986">
      <c r="B1986" s="497"/>
      <c r="H1986" s="500"/>
      <c r="O1986" s="500"/>
      <c r="Q1986" s="498" t="s">
        <v>213</v>
      </c>
      <c r="S1986" s="499"/>
    </row>
    <row r="1987">
      <c r="B1987" s="497"/>
      <c r="H1987" s="500"/>
      <c r="O1987" s="500"/>
      <c r="Q1987" s="498" t="s">
        <v>213</v>
      </c>
      <c r="S1987" s="499"/>
    </row>
    <row r="1988">
      <c r="B1988" s="497"/>
      <c r="H1988" s="500"/>
      <c r="O1988" s="500"/>
      <c r="Q1988" s="498" t="s">
        <v>213</v>
      </c>
      <c r="S1988" s="499"/>
    </row>
    <row r="1989">
      <c r="B1989" s="497"/>
      <c r="H1989" s="500"/>
      <c r="O1989" s="500"/>
      <c r="Q1989" s="498" t="s">
        <v>213</v>
      </c>
      <c r="S1989" s="499"/>
    </row>
    <row r="1990">
      <c r="B1990" s="497"/>
      <c r="H1990" s="500"/>
      <c r="O1990" s="500"/>
      <c r="Q1990" s="498" t="s">
        <v>213</v>
      </c>
      <c r="S1990" s="499"/>
    </row>
    <row r="1991">
      <c r="B1991" s="497"/>
      <c r="H1991" s="500"/>
      <c r="O1991" s="500"/>
      <c r="Q1991" s="498" t="s">
        <v>213</v>
      </c>
      <c r="S1991" s="499"/>
    </row>
    <row r="1992">
      <c r="B1992" s="497"/>
      <c r="H1992" s="500"/>
      <c r="O1992" s="500"/>
      <c r="Q1992" s="498" t="s">
        <v>213</v>
      </c>
      <c r="S1992" s="499"/>
    </row>
    <row r="1993">
      <c r="B1993" s="497"/>
      <c r="H1993" s="500"/>
      <c r="O1993" s="500"/>
      <c r="Q1993" s="498" t="s">
        <v>213</v>
      </c>
      <c r="S1993" s="499"/>
    </row>
    <row r="1994">
      <c r="B1994" s="497"/>
      <c r="H1994" s="500"/>
      <c r="O1994" s="500"/>
      <c r="Q1994" s="498" t="s">
        <v>213</v>
      </c>
      <c r="S1994" s="499"/>
    </row>
    <row r="1995">
      <c r="B1995" s="497"/>
      <c r="H1995" s="500"/>
      <c r="O1995" s="500"/>
      <c r="Q1995" s="498" t="s">
        <v>213</v>
      </c>
      <c r="S1995" s="499"/>
    </row>
    <row r="1996">
      <c r="B1996" s="497"/>
      <c r="H1996" s="500"/>
      <c r="O1996" s="500"/>
      <c r="Q1996" s="498" t="s">
        <v>213</v>
      </c>
      <c r="S1996" s="499"/>
    </row>
    <row r="1997">
      <c r="B1997" s="497"/>
      <c r="H1997" s="500"/>
      <c r="O1997" s="500"/>
      <c r="Q1997" s="498" t="s">
        <v>213</v>
      </c>
      <c r="S1997" s="499"/>
    </row>
    <row r="1998">
      <c r="B1998" s="497"/>
      <c r="H1998" s="500"/>
      <c r="O1998" s="500"/>
      <c r="Q1998" s="498" t="s">
        <v>213</v>
      </c>
      <c r="S1998" s="499"/>
    </row>
    <row r="1999">
      <c r="B1999" s="497"/>
      <c r="H1999" s="500"/>
      <c r="O1999" s="500"/>
      <c r="Q1999" s="498" t="s">
        <v>213</v>
      </c>
      <c r="S1999" s="499"/>
    </row>
    <row r="2000">
      <c r="B2000" s="497"/>
      <c r="H2000" s="500"/>
      <c r="O2000" s="500"/>
      <c r="Q2000" s="498" t="s">
        <v>213</v>
      </c>
      <c r="S2000" s="499"/>
    </row>
    <row r="2001">
      <c r="B2001" s="497"/>
      <c r="H2001" s="500"/>
      <c r="O2001" s="500"/>
      <c r="Q2001" s="498" t="s">
        <v>213</v>
      </c>
      <c r="S2001" s="499"/>
    </row>
    <row r="2002">
      <c r="B2002" s="497"/>
      <c r="H2002" s="500"/>
      <c r="O2002" s="500"/>
      <c r="Q2002" s="498" t="s">
        <v>213</v>
      </c>
      <c r="S2002" s="499"/>
    </row>
    <row r="2003">
      <c r="B2003" s="497"/>
      <c r="H2003" s="500"/>
      <c r="O2003" s="500"/>
      <c r="Q2003" s="498" t="s">
        <v>213</v>
      </c>
      <c r="S2003" s="499"/>
    </row>
    <row r="2004">
      <c r="B2004" s="497"/>
      <c r="H2004" s="500"/>
      <c r="O2004" s="500"/>
      <c r="Q2004" s="498" t="s">
        <v>213</v>
      </c>
      <c r="S2004" s="499"/>
    </row>
    <row r="2005">
      <c r="B2005" s="497"/>
      <c r="H2005" s="500"/>
      <c r="O2005" s="500"/>
      <c r="Q2005" s="498" t="s">
        <v>213</v>
      </c>
      <c r="S2005" s="499"/>
    </row>
    <row r="2006">
      <c r="B2006" s="497"/>
      <c r="H2006" s="500"/>
      <c r="O2006" s="500"/>
      <c r="Q2006" s="498" t="s">
        <v>213</v>
      </c>
      <c r="S2006" s="499"/>
    </row>
    <row r="2007">
      <c r="B2007" s="497"/>
      <c r="H2007" s="500"/>
      <c r="O2007" s="500"/>
      <c r="Q2007" s="498" t="s">
        <v>213</v>
      </c>
      <c r="S2007" s="499"/>
    </row>
    <row r="2008">
      <c r="B2008" s="497"/>
      <c r="H2008" s="500"/>
      <c r="O2008" s="500"/>
      <c r="Q2008" s="498" t="s">
        <v>213</v>
      </c>
      <c r="S2008" s="499"/>
    </row>
    <row r="2009">
      <c r="B2009" s="497"/>
      <c r="H2009" s="500"/>
      <c r="O2009" s="500"/>
      <c r="Q2009" s="498" t="s">
        <v>213</v>
      </c>
      <c r="S2009" s="499"/>
    </row>
    <row r="2010">
      <c r="B2010" s="497"/>
      <c r="H2010" s="500"/>
      <c r="O2010" s="500"/>
      <c r="Q2010" s="498" t="s">
        <v>213</v>
      </c>
      <c r="S2010" s="499"/>
    </row>
    <row r="2011">
      <c r="B2011" s="497"/>
      <c r="H2011" s="500"/>
      <c r="O2011" s="500"/>
      <c r="Q2011" s="498" t="s">
        <v>213</v>
      </c>
      <c r="S2011" s="499"/>
    </row>
    <row r="2012">
      <c r="B2012" s="497"/>
      <c r="H2012" s="500"/>
      <c r="O2012" s="500"/>
      <c r="Q2012" s="498" t="s">
        <v>213</v>
      </c>
      <c r="S2012" s="499"/>
    </row>
    <row r="2013">
      <c r="B2013" s="497"/>
      <c r="H2013" s="500"/>
      <c r="O2013" s="500"/>
      <c r="Q2013" s="498" t="s">
        <v>213</v>
      </c>
      <c r="S2013" s="499"/>
    </row>
    <row r="2014">
      <c r="B2014" s="497"/>
      <c r="H2014" s="500"/>
      <c r="O2014" s="500"/>
      <c r="Q2014" s="498" t="s">
        <v>213</v>
      </c>
      <c r="S2014" s="499"/>
    </row>
    <row r="2015">
      <c r="B2015" s="497"/>
      <c r="H2015" s="500"/>
      <c r="O2015" s="500"/>
      <c r="Q2015" s="498" t="s">
        <v>213</v>
      </c>
      <c r="S2015" s="499"/>
    </row>
    <row r="2016">
      <c r="B2016" s="497"/>
      <c r="H2016" s="500"/>
      <c r="O2016" s="500"/>
      <c r="Q2016" s="498" t="s">
        <v>213</v>
      </c>
      <c r="S2016" s="499"/>
    </row>
    <row r="2017">
      <c r="B2017" s="497"/>
      <c r="H2017" s="500"/>
      <c r="O2017" s="500"/>
      <c r="Q2017" s="498" t="s">
        <v>213</v>
      </c>
      <c r="S2017" s="499"/>
    </row>
    <row r="2018">
      <c r="B2018" s="497"/>
      <c r="H2018" s="500"/>
      <c r="O2018" s="500"/>
      <c r="Q2018" s="498" t="s">
        <v>213</v>
      </c>
      <c r="S2018" s="499"/>
    </row>
    <row r="2019">
      <c r="B2019" s="497"/>
      <c r="H2019" s="500"/>
      <c r="O2019" s="500"/>
      <c r="Q2019" s="498" t="s">
        <v>213</v>
      </c>
      <c r="S2019" s="499"/>
    </row>
    <row r="2020">
      <c r="B2020" s="497"/>
      <c r="H2020" s="500"/>
      <c r="O2020" s="500"/>
      <c r="Q2020" s="498" t="s">
        <v>213</v>
      </c>
      <c r="S2020" s="499"/>
    </row>
    <row r="2021">
      <c r="B2021" s="497"/>
      <c r="H2021" s="500"/>
      <c r="O2021" s="500"/>
      <c r="Q2021" s="498" t="s">
        <v>213</v>
      </c>
      <c r="S2021" s="499"/>
    </row>
    <row r="2022">
      <c r="B2022" s="497"/>
      <c r="H2022" s="500"/>
      <c r="O2022" s="500"/>
      <c r="Q2022" s="498" t="s">
        <v>213</v>
      </c>
      <c r="S2022" s="499"/>
    </row>
    <row r="2023">
      <c r="B2023" s="497"/>
      <c r="H2023" s="500"/>
      <c r="O2023" s="500"/>
      <c r="Q2023" s="498" t="s">
        <v>213</v>
      </c>
      <c r="S2023" s="499"/>
    </row>
    <row r="2024">
      <c r="B2024" s="497"/>
      <c r="H2024" s="500"/>
      <c r="O2024" s="500"/>
      <c r="Q2024" s="498" t="s">
        <v>213</v>
      </c>
      <c r="S2024" s="499"/>
    </row>
    <row r="2025">
      <c r="B2025" s="497"/>
      <c r="H2025" s="500"/>
      <c r="O2025" s="500"/>
      <c r="Q2025" s="498" t="s">
        <v>213</v>
      </c>
      <c r="S2025" s="499"/>
    </row>
    <row r="2026">
      <c r="B2026" s="497"/>
      <c r="H2026" s="500"/>
      <c r="O2026" s="500"/>
      <c r="Q2026" s="498" t="s">
        <v>213</v>
      </c>
      <c r="S2026" s="499"/>
    </row>
    <row r="2027">
      <c r="B2027" s="497"/>
      <c r="H2027" s="500"/>
      <c r="O2027" s="500"/>
      <c r="Q2027" s="498" t="s">
        <v>213</v>
      </c>
      <c r="S2027" s="499"/>
    </row>
    <row r="2028">
      <c r="B2028" s="497"/>
      <c r="H2028" s="500"/>
      <c r="O2028" s="500"/>
      <c r="Q2028" s="498" t="s">
        <v>213</v>
      </c>
      <c r="S2028" s="499"/>
    </row>
    <row r="2029">
      <c r="B2029" s="497"/>
      <c r="H2029" s="500"/>
      <c r="O2029" s="500"/>
      <c r="Q2029" s="498" t="s">
        <v>213</v>
      </c>
      <c r="S2029" s="499"/>
    </row>
    <row r="2030">
      <c r="B2030" s="497"/>
      <c r="H2030" s="500"/>
      <c r="O2030" s="500"/>
      <c r="Q2030" s="498" t="s">
        <v>213</v>
      </c>
      <c r="S2030" s="499"/>
    </row>
    <row r="2031">
      <c r="B2031" s="497"/>
      <c r="H2031" s="500"/>
      <c r="O2031" s="500"/>
      <c r="Q2031" s="498" t="s">
        <v>213</v>
      </c>
      <c r="S2031" s="499"/>
    </row>
    <row r="2032">
      <c r="B2032" s="497"/>
      <c r="H2032" s="500"/>
      <c r="O2032" s="500"/>
      <c r="Q2032" s="498" t="s">
        <v>213</v>
      </c>
      <c r="S2032" s="499"/>
    </row>
    <row r="2033">
      <c r="B2033" s="497"/>
      <c r="H2033" s="500"/>
      <c r="O2033" s="500"/>
      <c r="Q2033" s="498" t="s">
        <v>213</v>
      </c>
      <c r="S2033" s="499"/>
    </row>
    <row r="2034">
      <c r="B2034" s="497"/>
      <c r="H2034" s="500"/>
      <c r="O2034" s="500"/>
      <c r="Q2034" s="498" t="s">
        <v>213</v>
      </c>
      <c r="S2034" s="499"/>
    </row>
    <row r="2035">
      <c r="B2035" s="497"/>
      <c r="H2035" s="500"/>
      <c r="O2035" s="500"/>
      <c r="Q2035" s="498" t="s">
        <v>213</v>
      </c>
      <c r="S2035" s="499"/>
    </row>
    <row r="2036">
      <c r="B2036" s="497"/>
      <c r="H2036" s="500"/>
      <c r="O2036" s="500"/>
      <c r="Q2036" s="498" t="s">
        <v>213</v>
      </c>
      <c r="S2036" s="499"/>
    </row>
    <row r="2037">
      <c r="B2037" s="497"/>
      <c r="H2037" s="500"/>
      <c r="O2037" s="500"/>
      <c r="Q2037" s="498" t="s">
        <v>213</v>
      </c>
      <c r="S2037" s="499"/>
    </row>
    <row r="2038">
      <c r="B2038" s="497"/>
      <c r="H2038" s="500"/>
      <c r="O2038" s="500"/>
      <c r="Q2038" s="498" t="s">
        <v>213</v>
      </c>
      <c r="S2038" s="499"/>
    </row>
    <row r="2039">
      <c r="B2039" s="497"/>
      <c r="H2039" s="500"/>
      <c r="O2039" s="500"/>
      <c r="Q2039" s="498" t="s">
        <v>213</v>
      </c>
      <c r="S2039" s="499"/>
    </row>
    <row r="2040">
      <c r="B2040" s="497"/>
      <c r="H2040" s="500"/>
      <c r="O2040" s="500"/>
      <c r="Q2040" s="498" t="s">
        <v>213</v>
      </c>
      <c r="S2040" s="499"/>
    </row>
    <row r="2041">
      <c r="B2041" s="497"/>
      <c r="H2041" s="500"/>
      <c r="O2041" s="500"/>
      <c r="Q2041" s="498" t="s">
        <v>213</v>
      </c>
      <c r="S2041" s="499"/>
    </row>
    <row r="2042">
      <c r="B2042" s="497"/>
      <c r="H2042" s="500"/>
      <c r="O2042" s="500"/>
      <c r="Q2042" s="498" t="s">
        <v>213</v>
      </c>
      <c r="S2042" s="499"/>
    </row>
    <row r="2043">
      <c r="B2043" s="497"/>
      <c r="H2043" s="500"/>
      <c r="O2043" s="500"/>
      <c r="Q2043" s="498" t="s">
        <v>213</v>
      </c>
      <c r="S2043" s="499"/>
    </row>
    <row r="2044">
      <c r="B2044" s="497"/>
      <c r="H2044" s="500"/>
      <c r="O2044" s="500"/>
      <c r="Q2044" s="498" t="s">
        <v>213</v>
      </c>
      <c r="S2044" s="499"/>
    </row>
    <row r="2045">
      <c r="B2045" s="497"/>
      <c r="H2045" s="500"/>
      <c r="O2045" s="500"/>
      <c r="Q2045" s="498" t="s">
        <v>213</v>
      </c>
      <c r="S2045" s="499"/>
    </row>
    <row r="2046">
      <c r="B2046" s="497"/>
      <c r="H2046" s="500"/>
      <c r="O2046" s="500"/>
      <c r="Q2046" s="498" t="s">
        <v>213</v>
      </c>
      <c r="S2046" s="499"/>
    </row>
    <row r="2047">
      <c r="B2047" s="497"/>
      <c r="H2047" s="500"/>
      <c r="O2047" s="500"/>
      <c r="Q2047" s="498" t="s">
        <v>213</v>
      </c>
      <c r="S2047" s="499"/>
    </row>
    <row r="2048">
      <c r="B2048" s="497"/>
      <c r="H2048" s="500"/>
      <c r="O2048" s="500"/>
      <c r="Q2048" s="498" t="s">
        <v>213</v>
      </c>
      <c r="S2048" s="499"/>
    </row>
    <row r="2049">
      <c r="B2049" s="497"/>
      <c r="H2049" s="500"/>
      <c r="O2049" s="500"/>
      <c r="Q2049" s="498" t="s">
        <v>213</v>
      </c>
      <c r="S2049" s="499"/>
    </row>
    <row r="2050">
      <c r="B2050" s="497"/>
      <c r="H2050" s="500"/>
      <c r="O2050" s="500"/>
      <c r="Q2050" s="498" t="s">
        <v>213</v>
      </c>
      <c r="S2050" s="499"/>
    </row>
    <row r="2051">
      <c r="B2051" s="497"/>
      <c r="H2051" s="500"/>
      <c r="O2051" s="500"/>
      <c r="Q2051" s="498" t="s">
        <v>213</v>
      </c>
      <c r="S2051" s="499"/>
    </row>
    <row r="2052">
      <c r="B2052" s="497"/>
      <c r="H2052" s="500"/>
      <c r="O2052" s="500"/>
      <c r="Q2052" s="498" t="s">
        <v>213</v>
      </c>
      <c r="S2052" s="499"/>
    </row>
    <row r="2053">
      <c r="B2053" s="497"/>
      <c r="H2053" s="500"/>
      <c r="O2053" s="500"/>
      <c r="Q2053" s="498" t="s">
        <v>213</v>
      </c>
      <c r="S2053" s="499"/>
    </row>
    <row r="2054">
      <c r="B2054" s="497"/>
      <c r="H2054" s="500"/>
      <c r="O2054" s="500"/>
      <c r="Q2054" s="498" t="s">
        <v>213</v>
      </c>
      <c r="S2054" s="499"/>
    </row>
    <row r="2055">
      <c r="B2055" s="497"/>
      <c r="H2055" s="500"/>
      <c r="O2055" s="500"/>
      <c r="Q2055" s="498" t="s">
        <v>213</v>
      </c>
      <c r="S2055" s="499"/>
    </row>
    <row r="2056">
      <c r="B2056" s="497"/>
      <c r="H2056" s="500"/>
      <c r="O2056" s="500"/>
      <c r="Q2056" s="498" t="s">
        <v>213</v>
      </c>
      <c r="S2056" s="499"/>
    </row>
    <row r="2057">
      <c r="B2057" s="497"/>
      <c r="H2057" s="500"/>
      <c r="O2057" s="500"/>
      <c r="Q2057" s="498" t="s">
        <v>213</v>
      </c>
      <c r="S2057" s="499"/>
    </row>
    <row r="2058">
      <c r="B2058" s="497"/>
      <c r="H2058" s="500"/>
      <c r="O2058" s="500"/>
      <c r="Q2058" s="498" t="s">
        <v>213</v>
      </c>
      <c r="S2058" s="499"/>
    </row>
    <row r="2059">
      <c r="B2059" s="497"/>
      <c r="H2059" s="500"/>
      <c r="O2059" s="500"/>
      <c r="Q2059" s="498" t="s">
        <v>213</v>
      </c>
      <c r="S2059" s="499"/>
    </row>
    <row r="2060">
      <c r="B2060" s="497"/>
      <c r="H2060" s="500"/>
      <c r="O2060" s="500"/>
      <c r="Q2060" s="498" t="s">
        <v>213</v>
      </c>
      <c r="S2060" s="499"/>
    </row>
    <row r="2061">
      <c r="B2061" s="497"/>
      <c r="H2061" s="500"/>
      <c r="O2061" s="500"/>
      <c r="Q2061" s="498" t="s">
        <v>213</v>
      </c>
      <c r="S2061" s="499"/>
    </row>
    <row r="2062">
      <c r="B2062" s="497"/>
      <c r="H2062" s="500"/>
      <c r="O2062" s="500"/>
      <c r="Q2062" s="498" t="s">
        <v>213</v>
      </c>
      <c r="S2062" s="499"/>
    </row>
    <row r="2063">
      <c r="B2063" s="497"/>
      <c r="H2063" s="500"/>
      <c r="O2063" s="500"/>
      <c r="Q2063" s="498" t="s">
        <v>213</v>
      </c>
      <c r="S2063" s="499"/>
    </row>
    <row r="2064">
      <c r="B2064" s="497"/>
      <c r="H2064" s="500"/>
      <c r="O2064" s="500"/>
      <c r="Q2064" s="498" t="s">
        <v>213</v>
      </c>
      <c r="S2064" s="499"/>
    </row>
    <row r="2065">
      <c r="B2065" s="497"/>
      <c r="H2065" s="500"/>
      <c r="O2065" s="500"/>
      <c r="Q2065" s="498" t="s">
        <v>213</v>
      </c>
      <c r="S2065" s="499"/>
    </row>
    <row r="2066">
      <c r="B2066" s="497"/>
      <c r="H2066" s="500"/>
      <c r="O2066" s="500"/>
      <c r="Q2066" s="498" t="s">
        <v>213</v>
      </c>
      <c r="S2066" s="499"/>
    </row>
    <row r="2067">
      <c r="B2067" s="497"/>
      <c r="H2067" s="500"/>
      <c r="O2067" s="500"/>
      <c r="Q2067" s="498" t="s">
        <v>213</v>
      </c>
      <c r="S2067" s="499"/>
    </row>
    <row r="2068">
      <c r="B2068" s="497"/>
      <c r="H2068" s="500"/>
      <c r="O2068" s="500"/>
      <c r="Q2068" s="498" t="s">
        <v>213</v>
      </c>
      <c r="S2068" s="499"/>
    </row>
    <row r="2069">
      <c r="B2069" s="497"/>
      <c r="H2069" s="500"/>
      <c r="O2069" s="500"/>
      <c r="Q2069" s="498" t="s">
        <v>213</v>
      </c>
      <c r="S2069" s="499"/>
    </row>
    <row r="2070">
      <c r="B2070" s="497"/>
      <c r="H2070" s="500"/>
      <c r="O2070" s="500"/>
      <c r="Q2070" s="498" t="s">
        <v>213</v>
      </c>
      <c r="S2070" s="499"/>
    </row>
    <row r="2071">
      <c r="B2071" s="497"/>
      <c r="H2071" s="500"/>
      <c r="O2071" s="500"/>
      <c r="Q2071" s="498" t="s">
        <v>213</v>
      </c>
      <c r="S2071" s="499"/>
    </row>
    <row r="2072">
      <c r="B2072" s="497"/>
      <c r="H2072" s="500"/>
      <c r="O2072" s="500"/>
      <c r="Q2072" s="498" t="s">
        <v>213</v>
      </c>
      <c r="S2072" s="499"/>
    </row>
    <row r="2073">
      <c r="B2073" s="497"/>
      <c r="H2073" s="500"/>
      <c r="O2073" s="500"/>
      <c r="Q2073" s="498" t="s">
        <v>213</v>
      </c>
      <c r="S2073" s="499"/>
    </row>
    <row r="2074">
      <c r="B2074" s="497"/>
      <c r="H2074" s="500"/>
      <c r="O2074" s="500"/>
      <c r="Q2074" s="498" t="s">
        <v>213</v>
      </c>
      <c r="S2074" s="499"/>
    </row>
    <row r="2075">
      <c r="B2075" s="497"/>
      <c r="H2075" s="500"/>
      <c r="O2075" s="500"/>
      <c r="Q2075" s="498" t="s">
        <v>213</v>
      </c>
      <c r="S2075" s="499"/>
    </row>
    <row r="2076">
      <c r="B2076" s="497"/>
      <c r="H2076" s="500"/>
      <c r="O2076" s="500"/>
      <c r="Q2076" s="498" t="s">
        <v>213</v>
      </c>
      <c r="S2076" s="499"/>
    </row>
    <row r="2077">
      <c r="B2077" s="497"/>
      <c r="H2077" s="500"/>
      <c r="O2077" s="500"/>
      <c r="Q2077" s="498" t="s">
        <v>213</v>
      </c>
      <c r="S2077" s="499"/>
    </row>
    <row r="2078">
      <c r="B2078" s="497"/>
      <c r="H2078" s="500"/>
      <c r="O2078" s="500"/>
      <c r="Q2078" s="498" t="s">
        <v>213</v>
      </c>
      <c r="S2078" s="499"/>
    </row>
    <row r="2079">
      <c r="B2079" s="497"/>
      <c r="H2079" s="500"/>
      <c r="O2079" s="500"/>
      <c r="Q2079" s="498" t="s">
        <v>213</v>
      </c>
      <c r="S2079" s="499"/>
    </row>
    <row r="2080">
      <c r="B2080" s="497"/>
      <c r="H2080" s="500"/>
      <c r="O2080" s="500"/>
      <c r="Q2080" s="498" t="s">
        <v>213</v>
      </c>
      <c r="S2080" s="499"/>
    </row>
    <row r="2081">
      <c r="B2081" s="497"/>
      <c r="H2081" s="500"/>
      <c r="O2081" s="500"/>
      <c r="Q2081" s="498" t="s">
        <v>213</v>
      </c>
      <c r="S2081" s="499"/>
    </row>
    <row r="2082">
      <c r="B2082" s="497"/>
      <c r="H2082" s="500"/>
      <c r="O2082" s="500"/>
      <c r="Q2082" s="498" t="s">
        <v>213</v>
      </c>
      <c r="S2082" s="499"/>
    </row>
    <row r="2083">
      <c r="B2083" s="497"/>
      <c r="H2083" s="500"/>
      <c r="O2083" s="500"/>
      <c r="Q2083" s="498" t="s">
        <v>213</v>
      </c>
      <c r="S2083" s="499"/>
    </row>
    <row r="2084">
      <c r="B2084" s="497"/>
      <c r="H2084" s="500"/>
      <c r="O2084" s="500"/>
      <c r="Q2084" s="498" t="s">
        <v>213</v>
      </c>
      <c r="S2084" s="499"/>
    </row>
    <row r="2085">
      <c r="B2085" s="497"/>
      <c r="H2085" s="500"/>
      <c r="O2085" s="500"/>
      <c r="Q2085" s="498" t="s">
        <v>213</v>
      </c>
      <c r="S2085" s="499"/>
    </row>
    <row r="2086">
      <c r="B2086" s="497"/>
      <c r="H2086" s="500"/>
      <c r="O2086" s="500"/>
      <c r="Q2086" s="498" t="s">
        <v>213</v>
      </c>
      <c r="S2086" s="499"/>
    </row>
    <row r="2087">
      <c r="B2087" s="497"/>
      <c r="H2087" s="500"/>
      <c r="O2087" s="500"/>
      <c r="Q2087" s="498" t="s">
        <v>213</v>
      </c>
      <c r="S2087" s="499"/>
    </row>
    <row r="2088">
      <c r="B2088" s="497"/>
      <c r="H2088" s="500"/>
      <c r="O2088" s="500"/>
      <c r="Q2088" s="498" t="s">
        <v>213</v>
      </c>
      <c r="S2088" s="499"/>
    </row>
    <row r="2089">
      <c r="B2089" s="497"/>
      <c r="H2089" s="500"/>
      <c r="O2089" s="500"/>
      <c r="Q2089" s="498" t="s">
        <v>213</v>
      </c>
      <c r="S2089" s="499"/>
    </row>
    <row r="2090">
      <c r="B2090" s="497"/>
      <c r="H2090" s="500"/>
      <c r="O2090" s="500"/>
      <c r="Q2090" s="498" t="s">
        <v>213</v>
      </c>
      <c r="S2090" s="499"/>
    </row>
    <row r="2091">
      <c r="B2091" s="497"/>
      <c r="H2091" s="500"/>
      <c r="O2091" s="500"/>
      <c r="Q2091" s="498" t="s">
        <v>213</v>
      </c>
      <c r="S2091" s="499"/>
    </row>
    <row r="2092">
      <c r="B2092" s="497"/>
      <c r="H2092" s="500"/>
      <c r="O2092" s="500"/>
      <c r="Q2092" s="498" t="s">
        <v>213</v>
      </c>
      <c r="S2092" s="499"/>
    </row>
    <row r="2093">
      <c r="B2093" s="497"/>
      <c r="H2093" s="500"/>
      <c r="O2093" s="500"/>
      <c r="Q2093" s="498" t="s">
        <v>213</v>
      </c>
      <c r="S2093" s="499"/>
    </row>
    <row r="2094">
      <c r="B2094" s="497"/>
      <c r="H2094" s="500"/>
      <c r="O2094" s="500"/>
      <c r="Q2094" s="498" t="s">
        <v>213</v>
      </c>
      <c r="S2094" s="499"/>
    </row>
    <row r="2095">
      <c r="B2095" s="497"/>
      <c r="H2095" s="500"/>
      <c r="O2095" s="500"/>
      <c r="Q2095" s="498" t="s">
        <v>213</v>
      </c>
      <c r="S2095" s="499"/>
    </row>
    <row r="2096">
      <c r="B2096" s="497"/>
      <c r="H2096" s="500"/>
      <c r="O2096" s="500"/>
      <c r="Q2096" s="498" t="s">
        <v>213</v>
      </c>
      <c r="S2096" s="499"/>
    </row>
    <row r="2097">
      <c r="B2097" s="497"/>
      <c r="H2097" s="500"/>
      <c r="O2097" s="500"/>
      <c r="Q2097" s="498" t="s">
        <v>213</v>
      </c>
      <c r="S2097" s="499"/>
    </row>
    <row r="2098">
      <c r="B2098" s="497"/>
      <c r="H2098" s="500"/>
      <c r="O2098" s="500"/>
      <c r="Q2098" s="498" t="s">
        <v>213</v>
      </c>
      <c r="S2098" s="499"/>
    </row>
    <row r="2099">
      <c r="B2099" s="497"/>
      <c r="H2099" s="500"/>
      <c r="O2099" s="500"/>
      <c r="Q2099" s="498" t="s">
        <v>213</v>
      </c>
      <c r="S2099" s="499"/>
    </row>
    <row r="2100">
      <c r="B2100" s="497"/>
      <c r="H2100" s="500"/>
      <c r="O2100" s="500"/>
      <c r="Q2100" s="498" t="s">
        <v>213</v>
      </c>
      <c r="S2100" s="499"/>
    </row>
    <row r="2101">
      <c r="B2101" s="497"/>
      <c r="H2101" s="500"/>
      <c r="O2101" s="500"/>
      <c r="Q2101" s="498" t="s">
        <v>213</v>
      </c>
      <c r="S2101" s="499"/>
    </row>
    <row r="2102">
      <c r="B2102" s="497"/>
      <c r="H2102" s="500"/>
      <c r="O2102" s="500"/>
      <c r="Q2102" s="498" t="s">
        <v>213</v>
      </c>
      <c r="S2102" s="499"/>
    </row>
    <row r="2103">
      <c r="B2103" s="497"/>
      <c r="H2103" s="500"/>
      <c r="O2103" s="500"/>
      <c r="Q2103" s="498" t="s">
        <v>213</v>
      </c>
      <c r="S2103" s="499"/>
    </row>
    <row r="2104">
      <c r="B2104" s="497"/>
      <c r="H2104" s="500"/>
      <c r="O2104" s="500"/>
      <c r="Q2104" s="498" t="s">
        <v>213</v>
      </c>
      <c r="S2104" s="499"/>
    </row>
    <row r="2105">
      <c r="B2105" s="497"/>
      <c r="H2105" s="500"/>
      <c r="O2105" s="500"/>
      <c r="Q2105" s="498" t="s">
        <v>213</v>
      </c>
      <c r="S2105" s="499"/>
    </row>
    <row r="2106">
      <c r="B2106" s="497"/>
      <c r="H2106" s="500"/>
      <c r="O2106" s="500"/>
      <c r="Q2106" s="498" t="s">
        <v>213</v>
      </c>
      <c r="S2106" s="499"/>
    </row>
    <row r="2107">
      <c r="B2107" s="497"/>
      <c r="H2107" s="500"/>
      <c r="O2107" s="500"/>
      <c r="Q2107" s="498" t="s">
        <v>213</v>
      </c>
      <c r="S2107" s="499"/>
    </row>
    <row r="2108">
      <c r="B2108" s="497"/>
      <c r="H2108" s="500"/>
      <c r="O2108" s="500"/>
      <c r="Q2108" s="498" t="s">
        <v>213</v>
      </c>
      <c r="S2108" s="499"/>
    </row>
    <row r="2109">
      <c r="B2109" s="497"/>
      <c r="H2109" s="500"/>
      <c r="O2109" s="500"/>
      <c r="Q2109" s="498" t="s">
        <v>213</v>
      </c>
      <c r="S2109" s="499"/>
    </row>
    <row r="2110">
      <c r="B2110" s="497"/>
      <c r="H2110" s="500"/>
      <c r="O2110" s="500"/>
      <c r="Q2110" s="498" t="s">
        <v>213</v>
      </c>
      <c r="S2110" s="499"/>
    </row>
    <row r="2111">
      <c r="B2111" s="497"/>
      <c r="H2111" s="500"/>
      <c r="O2111" s="500"/>
      <c r="Q2111" s="498" t="s">
        <v>213</v>
      </c>
      <c r="S2111" s="499"/>
    </row>
    <row r="2112">
      <c r="B2112" s="497"/>
      <c r="H2112" s="500"/>
      <c r="O2112" s="500"/>
      <c r="Q2112" s="498" t="s">
        <v>213</v>
      </c>
      <c r="S2112" s="499"/>
    </row>
    <row r="2113">
      <c r="B2113" s="497"/>
      <c r="H2113" s="500"/>
      <c r="O2113" s="500"/>
      <c r="Q2113" s="498" t="s">
        <v>213</v>
      </c>
      <c r="S2113" s="499"/>
    </row>
    <row r="2114">
      <c r="B2114" s="497"/>
      <c r="H2114" s="500"/>
      <c r="O2114" s="500"/>
      <c r="Q2114" s="498" t="s">
        <v>213</v>
      </c>
      <c r="S2114" s="499"/>
    </row>
    <row r="2115">
      <c r="B2115" s="497"/>
      <c r="H2115" s="500"/>
      <c r="O2115" s="500"/>
      <c r="Q2115" s="498" t="s">
        <v>213</v>
      </c>
      <c r="S2115" s="499"/>
    </row>
    <row r="2116">
      <c r="B2116" s="497"/>
      <c r="H2116" s="500"/>
      <c r="O2116" s="500"/>
      <c r="Q2116" s="498" t="s">
        <v>213</v>
      </c>
      <c r="S2116" s="499"/>
    </row>
    <row r="2117">
      <c r="B2117" s="497"/>
      <c r="H2117" s="500"/>
      <c r="O2117" s="500"/>
      <c r="Q2117" s="498" t="s">
        <v>213</v>
      </c>
      <c r="S2117" s="499"/>
    </row>
    <row r="2118">
      <c r="B2118" s="497"/>
      <c r="H2118" s="500"/>
      <c r="O2118" s="500"/>
      <c r="Q2118" s="498" t="s">
        <v>213</v>
      </c>
      <c r="S2118" s="499"/>
    </row>
    <row r="2119">
      <c r="B2119" s="497"/>
      <c r="H2119" s="500"/>
      <c r="O2119" s="500"/>
      <c r="Q2119" s="498" t="s">
        <v>213</v>
      </c>
      <c r="S2119" s="499"/>
    </row>
    <row r="2120">
      <c r="B2120" s="497"/>
      <c r="H2120" s="500"/>
      <c r="O2120" s="500"/>
      <c r="Q2120" s="498" t="s">
        <v>213</v>
      </c>
      <c r="S2120" s="499"/>
    </row>
    <row r="2121">
      <c r="B2121" s="497"/>
      <c r="H2121" s="500"/>
      <c r="O2121" s="500"/>
      <c r="Q2121" s="498" t="s">
        <v>213</v>
      </c>
      <c r="S2121" s="499"/>
    </row>
    <row r="2122">
      <c r="B2122" s="497"/>
      <c r="H2122" s="500"/>
      <c r="O2122" s="500"/>
      <c r="Q2122" s="498" t="s">
        <v>213</v>
      </c>
      <c r="S2122" s="499"/>
    </row>
    <row r="2123">
      <c r="B2123" s="497"/>
      <c r="H2123" s="500"/>
      <c r="O2123" s="500"/>
      <c r="Q2123" s="498" t="s">
        <v>213</v>
      </c>
      <c r="S2123" s="499"/>
    </row>
    <row r="2124">
      <c r="B2124" s="497"/>
      <c r="H2124" s="500"/>
      <c r="O2124" s="500"/>
      <c r="Q2124" s="498" t="s">
        <v>213</v>
      </c>
      <c r="S2124" s="499"/>
    </row>
    <row r="2125">
      <c r="B2125" s="497"/>
      <c r="H2125" s="500"/>
      <c r="O2125" s="500"/>
      <c r="Q2125" s="498" t="s">
        <v>213</v>
      </c>
      <c r="S2125" s="499"/>
    </row>
    <row r="2126">
      <c r="B2126" s="497"/>
      <c r="H2126" s="500"/>
      <c r="O2126" s="500"/>
      <c r="Q2126" s="498" t="s">
        <v>213</v>
      </c>
      <c r="S2126" s="499"/>
    </row>
    <row r="2127">
      <c r="B2127" s="497"/>
      <c r="H2127" s="500"/>
      <c r="O2127" s="500"/>
      <c r="Q2127" s="498" t="s">
        <v>213</v>
      </c>
      <c r="S2127" s="499"/>
    </row>
    <row r="2128">
      <c r="B2128" s="497"/>
      <c r="H2128" s="500"/>
      <c r="O2128" s="500"/>
      <c r="Q2128" s="498" t="s">
        <v>213</v>
      </c>
      <c r="S2128" s="499"/>
    </row>
    <row r="2129">
      <c r="B2129" s="497"/>
      <c r="H2129" s="500"/>
      <c r="O2129" s="500"/>
      <c r="Q2129" s="498" t="s">
        <v>213</v>
      </c>
      <c r="S2129" s="499"/>
    </row>
    <row r="2130">
      <c r="B2130" s="497"/>
      <c r="H2130" s="500"/>
      <c r="O2130" s="500"/>
      <c r="Q2130" s="498" t="s">
        <v>213</v>
      </c>
      <c r="S2130" s="499"/>
    </row>
    <row r="2131">
      <c r="B2131" s="497"/>
      <c r="H2131" s="500"/>
      <c r="O2131" s="500"/>
      <c r="Q2131" s="498" t="s">
        <v>213</v>
      </c>
      <c r="S2131" s="499"/>
    </row>
    <row r="2132">
      <c r="B2132" s="497"/>
      <c r="H2132" s="500"/>
      <c r="O2132" s="500"/>
      <c r="Q2132" s="498" t="s">
        <v>213</v>
      </c>
      <c r="S2132" s="499"/>
    </row>
    <row r="2133">
      <c r="B2133" s="497"/>
      <c r="H2133" s="500"/>
      <c r="O2133" s="500"/>
      <c r="Q2133" s="498" t="s">
        <v>213</v>
      </c>
      <c r="S2133" s="499"/>
    </row>
    <row r="2134">
      <c r="B2134" s="497"/>
      <c r="H2134" s="500"/>
      <c r="O2134" s="500"/>
      <c r="Q2134" s="498" t="s">
        <v>213</v>
      </c>
      <c r="S2134" s="499"/>
    </row>
    <row r="2135">
      <c r="B2135" s="497"/>
      <c r="H2135" s="500"/>
      <c r="O2135" s="500"/>
      <c r="Q2135" s="498" t="s">
        <v>213</v>
      </c>
      <c r="S2135" s="499"/>
    </row>
    <row r="2136">
      <c r="B2136" s="497"/>
      <c r="H2136" s="500"/>
      <c r="O2136" s="500"/>
      <c r="Q2136" s="498" t="s">
        <v>213</v>
      </c>
      <c r="S2136" s="499"/>
    </row>
    <row r="2137">
      <c r="B2137" s="497"/>
      <c r="H2137" s="500"/>
      <c r="O2137" s="500"/>
      <c r="Q2137" s="498" t="s">
        <v>213</v>
      </c>
      <c r="S2137" s="499"/>
    </row>
    <row r="2138">
      <c r="B2138" s="497"/>
      <c r="H2138" s="500"/>
      <c r="O2138" s="500"/>
      <c r="Q2138" s="498" t="s">
        <v>213</v>
      </c>
      <c r="S2138" s="499"/>
    </row>
    <row r="2139">
      <c r="B2139" s="497"/>
      <c r="H2139" s="500"/>
      <c r="O2139" s="500"/>
      <c r="Q2139" s="498" t="s">
        <v>213</v>
      </c>
      <c r="S2139" s="499"/>
    </row>
    <row r="2140">
      <c r="B2140" s="497"/>
      <c r="H2140" s="500"/>
      <c r="O2140" s="500"/>
      <c r="Q2140" s="498" t="s">
        <v>213</v>
      </c>
      <c r="S2140" s="499"/>
    </row>
    <row r="2141">
      <c r="B2141" s="497"/>
      <c r="H2141" s="500"/>
      <c r="O2141" s="500"/>
      <c r="Q2141" s="498" t="s">
        <v>213</v>
      </c>
      <c r="S2141" s="499"/>
    </row>
    <row r="2142">
      <c r="B2142" s="497"/>
      <c r="H2142" s="500"/>
      <c r="O2142" s="500"/>
      <c r="Q2142" s="498" t="s">
        <v>213</v>
      </c>
      <c r="S2142" s="499"/>
    </row>
    <row r="2143">
      <c r="B2143" s="497"/>
      <c r="H2143" s="500"/>
      <c r="O2143" s="500"/>
      <c r="Q2143" s="498" t="s">
        <v>213</v>
      </c>
      <c r="S2143" s="499"/>
    </row>
    <row r="2144">
      <c r="B2144" s="497"/>
      <c r="H2144" s="500"/>
      <c r="O2144" s="500"/>
      <c r="Q2144" s="498" t="s">
        <v>213</v>
      </c>
      <c r="S2144" s="499"/>
    </row>
    <row r="2145">
      <c r="B2145" s="497"/>
      <c r="H2145" s="500"/>
      <c r="O2145" s="500"/>
      <c r="Q2145" s="498" t="s">
        <v>213</v>
      </c>
      <c r="S2145" s="499"/>
    </row>
    <row r="2146">
      <c r="B2146" s="497"/>
      <c r="H2146" s="500"/>
      <c r="O2146" s="500"/>
      <c r="Q2146" s="498" t="s">
        <v>213</v>
      </c>
      <c r="S2146" s="499"/>
    </row>
    <row r="2147">
      <c r="B2147" s="497"/>
      <c r="H2147" s="500"/>
      <c r="O2147" s="500"/>
      <c r="Q2147" s="498" t="s">
        <v>213</v>
      </c>
      <c r="S2147" s="499"/>
    </row>
    <row r="2148">
      <c r="B2148" s="497"/>
      <c r="H2148" s="500"/>
      <c r="O2148" s="500"/>
      <c r="Q2148" s="498" t="s">
        <v>213</v>
      </c>
      <c r="S2148" s="499"/>
    </row>
    <row r="2149">
      <c r="B2149" s="497"/>
      <c r="H2149" s="500"/>
      <c r="O2149" s="500"/>
      <c r="Q2149" s="498" t="s">
        <v>213</v>
      </c>
      <c r="S2149" s="499"/>
    </row>
    <row r="2150">
      <c r="B2150" s="497"/>
      <c r="H2150" s="500"/>
      <c r="O2150" s="500"/>
      <c r="Q2150" s="498" t="s">
        <v>213</v>
      </c>
      <c r="S2150" s="499"/>
    </row>
    <row r="2151">
      <c r="B2151" s="497"/>
      <c r="H2151" s="500"/>
      <c r="O2151" s="500"/>
      <c r="Q2151" s="498" t="s">
        <v>213</v>
      </c>
      <c r="S2151" s="499"/>
    </row>
    <row r="2152">
      <c r="B2152" s="497"/>
      <c r="H2152" s="500"/>
      <c r="O2152" s="500"/>
      <c r="Q2152" s="498" t="s">
        <v>213</v>
      </c>
      <c r="S2152" s="499"/>
    </row>
    <row r="2153">
      <c r="B2153" s="497"/>
      <c r="H2153" s="500"/>
      <c r="O2153" s="500"/>
      <c r="Q2153" s="498" t="s">
        <v>213</v>
      </c>
      <c r="S2153" s="499"/>
    </row>
    <row r="2154">
      <c r="B2154" s="497"/>
      <c r="H2154" s="500"/>
      <c r="O2154" s="500"/>
      <c r="Q2154" s="498" t="s">
        <v>213</v>
      </c>
      <c r="S2154" s="499"/>
    </row>
    <row r="2155">
      <c r="B2155" s="497"/>
      <c r="H2155" s="500"/>
      <c r="O2155" s="500"/>
      <c r="Q2155" s="498" t="s">
        <v>213</v>
      </c>
      <c r="S2155" s="499"/>
    </row>
    <row r="2156">
      <c r="B2156" s="497"/>
      <c r="H2156" s="500"/>
      <c r="O2156" s="500"/>
      <c r="Q2156" s="498" t="s">
        <v>213</v>
      </c>
      <c r="S2156" s="499"/>
    </row>
    <row r="2157">
      <c r="B2157" s="497"/>
      <c r="H2157" s="500"/>
      <c r="O2157" s="500"/>
      <c r="Q2157" s="498" t="s">
        <v>213</v>
      </c>
      <c r="S2157" s="499"/>
    </row>
    <row r="2158">
      <c r="B2158" s="497"/>
      <c r="H2158" s="500"/>
      <c r="O2158" s="500"/>
      <c r="Q2158" s="498" t="s">
        <v>213</v>
      </c>
      <c r="S2158" s="499"/>
    </row>
    <row r="2159">
      <c r="B2159" s="497"/>
      <c r="H2159" s="500"/>
      <c r="O2159" s="500"/>
      <c r="Q2159" s="498" t="s">
        <v>213</v>
      </c>
      <c r="S2159" s="499"/>
    </row>
    <row r="2160">
      <c r="B2160" s="497"/>
      <c r="H2160" s="500"/>
      <c r="O2160" s="500"/>
      <c r="Q2160" s="498" t="s">
        <v>213</v>
      </c>
      <c r="S2160" s="499"/>
    </row>
    <row r="2161">
      <c r="B2161" s="497"/>
      <c r="H2161" s="500"/>
      <c r="O2161" s="500"/>
      <c r="Q2161" s="498" t="s">
        <v>213</v>
      </c>
      <c r="S2161" s="499"/>
    </row>
    <row r="2162">
      <c r="B2162" s="497"/>
      <c r="H2162" s="500"/>
      <c r="O2162" s="500"/>
      <c r="Q2162" s="498" t="s">
        <v>213</v>
      </c>
      <c r="S2162" s="499"/>
    </row>
    <row r="2163">
      <c r="B2163" s="497"/>
      <c r="H2163" s="500"/>
      <c r="O2163" s="500"/>
      <c r="Q2163" s="498" t="s">
        <v>213</v>
      </c>
      <c r="S2163" s="499"/>
    </row>
    <row r="2164">
      <c r="B2164" s="497"/>
      <c r="H2164" s="500"/>
      <c r="O2164" s="500"/>
      <c r="Q2164" s="498" t="s">
        <v>213</v>
      </c>
      <c r="S2164" s="499"/>
    </row>
    <row r="2165">
      <c r="B2165" s="497"/>
      <c r="H2165" s="500"/>
      <c r="O2165" s="500"/>
      <c r="Q2165" s="498" t="s">
        <v>213</v>
      </c>
      <c r="S2165" s="499"/>
    </row>
    <row r="2166">
      <c r="B2166" s="497"/>
      <c r="H2166" s="500"/>
      <c r="O2166" s="500"/>
      <c r="Q2166" s="498" t="s">
        <v>213</v>
      </c>
      <c r="S2166" s="499"/>
    </row>
    <row r="2167">
      <c r="B2167" s="497"/>
      <c r="H2167" s="500"/>
      <c r="O2167" s="500"/>
      <c r="Q2167" s="498" t="s">
        <v>213</v>
      </c>
      <c r="S2167" s="499"/>
    </row>
    <row r="2168">
      <c r="B2168" s="497"/>
      <c r="H2168" s="500"/>
      <c r="O2168" s="500"/>
      <c r="Q2168" s="498" t="s">
        <v>213</v>
      </c>
      <c r="S2168" s="499"/>
    </row>
    <row r="2169">
      <c r="B2169" s="497"/>
      <c r="H2169" s="500"/>
      <c r="O2169" s="500"/>
      <c r="Q2169" s="498" t="s">
        <v>213</v>
      </c>
      <c r="S2169" s="499"/>
    </row>
    <row r="2170">
      <c r="B2170" s="497"/>
      <c r="H2170" s="500"/>
      <c r="O2170" s="500"/>
      <c r="Q2170" s="498" t="s">
        <v>213</v>
      </c>
      <c r="S2170" s="499"/>
    </row>
    <row r="2171">
      <c r="B2171" s="497"/>
      <c r="H2171" s="500"/>
      <c r="O2171" s="500"/>
      <c r="Q2171" s="498" t="s">
        <v>213</v>
      </c>
      <c r="S2171" s="499"/>
    </row>
    <row r="2172">
      <c r="B2172" s="497"/>
      <c r="H2172" s="500"/>
      <c r="O2172" s="500"/>
      <c r="Q2172" s="498" t="s">
        <v>213</v>
      </c>
      <c r="S2172" s="499"/>
    </row>
    <row r="2173">
      <c r="B2173" s="497"/>
      <c r="H2173" s="500"/>
      <c r="O2173" s="500"/>
      <c r="Q2173" s="498" t="s">
        <v>213</v>
      </c>
      <c r="S2173" s="499"/>
    </row>
    <row r="2174">
      <c r="B2174" s="497"/>
      <c r="H2174" s="500"/>
      <c r="O2174" s="500"/>
      <c r="Q2174" s="498" t="s">
        <v>213</v>
      </c>
      <c r="S2174" s="499"/>
    </row>
    <row r="2175">
      <c r="B2175" s="497"/>
      <c r="H2175" s="500"/>
      <c r="O2175" s="500"/>
      <c r="Q2175" s="498" t="s">
        <v>213</v>
      </c>
      <c r="S2175" s="499"/>
    </row>
    <row r="2176">
      <c r="B2176" s="497"/>
      <c r="H2176" s="500"/>
      <c r="O2176" s="500"/>
      <c r="Q2176" s="498" t="s">
        <v>213</v>
      </c>
      <c r="S2176" s="499"/>
    </row>
    <row r="2177">
      <c r="B2177" s="497"/>
      <c r="H2177" s="500"/>
      <c r="O2177" s="500"/>
      <c r="Q2177" s="498" t="s">
        <v>213</v>
      </c>
      <c r="S2177" s="499"/>
    </row>
    <row r="2178">
      <c r="B2178" s="497"/>
      <c r="H2178" s="500"/>
      <c r="O2178" s="500"/>
      <c r="Q2178" s="498" t="s">
        <v>213</v>
      </c>
      <c r="S2178" s="499"/>
    </row>
    <row r="2179">
      <c r="B2179" s="497"/>
      <c r="H2179" s="500"/>
      <c r="O2179" s="500"/>
      <c r="Q2179" s="498" t="s">
        <v>213</v>
      </c>
      <c r="S2179" s="499"/>
    </row>
    <row r="2180">
      <c r="B2180" s="497"/>
      <c r="H2180" s="500"/>
      <c r="O2180" s="500"/>
      <c r="Q2180" s="498" t="s">
        <v>213</v>
      </c>
      <c r="S2180" s="499"/>
    </row>
    <row r="2181">
      <c r="B2181" s="497"/>
      <c r="H2181" s="500"/>
      <c r="O2181" s="500"/>
      <c r="Q2181" s="498" t="s">
        <v>213</v>
      </c>
      <c r="S2181" s="499"/>
    </row>
    <row r="2182">
      <c r="B2182" s="497"/>
      <c r="H2182" s="500"/>
      <c r="O2182" s="500"/>
      <c r="Q2182" s="498" t="s">
        <v>213</v>
      </c>
      <c r="S2182" s="499"/>
    </row>
    <row r="2183">
      <c r="B2183" s="497"/>
      <c r="H2183" s="500"/>
      <c r="O2183" s="500"/>
      <c r="Q2183" s="498" t="s">
        <v>213</v>
      </c>
      <c r="S2183" s="499"/>
    </row>
    <row r="2184">
      <c r="B2184" s="497"/>
      <c r="H2184" s="500"/>
      <c r="O2184" s="500"/>
      <c r="Q2184" s="498" t="s">
        <v>213</v>
      </c>
      <c r="S2184" s="499"/>
    </row>
    <row r="2185">
      <c r="B2185" s="497"/>
      <c r="H2185" s="500"/>
      <c r="O2185" s="500"/>
      <c r="Q2185" s="498" t="s">
        <v>213</v>
      </c>
      <c r="S2185" s="499"/>
    </row>
    <row r="2186">
      <c r="B2186" s="497"/>
      <c r="H2186" s="500"/>
      <c r="O2186" s="500"/>
      <c r="Q2186" s="498" t="s">
        <v>213</v>
      </c>
      <c r="S2186" s="499"/>
    </row>
    <row r="2187">
      <c r="B2187" s="497"/>
      <c r="H2187" s="500"/>
      <c r="O2187" s="500"/>
      <c r="Q2187" s="498" t="s">
        <v>213</v>
      </c>
      <c r="S2187" s="499"/>
    </row>
    <row r="2188">
      <c r="B2188" s="497"/>
      <c r="H2188" s="500"/>
      <c r="O2188" s="500"/>
      <c r="Q2188" s="498" t="s">
        <v>213</v>
      </c>
      <c r="S2188" s="499"/>
    </row>
    <row r="2189">
      <c r="B2189" s="497"/>
      <c r="H2189" s="500"/>
      <c r="O2189" s="500"/>
      <c r="Q2189" s="498" t="s">
        <v>213</v>
      </c>
      <c r="S2189" s="499"/>
    </row>
    <row r="2190">
      <c r="B2190" s="497"/>
      <c r="H2190" s="500"/>
      <c r="O2190" s="500"/>
      <c r="Q2190" s="498" t="s">
        <v>213</v>
      </c>
      <c r="S2190" s="499"/>
    </row>
    <row r="2191">
      <c r="B2191" s="497"/>
      <c r="H2191" s="500"/>
      <c r="O2191" s="500"/>
      <c r="Q2191" s="498" t="s">
        <v>213</v>
      </c>
      <c r="S2191" s="499"/>
    </row>
    <row r="2192">
      <c r="B2192" s="497"/>
      <c r="H2192" s="500"/>
      <c r="O2192" s="500"/>
      <c r="Q2192" s="498" t="s">
        <v>213</v>
      </c>
      <c r="S2192" s="499"/>
    </row>
    <row r="2193">
      <c r="B2193" s="497"/>
      <c r="H2193" s="500"/>
      <c r="O2193" s="500"/>
      <c r="Q2193" s="498" t="s">
        <v>213</v>
      </c>
      <c r="S2193" s="499"/>
    </row>
    <row r="2194">
      <c r="B2194" s="497"/>
      <c r="H2194" s="500"/>
      <c r="O2194" s="500"/>
      <c r="Q2194" s="498" t="s">
        <v>213</v>
      </c>
      <c r="S2194" s="499"/>
    </row>
    <row r="2195">
      <c r="B2195" s="497"/>
      <c r="H2195" s="500"/>
      <c r="O2195" s="500"/>
      <c r="Q2195" s="498" t="s">
        <v>213</v>
      </c>
      <c r="S2195" s="499"/>
    </row>
    <row r="2196">
      <c r="B2196" s="497"/>
      <c r="H2196" s="500"/>
      <c r="O2196" s="500"/>
      <c r="Q2196" s="498" t="s">
        <v>213</v>
      </c>
      <c r="S2196" s="499"/>
    </row>
    <row r="2197">
      <c r="B2197" s="497"/>
      <c r="H2197" s="500"/>
      <c r="O2197" s="500"/>
      <c r="Q2197" s="498" t="s">
        <v>213</v>
      </c>
      <c r="S2197" s="499"/>
    </row>
    <row r="2198">
      <c r="B2198" s="497"/>
      <c r="H2198" s="500"/>
      <c r="O2198" s="500"/>
      <c r="Q2198" s="498" t="s">
        <v>213</v>
      </c>
      <c r="S2198" s="499"/>
    </row>
    <row r="2199">
      <c r="B2199" s="497"/>
      <c r="H2199" s="500"/>
      <c r="O2199" s="500"/>
      <c r="Q2199" s="498" t="s">
        <v>213</v>
      </c>
      <c r="S2199" s="499"/>
    </row>
    <row r="2200">
      <c r="B2200" s="497"/>
      <c r="H2200" s="500"/>
      <c r="O2200" s="500"/>
      <c r="Q2200" s="498" t="s">
        <v>213</v>
      </c>
      <c r="S2200" s="499"/>
    </row>
    <row r="2201">
      <c r="B2201" s="497"/>
      <c r="H2201" s="500"/>
      <c r="O2201" s="500"/>
      <c r="Q2201" s="498" t="s">
        <v>213</v>
      </c>
      <c r="S2201" s="499"/>
    </row>
    <row r="2202">
      <c r="B2202" s="497"/>
      <c r="H2202" s="500"/>
      <c r="O2202" s="500"/>
      <c r="Q2202" s="498" t="s">
        <v>213</v>
      </c>
      <c r="S2202" s="499"/>
    </row>
    <row r="2203">
      <c r="B2203" s="497"/>
      <c r="H2203" s="500"/>
      <c r="O2203" s="500"/>
      <c r="Q2203" s="498" t="s">
        <v>213</v>
      </c>
      <c r="S2203" s="499"/>
    </row>
    <row r="2204">
      <c r="B2204" s="497"/>
      <c r="H2204" s="500"/>
      <c r="O2204" s="500"/>
      <c r="Q2204" s="498" t="s">
        <v>213</v>
      </c>
      <c r="S2204" s="499"/>
    </row>
    <row r="2205">
      <c r="B2205" s="497"/>
      <c r="H2205" s="500"/>
      <c r="O2205" s="500"/>
      <c r="Q2205" s="498" t="s">
        <v>213</v>
      </c>
      <c r="S2205" s="499"/>
    </row>
    <row r="2206">
      <c r="B2206" s="497"/>
      <c r="H2206" s="500"/>
      <c r="O2206" s="500"/>
      <c r="Q2206" s="498" t="s">
        <v>213</v>
      </c>
      <c r="S2206" s="499"/>
    </row>
    <row r="2207">
      <c r="B2207" s="497"/>
      <c r="H2207" s="500"/>
      <c r="O2207" s="500"/>
      <c r="Q2207" s="498" t="s">
        <v>213</v>
      </c>
      <c r="S2207" s="499"/>
    </row>
    <row r="2208">
      <c r="B2208" s="497"/>
      <c r="H2208" s="500"/>
      <c r="O2208" s="500"/>
      <c r="Q2208" s="498" t="s">
        <v>213</v>
      </c>
      <c r="S2208" s="499"/>
    </row>
    <row r="2209">
      <c r="B2209" s="497"/>
      <c r="H2209" s="500"/>
      <c r="O2209" s="500"/>
      <c r="Q2209" s="498" t="s">
        <v>213</v>
      </c>
      <c r="S2209" s="499"/>
    </row>
    <row r="2210">
      <c r="B2210" s="497"/>
      <c r="H2210" s="500"/>
      <c r="O2210" s="500"/>
      <c r="Q2210" s="498" t="s">
        <v>213</v>
      </c>
      <c r="S2210" s="499"/>
    </row>
    <row r="2211">
      <c r="B2211" s="497"/>
      <c r="H2211" s="500"/>
      <c r="O2211" s="500"/>
      <c r="Q2211" s="498" t="s">
        <v>213</v>
      </c>
      <c r="S2211" s="499"/>
    </row>
    <row r="2212">
      <c r="B2212" s="497"/>
      <c r="H2212" s="500"/>
      <c r="O2212" s="500"/>
      <c r="Q2212" s="498" t="s">
        <v>213</v>
      </c>
      <c r="S2212" s="499"/>
    </row>
    <row r="2213">
      <c r="B2213" s="497"/>
      <c r="H2213" s="500"/>
      <c r="O2213" s="500"/>
      <c r="Q2213" s="498" t="s">
        <v>213</v>
      </c>
      <c r="S2213" s="499"/>
    </row>
    <row r="2214">
      <c r="B2214" s="497"/>
      <c r="H2214" s="500"/>
      <c r="O2214" s="500"/>
      <c r="Q2214" s="498" t="s">
        <v>213</v>
      </c>
      <c r="S2214" s="499"/>
    </row>
    <row r="2215">
      <c r="B2215" s="497"/>
      <c r="H2215" s="500"/>
      <c r="O2215" s="500"/>
      <c r="Q2215" s="498" t="s">
        <v>213</v>
      </c>
      <c r="S2215" s="499"/>
    </row>
    <row r="2216">
      <c r="B2216" s="497"/>
      <c r="H2216" s="500"/>
      <c r="O2216" s="500"/>
      <c r="Q2216" s="498" t="s">
        <v>213</v>
      </c>
      <c r="S2216" s="499"/>
    </row>
    <row r="2217">
      <c r="B2217" s="497"/>
      <c r="H2217" s="500"/>
      <c r="O2217" s="500"/>
      <c r="Q2217" s="498" t="s">
        <v>213</v>
      </c>
      <c r="S2217" s="499"/>
    </row>
    <row r="2218">
      <c r="B2218" s="497"/>
      <c r="H2218" s="500"/>
      <c r="O2218" s="500"/>
      <c r="Q2218" s="498" t="s">
        <v>213</v>
      </c>
      <c r="S2218" s="499"/>
    </row>
    <row r="2219">
      <c r="B2219" s="497"/>
      <c r="H2219" s="500"/>
      <c r="O2219" s="500"/>
      <c r="Q2219" s="498" t="s">
        <v>213</v>
      </c>
      <c r="S2219" s="499"/>
    </row>
    <row r="2220">
      <c r="B2220" s="497"/>
      <c r="H2220" s="500"/>
      <c r="O2220" s="500"/>
      <c r="Q2220" s="498" t="s">
        <v>213</v>
      </c>
      <c r="S2220" s="499"/>
    </row>
    <row r="2221">
      <c r="B2221" s="497"/>
      <c r="H2221" s="500"/>
      <c r="O2221" s="500"/>
      <c r="Q2221" s="498" t="s">
        <v>213</v>
      </c>
      <c r="S2221" s="499"/>
    </row>
    <row r="2222">
      <c r="B2222" s="497"/>
      <c r="H2222" s="500"/>
      <c r="O2222" s="500"/>
      <c r="Q2222" s="498" t="s">
        <v>213</v>
      </c>
      <c r="S2222" s="499"/>
    </row>
    <row r="2223">
      <c r="B2223" s="497"/>
      <c r="H2223" s="500"/>
      <c r="O2223" s="500"/>
      <c r="Q2223" s="498" t="s">
        <v>213</v>
      </c>
      <c r="S2223" s="499"/>
    </row>
    <row r="2224">
      <c r="B2224" s="497"/>
      <c r="H2224" s="500"/>
      <c r="O2224" s="500"/>
      <c r="Q2224" s="498" t="s">
        <v>213</v>
      </c>
      <c r="S2224" s="499"/>
    </row>
    <row r="2225">
      <c r="B2225" s="497"/>
      <c r="H2225" s="500"/>
      <c r="O2225" s="500"/>
      <c r="Q2225" s="498" t="s">
        <v>213</v>
      </c>
      <c r="S2225" s="499"/>
    </row>
    <row r="2226">
      <c r="B2226" s="497"/>
      <c r="H2226" s="500"/>
      <c r="O2226" s="500"/>
      <c r="Q2226" s="498" t="s">
        <v>213</v>
      </c>
      <c r="S2226" s="499"/>
    </row>
    <row r="2227">
      <c r="B2227" s="497"/>
      <c r="H2227" s="500"/>
      <c r="O2227" s="500"/>
      <c r="Q2227" s="498" t="s">
        <v>213</v>
      </c>
      <c r="S2227" s="499"/>
    </row>
    <row r="2228">
      <c r="B2228" s="497"/>
      <c r="H2228" s="500"/>
      <c r="O2228" s="500"/>
      <c r="Q2228" s="498" t="s">
        <v>213</v>
      </c>
      <c r="S2228" s="499"/>
    </row>
    <row r="2229">
      <c r="B2229" s="497"/>
      <c r="H2229" s="500"/>
      <c r="O2229" s="500"/>
      <c r="Q2229" s="498" t="s">
        <v>213</v>
      </c>
      <c r="S2229" s="499"/>
    </row>
    <row r="2230">
      <c r="B2230" s="497"/>
      <c r="H2230" s="500"/>
      <c r="O2230" s="500"/>
      <c r="Q2230" s="498" t="s">
        <v>213</v>
      </c>
      <c r="S2230" s="499"/>
    </row>
    <row r="2231">
      <c r="B2231" s="497"/>
      <c r="H2231" s="500"/>
      <c r="O2231" s="500"/>
      <c r="Q2231" s="498" t="s">
        <v>213</v>
      </c>
      <c r="S2231" s="499"/>
    </row>
    <row r="2232">
      <c r="B2232" s="497"/>
      <c r="H2232" s="500"/>
      <c r="O2232" s="500"/>
      <c r="Q2232" s="498" t="s">
        <v>213</v>
      </c>
      <c r="S2232" s="499"/>
    </row>
    <row r="2233">
      <c r="B2233" s="497"/>
      <c r="H2233" s="500"/>
      <c r="O2233" s="500"/>
      <c r="Q2233" s="498" t="s">
        <v>213</v>
      </c>
      <c r="S2233" s="499"/>
    </row>
    <row r="2234">
      <c r="B2234" s="497"/>
      <c r="H2234" s="500"/>
      <c r="O2234" s="500"/>
      <c r="Q2234" s="498" t="s">
        <v>213</v>
      </c>
      <c r="S2234" s="499"/>
    </row>
    <row r="2235">
      <c r="B2235" s="497"/>
      <c r="H2235" s="500"/>
      <c r="O2235" s="500"/>
      <c r="Q2235" s="498" t="s">
        <v>213</v>
      </c>
      <c r="S2235" s="499"/>
    </row>
    <row r="2236">
      <c r="B2236" s="497"/>
      <c r="H2236" s="500"/>
      <c r="O2236" s="500"/>
      <c r="Q2236" s="498" t="s">
        <v>213</v>
      </c>
      <c r="S2236" s="499"/>
    </row>
    <row r="2237">
      <c r="B2237" s="497"/>
      <c r="H2237" s="500"/>
      <c r="O2237" s="500"/>
      <c r="Q2237" s="498" t="s">
        <v>213</v>
      </c>
      <c r="S2237" s="499"/>
    </row>
    <row r="2238">
      <c r="B2238" s="497"/>
      <c r="H2238" s="500"/>
      <c r="O2238" s="500"/>
      <c r="Q2238" s="498" t="s">
        <v>213</v>
      </c>
      <c r="S2238" s="499"/>
    </row>
    <row r="2239">
      <c r="B2239" s="497"/>
      <c r="H2239" s="500"/>
      <c r="O2239" s="500"/>
      <c r="Q2239" s="498" t="s">
        <v>213</v>
      </c>
      <c r="S2239" s="499"/>
    </row>
    <row r="2240">
      <c r="B2240" s="497"/>
      <c r="H2240" s="500"/>
      <c r="O2240" s="500"/>
      <c r="Q2240" s="498" t="s">
        <v>213</v>
      </c>
      <c r="S2240" s="499"/>
    </row>
    <row r="2241">
      <c r="B2241" s="497"/>
      <c r="H2241" s="500"/>
      <c r="O2241" s="500"/>
      <c r="Q2241" s="498" t="s">
        <v>213</v>
      </c>
      <c r="S2241" s="499"/>
    </row>
    <row r="2242">
      <c r="B2242" s="497"/>
      <c r="H2242" s="500"/>
      <c r="O2242" s="500"/>
      <c r="Q2242" s="498" t="s">
        <v>213</v>
      </c>
      <c r="S2242" s="499"/>
    </row>
    <row r="2243">
      <c r="B2243" s="497"/>
      <c r="H2243" s="500"/>
      <c r="O2243" s="500"/>
      <c r="Q2243" s="498" t="s">
        <v>213</v>
      </c>
      <c r="S2243" s="499"/>
    </row>
    <row r="2244">
      <c r="B2244" s="497"/>
      <c r="H2244" s="500"/>
      <c r="O2244" s="500"/>
      <c r="Q2244" s="498" t="s">
        <v>213</v>
      </c>
      <c r="S2244" s="499"/>
    </row>
    <row r="2245">
      <c r="B2245" s="497"/>
      <c r="H2245" s="500"/>
      <c r="O2245" s="500"/>
      <c r="Q2245" s="498" t="s">
        <v>213</v>
      </c>
      <c r="S2245" s="499"/>
    </row>
    <row r="2246">
      <c r="B2246" s="497"/>
      <c r="H2246" s="500"/>
      <c r="O2246" s="500"/>
      <c r="Q2246" s="498" t="s">
        <v>213</v>
      </c>
      <c r="S2246" s="499"/>
    </row>
    <row r="2247">
      <c r="B2247" s="497"/>
      <c r="H2247" s="500"/>
      <c r="O2247" s="500"/>
      <c r="Q2247" s="498" t="s">
        <v>213</v>
      </c>
      <c r="S2247" s="499"/>
    </row>
    <row r="2248">
      <c r="B2248" s="497"/>
      <c r="H2248" s="500"/>
      <c r="O2248" s="500"/>
      <c r="Q2248" s="498" t="s">
        <v>213</v>
      </c>
      <c r="S2248" s="499"/>
    </row>
    <row r="2249">
      <c r="B2249" s="497"/>
      <c r="H2249" s="500"/>
      <c r="O2249" s="500"/>
      <c r="Q2249" s="498" t="s">
        <v>213</v>
      </c>
      <c r="S2249" s="499"/>
    </row>
    <row r="2250">
      <c r="B2250" s="497"/>
      <c r="H2250" s="500"/>
      <c r="O2250" s="500"/>
      <c r="Q2250" s="498" t="s">
        <v>213</v>
      </c>
      <c r="S2250" s="499"/>
    </row>
    <row r="2251">
      <c r="B2251" s="497"/>
      <c r="H2251" s="500"/>
      <c r="O2251" s="500"/>
      <c r="Q2251" s="498" t="s">
        <v>213</v>
      </c>
      <c r="S2251" s="499"/>
    </row>
    <row r="2252">
      <c r="B2252" s="497"/>
      <c r="H2252" s="500"/>
      <c r="O2252" s="500"/>
      <c r="Q2252" s="498" t="s">
        <v>213</v>
      </c>
      <c r="S2252" s="499"/>
    </row>
    <row r="2253">
      <c r="B2253" s="497"/>
      <c r="H2253" s="500"/>
      <c r="O2253" s="500"/>
      <c r="Q2253" s="498" t="s">
        <v>213</v>
      </c>
      <c r="S2253" s="499"/>
    </row>
    <row r="2254">
      <c r="B2254" s="497"/>
      <c r="H2254" s="500"/>
      <c r="O2254" s="500"/>
      <c r="Q2254" s="498" t="s">
        <v>213</v>
      </c>
      <c r="S2254" s="499"/>
    </row>
    <row r="2255">
      <c r="B2255" s="497"/>
      <c r="H2255" s="500"/>
      <c r="O2255" s="500"/>
      <c r="Q2255" s="498" t="s">
        <v>213</v>
      </c>
      <c r="S2255" s="499"/>
    </row>
    <row r="2256">
      <c r="B2256" s="497"/>
      <c r="H2256" s="500"/>
      <c r="O2256" s="500"/>
      <c r="Q2256" s="498" t="s">
        <v>213</v>
      </c>
      <c r="S2256" s="499"/>
    </row>
    <row r="2257">
      <c r="B2257" s="497"/>
      <c r="H2257" s="500"/>
      <c r="O2257" s="500"/>
      <c r="Q2257" s="498" t="s">
        <v>213</v>
      </c>
      <c r="S2257" s="499"/>
    </row>
    <row r="2258">
      <c r="B2258" s="497"/>
      <c r="H2258" s="500"/>
      <c r="O2258" s="500"/>
      <c r="Q2258" s="498" t="s">
        <v>213</v>
      </c>
      <c r="S2258" s="499"/>
    </row>
    <row r="2259">
      <c r="B2259" s="497"/>
      <c r="H2259" s="500"/>
      <c r="O2259" s="500"/>
      <c r="Q2259" s="498" t="s">
        <v>213</v>
      </c>
      <c r="S2259" s="499"/>
    </row>
    <row r="2260">
      <c r="B2260" s="497"/>
      <c r="H2260" s="500"/>
      <c r="O2260" s="500"/>
      <c r="Q2260" s="498" t="s">
        <v>213</v>
      </c>
      <c r="S2260" s="499"/>
    </row>
    <row r="2261">
      <c r="B2261" s="497"/>
      <c r="H2261" s="500"/>
      <c r="O2261" s="500"/>
      <c r="Q2261" s="498" t="s">
        <v>213</v>
      </c>
      <c r="S2261" s="499"/>
    </row>
    <row r="2262">
      <c r="B2262" s="497"/>
      <c r="H2262" s="500"/>
      <c r="O2262" s="500"/>
      <c r="Q2262" s="498" t="s">
        <v>213</v>
      </c>
      <c r="S2262" s="499"/>
    </row>
    <row r="2263">
      <c r="B2263" s="497"/>
      <c r="H2263" s="500"/>
      <c r="O2263" s="500"/>
      <c r="Q2263" s="498" t="s">
        <v>213</v>
      </c>
      <c r="S2263" s="499"/>
    </row>
    <row r="2264">
      <c r="B2264" s="497"/>
      <c r="H2264" s="500"/>
      <c r="O2264" s="500"/>
      <c r="Q2264" s="498" t="s">
        <v>213</v>
      </c>
      <c r="S2264" s="499"/>
    </row>
    <row r="2265">
      <c r="B2265" s="497"/>
      <c r="H2265" s="500"/>
      <c r="O2265" s="500"/>
      <c r="Q2265" s="498" t="s">
        <v>213</v>
      </c>
      <c r="S2265" s="499"/>
    </row>
    <row r="2266">
      <c r="B2266" s="497"/>
      <c r="H2266" s="500"/>
      <c r="O2266" s="500"/>
      <c r="Q2266" s="498" t="s">
        <v>213</v>
      </c>
      <c r="S2266" s="499"/>
    </row>
    <row r="2267">
      <c r="B2267" s="497"/>
      <c r="H2267" s="500"/>
      <c r="O2267" s="500"/>
      <c r="Q2267" s="498" t="s">
        <v>213</v>
      </c>
      <c r="S2267" s="499"/>
    </row>
    <row r="2268">
      <c r="B2268" s="497"/>
      <c r="H2268" s="500"/>
      <c r="O2268" s="500"/>
      <c r="Q2268" s="498" t="s">
        <v>213</v>
      </c>
      <c r="S2268" s="499"/>
    </row>
    <row r="2269">
      <c r="B2269" s="497"/>
      <c r="H2269" s="500"/>
      <c r="O2269" s="500"/>
      <c r="Q2269" s="498" t="s">
        <v>213</v>
      </c>
      <c r="S2269" s="499"/>
    </row>
    <row r="2270">
      <c r="B2270" s="497"/>
      <c r="H2270" s="500"/>
      <c r="O2270" s="500"/>
      <c r="Q2270" s="498" t="s">
        <v>213</v>
      </c>
      <c r="S2270" s="499"/>
    </row>
    <row r="2271">
      <c r="B2271" s="497"/>
      <c r="H2271" s="500"/>
      <c r="O2271" s="500"/>
      <c r="Q2271" s="498" t="s">
        <v>213</v>
      </c>
      <c r="S2271" s="499"/>
    </row>
    <row r="2272">
      <c r="B2272" s="497"/>
      <c r="H2272" s="500"/>
      <c r="O2272" s="500"/>
      <c r="Q2272" s="498" t="s">
        <v>213</v>
      </c>
      <c r="S2272" s="499"/>
    </row>
    <row r="2273">
      <c r="B2273" s="497"/>
      <c r="H2273" s="500"/>
      <c r="O2273" s="500"/>
      <c r="Q2273" s="498" t="s">
        <v>213</v>
      </c>
      <c r="S2273" s="499"/>
    </row>
    <row r="2274">
      <c r="B2274" s="497"/>
      <c r="H2274" s="500"/>
      <c r="O2274" s="500"/>
      <c r="Q2274" s="498" t="s">
        <v>213</v>
      </c>
      <c r="S2274" s="499"/>
    </row>
    <row r="2275">
      <c r="B2275" s="497"/>
      <c r="H2275" s="500"/>
      <c r="O2275" s="500"/>
      <c r="Q2275" s="498" t="s">
        <v>213</v>
      </c>
      <c r="S2275" s="499"/>
    </row>
    <row r="2276">
      <c r="B2276" s="497"/>
      <c r="H2276" s="500"/>
      <c r="O2276" s="500"/>
      <c r="Q2276" s="498" t="s">
        <v>213</v>
      </c>
      <c r="S2276" s="499"/>
    </row>
    <row r="2277">
      <c r="B2277" s="497"/>
      <c r="H2277" s="500"/>
      <c r="O2277" s="500"/>
      <c r="Q2277" s="498" t="s">
        <v>213</v>
      </c>
      <c r="S2277" s="499"/>
    </row>
    <row r="2278">
      <c r="B2278" s="497"/>
      <c r="H2278" s="500"/>
      <c r="O2278" s="500"/>
      <c r="Q2278" s="498" t="s">
        <v>213</v>
      </c>
      <c r="S2278" s="499"/>
    </row>
    <row r="2279">
      <c r="B2279" s="497"/>
      <c r="H2279" s="500"/>
      <c r="O2279" s="500"/>
      <c r="Q2279" s="498" t="s">
        <v>213</v>
      </c>
      <c r="S2279" s="499"/>
    </row>
    <row r="2280">
      <c r="B2280" s="497"/>
      <c r="H2280" s="500"/>
      <c r="O2280" s="500"/>
      <c r="Q2280" s="498" t="s">
        <v>213</v>
      </c>
      <c r="S2280" s="499"/>
    </row>
    <row r="2281">
      <c r="B2281" s="497"/>
      <c r="H2281" s="500"/>
      <c r="O2281" s="500"/>
      <c r="Q2281" s="498" t="s">
        <v>213</v>
      </c>
      <c r="S2281" s="499"/>
    </row>
    <row r="2282">
      <c r="B2282" s="497"/>
      <c r="H2282" s="500"/>
      <c r="O2282" s="500"/>
      <c r="Q2282" s="498" t="s">
        <v>213</v>
      </c>
      <c r="S2282" s="499"/>
    </row>
    <row r="2283">
      <c r="B2283" s="497"/>
      <c r="H2283" s="500"/>
      <c r="O2283" s="500"/>
      <c r="Q2283" s="498" t="s">
        <v>213</v>
      </c>
      <c r="S2283" s="499"/>
    </row>
    <row r="2284">
      <c r="B2284" s="497"/>
      <c r="H2284" s="500"/>
      <c r="O2284" s="500"/>
      <c r="Q2284" s="498" t="s">
        <v>213</v>
      </c>
      <c r="S2284" s="499"/>
    </row>
    <row r="2285">
      <c r="B2285" s="497"/>
      <c r="H2285" s="500"/>
      <c r="O2285" s="500"/>
      <c r="Q2285" s="498" t="s">
        <v>213</v>
      </c>
      <c r="S2285" s="499"/>
    </row>
    <row r="2286">
      <c r="B2286" s="497"/>
      <c r="H2286" s="500"/>
      <c r="O2286" s="500"/>
      <c r="Q2286" s="498" t="s">
        <v>213</v>
      </c>
      <c r="S2286" s="499"/>
    </row>
    <row r="2287">
      <c r="B2287" s="497"/>
      <c r="H2287" s="500"/>
      <c r="O2287" s="500"/>
      <c r="Q2287" s="498" t="s">
        <v>213</v>
      </c>
      <c r="S2287" s="499"/>
    </row>
    <row r="2288">
      <c r="B2288" s="497"/>
      <c r="H2288" s="500"/>
      <c r="O2288" s="500"/>
      <c r="Q2288" s="498" t="s">
        <v>213</v>
      </c>
      <c r="S2288" s="499"/>
    </row>
    <row r="2289">
      <c r="B2289" s="497"/>
      <c r="H2289" s="500"/>
      <c r="O2289" s="500"/>
      <c r="Q2289" s="498" t="s">
        <v>213</v>
      </c>
      <c r="S2289" s="499"/>
    </row>
    <row r="2290">
      <c r="B2290" s="497"/>
      <c r="H2290" s="500"/>
      <c r="O2290" s="500"/>
      <c r="Q2290" s="498" t="s">
        <v>213</v>
      </c>
      <c r="S2290" s="499"/>
    </row>
    <row r="2291">
      <c r="B2291" s="497"/>
      <c r="H2291" s="500"/>
      <c r="O2291" s="500"/>
      <c r="Q2291" s="498" t="s">
        <v>213</v>
      </c>
      <c r="S2291" s="499"/>
    </row>
    <row r="2292">
      <c r="B2292" s="497"/>
      <c r="H2292" s="500"/>
      <c r="O2292" s="500"/>
      <c r="Q2292" s="498" t="s">
        <v>213</v>
      </c>
      <c r="S2292" s="499"/>
    </row>
    <row r="2293">
      <c r="B2293" s="497"/>
      <c r="H2293" s="500"/>
      <c r="O2293" s="500"/>
      <c r="Q2293" s="498" t="s">
        <v>213</v>
      </c>
      <c r="S2293" s="499"/>
    </row>
    <row r="2294">
      <c r="B2294" s="497"/>
      <c r="H2294" s="500"/>
      <c r="O2294" s="500"/>
      <c r="Q2294" s="498" t="s">
        <v>213</v>
      </c>
      <c r="S2294" s="499"/>
    </row>
    <row r="2295">
      <c r="B2295" s="497"/>
      <c r="H2295" s="500"/>
      <c r="O2295" s="500"/>
      <c r="Q2295" s="498" t="s">
        <v>213</v>
      </c>
      <c r="S2295" s="499"/>
    </row>
    <row r="2296">
      <c r="B2296" s="497"/>
      <c r="H2296" s="500"/>
      <c r="O2296" s="500"/>
      <c r="Q2296" s="498" t="s">
        <v>213</v>
      </c>
      <c r="S2296" s="499"/>
    </row>
    <row r="2297">
      <c r="B2297" s="497"/>
      <c r="H2297" s="500"/>
      <c r="O2297" s="500"/>
      <c r="Q2297" s="498" t="s">
        <v>213</v>
      </c>
      <c r="S2297" s="499"/>
    </row>
    <row r="2298">
      <c r="B2298" s="497"/>
      <c r="H2298" s="500"/>
      <c r="O2298" s="500"/>
      <c r="Q2298" s="498" t="s">
        <v>213</v>
      </c>
      <c r="S2298" s="499"/>
    </row>
    <row r="2299">
      <c r="B2299" s="497"/>
      <c r="H2299" s="500"/>
      <c r="O2299" s="500"/>
      <c r="Q2299" s="498" t="s">
        <v>213</v>
      </c>
      <c r="S2299" s="499"/>
    </row>
    <row r="2300">
      <c r="B2300" s="497"/>
      <c r="H2300" s="500"/>
      <c r="O2300" s="500"/>
      <c r="Q2300" s="498" t="s">
        <v>213</v>
      </c>
      <c r="S2300" s="499"/>
    </row>
    <row r="2301">
      <c r="B2301" s="497"/>
      <c r="H2301" s="500"/>
      <c r="O2301" s="500"/>
      <c r="Q2301" s="498" t="s">
        <v>213</v>
      </c>
      <c r="S2301" s="499"/>
    </row>
    <row r="2302">
      <c r="B2302" s="497"/>
      <c r="H2302" s="500"/>
      <c r="O2302" s="500"/>
      <c r="Q2302" s="498" t="s">
        <v>213</v>
      </c>
      <c r="S2302" s="499"/>
    </row>
    <row r="2303">
      <c r="B2303" s="497"/>
      <c r="H2303" s="500"/>
      <c r="O2303" s="500"/>
      <c r="Q2303" s="498" t="s">
        <v>213</v>
      </c>
      <c r="S2303" s="499"/>
    </row>
    <row r="2304">
      <c r="B2304" s="497"/>
      <c r="H2304" s="500"/>
      <c r="O2304" s="500"/>
      <c r="Q2304" s="498" t="s">
        <v>213</v>
      </c>
      <c r="S2304" s="499"/>
    </row>
    <row r="2305">
      <c r="B2305" s="497"/>
      <c r="H2305" s="500"/>
      <c r="O2305" s="500"/>
      <c r="Q2305" s="498" t="s">
        <v>213</v>
      </c>
      <c r="S2305" s="499"/>
    </row>
    <row r="2306">
      <c r="B2306" s="497"/>
      <c r="H2306" s="500"/>
      <c r="O2306" s="500"/>
      <c r="Q2306" s="498" t="s">
        <v>213</v>
      </c>
      <c r="S2306" s="499"/>
    </row>
    <row r="2307">
      <c r="B2307" s="497"/>
      <c r="H2307" s="500"/>
      <c r="O2307" s="500"/>
      <c r="Q2307" s="498" t="s">
        <v>213</v>
      </c>
      <c r="S2307" s="499"/>
    </row>
    <row r="2308">
      <c r="B2308" s="497"/>
      <c r="H2308" s="500"/>
      <c r="O2308" s="500"/>
      <c r="Q2308" s="498" t="s">
        <v>213</v>
      </c>
      <c r="S2308" s="499"/>
    </row>
    <row r="2309">
      <c r="B2309" s="497"/>
      <c r="H2309" s="500"/>
      <c r="O2309" s="500"/>
      <c r="Q2309" s="498" t="s">
        <v>213</v>
      </c>
      <c r="S2309" s="499"/>
    </row>
    <row r="2310">
      <c r="B2310" s="497"/>
      <c r="H2310" s="500"/>
      <c r="O2310" s="500"/>
      <c r="Q2310" s="498" t="s">
        <v>213</v>
      </c>
      <c r="S2310" s="499"/>
    </row>
    <row r="2311">
      <c r="B2311" s="497"/>
      <c r="H2311" s="500"/>
      <c r="O2311" s="500"/>
      <c r="Q2311" s="498" t="s">
        <v>213</v>
      </c>
      <c r="S2311" s="499"/>
    </row>
    <row r="2312">
      <c r="B2312" s="497"/>
      <c r="H2312" s="500"/>
      <c r="O2312" s="500"/>
      <c r="Q2312" s="498" t="s">
        <v>213</v>
      </c>
      <c r="S2312" s="499"/>
    </row>
    <row r="2313">
      <c r="B2313" s="497"/>
      <c r="H2313" s="500"/>
      <c r="O2313" s="500"/>
      <c r="Q2313" s="498" t="s">
        <v>213</v>
      </c>
      <c r="S2313" s="499"/>
    </row>
    <row r="2314">
      <c r="B2314" s="497"/>
      <c r="H2314" s="500"/>
      <c r="O2314" s="500"/>
      <c r="Q2314" s="498" t="s">
        <v>213</v>
      </c>
      <c r="S2314" s="499"/>
    </row>
    <row r="2315">
      <c r="B2315" s="497"/>
      <c r="H2315" s="500"/>
      <c r="O2315" s="500"/>
      <c r="Q2315" s="498" t="s">
        <v>213</v>
      </c>
      <c r="S2315" s="499"/>
    </row>
    <row r="2316">
      <c r="B2316" s="497"/>
      <c r="H2316" s="500"/>
      <c r="O2316" s="500"/>
      <c r="Q2316" s="498" t="s">
        <v>213</v>
      </c>
      <c r="S2316" s="499"/>
    </row>
    <row r="2317">
      <c r="B2317" s="497"/>
      <c r="H2317" s="500"/>
      <c r="O2317" s="500"/>
      <c r="Q2317" s="498" t="s">
        <v>213</v>
      </c>
      <c r="S2317" s="499"/>
    </row>
    <row r="2318">
      <c r="B2318" s="497"/>
      <c r="H2318" s="500"/>
      <c r="O2318" s="500"/>
      <c r="Q2318" s="498" t="s">
        <v>213</v>
      </c>
      <c r="S2318" s="499"/>
    </row>
    <row r="2319">
      <c r="B2319" s="497"/>
      <c r="H2319" s="500"/>
      <c r="O2319" s="500"/>
      <c r="Q2319" s="498" t="s">
        <v>213</v>
      </c>
      <c r="S2319" s="499"/>
    </row>
    <row r="2320">
      <c r="B2320" s="497"/>
      <c r="H2320" s="500"/>
      <c r="O2320" s="500"/>
      <c r="Q2320" s="498" t="s">
        <v>213</v>
      </c>
      <c r="S2320" s="499"/>
    </row>
    <row r="2321">
      <c r="B2321" s="497"/>
      <c r="H2321" s="500"/>
      <c r="O2321" s="500"/>
      <c r="Q2321" s="498" t="s">
        <v>213</v>
      </c>
      <c r="S2321" s="499"/>
    </row>
    <row r="2322">
      <c r="B2322" s="497"/>
      <c r="H2322" s="500"/>
      <c r="O2322" s="500"/>
      <c r="Q2322" s="498" t="s">
        <v>213</v>
      </c>
      <c r="S2322" s="499"/>
    </row>
    <row r="2323">
      <c r="B2323" s="497"/>
      <c r="H2323" s="500"/>
      <c r="O2323" s="500"/>
      <c r="Q2323" s="498" t="s">
        <v>213</v>
      </c>
      <c r="S2323" s="499"/>
    </row>
    <row r="2324">
      <c r="B2324" s="497"/>
      <c r="H2324" s="500"/>
      <c r="O2324" s="500"/>
      <c r="Q2324" s="498" t="s">
        <v>213</v>
      </c>
      <c r="S2324" s="499"/>
    </row>
    <row r="2325">
      <c r="B2325" s="497"/>
      <c r="H2325" s="500"/>
      <c r="O2325" s="500"/>
      <c r="Q2325" s="498" t="s">
        <v>213</v>
      </c>
      <c r="S2325" s="499"/>
    </row>
    <row r="2326">
      <c r="B2326" s="497"/>
      <c r="H2326" s="500"/>
      <c r="O2326" s="500"/>
      <c r="Q2326" s="498" t="s">
        <v>213</v>
      </c>
      <c r="S2326" s="499"/>
    </row>
    <row r="2327">
      <c r="B2327" s="497"/>
      <c r="H2327" s="500"/>
      <c r="O2327" s="500"/>
      <c r="Q2327" s="498" t="s">
        <v>213</v>
      </c>
      <c r="S2327" s="499"/>
    </row>
    <row r="2328">
      <c r="B2328" s="497"/>
      <c r="H2328" s="500"/>
      <c r="O2328" s="500"/>
      <c r="Q2328" s="498" t="s">
        <v>213</v>
      </c>
      <c r="S2328" s="499"/>
    </row>
    <row r="2329">
      <c r="B2329" s="497"/>
      <c r="H2329" s="500"/>
      <c r="O2329" s="500"/>
      <c r="Q2329" s="498" t="s">
        <v>213</v>
      </c>
      <c r="S2329" s="499"/>
    </row>
    <row r="2330">
      <c r="B2330" s="497"/>
      <c r="H2330" s="500"/>
      <c r="O2330" s="500"/>
      <c r="Q2330" s="498" t="s">
        <v>213</v>
      </c>
      <c r="S2330" s="499"/>
    </row>
    <row r="2331">
      <c r="B2331" s="497"/>
      <c r="H2331" s="500"/>
      <c r="O2331" s="500"/>
      <c r="Q2331" s="498" t="s">
        <v>213</v>
      </c>
      <c r="S2331" s="499"/>
    </row>
    <row r="2332">
      <c r="B2332" s="497"/>
      <c r="H2332" s="500"/>
      <c r="O2332" s="500"/>
      <c r="Q2332" s="498" t="s">
        <v>213</v>
      </c>
      <c r="S2332" s="499"/>
    </row>
    <row r="2333">
      <c r="B2333" s="497"/>
      <c r="H2333" s="500"/>
      <c r="O2333" s="500"/>
      <c r="Q2333" s="498" t="s">
        <v>213</v>
      </c>
      <c r="S2333" s="499"/>
    </row>
    <row r="2334">
      <c r="B2334" s="497"/>
      <c r="H2334" s="500"/>
      <c r="O2334" s="500"/>
      <c r="Q2334" s="498" t="s">
        <v>213</v>
      </c>
      <c r="S2334" s="499"/>
    </row>
    <row r="2335">
      <c r="B2335" s="497"/>
      <c r="H2335" s="500"/>
      <c r="O2335" s="500"/>
      <c r="Q2335" s="498" t="s">
        <v>213</v>
      </c>
      <c r="S2335" s="499"/>
    </row>
    <row r="2336">
      <c r="B2336" s="497"/>
      <c r="H2336" s="500"/>
      <c r="O2336" s="500"/>
      <c r="Q2336" s="498" t="s">
        <v>213</v>
      </c>
      <c r="S2336" s="499"/>
    </row>
    <row r="2337">
      <c r="B2337" s="497"/>
      <c r="H2337" s="500"/>
      <c r="O2337" s="500"/>
      <c r="Q2337" s="498" t="s">
        <v>213</v>
      </c>
      <c r="S2337" s="499"/>
    </row>
    <row r="2338">
      <c r="B2338" s="497"/>
      <c r="H2338" s="500"/>
      <c r="O2338" s="500"/>
      <c r="Q2338" s="498" t="s">
        <v>213</v>
      </c>
      <c r="S2338" s="499"/>
    </row>
    <row r="2339">
      <c r="B2339" s="497"/>
      <c r="H2339" s="500"/>
      <c r="O2339" s="500"/>
      <c r="Q2339" s="498" t="s">
        <v>213</v>
      </c>
      <c r="S2339" s="499"/>
    </row>
    <row r="2340">
      <c r="B2340" s="497"/>
      <c r="H2340" s="500"/>
      <c r="O2340" s="500"/>
      <c r="Q2340" s="498" t="s">
        <v>213</v>
      </c>
      <c r="S2340" s="499"/>
    </row>
    <row r="2341">
      <c r="B2341" s="497"/>
      <c r="H2341" s="500"/>
      <c r="O2341" s="500"/>
      <c r="Q2341" s="498" t="s">
        <v>213</v>
      </c>
      <c r="S2341" s="499"/>
    </row>
    <row r="2342">
      <c r="B2342" s="497"/>
      <c r="H2342" s="500"/>
      <c r="O2342" s="500"/>
      <c r="Q2342" s="498" t="s">
        <v>213</v>
      </c>
      <c r="S2342" s="499"/>
    </row>
    <row r="2343">
      <c r="B2343" s="497"/>
      <c r="H2343" s="500"/>
      <c r="O2343" s="500"/>
      <c r="Q2343" s="498" t="s">
        <v>213</v>
      </c>
      <c r="S2343" s="499"/>
    </row>
    <row r="2344">
      <c r="B2344" s="497"/>
      <c r="H2344" s="500"/>
      <c r="O2344" s="500"/>
      <c r="Q2344" s="498" t="s">
        <v>213</v>
      </c>
      <c r="S2344" s="499"/>
    </row>
    <row r="2345">
      <c r="B2345" s="497"/>
      <c r="H2345" s="500"/>
      <c r="O2345" s="500"/>
      <c r="Q2345" s="498" t="s">
        <v>213</v>
      </c>
      <c r="S2345" s="499"/>
    </row>
    <row r="2346">
      <c r="B2346" s="497"/>
      <c r="H2346" s="500"/>
      <c r="O2346" s="500"/>
      <c r="Q2346" s="498" t="s">
        <v>213</v>
      </c>
      <c r="S2346" s="499"/>
    </row>
    <row r="2347">
      <c r="B2347" s="497"/>
      <c r="H2347" s="500"/>
      <c r="O2347" s="500"/>
      <c r="Q2347" s="498" t="s">
        <v>213</v>
      </c>
      <c r="S2347" s="499"/>
    </row>
    <row r="2348">
      <c r="B2348" s="497"/>
      <c r="H2348" s="500"/>
      <c r="O2348" s="500"/>
      <c r="Q2348" s="498" t="s">
        <v>213</v>
      </c>
      <c r="S2348" s="499"/>
    </row>
    <row r="2349">
      <c r="B2349" s="497"/>
      <c r="H2349" s="500"/>
      <c r="O2349" s="500"/>
      <c r="Q2349" s="498" t="s">
        <v>213</v>
      </c>
      <c r="S2349" s="499"/>
    </row>
    <row r="2350">
      <c r="B2350" s="497"/>
      <c r="H2350" s="500"/>
      <c r="O2350" s="500"/>
      <c r="Q2350" s="498" t="s">
        <v>213</v>
      </c>
      <c r="S2350" s="499"/>
    </row>
    <row r="2351">
      <c r="B2351" s="497"/>
      <c r="H2351" s="500"/>
      <c r="O2351" s="500"/>
      <c r="Q2351" s="498" t="s">
        <v>213</v>
      </c>
      <c r="S2351" s="499"/>
    </row>
    <row r="2352">
      <c r="B2352" s="497"/>
      <c r="H2352" s="500"/>
      <c r="O2352" s="500"/>
      <c r="Q2352" s="498" t="s">
        <v>213</v>
      </c>
      <c r="S2352" s="499"/>
    </row>
    <row r="2353">
      <c r="B2353" s="497"/>
      <c r="H2353" s="500"/>
      <c r="O2353" s="500"/>
      <c r="Q2353" s="498" t="s">
        <v>213</v>
      </c>
      <c r="S2353" s="499"/>
    </row>
    <row r="2354">
      <c r="B2354" s="497"/>
      <c r="H2354" s="500"/>
      <c r="O2354" s="500"/>
      <c r="Q2354" s="498" t="s">
        <v>213</v>
      </c>
      <c r="S2354" s="499"/>
    </row>
    <row r="2355">
      <c r="B2355" s="497"/>
      <c r="H2355" s="500"/>
      <c r="O2355" s="500"/>
      <c r="Q2355" s="498" t="s">
        <v>213</v>
      </c>
      <c r="S2355" s="499"/>
    </row>
    <row r="2356">
      <c r="B2356" s="497"/>
      <c r="H2356" s="500"/>
      <c r="O2356" s="500"/>
      <c r="Q2356" s="498" t="s">
        <v>213</v>
      </c>
      <c r="S2356" s="499"/>
    </row>
    <row r="2357">
      <c r="B2357" s="497"/>
      <c r="H2357" s="500"/>
      <c r="O2357" s="500"/>
      <c r="Q2357" s="498" t="s">
        <v>213</v>
      </c>
      <c r="S2357" s="499"/>
    </row>
    <row r="2358">
      <c r="B2358" s="497"/>
      <c r="H2358" s="500"/>
      <c r="O2358" s="500"/>
      <c r="Q2358" s="498" t="s">
        <v>213</v>
      </c>
      <c r="S2358" s="499"/>
    </row>
    <row r="2359">
      <c r="B2359" s="497"/>
      <c r="H2359" s="500"/>
      <c r="O2359" s="500"/>
      <c r="Q2359" s="498" t="s">
        <v>213</v>
      </c>
      <c r="S2359" s="499"/>
    </row>
    <row r="2360">
      <c r="B2360" s="497"/>
      <c r="H2360" s="500"/>
      <c r="O2360" s="500"/>
      <c r="Q2360" s="498" t="s">
        <v>213</v>
      </c>
      <c r="S2360" s="499"/>
    </row>
    <row r="2361">
      <c r="B2361" s="497"/>
      <c r="H2361" s="500"/>
      <c r="O2361" s="500"/>
      <c r="Q2361" s="498" t="s">
        <v>213</v>
      </c>
      <c r="S2361" s="499"/>
    </row>
    <row r="2362">
      <c r="B2362" s="497"/>
      <c r="H2362" s="500"/>
      <c r="O2362" s="500"/>
      <c r="Q2362" s="498" t="s">
        <v>213</v>
      </c>
      <c r="S2362" s="499"/>
    </row>
    <row r="2363">
      <c r="B2363" s="497"/>
      <c r="H2363" s="500"/>
      <c r="O2363" s="500"/>
      <c r="Q2363" s="498" t="s">
        <v>213</v>
      </c>
      <c r="S2363" s="499"/>
    </row>
    <row r="2364">
      <c r="B2364" s="497"/>
      <c r="H2364" s="500"/>
      <c r="O2364" s="500"/>
      <c r="Q2364" s="498" t="s">
        <v>213</v>
      </c>
      <c r="S2364" s="499"/>
    </row>
    <row r="2365">
      <c r="B2365" s="497"/>
      <c r="H2365" s="500"/>
      <c r="O2365" s="500"/>
      <c r="Q2365" s="498" t="s">
        <v>213</v>
      </c>
      <c r="S2365" s="499"/>
    </row>
    <row r="2366">
      <c r="B2366" s="497"/>
      <c r="H2366" s="500"/>
      <c r="O2366" s="500"/>
      <c r="Q2366" s="498" t="s">
        <v>213</v>
      </c>
      <c r="S2366" s="499"/>
    </row>
    <row r="2367">
      <c r="B2367" s="497"/>
      <c r="H2367" s="500"/>
      <c r="O2367" s="500"/>
      <c r="Q2367" s="498" t="s">
        <v>213</v>
      </c>
      <c r="S2367" s="499"/>
    </row>
    <row r="2368">
      <c r="B2368" s="497"/>
      <c r="H2368" s="500"/>
      <c r="O2368" s="500"/>
      <c r="Q2368" s="498" t="s">
        <v>213</v>
      </c>
      <c r="S2368" s="499"/>
    </row>
    <row r="2369">
      <c r="B2369" s="497"/>
      <c r="H2369" s="500"/>
      <c r="O2369" s="500"/>
      <c r="Q2369" s="498" t="s">
        <v>213</v>
      </c>
      <c r="S2369" s="499"/>
    </row>
    <row r="2370">
      <c r="B2370" s="497"/>
      <c r="H2370" s="500"/>
      <c r="O2370" s="500"/>
      <c r="Q2370" s="498" t="s">
        <v>213</v>
      </c>
      <c r="S2370" s="499"/>
    </row>
    <row r="2371">
      <c r="B2371" s="497"/>
      <c r="H2371" s="500"/>
      <c r="O2371" s="500"/>
      <c r="Q2371" s="498" t="s">
        <v>213</v>
      </c>
      <c r="S2371" s="499"/>
    </row>
    <row r="2372">
      <c r="B2372" s="497"/>
      <c r="H2372" s="500"/>
      <c r="O2372" s="500"/>
      <c r="Q2372" s="498" t="s">
        <v>213</v>
      </c>
      <c r="S2372" s="499"/>
    </row>
    <row r="2373">
      <c r="B2373" s="497"/>
      <c r="H2373" s="500"/>
      <c r="O2373" s="500"/>
      <c r="Q2373" s="498" t="s">
        <v>213</v>
      </c>
      <c r="S2373" s="499"/>
    </row>
    <row r="2374">
      <c r="B2374" s="497"/>
      <c r="H2374" s="500"/>
      <c r="O2374" s="500"/>
      <c r="Q2374" s="498" t="s">
        <v>213</v>
      </c>
      <c r="S2374" s="499"/>
    </row>
    <row r="2375">
      <c r="B2375" s="497"/>
      <c r="H2375" s="500"/>
      <c r="O2375" s="500"/>
      <c r="Q2375" s="498" t="s">
        <v>213</v>
      </c>
      <c r="S2375" s="499"/>
    </row>
    <row r="2376">
      <c r="B2376" s="497"/>
      <c r="H2376" s="500"/>
      <c r="O2376" s="500"/>
      <c r="Q2376" s="498" t="s">
        <v>213</v>
      </c>
      <c r="S2376" s="499"/>
    </row>
    <row r="2377">
      <c r="B2377" s="497"/>
      <c r="H2377" s="500"/>
      <c r="O2377" s="500"/>
      <c r="Q2377" s="498" t="s">
        <v>213</v>
      </c>
      <c r="S2377" s="499"/>
    </row>
    <row r="2378">
      <c r="B2378" s="497"/>
      <c r="H2378" s="500"/>
      <c r="O2378" s="500"/>
      <c r="Q2378" s="498" t="s">
        <v>213</v>
      </c>
      <c r="S2378" s="499"/>
    </row>
    <row r="2379">
      <c r="B2379" s="497"/>
      <c r="H2379" s="500"/>
      <c r="O2379" s="500"/>
      <c r="Q2379" s="498" t="s">
        <v>213</v>
      </c>
      <c r="S2379" s="499"/>
    </row>
    <row r="2380">
      <c r="B2380" s="497"/>
      <c r="H2380" s="500"/>
      <c r="O2380" s="500"/>
      <c r="Q2380" s="498" t="s">
        <v>213</v>
      </c>
      <c r="S2380" s="499"/>
    </row>
    <row r="2381">
      <c r="B2381" s="497"/>
      <c r="H2381" s="500"/>
      <c r="O2381" s="500"/>
      <c r="Q2381" s="498" t="s">
        <v>213</v>
      </c>
      <c r="S2381" s="499"/>
    </row>
    <row r="2382">
      <c r="B2382" s="497"/>
      <c r="H2382" s="500"/>
      <c r="O2382" s="500"/>
      <c r="Q2382" s="498" t="s">
        <v>213</v>
      </c>
      <c r="S2382" s="499"/>
    </row>
    <row r="2383">
      <c r="B2383" s="497"/>
      <c r="H2383" s="500"/>
      <c r="O2383" s="500"/>
      <c r="Q2383" s="498" t="s">
        <v>213</v>
      </c>
      <c r="S2383" s="499"/>
    </row>
    <row r="2384">
      <c r="B2384" s="497"/>
      <c r="H2384" s="500"/>
      <c r="O2384" s="500"/>
      <c r="Q2384" s="498" t="s">
        <v>213</v>
      </c>
      <c r="S2384" s="499"/>
    </row>
    <row r="2385">
      <c r="B2385" s="497"/>
      <c r="H2385" s="500"/>
      <c r="O2385" s="500"/>
      <c r="Q2385" s="498" t="s">
        <v>213</v>
      </c>
      <c r="S2385" s="499"/>
    </row>
    <row r="2386">
      <c r="B2386" s="497"/>
      <c r="H2386" s="500"/>
      <c r="O2386" s="500"/>
      <c r="Q2386" s="498" t="s">
        <v>213</v>
      </c>
      <c r="S2386" s="499"/>
    </row>
    <row r="2387">
      <c r="B2387" s="497"/>
      <c r="H2387" s="500"/>
      <c r="O2387" s="500"/>
      <c r="Q2387" s="498" t="s">
        <v>213</v>
      </c>
      <c r="S2387" s="499"/>
    </row>
    <row r="2388">
      <c r="B2388" s="497"/>
      <c r="H2388" s="500"/>
      <c r="O2388" s="500"/>
      <c r="Q2388" s="498" t="s">
        <v>213</v>
      </c>
      <c r="S2388" s="499"/>
    </row>
    <row r="2389">
      <c r="B2389" s="497"/>
      <c r="H2389" s="500"/>
      <c r="O2389" s="500"/>
      <c r="Q2389" s="498" t="s">
        <v>213</v>
      </c>
      <c r="S2389" s="499"/>
    </row>
    <row r="2390">
      <c r="B2390" s="497"/>
      <c r="H2390" s="500"/>
      <c r="O2390" s="500"/>
      <c r="Q2390" s="498" t="s">
        <v>213</v>
      </c>
      <c r="S2390" s="499"/>
    </row>
    <row r="2391">
      <c r="B2391" s="497"/>
      <c r="H2391" s="500"/>
      <c r="O2391" s="500"/>
      <c r="Q2391" s="498" t="s">
        <v>213</v>
      </c>
      <c r="S2391" s="499"/>
    </row>
    <row r="2392">
      <c r="B2392" s="497"/>
      <c r="H2392" s="500"/>
      <c r="O2392" s="500"/>
      <c r="Q2392" s="498" t="s">
        <v>213</v>
      </c>
      <c r="S2392" s="499"/>
    </row>
    <row r="2393">
      <c r="B2393" s="497"/>
      <c r="H2393" s="500"/>
      <c r="O2393" s="500"/>
      <c r="Q2393" s="498" t="s">
        <v>213</v>
      </c>
      <c r="S2393" s="499"/>
    </row>
    <row r="2394">
      <c r="B2394" s="497"/>
      <c r="H2394" s="500"/>
      <c r="O2394" s="500"/>
      <c r="Q2394" s="498" t="s">
        <v>213</v>
      </c>
      <c r="S2394" s="499"/>
    </row>
    <row r="2395">
      <c r="B2395" s="497"/>
      <c r="H2395" s="500"/>
      <c r="O2395" s="500"/>
      <c r="Q2395" s="498" t="s">
        <v>213</v>
      </c>
      <c r="S2395" s="499"/>
    </row>
    <row r="2396">
      <c r="B2396" s="497"/>
      <c r="H2396" s="500"/>
      <c r="O2396" s="500"/>
      <c r="Q2396" s="498" t="s">
        <v>213</v>
      </c>
      <c r="S2396" s="499"/>
    </row>
    <row r="2397">
      <c r="B2397" s="497"/>
      <c r="H2397" s="500"/>
      <c r="O2397" s="500"/>
      <c r="Q2397" s="498" t="s">
        <v>213</v>
      </c>
      <c r="S2397" s="499"/>
    </row>
    <row r="2398">
      <c r="B2398" s="497"/>
      <c r="H2398" s="500"/>
      <c r="O2398" s="500"/>
      <c r="Q2398" s="498" t="s">
        <v>213</v>
      </c>
      <c r="S2398" s="499"/>
    </row>
    <row r="2399">
      <c r="B2399" s="497"/>
      <c r="H2399" s="500"/>
      <c r="O2399" s="500"/>
      <c r="Q2399" s="498" t="s">
        <v>213</v>
      </c>
      <c r="S2399" s="499"/>
    </row>
    <row r="2400">
      <c r="B2400" s="497"/>
      <c r="H2400" s="500"/>
      <c r="O2400" s="500"/>
      <c r="Q2400" s="498" t="s">
        <v>213</v>
      </c>
      <c r="S2400" s="499"/>
    </row>
    <row r="2401">
      <c r="B2401" s="497"/>
      <c r="H2401" s="500"/>
      <c r="O2401" s="500"/>
      <c r="Q2401" s="498" t="s">
        <v>213</v>
      </c>
      <c r="S2401" s="499"/>
    </row>
    <row r="2402">
      <c r="B2402" s="497"/>
      <c r="H2402" s="500"/>
      <c r="O2402" s="500"/>
      <c r="Q2402" s="498" t="s">
        <v>213</v>
      </c>
      <c r="S2402" s="499"/>
    </row>
    <row r="2403">
      <c r="B2403" s="497"/>
      <c r="H2403" s="500"/>
      <c r="O2403" s="500"/>
      <c r="Q2403" s="498" t="s">
        <v>213</v>
      </c>
      <c r="S2403" s="499"/>
    </row>
    <row r="2404">
      <c r="B2404" s="497"/>
      <c r="H2404" s="500"/>
      <c r="O2404" s="500"/>
      <c r="Q2404" s="498" t="s">
        <v>213</v>
      </c>
      <c r="S2404" s="499"/>
    </row>
    <row r="2405">
      <c r="B2405" s="497"/>
      <c r="H2405" s="500"/>
      <c r="O2405" s="500"/>
      <c r="Q2405" s="498" t="s">
        <v>213</v>
      </c>
      <c r="S2405" s="499"/>
    </row>
    <row r="2406">
      <c r="B2406" s="497"/>
      <c r="H2406" s="500"/>
      <c r="O2406" s="500"/>
      <c r="Q2406" s="498" t="s">
        <v>213</v>
      </c>
      <c r="S2406" s="499"/>
    </row>
    <row r="2407">
      <c r="B2407" s="497"/>
      <c r="H2407" s="500"/>
      <c r="O2407" s="500"/>
      <c r="Q2407" s="498" t="s">
        <v>213</v>
      </c>
      <c r="S2407" s="499"/>
    </row>
    <row r="2408">
      <c r="B2408" s="497"/>
      <c r="H2408" s="500"/>
      <c r="O2408" s="500"/>
      <c r="Q2408" s="498" t="s">
        <v>213</v>
      </c>
      <c r="S2408" s="499"/>
    </row>
    <row r="2409">
      <c r="B2409" s="497"/>
      <c r="H2409" s="500"/>
      <c r="O2409" s="500"/>
      <c r="Q2409" s="498" t="s">
        <v>213</v>
      </c>
      <c r="S2409" s="499"/>
    </row>
    <row r="2410">
      <c r="B2410" s="497"/>
      <c r="H2410" s="500"/>
      <c r="O2410" s="500"/>
      <c r="Q2410" s="498" t="s">
        <v>213</v>
      </c>
      <c r="S2410" s="499"/>
    </row>
    <row r="2411">
      <c r="B2411" s="497"/>
      <c r="H2411" s="500"/>
      <c r="O2411" s="500"/>
      <c r="Q2411" s="498" t="s">
        <v>213</v>
      </c>
      <c r="S2411" s="499"/>
    </row>
    <row r="2412">
      <c r="B2412" s="497"/>
      <c r="H2412" s="500"/>
      <c r="O2412" s="500"/>
      <c r="Q2412" s="498" t="s">
        <v>213</v>
      </c>
      <c r="S2412" s="499"/>
    </row>
    <row r="2413">
      <c r="B2413" s="497"/>
      <c r="H2413" s="500"/>
      <c r="O2413" s="500"/>
      <c r="Q2413" s="498" t="s">
        <v>213</v>
      </c>
      <c r="S2413" s="499"/>
    </row>
    <row r="2414">
      <c r="B2414" s="497"/>
      <c r="H2414" s="500"/>
      <c r="O2414" s="500"/>
      <c r="Q2414" s="498" t="s">
        <v>213</v>
      </c>
      <c r="S2414" s="499"/>
    </row>
    <row r="2415">
      <c r="B2415" s="497"/>
      <c r="H2415" s="500"/>
      <c r="O2415" s="500"/>
      <c r="Q2415" s="498" t="s">
        <v>213</v>
      </c>
      <c r="S2415" s="499"/>
    </row>
    <row r="2416">
      <c r="B2416" s="497"/>
      <c r="H2416" s="500"/>
      <c r="O2416" s="500"/>
      <c r="Q2416" s="498" t="s">
        <v>213</v>
      </c>
      <c r="S2416" s="499"/>
    </row>
    <row r="2417">
      <c r="B2417" s="497"/>
      <c r="H2417" s="500"/>
      <c r="O2417" s="500"/>
      <c r="Q2417" s="498" t="s">
        <v>213</v>
      </c>
      <c r="S2417" s="499"/>
    </row>
    <row r="2418">
      <c r="B2418" s="497"/>
      <c r="H2418" s="500"/>
      <c r="O2418" s="500"/>
      <c r="Q2418" s="498" t="s">
        <v>213</v>
      </c>
      <c r="S2418" s="499"/>
    </row>
    <row r="2419">
      <c r="B2419" s="497"/>
      <c r="H2419" s="500"/>
      <c r="O2419" s="500"/>
      <c r="Q2419" s="498" t="s">
        <v>213</v>
      </c>
      <c r="S2419" s="499"/>
    </row>
    <row r="2420">
      <c r="B2420" s="497"/>
      <c r="H2420" s="500"/>
      <c r="O2420" s="500"/>
      <c r="Q2420" s="498" t="s">
        <v>213</v>
      </c>
      <c r="S2420" s="499"/>
    </row>
    <row r="2421">
      <c r="B2421" s="497"/>
      <c r="H2421" s="500"/>
      <c r="O2421" s="500"/>
      <c r="Q2421" s="498" t="s">
        <v>213</v>
      </c>
      <c r="S2421" s="499"/>
    </row>
    <row r="2422">
      <c r="B2422" s="497"/>
      <c r="H2422" s="500"/>
      <c r="O2422" s="500"/>
      <c r="Q2422" s="498" t="s">
        <v>213</v>
      </c>
      <c r="S2422" s="499"/>
    </row>
    <row r="2423">
      <c r="B2423" s="497"/>
      <c r="H2423" s="500"/>
      <c r="O2423" s="500"/>
      <c r="Q2423" s="498" t="s">
        <v>213</v>
      </c>
      <c r="S2423" s="499"/>
    </row>
    <row r="2424">
      <c r="B2424" s="497"/>
      <c r="H2424" s="500"/>
      <c r="O2424" s="500"/>
      <c r="Q2424" s="498" t="s">
        <v>213</v>
      </c>
      <c r="S2424" s="499"/>
    </row>
    <row r="2425">
      <c r="B2425" s="497"/>
      <c r="H2425" s="500"/>
      <c r="O2425" s="500"/>
      <c r="Q2425" s="498" t="s">
        <v>213</v>
      </c>
      <c r="S2425" s="499"/>
    </row>
    <row r="2426">
      <c r="B2426" s="497"/>
      <c r="H2426" s="500"/>
      <c r="O2426" s="500"/>
      <c r="Q2426" s="498" t="s">
        <v>213</v>
      </c>
      <c r="S2426" s="499"/>
    </row>
    <row r="2427">
      <c r="B2427" s="497"/>
      <c r="H2427" s="500"/>
      <c r="O2427" s="500"/>
      <c r="Q2427" s="498" t="s">
        <v>213</v>
      </c>
      <c r="S2427" s="499"/>
    </row>
    <row r="2428">
      <c r="B2428" s="497"/>
      <c r="H2428" s="500"/>
      <c r="O2428" s="500"/>
      <c r="Q2428" s="498" t="s">
        <v>213</v>
      </c>
      <c r="S2428" s="499"/>
    </row>
    <row r="2429">
      <c r="B2429" s="497"/>
      <c r="H2429" s="500"/>
      <c r="O2429" s="500"/>
      <c r="Q2429" s="498" t="s">
        <v>213</v>
      </c>
      <c r="S2429" s="499"/>
    </row>
    <row r="2430">
      <c r="B2430" s="497"/>
      <c r="H2430" s="500"/>
      <c r="O2430" s="500"/>
      <c r="Q2430" s="498" t="s">
        <v>213</v>
      </c>
      <c r="S2430" s="499"/>
    </row>
    <row r="2431">
      <c r="B2431" s="497"/>
      <c r="H2431" s="500"/>
      <c r="O2431" s="500"/>
      <c r="Q2431" s="498" t="s">
        <v>213</v>
      </c>
      <c r="S2431" s="499"/>
    </row>
    <row r="2432">
      <c r="B2432" s="497"/>
      <c r="H2432" s="500"/>
      <c r="O2432" s="500"/>
      <c r="Q2432" s="498" t="s">
        <v>213</v>
      </c>
      <c r="S2432" s="499"/>
    </row>
    <row r="2433">
      <c r="B2433" s="497"/>
      <c r="H2433" s="500"/>
      <c r="O2433" s="500"/>
      <c r="Q2433" s="498" t="s">
        <v>213</v>
      </c>
      <c r="S2433" s="499"/>
    </row>
    <row r="2434">
      <c r="B2434" s="497"/>
      <c r="H2434" s="500"/>
      <c r="O2434" s="500"/>
      <c r="Q2434" s="498" t="s">
        <v>213</v>
      </c>
      <c r="S2434" s="499"/>
    </row>
    <row r="2435">
      <c r="B2435" s="497"/>
      <c r="H2435" s="500"/>
      <c r="O2435" s="500"/>
      <c r="Q2435" s="498" t="s">
        <v>213</v>
      </c>
      <c r="S2435" s="499"/>
    </row>
    <row r="2436">
      <c r="B2436" s="497"/>
      <c r="H2436" s="500"/>
      <c r="O2436" s="500"/>
      <c r="Q2436" s="498" t="s">
        <v>213</v>
      </c>
      <c r="S2436" s="499"/>
    </row>
    <row r="2437">
      <c r="B2437" s="497"/>
      <c r="H2437" s="500"/>
      <c r="O2437" s="500"/>
      <c r="Q2437" s="498" t="s">
        <v>213</v>
      </c>
      <c r="S2437" s="499"/>
    </row>
    <row r="2438">
      <c r="B2438" s="497"/>
      <c r="H2438" s="500"/>
      <c r="O2438" s="500"/>
      <c r="Q2438" s="498" t="s">
        <v>213</v>
      </c>
      <c r="S2438" s="499"/>
    </row>
    <row r="2439">
      <c r="B2439" s="497"/>
      <c r="H2439" s="500"/>
      <c r="O2439" s="500"/>
      <c r="Q2439" s="498" t="s">
        <v>213</v>
      </c>
      <c r="S2439" s="499"/>
    </row>
    <row r="2440">
      <c r="B2440" s="497"/>
      <c r="H2440" s="500"/>
      <c r="O2440" s="500"/>
      <c r="Q2440" s="498" t="s">
        <v>213</v>
      </c>
      <c r="S2440" s="499"/>
    </row>
    <row r="2441">
      <c r="B2441" s="497"/>
      <c r="H2441" s="500"/>
      <c r="O2441" s="500"/>
      <c r="Q2441" s="498" t="s">
        <v>213</v>
      </c>
      <c r="S2441" s="499"/>
    </row>
    <row r="2442">
      <c r="B2442" s="497"/>
      <c r="H2442" s="500"/>
      <c r="O2442" s="500"/>
      <c r="Q2442" s="498" t="s">
        <v>213</v>
      </c>
      <c r="S2442" s="499"/>
    </row>
    <row r="2443">
      <c r="B2443" s="497"/>
      <c r="H2443" s="500"/>
      <c r="O2443" s="500"/>
      <c r="Q2443" s="498" t="s">
        <v>213</v>
      </c>
      <c r="S2443" s="499"/>
    </row>
    <row r="2444">
      <c r="B2444" s="497"/>
      <c r="H2444" s="500"/>
      <c r="O2444" s="500"/>
      <c r="Q2444" s="498" t="s">
        <v>213</v>
      </c>
      <c r="S2444" s="499"/>
    </row>
    <row r="2445">
      <c r="B2445" s="497"/>
      <c r="H2445" s="500"/>
      <c r="O2445" s="500"/>
      <c r="Q2445" s="498" t="s">
        <v>213</v>
      </c>
      <c r="S2445" s="499"/>
    </row>
    <row r="2446">
      <c r="B2446" s="497"/>
      <c r="H2446" s="500"/>
      <c r="O2446" s="500"/>
      <c r="Q2446" s="498" t="s">
        <v>213</v>
      </c>
      <c r="S2446" s="499"/>
    </row>
    <row r="2447">
      <c r="B2447" s="497"/>
      <c r="H2447" s="500"/>
      <c r="O2447" s="500"/>
      <c r="Q2447" s="498" t="s">
        <v>213</v>
      </c>
      <c r="S2447" s="499"/>
    </row>
    <row r="2448">
      <c r="B2448" s="497"/>
      <c r="H2448" s="500"/>
      <c r="O2448" s="500"/>
      <c r="Q2448" s="498" t="s">
        <v>213</v>
      </c>
      <c r="S2448" s="499"/>
    </row>
    <row r="2449">
      <c r="B2449" s="497"/>
      <c r="H2449" s="500"/>
      <c r="O2449" s="500"/>
      <c r="Q2449" s="498" t="s">
        <v>213</v>
      </c>
      <c r="S2449" s="499"/>
    </row>
    <row r="2450">
      <c r="B2450" s="497"/>
      <c r="H2450" s="500"/>
      <c r="O2450" s="500"/>
      <c r="Q2450" s="498" t="s">
        <v>213</v>
      </c>
      <c r="S2450" s="499"/>
    </row>
    <row r="2451">
      <c r="B2451" s="497"/>
      <c r="H2451" s="500"/>
      <c r="O2451" s="500"/>
      <c r="Q2451" s="498" t="s">
        <v>213</v>
      </c>
      <c r="S2451" s="499"/>
    </row>
    <row r="2452">
      <c r="B2452" s="497"/>
      <c r="H2452" s="500"/>
      <c r="O2452" s="500"/>
      <c r="Q2452" s="498" t="s">
        <v>213</v>
      </c>
      <c r="S2452" s="499"/>
    </row>
    <row r="2453">
      <c r="B2453" s="497"/>
      <c r="H2453" s="500"/>
      <c r="O2453" s="500"/>
      <c r="Q2453" s="498" t="s">
        <v>213</v>
      </c>
      <c r="S2453" s="499"/>
    </row>
    <row r="2454">
      <c r="B2454" s="497"/>
      <c r="H2454" s="500"/>
      <c r="O2454" s="500"/>
      <c r="Q2454" s="498" t="s">
        <v>213</v>
      </c>
      <c r="S2454" s="499"/>
    </row>
    <row r="2455">
      <c r="B2455" s="497"/>
      <c r="H2455" s="500"/>
      <c r="O2455" s="500"/>
      <c r="Q2455" s="498" t="s">
        <v>213</v>
      </c>
      <c r="S2455" s="499"/>
    </row>
    <row r="2456">
      <c r="B2456" s="497"/>
      <c r="H2456" s="500"/>
      <c r="O2456" s="500"/>
      <c r="Q2456" s="498" t="s">
        <v>213</v>
      </c>
      <c r="S2456" s="499"/>
    </row>
    <row r="2457">
      <c r="B2457" s="497"/>
      <c r="H2457" s="500"/>
      <c r="O2457" s="500"/>
      <c r="Q2457" s="498" t="s">
        <v>213</v>
      </c>
      <c r="S2457" s="499"/>
    </row>
    <row r="2458">
      <c r="B2458" s="497"/>
      <c r="H2458" s="500"/>
      <c r="O2458" s="500"/>
      <c r="Q2458" s="498" t="s">
        <v>213</v>
      </c>
      <c r="S2458" s="499"/>
    </row>
    <row r="2459">
      <c r="B2459" s="497"/>
      <c r="H2459" s="500"/>
      <c r="O2459" s="500"/>
      <c r="Q2459" s="498" t="s">
        <v>213</v>
      </c>
      <c r="S2459" s="499"/>
    </row>
    <row r="2460">
      <c r="B2460" s="497"/>
      <c r="H2460" s="500"/>
      <c r="O2460" s="500"/>
      <c r="Q2460" s="498" t="s">
        <v>213</v>
      </c>
      <c r="S2460" s="499"/>
    </row>
    <row r="2461">
      <c r="B2461" s="497"/>
      <c r="H2461" s="500"/>
      <c r="O2461" s="500"/>
      <c r="Q2461" s="498" t="s">
        <v>213</v>
      </c>
      <c r="S2461" s="499"/>
    </row>
    <row r="2462">
      <c r="B2462" s="497"/>
      <c r="H2462" s="500"/>
      <c r="O2462" s="500"/>
      <c r="Q2462" s="498" t="s">
        <v>213</v>
      </c>
      <c r="S2462" s="499"/>
    </row>
    <row r="2463">
      <c r="B2463" s="497"/>
      <c r="H2463" s="500"/>
      <c r="O2463" s="500"/>
      <c r="Q2463" s="498" t="s">
        <v>213</v>
      </c>
      <c r="S2463" s="499"/>
    </row>
    <row r="2464">
      <c r="B2464" s="497"/>
      <c r="H2464" s="500"/>
      <c r="O2464" s="500"/>
      <c r="Q2464" s="498" t="s">
        <v>213</v>
      </c>
      <c r="S2464" s="499"/>
    </row>
    <row r="2465">
      <c r="B2465" s="497"/>
      <c r="H2465" s="500"/>
      <c r="O2465" s="500"/>
      <c r="Q2465" s="498" t="s">
        <v>213</v>
      </c>
      <c r="S2465" s="499"/>
    </row>
    <row r="2466">
      <c r="B2466" s="497"/>
      <c r="H2466" s="500"/>
      <c r="O2466" s="500"/>
      <c r="Q2466" s="498" t="s">
        <v>213</v>
      </c>
      <c r="S2466" s="499"/>
    </row>
    <row r="2467">
      <c r="B2467" s="497"/>
      <c r="H2467" s="500"/>
      <c r="O2467" s="500"/>
      <c r="Q2467" s="498" t="s">
        <v>213</v>
      </c>
      <c r="S2467" s="499"/>
    </row>
    <row r="2468">
      <c r="B2468" s="497"/>
      <c r="H2468" s="500"/>
      <c r="O2468" s="500"/>
      <c r="Q2468" s="498" t="s">
        <v>213</v>
      </c>
      <c r="S2468" s="499"/>
    </row>
    <row r="2469">
      <c r="B2469" s="497"/>
      <c r="H2469" s="500"/>
      <c r="O2469" s="500"/>
      <c r="Q2469" s="498" t="s">
        <v>213</v>
      </c>
      <c r="S2469" s="499"/>
    </row>
    <row r="2470">
      <c r="B2470" s="497"/>
      <c r="H2470" s="500"/>
      <c r="O2470" s="500"/>
      <c r="Q2470" s="498" t="s">
        <v>213</v>
      </c>
      <c r="S2470" s="499"/>
    </row>
    <row r="2471">
      <c r="B2471" s="497"/>
      <c r="H2471" s="500"/>
      <c r="O2471" s="500"/>
      <c r="Q2471" s="498" t="s">
        <v>213</v>
      </c>
      <c r="S2471" s="499"/>
    </row>
    <row r="2472">
      <c r="B2472" s="497"/>
      <c r="H2472" s="500"/>
      <c r="O2472" s="500"/>
      <c r="Q2472" s="498" t="s">
        <v>213</v>
      </c>
      <c r="S2472" s="499"/>
    </row>
    <row r="2473">
      <c r="B2473" s="497"/>
      <c r="H2473" s="500"/>
      <c r="O2473" s="500"/>
      <c r="Q2473" s="498" t="s">
        <v>213</v>
      </c>
      <c r="S2473" s="499"/>
    </row>
    <row r="2474">
      <c r="B2474" s="497"/>
      <c r="H2474" s="500"/>
      <c r="O2474" s="500"/>
      <c r="Q2474" s="498" t="s">
        <v>213</v>
      </c>
      <c r="S2474" s="499"/>
    </row>
    <row r="2475">
      <c r="B2475" s="497"/>
      <c r="H2475" s="500"/>
      <c r="O2475" s="500"/>
      <c r="Q2475" s="498" t="s">
        <v>213</v>
      </c>
      <c r="S2475" s="499"/>
    </row>
    <row r="2476">
      <c r="B2476" s="497"/>
      <c r="H2476" s="500"/>
      <c r="O2476" s="500"/>
      <c r="Q2476" s="498" t="s">
        <v>213</v>
      </c>
      <c r="S2476" s="499"/>
    </row>
    <row r="2477">
      <c r="B2477" s="497"/>
      <c r="H2477" s="500"/>
      <c r="O2477" s="500"/>
      <c r="Q2477" s="498" t="s">
        <v>213</v>
      </c>
      <c r="S2477" s="499"/>
    </row>
    <row r="2478">
      <c r="B2478" s="497"/>
      <c r="H2478" s="500"/>
      <c r="O2478" s="500"/>
      <c r="Q2478" s="498" t="s">
        <v>213</v>
      </c>
      <c r="S2478" s="499"/>
    </row>
    <row r="2479">
      <c r="B2479" s="497"/>
      <c r="H2479" s="500"/>
      <c r="O2479" s="500"/>
      <c r="Q2479" s="498" t="s">
        <v>213</v>
      </c>
      <c r="S2479" s="499"/>
    </row>
    <row r="2480">
      <c r="B2480" s="497"/>
      <c r="H2480" s="500"/>
      <c r="O2480" s="500"/>
      <c r="Q2480" s="498" t="s">
        <v>213</v>
      </c>
      <c r="S2480" s="499"/>
    </row>
    <row r="2481">
      <c r="B2481" s="497"/>
      <c r="H2481" s="500"/>
      <c r="O2481" s="500"/>
      <c r="Q2481" s="498" t="s">
        <v>213</v>
      </c>
      <c r="S2481" s="499"/>
    </row>
    <row r="2482">
      <c r="B2482" s="497"/>
      <c r="H2482" s="500"/>
      <c r="O2482" s="500"/>
      <c r="Q2482" s="498" t="s">
        <v>213</v>
      </c>
      <c r="S2482" s="499"/>
    </row>
    <row r="2483">
      <c r="B2483" s="497"/>
      <c r="H2483" s="500"/>
      <c r="O2483" s="500"/>
      <c r="Q2483" s="498" t="s">
        <v>213</v>
      </c>
      <c r="S2483" s="499"/>
    </row>
    <row r="2484">
      <c r="B2484" s="497"/>
      <c r="H2484" s="500"/>
      <c r="O2484" s="500"/>
      <c r="Q2484" s="498" t="s">
        <v>213</v>
      </c>
      <c r="S2484" s="499"/>
    </row>
    <row r="2485">
      <c r="B2485" s="497"/>
      <c r="H2485" s="500"/>
      <c r="O2485" s="500"/>
      <c r="Q2485" s="498" t="s">
        <v>213</v>
      </c>
      <c r="S2485" s="499"/>
    </row>
    <row r="2486">
      <c r="B2486" s="497"/>
      <c r="H2486" s="500"/>
      <c r="O2486" s="500"/>
      <c r="Q2486" s="498" t="s">
        <v>213</v>
      </c>
      <c r="S2486" s="499"/>
    </row>
    <row r="2487">
      <c r="B2487" s="497"/>
      <c r="H2487" s="500"/>
      <c r="O2487" s="500"/>
      <c r="Q2487" s="498" t="s">
        <v>213</v>
      </c>
      <c r="S2487" s="499"/>
    </row>
    <row r="2488">
      <c r="B2488" s="497"/>
      <c r="H2488" s="500"/>
      <c r="O2488" s="500"/>
      <c r="Q2488" s="498" t="s">
        <v>213</v>
      </c>
      <c r="S2488" s="499"/>
    </row>
    <row r="2489">
      <c r="B2489" s="497"/>
      <c r="H2489" s="500"/>
      <c r="O2489" s="500"/>
      <c r="Q2489" s="498" t="s">
        <v>213</v>
      </c>
      <c r="S2489" s="499"/>
    </row>
    <row r="2490">
      <c r="B2490" s="497"/>
      <c r="H2490" s="500"/>
      <c r="O2490" s="500"/>
      <c r="Q2490" s="498" t="s">
        <v>213</v>
      </c>
      <c r="S2490" s="499"/>
    </row>
    <row r="2491">
      <c r="B2491" s="497"/>
      <c r="H2491" s="500"/>
      <c r="O2491" s="500"/>
      <c r="Q2491" s="498" t="s">
        <v>213</v>
      </c>
      <c r="S2491" s="499"/>
    </row>
    <row r="2492">
      <c r="B2492" s="497"/>
      <c r="H2492" s="500"/>
      <c r="O2492" s="500"/>
      <c r="Q2492" s="498" t="s">
        <v>213</v>
      </c>
      <c r="S2492" s="499"/>
    </row>
    <row r="2493">
      <c r="B2493" s="497"/>
      <c r="H2493" s="500"/>
      <c r="O2493" s="500"/>
      <c r="Q2493" s="498" t="s">
        <v>213</v>
      </c>
      <c r="S2493" s="499"/>
    </row>
    <row r="2494">
      <c r="B2494" s="497"/>
      <c r="H2494" s="500"/>
      <c r="O2494" s="500"/>
      <c r="Q2494" s="498" t="s">
        <v>213</v>
      </c>
      <c r="S2494" s="499"/>
    </row>
    <row r="2495">
      <c r="B2495" s="497"/>
      <c r="H2495" s="500"/>
      <c r="O2495" s="500"/>
      <c r="Q2495" s="498" t="s">
        <v>213</v>
      </c>
      <c r="S2495" s="499"/>
    </row>
    <row r="2496">
      <c r="B2496" s="497"/>
      <c r="H2496" s="500"/>
      <c r="O2496" s="500"/>
      <c r="Q2496" s="498" t="s">
        <v>213</v>
      </c>
      <c r="S2496" s="499"/>
    </row>
    <row r="2497">
      <c r="B2497" s="497"/>
      <c r="H2497" s="500"/>
      <c r="O2497" s="500"/>
      <c r="Q2497" s="498" t="s">
        <v>213</v>
      </c>
      <c r="S2497" s="499"/>
    </row>
    <row r="2498">
      <c r="B2498" s="497"/>
      <c r="H2498" s="500"/>
      <c r="O2498" s="500"/>
      <c r="Q2498" s="498" t="s">
        <v>213</v>
      </c>
      <c r="S2498" s="499"/>
    </row>
    <row r="2499">
      <c r="B2499" s="497"/>
      <c r="H2499" s="500"/>
      <c r="O2499" s="500"/>
      <c r="Q2499" s="498" t="s">
        <v>213</v>
      </c>
      <c r="S2499" s="499"/>
    </row>
    <row r="2500">
      <c r="B2500" s="497"/>
      <c r="H2500" s="500"/>
      <c r="O2500" s="500"/>
      <c r="Q2500" s="498" t="s">
        <v>213</v>
      </c>
      <c r="S2500" s="499"/>
    </row>
    <row r="2501">
      <c r="B2501" s="497"/>
      <c r="H2501" s="500"/>
      <c r="O2501" s="500"/>
      <c r="Q2501" s="498" t="s">
        <v>213</v>
      </c>
      <c r="S2501" s="499"/>
    </row>
    <row r="2502">
      <c r="B2502" s="497"/>
      <c r="H2502" s="500"/>
      <c r="O2502" s="500"/>
      <c r="Q2502" s="498" t="s">
        <v>213</v>
      </c>
      <c r="S2502" s="499"/>
    </row>
    <row r="2503">
      <c r="B2503" s="497"/>
      <c r="H2503" s="500"/>
      <c r="O2503" s="500"/>
      <c r="Q2503" s="498" t="s">
        <v>213</v>
      </c>
      <c r="S2503" s="499"/>
    </row>
    <row r="2504">
      <c r="B2504" s="497"/>
      <c r="H2504" s="500"/>
      <c r="O2504" s="500"/>
      <c r="Q2504" s="498" t="s">
        <v>213</v>
      </c>
      <c r="S2504" s="499"/>
    </row>
    <row r="2505">
      <c r="B2505" s="497"/>
      <c r="H2505" s="500"/>
      <c r="O2505" s="500"/>
      <c r="Q2505" s="498" t="s">
        <v>213</v>
      </c>
      <c r="S2505" s="499"/>
    </row>
    <row r="2506">
      <c r="B2506" s="497"/>
      <c r="H2506" s="500"/>
      <c r="O2506" s="500"/>
      <c r="Q2506" s="498" t="s">
        <v>213</v>
      </c>
      <c r="S2506" s="499"/>
    </row>
    <row r="2507">
      <c r="B2507" s="497"/>
      <c r="H2507" s="500"/>
      <c r="O2507" s="500"/>
      <c r="Q2507" s="498" t="s">
        <v>213</v>
      </c>
      <c r="S2507" s="499"/>
    </row>
    <row r="2508">
      <c r="B2508" s="497"/>
      <c r="H2508" s="500"/>
      <c r="O2508" s="500"/>
      <c r="Q2508" s="498" t="s">
        <v>213</v>
      </c>
      <c r="S2508" s="499"/>
    </row>
    <row r="2509">
      <c r="B2509" s="497"/>
      <c r="H2509" s="500"/>
      <c r="O2509" s="500"/>
      <c r="Q2509" s="498" t="s">
        <v>213</v>
      </c>
      <c r="S2509" s="499"/>
    </row>
    <row r="2510">
      <c r="B2510" s="497"/>
      <c r="H2510" s="500"/>
      <c r="O2510" s="500"/>
      <c r="Q2510" s="498" t="s">
        <v>213</v>
      </c>
      <c r="S2510" s="499"/>
    </row>
    <row r="2511">
      <c r="B2511" s="497"/>
      <c r="H2511" s="500"/>
      <c r="O2511" s="500"/>
      <c r="Q2511" s="498" t="s">
        <v>213</v>
      </c>
      <c r="S2511" s="499"/>
    </row>
    <row r="2512">
      <c r="B2512" s="497"/>
      <c r="H2512" s="500"/>
      <c r="O2512" s="500"/>
      <c r="Q2512" s="498" t="s">
        <v>213</v>
      </c>
      <c r="S2512" s="499"/>
    </row>
    <row r="2513">
      <c r="B2513" s="497"/>
      <c r="H2513" s="500"/>
      <c r="O2513" s="500"/>
      <c r="Q2513" s="498" t="s">
        <v>213</v>
      </c>
      <c r="S2513" s="499"/>
    </row>
    <row r="2514">
      <c r="B2514" s="497"/>
      <c r="H2514" s="500"/>
      <c r="O2514" s="500"/>
      <c r="Q2514" s="498" t="s">
        <v>213</v>
      </c>
      <c r="S2514" s="499"/>
    </row>
    <row r="2515">
      <c r="B2515" s="497"/>
      <c r="H2515" s="500"/>
      <c r="O2515" s="500"/>
      <c r="Q2515" s="498" t="s">
        <v>213</v>
      </c>
      <c r="S2515" s="499"/>
    </row>
    <row r="2516">
      <c r="B2516" s="497"/>
      <c r="H2516" s="500"/>
      <c r="O2516" s="500"/>
      <c r="Q2516" s="498" t="s">
        <v>213</v>
      </c>
      <c r="S2516" s="499"/>
    </row>
    <row r="2517">
      <c r="B2517" s="497"/>
      <c r="H2517" s="500"/>
      <c r="O2517" s="500"/>
      <c r="Q2517" s="498" t="s">
        <v>213</v>
      </c>
      <c r="S2517" s="499"/>
    </row>
    <row r="2518">
      <c r="B2518" s="497"/>
      <c r="H2518" s="500"/>
      <c r="O2518" s="500"/>
      <c r="Q2518" s="498" t="s">
        <v>213</v>
      </c>
      <c r="S2518" s="499"/>
    </row>
    <row r="2519">
      <c r="B2519" s="497"/>
      <c r="H2519" s="500"/>
      <c r="O2519" s="500"/>
      <c r="Q2519" s="498" t="s">
        <v>213</v>
      </c>
      <c r="S2519" s="499"/>
    </row>
    <row r="2520">
      <c r="B2520" s="497"/>
      <c r="H2520" s="500"/>
      <c r="O2520" s="500"/>
      <c r="Q2520" s="498" t="s">
        <v>213</v>
      </c>
      <c r="S2520" s="499"/>
    </row>
    <row r="2521">
      <c r="B2521" s="497"/>
      <c r="H2521" s="500"/>
      <c r="O2521" s="500"/>
      <c r="Q2521" s="498" t="s">
        <v>213</v>
      </c>
      <c r="S2521" s="499"/>
    </row>
    <row r="2522">
      <c r="B2522" s="497"/>
      <c r="H2522" s="500"/>
      <c r="O2522" s="500"/>
      <c r="Q2522" s="498" t="s">
        <v>213</v>
      </c>
      <c r="S2522" s="499"/>
    </row>
    <row r="2523">
      <c r="B2523" s="497"/>
      <c r="H2523" s="500"/>
      <c r="O2523" s="500"/>
      <c r="Q2523" s="498" t="s">
        <v>213</v>
      </c>
      <c r="S2523" s="499"/>
    </row>
    <row r="2524">
      <c r="B2524" s="497"/>
      <c r="H2524" s="500"/>
      <c r="O2524" s="500"/>
      <c r="Q2524" s="498" t="s">
        <v>213</v>
      </c>
      <c r="S2524" s="499"/>
    </row>
    <row r="2525">
      <c r="B2525" s="497"/>
      <c r="H2525" s="500"/>
      <c r="O2525" s="500"/>
      <c r="Q2525" s="498" t="s">
        <v>213</v>
      </c>
      <c r="S2525" s="499"/>
    </row>
    <row r="2526">
      <c r="B2526" s="497"/>
      <c r="H2526" s="500"/>
      <c r="O2526" s="500"/>
      <c r="Q2526" s="498" t="s">
        <v>213</v>
      </c>
      <c r="S2526" s="499"/>
    </row>
    <row r="2527">
      <c r="B2527" s="497"/>
      <c r="H2527" s="500"/>
      <c r="O2527" s="500"/>
      <c r="Q2527" s="498" t="s">
        <v>213</v>
      </c>
      <c r="S2527" s="499"/>
    </row>
    <row r="2528">
      <c r="B2528" s="497"/>
      <c r="H2528" s="500"/>
      <c r="O2528" s="500"/>
      <c r="Q2528" s="498" t="s">
        <v>213</v>
      </c>
      <c r="S2528" s="499"/>
    </row>
    <row r="2529">
      <c r="B2529" s="497"/>
      <c r="H2529" s="500"/>
      <c r="O2529" s="500"/>
      <c r="Q2529" s="498" t="s">
        <v>213</v>
      </c>
      <c r="S2529" s="499"/>
    </row>
    <row r="2530">
      <c r="B2530" s="497"/>
      <c r="H2530" s="500"/>
      <c r="O2530" s="500"/>
      <c r="Q2530" s="498" t="s">
        <v>213</v>
      </c>
      <c r="S2530" s="499"/>
    </row>
    <row r="2531">
      <c r="B2531" s="497"/>
      <c r="H2531" s="500"/>
      <c r="O2531" s="500"/>
      <c r="Q2531" s="498" t="s">
        <v>213</v>
      </c>
      <c r="S2531" s="499"/>
    </row>
    <row r="2532">
      <c r="B2532" s="497"/>
      <c r="H2532" s="500"/>
      <c r="O2532" s="500"/>
      <c r="Q2532" s="498" t="s">
        <v>213</v>
      </c>
      <c r="S2532" s="499"/>
    </row>
    <row r="2533">
      <c r="B2533" s="497"/>
      <c r="H2533" s="500"/>
      <c r="O2533" s="500"/>
      <c r="Q2533" s="498" t="s">
        <v>213</v>
      </c>
      <c r="S2533" s="499"/>
    </row>
    <row r="2534">
      <c r="B2534" s="497"/>
      <c r="H2534" s="500"/>
      <c r="O2534" s="500"/>
      <c r="Q2534" s="498" t="s">
        <v>213</v>
      </c>
      <c r="S2534" s="499"/>
    </row>
    <row r="2535">
      <c r="B2535" s="497"/>
      <c r="H2535" s="500"/>
      <c r="O2535" s="500"/>
      <c r="Q2535" s="498" t="s">
        <v>213</v>
      </c>
      <c r="S2535" s="499"/>
    </row>
    <row r="2536">
      <c r="B2536" s="497"/>
      <c r="H2536" s="500"/>
      <c r="O2536" s="500"/>
      <c r="Q2536" s="498" t="s">
        <v>213</v>
      </c>
      <c r="S2536" s="499"/>
    </row>
    <row r="2537">
      <c r="B2537" s="497"/>
      <c r="H2537" s="500"/>
      <c r="O2537" s="500"/>
      <c r="Q2537" s="498" t="s">
        <v>213</v>
      </c>
      <c r="S2537" s="499"/>
    </row>
    <row r="2538">
      <c r="B2538" s="497"/>
      <c r="H2538" s="500"/>
      <c r="O2538" s="500"/>
      <c r="Q2538" s="498" t="s">
        <v>213</v>
      </c>
      <c r="S2538" s="499"/>
    </row>
    <row r="2539">
      <c r="B2539" s="497"/>
      <c r="H2539" s="500"/>
      <c r="O2539" s="500"/>
      <c r="Q2539" s="498" t="s">
        <v>213</v>
      </c>
      <c r="S2539" s="499"/>
    </row>
    <row r="2540">
      <c r="B2540" s="497"/>
      <c r="H2540" s="500"/>
      <c r="O2540" s="500"/>
      <c r="Q2540" s="498" t="s">
        <v>213</v>
      </c>
      <c r="S2540" s="499"/>
    </row>
    <row r="2541">
      <c r="B2541" s="497"/>
      <c r="H2541" s="500"/>
      <c r="O2541" s="500"/>
      <c r="Q2541" s="498" t="s">
        <v>213</v>
      </c>
      <c r="S2541" s="499"/>
    </row>
    <row r="2542">
      <c r="B2542" s="497"/>
      <c r="H2542" s="500"/>
      <c r="O2542" s="500"/>
      <c r="Q2542" s="498" t="s">
        <v>213</v>
      </c>
      <c r="S2542" s="499"/>
    </row>
    <row r="2543">
      <c r="B2543" s="497"/>
      <c r="H2543" s="500"/>
      <c r="O2543" s="500"/>
      <c r="Q2543" s="498" t="s">
        <v>213</v>
      </c>
      <c r="S2543" s="499"/>
    </row>
    <row r="2544">
      <c r="B2544" s="497"/>
      <c r="H2544" s="500"/>
      <c r="O2544" s="500"/>
      <c r="Q2544" s="498" t="s">
        <v>213</v>
      </c>
      <c r="S2544" s="499"/>
    </row>
    <row r="2545">
      <c r="B2545" s="497"/>
      <c r="H2545" s="500"/>
      <c r="O2545" s="500"/>
      <c r="Q2545" s="498" t="s">
        <v>213</v>
      </c>
      <c r="S2545" s="499"/>
    </row>
    <row r="2546">
      <c r="B2546" s="497"/>
      <c r="H2546" s="500"/>
      <c r="O2546" s="500"/>
      <c r="Q2546" s="498" t="s">
        <v>213</v>
      </c>
      <c r="S2546" s="499"/>
    </row>
    <row r="2547">
      <c r="B2547" s="497"/>
      <c r="H2547" s="500"/>
      <c r="O2547" s="500"/>
      <c r="Q2547" s="498" t="s">
        <v>213</v>
      </c>
      <c r="S2547" s="499"/>
    </row>
    <row r="2548">
      <c r="B2548" s="497"/>
      <c r="H2548" s="500"/>
      <c r="O2548" s="500"/>
      <c r="Q2548" s="498" t="s">
        <v>213</v>
      </c>
      <c r="S2548" s="499"/>
    </row>
    <row r="2549">
      <c r="B2549" s="497"/>
      <c r="H2549" s="500"/>
      <c r="O2549" s="500"/>
      <c r="Q2549" s="498" t="s">
        <v>213</v>
      </c>
      <c r="S2549" s="499"/>
    </row>
    <row r="2550">
      <c r="B2550" s="497"/>
      <c r="H2550" s="500"/>
      <c r="O2550" s="500"/>
      <c r="Q2550" s="498" t="s">
        <v>213</v>
      </c>
      <c r="S2550" s="499"/>
    </row>
    <row r="2551">
      <c r="B2551" s="497"/>
      <c r="H2551" s="500"/>
      <c r="O2551" s="500"/>
      <c r="Q2551" s="498" t="s">
        <v>213</v>
      </c>
      <c r="S2551" s="499"/>
    </row>
    <row r="2552">
      <c r="B2552" s="497"/>
      <c r="H2552" s="500"/>
      <c r="O2552" s="500"/>
      <c r="Q2552" s="498" t="s">
        <v>213</v>
      </c>
      <c r="S2552" s="499"/>
    </row>
    <row r="2553">
      <c r="B2553" s="497"/>
      <c r="H2553" s="500"/>
      <c r="O2553" s="500"/>
      <c r="Q2553" s="498" t="s">
        <v>213</v>
      </c>
      <c r="S2553" s="499"/>
    </row>
    <row r="2554">
      <c r="B2554" s="497"/>
      <c r="H2554" s="500"/>
      <c r="O2554" s="500"/>
      <c r="Q2554" s="498" t="s">
        <v>213</v>
      </c>
      <c r="S2554" s="499"/>
    </row>
    <row r="2555">
      <c r="B2555" s="497"/>
      <c r="H2555" s="500"/>
      <c r="O2555" s="500"/>
      <c r="Q2555" s="498" t="s">
        <v>213</v>
      </c>
      <c r="S2555" s="499"/>
    </row>
    <row r="2556">
      <c r="B2556" s="497"/>
      <c r="H2556" s="500"/>
      <c r="O2556" s="500"/>
      <c r="Q2556" s="498" t="s">
        <v>213</v>
      </c>
      <c r="S2556" s="499"/>
    </row>
    <row r="2557">
      <c r="B2557" s="497"/>
      <c r="H2557" s="500"/>
      <c r="O2557" s="500"/>
      <c r="Q2557" s="498" t="s">
        <v>213</v>
      </c>
      <c r="S2557" s="499"/>
    </row>
    <row r="2558">
      <c r="B2558" s="497"/>
      <c r="H2558" s="500"/>
      <c r="O2558" s="500"/>
      <c r="Q2558" s="498" t="s">
        <v>213</v>
      </c>
      <c r="S2558" s="499"/>
    </row>
    <row r="2559">
      <c r="B2559" s="497"/>
      <c r="H2559" s="500"/>
      <c r="O2559" s="500"/>
      <c r="Q2559" s="498" t="s">
        <v>213</v>
      </c>
      <c r="S2559" s="499"/>
    </row>
    <row r="2560">
      <c r="B2560" s="497"/>
      <c r="H2560" s="500"/>
      <c r="O2560" s="500"/>
      <c r="Q2560" s="498" t="s">
        <v>213</v>
      </c>
      <c r="S2560" s="499"/>
    </row>
    <row r="2561">
      <c r="B2561" s="497"/>
      <c r="H2561" s="500"/>
      <c r="O2561" s="500"/>
      <c r="Q2561" s="498" t="s">
        <v>213</v>
      </c>
      <c r="S2561" s="499"/>
    </row>
    <row r="2562">
      <c r="B2562" s="497"/>
      <c r="H2562" s="500"/>
      <c r="O2562" s="500"/>
      <c r="Q2562" s="498" t="s">
        <v>213</v>
      </c>
      <c r="S2562" s="499"/>
    </row>
    <row r="2563">
      <c r="B2563" s="497"/>
      <c r="H2563" s="500"/>
      <c r="O2563" s="500"/>
      <c r="Q2563" s="498" t="s">
        <v>213</v>
      </c>
      <c r="S2563" s="499"/>
    </row>
    <row r="2564">
      <c r="B2564" s="497"/>
      <c r="H2564" s="500"/>
      <c r="O2564" s="500"/>
      <c r="Q2564" s="498" t="s">
        <v>213</v>
      </c>
      <c r="S2564" s="499"/>
    </row>
    <row r="2565">
      <c r="B2565" s="497"/>
      <c r="H2565" s="500"/>
      <c r="O2565" s="500"/>
      <c r="Q2565" s="498" t="s">
        <v>213</v>
      </c>
      <c r="S2565" s="499"/>
    </row>
    <row r="2566">
      <c r="B2566" s="497"/>
      <c r="H2566" s="500"/>
      <c r="O2566" s="500"/>
      <c r="Q2566" s="498" t="s">
        <v>213</v>
      </c>
      <c r="S2566" s="499"/>
    </row>
    <row r="2567">
      <c r="B2567" s="497"/>
      <c r="H2567" s="500"/>
      <c r="O2567" s="500"/>
      <c r="Q2567" s="498" t="s">
        <v>213</v>
      </c>
      <c r="S2567" s="499"/>
    </row>
    <row r="2568">
      <c r="B2568" s="497"/>
      <c r="H2568" s="500"/>
      <c r="O2568" s="500"/>
      <c r="Q2568" s="498" t="s">
        <v>213</v>
      </c>
      <c r="S2568" s="499"/>
    </row>
    <row r="2569">
      <c r="B2569" s="497"/>
      <c r="H2569" s="500"/>
      <c r="O2569" s="500"/>
      <c r="Q2569" s="498" t="s">
        <v>213</v>
      </c>
      <c r="S2569" s="499"/>
    </row>
    <row r="2570">
      <c r="B2570" s="497"/>
      <c r="H2570" s="500"/>
      <c r="O2570" s="500"/>
      <c r="Q2570" s="498" t="s">
        <v>213</v>
      </c>
      <c r="S2570" s="499"/>
    </row>
    <row r="2571">
      <c r="B2571" s="497"/>
      <c r="H2571" s="500"/>
      <c r="O2571" s="500"/>
      <c r="Q2571" s="498" t="s">
        <v>213</v>
      </c>
      <c r="S2571" s="499"/>
    </row>
    <row r="2572">
      <c r="B2572" s="497"/>
      <c r="H2572" s="500"/>
      <c r="O2572" s="500"/>
      <c r="Q2572" s="498" t="s">
        <v>213</v>
      </c>
      <c r="S2572" s="499"/>
    </row>
    <row r="2573">
      <c r="B2573" s="497"/>
      <c r="H2573" s="500"/>
      <c r="O2573" s="500"/>
      <c r="Q2573" s="498" t="s">
        <v>213</v>
      </c>
      <c r="S2573" s="499"/>
    </row>
    <row r="2574">
      <c r="B2574" s="497"/>
      <c r="H2574" s="500"/>
      <c r="O2574" s="500"/>
      <c r="Q2574" s="498" t="s">
        <v>213</v>
      </c>
      <c r="S2574" s="499"/>
    </row>
    <row r="2575">
      <c r="B2575" s="497"/>
      <c r="H2575" s="500"/>
      <c r="O2575" s="500"/>
      <c r="Q2575" s="498" t="s">
        <v>213</v>
      </c>
      <c r="S2575" s="499"/>
    </row>
    <row r="2576">
      <c r="B2576" s="497"/>
      <c r="H2576" s="500"/>
      <c r="O2576" s="500"/>
      <c r="Q2576" s="498" t="s">
        <v>213</v>
      </c>
      <c r="S2576" s="499"/>
    </row>
    <row r="2577">
      <c r="B2577" s="497"/>
      <c r="H2577" s="500"/>
      <c r="O2577" s="500"/>
      <c r="Q2577" s="498" t="s">
        <v>213</v>
      </c>
      <c r="S2577" s="499"/>
    </row>
    <row r="2578">
      <c r="B2578" s="497"/>
      <c r="H2578" s="500"/>
      <c r="O2578" s="500"/>
      <c r="Q2578" s="498" t="s">
        <v>213</v>
      </c>
      <c r="S2578" s="499"/>
    </row>
    <row r="2579">
      <c r="B2579" s="497"/>
      <c r="H2579" s="500"/>
      <c r="O2579" s="500"/>
      <c r="Q2579" s="498" t="s">
        <v>213</v>
      </c>
      <c r="S2579" s="499"/>
    </row>
    <row r="2580">
      <c r="B2580" s="497"/>
      <c r="H2580" s="500"/>
      <c r="O2580" s="500"/>
      <c r="Q2580" s="498" t="s">
        <v>213</v>
      </c>
      <c r="S2580" s="499"/>
    </row>
    <row r="2581">
      <c r="B2581" s="497"/>
      <c r="H2581" s="500"/>
      <c r="O2581" s="500"/>
      <c r="Q2581" s="498" t="s">
        <v>213</v>
      </c>
      <c r="S2581" s="499"/>
    </row>
    <row r="2582">
      <c r="B2582" s="497"/>
      <c r="H2582" s="500"/>
      <c r="O2582" s="500"/>
      <c r="Q2582" s="498" t="s">
        <v>213</v>
      </c>
      <c r="S2582" s="499"/>
    </row>
    <row r="2583">
      <c r="B2583" s="497"/>
      <c r="H2583" s="500"/>
      <c r="O2583" s="500"/>
      <c r="Q2583" s="498" t="s">
        <v>213</v>
      </c>
      <c r="S2583" s="499"/>
    </row>
    <row r="2584">
      <c r="B2584" s="497"/>
      <c r="H2584" s="500"/>
      <c r="O2584" s="500"/>
      <c r="Q2584" s="498" t="s">
        <v>213</v>
      </c>
      <c r="S2584" s="499"/>
    </row>
    <row r="2585">
      <c r="B2585" s="497"/>
      <c r="H2585" s="500"/>
      <c r="O2585" s="500"/>
      <c r="Q2585" s="498" t="s">
        <v>213</v>
      </c>
      <c r="S2585" s="499"/>
    </row>
    <row r="2586">
      <c r="B2586" s="497"/>
      <c r="H2586" s="500"/>
      <c r="O2586" s="500"/>
      <c r="Q2586" s="498" t="s">
        <v>213</v>
      </c>
      <c r="S2586" s="499"/>
    </row>
    <row r="2587">
      <c r="B2587" s="497"/>
      <c r="H2587" s="500"/>
      <c r="O2587" s="500"/>
      <c r="Q2587" s="498" t="s">
        <v>213</v>
      </c>
      <c r="S2587" s="499"/>
    </row>
    <row r="2588">
      <c r="B2588" s="497"/>
      <c r="H2588" s="500"/>
      <c r="O2588" s="500"/>
      <c r="Q2588" s="498" t="s">
        <v>213</v>
      </c>
      <c r="S2588" s="499"/>
    </row>
    <row r="2589">
      <c r="B2589" s="497"/>
      <c r="H2589" s="500"/>
      <c r="O2589" s="500"/>
      <c r="Q2589" s="498" t="s">
        <v>213</v>
      </c>
      <c r="S2589" s="499"/>
    </row>
    <row r="2590">
      <c r="B2590" s="497"/>
      <c r="H2590" s="500"/>
      <c r="O2590" s="500"/>
      <c r="Q2590" s="498" t="s">
        <v>213</v>
      </c>
      <c r="S2590" s="499"/>
    </row>
    <row r="2591">
      <c r="B2591" s="497"/>
      <c r="H2591" s="500"/>
      <c r="O2591" s="500"/>
      <c r="Q2591" s="498" t="s">
        <v>213</v>
      </c>
      <c r="S2591" s="499"/>
    </row>
    <row r="2592">
      <c r="B2592" s="497"/>
      <c r="H2592" s="500"/>
      <c r="O2592" s="500"/>
      <c r="Q2592" s="498" t="s">
        <v>213</v>
      </c>
      <c r="S2592" s="499"/>
    </row>
    <row r="2593">
      <c r="B2593" s="497"/>
      <c r="H2593" s="500"/>
      <c r="O2593" s="500"/>
      <c r="Q2593" s="498" t="s">
        <v>213</v>
      </c>
      <c r="S2593" s="499"/>
    </row>
    <row r="2594">
      <c r="B2594" s="497"/>
      <c r="H2594" s="500"/>
      <c r="O2594" s="500"/>
      <c r="Q2594" s="498" t="s">
        <v>213</v>
      </c>
      <c r="S2594" s="499"/>
    </row>
    <row r="2595">
      <c r="B2595" s="497"/>
      <c r="H2595" s="500"/>
      <c r="O2595" s="500"/>
      <c r="Q2595" s="498" t="s">
        <v>213</v>
      </c>
      <c r="S2595" s="499"/>
    </row>
    <row r="2596">
      <c r="B2596" s="497"/>
      <c r="H2596" s="500"/>
      <c r="O2596" s="500"/>
      <c r="Q2596" s="498" t="s">
        <v>213</v>
      </c>
      <c r="S2596" s="499"/>
    </row>
    <row r="2597">
      <c r="B2597" s="497"/>
      <c r="H2597" s="500"/>
      <c r="O2597" s="500"/>
      <c r="Q2597" s="498" t="s">
        <v>213</v>
      </c>
      <c r="S2597" s="499"/>
    </row>
    <row r="2598">
      <c r="B2598" s="497"/>
      <c r="H2598" s="500"/>
      <c r="O2598" s="500"/>
      <c r="Q2598" s="498" t="s">
        <v>213</v>
      </c>
      <c r="S2598" s="499"/>
    </row>
    <row r="2599">
      <c r="B2599" s="497"/>
      <c r="H2599" s="500"/>
      <c r="O2599" s="500"/>
      <c r="Q2599" s="498" t="s">
        <v>213</v>
      </c>
      <c r="S2599" s="499"/>
    </row>
    <row r="2600">
      <c r="B2600" s="497"/>
      <c r="H2600" s="500"/>
      <c r="O2600" s="500"/>
      <c r="Q2600" s="498" t="s">
        <v>213</v>
      </c>
      <c r="S2600" s="499"/>
    </row>
    <row r="2601">
      <c r="B2601" s="497"/>
      <c r="H2601" s="500"/>
      <c r="O2601" s="500"/>
      <c r="Q2601" s="498" t="s">
        <v>213</v>
      </c>
      <c r="S2601" s="499"/>
    </row>
    <row r="2602">
      <c r="B2602" s="497"/>
      <c r="H2602" s="500"/>
      <c r="O2602" s="500"/>
      <c r="Q2602" s="498" t="s">
        <v>213</v>
      </c>
      <c r="S2602" s="499"/>
    </row>
    <row r="2603">
      <c r="B2603" s="497"/>
      <c r="H2603" s="500"/>
      <c r="O2603" s="500"/>
      <c r="Q2603" s="498" t="s">
        <v>213</v>
      </c>
      <c r="S2603" s="499"/>
    </row>
    <row r="2604">
      <c r="B2604" s="497"/>
      <c r="H2604" s="500"/>
      <c r="O2604" s="500"/>
      <c r="Q2604" s="498" t="s">
        <v>213</v>
      </c>
      <c r="S2604" s="499"/>
    </row>
    <row r="2605">
      <c r="B2605" s="497"/>
      <c r="H2605" s="500"/>
      <c r="O2605" s="500"/>
      <c r="Q2605" s="498" t="s">
        <v>213</v>
      </c>
      <c r="S2605" s="499"/>
    </row>
    <row r="2606">
      <c r="B2606" s="497"/>
      <c r="H2606" s="500"/>
      <c r="O2606" s="500"/>
      <c r="Q2606" s="498" t="s">
        <v>213</v>
      </c>
      <c r="S2606" s="499"/>
    </row>
    <row r="2607">
      <c r="B2607" s="497"/>
      <c r="H2607" s="500"/>
      <c r="O2607" s="500"/>
      <c r="Q2607" s="498" t="s">
        <v>213</v>
      </c>
      <c r="S2607" s="499"/>
    </row>
    <row r="2608">
      <c r="B2608" s="497"/>
      <c r="H2608" s="500"/>
      <c r="O2608" s="500"/>
      <c r="Q2608" s="498" t="s">
        <v>213</v>
      </c>
      <c r="S2608" s="499"/>
    </row>
    <row r="2609">
      <c r="B2609" s="497"/>
      <c r="H2609" s="500"/>
      <c r="O2609" s="500"/>
      <c r="Q2609" s="498" t="s">
        <v>213</v>
      </c>
      <c r="S2609" s="499"/>
    </row>
    <row r="2610">
      <c r="B2610" s="497"/>
      <c r="H2610" s="500"/>
      <c r="O2610" s="500"/>
      <c r="Q2610" s="498" t="s">
        <v>213</v>
      </c>
      <c r="S2610" s="499"/>
    </row>
    <row r="2611">
      <c r="B2611" s="497"/>
      <c r="H2611" s="500"/>
      <c r="O2611" s="500"/>
      <c r="Q2611" s="498" t="s">
        <v>213</v>
      </c>
      <c r="S2611" s="499"/>
    </row>
    <row r="2612">
      <c r="B2612" s="497"/>
      <c r="H2612" s="500"/>
      <c r="O2612" s="500"/>
      <c r="Q2612" s="498" t="s">
        <v>213</v>
      </c>
      <c r="S2612" s="499"/>
    </row>
    <row r="2613">
      <c r="B2613" s="497"/>
      <c r="H2613" s="500"/>
      <c r="O2613" s="500"/>
      <c r="Q2613" s="498" t="s">
        <v>213</v>
      </c>
      <c r="S2613" s="499"/>
    </row>
    <row r="2614">
      <c r="B2614" s="497"/>
      <c r="H2614" s="500"/>
      <c r="O2614" s="500"/>
      <c r="Q2614" s="498" t="s">
        <v>213</v>
      </c>
      <c r="S2614" s="499"/>
    </row>
    <row r="2615">
      <c r="B2615" s="497"/>
      <c r="H2615" s="500"/>
      <c r="O2615" s="500"/>
      <c r="Q2615" s="498" t="s">
        <v>213</v>
      </c>
      <c r="S2615" s="499"/>
    </row>
    <row r="2616">
      <c r="B2616" s="497"/>
      <c r="H2616" s="500"/>
      <c r="O2616" s="500"/>
      <c r="Q2616" s="498" t="s">
        <v>213</v>
      </c>
      <c r="S2616" s="499"/>
    </row>
    <row r="2617">
      <c r="B2617" s="497"/>
      <c r="H2617" s="500"/>
      <c r="O2617" s="500"/>
      <c r="Q2617" s="498" t="s">
        <v>213</v>
      </c>
      <c r="S2617" s="499"/>
    </row>
    <row r="2618">
      <c r="B2618" s="497"/>
      <c r="H2618" s="500"/>
      <c r="O2618" s="500"/>
      <c r="Q2618" s="498" t="s">
        <v>213</v>
      </c>
      <c r="S2618" s="499"/>
    </row>
    <row r="2619">
      <c r="B2619" s="497"/>
      <c r="H2619" s="500"/>
      <c r="O2619" s="500"/>
      <c r="Q2619" s="498" t="s">
        <v>213</v>
      </c>
      <c r="S2619" s="499"/>
    </row>
    <row r="2620">
      <c r="B2620" s="497"/>
      <c r="H2620" s="500"/>
      <c r="O2620" s="500"/>
      <c r="Q2620" s="498" t="s">
        <v>213</v>
      </c>
      <c r="S2620" s="499"/>
    </row>
    <row r="2621">
      <c r="B2621" s="497"/>
      <c r="H2621" s="500"/>
      <c r="O2621" s="500"/>
      <c r="Q2621" s="498" t="s">
        <v>213</v>
      </c>
      <c r="S2621" s="499"/>
    </row>
    <row r="2622">
      <c r="B2622" s="497"/>
      <c r="H2622" s="500"/>
      <c r="O2622" s="500"/>
      <c r="Q2622" s="498" t="s">
        <v>213</v>
      </c>
      <c r="S2622" s="499"/>
    </row>
    <row r="2623">
      <c r="B2623" s="497"/>
      <c r="H2623" s="500"/>
      <c r="O2623" s="500"/>
      <c r="Q2623" s="498" t="s">
        <v>213</v>
      </c>
      <c r="S2623" s="499"/>
    </row>
    <row r="2624">
      <c r="B2624" s="497"/>
      <c r="H2624" s="500"/>
      <c r="O2624" s="500"/>
      <c r="Q2624" s="498" t="s">
        <v>213</v>
      </c>
      <c r="S2624" s="499"/>
    </row>
    <row r="2625">
      <c r="B2625" s="497"/>
      <c r="H2625" s="500"/>
      <c r="O2625" s="500"/>
      <c r="Q2625" s="498" t="s">
        <v>213</v>
      </c>
      <c r="S2625" s="499"/>
    </row>
    <row r="2626">
      <c r="B2626" s="497"/>
      <c r="H2626" s="500"/>
      <c r="O2626" s="500"/>
      <c r="Q2626" s="498" t="s">
        <v>213</v>
      </c>
      <c r="S2626" s="499"/>
    </row>
    <row r="2627">
      <c r="B2627" s="497"/>
      <c r="H2627" s="500"/>
      <c r="O2627" s="500"/>
      <c r="Q2627" s="498" t="s">
        <v>213</v>
      </c>
      <c r="S2627" s="499"/>
    </row>
    <row r="2628">
      <c r="B2628" s="497"/>
      <c r="H2628" s="500"/>
      <c r="O2628" s="500"/>
      <c r="Q2628" s="498" t="s">
        <v>213</v>
      </c>
      <c r="S2628" s="499"/>
    </row>
    <row r="2629">
      <c r="B2629" s="497"/>
      <c r="H2629" s="500"/>
      <c r="O2629" s="500"/>
      <c r="Q2629" s="498" t="s">
        <v>213</v>
      </c>
      <c r="S2629" s="499"/>
    </row>
    <row r="2630">
      <c r="B2630" s="497"/>
      <c r="H2630" s="500"/>
      <c r="O2630" s="500"/>
      <c r="Q2630" s="498" t="s">
        <v>213</v>
      </c>
      <c r="S2630" s="499"/>
    </row>
    <row r="2631">
      <c r="B2631" s="497"/>
      <c r="H2631" s="500"/>
      <c r="O2631" s="500"/>
      <c r="Q2631" s="498" t="s">
        <v>213</v>
      </c>
      <c r="S2631" s="499"/>
    </row>
    <row r="2632">
      <c r="B2632" s="497"/>
      <c r="H2632" s="500"/>
      <c r="O2632" s="500"/>
      <c r="Q2632" s="498" t="s">
        <v>213</v>
      </c>
      <c r="S2632" s="499"/>
    </row>
    <row r="2633">
      <c r="B2633" s="497"/>
      <c r="H2633" s="500"/>
      <c r="O2633" s="500"/>
      <c r="Q2633" s="498" t="s">
        <v>213</v>
      </c>
      <c r="S2633" s="499"/>
    </row>
    <row r="2634">
      <c r="B2634" s="497"/>
      <c r="H2634" s="500"/>
      <c r="O2634" s="500"/>
      <c r="Q2634" s="498" t="s">
        <v>213</v>
      </c>
      <c r="S2634" s="499"/>
    </row>
    <row r="2635">
      <c r="B2635" s="497"/>
      <c r="H2635" s="500"/>
      <c r="O2635" s="500"/>
      <c r="Q2635" s="498" t="s">
        <v>213</v>
      </c>
      <c r="S2635" s="499"/>
    </row>
    <row r="2636">
      <c r="B2636" s="497"/>
      <c r="H2636" s="500"/>
      <c r="O2636" s="500"/>
      <c r="Q2636" s="498" t="s">
        <v>213</v>
      </c>
      <c r="S2636" s="499"/>
    </row>
    <row r="2637">
      <c r="B2637" s="497"/>
      <c r="H2637" s="500"/>
      <c r="O2637" s="500"/>
      <c r="Q2637" s="498" t="s">
        <v>213</v>
      </c>
      <c r="S2637" s="499"/>
    </row>
    <row r="2638">
      <c r="B2638" s="497"/>
      <c r="H2638" s="500"/>
      <c r="O2638" s="500"/>
      <c r="Q2638" s="498" t="s">
        <v>213</v>
      </c>
      <c r="S2638" s="499"/>
    </row>
    <row r="2639">
      <c r="B2639" s="497"/>
      <c r="H2639" s="500"/>
      <c r="O2639" s="500"/>
      <c r="Q2639" s="498" t="s">
        <v>213</v>
      </c>
      <c r="S2639" s="499"/>
    </row>
    <row r="2640">
      <c r="B2640" s="497"/>
      <c r="H2640" s="500"/>
      <c r="O2640" s="500"/>
      <c r="Q2640" s="498" t="s">
        <v>213</v>
      </c>
      <c r="S2640" s="499"/>
    </row>
    <row r="2641">
      <c r="B2641" s="497"/>
      <c r="H2641" s="500"/>
      <c r="O2641" s="500"/>
      <c r="Q2641" s="498" t="s">
        <v>213</v>
      </c>
      <c r="S2641" s="499"/>
    </row>
    <row r="2642">
      <c r="B2642" s="497"/>
      <c r="H2642" s="500"/>
      <c r="O2642" s="500"/>
      <c r="Q2642" s="498" t="s">
        <v>213</v>
      </c>
      <c r="S2642" s="499"/>
    </row>
    <row r="2643">
      <c r="B2643" s="497"/>
      <c r="H2643" s="500"/>
      <c r="O2643" s="500"/>
      <c r="Q2643" s="498" t="s">
        <v>213</v>
      </c>
      <c r="S2643" s="499"/>
    </row>
    <row r="2644">
      <c r="B2644" s="497"/>
      <c r="H2644" s="500"/>
      <c r="O2644" s="500"/>
      <c r="Q2644" s="498" t="s">
        <v>213</v>
      </c>
      <c r="S2644" s="499"/>
    </row>
    <row r="2645">
      <c r="B2645" s="497"/>
      <c r="H2645" s="500"/>
      <c r="O2645" s="500"/>
      <c r="Q2645" s="498" t="s">
        <v>213</v>
      </c>
      <c r="S2645" s="499"/>
    </row>
    <row r="2646">
      <c r="B2646" s="497"/>
      <c r="H2646" s="500"/>
      <c r="O2646" s="500"/>
      <c r="Q2646" s="498" t="s">
        <v>213</v>
      </c>
      <c r="S2646" s="499"/>
    </row>
    <row r="2647">
      <c r="B2647" s="497"/>
      <c r="H2647" s="500"/>
      <c r="O2647" s="500"/>
      <c r="Q2647" s="498" t="s">
        <v>213</v>
      </c>
      <c r="S2647" s="499"/>
    </row>
    <row r="2648">
      <c r="B2648" s="497"/>
      <c r="H2648" s="500"/>
      <c r="O2648" s="500"/>
      <c r="Q2648" s="498" t="s">
        <v>213</v>
      </c>
      <c r="S2648" s="499"/>
    </row>
    <row r="2649">
      <c r="B2649" s="497"/>
      <c r="H2649" s="500"/>
      <c r="O2649" s="500"/>
      <c r="Q2649" s="498" t="s">
        <v>213</v>
      </c>
      <c r="S2649" s="499"/>
    </row>
    <row r="2650">
      <c r="B2650" s="497"/>
      <c r="H2650" s="500"/>
      <c r="O2650" s="500"/>
      <c r="Q2650" s="498" t="s">
        <v>213</v>
      </c>
      <c r="S2650" s="499"/>
    </row>
    <row r="2651">
      <c r="B2651" s="497"/>
      <c r="H2651" s="500"/>
      <c r="O2651" s="500"/>
      <c r="Q2651" s="498" t="s">
        <v>213</v>
      </c>
      <c r="S2651" s="499"/>
    </row>
    <row r="2652">
      <c r="B2652" s="497"/>
      <c r="H2652" s="500"/>
      <c r="O2652" s="500"/>
      <c r="Q2652" s="498" t="s">
        <v>213</v>
      </c>
      <c r="S2652" s="499"/>
    </row>
    <row r="2653">
      <c r="B2653" s="497"/>
      <c r="H2653" s="500"/>
      <c r="O2653" s="500"/>
      <c r="Q2653" s="498" t="s">
        <v>213</v>
      </c>
      <c r="S2653" s="499"/>
    </row>
    <row r="2654">
      <c r="B2654" s="497"/>
      <c r="H2654" s="500"/>
      <c r="O2654" s="500"/>
      <c r="Q2654" s="498" t="s">
        <v>213</v>
      </c>
      <c r="S2654" s="499"/>
    </row>
    <row r="2655">
      <c r="B2655" s="497"/>
      <c r="H2655" s="500"/>
      <c r="O2655" s="500"/>
      <c r="Q2655" s="498" t="s">
        <v>213</v>
      </c>
      <c r="S2655" s="499"/>
    </row>
    <row r="2656">
      <c r="B2656" s="497"/>
      <c r="H2656" s="500"/>
      <c r="O2656" s="500"/>
      <c r="Q2656" s="498" t="s">
        <v>213</v>
      </c>
      <c r="S2656" s="499"/>
    </row>
    <row r="2657">
      <c r="B2657" s="497"/>
      <c r="H2657" s="500"/>
      <c r="O2657" s="500"/>
      <c r="Q2657" s="498" t="s">
        <v>213</v>
      </c>
      <c r="S2657" s="499"/>
    </row>
    <row r="2658">
      <c r="B2658" s="497"/>
      <c r="H2658" s="500"/>
      <c r="O2658" s="500"/>
      <c r="Q2658" s="498" t="s">
        <v>213</v>
      </c>
      <c r="S2658" s="499"/>
    </row>
    <row r="2659">
      <c r="B2659" s="497"/>
      <c r="H2659" s="500"/>
      <c r="O2659" s="500"/>
      <c r="Q2659" s="498" t="s">
        <v>213</v>
      </c>
      <c r="S2659" s="499"/>
    </row>
    <row r="2660">
      <c r="B2660" s="497"/>
      <c r="H2660" s="500"/>
      <c r="O2660" s="500"/>
      <c r="Q2660" s="498" t="s">
        <v>213</v>
      </c>
      <c r="S2660" s="499"/>
    </row>
    <row r="2661">
      <c r="B2661" s="497"/>
      <c r="H2661" s="500"/>
      <c r="O2661" s="500"/>
      <c r="Q2661" s="498" t="s">
        <v>213</v>
      </c>
      <c r="S2661" s="499"/>
    </row>
    <row r="2662">
      <c r="B2662" s="497"/>
      <c r="H2662" s="500"/>
      <c r="O2662" s="500"/>
      <c r="Q2662" s="498" t="s">
        <v>213</v>
      </c>
      <c r="S2662" s="499"/>
    </row>
    <row r="2663">
      <c r="B2663" s="497"/>
      <c r="H2663" s="500"/>
      <c r="O2663" s="500"/>
      <c r="Q2663" s="498" t="s">
        <v>213</v>
      </c>
      <c r="S2663" s="499"/>
    </row>
    <row r="2664">
      <c r="B2664" s="497"/>
      <c r="H2664" s="500"/>
      <c r="O2664" s="500"/>
      <c r="Q2664" s="498" t="s">
        <v>213</v>
      </c>
      <c r="S2664" s="499"/>
    </row>
    <row r="2665">
      <c r="B2665" s="497"/>
      <c r="H2665" s="500"/>
      <c r="O2665" s="500"/>
      <c r="Q2665" s="498" t="s">
        <v>213</v>
      </c>
      <c r="S2665" s="499"/>
    </row>
    <row r="2666">
      <c r="B2666" s="497"/>
      <c r="H2666" s="500"/>
      <c r="O2666" s="500"/>
      <c r="Q2666" s="498" t="s">
        <v>213</v>
      </c>
      <c r="S2666" s="499"/>
    </row>
    <row r="2667">
      <c r="B2667" s="497"/>
      <c r="H2667" s="500"/>
      <c r="O2667" s="500"/>
      <c r="Q2667" s="498" t="s">
        <v>213</v>
      </c>
      <c r="S2667" s="499"/>
    </row>
    <row r="2668">
      <c r="B2668" s="497"/>
      <c r="H2668" s="500"/>
      <c r="O2668" s="500"/>
      <c r="Q2668" s="498" t="s">
        <v>213</v>
      </c>
      <c r="S2668" s="499"/>
    </row>
    <row r="2669">
      <c r="B2669" s="497"/>
      <c r="H2669" s="500"/>
      <c r="O2669" s="500"/>
      <c r="Q2669" s="498" t="s">
        <v>213</v>
      </c>
      <c r="S2669" s="499"/>
    </row>
    <row r="2670">
      <c r="B2670" s="497"/>
      <c r="H2670" s="500"/>
      <c r="O2670" s="500"/>
      <c r="Q2670" s="498" t="s">
        <v>213</v>
      </c>
      <c r="S2670" s="499"/>
    </row>
    <row r="2671">
      <c r="B2671" s="497"/>
      <c r="H2671" s="500"/>
      <c r="O2671" s="500"/>
      <c r="Q2671" s="498" t="s">
        <v>213</v>
      </c>
      <c r="S2671" s="499"/>
    </row>
    <row r="2672">
      <c r="B2672" s="497"/>
      <c r="H2672" s="500"/>
      <c r="O2672" s="500"/>
      <c r="Q2672" s="498" t="s">
        <v>213</v>
      </c>
      <c r="S2672" s="499"/>
    </row>
    <row r="2673">
      <c r="B2673" s="497"/>
      <c r="H2673" s="500"/>
      <c r="O2673" s="500"/>
      <c r="Q2673" s="498" t="s">
        <v>213</v>
      </c>
      <c r="S2673" s="499"/>
    </row>
    <row r="2674">
      <c r="B2674" s="497"/>
      <c r="H2674" s="500"/>
      <c r="O2674" s="500"/>
      <c r="Q2674" s="498" t="s">
        <v>213</v>
      </c>
      <c r="S2674" s="499"/>
    </row>
    <row r="2675">
      <c r="B2675" s="497"/>
      <c r="H2675" s="500"/>
      <c r="O2675" s="500"/>
      <c r="Q2675" s="498" t="s">
        <v>213</v>
      </c>
      <c r="S2675" s="499"/>
    </row>
    <row r="2676">
      <c r="B2676" s="497"/>
      <c r="H2676" s="500"/>
      <c r="O2676" s="500"/>
      <c r="Q2676" s="498" t="s">
        <v>213</v>
      </c>
      <c r="S2676" s="499"/>
    </row>
    <row r="2677">
      <c r="B2677" s="497"/>
      <c r="H2677" s="500"/>
      <c r="O2677" s="500"/>
      <c r="Q2677" s="498" t="s">
        <v>213</v>
      </c>
      <c r="S2677" s="499"/>
    </row>
    <row r="2678">
      <c r="B2678" s="497"/>
      <c r="H2678" s="500"/>
      <c r="O2678" s="500"/>
      <c r="Q2678" s="498" t="s">
        <v>213</v>
      </c>
      <c r="S2678" s="499"/>
    </row>
    <row r="2679">
      <c r="B2679" s="497"/>
      <c r="H2679" s="500"/>
      <c r="O2679" s="500"/>
      <c r="Q2679" s="498" t="s">
        <v>213</v>
      </c>
      <c r="S2679" s="499"/>
    </row>
    <row r="2680">
      <c r="B2680" s="497"/>
      <c r="H2680" s="500"/>
      <c r="O2680" s="500"/>
      <c r="Q2680" s="498" t="s">
        <v>213</v>
      </c>
      <c r="S2680" s="499"/>
    </row>
    <row r="2681">
      <c r="B2681" s="497"/>
      <c r="H2681" s="500"/>
      <c r="O2681" s="500"/>
      <c r="Q2681" s="498" t="s">
        <v>213</v>
      </c>
      <c r="S2681" s="499"/>
    </row>
    <row r="2682">
      <c r="B2682" s="497"/>
      <c r="H2682" s="500"/>
      <c r="O2682" s="500"/>
      <c r="Q2682" s="498" t="s">
        <v>213</v>
      </c>
      <c r="S2682" s="499"/>
    </row>
    <row r="2683">
      <c r="B2683" s="497"/>
      <c r="H2683" s="500"/>
      <c r="O2683" s="500"/>
      <c r="Q2683" s="498" t="s">
        <v>213</v>
      </c>
      <c r="S2683" s="499"/>
    </row>
    <row r="2684">
      <c r="B2684" s="497"/>
      <c r="H2684" s="500"/>
      <c r="O2684" s="500"/>
      <c r="Q2684" s="498" t="s">
        <v>213</v>
      </c>
      <c r="S2684" s="499"/>
    </row>
    <row r="2685">
      <c r="B2685" s="497"/>
      <c r="H2685" s="500"/>
      <c r="O2685" s="500"/>
      <c r="Q2685" s="498" t="s">
        <v>213</v>
      </c>
      <c r="S2685" s="499"/>
    </row>
    <row r="2686">
      <c r="B2686" s="497"/>
      <c r="H2686" s="500"/>
      <c r="O2686" s="500"/>
      <c r="Q2686" s="498" t="s">
        <v>213</v>
      </c>
      <c r="S2686" s="499"/>
    </row>
    <row r="2687">
      <c r="B2687" s="497"/>
      <c r="H2687" s="500"/>
      <c r="O2687" s="500"/>
      <c r="Q2687" s="498" t="s">
        <v>213</v>
      </c>
      <c r="S2687" s="499"/>
    </row>
    <row r="2688">
      <c r="B2688" s="497"/>
      <c r="H2688" s="500"/>
      <c r="O2688" s="500"/>
      <c r="Q2688" s="498" t="s">
        <v>213</v>
      </c>
      <c r="S2688" s="499"/>
    </row>
    <row r="2689">
      <c r="B2689" s="497"/>
      <c r="H2689" s="500"/>
      <c r="O2689" s="500"/>
      <c r="Q2689" s="498" t="s">
        <v>213</v>
      </c>
      <c r="S2689" s="499"/>
    </row>
    <row r="2690">
      <c r="B2690" s="497"/>
      <c r="H2690" s="500"/>
      <c r="O2690" s="500"/>
      <c r="Q2690" s="498" t="s">
        <v>213</v>
      </c>
      <c r="S2690" s="499"/>
    </row>
    <row r="2691">
      <c r="B2691" s="497"/>
      <c r="H2691" s="500"/>
      <c r="O2691" s="500"/>
      <c r="Q2691" s="498" t="s">
        <v>213</v>
      </c>
      <c r="S2691" s="499"/>
    </row>
    <row r="2692">
      <c r="B2692" s="497"/>
      <c r="H2692" s="500"/>
      <c r="O2692" s="500"/>
      <c r="Q2692" s="498" t="s">
        <v>213</v>
      </c>
      <c r="S2692" s="499"/>
    </row>
    <row r="2693">
      <c r="B2693" s="497"/>
      <c r="H2693" s="500"/>
      <c r="O2693" s="500"/>
      <c r="Q2693" s="498" t="s">
        <v>213</v>
      </c>
      <c r="S2693" s="499"/>
    </row>
    <row r="2694">
      <c r="B2694" s="497"/>
      <c r="H2694" s="500"/>
      <c r="O2694" s="500"/>
      <c r="Q2694" s="498" t="s">
        <v>213</v>
      </c>
      <c r="S2694" s="499"/>
    </row>
    <row r="2695">
      <c r="B2695" s="497"/>
      <c r="H2695" s="500"/>
      <c r="O2695" s="500"/>
      <c r="Q2695" s="498" t="s">
        <v>213</v>
      </c>
      <c r="S2695" s="499"/>
    </row>
    <row r="2696">
      <c r="B2696" s="497"/>
      <c r="H2696" s="500"/>
      <c r="O2696" s="500"/>
      <c r="Q2696" s="498" t="s">
        <v>213</v>
      </c>
      <c r="S2696" s="499"/>
    </row>
    <row r="2697">
      <c r="B2697" s="497"/>
      <c r="H2697" s="500"/>
      <c r="O2697" s="500"/>
      <c r="Q2697" s="498" t="s">
        <v>213</v>
      </c>
      <c r="S2697" s="499"/>
    </row>
    <row r="2698">
      <c r="B2698" s="497"/>
      <c r="H2698" s="500"/>
      <c r="O2698" s="500"/>
      <c r="Q2698" s="498" t="s">
        <v>213</v>
      </c>
      <c r="S2698" s="499"/>
    </row>
    <row r="2699">
      <c r="B2699" s="497"/>
      <c r="H2699" s="500"/>
      <c r="O2699" s="500"/>
      <c r="Q2699" s="498" t="s">
        <v>213</v>
      </c>
      <c r="S2699" s="499"/>
    </row>
    <row r="2700">
      <c r="B2700" s="497"/>
      <c r="H2700" s="500"/>
      <c r="O2700" s="500"/>
      <c r="Q2700" s="498" t="s">
        <v>213</v>
      </c>
      <c r="S2700" s="499"/>
    </row>
    <row r="2701">
      <c r="B2701" s="497"/>
      <c r="H2701" s="500"/>
      <c r="O2701" s="500"/>
      <c r="Q2701" s="498" t="s">
        <v>213</v>
      </c>
      <c r="S2701" s="499"/>
    </row>
    <row r="2702">
      <c r="B2702" s="497"/>
      <c r="H2702" s="500"/>
      <c r="O2702" s="500"/>
      <c r="Q2702" s="498" t="s">
        <v>213</v>
      </c>
      <c r="S2702" s="499"/>
    </row>
    <row r="2703">
      <c r="B2703" s="497"/>
      <c r="H2703" s="500"/>
      <c r="O2703" s="500"/>
      <c r="Q2703" s="498" t="s">
        <v>213</v>
      </c>
      <c r="S2703" s="499"/>
    </row>
    <row r="2704">
      <c r="B2704" s="497"/>
      <c r="H2704" s="500"/>
      <c r="O2704" s="500"/>
      <c r="Q2704" s="498" t="s">
        <v>213</v>
      </c>
      <c r="S2704" s="499"/>
    </row>
    <row r="2705">
      <c r="B2705" s="497"/>
      <c r="H2705" s="500"/>
      <c r="O2705" s="500"/>
      <c r="Q2705" s="498" t="s">
        <v>213</v>
      </c>
      <c r="S2705" s="499"/>
    </row>
    <row r="2706">
      <c r="B2706" s="497"/>
      <c r="H2706" s="500"/>
      <c r="O2706" s="500"/>
      <c r="Q2706" s="498" t="s">
        <v>213</v>
      </c>
      <c r="S2706" s="499"/>
    </row>
    <row r="2707">
      <c r="B2707" s="497"/>
      <c r="H2707" s="500"/>
      <c r="O2707" s="500"/>
      <c r="Q2707" s="498" t="s">
        <v>213</v>
      </c>
      <c r="S2707" s="499"/>
    </row>
    <row r="2708">
      <c r="B2708" s="497"/>
      <c r="H2708" s="500"/>
      <c r="O2708" s="500"/>
      <c r="Q2708" s="498" t="s">
        <v>213</v>
      </c>
      <c r="S2708" s="499"/>
    </row>
    <row r="2709">
      <c r="B2709" s="497"/>
      <c r="H2709" s="500"/>
      <c r="O2709" s="500"/>
      <c r="Q2709" s="498" t="s">
        <v>213</v>
      </c>
      <c r="S2709" s="499"/>
    </row>
    <row r="2710">
      <c r="B2710" s="497"/>
      <c r="H2710" s="500"/>
      <c r="O2710" s="500"/>
      <c r="Q2710" s="498" t="s">
        <v>213</v>
      </c>
      <c r="S2710" s="499"/>
    </row>
    <row r="2711">
      <c r="B2711" s="497"/>
      <c r="H2711" s="500"/>
      <c r="O2711" s="500"/>
      <c r="Q2711" s="498" t="s">
        <v>213</v>
      </c>
      <c r="S2711" s="499"/>
    </row>
    <row r="2712">
      <c r="B2712" s="497"/>
      <c r="H2712" s="500"/>
      <c r="O2712" s="500"/>
      <c r="Q2712" s="498" t="s">
        <v>213</v>
      </c>
      <c r="S2712" s="499"/>
    </row>
    <row r="2713">
      <c r="B2713" s="497"/>
      <c r="H2713" s="500"/>
      <c r="O2713" s="500"/>
      <c r="Q2713" s="498" t="s">
        <v>213</v>
      </c>
      <c r="S2713" s="499"/>
    </row>
    <row r="2714">
      <c r="B2714" s="497"/>
      <c r="H2714" s="500"/>
      <c r="O2714" s="500"/>
      <c r="Q2714" s="498" t="s">
        <v>213</v>
      </c>
      <c r="S2714" s="499"/>
    </row>
    <row r="2715">
      <c r="B2715" s="497"/>
      <c r="H2715" s="500"/>
      <c r="O2715" s="500"/>
      <c r="Q2715" s="498" t="s">
        <v>213</v>
      </c>
      <c r="S2715" s="499"/>
    </row>
    <row r="2716">
      <c r="B2716" s="497"/>
      <c r="H2716" s="500"/>
      <c r="O2716" s="500"/>
      <c r="Q2716" s="498" t="s">
        <v>213</v>
      </c>
      <c r="S2716" s="499"/>
    </row>
    <row r="2717">
      <c r="B2717" s="497"/>
      <c r="H2717" s="500"/>
      <c r="O2717" s="500"/>
      <c r="Q2717" s="498" t="s">
        <v>213</v>
      </c>
      <c r="S2717" s="499"/>
    </row>
    <row r="2718">
      <c r="B2718" s="497"/>
      <c r="H2718" s="500"/>
      <c r="O2718" s="500"/>
      <c r="Q2718" s="498" t="s">
        <v>213</v>
      </c>
      <c r="S2718" s="499"/>
    </row>
    <row r="2719">
      <c r="B2719" s="497"/>
      <c r="H2719" s="500"/>
      <c r="O2719" s="500"/>
      <c r="Q2719" s="498" t="s">
        <v>213</v>
      </c>
      <c r="S2719" s="499"/>
    </row>
    <row r="2720">
      <c r="B2720" s="497"/>
      <c r="H2720" s="500"/>
      <c r="O2720" s="500"/>
      <c r="Q2720" s="498" t="s">
        <v>213</v>
      </c>
      <c r="S2720" s="499"/>
    </row>
    <row r="2721">
      <c r="B2721" s="497"/>
      <c r="H2721" s="500"/>
      <c r="O2721" s="500"/>
      <c r="Q2721" s="498" t="s">
        <v>213</v>
      </c>
      <c r="S2721" s="499"/>
    </row>
    <row r="2722">
      <c r="B2722" s="497"/>
      <c r="H2722" s="500"/>
      <c r="O2722" s="500"/>
      <c r="Q2722" s="498" t="s">
        <v>213</v>
      </c>
      <c r="S2722" s="499"/>
    </row>
    <row r="2723">
      <c r="B2723" s="497"/>
      <c r="H2723" s="500"/>
      <c r="O2723" s="500"/>
      <c r="Q2723" s="498" t="s">
        <v>213</v>
      </c>
      <c r="S2723" s="499"/>
    </row>
    <row r="2724">
      <c r="B2724" s="497"/>
      <c r="H2724" s="500"/>
      <c r="O2724" s="500"/>
      <c r="Q2724" s="498" t="s">
        <v>213</v>
      </c>
      <c r="S2724" s="499"/>
    </row>
    <row r="2725">
      <c r="B2725" s="497"/>
      <c r="H2725" s="500"/>
      <c r="O2725" s="500"/>
      <c r="Q2725" s="498" t="s">
        <v>213</v>
      </c>
      <c r="S2725" s="499"/>
    </row>
    <row r="2726">
      <c r="B2726" s="497"/>
      <c r="H2726" s="500"/>
      <c r="O2726" s="500"/>
      <c r="Q2726" s="498" t="s">
        <v>213</v>
      </c>
      <c r="S2726" s="499"/>
    </row>
    <row r="2727">
      <c r="B2727" s="497"/>
      <c r="H2727" s="500"/>
      <c r="O2727" s="500"/>
      <c r="Q2727" s="498" t="s">
        <v>213</v>
      </c>
      <c r="S2727" s="499"/>
    </row>
    <row r="2728">
      <c r="B2728" s="497"/>
      <c r="H2728" s="500"/>
      <c r="O2728" s="500"/>
      <c r="Q2728" s="498" t="s">
        <v>213</v>
      </c>
      <c r="S2728" s="499"/>
    </row>
    <row r="2729">
      <c r="B2729" s="497"/>
      <c r="H2729" s="500"/>
      <c r="O2729" s="500"/>
      <c r="Q2729" s="498" t="s">
        <v>213</v>
      </c>
      <c r="S2729" s="499"/>
    </row>
    <row r="2730">
      <c r="B2730" s="497"/>
      <c r="H2730" s="500"/>
      <c r="O2730" s="500"/>
      <c r="Q2730" s="498" t="s">
        <v>213</v>
      </c>
      <c r="S2730" s="499"/>
    </row>
    <row r="2731">
      <c r="B2731" s="497"/>
      <c r="H2731" s="500"/>
      <c r="O2731" s="500"/>
      <c r="Q2731" s="498" t="s">
        <v>213</v>
      </c>
      <c r="S2731" s="499"/>
    </row>
    <row r="2732">
      <c r="B2732" s="497"/>
      <c r="H2732" s="500"/>
      <c r="O2732" s="500"/>
      <c r="Q2732" s="498" t="s">
        <v>213</v>
      </c>
      <c r="S2732" s="499"/>
    </row>
    <row r="2733">
      <c r="B2733" s="497"/>
      <c r="H2733" s="500"/>
      <c r="O2733" s="500"/>
      <c r="Q2733" s="498" t="s">
        <v>213</v>
      </c>
      <c r="S2733" s="499"/>
    </row>
    <row r="2734">
      <c r="B2734" s="497"/>
      <c r="H2734" s="500"/>
      <c r="O2734" s="500"/>
      <c r="Q2734" s="498" t="s">
        <v>213</v>
      </c>
      <c r="S2734" s="499"/>
    </row>
    <row r="2735">
      <c r="B2735" s="497"/>
      <c r="H2735" s="500"/>
      <c r="O2735" s="500"/>
      <c r="Q2735" s="498" t="s">
        <v>213</v>
      </c>
      <c r="S2735" s="499"/>
    </row>
    <row r="2736">
      <c r="B2736" s="497"/>
      <c r="H2736" s="500"/>
      <c r="O2736" s="500"/>
      <c r="Q2736" s="498" t="s">
        <v>213</v>
      </c>
      <c r="S2736" s="499"/>
    </row>
    <row r="2737">
      <c r="B2737" s="497"/>
      <c r="H2737" s="500"/>
      <c r="O2737" s="500"/>
      <c r="Q2737" s="498" t="s">
        <v>213</v>
      </c>
      <c r="S2737" s="499"/>
    </row>
    <row r="2738">
      <c r="B2738" s="497"/>
      <c r="H2738" s="500"/>
      <c r="O2738" s="500"/>
      <c r="Q2738" s="498" t="s">
        <v>213</v>
      </c>
      <c r="S2738" s="499"/>
    </row>
    <row r="2739">
      <c r="B2739" s="497"/>
      <c r="H2739" s="500"/>
      <c r="O2739" s="500"/>
      <c r="Q2739" s="498" t="s">
        <v>213</v>
      </c>
      <c r="S2739" s="499"/>
    </row>
    <row r="2740">
      <c r="B2740" s="497"/>
      <c r="H2740" s="500"/>
      <c r="O2740" s="500"/>
      <c r="Q2740" s="498" t="s">
        <v>213</v>
      </c>
      <c r="S2740" s="499"/>
    </row>
    <row r="2741">
      <c r="B2741" s="497"/>
      <c r="H2741" s="500"/>
      <c r="O2741" s="500"/>
      <c r="Q2741" s="498" t="s">
        <v>213</v>
      </c>
      <c r="S2741" s="499"/>
    </row>
    <row r="2742">
      <c r="B2742" s="497"/>
      <c r="H2742" s="500"/>
      <c r="O2742" s="500"/>
      <c r="Q2742" s="498" t="s">
        <v>213</v>
      </c>
      <c r="S2742" s="499"/>
    </row>
    <row r="2743">
      <c r="B2743" s="497"/>
      <c r="H2743" s="500"/>
      <c r="O2743" s="500"/>
      <c r="Q2743" s="498" t="s">
        <v>213</v>
      </c>
      <c r="S2743" s="499"/>
    </row>
    <row r="2744">
      <c r="B2744" s="497"/>
      <c r="H2744" s="500"/>
      <c r="O2744" s="500"/>
      <c r="Q2744" s="498" t="s">
        <v>213</v>
      </c>
      <c r="S2744" s="499"/>
    </row>
    <row r="2745">
      <c r="B2745" s="497"/>
      <c r="H2745" s="500"/>
      <c r="O2745" s="500"/>
      <c r="Q2745" s="498" t="s">
        <v>213</v>
      </c>
      <c r="S2745" s="499"/>
    </row>
    <row r="2746">
      <c r="B2746" s="497"/>
      <c r="H2746" s="500"/>
      <c r="O2746" s="500"/>
      <c r="Q2746" s="498" t="s">
        <v>213</v>
      </c>
      <c r="S2746" s="499"/>
    </row>
    <row r="2747">
      <c r="B2747" s="497"/>
      <c r="H2747" s="500"/>
      <c r="O2747" s="500"/>
      <c r="Q2747" s="498" t="s">
        <v>213</v>
      </c>
      <c r="S2747" s="499"/>
    </row>
    <row r="2748">
      <c r="B2748" s="497"/>
      <c r="H2748" s="500"/>
      <c r="O2748" s="500"/>
      <c r="Q2748" s="498" t="s">
        <v>213</v>
      </c>
      <c r="S2748" s="499"/>
    </row>
    <row r="2749">
      <c r="B2749" s="497"/>
      <c r="H2749" s="500"/>
      <c r="O2749" s="500"/>
      <c r="Q2749" s="498" t="s">
        <v>213</v>
      </c>
      <c r="S2749" s="499"/>
    </row>
    <row r="2750">
      <c r="B2750" s="497"/>
      <c r="H2750" s="500"/>
      <c r="O2750" s="500"/>
      <c r="Q2750" s="498" t="s">
        <v>213</v>
      </c>
      <c r="S2750" s="499"/>
    </row>
    <row r="2751">
      <c r="B2751" s="497"/>
      <c r="H2751" s="500"/>
      <c r="O2751" s="500"/>
      <c r="Q2751" s="498" t="s">
        <v>213</v>
      </c>
      <c r="S2751" s="499"/>
    </row>
    <row r="2752">
      <c r="B2752" s="497"/>
      <c r="H2752" s="500"/>
      <c r="O2752" s="500"/>
      <c r="Q2752" s="498" t="s">
        <v>213</v>
      </c>
      <c r="S2752" s="499"/>
    </row>
    <row r="2753">
      <c r="B2753" s="497"/>
      <c r="H2753" s="500"/>
      <c r="O2753" s="500"/>
      <c r="Q2753" s="498" t="s">
        <v>213</v>
      </c>
      <c r="S2753" s="499"/>
    </row>
    <row r="2754">
      <c r="B2754" s="497"/>
      <c r="H2754" s="500"/>
      <c r="O2754" s="500"/>
      <c r="Q2754" s="498" t="s">
        <v>213</v>
      </c>
      <c r="S2754" s="499"/>
    </row>
    <row r="2755">
      <c r="B2755" s="497"/>
      <c r="H2755" s="500"/>
      <c r="O2755" s="500"/>
      <c r="Q2755" s="498" t="s">
        <v>213</v>
      </c>
      <c r="S2755" s="499"/>
    </row>
    <row r="2756">
      <c r="B2756" s="497"/>
      <c r="H2756" s="500"/>
      <c r="O2756" s="500"/>
      <c r="Q2756" s="498" t="s">
        <v>213</v>
      </c>
      <c r="S2756" s="499"/>
    </row>
    <row r="2757">
      <c r="B2757" s="497"/>
      <c r="H2757" s="500"/>
      <c r="O2757" s="500"/>
      <c r="Q2757" s="498" t="s">
        <v>213</v>
      </c>
      <c r="S2757" s="499"/>
    </row>
    <row r="2758">
      <c r="B2758" s="497"/>
      <c r="H2758" s="500"/>
      <c r="O2758" s="500"/>
      <c r="Q2758" s="498" t="s">
        <v>213</v>
      </c>
      <c r="S2758" s="499"/>
    </row>
    <row r="2759">
      <c r="B2759" s="497"/>
      <c r="H2759" s="500"/>
      <c r="O2759" s="500"/>
      <c r="Q2759" s="498" t="s">
        <v>213</v>
      </c>
      <c r="S2759" s="499"/>
    </row>
    <row r="2760">
      <c r="B2760" s="497"/>
      <c r="H2760" s="500"/>
      <c r="O2760" s="500"/>
      <c r="Q2760" s="498" t="s">
        <v>213</v>
      </c>
      <c r="S2760" s="499"/>
    </row>
    <row r="2761">
      <c r="B2761" s="497"/>
      <c r="H2761" s="500"/>
      <c r="O2761" s="500"/>
      <c r="Q2761" s="498" t="s">
        <v>213</v>
      </c>
      <c r="S2761" s="499"/>
    </row>
    <row r="2762">
      <c r="B2762" s="497"/>
      <c r="H2762" s="500"/>
      <c r="O2762" s="500"/>
      <c r="Q2762" s="498" t="s">
        <v>213</v>
      </c>
      <c r="S2762" s="499"/>
    </row>
    <row r="2763">
      <c r="B2763" s="497"/>
      <c r="H2763" s="500"/>
      <c r="O2763" s="500"/>
      <c r="Q2763" s="498" t="s">
        <v>213</v>
      </c>
      <c r="S2763" s="499"/>
    </row>
    <row r="2764">
      <c r="B2764" s="497"/>
      <c r="H2764" s="500"/>
      <c r="O2764" s="500"/>
      <c r="Q2764" s="498" t="s">
        <v>213</v>
      </c>
      <c r="S2764" s="499"/>
    </row>
    <row r="2765">
      <c r="B2765" s="497"/>
      <c r="H2765" s="500"/>
      <c r="O2765" s="500"/>
      <c r="Q2765" s="498" t="s">
        <v>213</v>
      </c>
      <c r="S2765" s="499"/>
    </row>
    <row r="2766">
      <c r="B2766" s="497"/>
      <c r="H2766" s="500"/>
      <c r="O2766" s="500"/>
      <c r="Q2766" s="498" t="s">
        <v>213</v>
      </c>
      <c r="S2766" s="499"/>
    </row>
    <row r="2767">
      <c r="B2767" s="497"/>
      <c r="H2767" s="500"/>
      <c r="O2767" s="500"/>
      <c r="Q2767" s="498" t="s">
        <v>213</v>
      </c>
      <c r="S2767" s="499"/>
    </row>
    <row r="2768">
      <c r="B2768" s="497"/>
      <c r="H2768" s="500"/>
      <c r="O2768" s="500"/>
      <c r="Q2768" s="498" t="s">
        <v>213</v>
      </c>
      <c r="S2768" s="499"/>
    </row>
    <row r="2769">
      <c r="B2769" s="497"/>
      <c r="H2769" s="500"/>
      <c r="O2769" s="500"/>
      <c r="Q2769" s="498" t="s">
        <v>213</v>
      </c>
      <c r="S2769" s="499"/>
    </row>
    <row r="2770">
      <c r="B2770" s="497"/>
      <c r="H2770" s="500"/>
      <c r="O2770" s="500"/>
      <c r="Q2770" s="498" t="s">
        <v>213</v>
      </c>
      <c r="S2770" s="499"/>
    </row>
    <row r="2771">
      <c r="B2771" s="497"/>
      <c r="H2771" s="500"/>
      <c r="O2771" s="500"/>
      <c r="Q2771" s="498" t="s">
        <v>213</v>
      </c>
      <c r="S2771" s="499"/>
    </row>
    <row r="2772">
      <c r="B2772" s="497"/>
      <c r="H2772" s="500"/>
      <c r="O2772" s="500"/>
      <c r="Q2772" s="498" t="s">
        <v>213</v>
      </c>
      <c r="S2772" s="499"/>
    </row>
    <row r="2773">
      <c r="B2773" s="497"/>
      <c r="H2773" s="500"/>
      <c r="O2773" s="500"/>
      <c r="Q2773" s="498" t="s">
        <v>213</v>
      </c>
      <c r="S2773" s="499"/>
    </row>
    <row r="2774">
      <c r="B2774" s="497"/>
      <c r="H2774" s="500"/>
      <c r="O2774" s="500"/>
      <c r="Q2774" s="498" t="s">
        <v>213</v>
      </c>
      <c r="S2774" s="499"/>
    </row>
    <row r="2775">
      <c r="B2775" s="497"/>
      <c r="H2775" s="500"/>
      <c r="O2775" s="500"/>
      <c r="Q2775" s="498" t="s">
        <v>213</v>
      </c>
      <c r="S2775" s="499"/>
    </row>
    <row r="2776">
      <c r="B2776" s="497"/>
      <c r="H2776" s="500"/>
      <c r="O2776" s="500"/>
      <c r="Q2776" s="498" t="s">
        <v>213</v>
      </c>
      <c r="S2776" s="499"/>
    </row>
    <row r="2777">
      <c r="B2777" s="497"/>
      <c r="H2777" s="500"/>
      <c r="O2777" s="500"/>
      <c r="Q2777" s="498" t="s">
        <v>213</v>
      </c>
      <c r="S2777" s="499"/>
    </row>
    <row r="2778">
      <c r="B2778" s="497"/>
      <c r="H2778" s="500"/>
      <c r="O2778" s="500"/>
      <c r="Q2778" s="498" t="s">
        <v>213</v>
      </c>
      <c r="S2778" s="499"/>
    </row>
    <row r="2779">
      <c r="B2779" s="497"/>
      <c r="H2779" s="500"/>
      <c r="O2779" s="500"/>
      <c r="Q2779" s="498" t="s">
        <v>213</v>
      </c>
      <c r="S2779" s="499"/>
    </row>
    <row r="2780">
      <c r="B2780" s="497"/>
      <c r="H2780" s="500"/>
      <c r="O2780" s="500"/>
      <c r="Q2780" s="498" t="s">
        <v>213</v>
      </c>
      <c r="S2780" s="499"/>
    </row>
    <row r="2781">
      <c r="B2781" s="497"/>
      <c r="H2781" s="500"/>
      <c r="O2781" s="500"/>
      <c r="Q2781" s="498" t="s">
        <v>213</v>
      </c>
      <c r="S2781" s="499"/>
    </row>
    <row r="2782">
      <c r="B2782" s="497"/>
      <c r="H2782" s="500"/>
      <c r="O2782" s="500"/>
      <c r="Q2782" s="498" t="s">
        <v>213</v>
      </c>
      <c r="S2782" s="499"/>
    </row>
    <row r="2783">
      <c r="B2783" s="497"/>
      <c r="H2783" s="500"/>
      <c r="O2783" s="500"/>
      <c r="Q2783" s="498" t="s">
        <v>213</v>
      </c>
      <c r="S2783" s="499"/>
    </row>
    <row r="2784">
      <c r="B2784" s="497"/>
      <c r="H2784" s="500"/>
      <c r="O2784" s="500"/>
      <c r="Q2784" s="498" t="s">
        <v>213</v>
      </c>
      <c r="S2784" s="499"/>
    </row>
    <row r="2785">
      <c r="B2785" s="497"/>
      <c r="H2785" s="500"/>
      <c r="O2785" s="500"/>
      <c r="Q2785" s="498" t="s">
        <v>213</v>
      </c>
      <c r="S2785" s="499"/>
    </row>
    <row r="2786">
      <c r="B2786" s="497"/>
      <c r="H2786" s="500"/>
      <c r="O2786" s="500"/>
      <c r="Q2786" s="498" t="s">
        <v>213</v>
      </c>
      <c r="S2786" s="499"/>
    </row>
    <row r="2787">
      <c r="B2787" s="497"/>
      <c r="H2787" s="500"/>
      <c r="O2787" s="500"/>
      <c r="Q2787" s="498" t="s">
        <v>213</v>
      </c>
      <c r="S2787" s="499"/>
    </row>
    <row r="2788">
      <c r="B2788" s="497"/>
      <c r="H2788" s="500"/>
      <c r="O2788" s="500"/>
      <c r="Q2788" s="498" t="s">
        <v>213</v>
      </c>
      <c r="S2788" s="499"/>
    </row>
    <row r="2789">
      <c r="B2789" s="497"/>
      <c r="H2789" s="500"/>
      <c r="O2789" s="500"/>
      <c r="Q2789" s="498" t="s">
        <v>213</v>
      </c>
      <c r="S2789" s="499"/>
    </row>
    <row r="2790">
      <c r="B2790" s="497"/>
      <c r="H2790" s="500"/>
      <c r="O2790" s="500"/>
      <c r="Q2790" s="498" t="s">
        <v>213</v>
      </c>
      <c r="S2790" s="499"/>
    </row>
    <row r="2791">
      <c r="B2791" s="497"/>
      <c r="H2791" s="500"/>
      <c r="O2791" s="500"/>
      <c r="Q2791" s="498" t="s">
        <v>213</v>
      </c>
      <c r="S2791" s="499"/>
    </row>
    <row r="2792">
      <c r="B2792" s="497"/>
      <c r="H2792" s="500"/>
      <c r="O2792" s="500"/>
      <c r="Q2792" s="498" t="s">
        <v>213</v>
      </c>
      <c r="S2792" s="499"/>
    </row>
    <row r="2793">
      <c r="B2793" s="497"/>
      <c r="H2793" s="500"/>
      <c r="O2793" s="500"/>
      <c r="Q2793" s="498" t="s">
        <v>213</v>
      </c>
      <c r="S2793" s="499"/>
    </row>
    <row r="2794">
      <c r="B2794" s="497"/>
      <c r="H2794" s="500"/>
      <c r="O2794" s="500"/>
      <c r="Q2794" s="498" t="s">
        <v>213</v>
      </c>
      <c r="S2794" s="499"/>
    </row>
    <row r="2795">
      <c r="B2795" s="497"/>
      <c r="H2795" s="500"/>
      <c r="O2795" s="500"/>
      <c r="Q2795" s="498" t="s">
        <v>213</v>
      </c>
      <c r="S2795" s="499"/>
    </row>
    <row r="2796">
      <c r="B2796" s="497"/>
      <c r="H2796" s="500"/>
      <c r="O2796" s="500"/>
      <c r="Q2796" s="498" t="s">
        <v>213</v>
      </c>
      <c r="S2796" s="499"/>
    </row>
    <row r="2797">
      <c r="B2797" s="497"/>
      <c r="H2797" s="500"/>
      <c r="O2797" s="500"/>
      <c r="Q2797" s="498" t="s">
        <v>213</v>
      </c>
      <c r="S2797" s="499"/>
    </row>
    <row r="2798">
      <c r="B2798" s="497"/>
      <c r="H2798" s="500"/>
      <c r="O2798" s="500"/>
      <c r="Q2798" s="498" t="s">
        <v>213</v>
      </c>
      <c r="S2798" s="499"/>
    </row>
    <row r="2799">
      <c r="B2799" s="497"/>
      <c r="H2799" s="500"/>
      <c r="O2799" s="500"/>
      <c r="Q2799" s="498" t="s">
        <v>213</v>
      </c>
      <c r="S2799" s="499"/>
    </row>
    <row r="2800">
      <c r="B2800" s="497"/>
      <c r="H2800" s="500"/>
      <c r="O2800" s="500"/>
      <c r="Q2800" s="498" t="s">
        <v>213</v>
      </c>
      <c r="S2800" s="499"/>
    </row>
    <row r="2801">
      <c r="B2801" s="497"/>
      <c r="H2801" s="500"/>
      <c r="O2801" s="500"/>
      <c r="Q2801" s="498" t="s">
        <v>213</v>
      </c>
      <c r="S2801" s="499"/>
    </row>
    <row r="2802">
      <c r="B2802" s="497"/>
      <c r="H2802" s="500"/>
      <c r="O2802" s="500"/>
      <c r="Q2802" s="498" t="s">
        <v>213</v>
      </c>
      <c r="S2802" s="499"/>
    </row>
    <row r="2803">
      <c r="B2803" s="497"/>
      <c r="H2803" s="500"/>
      <c r="O2803" s="500"/>
      <c r="Q2803" s="498" t="s">
        <v>213</v>
      </c>
      <c r="S2803" s="499"/>
    </row>
    <row r="2804">
      <c r="B2804" s="497"/>
      <c r="H2804" s="500"/>
      <c r="O2804" s="500"/>
      <c r="Q2804" s="498" t="s">
        <v>213</v>
      </c>
      <c r="S2804" s="499"/>
    </row>
    <row r="2805">
      <c r="B2805" s="497"/>
      <c r="H2805" s="500"/>
      <c r="O2805" s="500"/>
      <c r="Q2805" s="498" t="s">
        <v>213</v>
      </c>
      <c r="S2805" s="499"/>
    </row>
    <row r="2806">
      <c r="B2806" s="497"/>
      <c r="H2806" s="500"/>
      <c r="O2806" s="500"/>
      <c r="Q2806" s="498" t="s">
        <v>213</v>
      </c>
      <c r="S2806" s="499"/>
    </row>
    <row r="2807">
      <c r="B2807" s="497"/>
      <c r="H2807" s="500"/>
      <c r="O2807" s="500"/>
      <c r="Q2807" s="498" t="s">
        <v>213</v>
      </c>
      <c r="S2807" s="499"/>
    </row>
    <row r="2808">
      <c r="B2808" s="497"/>
      <c r="H2808" s="500"/>
      <c r="O2808" s="500"/>
      <c r="Q2808" s="498" t="s">
        <v>213</v>
      </c>
      <c r="S2808" s="499"/>
    </row>
    <row r="2809">
      <c r="B2809" s="497"/>
      <c r="H2809" s="500"/>
      <c r="O2809" s="500"/>
      <c r="Q2809" s="498" t="s">
        <v>213</v>
      </c>
      <c r="S2809" s="499"/>
    </row>
    <row r="2810">
      <c r="B2810" s="497"/>
      <c r="H2810" s="500"/>
      <c r="O2810" s="500"/>
      <c r="Q2810" s="498" t="s">
        <v>213</v>
      </c>
      <c r="S2810" s="499"/>
    </row>
    <row r="2811">
      <c r="B2811" s="497"/>
      <c r="H2811" s="500"/>
      <c r="O2811" s="500"/>
      <c r="Q2811" s="498" t="s">
        <v>213</v>
      </c>
      <c r="S2811" s="499"/>
    </row>
    <row r="2812">
      <c r="B2812" s="497"/>
      <c r="H2812" s="500"/>
      <c r="O2812" s="500"/>
      <c r="Q2812" s="498" t="s">
        <v>213</v>
      </c>
      <c r="S2812" s="499"/>
    </row>
    <row r="2813">
      <c r="B2813" s="497"/>
      <c r="H2813" s="500"/>
      <c r="O2813" s="500"/>
      <c r="Q2813" s="498" t="s">
        <v>213</v>
      </c>
      <c r="S2813" s="499"/>
    </row>
    <row r="2814">
      <c r="B2814" s="497"/>
      <c r="H2814" s="500"/>
      <c r="O2814" s="500"/>
      <c r="Q2814" s="498" t="s">
        <v>213</v>
      </c>
      <c r="S2814" s="499"/>
    </row>
    <row r="2815">
      <c r="B2815" s="497"/>
      <c r="H2815" s="500"/>
      <c r="O2815" s="500"/>
      <c r="Q2815" s="498" t="s">
        <v>213</v>
      </c>
      <c r="S2815" s="499"/>
    </row>
    <row r="2816">
      <c r="B2816" s="497"/>
      <c r="H2816" s="500"/>
      <c r="O2816" s="500"/>
      <c r="Q2816" s="498" t="s">
        <v>213</v>
      </c>
      <c r="S2816" s="499"/>
    </row>
    <row r="2817">
      <c r="B2817" s="497"/>
      <c r="H2817" s="500"/>
      <c r="O2817" s="500"/>
      <c r="Q2817" s="498" t="s">
        <v>213</v>
      </c>
      <c r="S2817" s="499"/>
    </row>
    <row r="2818">
      <c r="B2818" s="497"/>
      <c r="H2818" s="500"/>
      <c r="O2818" s="500"/>
      <c r="Q2818" s="498" t="s">
        <v>213</v>
      </c>
      <c r="S2818" s="499"/>
    </row>
    <row r="2819">
      <c r="B2819" s="497"/>
      <c r="H2819" s="500"/>
      <c r="O2819" s="500"/>
      <c r="Q2819" s="498" t="s">
        <v>213</v>
      </c>
      <c r="S2819" s="499"/>
    </row>
    <row r="2820">
      <c r="B2820" s="497"/>
      <c r="H2820" s="500"/>
      <c r="O2820" s="500"/>
      <c r="Q2820" s="498" t="s">
        <v>213</v>
      </c>
      <c r="S2820" s="499"/>
    </row>
    <row r="2821">
      <c r="B2821" s="497"/>
      <c r="H2821" s="500"/>
      <c r="O2821" s="500"/>
      <c r="Q2821" s="498" t="s">
        <v>213</v>
      </c>
      <c r="S2821" s="499"/>
    </row>
    <row r="2822">
      <c r="B2822" s="497"/>
      <c r="H2822" s="500"/>
      <c r="O2822" s="500"/>
      <c r="Q2822" s="498" t="s">
        <v>213</v>
      </c>
      <c r="S2822" s="499"/>
    </row>
    <row r="2823">
      <c r="B2823" s="497"/>
      <c r="H2823" s="500"/>
      <c r="O2823" s="500"/>
      <c r="Q2823" s="498" t="s">
        <v>213</v>
      </c>
      <c r="S2823" s="499"/>
    </row>
    <row r="2824">
      <c r="B2824" s="497"/>
      <c r="H2824" s="500"/>
      <c r="O2824" s="500"/>
      <c r="Q2824" s="498" t="s">
        <v>213</v>
      </c>
      <c r="S2824" s="499"/>
    </row>
    <row r="2825">
      <c r="B2825" s="497"/>
      <c r="H2825" s="500"/>
      <c r="O2825" s="500"/>
      <c r="Q2825" s="498" t="s">
        <v>213</v>
      </c>
      <c r="S2825" s="499"/>
    </row>
    <row r="2826">
      <c r="B2826" s="497"/>
      <c r="H2826" s="500"/>
      <c r="O2826" s="500"/>
      <c r="Q2826" s="498" t="s">
        <v>213</v>
      </c>
      <c r="S2826" s="499"/>
    </row>
    <row r="2827">
      <c r="B2827" s="497"/>
      <c r="H2827" s="500"/>
      <c r="O2827" s="500"/>
      <c r="Q2827" s="498" t="s">
        <v>213</v>
      </c>
      <c r="S2827" s="499"/>
    </row>
    <row r="2828">
      <c r="B2828" s="497"/>
      <c r="H2828" s="500"/>
      <c r="O2828" s="500"/>
      <c r="Q2828" s="498" t="s">
        <v>213</v>
      </c>
      <c r="S2828" s="499"/>
    </row>
    <row r="2829">
      <c r="B2829" s="497"/>
      <c r="H2829" s="500"/>
      <c r="O2829" s="500"/>
      <c r="Q2829" s="498" t="s">
        <v>213</v>
      </c>
      <c r="S2829" s="499"/>
    </row>
    <row r="2830">
      <c r="B2830" s="497"/>
      <c r="H2830" s="500"/>
      <c r="O2830" s="500"/>
      <c r="Q2830" s="498" t="s">
        <v>213</v>
      </c>
      <c r="S2830" s="499"/>
    </row>
    <row r="2831">
      <c r="B2831" s="497"/>
      <c r="H2831" s="500"/>
      <c r="O2831" s="500"/>
      <c r="Q2831" s="498" t="s">
        <v>213</v>
      </c>
      <c r="S2831" s="499"/>
    </row>
    <row r="2832">
      <c r="B2832" s="497"/>
      <c r="H2832" s="500"/>
      <c r="O2832" s="500"/>
      <c r="Q2832" s="498" t="s">
        <v>213</v>
      </c>
      <c r="S2832" s="499"/>
    </row>
    <row r="2833">
      <c r="B2833" s="497"/>
      <c r="H2833" s="500"/>
      <c r="O2833" s="500"/>
      <c r="Q2833" s="498" t="s">
        <v>213</v>
      </c>
      <c r="S2833" s="499"/>
    </row>
    <row r="2834">
      <c r="B2834" s="497"/>
      <c r="H2834" s="500"/>
      <c r="O2834" s="500"/>
      <c r="Q2834" s="498" t="s">
        <v>213</v>
      </c>
      <c r="S2834" s="499"/>
    </row>
    <row r="2835">
      <c r="B2835" s="497"/>
      <c r="H2835" s="500"/>
      <c r="O2835" s="500"/>
      <c r="Q2835" s="498" t="s">
        <v>213</v>
      </c>
      <c r="S2835" s="499"/>
    </row>
    <row r="2836">
      <c r="B2836" s="497"/>
      <c r="H2836" s="500"/>
      <c r="O2836" s="500"/>
      <c r="Q2836" s="498" t="s">
        <v>213</v>
      </c>
      <c r="S2836" s="499"/>
    </row>
    <row r="2837">
      <c r="B2837" s="497"/>
      <c r="H2837" s="500"/>
      <c r="O2837" s="500"/>
      <c r="Q2837" s="498" t="s">
        <v>213</v>
      </c>
      <c r="S2837" s="499"/>
    </row>
    <row r="2838">
      <c r="B2838" s="497"/>
      <c r="H2838" s="500"/>
      <c r="O2838" s="500"/>
      <c r="Q2838" s="498" t="s">
        <v>213</v>
      </c>
      <c r="S2838" s="499"/>
    </row>
    <row r="2839">
      <c r="B2839" s="497"/>
      <c r="H2839" s="500"/>
      <c r="O2839" s="500"/>
      <c r="Q2839" s="498" t="s">
        <v>213</v>
      </c>
      <c r="S2839" s="499"/>
    </row>
    <row r="2840">
      <c r="B2840" s="497"/>
      <c r="H2840" s="500"/>
      <c r="O2840" s="500"/>
      <c r="Q2840" s="498" t="s">
        <v>213</v>
      </c>
      <c r="S2840" s="499"/>
    </row>
    <row r="2841">
      <c r="B2841" s="497"/>
      <c r="H2841" s="500"/>
      <c r="O2841" s="500"/>
      <c r="Q2841" s="498" t="s">
        <v>213</v>
      </c>
      <c r="S2841" s="499"/>
    </row>
    <row r="2842">
      <c r="B2842" s="497"/>
      <c r="H2842" s="500"/>
      <c r="O2842" s="500"/>
      <c r="Q2842" s="498" t="s">
        <v>213</v>
      </c>
      <c r="S2842" s="499"/>
    </row>
    <row r="2843">
      <c r="B2843" s="497"/>
      <c r="H2843" s="500"/>
      <c r="O2843" s="500"/>
      <c r="Q2843" s="498" t="s">
        <v>213</v>
      </c>
      <c r="S2843" s="499"/>
    </row>
    <row r="2844">
      <c r="B2844" s="497"/>
      <c r="H2844" s="500"/>
      <c r="O2844" s="500"/>
      <c r="Q2844" s="498" t="s">
        <v>213</v>
      </c>
      <c r="S2844" s="499"/>
    </row>
    <row r="2845">
      <c r="B2845" s="497"/>
      <c r="H2845" s="500"/>
      <c r="O2845" s="500"/>
      <c r="Q2845" s="498" t="s">
        <v>213</v>
      </c>
      <c r="S2845" s="499"/>
    </row>
    <row r="2846">
      <c r="B2846" s="497"/>
      <c r="H2846" s="500"/>
      <c r="O2846" s="500"/>
      <c r="Q2846" s="498" t="s">
        <v>213</v>
      </c>
      <c r="S2846" s="499"/>
    </row>
    <row r="2847">
      <c r="B2847" s="497"/>
      <c r="H2847" s="500"/>
      <c r="O2847" s="500"/>
      <c r="Q2847" s="498" t="s">
        <v>213</v>
      </c>
      <c r="S2847" s="499"/>
    </row>
    <row r="2848">
      <c r="B2848" s="497"/>
      <c r="H2848" s="500"/>
      <c r="O2848" s="500"/>
      <c r="Q2848" s="498" t="s">
        <v>213</v>
      </c>
      <c r="S2848" s="499"/>
    </row>
    <row r="2849">
      <c r="B2849" s="497"/>
      <c r="H2849" s="500"/>
      <c r="O2849" s="500"/>
      <c r="Q2849" s="498" t="s">
        <v>213</v>
      </c>
      <c r="S2849" s="499"/>
    </row>
    <row r="2850">
      <c r="B2850" s="497"/>
      <c r="H2850" s="500"/>
      <c r="O2850" s="500"/>
      <c r="Q2850" s="498" t="s">
        <v>213</v>
      </c>
      <c r="S2850" s="499"/>
    </row>
    <row r="2851">
      <c r="B2851" s="497"/>
      <c r="H2851" s="500"/>
      <c r="O2851" s="500"/>
      <c r="Q2851" s="498" t="s">
        <v>213</v>
      </c>
      <c r="S2851" s="499"/>
    </row>
    <row r="2852">
      <c r="B2852" s="497"/>
      <c r="H2852" s="500"/>
      <c r="O2852" s="500"/>
      <c r="Q2852" s="498" t="s">
        <v>213</v>
      </c>
      <c r="S2852" s="499"/>
    </row>
    <row r="2853">
      <c r="B2853" s="497"/>
      <c r="H2853" s="500"/>
      <c r="O2853" s="500"/>
      <c r="Q2853" s="498" t="s">
        <v>213</v>
      </c>
      <c r="S2853" s="499"/>
    </row>
    <row r="2854">
      <c r="B2854" s="497"/>
      <c r="H2854" s="500"/>
      <c r="O2854" s="500"/>
      <c r="Q2854" s="498" t="s">
        <v>213</v>
      </c>
      <c r="S2854" s="499"/>
    </row>
    <row r="2855">
      <c r="B2855" s="497"/>
      <c r="H2855" s="500"/>
      <c r="O2855" s="500"/>
      <c r="Q2855" s="498" t="s">
        <v>213</v>
      </c>
      <c r="S2855" s="499"/>
    </row>
    <row r="2856">
      <c r="B2856" s="497"/>
      <c r="H2856" s="500"/>
      <c r="O2856" s="500"/>
      <c r="Q2856" s="498" t="s">
        <v>213</v>
      </c>
      <c r="S2856" s="499"/>
    </row>
    <row r="2857">
      <c r="B2857" s="497"/>
      <c r="H2857" s="500"/>
      <c r="O2857" s="500"/>
      <c r="Q2857" s="498" t="s">
        <v>213</v>
      </c>
      <c r="S2857" s="499"/>
    </row>
    <row r="2858">
      <c r="B2858" s="497"/>
      <c r="H2858" s="500"/>
      <c r="O2858" s="500"/>
      <c r="Q2858" s="498" t="s">
        <v>213</v>
      </c>
      <c r="S2858" s="499"/>
    </row>
    <row r="2859">
      <c r="B2859" s="497"/>
      <c r="H2859" s="500"/>
      <c r="O2859" s="500"/>
      <c r="Q2859" s="498" t="s">
        <v>213</v>
      </c>
      <c r="S2859" s="499"/>
    </row>
    <row r="2860">
      <c r="B2860" s="497"/>
      <c r="H2860" s="500"/>
      <c r="O2860" s="500"/>
      <c r="Q2860" s="498" t="s">
        <v>213</v>
      </c>
      <c r="S2860" s="499"/>
    </row>
    <row r="2861">
      <c r="B2861" s="497"/>
      <c r="H2861" s="500"/>
      <c r="O2861" s="500"/>
      <c r="Q2861" s="498" t="s">
        <v>213</v>
      </c>
      <c r="S2861" s="499"/>
    </row>
    <row r="2862">
      <c r="B2862" s="497"/>
      <c r="H2862" s="500"/>
      <c r="O2862" s="500"/>
      <c r="Q2862" s="498" t="s">
        <v>213</v>
      </c>
      <c r="S2862" s="499"/>
    </row>
    <row r="2863">
      <c r="B2863" s="497"/>
      <c r="H2863" s="500"/>
      <c r="O2863" s="500"/>
      <c r="Q2863" s="498" t="s">
        <v>213</v>
      </c>
      <c r="S2863" s="499"/>
    </row>
    <row r="2864">
      <c r="B2864" s="497"/>
      <c r="H2864" s="500"/>
      <c r="O2864" s="500"/>
      <c r="Q2864" s="498" t="s">
        <v>213</v>
      </c>
      <c r="S2864" s="499"/>
    </row>
    <row r="2865">
      <c r="B2865" s="497"/>
      <c r="H2865" s="500"/>
      <c r="O2865" s="500"/>
      <c r="Q2865" s="498" t="s">
        <v>213</v>
      </c>
      <c r="S2865" s="499"/>
    </row>
    <row r="2866">
      <c r="B2866" s="497"/>
      <c r="H2866" s="500"/>
      <c r="O2866" s="500"/>
      <c r="Q2866" s="498" t="s">
        <v>213</v>
      </c>
      <c r="S2866" s="499"/>
    </row>
    <row r="2867">
      <c r="B2867" s="497"/>
      <c r="H2867" s="500"/>
      <c r="O2867" s="500"/>
      <c r="Q2867" s="498" t="s">
        <v>213</v>
      </c>
      <c r="S2867" s="499"/>
    </row>
    <row r="2868">
      <c r="B2868" s="497"/>
      <c r="H2868" s="500"/>
      <c r="O2868" s="500"/>
      <c r="Q2868" s="498" t="s">
        <v>213</v>
      </c>
      <c r="S2868" s="499"/>
    </row>
    <row r="2869">
      <c r="B2869" s="497"/>
      <c r="H2869" s="500"/>
      <c r="O2869" s="500"/>
      <c r="Q2869" s="498" t="s">
        <v>213</v>
      </c>
      <c r="S2869" s="499"/>
    </row>
    <row r="2870">
      <c r="B2870" s="497"/>
      <c r="H2870" s="500"/>
      <c r="O2870" s="500"/>
      <c r="Q2870" s="498" t="s">
        <v>213</v>
      </c>
      <c r="S2870" s="499"/>
    </row>
    <row r="2871">
      <c r="B2871" s="497"/>
      <c r="H2871" s="500"/>
      <c r="O2871" s="500"/>
      <c r="Q2871" s="498" t="s">
        <v>213</v>
      </c>
      <c r="S2871" s="499"/>
    </row>
    <row r="2872">
      <c r="B2872" s="497"/>
      <c r="H2872" s="500"/>
      <c r="O2872" s="500"/>
      <c r="Q2872" s="498" t="s">
        <v>213</v>
      </c>
      <c r="S2872" s="499"/>
    </row>
    <row r="2873">
      <c r="B2873" s="497"/>
      <c r="H2873" s="500"/>
      <c r="O2873" s="500"/>
      <c r="Q2873" s="498" t="s">
        <v>213</v>
      </c>
      <c r="S2873" s="499"/>
    </row>
    <row r="2874">
      <c r="B2874" s="497"/>
      <c r="H2874" s="500"/>
      <c r="O2874" s="500"/>
      <c r="Q2874" s="498" t="s">
        <v>213</v>
      </c>
      <c r="S2874" s="499"/>
    </row>
    <row r="2875">
      <c r="B2875" s="497"/>
      <c r="H2875" s="500"/>
      <c r="O2875" s="500"/>
      <c r="Q2875" s="498" t="s">
        <v>213</v>
      </c>
      <c r="S2875" s="499"/>
    </row>
    <row r="2876">
      <c r="B2876" s="497"/>
      <c r="H2876" s="500"/>
      <c r="O2876" s="500"/>
      <c r="Q2876" s="498" t="s">
        <v>213</v>
      </c>
      <c r="S2876" s="499"/>
    </row>
    <row r="2877">
      <c r="B2877" s="497"/>
      <c r="H2877" s="500"/>
      <c r="O2877" s="500"/>
      <c r="Q2877" s="498" t="s">
        <v>213</v>
      </c>
      <c r="S2877" s="499"/>
    </row>
    <row r="2878">
      <c r="B2878" s="497"/>
      <c r="H2878" s="500"/>
      <c r="O2878" s="500"/>
      <c r="Q2878" s="498" t="s">
        <v>213</v>
      </c>
      <c r="S2878" s="499"/>
    </row>
    <row r="2879">
      <c r="B2879" s="497"/>
      <c r="H2879" s="500"/>
      <c r="O2879" s="500"/>
      <c r="Q2879" s="498" t="s">
        <v>213</v>
      </c>
      <c r="S2879" s="499"/>
    </row>
    <row r="2880">
      <c r="B2880" s="497"/>
      <c r="H2880" s="500"/>
      <c r="O2880" s="500"/>
      <c r="Q2880" s="498" t="s">
        <v>213</v>
      </c>
      <c r="S2880" s="499"/>
    </row>
    <row r="2881">
      <c r="B2881" s="497"/>
      <c r="H2881" s="500"/>
      <c r="O2881" s="500"/>
      <c r="Q2881" s="498" t="s">
        <v>213</v>
      </c>
      <c r="S2881" s="499"/>
    </row>
    <row r="2882">
      <c r="B2882" s="497"/>
      <c r="H2882" s="500"/>
      <c r="O2882" s="500"/>
      <c r="Q2882" s="498" t="s">
        <v>213</v>
      </c>
      <c r="S2882" s="499"/>
    </row>
    <row r="2883">
      <c r="B2883" s="497"/>
      <c r="H2883" s="500"/>
      <c r="O2883" s="500"/>
      <c r="Q2883" s="498" t="s">
        <v>213</v>
      </c>
      <c r="S2883" s="499"/>
    </row>
    <row r="2884">
      <c r="B2884" s="497"/>
      <c r="H2884" s="500"/>
      <c r="O2884" s="500"/>
      <c r="Q2884" s="498" t="s">
        <v>213</v>
      </c>
      <c r="S2884" s="499"/>
    </row>
    <row r="2885">
      <c r="B2885" s="497"/>
      <c r="H2885" s="500"/>
      <c r="O2885" s="500"/>
      <c r="Q2885" s="498" t="s">
        <v>213</v>
      </c>
      <c r="S2885" s="499"/>
    </row>
    <row r="2886">
      <c r="B2886" s="497"/>
      <c r="H2886" s="500"/>
      <c r="O2886" s="500"/>
      <c r="Q2886" s="498" t="s">
        <v>213</v>
      </c>
      <c r="S2886" s="499"/>
    </row>
    <row r="2887">
      <c r="B2887" s="497"/>
      <c r="H2887" s="500"/>
      <c r="O2887" s="500"/>
      <c r="Q2887" s="498" t="s">
        <v>213</v>
      </c>
      <c r="S2887" s="499"/>
    </row>
    <row r="2888">
      <c r="B2888" s="497"/>
      <c r="H2888" s="500"/>
      <c r="O2888" s="500"/>
      <c r="Q2888" s="498" t="s">
        <v>213</v>
      </c>
      <c r="S2888" s="499"/>
    </row>
    <row r="2889">
      <c r="B2889" s="497"/>
      <c r="H2889" s="500"/>
      <c r="O2889" s="500"/>
      <c r="Q2889" s="498" t="s">
        <v>213</v>
      </c>
      <c r="S2889" s="499"/>
    </row>
    <row r="2890">
      <c r="B2890" s="497"/>
      <c r="H2890" s="500"/>
      <c r="O2890" s="500"/>
      <c r="Q2890" s="498" t="s">
        <v>213</v>
      </c>
      <c r="S2890" s="499"/>
    </row>
    <row r="2891">
      <c r="B2891" s="497"/>
      <c r="H2891" s="500"/>
      <c r="O2891" s="500"/>
      <c r="Q2891" s="498" t="s">
        <v>213</v>
      </c>
      <c r="S2891" s="499"/>
    </row>
    <row r="2892">
      <c r="B2892" s="497"/>
      <c r="H2892" s="500"/>
      <c r="O2892" s="500"/>
      <c r="Q2892" s="498" t="s">
        <v>213</v>
      </c>
      <c r="S2892" s="499"/>
    </row>
    <row r="2893">
      <c r="B2893" s="497"/>
      <c r="H2893" s="500"/>
      <c r="O2893" s="500"/>
      <c r="Q2893" s="498" t="s">
        <v>213</v>
      </c>
      <c r="S2893" s="499"/>
    </row>
    <row r="2894">
      <c r="B2894" s="497"/>
      <c r="H2894" s="500"/>
      <c r="O2894" s="500"/>
      <c r="Q2894" s="498" t="s">
        <v>213</v>
      </c>
      <c r="S2894" s="499"/>
    </row>
    <row r="2895">
      <c r="B2895" s="497"/>
      <c r="H2895" s="500"/>
      <c r="O2895" s="500"/>
      <c r="Q2895" s="498" t="s">
        <v>213</v>
      </c>
      <c r="S2895" s="499"/>
    </row>
    <row r="2896">
      <c r="B2896" s="497"/>
      <c r="H2896" s="500"/>
      <c r="O2896" s="500"/>
      <c r="Q2896" s="498" t="s">
        <v>213</v>
      </c>
      <c r="S2896" s="499"/>
    </row>
    <row r="2897">
      <c r="B2897" s="497"/>
      <c r="H2897" s="500"/>
      <c r="O2897" s="500"/>
      <c r="Q2897" s="498" t="s">
        <v>213</v>
      </c>
      <c r="S2897" s="499"/>
    </row>
    <row r="2898">
      <c r="B2898" s="497"/>
      <c r="H2898" s="500"/>
      <c r="O2898" s="500"/>
      <c r="Q2898" s="498" t="s">
        <v>213</v>
      </c>
      <c r="S2898" s="499"/>
    </row>
    <row r="2899">
      <c r="B2899" s="497"/>
      <c r="H2899" s="500"/>
      <c r="O2899" s="500"/>
      <c r="Q2899" s="498" t="s">
        <v>213</v>
      </c>
      <c r="S2899" s="499"/>
    </row>
    <row r="2900">
      <c r="B2900" s="497"/>
      <c r="H2900" s="500"/>
      <c r="O2900" s="500"/>
      <c r="Q2900" s="498" t="s">
        <v>213</v>
      </c>
      <c r="S2900" s="499"/>
    </row>
    <row r="2901">
      <c r="B2901" s="497"/>
      <c r="H2901" s="500"/>
      <c r="O2901" s="500"/>
      <c r="Q2901" s="498" t="s">
        <v>213</v>
      </c>
      <c r="S2901" s="499"/>
    </row>
    <row r="2902">
      <c r="B2902" s="497"/>
      <c r="H2902" s="500"/>
      <c r="O2902" s="500"/>
      <c r="Q2902" s="498" t="s">
        <v>213</v>
      </c>
      <c r="S2902" s="499"/>
    </row>
    <row r="2903">
      <c r="B2903" s="497"/>
      <c r="H2903" s="500"/>
      <c r="O2903" s="500"/>
      <c r="Q2903" s="498" t="s">
        <v>213</v>
      </c>
      <c r="S2903" s="499"/>
    </row>
    <row r="2904">
      <c r="B2904" s="497"/>
      <c r="H2904" s="500"/>
      <c r="O2904" s="500"/>
      <c r="Q2904" s="498" t="s">
        <v>213</v>
      </c>
      <c r="S2904" s="499"/>
    </row>
    <row r="2905">
      <c r="B2905" s="497"/>
      <c r="H2905" s="500"/>
      <c r="O2905" s="500"/>
      <c r="Q2905" s="498" t="s">
        <v>213</v>
      </c>
      <c r="S2905" s="499"/>
    </row>
    <row r="2906">
      <c r="B2906" s="497"/>
      <c r="H2906" s="500"/>
      <c r="O2906" s="500"/>
      <c r="Q2906" s="498" t="s">
        <v>213</v>
      </c>
      <c r="S2906" s="499"/>
    </row>
    <row r="2907">
      <c r="B2907" s="497"/>
      <c r="H2907" s="500"/>
      <c r="O2907" s="500"/>
      <c r="Q2907" s="498" t="s">
        <v>213</v>
      </c>
      <c r="S2907" s="499"/>
    </row>
    <row r="2908">
      <c r="B2908" s="497"/>
      <c r="H2908" s="500"/>
      <c r="O2908" s="500"/>
      <c r="Q2908" s="498" t="s">
        <v>213</v>
      </c>
      <c r="S2908" s="499"/>
    </row>
    <row r="2909">
      <c r="B2909" s="497"/>
      <c r="H2909" s="500"/>
      <c r="O2909" s="500"/>
      <c r="Q2909" s="498" t="s">
        <v>213</v>
      </c>
      <c r="S2909" s="499"/>
    </row>
    <row r="2910">
      <c r="B2910" s="497"/>
      <c r="H2910" s="500"/>
      <c r="O2910" s="500"/>
      <c r="Q2910" s="498" t="s">
        <v>213</v>
      </c>
      <c r="S2910" s="499"/>
    </row>
    <row r="2911">
      <c r="B2911" s="497"/>
      <c r="H2911" s="500"/>
      <c r="O2911" s="500"/>
      <c r="Q2911" s="498" t="s">
        <v>213</v>
      </c>
      <c r="S2911" s="499"/>
    </row>
    <row r="2912">
      <c r="B2912" s="497"/>
      <c r="H2912" s="500"/>
      <c r="O2912" s="500"/>
      <c r="Q2912" s="498" t="s">
        <v>213</v>
      </c>
      <c r="S2912" s="499"/>
    </row>
    <row r="2913">
      <c r="B2913" s="497"/>
      <c r="H2913" s="500"/>
      <c r="O2913" s="500"/>
      <c r="Q2913" s="498" t="s">
        <v>213</v>
      </c>
      <c r="S2913" s="499"/>
    </row>
    <row r="2914">
      <c r="B2914" s="497"/>
      <c r="H2914" s="500"/>
      <c r="O2914" s="500"/>
      <c r="Q2914" s="498" t="s">
        <v>213</v>
      </c>
      <c r="S2914" s="499"/>
    </row>
    <row r="2915">
      <c r="B2915" s="497"/>
      <c r="H2915" s="500"/>
      <c r="O2915" s="500"/>
      <c r="Q2915" s="498" t="s">
        <v>213</v>
      </c>
      <c r="S2915" s="499"/>
    </row>
    <row r="2916">
      <c r="B2916" s="497"/>
      <c r="H2916" s="500"/>
      <c r="O2916" s="500"/>
      <c r="Q2916" s="498" t="s">
        <v>213</v>
      </c>
      <c r="S2916" s="499"/>
    </row>
    <row r="2917">
      <c r="B2917" s="497"/>
      <c r="H2917" s="500"/>
      <c r="O2917" s="500"/>
      <c r="Q2917" s="498" t="s">
        <v>213</v>
      </c>
      <c r="S2917" s="499"/>
    </row>
    <row r="2918">
      <c r="B2918" s="497"/>
      <c r="H2918" s="500"/>
      <c r="O2918" s="500"/>
      <c r="Q2918" s="498" t="s">
        <v>213</v>
      </c>
      <c r="S2918" s="499"/>
    </row>
    <row r="2919">
      <c r="B2919" s="497"/>
      <c r="H2919" s="500"/>
      <c r="O2919" s="500"/>
      <c r="Q2919" s="498" t="s">
        <v>213</v>
      </c>
      <c r="S2919" s="499"/>
    </row>
    <row r="2920">
      <c r="B2920" s="497"/>
      <c r="H2920" s="500"/>
      <c r="O2920" s="500"/>
      <c r="Q2920" s="498" t="s">
        <v>213</v>
      </c>
      <c r="S2920" s="499"/>
    </row>
    <row r="2921">
      <c r="B2921" s="497"/>
      <c r="H2921" s="500"/>
      <c r="O2921" s="500"/>
      <c r="Q2921" s="498" t="s">
        <v>213</v>
      </c>
      <c r="S2921" s="499"/>
    </row>
    <row r="2922">
      <c r="B2922" s="497"/>
      <c r="H2922" s="500"/>
      <c r="O2922" s="500"/>
      <c r="Q2922" s="498" t="s">
        <v>213</v>
      </c>
      <c r="S2922" s="499"/>
    </row>
    <row r="2923">
      <c r="B2923" s="497"/>
      <c r="H2923" s="500"/>
      <c r="O2923" s="500"/>
      <c r="Q2923" s="498" t="s">
        <v>213</v>
      </c>
      <c r="S2923" s="499"/>
    </row>
    <row r="2924">
      <c r="B2924" s="497"/>
      <c r="H2924" s="500"/>
      <c r="O2924" s="500"/>
      <c r="Q2924" s="498" t="s">
        <v>213</v>
      </c>
      <c r="S2924" s="499"/>
    </row>
    <row r="2925">
      <c r="B2925" s="497"/>
      <c r="H2925" s="500"/>
      <c r="O2925" s="500"/>
      <c r="Q2925" s="498" t="s">
        <v>213</v>
      </c>
      <c r="S2925" s="499"/>
    </row>
    <row r="2926">
      <c r="B2926" s="497"/>
      <c r="H2926" s="500"/>
      <c r="O2926" s="500"/>
      <c r="Q2926" s="498" t="s">
        <v>213</v>
      </c>
      <c r="S2926" s="499"/>
    </row>
    <row r="2927">
      <c r="B2927" s="497"/>
      <c r="H2927" s="500"/>
      <c r="O2927" s="500"/>
      <c r="Q2927" s="498" t="s">
        <v>213</v>
      </c>
      <c r="S2927" s="499"/>
    </row>
    <row r="2928">
      <c r="B2928" s="497"/>
      <c r="H2928" s="500"/>
      <c r="O2928" s="500"/>
      <c r="Q2928" s="498" t="s">
        <v>213</v>
      </c>
      <c r="S2928" s="499"/>
    </row>
    <row r="2929">
      <c r="B2929" s="497"/>
      <c r="H2929" s="500"/>
      <c r="O2929" s="500"/>
      <c r="Q2929" s="498" t="s">
        <v>213</v>
      </c>
      <c r="S2929" s="499"/>
    </row>
    <row r="2930">
      <c r="B2930" s="497"/>
      <c r="H2930" s="500"/>
      <c r="O2930" s="500"/>
      <c r="Q2930" s="498" t="s">
        <v>213</v>
      </c>
      <c r="S2930" s="499"/>
    </row>
    <row r="2931">
      <c r="B2931" s="497"/>
      <c r="H2931" s="500"/>
      <c r="O2931" s="500"/>
      <c r="Q2931" s="498" t="s">
        <v>213</v>
      </c>
      <c r="S2931" s="499"/>
    </row>
    <row r="2932">
      <c r="B2932" s="497"/>
      <c r="H2932" s="500"/>
      <c r="O2932" s="500"/>
      <c r="Q2932" s="498" t="s">
        <v>213</v>
      </c>
      <c r="S2932" s="499"/>
    </row>
    <row r="2933">
      <c r="B2933" s="497"/>
      <c r="H2933" s="500"/>
      <c r="O2933" s="500"/>
      <c r="Q2933" s="498" t="s">
        <v>213</v>
      </c>
      <c r="S2933" s="499"/>
    </row>
    <row r="2934">
      <c r="B2934" s="497"/>
      <c r="H2934" s="500"/>
      <c r="O2934" s="500"/>
      <c r="Q2934" s="498" t="s">
        <v>213</v>
      </c>
      <c r="S2934" s="499"/>
    </row>
    <row r="2935">
      <c r="B2935" s="497"/>
      <c r="H2935" s="500"/>
      <c r="O2935" s="500"/>
      <c r="Q2935" s="498" t="s">
        <v>213</v>
      </c>
      <c r="S2935" s="499"/>
    </row>
    <row r="2936">
      <c r="B2936" s="497"/>
      <c r="H2936" s="500"/>
      <c r="O2936" s="500"/>
      <c r="Q2936" s="498" t="s">
        <v>213</v>
      </c>
      <c r="S2936" s="499"/>
    </row>
    <row r="2937">
      <c r="B2937" s="497"/>
      <c r="H2937" s="500"/>
      <c r="O2937" s="500"/>
      <c r="Q2937" s="498" t="s">
        <v>213</v>
      </c>
      <c r="S2937" s="499"/>
    </row>
    <row r="2938">
      <c r="B2938" s="497"/>
      <c r="H2938" s="500"/>
      <c r="O2938" s="500"/>
      <c r="Q2938" s="498" t="s">
        <v>213</v>
      </c>
      <c r="S2938" s="499"/>
    </row>
    <row r="2939">
      <c r="B2939" s="497"/>
      <c r="H2939" s="500"/>
      <c r="O2939" s="500"/>
      <c r="Q2939" s="498" t="s">
        <v>213</v>
      </c>
      <c r="S2939" s="499"/>
    </row>
    <row r="2940">
      <c r="B2940" s="497"/>
      <c r="H2940" s="500"/>
      <c r="O2940" s="500"/>
      <c r="Q2940" s="498" t="s">
        <v>213</v>
      </c>
      <c r="S2940" s="499"/>
    </row>
    <row r="2941">
      <c r="B2941" s="497"/>
      <c r="H2941" s="500"/>
      <c r="O2941" s="500"/>
      <c r="Q2941" s="498" t="s">
        <v>213</v>
      </c>
      <c r="S2941" s="499"/>
    </row>
    <row r="2942">
      <c r="B2942" s="497"/>
      <c r="H2942" s="500"/>
      <c r="O2942" s="500"/>
      <c r="Q2942" s="498" t="s">
        <v>213</v>
      </c>
      <c r="S2942" s="499"/>
    </row>
    <row r="2943">
      <c r="B2943" s="497"/>
      <c r="H2943" s="500"/>
      <c r="O2943" s="500"/>
      <c r="Q2943" s="498" t="s">
        <v>213</v>
      </c>
      <c r="S2943" s="499"/>
    </row>
    <row r="2944">
      <c r="B2944" s="497"/>
      <c r="H2944" s="500"/>
      <c r="O2944" s="500"/>
      <c r="Q2944" s="498" t="s">
        <v>213</v>
      </c>
      <c r="S2944" s="499"/>
    </row>
    <row r="2945">
      <c r="B2945" s="497"/>
      <c r="H2945" s="500"/>
      <c r="O2945" s="500"/>
      <c r="Q2945" s="498" t="s">
        <v>213</v>
      </c>
      <c r="S2945" s="499"/>
    </row>
    <row r="2946">
      <c r="B2946" s="497"/>
      <c r="H2946" s="500"/>
      <c r="O2946" s="500"/>
      <c r="Q2946" s="498" t="s">
        <v>213</v>
      </c>
      <c r="S2946" s="499"/>
    </row>
    <row r="2947">
      <c r="B2947" s="497"/>
      <c r="H2947" s="500"/>
      <c r="O2947" s="500"/>
      <c r="Q2947" s="498" t="s">
        <v>213</v>
      </c>
      <c r="S2947" s="499"/>
    </row>
    <row r="2948">
      <c r="B2948" s="497"/>
      <c r="H2948" s="500"/>
      <c r="O2948" s="500"/>
      <c r="Q2948" s="498" t="s">
        <v>213</v>
      </c>
      <c r="S2948" s="499"/>
    </row>
    <row r="2949">
      <c r="B2949" s="497"/>
      <c r="H2949" s="500"/>
      <c r="O2949" s="500"/>
      <c r="Q2949" s="498" t="s">
        <v>213</v>
      </c>
      <c r="S2949" s="499"/>
    </row>
    <row r="2950">
      <c r="B2950" s="497"/>
      <c r="H2950" s="500"/>
      <c r="O2950" s="500"/>
      <c r="Q2950" s="498" t="s">
        <v>213</v>
      </c>
      <c r="S2950" s="499"/>
    </row>
    <row r="2951">
      <c r="B2951" s="497"/>
      <c r="H2951" s="500"/>
      <c r="O2951" s="500"/>
      <c r="Q2951" s="498" t="s">
        <v>213</v>
      </c>
      <c r="S2951" s="499"/>
    </row>
    <row r="2952">
      <c r="B2952" s="497"/>
      <c r="H2952" s="500"/>
      <c r="O2952" s="500"/>
      <c r="Q2952" s="498" t="s">
        <v>213</v>
      </c>
      <c r="S2952" s="499"/>
    </row>
    <row r="2953">
      <c r="B2953" s="497"/>
      <c r="H2953" s="500"/>
      <c r="O2953" s="500"/>
      <c r="Q2953" s="498" t="s">
        <v>213</v>
      </c>
      <c r="S2953" s="499"/>
    </row>
    <row r="2954">
      <c r="B2954" s="497"/>
      <c r="H2954" s="500"/>
      <c r="O2954" s="500"/>
      <c r="Q2954" s="498" t="s">
        <v>213</v>
      </c>
      <c r="S2954" s="499"/>
    </row>
    <row r="2955">
      <c r="B2955" s="497"/>
      <c r="H2955" s="500"/>
      <c r="O2955" s="500"/>
      <c r="Q2955" s="498" t="s">
        <v>213</v>
      </c>
      <c r="S2955" s="499"/>
    </row>
    <row r="2956">
      <c r="B2956" s="497"/>
      <c r="H2956" s="500"/>
      <c r="O2956" s="500"/>
      <c r="Q2956" s="498" t="s">
        <v>213</v>
      </c>
      <c r="S2956" s="499"/>
    </row>
    <row r="2957">
      <c r="B2957" s="497"/>
      <c r="H2957" s="500"/>
      <c r="O2957" s="500"/>
      <c r="Q2957" s="498" t="s">
        <v>213</v>
      </c>
      <c r="S2957" s="499"/>
    </row>
    <row r="2958">
      <c r="B2958" s="497"/>
      <c r="H2958" s="500"/>
      <c r="O2958" s="500"/>
      <c r="Q2958" s="498" t="s">
        <v>213</v>
      </c>
      <c r="S2958" s="499"/>
    </row>
    <row r="2959">
      <c r="B2959" s="497"/>
      <c r="H2959" s="500"/>
      <c r="O2959" s="500"/>
      <c r="Q2959" s="498" t="s">
        <v>213</v>
      </c>
      <c r="S2959" s="499"/>
    </row>
    <row r="2960">
      <c r="B2960" s="497"/>
      <c r="H2960" s="500"/>
      <c r="O2960" s="500"/>
      <c r="Q2960" s="498" t="s">
        <v>213</v>
      </c>
      <c r="S2960" s="499"/>
    </row>
    <row r="2961">
      <c r="B2961" s="497"/>
      <c r="H2961" s="500"/>
      <c r="O2961" s="500"/>
      <c r="Q2961" s="498" t="s">
        <v>213</v>
      </c>
      <c r="S2961" s="499"/>
    </row>
    <row r="2962">
      <c r="B2962" s="497"/>
      <c r="H2962" s="500"/>
      <c r="O2962" s="500"/>
      <c r="Q2962" s="498" t="s">
        <v>213</v>
      </c>
      <c r="S2962" s="499"/>
    </row>
    <row r="2963">
      <c r="B2963" s="497"/>
      <c r="H2963" s="500"/>
      <c r="O2963" s="500"/>
      <c r="Q2963" s="498" t="s">
        <v>213</v>
      </c>
      <c r="S2963" s="499"/>
    </row>
    <row r="2964">
      <c r="B2964" s="497"/>
      <c r="H2964" s="500"/>
      <c r="O2964" s="500"/>
      <c r="Q2964" s="498" t="s">
        <v>213</v>
      </c>
      <c r="S2964" s="499"/>
    </row>
    <row r="2965">
      <c r="B2965" s="497"/>
      <c r="H2965" s="500"/>
      <c r="O2965" s="500"/>
      <c r="Q2965" s="498" t="s">
        <v>213</v>
      </c>
      <c r="S2965" s="499"/>
    </row>
    <row r="2966">
      <c r="B2966" s="497"/>
      <c r="H2966" s="500"/>
      <c r="O2966" s="500"/>
      <c r="Q2966" s="498" t="s">
        <v>213</v>
      </c>
      <c r="S2966" s="499"/>
    </row>
    <row r="2967">
      <c r="B2967" s="497"/>
      <c r="H2967" s="500"/>
      <c r="O2967" s="500"/>
      <c r="Q2967" s="498" t="s">
        <v>213</v>
      </c>
      <c r="S2967" s="499"/>
    </row>
    <row r="2968">
      <c r="B2968" s="497"/>
      <c r="H2968" s="500"/>
      <c r="O2968" s="500"/>
      <c r="Q2968" s="498" t="s">
        <v>213</v>
      </c>
      <c r="S2968" s="499"/>
    </row>
    <row r="2969">
      <c r="B2969" s="497"/>
      <c r="H2969" s="500"/>
      <c r="O2969" s="500"/>
      <c r="Q2969" s="498" t="s">
        <v>213</v>
      </c>
      <c r="S2969" s="499"/>
    </row>
    <row r="2970">
      <c r="B2970" s="497"/>
      <c r="H2970" s="500"/>
      <c r="O2970" s="500"/>
      <c r="Q2970" s="498" t="s">
        <v>213</v>
      </c>
      <c r="S2970" s="499"/>
    </row>
    <row r="2971">
      <c r="B2971" s="497"/>
      <c r="H2971" s="500"/>
      <c r="O2971" s="500"/>
      <c r="Q2971" s="498" t="s">
        <v>213</v>
      </c>
      <c r="S2971" s="499"/>
    </row>
    <row r="2972">
      <c r="B2972" s="497"/>
      <c r="H2972" s="500"/>
      <c r="O2972" s="500"/>
      <c r="Q2972" s="498" t="s">
        <v>213</v>
      </c>
      <c r="S2972" s="499"/>
    </row>
    <row r="2973">
      <c r="B2973" s="497"/>
      <c r="H2973" s="500"/>
      <c r="O2973" s="500"/>
      <c r="Q2973" s="498" t="s">
        <v>213</v>
      </c>
      <c r="S2973" s="499"/>
    </row>
    <row r="2974">
      <c r="B2974" s="497"/>
      <c r="H2974" s="500"/>
      <c r="O2974" s="500"/>
      <c r="Q2974" s="498" t="s">
        <v>213</v>
      </c>
      <c r="S2974" s="499"/>
    </row>
    <row r="2975">
      <c r="B2975" s="497"/>
      <c r="H2975" s="500"/>
      <c r="O2975" s="500"/>
      <c r="Q2975" s="498" t="s">
        <v>213</v>
      </c>
      <c r="S2975" s="499"/>
    </row>
    <row r="2976">
      <c r="B2976" s="497"/>
      <c r="H2976" s="500"/>
      <c r="O2976" s="500"/>
      <c r="Q2976" s="498" t="s">
        <v>213</v>
      </c>
      <c r="S2976" s="499"/>
    </row>
    <row r="2977">
      <c r="B2977" s="497"/>
      <c r="H2977" s="500"/>
      <c r="O2977" s="500"/>
      <c r="Q2977" s="498" t="s">
        <v>213</v>
      </c>
      <c r="S2977" s="499"/>
    </row>
    <row r="2978">
      <c r="B2978" s="497"/>
      <c r="H2978" s="500"/>
      <c r="O2978" s="500"/>
      <c r="Q2978" s="498" t="s">
        <v>213</v>
      </c>
      <c r="S2978" s="499"/>
    </row>
    <row r="2979">
      <c r="B2979" s="497"/>
      <c r="H2979" s="500"/>
      <c r="O2979" s="500"/>
      <c r="Q2979" s="498" t="s">
        <v>213</v>
      </c>
      <c r="S2979" s="499"/>
    </row>
    <row r="2980">
      <c r="B2980" s="497"/>
      <c r="H2980" s="500"/>
      <c r="O2980" s="500"/>
      <c r="Q2980" s="498" t="s">
        <v>213</v>
      </c>
      <c r="S2980" s="499"/>
    </row>
    <row r="2981">
      <c r="B2981" s="497"/>
      <c r="H2981" s="500"/>
      <c r="O2981" s="500"/>
      <c r="Q2981" s="498" t="s">
        <v>213</v>
      </c>
      <c r="S2981" s="499"/>
    </row>
    <row r="2982">
      <c r="B2982" s="497"/>
      <c r="H2982" s="500"/>
      <c r="O2982" s="500"/>
      <c r="Q2982" s="498" t="s">
        <v>213</v>
      </c>
      <c r="S2982" s="499"/>
    </row>
    <row r="2983">
      <c r="B2983" s="497"/>
      <c r="H2983" s="500"/>
      <c r="O2983" s="500"/>
      <c r="Q2983" s="498" t="s">
        <v>213</v>
      </c>
      <c r="S2983" s="499"/>
    </row>
    <row r="2984">
      <c r="B2984" s="497"/>
      <c r="H2984" s="500"/>
      <c r="O2984" s="500"/>
      <c r="Q2984" s="498" t="s">
        <v>213</v>
      </c>
      <c r="S2984" s="499"/>
    </row>
    <row r="2985">
      <c r="B2985" s="497"/>
      <c r="H2985" s="500"/>
      <c r="O2985" s="500"/>
      <c r="Q2985" s="498" t="s">
        <v>213</v>
      </c>
      <c r="S2985" s="499"/>
    </row>
    <row r="2986">
      <c r="B2986" s="497"/>
      <c r="H2986" s="500"/>
      <c r="O2986" s="500"/>
      <c r="Q2986" s="498" t="s">
        <v>213</v>
      </c>
      <c r="S2986" s="499"/>
    </row>
    <row r="2987">
      <c r="B2987" s="497"/>
      <c r="H2987" s="500"/>
      <c r="O2987" s="500"/>
      <c r="Q2987" s="498" t="s">
        <v>213</v>
      </c>
      <c r="S2987" s="499"/>
    </row>
    <row r="2988">
      <c r="B2988" s="497"/>
      <c r="H2988" s="500"/>
      <c r="O2988" s="500"/>
      <c r="Q2988" s="498" t="s">
        <v>213</v>
      </c>
      <c r="S2988" s="499"/>
    </row>
    <row r="2989">
      <c r="B2989" s="497"/>
      <c r="H2989" s="500"/>
      <c r="O2989" s="500"/>
      <c r="Q2989" s="498" t="s">
        <v>213</v>
      </c>
      <c r="S2989" s="499"/>
    </row>
    <row r="2990">
      <c r="B2990" s="497"/>
      <c r="H2990" s="500"/>
      <c r="O2990" s="500"/>
      <c r="Q2990" s="498" t="s">
        <v>213</v>
      </c>
      <c r="S2990" s="499"/>
    </row>
    <row r="2991">
      <c r="B2991" s="497"/>
      <c r="H2991" s="500"/>
      <c r="O2991" s="500"/>
      <c r="Q2991" s="498" t="s">
        <v>213</v>
      </c>
      <c r="S2991" s="499"/>
    </row>
    <row r="2992">
      <c r="B2992" s="497"/>
      <c r="H2992" s="500"/>
      <c r="O2992" s="500"/>
      <c r="Q2992" s="498" t="s">
        <v>213</v>
      </c>
      <c r="S2992" s="499"/>
    </row>
    <row r="2993">
      <c r="B2993" s="497"/>
      <c r="H2993" s="500"/>
      <c r="O2993" s="500"/>
      <c r="Q2993" s="498" t="s">
        <v>213</v>
      </c>
      <c r="S2993" s="499"/>
    </row>
    <row r="2994">
      <c r="B2994" s="497"/>
      <c r="H2994" s="500"/>
      <c r="O2994" s="500"/>
      <c r="Q2994" s="498" t="s">
        <v>213</v>
      </c>
      <c r="S2994" s="499"/>
    </row>
    <row r="2995">
      <c r="B2995" s="497"/>
      <c r="H2995" s="500"/>
      <c r="O2995" s="500"/>
      <c r="Q2995" s="498" t="s">
        <v>213</v>
      </c>
      <c r="S2995" s="499"/>
    </row>
    <row r="2996">
      <c r="B2996" s="497"/>
      <c r="H2996" s="500"/>
      <c r="O2996" s="500"/>
      <c r="Q2996" s="498" t="s">
        <v>213</v>
      </c>
      <c r="S2996" s="499"/>
    </row>
    <row r="2997">
      <c r="B2997" s="497"/>
      <c r="H2997" s="500"/>
      <c r="O2997" s="500"/>
      <c r="Q2997" s="498" t="s">
        <v>213</v>
      </c>
      <c r="S2997" s="499"/>
    </row>
    <row r="2998">
      <c r="B2998" s="497"/>
      <c r="H2998" s="500"/>
      <c r="O2998" s="500"/>
      <c r="Q2998" s="498" t="s">
        <v>213</v>
      </c>
      <c r="S2998" s="499"/>
    </row>
    <row r="2999">
      <c r="B2999" s="497"/>
      <c r="H2999" s="500"/>
      <c r="O2999" s="500"/>
      <c r="Q2999" s="498" t="s">
        <v>213</v>
      </c>
      <c r="S2999" s="499"/>
    </row>
    <row r="3000">
      <c r="B3000" s="497"/>
      <c r="H3000" s="500"/>
      <c r="O3000" s="500"/>
      <c r="Q3000" s="498" t="s">
        <v>213</v>
      </c>
      <c r="S3000" s="499"/>
    </row>
    <row r="3001">
      <c r="B3001" s="497"/>
      <c r="H3001" s="500"/>
      <c r="O3001" s="500"/>
      <c r="Q3001" s="498" t="s">
        <v>213</v>
      </c>
      <c r="S3001" s="499"/>
    </row>
    <row r="3002">
      <c r="B3002" s="497"/>
      <c r="H3002" s="500"/>
      <c r="O3002" s="500"/>
      <c r="Q3002" s="498" t="s">
        <v>213</v>
      </c>
      <c r="S3002" s="499"/>
    </row>
    <row r="3003">
      <c r="B3003" s="497"/>
      <c r="H3003" s="500"/>
      <c r="O3003" s="500"/>
      <c r="Q3003" s="498" t="s">
        <v>213</v>
      </c>
      <c r="S3003" s="499"/>
    </row>
    <row r="3004">
      <c r="B3004" s="497"/>
      <c r="H3004" s="500"/>
      <c r="O3004" s="500"/>
      <c r="Q3004" s="498" t="s">
        <v>213</v>
      </c>
      <c r="S3004" s="499"/>
    </row>
    <row r="3005">
      <c r="B3005" s="497"/>
      <c r="H3005" s="500"/>
      <c r="O3005" s="500"/>
      <c r="Q3005" s="498" t="s">
        <v>213</v>
      </c>
      <c r="S3005" s="499"/>
    </row>
    <row r="3006">
      <c r="B3006" s="497"/>
      <c r="H3006" s="500"/>
      <c r="O3006" s="500"/>
      <c r="Q3006" s="498" t="s">
        <v>213</v>
      </c>
      <c r="S3006" s="499"/>
    </row>
    <row r="3007">
      <c r="B3007" s="497"/>
      <c r="H3007" s="500"/>
      <c r="O3007" s="500"/>
      <c r="Q3007" s="498" t="s">
        <v>213</v>
      </c>
      <c r="S3007" s="499"/>
    </row>
    <row r="3008">
      <c r="B3008" s="497"/>
      <c r="H3008" s="500"/>
      <c r="O3008" s="500"/>
      <c r="Q3008" s="498" t="s">
        <v>213</v>
      </c>
      <c r="S3008" s="499"/>
    </row>
    <row r="3009">
      <c r="B3009" s="497"/>
      <c r="H3009" s="500"/>
      <c r="O3009" s="500"/>
      <c r="Q3009" s="498" t="s">
        <v>213</v>
      </c>
      <c r="S3009" s="499"/>
    </row>
    <row r="3010">
      <c r="B3010" s="497"/>
      <c r="H3010" s="500"/>
      <c r="O3010" s="500"/>
      <c r="Q3010" s="498" t="s">
        <v>213</v>
      </c>
      <c r="S3010" s="499"/>
    </row>
    <row r="3011">
      <c r="B3011" s="497"/>
      <c r="H3011" s="500"/>
      <c r="O3011" s="500"/>
      <c r="Q3011" s="498" t="s">
        <v>213</v>
      </c>
      <c r="S3011" s="499"/>
    </row>
    <row r="3012">
      <c r="B3012" s="497"/>
      <c r="H3012" s="500"/>
      <c r="O3012" s="500"/>
      <c r="Q3012" s="498" t="s">
        <v>213</v>
      </c>
      <c r="S3012" s="499"/>
    </row>
    <row r="3013">
      <c r="B3013" s="497"/>
      <c r="H3013" s="500"/>
      <c r="O3013" s="500"/>
      <c r="Q3013" s="498" t="s">
        <v>213</v>
      </c>
      <c r="S3013" s="499"/>
    </row>
    <row r="3014">
      <c r="B3014" s="497"/>
      <c r="H3014" s="500"/>
      <c r="O3014" s="500"/>
      <c r="Q3014" s="498" t="s">
        <v>213</v>
      </c>
      <c r="S3014" s="499"/>
    </row>
    <row r="3015">
      <c r="B3015" s="497"/>
      <c r="H3015" s="500"/>
      <c r="O3015" s="500"/>
      <c r="Q3015" s="498" t="s">
        <v>213</v>
      </c>
      <c r="S3015" s="499"/>
    </row>
    <row r="3016">
      <c r="B3016" s="497"/>
      <c r="H3016" s="500"/>
      <c r="O3016" s="500"/>
      <c r="Q3016" s="498" t="s">
        <v>213</v>
      </c>
      <c r="S3016" s="499"/>
    </row>
    <row r="3017">
      <c r="B3017" s="497"/>
      <c r="H3017" s="500"/>
      <c r="O3017" s="500"/>
      <c r="Q3017" s="498" t="s">
        <v>213</v>
      </c>
      <c r="S3017" s="499"/>
    </row>
    <row r="3018">
      <c r="B3018" s="497"/>
      <c r="H3018" s="500"/>
      <c r="O3018" s="500"/>
      <c r="Q3018" s="498" t="s">
        <v>213</v>
      </c>
      <c r="S3018" s="499"/>
    </row>
    <row r="3019">
      <c r="B3019" s="497"/>
      <c r="H3019" s="500"/>
      <c r="O3019" s="500"/>
      <c r="Q3019" s="498" t="s">
        <v>213</v>
      </c>
      <c r="S3019" s="499"/>
    </row>
    <row r="3020">
      <c r="B3020" s="497"/>
      <c r="H3020" s="500"/>
      <c r="O3020" s="500"/>
      <c r="Q3020" s="498" t="s">
        <v>213</v>
      </c>
      <c r="S3020" s="499"/>
    </row>
    <row r="3021">
      <c r="B3021" s="497"/>
      <c r="H3021" s="500"/>
      <c r="O3021" s="500"/>
      <c r="Q3021" s="498" t="s">
        <v>213</v>
      </c>
      <c r="S3021" s="499"/>
    </row>
    <row r="3022">
      <c r="B3022" s="497"/>
      <c r="H3022" s="500"/>
      <c r="O3022" s="500"/>
      <c r="Q3022" s="498" t="s">
        <v>213</v>
      </c>
      <c r="S3022" s="499"/>
    </row>
    <row r="3023">
      <c r="B3023" s="497"/>
      <c r="H3023" s="500"/>
      <c r="O3023" s="500"/>
      <c r="Q3023" s="498" t="s">
        <v>213</v>
      </c>
      <c r="S3023" s="499"/>
    </row>
    <row r="3024">
      <c r="B3024" s="497"/>
      <c r="H3024" s="500"/>
      <c r="O3024" s="500"/>
      <c r="Q3024" s="498" t="s">
        <v>213</v>
      </c>
      <c r="S3024" s="499"/>
    </row>
    <row r="3025">
      <c r="B3025" s="497"/>
      <c r="H3025" s="500"/>
      <c r="O3025" s="500"/>
      <c r="Q3025" s="498" t="s">
        <v>213</v>
      </c>
      <c r="S3025" s="499"/>
    </row>
    <row r="3026">
      <c r="B3026" s="497"/>
      <c r="H3026" s="500"/>
      <c r="O3026" s="500"/>
      <c r="Q3026" s="498" t="s">
        <v>213</v>
      </c>
      <c r="S3026" s="499"/>
    </row>
    <row r="3027">
      <c r="B3027" s="497"/>
      <c r="H3027" s="500"/>
      <c r="O3027" s="500"/>
      <c r="Q3027" s="498" t="s">
        <v>213</v>
      </c>
      <c r="S3027" s="499"/>
    </row>
    <row r="3028">
      <c r="B3028" s="497"/>
      <c r="H3028" s="500"/>
      <c r="O3028" s="500"/>
      <c r="Q3028" s="498" t="s">
        <v>213</v>
      </c>
      <c r="S3028" s="499"/>
    </row>
    <row r="3029">
      <c r="B3029" s="497"/>
      <c r="H3029" s="500"/>
      <c r="O3029" s="500"/>
      <c r="Q3029" s="498" t="s">
        <v>213</v>
      </c>
      <c r="S3029" s="499"/>
    </row>
    <row r="3030">
      <c r="B3030" s="497"/>
      <c r="H3030" s="500"/>
      <c r="O3030" s="500"/>
      <c r="Q3030" s="498" t="s">
        <v>213</v>
      </c>
      <c r="S3030" s="499"/>
    </row>
    <row r="3031">
      <c r="B3031" s="497"/>
      <c r="H3031" s="500"/>
      <c r="O3031" s="500"/>
      <c r="Q3031" s="498" t="s">
        <v>213</v>
      </c>
      <c r="S3031" s="499"/>
    </row>
    <row r="3032">
      <c r="B3032" s="497"/>
      <c r="H3032" s="500"/>
      <c r="O3032" s="500"/>
      <c r="Q3032" s="498" t="s">
        <v>213</v>
      </c>
      <c r="S3032" s="499"/>
    </row>
    <row r="3033">
      <c r="B3033" s="497"/>
      <c r="H3033" s="500"/>
      <c r="O3033" s="500"/>
      <c r="Q3033" s="498" t="s">
        <v>213</v>
      </c>
      <c r="S3033" s="499"/>
    </row>
    <row r="3034">
      <c r="B3034" s="497"/>
      <c r="H3034" s="500"/>
      <c r="O3034" s="500"/>
      <c r="Q3034" s="498" t="s">
        <v>213</v>
      </c>
      <c r="S3034" s="499"/>
    </row>
    <row r="3035">
      <c r="B3035" s="497"/>
      <c r="H3035" s="500"/>
      <c r="O3035" s="500"/>
      <c r="Q3035" s="498" t="s">
        <v>213</v>
      </c>
      <c r="S3035" s="499"/>
    </row>
    <row r="3036">
      <c r="B3036" s="497"/>
      <c r="H3036" s="500"/>
      <c r="O3036" s="500"/>
      <c r="Q3036" s="498" t="s">
        <v>213</v>
      </c>
      <c r="S3036" s="499"/>
    </row>
    <row r="3037">
      <c r="B3037" s="497"/>
      <c r="H3037" s="500"/>
      <c r="O3037" s="500"/>
      <c r="Q3037" s="498" t="s">
        <v>213</v>
      </c>
      <c r="S3037" s="499"/>
    </row>
    <row r="3038">
      <c r="B3038" s="497"/>
      <c r="H3038" s="500"/>
      <c r="O3038" s="500"/>
      <c r="Q3038" s="498" t="s">
        <v>213</v>
      </c>
      <c r="S3038" s="499"/>
    </row>
    <row r="3039">
      <c r="B3039" s="497"/>
      <c r="H3039" s="500"/>
      <c r="O3039" s="500"/>
      <c r="Q3039" s="498" t="s">
        <v>213</v>
      </c>
      <c r="S3039" s="499"/>
    </row>
    <row r="3040">
      <c r="B3040" s="497"/>
      <c r="H3040" s="500"/>
      <c r="O3040" s="500"/>
      <c r="Q3040" s="498" t="s">
        <v>213</v>
      </c>
      <c r="S3040" s="499"/>
    </row>
    <row r="3041">
      <c r="B3041" s="497"/>
      <c r="H3041" s="500"/>
      <c r="O3041" s="500"/>
      <c r="Q3041" s="498" t="s">
        <v>213</v>
      </c>
      <c r="S3041" s="499"/>
    </row>
    <row r="3042">
      <c r="B3042" s="497"/>
      <c r="H3042" s="500"/>
      <c r="O3042" s="500"/>
      <c r="Q3042" s="498" t="s">
        <v>213</v>
      </c>
      <c r="S3042" s="499"/>
    </row>
    <row r="3043">
      <c r="B3043" s="497"/>
      <c r="H3043" s="500"/>
      <c r="O3043" s="500"/>
      <c r="Q3043" s="498" t="s">
        <v>213</v>
      </c>
      <c r="S3043" s="499"/>
    </row>
    <row r="3044">
      <c r="B3044" s="497"/>
      <c r="H3044" s="500"/>
      <c r="O3044" s="500"/>
      <c r="Q3044" s="498" t="s">
        <v>213</v>
      </c>
      <c r="S3044" s="499"/>
    </row>
    <row r="3045">
      <c r="B3045" s="497"/>
      <c r="H3045" s="500"/>
      <c r="O3045" s="500"/>
      <c r="Q3045" s="498" t="s">
        <v>213</v>
      </c>
      <c r="S3045" s="499"/>
    </row>
    <row r="3046">
      <c r="B3046" s="497"/>
      <c r="H3046" s="500"/>
      <c r="O3046" s="500"/>
      <c r="Q3046" s="498" t="s">
        <v>213</v>
      </c>
      <c r="S3046" s="499"/>
    </row>
    <row r="3047">
      <c r="B3047" s="497"/>
      <c r="H3047" s="500"/>
      <c r="O3047" s="500"/>
      <c r="Q3047" s="498" t="s">
        <v>213</v>
      </c>
      <c r="S3047" s="499"/>
    </row>
    <row r="3048">
      <c r="B3048" s="497"/>
      <c r="H3048" s="500"/>
      <c r="O3048" s="500"/>
      <c r="Q3048" s="498" t="s">
        <v>213</v>
      </c>
      <c r="S3048" s="499"/>
    </row>
    <row r="3049">
      <c r="B3049" s="497"/>
      <c r="H3049" s="500"/>
      <c r="O3049" s="500"/>
      <c r="Q3049" s="498" t="s">
        <v>213</v>
      </c>
      <c r="S3049" s="499"/>
    </row>
    <row r="3050">
      <c r="B3050" s="497"/>
      <c r="H3050" s="500"/>
      <c r="O3050" s="500"/>
      <c r="Q3050" s="498" t="s">
        <v>213</v>
      </c>
      <c r="S3050" s="499"/>
    </row>
    <row r="3051">
      <c r="B3051" s="497"/>
      <c r="H3051" s="500"/>
      <c r="O3051" s="500"/>
      <c r="Q3051" s="498" t="s">
        <v>213</v>
      </c>
      <c r="S3051" s="499"/>
    </row>
    <row r="3052">
      <c r="B3052" s="497"/>
      <c r="H3052" s="500"/>
      <c r="O3052" s="500"/>
      <c r="Q3052" s="498" t="s">
        <v>213</v>
      </c>
      <c r="S3052" s="499"/>
    </row>
    <row r="3053">
      <c r="B3053" s="497"/>
      <c r="H3053" s="500"/>
      <c r="O3053" s="500"/>
      <c r="Q3053" s="498" t="s">
        <v>213</v>
      </c>
      <c r="S3053" s="499"/>
    </row>
    <row r="3054">
      <c r="B3054" s="497"/>
      <c r="H3054" s="500"/>
      <c r="O3054" s="500"/>
      <c r="Q3054" s="498" t="s">
        <v>213</v>
      </c>
      <c r="S3054" s="499"/>
    </row>
    <row r="3055">
      <c r="B3055" s="497"/>
      <c r="H3055" s="500"/>
      <c r="O3055" s="500"/>
      <c r="Q3055" s="498" t="s">
        <v>213</v>
      </c>
      <c r="S3055" s="499"/>
    </row>
    <row r="3056">
      <c r="B3056" s="497"/>
      <c r="H3056" s="500"/>
      <c r="O3056" s="500"/>
      <c r="Q3056" s="498" t="s">
        <v>213</v>
      </c>
      <c r="S3056" s="499"/>
    </row>
    <row r="3057">
      <c r="B3057" s="497"/>
      <c r="H3057" s="500"/>
      <c r="O3057" s="500"/>
      <c r="Q3057" s="498" t="s">
        <v>213</v>
      </c>
      <c r="S3057" s="499"/>
    </row>
    <row r="3058">
      <c r="B3058" s="497"/>
      <c r="H3058" s="500"/>
      <c r="O3058" s="500"/>
      <c r="Q3058" s="498" t="s">
        <v>213</v>
      </c>
      <c r="S3058" s="499"/>
    </row>
    <row r="3059">
      <c r="B3059" s="497"/>
      <c r="H3059" s="500"/>
      <c r="O3059" s="500"/>
      <c r="Q3059" s="498" t="s">
        <v>213</v>
      </c>
      <c r="S3059" s="499"/>
    </row>
    <row r="3060">
      <c r="B3060" s="497"/>
      <c r="H3060" s="500"/>
      <c r="O3060" s="500"/>
      <c r="Q3060" s="498" t="s">
        <v>213</v>
      </c>
      <c r="S3060" s="499"/>
    </row>
    <row r="3061">
      <c r="B3061" s="497"/>
      <c r="H3061" s="500"/>
      <c r="O3061" s="500"/>
      <c r="Q3061" s="498" t="s">
        <v>213</v>
      </c>
      <c r="S3061" s="499"/>
    </row>
    <row r="3062">
      <c r="B3062" s="497"/>
      <c r="H3062" s="500"/>
      <c r="O3062" s="500"/>
      <c r="Q3062" s="498" t="s">
        <v>213</v>
      </c>
      <c r="S3062" s="499"/>
    </row>
    <row r="3063">
      <c r="B3063" s="497"/>
      <c r="H3063" s="500"/>
      <c r="O3063" s="500"/>
      <c r="Q3063" s="498" t="s">
        <v>213</v>
      </c>
      <c r="S3063" s="499"/>
    </row>
    <row r="3064">
      <c r="B3064" s="497"/>
      <c r="H3064" s="500"/>
      <c r="O3064" s="500"/>
      <c r="Q3064" s="498" t="s">
        <v>213</v>
      </c>
      <c r="S3064" s="499"/>
    </row>
    <row r="3065">
      <c r="B3065" s="497"/>
      <c r="H3065" s="500"/>
      <c r="O3065" s="500"/>
      <c r="Q3065" s="498" t="s">
        <v>213</v>
      </c>
      <c r="S3065" s="499"/>
    </row>
    <row r="3066">
      <c r="B3066" s="497"/>
      <c r="H3066" s="500"/>
      <c r="O3066" s="500"/>
      <c r="Q3066" s="498" t="s">
        <v>213</v>
      </c>
      <c r="S3066" s="499"/>
    </row>
    <row r="3067">
      <c r="B3067" s="497"/>
      <c r="H3067" s="500"/>
      <c r="O3067" s="500"/>
      <c r="Q3067" s="498" t="s">
        <v>213</v>
      </c>
      <c r="S3067" s="499"/>
    </row>
    <row r="3068">
      <c r="B3068" s="497"/>
      <c r="H3068" s="500"/>
      <c r="O3068" s="500"/>
      <c r="Q3068" s="498" t="s">
        <v>213</v>
      </c>
      <c r="S3068" s="499"/>
    </row>
    <row r="3069">
      <c r="B3069" s="497"/>
      <c r="H3069" s="500"/>
      <c r="O3069" s="500"/>
      <c r="Q3069" s="498" t="s">
        <v>213</v>
      </c>
      <c r="S3069" s="499"/>
    </row>
    <row r="3070">
      <c r="B3070" s="497"/>
      <c r="H3070" s="500"/>
      <c r="O3070" s="500"/>
      <c r="Q3070" s="498" t="s">
        <v>213</v>
      </c>
      <c r="S3070" s="499"/>
    </row>
    <row r="3071">
      <c r="B3071" s="497"/>
      <c r="H3071" s="500"/>
      <c r="O3071" s="500"/>
      <c r="Q3071" s="498" t="s">
        <v>213</v>
      </c>
      <c r="S3071" s="499"/>
    </row>
    <row r="3072">
      <c r="B3072" s="497"/>
      <c r="H3072" s="500"/>
      <c r="O3072" s="500"/>
      <c r="Q3072" s="498" t="s">
        <v>213</v>
      </c>
      <c r="S3072" s="499"/>
    </row>
    <row r="3073">
      <c r="B3073" s="497"/>
      <c r="H3073" s="500"/>
      <c r="O3073" s="500"/>
      <c r="Q3073" s="498" t="s">
        <v>213</v>
      </c>
      <c r="S3073" s="499"/>
    </row>
    <row r="3074">
      <c r="B3074" s="497"/>
      <c r="H3074" s="500"/>
      <c r="O3074" s="500"/>
      <c r="Q3074" s="498" t="s">
        <v>213</v>
      </c>
      <c r="S3074" s="499"/>
    </row>
    <row r="3075">
      <c r="B3075" s="497"/>
      <c r="H3075" s="500"/>
      <c r="O3075" s="500"/>
      <c r="Q3075" s="498" t="s">
        <v>213</v>
      </c>
      <c r="S3075" s="499"/>
    </row>
    <row r="3076">
      <c r="B3076" s="497"/>
      <c r="H3076" s="500"/>
      <c r="O3076" s="500"/>
      <c r="Q3076" s="498" t="s">
        <v>213</v>
      </c>
      <c r="S3076" s="499"/>
    </row>
    <row r="3077">
      <c r="B3077" s="497"/>
      <c r="H3077" s="500"/>
      <c r="O3077" s="500"/>
      <c r="Q3077" s="498" t="s">
        <v>213</v>
      </c>
      <c r="S3077" s="499"/>
    </row>
    <row r="3078">
      <c r="B3078" s="497"/>
      <c r="H3078" s="500"/>
      <c r="O3078" s="500"/>
      <c r="Q3078" s="498" t="s">
        <v>213</v>
      </c>
      <c r="S3078" s="499"/>
    </row>
    <row r="3079">
      <c r="B3079" s="497"/>
      <c r="H3079" s="500"/>
      <c r="O3079" s="500"/>
      <c r="Q3079" s="498" t="s">
        <v>213</v>
      </c>
      <c r="S3079" s="499"/>
    </row>
    <row r="3080">
      <c r="B3080" s="497"/>
      <c r="H3080" s="500"/>
      <c r="O3080" s="500"/>
      <c r="Q3080" s="498" t="s">
        <v>213</v>
      </c>
      <c r="S3080" s="499"/>
    </row>
    <row r="3081">
      <c r="B3081" s="497"/>
      <c r="H3081" s="500"/>
      <c r="O3081" s="500"/>
      <c r="Q3081" s="498" t="s">
        <v>213</v>
      </c>
      <c r="S3081" s="499"/>
    </row>
    <row r="3082">
      <c r="B3082" s="497"/>
      <c r="H3082" s="500"/>
      <c r="O3082" s="500"/>
      <c r="Q3082" s="498" t="s">
        <v>213</v>
      </c>
      <c r="S3082" s="499"/>
    </row>
    <row r="3083">
      <c r="B3083" s="497"/>
      <c r="H3083" s="500"/>
      <c r="O3083" s="500"/>
      <c r="Q3083" s="498" t="s">
        <v>213</v>
      </c>
      <c r="S3083" s="499"/>
    </row>
    <row r="3084">
      <c r="B3084" s="497"/>
      <c r="H3084" s="500"/>
      <c r="O3084" s="500"/>
      <c r="Q3084" s="498" t="s">
        <v>213</v>
      </c>
      <c r="S3084" s="499"/>
    </row>
    <row r="3085">
      <c r="B3085" s="497"/>
      <c r="H3085" s="500"/>
      <c r="O3085" s="500"/>
      <c r="Q3085" s="498" t="s">
        <v>213</v>
      </c>
      <c r="S3085" s="499"/>
    </row>
    <row r="3086">
      <c r="B3086" s="497"/>
      <c r="H3086" s="500"/>
      <c r="O3086" s="500"/>
      <c r="Q3086" s="498" t="s">
        <v>213</v>
      </c>
      <c r="S3086" s="499"/>
    </row>
    <row r="3087">
      <c r="B3087" s="497"/>
      <c r="H3087" s="500"/>
      <c r="O3087" s="500"/>
      <c r="Q3087" s="498" t="s">
        <v>213</v>
      </c>
      <c r="S3087" s="499"/>
    </row>
    <row r="3088">
      <c r="B3088" s="497"/>
      <c r="H3088" s="500"/>
      <c r="O3088" s="500"/>
      <c r="Q3088" s="498" t="s">
        <v>213</v>
      </c>
      <c r="S3088" s="499"/>
    </row>
    <row r="3089">
      <c r="B3089" s="497"/>
      <c r="H3089" s="500"/>
      <c r="O3089" s="500"/>
      <c r="Q3089" s="498" t="s">
        <v>213</v>
      </c>
      <c r="S3089" s="499"/>
    </row>
    <row r="3090">
      <c r="B3090" s="497"/>
      <c r="H3090" s="500"/>
      <c r="O3090" s="500"/>
      <c r="Q3090" s="498" t="s">
        <v>213</v>
      </c>
      <c r="S3090" s="499"/>
    </row>
    <row r="3091">
      <c r="B3091" s="497"/>
      <c r="H3091" s="500"/>
      <c r="O3091" s="500"/>
      <c r="Q3091" s="498" t="s">
        <v>213</v>
      </c>
      <c r="S3091" s="499"/>
    </row>
    <row r="3092">
      <c r="B3092" s="497"/>
      <c r="H3092" s="500"/>
      <c r="O3092" s="500"/>
      <c r="Q3092" s="498" t="s">
        <v>213</v>
      </c>
      <c r="S3092" s="499"/>
    </row>
    <row r="3093">
      <c r="B3093" s="497"/>
      <c r="H3093" s="500"/>
      <c r="O3093" s="500"/>
      <c r="Q3093" s="498" t="s">
        <v>213</v>
      </c>
      <c r="S3093" s="499"/>
    </row>
    <row r="3094">
      <c r="B3094" s="497"/>
      <c r="H3094" s="500"/>
      <c r="O3094" s="500"/>
      <c r="Q3094" s="498" t="s">
        <v>213</v>
      </c>
      <c r="S3094" s="499"/>
    </row>
    <row r="3095">
      <c r="B3095" s="497"/>
      <c r="H3095" s="500"/>
      <c r="O3095" s="500"/>
      <c r="Q3095" s="498" t="s">
        <v>213</v>
      </c>
      <c r="S3095" s="499"/>
    </row>
    <row r="3096">
      <c r="B3096" s="497"/>
      <c r="H3096" s="500"/>
      <c r="O3096" s="500"/>
      <c r="Q3096" s="498" t="s">
        <v>213</v>
      </c>
      <c r="S3096" s="499"/>
    </row>
    <row r="3097">
      <c r="B3097" s="497"/>
      <c r="H3097" s="500"/>
      <c r="O3097" s="500"/>
      <c r="Q3097" s="498" t="s">
        <v>213</v>
      </c>
      <c r="S3097" s="499"/>
    </row>
    <row r="3098">
      <c r="B3098" s="497"/>
      <c r="H3098" s="500"/>
      <c r="O3098" s="500"/>
      <c r="Q3098" s="498" t="s">
        <v>213</v>
      </c>
      <c r="S3098" s="499"/>
    </row>
    <row r="3099">
      <c r="B3099" s="497"/>
      <c r="H3099" s="500"/>
      <c r="O3099" s="500"/>
      <c r="Q3099" s="498" t="s">
        <v>213</v>
      </c>
      <c r="S3099" s="499"/>
    </row>
    <row r="3100">
      <c r="B3100" s="497"/>
      <c r="H3100" s="500"/>
      <c r="O3100" s="500"/>
      <c r="Q3100" s="498" t="s">
        <v>213</v>
      </c>
      <c r="S3100" s="499"/>
    </row>
    <row r="3101">
      <c r="B3101" s="497"/>
      <c r="H3101" s="500"/>
      <c r="O3101" s="500"/>
      <c r="Q3101" s="498" t="s">
        <v>213</v>
      </c>
      <c r="S3101" s="499"/>
    </row>
    <row r="3102">
      <c r="B3102" s="497"/>
      <c r="H3102" s="500"/>
      <c r="O3102" s="500"/>
      <c r="Q3102" s="498" t="s">
        <v>213</v>
      </c>
      <c r="S3102" s="499"/>
    </row>
    <row r="3103">
      <c r="B3103" s="497"/>
      <c r="H3103" s="500"/>
      <c r="O3103" s="500"/>
      <c r="Q3103" s="498" t="s">
        <v>213</v>
      </c>
      <c r="S3103" s="499"/>
    </row>
    <row r="3104">
      <c r="B3104" s="497"/>
      <c r="H3104" s="500"/>
      <c r="O3104" s="500"/>
      <c r="Q3104" s="498" t="s">
        <v>213</v>
      </c>
      <c r="S3104" s="499"/>
    </row>
    <row r="3105">
      <c r="B3105" s="497"/>
      <c r="H3105" s="500"/>
      <c r="O3105" s="500"/>
      <c r="Q3105" s="498" t="s">
        <v>213</v>
      </c>
      <c r="S3105" s="499"/>
    </row>
    <row r="3106">
      <c r="B3106" s="497"/>
      <c r="H3106" s="500"/>
      <c r="O3106" s="500"/>
      <c r="Q3106" s="498" t="s">
        <v>213</v>
      </c>
      <c r="S3106" s="499"/>
    </row>
    <row r="3107">
      <c r="B3107" s="497"/>
      <c r="H3107" s="500"/>
      <c r="O3107" s="500"/>
      <c r="Q3107" s="498" t="s">
        <v>213</v>
      </c>
      <c r="S3107" s="499"/>
    </row>
    <row r="3108">
      <c r="B3108" s="497"/>
      <c r="H3108" s="500"/>
      <c r="O3108" s="500"/>
      <c r="Q3108" s="498" t="s">
        <v>213</v>
      </c>
      <c r="S3108" s="499"/>
    </row>
    <row r="3109">
      <c r="B3109" s="497"/>
      <c r="H3109" s="500"/>
      <c r="O3109" s="500"/>
      <c r="Q3109" s="498" t="s">
        <v>213</v>
      </c>
      <c r="S3109" s="499"/>
    </row>
    <row r="3110">
      <c r="B3110" s="497"/>
      <c r="H3110" s="500"/>
      <c r="O3110" s="500"/>
      <c r="Q3110" s="498" t="s">
        <v>213</v>
      </c>
      <c r="S3110" s="499"/>
    </row>
    <row r="3111">
      <c r="B3111" s="497"/>
      <c r="H3111" s="500"/>
      <c r="O3111" s="500"/>
      <c r="Q3111" s="498" t="s">
        <v>213</v>
      </c>
      <c r="S3111" s="499"/>
    </row>
    <row r="3112">
      <c r="B3112" s="497"/>
      <c r="H3112" s="500"/>
      <c r="O3112" s="500"/>
      <c r="Q3112" s="498" t="s">
        <v>213</v>
      </c>
      <c r="S3112" s="499"/>
    </row>
    <row r="3113">
      <c r="B3113" s="497"/>
      <c r="H3113" s="500"/>
      <c r="O3113" s="500"/>
      <c r="Q3113" s="498" t="s">
        <v>213</v>
      </c>
      <c r="S3113" s="499"/>
    </row>
    <row r="3114">
      <c r="B3114" s="497"/>
      <c r="H3114" s="500"/>
      <c r="O3114" s="500"/>
      <c r="Q3114" s="498" t="s">
        <v>213</v>
      </c>
      <c r="S3114" s="499"/>
    </row>
    <row r="3115">
      <c r="B3115" s="497"/>
      <c r="H3115" s="500"/>
      <c r="O3115" s="500"/>
      <c r="Q3115" s="498" t="s">
        <v>213</v>
      </c>
      <c r="S3115" s="499"/>
    </row>
    <row r="3116">
      <c r="B3116" s="497"/>
      <c r="H3116" s="500"/>
      <c r="O3116" s="500"/>
      <c r="Q3116" s="498" t="s">
        <v>213</v>
      </c>
      <c r="S3116" s="499"/>
    </row>
    <row r="3117">
      <c r="B3117" s="497"/>
      <c r="H3117" s="500"/>
      <c r="O3117" s="500"/>
      <c r="Q3117" s="498" t="s">
        <v>213</v>
      </c>
      <c r="S3117" s="499"/>
    </row>
    <row r="3118">
      <c r="B3118" s="497"/>
      <c r="H3118" s="500"/>
      <c r="O3118" s="500"/>
      <c r="Q3118" s="498" t="s">
        <v>213</v>
      </c>
      <c r="S3118" s="499"/>
    </row>
    <row r="3119">
      <c r="B3119" s="497"/>
      <c r="H3119" s="500"/>
      <c r="O3119" s="500"/>
      <c r="Q3119" s="498" t="s">
        <v>213</v>
      </c>
      <c r="S3119" s="499"/>
    </row>
    <row r="3120">
      <c r="B3120" s="497"/>
      <c r="H3120" s="500"/>
      <c r="O3120" s="500"/>
      <c r="Q3120" s="498" t="s">
        <v>213</v>
      </c>
      <c r="S3120" s="499"/>
    </row>
    <row r="3121">
      <c r="B3121" s="497"/>
      <c r="H3121" s="500"/>
      <c r="O3121" s="500"/>
      <c r="Q3121" s="498" t="s">
        <v>213</v>
      </c>
      <c r="S3121" s="499"/>
    </row>
    <row r="3122">
      <c r="B3122" s="497"/>
      <c r="H3122" s="500"/>
      <c r="O3122" s="500"/>
      <c r="Q3122" s="498" t="s">
        <v>213</v>
      </c>
      <c r="S3122" s="499"/>
    </row>
    <row r="3123">
      <c r="B3123" s="497"/>
      <c r="H3123" s="500"/>
      <c r="O3123" s="500"/>
      <c r="Q3123" s="498" t="s">
        <v>213</v>
      </c>
      <c r="S3123" s="499"/>
    </row>
    <row r="3124">
      <c r="B3124" s="497"/>
      <c r="H3124" s="500"/>
      <c r="O3124" s="500"/>
      <c r="Q3124" s="498" t="s">
        <v>213</v>
      </c>
      <c r="S3124" s="499"/>
    </row>
    <row r="3125">
      <c r="B3125" s="497"/>
      <c r="H3125" s="500"/>
      <c r="O3125" s="500"/>
      <c r="Q3125" s="498" t="s">
        <v>213</v>
      </c>
      <c r="S3125" s="499"/>
    </row>
    <row r="3126">
      <c r="B3126" s="497"/>
      <c r="H3126" s="500"/>
      <c r="O3126" s="500"/>
      <c r="Q3126" s="498" t="s">
        <v>213</v>
      </c>
      <c r="S3126" s="499"/>
    </row>
    <row r="3127">
      <c r="B3127" s="497"/>
      <c r="H3127" s="500"/>
      <c r="O3127" s="500"/>
      <c r="Q3127" s="498" t="s">
        <v>213</v>
      </c>
      <c r="S3127" s="499"/>
    </row>
    <row r="3128">
      <c r="B3128" s="497"/>
      <c r="H3128" s="500"/>
      <c r="O3128" s="500"/>
      <c r="Q3128" s="498" t="s">
        <v>213</v>
      </c>
      <c r="S3128" s="499"/>
    </row>
    <row r="3129">
      <c r="B3129" s="497"/>
      <c r="H3129" s="500"/>
      <c r="O3129" s="500"/>
      <c r="Q3129" s="498" t="s">
        <v>213</v>
      </c>
      <c r="S3129" s="499"/>
    </row>
    <row r="3130">
      <c r="B3130" s="497"/>
      <c r="H3130" s="500"/>
      <c r="O3130" s="500"/>
      <c r="Q3130" s="498" t="s">
        <v>213</v>
      </c>
      <c r="S3130" s="499"/>
    </row>
    <row r="3131">
      <c r="B3131" s="497"/>
      <c r="H3131" s="500"/>
      <c r="O3131" s="500"/>
      <c r="Q3131" s="498" t="s">
        <v>213</v>
      </c>
      <c r="S3131" s="499"/>
    </row>
    <row r="3132">
      <c r="B3132" s="497"/>
      <c r="H3132" s="500"/>
      <c r="O3132" s="500"/>
      <c r="Q3132" s="498" t="s">
        <v>213</v>
      </c>
      <c r="S3132" s="499"/>
    </row>
    <row r="3133">
      <c r="B3133" s="497"/>
      <c r="H3133" s="500"/>
      <c r="O3133" s="500"/>
      <c r="Q3133" s="498" t="s">
        <v>213</v>
      </c>
      <c r="S3133" s="499"/>
    </row>
    <row r="3134">
      <c r="B3134" s="497"/>
      <c r="H3134" s="500"/>
      <c r="O3134" s="500"/>
      <c r="Q3134" s="498" t="s">
        <v>213</v>
      </c>
      <c r="S3134" s="499"/>
    </row>
    <row r="3135">
      <c r="B3135" s="497"/>
      <c r="H3135" s="500"/>
      <c r="O3135" s="500"/>
      <c r="Q3135" s="498" t="s">
        <v>213</v>
      </c>
      <c r="S3135" s="499"/>
    </row>
    <row r="3136">
      <c r="B3136" s="497"/>
      <c r="H3136" s="500"/>
      <c r="O3136" s="500"/>
      <c r="Q3136" s="498" t="s">
        <v>213</v>
      </c>
      <c r="S3136" s="499"/>
    </row>
    <row r="3137">
      <c r="B3137" s="497"/>
      <c r="H3137" s="500"/>
      <c r="O3137" s="500"/>
      <c r="Q3137" s="498" t="s">
        <v>213</v>
      </c>
      <c r="S3137" s="499"/>
    </row>
    <row r="3138">
      <c r="B3138" s="497"/>
      <c r="H3138" s="500"/>
      <c r="O3138" s="500"/>
      <c r="Q3138" s="498" t="s">
        <v>213</v>
      </c>
      <c r="S3138" s="499"/>
    </row>
    <row r="3139">
      <c r="B3139" s="497"/>
      <c r="H3139" s="500"/>
      <c r="O3139" s="500"/>
      <c r="Q3139" s="498" t="s">
        <v>213</v>
      </c>
      <c r="S3139" s="499"/>
    </row>
    <row r="3140">
      <c r="B3140" s="497"/>
      <c r="H3140" s="500"/>
      <c r="O3140" s="500"/>
      <c r="Q3140" s="498" t="s">
        <v>213</v>
      </c>
      <c r="S3140" s="499"/>
    </row>
    <row r="3141">
      <c r="B3141" s="497"/>
      <c r="H3141" s="500"/>
      <c r="O3141" s="500"/>
      <c r="Q3141" s="498" t="s">
        <v>213</v>
      </c>
      <c r="S3141" s="499"/>
    </row>
    <row r="3142">
      <c r="B3142" s="497"/>
      <c r="H3142" s="500"/>
      <c r="O3142" s="500"/>
      <c r="Q3142" s="498" t="s">
        <v>213</v>
      </c>
      <c r="S3142" s="499"/>
    </row>
    <row r="3143">
      <c r="B3143" s="497"/>
      <c r="H3143" s="500"/>
      <c r="O3143" s="500"/>
      <c r="Q3143" s="498" t="s">
        <v>213</v>
      </c>
      <c r="S3143" s="499"/>
    </row>
    <row r="3144">
      <c r="B3144" s="497"/>
      <c r="H3144" s="500"/>
      <c r="O3144" s="500"/>
      <c r="Q3144" s="498" t="s">
        <v>213</v>
      </c>
      <c r="S3144" s="499"/>
    </row>
    <row r="3145">
      <c r="B3145" s="497"/>
      <c r="H3145" s="500"/>
      <c r="O3145" s="500"/>
      <c r="Q3145" s="498" t="s">
        <v>213</v>
      </c>
      <c r="S3145" s="499"/>
    </row>
    <row r="3146">
      <c r="B3146" s="497"/>
      <c r="H3146" s="500"/>
      <c r="O3146" s="500"/>
      <c r="Q3146" s="498" t="s">
        <v>213</v>
      </c>
      <c r="S3146" s="499"/>
    </row>
    <row r="3147">
      <c r="B3147" s="497"/>
      <c r="H3147" s="500"/>
      <c r="O3147" s="500"/>
      <c r="Q3147" s="498" t="s">
        <v>213</v>
      </c>
      <c r="S3147" s="499"/>
    </row>
    <row r="3148">
      <c r="B3148" s="497"/>
      <c r="H3148" s="500"/>
      <c r="O3148" s="500"/>
      <c r="Q3148" s="498" t="s">
        <v>213</v>
      </c>
      <c r="S3148" s="499"/>
    </row>
    <row r="3149">
      <c r="B3149" s="497"/>
      <c r="H3149" s="500"/>
      <c r="O3149" s="500"/>
      <c r="Q3149" s="498" t="s">
        <v>213</v>
      </c>
      <c r="S3149" s="499"/>
    </row>
    <row r="3150">
      <c r="B3150" s="497"/>
      <c r="H3150" s="500"/>
      <c r="O3150" s="500"/>
      <c r="Q3150" s="498" t="s">
        <v>213</v>
      </c>
      <c r="S3150" s="499"/>
    </row>
    <row r="3151">
      <c r="B3151" s="497"/>
      <c r="H3151" s="500"/>
      <c r="O3151" s="500"/>
      <c r="Q3151" s="498" t="s">
        <v>213</v>
      </c>
      <c r="S3151" s="499"/>
    </row>
    <row r="3152">
      <c r="B3152" s="497"/>
      <c r="H3152" s="500"/>
      <c r="O3152" s="500"/>
      <c r="Q3152" s="498" t="s">
        <v>213</v>
      </c>
      <c r="S3152" s="499"/>
    </row>
    <row r="3153">
      <c r="B3153" s="497"/>
      <c r="H3153" s="500"/>
      <c r="O3153" s="500"/>
      <c r="Q3153" s="498" t="s">
        <v>213</v>
      </c>
      <c r="S3153" s="499"/>
    </row>
    <row r="3154">
      <c r="B3154" s="497"/>
      <c r="H3154" s="500"/>
      <c r="O3154" s="500"/>
      <c r="Q3154" s="498" t="s">
        <v>213</v>
      </c>
      <c r="S3154" s="499"/>
    </row>
    <row r="3155">
      <c r="B3155" s="497"/>
      <c r="H3155" s="500"/>
      <c r="O3155" s="500"/>
      <c r="Q3155" s="498" t="s">
        <v>213</v>
      </c>
      <c r="S3155" s="499"/>
    </row>
    <row r="3156">
      <c r="B3156" s="497"/>
      <c r="H3156" s="500"/>
      <c r="O3156" s="500"/>
      <c r="Q3156" s="498" t="s">
        <v>213</v>
      </c>
      <c r="S3156" s="499"/>
    </row>
    <row r="3157">
      <c r="B3157" s="497"/>
      <c r="H3157" s="500"/>
      <c r="O3157" s="500"/>
      <c r="Q3157" s="498" t="s">
        <v>213</v>
      </c>
      <c r="S3157" s="499"/>
    </row>
    <row r="3158">
      <c r="B3158" s="497"/>
      <c r="H3158" s="500"/>
      <c r="O3158" s="500"/>
      <c r="Q3158" s="498" t="s">
        <v>213</v>
      </c>
      <c r="S3158" s="499"/>
    </row>
    <row r="3159">
      <c r="B3159" s="497"/>
      <c r="H3159" s="500"/>
      <c r="O3159" s="500"/>
      <c r="Q3159" s="498" t="s">
        <v>213</v>
      </c>
      <c r="S3159" s="499"/>
    </row>
    <row r="3160">
      <c r="B3160" s="497"/>
      <c r="H3160" s="500"/>
      <c r="O3160" s="500"/>
      <c r="Q3160" s="498" t="s">
        <v>213</v>
      </c>
      <c r="S3160" s="499"/>
    </row>
    <row r="3161">
      <c r="B3161" s="497"/>
      <c r="H3161" s="500"/>
      <c r="O3161" s="500"/>
      <c r="Q3161" s="498" t="s">
        <v>213</v>
      </c>
      <c r="S3161" s="499"/>
    </row>
    <row r="3162">
      <c r="B3162" s="497"/>
      <c r="H3162" s="500"/>
      <c r="O3162" s="500"/>
      <c r="Q3162" s="498" t="s">
        <v>213</v>
      </c>
      <c r="S3162" s="499"/>
    </row>
    <row r="3163">
      <c r="B3163" s="497"/>
      <c r="H3163" s="500"/>
      <c r="O3163" s="500"/>
      <c r="Q3163" s="498" t="s">
        <v>213</v>
      </c>
      <c r="S3163" s="499"/>
    </row>
    <row r="3164">
      <c r="B3164" s="497"/>
      <c r="H3164" s="500"/>
      <c r="O3164" s="500"/>
      <c r="Q3164" s="498" t="s">
        <v>213</v>
      </c>
      <c r="S3164" s="499"/>
    </row>
    <row r="3165">
      <c r="B3165" s="497"/>
      <c r="H3165" s="500"/>
      <c r="O3165" s="500"/>
      <c r="Q3165" s="498" t="s">
        <v>213</v>
      </c>
      <c r="S3165" s="499"/>
    </row>
    <row r="3166">
      <c r="B3166" s="497"/>
      <c r="H3166" s="500"/>
      <c r="O3166" s="500"/>
      <c r="Q3166" s="498" t="s">
        <v>213</v>
      </c>
      <c r="S3166" s="499"/>
    </row>
    <row r="3167">
      <c r="B3167" s="497"/>
      <c r="H3167" s="500"/>
      <c r="O3167" s="500"/>
      <c r="Q3167" s="498" t="s">
        <v>213</v>
      </c>
      <c r="S3167" s="499"/>
    </row>
    <row r="3168">
      <c r="B3168" s="497"/>
      <c r="H3168" s="500"/>
      <c r="O3168" s="500"/>
      <c r="Q3168" s="498" t="s">
        <v>213</v>
      </c>
      <c r="S3168" s="499"/>
    </row>
    <row r="3169">
      <c r="B3169" s="497"/>
      <c r="H3169" s="500"/>
      <c r="O3169" s="500"/>
      <c r="Q3169" s="498" t="s">
        <v>213</v>
      </c>
      <c r="S3169" s="499"/>
    </row>
    <row r="3170">
      <c r="B3170" s="497"/>
      <c r="H3170" s="500"/>
      <c r="O3170" s="500"/>
      <c r="Q3170" s="498" t="s">
        <v>213</v>
      </c>
      <c r="S3170" s="499"/>
    </row>
    <row r="3171">
      <c r="B3171" s="497"/>
      <c r="H3171" s="500"/>
      <c r="O3171" s="500"/>
      <c r="Q3171" s="498" t="s">
        <v>213</v>
      </c>
      <c r="S3171" s="499"/>
    </row>
    <row r="3172">
      <c r="B3172" s="497"/>
      <c r="H3172" s="500"/>
      <c r="O3172" s="500"/>
      <c r="Q3172" s="498" t="s">
        <v>213</v>
      </c>
      <c r="S3172" s="499"/>
    </row>
    <row r="3173">
      <c r="B3173" s="497"/>
      <c r="H3173" s="500"/>
      <c r="O3173" s="500"/>
      <c r="Q3173" s="498" t="s">
        <v>213</v>
      </c>
      <c r="S3173" s="499"/>
    </row>
    <row r="3174">
      <c r="B3174" s="497"/>
      <c r="H3174" s="500"/>
      <c r="O3174" s="500"/>
      <c r="Q3174" s="498" t="s">
        <v>213</v>
      </c>
      <c r="S3174" s="499"/>
    </row>
    <row r="3175">
      <c r="B3175" s="497"/>
      <c r="H3175" s="500"/>
      <c r="O3175" s="500"/>
      <c r="Q3175" s="498" t="s">
        <v>213</v>
      </c>
      <c r="S3175" s="499"/>
    </row>
    <row r="3176">
      <c r="B3176" s="497"/>
      <c r="H3176" s="500"/>
      <c r="O3176" s="500"/>
      <c r="Q3176" s="498" t="s">
        <v>213</v>
      </c>
      <c r="S3176" s="499"/>
    </row>
    <row r="3177">
      <c r="B3177" s="497"/>
      <c r="H3177" s="500"/>
      <c r="O3177" s="500"/>
      <c r="Q3177" s="498" t="s">
        <v>213</v>
      </c>
      <c r="S3177" s="499"/>
    </row>
    <row r="3178">
      <c r="B3178" s="497"/>
      <c r="H3178" s="500"/>
      <c r="O3178" s="500"/>
      <c r="Q3178" s="498" t="s">
        <v>213</v>
      </c>
      <c r="S3178" s="499"/>
    </row>
    <row r="3179">
      <c r="B3179" s="497"/>
      <c r="H3179" s="500"/>
      <c r="O3179" s="500"/>
      <c r="Q3179" s="498" t="s">
        <v>213</v>
      </c>
      <c r="S3179" s="499"/>
    </row>
    <row r="3180">
      <c r="B3180" s="497"/>
      <c r="H3180" s="500"/>
      <c r="O3180" s="500"/>
      <c r="Q3180" s="498" t="s">
        <v>213</v>
      </c>
      <c r="S3180" s="499"/>
    </row>
    <row r="3181">
      <c r="B3181" s="497"/>
      <c r="H3181" s="500"/>
      <c r="O3181" s="500"/>
      <c r="Q3181" s="498" t="s">
        <v>213</v>
      </c>
      <c r="S3181" s="499"/>
    </row>
    <row r="3182">
      <c r="B3182" s="497"/>
      <c r="H3182" s="500"/>
      <c r="O3182" s="500"/>
      <c r="Q3182" s="498" t="s">
        <v>213</v>
      </c>
      <c r="S3182" s="499"/>
    </row>
    <row r="3183">
      <c r="B3183" s="497"/>
      <c r="H3183" s="500"/>
      <c r="O3183" s="500"/>
      <c r="Q3183" s="498" t="s">
        <v>213</v>
      </c>
      <c r="S3183" s="499"/>
    </row>
    <row r="3184">
      <c r="B3184" s="497"/>
      <c r="H3184" s="500"/>
      <c r="O3184" s="500"/>
      <c r="Q3184" s="498" t="s">
        <v>213</v>
      </c>
      <c r="S3184" s="499"/>
    </row>
    <row r="3185">
      <c r="B3185" s="497"/>
      <c r="H3185" s="500"/>
      <c r="O3185" s="500"/>
      <c r="Q3185" s="498" t="s">
        <v>213</v>
      </c>
      <c r="S3185" s="499"/>
    </row>
    <row r="3186">
      <c r="B3186" s="497"/>
      <c r="H3186" s="500"/>
      <c r="O3186" s="500"/>
      <c r="Q3186" s="498" t="s">
        <v>213</v>
      </c>
      <c r="S3186" s="499"/>
    </row>
    <row r="3187">
      <c r="B3187" s="497"/>
      <c r="H3187" s="500"/>
      <c r="O3187" s="500"/>
      <c r="Q3187" s="498" t="s">
        <v>213</v>
      </c>
      <c r="S3187" s="499"/>
    </row>
    <row r="3188">
      <c r="B3188" s="497"/>
      <c r="H3188" s="500"/>
      <c r="O3188" s="500"/>
      <c r="Q3188" s="498" t="s">
        <v>213</v>
      </c>
      <c r="S3188" s="499"/>
    </row>
    <row r="3189">
      <c r="B3189" s="497"/>
      <c r="H3189" s="500"/>
      <c r="O3189" s="500"/>
      <c r="Q3189" s="498" t="s">
        <v>213</v>
      </c>
      <c r="S3189" s="499"/>
    </row>
    <row r="3190">
      <c r="B3190" s="497"/>
      <c r="H3190" s="500"/>
      <c r="O3190" s="500"/>
      <c r="Q3190" s="498" t="s">
        <v>213</v>
      </c>
      <c r="S3190" s="499"/>
    </row>
    <row r="3191">
      <c r="B3191" s="497"/>
      <c r="H3191" s="500"/>
      <c r="O3191" s="500"/>
      <c r="Q3191" s="498" t="s">
        <v>213</v>
      </c>
      <c r="S3191" s="499"/>
    </row>
    <row r="3192">
      <c r="B3192" s="497"/>
      <c r="H3192" s="500"/>
      <c r="O3192" s="500"/>
      <c r="Q3192" s="498" t="s">
        <v>213</v>
      </c>
      <c r="S3192" s="499"/>
    </row>
    <row r="3193">
      <c r="B3193" s="497"/>
      <c r="H3193" s="500"/>
      <c r="O3193" s="500"/>
      <c r="Q3193" s="498" t="s">
        <v>213</v>
      </c>
      <c r="S3193" s="499"/>
    </row>
    <row r="3194">
      <c r="B3194" s="497"/>
      <c r="H3194" s="500"/>
      <c r="O3194" s="500"/>
      <c r="Q3194" s="498" t="s">
        <v>213</v>
      </c>
      <c r="S3194" s="499"/>
    </row>
    <row r="3195">
      <c r="B3195" s="497"/>
      <c r="H3195" s="500"/>
      <c r="O3195" s="500"/>
      <c r="Q3195" s="498" t="s">
        <v>213</v>
      </c>
      <c r="S3195" s="499"/>
    </row>
    <row r="3196">
      <c r="B3196" s="497"/>
      <c r="H3196" s="500"/>
      <c r="O3196" s="500"/>
      <c r="Q3196" s="498" t="s">
        <v>213</v>
      </c>
      <c r="S3196" s="499"/>
    </row>
    <row r="3197">
      <c r="B3197" s="497"/>
      <c r="H3197" s="500"/>
      <c r="O3197" s="500"/>
      <c r="Q3197" s="498" t="s">
        <v>213</v>
      </c>
      <c r="S3197" s="499"/>
    </row>
    <row r="3198">
      <c r="B3198" s="497"/>
      <c r="H3198" s="500"/>
      <c r="O3198" s="500"/>
      <c r="Q3198" s="498" t="s">
        <v>213</v>
      </c>
      <c r="S3198" s="499"/>
    </row>
    <row r="3199">
      <c r="B3199" s="497"/>
      <c r="H3199" s="500"/>
      <c r="O3199" s="500"/>
      <c r="Q3199" s="498" t="s">
        <v>213</v>
      </c>
      <c r="S3199" s="499"/>
    </row>
    <row r="3200">
      <c r="B3200" s="497"/>
      <c r="H3200" s="500"/>
      <c r="O3200" s="500"/>
      <c r="Q3200" s="498" t="s">
        <v>213</v>
      </c>
      <c r="S3200" s="499"/>
    </row>
    <row r="3201">
      <c r="B3201" s="497"/>
      <c r="H3201" s="500"/>
      <c r="O3201" s="500"/>
      <c r="Q3201" s="498" t="s">
        <v>213</v>
      </c>
      <c r="S3201" s="499"/>
    </row>
    <row r="3202">
      <c r="B3202" s="497"/>
      <c r="H3202" s="500"/>
      <c r="O3202" s="500"/>
      <c r="Q3202" s="498" t="s">
        <v>213</v>
      </c>
      <c r="S3202" s="499"/>
    </row>
    <row r="3203">
      <c r="B3203" s="497"/>
      <c r="H3203" s="500"/>
      <c r="O3203" s="500"/>
      <c r="Q3203" s="498" t="s">
        <v>213</v>
      </c>
      <c r="S3203" s="499"/>
    </row>
    <row r="3204">
      <c r="B3204" s="497"/>
      <c r="H3204" s="500"/>
      <c r="O3204" s="500"/>
      <c r="Q3204" s="498" t="s">
        <v>213</v>
      </c>
      <c r="S3204" s="499"/>
    </row>
    <row r="3205">
      <c r="B3205" s="497"/>
      <c r="H3205" s="500"/>
      <c r="O3205" s="500"/>
      <c r="Q3205" s="498" t="s">
        <v>213</v>
      </c>
      <c r="S3205" s="499"/>
    </row>
    <row r="3206">
      <c r="B3206" s="497"/>
      <c r="H3206" s="500"/>
      <c r="O3206" s="500"/>
      <c r="Q3206" s="498" t="s">
        <v>213</v>
      </c>
      <c r="S3206" s="499"/>
    </row>
    <row r="3207">
      <c r="B3207" s="497"/>
      <c r="H3207" s="500"/>
      <c r="O3207" s="500"/>
      <c r="Q3207" s="498" t="s">
        <v>213</v>
      </c>
      <c r="S3207" s="499"/>
    </row>
    <row r="3208">
      <c r="B3208" s="497"/>
      <c r="H3208" s="500"/>
      <c r="O3208" s="500"/>
      <c r="Q3208" s="498" t="s">
        <v>213</v>
      </c>
      <c r="S3208" s="499"/>
    </row>
    <row r="3209">
      <c r="B3209" s="497"/>
      <c r="H3209" s="500"/>
      <c r="O3209" s="500"/>
      <c r="Q3209" s="498" t="s">
        <v>213</v>
      </c>
      <c r="S3209" s="499"/>
    </row>
    <row r="3210">
      <c r="B3210" s="497"/>
      <c r="H3210" s="500"/>
      <c r="O3210" s="500"/>
      <c r="Q3210" s="498" t="s">
        <v>213</v>
      </c>
      <c r="S3210" s="499"/>
    </row>
    <row r="3211">
      <c r="B3211" s="497"/>
      <c r="H3211" s="500"/>
      <c r="O3211" s="500"/>
      <c r="Q3211" s="498" t="s">
        <v>213</v>
      </c>
      <c r="S3211" s="499"/>
    </row>
    <row r="3212">
      <c r="B3212" s="497"/>
      <c r="H3212" s="500"/>
      <c r="O3212" s="500"/>
      <c r="Q3212" s="498" t="s">
        <v>213</v>
      </c>
      <c r="S3212" s="499"/>
    </row>
    <row r="3213">
      <c r="B3213" s="497"/>
      <c r="H3213" s="500"/>
      <c r="O3213" s="500"/>
      <c r="Q3213" s="498" t="s">
        <v>213</v>
      </c>
      <c r="S3213" s="499"/>
    </row>
    <row r="3214">
      <c r="B3214" s="497"/>
      <c r="H3214" s="500"/>
      <c r="O3214" s="500"/>
      <c r="Q3214" s="498" t="s">
        <v>213</v>
      </c>
      <c r="S3214" s="499"/>
    </row>
    <row r="3215">
      <c r="B3215" s="497"/>
      <c r="H3215" s="500"/>
      <c r="O3215" s="500"/>
      <c r="Q3215" s="498" t="s">
        <v>213</v>
      </c>
      <c r="S3215" s="499"/>
    </row>
    <row r="3216">
      <c r="B3216" s="497"/>
      <c r="H3216" s="500"/>
      <c r="O3216" s="500"/>
      <c r="Q3216" s="498" t="s">
        <v>213</v>
      </c>
      <c r="S3216" s="499"/>
    </row>
    <row r="3217">
      <c r="B3217" s="497"/>
      <c r="H3217" s="500"/>
      <c r="O3217" s="500"/>
      <c r="Q3217" s="498" t="s">
        <v>213</v>
      </c>
      <c r="S3217" s="499"/>
    </row>
    <row r="3218">
      <c r="B3218" s="497"/>
      <c r="H3218" s="500"/>
      <c r="O3218" s="500"/>
      <c r="Q3218" s="498" t="s">
        <v>213</v>
      </c>
      <c r="S3218" s="499"/>
    </row>
    <row r="3219">
      <c r="B3219" s="497"/>
      <c r="H3219" s="500"/>
      <c r="O3219" s="500"/>
      <c r="Q3219" s="498" t="s">
        <v>213</v>
      </c>
      <c r="S3219" s="499"/>
    </row>
    <row r="3220">
      <c r="B3220" s="497"/>
      <c r="H3220" s="500"/>
      <c r="O3220" s="500"/>
      <c r="Q3220" s="498" t="s">
        <v>213</v>
      </c>
      <c r="S3220" s="499"/>
    </row>
    <row r="3221">
      <c r="B3221" s="497"/>
      <c r="H3221" s="500"/>
      <c r="O3221" s="500"/>
      <c r="Q3221" s="498" t="s">
        <v>213</v>
      </c>
      <c r="S3221" s="499"/>
    </row>
    <row r="3222">
      <c r="B3222" s="497"/>
      <c r="H3222" s="500"/>
      <c r="O3222" s="500"/>
      <c r="Q3222" s="498" t="s">
        <v>213</v>
      </c>
      <c r="S3222" s="499"/>
    </row>
    <row r="3223">
      <c r="B3223" s="497"/>
      <c r="H3223" s="500"/>
      <c r="O3223" s="500"/>
      <c r="Q3223" s="498" t="s">
        <v>213</v>
      </c>
      <c r="S3223" s="499"/>
    </row>
    <row r="3224">
      <c r="B3224" s="497"/>
      <c r="H3224" s="500"/>
      <c r="O3224" s="500"/>
      <c r="Q3224" s="498" t="s">
        <v>213</v>
      </c>
      <c r="S3224" s="499"/>
    </row>
    <row r="3225">
      <c r="B3225" s="497"/>
      <c r="H3225" s="500"/>
      <c r="O3225" s="500"/>
      <c r="Q3225" s="498" t="s">
        <v>213</v>
      </c>
      <c r="S3225" s="499"/>
    </row>
    <row r="3226">
      <c r="B3226" s="497"/>
      <c r="H3226" s="500"/>
      <c r="O3226" s="500"/>
      <c r="Q3226" s="498" t="s">
        <v>213</v>
      </c>
      <c r="S3226" s="499"/>
    </row>
    <row r="3227">
      <c r="B3227" s="497"/>
      <c r="H3227" s="500"/>
      <c r="O3227" s="500"/>
      <c r="Q3227" s="498" t="s">
        <v>213</v>
      </c>
      <c r="S3227" s="499"/>
    </row>
    <row r="3228">
      <c r="B3228" s="497"/>
      <c r="H3228" s="500"/>
      <c r="O3228" s="500"/>
      <c r="Q3228" s="498" t="s">
        <v>213</v>
      </c>
      <c r="S3228" s="499"/>
    </row>
    <row r="3229">
      <c r="B3229" s="497"/>
      <c r="H3229" s="500"/>
      <c r="O3229" s="500"/>
      <c r="Q3229" s="498" t="s">
        <v>213</v>
      </c>
      <c r="S3229" s="499"/>
    </row>
    <row r="3230">
      <c r="B3230" s="497"/>
      <c r="H3230" s="500"/>
      <c r="O3230" s="500"/>
      <c r="Q3230" s="498" t="s">
        <v>213</v>
      </c>
      <c r="S3230" s="499"/>
    </row>
    <row r="3231">
      <c r="B3231" s="497"/>
      <c r="H3231" s="500"/>
      <c r="O3231" s="500"/>
      <c r="Q3231" s="498" t="s">
        <v>213</v>
      </c>
      <c r="S3231" s="499"/>
    </row>
    <row r="3232">
      <c r="B3232" s="497"/>
      <c r="H3232" s="500"/>
      <c r="O3232" s="500"/>
      <c r="Q3232" s="498" t="s">
        <v>213</v>
      </c>
      <c r="S3232" s="499"/>
    </row>
    <row r="3233">
      <c r="B3233" s="497"/>
      <c r="H3233" s="500"/>
      <c r="O3233" s="500"/>
      <c r="Q3233" s="498" t="s">
        <v>213</v>
      </c>
      <c r="S3233" s="499"/>
    </row>
    <row r="3234">
      <c r="B3234" s="497"/>
      <c r="H3234" s="500"/>
      <c r="O3234" s="500"/>
      <c r="Q3234" s="498" t="s">
        <v>213</v>
      </c>
      <c r="S3234" s="499"/>
    </row>
    <row r="3235">
      <c r="B3235" s="497"/>
      <c r="H3235" s="500"/>
      <c r="O3235" s="500"/>
      <c r="Q3235" s="498" t="s">
        <v>213</v>
      </c>
      <c r="S3235" s="499"/>
    </row>
    <row r="3236">
      <c r="B3236" s="497"/>
      <c r="H3236" s="500"/>
      <c r="O3236" s="500"/>
      <c r="Q3236" s="498" t="s">
        <v>213</v>
      </c>
      <c r="S3236" s="499"/>
    </row>
    <row r="3237">
      <c r="B3237" s="497"/>
      <c r="H3237" s="500"/>
      <c r="O3237" s="500"/>
      <c r="Q3237" s="498" t="s">
        <v>213</v>
      </c>
      <c r="S3237" s="499"/>
    </row>
    <row r="3238">
      <c r="B3238" s="497"/>
      <c r="H3238" s="500"/>
      <c r="O3238" s="500"/>
      <c r="Q3238" s="498" t="s">
        <v>213</v>
      </c>
      <c r="S3238" s="499"/>
    </row>
    <row r="3239">
      <c r="B3239" s="497"/>
      <c r="H3239" s="500"/>
      <c r="O3239" s="500"/>
      <c r="Q3239" s="498" t="s">
        <v>213</v>
      </c>
      <c r="S3239" s="499"/>
    </row>
    <row r="3240">
      <c r="B3240" s="497"/>
      <c r="H3240" s="500"/>
      <c r="O3240" s="500"/>
      <c r="Q3240" s="498" t="s">
        <v>213</v>
      </c>
      <c r="S3240" s="499"/>
    </row>
    <row r="3241">
      <c r="B3241" s="497"/>
      <c r="H3241" s="500"/>
      <c r="O3241" s="500"/>
      <c r="Q3241" s="498" t="s">
        <v>213</v>
      </c>
      <c r="S3241" s="499"/>
    </row>
    <row r="3242">
      <c r="B3242" s="497"/>
      <c r="H3242" s="500"/>
      <c r="O3242" s="500"/>
      <c r="Q3242" s="498" t="s">
        <v>213</v>
      </c>
      <c r="S3242" s="499"/>
    </row>
    <row r="3243">
      <c r="B3243" s="497"/>
      <c r="H3243" s="500"/>
      <c r="O3243" s="500"/>
      <c r="Q3243" s="498" t="s">
        <v>213</v>
      </c>
      <c r="S3243" s="499"/>
    </row>
    <row r="3244">
      <c r="B3244" s="497"/>
      <c r="H3244" s="500"/>
      <c r="O3244" s="500"/>
      <c r="Q3244" s="498" t="s">
        <v>213</v>
      </c>
      <c r="S3244" s="499"/>
    </row>
    <row r="3245">
      <c r="B3245" s="497"/>
      <c r="H3245" s="500"/>
      <c r="O3245" s="500"/>
      <c r="Q3245" s="498" t="s">
        <v>213</v>
      </c>
      <c r="S3245" s="499"/>
    </row>
    <row r="3246">
      <c r="B3246" s="497"/>
      <c r="H3246" s="500"/>
      <c r="O3246" s="500"/>
      <c r="Q3246" s="498" t="s">
        <v>213</v>
      </c>
      <c r="S3246" s="499"/>
    </row>
    <row r="3247">
      <c r="B3247" s="497"/>
      <c r="H3247" s="500"/>
      <c r="O3247" s="500"/>
      <c r="Q3247" s="498" t="s">
        <v>213</v>
      </c>
      <c r="S3247" s="499"/>
    </row>
    <row r="3248">
      <c r="B3248" s="497"/>
      <c r="H3248" s="500"/>
      <c r="O3248" s="500"/>
      <c r="Q3248" s="498" t="s">
        <v>213</v>
      </c>
      <c r="S3248" s="499"/>
    </row>
    <row r="3249">
      <c r="B3249" s="497"/>
      <c r="H3249" s="500"/>
      <c r="O3249" s="500"/>
      <c r="Q3249" s="498" t="s">
        <v>213</v>
      </c>
      <c r="S3249" s="499"/>
    </row>
    <row r="3250">
      <c r="B3250" s="497"/>
      <c r="H3250" s="500"/>
      <c r="O3250" s="500"/>
      <c r="Q3250" s="498" t="s">
        <v>213</v>
      </c>
      <c r="S3250" s="499"/>
    </row>
    <row r="3251">
      <c r="B3251" s="497"/>
      <c r="H3251" s="500"/>
      <c r="O3251" s="500"/>
      <c r="Q3251" s="498" t="s">
        <v>213</v>
      </c>
      <c r="S3251" s="499"/>
    </row>
    <row r="3252">
      <c r="B3252" s="497"/>
      <c r="H3252" s="500"/>
      <c r="O3252" s="500"/>
      <c r="Q3252" s="498" t="s">
        <v>213</v>
      </c>
      <c r="S3252" s="499"/>
    </row>
    <row r="3253">
      <c r="B3253" s="497"/>
      <c r="H3253" s="500"/>
      <c r="O3253" s="500"/>
      <c r="Q3253" s="498" t="s">
        <v>213</v>
      </c>
      <c r="S3253" s="499"/>
    </row>
    <row r="3254">
      <c r="B3254" s="497"/>
      <c r="H3254" s="500"/>
      <c r="O3254" s="500"/>
      <c r="Q3254" s="498" t="s">
        <v>213</v>
      </c>
      <c r="S3254" s="499"/>
    </row>
    <row r="3255">
      <c r="B3255" s="497"/>
      <c r="H3255" s="500"/>
      <c r="O3255" s="500"/>
      <c r="Q3255" s="498" t="s">
        <v>213</v>
      </c>
      <c r="S3255" s="499"/>
    </row>
    <row r="3256">
      <c r="B3256" s="497"/>
      <c r="H3256" s="500"/>
      <c r="O3256" s="500"/>
      <c r="Q3256" s="498" t="s">
        <v>213</v>
      </c>
      <c r="S3256" s="499"/>
    </row>
    <row r="3257">
      <c r="B3257" s="497"/>
      <c r="H3257" s="500"/>
      <c r="O3257" s="500"/>
      <c r="Q3257" s="498" t="s">
        <v>213</v>
      </c>
      <c r="S3257" s="499"/>
    </row>
    <row r="3258">
      <c r="B3258" s="497"/>
      <c r="H3258" s="500"/>
      <c r="O3258" s="500"/>
      <c r="Q3258" s="498" t="s">
        <v>213</v>
      </c>
      <c r="S3258" s="499"/>
    </row>
    <row r="3259">
      <c r="B3259" s="497"/>
      <c r="H3259" s="500"/>
      <c r="O3259" s="500"/>
      <c r="Q3259" s="498" t="s">
        <v>213</v>
      </c>
      <c r="S3259" s="499"/>
    </row>
    <row r="3260">
      <c r="B3260" s="497"/>
      <c r="H3260" s="500"/>
      <c r="O3260" s="500"/>
      <c r="Q3260" s="498" t="s">
        <v>213</v>
      </c>
      <c r="S3260" s="499"/>
    </row>
    <row r="3261">
      <c r="B3261" s="497"/>
      <c r="H3261" s="500"/>
      <c r="O3261" s="500"/>
      <c r="Q3261" s="498" t="s">
        <v>213</v>
      </c>
      <c r="S3261" s="499"/>
    </row>
    <row r="3262">
      <c r="B3262" s="497"/>
      <c r="H3262" s="500"/>
      <c r="O3262" s="500"/>
      <c r="Q3262" s="498" t="s">
        <v>213</v>
      </c>
      <c r="S3262" s="499"/>
    </row>
    <row r="3263">
      <c r="B3263" s="497"/>
      <c r="H3263" s="500"/>
      <c r="O3263" s="500"/>
      <c r="Q3263" s="498" t="s">
        <v>213</v>
      </c>
      <c r="S3263" s="499"/>
    </row>
    <row r="3264">
      <c r="B3264" s="497"/>
      <c r="H3264" s="500"/>
      <c r="O3264" s="500"/>
      <c r="Q3264" s="498" t="s">
        <v>213</v>
      </c>
      <c r="S3264" s="499"/>
    </row>
    <row r="3265">
      <c r="B3265" s="497"/>
      <c r="H3265" s="500"/>
      <c r="O3265" s="500"/>
      <c r="Q3265" s="498" t="s">
        <v>213</v>
      </c>
      <c r="S3265" s="499"/>
    </row>
    <row r="3266">
      <c r="B3266" s="497"/>
      <c r="H3266" s="500"/>
      <c r="O3266" s="500"/>
      <c r="Q3266" s="498" t="s">
        <v>213</v>
      </c>
      <c r="S3266" s="499"/>
    </row>
    <row r="3267">
      <c r="B3267" s="497"/>
      <c r="H3267" s="500"/>
      <c r="O3267" s="500"/>
      <c r="Q3267" s="498" t="s">
        <v>213</v>
      </c>
      <c r="S3267" s="499"/>
    </row>
    <row r="3268">
      <c r="B3268" s="497"/>
      <c r="H3268" s="500"/>
      <c r="O3268" s="500"/>
      <c r="Q3268" s="498" t="s">
        <v>213</v>
      </c>
      <c r="S3268" s="499"/>
    </row>
    <row r="3269">
      <c r="B3269" s="497"/>
      <c r="H3269" s="500"/>
      <c r="O3269" s="500"/>
      <c r="Q3269" s="498" t="s">
        <v>213</v>
      </c>
      <c r="S3269" s="499"/>
    </row>
    <row r="3270">
      <c r="B3270" s="497"/>
      <c r="H3270" s="500"/>
      <c r="O3270" s="500"/>
      <c r="Q3270" s="498" t="s">
        <v>213</v>
      </c>
      <c r="S3270" s="499"/>
    </row>
    <row r="3271">
      <c r="B3271" s="497"/>
      <c r="H3271" s="500"/>
      <c r="O3271" s="500"/>
      <c r="Q3271" s="498" t="s">
        <v>213</v>
      </c>
      <c r="S3271" s="499"/>
    </row>
    <row r="3272">
      <c r="B3272" s="497"/>
      <c r="H3272" s="500"/>
      <c r="O3272" s="500"/>
      <c r="Q3272" s="498" t="s">
        <v>213</v>
      </c>
      <c r="S3272" s="499"/>
    </row>
    <row r="3273">
      <c r="B3273" s="497"/>
      <c r="H3273" s="500"/>
      <c r="O3273" s="500"/>
      <c r="Q3273" s="498" t="s">
        <v>213</v>
      </c>
      <c r="S3273" s="499"/>
    </row>
    <row r="3274">
      <c r="B3274" s="497"/>
      <c r="H3274" s="500"/>
      <c r="O3274" s="500"/>
      <c r="Q3274" s="498" t="s">
        <v>213</v>
      </c>
      <c r="S3274" s="499"/>
    </row>
    <row r="3275">
      <c r="B3275" s="497"/>
      <c r="H3275" s="500"/>
      <c r="O3275" s="500"/>
      <c r="Q3275" s="498" t="s">
        <v>213</v>
      </c>
      <c r="S3275" s="499"/>
    </row>
    <row r="3276">
      <c r="B3276" s="497"/>
      <c r="H3276" s="500"/>
      <c r="O3276" s="500"/>
      <c r="Q3276" s="498" t="s">
        <v>213</v>
      </c>
      <c r="S3276" s="499"/>
    </row>
    <row r="3277">
      <c r="B3277" s="497"/>
      <c r="H3277" s="500"/>
      <c r="O3277" s="500"/>
      <c r="Q3277" s="498" t="s">
        <v>213</v>
      </c>
      <c r="S3277" s="499"/>
    </row>
    <row r="3278">
      <c r="B3278" s="497"/>
      <c r="H3278" s="500"/>
      <c r="O3278" s="500"/>
      <c r="Q3278" s="498" t="s">
        <v>213</v>
      </c>
      <c r="S3278" s="499"/>
    </row>
    <row r="3279">
      <c r="B3279" s="497"/>
      <c r="H3279" s="500"/>
      <c r="O3279" s="500"/>
      <c r="Q3279" s="498" t="s">
        <v>213</v>
      </c>
      <c r="S3279" s="499"/>
    </row>
    <row r="3280">
      <c r="B3280" s="497"/>
      <c r="H3280" s="500"/>
      <c r="O3280" s="500"/>
      <c r="Q3280" s="498" t="s">
        <v>213</v>
      </c>
      <c r="S3280" s="499"/>
    </row>
    <row r="3281">
      <c r="B3281" s="497"/>
      <c r="H3281" s="500"/>
      <c r="O3281" s="500"/>
      <c r="Q3281" s="498" t="s">
        <v>213</v>
      </c>
      <c r="S3281" s="499"/>
    </row>
    <row r="3282">
      <c r="B3282" s="497"/>
      <c r="H3282" s="500"/>
      <c r="O3282" s="500"/>
      <c r="Q3282" s="498" t="s">
        <v>213</v>
      </c>
      <c r="S3282" s="499"/>
    </row>
    <row r="3283">
      <c r="B3283" s="497"/>
      <c r="H3283" s="500"/>
      <c r="O3283" s="500"/>
      <c r="Q3283" s="498" t="s">
        <v>213</v>
      </c>
      <c r="S3283" s="499"/>
    </row>
    <row r="3284">
      <c r="B3284" s="497"/>
      <c r="H3284" s="500"/>
      <c r="O3284" s="500"/>
      <c r="Q3284" s="498" t="s">
        <v>213</v>
      </c>
      <c r="S3284" s="499"/>
    </row>
    <row r="3285">
      <c r="B3285" s="497"/>
      <c r="H3285" s="500"/>
      <c r="O3285" s="500"/>
      <c r="Q3285" s="498" t="s">
        <v>213</v>
      </c>
      <c r="S3285" s="499"/>
    </row>
    <row r="3286">
      <c r="B3286" s="497"/>
      <c r="H3286" s="500"/>
      <c r="O3286" s="500"/>
      <c r="Q3286" s="498" t="s">
        <v>213</v>
      </c>
      <c r="S3286" s="499"/>
    </row>
    <row r="3287">
      <c r="B3287" s="497"/>
      <c r="H3287" s="500"/>
      <c r="O3287" s="500"/>
      <c r="Q3287" s="498" t="s">
        <v>213</v>
      </c>
      <c r="S3287" s="499"/>
    </row>
    <row r="3288">
      <c r="B3288" s="497"/>
      <c r="H3288" s="500"/>
      <c r="O3288" s="500"/>
      <c r="Q3288" s="498" t="s">
        <v>213</v>
      </c>
      <c r="S3288" s="499"/>
    </row>
    <row r="3289">
      <c r="B3289" s="497"/>
      <c r="H3289" s="500"/>
      <c r="O3289" s="500"/>
      <c r="Q3289" s="498" t="s">
        <v>213</v>
      </c>
      <c r="S3289" s="499"/>
    </row>
    <row r="3290">
      <c r="B3290" s="497"/>
      <c r="H3290" s="500"/>
      <c r="O3290" s="500"/>
      <c r="Q3290" s="498" t="s">
        <v>213</v>
      </c>
      <c r="S3290" s="499"/>
    </row>
    <row r="3291">
      <c r="B3291" s="497"/>
      <c r="H3291" s="500"/>
      <c r="O3291" s="500"/>
      <c r="Q3291" s="498" t="s">
        <v>213</v>
      </c>
      <c r="S3291" s="499"/>
    </row>
    <row r="3292">
      <c r="B3292" s="497"/>
      <c r="H3292" s="500"/>
      <c r="O3292" s="500"/>
      <c r="Q3292" s="498" t="s">
        <v>213</v>
      </c>
      <c r="S3292" s="499"/>
    </row>
    <row r="3293">
      <c r="B3293" s="497"/>
      <c r="H3293" s="500"/>
      <c r="O3293" s="500"/>
      <c r="Q3293" s="498" t="s">
        <v>213</v>
      </c>
      <c r="S3293" s="499"/>
    </row>
    <row r="3294">
      <c r="B3294" s="497"/>
      <c r="H3294" s="500"/>
      <c r="O3294" s="500"/>
      <c r="Q3294" s="498" t="s">
        <v>213</v>
      </c>
      <c r="S3294" s="499"/>
    </row>
    <row r="3295">
      <c r="B3295" s="497"/>
      <c r="H3295" s="500"/>
      <c r="O3295" s="500"/>
      <c r="Q3295" s="498" t="s">
        <v>213</v>
      </c>
      <c r="S3295" s="499"/>
    </row>
    <row r="3296">
      <c r="B3296" s="497"/>
      <c r="H3296" s="500"/>
      <c r="O3296" s="500"/>
      <c r="Q3296" s="498" t="s">
        <v>213</v>
      </c>
      <c r="S3296" s="499"/>
    </row>
    <row r="3297">
      <c r="B3297" s="497"/>
      <c r="H3297" s="500"/>
      <c r="O3297" s="500"/>
      <c r="Q3297" s="498" t="s">
        <v>213</v>
      </c>
      <c r="S3297" s="499"/>
    </row>
    <row r="3298">
      <c r="B3298" s="497"/>
      <c r="H3298" s="500"/>
      <c r="O3298" s="500"/>
      <c r="Q3298" s="498" t="s">
        <v>213</v>
      </c>
      <c r="S3298" s="499"/>
    </row>
    <row r="3299">
      <c r="B3299" s="497"/>
      <c r="H3299" s="500"/>
      <c r="O3299" s="500"/>
      <c r="Q3299" s="498" t="s">
        <v>213</v>
      </c>
      <c r="S3299" s="499"/>
    </row>
    <row r="3300">
      <c r="B3300" s="497"/>
      <c r="H3300" s="500"/>
      <c r="O3300" s="500"/>
      <c r="Q3300" s="498" t="s">
        <v>213</v>
      </c>
      <c r="S3300" s="499"/>
    </row>
    <row r="3301">
      <c r="B3301" s="497"/>
      <c r="H3301" s="500"/>
      <c r="O3301" s="500"/>
      <c r="Q3301" s="498" t="s">
        <v>213</v>
      </c>
      <c r="S3301" s="499"/>
    </row>
    <row r="3302">
      <c r="B3302" s="497"/>
      <c r="H3302" s="500"/>
      <c r="O3302" s="500"/>
      <c r="Q3302" s="498" t="s">
        <v>213</v>
      </c>
      <c r="S3302" s="499"/>
    </row>
    <row r="3303">
      <c r="B3303" s="497"/>
      <c r="H3303" s="500"/>
      <c r="O3303" s="500"/>
      <c r="Q3303" s="498" t="s">
        <v>213</v>
      </c>
      <c r="S3303" s="499"/>
    </row>
    <row r="3304">
      <c r="B3304" s="497"/>
      <c r="H3304" s="500"/>
      <c r="O3304" s="500"/>
      <c r="Q3304" s="498" t="s">
        <v>213</v>
      </c>
      <c r="S3304" s="499"/>
    </row>
    <row r="3305">
      <c r="B3305" s="497"/>
      <c r="H3305" s="500"/>
      <c r="O3305" s="500"/>
      <c r="Q3305" s="498" t="s">
        <v>213</v>
      </c>
      <c r="S3305" s="499"/>
    </row>
    <row r="3306">
      <c r="B3306" s="497"/>
      <c r="H3306" s="500"/>
      <c r="O3306" s="500"/>
      <c r="Q3306" s="498" t="s">
        <v>213</v>
      </c>
      <c r="S3306" s="499"/>
    </row>
    <row r="3307">
      <c r="B3307" s="497"/>
      <c r="H3307" s="500"/>
      <c r="O3307" s="500"/>
      <c r="Q3307" s="498" t="s">
        <v>213</v>
      </c>
      <c r="S3307" s="499"/>
    </row>
    <row r="3308">
      <c r="B3308" s="497"/>
      <c r="H3308" s="500"/>
      <c r="O3308" s="500"/>
      <c r="Q3308" s="498" t="s">
        <v>213</v>
      </c>
      <c r="S3308" s="499"/>
    </row>
    <row r="3309">
      <c r="B3309" s="497"/>
      <c r="H3309" s="500"/>
      <c r="O3309" s="500"/>
      <c r="Q3309" s="498" t="s">
        <v>213</v>
      </c>
      <c r="S3309" s="499"/>
    </row>
    <row r="3310">
      <c r="B3310" s="497"/>
      <c r="H3310" s="500"/>
      <c r="O3310" s="500"/>
      <c r="Q3310" s="498" t="s">
        <v>213</v>
      </c>
      <c r="S3310" s="499"/>
    </row>
    <row r="3311">
      <c r="B3311" s="497"/>
      <c r="H3311" s="500"/>
      <c r="O3311" s="500"/>
      <c r="Q3311" s="498" t="s">
        <v>213</v>
      </c>
      <c r="S3311" s="499"/>
    </row>
    <row r="3312">
      <c r="B3312" s="497"/>
      <c r="H3312" s="500"/>
      <c r="O3312" s="500"/>
      <c r="Q3312" s="498" t="s">
        <v>213</v>
      </c>
      <c r="S3312" s="499"/>
    </row>
    <row r="3313">
      <c r="B3313" s="497"/>
      <c r="H3313" s="500"/>
      <c r="O3313" s="500"/>
      <c r="Q3313" s="498" t="s">
        <v>213</v>
      </c>
      <c r="S3313" s="499"/>
    </row>
    <row r="3314">
      <c r="B3314" s="497"/>
      <c r="H3314" s="500"/>
      <c r="O3314" s="500"/>
      <c r="Q3314" s="498" t="s">
        <v>213</v>
      </c>
      <c r="S3314" s="499"/>
    </row>
    <row r="3315">
      <c r="B3315" s="497"/>
      <c r="H3315" s="500"/>
      <c r="O3315" s="500"/>
      <c r="Q3315" s="498" t="s">
        <v>213</v>
      </c>
      <c r="S3315" s="499"/>
    </row>
    <row r="3316">
      <c r="B3316" s="497"/>
      <c r="H3316" s="500"/>
      <c r="O3316" s="500"/>
      <c r="Q3316" s="498" t="s">
        <v>213</v>
      </c>
      <c r="S3316" s="499"/>
    </row>
    <row r="3317">
      <c r="B3317" s="497"/>
      <c r="H3317" s="500"/>
      <c r="O3317" s="500"/>
      <c r="Q3317" s="498" t="s">
        <v>213</v>
      </c>
      <c r="S3317" s="499"/>
    </row>
    <row r="3318">
      <c r="B3318" s="497"/>
      <c r="H3318" s="500"/>
      <c r="O3318" s="500"/>
      <c r="Q3318" s="498" t="s">
        <v>213</v>
      </c>
      <c r="S3318" s="499"/>
    </row>
    <row r="3319">
      <c r="B3319" s="497"/>
      <c r="H3319" s="500"/>
      <c r="O3319" s="500"/>
      <c r="Q3319" s="498" t="s">
        <v>213</v>
      </c>
      <c r="S3319" s="499"/>
    </row>
    <row r="3320">
      <c r="B3320" s="497"/>
      <c r="H3320" s="500"/>
      <c r="O3320" s="500"/>
      <c r="Q3320" s="498" t="s">
        <v>213</v>
      </c>
      <c r="S3320" s="499"/>
    </row>
    <row r="3321">
      <c r="B3321" s="497"/>
      <c r="H3321" s="500"/>
      <c r="O3321" s="500"/>
      <c r="Q3321" s="498" t="s">
        <v>213</v>
      </c>
      <c r="S3321" s="499"/>
    </row>
    <row r="3322">
      <c r="B3322" s="497"/>
      <c r="H3322" s="500"/>
      <c r="O3322" s="500"/>
      <c r="Q3322" s="498" t="s">
        <v>213</v>
      </c>
      <c r="S3322" s="499"/>
    </row>
    <row r="3323">
      <c r="B3323" s="497"/>
      <c r="H3323" s="500"/>
      <c r="O3323" s="500"/>
      <c r="Q3323" s="498" t="s">
        <v>213</v>
      </c>
      <c r="S3323" s="499"/>
    </row>
    <row r="3324">
      <c r="B3324" s="497"/>
      <c r="H3324" s="500"/>
      <c r="O3324" s="500"/>
      <c r="Q3324" s="498" t="s">
        <v>213</v>
      </c>
      <c r="S3324" s="499"/>
    </row>
    <row r="3325">
      <c r="B3325" s="497"/>
      <c r="H3325" s="500"/>
      <c r="O3325" s="500"/>
      <c r="Q3325" s="498" t="s">
        <v>213</v>
      </c>
      <c r="S3325" s="499"/>
    </row>
    <row r="3326">
      <c r="B3326" s="497"/>
      <c r="H3326" s="500"/>
      <c r="O3326" s="500"/>
      <c r="Q3326" s="498" t="s">
        <v>213</v>
      </c>
      <c r="S3326" s="499"/>
    </row>
    <row r="3327">
      <c r="B3327" s="497"/>
      <c r="H3327" s="500"/>
      <c r="O3327" s="500"/>
      <c r="Q3327" s="498" t="s">
        <v>213</v>
      </c>
      <c r="S3327" s="499"/>
    </row>
    <row r="3328">
      <c r="B3328" s="497"/>
      <c r="H3328" s="500"/>
      <c r="O3328" s="500"/>
      <c r="Q3328" s="498" t="s">
        <v>213</v>
      </c>
      <c r="S3328" s="499"/>
    </row>
    <row r="3329">
      <c r="B3329" s="497"/>
      <c r="H3329" s="500"/>
      <c r="O3329" s="500"/>
      <c r="Q3329" s="498" t="s">
        <v>213</v>
      </c>
      <c r="S3329" s="499"/>
    </row>
    <row r="3330">
      <c r="B3330" s="497"/>
      <c r="H3330" s="500"/>
      <c r="O3330" s="500"/>
      <c r="Q3330" s="498" t="s">
        <v>213</v>
      </c>
      <c r="S3330" s="499"/>
    </row>
    <row r="3331">
      <c r="B3331" s="497"/>
      <c r="H3331" s="500"/>
      <c r="O3331" s="500"/>
      <c r="Q3331" s="498" t="s">
        <v>213</v>
      </c>
      <c r="S3331" s="499"/>
    </row>
    <row r="3332">
      <c r="B3332" s="497"/>
      <c r="H3332" s="500"/>
      <c r="O3332" s="500"/>
      <c r="Q3332" s="498" t="s">
        <v>213</v>
      </c>
      <c r="S3332" s="499"/>
    </row>
    <row r="3333">
      <c r="B3333" s="497"/>
      <c r="H3333" s="500"/>
      <c r="O3333" s="500"/>
      <c r="Q3333" s="498" t="s">
        <v>213</v>
      </c>
      <c r="S3333" s="499"/>
    </row>
    <row r="3334">
      <c r="B3334" s="497"/>
      <c r="H3334" s="500"/>
      <c r="O3334" s="500"/>
      <c r="Q3334" s="498" t="s">
        <v>213</v>
      </c>
      <c r="S3334" s="499"/>
    </row>
    <row r="3335">
      <c r="B3335" s="497"/>
      <c r="H3335" s="500"/>
      <c r="O3335" s="500"/>
      <c r="Q3335" s="498" t="s">
        <v>213</v>
      </c>
      <c r="S3335" s="499"/>
    </row>
    <row r="3336">
      <c r="B3336" s="497"/>
      <c r="H3336" s="500"/>
      <c r="O3336" s="500"/>
      <c r="Q3336" s="498" t="s">
        <v>213</v>
      </c>
      <c r="S3336" s="499"/>
    </row>
    <row r="3337">
      <c r="B3337" s="497"/>
      <c r="H3337" s="500"/>
      <c r="O3337" s="500"/>
      <c r="Q3337" s="498" t="s">
        <v>213</v>
      </c>
      <c r="S3337" s="499"/>
    </row>
    <row r="3338">
      <c r="B3338" s="497"/>
      <c r="H3338" s="500"/>
      <c r="O3338" s="500"/>
      <c r="Q3338" s="498" t="s">
        <v>213</v>
      </c>
      <c r="S3338" s="499"/>
    </row>
    <row r="3339">
      <c r="B3339" s="497"/>
      <c r="H3339" s="500"/>
      <c r="O3339" s="500"/>
      <c r="Q3339" s="498" t="s">
        <v>213</v>
      </c>
      <c r="S3339" s="499"/>
    </row>
    <row r="3340">
      <c r="B3340" s="497"/>
      <c r="H3340" s="500"/>
      <c r="O3340" s="500"/>
      <c r="Q3340" s="498" t="s">
        <v>213</v>
      </c>
      <c r="S3340" s="499"/>
    </row>
    <row r="3341">
      <c r="B3341" s="497"/>
      <c r="H3341" s="500"/>
      <c r="O3341" s="500"/>
      <c r="Q3341" s="498" t="s">
        <v>213</v>
      </c>
      <c r="S3341" s="499"/>
    </row>
    <row r="3342">
      <c r="B3342" s="497"/>
      <c r="H3342" s="500"/>
      <c r="O3342" s="500"/>
      <c r="Q3342" s="498" t="s">
        <v>213</v>
      </c>
      <c r="S3342" s="499"/>
    </row>
    <row r="3343">
      <c r="B3343" s="497"/>
      <c r="H3343" s="500"/>
      <c r="O3343" s="500"/>
      <c r="Q3343" s="498" t="s">
        <v>213</v>
      </c>
      <c r="S3343" s="499"/>
    </row>
    <row r="3344">
      <c r="B3344" s="497"/>
      <c r="H3344" s="500"/>
      <c r="O3344" s="500"/>
      <c r="Q3344" s="498" t="s">
        <v>213</v>
      </c>
      <c r="S3344" s="499"/>
    </row>
    <row r="3345">
      <c r="B3345" s="497"/>
      <c r="H3345" s="500"/>
      <c r="O3345" s="500"/>
      <c r="Q3345" s="498" t="s">
        <v>213</v>
      </c>
      <c r="S3345" s="499"/>
    </row>
    <row r="3346">
      <c r="B3346" s="497"/>
      <c r="H3346" s="500"/>
      <c r="O3346" s="500"/>
      <c r="Q3346" s="498" t="s">
        <v>213</v>
      </c>
      <c r="S3346" s="499"/>
    </row>
    <row r="3347">
      <c r="B3347" s="497"/>
      <c r="H3347" s="500"/>
      <c r="O3347" s="500"/>
      <c r="Q3347" s="498" t="s">
        <v>213</v>
      </c>
      <c r="S3347" s="499"/>
    </row>
    <row r="3348">
      <c r="B3348" s="497"/>
      <c r="H3348" s="500"/>
      <c r="O3348" s="500"/>
      <c r="Q3348" s="498" t="s">
        <v>213</v>
      </c>
      <c r="S3348" s="499"/>
    </row>
    <row r="3349">
      <c r="B3349" s="497"/>
      <c r="H3349" s="500"/>
      <c r="O3349" s="500"/>
      <c r="Q3349" s="498" t="s">
        <v>213</v>
      </c>
      <c r="S3349" s="499"/>
    </row>
    <row r="3350">
      <c r="B3350" s="497"/>
      <c r="H3350" s="500"/>
      <c r="O3350" s="500"/>
      <c r="Q3350" s="498" t="s">
        <v>213</v>
      </c>
      <c r="S3350" s="499"/>
    </row>
    <row r="3351">
      <c r="B3351" s="497"/>
      <c r="H3351" s="500"/>
      <c r="O3351" s="500"/>
      <c r="Q3351" s="498" t="s">
        <v>213</v>
      </c>
      <c r="S3351" s="499"/>
    </row>
    <row r="3352">
      <c r="B3352" s="497"/>
      <c r="H3352" s="500"/>
      <c r="O3352" s="500"/>
      <c r="Q3352" s="498" t="s">
        <v>213</v>
      </c>
      <c r="S3352" s="499"/>
    </row>
    <row r="3353">
      <c r="B3353" s="497"/>
      <c r="H3353" s="500"/>
      <c r="O3353" s="500"/>
      <c r="Q3353" s="498" t="s">
        <v>213</v>
      </c>
      <c r="S3353" s="499"/>
    </row>
    <row r="3354">
      <c r="B3354" s="497"/>
      <c r="H3354" s="500"/>
      <c r="O3354" s="500"/>
      <c r="Q3354" s="498" t="s">
        <v>213</v>
      </c>
      <c r="S3354" s="499"/>
    </row>
    <row r="3355">
      <c r="B3355" s="497"/>
      <c r="H3355" s="500"/>
      <c r="O3355" s="500"/>
      <c r="Q3355" s="498" t="s">
        <v>213</v>
      </c>
      <c r="S3355" s="499"/>
    </row>
    <row r="3356">
      <c r="B3356" s="497"/>
      <c r="H3356" s="500"/>
      <c r="O3356" s="500"/>
      <c r="Q3356" s="498" t="s">
        <v>213</v>
      </c>
      <c r="S3356" s="499"/>
    </row>
    <row r="3357">
      <c r="B3357" s="497"/>
      <c r="H3357" s="500"/>
      <c r="O3357" s="500"/>
      <c r="Q3357" s="498" t="s">
        <v>213</v>
      </c>
      <c r="S3357" s="499"/>
    </row>
    <row r="3358">
      <c r="B3358" s="497"/>
      <c r="H3358" s="500"/>
      <c r="O3358" s="500"/>
      <c r="Q3358" s="498" t="s">
        <v>213</v>
      </c>
      <c r="S3358" s="499"/>
    </row>
    <row r="3359">
      <c r="B3359" s="497"/>
      <c r="H3359" s="500"/>
      <c r="O3359" s="500"/>
      <c r="Q3359" s="498" t="s">
        <v>213</v>
      </c>
      <c r="S3359" s="499"/>
    </row>
    <row r="3360">
      <c r="B3360" s="497"/>
      <c r="H3360" s="500"/>
      <c r="O3360" s="500"/>
      <c r="Q3360" s="498" t="s">
        <v>213</v>
      </c>
      <c r="S3360" s="499"/>
    </row>
    <row r="3361">
      <c r="B3361" s="497"/>
      <c r="H3361" s="500"/>
      <c r="O3361" s="500"/>
      <c r="Q3361" s="498" t="s">
        <v>213</v>
      </c>
      <c r="S3361" s="499"/>
    </row>
    <row r="3362">
      <c r="B3362" s="497"/>
      <c r="H3362" s="500"/>
      <c r="O3362" s="500"/>
      <c r="Q3362" s="498" t="s">
        <v>213</v>
      </c>
      <c r="S3362" s="499"/>
    </row>
    <row r="3363">
      <c r="B3363" s="497"/>
      <c r="H3363" s="500"/>
      <c r="O3363" s="500"/>
      <c r="Q3363" s="498" t="s">
        <v>213</v>
      </c>
      <c r="S3363" s="499"/>
    </row>
    <row r="3364">
      <c r="B3364" s="497"/>
      <c r="H3364" s="500"/>
      <c r="O3364" s="500"/>
      <c r="Q3364" s="498" t="s">
        <v>213</v>
      </c>
      <c r="S3364" s="499"/>
    </row>
    <row r="3365">
      <c r="B3365" s="497"/>
      <c r="H3365" s="500"/>
      <c r="O3365" s="500"/>
      <c r="Q3365" s="498" t="s">
        <v>213</v>
      </c>
      <c r="S3365" s="499"/>
    </row>
    <row r="3366">
      <c r="B3366" s="497"/>
      <c r="H3366" s="500"/>
      <c r="O3366" s="500"/>
      <c r="Q3366" s="498" t="s">
        <v>213</v>
      </c>
      <c r="S3366" s="499"/>
    </row>
    <row r="3367">
      <c r="B3367" s="497"/>
      <c r="H3367" s="500"/>
      <c r="O3367" s="500"/>
      <c r="Q3367" s="498" t="s">
        <v>213</v>
      </c>
      <c r="S3367" s="499"/>
    </row>
    <row r="3368">
      <c r="B3368" s="497"/>
      <c r="H3368" s="500"/>
      <c r="O3368" s="500"/>
      <c r="Q3368" s="498" t="s">
        <v>213</v>
      </c>
      <c r="S3368" s="499"/>
    </row>
    <row r="3369">
      <c r="B3369" s="497"/>
      <c r="H3369" s="500"/>
      <c r="O3369" s="500"/>
      <c r="Q3369" s="498" t="s">
        <v>213</v>
      </c>
      <c r="S3369" s="499"/>
    </row>
    <row r="3370">
      <c r="B3370" s="497"/>
      <c r="H3370" s="500"/>
      <c r="O3370" s="500"/>
      <c r="Q3370" s="498" t="s">
        <v>213</v>
      </c>
      <c r="S3370" s="499"/>
    </row>
    <row r="3371">
      <c r="B3371" s="497"/>
      <c r="H3371" s="500"/>
      <c r="O3371" s="500"/>
      <c r="Q3371" s="498" t="s">
        <v>213</v>
      </c>
      <c r="S3371" s="499"/>
    </row>
    <row r="3372">
      <c r="B3372" s="497"/>
      <c r="H3372" s="500"/>
      <c r="O3372" s="500"/>
      <c r="Q3372" s="498" t="s">
        <v>213</v>
      </c>
      <c r="S3372" s="499"/>
    </row>
    <row r="3373">
      <c r="B3373" s="497"/>
      <c r="H3373" s="500"/>
      <c r="O3373" s="500"/>
      <c r="Q3373" s="498" t="s">
        <v>213</v>
      </c>
      <c r="S3373" s="499"/>
    </row>
    <row r="3374">
      <c r="B3374" s="497"/>
      <c r="H3374" s="500"/>
      <c r="O3374" s="500"/>
      <c r="Q3374" s="498" t="s">
        <v>213</v>
      </c>
      <c r="S3374" s="499"/>
    </row>
    <row r="3375">
      <c r="B3375" s="497"/>
      <c r="H3375" s="500"/>
      <c r="O3375" s="500"/>
      <c r="Q3375" s="498" t="s">
        <v>213</v>
      </c>
      <c r="S3375" s="499"/>
    </row>
    <row r="3376">
      <c r="B3376" s="497"/>
      <c r="H3376" s="500"/>
      <c r="O3376" s="500"/>
      <c r="Q3376" s="498" t="s">
        <v>213</v>
      </c>
      <c r="S3376" s="499"/>
    </row>
    <row r="3377">
      <c r="B3377" s="497"/>
      <c r="H3377" s="500"/>
      <c r="O3377" s="500"/>
      <c r="Q3377" s="498" t="s">
        <v>213</v>
      </c>
      <c r="S3377" s="499"/>
    </row>
    <row r="3378">
      <c r="B3378" s="497"/>
      <c r="H3378" s="500"/>
      <c r="O3378" s="500"/>
      <c r="Q3378" s="498" t="s">
        <v>213</v>
      </c>
      <c r="S3378" s="499"/>
    </row>
    <row r="3379">
      <c r="B3379" s="497"/>
      <c r="H3379" s="500"/>
      <c r="O3379" s="500"/>
      <c r="Q3379" s="498" t="s">
        <v>213</v>
      </c>
      <c r="S3379" s="499"/>
    </row>
    <row r="3380">
      <c r="B3380" s="497"/>
      <c r="H3380" s="500"/>
      <c r="O3380" s="500"/>
      <c r="Q3380" s="498" t="s">
        <v>213</v>
      </c>
      <c r="S3380" s="499"/>
    </row>
    <row r="3381">
      <c r="B3381" s="497"/>
      <c r="H3381" s="500"/>
      <c r="O3381" s="500"/>
      <c r="Q3381" s="498" t="s">
        <v>213</v>
      </c>
      <c r="S3381" s="499"/>
    </row>
    <row r="3382">
      <c r="B3382" s="497"/>
      <c r="H3382" s="500"/>
      <c r="O3382" s="500"/>
      <c r="Q3382" s="498" t="s">
        <v>213</v>
      </c>
      <c r="S3382" s="499"/>
    </row>
    <row r="3383">
      <c r="B3383" s="497"/>
      <c r="H3383" s="500"/>
      <c r="O3383" s="500"/>
      <c r="Q3383" s="498" t="s">
        <v>213</v>
      </c>
      <c r="S3383" s="499"/>
    </row>
    <row r="3384">
      <c r="B3384" s="497"/>
      <c r="H3384" s="500"/>
      <c r="O3384" s="500"/>
      <c r="Q3384" s="498" t="s">
        <v>213</v>
      </c>
      <c r="S3384" s="499"/>
    </row>
    <row r="3385">
      <c r="B3385" s="497"/>
      <c r="H3385" s="500"/>
      <c r="O3385" s="500"/>
      <c r="Q3385" s="498" t="s">
        <v>213</v>
      </c>
      <c r="S3385" s="499"/>
    </row>
    <row r="3386">
      <c r="B3386" s="497"/>
      <c r="H3386" s="500"/>
      <c r="O3386" s="500"/>
      <c r="Q3386" s="498" t="s">
        <v>213</v>
      </c>
      <c r="S3386" s="499"/>
    </row>
    <row r="3387">
      <c r="B3387" s="497"/>
      <c r="H3387" s="500"/>
      <c r="O3387" s="500"/>
      <c r="Q3387" s="498" t="s">
        <v>213</v>
      </c>
      <c r="S3387" s="499"/>
    </row>
    <row r="3388">
      <c r="B3388" s="497"/>
      <c r="H3388" s="500"/>
      <c r="O3388" s="500"/>
      <c r="Q3388" s="498" t="s">
        <v>213</v>
      </c>
      <c r="S3388" s="499"/>
    </row>
    <row r="3389">
      <c r="B3389" s="497"/>
      <c r="H3389" s="500"/>
      <c r="O3389" s="500"/>
      <c r="Q3389" s="498" t="s">
        <v>213</v>
      </c>
      <c r="S3389" s="499"/>
    </row>
    <row r="3390">
      <c r="B3390" s="497"/>
      <c r="H3390" s="500"/>
      <c r="O3390" s="500"/>
      <c r="Q3390" s="498" t="s">
        <v>213</v>
      </c>
      <c r="S3390" s="499"/>
    </row>
    <row r="3391">
      <c r="B3391" s="497"/>
      <c r="H3391" s="500"/>
      <c r="O3391" s="500"/>
      <c r="Q3391" s="498" t="s">
        <v>213</v>
      </c>
      <c r="S3391" s="499"/>
    </row>
    <row r="3392">
      <c r="B3392" s="497"/>
      <c r="H3392" s="500"/>
      <c r="O3392" s="500"/>
      <c r="Q3392" s="498" t="s">
        <v>213</v>
      </c>
      <c r="S3392" s="499"/>
    </row>
    <row r="3393">
      <c r="B3393" s="497"/>
      <c r="H3393" s="500"/>
      <c r="O3393" s="500"/>
      <c r="Q3393" s="498" t="s">
        <v>213</v>
      </c>
      <c r="S3393" s="499"/>
    </row>
    <row r="3394">
      <c r="B3394" s="497"/>
      <c r="H3394" s="500"/>
      <c r="O3394" s="500"/>
      <c r="Q3394" s="498" t="s">
        <v>213</v>
      </c>
      <c r="S3394" s="499"/>
    </row>
    <row r="3395">
      <c r="B3395" s="497"/>
      <c r="H3395" s="500"/>
      <c r="O3395" s="500"/>
      <c r="Q3395" s="498" t="s">
        <v>213</v>
      </c>
      <c r="S3395" s="499"/>
    </row>
    <row r="3396">
      <c r="B3396" s="497"/>
      <c r="H3396" s="500"/>
      <c r="O3396" s="500"/>
      <c r="Q3396" s="498" t="s">
        <v>213</v>
      </c>
      <c r="S3396" s="499"/>
    </row>
    <row r="3397">
      <c r="B3397" s="497"/>
      <c r="H3397" s="500"/>
      <c r="O3397" s="500"/>
      <c r="Q3397" s="498" t="s">
        <v>213</v>
      </c>
      <c r="S3397" s="499"/>
    </row>
    <row r="3398">
      <c r="B3398" s="497"/>
      <c r="H3398" s="500"/>
      <c r="O3398" s="500"/>
      <c r="Q3398" s="498" t="s">
        <v>213</v>
      </c>
      <c r="S3398" s="499"/>
    </row>
    <row r="3399">
      <c r="B3399" s="497"/>
      <c r="H3399" s="500"/>
      <c r="O3399" s="500"/>
      <c r="Q3399" s="498" t="s">
        <v>213</v>
      </c>
      <c r="S3399" s="499"/>
    </row>
    <row r="3400">
      <c r="B3400" s="497"/>
      <c r="H3400" s="500"/>
      <c r="O3400" s="500"/>
      <c r="Q3400" s="498" t="s">
        <v>213</v>
      </c>
      <c r="S3400" s="499"/>
    </row>
    <row r="3401">
      <c r="B3401" s="497"/>
      <c r="H3401" s="500"/>
      <c r="O3401" s="500"/>
      <c r="Q3401" s="498" t="s">
        <v>213</v>
      </c>
      <c r="S3401" s="499"/>
    </row>
    <row r="3402">
      <c r="B3402" s="497"/>
      <c r="H3402" s="500"/>
      <c r="O3402" s="500"/>
      <c r="Q3402" s="498" t="s">
        <v>213</v>
      </c>
      <c r="S3402" s="499"/>
    </row>
    <row r="3403">
      <c r="B3403" s="497"/>
      <c r="H3403" s="500"/>
      <c r="O3403" s="500"/>
      <c r="Q3403" s="498" t="s">
        <v>213</v>
      </c>
      <c r="S3403" s="499"/>
    </row>
    <row r="3404">
      <c r="B3404" s="497"/>
      <c r="H3404" s="500"/>
      <c r="O3404" s="500"/>
      <c r="Q3404" s="498" t="s">
        <v>213</v>
      </c>
      <c r="S3404" s="499"/>
    </row>
    <row r="3405">
      <c r="B3405" s="497"/>
      <c r="H3405" s="500"/>
      <c r="O3405" s="500"/>
      <c r="Q3405" s="498" t="s">
        <v>213</v>
      </c>
      <c r="S3405" s="499"/>
    </row>
    <row r="3406">
      <c r="B3406" s="497"/>
      <c r="H3406" s="500"/>
      <c r="O3406" s="500"/>
      <c r="Q3406" s="498" t="s">
        <v>213</v>
      </c>
      <c r="S3406" s="499"/>
    </row>
    <row r="3407">
      <c r="B3407" s="497"/>
      <c r="H3407" s="500"/>
      <c r="O3407" s="500"/>
      <c r="Q3407" s="498" t="s">
        <v>213</v>
      </c>
      <c r="S3407" s="499"/>
    </row>
    <row r="3408">
      <c r="B3408" s="497"/>
      <c r="H3408" s="500"/>
      <c r="O3408" s="500"/>
      <c r="Q3408" s="498" t="s">
        <v>213</v>
      </c>
      <c r="S3408" s="499"/>
    </row>
    <row r="3409">
      <c r="B3409" s="497"/>
      <c r="H3409" s="500"/>
      <c r="O3409" s="500"/>
      <c r="Q3409" s="498" t="s">
        <v>213</v>
      </c>
      <c r="S3409" s="499"/>
    </row>
    <row r="3410">
      <c r="B3410" s="497"/>
      <c r="H3410" s="500"/>
      <c r="O3410" s="500"/>
      <c r="Q3410" s="498" t="s">
        <v>213</v>
      </c>
      <c r="S3410" s="499"/>
    </row>
    <row r="3411">
      <c r="B3411" s="497"/>
      <c r="H3411" s="500"/>
      <c r="O3411" s="500"/>
      <c r="Q3411" s="498" t="s">
        <v>213</v>
      </c>
      <c r="S3411" s="499"/>
    </row>
    <row r="3412">
      <c r="B3412" s="497"/>
      <c r="H3412" s="500"/>
      <c r="O3412" s="500"/>
      <c r="Q3412" s="498" t="s">
        <v>213</v>
      </c>
      <c r="S3412" s="499"/>
    </row>
    <row r="3413">
      <c r="B3413" s="497"/>
      <c r="H3413" s="500"/>
      <c r="O3413" s="500"/>
      <c r="Q3413" s="498" t="s">
        <v>213</v>
      </c>
      <c r="S3413" s="499"/>
    </row>
    <row r="3414">
      <c r="B3414" s="497"/>
      <c r="H3414" s="500"/>
      <c r="O3414" s="500"/>
      <c r="Q3414" s="498" t="s">
        <v>213</v>
      </c>
      <c r="S3414" s="499"/>
    </row>
    <row r="3415">
      <c r="B3415" s="497"/>
      <c r="H3415" s="500"/>
      <c r="O3415" s="500"/>
      <c r="Q3415" s="498" t="s">
        <v>213</v>
      </c>
      <c r="S3415" s="499"/>
    </row>
    <row r="3416">
      <c r="B3416" s="497"/>
      <c r="H3416" s="500"/>
      <c r="O3416" s="500"/>
      <c r="Q3416" s="498" t="s">
        <v>213</v>
      </c>
      <c r="S3416" s="499"/>
    </row>
    <row r="3417">
      <c r="B3417" s="497"/>
      <c r="H3417" s="500"/>
      <c r="O3417" s="500"/>
      <c r="Q3417" s="498" t="s">
        <v>213</v>
      </c>
      <c r="S3417" s="499"/>
    </row>
    <row r="3418">
      <c r="B3418" s="497"/>
      <c r="H3418" s="500"/>
      <c r="O3418" s="500"/>
      <c r="Q3418" s="498" t="s">
        <v>213</v>
      </c>
      <c r="S3418" s="499"/>
    </row>
    <row r="3419">
      <c r="B3419" s="497"/>
      <c r="H3419" s="500"/>
      <c r="O3419" s="500"/>
      <c r="Q3419" s="498" t="s">
        <v>213</v>
      </c>
      <c r="S3419" s="499"/>
    </row>
    <row r="3420">
      <c r="B3420" s="497"/>
      <c r="H3420" s="500"/>
      <c r="O3420" s="500"/>
      <c r="Q3420" s="498" t="s">
        <v>213</v>
      </c>
      <c r="S3420" s="499"/>
    </row>
    <row r="3421">
      <c r="B3421" s="497"/>
      <c r="H3421" s="500"/>
      <c r="O3421" s="500"/>
      <c r="Q3421" s="498" t="s">
        <v>213</v>
      </c>
      <c r="S3421" s="499"/>
    </row>
    <row r="3422">
      <c r="B3422" s="497"/>
      <c r="H3422" s="500"/>
      <c r="O3422" s="500"/>
      <c r="Q3422" s="498" t="s">
        <v>213</v>
      </c>
      <c r="S3422" s="499"/>
    </row>
    <row r="3423">
      <c r="B3423" s="497"/>
      <c r="H3423" s="500"/>
      <c r="O3423" s="500"/>
      <c r="Q3423" s="498" t="s">
        <v>213</v>
      </c>
      <c r="S3423" s="499"/>
    </row>
    <row r="3424">
      <c r="B3424" s="497"/>
      <c r="H3424" s="500"/>
      <c r="O3424" s="500"/>
      <c r="Q3424" s="498" t="s">
        <v>213</v>
      </c>
      <c r="S3424" s="499"/>
    </row>
    <row r="3425">
      <c r="B3425" s="497"/>
      <c r="H3425" s="500"/>
      <c r="O3425" s="500"/>
      <c r="Q3425" s="498" t="s">
        <v>213</v>
      </c>
      <c r="S3425" s="499"/>
    </row>
    <row r="3426">
      <c r="B3426" s="497"/>
      <c r="H3426" s="500"/>
      <c r="O3426" s="500"/>
      <c r="Q3426" s="498" t="s">
        <v>213</v>
      </c>
      <c r="S3426" s="499"/>
    </row>
    <row r="3427">
      <c r="B3427" s="497"/>
      <c r="H3427" s="500"/>
      <c r="O3427" s="500"/>
      <c r="Q3427" s="498" t="s">
        <v>213</v>
      </c>
      <c r="S3427" s="499"/>
    </row>
    <row r="3428">
      <c r="B3428" s="497"/>
      <c r="H3428" s="500"/>
      <c r="O3428" s="500"/>
      <c r="Q3428" s="498" t="s">
        <v>213</v>
      </c>
      <c r="S3428" s="499"/>
    </row>
    <row r="3429">
      <c r="B3429" s="497"/>
      <c r="H3429" s="500"/>
      <c r="O3429" s="500"/>
      <c r="Q3429" s="498" t="s">
        <v>213</v>
      </c>
      <c r="S3429" s="499"/>
    </row>
    <row r="3430">
      <c r="B3430" s="497"/>
      <c r="H3430" s="500"/>
      <c r="O3430" s="500"/>
      <c r="Q3430" s="498" t="s">
        <v>213</v>
      </c>
      <c r="S3430" s="499"/>
    </row>
    <row r="3431">
      <c r="B3431" s="497"/>
      <c r="H3431" s="500"/>
      <c r="O3431" s="500"/>
      <c r="Q3431" s="498" t="s">
        <v>213</v>
      </c>
      <c r="S3431" s="499"/>
    </row>
    <row r="3432">
      <c r="B3432" s="497"/>
      <c r="H3432" s="500"/>
      <c r="O3432" s="500"/>
      <c r="Q3432" s="498" t="s">
        <v>213</v>
      </c>
      <c r="S3432" s="499"/>
    </row>
    <row r="3433">
      <c r="B3433" s="497"/>
      <c r="H3433" s="500"/>
      <c r="O3433" s="500"/>
      <c r="Q3433" s="498" t="s">
        <v>213</v>
      </c>
      <c r="S3433" s="499"/>
    </row>
    <row r="3434">
      <c r="B3434" s="497"/>
      <c r="H3434" s="500"/>
      <c r="O3434" s="500"/>
      <c r="Q3434" s="498" t="s">
        <v>213</v>
      </c>
      <c r="S3434" s="499"/>
    </row>
    <row r="3435">
      <c r="B3435" s="497"/>
      <c r="H3435" s="500"/>
      <c r="O3435" s="500"/>
      <c r="Q3435" s="498" t="s">
        <v>213</v>
      </c>
      <c r="S3435" s="499"/>
    </row>
    <row r="3436">
      <c r="B3436" s="497"/>
      <c r="H3436" s="500"/>
      <c r="O3436" s="500"/>
      <c r="Q3436" s="498" t="s">
        <v>213</v>
      </c>
      <c r="S3436" s="499"/>
    </row>
    <row r="3437">
      <c r="B3437" s="497"/>
      <c r="H3437" s="500"/>
      <c r="O3437" s="500"/>
      <c r="Q3437" s="498" t="s">
        <v>213</v>
      </c>
      <c r="S3437" s="499"/>
    </row>
    <row r="3438">
      <c r="B3438" s="497"/>
      <c r="H3438" s="500"/>
      <c r="O3438" s="500"/>
      <c r="Q3438" s="498" t="s">
        <v>213</v>
      </c>
      <c r="S3438" s="499"/>
    </row>
    <row r="3439">
      <c r="B3439" s="497"/>
      <c r="H3439" s="500"/>
      <c r="O3439" s="500"/>
      <c r="Q3439" s="498" t="s">
        <v>213</v>
      </c>
      <c r="S3439" s="499"/>
    </row>
    <row r="3440">
      <c r="B3440" s="497"/>
      <c r="H3440" s="500"/>
      <c r="O3440" s="500"/>
      <c r="Q3440" s="498" t="s">
        <v>213</v>
      </c>
      <c r="S3440" s="499"/>
    </row>
    <row r="3441">
      <c r="B3441" s="497"/>
      <c r="H3441" s="500"/>
      <c r="O3441" s="500"/>
      <c r="Q3441" s="498" t="s">
        <v>213</v>
      </c>
      <c r="S3441" s="499"/>
    </row>
    <row r="3442">
      <c r="B3442" s="497"/>
      <c r="H3442" s="500"/>
      <c r="O3442" s="500"/>
      <c r="Q3442" s="498" t="s">
        <v>213</v>
      </c>
      <c r="S3442" s="499"/>
    </row>
    <row r="3443">
      <c r="B3443" s="497"/>
      <c r="H3443" s="500"/>
      <c r="O3443" s="500"/>
      <c r="Q3443" s="498" t="s">
        <v>213</v>
      </c>
      <c r="S3443" s="499"/>
    </row>
    <row r="3444">
      <c r="B3444" s="497"/>
      <c r="H3444" s="500"/>
      <c r="O3444" s="500"/>
      <c r="Q3444" s="498" t="s">
        <v>213</v>
      </c>
      <c r="S3444" s="499"/>
    </row>
    <row r="3445">
      <c r="B3445" s="497"/>
      <c r="H3445" s="500"/>
      <c r="O3445" s="500"/>
      <c r="Q3445" s="498" t="s">
        <v>213</v>
      </c>
      <c r="S3445" s="499"/>
    </row>
    <row r="3446">
      <c r="B3446" s="497"/>
      <c r="H3446" s="500"/>
      <c r="O3446" s="500"/>
      <c r="Q3446" s="498" t="s">
        <v>213</v>
      </c>
      <c r="S3446" s="499"/>
    </row>
    <row r="3447">
      <c r="B3447" s="497"/>
      <c r="H3447" s="500"/>
      <c r="O3447" s="500"/>
      <c r="Q3447" s="498" t="s">
        <v>213</v>
      </c>
      <c r="S3447" s="499"/>
    </row>
    <row r="3448">
      <c r="B3448" s="497"/>
      <c r="H3448" s="500"/>
      <c r="O3448" s="500"/>
      <c r="Q3448" s="498" t="s">
        <v>213</v>
      </c>
      <c r="S3448" s="499"/>
    </row>
    <row r="3449">
      <c r="B3449" s="497"/>
      <c r="H3449" s="500"/>
      <c r="O3449" s="500"/>
      <c r="Q3449" s="498" t="s">
        <v>213</v>
      </c>
      <c r="S3449" s="499"/>
    </row>
    <row r="3450">
      <c r="B3450" s="497"/>
      <c r="H3450" s="500"/>
      <c r="O3450" s="500"/>
      <c r="Q3450" s="498" t="s">
        <v>213</v>
      </c>
      <c r="S3450" s="499"/>
    </row>
    <row r="3451">
      <c r="B3451" s="497"/>
      <c r="H3451" s="500"/>
      <c r="O3451" s="500"/>
      <c r="Q3451" s="498" t="s">
        <v>213</v>
      </c>
      <c r="S3451" s="499"/>
    </row>
    <row r="3452">
      <c r="B3452" s="497"/>
      <c r="H3452" s="500"/>
      <c r="O3452" s="500"/>
      <c r="Q3452" s="498" t="s">
        <v>213</v>
      </c>
      <c r="S3452" s="499"/>
    </row>
    <row r="3453">
      <c r="B3453" s="497"/>
      <c r="H3453" s="500"/>
      <c r="O3453" s="500"/>
      <c r="Q3453" s="498" t="s">
        <v>213</v>
      </c>
      <c r="S3453" s="499"/>
    </row>
    <row r="3454">
      <c r="B3454" s="497"/>
      <c r="H3454" s="500"/>
      <c r="O3454" s="500"/>
      <c r="Q3454" s="498" t="s">
        <v>213</v>
      </c>
      <c r="S3454" s="499"/>
    </row>
    <row r="3455">
      <c r="B3455" s="497"/>
      <c r="H3455" s="500"/>
      <c r="O3455" s="500"/>
      <c r="Q3455" s="498" t="s">
        <v>213</v>
      </c>
      <c r="S3455" s="499"/>
    </row>
    <row r="3456">
      <c r="B3456" s="497"/>
      <c r="H3456" s="500"/>
      <c r="O3456" s="500"/>
      <c r="Q3456" s="498" t="s">
        <v>213</v>
      </c>
      <c r="S3456" s="499"/>
    </row>
    <row r="3457">
      <c r="B3457" s="497"/>
      <c r="H3457" s="500"/>
      <c r="O3457" s="500"/>
      <c r="Q3457" s="498" t="s">
        <v>213</v>
      </c>
      <c r="S3457" s="499"/>
    </row>
    <row r="3458">
      <c r="B3458" s="497"/>
      <c r="H3458" s="500"/>
      <c r="O3458" s="500"/>
      <c r="Q3458" s="498" t="s">
        <v>213</v>
      </c>
      <c r="S3458" s="499"/>
    </row>
    <row r="3459">
      <c r="B3459" s="497"/>
      <c r="H3459" s="500"/>
      <c r="O3459" s="500"/>
      <c r="Q3459" s="498" t="s">
        <v>213</v>
      </c>
      <c r="S3459" s="499"/>
    </row>
    <row r="3460">
      <c r="B3460" s="497"/>
      <c r="H3460" s="500"/>
      <c r="O3460" s="500"/>
      <c r="Q3460" s="498" t="s">
        <v>213</v>
      </c>
      <c r="S3460" s="499"/>
    </row>
    <row r="3461">
      <c r="B3461" s="497"/>
      <c r="H3461" s="500"/>
      <c r="O3461" s="500"/>
      <c r="Q3461" s="498" t="s">
        <v>213</v>
      </c>
      <c r="S3461" s="499"/>
    </row>
    <row r="3462">
      <c r="B3462" s="497"/>
      <c r="H3462" s="500"/>
      <c r="O3462" s="500"/>
      <c r="Q3462" s="498" t="s">
        <v>213</v>
      </c>
      <c r="S3462" s="499"/>
    </row>
    <row r="3463">
      <c r="B3463" s="497"/>
      <c r="H3463" s="500"/>
      <c r="O3463" s="500"/>
      <c r="Q3463" s="498" t="s">
        <v>213</v>
      </c>
      <c r="S3463" s="499"/>
    </row>
    <row r="3464">
      <c r="B3464" s="497"/>
      <c r="H3464" s="500"/>
      <c r="O3464" s="500"/>
      <c r="Q3464" s="498" t="s">
        <v>213</v>
      </c>
      <c r="S3464" s="499"/>
    </row>
    <row r="3465">
      <c r="B3465" s="497"/>
      <c r="H3465" s="500"/>
      <c r="O3465" s="500"/>
      <c r="Q3465" s="498" t="s">
        <v>213</v>
      </c>
      <c r="S3465" s="499"/>
    </row>
    <row r="3466">
      <c r="B3466" s="497"/>
      <c r="H3466" s="500"/>
      <c r="O3466" s="500"/>
      <c r="Q3466" s="498" t="s">
        <v>213</v>
      </c>
      <c r="S3466" s="499"/>
    </row>
    <row r="3467">
      <c r="B3467" s="497"/>
      <c r="H3467" s="500"/>
      <c r="O3467" s="500"/>
      <c r="Q3467" s="498" t="s">
        <v>213</v>
      </c>
      <c r="S3467" s="499"/>
    </row>
    <row r="3468">
      <c r="B3468" s="497"/>
      <c r="H3468" s="500"/>
      <c r="O3468" s="500"/>
      <c r="Q3468" s="498" t="s">
        <v>213</v>
      </c>
      <c r="S3468" s="499"/>
    </row>
    <row r="3469">
      <c r="B3469" s="497"/>
      <c r="H3469" s="500"/>
      <c r="O3469" s="500"/>
      <c r="Q3469" s="498" t="s">
        <v>213</v>
      </c>
      <c r="S3469" s="499"/>
    </row>
    <row r="3470">
      <c r="B3470" s="497"/>
      <c r="H3470" s="500"/>
      <c r="O3470" s="500"/>
      <c r="Q3470" s="498" t="s">
        <v>213</v>
      </c>
      <c r="S3470" s="499"/>
    </row>
    <row r="3471">
      <c r="B3471" s="497"/>
      <c r="H3471" s="500"/>
      <c r="O3471" s="500"/>
      <c r="Q3471" s="498" t="s">
        <v>213</v>
      </c>
      <c r="S3471" s="499"/>
    </row>
    <row r="3472">
      <c r="B3472" s="497"/>
      <c r="H3472" s="500"/>
      <c r="O3472" s="500"/>
      <c r="Q3472" s="498" t="s">
        <v>213</v>
      </c>
      <c r="S3472" s="499"/>
    </row>
    <row r="3473">
      <c r="B3473" s="497"/>
      <c r="H3473" s="500"/>
      <c r="O3473" s="500"/>
      <c r="Q3473" s="498" t="s">
        <v>213</v>
      </c>
      <c r="S3473" s="499"/>
    </row>
    <row r="3474">
      <c r="B3474" s="497"/>
      <c r="H3474" s="500"/>
      <c r="O3474" s="500"/>
      <c r="Q3474" s="498" t="s">
        <v>213</v>
      </c>
      <c r="S3474" s="499"/>
    </row>
    <row r="3475">
      <c r="B3475" s="497"/>
      <c r="H3475" s="500"/>
      <c r="O3475" s="500"/>
      <c r="Q3475" s="498" t="s">
        <v>213</v>
      </c>
      <c r="S3475" s="499"/>
    </row>
    <row r="3476">
      <c r="B3476" s="497"/>
      <c r="H3476" s="500"/>
      <c r="O3476" s="500"/>
      <c r="Q3476" s="498" t="s">
        <v>213</v>
      </c>
      <c r="S3476" s="499"/>
    </row>
    <row r="3477">
      <c r="B3477" s="497"/>
      <c r="H3477" s="500"/>
      <c r="O3477" s="500"/>
      <c r="Q3477" s="498" t="s">
        <v>213</v>
      </c>
      <c r="S3477" s="499"/>
    </row>
    <row r="3478">
      <c r="B3478" s="497"/>
      <c r="H3478" s="500"/>
      <c r="O3478" s="500"/>
      <c r="Q3478" s="498" t="s">
        <v>213</v>
      </c>
      <c r="S3478" s="499"/>
    </row>
    <row r="3479">
      <c r="B3479" s="497"/>
      <c r="H3479" s="500"/>
      <c r="O3479" s="500"/>
      <c r="Q3479" s="498" t="s">
        <v>213</v>
      </c>
      <c r="S3479" s="499"/>
    </row>
    <row r="3480">
      <c r="B3480" s="497"/>
      <c r="H3480" s="500"/>
      <c r="O3480" s="500"/>
      <c r="Q3480" s="498" t="s">
        <v>213</v>
      </c>
      <c r="S3480" s="499"/>
    </row>
    <row r="3481">
      <c r="B3481" s="497"/>
      <c r="H3481" s="500"/>
      <c r="O3481" s="500"/>
      <c r="Q3481" s="498" t="s">
        <v>213</v>
      </c>
      <c r="S3481" s="499"/>
    </row>
    <row r="3482">
      <c r="B3482" s="497"/>
      <c r="H3482" s="500"/>
      <c r="O3482" s="500"/>
      <c r="Q3482" s="498" t="s">
        <v>213</v>
      </c>
      <c r="S3482" s="499"/>
    </row>
    <row r="3483">
      <c r="B3483" s="497"/>
      <c r="H3483" s="500"/>
      <c r="O3483" s="500"/>
      <c r="Q3483" s="498" t="s">
        <v>213</v>
      </c>
      <c r="S3483" s="499"/>
    </row>
    <row r="3484">
      <c r="B3484" s="497"/>
      <c r="H3484" s="500"/>
      <c r="O3484" s="500"/>
      <c r="Q3484" s="498" t="s">
        <v>213</v>
      </c>
      <c r="S3484" s="499"/>
    </row>
    <row r="3485">
      <c r="B3485" s="497"/>
      <c r="H3485" s="500"/>
      <c r="O3485" s="500"/>
      <c r="Q3485" s="498" t="s">
        <v>213</v>
      </c>
      <c r="S3485" s="499"/>
    </row>
    <row r="3486">
      <c r="B3486" s="497"/>
      <c r="H3486" s="500"/>
      <c r="O3486" s="500"/>
      <c r="Q3486" s="498" t="s">
        <v>213</v>
      </c>
      <c r="S3486" s="499"/>
    </row>
    <row r="3487">
      <c r="B3487" s="497"/>
      <c r="H3487" s="500"/>
      <c r="O3487" s="500"/>
      <c r="Q3487" s="498" t="s">
        <v>213</v>
      </c>
      <c r="S3487" s="499"/>
    </row>
    <row r="3488">
      <c r="B3488" s="497"/>
      <c r="H3488" s="500"/>
      <c r="O3488" s="500"/>
      <c r="Q3488" s="498" t="s">
        <v>213</v>
      </c>
      <c r="S3488" s="499"/>
    </row>
    <row r="3489">
      <c r="B3489" s="497"/>
      <c r="H3489" s="500"/>
      <c r="O3489" s="500"/>
      <c r="Q3489" s="498" t="s">
        <v>213</v>
      </c>
      <c r="S3489" s="499"/>
    </row>
    <row r="3490">
      <c r="B3490" s="497"/>
      <c r="H3490" s="500"/>
      <c r="O3490" s="500"/>
      <c r="Q3490" s="498" t="s">
        <v>213</v>
      </c>
      <c r="S3490" s="499"/>
    </row>
    <row r="3491">
      <c r="B3491" s="497"/>
      <c r="H3491" s="500"/>
      <c r="O3491" s="500"/>
      <c r="Q3491" s="498" t="s">
        <v>213</v>
      </c>
      <c r="S3491" s="499"/>
    </row>
    <row r="3492">
      <c r="B3492" s="497"/>
      <c r="H3492" s="500"/>
      <c r="O3492" s="500"/>
      <c r="Q3492" s="498" t="s">
        <v>213</v>
      </c>
      <c r="S3492" s="499"/>
    </row>
    <row r="3493">
      <c r="B3493" s="497"/>
      <c r="H3493" s="500"/>
      <c r="O3493" s="500"/>
      <c r="Q3493" s="498" t="s">
        <v>213</v>
      </c>
      <c r="S3493" s="499"/>
    </row>
    <row r="3494">
      <c r="B3494" s="497"/>
      <c r="H3494" s="500"/>
      <c r="O3494" s="500"/>
      <c r="Q3494" s="498" t="s">
        <v>213</v>
      </c>
      <c r="S3494" s="499"/>
    </row>
    <row r="3495">
      <c r="B3495" s="497"/>
      <c r="H3495" s="500"/>
      <c r="O3495" s="500"/>
      <c r="Q3495" s="498" t="s">
        <v>213</v>
      </c>
      <c r="S3495" s="499"/>
    </row>
    <row r="3496">
      <c r="B3496" s="497"/>
      <c r="H3496" s="500"/>
      <c r="O3496" s="500"/>
      <c r="Q3496" s="498" t="s">
        <v>213</v>
      </c>
      <c r="S3496" s="499"/>
    </row>
    <row r="3497">
      <c r="B3497" s="497"/>
      <c r="H3497" s="500"/>
      <c r="O3497" s="500"/>
      <c r="Q3497" s="498" t="s">
        <v>213</v>
      </c>
      <c r="S3497" s="499"/>
    </row>
    <row r="3498">
      <c r="B3498" s="497"/>
      <c r="H3498" s="500"/>
      <c r="O3498" s="500"/>
      <c r="Q3498" s="498" t="s">
        <v>213</v>
      </c>
      <c r="S3498" s="499"/>
    </row>
    <row r="3499">
      <c r="B3499" s="497"/>
      <c r="H3499" s="500"/>
      <c r="O3499" s="500"/>
      <c r="Q3499" s="498" t="s">
        <v>213</v>
      </c>
      <c r="S3499" s="499"/>
    </row>
    <row r="3500">
      <c r="B3500" s="497"/>
      <c r="H3500" s="500"/>
      <c r="O3500" s="500"/>
      <c r="Q3500" s="498" t="s">
        <v>213</v>
      </c>
      <c r="S3500" s="499"/>
    </row>
    <row r="3501">
      <c r="B3501" s="497"/>
      <c r="H3501" s="500"/>
      <c r="O3501" s="500"/>
      <c r="Q3501" s="498" t="s">
        <v>213</v>
      </c>
      <c r="S3501" s="499"/>
    </row>
    <row r="3502">
      <c r="B3502" s="497"/>
      <c r="H3502" s="500"/>
      <c r="O3502" s="500"/>
      <c r="Q3502" s="498" t="s">
        <v>213</v>
      </c>
      <c r="S3502" s="499"/>
    </row>
    <row r="3503">
      <c r="B3503" s="497"/>
      <c r="H3503" s="500"/>
      <c r="O3503" s="500"/>
      <c r="Q3503" s="498" t="s">
        <v>213</v>
      </c>
      <c r="S3503" s="499"/>
    </row>
    <row r="3504">
      <c r="B3504" s="497"/>
      <c r="H3504" s="500"/>
      <c r="O3504" s="500"/>
      <c r="Q3504" s="498" t="s">
        <v>213</v>
      </c>
      <c r="S3504" s="499"/>
    </row>
    <row r="3505">
      <c r="B3505" s="497"/>
      <c r="H3505" s="500"/>
      <c r="O3505" s="500"/>
      <c r="Q3505" s="498" t="s">
        <v>213</v>
      </c>
      <c r="S3505" s="499"/>
    </row>
    <row r="3506">
      <c r="B3506" s="497"/>
      <c r="H3506" s="500"/>
      <c r="O3506" s="500"/>
      <c r="Q3506" s="498" t="s">
        <v>213</v>
      </c>
      <c r="S3506" s="499"/>
    </row>
    <row r="3507">
      <c r="B3507" s="497"/>
      <c r="H3507" s="500"/>
      <c r="O3507" s="500"/>
      <c r="Q3507" s="498" t="s">
        <v>213</v>
      </c>
      <c r="S3507" s="499"/>
    </row>
    <row r="3508">
      <c r="B3508" s="497"/>
      <c r="H3508" s="500"/>
      <c r="O3508" s="500"/>
      <c r="Q3508" s="498" t="s">
        <v>213</v>
      </c>
      <c r="S3508" s="499"/>
    </row>
    <row r="3509">
      <c r="B3509" s="497"/>
      <c r="H3509" s="500"/>
      <c r="O3509" s="500"/>
      <c r="Q3509" s="498" t="s">
        <v>213</v>
      </c>
      <c r="S3509" s="499"/>
    </row>
    <row r="3510">
      <c r="B3510" s="497"/>
      <c r="H3510" s="500"/>
      <c r="O3510" s="500"/>
      <c r="Q3510" s="498" t="s">
        <v>213</v>
      </c>
      <c r="S3510" s="499"/>
    </row>
    <row r="3511">
      <c r="B3511" s="497"/>
      <c r="H3511" s="500"/>
      <c r="O3511" s="500"/>
      <c r="Q3511" s="498" t="s">
        <v>213</v>
      </c>
      <c r="S3511" s="499"/>
    </row>
    <row r="3512">
      <c r="B3512" s="497"/>
      <c r="H3512" s="500"/>
      <c r="O3512" s="500"/>
      <c r="Q3512" s="498" t="s">
        <v>213</v>
      </c>
      <c r="S3512" s="499"/>
    </row>
    <row r="3513">
      <c r="B3513" s="497"/>
      <c r="H3513" s="500"/>
      <c r="O3513" s="500"/>
      <c r="Q3513" s="498" t="s">
        <v>213</v>
      </c>
      <c r="S3513" s="499"/>
    </row>
    <row r="3514">
      <c r="B3514" s="497"/>
      <c r="H3514" s="500"/>
      <c r="O3514" s="500"/>
      <c r="Q3514" s="498" t="s">
        <v>213</v>
      </c>
      <c r="S3514" s="499"/>
    </row>
    <row r="3515">
      <c r="B3515" s="497"/>
      <c r="H3515" s="500"/>
      <c r="O3515" s="500"/>
      <c r="Q3515" s="498" t="s">
        <v>213</v>
      </c>
      <c r="S3515" s="499"/>
    </row>
    <row r="3516">
      <c r="B3516" s="497"/>
      <c r="H3516" s="500"/>
      <c r="O3516" s="500"/>
      <c r="Q3516" s="498" t="s">
        <v>213</v>
      </c>
      <c r="S3516" s="499"/>
    </row>
    <row r="3517">
      <c r="B3517" s="497"/>
      <c r="H3517" s="500"/>
      <c r="O3517" s="500"/>
      <c r="Q3517" s="498" t="s">
        <v>213</v>
      </c>
      <c r="S3517" s="499"/>
    </row>
    <row r="3518">
      <c r="B3518" s="497"/>
      <c r="H3518" s="500"/>
      <c r="O3518" s="500"/>
      <c r="Q3518" s="498" t="s">
        <v>213</v>
      </c>
      <c r="S3518" s="499"/>
    </row>
    <row r="3519">
      <c r="B3519" s="497"/>
      <c r="H3519" s="500"/>
      <c r="O3519" s="500"/>
      <c r="Q3519" s="498" t="s">
        <v>213</v>
      </c>
      <c r="S3519" s="499"/>
    </row>
    <row r="3520">
      <c r="B3520" s="497"/>
      <c r="H3520" s="500"/>
      <c r="O3520" s="500"/>
      <c r="Q3520" s="498" t="s">
        <v>213</v>
      </c>
      <c r="S3520" s="499"/>
    </row>
    <row r="3521">
      <c r="B3521" s="497"/>
      <c r="H3521" s="500"/>
      <c r="O3521" s="500"/>
      <c r="Q3521" s="498" t="s">
        <v>213</v>
      </c>
      <c r="S3521" s="499"/>
    </row>
    <row r="3522">
      <c r="B3522" s="497"/>
      <c r="H3522" s="500"/>
      <c r="O3522" s="500"/>
      <c r="Q3522" s="498" t="s">
        <v>213</v>
      </c>
      <c r="S3522" s="499"/>
    </row>
    <row r="3523">
      <c r="B3523" s="497"/>
      <c r="H3523" s="500"/>
      <c r="O3523" s="500"/>
      <c r="Q3523" s="498" t="s">
        <v>213</v>
      </c>
      <c r="S3523" s="499"/>
    </row>
    <row r="3524">
      <c r="B3524" s="497"/>
      <c r="H3524" s="500"/>
      <c r="O3524" s="500"/>
      <c r="Q3524" s="498" t="s">
        <v>213</v>
      </c>
      <c r="S3524" s="499"/>
    </row>
    <row r="3525">
      <c r="B3525" s="497"/>
      <c r="H3525" s="500"/>
      <c r="O3525" s="500"/>
      <c r="Q3525" s="498" t="s">
        <v>213</v>
      </c>
      <c r="S3525" s="499"/>
    </row>
    <row r="3526">
      <c r="B3526" s="497"/>
      <c r="H3526" s="500"/>
      <c r="O3526" s="500"/>
      <c r="Q3526" s="498" t="s">
        <v>213</v>
      </c>
      <c r="S3526" s="499"/>
    </row>
    <row r="3527">
      <c r="B3527" s="497"/>
      <c r="H3527" s="500"/>
      <c r="O3527" s="500"/>
      <c r="Q3527" s="498" t="s">
        <v>213</v>
      </c>
      <c r="S3527" s="499"/>
    </row>
    <row r="3528">
      <c r="B3528" s="497"/>
      <c r="H3528" s="500"/>
      <c r="O3528" s="500"/>
      <c r="Q3528" s="498" t="s">
        <v>213</v>
      </c>
      <c r="S3528" s="499"/>
    </row>
    <row r="3529">
      <c r="B3529" s="497"/>
      <c r="H3529" s="500"/>
      <c r="O3529" s="500"/>
      <c r="Q3529" s="498" t="s">
        <v>213</v>
      </c>
      <c r="S3529" s="499"/>
    </row>
    <row r="3530">
      <c r="B3530" s="497"/>
      <c r="H3530" s="500"/>
      <c r="O3530" s="500"/>
      <c r="Q3530" s="498" t="s">
        <v>213</v>
      </c>
      <c r="S3530" s="499"/>
    </row>
    <row r="3531">
      <c r="B3531" s="497"/>
      <c r="H3531" s="500"/>
      <c r="O3531" s="500"/>
      <c r="Q3531" s="498" t="s">
        <v>213</v>
      </c>
      <c r="S3531" s="499"/>
    </row>
    <row r="3532">
      <c r="B3532" s="497"/>
      <c r="H3532" s="500"/>
      <c r="O3532" s="500"/>
      <c r="Q3532" s="498" t="s">
        <v>213</v>
      </c>
      <c r="S3532" s="499"/>
    </row>
    <row r="3533">
      <c r="B3533" s="497"/>
      <c r="H3533" s="500"/>
      <c r="O3533" s="500"/>
      <c r="Q3533" s="498" t="s">
        <v>213</v>
      </c>
      <c r="S3533" s="499"/>
    </row>
    <row r="3534">
      <c r="B3534" s="497"/>
      <c r="H3534" s="500"/>
      <c r="O3534" s="500"/>
      <c r="Q3534" s="498" t="s">
        <v>213</v>
      </c>
      <c r="S3534" s="499"/>
    </row>
    <row r="3535">
      <c r="B3535" s="497"/>
      <c r="H3535" s="500"/>
      <c r="O3535" s="500"/>
      <c r="Q3535" s="498" t="s">
        <v>213</v>
      </c>
      <c r="S3535" s="499"/>
    </row>
    <row r="3536">
      <c r="B3536" s="497"/>
      <c r="H3536" s="500"/>
      <c r="O3536" s="500"/>
      <c r="Q3536" s="498" t="s">
        <v>213</v>
      </c>
      <c r="S3536" s="499"/>
    </row>
    <row r="3537">
      <c r="B3537" s="497"/>
      <c r="H3537" s="500"/>
      <c r="O3537" s="500"/>
      <c r="Q3537" s="498" t="s">
        <v>213</v>
      </c>
      <c r="S3537" s="499"/>
    </row>
    <row r="3538">
      <c r="B3538" s="497"/>
      <c r="H3538" s="500"/>
      <c r="O3538" s="500"/>
      <c r="Q3538" s="498" t="s">
        <v>213</v>
      </c>
      <c r="S3538" s="499"/>
    </row>
    <row r="3539">
      <c r="B3539" s="497"/>
      <c r="H3539" s="500"/>
      <c r="O3539" s="500"/>
      <c r="Q3539" s="498" t="s">
        <v>213</v>
      </c>
      <c r="S3539" s="499"/>
    </row>
    <row r="3540">
      <c r="B3540" s="497"/>
      <c r="H3540" s="500"/>
      <c r="O3540" s="500"/>
      <c r="Q3540" s="498" t="s">
        <v>213</v>
      </c>
      <c r="S3540" s="499"/>
    </row>
    <row r="3541">
      <c r="B3541" s="497"/>
      <c r="H3541" s="500"/>
      <c r="O3541" s="500"/>
      <c r="Q3541" s="498" t="s">
        <v>213</v>
      </c>
      <c r="S3541" s="499"/>
    </row>
    <row r="3542">
      <c r="B3542" s="497"/>
      <c r="H3542" s="500"/>
      <c r="O3542" s="500"/>
      <c r="Q3542" s="498" t="s">
        <v>213</v>
      </c>
      <c r="S3542" s="499"/>
    </row>
    <row r="3543">
      <c r="B3543" s="497"/>
      <c r="H3543" s="500"/>
      <c r="O3543" s="500"/>
      <c r="Q3543" s="498" t="s">
        <v>213</v>
      </c>
      <c r="S3543" s="499"/>
    </row>
    <row r="3544">
      <c r="B3544" s="497"/>
      <c r="H3544" s="500"/>
      <c r="O3544" s="500"/>
      <c r="Q3544" s="498" t="s">
        <v>213</v>
      </c>
      <c r="S3544" s="499"/>
    </row>
    <row r="3545">
      <c r="B3545" s="497"/>
      <c r="H3545" s="500"/>
      <c r="O3545" s="500"/>
      <c r="Q3545" s="498" t="s">
        <v>213</v>
      </c>
      <c r="S3545" s="499"/>
    </row>
    <row r="3546">
      <c r="B3546" s="497"/>
      <c r="H3546" s="500"/>
      <c r="O3546" s="500"/>
      <c r="Q3546" s="498" t="s">
        <v>213</v>
      </c>
      <c r="S3546" s="499"/>
    </row>
    <row r="3547">
      <c r="B3547" s="497"/>
      <c r="H3547" s="500"/>
      <c r="O3547" s="500"/>
      <c r="Q3547" s="498" t="s">
        <v>213</v>
      </c>
      <c r="S3547" s="499"/>
    </row>
    <row r="3548">
      <c r="B3548" s="497"/>
      <c r="H3548" s="500"/>
      <c r="O3548" s="500"/>
      <c r="Q3548" s="498" t="s">
        <v>213</v>
      </c>
      <c r="S3548" s="499"/>
    </row>
    <row r="3549">
      <c r="B3549" s="497"/>
      <c r="H3549" s="500"/>
      <c r="O3549" s="500"/>
      <c r="Q3549" s="498" t="s">
        <v>213</v>
      </c>
      <c r="S3549" s="499"/>
    </row>
    <row r="3550">
      <c r="B3550" s="497"/>
      <c r="H3550" s="500"/>
      <c r="O3550" s="500"/>
      <c r="Q3550" s="498" t="s">
        <v>213</v>
      </c>
      <c r="S3550" s="499"/>
    </row>
    <row r="3551">
      <c r="B3551" s="497"/>
      <c r="H3551" s="500"/>
      <c r="O3551" s="500"/>
      <c r="Q3551" s="498" t="s">
        <v>213</v>
      </c>
      <c r="S3551" s="499"/>
    </row>
    <row r="3552">
      <c r="B3552" s="497"/>
      <c r="H3552" s="500"/>
      <c r="O3552" s="500"/>
      <c r="Q3552" s="498" t="s">
        <v>213</v>
      </c>
      <c r="S3552" s="499"/>
    </row>
    <row r="3553">
      <c r="B3553" s="497"/>
      <c r="H3553" s="500"/>
      <c r="O3553" s="500"/>
      <c r="Q3553" s="498" t="s">
        <v>213</v>
      </c>
      <c r="S3553" s="499"/>
    </row>
    <row r="3554">
      <c r="B3554" s="497"/>
      <c r="H3554" s="500"/>
      <c r="O3554" s="500"/>
      <c r="Q3554" s="498" t="s">
        <v>213</v>
      </c>
      <c r="S3554" s="499"/>
    </row>
    <row r="3555">
      <c r="B3555" s="497"/>
      <c r="H3555" s="500"/>
      <c r="O3555" s="500"/>
      <c r="Q3555" s="498" t="s">
        <v>213</v>
      </c>
      <c r="S3555" s="499"/>
    </row>
    <row r="3556">
      <c r="B3556" s="497"/>
      <c r="H3556" s="500"/>
      <c r="O3556" s="500"/>
      <c r="Q3556" s="498" t="s">
        <v>213</v>
      </c>
      <c r="S3556" s="499"/>
    </row>
    <row r="3557">
      <c r="B3557" s="497"/>
      <c r="H3557" s="500"/>
      <c r="O3557" s="500"/>
      <c r="Q3557" s="498" t="s">
        <v>213</v>
      </c>
      <c r="S3557" s="499"/>
    </row>
    <row r="3558">
      <c r="B3558" s="497"/>
      <c r="H3558" s="500"/>
      <c r="O3558" s="500"/>
      <c r="Q3558" s="498" t="s">
        <v>213</v>
      </c>
      <c r="S3558" s="499"/>
    </row>
    <row r="3559">
      <c r="B3559" s="497"/>
      <c r="H3559" s="500"/>
      <c r="O3559" s="500"/>
      <c r="Q3559" s="498" t="s">
        <v>213</v>
      </c>
      <c r="S3559" s="499"/>
    </row>
    <row r="3560">
      <c r="B3560" s="497"/>
      <c r="H3560" s="500"/>
      <c r="O3560" s="500"/>
      <c r="Q3560" s="498" t="s">
        <v>213</v>
      </c>
      <c r="S3560" s="499"/>
    </row>
    <row r="3561">
      <c r="B3561" s="497"/>
      <c r="H3561" s="500"/>
      <c r="O3561" s="500"/>
      <c r="Q3561" s="498" t="s">
        <v>213</v>
      </c>
      <c r="S3561" s="499"/>
    </row>
    <row r="3562">
      <c r="B3562" s="497"/>
      <c r="H3562" s="500"/>
      <c r="O3562" s="500"/>
      <c r="Q3562" s="498" t="s">
        <v>213</v>
      </c>
      <c r="S3562" s="499"/>
    </row>
    <row r="3563">
      <c r="B3563" s="497"/>
      <c r="H3563" s="500"/>
      <c r="O3563" s="500"/>
      <c r="Q3563" s="498" t="s">
        <v>213</v>
      </c>
      <c r="S3563" s="499"/>
    </row>
    <row r="3564">
      <c r="B3564" s="497"/>
      <c r="H3564" s="500"/>
      <c r="O3564" s="500"/>
      <c r="Q3564" s="498" t="s">
        <v>213</v>
      </c>
      <c r="S3564" s="499"/>
    </row>
    <row r="3565">
      <c r="B3565" s="497"/>
      <c r="H3565" s="500"/>
      <c r="O3565" s="500"/>
      <c r="Q3565" s="498" t="s">
        <v>213</v>
      </c>
      <c r="S3565" s="499"/>
    </row>
    <row r="3566">
      <c r="B3566" s="497"/>
      <c r="H3566" s="500"/>
      <c r="O3566" s="500"/>
      <c r="Q3566" s="498" t="s">
        <v>213</v>
      </c>
      <c r="S3566" s="499"/>
    </row>
    <row r="3567">
      <c r="B3567" s="497"/>
      <c r="H3567" s="500"/>
      <c r="O3567" s="500"/>
      <c r="Q3567" s="498" t="s">
        <v>213</v>
      </c>
      <c r="S3567" s="499"/>
    </row>
    <row r="3568">
      <c r="B3568" s="497"/>
      <c r="H3568" s="500"/>
      <c r="O3568" s="500"/>
      <c r="Q3568" s="498" t="s">
        <v>213</v>
      </c>
      <c r="S3568" s="499"/>
    </row>
    <row r="3569">
      <c r="B3569" s="497"/>
      <c r="H3569" s="500"/>
      <c r="O3569" s="500"/>
      <c r="Q3569" s="498" t="s">
        <v>213</v>
      </c>
      <c r="S3569" s="499"/>
    </row>
    <row r="3570">
      <c r="B3570" s="497"/>
      <c r="H3570" s="500"/>
      <c r="O3570" s="500"/>
      <c r="Q3570" s="498" t="s">
        <v>213</v>
      </c>
      <c r="S3570" s="499"/>
    </row>
    <row r="3571">
      <c r="B3571" s="497"/>
      <c r="H3571" s="500"/>
      <c r="O3571" s="500"/>
      <c r="Q3571" s="498" t="s">
        <v>213</v>
      </c>
      <c r="S3571" s="499"/>
    </row>
    <row r="3572">
      <c r="B3572" s="497"/>
      <c r="H3572" s="500"/>
      <c r="O3572" s="500"/>
      <c r="Q3572" s="498" t="s">
        <v>213</v>
      </c>
      <c r="S3572" s="499"/>
    </row>
    <row r="3573">
      <c r="B3573" s="497"/>
      <c r="H3573" s="500"/>
      <c r="O3573" s="500"/>
      <c r="Q3573" s="498" t="s">
        <v>213</v>
      </c>
      <c r="S3573" s="499"/>
    </row>
    <row r="3574">
      <c r="B3574" s="497"/>
      <c r="H3574" s="500"/>
      <c r="O3574" s="500"/>
      <c r="Q3574" s="498" t="s">
        <v>213</v>
      </c>
      <c r="S3574" s="499"/>
    </row>
    <row r="3575">
      <c r="B3575" s="497"/>
      <c r="H3575" s="500"/>
      <c r="O3575" s="500"/>
      <c r="Q3575" s="498" t="s">
        <v>213</v>
      </c>
      <c r="S3575" s="499"/>
    </row>
    <row r="3576">
      <c r="B3576" s="497"/>
      <c r="H3576" s="500"/>
      <c r="O3576" s="500"/>
      <c r="Q3576" s="498" t="s">
        <v>213</v>
      </c>
      <c r="S3576" s="499"/>
    </row>
    <row r="3577">
      <c r="B3577" s="497"/>
      <c r="H3577" s="500"/>
      <c r="O3577" s="500"/>
      <c r="Q3577" s="498" t="s">
        <v>213</v>
      </c>
      <c r="S3577" s="499"/>
    </row>
    <row r="3578">
      <c r="B3578" s="497"/>
      <c r="H3578" s="500"/>
      <c r="O3578" s="500"/>
      <c r="Q3578" s="498" t="s">
        <v>213</v>
      </c>
      <c r="S3578" s="499"/>
    </row>
    <row r="3579">
      <c r="B3579" s="497"/>
      <c r="H3579" s="500"/>
      <c r="O3579" s="500"/>
      <c r="Q3579" s="498" t="s">
        <v>213</v>
      </c>
      <c r="S3579" s="499"/>
    </row>
    <row r="3580">
      <c r="B3580" s="497"/>
      <c r="H3580" s="500"/>
      <c r="O3580" s="500"/>
      <c r="Q3580" s="498" t="s">
        <v>213</v>
      </c>
      <c r="S3580" s="499"/>
    </row>
    <row r="3581">
      <c r="B3581" s="497"/>
      <c r="H3581" s="500"/>
      <c r="O3581" s="500"/>
      <c r="Q3581" s="498" t="s">
        <v>213</v>
      </c>
      <c r="S3581" s="499"/>
    </row>
    <row r="3582">
      <c r="B3582" s="497"/>
      <c r="H3582" s="500"/>
      <c r="O3582" s="500"/>
      <c r="Q3582" s="498" t="s">
        <v>213</v>
      </c>
      <c r="S3582" s="499"/>
    </row>
    <row r="3583">
      <c r="B3583" s="497"/>
      <c r="H3583" s="500"/>
      <c r="O3583" s="500"/>
      <c r="Q3583" s="498" t="s">
        <v>213</v>
      </c>
      <c r="S3583" s="499"/>
    </row>
    <row r="3584">
      <c r="B3584" s="497"/>
      <c r="H3584" s="500"/>
      <c r="O3584" s="500"/>
      <c r="Q3584" s="498" t="s">
        <v>213</v>
      </c>
      <c r="S3584" s="499"/>
    </row>
    <row r="3585">
      <c r="B3585" s="497"/>
      <c r="H3585" s="500"/>
      <c r="O3585" s="500"/>
      <c r="Q3585" s="498" t="s">
        <v>213</v>
      </c>
      <c r="S3585" s="499"/>
    </row>
    <row r="3586">
      <c r="B3586" s="497"/>
      <c r="H3586" s="500"/>
      <c r="O3586" s="500"/>
      <c r="Q3586" s="498" t="s">
        <v>213</v>
      </c>
      <c r="S3586" s="499"/>
    </row>
    <row r="3587">
      <c r="B3587" s="497"/>
      <c r="H3587" s="500"/>
      <c r="O3587" s="500"/>
      <c r="Q3587" s="498" t="s">
        <v>213</v>
      </c>
      <c r="S3587" s="499"/>
    </row>
    <row r="3588">
      <c r="B3588" s="497"/>
      <c r="H3588" s="500"/>
      <c r="O3588" s="500"/>
      <c r="Q3588" s="498" t="s">
        <v>213</v>
      </c>
      <c r="S3588" s="499"/>
    </row>
    <row r="3589">
      <c r="B3589" s="497"/>
      <c r="H3589" s="500"/>
      <c r="O3589" s="500"/>
      <c r="Q3589" s="498" t="s">
        <v>213</v>
      </c>
      <c r="S3589" s="499"/>
    </row>
    <row r="3590">
      <c r="B3590" s="497"/>
      <c r="H3590" s="500"/>
      <c r="O3590" s="500"/>
      <c r="Q3590" s="498" t="s">
        <v>213</v>
      </c>
      <c r="S3590" s="499"/>
    </row>
    <row r="3591">
      <c r="B3591" s="497"/>
      <c r="H3591" s="500"/>
      <c r="O3591" s="500"/>
      <c r="Q3591" s="498" t="s">
        <v>213</v>
      </c>
      <c r="S3591" s="499"/>
    </row>
    <row r="3592">
      <c r="B3592" s="497"/>
      <c r="H3592" s="500"/>
      <c r="O3592" s="500"/>
      <c r="Q3592" s="498" t="s">
        <v>213</v>
      </c>
      <c r="S3592" s="499"/>
    </row>
    <row r="3593">
      <c r="B3593" s="497"/>
      <c r="H3593" s="500"/>
      <c r="O3593" s="500"/>
      <c r="Q3593" s="498" t="s">
        <v>213</v>
      </c>
      <c r="S3593" s="499"/>
    </row>
    <row r="3594">
      <c r="B3594" s="497"/>
      <c r="H3594" s="500"/>
      <c r="O3594" s="500"/>
      <c r="Q3594" s="498" t="s">
        <v>213</v>
      </c>
      <c r="S3594" s="499"/>
    </row>
    <row r="3595">
      <c r="B3595" s="497"/>
      <c r="H3595" s="500"/>
      <c r="O3595" s="500"/>
      <c r="Q3595" s="498" t="s">
        <v>213</v>
      </c>
      <c r="S3595" s="499"/>
    </row>
    <row r="3596">
      <c r="B3596" s="497"/>
      <c r="H3596" s="500"/>
      <c r="O3596" s="500"/>
      <c r="Q3596" s="498" t="s">
        <v>213</v>
      </c>
      <c r="S3596" s="499"/>
    </row>
    <row r="3597">
      <c r="B3597" s="497"/>
      <c r="H3597" s="500"/>
      <c r="O3597" s="500"/>
      <c r="Q3597" s="498" t="s">
        <v>213</v>
      </c>
      <c r="S3597" s="499"/>
    </row>
    <row r="3598">
      <c r="B3598" s="497"/>
      <c r="H3598" s="500"/>
      <c r="O3598" s="500"/>
      <c r="Q3598" s="498" t="s">
        <v>213</v>
      </c>
      <c r="S3598" s="499"/>
    </row>
    <row r="3599">
      <c r="B3599" s="497"/>
      <c r="H3599" s="500"/>
      <c r="O3599" s="500"/>
      <c r="Q3599" s="498" t="s">
        <v>213</v>
      </c>
      <c r="S3599" s="499"/>
    </row>
    <row r="3600">
      <c r="B3600" s="497"/>
      <c r="H3600" s="500"/>
      <c r="O3600" s="500"/>
      <c r="Q3600" s="498" t="s">
        <v>213</v>
      </c>
      <c r="S3600" s="499"/>
    </row>
    <row r="3601">
      <c r="B3601" s="497"/>
      <c r="H3601" s="500"/>
      <c r="O3601" s="500"/>
      <c r="Q3601" s="498" t="s">
        <v>213</v>
      </c>
      <c r="S3601" s="499"/>
    </row>
    <row r="3602">
      <c r="B3602" s="497"/>
      <c r="H3602" s="500"/>
      <c r="O3602" s="500"/>
      <c r="Q3602" s="498" t="s">
        <v>213</v>
      </c>
      <c r="S3602" s="499"/>
    </row>
    <row r="3603">
      <c r="B3603" s="497"/>
      <c r="H3603" s="500"/>
      <c r="O3603" s="500"/>
      <c r="Q3603" s="498" t="s">
        <v>213</v>
      </c>
      <c r="S3603" s="499"/>
    </row>
    <row r="3604">
      <c r="B3604" s="497"/>
      <c r="H3604" s="500"/>
      <c r="O3604" s="500"/>
      <c r="Q3604" s="498" t="s">
        <v>213</v>
      </c>
      <c r="S3604" s="499"/>
    </row>
    <row r="3605">
      <c r="B3605" s="497"/>
      <c r="H3605" s="500"/>
      <c r="O3605" s="500"/>
      <c r="Q3605" s="498" t="s">
        <v>213</v>
      </c>
      <c r="S3605" s="499"/>
    </row>
    <row r="3606">
      <c r="B3606" s="497"/>
      <c r="H3606" s="500"/>
      <c r="O3606" s="500"/>
      <c r="Q3606" s="498" t="s">
        <v>213</v>
      </c>
      <c r="S3606" s="499"/>
    </row>
    <row r="3607">
      <c r="B3607" s="497"/>
      <c r="H3607" s="500"/>
      <c r="O3607" s="500"/>
      <c r="Q3607" s="498" t="s">
        <v>213</v>
      </c>
      <c r="S3607" s="499"/>
    </row>
    <row r="3608">
      <c r="B3608" s="497"/>
      <c r="H3608" s="500"/>
      <c r="O3608" s="500"/>
      <c r="Q3608" s="498" t="s">
        <v>213</v>
      </c>
      <c r="S3608" s="499"/>
    </row>
    <row r="3609">
      <c r="B3609" s="497"/>
      <c r="H3609" s="500"/>
      <c r="O3609" s="500"/>
      <c r="Q3609" s="498" t="s">
        <v>213</v>
      </c>
      <c r="S3609" s="499"/>
    </row>
    <row r="3610">
      <c r="B3610" s="497"/>
      <c r="H3610" s="500"/>
      <c r="O3610" s="500"/>
      <c r="Q3610" s="498" t="s">
        <v>213</v>
      </c>
      <c r="S3610" s="499"/>
    </row>
    <row r="3611">
      <c r="B3611" s="497"/>
      <c r="H3611" s="500"/>
      <c r="O3611" s="500"/>
      <c r="Q3611" s="498" t="s">
        <v>213</v>
      </c>
      <c r="S3611" s="499"/>
    </row>
    <row r="3612">
      <c r="B3612" s="497"/>
      <c r="H3612" s="500"/>
      <c r="O3612" s="500"/>
      <c r="Q3612" s="498" t="s">
        <v>213</v>
      </c>
      <c r="S3612" s="499"/>
    </row>
    <row r="3613">
      <c r="B3613" s="497"/>
      <c r="H3613" s="500"/>
      <c r="O3613" s="500"/>
      <c r="Q3613" s="498" t="s">
        <v>213</v>
      </c>
      <c r="S3613" s="499"/>
    </row>
    <row r="3614">
      <c r="B3614" s="497"/>
      <c r="H3614" s="500"/>
      <c r="O3614" s="500"/>
      <c r="Q3614" s="498" t="s">
        <v>213</v>
      </c>
      <c r="S3614" s="499"/>
    </row>
    <row r="3615">
      <c r="B3615" s="497"/>
      <c r="H3615" s="500"/>
      <c r="O3615" s="500"/>
      <c r="Q3615" s="498" t="s">
        <v>213</v>
      </c>
      <c r="S3615" s="499"/>
    </row>
    <row r="3616">
      <c r="B3616" s="497"/>
      <c r="H3616" s="500"/>
      <c r="O3616" s="500"/>
      <c r="Q3616" s="498" t="s">
        <v>213</v>
      </c>
      <c r="S3616" s="499"/>
    </row>
    <row r="3617">
      <c r="B3617" s="497"/>
      <c r="H3617" s="500"/>
      <c r="O3617" s="500"/>
      <c r="Q3617" s="498" t="s">
        <v>213</v>
      </c>
      <c r="S3617" s="499"/>
    </row>
    <row r="3618">
      <c r="B3618" s="497"/>
      <c r="H3618" s="500"/>
      <c r="O3618" s="500"/>
      <c r="Q3618" s="498" t="s">
        <v>213</v>
      </c>
      <c r="S3618" s="499"/>
    </row>
    <row r="3619">
      <c r="B3619" s="497"/>
      <c r="H3619" s="500"/>
      <c r="O3619" s="500"/>
      <c r="Q3619" s="498" t="s">
        <v>213</v>
      </c>
      <c r="S3619" s="499"/>
    </row>
    <row r="3620">
      <c r="B3620" s="497"/>
      <c r="H3620" s="500"/>
      <c r="O3620" s="500"/>
      <c r="Q3620" s="498" t="s">
        <v>213</v>
      </c>
      <c r="S3620" s="499"/>
    </row>
    <row r="3621">
      <c r="B3621" s="497"/>
      <c r="H3621" s="500"/>
      <c r="O3621" s="500"/>
      <c r="Q3621" s="498" t="s">
        <v>213</v>
      </c>
      <c r="S3621" s="499"/>
    </row>
    <row r="3622">
      <c r="B3622" s="497"/>
      <c r="H3622" s="500"/>
      <c r="O3622" s="500"/>
      <c r="Q3622" s="498" t="s">
        <v>213</v>
      </c>
      <c r="S3622" s="499"/>
    </row>
    <row r="3623">
      <c r="B3623" s="497"/>
      <c r="H3623" s="500"/>
      <c r="O3623" s="500"/>
      <c r="Q3623" s="498" t="s">
        <v>213</v>
      </c>
      <c r="S3623" s="499"/>
    </row>
    <row r="3624">
      <c r="B3624" s="497"/>
      <c r="H3624" s="500"/>
      <c r="O3624" s="500"/>
      <c r="Q3624" s="498" t="s">
        <v>213</v>
      </c>
      <c r="S3624" s="499"/>
    </row>
    <row r="3625">
      <c r="B3625" s="497"/>
      <c r="H3625" s="500"/>
      <c r="O3625" s="500"/>
      <c r="Q3625" s="498" t="s">
        <v>213</v>
      </c>
      <c r="S3625" s="499"/>
    </row>
    <row r="3626">
      <c r="B3626" s="497"/>
      <c r="H3626" s="500"/>
      <c r="O3626" s="500"/>
      <c r="Q3626" s="498" t="s">
        <v>213</v>
      </c>
      <c r="S3626" s="499"/>
    </row>
    <row r="3627">
      <c r="B3627" s="497"/>
      <c r="H3627" s="500"/>
      <c r="O3627" s="500"/>
      <c r="Q3627" s="498" t="s">
        <v>213</v>
      </c>
      <c r="S3627" s="499"/>
    </row>
    <row r="3628">
      <c r="B3628" s="497"/>
      <c r="H3628" s="500"/>
      <c r="O3628" s="500"/>
      <c r="Q3628" s="498" t="s">
        <v>213</v>
      </c>
      <c r="S3628" s="499"/>
    </row>
    <row r="3629">
      <c r="B3629" s="497"/>
      <c r="H3629" s="500"/>
      <c r="O3629" s="500"/>
      <c r="Q3629" s="498" t="s">
        <v>213</v>
      </c>
      <c r="S3629" s="499"/>
    </row>
    <row r="3630">
      <c r="B3630" s="497"/>
      <c r="H3630" s="500"/>
      <c r="O3630" s="500"/>
      <c r="Q3630" s="498" t="s">
        <v>213</v>
      </c>
      <c r="S3630" s="499"/>
    </row>
    <row r="3631">
      <c r="B3631" s="497"/>
      <c r="H3631" s="500"/>
      <c r="O3631" s="500"/>
      <c r="Q3631" s="498" t="s">
        <v>213</v>
      </c>
      <c r="S3631" s="499"/>
    </row>
    <row r="3632">
      <c r="B3632" s="497"/>
      <c r="H3632" s="500"/>
      <c r="O3632" s="500"/>
      <c r="Q3632" s="498" t="s">
        <v>213</v>
      </c>
      <c r="S3632" s="499"/>
    </row>
    <row r="3633">
      <c r="B3633" s="497"/>
      <c r="H3633" s="500"/>
      <c r="O3633" s="500"/>
      <c r="Q3633" s="498" t="s">
        <v>213</v>
      </c>
      <c r="S3633" s="499"/>
    </row>
    <row r="3634">
      <c r="B3634" s="497"/>
      <c r="H3634" s="500"/>
      <c r="O3634" s="500"/>
      <c r="Q3634" s="498" t="s">
        <v>213</v>
      </c>
      <c r="S3634" s="499"/>
    </row>
    <row r="3635">
      <c r="B3635" s="497"/>
      <c r="H3635" s="500"/>
      <c r="O3635" s="500"/>
      <c r="Q3635" s="498" t="s">
        <v>213</v>
      </c>
      <c r="S3635" s="499"/>
    </row>
    <row r="3636">
      <c r="B3636" s="497"/>
      <c r="H3636" s="500"/>
      <c r="O3636" s="500"/>
      <c r="Q3636" s="498" t="s">
        <v>213</v>
      </c>
      <c r="S3636" s="499"/>
    </row>
    <row r="3637">
      <c r="B3637" s="497"/>
      <c r="H3637" s="500"/>
      <c r="O3637" s="500"/>
      <c r="Q3637" s="498" t="s">
        <v>213</v>
      </c>
      <c r="S3637" s="499"/>
    </row>
    <row r="3638">
      <c r="B3638" s="497"/>
      <c r="H3638" s="500"/>
      <c r="O3638" s="500"/>
      <c r="Q3638" s="498" t="s">
        <v>213</v>
      </c>
      <c r="S3638" s="499"/>
    </row>
    <row r="3639">
      <c r="B3639" s="497"/>
      <c r="H3639" s="500"/>
      <c r="O3639" s="500"/>
      <c r="Q3639" s="498" t="s">
        <v>213</v>
      </c>
      <c r="S3639" s="499"/>
    </row>
    <row r="3640">
      <c r="B3640" s="497"/>
      <c r="H3640" s="500"/>
      <c r="O3640" s="500"/>
      <c r="Q3640" s="498" t="s">
        <v>213</v>
      </c>
      <c r="S3640" s="499"/>
    </row>
    <row r="3641">
      <c r="B3641" s="497"/>
      <c r="H3641" s="500"/>
      <c r="O3641" s="500"/>
      <c r="Q3641" s="498" t="s">
        <v>213</v>
      </c>
      <c r="S3641" s="499"/>
    </row>
    <row r="3642">
      <c r="B3642" s="497"/>
      <c r="H3642" s="500"/>
      <c r="O3642" s="500"/>
      <c r="Q3642" s="498" t="s">
        <v>213</v>
      </c>
      <c r="S3642" s="499"/>
    </row>
    <row r="3643">
      <c r="B3643" s="497"/>
      <c r="H3643" s="500"/>
      <c r="O3643" s="500"/>
      <c r="Q3643" s="498" t="s">
        <v>213</v>
      </c>
      <c r="S3643" s="499"/>
    </row>
    <row r="3644">
      <c r="B3644" s="497"/>
      <c r="H3644" s="500"/>
      <c r="O3644" s="500"/>
      <c r="Q3644" s="498" t="s">
        <v>213</v>
      </c>
      <c r="S3644" s="499"/>
    </row>
    <row r="3645">
      <c r="B3645" s="497"/>
      <c r="H3645" s="500"/>
      <c r="O3645" s="500"/>
      <c r="Q3645" s="498" t="s">
        <v>213</v>
      </c>
      <c r="S3645" s="499"/>
    </row>
    <row r="3646">
      <c r="B3646" s="497"/>
      <c r="H3646" s="500"/>
      <c r="O3646" s="500"/>
      <c r="Q3646" s="498" t="s">
        <v>213</v>
      </c>
      <c r="S3646" s="499"/>
    </row>
    <row r="3647">
      <c r="B3647" s="497"/>
      <c r="H3647" s="500"/>
      <c r="O3647" s="500"/>
      <c r="Q3647" s="498" t="s">
        <v>213</v>
      </c>
      <c r="S3647" s="499"/>
    </row>
    <row r="3648">
      <c r="B3648" s="497"/>
      <c r="H3648" s="500"/>
      <c r="O3648" s="500"/>
      <c r="Q3648" s="498" t="s">
        <v>213</v>
      </c>
      <c r="S3648" s="499"/>
    </row>
    <row r="3649">
      <c r="B3649" s="497"/>
      <c r="H3649" s="500"/>
      <c r="O3649" s="500"/>
      <c r="Q3649" s="498" t="s">
        <v>213</v>
      </c>
      <c r="S3649" s="499"/>
    </row>
    <row r="3650">
      <c r="B3650" s="497"/>
      <c r="H3650" s="500"/>
      <c r="O3650" s="500"/>
      <c r="Q3650" s="498" t="s">
        <v>213</v>
      </c>
      <c r="S3650" s="499"/>
    </row>
    <row r="3651">
      <c r="B3651" s="497"/>
      <c r="H3651" s="500"/>
      <c r="O3651" s="500"/>
      <c r="Q3651" s="498" t="s">
        <v>213</v>
      </c>
      <c r="S3651" s="499"/>
    </row>
    <row r="3652">
      <c r="B3652" s="497"/>
      <c r="H3652" s="500"/>
      <c r="O3652" s="500"/>
      <c r="Q3652" s="498" t="s">
        <v>213</v>
      </c>
      <c r="S3652" s="499"/>
    </row>
    <row r="3653">
      <c r="B3653" s="497"/>
      <c r="H3653" s="500"/>
      <c r="O3653" s="500"/>
      <c r="Q3653" s="498" t="s">
        <v>213</v>
      </c>
      <c r="S3653" s="499"/>
    </row>
    <row r="3654">
      <c r="B3654" s="497"/>
      <c r="H3654" s="500"/>
      <c r="O3654" s="500"/>
      <c r="Q3654" s="498" t="s">
        <v>213</v>
      </c>
      <c r="S3654" s="499"/>
    </row>
    <row r="3655">
      <c r="B3655" s="497"/>
      <c r="H3655" s="500"/>
      <c r="O3655" s="500"/>
      <c r="Q3655" s="498" t="s">
        <v>213</v>
      </c>
      <c r="S3655" s="499"/>
    </row>
    <row r="3656">
      <c r="B3656" s="497"/>
      <c r="H3656" s="500"/>
      <c r="O3656" s="500"/>
      <c r="Q3656" s="498" t="s">
        <v>213</v>
      </c>
      <c r="S3656" s="499"/>
    </row>
    <row r="3657">
      <c r="B3657" s="497"/>
      <c r="H3657" s="500"/>
      <c r="O3657" s="500"/>
      <c r="Q3657" s="498" t="s">
        <v>213</v>
      </c>
      <c r="S3657" s="499"/>
    </row>
    <row r="3658">
      <c r="B3658" s="497"/>
      <c r="H3658" s="500"/>
      <c r="O3658" s="500"/>
      <c r="Q3658" s="498" t="s">
        <v>213</v>
      </c>
      <c r="S3658" s="499"/>
    </row>
    <row r="3659">
      <c r="B3659" s="497"/>
      <c r="H3659" s="500"/>
      <c r="O3659" s="500"/>
      <c r="Q3659" s="498" t="s">
        <v>213</v>
      </c>
      <c r="S3659" s="499"/>
    </row>
    <row r="3660">
      <c r="B3660" s="497"/>
      <c r="H3660" s="500"/>
      <c r="O3660" s="500"/>
      <c r="Q3660" s="498" t="s">
        <v>213</v>
      </c>
      <c r="S3660" s="499"/>
    </row>
    <row r="3661">
      <c r="B3661" s="497"/>
      <c r="H3661" s="500"/>
      <c r="O3661" s="500"/>
      <c r="Q3661" s="498" t="s">
        <v>213</v>
      </c>
      <c r="S3661" s="499"/>
    </row>
    <row r="3662">
      <c r="B3662" s="497"/>
      <c r="H3662" s="500"/>
      <c r="O3662" s="500"/>
      <c r="Q3662" s="498" t="s">
        <v>213</v>
      </c>
      <c r="S3662" s="499"/>
    </row>
    <row r="3663">
      <c r="B3663" s="497"/>
      <c r="H3663" s="500"/>
      <c r="O3663" s="500"/>
      <c r="Q3663" s="498" t="s">
        <v>213</v>
      </c>
      <c r="S3663" s="499"/>
    </row>
    <row r="3664">
      <c r="B3664" s="497"/>
      <c r="H3664" s="500"/>
      <c r="O3664" s="500"/>
      <c r="Q3664" s="498" t="s">
        <v>213</v>
      </c>
      <c r="S3664" s="499"/>
    </row>
    <row r="3665">
      <c r="B3665" s="497"/>
      <c r="H3665" s="500"/>
      <c r="O3665" s="500"/>
      <c r="Q3665" s="498" t="s">
        <v>213</v>
      </c>
      <c r="S3665" s="499"/>
    </row>
    <row r="3666">
      <c r="B3666" s="497"/>
      <c r="H3666" s="500"/>
      <c r="O3666" s="500"/>
      <c r="Q3666" s="498" t="s">
        <v>213</v>
      </c>
      <c r="S3666" s="499"/>
    </row>
    <row r="3667">
      <c r="B3667" s="497"/>
      <c r="H3667" s="500"/>
      <c r="O3667" s="500"/>
      <c r="Q3667" s="498" t="s">
        <v>213</v>
      </c>
      <c r="S3667" s="499"/>
    </row>
    <row r="3668">
      <c r="B3668" s="497"/>
      <c r="H3668" s="500"/>
      <c r="O3668" s="500"/>
      <c r="Q3668" s="498" t="s">
        <v>213</v>
      </c>
      <c r="S3668" s="499"/>
    </row>
    <row r="3669">
      <c r="B3669" s="497"/>
      <c r="H3669" s="500"/>
      <c r="O3669" s="500"/>
      <c r="Q3669" s="498" t="s">
        <v>213</v>
      </c>
      <c r="S3669" s="499"/>
    </row>
    <row r="3670">
      <c r="B3670" s="497"/>
      <c r="H3670" s="500"/>
      <c r="O3670" s="500"/>
      <c r="Q3670" s="498" t="s">
        <v>213</v>
      </c>
      <c r="S3670" s="499"/>
    </row>
    <row r="3671">
      <c r="B3671" s="497"/>
      <c r="H3671" s="500"/>
      <c r="O3671" s="500"/>
      <c r="Q3671" s="498" t="s">
        <v>213</v>
      </c>
      <c r="S3671" s="499"/>
    </row>
    <row r="3672">
      <c r="B3672" s="497"/>
      <c r="H3672" s="500"/>
      <c r="O3672" s="500"/>
      <c r="Q3672" s="498" t="s">
        <v>213</v>
      </c>
      <c r="S3672" s="499"/>
    </row>
    <row r="3673">
      <c r="B3673" s="497"/>
      <c r="H3673" s="500"/>
      <c r="O3673" s="500"/>
      <c r="Q3673" s="498" t="s">
        <v>213</v>
      </c>
      <c r="S3673" s="499"/>
    </row>
    <row r="3674">
      <c r="B3674" s="497"/>
      <c r="H3674" s="500"/>
      <c r="O3674" s="500"/>
      <c r="Q3674" s="498" t="s">
        <v>213</v>
      </c>
      <c r="S3674" s="499"/>
    </row>
    <row r="3675">
      <c r="B3675" s="497"/>
      <c r="H3675" s="500"/>
      <c r="O3675" s="500"/>
      <c r="Q3675" s="498" t="s">
        <v>213</v>
      </c>
      <c r="S3675" s="499"/>
    </row>
    <row r="3676">
      <c r="B3676" s="497"/>
      <c r="H3676" s="500"/>
      <c r="O3676" s="500"/>
      <c r="Q3676" s="498" t="s">
        <v>213</v>
      </c>
      <c r="S3676" s="499"/>
    </row>
    <row r="3677">
      <c r="B3677" s="497"/>
      <c r="H3677" s="500"/>
      <c r="O3677" s="500"/>
      <c r="Q3677" s="498" t="s">
        <v>213</v>
      </c>
      <c r="S3677" s="499"/>
    </row>
    <row r="3678">
      <c r="B3678" s="497"/>
      <c r="H3678" s="500"/>
      <c r="O3678" s="500"/>
      <c r="Q3678" s="498" t="s">
        <v>213</v>
      </c>
      <c r="S3678" s="499"/>
    </row>
    <row r="3679">
      <c r="B3679" s="497"/>
      <c r="H3679" s="500"/>
      <c r="O3679" s="500"/>
      <c r="Q3679" s="498" t="s">
        <v>213</v>
      </c>
      <c r="S3679" s="499"/>
    </row>
    <row r="3680">
      <c r="B3680" s="497"/>
      <c r="H3680" s="500"/>
      <c r="O3680" s="500"/>
      <c r="Q3680" s="498" t="s">
        <v>213</v>
      </c>
      <c r="S3680" s="499"/>
    </row>
    <row r="3681">
      <c r="B3681" s="497"/>
      <c r="H3681" s="500"/>
      <c r="O3681" s="500"/>
      <c r="Q3681" s="498" t="s">
        <v>213</v>
      </c>
      <c r="S3681" s="499"/>
    </row>
    <row r="3682">
      <c r="B3682" s="497"/>
      <c r="H3682" s="500"/>
      <c r="O3682" s="500"/>
      <c r="Q3682" s="498" t="s">
        <v>213</v>
      </c>
      <c r="S3682" s="499"/>
    </row>
    <row r="3683">
      <c r="B3683" s="497"/>
      <c r="H3683" s="500"/>
      <c r="O3683" s="500"/>
      <c r="Q3683" s="498" t="s">
        <v>213</v>
      </c>
      <c r="S3683" s="499"/>
    </row>
    <row r="3684">
      <c r="B3684" s="497"/>
      <c r="H3684" s="500"/>
      <c r="O3684" s="500"/>
      <c r="Q3684" s="498" t="s">
        <v>213</v>
      </c>
      <c r="S3684" s="499"/>
    </row>
    <row r="3685">
      <c r="B3685" s="497"/>
      <c r="H3685" s="500"/>
      <c r="O3685" s="500"/>
      <c r="Q3685" s="498" t="s">
        <v>213</v>
      </c>
      <c r="S3685" s="499"/>
    </row>
    <row r="3686">
      <c r="B3686" s="497"/>
      <c r="H3686" s="500"/>
      <c r="O3686" s="500"/>
      <c r="Q3686" s="498" t="s">
        <v>213</v>
      </c>
      <c r="S3686" s="499"/>
    </row>
    <row r="3687">
      <c r="B3687" s="497"/>
      <c r="H3687" s="500"/>
      <c r="O3687" s="500"/>
      <c r="Q3687" s="498" t="s">
        <v>213</v>
      </c>
      <c r="S3687" s="499"/>
    </row>
    <row r="3688">
      <c r="B3688" s="497"/>
      <c r="H3688" s="500"/>
      <c r="O3688" s="500"/>
      <c r="Q3688" s="498" t="s">
        <v>213</v>
      </c>
      <c r="S3688" s="499"/>
    </row>
    <row r="3689">
      <c r="B3689" s="497"/>
      <c r="H3689" s="500"/>
      <c r="O3689" s="500"/>
      <c r="Q3689" s="498" t="s">
        <v>213</v>
      </c>
      <c r="S3689" s="499"/>
    </row>
    <row r="3690">
      <c r="B3690" s="497"/>
      <c r="H3690" s="500"/>
      <c r="O3690" s="500"/>
      <c r="Q3690" s="498" t="s">
        <v>213</v>
      </c>
      <c r="S3690" s="499"/>
    </row>
    <row r="3691">
      <c r="B3691" s="497"/>
      <c r="H3691" s="500"/>
      <c r="O3691" s="500"/>
      <c r="Q3691" s="498" t="s">
        <v>213</v>
      </c>
      <c r="S3691" s="499"/>
    </row>
    <row r="3692">
      <c r="B3692" s="497"/>
      <c r="H3692" s="500"/>
      <c r="O3692" s="500"/>
      <c r="Q3692" s="498" t="s">
        <v>213</v>
      </c>
      <c r="S3692" s="499"/>
    </row>
    <row r="3693">
      <c r="B3693" s="497"/>
      <c r="H3693" s="500"/>
      <c r="O3693" s="500"/>
      <c r="Q3693" s="498" t="s">
        <v>213</v>
      </c>
      <c r="S3693" s="499"/>
    </row>
    <row r="3694">
      <c r="B3694" s="497"/>
      <c r="H3694" s="500"/>
      <c r="O3694" s="500"/>
      <c r="Q3694" s="498" t="s">
        <v>213</v>
      </c>
      <c r="S3694" s="499"/>
    </row>
    <row r="3695">
      <c r="B3695" s="497"/>
      <c r="H3695" s="500"/>
      <c r="O3695" s="500"/>
      <c r="Q3695" s="498" t="s">
        <v>213</v>
      </c>
      <c r="S3695" s="499"/>
    </row>
    <row r="3696">
      <c r="B3696" s="497"/>
      <c r="H3696" s="500"/>
      <c r="O3696" s="500"/>
      <c r="Q3696" s="498" t="s">
        <v>213</v>
      </c>
      <c r="S3696" s="499"/>
    </row>
    <row r="3697">
      <c r="B3697" s="497"/>
      <c r="H3697" s="500"/>
      <c r="O3697" s="500"/>
      <c r="Q3697" s="498" t="s">
        <v>213</v>
      </c>
      <c r="S3697" s="499"/>
    </row>
    <row r="3698">
      <c r="B3698" s="497"/>
      <c r="H3698" s="500"/>
      <c r="O3698" s="500"/>
      <c r="Q3698" s="498" t="s">
        <v>213</v>
      </c>
      <c r="S3698" s="499"/>
    </row>
    <row r="3699">
      <c r="B3699" s="497"/>
      <c r="H3699" s="500"/>
      <c r="O3699" s="500"/>
      <c r="Q3699" s="498" t="s">
        <v>213</v>
      </c>
      <c r="S3699" s="499"/>
    </row>
    <row r="3700">
      <c r="B3700" s="497"/>
      <c r="H3700" s="500"/>
      <c r="O3700" s="500"/>
      <c r="Q3700" s="498" t="s">
        <v>213</v>
      </c>
      <c r="S3700" s="499"/>
    </row>
    <row r="3701">
      <c r="B3701" s="497"/>
      <c r="H3701" s="500"/>
      <c r="O3701" s="500"/>
      <c r="Q3701" s="498" t="s">
        <v>213</v>
      </c>
      <c r="S3701" s="499"/>
    </row>
    <row r="3702">
      <c r="B3702" s="497"/>
      <c r="H3702" s="500"/>
      <c r="O3702" s="500"/>
      <c r="Q3702" s="498" t="s">
        <v>213</v>
      </c>
      <c r="S3702" s="499"/>
    </row>
    <row r="3703">
      <c r="B3703" s="497"/>
      <c r="H3703" s="500"/>
      <c r="O3703" s="500"/>
      <c r="Q3703" s="498" t="s">
        <v>213</v>
      </c>
      <c r="S3703" s="499"/>
    </row>
    <row r="3704">
      <c r="B3704" s="497"/>
      <c r="H3704" s="500"/>
      <c r="O3704" s="500"/>
      <c r="Q3704" s="498" t="s">
        <v>213</v>
      </c>
      <c r="S3704" s="499"/>
    </row>
    <row r="3705">
      <c r="B3705" s="497"/>
      <c r="H3705" s="500"/>
      <c r="O3705" s="500"/>
      <c r="Q3705" s="498" t="s">
        <v>213</v>
      </c>
      <c r="S3705" s="499"/>
    </row>
    <row r="3706">
      <c r="B3706" s="497"/>
      <c r="H3706" s="500"/>
      <c r="O3706" s="500"/>
      <c r="Q3706" s="498" t="s">
        <v>213</v>
      </c>
      <c r="S3706" s="499"/>
    </row>
    <row r="3707">
      <c r="B3707" s="497"/>
      <c r="H3707" s="500"/>
      <c r="O3707" s="500"/>
      <c r="Q3707" s="498" t="s">
        <v>213</v>
      </c>
      <c r="S3707" s="499"/>
    </row>
    <row r="3708">
      <c r="B3708" s="497"/>
      <c r="H3708" s="500"/>
      <c r="O3708" s="500"/>
      <c r="Q3708" s="498" t="s">
        <v>213</v>
      </c>
      <c r="S3708" s="499"/>
    </row>
    <row r="3709">
      <c r="B3709" s="497"/>
      <c r="H3709" s="500"/>
      <c r="O3709" s="500"/>
      <c r="Q3709" s="498" t="s">
        <v>213</v>
      </c>
      <c r="S3709" s="499"/>
    </row>
    <row r="3710">
      <c r="B3710" s="497"/>
      <c r="H3710" s="500"/>
      <c r="O3710" s="500"/>
      <c r="Q3710" s="498" t="s">
        <v>213</v>
      </c>
      <c r="S3710" s="499"/>
    </row>
    <row r="3711">
      <c r="B3711" s="497"/>
      <c r="H3711" s="500"/>
      <c r="O3711" s="500"/>
      <c r="Q3711" s="498" t="s">
        <v>213</v>
      </c>
      <c r="S3711" s="499"/>
    </row>
    <row r="3712">
      <c r="B3712" s="497"/>
      <c r="H3712" s="500"/>
      <c r="O3712" s="500"/>
      <c r="Q3712" s="498" t="s">
        <v>213</v>
      </c>
      <c r="S3712" s="499"/>
    </row>
    <row r="3713">
      <c r="B3713" s="497"/>
      <c r="H3713" s="500"/>
      <c r="O3713" s="500"/>
      <c r="Q3713" s="498" t="s">
        <v>213</v>
      </c>
      <c r="S3713" s="499"/>
    </row>
    <row r="3714">
      <c r="B3714" s="497"/>
      <c r="H3714" s="500"/>
      <c r="O3714" s="500"/>
      <c r="Q3714" s="498" t="s">
        <v>213</v>
      </c>
      <c r="S3714" s="499"/>
    </row>
    <row r="3715">
      <c r="B3715" s="497"/>
      <c r="H3715" s="500"/>
      <c r="O3715" s="500"/>
      <c r="Q3715" s="498" t="s">
        <v>213</v>
      </c>
      <c r="S3715" s="499"/>
    </row>
    <row r="3716">
      <c r="B3716" s="497"/>
      <c r="H3716" s="500"/>
      <c r="O3716" s="500"/>
      <c r="Q3716" s="498" t="s">
        <v>213</v>
      </c>
      <c r="S3716" s="499"/>
    </row>
    <row r="3717">
      <c r="B3717" s="497"/>
      <c r="H3717" s="500"/>
      <c r="O3717" s="500"/>
      <c r="Q3717" s="498" t="s">
        <v>213</v>
      </c>
      <c r="S3717" s="499"/>
    </row>
    <row r="3718">
      <c r="B3718" s="497"/>
      <c r="H3718" s="500"/>
      <c r="O3718" s="500"/>
      <c r="Q3718" s="498" t="s">
        <v>213</v>
      </c>
      <c r="S3718" s="499"/>
    </row>
    <row r="3719">
      <c r="B3719" s="497"/>
      <c r="H3719" s="500"/>
      <c r="O3719" s="500"/>
      <c r="Q3719" s="498" t="s">
        <v>213</v>
      </c>
      <c r="S3719" s="499"/>
    </row>
    <row r="3720">
      <c r="B3720" s="497"/>
      <c r="H3720" s="500"/>
      <c r="O3720" s="500"/>
      <c r="Q3720" s="498" t="s">
        <v>213</v>
      </c>
      <c r="S3720" s="499"/>
    </row>
    <row r="3721">
      <c r="B3721" s="497"/>
      <c r="H3721" s="500"/>
      <c r="O3721" s="500"/>
      <c r="Q3721" s="498" t="s">
        <v>213</v>
      </c>
      <c r="S3721" s="499"/>
    </row>
    <row r="3722">
      <c r="B3722" s="497"/>
      <c r="H3722" s="500"/>
      <c r="O3722" s="500"/>
      <c r="Q3722" s="498" t="s">
        <v>213</v>
      </c>
      <c r="S3722" s="499"/>
    </row>
    <row r="3723">
      <c r="B3723" s="497"/>
      <c r="H3723" s="500"/>
      <c r="O3723" s="500"/>
      <c r="Q3723" s="498" t="s">
        <v>213</v>
      </c>
      <c r="S3723" s="499"/>
    </row>
    <row r="3724">
      <c r="B3724" s="497"/>
      <c r="H3724" s="500"/>
      <c r="O3724" s="500"/>
      <c r="Q3724" s="498" t="s">
        <v>213</v>
      </c>
      <c r="S3724" s="499"/>
    </row>
    <row r="3725">
      <c r="B3725" s="497"/>
      <c r="H3725" s="500"/>
      <c r="O3725" s="500"/>
      <c r="Q3725" s="498" t="s">
        <v>213</v>
      </c>
      <c r="S3725" s="499"/>
    </row>
    <row r="3726">
      <c r="B3726" s="497"/>
      <c r="H3726" s="500"/>
      <c r="O3726" s="500"/>
      <c r="Q3726" s="498" t="s">
        <v>213</v>
      </c>
      <c r="S3726" s="499"/>
    </row>
    <row r="3727">
      <c r="B3727" s="497"/>
      <c r="H3727" s="500"/>
      <c r="O3727" s="500"/>
      <c r="Q3727" s="498" t="s">
        <v>213</v>
      </c>
      <c r="S3727" s="499"/>
    </row>
    <row r="3728">
      <c r="B3728" s="497"/>
      <c r="H3728" s="500"/>
      <c r="O3728" s="500"/>
      <c r="Q3728" s="498" t="s">
        <v>213</v>
      </c>
      <c r="S3728" s="499"/>
    </row>
    <row r="3729">
      <c r="B3729" s="497"/>
      <c r="H3729" s="500"/>
      <c r="O3729" s="500"/>
      <c r="Q3729" s="498" t="s">
        <v>213</v>
      </c>
      <c r="S3729" s="499"/>
    </row>
    <row r="3730">
      <c r="B3730" s="497"/>
      <c r="H3730" s="500"/>
      <c r="O3730" s="500"/>
      <c r="Q3730" s="498" t="s">
        <v>213</v>
      </c>
      <c r="S3730" s="499"/>
    </row>
    <row r="3731">
      <c r="B3731" s="497"/>
      <c r="H3731" s="500"/>
      <c r="O3731" s="500"/>
      <c r="Q3731" s="498" t="s">
        <v>213</v>
      </c>
      <c r="S3731" s="499"/>
    </row>
    <row r="3732">
      <c r="B3732" s="497"/>
      <c r="H3732" s="500"/>
      <c r="O3732" s="500"/>
      <c r="Q3732" s="498" t="s">
        <v>213</v>
      </c>
      <c r="S3732" s="499"/>
    </row>
    <row r="3733">
      <c r="B3733" s="497"/>
      <c r="H3733" s="500"/>
      <c r="O3733" s="500"/>
      <c r="Q3733" s="498" t="s">
        <v>213</v>
      </c>
      <c r="S3733" s="499"/>
    </row>
    <row r="3734">
      <c r="B3734" s="497"/>
      <c r="H3734" s="500"/>
      <c r="O3734" s="500"/>
      <c r="Q3734" s="498" t="s">
        <v>213</v>
      </c>
      <c r="S3734" s="499"/>
    </row>
    <row r="3735">
      <c r="B3735" s="497"/>
      <c r="H3735" s="500"/>
      <c r="O3735" s="500"/>
      <c r="Q3735" s="498" t="s">
        <v>213</v>
      </c>
      <c r="S3735" s="499"/>
    </row>
    <row r="3736">
      <c r="B3736" s="497"/>
      <c r="H3736" s="500"/>
      <c r="O3736" s="500"/>
      <c r="Q3736" s="498" t="s">
        <v>213</v>
      </c>
      <c r="S3736" s="499"/>
    </row>
    <row r="3737">
      <c r="B3737" s="497"/>
      <c r="H3737" s="500"/>
      <c r="O3737" s="500"/>
      <c r="Q3737" s="498" t="s">
        <v>213</v>
      </c>
      <c r="S3737" s="499"/>
    </row>
    <row r="3738">
      <c r="B3738" s="497"/>
      <c r="H3738" s="500"/>
      <c r="O3738" s="500"/>
      <c r="Q3738" s="498" t="s">
        <v>213</v>
      </c>
      <c r="S3738" s="499"/>
    </row>
    <row r="3739">
      <c r="B3739" s="497"/>
      <c r="H3739" s="500"/>
      <c r="O3739" s="500"/>
      <c r="Q3739" s="498" t="s">
        <v>213</v>
      </c>
      <c r="S3739" s="499"/>
    </row>
    <row r="3740">
      <c r="B3740" s="497"/>
      <c r="H3740" s="500"/>
      <c r="O3740" s="500"/>
      <c r="Q3740" s="498" t="s">
        <v>213</v>
      </c>
      <c r="S3740" s="499"/>
    </row>
    <row r="3741">
      <c r="B3741" s="497"/>
      <c r="H3741" s="500"/>
      <c r="O3741" s="500"/>
      <c r="Q3741" s="498" t="s">
        <v>213</v>
      </c>
      <c r="S3741" s="499"/>
    </row>
    <row r="3742">
      <c r="B3742" s="497"/>
      <c r="H3742" s="500"/>
      <c r="O3742" s="500"/>
      <c r="Q3742" s="498" t="s">
        <v>213</v>
      </c>
      <c r="S3742" s="499"/>
    </row>
    <row r="3743">
      <c r="B3743" s="497"/>
      <c r="H3743" s="500"/>
      <c r="O3743" s="500"/>
      <c r="Q3743" s="498" t="s">
        <v>213</v>
      </c>
      <c r="S3743" s="499"/>
    </row>
    <row r="3744">
      <c r="B3744" s="497"/>
      <c r="H3744" s="500"/>
      <c r="O3744" s="500"/>
      <c r="Q3744" s="498" t="s">
        <v>213</v>
      </c>
      <c r="S3744" s="499"/>
    </row>
    <row r="3745">
      <c r="B3745" s="497"/>
      <c r="H3745" s="500"/>
      <c r="O3745" s="500"/>
      <c r="Q3745" s="498" t="s">
        <v>213</v>
      </c>
      <c r="S3745" s="499"/>
    </row>
    <row r="3746">
      <c r="B3746" s="497"/>
      <c r="H3746" s="500"/>
      <c r="O3746" s="500"/>
      <c r="Q3746" s="498" t="s">
        <v>213</v>
      </c>
      <c r="S3746" s="499"/>
    </row>
    <row r="3747">
      <c r="B3747" s="497"/>
      <c r="H3747" s="500"/>
      <c r="O3747" s="500"/>
      <c r="Q3747" s="498" t="s">
        <v>213</v>
      </c>
      <c r="S3747" s="499"/>
    </row>
    <row r="3748">
      <c r="B3748" s="497"/>
      <c r="H3748" s="500"/>
      <c r="O3748" s="500"/>
      <c r="Q3748" s="498" t="s">
        <v>213</v>
      </c>
      <c r="S3748" s="499"/>
    </row>
    <row r="3749">
      <c r="B3749" s="497"/>
      <c r="H3749" s="500"/>
      <c r="O3749" s="500"/>
      <c r="Q3749" s="498" t="s">
        <v>213</v>
      </c>
      <c r="S3749" s="499"/>
    </row>
    <row r="3750">
      <c r="B3750" s="497"/>
      <c r="H3750" s="500"/>
      <c r="O3750" s="500"/>
      <c r="Q3750" s="498" t="s">
        <v>213</v>
      </c>
      <c r="S3750" s="499"/>
    </row>
    <row r="3751">
      <c r="B3751" s="497"/>
      <c r="H3751" s="500"/>
      <c r="O3751" s="500"/>
      <c r="Q3751" s="498" t="s">
        <v>213</v>
      </c>
      <c r="S3751" s="499"/>
    </row>
    <row r="3752">
      <c r="B3752" s="497"/>
      <c r="H3752" s="500"/>
      <c r="O3752" s="500"/>
      <c r="Q3752" s="498" t="s">
        <v>213</v>
      </c>
      <c r="S3752" s="499"/>
    </row>
    <row r="3753">
      <c r="B3753" s="497"/>
      <c r="H3753" s="500"/>
      <c r="O3753" s="500"/>
      <c r="Q3753" s="498" t="s">
        <v>213</v>
      </c>
      <c r="S3753" s="499"/>
    </row>
    <row r="3754">
      <c r="B3754" s="497"/>
      <c r="H3754" s="500"/>
      <c r="O3754" s="500"/>
      <c r="Q3754" s="498" t="s">
        <v>213</v>
      </c>
      <c r="S3754" s="499"/>
    </row>
    <row r="3755">
      <c r="B3755" s="497"/>
      <c r="H3755" s="500"/>
      <c r="O3755" s="500"/>
      <c r="Q3755" s="498" t="s">
        <v>213</v>
      </c>
      <c r="S3755" s="499"/>
    </row>
    <row r="3756">
      <c r="B3756" s="497"/>
      <c r="H3756" s="500"/>
      <c r="O3756" s="500"/>
      <c r="Q3756" s="498" t="s">
        <v>213</v>
      </c>
      <c r="S3756" s="499"/>
    </row>
    <row r="3757">
      <c r="B3757" s="497"/>
      <c r="H3757" s="500"/>
      <c r="O3757" s="500"/>
      <c r="Q3757" s="498" t="s">
        <v>213</v>
      </c>
      <c r="S3757" s="499"/>
    </row>
    <row r="3758">
      <c r="B3758" s="497"/>
      <c r="H3758" s="500"/>
      <c r="O3758" s="500"/>
      <c r="Q3758" s="498" t="s">
        <v>213</v>
      </c>
      <c r="S3758" s="499"/>
    </row>
    <row r="3759">
      <c r="B3759" s="497"/>
      <c r="H3759" s="500"/>
      <c r="O3759" s="500"/>
      <c r="Q3759" s="498" t="s">
        <v>213</v>
      </c>
      <c r="S3759" s="499"/>
    </row>
    <row r="3760">
      <c r="B3760" s="497"/>
      <c r="H3760" s="500"/>
      <c r="O3760" s="500"/>
      <c r="Q3760" s="498" t="s">
        <v>213</v>
      </c>
      <c r="S3760" s="499"/>
    </row>
    <row r="3761">
      <c r="B3761" s="497"/>
      <c r="H3761" s="500"/>
      <c r="O3761" s="500"/>
      <c r="Q3761" s="498" t="s">
        <v>213</v>
      </c>
      <c r="S3761" s="499"/>
    </row>
    <row r="3762">
      <c r="B3762" s="497"/>
      <c r="H3762" s="500"/>
      <c r="O3762" s="500"/>
      <c r="Q3762" s="498" t="s">
        <v>213</v>
      </c>
      <c r="S3762" s="499"/>
    </row>
    <row r="3763">
      <c r="B3763" s="497"/>
      <c r="H3763" s="500"/>
      <c r="O3763" s="500"/>
      <c r="Q3763" s="498" t="s">
        <v>213</v>
      </c>
      <c r="S3763" s="499"/>
    </row>
    <row r="3764">
      <c r="B3764" s="497"/>
      <c r="H3764" s="500"/>
      <c r="O3764" s="500"/>
      <c r="Q3764" s="498" t="s">
        <v>213</v>
      </c>
      <c r="S3764" s="499"/>
    </row>
    <row r="3765">
      <c r="B3765" s="497"/>
      <c r="H3765" s="500"/>
      <c r="O3765" s="500"/>
      <c r="Q3765" s="498" t="s">
        <v>213</v>
      </c>
      <c r="S3765" s="499"/>
    </row>
    <row r="3766">
      <c r="B3766" s="497"/>
      <c r="H3766" s="500"/>
      <c r="O3766" s="500"/>
      <c r="Q3766" s="498" t="s">
        <v>213</v>
      </c>
      <c r="S3766" s="499"/>
    </row>
    <row r="3767">
      <c r="B3767" s="497"/>
      <c r="H3767" s="500"/>
      <c r="O3767" s="500"/>
      <c r="Q3767" s="498" t="s">
        <v>213</v>
      </c>
      <c r="S3767" s="499"/>
    </row>
    <row r="3768">
      <c r="B3768" s="497"/>
      <c r="H3768" s="500"/>
      <c r="O3768" s="500"/>
      <c r="Q3768" s="498" t="s">
        <v>213</v>
      </c>
      <c r="S3768" s="499"/>
    </row>
    <row r="3769">
      <c r="B3769" s="497"/>
      <c r="H3769" s="500"/>
      <c r="O3769" s="500"/>
      <c r="Q3769" s="498" t="s">
        <v>213</v>
      </c>
      <c r="S3769" s="499"/>
    </row>
    <row r="3770">
      <c r="B3770" s="497"/>
      <c r="H3770" s="500"/>
      <c r="O3770" s="500"/>
      <c r="Q3770" s="498" t="s">
        <v>213</v>
      </c>
      <c r="S3770" s="499"/>
    </row>
    <row r="3771">
      <c r="B3771" s="497"/>
      <c r="H3771" s="500"/>
      <c r="O3771" s="500"/>
      <c r="Q3771" s="498" t="s">
        <v>213</v>
      </c>
      <c r="S3771" s="499"/>
    </row>
    <row r="3772">
      <c r="B3772" s="497"/>
      <c r="H3772" s="500"/>
      <c r="O3772" s="500"/>
      <c r="Q3772" s="498" t="s">
        <v>213</v>
      </c>
      <c r="S3772" s="499"/>
    </row>
    <row r="3773">
      <c r="B3773" s="497"/>
      <c r="H3773" s="500"/>
      <c r="O3773" s="500"/>
      <c r="Q3773" s="498" t="s">
        <v>213</v>
      </c>
      <c r="S3773" s="499"/>
    </row>
    <row r="3774">
      <c r="B3774" s="497"/>
      <c r="H3774" s="500"/>
      <c r="O3774" s="500"/>
      <c r="Q3774" s="498" t="s">
        <v>213</v>
      </c>
      <c r="S3774" s="499"/>
    </row>
    <row r="3775">
      <c r="B3775" s="497"/>
      <c r="H3775" s="500"/>
      <c r="O3775" s="500"/>
      <c r="Q3775" s="498" t="s">
        <v>213</v>
      </c>
      <c r="S3775" s="499"/>
    </row>
    <row r="3776">
      <c r="B3776" s="497"/>
      <c r="H3776" s="500"/>
      <c r="O3776" s="500"/>
      <c r="Q3776" s="498" t="s">
        <v>213</v>
      </c>
      <c r="S3776" s="499"/>
    </row>
    <row r="3777">
      <c r="B3777" s="497"/>
      <c r="H3777" s="500"/>
      <c r="O3777" s="500"/>
      <c r="Q3777" s="498" t="s">
        <v>213</v>
      </c>
      <c r="S3777" s="499"/>
    </row>
    <row r="3778">
      <c r="B3778" s="497"/>
      <c r="H3778" s="500"/>
      <c r="O3778" s="500"/>
      <c r="Q3778" s="498" t="s">
        <v>213</v>
      </c>
      <c r="S3778" s="499"/>
    </row>
    <row r="3779">
      <c r="B3779" s="497"/>
      <c r="H3779" s="500"/>
      <c r="O3779" s="500"/>
      <c r="Q3779" s="498" t="s">
        <v>213</v>
      </c>
      <c r="S3779" s="499"/>
    </row>
    <row r="3780">
      <c r="B3780" s="497"/>
      <c r="H3780" s="500"/>
      <c r="O3780" s="500"/>
      <c r="Q3780" s="498" t="s">
        <v>213</v>
      </c>
      <c r="S3780" s="499"/>
    </row>
    <row r="3781">
      <c r="B3781" s="497"/>
      <c r="H3781" s="500"/>
      <c r="O3781" s="500"/>
      <c r="Q3781" s="498" t="s">
        <v>213</v>
      </c>
      <c r="S3781" s="499"/>
    </row>
    <row r="3782">
      <c r="B3782" s="497"/>
      <c r="H3782" s="500"/>
      <c r="O3782" s="500"/>
      <c r="Q3782" s="498" t="s">
        <v>213</v>
      </c>
      <c r="S3782" s="499"/>
    </row>
    <row r="3783">
      <c r="B3783" s="497"/>
      <c r="H3783" s="500"/>
      <c r="O3783" s="500"/>
      <c r="Q3783" s="498" t="s">
        <v>213</v>
      </c>
      <c r="S3783" s="499"/>
    </row>
    <row r="3784">
      <c r="B3784" s="497"/>
      <c r="H3784" s="500"/>
      <c r="O3784" s="500"/>
      <c r="Q3784" s="498" t="s">
        <v>213</v>
      </c>
      <c r="S3784" s="499"/>
    </row>
    <row r="3785">
      <c r="B3785" s="497"/>
      <c r="H3785" s="500"/>
      <c r="O3785" s="500"/>
      <c r="Q3785" s="498" t="s">
        <v>213</v>
      </c>
      <c r="S3785" s="499"/>
    </row>
    <row r="3786">
      <c r="B3786" s="497"/>
      <c r="H3786" s="500"/>
      <c r="O3786" s="500"/>
      <c r="Q3786" s="498" t="s">
        <v>213</v>
      </c>
      <c r="S3786" s="499"/>
    </row>
    <row r="3787">
      <c r="B3787" s="497"/>
      <c r="H3787" s="500"/>
      <c r="O3787" s="500"/>
      <c r="Q3787" s="498" t="s">
        <v>213</v>
      </c>
      <c r="S3787" s="499"/>
    </row>
    <row r="3788">
      <c r="B3788" s="497"/>
      <c r="H3788" s="500"/>
      <c r="O3788" s="500"/>
      <c r="Q3788" s="498" t="s">
        <v>213</v>
      </c>
      <c r="S3788" s="499"/>
    </row>
    <row r="3789">
      <c r="B3789" s="497"/>
      <c r="H3789" s="500"/>
      <c r="O3789" s="500"/>
      <c r="Q3789" s="498" t="s">
        <v>213</v>
      </c>
      <c r="S3789" s="499"/>
    </row>
    <row r="3790">
      <c r="B3790" s="497"/>
      <c r="H3790" s="500"/>
      <c r="O3790" s="500"/>
      <c r="Q3790" s="498" t="s">
        <v>213</v>
      </c>
      <c r="S3790" s="499"/>
    </row>
    <row r="3791">
      <c r="B3791" s="497"/>
      <c r="H3791" s="500"/>
      <c r="O3791" s="500"/>
      <c r="Q3791" s="498" t="s">
        <v>213</v>
      </c>
      <c r="S3791" s="499"/>
    </row>
    <row r="3792">
      <c r="B3792" s="497"/>
      <c r="H3792" s="500"/>
      <c r="O3792" s="500"/>
      <c r="Q3792" s="498" t="s">
        <v>213</v>
      </c>
      <c r="S3792" s="499"/>
    </row>
    <row r="3793">
      <c r="B3793" s="497"/>
      <c r="H3793" s="500"/>
      <c r="O3793" s="500"/>
      <c r="Q3793" s="498" t="s">
        <v>213</v>
      </c>
      <c r="S3793" s="499"/>
    </row>
    <row r="3794">
      <c r="B3794" s="497"/>
      <c r="H3794" s="500"/>
      <c r="O3794" s="500"/>
      <c r="Q3794" s="498" t="s">
        <v>213</v>
      </c>
      <c r="S3794" s="499"/>
    </row>
    <row r="3795">
      <c r="B3795" s="497"/>
      <c r="H3795" s="500"/>
      <c r="O3795" s="500"/>
      <c r="Q3795" s="498" t="s">
        <v>213</v>
      </c>
      <c r="S3795" s="499"/>
    </row>
    <row r="3796">
      <c r="B3796" s="497"/>
      <c r="H3796" s="500"/>
      <c r="O3796" s="500"/>
      <c r="Q3796" s="498" t="s">
        <v>213</v>
      </c>
      <c r="S3796" s="499"/>
    </row>
    <row r="3797">
      <c r="B3797" s="497"/>
      <c r="H3797" s="500"/>
      <c r="O3797" s="500"/>
      <c r="Q3797" s="498" t="s">
        <v>213</v>
      </c>
      <c r="S3797" s="499"/>
    </row>
    <row r="3798">
      <c r="B3798" s="497"/>
      <c r="H3798" s="500"/>
      <c r="O3798" s="500"/>
      <c r="Q3798" s="498" t="s">
        <v>213</v>
      </c>
      <c r="S3798" s="499"/>
    </row>
    <row r="3799">
      <c r="B3799" s="497"/>
      <c r="H3799" s="500"/>
      <c r="O3799" s="500"/>
      <c r="Q3799" s="498" t="s">
        <v>213</v>
      </c>
      <c r="S3799" s="499"/>
    </row>
    <row r="3800">
      <c r="B3800" s="497"/>
      <c r="H3800" s="500"/>
      <c r="O3800" s="500"/>
      <c r="Q3800" s="498" t="s">
        <v>213</v>
      </c>
      <c r="S3800" s="499"/>
    </row>
    <row r="3801">
      <c r="B3801" s="497"/>
      <c r="H3801" s="500"/>
      <c r="O3801" s="500"/>
      <c r="Q3801" s="498" t="s">
        <v>213</v>
      </c>
      <c r="S3801" s="499"/>
    </row>
    <row r="3802">
      <c r="B3802" s="497"/>
      <c r="H3802" s="500"/>
      <c r="O3802" s="500"/>
      <c r="Q3802" s="498" t="s">
        <v>213</v>
      </c>
      <c r="S3802" s="499"/>
    </row>
    <row r="3803">
      <c r="B3803" s="497"/>
      <c r="H3803" s="500"/>
      <c r="O3803" s="500"/>
      <c r="Q3803" s="498" t="s">
        <v>213</v>
      </c>
      <c r="S3803" s="499"/>
    </row>
    <row r="3804">
      <c r="B3804" s="497"/>
      <c r="H3804" s="500"/>
      <c r="O3804" s="500"/>
      <c r="Q3804" s="498" t="s">
        <v>213</v>
      </c>
      <c r="S3804" s="499"/>
    </row>
    <row r="3805">
      <c r="B3805" s="497"/>
      <c r="H3805" s="500"/>
      <c r="O3805" s="500"/>
      <c r="Q3805" s="498" t="s">
        <v>213</v>
      </c>
      <c r="S3805" s="499"/>
    </row>
    <row r="3806">
      <c r="B3806" s="497"/>
      <c r="H3806" s="500"/>
      <c r="O3806" s="500"/>
      <c r="Q3806" s="498" t="s">
        <v>213</v>
      </c>
      <c r="S3806" s="499"/>
    </row>
    <row r="3807">
      <c r="B3807" s="497"/>
      <c r="H3807" s="500"/>
      <c r="O3807" s="500"/>
      <c r="Q3807" s="498" t="s">
        <v>213</v>
      </c>
      <c r="S3807" s="499"/>
    </row>
    <row r="3808">
      <c r="B3808" s="497"/>
      <c r="H3808" s="500"/>
      <c r="O3808" s="500"/>
      <c r="Q3808" s="498" t="s">
        <v>213</v>
      </c>
      <c r="S3808" s="499"/>
    </row>
    <row r="3809">
      <c r="B3809" s="497"/>
      <c r="H3809" s="500"/>
      <c r="O3809" s="500"/>
      <c r="Q3809" s="498" t="s">
        <v>213</v>
      </c>
      <c r="S3809" s="499"/>
    </row>
    <row r="3810">
      <c r="B3810" s="497"/>
      <c r="H3810" s="500"/>
      <c r="O3810" s="500"/>
      <c r="Q3810" s="498" t="s">
        <v>213</v>
      </c>
      <c r="S3810" s="499"/>
    </row>
    <row r="3811">
      <c r="B3811" s="497"/>
      <c r="H3811" s="500"/>
      <c r="O3811" s="500"/>
      <c r="Q3811" s="498" t="s">
        <v>213</v>
      </c>
      <c r="S3811" s="499"/>
    </row>
    <row r="3812">
      <c r="B3812" s="497"/>
      <c r="H3812" s="500"/>
      <c r="O3812" s="500"/>
      <c r="Q3812" s="498" t="s">
        <v>213</v>
      </c>
      <c r="S3812" s="499"/>
    </row>
    <row r="3813">
      <c r="B3813" s="497"/>
      <c r="H3813" s="500"/>
      <c r="O3813" s="500"/>
      <c r="Q3813" s="498" t="s">
        <v>213</v>
      </c>
      <c r="S3813" s="499"/>
    </row>
    <row r="3814">
      <c r="B3814" s="497"/>
      <c r="H3814" s="500"/>
      <c r="O3814" s="500"/>
      <c r="Q3814" s="498" t="s">
        <v>213</v>
      </c>
      <c r="S3814" s="499"/>
    </row>
    <row r="3815">
      <c r="B3815" s="497"/>
      <c r="H3815" s="500"/>
      <c r="O3815" s="500"/>
      <c r="Q3815" s="498" t="s">
        <v>213</v>
      </c>
      <c r="S3815" s="499"/>
    </row>
    <row r="3816">
      <c r="B3816" s="497"/>
      <c r="H3816" s="500"/>
      <c r="O3816" s="500"/>
      <c r="Q3816" s="498" t="s">
        <v>213</v>
      </c>
      <c r="S3816" s="499"/>
    </row>
    <row r="3817">
      <c r="B3817" s="497"/>
      <c r="H3817" s="500"/>
      <c r="O3817" s="500"/>
      <c r="Q3817" s="498" t="s">
        <v>213</v>
      </c>
      <c r="S3817" s="499"/>
    </row>
    <row r="3818">
      <c r="B3818" s="497"/>
      <c r="H3818" s="500"/>
      <c r="O3818" s="500"/>
      <c r="Q3818" s="498" t="s">
        <v>213</v>
      </c>
      <c r="S3818" s="499"/>
    </row>
    <row r="3819">
      <c r="B3819" s="497"/>
      <c r="H3819" s="500"/>
      <c r="O3819" s="500"/>
      <c r="Q3819" s="498" t="s">
        <v>213</v>
      </c>
      <c r="S3819" s="499"/>
    </row>
    <row r="3820">
      <c r="B3820" s="497"/>
      <c r="H3820" s="500"/>
      <c r="O3820" s="500"/>
      <c r="Q3820" s="498" t="s">
        <v>213</v>
      </c>
      <c r="S3820" s="499"/>
    </row>
    <row r="3821">
      <c r="B3821" s="497"/>
      <c r="H3821" s="500"/>
      <c r="O3821" s="500"/>
      <c r="Q3821" s="498" t="s">
        <v>213</v>
      </c>
      <c r="S3821" s="499"/>
    </row>
    <row r="3822">
      <c r="B3822" s="497"/>
      <c r="H3822" s="500"/>
      <c r="O3822" s="500"/>
      <c r="Q3822" s="498" t="s">
        <v>213</v>
      </c>
      <c r="S3822" s="499"/>
    </row>
    <row r="3823">
      <c r="B3823" s="497"/>
      <c r="H3823" s="500"/>
      <c r="O3823" s="500"/>
      <c r="Q3823" s="498" t="s">
        <v>213</v>
      </c>
      <c r="S3823" s="499"/>
    </row>
    <row r="3824">
      <c r="B3824" s="497"/>
      <c r="H3824" s="500"/>
      <c r="O3824" s="500"/>
      <c r="Q3824" s="498" t="s">
        <v>213</v>
      </c>
      <c r="S3824" s="499"/>
    </row>
    <row r="3825">
      <c r="B3825" s="497"/>
      <c r="H3825" s="500"/>
      <c r="O3825" s="500"/>
      <c r="Q3825" s="498" t="s">
        <v>213</v>
      </c>
      <c r="S3825" s="499"/>
    </row>
    <row r="3826">
      <c r="B3826" s="497"/>
      <c r="H3826" s="500"/>
      <c r="O3826" s="500"/>
      <c r="Q3826" s="498" t="s">
        <v>213</v>
      </c>
      <c r="S3826" s="499"/>
    </row>
    <row r="3827">
      <c r="B3827" s="497"/>
      <c r="H3827" s="500"/>
      <c r="O3827" s="500"/>
      <c r="Q3827" s="498" t="s">
        <v>213</v>
      </c>
      <c r="S3827" s="499"/>
    </row>
    <row r="3828">
      <c r="B3828" s="497"/>
      <c r="H3828" s="500"/>
      <c r="O3828" s="500"/>
      <c r="Q3828" s="498" t="s">
        <v>213</v>
      </c>
      <c r="S3828" s="499"/>
    </row>
    <row r="3829">
      <c r="B3829" s="497"/>
      <c r="H3829" s="500"/>
      <c r="O3829" s="500"/>
      <c r="Q3829" s="498" t="s">
        <v>213</v>
      </c>
      <c r="S3829" s="499"/>
    </row>
    <row r="3830">
      <c r="B3830" s="497"/>
      <c r="H3830" s="500"/>
      <c r="O3830" s="500"/>
      <c r="Q3830" s="498" t="s">
        <v>213</v>
      </c>
      <c r="S3830" s="499"/>
    </row>
    <row r="3831">
      <c r="B3831" s="497"/>
      <c r="H3831" s="500"/>
      <c r="O3831" s="500"/>
      <c r="Q3831" s="498" t="s">
        <v>213</v>
      </c>
      <c r="S3831" s="499"/>
    </row>
    <row r="3832">
      <c r="B3832" s="497"/>
      <c r="H3832" s="500"/>
      <c r="O3832" s="500"/>
      <c r="Q3832" s="498" t="s">
        <v>213</v>
      </c>
      <c r="S3832" s="499"/>
    </row>
    <row r="3833">
      <c r="B3833" s="497"/>
      <c r="H3833" s="500"/>
      <c r="O3833" s="500"/>
      <c r="Q3833" s="498" t="s">
        <v>213</v>
      </c>
      <c r="S3833" s="499"/>
    </row>
    <row r="3834">
      <c r="B3834" s="497"/>
      <c r="H3834" s="500"/>
      <c r="O3834" s="500"/>
      <c r="Q3834" s="498" t="s">
        <v>213</v>
      </c>
      <c r="S3834" s="499"/>
    </row>
    <row r="3835">
      <c r="B3835" s="497"/>
      <c r="H3835" s="500"/>
      <c r="O3835" s="500"/>
      <c r="Q3835" s="498" t="s">
        <v>213</v>
      </c>
      <c r="S3835" s="499"/>
    </row>
    <row r="3836">
      <c r="B3836" s="497"/>
      <c r="H3836" s="500"/>
      <c r="O3836" s="500"/>
      <c r="Q3836" s="498" t="s">
        <v>213</v>
      </c>
      <c r="S3836" s="499"/>
    </row>
    <row r="3837">
      <c r="B3837" s="497"/>
      <c r="H3837" s="500"/>
      <c r="O3837" s="500"/>
      <c r="Q3837" s="498" t="s">
        <v>213</v>
      </c>
      <c r="S3837" s="499"/>
    </row>
    <row r="3838">
      <c r="B3838" s="497"/>
      <c r="H3838" s="500"/>
      <c r="O3838" s="500"/>
      <c r="Q3838" s="498" t="s">
        <v>213</v>
      </c>
      <c r="S3838" s="499"/>
    </row>
    <row r="3839">
      <c r="B3839" s="497"/>
      <c r="H3839" s="500"/>
      <c r="O3839" s="500"/>
      <c r="Q3839" s="498" t="s">
        <v>213</v>
      </c>
      <c r="S3839" s="499"/>
    </row>
    <row r="3840">
      <c r="B3840" s="497"/>
      <c r="H3840" s="500"/>
      <c r="O3840" s="500"/>
      <c r="Q3840" s="498" t="s">
        <v>213</v>
      </c>
      <c r="S3840" s="499"/>
    </row>
    <row r="3841">
      <c r="B3841" s="497"/>
      <c r="H3841" s="500"/>
      <c r="O3841" s="500"/>
      <c r="Q3841" s="498" t="s">
        <v>213</v>
      </c>
      <c r="S3841" s="499"/>
    </row>
    <row r="3842">
      <c r="B3842" s="497"/>
      <c r="H3842" s="500"/>
      <c r="O3842" s="500"/>
      <c r="Q3842" s="498" t="s">
        <v>213</v>
      </c>
      <c r="S3842" s="499"/>
    </row>
    <row r="3843">
      <c r="B3843" s="497"/>
      <c r="H3843" s="500"/>
      <c r="O3843" s="500"/>
      <c r="Q3843" s="498" t="s">
        <v>213</v>
      </c>
      <c r="S3843" s="499"/>
    </row>
    <row r="3844">
      <c r="B3844" s="497"/>
      <c r="H3844" s="500"/>
      <c r="O3844" s="500"/>
      <c r="Q3844" s="498" t="s">
        <v>213</v>
      </c>
      <c r="S3844" s="499"/>
    </row>
    <row r="3845">
      <c r="B3845" s="497"/>
      <c r="H3845" s="500"/>
      <c r="O3845" s="500"/>
      <c r="Q3845" s="498" t="s">
        <v>213</v>
      </c>
      <c r="S3845" s="499"/>
    </row>
    <row r="3846">
      <c r="B3846" s="497"/>
      <c r="H3846" s="500"/>
      <c r="O3846" s="500"/>
      <c r="Q3846" s="498" t="s">
        <v>213</v>
      </c>
      <c r="S3846" s="499"/>
    </row>
    <row r="3847">
      <c r="B3847" s="497"/>
      <c r="H3847" s="500"/>
      <c r="O3847" s="500"/>
      <c r="Q3847" s="498" t="s">
        <v>213</v>
      </c>
      <c r="S3847" s="499"/>
    </row>
    <row r="3848">
      <c r="B3848" s="497"/>
      <c r="H3848" s="500"/>
      <c r="O3848" s="500"/>
      <c r="Q3848" s="498" t="s">
        <v>213</v>
      </c>
      <c r="S3848" s="499"/>
    </row>
    <row r="3849">
      <c r="B3849" s="497"/>
      <c r="H3849" s="500"/>
      <c r="O3849" s="500"/>
      <c r="Q3849" s="498" t="s">
        <v>213</v>
      </c>
      <c r="S3849" s="499"/>
    </row>
    <row r="3850">
      <c r="B3850" s="497"/>
      <c r="H3850" s="500"/>
      <c r="O3850" s="500"/>
      <c r="Q3850" s="498" t="s">
        <v>213</v>
      </c>
      <c r="S3850" s="499"/>
    </row>
    <row r="3851">
      <c r="B3851" s="497"/>
      <c r="H3851" s="500"/>
      <c r="O3851" s="500"/>
      <c r="Q3851" s="498" t="s">
        <v>213</v>
      </c>
      <c r="S3851" s="499"/>
    </row>
    <row r="3852">
      <c r="B3852" s="497"/>
      <c r="H3852" s="500"/>
      <c r="O3852" s="500"/>
      <c r="Q3852" s="498" t="s">
        <v>213</v>
      </c>
      <c r="S3852" s="499"/>
    </row>
    <row r="3853">
      <c r="B3853" s="497"/>
      <c r="H3853" s="500"/>
      <c r="O3853" s="500"/>
      <c r="Q3853" s="498" t="s">
        <v>213</v>
      </c>
      <c r="S3853" s="499"/>
    </row>
    <row r="3854">
      <c r="B3854" s="497"/>
      <c r="H3854" s="500"/>
      <c r="O3854" s="500"/>
      <c r="Q3854" s="498" t="s">
        <v>213</v>
      </c>
      <c r="S3854" s="499"/>
    </row>
    <row r="3855">
      <c r="B3855" s="497"/>
      <c r="H3855" s="500"/>
      <c r="O3855" s="500"/>
      <c r="Q3855" s="498" t="s">
        <v>213</v>
      </c>
      <c r="S3855" s="499"/>
    </row>
    <row r="3856">
      <c r="B3856" s="497"/>
      <c r="H3856" s="500"/>
      <c r="O3856" s="500"/>
      <c r="Q3856" s="498" t="s">
        <v>213</v>
      </c>
      <c r="S3856" s="499"/>
    </row>
    <row r="3857">
      <c r="B3857" s="497"/>
      <c r="H3857" s="500"/>
      <c r="O3857" s="500"/>
      <c r="Q3857" s="498" t="s">
        <v>213</v>
      </c>
      <c r="S3857" s="499"/>
    </row>
    <row r="3858">
      <c r="B3858" s="497"/>
      <c r="H3858" s="500"/>
      <c r="O3858" s="500"/>
      <c r="Q3858" s="498" t="s">
        <v>213</v>
      </c>
      <c r="S3858" s="499"/>
    </row>
    <row r="3859">
      <c r="B3859" s="497"/>
      <c r="H3859" s="500"/>
      <c r="O3859" s="500"/>
      <c r="Q3859" s="498" t="s">
        <v>213</v>
      </c>
      <c r="S3859" s="499"/>
    </row>
    <row r="3860">
      <c r="B3860" s="497"/>
      <c r="H3860" s="500"/>
      <c r="O3860" s="500"/>
      <c r="Q3860" s="498" t="s">
        <v>213</v>
      </c>
      <c r="S3860" s="499"/>
    </row>
    <row r="3861">
      <c r="B3861" s="497"/>
      <c r="H3861" s="500"/>
      <c r="O3861" s="500"/>
      <c r="Q3861" s="498" t="s">
        <v>213</v>
      </c>
      <c r="S3861" s="499"/>
    </row>
    <row r="3862">
      <c r="B3862" s="497"/>
      <c r="H3862" s="500"/>
      <c r="O3862" s="500"/>
      <c r="Q3862" s="498" t="s">
        <v>213</v>
      </c>
      <c r="S3862" s="499"/>
    </row>
    <row r="3863">
      <c r="B3863" s="497"/>
      <c r="H3863" s="500"/>
      <c r="O3863" s="500"/>
      <c r="Q3863" s="498" t="s">
        <v>213</v>
      </c>
      <c r="S3863" s="499"/>
    </row>
    <row r="3864">
      <c r="B3864" s="497"/>
      <c r="H3864" s="500"/>
      <c r="O3864" s="500"/>
      <c r="Q3864" s="498" t="s">
        <v>213</v>
      </c>
      <c r="S3864" s="499"/>
    </row>
    <row r="3865">
      <c r="B3865" s="497"/>
      <c r="H3865" s="500"/>
      <c r="O3865" s="500"/>
      <c r="Q3865" s="498" t="s">
        <v>213</v>
      </c>
      <c r="S3865" s="499"/>
    </row>
    <row r="3866">
      <c r="B3866" s="497"/>
      <c r="H3866" s="500"/>
      <c r="O3866" s="500"/>
      <c r="Q3866" s="498" t="s">
        <v>213</v>
      </c>
      <c r="S3866" s="499"/>
    </row>
    <row r="3867">
      <c r="B3867" s="497"/>
      <c r="H3867" s="500"/>
      <c r="O3867" s="500"/>
      <c r="Q3867" s="498" t="s">
        <v>213</v>
      </c>
      <c r="S3867" s="499"/>
    </row>
    <row r="3868">
      <c r="B3868" s="497"/>
      <c r="H3868" s="500"/>
      <c r="O3868" s="500"/>
      <c r="Q3868" s="498" t="s">
        <v>213</v>
      </c>
      <c r="S3868" s="499"/>
    </row>
    <row r="3869">
      <c r="B3869" s="497"/>
      <c r="H3869" s="500"/>
      <c r="O3869" s="500"/>
      <c r="Q3869" s="498" t="s">
        <v>213</v>
      </c>
      <c r="S3869" s="499"/>
    </row>
    <row r="3870">
      <c r="B3870" s="497"/>
      <c r="H3870" s="500"/>
      <c r="O3870" s="500"/>
      <c r="Q3870" s="498" t="s">
        <v>213</v>
      </c>
      <c r="S3870" s="499"/>
    </row>
    <row r="3871">
      <c r="B3871" s="497"/>
      <c r="H3871" s="500"/>
      <c r="O3871" s="500"/>
      <c r="Q3871" s="498" t="s">
        <v>213</v>
      </c>
      <c r="S3871" s="499"/>
    </row>
    <row r="3872">
      <c r="B3872" s="497"/>
      <c r="H3872" s="500"/>
      <c r="O3872" s="500"/>
      <c r="Q3872" s="498" t="s">
        <v>213</v>
      </c>
      <c r="S3872" s="499"/>
    </row>
    <row r="3873">
      <c r="B3873" s="497"/>
      <c r="H3873" s="500"/>
      <c r="O3873" s="500"/>
      <c r="Q3873" s="498" t="s">
        <v>213</v>
      </c>
      <c r="S3873" s="499"/>
    </row>
    <row r="3874">
      <c r="B3874" s="497"/>
      <c r="H3874" s="500"/>
      <c r="O3874" s="500"/>
      <c r="Q3874" s="498" t="s">
        <v>213</v>
      </c>
      <c r="S3874" s="499"/>
    </row>
    <row r="3875">
      <c r="B3875" s="497"/>
      <c r="H3875" s="500"/>
      <c r="O3875" s="500"/>
      <c r="Q3875" s="498" t="s">
        <v>213</v>
      </c>
      <c r="S3875" s="499"/>
    </row>
    <row r="3876">
      <c r="B3876" s="497"/>
      <c r="H3876" s="500"/>
      <c r="O3876" s="500"/>
      <c r="Q3876" s="498" t="s">
        <v>213</v>
      </c>
      <c r="S3876" s="499"/>
    </row>
    <row r="3877">
      <c r="B3877" s="497"/>
      <c r="H3877" s="500"/>
      <c r="O3877" s="500"/>
      <c r="Q3877" s="498" t="s">
        <v>213</v>
      </c>
      <c r="S3877" s="499"/>
    </row>
    <row r="3878">
      <c r="B3878" s="497"/>
      <c r="H3878" s="500"/>
      <c r="O3878" s="500"/>
      <c r="Q3878" s="498" t="s">
        <v>213</v>
      </c>
      <c r="S3878" s="499"/>
    </row>
    <row r="3879">
      <c r="B3879" s="497"/>
      <c r="H3879" s="500"/>
      <c r="O3879" s="500"/>
      <c r="Q3879" s="498" t="s">
        <v>213</v>
      </c>
      <c r="S3879" s="499"/>
    </row>
    <row r="3880">
      <c r="B3880" s="497"/>
      <c r="H3880" s="500"/>
      <c r="O3880" s="500"/>
      <c r="Q3880" s="498" t="s">
        <v>213</v>
      </c>
      <c r="S3880" s="499"/>
    </row>
    <row r="3881">
      <c r="B3881" s="497"/>
      <c r="H3881" s="500"/>
      <c r="O3881" s="500"/>
      <c r="Q3881" s="498" t="s">
        <v>213</v>
      </c>
      <c r="S3881" s="499"/>
    </row>
    <row r="3882">
      <c r="B3882" s="497"/>
      <c r="H3882" s="500"/>
      <c r="O3882" s="500"/>
      <c r="Q3882" s="498" t="s">
        <v>213</v>
      </c>
      <c r="S3882" s="499"/>
    </row>
    <row r="3883">
      <c r="B3883" s="497"/>
      <c r="H3883" s="500"/>
      <c r="O3883" s="500"/>
      <c r="Q3883" s="498" t="s">
        <v>213</v>
      </c>
      <c r="S3883" s="499"/>
    </row>
    <row r="3884">
      <c r="B3884" s="497"/>
      <c r="H3884" s="500"/>
      <c r="O3884" s="500"/>
      <c r="Q3884" s="498" t="s">
        <v>213</v>
      </c>
      <c r="S3884" s="499"/>
    </row>
    <row r="3885">
      <c r="B3885" s="497"/>
      <c r="H3885" s="500"/>
      <c r="O3885" s="500"/>
      <c r="Q3885" s="498" t="s">
        <v>213</v>
      </c>
      <c r="S3885" s="499"/>
    </row>
    <row r="3886">
      <c r="B3886" s="497"/>
      <c r="H3886" s="500"/>
      <c r="O3886" s="500"/>
      <c r="Q3886" s="498" t="s">
        <v>213</v>
      </c>
      <c r="S3886" s="499"/>
    </row>
    <row r="3887">
      <c r="B3887" s="497"/>
      <c r="H3887" s="500"/>
      <c r="O3887" s="500"/>
      <c r="Q3887" s="498" t="s">
        <v>213</v>
      </c>
      <c r="S3887" s="499"/>
    </row>
    <row r="3888">
      <c r="B3888" s="497"/>
      <c r="H3888" s="500"/>
      <c r="O3888" s="500"/>
      <c r="Q3888" s="498" t="s">
        <v>213</v>
      </c>
      <c r="S3888" s="499"/>
    </row>
    <row r="3889">
      <c r="B3889" s="497"/>
      <c r="H3889" s="500"/>
      <c r="O3889" s="500"/>
      <c r="Q3889" s="498" t="s">
        <v>213</v>
      </c>
      <c r="S3889" s="499"/>
    </row>
    <row r="3890">
      <c r="B3890" s="497"/>
      <c r="H3890" s="500"/>
      <c r="O3890" s="500"/>
      <c r="Q3890" s="498" t="s">
        <v>213</v>
      </c>
      <c r="S3890" s="499"/>
    </row>
    <row r="3891">
      <c r="B3891" s="497"/>
      <c r="H3891" s="500"/>
      <c r="O3891" s="500"/>
      <c r="Q3891" s="498" t="s">
        <v>213</v>
      </c>
      <c r="S3891" s="499"/>
    </row>
    <row r="3892">
      <c r="B3892" s="497"/>
      <c r="H3892" s="500"/>
      <c r="O3892" s="500"/>
      <c r="Q3892" s="498" t="s">
        <v>213</v>
      </c>
      <c r="S3892" s="499"/>
    </row>
    <row r="3893">
      <c r="B3893" s="497"/>
      <c r="H3893" s="500"/>
      <c r="O3893" s="500"/>
      <c r="Q3893" s="498" t="s">
        <v>213</v>
      </c>
      <c r="S3893" s="499"/>
    </row>
    <row r="3894">
      <c r="B3894" s="497"/>
      <c r="H3894" s="500"/>
      <c r="O3894" s="500"/>
      <c r="Q3894" s="498" t="s">
        <v>213</v>
      </c>
      <c r="S3894" s="499"/>
    </row>
    <row r="3895">
      <c r="B3895" s="497"/>
      <c r="H3895" s="500"/>
      <c r="O3895" s="500"/>
      <c r="Q3895" s="498" t="s">
        <v>213</v>
      </c>
      <c r="S3895" s="499"/>
    </row>
    <row r="3896">
      <c r="B3896" s="497"/>
      <c r="H3896" s="500"/>
      <c r="O3896" s="500"/>
      <c r="Q3896" s="498" t="s">
        <v>213</v>
      </c>
      <c r="S3896" s="499"/>
    </row>
    <row r="3897">
      <c r="B3897" s="497"/>
      <c r="H3897" s="500"/>
      <c r="O3897" s="500"/>
      <c r="Q3897" s="498" t="s">
        <v>213</v>
      </c>
      <c r="S3897" s="499"/>
    </row>
    <row r="3898">
      <c r="B3898" s="497"/>
      <c r="H3898" s="500"/>
      <c r="O3898" s="500"/>
      <c r="Q3898" s="498" t="s">
        <v>213</v>
      </c>
      <c r="S3898" s="499"/>
    </row>
    <row r="3899">
      <c r="B3899" s="497"/>
      <c r="H3899" s="500"/>
      <c r="O3899" s="500"/>
      <c r="Q3899" s="498" t="s">
        <v>213</v>
      </c>
      <c r="S3899" s="499"/>
    </row>
    <row r="3900">
      <c r="B3900" s="497"/>
      <c r="H3900" s="500"/>
      <c r="O3900" s="500"/>
      <c r="Q3900" s="498" t="s">
        <v>213</v>
      </c>
      <c r="S3900" s="499"/>
    </row>
    <row r="3901">
      <c r="B3901" s="497"/>
      <c r="H3901" s="500"/>
      <c r="O3901" s="500"/>
      <c r="Q3901" s="498" t="s">
        <v>213</v>
      </c>
      <c r="S3901" s="499"/>
    </row>
    <row r="3902">
      <c r="B3902" s="497"/>
      <c r="H3902" s="500"/>
      <c r="O3902" s="500"/>
      <c r="Q3902" s="498" t="s">
        <v>213</v>
      </c>
      <c r="S3902" s="499"/>
    </row>
    <row r="3903">
      <c r="B3903" s="497"/>
      <c r="H3903" s="500"/>
      <c r="O3903" s="500"/>
      <c r="Q3903" s="498" t="s">
        <v>213</v>
      </c>
      <c r="S3903" s="499"/>
    </row>
    <row r="3904">
      <c r="B3904" s="497"/>
      <c r="H3904" s="500"/>
      <c r="O3904" s="500"/>
      <c r="Q3904" s="498" t="s">
        <v>213</v>
      </c>
      <c r="S3904" s="499"/>
    </row>
    <row r="3905">
      <c r="B3905" s="497"/>
      <c r="H3905" s="500"/>
      <c r="O3905" s="500"/>
      <c r="Q3905" s="498" t="s">
        <v>213</v>
      </c>
      <c r="S3905" s="499"/>
    </row>
    <row r="3906">
      <c r="B3906" s="497"/>
      <c r="H3906" s="500"/>
      <c r="O3906" s="500"/>
      <c r="Q3906" s="498" t="s">
        <v>213</v>
      </c>
      <c r="S3906" s="499"/>
    </row>
    <row r="3907">
      <c r="B3907" s="497"/>
      <c r="H3907" s="500"/>
      <c r="O3907" s="500"/>
      <c r="Q3907" s="498" t="s">
        <v>213</v>
      </c>
      <c r="S3907" s="499"/>
    </row>
    <row r="3908">
      <c r="B3908" s="497"/>
      <c r="H3908" s="500"/>
      <c r="O3908" s="500"/>
      <c r="Q3908" s="498" t="s">
        <v>213</v>
      </c>
      <c r="S3908" s="499"/>
    </row>
    <row r="3909">
      <c r="B3909" s="497"/>
      <c r="H3909" s="500"/>
      <c r="O3909" s="500"/>
      <c r="Q3909" s="498" t="s">
        <v>213</v>
      </c>
      <c r="S3909" s="499"/>
    </row>
    <row r="3910">
      <c r="B3910" s="497"/>
      <c r="H3910" s="500"/>
      <c r="O3910" s="500"/>
      <c r="Q3910" s="498" t="s">
        <v>213</v>
      </c>
      <c r="S3910" s="499"/>
    </row>
    <row r="3911">
      <c r="B3911" s="497"/>
      <c r="H3911" s="500"/>
      <c r="O3911" s="500"/>
      <c r="Q3911" s="498" t="s">
        <v>213</v>
      </c>
      <c r="S3911" s="499"/>
    </row>
    <row r="3912">
      <c r="B3912" s="497"/>
      <c r="H3912" s="500"/>
      <c r="O3912" s="500"/>
      <c r="Q3912" s="498" t="s">
        <v>213</v>
      </c>
      <c r="S3912" s="499"/>
    </row>
    <row r="3913">
      <c r="B3913" s="497"/>
      <c r="H3913" s="500"/>
      <c r="O3913" s="500"/>
      <c r="Q3913" s="498" t="s">
        <v>213</v>
      </c>
      <c r="S3913" s="499"/>
    </row>
    <row r="3914">
      <c r="B3914" s="497"/>
      <c r="H3914" s="500"/>
      <c r="O3914" s="500"/>
      <c r="Q3914" s="498" t="s">
        <v>213</v>
      </c>
      <c r="S3914" s="499"/>
    </row>
    <row r="3915">
      <c r="B3915" s="497"/>
      <c r="H3915" s="500"/>
      <c r="O3915" s="500"/>
      <c r="Q3915" s="498" t="s">
        <v>213</v>
      </c>
      <c r="S3915" s="499"/>
    </row>
    <row r="3916">
      <c r="B3916" s="497"/>
      <c r="H3916" s="500"/>
      <c r="O3916" s="500"/>
      <c r="Q3916" s="498" t="s">
        <v>213</v>
      </c>
      <c r="S3916" s="499"/>
    </row>
    <row r="3917">
      <c r="B3917" s="497"/>
      <c r="H3917" s="500"/>
      <c r="O3917" s="500"/>
      <c r="Q3917" s="498" t="s">
        <v>213</v>
      </c>
      <c r="S3917" s="499"/>
    </row>
    <row r="3918">
      <c r="B3918" s="497"/>
      <c r="H3918" s="500"/>
      <c r="O3918" s="500"/>
      <c r="Q3918" s="498" t="s">
        <v>213</v>
      </c>
      <c r="S3918" s="499"/>
    </row>
    <row r="3919">
      <c r="B3919" s="497"/>
      <c r="H3919" s="500"/>
      <c r="O3919" s="500"/>
      <c r="Q3919" s="498" t="s">
        <v>213</v>
      </c>
      <c r="S3919" s="499"/>
    </row>
    <row r="3920">
      <c r="B3920" s="497"/>
      <c r="H3920" s="500"/>
      <c r="O3920" s="500"/>
      <c r="Q3920" s="498" t="s">
        <v>213</v>
      </c>
      <c r="S3920" s="499"/>
    </row>
    <row r="3921">
      <c r="B3921" s="497"/>
      <c r="H3921" s="500"/>
      <c r="O3921" s="500"/>
      <c r="Q3921" s="498" t="s">
        <v>213</v>
      </c>
      <c r="S3921" s="499"/>
    </row>
    <row r="3922">
      <c r="B3922" s="497"/>
      <c r="H3922" s="500"/>
      <c r="O3922" s="500"/>
      <c r="Q3922" s="498" t="s">
        <v>213</v>
      </c>
      <c r="S3922" s="499"/>
    </row>
    <row r="3923">
      <c r="B3923" s="497"/>
      <c r="H3923" s="500"/>
      <c r="O3923" s="500"/>
      <c r="Q3923" s="498" t="s">
        <v>213</v>
      </c>
      <c r="S3923" s="499"/>
    </row>
    <row r="3924">
      <c r="B3924" s="497"/>
      <c r="H3924" s="500"/>
      <c r="O3924" s="500"/>
      <c r="Q3924" s="498" t="s">
        <v>213</v>
      </c>
      <c r="S3924" s="499"/>
    </row>
    <row r="3925">
      <c r="B3925" s="497"/>
      <c r="H3925" s="500"/>
      <c r="O3925" s="500"/>
      <c r="Q3925" s="498" t="s">
        <v>213</v>
      </c>
      <c r="S3925" s="499"/>
    </row>
    <row r="3926">
      <c r="B3926" s="497"/>
      <c r="H3926" s="500"/>
      <c r="O3926" s="500"/>
      <c r="Q3926" s="498" t="s">
        <v>213</v>
      </c>
      <c r="S3926" s="499"/>
    </row>
    <row r="3927">
      <c r="B3927" s="497"/>
      <c r="H3927" s="500"/>
      <c r="O3927" s="500"/>
      <c r="Q3927" s="498" t="s">
        <v>213</v>
      </c>
      <c r="S3927" s="499"/>
    </row>
    <row r="3928">
      <c r="B3928" s="497"/>
      <c r="H3928" s="500"/>
      <c r="O3928" s="500"/>
      <c r="Q3928" s="498" t="s">
        <v>213</v>
      </c>
      <c r="S3928" s="499"/>
    </row>
    <row r="3929">
      <c r="B3929" s="497"/>
      <c r="H3929" s="500"/>
      <c r="O3929" s="500"/>
      <c r="Q3929" s="498" t="s">
        <v>213</v>
      </c>
      <c r="S3929" s="499"/>
    </row>
    <row r="3930">
      <c r="B3930" s="497"/>
      <c r="H3930" s="500"/>
      <c r="O3930" s="500"/>
      <c r="Q3930" s="498" t="s">
        <v>213</v>
      </c>
      <c r="S3930" s="499"/>
    </row>
    <row r="3931">
      <c r="B3931" s="497"/>
      <c r="H3931" s="500"/>
      <c r="O3931" s="500"/>
      <c r="Q3931" s="498" t="s">
        <v>213</v>
      </c>
      <c r="S3931" s="499"/>
    </row>
    <row r="3932">
      <c r="B3932" s="497"/>
      <c r="H3932" s="500"/>
      <c r="O3932" s="500"/>
      <c r="Q3932" s="498" t="s">
        <v>213</v>
      </c>
      <c r="S3932" s="499"/>
    </row>
    <row r="3933">
      <c r="B3933" s="497"/>
      <c r="H3933" s="500"/>
      <c r="O3933" s="500"/>
      <c r="Q3933" s="498" t="s">
        <v>213</v>
      </c>
      <c r="S3933" s="499"/>
    </row>
    <row r="3934">
      <c r="B3934" s="497"/>
      <c r="H3934" s="500"/>
      <c r="O3934" s="500"/>
      <c r="Q3934" s="498" t="s">
        <v>213</v>
      </c>
      <c r="S3934" s="499"/>
    </row>
    <row r="3935">
      <c r="B3935" s="497"/>
      <c r="H3935" s="500"/>
      <c r="O3935" s="500"/>
      <c r="Q3935" s="498" t="s">
        <v>213</v>
      </c>
      <c r="S3935" s="499"/>
    </row>
    <row r="3936">
      <c r="B3936" s="497"/>
      <c r="H3936" s="500"/>
      <c r="O3936" s="500"/>
      <c r="Q3936" s="498" t="s">
        <v>213</v>
      </c>
      <c r="S3936" s="499"/>
    </row>
    <row r="3937">
      <c r="B3937" s="497"/>
      <c r="H3937" s="500"/>
      <c r="O3937" s="500"/>
      <c r="Q3937" s="498" t="s">
        <v>213</v>
      </c>
      <c r="S3937" s="499"/>
    </row>
    <row r="3938">
      <c r="B3938" s="497"/>
      <c r="H3938" s="500"/>
      <c r="O3938" s="500"/>
      <c r="Q3938" s="498" t="s">
        <v>213</v>
      </c>
      <c r="S3938" s="499"/>
    </row>
    <row r="3939">
      <c r="B3939" s="497"/>
      <c r="H3939" s="500"/>
      <c r="O3939" s="500"/>
      <c r="Q3939" s="498" t="s">
        <v>213</v>
      </c>
      <c r="S3939" s="499"/>
    </row>
    <row r="3940">
      <c r="B3940" s="497"/>
      <c r="H3940" s="500"/>
      <c r="O3940" s="500"/>
      <c r="Q3940" s="498" t="s">
        <v>213</v>
      </c>
      <c r="S3940" s="499"/>
    </row>
    <row r="3941">
      <c r="B3941" s="497"/>
      <c r="H3941" s="500"/>
      <c r="O3941" s="500"/>
      <c r="Q3941" s="498" t="s">
        <v>213</v>
      </c>
      <c r="S3941" s="499"/>
    </row>
    <row r="3942">
      <c r="B3942" s="497"/>
      <c r="H3942" s="500"/>
      <c r="O3942" s="500"/>
      <c r="Q3942" s="498" t="s">
        <v>213</v>
      </c>
      <c r="S3942" s="499"/>
    </row>
    <row r="3943">
      <c r="B3943" s="497"/>
      <c r="H3943" s="500"/>
      <c r="O3943" s="500"/>
      <c r="Q3943" s="498" t="s">
        <v>213</v>
      </c>
      <c r="S3943" s="499"/>
    </row>
    <row r="3944">
      <c r="B3944" s="497"/>
      <c r="H3944" s="500"/>
      <c r="O3944" s="500"/>
      <c r="Q3944" s="498" t="s">
        <v>213</v>
      </c>
      <c r="S3944" s="499"/>
    </row>
    <row r="3945">
      <c r="B3945" s="497"/>
      <c r="H3945" s="500"/>
      <c r="O3945" s="500"/>
      <c r="Q3945" s="498" t="s">
        <v>213</v>
      </c>
      <c r="S3945" s="499"/>
    </row>
    <row r="3946">
      <c r="B3946" s="497"/>
      <c r="H3946" s="500"/>
      <c r="O3946" s="500"/>
      <c r="Q3946" s="498" t="s">
        <v>213</v>
      </c>
      <c r="S3946" s="499"/>
    </row>
    <row r="3947">
      <c r="B3947" s="497"/>
      <c r="H3947" s="500"/>
      <c r="O3947" s="500"/>
      <c r="Q3947" s="498" t="s">
        <v>213</v>
      </c>
      <c r="S3947" s="499"/>
    </row>
    <row r="3948">
      <c r="B3948" s="497"/>
      <c r="H3948" s="500"/>
      <c r="O3948" s="500"/>
      <c r="Q3948" s="498" t="s">
        <v>213</v>
      </c>
      <c r="S3948" s="499"/>
    </row>
    <row r="3949">
      <c r="B3949" s="497"/>
      <c r="H3949" s="500"/>
      <c r="O3949" s="500"/>
      <c r="Q3949" s="498" t="s">
        <v>213</v>
      </c>
      <c r="S3949" s="499"/>
    </row>
    <row r="3950">
      <c r="B3950" s="497"/>
      <c r="H3950" s="500"/>
      <c r="O3950" s="500"/>
      <c r="Q3950" s="498" t="s">
        <v>213</v>
      </c>
      <c r="S3950" s="499"/>
    </row>
    <row r="3951">
      <c r="B3951" s="497"/>
      <c r="H3951" s="500"/>
      <c r="O3951" s="500"/>
      <c r="Q3951" s="498" t="s">
        <v>213</v>
      </c>
      <c r="S3951" s="499"/>
    </row>
    <row r="3952">
      <c r="B3952" s="497"/>
      <c r="H3952" s="500"/>
      <c r="O3952" s="500"/>
      <c r="Q3952" s="498" t="s">
        <v>213</v>
      </c>
      <c r="S3952" s="499"/>
    </row>
    <row r="3953">
      <c r="B3953" s="497"/>
      <c r="H3953" s="500"/>
      <c r="O3953" s="500"/>
      <c r="Q3953" s="498" t="s">
        <v>213</v>
      </c>
      <c r="S3953" s="499"/>
    </row>
    <row r="3954">
      <c r="B3954" s="497"/>
      <c r="H3954" s="500"/>
      <c r="O3954" s="500"/>
      <c r="Q3954" s="498" t="s">
        <v>213</v>
      </c>
      <c r="S3954" s="499"/>
    </row>
    <row r="3955">
      <c r="B3955" s="497"/>
      <c r="H3955" s="500"/>
      <c r="O3955" s="500"/>
      <c r="Q3955" s="498" t="s">
        <v>213</v>
      </c>
      <c r="S3955" s="499"/>
    </row>
    <row r="3956">
      <c r="B3956" s="497"/>
      <c r="H3956" s="500"/>
      <c r="O3956" s="500"/>
      <c r="Q3956" s="498" t="s">
        <v>213</v>
      </c>
      <c r="S3956" s="499"/>
    </row>
    <row r="3957">
      <c r="B3957" s="497"/>
      <c r="H3957" s="500"/>
      <c r="O3957" s="500"/>
      <c r="Q3957" s="498" t="s">
        <v>213</v>
      </c>
      <c r="S3957" s="499"/>
    </row>
    <row r="3958">
      <c r="B3958" s="497"/>
      <c r="H3958" s="500"/>
      <c r="O3958" s="500"/>
      <c r="Q3958" s="498" t="s">
        <v>213</v>
      </c>
      <c r="S3958" s="499"/>
    </row>
    <row r="3959">
      <c r="B3959" s="497"/>
      <c r="H3959" s="500"/>
      <c r="O3959" s="500"/>
      <c r="Q3959" s="498" t="s">
        <v>213</v>
      </c>
      <c r="S3959" s="499"/>
    </row>
    <row r="3960">
      <c r="B3960" s="497"/>
      <c r="H3960" s="500"/>
      <c r="O3960" s="500"/>
      <c r="Q3960" s="498" t="s">
        <v>213</v>
      </c>
      <c r="S3960" s="499"/>
    </row>
    <row r="3961">
      <c r="B3961" s="497"/>
      <c r="H3961" s="500"/>
      <c r="O3961" s="500"/>
      <c r="Q3961" s="498" t="s">
        <v>213</v>
      </c>
      <c r="S3961" s="499"/>
    </row>
    <row r="3962">
      <c r="B3962" s="497"/>
      <c r="H3962" s="500"/>
      <c r="O3962" s="500"/>
      <c r="Q3962" s="498" t="s">
        <v>213</v>
      </c>
      <c r="S3962" s="499"/>
    </row>
    <row r="3963">
      <c r="B3963" s="497"/>
      <c r="H3963" s="500"/>
      <c r="O3963" s="500"/>
      <c r="Q3963" s="498" t="s">
        <v>213</v>
      </c>
      <c r="S3963" s="499"/>
    </row>
    <row r="3964">
      <c r="B3964" s="497"/>
      <c r="H3964" s="500"/>
      <c r="O3964" s="500"/>
      <c r="Q3964" s="498" t="s">
        <v>213</v>
      </c>
      <c r="S3964" s="499"/>
    </row>
    <row r="3965">
      <c r="B3965" s="497"/>
      <c r="H3965" s="500"/>
      <c r="O3965" s="500"/>
      <c r="Q3965" s="498" t="s">
        <v>213</v>
      </c>
      <c r="S3965" s="499"/>
    </row>
    <row r="3966">
      <c r="B3966" s="497"/>
      <c r="H3966" s="500"/>
      <c r="O3966" s="500"/>
      <c r="Q3966" s="498" t="s">
        <v>213</v>
      </c>
      <c r="S3966" s="499"/>
    </row>
    <row r="3967">
      <c r="B3967" s="497"/>
      <c r="H3967" s="500"/>
      <c r="O3967" s="500"/>
      <c r="Q3967" s="498" t="s">
        <v>213</v>
      </c>
      <c r="S3967" s="499"/>
    </row>
    <row r="3968">
      <c r="B3968" s="497"/>
      <c r="H3968" s="500"/>
      <c r="O3968" s="500"/>
      <c r="Q3968" s="498" t="s">
        <v>213</v>
      </c>
      <c r="S3968" s="499"/>
    </row>
    <row r="3969">
      <c r="B3969" s="497"/>
      <c r="H3969" s="500"/>
      <c r="O3969" s="500"/>
      <c r="Q3969" s="498" t="s">
        <v>213</v>
      </c>
      <c r="S3969" s="499"/>
    </row>
    <row r="3970">
      <c r="B3970" s="497"/>
      <c r="H3970" s="500"/>
      <c r="O3970" s="500"/>
      <c r="Q3970" s="498" t="s">
        <v>213</v>
      </c>
      <c r="S3970" s="499"/>
    </row>
    <row r="3971">
      <c r="B3971" s="497"/>
      <c r="H3971" s="500"/>
      <c r="O3971" s="500"/>
      <c r="Q3971" s="498" t="s">
        <v>213</v>
      </c>
      <c r="S3971" s="499"/>
    </row>
    <row r="3972">
      <c r="B3972" s="497"/>
      <c r="H3972" s="500"/>
      <c r="O3972" s="500"/>
      <c r="Q3972" s="498" t="s">
        <v>213</v>
      </c>
      <c r="S3972" s="499"/>
    </row>
    <row r="3973">
      <c r="B3973" s="497"/>
      <c r="H3973" s="500"/>
      <c r="O3973" s="500"/>
      <c r="Q3973" s="498" t="s">
        <v>213</v>
      </c>
      <c r="S3973" s="499"/>
    </row>
    <row r="3974">
      <c r="B3974" s="497"/>
      <c r="H3974" s="500"/>
      <c r="O3974" s="500"/>
      <c r="Q3974" s="498" t="s">
        <v>213</v>
      </c>
      <c r="S3974" s="499"/>
    </row>
    <row r="3975">
      <c r="B3975" s="497"/>
      <c r="H3975" s="500"/>
      <c r="O3975" s="500"/>
      <c r="Q3975" s="498" t="s">
        <v>213</v>
      </c>
      <c r="S3975" s="499"/>
    </row>
    <row r="3976">
      <c r="B3976" s="497"/>
      <c r="H3976" s="500"/>
      <c r="O3976" s="500"/>
      <c r="Q3976" s="498" t="s">
        <v>213</v>
      </c>
      <c r="S3976" s="499"/>
    </row>
    <row r="3977">
      <c r="B3977" s="497"/>
      <c r="H3977" s="500"/>
      <c r="O3977" s="500"/>
      <c r="Q3977" s="498" t="s">
        <v>213</v>
      </c>
      <c r="S3977" s="499"/>
    </row>
    <row r="3978">
      <c r="B3978" s="497"/>
      <c r="H3978" s="500"/>
      <c r="O3978" s="500"/>
      <c r="Q3978" s="498" t="s">
        <v>213</v>
      </c>
      <c r="S3978" s="499"/>
    </row>
    <row r="3979">
      <c r="B3979" s="497"/>
      <c r="H3979" s="500"/>
      <c r="O3979" s="500"/>
      <c r="Q3979" s="498" t="s">
        <v>213</v>
      </c>
      <c r="S3979" s="499"/>
    </row>
    <row r="3980">
      <c r="B3980" s="497"/>
      <c r="H3980" s="500"/>
      <c r="O3980" s="500"/>
      <c r="Q3980" s="498" t="s">
        <v>213</v>
      </c>
      <c r="S3980" s="499"/>
    </row>
    <row r="3981">
      <c r="B3981" s="497"/>
      <c r="H3981" s="500"/>
      <c r="O3981" s="500"/>
      <c r="Q3981" s="498" t="s">
        <v>213</v>
      </c>
      <c r="S3981" s="499"/>
    </row>
    <row r="3982">
      <c r="B3982" s="497"/>
      <c r="H3982" s="500"/>
      <c r="O3982" s="500"/>
      <c r="Q3982" s="498" t="s">
        <v>213</v>
      </c>
      <c r="S3982" s="499"/>
    </row>
    <row r="3983">
      <c r="B3983" s="497"/>
      <c r="H3983" s="500"/>
      <c r="O3983" s="500"/>
      <c r="Q3983" s="498" t="s">
        <v>213</v>
      </c>
      <c r="S3983" s="499"/>
    </row>
    <row r="3984">
      <c r="B3984" s="497"/>
      <c r="H3984" s="500"/>
      <c r="O3984" s="500"/>
      <c r="Q3984" s="498" t="s">
        <v>213</v>
      </c>
      <c r="S3984" s="499"/>
    </row>
    <row r="3985">
      <c r="B3985" s="497"/>
      <c r="H3985" s="500"/>
      <c r="O3985" s="500"/>
      <c r="Q3985" s="498" t="s">
        <v>213</v>
      </c>
      <c r="S3985" s="499"/>
    </row>
    <row r="3986">
      <c r="B3986" s="497"/>
      <c r="H3986" s="500"/>
      <c r="O3986" s="500"/>
      <c r="Q3986" s="498" t="s">
        <v>213</v>
      </c>
      <c r="S3986" s="499"/>
    </row>
    <row r="3987">
      <c r="B3987" s="497"/>
      <c r="H3987" s="500"/>
      <c r="O3987" s="500"/>
      <c r="Q3987" s="498" t="s">
        <v>213</v>
      </c>
      <c r="S3987" s="499"/>
    </row>
    <row r="3988">
      <c r="B3988" s="497"/>
      <c r="H3988" s="500"/>
      <c r="O3988" s="500"/>
      <c r="Q3988" s="498" t="s">
        <v>213</v>
      </c>
      <c r="S3988" s="499"/>
    </row>
    <row r="3989">
      <c r="B3989" s="497"/>
      <c r="H3989" s="500"/>
      <c r="O3989" s="500"/>
      <c r="Q3989" s="498" t="s">
        <v>213</v>
      </c>
      <c r="S3989" s="499"/>
    </row>
    <row r="3990">
      <c r="B3990" s="497"/>
      <c r="H3990" s="500"/>
      <c r="O3990" s="500"/>
      <c r="Q3990" s="498" t="s">
        <v>213</v>
      </c>
      <c r="S3990" s="499"/>
    </row>
    <row r="3991">
      <c r="B3991" s="497"/>
      <c r="H3991" s="500"/>
      <c r="O3991" s="500"/>
      <c r="Q3991" s="498" t="s">
        <v>213</v>
      </c>
      <c r="S3991" s="499"/>
    </row>
    <row r="3992">
      <c r="B3992" s="497"/>
      <c r="H3992" s="500"/>
      <c r="O3992" s="500"/>
      <c r="Q3992" s="498" t="s">
        <v>213</v>
      </c>
      <c r="S3992" s="499"/>
    </row>
    <row r="3993">
      <c r="B3993" s="497"/>
      <c r="H3993" s="500"/>
      <c r="O3993" s="500"/>
      <c r="Q3993" s="498" t="s">
        <v>213</v>
      </c>
      <c r="S3993" s="499"/>
    </row>
    <row r="3994">
      <c r="B3994" s="497"/>
      <c r="H3994" s="500"/>
      <c r="O3994" s="500"/>
      <c r="Q3994" s="498" t="s">
        <v>213</v>
      </c>
      <c r="S3994" s="499"/>
    </row>
    <row r="3995">
      <c r="B3995" s="497"/>
      <c r="H3995" s="500"/>
      <c r="O3995" s="500"/>
      <c r="Q3995" s="498" t="s">
        <v>213</v>
      </c>
      <c r="S3995" s="499"/>
    </row>
    <row r="3996">
      <c r="B3996" s="497"/>
      <c r="H3996" s="500"/>
      <c r="O3996" s="500"/>
      <c r="Q3996" s="498" t="s">
        <v>213</v>
      </c>
      <c r="S3996" s="499"/>
    </row>
    <row r="3997">
      <c r="B3997" s="497"/>
      <c r="H3997" s="500"/>
      <c r="O3997" s="500"/>
      <c r="Q3997" s="498" t="s">
        <v>213</v>
      </c>
      <c r="S3997" s="499"/>
    </row>
    <row r="3998">
      <c r="B3998" s="497"/>
      <c r="H3998" s="500"/>
      <c r="O3998" s="500"/>
      <c r="Q3998" s="498" t="s">
        <v>213</v>
      </c>
      <c r="S3998" s="499"/>
    </row>
    <row r="3999">
      <c r="B3999" s="497"/>
      <c r="H3999" s="500"/>
      <c r="O3999" s="500"/>
      <c r="Q3999" s="498" t="s">
        <v>213</v>
      </c>
      <c r="S3999" s="499"/>
    </row>
    <row r="4000">
      <c r="B4000" s="497"/>
      <c r="H4000" s="500"/>
      <c r="O4000" s="500"/>
      <c r="Q4000" s="498" t="s">
        <v>213</v>
      </c>
      <c r="S4000" s="499"/>
    </row>
    <row r="4001">
      <c r="B4001" s="497"/>
      <c r="H4001" s="500"/>
      <c r="O4001" s="500"/>
      <c r="Q4001" s="498" t="s">
        <v>213</v>
      </c>
      <c r="S4001" s="499"/>
    </row>
    <row r="4002">
      <c r="B4002" s="497"/>
      <c r="H4002" s="500"/>
      <c r="O4002" s="500"/>
      <c r="Q4002" s="498" t="s">
        <v>213</v>
      </c>
      <c r="S4002" s="499"/>
    </row>
    <row r="4003">
      <c r="B4003" s="497"/>
      <c r="H4003" s="500"/>
      <c r="O4003" s="500"/>
      <c r="Q4003" s="498" t="s">
        <v>213</v>
      </c>
      <c r="S4003" s="499"/>
    </row>
    <row r="4004">
      <c r="B4004" s="497"/>
      <c r="H4004" s="500"/>
      <c r="O4004" s="500"/>
      <c r="Q4004" s="498" t="s">
        <v>213</v>
      </c>
      <c r="S4004" s="499"/>
    </row>
    <row r="4005">
      <c r="B4005" s="497"/>
      <c r="H4005" s="500"/>
      <c r="O4005" s="500"/>
      <c r="Q4005" s="498" t="s">
        <v>213</v>
      </c>
      <c r="S4005" s="499"/>
    </row>
    <row r="4006">
      <c r="B4006" s="497"/>
      <c r="H4006" s="500"/>
      <c r="O4006" s="500"/>
      <c r="Q4006" s="498" t="s">
        <v>213</v>
      </c>
      <c r="S4006" s="499"/>
    </row>
    <row r="4007">
      <c r="B4007" s="497"/>
      <c r="H4007" s="500"/>
      <c r="O4007" s="500"/>
      <c r="Q4007" s="498" t="s">
        <v>213</v>
      </c>
      <c r="S4007" s="499"/>
    </row>
    <row r="4008">
      <c r="B4008" s="497"/>
      <c r="H4008" s="500"/>
      <c r="O4008" s="500"/>
      <c r="Q4008" s="498" t="s">
        <v>213</v>
      </c>
      <c r="S4008" s="499"/>
    </row>
    <row r="4009">
      <c r="B4009" s="497"/>
      <c r="H4009" s="500"/>
      <c r="O4009" s="500"/>
      <c r="Q4009" s="498" t="s">
        <v>213</v>
      </c>
      <c r="S4009" s="499"/>
    </row>
    <row r="4010">
      <c r="B4010" s="497"/>
      <c r="H4010" s="500"/>
      <c r="O4010" s="500"/>
      <c r="Q4010" s="498" t="s">
        <v>213</v>
      </c>
      <c r="S4010" s="499"/>
    </row>
    <row r="4011">
      <c r="B4011" s="497"/>
      <c r="H4011" s="500"/>
      <c r="O4011" s="500"/>
      <c r="Q4011" s="498" t="s">
        <v>213</v>
      </c>
      <c r="S4011" s="499"/>
    </row>
    <row r="4012">
      <c r="B4012" s="497"/>
      <c r="H4012" s="500"/>
      <c r="O4012" s="500"/>
      <c r="Q4012" s="498" t="s">
        <v>213</v>
      </c>
      <c r="S4012" s="499"/>
    </row>
    <row r="4013">
      <c r="B4013" s="497"/>
      <c r="H4013" s="500"/>
      <c r="O4013" s="500"/>
      <c r="Q4013" s="498" t="s">
        <v>213</v>
      </c>
      <c r="S4013" s="499"/>
    </row>
    <row r="4014">
      <c r="B4014" s="497"/>
      <c r="H4014" s="500"/>
      <c r="O4014" s="500"/>
      <c r="Q4014" s="498" t="s">
        <v>213</v>
      </c>
      <c r="S4014" s="499"/>
    </row>
    <row r="4015">
      <c r="B4015" s="497"/>
      <c r="H4015" s="500"/>
      <c r="O4015" s="500"/>
      <c r="Q4015" s="498" t="s">
        <v>213</v>
      </c>
      <c r="S4015" s="499"/>
    </row>
    <row r="4016">
      <c r="B4016" s="497"/>
      <c r="H4016" s="500"/>
      <c r="O4016" s="500"/>
      <c r="Q4016" s="498" t="s">
        <v>213</v>
      </c>
      <c r="S4016" s="499"/>
    </row>
    <row r="4017">
      <c r="B4017" s="497"/>
      <c r="H4017" s="500"/>
      <c r="O4017" s="500"/>
      <c r="Q4017" s="498" t="s">
        <v>213</v>
      </c>
      <c r="S4017" s="499"/>
    </row>
    <row r="4018">
      <c r="B4018" s="497"/>
      <c r="H4018" s="500"/>
      <c r="O4018" s="500"/>
      <c r="Q4018" s="498" t="s">
        <v>213</v>
      </c>
      <c r="S4018" s="499"/>
    </row>
    <row r="4019">
      <c r="B4019" s="497"/>
      <c r="H4019" s="500"/>
      <c r="O4019" s="500"/>
      <c r="Q4019" s="498" t="s">
        <v>213</v>
      </c>
      <c r="S4019" s="499"/>
    </row>
    <row r="4020">
      <c r="B4020" s="497"/>
      <c r="H4020" s="500"/>
      <c r="O4020" s="500"/>
      <c r="Q4020" s="498" t="s">
        <v>213</v>
      </c>
      <c r="S4020" s="499"/>
    </row>
    <row r="4021">
      <c r="B4021" s="497"/>
      <c r="H4021" s="500"/>
      <c r="O4021" s="500"/>
      <c r="Q4021" s="498" t="s">
        <v>213</v>
      </c>
      <c r="S4021" s="499"/>
    </row>
    <row r="4022">
      <c r="B4022" s="497"/>
      <c r="H4022" s="500"/>
      <c r="O4022" s="500"/>
      <c r="Q4022" s="498" t="s">
        <v>213</v>
      </c>
      <c r="S4022" s="499"/>
    </row>
    <row r="4023">
      <c r="B4023" s="497"/>
      <c r="H4023" s="500"/>
      <c r="O4023" s="500"/>
      <c r="Q4023" s="498" t="s">
        <v>213</v>
      </c>
      <c r="S4023" s="499"/>
    </row>
    <row r="4024">
      <c r="B4024" s="497"/>
      <c r="H4024" s="500"/>
      <c r="O4024" s="500"/>
      <c r="Q4024" s="498" t="s">
        <v>213</v>
      </c>
      <c r="S4024" s="499"/>
    </row>
    <row r="4025">
      <c r="B4025" s="497"/>
      <c r="H4025" s="500"/>
      <c r="O4025" s="500"/>
      <c r="Q4025" s="498" t="s">
        <v>213</v>
      </c>
      <c r="S4025" s="499"/>
    </row>
    <row r="4026">
      <c r="B4026" s="497"/>
      <c r="H4026" s="500"/>
      <c r="O4026" s="500"/>
      <c r="Q4026" s="498" t="s">
        <v>213</v>
      </c>
      <c r="S4026" s="499"/>
    </row>
    <row r="4027">
      <c r="B4027" s="497"/>
      <c r="H4027" s="500"/>
      <c r="O4027" s="500"/>
      <c r="Q4027" s="498" t="s">
        <v>213</v>
      </c>
      <c r="S4027" s="499"/>
    </row>
    <row r="4028">
      <c r="B4028" s="497"/>
      <c r="H4028" s="500"/>
      <c r="O4028" s="500"/>
      <c r="Q4028" s="498" t="s">
        <v>213</v>
      </c>
      <c r="S4028" s="499"/>
    </row>
    <row r="4029">
      <c r="B4029" s="497"/>
      <c r="H4029" s="500"/>
      <c r="O4029" s="500"/>
      <c r="Q4029" s="498" t="s">
        <v>213</v>
      </c>
      <c r="S4029" s="499"/>
    </row>
    <row r="4030">
      <c r="B4030" s="497"/>
      <c r="H4030" s="500"/>
      <c r="O4030" s="500"/>
      <c r="Q4030" s="498" t="s">
        <v>213</v>
      </c>
      <c r="S4030" s="499"/>
    </row>
    <row r="4031">
      <c r="B4031" s="497"/>
      <c r="H4031" s="500"/>
      <c r="O4031" s="500"/>
      <c r="Q4031" s="498" t="s">
        <v>213</v>
      </c>
      <c r="S4031" s="499"/>
    </row>
    <row r="4032">
      <c r="B4032" s="497"/>
      <c r="H4032" s="500"/>
      <c r="O4032" s="500"/>
      <c r="Q4032" s="498" t="s">
        <v>213</v>
      </c>
      <c r="S4032" s="499"/>
    </row>
    <row r="4033">
      <c r="B4033" s="497"/>
      <c r="H4033" s="500"/>
      <c r="O4033" s="500"/>
      <c r="Q4033" s="498" t="s">
        <v>213</v>
      </c>
      <c r="S4033" s="499"/>
    </row>
    <row r="4034">
      <c r="B4034" s="497"/>
      <c r="H4034" s="500"/>
      <c r="O4034" s="500"/>
      <c r="Q4034" s="498" t="s">
        <v>213</v>
      </c>
      <c r="S4034" s="499"/>
    </row>
    <row r="4035">
      <c r="B4035" s="497"/>
      <c r="H4035" s="500"/>
      <c r="O4035" s="500"/>
      <c r="Q4035" s="498" t="s">
        <v>213</v>
      </c>
      <c r="S4035" s="499"/>
    </row>
    <row r="4036">
      <c r="B4036" s="497"/>
      <c r="H4036" s="500"/>
      <c r="O4036" s="500"/>
      <c r="Q4036" s="498" t="s">
        <v>213</v>
      </c>
      <c r="S4036" s="499"/>
    </row>
    <row r="4037">
      <c r="B4037" s="497"/>
      <c r="H4037" s="500"/>
      <c r="O4037" s="500"/>
      <c r="Q4037" s="498" t="s">
        <v>213</v>
      </c>
      <c r="S4037" s="499"/>
    </row>
    <row r="4038">
      <c r="B4038" s="497"/>
      <c r="H4038" s="500"/>
      <c r="O4038" s="500"/>
      <c r="Q4038" s="498" t="s">
        <v>213</v>
      </c>
      <c r="S4038" s="499"/>
    </row>
    <row r="4039">
      <c r="B4039" s="497"/>
      <c r="H4039" s="500"/>
      <c r="O4039" s="500"/>
      <c r="Q4039" s="498" t="s">
        <v>213</v>
      </c>
      <c r="S4039" s="499"/>
    </row>
    <row r="4040">
      <c r="B4040" s="497"/>
      <c r="H4040" s="500"/>
      <c r="O4040" s="500"/>
      <c r="Q4040" s="498" t="s">
        <v>213</v>
      </c>
      <c r="S4040" s="499"/>
    </row>
    <row r="4041">
      <c r="B4041" s="497"/>
      <c r="H4041" s="500"/>
      <c r="O4041" s="500"/>
      <c r="Q4041" s="498" t="s">
        <v>213</v>
      </c>
      <c r="S4041" s="499"/>
    </row>
    <row r="4042">
      <c r="B4042" s="497"/>
      <c r="H4042" s="500"/>
      <c r="O4042" s="500"/>
      <c r="Q4042" s="498" t="s">
        <v>213</v>
      </c>
      <c r="S4042" s="499"/>
    </row>
    <row r="4043">
      <c r="B4043" s="497"/>
      <c r="H4043" s="500"/>
      <c r="O4043" s="500"/>
      <c r="Q4043" s="498" t="s">
        <v>213</v>
      </c>
      <c r="S4043" s="499"/>
    </row>
    <row r="4044">
      <c r="B4044" s="497"/>
      <c r="H4044" s="500"/>
      <c r="O4044" s="500"/>
      <c r="Q4044" s="498" t="s">
        <v>213</v>
      </c>
      <c r="S4044" s="499"/>
    </row>
    <row r="4045">
      <c r="B4045" s="497"/>
      <c r="H4045" s="500"/>
      <c r="O4045" s="500"/>
      <c r="Q4045" s="498" t="s">
        <v>213</v>
      </c>
      <c r="S4045" s="499"/>
    </row>
    <row r="4046">
      <c r="B4046" s="497"/>
      <c r="H4046" s="500"/>
      <c r="O4046" s="500"/>
      <c r="Q4046" s="498" t="s">
        <v>213</v>
      </c>
      <c r="S4046" s="499"/>
    </row>
    <row r="4047">
      <c r="B4047" s="497"/>
      <c r="H4047" s="500"/>
      <c r="O4047" s="500"/>
      <c r="Q4047" s="498" t="s">
        <v>213</v>
      </c>
      <c r="S4047" s="499"/>
    </row>
    <row r="4048">
      <c r="B4048" s="497"/>
      <c r="H4048" s="500"/>
      <c r="O4048" s="500"/>
      <c r="Q4048" s="498" t="s">
        <v>213</v>
      </c>
      <c r="S4048" s="499"/>
    </row>
    <row r="4049">
      <c r="B4049" s="497"/>
      <c r="H4049" s="500"/>
      <c r="O4049" s="500"/>
      <c r="Q4049" s="498" t="s">
        <v>213</v>
      </c>
      <c r="S4049" s="499"/>
    </row>
    <row r="4050">
      <c r="B4050" s="497"/>
      <c r="H4050" s="500"/>
      <c r="O4050" s="500"/>
      <c r="Q4050" s="498" t="s">
        <v>213</v>
      </c>
      <c r="S4050" s="499"/>
    </row>
    <row r="4051">
      <c r="B4051" s="497"/>
      <c r="H4051" s="500"/>
      <c r="O4051" s="500"/>
      <c r="Q4051" s="498" t="s">
        <v>213</v>
      </c>
      <c r="S4051" s="499"/>
    </row>
    <row r="4052">
      <c r="B4052" s="497"/>
      <c r="H4052" s="500"/>
      <c r="O4052" s="500"/>
      <c r="Q4052" s="498" t="s">
        <v>213</v>
      </c>
      <c r="S4052" s="499"/>
    </row>
    <row r="4053">
      <c r="B4053" s="497"/>
      <c r="H4053" s="500"/>
      <c r="O4053" s="500"/>
      <c r="Q4053" s="498" t="s">
        <v>213</v>
      </c>
      <c r="S4053" s="499"/>
    </row>
    <row r="4054">
      <c r="B4054" s="497"/>
      <c r="H4054" s="500"/>
      <c r="O4054" s="500"/>
      <c r="Q4054" s="498" t="s">
        <v>213</v>
      </c>
      <c r="S4054" s="499"/>
    </row>
    <row r="4055">
      <c r="B4055" s="497"/>
      <c r="H4055" s="500"/>
      <c r="O4055" s="500"/>
      <c r="Q4055" s="498" t="s">
        <v>213</v>
      </c>
      <c r="S4055" s="499"/>
    </row>
    <row r="4056">
      <c r="B4056" s="497"/>
      <c r="H4056" s="500"/>
      <c r="O4056" s="500"/>
      <c r="Q4056" s="498" t="s">
        <v>213</v>
      </c>
      <c r="S4056" s="499"/>
    </row>
    <row r="4057">
      <c r="B4057" s="497"/>
      <c r="H4057" s="500"/>
      <c r="O4057" s="500"/>
      <c r="Q4057" s="498" t="s">
        <v>213</v>
      </c>
      <c r="S4057" s="499"/>
    </row>
    <row r="4058">
      <c r="B4058" s="497"/>
      <c r="H4058" s="500"/>
      <c r="O4058" s="500"/>
      <c r="Q4058" s="498" t="s">
        <v>213</v>
      </c>
      <c r="S4058" s="499"/>
    </row>
    <row r="4059">
      <c r="B4059" s="497"/>
      <c r="H4059" s="500"/>
      <c r="O4059" s="500"/>
      <c r="Q4059" s="498" t="s">
        <v>213</v>
      </c>
      <c r="S4059" s="499"/>
    </row>
    <row r="4060">
      <c r="B4060" s="497"/>
      <c r="H4060" s="500"/>
      <c r="O4060" s="500"/>
      <c r="Q4060" s="498" t="s">
        <v>213</v>
      </c>
      <c r="S4060" s="499"/>
    </row>
    <row r="4061">
      <c r="B4061" s="497"/>
      <c r="H4061" s="500"/>
      <c r="O4061" s="500"/>
      <c r="Q4061" s="498" t="s">
        <v>213</v>
      </c>
      <c r="S4061" s="499"/>
    </row>
    <row r="4062">
      <c r="B4062" s="497"/>
      <c r="H4062" s="500"/>
      <c r="O4062" s="500"/>
      <c r="Q4062" s="498" t="s">
        <v>213</v>
      </c>
      <c r="S4062" s="499"/>
    </row>
    <row r="4063">
      <c r="B4063" s="497"/>
      <c r="H4063" s="500"/>
      <c r="O4063" s="500"/>
      <c r="Q4063" s="498" t="s">
        <v>213</v>
      </c>
      <c r="S4063" s="499"/>
    </row>
    <row r="4064">
      <c r="B4064" s="497"/>
      <c r="H4064" s="500"/>
      <c r="O4064" s="500"/>
      <c r="Q4064" s="498" t="s">
        <v>213</v>
      </c>
      <c r="S4064" s="499"/>
    </row>
    <row r="4065">
      <c r="B4065" s="497"/>
      <c r="H4065" s="500"/>
      <c r="O4065" s="500"/>
      <c r="Q4065" s="498" t="s">
        <v>213</v>
      </c>
      <c r="S4065" s="499"/>
    </row>
    <row r="4066">
      <c r="B4066" s="497"/>
      <c r="H4066" s="500"/>
      <c r="O4066" s="500"/>
      <c r="Q4066" s="498" t="s">
        <v>213</v>
      </c>
      <c r="S4066" s="499"/>
    </row>
    <row r="4067">
      <c r="B4067" s="497"/>
      <c r="H4067" s="500"/>
      <c r="O4067" s="500"/>
      <c r="Q4067" s="498" t="s">
        <v>213</v>
      </c>
      <c r="S4067" s="499"/>
    </row>
    <row r="4068">
      <c r="B4068" s="497"/>
      <c r="H4068" s="500"/>
      <c r="O4068" s="500"/>
      <c r="Q4068" s="498" t="s">
        <v>213</v>
      </c>
      <c r="S4068" s="499"/>
    </row>
    <row r="4069">
      <c r="B4069" s="497"/>
      <c r="H4069" s="500"/>
      <c r="O4069" s="500"/>
      <c r="Q4069" s="498" t="s">
        <v>213</v>
      </c>
      <c r="S4069" s="499"/>
    </row>
    <row r="4070">
      <c r="B4070" s="497"/>
      <c r="H4070" s="500"/>
      <c r="O4070" s="500"/>
      <c r="Q4070" s="498" t="s">
        <v>213</v>
      </c>
      <c r="S4070" s="499"/>
    </row>
    <row r="4071">
      <c r="B4071" s="497"/>
      <c r="H4071" s="500"/>
      <c r="O4071" s="500"/>
      <c r="Q4071" s="498" t="s">
        <v>213</v>
      </c>
      <c r="S4071" s="499"/>
    </row>
    <row r="4072">
      <c r="B4072" s="497"/>
      <c r="H4072" s="500"/>
      <c r="O4072" s="500"/>
      <c r="Q4072" s="498" t="s">
        <v>213</v>
      </c>
      <c r="S4072" s="499"/>
    </row>
    <row r="4073">
      <c r="B4073" s="497"/>
      <c r="H4073" s="500"/>
      <c r="O4073" s="500"/>
      <c r="Q4073" s="498" t="s">
        <v>213</v>
      </c>
      <c r="S4073" s="499"/>
    </row>
    <row r="4074">
      <c r="B4074" s="497"/>
      <c r="H4074" s="500"/>
      <c r="O4074" s="500"/>
      <c r="Q4074" s="498" t="s">
        <v>213</v>
      </c>
      <c r="S4074" s="499"/>
    </row>
    <row r="4075">
      <c r="B4075" s="497"/>
      <c r="H4075" s="500"/>
      <c r="O4075" s="500"/>
      <c r="Q4075" s="498" t="s">
        <v>213</v>
      </c>
      <c r="S4075" s="499"/>
    </row>
    <row r="4076">
      <c r="B4076" s="497"/>
      <c r="H4076" s="500"/>
      <c r="O4076" s="500"/>
      <c r="Q4076" s="498" t="s">
        <v>213</v>
      </c>
      <c r="S4076" s="499"/>
    </row>
    <row r="4077">
      <c r="B4077" s="497"/>
      <c r="H4077" s="500"/>
      <c r="O4077" s="500"/>
      <c r="Q4077" s="498" t="s">
        <v>213</v>
      </c>
      <c r="S4077" s="499"/>
    </row>
    <row r="4078">
      <c r="B4078" s="497"/>
      <c r="H4078" s="500"/>
      <c r="O4078" s="500"/>
      <c r="Q4078" s="498" t="s">
        <v>213</v>
      </c>
      <c r="S4078" s="499"/>
    </row>
    <row r="4079">
      <c r="B4079" s="497"/>
      <c r="H4079" s="500"/>
      <c r="O4079" s="500"/>
      <c r="Q4079" s="498" t="s">
        <v>213</v>
      </c>
      <c r="S4079" s="499"/>
    </row>
    <row r="4080">
      <c r="B4080" s="497"/>
      <c r="H4080" s="500"/>
      <c r="O4080" s="500"/>
      <c r="Q4080" s="498" t="s">
        <v>213</v>
      </c>
      <c r="S4080" s="499"/>
    </row>
    <row r="4081">
      <c r="B4081" s="497"/>
      <c r="H4081" s="500"/>
      <c r="O4081" s="500"/>
      <c r="Q4081" s="498" t="s">
        <v>213</v>
      </c>
      <c r="S4081" s="499"/>
    </row>
    <row r="4082">
      <c r="B4082" s="497"/>
      <c r="H4082" s="500"/>
      <c r="O4082" s="500"/>
      <c r="Q4082" s="498" t="s">
        <v>213</v>
      </c>
      <c r="S4082" s="499"/>
    </row>
    <row r="4083">
      <c r="B4083" s="497"/>
      <c r="H4083" s="500"/>
      <c r="O4083" s="500"/>
      <c r="Q4083" s="498" t="s">
        <v>213</v>
      </c>
      <c r="S4083" s="499"/>
    </row>
    <row r="4084">
      <c r="B4084" s="497"/>
      <c r="H4084" s="500"/>
      <c r="O4084" s="500"/>
      <c r="Q4084" s="498" t="s">
        <v>213</v>
      </c>
      <c r="S4084" s="499"/>
    </row>
    <row r="4085">
      <c r="B4085" s="497"/>
      <c r="H4085" s="500"/>
      <c r="O4085" s="500"/>
      <c r="Q4085" s="498" t="s">
        <v>213</v>
      </c>
      <c r="S4085" s="499"/>
    </row>
    <row r="4086">
      <c r="B4086" s="497"/>
      <c r="H4086" s="500"/>
      <c r="O4086" s="500"/>
      <c r="Q4086" s="498" t="s">
        <v>213</v>
      </c>
      <c r="S4086" s="499"/>
    </row>
    <row r="4087">
      <c r="B4087" s="497"/>
      <c r="H4087" s="500"/>
      <c r="O4087" s="500"/>
      <c r="Q4087" s="498" t="s">
        <v>213</v>
      </c>
      <c r="S4087" s="499"/>
    </row>
    <row r="4088">
      <c r="B4088" s="497"/>
      <c r="H4088" s="500"/>
      <c r="O4088" s="500"/>
      <c r="Q4088" s="498" t="s">
        <v>213</v>
      </c>
      <c r="S4088" s="499"/>
    </row>
    <row r="4089">
      <c r="B4089" s="497"/>
      <c r="H4089" s="500"/>
      <c r="O4089" s="500"/>
      <c r="Q4089" s="498" t="s">
        <v>213</v>
      </c>
      <c r="S4089" s="499"/>
    </row>
    <row r="4090">
      <c r="B4090" s="497"/>
      <c r="H4090" s="500"/>
      <c r="O4090" s="500"/>
      <c r="Q4090" s="498" t="s">
        <v>213</v>
      </c>
      <c r="S4090" s="499"/>
    </row>
    <row r="4091">
      <c r="B4091" s="497"/>
      <c r="H4091" s="500"/>
      <c r="O4091" s="500"/>
      <c r="Q4091" s="498" t="s">
        <v>213</v>
      </c>
      <c r="S4091" s="499"/>
    </row>
    <row r="4092">
      <c r="B4092" s="497"/>
      <c r="H4092" s="500"/>
      <c r="O4092" s="500"/>
      <c r="Q4092" s="498" t="s">
        <v>213</v>
      </c>
      <c r="S4092" s="499"/>
    </row>
    <row r="4093">
      <c r="B4093" s="497"/>
      <c r="H4093" s="500"/>
      <c r="O4093" s="500"/>
      <c r="Q4093" s="498" t="s">
        <v>213</v>
      </c>
      <c r="S4093" s="499"/>
    </row>
    <row r="4094">
      <c r="B4094" s="497"/>
      <c r="H4094" s="500"/>
      <c r="O4094" s="500"/>
      <c r="Q4094" s="498" t="s">
        <v>213</v>
      </c>
      <c r="S4094" s="499"/>
    </row>
    <row r="4095">
      <c r="B4095" s="497"/>
      <c r="H4095" s="500"/>
      <c r="O4095" s="500"/>
      <c r="Q4095" s="498" t="s">
        <v>213</v>
      </c>
      <c r="S4095" s="499"/>
    </row>
    <row r="4096">
      <c r="B4096" s="497"/>
      <c r="H4096" s="500"/>
      <c r="O4096" s="500"/>
      <c r="Q4096" s="498" t="s">
        <v>213</v>
      </c>
      <c r="S4096" s="499"/>
    </row>
    <row r="4097">
      <c r="B4097" s="497"/>
      <c r="H4097" s="500"/>
      <c r="O4097" s="500"/>
      <c r="Q4097" s="498" t="s">
        <v>213</v>
      </c>
      <c r="S4097" s="499"/>
    </row>
    <row r="4098">
      <c r="B4098" s="497"/>
      <c r="H4098" s="500"/>
      <c r="O4098" s="500"/>
      <c r="Q4098" s="498" t="s">
        <v>213</v>
      </c>
      <c r="S4098" s="499"/>
    </row>
    <row r="4099">
      <c r="B4099" s="497"/>
      <c r="H4099" s="500"/>
      <c r="O4099" s="500"/>
      <c r="Q4099" s="498" t="s">
        <v>213</v>
      </c>
      <c r="S4099" s="499"/>
    </row>
    <row r="4100">
      <c r="B4100" s="497"/>
      <c r="H4100" s="500"/>
      <c r="O4100" s="500"/>
      <c r="Q4100" s="498" t="s">
        <v>213</v>
      </c>
      <c r="S4100" s="499"/>
    </row>
    <row r="4101">
      <c r="B4101" s="497"/>
      <c r="H4101" s="500"/>
      <c r="O4101" s="500"/>
      <c r="Q4101" s="498" t="s">
        <v>213</v>
      </c>
      <c r="S4101" s="499"/>
    </row>
    <row r="4102">
      <c r="B4102" s="497"/>
      <c r="H4102" s="500"/>
      <c r="O4102" s="500"/>
      <c r="Q4102" s="498" t="s">
        <v>213</v>
      </c>
      <c r="S4102" s="499"/>
    </row>
    <row r="4103">
      <c r="B4103" s="497"/>
      <c r="H4103" s="500"/>
      <c r="O4103" s="500"/>
      <c r="Q4103" s="498" t="s">
        <v>213</v>
      </c>
      <c r="S4103" s="499"/>
    </row>
    <row r="4104">
      <c r="B4104" s="497"/>
      <c r="H4104" s="500"/>
      <c r="O4104" s="500"/>
      <c r="Q4104" s="498" t="s">
        <v>213</v>
      </c>
      <c r="S4104" s="499"/>
    </row>
    <row r="4105">
      <c r="B4105" s="497"/>
      <c r="H4105" s="500"/>
      <c r="O4105" s="500"/>
      <c r="Q4105" s="498" t="s">
        <v>213</v>
      </c>
      <c r="S4105" s="499"/>
    </row>
    <row r="4106">
      <c r="B4106" s="497"/>
      <c r="H4106" s="500"/>
      <c r="O4106" s="500"/>
      <c r="Q4106" s="498" t="s">
        <v>213</v>
      </c>
      <c r="S4106" s="499"/>
    </row>
    <row r="4107">
      <c r="B4107" s="497"/>
      <c r="H4107" s="500"/>
      <c r="O4107" s="500"/>
      <c r="Q4107" s="498" t="s">
        <v>213</v>
      </c>
      <c r="S4107" s="499"/>
    </row>
    <row r="4108">
      <c r="B4108" s="497"/>
      <c r="H4108" s="500"/>
      <c r="O4108" s="500"/>
      <c r="Q4108" s="498" t="s">
        <v>213</v>
      </c>
      <c r="S4108" s="499"/>
    </row>
    <row r="4109">
      <c r="B4109" s="497"/>
      <c r="H4109" s="500"/>
      <c r="O4109" s="500"/>
      <c r="Q4109" s="498" t="s">
        <v>213</v>
      </c>
      <c r="S4109" s="499"/>
    </row>
    <row r="4110">
      <c r="B4110" s="497"/>
      <c r="H4110" s="500"/>
      <c r="O4110" s="500"/>
      <c r="Q4110" s="498" t="s">
        <v>213</v>
      </c>
      <c r="S4110" s="499"/>
    </row>
    <row r="4111">
      <c r="B4111" s="497"/>
      <c r="H4111" s="500"/>
      <c r="O4111" s="500"/>
      <c r="Q4111" s="498" t="s">
        <v>213</v>
      </c>
      <c r="S4111" s="499"/>
    </row>
    <row r="4112">
      <c r="B4112" s="497"/>
      <c r="H4112" s="500"/>
      <c r="O4112" s="500"/>
      <c r="Q4112" s="498" t="s">
        <v>213</v>
      </c>
      <c r="S4112" s="499"/>
    </row>
    <row r="4113">
      <c r="B4113" s="497"/>
      <c r="H4113" s="500"/>
      <c r="O4113" s="500"/>
      <c r="Q4113" s="498" t="s">
        <v>213</v>
      </c>
      <c r="S4113" s="499"/>
    </row>
    <row r="4114">
      <c r="B4114" s="497"/>
      <c r="H4114" s="500"/>
      <c r="O4114" s="500"/>
      <c r="Q4114" s="498" t="s">
        <v>213</v>
      </c>
      <c r="S4114" s="499"/>
    </row>
    <row r="4115">
      <c r="B4115" s="497"/>
      <c r="H4115" s="500"/>
      <c r="O4115" s="500"/>
      <c r="Q4115" s="498" t="s">
        <v>213</v>
      </c>
      <c r="S4115" s="499"/>
    </row>
    <row r="4116">
      <c r="B4116" s="497"/>
      <c r="H4116" s="500"/>
      <c r="O4116" s="500"/>
      <c r="Q4116" s="498" t="s">
        <v>213</v>
      </c>
      <c r="S4116" s="499"/>
    </row>
    <row r="4117">
      <c r="B4117" s="497"/>
      <c r="H4117" s="500"/>
      <c r="O4117" s="500"/>
      <c r="Q4117" s="498" t="s">
        <v>213</v>
      </c>
      <c r="S4117" s="499"/>
    </row>
    <row r="4118">
      <c r="B4118" s="497"/>
      <c r="H4118" s="500"/>
      <c r="O4118" s="500"/>
      <c r="Q4118" s="498" t="s">
        <v>213</v>
      </c>
      <c r="S4118" s="499"/>
    </row>
    <row r="4119">
      <c r="B4119" s="497"/>
      <c r="H4119" s="500"/>
      <c r="O4119" s="500"/>
      <c r="Q4119" s="498" t="s">
        <v>213</v>
      </c>
      <c r="S4119" s="499"/>
    </row>
    <row r="4120">
      <c r="B4120" s="497"/>
      <c r="H4120" s="500"/>
      <c r="O4120" s="500"/>
      <c r="Q4120" s="498" t="s">
        <v>213</v>
      </c>
      <c r="S4120" s="499"/>
    </row>
    <row r="4121">
      <c r="B4121" s="497"/>
      <c r="H4121" s="500"/>
      <c r="O4121" s="500"/>
      <c r="Q4121" s="498" t="s">
        <v>213</v>
      </c>
      <c r="S4121" s="499"/>
    </row>
    <row r="4122">
      <c r="B4122" s="497"/>
      <c r="H4122" s="500"/>
      <c r="O4122" s="500"/>
      <c r="Q4122" s="498" t="s">
        <v>213</v>
      </c>
      <c r="S4122" s="499"/>
    </row>
    <row r="4123">
      <c r="B4123" s="497"/>
      <c r="H4123" s="500"/>
      <c r="O4123" s="500"/>
      <c r="Q4123" s="498" t="s">
        <v>213</v>
      </c>
      <c r="S4123" s="499"/>
    </row>
    <row r="4124">
      <c r="B4124" s="497"/>
      <c r="H4124" s="500"/>
      <c r="O4124" s="500"/>
      <c r="Q4124" s="498" t="s">
        <v>213</v>
      </c>
      <c r="S4124" s="499"/>
    </row>
    <row r="4125">
      <c r="B4125" s="497"/>
      <c r="H4125" s="500"/>
      <c r="O4125" s="500"/>
      <c r="Q4125" s="498" t="s">
        <v>213</v>
      </c>
      <c r="S4125" s="499"/>
    </row>
    <row r="4126">
      <c r="B4126" s="497"/>
      <c r="H4126" s="500"/>
      <c r="O4126" s="500"/>
      <c r="Q4126" s="498" t="s">
        <v>213</v>
      </c>
      <c r="S4126" s="499"/>
    </row>
    <row r="4127">
      <c r="B4127" s="497"/>
      <c r="H4127" s="500"/>
      <c r="O4127" s="500"/>
      <c r="Q4127" s="498" t="s">
        <v>213</v>
      </c>
      <c r="S4127" s="499"/>
    </row>
    <row r="4128">
      <c r="B4128" s="497"/>
      <c r="H4128" s="500"/>
      <c r="O4128" s="500"/>
      <c r="Q4128" s="498" t="s">
        <v>213</v>
      </c>
      <c r="S4128" s="499"/>
    </row>
    <row r="4129">
      <c r="B4129" s="497"/>
      <c r="H4129" s="500"/>
      <c r="O4129" s="500"/>
      <c r="Q4129" s="498" t="s">
        <v>213</v>
      </c>
      <c r="S4129" s="499"/>
    </row>
    <row r="4130">
      <c r="B4130" s="497"/>
      <c r="H4130" s="500"/>
      <c r="O4130" s="500"/>
      <c r="Q4130" s="498" t="s">
        <v>213</v>
      </c>
      <c r="S4130" s="499"/>
    </row>
    <row r="4131">
      <c r="B4131" s="497"/>
      <c r="H4131" s="500"/>
      <c r="O4131" s="500"/>
      <c r="Q4131" s="498" t="s">
        <v>213</v>
      </c>
      <c r="S4131" s="499"/>
    </row>
    <row r="4132">
      <c r="B4132" s="497"/>
      <c r="H4132" s="500"/>
      <c r="O4132" s="500"/>
      <c r="Q4132" s="498" t="s">
        <v>213</v>
      </c>
      <c r="S4132" s="499"/>
    </row>
    <row r="4133">
      <c r="B4133" s="497"/>
      <c r="H4133" s="500"/>
      <c r="O4133" s="500"/>
      <c r="Q4133" s="498" t="s">
        <v>213</v>
      </c>
      <c r="S4133" s="499"/>
    </row>
    <row r="4134">
      <c r="B4134" s="497"/>
      <c r="H4134" s="500"/>
      <c r="O4134" s="500"/>
      <c r="Q4134" s="498" t="s">
        <v>213</v>
      </c>
      <c r="S4134" s="499"/>
    </row>
    <row r="4135">
      <c r="B4135" s="497"/>
      <c r="H4135" s="500"/>
      <c r="O4135" s="500"/>
      <c r="Q4135" s="498" t="s">
        <v>213</v>
      </c>
      <c r="S4135" s="499"/>
    </row>
    <row r="4136">
      <c r="B4136" s="497"/>
      <c r="H4136" s="500"/>
      <c r="O4136" s="500"/>
      <c r="Q4136" s="498" t="s">
        <v>213</v>
      </c>
      <c r="S4136" s="499"/>
    </row>
    <row r="4137">
      <c r="B4137" s="497"/>
      <c r="H4137" s="500"/>
      <c r="O4137" s="500"/>
      <c r="Q4137" s="498" t="s">
        <v>213</v>
      </c>
      <c r="S4137" s="499"/>
    </row>
    <row r="4138">
      <c r="B4138" s="497"/>
      <c r="H4138" s="500"/>
      <c r="O4138" s="500"/>
      <c r="Q4138" s="498" t="s">
        <v>213</v>
      </c>
      <c r="S4138" s="499"/>
    </row>
    <row r="4139">
      <c r="B4139" s="497"/>
      <c r="H4139" s="500"/>
      <c r="O4139" s="500"/>
      <c r="Q4139" s="498" t="s">
        <v>213</v>
      </c>
      <c r="S4139" s="499"/>
    </row>
    <row r="4140">
      <c r="B4140" s="497"/>
      <c r="H4140" s="500"/>
      <c r="O4140" s="500"/>
      <c r="Q4140" s="498" t="s">
        <v>213</v>
      </c>
      <c r="S4140" s="499"/>
    </row>
    <row r="4141">
      <c r="B4141" s="497"/>
      <c r="H4141" s="500"/>
      <c r="O4141" s="500"/>
      <c r="Q4141" s="498" t="s">
        <v>213</v>
      </c>
      <c r="S4141" s="499"/>
    </row>
    <row r="4142">
      <c r="B4142" s="497"/>
      <c r="H4142" s="500"/>
      <c r="O4142" s="500"/>
      <c r="Q4142" s="498" t="s">
        <v>213</v>
      </c>
      <c r="S4142" s="499"/>
    </row>
    <row r="4143">
      <c r="B4143" s="497"/>
      <c r="H4143" s="500"/>
      <c r="O4143" s="500"/>
      <c r="Q4143" s="498" t="s">
        <v>213</v>
      </c>
      <c r="S4143" s="499"/>
    </row>
    <row r="4144">
      <c r="B4144" s="497"/>
      <c r="H4144" s="500"/>
      <c r="O4144" s="500"/>
      <c r="Q4144" s="498" t="s">
        <v>213</v>
      </c>
      <c r="S4144" s="499"/>
    </row>
    <row r="4145">
      <c r="B4145" s="497"/>
      <c r="H4145" s="500"/>
      <c r="O4145" s="500"/>
      <c r="Q4145" s="498" t="s">
        <v>213</v>
      </c>
      <c r="S4145" s="499"/>
    </row>
    <row r="4146">
      <c r="B4146" s="497"/>
      <c r="H4146" s="500"/>
      <c r="O4146" s="500"/>
      <c r="Q4146" s="498" t="s">
        <v>213</v>
      </c>
      <c r="S4146" s="499"/>
    </row>
    <row r="4147">
      <c r="B4147" s="497"/>
      <c r="H4147" s="500"/>
      <c r="O4147" s="500"/>
      <c r="Q4147" s="498" t="s">
        <v>213</v>
      </c>
      <c r="S4147" s="499"/>
    </row>
    <row r="4148">
      <c r="B4148" s="497"/>
      <c r="H4148" s="500"/>
      <c r="O4148" s="500"/>
      <c r="Q4148" s="498" t="s">
        <v>213</v>
      </c>
      <c r="S4148" s="499"/>
    </row>
    <row r="4149">
      <c r="B4149" s="497"/>
      <c r="H4149" s="500"/>
      <c r="O4149" s="500"/>
      <c r="Q4149" s="498" t="s">
        <v>213</v>
      </c>
      <c r="S4149" s="499"/>
    </row>
    <row r="4150">
      <c r="B4150" s="497"/>
      <c r="H4150" s="500"/>
      <c r="O4150" s="500"/>
      <c r="Q4150" s="498" t="s">
        <v>213</v>
      </c>
      <c r="S4150" s="499"/>
    </row>
    <row r="4151">
      <c r="B4151" s="497"/>
      <c r="H4151" s="500"/>
      <c r="O4151" s="500"/>
      <c r="Q4151" s="498" t="s">
        <v>213</v>
      </c>
      <c r="S4151" s="499"/>
    </row>
    <row r="4152">
      <c r="B4152" s="497"/>
      <c r="H4152" s="500"/>
      <c r="O4152" s="500"/>
      <c r="Q4152" s="498" t="s">
        <v>213</v>
      </c>
      <c r="S4152" s="499"/>
    </row>
    <row r="4153">
      <c r="B4153" s="497"/>
      <c r="H4153" s="500"/>
      <c r="O4153" s="500"/>
      <c r="Q4153" s="498" t="s">
        <v>213</v>
      </c>
      <c r="S4153" s="499"/>
    </row>
    <row r="4154">
      <c r="B4154" s="497"/>
      <c r="H4154" s="500"/>
      <c r="O4154" s="500"/>
      <c r="Q4154" s="498" t="s">
        <v>213</v>
      </c>
      <c r="S4154" s="499"/>
    </row>
    <row r="4155">
      <c r="B4155" s="497"/>
      <c r="H4155" s="500"/>
      <c r="O4155" s="500"/>
      <c r="Q4155" s="498" t="s">
        <v>213</v>
      </c>
      <c r="S4155" s="499"/>
    </row>
    <row r="4156">
      <c r="B4156" s="497"/>
      <c r="H4156" s="500"/>
      <c r="O4156" s="500"/>
      <c r="Q4156" s="498" t="s">
        <v>213</v>
      </c>
      <c r="S4156" s="499"/>
    </row>
    <row r="4157">
      <c r="B4157" s="497"/>
      <c r="H4157" s="500"/>
      <c r="O4157" s="500"/>
      <c r="Q4157" s="498" t="s">
        <v>213</v>
      </c>
      <c r="S4157" s="499"/>
    </row>
    <row r="4158">
      <c r="B4158" s="497"/>
      <c r="H4158" s="500"/>
      <c r="O4158" s="500"/>
      <c r="Q4158" s="498" t="s">
        <v>213</v>
      </c>
      <c r="S4158" s="499"/>
    </row>
    <row r="4159">
      <c r="B4159" s="497"/>
      <c r="H4159" s="500"/>
      <c r="O4159" s="500"/>
      <c r="Q4159" s="498" t="s">
        <v>213</v>
      </c>
      <c r="S4159" s="499"/>
    </row>
    <row r="4160">
      <c r="B4160" s="497"/>
      <c r="H4160" s="500"/>
      <c r="O4160" s="500"/>
      <c r="Q4160" s="498" t="s">
        <v>213</v>
      </c>
      <c r="S4160" s="499"/>
    </row>
    <row r="4161">
      <c r="B4161" s="497"/>
      <c r="H4161" s="500"/>
      <c r="O4161" s="500"/>
      <c r="Q4161" s="498" t="s">
        <v>213</v>
      </c>
      <c r="S4161" s="499"/>
    </row>
    <row r="4162">
      <c r="B4162" s="497"/>
      <c r="H4162" s="500"/>
      <c r="O4162" s="500"/>
      <c r="Q4162" s="498" t="s">
        <v>213</v>
      </c>
      <c r="S4162" s="499"/>
    </row>
    <row r="4163">
      <c r="B4163" s="497"/>
      <c r="H4163" s="500"/>
      <c r="O4163" s="500"/>
      <c r="Q4163" s="498" t="s">
        <v>213</v>
      </c>
      <c r="S4163" s="499"/>
    </row>
    <row r="4164">
      <c r="B4164" s="497"/>
      <c r="H4164" s="500"/>
      <c r="O4164" s="500"/>
      <c r="Q4164" s="498" t="s">
        <v>213</v>
      </c>
      <c r="S4164" s="499"/>
    </row>
    <row r="4165">
      <c r="B4165" s="497"/>
      <c r="H4165" s="500"/>
      <c r="O4165" s="500"/>
      <c r="Q4165" s="498" t="s">
        <v>213</v>
      </c>
      <c r="S4165" s="499"/>
    </row>
    <row r="4166">
      <c r="B4166" s="497"/>
      <c r="H4166" s="500"/>
      <c r="O4166" s="500"/>
      <c r="Q4166" s="498" t="s">
        <v>213</v>
      </c>
      <c r="S4166" s="499"/>
    </row>
    <row r="4167">
      <c r="B4167" s="497"/>
      <c r="H4167" s="500"/>
      <c r="O4167" s="500"/>
      <c r="Q4167" s="498" t="s">
        <v>213</v>
      </c>
      <c r="S4167" s="499"/>
    </row>
    <row r="4168">
      <c r="B4168" s="497"/>
      <c r="H4168" s="500"/>
      <c r="O4168" s="500"/>
      <c r="Q4168" s="498" t="s">
        <v>213</v>
      </c>
      <c r="S4168" s="499"/>
    </row>
    <row r="4169">
      <c r="B4169" s="497"/>
      <c r="H4169" s="500"/>
      <c r="O4169" s="500"/>
      <c r="Q4169" s="498" t="s">
        <v>213</v>
      </c>
      <c r="S4169" s="499"/>
    </row>
    <row r="4170">
      <c r="B4170" s="497"/>
      <c r="H4170" s="500"/>
      <c r="O4170" s="500"/>
      <c r="Q4170" s="498" t="s">
        <v>213</v>
      </c>
      <c r="S4170" s="499"/>
    </row>
    <row r="4171">
      <c r="B4171" s="497"/>
      <c r="H4171" s="500"/>
      <c r="O4171" s="500"/>
      <c r="Q4171" s="498" t="s">
        <v>213</v>
      </c>
      <c r="S4171" s="499"/>
    </row>
    <row r="4172">
      <c r="B4172" s="497"/>
      <c r="H4172" s="500"/>
      <c r="O4172" s="500"/>
      <c r="Q4172" s="498" t="s">
        <v>213</v>
      </c>
      <c r="S4172" s="499"/>
    </row>
    <row r="4173">
      <c r="B4173" s="497"/>
      <c r="H4173" s="500"/>
      <c r="O4173" s="500"/>
      <c r="Q4173" s="498" t="s">
        <v>213</v>
      </c>
      <c r="S4173" s="499"/>
    </row>
    <row r="4174">
      <c r="B4174" s="497"/>
      <c r="H4174" s="500"/>
      <c r="O4174" s="500"/>
      <c r="Q4174" s="498" t="s">
        <v>213</v>
      </c>
      <c r="S4174" s="499"/>
    </row>
    <row r="4175">
      <c r="B4175" s="497"/>
      <c r="H4175" s="500"/>
      <c r="O4175" s="500"/>
      <c r="Q4175" s="498" t="s">
        <v>213</v>
      </c>
      <c r="S4175" s="499"/>
    </row>
    <row r="4176">
      <c r="B4176" s="497"/>
      <c r="H4176" s="500"/>
      <c r="O4176" s="500"/>
      <c r="Q4176" s="498" t="s">
        <v>213</v>
      </c>
      <c r="S4176" s="499"/>
    </row>
    <row r="4177">
      <c r="B4177" s="497"/>
      <c r="H4177" s="500"/>
      <c r="O4177" s="500"/>
      <c r="Q4177" s="498" t="s">
        <v>213</v>
      </c>
      <c r="S4177" s="499"/>
    </row>
    <row r="4178">
      <c r="B4178" s="497"/>
      <c r="H4178" s="500"/>
      <c r="O4178" s="500"/>
      <c r="Q4178" s="498" t="s">
        <v>213</v>
      </c>
      <c r="S4178" s="499"/>
    </row>
    <row r="4179">
      <c r="B4179" s="497"/>
      <c r="H4179" s="500"/>
      <c r="O4179" s="500"/>
      <c r="Q4179" s="498" t="s">
        <v>213</v>
      </c>
      <c r="S4179" s="499"/>
    </row>
    <row r="4180">
      <c r="B4180" s="497"/>
      <c r="H4180" s="500"/>
      <c r="O4180" s="500"/>
      <c r="Q4180" s="498" t="s">
        <v>213</v>
      </c>
      <c r="S4180" s="499"/>
    </row>
    <row r="4181">
      <c r="B4181" s="497"/>
      <c r="H4181" s="500"/>
      <c r="O4181" s="500"/>
      <c r="Q4181" s="498" t="s">
        <v>213</v>
      </c>
      <c r="S4181" s="499"/>
    </row>
    <row r="4182">
      <c r="B4182" s="497"/>
      <c r="H4182" s="500"/>
      <c r="O4182" s="500"/>
      <c r="Q4182" s="498" t="s">
        <v>213</v>
      </c>
      <c r="S4182" s="499"/>
    </row>
    <row r="4183">
      <c r="B4183" s="497"/>
      <c r="H4183" s="500"/>
      <c r="O4183" s="500"/>
      <c r="Q4183" s="498" t="s">
        <v>213</v>
      </c>
      <c r="S4183" s="499"/>
    </row>
    <row r="4184">
      <c r="B4184" s="497"/>
      <c r="H4184" s="500"/>
      <c r="O4184" s="500"/>
      <c r="Q4184" s="498" t="s">
        <v>213</v>
      </c>
      <c r="S4184" s="499"/>
    </row>
    <row r="4185">
      <c r="B4185" s="497"/>
      <c r="H4185" s="500"/>
      <c r="O4185" s="500"/>
      <c r="Q4185" s="498" t="s">
        <v>213</v>
      </c>
      <c r="S4185" s="499"/>
    </row>
    <row r="4186">
      <c r="B4186" s="497"/>
      <c r="H4186" s="500"/>
      <c r="O4186" s="500"/>
      <c r="Q4186" s="498" t="s">
        <v>213</v>
      </c>
      <c r="S4186" s="499"/>
    </row>
    <row r="4187">
      <c r="B4187" s="497"/>
      <c r="H4187" s="500"/>
      <c r="O4187" s="500"/>
      <c r="Q4187" s="498" t="s">
        <v>213</v>
      </c>
      <c r="S4187" s="499"/>
    </row>
    <row r="4188">
      <c r="B4188" s="497"/>
      <c r="H4188" s="500"/>
      <c r="O4188" s="500"/>
      <c r="Q4188" s="498" t="s">
        <v>213</v>
      </c>
      <c r="S4188" s="499"/>
    </row>
    <row r="4189">
      <c r="B4189" s="497"/>
      <c r="H4189" s="500"/>
      <c r="O4189" s="500"/>
      <c r="Q4189" s="498" t="s">
        <v>213</v>
      </c>
      <c r="S4189" s="499"/>
    </row>
    <row r="4190">
      <c r="B4190" s="497"/>
      <c r="H4190" s="500"/>
      <c r="O4190" s="500"/>
      <c r="Q4190" s="498" t="s">
        <v>213</v>
      </c>
      <c r="S4190" s="499"/>
    </row>
    <row r="4191">
      <c r="B4191" s="497"/>
      <c r="H4191" s="500"/>
      <c r="O4191" s="500"/>
      <c r="Q4191" s="498" t="s">
        <v>213</v>
      </c>
      <c r="S4191" s="499"/>
    </row>
    <row r="4192">
      <c r="B4192" s="497"/>
      <c r="H4192" s="500"/>
      <c r="O4192" s="500"/>
      <c r="Q4192" s="498" t="s">
        <v>213</v>
      </c>
      <c r="S4192" s="499"/>
    </row>
    <row r="4193">
      <c r="B4193" s="497"/>
      <c r="H4193" s="500"/>
      <c r="O4193" s="500"/>
      <c r="Q4193" s="498" t="s">
        <v>213</v>
      </c>
      <c r="S4193" s="499"/>
    </row>
    <row r="4194">
      <c r="B4194" s="497"/>
      <c r="H4194" s="500"/>
      <c r="O4194" s="500"/>
      <c r="Q4194" s="498" t="s">
        <v>213</v>
      </c>
      <c r="S4194" s="499"/>
    </row>
    <row r="4195">
      <c r="B4195" s="497"/>
      <c r="H4195" s="500"/>
      <c r="O4195" s="500"/>
      <c r="Q4195" s="498" t="s">
        <v>213</v>
      </c>
      <c r="S4195" s="499"/>
    </row>
    <row r="4196">
      <c r="B4196" s="497"/>
      <c r="H4196" s="500"/>
      <c r="O4196" s="500"/>
      <c r="Q4196" s="498" t="s">
        <v>213</v>
      </c>
      <c r="S4196" s="499"/>
    </row>
    <row r="4197">
      <c r="B4197" s="497"/>
      <c r="H4197" s="500"/>
      <c r="O4197" s="500"/>
      <c r="Q4197" s="498" t="s">
        <v>213</v>
      </c>
      <c r="S4197" s="499"/>
    </row>
    <row r="4198">
      <c r="B4198" s="497"/>
      <c r="H4198" s="500"/>
      <c r="O4198" s="500"/>
      <c r="Q4198" s="498" t="s">
        <v>213</v>
      </c>
      <c r="S4198" s="499"/>
    </row>
    <row r="4199">
      <c r="B4199" s="497"/>
      <c r="H4199" s="500"/>
      <c r="O4199" s="500"/>
      <c r="Q4199" s="498" t="s">
        <v>213</v>
      </c>
      <c r="S4199" s="499"/>
    </row>
    <row r="4200">
      <c r="B4200" s="497"/>
      <c r="H4200" s="500"/>
      <c r="O4200" s="500"/>
      <c r="Q4200" s="498" t="s">
        <v>213</v>
      </c>
      <c r="S4200" s="499"/>
    </row>
    <row r="4201">
      <c r="B4201" s="497"/>
      <c r="H4201" s="500"/>
      <c r="O4201" s="500"/>
      <c r="Q4201" s="498" t="s">
        <v>213</v>
      </c>
      <c r="S4201" s="499"/>
    </row>
    <row r="4202">
      <c r="B4202" s="497"/>
      <c r="H4202" s="500"/>
      <c r="O4202" s="500"/>
      <c r="Q4202" s="498" t="s">
        <v>213</v>
      </c>
      <c r="S4202" s="499"/>
    </row>
    <row r="4203">
      <c r="B4203" s="497"/>
      <c r="H4203" s="500"/>
      <c r="O4203" s="500"/>
      <c r="Q4203" s="498" t="s">
        <v>213</v>
      </c>
      <c r="S4203" s="499"/>
    </row>
    <row r="4204">
      <c r="B4204" s="497"/>
      <c r="H4204" s="500"/>
      <c r="O4204" s="500"/>
      <c r="Q4204" s="498" t="s">
        <v>213</v>
      </c>
      <c r="S4204" s="499"/>
    </row>
    <row r="4205">
      <c r="B4205" s="497"/>
      <c r="H4205" s="500"/>
      <c r="O4205" s="500"/>
      <c r="Q4205" s="498" t="s">
        <v>213</v>
      </c>
      <c r="S4205" s="499"/>
    </row>
    <row r="4206">
      <c r="B4206" s="497"/>
      <c r="H4206" s="500"/>
      <c r="O4206" s="500"/>
      <c r="Q4206" s="498" t="s">
        <v>213</v>
      </c>
      <c r="S4206" s="499"/>
    </row>
    <row r="4207">
      <c r="B4207" s="497"/>
      <c r="H4207" s="500"/>
      <c r="O4207" s="500"/>
      <c r="Q4207" s="498" t="s">
        <v>213</v>
      </c>
      <c r="S4207" s="499"/>
    </row>
    <row r="4208">
      <c r="B4208" s="497"/>
      <c r="H4208" s="500"/>
      <c r="O4208" s="500"/>
      <c r="Q4208" s="498" t="s">
        <v>213</v>
      </c>
      <c r="S4208" s="499"/>
    </row>
    <row r="4209">
      <c r="B4209" s="497"/>
      <c r="H4209" s="500"/>
      <c r="O4209" s="500"/>
      <c r="Q4209" s="498" t="s">
        <v>213</v>
      </c>
      <c r="S4209" s="499"/>
    </row>
    <row r="4210">
      <c r="B4210" s="497"/>
      <c r="H4210" s="500"/>
      <c r="O4210" s="500"/>
      <c r="Q4210" s="498" t="s">
        <v>213</v>
      </c>
      <c r="S4210" s="499"/>
    </row>
    <row r="4211">
      <c r="B4211" s="497"/>
      <c r="H4211" s="500"/>
      <c r="O4211" s="500"/>
      <c r="Q4211" s="498" t="s">
        <v>213</v>
      </c>
      <c r="S4211" s="499"/>
    </row>
    <row r="4212">
      <c r="B4212" s="497"/>
      <c r="H4212" s="500"/>
      <c r="O4212" s="500"/>
      <c r="Q4212" s="498" t="s">
        <v>213</v>
      </c>
      <c r="S4212" s="499"/>
    </row>
    <row r="4213">
      <c r="B4213" s="497"/>
      <c r="H4213" s="500"/>
      <c r="O4213" s="500"/>
      <c r="Q4213" s="498" t="s">
        <v>213</v>
      </c>
      <c r="S4213" s="499"/>
    </row>
    <row r="4214">
      <c r="B4214" s="497"/>
      <c r="H4214" s="500"/>
      <c r="O4214" s="500"/>
      <c r="Q4214" s="498" t="s">
        <v>213</v>
      </c>
      <c r="S4214" s="499"/>
    </row>
    <row r="4215">
      <c r="B4215" s="497"/>
      <c r="H4215" s="500"/>
      <c r="O4215" s="500"/>
      <c r="Q4215" s="498" t="s">
        <v>213</v>
      </c>
      <c r="S4215" s="499"/>
    </row>
    <row r="4216">
      <c r="B4216" s="497"/>
      <c r="H4216" s="500"/>
      <c r="O4216" s="500"/>
      <c r="Q4216" s="498" t="s">
        <v>213</v>
      </c>
      <c r="S4216" s="499"/>
    </row>
    <row r="4217">
      <c r="B4217" s="497"/>
      <c r="H4217" s="500"/>
      <c r="O4217" s="500"/>
      <c r="Q4217" s="498" t="s">
        <v>213</v>
      </c>
      <c r="S4217" s="499"/>
    </row>
    <row r="4218">
      <c r="B4218" s="497"/>
      <c r="H4218" s="500"/>
      <c r="O4218" s="500"/>
      <c r="Q4218" s="498" t="s">
        <v>213</v>
      </c>
      <c r="S4218" s="499"/>
    </row>
    <row r="4219">
      <c r="B4219" s="497"/>
      <c r="H4219" s="500"/>
      <c r="O4219" s="500"/>
      <c r="Q4219" s="498" t="s">
        <v>213</v>
      </c>
      <c r="S4219" s="499"/>
    </row>
    <row r="4220">
      <c r="B4220" s="497"/>
      <c r="H4220" s="500"/>
      <c r="O4220" s="500"/>
      <c r="Q4220" s="498" t="s">
        <v>213</v>
      </c>
      <c r="S4220" s="499"/>
    </row>
    <row r="4221">
      <c r="B4221" s="497"/>
      <c r="H4221" s="500"/>
      <c r="O4221" s="500"/>
      <c r="Q4221" s="498" t="s">
        <v>213</v>
      </c>
      <c r="S4221" s="499"/>
    </row>
    <row r="4222">
      <c r="B4222" s="497"/>
      <c r="H4222" s="500"/>
      <c r="O4222" s="500"/>
      <c r="Q4222" s="498" t="s">
        <v>213</v>
      </c>
      <c r="S4222" s="499"/>
    </row>
    <row r="4223">
      <c r="B4223" s="497"/>
      <c r="H4223" s="500"/>
      <c r="O4223" s="500"/>
      <c r="Q4223" s="498" t="s">
        <v>213</v>
      </c>
      <c r="S4223" s="499"/>
    </row>
    <row r="4224">
      <c r="B4224" s="497"/>
      <c r="H4224" s="500"/>
      <c r="O4224" s="500"/>
      <c r="Q4224" s="498" t="s">
        <v>213</v>
      </c>
      <c r="S4224" s="499"/>
    </row>
    <row r="4225">
      <c r="B4225" s="497"/>
      <c r="H4225" s="500"/>
      <c r="O4225" s="500"/>
      <c r="Q4225" s="498" t="s">
        <v>213</v>
      </c>
      <c r="S4225" s="499"/>
    </row>
    <row r="4226">
      <c r="B4226" s="497"/>
      <c r="H4226" s="500"/>
      <c r="O4226" s="500"/>
      <c r="Q4226" s="498" t="s">
        <v>213</v>
      </c>
      <c r="S4226" s="499"/>
    </row>
    <row r="4227">
      <c r="B4227" s="497"/>
      <c r="H4227" s="500"/>
      <c r="O4227" s="500"/>
      <c r="Q4227" s="498" t="s">
        <v>213</v>
      </c>
      <c r="S4227" s="499"/>
    </row>
    <row r="4228">
      <c r="B4228" s="497"/>
      <c r="H4228" s="500"/>
      <c r="O4228" s="500"/>
      <c r="Q4228" s="498" t="s">
        <v>213</v>
      </c>
      <c r="S4228" s="499"/>
    </row>
    <row r="4229">
      <c r="B4229" s="497"/>
      <c r="H4229" s="500"/>
      <c r="O4229" s="500"/>
      <c r="Q4229" s="498" t="s">
        <v>213</v>
      </c>
      <c r="S4229" s="499"/>
    </row>
    <row r="4230">
      <c r="B4230" s="497"/>
      <c r="H4230" s="500"/>
      <c r="O4230" s="500"/>
      <c r="Q4230" s="498" t="s">
        <v>213</v>
      </c>
      <c r="S4230" s="499"/>
    </row>
    <row r="4231">
      <c r="B4231" s="497"/>
      <c r="H4231" s="500"/>
      <c r="O4231" s="500"/>
      <c r="Q4231" s="498" t="s">
        <v>213</v>
      </c>
      <c r="S4231" s="499"/>
    </row>
    <row r="4232">
      <c r="B4232" s="497"/>
      <c r="H4232" s="500"/>
      <c r="O4232" s="500"/>
      <c r="Q4232" s="498" t="s">
        <v>213</v>
      </c>
      <c r="S4232" s="499"/>
    </row>
    <row r="4233">
      <c r="B4233" s="497"/>
      <c r="H4233" s="500"/>
      <c r="O4233" s="500"/>
      <c r="Q4233" s="498" t="s">
        <v>213</v>
      </c>
      <c r="S4233" s="499"/>
    </row>
    <row r="4234">
      <c r="B4234" s="497"/>
      <c r="H4234" s="500"/>
      <c r="O4234" s="500"/>
      <c r="Q4234" s="498" t="s">
        <v>213</v>
      </c>
      <c r="S4234" s="499"/>
    </row>
    <row r="4235">
      <c r="B4235" s="497"/>
      <c r="H4235" s="500"/>
      <c r="O4235" s="500"/>
      <c r="Q4235" s="498" t="s">
        <v>213</v>
      </c>
      <c r="S4235" s="499"/>
    </row>
    <row r="4236">
      <c r="B4236" s="497"/>
      <c r="H4236" s="500"/>
      <c r="O4236" s="500"/>
      <c r="Q4236" s="498" t="s">
        <v>213</v>
      </c>
      <c r="S4236" s="499"/>
    </row>
    <row r="4237">
      <c r="B4237" s="497"/>
      <c r="H4237" s="500"/>
      <c r="O4237" s="500"/>
      <c r="Q4237" s="498" t="s">
        <v>213</v>
      </c>
      <c r="S4237" s="499"/>
    </row>
    <row r="4238">
      <c r="B4238" s="497"/>
      <c r="H4238" s="500"/>
      <c r="O4238" s="500"/>
      <c r="Q4238" s="498" t="s">
        <v>213</v>
      </c>
      <c r="S4238" s="499"/>
    </row>
    <row r="4239">
      <c r="B4239" s="497"/>
      <c r="H4239" s="500"/>
      <c r="O4239" s="500"/>
      <c r="Q4239" s="498" t="s">
        <v>213</v>
      </c>
      <c r="S4239" s="499"/>
    </row>
    <row r="4240">
      <c r="B4240" s="497"/>
      <c r="H4240" s="500"/>
      <c r="O4240" s="500"/>
      <c r="Q4240" s="498" t="s">
        <v>213</v>
      </c>
      <c r="S4240" s="499"/>
    </row>
    <row r="4241">
      <c r="B4241" s="497"/>
      <c r="H4241" s="500"/>
      <c r="O4241" s="500"/>
      <c r="Q4241" s="498" t="s">
        <v>213</v>
      </c>
      <c r="S4241" s="499"/>
    </row>
    <row r="4242">
      <c r="B4242" s="497"/>
      <c r="H4242" s="500"/>
      <c r="O4242" s="500"/>
      <c r="Q4242" s="498" t="s">
        <v>213</v>
      </c>
      <c r="S4242" s="499"/>
    </row>
    <row r="4243">
      <c r="B4243" s="497"/>
      <c r="H4243" s="500"/>
      <c r="O4243" s="500"/>
      <c r="Q4243" s="498" t="s">
        <v>213</v>
      </c>
      <c r="S4243" s="499"/>
    </row>
    <row r="4244">
      <c r="B4244" s="497"/>
      <c r="H4244" s="500"/>
      <c r="O4244" s="500"/>
      <c r="Q4244" s="498" t="s">
        <v>213</v>
      </c>
      <c r="S4244" s="499"/>
    </row>
    <row r="4245">
      <c r="B4245" s="497"/>
      <c r="H4245" s="500"/>
      <c r="O4245" s="500"/>
      <c r="Q4245" s="498" t="s">
        <v>213</v>
      </c>
      <c r="S4245" s="499"/>
    </row>
    <row r="4246">
      <c r="B4246" s="497"/>
      <c r="H4246" s="500"/>
      <c r="O4246" s="500"/>
      <c r="Q4246" s="498" t="s">
        <v>213</v>
      </c>
      <c r="S4246" s="499"/>
    </row>
    <row r="4247">
      <c r="B4247" s="497"/>
      <c r="H4247" s="500"/>
      <c r="O4247" s="500"/>
      <c r="Q4247" s="498" t="s">
        <v>213</v>
      </c>
      <c r="S4247" s="499"/>
    </row>
    <row r="4248">
      <c r="B4248" s="497"/>
      <c r="H4248" s="500"/>
      <c r="O4248" s="500"/>
      <c r="Q4248" s="498" t="s">
        <v>213</v>
      </c>
      <c r="S4248" s="499"/>
    </row>
    <row r="4249">
      <c r="B4249" s="497"/>
      <c r="H4249" s="500"/>
      <c r="O4249" s="500"/>
      <c r="Q4249" s="498" t="s">
        <v>213</v>
      </c>
      <c r="S4249" s="499"/>
    </row>
    <row r="4250">
      <c r="B4250" s="497"/>
      <c r="H4250" s="500"/>
      <c r="O4250" s="500"/>
      <c r="Q4250" s="498" t="s">
        <v>213</v>
      </c>
      <c r="S4250" s="499"/>
    </row>
    <row r="4251">
      <c r="B4251" s="497"/>
      <c r="H4251" s="500"/>
      <c r="O4251" s="500"/>
      <c r="Q4251" s="498" t="s">
        <v>213</v>
      </c>
      <c r="S4251" s="499"/>
    </row>
    <row r="4252">
      <c r="B4252" s="497"/>
      <c r="H4252" s="500"/>
      <c r="O4252" s="500"/>
      <c r="Q4252" s="498" t="s">
        <v>213</v>
      </c>
      <c r="S4252" s="499"/>
    </row>
    <row r="4253">
      <c r="B4253" s="497"/>
      <c r="H4253" s="500"/>
      <c r="O4253" s="500"/>
      <c r="Q4253" s="498" t="s">
        <v>213</v>
      </c>
      <c r="S4253" s="499"/>
    </row>
    <row r="4254">
      <c r="B4254" s="497"/>
      <c r="H4254" s="500"/>
      <c r="O4254" s="500"/>
      <c r="Q4254" s="498" t="s">
        <v>213</v>
      </c>
      <c r="S4254" s="499"/>
    </row>
    <row r="4255">
      <c r="B4255" s="497"/>
      <c r="H4255" s="500"/>
      <c r="O4255" s="500"/>
      <c r="Q4255" s="498" t="s">
        <v>213</v>
      </c>
      <c r="S4255" s="499"/>
    </row>
    <row r="4256">
      <c r="B4256" s="497"/>
      <c r="H4256" s="500"/>
      <c r="O4256" s="500"/>
      <c r="Q4256" s="498" t="s">
        <v>213</v>
      </c>
      <c r="S4256" s="499"/>
    </row>
    <row r="4257">
      <c r="B4257" s="497"/>
      <c r="H4257" s="500"/>
      <c r="O4257" s="500"/>
      <c r="Q4257" s="498" t="s">
        <v>213</v>
      </c>
      <c r="S4257" s="499"/>
    </row>
    <row r="4258">
      <c r="B4258" s="497"/>
      <c r="H4258" s="500"/>
      <c r="O4258" s="500"/>
      <c r="Q4258" s="498" t="s">
        <v>213</v>
      </c>
      <c r="S4258" s="499"/>
    </row>
    <row r="4259">
      <c r="B4259" s="497"/>
      <c r="H4259" s="500"/>
      <c r="O4259" s="500"/>
      <c r="Q4259" s="498" t="s">
        <v>213</v>
      </c>
      <c r="S4259" s="499"/>
    </row>
    <row r="4260">
      <c r="B4260" s="497"/>
      <c r="H4260" s="500"/>
      <c r="O4260" s="500"/>
      <c r="Q4260" s="498" t="s">
        <v>213</v>
      </c>
      <c r="S4260" s="499"/>
    </row>
    <row r="4261">
      <c r="B4261" s="497"/>
      <c r="H4261" s="500"/>
      <c r="O4261" s="500"/>
      <c r="Q4261" s="498" t="s">
        <v>213</v>
      </c>
      <c r="S4261" s="499"/>
    </row>
    <row r="4262">
      <c r="B4262" s="497"/>
      <c r="H4262" s="500"/>
      <c r="O4262" s="500"/>
      <c r="Q4262" s="498" t="s">
        <v>213</v>
      </c>
      <c r="S4262" s="499"/>
    </row>
    <row r="4263">
      <c r="B4263" s="497"/>
      <c r="H4263" s="500"/>
      <c r="O4263" s="500"/>
      <c r="Q4263" s="498" t="s">
        <v>213</v>
      </c>
      <c r="S4263" s="499"/>
    </row>
    <row r="4264">
      <c r="B4264" s="497"/>
      <c r="H4264" s="500"/>
      <c r="O4264" s="500"/>
      <c r="Q4264" s="498" t="s">
        <v>213</v>
      </c>
      <c r="S4264" s="499"/>
    </row>
    <row r="4265">
      <c r="B4265" s="497"/>
      <c r="H4265" s="500"/>
      <c r="O4265" s="500"/>
      <c r="Q4265" s="498" t="s">
        <v>213</v>
      </c>
      <c r="S4265" s="499"/>
    </row>
    <row r="4266">
      <c r="B4266" s="497"/>
      <c r="H4266" s="500"/>
      <c r="O4266" s="500"/>
      <c r="Q4266" s="498" t="s">
        <v>213</v>
      </c>
      <c r="S4266" s="499"/>
    </row>
    <row r="4267">
      <c r="B4267" s="497"/>
      <c r="H4267" s="500"/>
      <c r="O4267" s="500"/>
      <c r="Q4267" s="498" t="s">
        <v>213</v>
      </c>
      <c r="S4267" s="499"/>
    </row>
    <row r="4268">
      <c r="B4268" s="497"/>
      <c r="H4268" s="500"/>
      <c r="O4268" s="500"/>
      <c r="Q4268" s="498" t="s">
        <v>213</v>
      </c>
      <c r="S4268" s="499"/>
    </row>
    <row r="4269">
      <c r="B4269" s="497"/>
      <c r="H4269" s="500"/>
      <c r="O4269" s="500"/>
      <c r="Q4269" s="498" t="s">
        <v>213</v>
      </c>
      <c r="S4269" s="499"/>
    </row>
    <row r="4270">
      <c r="B4270" s="497"/>
      <c r="H4270" s="500"/>
      <c r="O4270" s="500"/>
      <c r="Q4270" s="498" t="s">
        <v>213</v>
      </c>
      <c r="S4270" s="499"/>
    </row>
    <row r="4271">
      <c r="B4271" s="497"/>
      <c r="H4271" s="500"/>
      <c r="O4271" s="500"/>
      <c r="Q4271" s="498" t="s">
        <v>213</v>
      </c>
      <c r="S4271" s="499"/>
    </row>
    <row r="4272">
      <c r="B4272" s="497"/>
      <c r="H4272" s="500"/>
      <c r="O4272" s="500"/>
      <c r="Q4272" s="498" t="s">
        <v>213</v>
      </c>
      <c r="S4272" s="499"/>
    </row>
    <row r="4273">
      <c r="B4273" s="497"/>
      <c r="H4273" s="500"/>
      <c r="O4273" s="500"/>
      <c r="Q4273" s="498" t="s">
        <v>213</v>
      </c>
      <c r="S4273" s="499"/>
    </row>
    <row r="4274">
      <c r="B4274" s="497"/>
      <c r="H4274" s="500"/>
      <c r="O4274" s="500"/>
      <c r="Q4274" s="498" t="s">
        <v>213</v>
      </c>
      <c r="S4274" s="499"/>
    </row>
    <row r="4275">
      <c r="B4275" s="497"/>
      <c r="H4275" s="500"/>
      <c r="O4275" s="500"/>
      <c r="Q4275" s="498" t="s">
        <v>213</v>
      </c>
      <c r="S4275" s="499"/>
    </row>
    <row r="4276">
      <c r="B4276" s="497"/>
      <c r="H4276" s="500"/>
      <c r="O4276" s="500"/>
      <c r="Q4276" s="498" t="s">
        <v>213</v>
      </c>
      <c r="S4276" s="499"/>
    </row>
    <row r="4277">
      <c r="B4277" s="497"/>
      <c r="H4277" s="500"/>
      <c r="O4277" s="500"/>
      <c r="Q4277" s="498" t="s">
        <v>213</v>
      </c>
      <c r="S4277" s="499"/>
    </row>
    <row r="4278">
      <c r="B4278" s="497"/>
      <c r="H4278" s="500"/>
      <c r="O4278" s="500"/>
      <c r="Q4278" s="498" t="s">
        <v>213</v>
      </c>
      <c r="S4278" s="499"/>
    </row>
    <row r="4279">
      <c r="B4279" s="497"/>
      <c r="H4279" s="500"/>
      <c r="O4279" s="500"/>
      <c r="Q4279" s="498" t="s">
        <v>213</v>
      </c>
      <c r="S4279" s="499"/>
    </row>
    <row r="4280">
      <c r="B4280" s="497"/>
      <c r="H4280" s="500"/>
      <c r="O4280" s="500"/>
      <c r="Q4280" s="498" t="s">
        <v>213</v>
      </c>
      <c r="S4280" s="499"/>
    </row>
    <row r="4281">
      <c r="B4281" s="497"/>
      <c r="H4281" s="500"/>
      <c r="O4281" s="500"/>
      <c r="Q4281" s="498" t="s">
        <v>213</v>
      </c>
      <c r="S4281" s="499"/>
    </row>
    <row r="4282">
      <c r="B4282" s="497"/>
      <c r="H4282" s="500"/>
      <c r="O4282" s="500"/>
      <c r="Q4282" s="498" t="s">
        <v>213</v>
      </c>
      <c r="S4282" s="499"/>
    </row>
    <row r="4283">
      <c r="B4283" s="497"/>
      <c r="H4283" s="500"/>
      <c r="O4283" s="500"/>
      <c r="Q4283" s="498" t="s">
        <v>213</v>
      </c>
      <c r="S4283" s="499"/>
    </row>
    <row r="4284">
      <c r="B4284" s="497"/>
      <c r="H4284" s="500"/>
      <c r="O4284" s="500"/>
      <c r="Q4284" s="498" t="s">
        <v>213</v>
      </c>
      <c r="S4284" s="499"/>
    </row>
    <row r="4285">
      <c r="B4285" s="497"/>
      <c r="H4285" s="500"/>
      <c r="O4285" s="500"/>
      <c r="Q4285" s="498" t="s">
        <v>213</v>
      </c>
      <c r="S4285" s="499"/>
    </row>
    <row r="4286">
      <c r="B4286" s="497"/>
      <c r="H4286" s="500"/>
      <c r="O4286" s="500"/>
      <c r="Q4286" s="498" t="s">
        <v>213</v>
      </c>
      <c r="S4286" s="499"/>
    </row>
    <row r="4287">
      <c r="B4287" s="497"/>
      <c r="H4287" s="500"/>
      <c r="O4287" s="500"/>
      <c r="Q4287" s="498" t="s">
        <v>213</v>
      </c>
      <c r="S4287" s="499"/>
    </row>
    <row r="4288">
      <c r="B4288" s="497"/>
      <c r="H4288" s="500"/>
      <c r="O4288" s="500"/>
      <c r="Q4288" s="498" t="s">
        <v>213</v>
      </c>
      <c r="S4288" s="499"/>
    </row>
    <row r="4289">
      <c r="B4289" s="497"/>
      <c r="H4289" s="500"/>
      <c r="O4289" s="500"/>
      <c r="Q4289" s="498" t="s">
        <v>213</v>
      </c>
      <c r="S4289" s="499"/>
    </row>
    <row r="4290">
      <c r="B4290" s="497"/>
      <c r="H4290" s="500"/>
      <c r="O4290" s="500"/>
      <c r="Q4290" s="498" t="s">
        <v>213</v>
      </c>
      <c r="S4290" s="499"/>
    </row>
    <row r="4291">
      <c r="B4291" s="497"/>
      <c r="H4291" s="500"/>
      <c r="O4291" s="500"/>
      <c r="Q4291" s="498" t="s">
        <v>213</v>
      </c>
      <c r="S4291" s="499"/>
    </row>
    <row r="4292">
      <c r="B4292" s="497"/>
      <c r="H4292" s="500"/>
      <c r="O4292" s="500"/>
      <c r="Q4292" s="498" t="s">
        <v>213</v>
      </c>
      <c r="S4292" s="499"/>
    </row>
    <row r="4293">
      <c r="B4293" s="497"/>
      <c r="H4293" s="500"/>
      <c r="O4293" s="500"/>
      <c r="Q4293" s="498" t="s">
        <v>213</v>
      </c>
      <c r="S4293" s="499"/>
    </row>
    <row r="4294">
      <c r="B4294" s="497"/>
      <c r="H4294" s="500"/>
      <c r="O4294" s="500"/>
      <c r="Q4294" s="498" t="s">
        <v>213</v>
      </c>
      <c r="S4294" s="499"/>
    </row>
    <row r="4295">
      <c r="B4295" s="497"/>
      <c r="H4295" s="500"/>
      <c r="O4295" s="500"/>
      <c r="Q4295" s="498" t="s">
        <v>213</v>
      </c>
      <c r="S4295" s="499"/>
    </row>
    <row r="4296">
      <c r="B4296" s="497"/>
      <c r="H4296" s="500"/>
      <c r="O4296" s="500"/>
      <c r="Q4296" s="498" t="s">
        <v>213</v>
      </c>
      <c r="S4296" s="499"/>
    </row>
    <row r="4297">
      <c r="B4297" s="497"/>
      <c r="H4297" s="500"/>
      <c r="O4297" s="500"/>
      <c r="Q4297" s="498" t="s">
        <v>213</v>
      </c>
      <c r="S4297" s="499"/>
    </row>
    <row r="4298">
      <c r="B4298" s="497"/>
      <c r="H4298" s="500"/>
      <c r="O4298" s="500"/>
      <c r="Q4298" s="498" t="s">
        <v>213</v>
      </c>
      <c r="S4298" s="499"/>
    </row>
    <row r="4299">
      <c r="B4299" s="497"/>
      <c r="H4299" s="500"/>
      <c r="O4299" s="500"/>
      <c r="Q4299" s="498" t="s">
        <v>213</v>
      </c>
      <c r="S4299" s="499"/>
    </row>
    <row r="4300">
      <c r="B4300" s="497"/>
      <c r="H4300" s="500"/>
      <c r="O4300" s="500"/>
      <c r="Q4300" s="498" t="s">
        <v>213</v>
      </c>
      <c r="S4300" s="499"/>
    </row>
    <row r="4301">
      <c r="B4301" s="497"/>
      <c r="H4301" s="500"/>
      <c r="O4301" s="500"/>
      <c r="Q4301" s="498" t="s">
        <v>213</v>
      </c>
      <c r="S4301" s="499"/>
    </row>
    <row r="4302">
      <c r="B4302" s="497"/>
      <c r="H4302" s="500"/>
      <c r="O4302" s="500"/>
      <c r="Q4302" s="498" t="s">
        <v>213</v>
      </c>
      <c r="S4302" s="499"/>
    </row>
    <row r="4303">
      <c r="B4303" s="497"/>
      <c r="H4303" s="500"/>
      <c r="O4303" s="500"/>
      <c r="Q4303" s="498" t="s">
        <v>213</v>
      </c>
      <c r="S4303" s="499"/>
    </row>
    <row r="4304">
      <c r="B4304" s="497"/>
      <c r="H4304" s="500"/>
      <c r="O4304" s="500"/>
      <c r="Q4304" s="498" t="s">
        <v>213</v>
      </c>
      <c r="S4304" s="499"/>
    </row>
    <row r="4305">
      <c r="B4305" s="497"/>
      <c r="H4305" s="500"/>
      <c r="O4305" s="500"/>
      <c r="Q4305" s="498" t="s">
        <v>213</v>
      </c>
      <c r="S4305" s="499"/>
    </row>
    <row r="4306">
      <c r="B4306" s="497"/>
      <c r="H4306" s="500"/>
      <c r="O4306" s="500"/>
      <c r="Q4306" s="498" t="s">
        <v>213</v>
      </c>
      <c r="S4306" s="499"/>
    </row>
    <row r="4307">
      <c r="B4307" s="497"/>
      <c r="H4307" s="500"/>
      <c r="O4307" s="500"/>
      <c r="Q4307" s="498" t="s">
        <v>213</v>
      </c>
      <c r="S4307" s="499"/>
    </row>
    <row r="4308">
      <c r="B4308" s="497"/>
      <c r="H4308" s="500"/>
      <c r="O4308" s="500"/>
      <c r="Q4308" s="498" t="s">
        <v>213</v>
      </c>
      <c r="S4308" s="499"/>
    </row>
    <row r="4309">
      <c r="B4309" s="497"/>
      <c r="H4309" s="500"/>
      <c r="O4309" s="500"/>
      <c r="Q4309" s="498" t="s">
        <v>213</v>
      </c>
      <c r="S4309" s="499"/>
    </row>
    <row r="4310">
      <c r="B4310" s="497"/>
      <c r="H4310" s="500"/>
      <c r="O4310" s="500"/>
      <c r="Q4310" s="498" t="s">
        <v>213</v>
      </c>
      <c r="S4310" s="499"/>
    </row>
    <row r="4311">
      <c r="B4311" s="497"/>
      <c r="H4311" s="500"/>
      <c r="O4311" s="500"/>
      <c r="Q4311" s="498" t="s">
        <v>213</v>
      </c>
      <c r="S4311" s="499"/>
    </row>
    <row r="4312">
      <c r="B4312" s="497"/>
      <c r="H4312" s="500"/>
      <c r="O4312" s="500"/>
      <c r="Q4312" s="498" t="s">
        <v>213</v>
      </c>
      <c r="S4312" s="499"/>
    </row>
    <row r="4313">
      <c r="B4313" s="497"/>
      <c r="H4313" s="500"/>
      <c r="O4313" s="500"/>
      <c r="Q4313" s="498" t="s">
        <v>213</v>
      </c>
      <c r="S4313" s="499"/>
    </row>
    <row r="4314">
      <c r="B4314" s="497"/>
      <c r="H4314" s="500"/>
      <c r="O4314" s="500"/>
      <c r="Q4314" s="498" t="s">
        <v>213</v>
      </c>
      <c r="S4314" s="499"/>
    </row>
    <row r="4315">
      <c r="B4315" s="497"/>
      <c r="H4315" s="500"/>
      <c r="O4315" s="500"/>
      <c r="Q4315" s="498" t="s">
        <v>213</v>
      </c>
      <c r="S4315" s="499"/>
    </row>
    <row r="4316">
      <c r="B4316" s="497"/>
      <c r="H4316" s="500"/>
      <c r="O4316" s="500"/>
      <c r="Q4316" s="498" t="s">
        <v>213</v>
      </c>
      <c r="S4316" s="499"/>
    </row>
    <row r="4317">
      <c r="B4317" s="497"/>
      <c r="H4317" s="500"/>
      <c r="O4317" s="500"/>
      <c r="Q4317" s="498" t="s">
        <v>213</v>
      </c>
      <c r="S4317" s="499"/>
    </row>
    <row r="4318">
      <c r="B4318" s="497"/>
      <c r="H4318" s="500"/>
      <c r="O4318" s="500"/>
      <c r="Q4318" s="498" t="s">
        <v>213</v>
      </c>
      <c r="S4318" s="499"/>
    </row>
    <row r="4319">
      <c r="B4319" s="497"/>
      <c r="H4319" s="500"/>
      <c r="O4319" s="500"/>
      <c r="Q4319" s="498" t="s">
        <v>213</v>
      </c>
      <c r="S4319" s="499"/>
    </row>
    <row r="4320">
      <c r="B4320" s="497"/>
      <c r="H4320" s="500"/>
      <c r="O4320" s="500"/>
      <c r="Q4320" s="498" t="s">
        <v>213</v>
      </c>
      <c r="S4320" s="499"/>
    </row>
    <row r="4321">
      <c r="B4321" s="497"/>
      <c r="H4321" s="500"/>
      <c r="O4321" s="500"/>
      <c r="Q4321" s="498" t="s">
        <v>213</v>
      </c>
      <c r="S4321" s="499"/>
    </row>
    <row r="4322">
      <c r="B4322" s="497"/>
      <c r="H4322" s="500"/>
      <c r="O4322" s="500"/>
      <c r="Q4322" s="498" t="s">
        <v>213</v>
      </c>
      <c r="S4322" s="499"/>
    </row>
    <row r="4323">
      <c r="B4323" s="497"/>
      <c r="H4323" s="500"/>
      <c r="O4323" s="500"/>
      <c r="Q4323" s="498" t="s">
        <v>213</v>
      </c>
      <c r="S4323" s="499"/>
    </row>
    <row r="4324">
      <c r="B4324" s="497"/>
      <c r="H4324" s="500"/>
      <c r="O4324" s="500"/>
      <c r="Q4324" s="498" t="s">
        <v>213</v>
      </c>
      <c r="S4324" s="499"/>
    </row>
    <row r="4325">
      <c r="B4325" s="497"/>
      <c r="H4325" s="500"/>
      <c r="O4325" s="500"/>
      <c r="Q4325" s="498" t="s">
        <v>213</v>
      </c>
      <c r="S4325" s="499"/>
    </row>
    <row r="4326">
      <c r="B4326" s="497"/>
      <c r="H4326" s="500"/>
      <c r="O4326" s="500"/>
      <c r="Q4326" s="498" t="s">
        <v>213</v>
      </c>
      <c r="S4326" s="499"/>
    </row>
    <row r="4327">
      <c r="B4327" s="497"/>
      <c r="H4327" s="500"/>
      <c r="O4327" s="500"/>
      <c r="Q4327" s="498" t="s">
        <v>213</v>
      </c>
      <c r="S4327" s="499"/>
    </row>
    <row r="4328">
      <c r="B4328" s="497"/>
      <c r="H4328" s="500"/>
      <c r="O4328" s="500"/>
      <c r="Q4328" s="498" t="s">
        <v>213</v>
      </c>
      <c r="S4328" s="499"/>
    </row>
    <row r="4329">
      <c r="B4329" s="497"/>
      <c r="H4329" s="500"/>
      <c r="O4329" s="500"/>
      <c r="Q4329" s="498" t="s">
        <v>213</v>
      </c>
      <c r="S4329" s="499"/>
    </row>
    <row r="4330">
      <c r="B4330" s="497"/>
      <c r="H4330" s="500"/>
      <c r="O4330" s="500"/>
      <c r="Q4330" s="498" t="s">
        <v>213</v>
      </c>
      <c r="S4330" s="499"/>
    </row>
    <row r="4331">
      <c r="B4331" s="497"/>
      <c r="H4331" s="500"/>
      <c r="O4331" s="500"/>
      <c r="Q4331" s="498" t="s">
        <v>213</v>
      </c>
      <c r="S4331" s="499"/>
    </row>
    <row r="4332">
      <c r="B4332" s="497"/>
      <c r="H4332" s="500"/>
      <c r="O4332" s="500"/>
      <c r="Q4332" s="498" t="s">
        <v>213</v>
      </c>
      <c r="S4332" s="499"/>
    </row>
    <row r="4333">
      <c r="B4333" s="497"/>
      <c r="H4333" s="500"/>
      <c r="O4333" s="500"/>
      <c r="Q4333" s="498" t="s">
        <v>213</v>
      </c>
      <c r="S4333" s="499"/>
    </row>
    <row r="4334">
      <c r="B4334" s="497"/>
      <c r="H4334" s="500"/>
      <c r="O4334" s="500"/>
      <c r="Q4334" s="498" t="s">
        <v>213</v>
      </c>
      <c r="S4334" s="499"/>
    </row>
    <row r="4335">
      <c r="B4335" s="497"/>
      <c r="H4335" s="500"/>
      <c r="O4335" s="500"/>
      <c r="Q4335" s="498" t="s">
        <v>213</v>
      </c>
      <c r="S4335" s="499"/>
    </row>
    <row r="4336">
      <c r="B4336" s="497"/>
      <c r="H4336" s="500"/>
      <c r="O4336" s="500"/>
      <c r="Q4336" s="498" t="s">
        <v>213</v>
      </c>
      <c r="S4336" s="499"/>
    </row>
    <row r="4337">
      <c r="B4337" s="497"/>
      <c r="H4337" s="500"/>
      <c r="O4337" s="500"/>
      <c r="Q4337" s="498" t="s">
        <v>213</v>
      </c>
      <c r="S4337" s="499"/>
    </row>
    <row r="4338">
      <c r="B4338" s="497"/>
      <c r="H4338" s="500"/>
      <c r="O4338" s="500"/>
      <c r="Q4338" s="498" t="s">
        <v>213</v>
      </c>
      <c r="S4338" s="499"/>
    </row>
    <row r="4339">
      <c r="B4339" s="497"/>
      <c r="H4339" s="500"/>
      <c r="O4339" s="500"/>
      <c r="Q4339" s="498" t="s">
        <v>213</v>
      </c>
      <c r="S4339" s="499"/>
    </row>
    <row r="4340">
      <c r="B4340" s="497"/>
      <c r="H4340" s="500"/>
      <c r="O4340" s="500"/>
      <c r="Q4340" s="498" t="s">
        <v>213</v>
      </c>
      <c r="S4340" s="499"/>
    </row>
    <row r="4341">
      <c r="B4341" s="497"/>
      <c r="H4341" s="500"/>
      <c r="O4341" s="500"/>
      <c r="Q4341" s="498" t="s">
        <v>213</v>
      </c>
      <c r="S4341" s="499"/>
    </row>
    <row r="4342">
      <c r="B4342" s="497"/>
      <c r="H4342" s="500"/>
      <c r="O4342" s="500"/>
      <c r="Q4342" s="498" t="s">
        <v>213</v>
      </c>
      <c r="S4342" s="499"/>
    </row>
    <row r="4343">
      <c r="B4343" s="497"/>
      <c r="H4343" s="500"/>
      <c r="O4343" s="500"/>
      <c r="Q4343" s="498" t="s">
        <v>213</v>
      </c>
      <c r="S4343" s="499"/>
    </row>
    <row r="4344">
      <c r="B4344" s="497"/>
      <c r="H4344" s="500"/>
      <c r="O4344" s="500"/>
      <c r="Q4344" s="498" t="s">
        <v>213</v>
      </c>
      <c r="S4344" s="499"/>
    </row>
    <row r="4345">
      <c r="B4345" s="497"/>
      <c r="H4345" s="500"/>
      <c r="O4345" s="500"/>
      <c r="Q4345" s="498" t="s">
        <v>213</v>
      </c>
      <c r="S4345" s="499"/>
    </row>
    <row r="4346">
      <c r="B4346" s="497"/>
      <c r="H4346" s="500"/>
      <c r="O4346" s="500"/>
      <c r="Q4346" s="498" t="s">
        <v>213</v>
      </c>
      <c r="S4346" s="499"/>
    </row>
    <row r="4347">
      <c r="B4347" s="497"/>
      <c r="H4347" s="500"/>
      <c r="O4347" s="500"/>
      <c r="Q4347" s="498" t="s">
        <v>213</v>
      </c>
      <c r="S4347" s="499"/>
    </row>
    <row r="4348">
      <c r="B4348" s="497"/>
      <c r="H4348" s="500"/>
      <c r="O4348" s="500"/>
      <c r="Q4348" s="498" t="s">
        <v>213</v>
      </c>
      <c r="S4348" s="499"/>
    </row>
    <row r="4349">
      <c r="B4349" s="497"/>
      <c r="H4349" s="500"/>
      <c r="O4349" s="500"/>
      <c r="Q4349" s="498" t="s">
        <v>213</v>
      </c>
      <c r="S4349" s="499"/>
    </row>
    <row r="4350">
      <c r="B4350" s="497"/>
      <c r="H4350" s="500"/>
      <c r="O4350" s="500"/>
      <c r="Q4350" s="498" t="s">
        <v>213</v>
      </c>
      <c r="S4350" s="499"/>
    </row>
    <row r="4351">
      <c r="B4351" s="497"/>
      <c r="H4351" s="500"/>
      <c r="O4351" s="500"/>
      <c r="Q4351" s="498" t="s">
        <v>213</v>
      </c>
      <c r="S4351" s="499"/>
    </row>
    <row r="4352">
      <c r="B4352" s="497"/>
      <c r="H4352" s="500"/>
      <c r="O4352" s="500"/>
      <c r="Q4352" s="498" t="s">
        <v>213</v>
      </c>
      <c r="S4352" s="499"/>
    </row>
    <row r="4353">
      <c r="B4353" s="497"/>
      <c r="H4353" s="500"/>
      <c r="O4353" s="500"/>
      <c r="Q4353" s="498" t="s">
        <v>213</v>
      </c>
      <c r="S4353" s="499"/>
    </row>
    <row r="4354">
      <c r="B4354" s="497"/>
      <c r="H4354" s="500"/>
      <c r="O4354" s="500"/>
      <c r="Q4354" s="498" t="s">
        <v>213</v>
      </c>
      <c r="S4354" s="499"/>
    </row>
    <row r="4355">
      <c r="B4355" s="497"/>
      <c r="H4355" s="500"/>
      <c r="O4355" s="500"/>
      <c r="Q4355" s="498" t="s">
        <v>213</v>
      </c>
      <c r="S4355" s="499"/>
    </row>
    <row r="4356">
      <c r="B4356" s="497"/>
      <c r="H4356" s="500"/>
      <c r="O4356" s="500"/>
      <c r="Q4356" s="498" t="s">
        <v>213</v>
      </c>
      <c r="S4356" s="499"/>
    </row>
    <row r="4357">
      <c r="B4357" s="497"/>
      <c r="H4357" s="500"/>
      <c r="O4357" s="500"/>
      <c r="Q4357" s="498" t="s">
        <v>213</v>
      </c>
      <c r="S4357" s="499"/>
    </row>
    <row r="4358">
      <c r="B4358" s="497"/>
      <c r="H4358" s="500"/>
      <c r="O4358" s="500"/>
      <c r="Q4358" s="498" t="s">
        <v>213</v>
      </c>
      <c r="S4358" s="499"/>
    </row>
    <row r="4359">
      <c r="B4359" s="497"/>
      <c r="H4359" s="500"/>
      <c r="O4359" s="500"/>
      <c r="Q4359" s="498" t="s">
        <v>213</v>
      </c>
      <c r="S4359" s="499"/>
    </row>
    <row r="4360">
      <c r="B4360" s="497"/>
      <c r="H4360" s="500"/>
      <c r="O4360" s="500"/>
      <c r="Q4360" s="498" t="s">
        <v>213</v>
      </c>
      <c r="S4360" s="499"/>
    </row>
    <row r="4361">
      <c r="B4361" s="497"/>
      <c r="H4361" s="500"/>
      <c r="O4361" s="500"/>
      <c r="Q4361" s="498" t="s">
        <v>213</v>
      </c>
      <c r="S4361" s="499"/>
    </row>
    <row r="4362">
      <c r="B4362" s="497"/>
      <c r="H4362" s="500"/>
      <c r="O4362" s="500"/>
      <c r="Q4362" s="498" t="s">
        <v>213</v>
      </c>
      <c r="S4362" s="499"/>
    </row>
    <row r="4363">
      <c r="B4363" s="497"/>
      <c r="H4363" s="500"/>
      <c r="O4363" s="500"/>
      <c r="Q4363" s="498" t="s">
        <v>213</v>
      </c>
      <c r="S4363" s="499"/>
    </row>
    <row r="4364">
      <c r="B4364" s="497"/>
      <c r="H4364" s="500"/>
      <c r="O4364" s="500"/>
      <c r="Q4364" s="498" t="s">
        <v>213</v>
      </c>
      <c r="S4364" s="499"/>
    </row>
    <row r="4365">
      <c r="B4365" s="497"/>
      <c r="H4365" s="500"/>
      <c r="O4365" s="500"/>
      <c r="Q4365" s="498" t="s">
        <v>213</v>
      </c>
      <c r="S4365" s="499"/>
    </row>
    <row r="4366">
      <c r="B4366" s="497"/>
      <c r="H4366" s="500"/>
      <c r="O4366" s="500"/>
      <c r="Q4366" s="498" t="s">
        <v>213</v>
      </c>
      <c r="S4366" s="499"/>
    </row>
    <row r="4367">
      <c r="B4367" s="497"/>
      <c r="H4367" s="500"/>
      <c r="O4367" s="500"/>
      <c r="Q4367" s="498" t="s">
        <v>213</v>
      </c>
      <c r="S4367" s="499"/>
    </row>
    <row r="4368">
      <c r="B4368" s="497"/>
      <c r="H4368" s="500"/>
      <c r="O4368" s="500"/>
      <c r="Q4368" s="498" t="s">
        <v>213</v>
      </c>
      <c r="S4368" s="499"/>
    </row>
    <row r="4369">
      <c r="B4369" s="497"/>
      <c r="H4369" s="500"/>
      <c r="O4369" s="500"/>
      <c r="Q4369" s="498" t="s">
        <v>213</v>
      </c>
      <c r="S4369" s="499"/>
    </row>
    <row r="4370">
      <c r="B4370" s="497"/>
      <c r="H4370" s="500"/>
      <c r="O4370" s="500"/>
      <c r="Q4370" s="498" t="s">
        <v>213</v>
      </c>
      <c r="S4370" s="499"/>
    </row>
    <row r="4371">
      <c r="B4371" s="497"/>
      <c r="H4371" s="500"/>
      <c r="O4371" s="500"/>
      <c r="Q4371" s="498" t="s">
        <v>213</v>
      </c>
      <c r="S4371" s="499"/>
    </row>
    <row r="4372">
      <c r="B4372" s="497"/>
      <c r="H4372" s="500"/>
      <c r="O4372" s="500"/>
      <c r="Q4372" s="498" t="s">
        <v>213</v>
      </c>
      <c r="S4372" s="499"/>
    </row>
    <row r="4373">
      <c r="B4373" s="497"/>
      <c r="H4373" s="500"/>
      <c r="O4373" s="500"/>
      <c r="Q4373" s="498" t="s">
        <v>213</v>
      </c>
      <c r="S4373" s="499"/>
    </row>
    <row r="4374">
      <c r="B4374" s="497"/>
      <c r="H4374" s="500"/>
      <c r="O4374" s="500"/>
      <c r="Q4374" s="498" t="s">
        <v>213</v>
      </c>
      <c r="S4374" s="499"/>
    </row>
    <row r="4375">
      <c r="B4375" s="497"/>
      <c r="H4375" s="500"/>
      <c r="O4375" s="500"/>
      <c r="Q4375" s="498" t="s">
        <v>213</v>
      </c>
      <c r="S4375" s="499"/>
    </row>
    <row r="4376">
      <c r="B4376" s="497"/>
      <c r="H4376" s="500"/>
      <c r="O4376" s="500"/>
      <c r="Q4376" s="498" t="s">
        <v>213</v>
      </c>
      <c r="S4376" s="499"/>
    </row>
    <row r="4377">
      <c r="B4377" s="497"/>
      <c r="H4377" s="500"/>
      <c r="O4377" s="500"/>
      <c r="Q4377" s="498" t="s">
        <v>213</v>
      </c>
      <c r="S4377" s="499"/>
    </row>
    <row r="4378">
      <c r="B4378" s="497"/>
      <c r="H4378" s="500"/>
      <c r="O4378" s="500"/>
      <c r="Q4378" s="498" t="s">
        <v>213</v>
      </c>
      <c r="S4378" s="499"/>
    </row>
    <row r="4379">
      <c r="B4379" s="497"/>
      <c r="H4379" s="500"/>
      <c r="O4379" s="500"/>
      <c r="Q4379" s="498" t="s">
        <v>213</v>
      </c>
      <c r="S4379" s="499"/>
    </row>
    <row r="4380">
      <c r="B4380" s="497"/>
      <c r="H4380" s="500"/>
      <c r="O4380" s="500"/>
      <c r="Q4380" s="498" t="s">
        <v>213</v>
      </c>
      <c r="S4380" s="499"/>
    </row>
    <row r="4381">
      <c r="B4381" s="497"/>
      <c r="H4381" s="500"/>
      <c r="O4381" s="500"/>
      <c r="Q4381" s="498" t="s">
        <v>213</v>
      </c>
      <c r="S4381" s="499"/>
    </row>
    <row r="4382">
      <c r="B4382" s="497"/>
      <c r="H4382" s="500"/>
      <c r="O4382" s="500"/>
      <c r="Q4382" s="498" t="s">
        <v>213</v>
      </c>
      <c r="S4382" s="499"/>
    </row>
    <row r="4383">
      <c r="B4383" s="497"/>
      <c r="H4383" s="500"/>
      <c r="O4383" s="500"/>
      <c r="Q4383" s="498" t="s">
        <v>213</v>
      </c>
      <c r="S4383" s="499"/>
    </row>
    <row r="4384">
      <c r="B4384" s="497"/>
      <c r="H4384" s="500"/>
      <c r="O4384" s="500"/>
      <c r="Q4384" s="498" t="s">
        <v>213</v>
      </c>
      <c r="S4384" s="499"/>
    </row>
    <row r="4385">
      <c r="B4385" s="497"/>
      <c r="H4385" s="500"/>
      <c r="O4385" s="500"/>
      <c r="Q4385" s="498" t="s">
        <v>213</v>
      </c>
      <c r="S4385" s="499"/>
    </row>
    <row r="4386">
      <c r="B4386" s="497"/>
      <c r="H4386" s="500"/>
      <c r="O4386" s="500"/>
      <c r="Q4386" s="498" t="s">
        <v>213</v>
      </c>
      <c r="S4386" s="499"/>
    </row>
    <row r="4387">
      <c r="B4387" s="497"/>
      <c r="H4387" s="500"/>
      <c r="O4387" s="500"/>
      <c r="Q4387" s="498" t="s">
        <v>213</v>
      </c>
      <c r="S4387" s="499"/>
    </row>
    <row r="4388">
      <c r="B4388" s="497"/>
      <c r="H4388" s="500"/>
      <c r="O4388" s="500"/>
      <c r="Q4388" s="498" t="s">
        <v>213</v>
      </c>
      <c r="S4388" s="499"/>
    </row>
    <row r="4389">
      <c r="B4389" s="497"/>
      <c r="H4389" s="500"/>
      <c r="O4389" s="500"/>
      <c r="Q4389" s="498" t="s">
        <v>213</v>
      </c>
      <c r="S4389" s="499"/>
    </row>
    <row r="4390">
      <c r="B4390" s="497"/>
      <c r="H4390" s="500"/>
      <c r="O4390" s="500"/>
      <c r="Q4390" s="498" t="s">
        <v>213</v>
      </c>
      <c r="S4390" s="499"/>
    </row>
    <row r="4391">
      <c r="B4391" s="497"/>
      <c r="H4391" s="500"/>
      <c r="O4391" s="500"/>
      <c r="Q4391" s="498" t="s">
        <v>213</v>
      </c>
      <c r="S4391" s="499"/>
    </row>
    <row r="4392">
      <c r="B4392" s="497"/>
      <c r="H4392" s="500"/>
      <c r="O4392" s="500"/>
      <c r="Q4392" s="498" t="s">
        <v>213</v>
      </c>
      <c r="S4392" s="499"/>
    </row>
    <row r="4393">
      <c r="B4393" s="497"/>
      <c r="H4393" s="500"/>
      <c r="O4393" s="500"/>
      <c r="Q4393" s="498" t="s">
        <v>213</v>
      </c>
      <c r="S4393" s="499"/>
    </row>
    <row r="4394">
      <c r="B4394" s="497"/>
      <c r="H4394" s="500"/>
      <c r="O4394" s="500"/>
      <c r="Q4394" s="498" t="s">
        <v>213</v>
      </c>
      <c r="S4394" s="499"/>
    </row>
    <row r="4395">
      <c r="B4395" s="497"/>
      <c r="H4395" s="500"/>
      <c r="O4395" s="500"/>
      <c r="Q4395" s="498" t="s">
        <v>213</v>
      </c>
      <c r="S4395" s="499"/>
    </row>
    <row r="4396">
      <c r="B4396" s="497"/>
      <c r="H4396" s="500"/>
      <c r="O4396" s="500"/>
      <c r="Q4396" s="498" t="s">
        <v>213</v>
      </c>
      <c r="S4396" s="499"/>
    </row>
    <row r="4397">
      <c r="B4397" s="497"/>
      <c r="H4397" s="500"/>
      <c r="O4397" s="500"/>
      <c r="Q4397" s="498" t="s">
        <v>213</v>
      </c>
      <c r="S4397" s="499"/>
    </row>
    <row r="4398">
      <c r="B4398" s="497"/>
      <c r="H4398" s="500"/>
      <c r="O4398" s="500"/>
      <c r="Q4398" s="498" t="s">
        <v>213</v>
      </c>
      <c r="S4398" s="499"/>
    </row>
    <row r="4399">
      <c r="B4399" s="497"/>
      <c r="H4399" s="500"/>
      <c r="O4399" s="500"/>
      <c r="Q4399" s="498" t="s">
        <v>213</v>
      </c>
      <c r="S4399" s="499"/>
    </row>
    <row r="4400">
      <c r="B4400" s="497"/>
      <c r="H4400" s="500"/>
      <c r="O4400" s="500"/>
      <c r="Q4400" s="498" t="s">
        <v>213</v>
      </c>
      <c r="S4400" s="499"/>
    </row>
    <row r="4401">
      <c r="B4401" s="497"/>
      <c r="H4401" s="500"/>
      <c r="O4401" s="500"/>
      <c r="Q4401" s="498" t="s">
        <v>213</v>
      </c>
      <c r="S4401" s="499"/>
    </row>
    <row r="4402">
      <c r="B4402" s="497"/>
      <c r="H4402" s="500"/>
      <c r="O4402" s="500"/>
      <c r="Q4402" s="498" t="s">
        <v>213</v>
      </c>
      <c r="S4402" s="499"/>
    </row>
    <row r="4403">
      <c r="B4403" s="497"/>
      <c r="H4403" s="500"/>
      <c r="O4403" s="500"/>
      <c r="Q4403" s="498" t="s">
        <v>213</v>
      </c>
      <c r="S4403" s="499"/>
    </row>
    <row r="4404">
      <c r="B4404" s="497"/>
      <c r="H4404" s="500"/>
      <c r="O4404" s="500"/>
      <c r="Q4404" s="498" t="s">
        <v>213</v>
      </c>
      <c r="S4404" s="499"/>
    </row>
    <row r="4405">
      <c r="B4405" s="497"/>
      <c r="H4405" s="500"/>
      <c r="O4405" s="500"/>
      <c r="Q4405" s="498" t="s">
        <v>213</v>
      </c>
      <c r="S4405" s="499"/>
    </row>
    <row r="4406">
      <c r="B4406" s="497"/>
      <c r="H4406" s="500"/>
      <c r="O4406" s="500"/>
      <c r="Q4406" s="498" t="s">
        <v>213</v>
      </c>
      <c r="S4406" s="499"/>
    </row>
    <row r="4407">
      <c r="B4407" s="497"/>
      <c r="H4407" s="500"/>
      <c r="O4407" s="500"/>
      <c r="Q4407" s="498" t="s">
        <v>213</v>
      </c>
      <c r="S4407" s="499"/>
    </row>
    <row r="4408">
      <c r="B4408" s="497"/>
      <c r="H4408" s="500"/>
      <c r="O4408" s="500"/>
      <c r="Q4408" s="498" t="s">
        <v>213</v>
      </c>
      <c r="S4408" s="499"/>
    </row>
    <row r="4409">
      <c r="B4409" s="497"/>
      <c r="H4409" s="500"/>
      <c r="O4409" s="500"/>
      <c r="Q4409" s="498" t="s">
        <v>213</v>
      </c>
      <c r="S4409" s="499"/>
    </row>
    <row r="4410">
      <c r="B4410" s="497"/>
      <c r="H4410" s="500"/>
      <c r="O4410" s="500"/>
      <c r="Q4410" s="498" t="s">
        <v>213</v>
      </c>
      <c r="S4410" s="499"/>
    </row>
    <row r="4411">
      <c r="B4411" s="497"/>
      <c r="H4411" s="500"/>
      <c r="O4411" s="500"/>
      <c r="Q4411" s="498" t="s">
        <v>213</v>
      </c>
      <c r="S4411" s="499"/>
    </row>
    <row r="4412">
      <c r="B4412" s="497"/>
      <c r="H4412" s="500"/>
      <c r="O4412" s="500"/>
      <c r="Q4412" s="498" t="s">
        <v>213</v>
      </c>
      <c r="S4412" s="499"/>
    </row>
    <row r="4413">
      <c r="B4413" s="497"/>
      <c r="H4413" s="500"/>
      <c r="O4413" s="500"/>
      <c r="Q4413" s="498" t="s">
        <v>213</v>
      </c>
      <c r="S4413" s="499"/>
    </row>
    <row r="4414">
      <c r="B4414" s="497"/>
      <c r="H4414" s="500"/>
      <c r="O4414" s="500"/>
      <c r="Q4414" s="498" t="s">
        <v>213</v>
      </c>
      <c r="S4414" s="499"/>
    </row>
    <row r="4415">
      <c r="B4415" s="497"/>
      <c r="H4415" s="500"/>
      <c r="O4415" s="500"/>
      <c r="Q4415" s="498" t="s">
        <v>213</v>
      </c>
      <c r="S4415" s="499"/>
    </row>
    <row r="4416">
      <c r="B4416" s="497"/>
      <c r="H4416" s="500"/>
      <c r="O4416" s="500"/>
      <c r="Q4416" s="498" t="s">
        <v>213</v>
      </c>
      <c r="S4416" s="499"/>
    </row>
    <row r="4417">
      <c r="B4417" s="497"/>
      <c r="H4417" s="500"/>
      <c r="O4417" s="500"/>
      <c r="Q4417" s="498" t="s">
        <v>213</v>
      </c>
      <c r="S4417" s="499"/>
    </row>
    <row r="4418">
      <c r="B4418" s="497"/>
      <c r="H4418" s="500"/>
      <c r="O4418" s="500"/>
      <c r="Q4418" s="498" t="s">
        <v>213</v>
      </c>
      <c r="S4418" s="499"/>
    </row>
    <row r="4419">
      <c r="B4419" s="497"/>
      <c r="H4419" s="500"/>
      <c r="O4419" s="500"/>
      <c r="Q4419" s="498" t="s">
        <v>213</v>
      </c>
      <c r="S4419" s="499"/>
    </row>
    <row r="4420">
      <c r="B4420" s="497"/>
      <c r="H4420" s="500"/>
      <c r="O4420" s="500"/>
      <c r="Q4420" s="498" t="s">
        <v>213</v>
      </c>
      <c r="S4420" s="499"/>
    </row>
    <row r="4421">
      <c r="B4421" s="497"/>
      <c r="H4421" s="500"/>
      <c r="O4421" s="500"/>
      <c r="Q4421" s="498" t="s">
        <v>213</v>
      </c>
      <c r="S4421" s="499"/>
    </row>
    <row r="4422">
      <c r="B4422" s="497"/>
      <c r="H4422" s="500"/>
      <c r="O4422" s="500"/>
      <c r="Q4422" s="498" t="s">
        <v>213</v>
      </c>
      <c r="S4422" s="499"/>
    </row>
    <row r="4423">
      <c r="B4423" s="497"/>
      <c r="H4423" s="500"/>
      <c r="O4423" s="500"/>
      <c r="Q4423" s="498" t="s">
        <v>213</v>
      </c>
      <c r="S4423" s="499"/>
    </row>
    <row r="4424">
      <c r="B4424" s="497"/>
      <c r="H4424" s="500"/>
      <c r="O4424" s="500"/>
      <c r="Q4424" s="498" t="s">
        <v>213</v>
      </c>
      <c r="S4424" s="499"/>
    </row>
    <row r="4425">
      <c r="B4425" s="497"/>
      <c r="H4425" s="500"/>
      <c r="O4425" s="500"/>
      <c r="Q4425" s="498" t="s">
        <v>213</v>
      </c>
      <c r="S4425" s="499"/>
    </row>
    <row r="4426">
      <c r="B4426" s="497"/>
      <c r="H4426" s="500"/>
      <c r="O4426" s="500"/>
      <c r="Q4426" s="498" t="s">
        <v>213</v>
      </c>
      <c r="S4426" s="499"/>
    </row>
    <row r="4427">
      <c r="B4427" s="497"/>
      <c r="H4427" s="500"/>
      <c r="O4427" s="500"/>
      <c r="Q4427" s="498" t="s">
        <v>213</v>
      </c>
      <c r="S4427" s="499"/>
    </row>
    <row r="4428">
      <c r="B4428" s="497"/>
      <c r="H4428" s="500"/>
      <c r="O4428" s="500"/>
      <c r="Q4428" s="498" t="s">
        <v>213</v>
      </c>
      <c r="S4428" s="499"/>
    </row>
    <row r="4429">
      <c r="B4429" s="497"/>
      <c r="H4429" s="500"/>
      <c r="O4429" s="500"/>
      <c r="Q4429" s="498" t="s">
        <v>213</v>
      </c>
      <c r="S4429" s="499"/>
    </row>
    <row r="4430">
      <c r="B4430" s="497"/>
      <c r="H4430" s="500"/>
      <c r="O4430" s="500"/>
      <c r="Q4430" s="498" t="s">
        <v>213</v>
      </c>
      <c r="S4430" s="499"/>
    </row>
    <row r="4431">
      <c r="B4431" s="497"/>
      <c r="H4431" s="500"/>
      <c r="O4431" s="500"/>
      <c r="Q4431" s="498" t="s">
        <v>213</v>
      </c>
      <c r="S4431" s="499"/>
    </row>
    <row r="4432">
      <c r="B4432" s="497"/>
      <c r="H4432" s="500"/>
      <c r="O4432" s="500"/>
      <c r="Q4432" s="498" t="s">
        <v>213</v>
      </c>
      <c r="S4432" s="499"/>
    </row>
    <row r="4433">
      <c r="B4433" s="497"/>
      <c r="H4433" s="500"/>
      <c r="O4433" s="500"/>
      <c r="Q4433" s="498" t="s">
        <v>213</v>
      </c>
      <c r="S4433" s="499"/>
    </row>
    <row r="4434">
      <c r="B4434" s="497"/>
      <c r="H4434" s="500"/>
      <c r="O4434" s="500"/>
      <c r="Q4434" s="498" t="s">
        <v>213</v>
      </c>
      <c r="S4434" s="499"/>
    </row>
    <row r="4435">
      <c r="B4435" s="497"/>
      <c r="H4435" s="500"/>
      <c r="O4435" s="500"/>
      <c r="Q4435" s="498" t="s">
        <v>213</v>
      </c>
      <c r="S4435" s="499"/>
    </row>
    <row r="4436">
      <c r="B4436" s="497"/>
      <c r="H4436" s="500"/>
      <c r="O4436" s="500"/>
      <c r="Q4436" s="498" t="s">
        <v>213</v>
      </c>
      <c r="S4436" s="499"/>
    </row>
    <row r="4437">
      <c r="B4437" s="497"/>
      <c r="H4437" s="500"/>
      <c r="O4437" s="500"/>
      <c r="Q4437" s="498" t="s">
        <v>213</v>
      </c>
      <c r="S4437" s="499"/>
    </row>
    <row r="4438">
      <c r="B4438" s="497"/>
      <c r="H4438" s="500"/>
      <c r="O4438" s="500"/>
      <c r="Q4438" s="498" t="s">
        <v>213</v>
      </c>
      <c r="S4438" s="499"/>
    </row>
    <row r="4439">
      <c r="B4439" s="497"/>
      <c r="H4439" s="500"/>
      <c r="O4439" s="500"/>
      <c r="Q4439" s="498" t="s">
        <v>213</v>
      </c>
      <c r="S4439" s="499"/>
    </row>
    <row r="4440">
      <c r="B4440" s="497"/>
      <c r="H4440" s="500"/>
      <c r="O4440" s="500"/>
      <c r="Q4440" s="498" t="s">
        <v>213</v>
      </c>
      <c r="S4440" s="499"/>
    </row>
    <row r="4441">
      <c r="B4441" s="497"/>
      <c r="H4441" s="500"/>
      <c r="O4441" s="500"/>
      <c r="Q4441" s="498" t="s">
        <v>213</v>
      </c>
      <c r="S4441" s="499"/>
    </row>
    <row r="4442">
      <c r="B4442" s="497"/>
      <c r="H4442" s="500"/>
      <c r="O4442" s="500"/>
      <c r="Q4442" s="498" t="s">
        <v>213</v>
      </c>
      <c r="S4442" s="499"/>
    </row>
    <row r="4443">
      <c r="B4443" s="497"/>
      <c r="H4443" s="500"/>
      <c r="O4443" s="500"/>
      <c r="Q4443" s="498" t="s">
        <v>213</v>
      </c>
      <c r="S4443" s="499"/>
    </row>
    <row r="4444">
      <c r="B4444" s="497"/>
      <c r="H4444" s="500"/>
      <c r="O4444" s="500"/>
      <c r="Q4444" s="498" t="s">
        <v>213</v>
      </c>
      <c r="S4444" s="499"/>
    </row>
    <row r="4445">
      <c r="B4445" s="497"/>
      <c r="H4445" s="500"/>
      <c r="O4445" s="500"/>
      <c r="Q4445" s="498" t="s">
        <v>213</v>
      </c>
      <c r="S4445" s="499"/>
    </row>
    <row r="4446">
      <c r="B4446" s="497"/>
      <c r="H4446" s="500"/>
      <c r="O4446" s="500"/>
      <c r="Q4446" s="498" t="s">
        <v>213</v>
      </c>
      <c r="S4446" s="499"/>
    </row>
    <row r="4447">
      <c r="B4447" s="497"/>
      <c r="H4447" s="500"/>
      <c r="O4447" s="500"/>
      <c r="Q4447" s="498" t="s">
        <v>213</v>
      </c>
      <c r="S4447" s="499"/>
    </row>
    <row r="4448">
      <c r="B4448" s="497"/>
      <c r="H4448" s="500"/>
      <c r="O4448" s="500"/>
      <c r="Q4448" s="498" t="s">
        <v>213</v>
      </c>
      <c r="S4448" s="499"/>
    </row>
    <row r="4449">
      <c r="B4449" s="497"/>
      <c r="H4449" s="500"/>
      <c r="O4449" s="500"/>
      <c r="Q4449" s="498" t="s">
        <v>213</v>
      </c>
      <c r="S4449" s="499"/>
    </row>
    <row r="4450">
      <c r="B4450" s="497"/>
      <c r="H4450" s="500"/>
      <c r="O4450" s="500"/>
      <c r="Q4450" s="498" t="s">
        <v>213</v>
      </c>
      <c r="S4450" s="499"/>
    </row>
    <row r="4451">
      <c r="B4451" s="497"/>
      <c r="H4451" s="500"/>
      <c r="O4451" s="500"/>
      <c r="Q4451" s="498" t="s">
        <v>213</v>
      </c>
      <c r="S4451" s="499"/>
    </row>
    <row r="4452">
      <c r="B4452" s="497"/>
      <c r="H4452" s="500"/>
      <c r="O4452" s="500"/>
      <c r="Q4452" s="498" t="s">
        <v>213</v>
      </c>
      <c r="S4452" s="499"/>
    </row>
    <row r="4453">
      <c r="B4453" s="497"/>
      <c r="H4453" s="500"/>
      <c r="O4453" s="500"/>
      <c r="Q4453" s="498" t="s">
        <v>213</v>
      </c>
      <c r="S4453" s="499"/>
    </row>
    <row r="4454">
      <c r="B4454" s="497"/>
      <c r="H4454" s="500"/>
      <c r="O4454" s="500"/>
      <c r="Q4454" s="498" t="s">
        <v>213</v>
      </c>
      <c r="S4454" s="499"/>
    </row>
    <row r="4455">
      <c r="B4455" s="497"/>
      <c r="H4455" s="500"/>
      <c r="O4455" s="500"/>
      <c r="Q4455" s="498" t="s">
        <v>213</v>
      </c>
      <c r="S4455" s="499"/>
    </row>
    <row r="4456">
      <c r="B4456" s="497"/>
      <c r="H4456" s="500"/>
      <c r="O4456" s="500"/>
      <c r="Q4456" s="498" t="s">
        <v>213</v>
      </c>
      <c r="S4456" s="499"/>
    </row>
    <row r="4457">
      <c r="B4457" s="497"/>
      <c r="H4457" s="500"/>
      <c r="O4457" s="500"/>
      <c r="Q4457" s="498" t="s">
        <v>213</v>
      </c>
      <c r="S4457" s="499"/>
    </row>
    <row r="4458">
      <c r="B4458" s="497"/>
      <c r="H4458" s="500"/>
      <c r="O4458" s="500"/>
      <c r="Q4458" s="498" t="s">
        <v>213</v>
      </c>
      <c r="S4458" s="499"/>
    </row>
    <row r="4459">
      <c r="B4459" s="497"/>
      <c r="H4459" s="500"/>
      <c r="O4459" s="500"/>
      <c r="Q4459" s="498" t="s">
        <v>213</v>
      </c>
      <c r="S4459" s="499"/>
    </row>
    <row r="4460">
      <c r="B4460" s="497"/>
      <c r="H4460" s="500"/>
      <c r="O4460" s="500"/>
      <c r="Q4460" s="498" t="s">
        <v>213</v>
      </c>
      <c r="S4460" s="499"/>
    </row>
    <row r="4461">
      <c r="B4461" s="497"/>
      <c r="H4461" s="500"/>
      <c r="O4461" s="500"/>
      <c r="Q4461" s="498" t="s">
        <v>213</v>
      </c>
      <c r="S4461" s="499"/>
    </row>
    <row r="4462">
      <c r="B4462" s="497"/>
      <c r="H4462" s="500"/>
      <c r="O4462" s="500"/>
      <c r="Q4462" s="498" t="s">
        <v>213</v>
      </c>
      <c r="S4462" s="499"/>
    </row>
    <row r="4463">
      <c r="B4463" s="497"/>
      <c r="H4463" s="500"/>
      <c r="O4463" s="500"/>
      <c r="Q4463" s="498" t="s">
        <v>213</v>
      </c>
      <c r="S4463" s="499"/>
    </row>
    <row r="4464">
      <c r="B4464" s="497"/>
      <c r="H4464" s="500"/>
      <c r="O4464" s="500"/>
      <c r="Q4464" s="498" t="s">
        <v>213</v>
      </c>
      <c r="S4464" s="499"/>
    </row>
    <row r="4465">
      <c r="B4465" s="497"/>
      <c r="H4465" s="500"/>
      <c r="O4465" s="500"/>
      <c r="Q4465" s="498" t="s">
        <v>213</v>
      </c>
      <c r="S4465" s="499"/>
    </row>
    <row r="4466">
      <c r="B4466" s="497"/>
      <c r="H4466" s="500"/>
      <c r="O4466" s="500"/>
      <c r="Q4466" s="498" t="s">
        <v>213</v>
      </c>
      <c r="S4466" s="499"/>
    </row>
    <row r="4467">
      <c r="B4467" s="497"/>
      <c r="H4467" s="500"/>
      <c r="O4467" s="500"/>
      <c r="Q4467" s="498" t="s">
        <v>213</v>
      </c>
      <c r="S4467" s="499"/>
    </row>
    <row r="4468">
      <c r="B4468" s="497"/>
      <c r="H4468" s="500"/>
      <c r="O4468" s="500"/>
      <c r="Q4468" s="498" t="s">
        <v>213</v>
      </c>
      <c r="S4468" s="499"/>
    </row>
    <row r="4469">
      <c r="B4469" s="497"/>
      <c r="H4469" s="500"/>
      <c r="O4469" s="500"/>
      <c r="Q4469" s="498" t="s">
        <v>213</v>
      </c>
      <c r="S4469" s="499"/>
    </row>
    <row r="4470">
      <c r="B4470" s="497"/>
      <c r="H4470" s="500"/>
      <c r="O4470" s="500"/>
      <c r="Q4470" s="498" t="s">
        <v>213</v>
      </c>
      <c r="S4470" s="499"/>
    </row>
    <row r="4471">
      <c r="B4471" s="497"/>
      <c r="H4471" s="500"/>
      <c r="O4471" s="500"/>
      <c r="Q4471" s="498" t="s">
        <v>213</v>
      </c>
      <c r="S4471" s="499"/>
    </row>
    <row r="4472">
      <c r="B4472" s="497"/>
      <c r="H4472" s="500"/>
      <c r="O4472" s="500"/>
      <c r="Q4472" s="498" t="s">
        <v>213</v>
      </c>
      <c r="S4472" s="499"/>
    </row>
    <row r="4473">
      <c r="B4473" s="497"/>
      <c r="H4473" s="500"/>
      <c r="O4473" s="500"/>
      <c r="Q4473" s="498" t="s">
        <v>213</v>
      </c>
      <c r="S4473" s="499"/>
    </row>
    <row r="4474">
      <c r="B4474" s="497"/>
      <c r="H4474" s="500"/>
      <c r="O4474" s="500"/>
      <c r="Q4474" s="498" t="s">
        <v>213</v>
      </c>
      <c r="S4474" s="499"/>
    </row>
    <row r="4475">
      <c r="B4475" s="497"/>
      <c r="H4475" s="500"/>
      <c r="O4475" s="500"/>
      <c r="Q4475" s="498" t="s">
        <v>213</v>
      </c>
      <c r="S4475" s="499"/>
    </row>
    <row r="4476">
      <c r="B4476" s="497"/>
      <c r="H4476" s="500"/>
      <c r="O4476" s="500"/>
      <c r="Q4476" s="498" t="s">
        <v>213</v>
      </c>
      <c r="S4476" s="499"/>
    </row>
    <row r="4477">
      <c r="B4477" s="497"/>
      <c r="H4477" s="500"/>
      <c r="O4477" s="500"/>
      <c r="Q4477" s="498" t="s">
        <v>213</v>
      </c>
      <c r="S4477" s="499"/>
    </row>
    <row r="4478">
      <c r="B4478" s="497"/>
      <c r="H4478" s="500"/>
      <c r="O4478" s="500"/>
      <c r="Q4478" s="498" t="s">
        <v>213</v>
      </c>
      <c r="S4478" s="499"/>
    </row>
    <row r="4479">
      <c r="B4479" s="497"/>
      <c r="H4479" s="500"/>
      <c r="O4479" s="500"/>
      <c r="Q4479" s="498" t="s">
        <v>213</v>
      </c>
      <c r="S4479" s="499"/>
    </row>
    <row r="4480">
      <c r="B4480" s="497"/>
      <c r="H4480" s="500"/>
      <c r="O4480" s="500"/>
      <c r="Q4480" s="498" t="s">
        <v>213</v>
      </c>
      <c r="S4480" s="499"/>
    </row>
    <row r="4481">
      <c r="B4481" s="497"/>
      <c r="H4481" s="500"/>
      <c r="O4481" s="500"/>
      <c r="Q4481" s="498" t="s">
        <v>213</v>
      </c>
      <c r="S4481" s="499"/>
    </row>
    <row r="4482">
      <c r="B4482" s="497"/>
      <c r="H4482" s="500"/>
      <c r="O4482" s="500"/>
      <c r="Q4482" s="498" t="s">
        <v>213</v>
      </c>
      <c r="S4482" s="499"/>
    </row>
    <row r="4483">
      <c r="B4483" s="497"/>
      <c r="H4483" s="500"/>
      <c r="O4483" s="500"/>
      <c r="Q4483" s="498" t="s">
        <v>213</v>
      </c>
      <c r="S4483" s="499"/>
    </row>
    <row r="4484">
      <c r="B4484" s="497"/>
      <c r="H4484" s="500"/>
      <c r="O4484" s="500"/>
      <c r="Q4484" s="498" t="s">
        <v>213</v>
      </c>
      <c r="S4484" s="499"/>
    </row>
    <row r="4485">
      <c r="B4485" s="497"/>
      <c r="H4485" s="500"/>
      <c r="O4485" s="500"/>
      <c r="Q4485" s="498" t="s">
        <v>213</v>
      </c>
      <c r="S4485" s="499"/>
    </row>
    <row r="4486">
      <c r="B4486" s="497"/>
      <c r="H4486" s="500"/>
      <c r="O4486" s="500"/>
      <c r="Q4486" s="498" t="s">
        <v>213</v>
      </c>
      <c r="S4486" s="499"/>
    </row>
    <row r="4487">
      <c r="B4487" s="497"/>
      <c r="H4487" s="500"/>
      <c r="O4487" s="500"/>
      <c r="Q4487" s="498" t="s">
        <v>213</v>
      </c>
      <c r="S4487" s="499"/>
    </row>
    <row r="4488">
      <c r="B4488" s="497"/>
      <c r="H4488" s="500"/>
      <c r="O4488" s="500"/>
      <c r="Q4488" s="498" t="s">
        <v>213</v>
      </c>
      <c r="S4488" s="499"/>
    </row>
    <row r="4489">
      <c r="B4489" s="497"/>
      <c r="H4489" s="500"/>
      <c r="O4489" s="500"/>
      <c r="Q4489" s="498" t="s">
        <v>213</v>
      </c>
      <c r="S4489" s="499"/>
    </row>
    <row r="4490">
      <c r="B4490" s="497"/>
      <c r="H4490" s="500"/>
      <c r="O4490" s="500"/>
      <c r="Q4490" s="498" t="s">
        <v>213</v>
      </c>
      <c r="S4490" s="499"/>
    </row>
    <row r="4491">
      <c r="B4491" s="497"/>
      <c r="H4491" s="500"/>
      <c r="O4491" s="500"/>
      <c r="Q4491" s="498" t="s">
        <v>213</v>
      </c>
      <c r="S4491" s="499"/>
    </row>
    <row r="4492">
      <c r="B4492" s="497"/>
      <c r="H4492" s="500"/>
      <c r="O4492" s="500"/>
      <c r="Q4492" s="498" t="s">
        <v>213</v>
      </c>
      <c r="S4492" s="499"/>
    </row>
    <row r="4493">
      <c r="B4493" s="497"/>
      <c r="H4493" s="500"/>
      <c r="O4493" s="500"/>
      <c r="Q4493" s="498" t="s">
        <v>213</v>
      </c>
      <c r="S4493" s="499"/>
    </row>
    <row r="4494">
      <c r="B4494" s="497"/>
      <c r="H4494" s="500"/>
      <c r="O4494" s="500"/>
      <c r="Q4494" s="498" t="s">
        <v>213</v>
      </c>
      <c r="S4494" s="499"/>
    </row>
    <row r="4495">
      <c r="B4495" s="497"/>
      <c r="H4495" s="500"/>
      <c r="O4495" s="500"/>
      <c r="Q4495" s="498" t="s">
        <v>213</v>
      </c>
      <c r="S4495" s="499"/>
    </row>
    <row r="4496">
      <c r="B4496" s="497"/>
      <c r="H4496" s="500"/>
      <c r="O4496" s="500"/>
      <c r="Q4496" s="498" t="s">
        <v>213</v>
      </c>
      <c r="S4496" s="499"/>
    </row>
    <row r="4497">
      <c r="B4497" s="497"/>
      <c r="H4497" s="500"/>
      <c r="O4497" s="500"/>
      <c r="Q4497" s="498" t="s">
        <v>213</v>
      </c>
      <c r="S4497" s="499"/>
    </row>
    <row r="4498">
      <c r="B4498" s="497"/>
      <c r="H4498" s="500"/>
      <c r="O4498" s="500"/>
      <c r="Q4498" s="498" t="s">
        <v>213</v>
      </c>
      <c r="S4498" s="499"/>
    </row>
    <row r="4499">
      <c r="B4499" s="497"/>
      <c r="H4499" s="500"/>
      <c r="O4499" s="500"/>
      <c r="Q4499" s="498" t="s">
        <v>213</v>
      </c>
      <c r="S4499" s="499"/>
    </row>
    <row r="4500">
      <c r="B4500" s="497"/>
      <c r="H4500" s="500"/>
      <c r="O4500" s="500"/>
      <c r="Q4500" s="498" t="s">
        <v>213</v>
      </c>
      <c r="S4500" s="499"/>
    </row>
    <row r="4501">
      <c r="B4501" s="497"/>
      <c r="H4501" s="500"/>
      <c r="O4501" s="500"/>
      <c r="Q4501" s="498" t="s">
        <v>213</v>
      </c>
      <c r="S4501" s="499"/>
    </row>
    <row r="4502">
      <c r="B4502" s="497"/>
      <c r="H4502" s="500"/>
      <c r="O4502" s="500"/>
      <c r="Q4502" s="498" t="s">
        <v>213</v>
      </c>
      <c r="S4502" s="499"/>
    </row>
    <row r="4503">
      <c r="B4503" s="497"/>
      <c r="H4503" s="500"/>
      <c r="O4503" s="500"/>
      <c r="Q4503" s="498" t="s">
        <v>213</v>
      </c>
      <c r="S4503" s="499"/>
    </row>
    <row r="4504">
      <c r="B4504" s="497"/>
      <c r="H4504" s="500"/>
      <c r="O4504" s="500"/>
      <c r="Q4504" s="498" t="s">
        <v>213</v>
      </c>
      <c r="S4504" s="499"/>
    </row>
    <row r="4505">
      <c r="B4505" s="497"/>
      <c r="H4505" s="500"/>
      <c r="O4505" s="500"/>
      <c r="Q4505" s="498" t="s">
        <v>213</v>
      </c>
      <c r="S4505" s="499"/>
    </row>
    <row r="4506">
      <c r="B4506" s="497"/>
      <c r="H4506" s="500"/>
      <c r="O4506" s="500"/>
      <c r="Q4506" s="498" t="s">
        <v>213</v>
      </c>
      <c r="S4506" s="499"/>
    </row>
    <row r="4507">
      <c r="B4507" s="497"/>
      <c r="H4507" s="500"/>
      <c r="O4507" s="500"/>
      <c r="Q4507" s="498" t="s">
        <v>213</v>
      </c>
      <c r="S4507" s="499"/>
    </row>
    <row r="4508">
      <c r="B4508" s="497"/>
      <c r="H4508" s="500"/>
      <c r="O4508" s="500"/>
      <c r="Q4508" s="498" t="s">
        <v>213</v>
      </c>
      <c r="S4508" s="499"/>
    </row>
    <row r="4509">
      <c r="B4509" s="497"/>
      <c r="H4509" s="500"/>
      <c r="O4509" s="500"/>
      <c r="Q4509" s="498" t="s">
        <v>213</v>
      </c>
      <c r="S4509" s="499"/>
    </row>
    <row r="4510">
      <c r="B4510" s="497"/>
      <c r="H4510" s="500"/>
      <c r="O4510" s="500"/>
      <c r="Q4510" s="498" t="s">
        <v>213</v>
      </c>
      <c r="S4510" s="499"/>
    </row>
    <row r="4511">
      <c r="B4511" s="497"/>
      <c r="H4511" s="500"/>
      <c r="O4511" s="500"/>
      <c r="Q4511" s="498" t="s">
        <v>213</v>
      </c>
      <c r="S4511" s="499"/>
    </row>
    <row r="4512">
      <c r="B4512" s="497"/>
      <c r="H4512" s="500"/>
      <c r="O4512" s="500"/>
      <c r="Q4512" s="498" t="s">
        <v>213</v>
      </c>
      <c r="S4512" s="499"/>
    </row>
    <row r="4513">
      <c r="B4513" s="497"/>
      <c r="H4513" s="500"/>
      <c r="O4513" s="500"/>
      <c r="Q4513" s="498" t="s">
        <v>213</v>
      </c>
      <c r="S4513" s="499"/>
    </row>
    <row r="4514">
      <c r="B4514" s="497"/>
      <c r="H4514" s="500"/>
      <c r="O4514" s="500"/>
      <c r="Q4514" s="498" t="s">
        <v>213</v>
      </c>
      <c r="S4514" s="499"/>
    </row>
    <row r="4515">
      <c r="B4515" s="497"/>
      <c r="H4515" s="500"/>
      <c r="O4515" s="500"/>
      <c r="Q4515" s="498" t="s">
        <v>213</v>
      </c>
      <c r="S4515" s="499"/>
    </row>
    <row r="4516">
      <c r="B4516" s="497"/>
      <c r="H4516" s="500"/>
      <c r="O4516" s="500"/>
      <c r="Q4516" s="498" t="s">
        <v>213</v>
      </c>
      <c r="S4516" s="499"/>
    </row>
    <row r="4517">
      <c r="B4517" s="497"/>
      <c r="H4517" s="500"/>
      <c r="O4517" s="500"/>
      <c r="Q4517" s="498" t="s">
        <v>213</v>
      </c>
      <c r="S4517" s="499"/>
    </row>
    <row r="4518">
      <c r="B4518" s="497"/>
      <c r="H4518" s="500"/>
      <c r="O4518" s="500"/>
      <c r="Q4518" s="498" t="s">
        <v>213</v>
      </c>
      <c r="S4518" s="499"/>
    </row>
    <row r="4519">
      <c r="B4519" s="497"/>
      <c r="H4519" s="500"/>
      <c r="O4519" s="500"/>
      <c r="Q4519" s="498" t="s">
        <v>213</v>
      </c>
      <c r="S4519" s="499"/>
    </row>
    <row r="4520">
      <c r="B4520" s="497"/>
      <c r="H4520" s="500"/>
      <c r="O4520" s="500"/>
      <c r="Q4520" s="498" t="s">
        <v>213</v>
      </c>
      <c r="S4520" s="499"/>
    </row>
    <row r="4521">
      <c r="B4521" s="497"/>
      <c r="H4521" s="500"/>
      <c r="O4521" s="500"/>
      <c r="Q4521" s="498" t="s">
        <v>213</v>
      </c>
      <c r="S4521" s="499"/>
    </row>
    <row r="4522">
      <c r="B4522" s="497"/>
      <c r="H4522" s="500"/>
      <c r="O4522" s="500"/>
      <c r="Q4522" s="498" t="s">
        <v>213</v>
      </c>
      <c r="S4522" s="499"/>
    </row>
    <row r="4523">
      <c r="B4523" s="497"/>
      <c r="H4523" s="500"/>
      <c r="O4523" s="500"/>
      <c r="Q4523" s="498" t="s">
        <v>213</v>
      </c>
      <c r="S4523" s="499"/>
    </row>
    <row r="4524">
      <c r="B4524" s="497"/>
      <c r="H4524" s="500"/>
      <c r="O4524" s="500"/>
      <c r="Q4524" s="498" t="s">
        <v>213</v>
      </c>
      <c r="S4524" s="499"/>
    </row>
    <row r="4525">
      <c r="B4525" s="497"/>
      <c r="H4525" s="500"/>
      <c r="O4525" s="500"/>
      <c r="Q4525" s="498" t="s">
        <v>213</v>
      </c>
      <c r="S4525" s="499"/>
    </row>
    <row r="4526">
      <c r="B4526" s="497"/>
      <c r="H4526" s="500"/>
      <c r="O4526" s="500"/>
      <c r="Q4526" s="498" t="s">
        <v>213</v>
      </c>
      <c r="S4526" s="499"/>
    </row>
    <row r="4527">
      <c r="B4527" s="497"/>
      <c r="H4527" s="500"/>
      <c r="O4527" s="500"/>
      <c r="Q4527" s="498" t="s">
        <v>213</v>
      </c>
      <c r="S4527" s="499"/>
    </row>
    <row r="4528">
      <c r="B4528" s="497"/>
      <c r="H4528" s="500"/>
      <c r="O4528" s="500"/>
      <c r="Q4528" s="498" t="s">
        <v>213</v>
      </c>
      <c r="S4528" s="499"/>
    </row>
    <row r="4529">
      <c r="B4529" s="497"/>
      <c r="H4529" s="500"/>
      <c r="O4529" s="500"/>
      <c r="Q4529" s="498" t="s">
        <v>213</v>
      </c>
      <c r="S4529" s="499"/>
    </row>
    <row r="4530">
      <c r="B4530" s="497"/>
      <c r="H4530" s="500"/>
      <c r="O4530" s="500"/>
      <c r="Q4530" s="498" t="s">
        <v>213</v>
      </c>
      <c r="S4530" s="499"/>
    </row>
    <row r="4531">
      <c r="B4531" s="497"/>
      <c r="H4531" s="500"/>
      <c r="O4531" s="500"/>
      <c r="Q4531" s="498" t="s">
        <v>213</v>
      </c>
      <c r="S4531" s="499"/>
    </row>
    <row r="4532">
      <c r="B4532" s="497"/>
      <c r="H4532" s="500"/>
      <c r="O4532" s="500"/>
      <c r="Q4532" s="498" t="s">
        <v>213</v>
      </c>
      <c r="S4532" s="499"/>
    </row>
    <row r="4533">
      <c r="B4533" s="497"/>
      <c r="H4533" s="500"/>
      <c r="O4533" s="500"/>
      <c r="Q4533" s="498" t="s">
        <v>213</v>
      </c>
      <c r="S4533" s="499"/>
    </row>
    <row r="4534">
      <c r="B4534" s="497"/>
      <c r="H4534" s="500"/>
      <c r="O4534" s="500"/>
      <c r="Q4534" s="498" t="s">
        <v>213</v>
      </c>
      <c r="S4534" s="499"/>
    </row>
    <row r="4535">
      <c r="B4535" s="497"/>
      <c r="H4535" s="500"/>
      <c r="O4535" s="500"/>
      <c r="Q4535" s="498" t="s">
        <v>213</v>
      </c>
      <c r="S4535" s="499"/>
    </row>
    <row r="4536">
      <c r="B4536" s="497"/>
      <c r="H4536" s="500"/>
      <c r="O4536" s="500"/>
      <c r="Q4536" s="498" t="s">
        <v>213</v>
      </c>
      <c r="S4536" s="499"/>
    </row>
    <row r="4537">
      <c r="B4537" s="497"/>
      <c r="H4537" s="500"/>
      <c r="O4537" s="500"/>
      <c r="Q4537" s="498" t="s">
        <v>213</v>
      </c>
      <c r="S4537" s="499"/>
    </row>
    <row r="4538">
      <c r="B4538" s="497"/>
      <c r="H4538" s="500"/>
      <c r="O4538" s="500"/>
      <c r="Q4538" s="498" t="s">
        <v>213</v>
      </c>
      <c r="S4538" s="499"/>
    </row>
    <row r="4539">
      <c r="B4539" s="497"/>
      <c r="H4539" s="500"/>
      <c r="O4539" s="500"/>
      <c r="Q4539" s="498" t="s">
        <v>213</v>
      </c>
      <c r="S4539" s="499"/>
    </row>
    <row r="4540">
      <c r="B4540" s="497"/>
      <c r="H4540" s="500"/>
      <c r="O4540" s="500"/>
      <c r="Q4540" s="498" t="s">
        <v>213</v>
      </c>
      <c r="S4540" s="499"/>
    </row>
    <row r="4541">
      <c r="B4541" s="497"/>
      <c r="H4541" s="500"/>
      <c r="O4541" s="500"/>
      <c r="Q4541" s="498" t="s">
        <v>213</v>
      </c>
      <c r="S4541" s="499"/>
    </row>
    <row r="4542">
      <c r="B4542" s="497"/>
      <c r="H4542" s="500"/>
      <c r="O4542" s="500"/>
      <c r="Q4542" s="498" t="s">
        <v>213</v>
      </c>
      <c r="S4542" s="499"/>
    </row>
    <row r="4543">
      <c r="B4543" s="497"/>
      <c r="H4543" s="500"/>
      <c r="O4543" s="500"/>
      <c r="Q4543" s="498" t="s">
        <v>213</v>
      </c>
      <c r="S4543" s="499"/>
    </row>
    <row r="4544">
      <c r="B4544" s="497"/>
      <c r="H4544" s="500"/>
      <c r="O4544" s="500"/>
      <c r="Q4544" s="498" t="s">
        <v>213</v>
      </c>
      <c r="S4544" s="499"/>
    </row>
    <row r="4545">
      <c r="B4545" s="497"/>
      <c r="H4545" s="500"/>
      <c r="O4545" s="500"/>
      <c r="Q4545" s="498" t="s">
        <v>213</v>
      </c>
      <c r="S4545" s="499"/>
    </row>
    <row r="4546">
      <c r="B4546" s="497"/>
      <c r="H4546" s="500"/>
      <c r="O4546" s="500"/>
      <c r="Q4546" s="498" t="s">
        <v>213</v>
      </c>
      <c r="S4546" s="499"/>
    </row>
    <row r="4547">
      <c r="B4547" s="497"/>
      <c r="H4547" s="500"/>
      <c r="O4547" s="500"/>
      <c r="Q4547" s="498" t="s">
        <v>213</v>
      </c>
      <c r="S4547" s="499"/>
    </row>
    <row r="4548">
      <c r="B4548" s="497"/>
      <c r="H4548" s="500"/>
      <c r="O4548" s="500"/>
      <c r="Q4548" s="498" t="s">
        <v>213</v>
      </c>
      <c r="S4548" s="499"/>
    </row>
    <row r="4549">
      <c r="B4549" s="497"/>
      <c r="H4549" s="500"/>
      <c r="O4549" s="500"/>
      <c r="Q4549" s="498" t="s">
        <v>213</v>
      </c>
      <c r="S4549" s="499"/>
    </row>
    <row r="4550">
      <c r="B4550" s="497"/>
      <c r="H4550" s="500"/>
      <c r="O4550" s="500"/>
      <c r="Q4550" s="498" t="s">
        <v>213</v>
      </c>
      <c r="S4550" s="499"/>
    </row>
    <row r="4551">
      <c r="B4551" s="497"/>
      <c r="H4551" s="500"/>
      <c r="O4551" s="500"/>
      <c r="Q4551" s="498" t="s">
        <v>213</v>
      </c>
      <c r="S4551" s="499"/>
    </row>
    <row r="4552">
      <c r="B4552" s="497"/>
      <c r="H4552" s="500"/>
      <c r="O4552" s="500"/>
      <c r="Q4552" s="498" t="s">
        <v>213</v>
      </c>
      <c r="S4552" s="499"/>
    </row>
    <row r="4553">
      <c r="B4553" s="497"/>
      <c r="H4553" s="500"/>
      <c r="O4553" s="500"/>
      <c r="Q4553" s="498" t="s">
        <v>213</v>
      </c>
      <c r="S4553" s="499"/>
    </row>
    <row r="4554">
      <c r="B4554" s="497"/>
      <c r="H4554" s="500"/>
      <c r="O4554" s="500"/>
      <c r="Q4554" s="498" t="s">
        <v>213</v>
      </c>
      <c r="S4554" s="499"/>
    </row>
    <row r="4555">
      <c r="B4555" s="497"/>
      <c r="H4555" s="500"/>
      <c r="O4555" s="500"/>
      <c r="Q4555" s="498" t="s">
        <v>213</v>
      </c>
      <c r="S4555" s="499"/>
    </row>
    <row r="4556">
      <c r="B4556" s="497"/>
      <c r="H4556" s="500"/>
      <c r="O4556" s="500"/>
      <c r="Q4556" s="498" t="s">
        <v>213</v>
      </c>
      <c r="S4556" s="499"/>
    </row>
    <row r="4557">
      <c r="B4557" s="497"/>
      <c r="H4557" s="500"/>
      <c r="O4557" s="500"/>
      <c r="Q4557" s="498" t="s">
        <v>213</v>
      </c>
      <c r="S4557" s="499"/>
    </row>
    <row r="4558">
      <c r="B4558" s="497"/>
      <c r="H4558" s="500"/>
      <c r="O4558" s="500"/>
      <c r="Q4558" s="498" t="s">
        <v>213</v>
      </c>
      <c r="S4558" s="499"/>
    </row>
    <row r="4559">
      <c r="B4559" s="497"/>
      <c r="H4559" s="500"/>
      <c r="O4559" s="500"/>
      <c r="Q4559" s="498" t="s">
        <v>213</v>
      </c>
      <c r="S4559" s="499"/>
    </row>
    <row r="4560">
      <c r="B4560" s="497"/>
      <c r="H4560" s="500"/>
      <c r="O4560" s="500"/>
      <c r="Q4560" s="498" t="s">
        <v>213</v>
      </c>
      <c r="S4560" s="499"/>
    </row>
    <row r="4561">
      <c r="B4561" s="497"/>
      <c r="H4561" s="500"/>
      <c r="O4561" s="500"/>
      <c r="Q4561" s="498" t="s">
        <v>213</v>
      </c>
      <c r="S4561" s="499"/>
    </row>
    <row r="4562">
      <c r="B4562" s="497"/>
      <c r="H4562" s="500"/>
      <c r="O4562" s="500"/>
      <c r="Q4562" s="498" t="s">
        <v>213</v>
      </c>
      <c r="S4562" s="499"/>
    </row>
    <row r="4563">
      <c r="B4563" s="497"/>
      <c r="H4563" s="500"/>
      <c r="O4563" s="500"/>
      <c r="Q4563" s="498" t="s">
        <v>213</v>
      </c>
      <c r="S4563" s="499"/>
    </row>
    <row r="4564">
      <c r="B4564" s="497"/>
      <c r="H4564" s="500"/>
      <c r="O4564" s="500"/>
      <c r="Q4564" s="498" t="s">
        <v>213</v>
      </c>
      <c r="S4564" s="499"/>
    </row>
    <row r="4565">
      <c r="B4565" s="497"/>
      <c r="H4565" s="500"/>
      <c r="O4565" s="500"/>
      <c r="Q4565" s="498" t="s">
        <v>213</v>
      </c>
      <c r="S4565" s="499"/>
    </row>
    <row r="4566">
      <c r="B4566" s="497"/>
      <c r="H4566" s="500"/>
      <c r="O4566" s="500"/>
      <c r="Q4566" s="498" t="s">
        <v>213</v>
      </c>
      <c r="S4566" s="499"/>
    </row>
    <row r="4567">
      <c r="B4567" s="497"/>
      <c r="H4567" s="500"/>
      <c r="O4567" s="500"/>
      <c r="Q4567" s="498" t="s">
        <v>213</v>
      </c>
      <c r="S4567" s="499"/>
    </row>
    <row r="4568">
      <c r="B4568" s="497"/>
      <c r="H4568" s="500"/>
      <c r="O4568" s="500"/>
      <c r="Q4568" s="498" t="s">
        <v>213</v>
      </c>
      <c r="S4568" s="499"/>
    </row>
    <row r="4569">
      <c r="B4569" s="497"/>
      <c r="H4569" s="500"/>
      <c r="O4569" s="500"/>
      <c r="Q4569" s="498" t="s">
        <v>213</v>
      </c>
      <c r="S4569" s="499"/>
    </row>
    <row r="4570">
      <c r="B4570" s="497"/>
      <c r="H4570" s="500"/>
      <c r="O4570" s="500"/>
      <c r="Q4570" s="498" t="s">
        <v>213</v>
      </c>
      <c r="S4570" s="499"/>
    </row>
    <row r="4571">
      <c r="B4571" s="497"/>
      <c r="H4571" s="500"/>
      <c r="O4571" s="500"/>
      <c r="Q4571" s="498" t="s">
        <v>213</v>
      </c>
      <c r="S4571" s="499"/>
    </row>
    <row r="4572">
      <c r="B4572" s="497"/>
      <c r="H4572" s="500"/>
      <c r="O4572" s="500"/>
      <c r="Q4572" s="498" t="s">
        <v>213</v>
      </c>
      <c r="S4572" s="499"/>
    </row>
    <row r="4573">
      <c r="B4573" s="497"/>
      <c r="H4573" s="500"/>
      <c r="O4573" s="500"/>
      <c r="Q4573" s="498" t="s">
        <v>213</v>
      </c>
      <c r="S4573" s="499"/>
    </row>
    <row r="4574">
      <c r="B4574" s="497"/>
      <c r="H4574" s="500"/>
      <c r="O4574" s="500"/>
      <c r="Q4574" s="498" t="s">
        <v>213</v>
      </c>
      <c r="S4574" s="499"/>
    </row>
    <row r="4575">
      <c r="B4575" s="497"/>
      <c r="H4575" s="500"/>
      <c r="O4575" s="500"/>
      <c r="Q4575" s="498" t="s">
        <v>213</v>
      </c>
      <c r="S4575" s="499"/>
    </row>
    <row r="4576">
      <c r="B4576" s="497"/>
      <c r="H4576" s="500"/>
      <c r="O4576" s="500"/>
      <c r="Q4576" s="498" t="s">
        <v>213</v>
      </c>
      <c r="S4576" s="499"/>
    </row>
    <row r="4577">
      <c r="B4577" s="497"/>
      <c r="H4577" s="500"/>
      <c r="O4577" s="500"/>
      <c r="Q4577" s="498" t="s">
        <v>213</v>
      </c>
      <c r="S4577" s="499"/>
    </row>
    <row r="4578">
      <c r="B4578" s="497"/>
      <c r="H4578" s="500"/>
      <c r="O4578" s="500"/>
      <c r="Q4578" s="498" t="s">
        <v>213</v>
      </c>
      <c r="S4578" s="499"/>
    </row>
    <row r="4579">
      <c r="B4579" s="497"/>
      <c r="H4579" s="500"/>
      <c r="O4579" s="500"/>
      <c r="Q4579" s="498" t="s">
        <v>213</v>
      </c>
      <c r="S4579" s="499"/>
    </row>
    <row r="4580">
      <c r="B4580" s="497"/>
      <c r="H4580" s="500"/>
      <c r="O4580" s="500"/>
      <c r="Q4580" s="498" t="s">
        <v>213</v>
      </c>
      <c r="S4580" s="499"/>
    </row>
    <row r="4581">
      <c r="B4581" s="497"/>
      <c r="H4581" s="500"/>
      <c r="O4581" s="500"/>
      <c r="Q4581" s="498" t="s">
        <v>213</v>
      </c>
      <c r="S4581" s="499"/>
    </row>
    <row r="4582">
      <c r="B4582" s="497"/>
      <c r="H4582" s="500"/>
      <c r="O4582" s="500"/>
      <c r="Q4582" s="498" t="s">
        <v>213</v>
      </c>
      <c r="S4582" s="499"/>
    </row>
    <row r="4583">
      <c r="B4583" s="497"/>
      <c r="H4583" s="500"/>
      <c r="O4583" s="500"/>
      <c r="Q4583" s="498" t="s">
        <v>213</v>
      </c>
      <c r="S4583" s="499"/>
    </row>
    <row r="4584">
      <c r="B4584" s="497"/>
      <c r="H4584" s="500"/>
      <c r="O4584" s="500"/>
      <c r="Q4584" s="498" t="s">
        <v>213</v>
      </c>
      <c r="S4584" s="499"/>
    </row>
    <row r="4585">
      <c r="B4585" s="497"/>
      <c r="H4585" s="500"/>
      <c r="O4585" s="500"/>
      <c r="Q4585" s="498" t="s">
        <v>213</v>
      </c>
      <c r="S4585" s="499"/>
    </row>
    <row r="4586">
      <c r="B4586" s="497"/>
      <c r="H4586" s="500"/>
      <c r="O4586" s="500"/>
      <c r="Q4586" s="498" t="s">
        <v>213</v>
      </c>
      <c r="S4586" s="499"/>
    </row>
    <row r="4587">
      <c r="B4587" s="497"/>
      <c r="H4587" s="500"/>
      <c r="O4587" s="500"/>
      <c r="Q4587" s="498" t="s">
        <v>213</v>
      </c>
      <c r="S4587" s="499"/>
    </row>
    <row r="4588">
      <c r="B4588" s="497"/>
      <c r="H4588" s="500"/>
      <c r="O4588" s="500"/>
      <c r="Q4588" s="498" t="s">
        <v>213</v>
      </c>
      <c r="S4588" s="499"/>
    </row>
    <row r="4589">
      <c r="B4589" s="497"/>
      <c r="H4589" s="500"/>
      <c r="O4589" s="500"/>
      <c r="Q4589" s="498" t="s">
        <v>213</v>
      </c>
      <c r="S4589" s="499"/>
    </row>
    <row r="4590">
      <c r="B4590" s="497"/>
      <c r="H4590" s="500"/>
      <c r="O4590" s="500"/>
      <c r="Q4590" s="498" t="s">
        <v>213</v>
      </c>
      <c r="S4590" s="499"/>
    </row>
    <row r="4591">
      <c r="B4591" s="497"/>
      <c r="H4591" s="500"/>
      <c r="O4591" s="500"/>
      <c r="Q4591" s="498" t="s">
        <v>213</v>
      </c>
      <c r="S4591" s="499"/>
    </row>
    <row r="4592">
      <c r="B4592" s="497"/>
      <c r="H4592" s="500"/>
      <c r="O4592" s="500"/>
      <c r="Q4592" s="498" t="s">
        <v>213</v>
      </c>
      <c r="S4592" s="499"/>
    </row>
    <row r="4593">
      <c r="B4593" s="497"/>
      <c r="H4593" s="500"/>
      <c r="O4593" s="500"/>
      <c r="Q4593" s="498" t="s">
        <v>213</v>
      </c>
      <c r="S4593" s="499"/>
    </row>
    <row r="4594">
      <c r="B4594" s="497"/>
      <c r="H4594" s="500"/>
      <c r="O4594" s="500"/>
      <c r="Q4594" s="498" t="s">
        <v>213</v>
      </c>
      <c r="S4594" s="499"/>
    </row>
    <row r="4595">
      <c r="B4595" s="497"/>
      <c r="H4595" s="500"/>
      <c r="O4595" s="500"/>
      <c r="Q4595" s="498" t="s">
        <v>213</v>
      </c>
      <c r="S4595" s="499"/>
    </row>
    <row r="4596">
      <c r="B4596" s="497"/>
      <c r="H4596" s="500"/>
      <c r="O4596" s="500"/>
      <c r="Q4596" s="498" t="s">
        <v>213</v>
      </c>
      <c r="S4596" s="499"/>
    </row>
    <row r="4597">
      <c r="B4597" s="497"/>
      <c r="H4597" s="500"/>
      <c r="O4597" s="500"/>
      <c r="Q4597" s="498" t="s">
        <v>213</v>
      </c>
      <c r="S4597" s="499"/>
    </row>
    <row r="4598">
      <c r="B4598" s="497"/>
      <c r="H4598" s="500"/>
      <c r="O4598" s="500"/>
      <c r="Q4598" s="498" t="s">
        <v>213</v>
      </c>
      <c r="S4598" s="499"/>
    </row>
    <row r="4599">
      <c r="B4599" s="497"/>
      <c r="H4599" s="500"/>
      <c r="O4599" s="500"/>
      <c r="Q4599" s="498" t="s">
        <v>213</v>
      </c>
      <c r="S4599" s="499"/>
    </row>
    <row r="4600">
      <c r="B4600" s="497"/>
      <c r="H4600" s="500"/>
      <c r="O4600" s="500"/>
      <c r="Q4600" s="498" t="s">
        <v>213</v>
      </c>
      <c r="S4600" s="499"/>
    </row>
    <row r="4601">
      <c r="B4601" s="497"/>
      <c r="H4601" s="500"/>
      <c r="O4601" s="500"/>
      <c r="Q4601" s="498" t="s">
        <v>213</v>
      </c>
      <c r="S4601" s="499"/>
    </row>
    <row r="4602">
      <c r="B4602" s="497"/>
      <c r="H4602" s="500"/>
      <c r="O4602" s="500"/>
      <c r="Q4602" s="498" t="s">
        <v>213</v>
      </c>
      <c r="S4602" s="499"/>
    </row>
    <row r="4603">
      <c r="B4603" s="497"/>
      <c r="H4603" s="500"/>
      <c r="O4603" s="500"/>
      <c r="Q4603" s="498" t="s">
        <v>213</v>
      </c>
      <c r="S4603" s="499"/>
    </row>
    <row r="4604">
      <c r="B4604" s="497"/>
      <c r="H4604" s="500"/>
      <c r="O4604" s="500"/>
      <c r="Q4604" s="498" t="s">
        <v>213</v>
      </c>
      <c r="S4604" s="499"/>
    </row>
    <row r="4605">
      <c r="B4605" s="497"/>
      <c r="H4605" s="500"/>
      <c r="O4605" s="500"/>
      <c r="Q4605" s="498" t="s">
        <v>213</v>
      </c>
      <c r="S4605" s="499"/>
    </row>
    <row r="4606">
      <c r="B4606" s="497"/>
      <c r="H4606" s="500"/>
      <c r="O4606" s="500"/>
      <c r="Q4606" s="498" t="s">
        <v>213</v>
      </c>
      <c r="S4606" s="499"/>
    </row>
    <row r="4607">
      <c r="B4607" s="497"/>
      <c r="H4607" s="500"/>
      <c r="O4607" s="500"/>
      <c r="Q4607" s="498" t="s">
        <v>213</v>
      </c>
      <c r="S4607" s="499"/>
    </row>
    <row r="4608">
      <c r="B4608" s="497"/>
      <c r="H4608" s="500"/>
      <c r="O4608" s="500"/>
      <c r="Q4608" s="498" t="s">
        <v>213</v>
      </c>
      <c r="S4608" s="499"/>
    </row>
    <row r="4609">
      <c r="B4609" s="497"/>
      <c r="H4609" s="500"/>
      <c r="O4609" s="500"/>
      <c r="Q4609" s="498" t="s">
        <v>213</v>
      </c>
      <c r="S4609" s="499"/>
    </row>
    <row r="4610">
      <c r="B4610" s="497"/>
      <c r="H4610" s="500"/>
      <c r="O4610" s="500"/>
      <c r="Q4610" s="498" t="s">
        <v>213</v>
      </c>
      <c r="S4610" s="499"/>
    </row>
    <row r="4611">
      <c r="B4611" s="497"/>
      <c r="H4611" s="500"/>
      <c r="O4611" s="500"/>
      <c r="Q4611" s="498" t="s">
        <v>213</v>
      </c>
      <c r="S4611" s="499"/>
    </row>
    <row r="4612">
      <c r="B4612" s="497"/>
      <c r="H4612" s="500"/>
      <c r="O4612" s="500"/>
      <c r="Q4612" s="498" t="s">
        <v>213</v>
      </c>
      <c r="S4612" s="499"/>
    </row>
    <row r="4613">
      <c r="B4613" s="497"/>
      <c r="H4613" s="500"/>
      <c r="O4613" s="500"/>
      <c r="Q4613" s="498" t="s">
        <v>213</v>
      </c>
      <c r="S4613" s="499"/>
    </row>
    <row r="4614">
      <c r="B4614" s="497"/>
      <c r="H4614" s="500"/>
      <c r="O4614" s="500"/>
      <c r="Q4614" s="498" t="s">
        <v>213</v>
      </c>
      <c r="S4614" s="499"/>
    </row>
    <row r="4615">
      <c r="B4615" s="497"/>
      <c r="H4615" s="500"/>
      <c r="O4615" s="500"/>
      <c r="Q4615" s="498" t="s">
        <v>213</v>
      </c>
      <c r="S4615" s="499"/>
    </row>
    <row r="4616">
      <c r="B4616" s="497"/>
      <c r="H4616" s="500"/>
      <c r="O4616" s="500"/>
      <c r="Q4616" s="498" t="s">
        <v>213</v>
      </c>
      <c r="S4616" s="499"/>
    </row>
    <row r="4617">
      <c r="B4617" s="497"/>
      <c r="H4617" s="500"/>
      <c r="O4617" s="500"/>
      <c r="Q4617" s="498" t="s">
        <v>213</v>
      </c>
      <c r="S4617" s="499"/>
    </row>
    <row r="4618">
      <c r="B4618" s="497"/>
      <c r="H4618" s="500"/>
      <c r="O4618" s="500"/>
      <c r="Q4618" s="498" t="s">
        <v>213</v>
      </c>
      <c r="S4618" s="499"/>
    </row>
    <row r="4619">
      <c r="B4619" s="497"/>
      <c r="H4619" s="500"/>
      <c r="O4619" s="500"/>
      <c r="Q4619" s="498" t="s">
        <v>213</v>
      </c>
      <c r="S4619" s="499"/>
    </row>
    <row r="4620">
      <c r="B4620" s="497"/>
      <c r="H4620" s="500"/>
      <c r="O4620" s="500"/>
      <c r="Q4620" s="498" t="s">
        <v>213</v>
      </c>
      <c r="S4620" s="499"/>
    </row>
    <row r="4621">
      <c r="B4621" s="497"/>
      <c r="H4621" s="500"/>
      <c r="O4621" s="500"/>
      <c r="Q4621" s="498" t="s">
        <v>213</v>
      </c>
      <c r="S4621" s="499"/>
    </row>
    <row r="4622">
      <c r="B4622" s="497"/>
      <c r="H4622" s="500"/>
      <c r="O4622" s="500"/>
      <c r="Q4622" s="498" t="s">
        <v>213</v>
      </c>
      <c r="S4622" s="499"/>
    </row>
    <row r="4623">
      <c r="B4623" s="497"/>
      <c r="H4623" s="500"/>
      <c r="O4623" s="500"/>
      <c r="Q4623" s="498" t="s">
        <v>213</v>
      </c>
      <c r="S4623" s="499"/>
    </row>
    <row r="4624">
      <c r="B4624" s="497"/>
      <c r="H4624" s="500"/>
      <c r="O4624" s="500"/>
      <c r="Q4624" s="498" t="s">
        <v>213</v>
      </c>
      <c r="S4624" s="499"/>
    </row>
    <row r="4625">
      <c r="B4625" s="497"/>
      <c r="H4625" s="500"/>
      <c r="O4625" s="500"/>
      <c r="Q4625" s="498" t="s">
        <v>213</v>
      </c>
      <c r="S4625" s="499"/>
    </row>
    <row r="4626">
      <c r="B4626" s="497"/>
      <c r="H4626" s="500"/>
      <c r="O4626" s="500"/>
      <c r="Q4626" s="498" t="s">
        <v>213</v>
      </c>
      <c r="S4626" s="499"/>
    </row>
    <row r="4627">
      <c r="B4627" s="497"/>
      <c r="H4627" s="500"/>
      <c r="O4627" s="500"/>
      <c r="Q4627" s="498" t="s">
        <v>213</v>
      </c>
      <c r="S4627" s="499"/>
    </row>
    <row r="4628">
      <c r="B4628" s="497"/>
      <c r="H4628" s="500"/>
      <c r="O4628" s="500"/>
      <c r="Q4628" s="498" t="s">
        <v>213</v>
      </c>
      <c r="S4628" s="499"/>
    </row>
    <row r="4629">
      <c r="B4629" s="497"/>
      <c r="H4629" s="500"/>
      <c r="O4629" s="500"/>
      <c r="Q4629" s="498" t="s">
        <v>213</v>
      </c>
      <c r="S4629" s="499"/>
    </row>
    <row r="4630">
      <c r="B4630" s="497"/>
      <c r="H4630" s="500"/>
      <c r="O4630" s="500"/>
      <c r="Q4630" s="498" t="s">
        <v>213</v>
      </c>
      <c r="S4630" s="499"/>
    </row>
    <row r="4631">
      <c r="B4631" s="497"/>
      <c r="H4631" s="500"/>
      <c r="O4631" s="500"/>
      <c r="Q4631" s="498" t="s">
        <v>213</v>
      </c>
      <c r="S4631" s="499"/>
    </row>
    <row r="4632">
      <c r="B4632" s="497"/>
      <c r="H4632" s="500"/>
      <c r="O4632" s="500"/>
      <c r="Q4632" s="498" t="s">
        <v>213</v>
      </c>
      <c r="S4632" s="499"/>
    </row>
    <row r="4633">
      <c r="B4633" s="497"/>
      <c r="H4633" s="500"/>
      <c r="O4633" s="500"/>
      <c r="Q4633" s="498" t="s">
        <v>213</v>
      </c>
      <c r="S4633" s="499"/>
    </row>
    <row r="4634">
      <c r="B4634" s="497"/>
      <c r="H4634" s="500"/>
      <c r="O4634" s="500"/>
      <c r="Q4634" s="498" t="s">
        <v>213</v>
      </c>
      <c r="S4634" s="499"/>
    </row>
    <row r="4635">
      <c r="B4635" s="497"/>
      <c r="H4635" s="500"/>
      <c r="O4635" s="500"/>
      <c r="Q4635" s="498" t="s">
        <v>213</v>
      </c>
      <c r="S4635" s="499"/>
    </row>
    <row r="4636">
      <c r="B4636" s="497"/>
      <c r="H4636" s="500"/>
      <c r="O4636" s="500"/>
      <c r="Q4636" s="498" t="s">
        <v>213</v>
      </c>
      <c r="S4636" s="499"/>
    </row>
    <row r="4637">
      <c r="B4637" s="497"/>
      <c r="H4637" s="500"/>
      <c r="O4637" s="500"/>
      <c r="Q4637" s="498" t="s">
        <v>213</v>
      </c>
      <c r="S4637" s="499"/>
    </row>
    <row r="4638">
      <c r="B4638" s="497"/>
      <c r="H4638" s="500"/>
      <c r="O4638" s="500"/>
      <c r="Q4638" s="498" t="s">
        <v>213</v>
      </c>
      <c r="S4638" s="499"/>
    </row>
    <row r="4639">
      <c r="B4639" s="497"/>
      <c r="H4639" s="500"/>
      <c r="O4639" s="500"/>
      <c r="Q4639" s="498" t="s">
        <v>213</v>
      </c>
      <c r="S4639" s="499"/>
    </row>
    <row r="4640">
      <c r="B4640" s="497"/>
      <c r="H4640" s="500"/>
      <c r="O4640" s="500"/>
      <c r="Q4640" s="498" t="s">
        <v>213</v>
      </c>
      <c r="S4640" s="499"/>
    </row>
    <row r="4641">
      <c r="B4641" s="497"/>
      <c r="H4641" s="500"/>
      <c r="O4641" s="500"/>
      <c r="Q4641" s="498" t="s">
        <v>213</v>
      </c>
      <c r="S4641" s="499"/>
    </row>
    <row r="4642">
      <c r="B4642" s="497"/>
      <c r="H4642" s="500"/>
      <c r="O4642" s="500"/>
      <c r="Q4642" s="498" t="s">
        <v>213</v>
      </c>
      <c r="S4642" s="499"/>
    </row>
    <row r="4643">
      <c r="B4643" s="497"/>
      <c r="H4643" s="500"/>
      <c r="O4643" s="500"/>
      <c r="Q4643" s="498" t="s">
        <v>213</v>
      </c>
      <c r="S4643" s="499"/>
    </row>
    <row r="4644">
      <c r="B4644" s="497"/>
      <c r="H4644" s="500"/>
      <c r="O4644" s="500"/>
      <c r="Q4644" s="498" t="s">
        <v>213</v>
      </c>
      <c r="S4644" s="499"/>
    </row>
    <row r="4645">
      <c r="B4645" s="497"/>
      <c r="H4645" s="500"/>
      <c r="O4645" s="500"/>
      <c r="Q4645" s="498" t="s">
        <v>213</v>
      </c>
      <c r="S4645" s="499"/>
    </row>
    <row r="4646">
      <c r="B4646" s="497"/>
      <c r="H4646" s="500"/>
      <c r="O4646" s="500"/>
      <c r="Q4646" s="498" t="s">
        <v>213</v>
      </c>
      <c r="S4646" s="499"/>
    </row>
    <row r="4647">
      <c r="B4647" s="497"/>
      <c r="H4647" s="500"/>
      <c r="O4647" s="500"/>
      <c r="Q4647" s="498" t="s">
        <v>213</v>
      </c>
      <c r="S4647" s="499"/>
    </row>
    <row r="4648">
      <c r="B4648" s="497"/>
      <c r="H4648" s="500"/>
      <c r="O4648" s="500"/>
      <c r="Q4648" s="498" t="s">
        <v>213</v>
      </c>
      <c r="S4648" s="499"/>
    </row>
    <row r="4649">
      <c r="B4649" s="497"/>
      <c r="H4649" s="500"/>
      <c r="O4649" s="500"/>
      <c r="Q4649" s="498" t="s">
        <v>213</v>
      </c>
      <c r="S4649" s="499"/>
    </row>
    <row r="4650">
      <c r="B4650" s="497"/>
      <c r="H4650" s="500"/>
      <c r="O4650" s="500"/>
      <c r="Q4650" s="498" t="s">
        <v>213</v>
      </c>
      <c r="S4650" s="499"/>
    </row>
    <row r="4651">
      <c r="B4651" s="497"/>
      <c r="H4651" s="500"/>
      <c r="O4651" s="500"/>
      <c r="Q4651" s="498" t="s">
        <v>213</v>
      </c>
      <c r="S4651" s="499"/>
    </row>
    <row r="4652">
      <c r="B4652" s="497"/>
      <c r="H4652" s="500"/>
      <c r="O4652" s="500"/>
      <c r="Q4652" s="498" t="s">
        <v>213</v>
      </c>
      <c r="S4652" s="499"/>
    </row>
    <row r="4653">
      <c r="B4653" s="497"/>
      <c r="H4653" s="500"/>
      <c r="O4653" s="500"/>
      <c r="Q4653" s="498" t="s">
        <v>213</v>
      </c>
      <c r="S4653" s="499"/>
    </row>
    <row r="4654">
      <c r="B4654" s="497"/>
      <c r="H4654" s="500"/>
      <c r="O4654" s="500"/>
      <c r="Q4654" s="498" t="s">
        <v>213</v>
      </c>
      <c r="S4654" s="499"/>
    </row>
    <row r="4655">
      <c r="B4655" s="497"/>
      <c r="H4655" s="500"/>
      <c r="O4655" s="500"/>
      <c r="Q4655" s="498" t="s">
        <v>213</v>
      </c>
      <c r="S4655" s="499"/>
    </row>
    <row r="4656">
      <c r="B4656" s="497"/>
      <c r="H4656" s="500"/>
      <c r="O4656" s="500"/>
      <c r="Q4656" s="498" t="s">
        <v>213</v>
      </c>
      <c r="S4656" s="499"/>
    </row>
    <row r="4657">
      <c r="B4657" s="497"/>
      <c r="H4657" s="500"/>
      <c r="O4657" s="500"/>
      <c r="Q4657" s="498" t="s">
        <v>213</v>
      </c>
      <c r="S4657" s="499"/>
    </row>
    <row r="4658">
      <c r="B4658" s="497"/>
      <c r="H4658" s="500"/>
      <c r="O4658" s="500"/>
      <c r="Q4658" s="498" t="s">
        <v>213</v>
      </c>
      <c r="S4658" s="499"/>
    </row>
    <row r="4659">
      <c r="B4659" s="497"/>
      <c r="H4659" s="500"/>
      <c r="O4659" s="500"/>
      <c r="Q4659" s="498" t="s">
        <v>213</v>
      </c>
      <c r="S4659" s="499"/>
    </row>
    <row r="4660">
      <c r="B4660" s="497"/>
      <c r="H4660" s="500"/>
      <c r="O4660" s="500"/>
      <c r="Q4660" s="498" t="s">
        <v>213</v>
      </c>
      <c r="S4660" s="499"/>
    </row>
    <row r="4661">
      <c r="B4661" s="497"/>
      <c r="H4661" s="500"/>
      <c r="O4661" s="500"/>
      <c r="Q4661" s="498" t="s">
        <v>213</v>
      </c>
      <c r="S4661" s="499"/>
    </row>
    <row r="4662">
      <c r="B4662" s="497"/>
      <c r="H4662" s="500"/>
      <c r="O4662" s="500"/>
      <c r="Q4662" s="498" t="s">
        <v>213</v>
      </c>
      <c r="S4662" s="499"/>
    </row>
    <row r="4663">
      <c r="B4663" s="497"/>
      <c r="H4663" s="500"/>
      <c r="O4663" s="500"/>
      <c r="Q4663" s="498" t="s">
        <v>213</v>
      </c>
      <c r="S4663" s="499"/>
    </row>
    <row r="4664">
      <c r="B4664" s="497"/>
      <c r="H4664" s="500"/>
      <c r="O4664" s="500"/>
      <c r="Q4664" s="498" t="s">
        <v>213</v>
      </c>
      <c r="S4664" s="499"/>
    </row>
    <row r="4665">
      <c r="B4665" s="497"/>
      <c r="H4665" s="500"/>
      <c r="O4665" s="500"/>
      <c r="Q4665" s="498" t="s">
        <v>213</v>
      </c>
      <c r="S4665" s="499"/>
    </row>
    <row r="4666">
      <c r="B4666" s="497"/>
      <c r="H4666" s="500"/>
      <c r="O4666" s="500"/>
      <c r="Q4666" s="498" t="s">
        <v>213</v>
      </c>
      <c r="S4666" s="499"/>
    </row>
    <row r="4667">
      <c r="B4667" s="497"/>
      <c r="H4667" s="500"/>
      <c r="O4667" s="500"/>
      <c r="Q4667" s="498" t="s">
        <v>213</v>
      </c>
      <c r="S4667" s="499"/>
    </row>
    <row r="4668">
      <c r="B4668" s="497"/>
      <c r="H4668" s="500"/>
      <c r="O4668" s="500"/>
      <c r="Q4668" s="498" t="s">
        <v>213</v>
      </c>
      <c r="S4668" s="499"/>
    </row>
    <row r="4669">
      <c r="B4669" s="497"/>
      <c r="H4669" s="500"/>
      <c r="O4669" s="500"/>
      <c r="Q4669" s="498" t="s">
        <v>213</v>
      </c>
      <c r="S4669" s="499"/>
    </row>
    <row r="4670">
      <c r="B4670" s="497"/>
      <c r="H4670" s="500"/>
      <c r="O4670" s="500"/>
      <c r="Q4670" s="498" t="s">
        <v>213</v>
      </c>
      <c r="S4670" s="499"/>
    </row>
    <row r="4671">
      <c r="B4671" s="497"/>
      <c r="H4671" s="500"/>
      <c r="O4671" s="500"/>
      <c r="Q4671" s="498" t="s">
        <v>213</v>
      </c>
      <c r="S4671" s="499"/>
    </row>
    <row r="4672">
      <c r="B4672" s="497"/>
      <c r="H4672" s="500"/>
      <c r="O4672" s="500"/>
      <c r="Q4672" s="498" t="s">
        <v>213</v>
      </c>
      <c r="S4672" s="499"/>
    </row>
    <row r="4673">
      <c r="B4673" s="497"/>
      <c r="H4673" s="500"/>
      <c r="O4673" s="500"/>
      <c r="Q4673" s="498" t="s">
        <v>213</v>
      </c>
      <c r="S4673" s="499"/>
    </row>
    <row r="4674">
      <c r="B4674" s="497"/>
      <c r="H4674" s="500"/>
      <c r="O4674" s="500"/>
      <c r="Q4674" s="498" t="s">
        <v>213</v>
      </c>
      <c r="S4674" s="499"/>
    </row>
    <row r="4675">
      <c r="B4675" s="497"/>
      <c r="H4675" s="500"/>
      <c r="O4675" s="500"/>
      <c r="Q4675" s="498" t="s">
        <v>213</v>
      </c>
      <c r="S4675" s="499"/>
    </row>
    <row r="4676">
      <c r="B4676" s="497"/>
      <c r="H4676" s="500"/>
      <c r="O4676" s="500"/>
      <c r="Q4676" s="498" t="s">
        <v>213</v>
      </c>
      <c r="S4676" s="499"/>
    </row>
    <row r="4677">
      <c r="B4677" s="497"/>
      <c r="H4677" s="500"/>
      <c r="O4677" s="500"/>
      <c r="Q4677" s="498" t="s">
        <v>213</v>
      </c>
      <c r="S4677" s="499"/>
    </row>
    <row r="4678">
      <c r="B4678" s="497"/>
      <c r="H4678" s="500"/>
      <c r="O4678" s="500"/>
      <c r="Q4678" s="498" t="s">
        <v>213</v>
      </c>
      <c r="S4678" s="499"/>
    </row>
    <row r="4679">
      <c r="B4679" s="497"/>
      <c r="H4679" s="500"/>
      <c r="O4679" s="500"/>
      <c r="Q4679" s="498" t="s">
        <v>213</v>
      </c>
      <c r="S4679" s="499"/>
    </row>
    <row r="4680">
      <c r="B4680" s="497"/>
      <c r="H4680" s="500"/>
      <c r="O4680" s="500"/>
      <c r="Q4680" s="498" t="s">
        <v>213</v>
      </c>
      <c r="S4680" s="499"/>
    </row>
    <row r="4681">
      <c r="B4681" s="497"/>
      <c r="H4681" s="500"/>
      <c r="O4681" s="500"/>
      <c r="Q4681" s="498" t="s">
        <v>213</v>
      </c>
      <c r="S4681" s="499"/>
    </row>
    <row r="4682">
      <c r="B4682" s="497"/>
      <c r="H4682" s="500"/>
      <c r="O4682" s="500"/>
      <c r="Q4682" s="498" t="s">
        <v>213</v>
      </c>
      <c r="S4682" s="499"/>
    </row>
    <row r="4683">
      <c r="B4683" s="497"/>
      <c r="H4683" s="500"/>
      <c r="O4683" s="500"/>
      <c r="Q4683" s="498" t="s">
        <v>213</v>
      </c>
      <c r="S4683" s="499"/>
    </row>
    <row r="4684">
      <c r="B4684" s="497"/>
      <c r="H4684" s="500"/>
      <c r="O4684" s="500"/>
      <c r="Q4684" s="498" t="s">
        <v>213</v>
      </c>
      <c r="S4684" s="499"/>
    </row>
    <row r="4685">
      <c r="B4685" s="497"/>
      <c r="H4685" s="500"/>
      <c r="O4685" s="500"/>
      <c r="Q4685" s="498" t="s">
        <v>213</v>
      </c>
      <c r="S4685" s="499"/>
    </row>
    <row r="4686">
      <c r="B4686" s="497"/>
      <c r="H4686" s="500"/>
      <c r="O4686" s="500"/>
      <c r="Q4686" s="498" t="s">
        <v>213</v>
      </c>
      <c r="S4686" s="499"/>
    </row>
    <row r="4687">
      <c r="B4687" s="497"/>
      <c r="H4687" s="500"/>
      <c r="O4687" s="500"/>
      <c r="Q4687" s="498" t="s">
        <v>213</v>
      </c>
      <c r="S4687" s="499"/>
    </row>
    <row r="4688">
      <c r="B4688" s="497"/>
      <c r="H4688" s="500"/>
      <c r="O4688" s="500"/>
      <c r="Q4688" s="498" t="s">
        <v>213</v>
      </c>
      <c r="S4688" s="499"/>
    </row>
    <row r="4689">
      <c r="B4689" s="497"/>
      <c r="H4689" s="500"/>
      <c r="O4689" s="500"/>
      <c r="Q4689" s="498" t="s">
        <v>213</v>
      </c>
      <c r="S4689" s="499"/>
    </row>
    <row r="4690">
      <c r="B4690" s="497"/>
      <c r="H4690" s="500"/>
      <c r="O4690" s="500"/>
      <c r="Q4690" s="498" t="s">
        <v>213</v>
      </c>
      <c r="S4690" s="499"/>
    </row>
    <row r="4691">
      <c r="B4691" s="497"/>
      <c r="H4691" s="500"/>
      <c r="O4691" s="500"/>
      <c r="Q4691" s="498" t="s">
        <v>213</v>
      </c>
      <c r="S4691" s="499"/>
    </row>
    <row r="4692">
      <c r="B4692" s="497"/>
      <c r="H4692" s="500"/>
      <c r="O4692" s="500"/>
      <c r="Q4692" s="498" t="s">
        <v>213</v>
      </c>
      <c r="S4692" s="499"/>
    </row>
    <row r="4693">
      <c r="B4693" s="497"/>
      <c r="H4693" s="500"/>
      <c r="O4693" s="500"/>
      <c r="Q4693" s="498" t="s">
        <v>213</v>
      </c>
      <c r="S4693" s="499"/>
    </row>
    <row r="4694">
      <c r="B4694" s="497"/>
      <c r="H4694" s="500"/>
      <c r="O4694" s="500"/>
      <c r="Q4694" s="498" t="s">
        <v>213</v>
      </c>
      <c r="S4694" s="499"/>
    </row>
    <row r="4695">
      <c r="B4695" s="497"/>
      <c r="H4695" s="500"/>
      <c r="O4695" s="500"/>
      <c r="Q4695" s="498" t="s">
        <v>213</v>
      </c>
      <c r="S4695" s="499"/>
    </row>
    <row r="4696">
      <c r="B4696" s="497"/>
      <c r="H4696" s="500"/>
      <c r="O4696" s="500"/>
      <c r="Q4696" s="498" t="s">
        <v>213</v>
      </c>
      <c r="S4696" s="499"/>
    </row>
    <row r="4697">
      <c r="B4697" s="497"/>
      <c r="H4697" s="500"/>
      <c r="O4697" s="500"/>
      <c r="Q4697" s="498" t="s">
        <v>213</v>
      </c>
      <c r="S4697" s="499"/>
    </row>
    <row r="4698">
      <c r="B4698" s="497"/>
      <c r="H4698" s="500"/>
      <c r="O4698" s="500"/>
      <c r="Q4698" s="498" t="s">
        <v>213</v>
      </c>
      <c r="S4698" s="499"/>
    </row>
    <row r="4699">
      <c r="B4699" s="497"/>
      <c r="H4699" s="500"/>
      <c r="O4699" s="500"/>
      <c r="Q4699" s="498" t="s">
        <v>213</v>
      </c>
      <c r="S4699" s="499"/>
    </row>
    <row r="4700">
      <c r="B4700" s="497"/>
      <c r="H4700" s="500"/>
      <c r="O4700" s="500"/>
      <c r="Q4700" s="498" t="s">
        <v>213</v>
      </c>
      <c r="S4700" s="499"/>
    </row>
    <row r="4701">
      <c r="B4701" s="497"/>
      <c r="H4701" s="500"/>
      <c r="O4701" s="500"/>
      <c r="Q4701" s="498" t="s">
        <v>213</v>
      </c>
      <c r="S4701" s="499"/>
    </row>
    <row r="4702">
      <c r="B4702" s="497"/>
      <c r="H4702" s="500"/>
      <c r="O4702" s="500"/>
      <c r="Q4702" s="498" t="s">
        <v>213</v>
      </c>
      <c r="S4702" s="499"/>
    </row>
    <row r="4703">
      <c r="B4703" s="497"/>
      <c r="H4703" s="500"/>
      <c r="O4703" s="500"/>
      <c r="Q4703" s="498" t="s">
        <v>213</v>
      </c>
      <c r="S4703" s="499"/>
    </row>
    <row r="4704">
      <c r="B4704" s="497"/>
      <c r="H4704" s="500"/>
      <c r="O4704" s="500"/>
      <c r="Q4704" s="498" t="s">
        <v>213</v>
      </c>
      <c r="S4704" s="499"/>
    </row>
    <row r="4705">
      <c r="B4705" s="497"/>
      <c r="H4705" s="500"/>
      <c r="O4705" s="500"/>
      <c r="Q4705" s="498" t="s">
        <v>213</v>
      </c>
      <c r="S4705" s="499"/>
    </row>
    <row r="4706">
      <c r="B4706" s="497"/>
      <c r="H4706" s="500"/>
      <c r="O4706" s="500"/>
      <c r="Q4706" s="498" t="s">
        <v>213</v>
      </c>
      <c r="S4706" s="499"/>
    </row>
    <row r="4707">
      <c r="B4707" s="497"/>
      <c r="H4707" s="500"/>
      <c r="O4707" s="500"/>
      <c r="Q4707" s="498" t="s">
        <v>213</v>
      </c>
      <c r="S4707" s="499"/>
    </row>
    <row r="4708">
      <c r="B4708" s="497"/>
      <c r="H4708" s="500"/>
      <c r="O4708" s="500"/>
      <c r="Q4708" s="498" t="s">
        <v>213</v>
      </c>
      <c r="S4708" s="499"/>
    </row>
    <row r="4709">
      <c r="B4709" s="497"/>
      <c r="H4709" s="500"/>
      <c r="O4709" s="500"/>
      <c r="Q4709" s="498" t="s">
        <v>213</v>
      </c>
      <c r="S4709" s="499"/>
    </row>
    <row r="4710">
      <c r="B4710" s="497"/>
      <c r="H4710" s="500"/>
      <c r="O4710" s="500"/>
      <c r="Q4710" s="498" t="s">
        <v>213</v>
      </c>
      <c r="S4710" s="499"/>
    </row>
    <row r="4711">
      <c r="B4711" s="497"/>
      <c r="H4711" s="500"/>
      <c r="O4711" s="500"/>
      <c r="Q4711" s="498" t="s">
        <v>213</v>
      </c>
      <c r="S4711" s="499"/>
    </row>
    <row r="4712">
      <c r="B4712" s="497"/>
      <c r="H4712" s="500"/>
      <c r="O4712" s="500"/>
      <c r="Q4712" s="498" t="s">
        <v>213</v>
      </c>
      <c r="S4712" s="499"/>
    </row>
    <row r="4713">
      <c r="B4713" s="497"/>
      <c r="H4713" s="500"/>
      <c r="O4713" s="500"/>
      <c r="Q4713" s="498" t="s">
        <v>213</v>
      </c>
      <c r="S4713" s="499"/>
    </row>
    <row r="4714">
      <c r="B4714" s="497"/>
      <c r="H4714" s="500"/>
      <c r="O4714" s="500"/>
      <c r="Q4714" s="498" t="s">
        <v>213</v>
      </c>
      <c r="S4714" s="499"/>
    </row>
    <row r="4715">
      <c r="B4715" s="497"/>
      <c r="H4715" s="500"/>
      <c r="O4715" s="500"/>
      <c r="Q4715" s="498" t="s">
        <v>213</v>
      </c>
      <c r="S4715" s="499"/>
    </row>
    <row r="4716">
      <c r="B4716" s="497"/>
      <c r="H4716" s="500"/>
      <c r="O4716" s="500"/>
      <c r="Q4716" s="498" t="s">
        <v>213</v>
      </c>
      <c r="S4716" s="499"/>
    </row>
    <row r="4717">
      <c r="B4717" s="497"/>
      <c r="H4717" s="500"/>
      <c r="O4717" s="500"/>
      <c r="Q4717" s="498" t="s">
        <v>213</v>
      </c>
      <c r="S4717" s="499"/>
    </row>
    <row r="4718">
      <c r="B4718" s="497"/>
      <c r="H4718" s="500"/>
      <c r="O4718" s="500"/>
      <c r="Q4718" s="498" t="s">
        <v>213</v>
      </c>
      <c r="S4718" s="499"/>
    </row>
    <row r="4719">
      <c r="B4719" s="497"/>
      <c r="H4719" s="500"/>
      <c r="O4719" s="500"/>
      <c r="Q4719" s="498" t="s">
        <v>213</v>
      </c>
      <c r="S4719" s="499"/>
    </row>
    <row r="4720">
      <c r="B4720" s="497"/>
      <c r="H4720" s="500"/>
      <c r="O4720" s="500"/>
      <c r="Q4720" s="498" t="s">
        <v>213</v>
      </c>
      <c r="S4720" s="499"/>
    </row>
    <row r="4721">
      <c r="B4721" s="497"/>
      <c r="H4721" s="500"/>
      <c r="O4721" s="500"/>
      <c r="Q4721" s="498" t="s">
        <v>213</v>
      </c>
      <c r="S4721" s="499"/>
    </row>
    <row r="4722">
      <c r="B4722" s="497"/>
      <c r="H4722" s="500"/>
      <c r="O4722" s="500"/>
      <c r="Q4722" s="498" t="s">
        <v>213</v>
      </c>
      <c r="S4722" s="499"/>
    </row>
    <row r="4723">
      <c r="B4723" s="497"/>
      <c r="H4723" s="500"/>
      <c r="O4723" s="500"/>
      <c r="Q4723" s="498" t="s">
        <v>213</v>
      </c>
      <c r="S4723" s="499"/>
    </row>
    <row r="4724">
      <c r="B4724" s="497"/>
      <c r="H4724" s="500"/>
      <c r="O4724" s="500"/>
      <c r="Q4724" s="498" t="s">
        <v>213</v>
      </c>
      <c r="S4724" s="499"/>
    </row>
    <row r="4725">
      <c r="B4725" s="497"/>
      <c r="H4725" s="500"/>
      <c r="O4725" s="500"/>
      <c r="Q4725" s="498" t="s">
        <v>213</v>
      </c>
      <c r="S4725" s="499"/>
    </row>
    <row r="4726">
      <c r="B4726" s="497"/>
      <c r="H4726" s="500"/>
      <c r="O4726" s="500"/>
      <c r="Q4726" s="498" t="s">
        <v>213</v>
      </c>
      <c r="S4726" s="499"/>
    </row>
    <row r="4727">
      <c r="B4727" s="497"/>
      <c r="H4727" s="500"/>
      <c r="O4727" s="500"/>
      <c r="Q4727" s="498" t="s">
        <v>213</v>
      </c>
      <c r="S4727" s="499"/>
    </row>
    <row r="4728">
      <c r="B4728" s="497"/>
      <c r="H4728" s="500"/>
      <c r="O4728" s="500"/>
      <c r="Q4728" s="498" t="s">
        <v>213</v>
      </c>
      <c r="S4728" s="499"/>
    </row>
    <row r="4729">
      <c r="B4729" s="497"/>
      <c r="H4729" s="500"/>
      <c r="O4729" s="500"/>
      <c r="Q4729" s="498" t="s">
        <v>213</v>
      </c>
      <c r="S4729" s="499"/>
    </row>
    <row r="4730">
      <c r="B4730" s="497"/>
      <c r="H4730" s="500"/>
      <c r="O4730" s="500"/>
      <c r="Q4730" s="498" t="s">
        <v>213</v>
      </c>
      <c r="S4730" s="499"/>
    </row>
    <row r="4731">
      <c r="B4731" s="497"/>
      <c r="H4731" s="500"/>
      <c r="O4731" s="500"/>
      <c r="Q4731" s="498" t="s">
        <v>213</v>
      </c>
      <c r="S4731" s="499"/>
    </row>
    <row r="4732">
      <c r="B4732" s="497"/>
      <c r="H4732" s="500"/>
      <c r="O4732" s="500"/>
      <c r="Q4732" s="498" t="s">
        <v>213</v>
      </c>
      <c r="S4732" s="499"/>
    </row>
    <row r="4733">
      <c r="B4733" s="497"/>
      <c r="H4733" s="500"/>
      <c r="O4733" s="500"/>
      <c r="Q4733" s="498" t="s">
        <v>213</v>
      </c>
      <c r="S4733" s="499"/>
    </row>
    <row r="4734">
      <c r="B4734" s="497"/>
      <c r="H4734" s="500"/>
      <c r="O4734" s="500"/>
      <c r="Q4734" s="498" t="s">
        <v>213</v>
      </c>
      <c r="S4734" s="499"/>
    </row>
    <row r="4735">
      <c r="B4735" s="497"/>
      <c r="H4735" s="500"/>
      <c r="O4735" s="500"/>
      <c r="Q4735" s="498" t="s">
        <v>213</v>
      </c>
      <c r="S4735" s="499"/>
    </row>
    <row r="4736">
      <c r="B4736" s="497"/>
      <c r="H4736" s="500"/>
      <c r="O4736" s="500"/>
      <c r="Q4736" s="498" t="s">
        <v>213</v>
      </c>
      <c r="S4736" s="499"/>
    </row>
    <row r="4737">
      <c r="B4737" s="497"/>
      <c r="H4737" s="500"/>
      <c r="O4737" s="500"/>
      <c r="Q4737" s="498" t="s">
        <v>213</v>
      </c>
      <c r="S4737" s="499"/>
    </row>
    <row r="4738">
      <c r="B4738" s="497"/>
      <c r="H4738" s="500"/>
      <c r="O4738" s="500"/>
      <c r="Q4738" s="498" t="s">
        <v>213</v>
      </c>
      <c r="S4738" s="499"/>
    </row>
    <row r="4739">
      <c r="B4739" s="497"/>
      <c r="H4739" s="500"/>
      <c r="O4739" s="500"/>
      <c r="Q4739" s="498" t="s">
        <v>213</v>
      </c>
      <c r="S4739" s="499"/>
    </row>
    <row r="4740">
      <c r="B4740" s="497"/>
      <c r="H4740" s="500"/>
      <c r="O4740" s="500"/>
      <c r="Q4740" s="498" t="s">
        <v>213</v>
      </c>
      <c r="S4740" s="499"/>
    </row>
    <row r="4741">
      <c r="B4741" s="497"/>
      <c r="H4741" s="500"/>
      <c r="O4741" s="500"/>
      <c r="Q4741" s="498" t="s">
        <v>213</v>
      </c>
      <c r="S4741" s="499"/>
    </row>
    <row r="4742">
      <c r="B4742" s="497"/>
      <c r="H4742" s="500"/>
      <c r="O4742" s="500"/>
      <c r="Q4742" s="498" t="s">
        <v>213</v>
      </c>
      <c r="S4742" s="499"/>
    </row>
    <row r="4743">
      <c r="B4743" s="497"/>
      <c r="H4743" s="500"/>
      <c r="O4743" s="500"/>
      <c r="Q4743" s="498" t="s">
        <v>213</v>
      </c>
      <c r="S4743" s="499"/>
    </row>
    <row r="4744">
      <c r="B4744" s="497"/>
      <c r="H4744" s="500"/>
      <c r="O4744" s="500"/>
      <c r="Q4744" s="498" t="s">
        <v>213</v>
      </c>
      <c r="S4744" s="499"/>
    </row>
    <row r="4745">
      <c r="B4745" s="497"/>
      <c r="H4745" s="500"/>
      <c r="O4745" s="500"/>
      <c r="Q4745" s="498" t="s">
        <v>213</v>
      </c>
      <c r="S4745" s="499"/>
    </row>
    <row r="4746">
      <c r="B4746" s="497"/>
      <c r="H4746" s="500"/>
      <c r="O4746" s="500"/>
      <c r="Q4746" s="498" t="s">
        <v>213</v>
      </c>
      <c r="S4746" s="499"/>
    </row>
    <row r="4747">
      <c r="B4747" s="497"/>
      <c r="H4747" s="500"/>
      <c r="O4747" s="500"/>
      <c r="Q4747" s="498" t="s">
        <v>213</v>
      </c>
      <c r="S4747" s="499"/>
    </row>
    <row r="4748">
      <c r="B4748" s="497"/>
      <c r="H4748" s="500"/>
      <c r="O4748" s="500"/>
      <c r="Q4748" s="498" t="s">
        <v>213</v>
      </c>
      <c r="S4748" s="499"/>
    </row>
    <row r="4749">
      <c r="B4749" s="497"/>
      <c r="H4749" s="500"/>
      <c r="O4749" s="500"/>
      <c r="Q4749" s="498" t="s">
        <v>213</v>
      </c>
      <c r="S4749" s="499"/>
    </row>
    <row r="4750">
      <c r="B4750" s="497"/>
      <c r="H4750" s="500"/>
      <c r="O4750" s="500"/>
      <c r="Q4750" s="498" t="s">
        <v>213</v>
      </c>
      <c r="S4750" s="499"/>
    </row>
    <row r="4751">
      <c r="B4751" s="497"/>
      <c r="H4751" s="500"/>
      <c r="O4751" s="500"/>
      <c r="Q4751" s="498" t="s">
        <v>213</v>
      </c>
      <c r="S4751" s="499"/>
    </row>
    <row r="4752">
      <c r="B4752" s="497"/>
      <c r="H4752" s="500"/>
      <c r="O4752" s="500"/>
      <c r="Q4752" s="498" t="s">
        <v>213</v>
      </c>
      <c r="S4752" s="499"/>
    </row>
    <row r="4753">
      <c r="B4753" s="497"/>
      <c r="H4753" s="500"/>
      <c r="O4753" s="500"/>
      <c r="Q4753" s="498" t="s">
        <v>213</v>
      </c>
      <c r="S4753" s="499"/>
    </row>
    <row r="4754">
      <c r="B4754" s="497"/>
      <c r="H4754" s="500"/>
      <c r="O4754" s="500"/>
      <c r="Q4754" s="498" t="s">
        <v>213</v>
      </c>
      <c r="S4754" s="499"/>
    </row>
    <row r="4755">
      <c r="B4755" s="497"/>
      <c r="H4755" s="500"/>
      <c r="O4755" s="500"/>
      <c r="Q4755" s="498" t="s">
        <v>213</v>
      </c>
      <c r="S4755" s="499"/>
    </row>
    <row r="4756">
      <c r="B4756" s="497"/>
      <c r="H4756" s="500"/>
      <c r="O4756" s="500"/>
      <c r="Q4756" s="498" t="s">
        <v>213</v>
      </c>
      <c r="S4756" s="499"/>
    </row>
    <row r="4757">
      <c r="B4757" s="497"/>
      <c r="H4757" s="500"/>
      <c r="O4757" s="500"/>
      <c r="Q4757" s="498" t="s">
        <v>213</v>
      </c>
      <c r="S4757" s="499"/>
    </row>
    <row r="4758">
      <c r="B4758" s="497"/>
      <c r="H4758" s="500"/>
      <c r="O4758" s="500"/>
      <c r="Q4758" s="498" t="s">
        <v>213</v>
      </c>
      <c r="S4758" s="499"/>
    </row>
    <row r="4759">
      <c r="B4759" s="497"/>
      <c r="H4759" s="500"/>
      <c r="O4759" s="500"/>
      <c r="Q4759" s="498" t="s">
        <v>213</v>
      </c>
      <c r="S4759" s="499"/>
    </row>
    <row r="4760">
      <c r="B4760" s="497"/>
      <c r="H4760" s="500"/>
      <c r="O4760" s="500"/>
      <c r="Q4760" s="498" t="s">
        <v>213</v>
      </c>
      <c r="S4760" s="499"/>
    </row>
    <row r="4761">
      <c r="B4761" s="497"/>
      <c r="H4761" s="500"/>
      <c r="O4761" s="500"/>
      <c r="Q4761" s="498" t="s">
        <v>213</v>
      </c>
      <c r="S4761" s="499"/>
    </row>
    <row r="4762">
      <c r="B4762" s="497"/>
      <c r="H4762" s="500"/>
      <c r="O4762" s="500"/>
      <c r="Q4762" s="498" t="s">
        <v>213</v>
      </c>
      <c r="S4762" s="499"/>
    </row>
    <row r="4763">
      <c r="B4763" s="497"/>
      <c r="H4763" s="500"/>
      <c r="O4763" s="500"/>
      <c r="Q4763" s="498" t="s">
        <v>213</v>
      </c>
      <c r="S4763" s="499"/>
    </row>
    <row r="4764">
      <c r="B4764" s="497"/>
      <c r="H4764" s="500"/>
      <c r="O4764" s="500"/>
      <c r="Q4764" s="498" t="s">
        <v>213</v>
      </c>
      <c r="S4764" s="499"/>
    </row>
    <row r="4765">
      <c r="B4765" s="497"/>
      <c r="H4765" s="500"/>
      <c r="O4765" s="500"/>
      <c r="Q4765" s="498" t="s">
        <v>213</v>
      </c>
      <c r="S4765" s="499"/>
    </row>
    <row r="4766">
      <c r="B4766" s="497"/>
      <c r="H4766" s="500"/>
      <c r="O4766" s="500"/>
      <c r="Q4766" s="498" t="s">
        <v>213</v>
      </c>
      <c r="S4766" s="499"/>
    </row>
    <row r="4767">
      <c r="B4767" s="497"/>
      <c r="H4767" s="500"/>
      <c r="O4767" s="500"/>
      <c r="Q4767" s="498" t="s">
        <v>213</v>
      </c>
      <c r="S4767" s="499"/>
    </row>
    <row r="4768">
      <c r="B4768" s="497"/>
      <c r="H4768" s="500"/>
      <c r="O4768" s="500"/>
      <c r="Q4768" s="498" t="s">
        <v>213</v>
      </c>
      <c r="S4768" s="499"/>
    </row>
    <row r="4769">
      <c r="B4769" s="497"/>
      <c r="H4769" s="500"/>
      <c r="O4769" s="500"/>
      <c r="Q4769" s="498" t="s">
        <v>213</v>
      </c>
      <c r="S4769" s="499"/>
    </row>
    <row r="4770">
      <c r="B4770" s="497"/>
      <c r="H4770" s="500"/>
      <c r="O4770" s="500"/>
      <c r="Q4770" s="498" t="s">
        <v>213</v>
      </c>
      <c r="S4770" s="499"/>
    </row>
    <row r="4771">
      <c r="B4771" s="497"/>
      <c r="H4771" s="500"/>
      <c r="O4771" s="500"/>
      <c r="Q4771" s="498" t="s">
        <v>213</v>
      </c>
      <c r="S4771" s="499"/>
    </row>
    <row r="4772">
      <c r="B4772" s="497"/>
      <c r="H4772" s="500"/>
      <c r="O4772" s="500"/>
      <c r="Q4772" s="498" t="s">
        <v>213</v>
      </c>
      <c r="S4772" s="499"/>
    </row>
    <row r="4773">
      <c r="B4773" s="497"/>
      <c r="H4773" s="500"/>
      <c r="O4773" s="500"/>
      <c r="Q4773" s="498" t="s">
        <v>213</v>
      </c>
      <c r="S4773" s="499"/>
    </row>
    <row r="4774">
      <c r="B4774" s="497"/>
      <c r="H4774" s="500"/>
      <c r="O4774" s="500"/>
      <c r="Q4774" s="498" t="s">
        <v>213</v>
      </c>
      <c r="S4774" s="499"/>
    </row>
    <row r="4775">
      <c r="B4775" s="497"/>
      <c r="H4775" s="500"/>
      <c r="O4775" s="500"/>
      <c r="Q4775" s="498" t="s">
        <v>213</v>
      </c>
      <c r="S4775" s="499"/>
    </row>
    <row r="4776">
      <c r="B4776" s="497"/>
      <c r="H4776" s="500"/>
      <c r="O4776" s="500"/>
      <c r="Q4776" s="498" t="s">
        <v>213</v>
      </c>
      <c r="S4776" s="499"/>
    </row>
    <row r="4777">
      <c r="B4777" s="497"/>
      <c r="H4777" s="500"/>
      <c r="O4777" s="500"/>
      <c r="Q4777" s="498" t="s">
        <v>213</v>
      </c>
      <c r="S4777" s="499"/>
    </row>
    <row r="4778">
      <c r="B4778" s="497"/>
      <c r="H4778" s="500"/>
      <c r="O4778" s="500"/>
      <c r="Q4778" s="498" t="s">
        <v>213</v>
      </c>
      <c r="S4778" s="499"/>
    </row>
    <row r="4779">
      <c r="B4779" s="497"/>
      <c r="H4779" s="500"/>
      <c r="O4779" s="500"/>
      <c r="Q4779" s="498" t="s">
        <v>213</v>
      </c>
      <c r="S4779" s="499"/>
    </row>
    <row r="4780">
      <c r="B4780" s="497"/>
      <c r="H4780" s="500"/>
      <c r="O4780" s="500"/>
      <c r="Q4780" s="498" t="s">
        <v>213</v>
      </c>
      <c r="S4780" s="499"/>
    </row>
    <row r="4781">
      <c r="B4781" s="497"/>
      <c r="H4781" s="500"/>
      <c r="O4781" s="500"/>
      <c r="Q4781" s="498" t="s">
        <v>213</v>
      </c>
      <c r="S4781" s="499"/>
    </row>
    <row r="4782">
      <c r="B4782" s="497"/>
      <c r="H4782" s="500"/>
      <c r="O4782" s="500"/>
      <c r="Q4782" s="498" t="s">
        <v>213</v>
      </c>
      <c r="S4782" s="499"/>
    </row>
    <row r="4783">
      <c r="B4783" s="497"/>
      <c r="H4783" s="500"/>
      <c r="O4783" s="500"/>
      <c r="Q4783" s="498" t="s">
        <v>213</v>
      </c>
      <c r="S4783" s="499"/>
    </row>
    <row r="4784">
      <c r="B4784" s="497"/>
      <c r="H4784" s="500"/>
      <c r="O4784" s="500"/>
      <c r="Q4784" s="498" t="s">
        <v>213</v>
      </c>
      <c r="S4784" s="499"/>
    </row>
    <row r="4785">
      <c r="B4785" s="497"/>
      <c r="H4785" s="500"/>
      <c r="O4785" s="500"/>
      <c r="Q4785" s="498" t="s">
        <v>213</v>
      </c>
      <c r="S4785" s="499"/>
    </row>
    <row r="4786">
      <c r="B4786" s="497"/>
      <c r="H4786" s="500"/>
      <c r="O4786" s="500"/>
      <c r="Q4786" s="498" t="s">
        <v>213</v>
      </c>
      <c r="S4786" s="499"/>
    </row>
    <row r="4787">
      <c r="B4787" s="497"/>
      <c r="H4787" s="500"/>
      <c r="O4787" s="500"/>
      <c r="Q4787" s="498" t="s">
        <v>213</v>
      </c>
      <c r="S4787" s="499"/>
    </row>
    <row r="4788">
      <c r="B4788" s="497"/>
      <c r="H4788" s="500"/>
      <c r="O4788" s="500"/>
      <c r="Q4788" s="498" t="s">
        <v>213</v>
      </c>
      <c r="S4788" s="499"/>
    </row>
    <row r="4789">
      <c r="B4789" s="497"/>
      <c r="H4789" s="500"/>
      <c r="O4789" s="500"/>
      <c r="Q4789" s="498" t="s">
        <v>213</v>
      </c>
      <c r="S4789" s="499"/>
    </row>
    <row r="4790">
      <c r="B4790" s="497"/>
      <c r="H4790" s="500"/>
      <c r="O4790" s="500"/>
      <c r="Q4790" s="498" t="s">
        <v>213</v>
      </c>
      <c r="S4790" s="499"/>
    </row>
    <row r="4791">
      <c r="B4791" s="497"/>
      <c r="H4791" s="500"/>
      <c r="O4791" s="500"/>
      <c r="Q4791" s="498" t="s">
        <v>213</v>
      </c>
      <c r="S4791" s="499"/>
    </row>
    <row r="4792">
      <c r="B4792" s="497"/>
      <c r="H4792" s="500"/>
      <c r="O4792" s="500"/>
      <c r="Q4792" s="498" t="s">
        <v>213</v>
      </c>
      <c r="S4792" s="499"/>
    </row>
    <row r="4793">
      <c r="B4793" s="497"/>
      <c r="H4793" s="500"/>
      <c r="O4793" s="500"/>
      <c r="Q4793" s="498" t="s">
        <v>213</v>
      </c>
      <c r="S4793" s="499"/>
    </row>
    <row r="4794">
      <c r="B4794" s="497"/>
      <c r="H4794" s="500"/>
      <c r="O4794" s="500"/>
      <c r="Q4794" s="498" t="s">
        <v>213</v>
      </c>
      <c r="S4794" s="499"/>
    </row>
    <row r="4795">
      <c r="B4795" s="497"/>
      <c r="H4795" s="500"/>
      <c r="O4795" s="500"/>
      <c r="Q4795" s="498" t="s">
        <v>213</v>
      </c>
      <c r="S4795" s="499"/>
    </row>
    <row r="4796">
      <c r="B4796" s="497"/>
      <c r="H4796" s="500"/>
      <c r="O4796" s="500"/>
      <c r="Q4796" s="498" t="s">
        <v>213</v>
      </c>
      <c r="S4796" s="499"/>
    </row>
    <row r="4797">
      <c r="B4797" s="497"/>
      <c r="H4797" s="500"/>
      <c r="O4797" s="500"/>
      <c r="Q4797" s="498" t="s">
        <v>213</v>
      </c>
      <c r="S4797" s="499"/>
    </row>
    <row r="4798">
      <c r="B4798" s="497"/>
      <c r="H4798" s="500"/>
      <c r="O4798" s="500"/>
      <c r="Q4798" s="498" t="s">
        <v>213</v>
      </c>
      <c r="S4798" s="499"/>
    </row>
    <row r="4799">
      <c r="B4799" s="497"/>
      <c r="H4799" s="500"/>
      <c r="O4799" s="500"/>
      <c r="Q4799" s="498" t="s">
        <v>213</v>
      </c>
      <c r="S4799" s="499"/>
    </row>
    <row r="4800">
      <c r="B4800" s="497"/>
      <c r="H4800" s="500"/>
      <c r="O4800" s="500"/>
      <c r="Q4800" s="498" t="s">
        <v>213</v>
      </c>
      <c r="S4800" s="499"/>
    </row>
    <row r="4801">
      <c r="B4801" s="497"/>
      <c r="H4801" s="500"/>
      <c r="O4801" s="500"/>
      <c r="Q4801" s="498" t="s">
        <v>213</v>
      </c>
      <c r="S4801" s="499"/>
    </row>
    <row r="4802">
      <c r="B4802" s="497"/>
      <c r="H4802" s="500"/>
      <c r="O4802" s="500"/>
      <c r="Q4802" s="498" t="s">
        <v>213</v>
      </c>
      <c r="S4802" s="499"/>
    </row>
    <row r="4803">
      <c r="B4803" s="497"/>
      <c r="H4803" s="500"/>
      <c r="O4803" s="500"/>
      <c r="Q4803" s="498" t="s">
        <v>213</v>
      </c>
      <c r="S4803" s="499"/>
    </row>
    <row r="4804">
      <c r="B4804" s="497"/>
      <c r="H4804" s="500"/>
      <c r="O4804" s="500"/>
      <c r="Q4804" s="498" t="s">
        <v>213</v>
      </c>
      <c r="S4804" s="499"/>
    </row>
    <row r="4805">
      <c r="B4805" s="497"/>
      <c r="H4805" s="500"/>
      <c r="O4805" s="500"/>
      <c r="Q4805" s="498" t="s">
        <v>213</v>
      </c>
      <c r="S4805" s="499"/>
    </row>
    <row r="4806">
      <c r="B4806" s="497"/>
      <c r="H4806" s="500"/>
      <c r="O4806" s="500"/>
      <c r="Q4806" s="498" t="s">
        <v>213</v>
      </c>
      <c r="S4806" s="499"/>
    </row>
    <row r="4807">
      <c r="B4807" s="497"/>
      <c r="H4807" s="500"/>
      <c r="O4807" s="500"/>
      <c r="Q4807" s="498" t="s">
        <v>213</v>
      </c>
      <c r="S4807" s="499"/>
    </row>
    <row r="4808">
      <c r="B4808" s="497"/>
      <c r="H4808" s="500"/>
      <c r="O4808" s="500"/>
      <c r="Q4808" s="498" t="s">
        <v>213</v>
      </c>
      <c r="S4808" s="499"/>
    </row>
    <row r="4809">
      <c r="B4809" s="497"/>
      <c r="H4809" s="500"/>
      <c r="O4809" s="500"/>
      <c r="Q4809" s="498" t="s">
        <v>213</v>
      </c>
      <c r="S4809" s="499"/>
    </row>
    <row r="4810">
      <c r="B4810" s="497"/>
      <c r="H4810" s="500"/>
      <c r="O4810" s="500"/>
      <c r="Q4810" s="498" t="s">
        <v>213</v>
      </c>
      <c r="S4810" s="499"/>
    </row>
    <row r="4811">
      <c r="B4811" s="497"/>
      <c r="H4811" s="500"/>
      <c r="O4811" s="500"/>
      <c r="Q4811" s="498" t="s">
        <v>213</v>
      </c>
      <c r="S4811" s="499"/>
    </row>
    <row r="4812">
      <c r="B4812" s="497"/>
      <c r="H4812" s="500"/>
      <c r="O4812" s="500"/>
      <c r="Q4812" s="498" t="s">
        <v>213</v>
      </c>
      <c r="S4812" s="499"/>
    </row>
    <row r="4813">
      <c r="B4813" s="497"/>
      <c r="H4813" s="500"/>
      <c r="O4813" s="500"/>
      <c r="Q4813" s="498" t="s">
        <v>213</v>
      </c>
      <c r="S4813" s="499"/>
    </row>
    <row r="4814">
      <c r="B4814" s="497"/>
      <c r="H4814" s="500"/>
      <c r="O4814" s="500"/>
      <c r="Q4814" s="498" t="s">
        <v>213</v>
      </c>
      <c r="S4814" s="499"/>
    </row>
    <row r="4815">
      <c r="B4815" s="497"/>
      <c r="H4815" s="500"/>
      <c r="O4815" s="500"/>
      <c r="Q4815" s="498" t="s">
        <v>213</v>
      </c>
      <c r="S4815" s="499"/>
    </row>
    <row r="4816">
      <c r="B4816" s="497"/>
      <c r="H4816" s="500"/>
      <c r="O4816" s="500"/>
      <c r="Q4816" s="498" t="s">
        <v>213</v>
      </c>
      <c r="S4816" s="499"/>
    </row>
    <row r="4817">
      <c r="B4817" s="497"/>
      <c r="H4817" s="500"/>
      <c r="O4817" s="500"/>
      <c r="Q4817" s="498" t="s">
        <v>213</v>
      </c>
      <c r="S4817" s="499"/>
    </row>
    <row r="4818">
      <c r="B4818" s="497"/>
      <c r="H4818" s="500"/>
      <c r="O4818" s="500"/>
      <c r="Q4818" s="498" t="s">
        <v>213</v>
      </c>
      <c r="S4818" s="499"/>
    </row>
    <row r="4819">
      <c r="B4819" s="497"/>
      <c r="H4819" s="500"/>
      <c r="O4819" s="500"/>
      <c r="Q4819" s="498" t="s">
        <v>213</v>
      </c>
      <c r="S4819" s="499"/>
    </row>
    <row r="4820">
      <c r="B4820" s="497"/>
      <c r="H4820" s="500"/>
      <c r="O4820" s="500"/>
      <c r="Q4820" s="498" t="s">
        <v>213</v>
      </c>
      <c r="S4820" s="499"/>
    </row>
    <row r="4821">
      <c r="B4821" s="497"/>
      <c r="H4821" s="500"/>
      <c r="O4821" s="500"/>
      <c r="Q4821" s="498" t="s">
        <v>213</v>
      </c>
      <c r="S4821" s="499"/>
    </row>
    <row r="4822">
      <c r="B4822" s="497"/>
      <c r="H4822" s="500"/>
      <c r="O4822" s="500"/>
      <c r="Q4822" s="498" t="s">
        <v>213</v>
      </c>
      <c r="S4822" s="499"/>
    </row>
    <row r="4823">
      <c r="B4823" s="497"/>
      <c r="H4823" s="500"/>
      <c r="O4823" s="500"/>
      <c r="Q4823" s="498" t="s">
        <v>213</v>
      </c>
      <c r="S4823" s="499"/>
    </row>
    <row r="4824">
      <c r="B4824" s="497"/>
      <c r="H4824" s="500"/>
      <c r="O4824" s="500"/>
      <c r="Q4824" s="498" t="s">
        <v>213</v>
      </c>
      <c r="S4824" s="499"/>
    </row>
    <row r="4825">
      <c r="B4825" s="497"/>
      <c r="H4825" s="500"/>
      <c r="O4825" s="500"/>
      <c r="Q4825" s="498" t="s">
        <v>213</v>
      </c>
      <c r="S4825" s="499"/>
    </row>
    <row r="4826">
      <c r="B4826" s="497"/>
      <c r="H4826" s="500"/>
      <c r="O4826" s="500"/>
      <c r="Q4826" s="498" t="s">
        <v>213</v>
      </c>
      <c r="S4826" s="499"/>
    </row>
    <row r="4827">
      <c r="B4827" s="497"/>
      <c r="H4827" s="500"/>
      <c r="O4827" s="500"/>
      <c r="Q4827" s="498" t="s">
        <v>213</v>
      </c>
      <c r="S4827" s="499"/>
    </row>
    <row r="4828">
      <c r="B4828" s="497"/>
      <c r="H4828" s="500"/>
      <c r="O4828" s="500"/>
      <c r="Q4828" s="498" t="s">
        <v>213</v>
      </c>
      <c r="S4828" s="499"/>
    </row>
    <row r="4829">
      <c r="B4829" s="497"/>
      <c r="H4829" s="500"/>
      <c r="O4829" s="500"/>
      <c r="Q4829" s="498" t="s">
        <v>213</v>
      </c>
      <c r="S4829" s="499"/>
    </row>
    <row r="4830">
      <c r="B4830" s="497"/>
      <c r="H4830" s="500"/>
      <c r="O4830" s="500"/>
      <c r="Q4830" s="498" t="s">
        <v>213</v>
      </c>
      <c r="S4830" s="499"/>
    </row>
    <row r="4831">
      <c r="B4831" s="497"/>
      <c r="H4831" s="500"/>
      <c r="O4831" s="500"/>
      <c r="Q4831" s="498" t="s">
        <v>213</v>
      </c>
      <c r="S4831" s="499"/>
    </row>
    <row r="4832">
      <c r="B4832" s="497"/>
      <c r="H4832" s="500"/>
      <c r="O4832" s="500"/>
      <c r="Q4832" s="498" t="s">
        <v>213</v>
      </c>
      <c r="S4832" s="499"/>
    </row>
    <row r="4833">
      <c r="B4833" s="497"/>
      <c r="H4833" s="500"/>
      <c r="O4833" s="500"/>
      <c r="Q4833" s="498" t="s">
        <v>213</v>
      </c>
      <c r="S4833" s="499"/>
    </row>
    <row r="4834">
      <c r="B4834" s="497"/>
      <c r="H4834" s="500"/>
      <c r="O4834" s="500"/>
      <c r="Q4834" s="498" t="s">
        <v>213</v>
      </c>
      <c r="S4834" s="499"/>
    </row>
    <row r="4835">
      <c r="B4835" s="497"/>
      <c r="H4835" s="500"/>
      <c r="O4835" s="500"/>
      <c r="Q4835" s="498" t="s">
        <v>213</v>
      </c>
      <c r="S4835" s="499"/>
    </row>
    <row r="4836">
      <c r="B4836" s="497"/>
      <c r="H4836" s="500"/>
      <c r="O4836" s="500"/>
      <c r="Q4836" s="498" t="s">
        <v>213</v>
      </c>
      <c r="S4836" s="499"/>
    </row>
    <row r="4837">
      <c r="B4837" s="497"/>
      <c r="H4837" s="500"/>
      <c r="O4837" s="500"/>
      <c r="Q4837" s="498" t="s">
        <v>213</v>
      </c>
      <c r="S4837" s="499"/>
    </row>
    <row r="4838">
      <c r="B4838" s="497"/>
      <c r="H4838" s="500"/>
      <c r="O4838" s="500"/>
      <c r="Q4838" s="498" t="s">
        <v>213</v>
      </c>
      <c r="S4838" s="499"/>
    </row>
    <row r="4839">
      <c r="B4839" s="497"/>
      <c r="H4839" s="500"/>
      <c r="O4839" s="500"/>
      <c r="Q4839" s="498" t="s">
        <v>213</v>
      </c>
      <c r="S4839" s="499"/>
    </row>
    <row r="4840">
      <c r="B4840" s="497"/>
      <c r="H4840" s="500"/>
      <c r="O4840" s="500"/>
      <c r="Q4840" s="498" t="s">
        <v>213</v>
      </c>
      <c r="S4840" s="499"/>
    </row>
    <row r="4841">
      <c r="B4841" s="497"/>
      <c r="H4841" s="500"/>
      <c r="O4841" s="500"/>
      <c r="Q4841" s="498" t="s">
        <v>213</v>
      </c>
      <c r="S4841" s="499"/>
    </row>
    <row r="4842">
      <c r="B4842" s="497"/>
      <c r="H4842" s="500"/>
      <c r="O4842" s="500"/>
      <c r="Q4842" s="498" t="s">
        <v>213</v>
      </c>
      <c r="S4842" s="499"/>
    </row>
    <row r="4843">
      <c r="B4843" s="497"/>
      <c r="H4843" s="500"/>
      <c r="O4843" s="500"/>
      <c r="Q4843" s="498" t="s">
        <v>213</v>
      </c>
      <c r="S4843" s="499"/>
    </row>
    <row r="4844">
      <c r="B4844" s="497"/>
      <c r="H4844" s="500"/>
      <c r="O4844" s="500"/>
      <c r="Q4844" s="498" t="s">
        <v>213</v>
      </c>
      <c r="S4844" s="499"/>
    </row>
    <row r="4845">
      <c r="B4845" s="497"/>
      <c r="H4845" s="500"/>
      <c r="O4845" s="500"/>
      <c r="Q4845" s="498" t="s">
        <v>213</v>
      </c>
      <c r="S4845" s="499"/>
    </row>
    <row r="4846">
      <c r="B4846" s="497"/>
      <c r="H4846" s="500"/>
      <c r="O4846" s="500"/>
      <c r="Q4846" s="498" t="s">
        <v>213</v>
      </c>
      <c r="S4846" s="499"/>
    </row>
    <row r="4847">
      <c r="B4847" s="497"/>
      <c r="H4847" s="500"/>
      <c r="O4847" s="500"/>
      <c r="Q4847" s="498" t="s">
        <v>213</v>
      </c>
      <c r="S4847" s="499"/>
    </row>
    <row r="4848">
      <c r="B4848" s="497"/>
      <c r="H4848" s="500"/>
      <c r="O4848" s="500"/>
      <c r="Q4848" s="498" t="s">
        <v>213</v>
      </c>
      <c r="S4848" s="499"/>
    </row>
    <row r="4849">
      <c r="B4849" s="497"/>
      <c r="H4849" s="500"/>
      <c r="O4849" s="500"/>
      <c r="Q4849" s="498" t="s">
        <v>213</v>
      </c>
      <c r="S4849" s="499"/>
    </row>
    <row r="4850">
      <c r="B4850" s="497"/>
      <c r="H4850" s="500"/>
      <c r="O4850" s="500"/>
      <c r="Q4850" s="498" t="s">
        <v>213</v>
      </c>
      <c r="S4850" s="499"/>
    </row>
    <row r="4851">
      <c r="B4851" s="497"/>
      <c r="H4851" s="500"/>
      <c r="O4851" s="500"/>
      <c r="Q4851" s="498" t="s">
        <v>213</v>
      </c>
      <c r="S4851" s="499"/>
    </row>
    <row r="4852">
      <c r="B4852" s="497"/>
      <c r="H4852" s="500"/>
      <c r="O4852" s="500"/>
      <c r="Q4852" s="498" t="s">
        <v>213</v>
      </c>
      <c r="S4852" s="499"/>
    </row>
    <row r="4853">
      <c r="B4853" s="497"/>
      <c r="H4853" s="500"/>
      <c r="O4853" s="500"/>
      <c r="Q4853" s="498" t="s">
        <v>213</v>
      </c>
      <c r="S4853" s="499"/>
    </row>
    <row r="4854">
      <c r="B4854" s="497"/>
      <c r="H4854" s="500"/>
      <c r="O4854" s="500"/>
      <c r="Q4854" s="498" t="s">
        <v>213</v>
      </c>
      <c r="S4854" s="499"/>
    </row>
    <row r="4855">
      <c r="B4855" s="497"/>
      <c r="H4855" s="500"/>
      <c r="O4855" s="500"/>
      <c r="Q4855" s="498" t="s">
        <v>213</v>
      </c>
      <c r="S4855" s="499"/>
    </row>
    <row r="4856">
      <c r="B4856" s="497"/>
      <c r="H4856" s="500"/>
      <c r="O4856" s="500"/>
      <c r="Q4856" s="498" t="s">
        <v>213</v>
      </c>
      <c r="S4856" s="499"/>
    </row>
    <row r="4857">
      <c r="B4857" s="497"/>
      <c r="H4857" s="500"/>
      <c r="O4857" s="500"/>
      <c r="Q4857" s="498" t="s">
        <v>213</v>
      </c>
      <c r="S4857" s="499"/>
    </row>
    <row r="4858">
      <c r="B4858" s="497"/>
      <c r="H4858" s="500"/>
      <c r="O4858" s="500"/>
      <c r="Q4858" s="498" t="s">
        <v>213</v>
      </c>
      <c r="S4858" s="499"/>
    </row>
    <row r="4859">
      <c r="B4859" s="497"/>
      <c r="H4859" s="500"/>
      <c r="O4859" s="500"/>
      <c r="Q4859" s="498" t="s">
        <v>213</v>
      </c>
      <c r="S4859" s="499"/>
    </row>
    <row r="4860">
      <c r="B4860" s="497"/>
      <c r="H4860" s="500"/>
      <c r="O4860" s="500"/>
      <c r="Q4860" s="498" t="s">
        <v>213</v>
      </c>
      <c r="S4860" s="499"/>
    </row>
    <row r="4861">
      <c r="B4861" s="497"/>
      <c r="H4861" s="500"/>
      <c r="O4861" s="500"/>
      <c r="Q4861" s="498" t="s">
        <v>213</v>
      </c>
      <c r="S4861" s="499"/>
    </row>
    <row r="4862">
      <c r="B4862" s="497"/>
      <c r="H4862" s="500"/>
      <c r="O4862" s="500"/>
      <c r="Q4862" s="498" t="s">
        <v>213</v>
      </c>
      <c r="S4862" s="499"/>
    </row>
    <row r="4863">
      <c r="B4863" s="497"/>
      <c r="H4863" s="500"/>
      <c r="O4863" s="500"/>
      <c r="Q4863" s="498" t="s">
        <v>213</v>
      </c>
      <c r="S4863" s="499"/>
    </row>
    <row r="4864">
      <c r="B4864" s="497"/>
      <c r="H4864" s="500"/>
      <c r="O4864" s="500"/>
      <c r="Q4864" s="498" t="s">
        <v>213</v>
      </c>
      <c r="S4864" s="499"/>
    </row>
    <row r="4865">
      <c r="B4865" s="497"/>
      <c r="H4865" s="500"/>
      <c r="O4865" s="500"/>
      <c r="Q4865" s="498" t="s">
        <v>213</v>
      </c>
      <c r="S4865" s="499"/>
    </row>
    <row r="4866">
      <c r="B4866" s="497"/>
      <c r="H4866" s="500"/>
      <c r="O4866" s="500"/>
      <c r="Q4866" s="498" t="s">
        <v>213</v>
      </c>
      <c r="S4866" s="499"/>
    </row>
    <row r="4867">
      <c r="B4867" s="497"/>
      <c r="H4867" s="500"/>
      <c r="O4867" s="500"/>
      <c r="Q4867" s="498" t="s">
        <v>213</v>
      </c>
      <c r="S4867" s="499"/>
    </row>
    <row r="4868">
      <c r="B4868" s="497"/>
      <c r="H4868" s="500"/>
      <c r="O4868" s="500"/>
      <c r="Q4868" s="498" t="s">
        <v>213</v>
      </c>
      <c r="S4868" s="499"/>
    </row>
    <row r="4869">
      <c r="B4869" s="497"/>
      <c r="H4869" s="500"/>
      <c r="O4869" s="500"/>
      <c r="Q4869" s="498" t="s">
        <v>213</v>
      </c>
      <c r="S4869" s="499"/>
    </row>
    <row r="4870">
      <c r="B4870" s="497"/>
      <c r="H4870" s="500"/>
      <c r="O4870" s="500"/>
      <c r="Q4870" s="498" t="s">
        <v>213</v>
      </c>
      <c r="S4870" s="499"/>
    </row>
    <row r="4871">
      <c r="B4871" s="497"/>
      <c r="H4871" s="500"/>
      <c r="O4871" s="500"/>
      <c r="Q4871" s="498" t="s">
        <v>213</v>
      </c>
      <c r="S4871" s="499"/>
    </row>
    <row r="4872">
      <c r="B4872" s="497"/>
      <c r="H4872" s="500"/>
      <c r="O4872" s="500"/>
      <c r="Q4872" s="498" t="s">
        <v>213</v>
      </c>
      <c r="S4872" s="499"/>
    </row>
    <row r="4873">
      <c r="B4873" s="497"/>
      <c r="H4873" s="500"/>
      <c r="O4873" s="500"/>
      <c r="Q4873" s="498" t="s">
        <v>213</v>
      </c>
      <c r="S4873" s="499"/>
    </row>
    <row r="4874">
      <c r="B4874" s="497"/>
      <c r="H4874" s="500"/>
      <c r="O4874" s="500"/>
      <c r="Q4874" s="498" t="s">
        <v>213</v>
      </c>
      <c r="S4874" s="499"/>
    </row>
    <row r="4875">
      <c r="B4875" s="497"/>
      <c r="H4875" s="500"/>
      <c r="O4875" s="500"/>
      <c r="Q4875" s="498" t="s">
        <v>213</v>
      </c>
      <c r="S4875" s="499"/>
    </row>
    <row r="4876">
      <c r="B4876" s="497"/>
      <c r="H4876" s="500"/>
      <c r="O4876" s="500"/>
      <c r="Q4876" s="498" t="s">
        <v>213</v>
      </c>
      <c r="S4876" s="499"/>
    </row>
    <row r="4877">
      <c r="B4877" s="497"/>
      <c r="H4877" s="500"/>
      <c r="O4877" s="500"/>
      <c r="Q4877" s="498" t="s">
        <v>213</v>
      </c>
      <c r="S4877" s="499"/>
    </row>
    <row r="4878">
      <c r="B4878" s="497"/>
      <c r="H4878" s="500"/>
      <c r="O4878" s="500"/>
      <c r="Q4878" s="498" t="s">
        <v>213</v>
      </c>
      <c r="S4878" s="499"/>
    </row>
    <row r="4879">
      <c r="B4879" s="497"/>
      <c r="H4879" s="500"/>
      <c r="O4879" s="500"/>
      <c r="Q4879" s="498" t="s">
        <v>213</v>
      </c>
      <c r="S4879" s="499"/>
    </row>
    <row r="4880">
      <c r="B4880" s="497"/>
      <c r="H4880" s="500"/>
      <c r="O4880" s="500"/>
      <c r="Q4880" s="498" t="s">
        <v>213</v>
      </c>
      <c r="S4880" s="499"/>
    </row>
    <row r="4881">
      <c r="B4881" s="497"/>
      <c r="H4881" s="500"/>
      <c r="O4881" s="500"/>
      <c r="Q4881" s="498" t="s">
        <v>213</v>
      </c>
      <c r="S4881" s="499"/>
    </row>
    <row r="4882">
      <c r="B4882" s="497"/>
      <c r="H4882" s="500"/>
      <c r="O4882" s="500"/>
      <c r="Q4882" s="498" t="s">
        <v>213</v>
      </c>
      <c r="S4882" s="499"/>
    </row>
    <row r="4883">
      <c r="B4883" s="497"/>
      <c r="H4883" s="500"/>
      <c r="O4883" s="500"/>
      <c r="Q4883" s="498" t="s">
        <v>213</v>
      </c>
      <c r="S4883" s="499"/>
    </row>
    <row r="4884">
      <c r="B4884" s="497"/>
      <c r="H4884" s="500"/>
      <c r="O4884" s="500"/>
      <c r="Q4884" s="498" t="s">
        <v>213</v>
      </c>
      <c r="S4884" s="499"/>
    </row>
    <row r="4885">
      <c r="B4885" s="497"/>
      <c r="H4885" s="500"/>
      <c r="O4885" s="500"/>
      <c r="Q4885" s="498" t="s">
        <v>213</v>
      </c>
      <c r="S4885" s="499"/>
    </row>
    <row r="4886">
      <c r="B4886" s="497"/>
      <c r="H4886" s="500"/>
      <c r="O4886" s="500"/>
      <c r="Q4886" s="498" t="s">
        <v>213</v>
      </c>
      <c r="S4886" s="499"/>
    </row>
    <row r="4887">
      <c r="B4887" s="497"/>
      <c r="H4887" s="500"/>
      <c r="O4887" s="500"/>
      <c r="Q4887" s="498" t="s">
        <v>213</v>
      </c>
      <c r="S4887" s="499"/>
    </row>
    <row r="4888">
      <c r="B4888" s="497"/>
      <c r="H4888" s="500"/>
      <c r="O4888" s="500"/>
      <c r="Q4888" s="498" t="s">
        <v>213</v>
      </c>
      <c r="S4888" s="499"/>
    </row>
    <row r="4889">
      <c r="B4889" s="497"/>
      <c r="H4889" s="500"/>
      <c r="O4889" s="500"/>
      <c r="Q4889" s="498" t="s">
        <v>213</v>
      </c>
      <c r="S4889" s="499"/>
    </row>
    <row r="4890">
      <c r="B4890" s="497"/>
      <c r="H4890" s="500"/>
      <c r="O4890" s="500"/>
      <c r="Q4890" s="498" t="s">
        <v>213</v>
      </c>
      <c r="S4890" s="499"/>
    </row>
    <row r="4891">
      <c r="B4891" s="497"/>
      <c r="H4891" s="500"/>
      <c r="O4891" s="500"/>
      <c r="Q4891" s="498" t="s">
        <v>213</v>
      </c>
      <c r="S4891" s="499"/>
    </row>
    <row r="4892">
      <c r="B4892" s="497"/>
      <c r="H4892" s="500"/>
      <c r="O4892" s="500"/>
      <c r="Q4892" s="498" t="s">
        <v>213</v>
      </c>
      <c r="S4892" s="499"/>
    </row>
    <row r="4893">
      <c r="B4893" s="497"/>
      <c r="H4893" s="500"/>
      <c r="O4893" s="500"/>
      <c r="Q4893" s="498" t="s">
        <v>213</v>
      </c>
      <c r="S4893" s="499"/>
    </row>
    <row r="4894">
      <c r="B4894" s="497"/>
      <c r="H4894" s="500"/>
      <c r="O4894" s="500"/>
      <c r="Q4894" s="498" t="s">
        <v>213</v>
      </c>
      <c r="S4894" s="499"/>
    </row>
    <row r="4895">
      <c r="B4895" s="497"/>
      <c r="H4895" s="500"/>
      <c r="O4895" s="500"/>
      <c r="Q4895" s="498" t="s">
        <v>213</v>
      </c>
      <c r="S4895" s="499"/>
    </row>
    <row r="4896">
      <c r="B4896" s="497"/>
      <c r="H4896" s="500"/>
      <c r="O4896" s="500"/>
      <c r="Q4896" s="498" t="s">
        <v>213</v>
      </c>
      <c r="S4896" s="499"/>
    </row>
    <row r="4897">
      <c r="B4897" s="497"/>
      <c r="H4897" s="500"/>
      <c r="O4897" s="500"/>
      <c r="Q4897" s="498" t="s">
        <v>213</v>
      </c>
      <c r="S4897" s="499"/>
    </row>
    <row r="4898">
      <c r="B4898" s="497"/>
      <c r="H4898" s="500"/>
      <c r="O4898" s="500"/>
      <c r="Q4898" s="498" t="s">
        <v>213</v>
      </c>
      <c r="S4898" s="499"/>
    </row>
    <row r="4899">
      <c r="B4899" s="497"/>
      <c r="H4899" s="500"/>
      <c r="O4899" s="500"/>
      <c r="Q4899" s="498" t="s">
        <v>213</v>
      </c>
      <c r="S4899" s="499"/>
    </row>
    <row r="4900">
      <c r="B4900" s="497"/>
      <c r="H4900" s="500"/>
      <c r="O4900" s="500"/>
      <c r="Q4900" s="498" t="s">
        <v>213</v>
      </c>
      <c r="S4900" s="499"/>
    </row>
    <row r="4901">
      <c r="B4901" s="497"/>
      <c r="H4901" s="500"/>
      <c r="O4901" s="500"/>
      <c r="Q4901" s="498" t="s">
        <v>213</v>
      </c>
      <c r="S4901" s="499"/>
    </row>
    <row r="4902">
      <c r="B4902" s="497"/>
      <c r="H4902" s="500"/>
      <c r="O4902" s="500"/>
      <c r="Q4902" s="498" t="s">
        <v>213</v>
      </c>
      <c r="S4902" s="499"/>
    </row>
    <row r="4903">
      <c r="B4903" s="497"/>
      <c r="H4903" s="500"/>
      <c r="O4903" s="500"/>
      <c r="Q4903" s="498" t="s">
        <v>213</v>
      </c>
      <c r="S4903" s="499"/>
    </row>
    <row r="4904">
      <c r="B4904" s="497"/>
      <c r="H4904" s="500"/>
      <c r="O4904" s="500"/>
      <c r="Q4904" s="498" t="s">
        <v>213</v>
      </c>
      <c r="S4904" s="499"/>
    </row>
    <row r="4905">
      <c r="B4905" s="497"/>
      <c r="H4905" s="500"/>
      <c r="O4905" s="500"/>
      <c r="Q4905" s="498" t="s">
        <v>213</v>
      </c>
      <c r="S4905" s="499"/>
    </row>
    <row r="4906">
      <c r="B4906" s="497"/>
      <c r="H4906" s="500"/>
      <c r="O4906" s="500"/>
      <c r="Q4906" s="498" t="s">
        <v>213</v>
      </c>
      <c r="S4906" s="499"/>
    </row>
    <row r="4907">
      <c r="B4907" s="497"/>
      <c r="H4907" s="500"/>
      <c r="O4907" s="500"/>
      <c r="Q4907" s="498" t="s">
        <v>213</v>
      </c>
      <c r="S4907" s="499"/>
    </row>
    <row r="4908">
      <c r="B4908" s="497"/>
      <c r="H4908" s="500"/>
      <c r="O4908" s="500"/>
      <c r="Q4908" s="498" t="s">
        <v>213</v>
      </c>
      <c r="S4908" s="499"/>
    </row>
    <row r="4909">
      <c r="B4909" s="497"/>
      <c r="H4909" s="500"/>
      <c r="O4909" s="500"/>
      <c r="Q4909" s="498" t="s">
        <v>213</v>
      </c>
      <c r="S4909" s="499"/>
    </row>
    <row r="4910">
      <c r="B4910" s="497"/>
      <c r="H4910" s="500"/>
      <c r="O4910" s="500"/>
      <c r="Q4910" s="498" t="s">
        <v>213</v>
      </c>
      <c r="S4910" s="499"/>
    </row>
    <row r="4911">
      <c r="B4911" s="497"/>
      <c r="H4911" s="500"/>
      <c r="O4911" s="500"/>
      <c r="Q4911" s="498" t="s">
        <v>213</v>
      </c>
      <c r="S4911" s="499"/>
    </row>
    <row r="4912">
      <c r="B4912" s="497"/>
      <c r="H4912" s="500"/>
      <c r="O4912" s="500"/>
      <c r="Q4912" s="498" t="s">
        <v>213</v>
      </c>
      <c r="S4912" s="499"/>
    </row>
    <row r="4913">
      <c r="B4913" s="497"/>
      <c r="H4913" s="500"/>
      <c r="O4913" s="500"/>
      <c r="Q4913" s="498" t="s">
        <v>213</v>
      </c>
      <c r="S4913" s="499"/>
    </row>
    <row r="4914">
      <c r="B4914" s="497"/>
      <c r="H4914" s="500"/>
      <c r="O4914" s="500"/>
      <c r="Q4914" s="498" t="s">
        <v>213</v>
      </c>
      <c r="S4914" s="499"/>
    </row>
    <row r="4915">
      <c r="B4915" s="497"/>
      <c r="H4915" s="500"/>
      <c r="O4915" s="500"/>
      <c r="Q4915" s="498" t="s">
        <v>213</v>
      </c>
      <c r="S4915" s="499"/>
    </row>
    <row r="4916">
      <c r="B4916" s="497"/>
      <c r="H4916" s="500"/>
      <c r="O4916" s="500"/>
      <c r="Q4916" s="498" t="s">
        <v>213</v>
      </c>
      <c r="S4916" s="499"/>
    </row>
    <row r="4917">
      <c r="B4917" s="497"/>
      <c r="H4917" s="500"/>
      <c r="O4917" s="500"/>
      <c r="Q4917" s="498" t="s">
        <v>213</v>
      </c>
      <c r="S4917" s="499"/>
    </row>
    <row r="4918">
      <c r="B4918" s="497"/>
      <c r="H4918" s="500"/>
      <c r="O4918" s="500"/>
      <c r="Q4918" s="498" t="s">
        <v>213</v>
      </c>
      <c r="S4918" s="499"/>
    </row>
    <row r="4919">
      <c r="B4919" s="497"/>
      <c r="H4919" s="500"/>
      <c r="O4919" s="500"/>
      <c r="Q4919" s="498" t="s">
        <v>213</v>
      </c>
      <c r="S4919" s="499"/>
    </row>
    <row r="4920">
      <c r="B4920" s="497"/>
      <c r="H4920" s="500"/>
      <c r="O4920" s="500"/>
      <c r="Q4920" s="498" t="s">
        <v>213</v>
      </c>
      <c r="S4920" s="499"/>
    </row>
    <row r="4921">
      <c r="B4921" s="497"/>
      <c r="H4921" s="500"/>
      <c r="O4921" s="500"/>
      <c r="Q4921" s="498" t="s">
        <v>213</v>
      </c>
      <c r="S4921" s="499"/>
    </row>
    <row r="4922">
      <c r="B4922" s="497"/>
      <c r="H4922" s="500"/>
      <c r="O4922" s="500"/>
      <c r="Q4922" s="498" t="s">
        <v>213</v>
      </c>
      <c r="S4922" s="499"/>
    </row>
    <row r="4923">
      <c r="B4923" s="497"/>
      <c r="H4923" s="500"/>
      <c r="O4923" s="500"/>
      <c r="Q4923" s="498" t="s">
        <v>213</v>
      </c>
      <c r="S4923" s="499"/>
    </row>
    <row r="4924">
      <c r="B4924" s="497"/>
      <c r="H4924" s="500"/>
      <c r="O4924" s="500"/>
      <c r="Q4924" s="498" t="s">
        <v>213</v>
      </c>
      <c r="S4924" s="499"/>
    </row>
    <row r="4925">
      <c r="B4925" s="497"/>
      <c r="H4925" s="500"/>
      <c r="O4925" s="500"/>
      <c r="Q4925" s="498" t="s">
        <v>213</v>
      </c>
      <c r="S4925" s="499"/>
    </row>
    <row r="4926">
      <c r="B4926" s="497"/>
      <c r="H4926" s="500"/>
      <c r="O4926" s="500"/>
      <c r="Q4926" s="498" t="s">
        <v>213</v>
      </c>
      <c r="S4926" s="499"/>
    </row>
    <row r="4927">
      <c r="B4927" s="497"/>
      <c r="H4927" s="500"/>
      <c r="O4927" s="500"/>
      <c r="Q4927" s="498" t="s">
        <v>213</v>
      </c>
      <c r="S4927" s="499"/>
    </row>
    <row r="4928">
      <c r="B4928" s="497"/>
      <c r="H4928" s="500"/>
      <c r="O4928" s="500"/>
      <c r="Q4928" s="498" t="s">
        <v>213</v>
      </c>
      <c r="S4928" s="499"/>
    </row>
    <row r="4929">
      <c r="B4929" s="497"/>
      <c r="H4929" s="500"/>
      <c r="O4929" s="500"/>
      <c r="Q4929" s="498" t="s">
        <v>213</v>
      </c>
      <c r="S4929" s="499"/>
    </row>
    <row r="4930">
      <c r="B4930" s="497"/>
      <c r="H4930" s="500"/>
      <c r="O4930" s="500"/>
      <c r="Q4930" s="498" t="s">
        <v>213</v>
      </c>
      <c r="S4930" s="499"/>
    </row>
    <row r="4931">
      <c r="B4931" s="497"/>
      <c r="H4931" s="500"/>
      <c r="O4931" s="500"/>
      <c r="Q4931" s="498" t="s">
        <v>213</v>
      </c>
      <c r="S4931" s="499"/>
    </row>
    <row r="4932">
      <c r="B4932" s="497"/>
      <c r="H4932" s="500"/>
      <c r="O4932" s="500"/>
      <c r="Q4932" s="498" t="s">
        <v>213</v>
      </c>
      <c r="S4932" s="499"/>
    </row>
    <row r="4933">
      <c r="B4933" s="497"/>
      <c r="H4933" s="500"/>
      <c r="O4933" s="500"/>
      <c r="Q4933" s="498" t="s">
        <v>213</v>
      </c>
      <c r="S4933" s="499"/>
    </row>
    <row r="4934">
      <c r="B4934" s="497"/>
      <c r="H4934" s="500"/>
      <c r="O4934" s="500"/>
      <c r="Q4934" s="498" t="s">
        <v>213</v>
      </c>
      <c r="S4934" s="499"/>
    </row>
    <row r="4935">
      <c r="B4935" s="497"/>
      <c r="H4935" s="500"/>
      <c r="O4935" s="500"/>
      <c r="Q4935" s="498" t="s">
        <v>213</v>
      </c>
      <c r="S4935" s="499"/>
    </row>
    <row r="4936">
      <c r="B4936" s="497"/>
      <c r="H4936" s="500"/>
      <c r="O4936" s="500"/>
      <c r="Q4936" s="498" t="s">
        <v>213</v>
      </c>
      <c r="S4936" s="499"/>
    </row>
    <row r="4937">
      <c r="B4937" s="497"/>
      <c r="H4937" s="500"/>
      <c r="O4937" s="500"/>
      <c r="Q4937" s="498" t="s">
        <v>213</v>
      </c>
      <c r="S4937" s="499"/>
    </row>
    <row r="4938">
      <c r="B4938" s="497"/>
      <c r="H4938" s="500"/>
      <c r="O4938" s="500"/>
      <c r="Q4938" s="498" t="s">
        <v>213</v>
      </c>
      <c r="S4938" s="499"/>
    </row>
    <row r="4939">
      <c r="B4939" s="497"/>
      <c r="H4939" s="500"/>
      <c r="O4939" s="500"/>
      <c r="Q4939" s="498" t="s">
        <v>213</v>
      </c>
      <c r="S4939" s="499"/>
    </row>
    <row r="4940">
      <c r="B4940" s="497"/>
      <c r="H4940" s="500"/>
      <c r="O4940" s="500"/>
      <c r="Q4940" s="498" t="s">
        <v>213</v>
      </c>
      <c r="S4940" s="499"/>
    </row>
    <row r="4941">
      <c r="B4941" s="497"/>
      <c r="H4941" s="500"/>
      <c r="O4941" s="500"/>
      <c r="Q4941" s="498" t="s">
        <v>213</v>
      </c>
      <c r="S4941" s="499"/>
    </row>
    <row r="4942">
      <c r="B4942" s="497"/>
      <c r="H4942" s="500"/>
      <c r="O4942" s="500"/>
      <c r="Q4942" s="498" t="s">
        <v>213</v>
      </c>
      <c r="S4942" s="499"/>
    </row>
    <row r="4943">
      <c r="B4943" s="497"/>
      <c r="H4943" s="500"/>
      <c r="O4943" s="500"/>
      <c r="Q4943" s="498" t="s">
        <v>213</v>
      </c>
      <c r="S4943" s="499"/>
    </row>
    <row r="4944">
      <c r="B4944" s="497"/>
      <c r="H4944" s="500"/>
      <c r="O4944" s="500"/>
      <c r="Q4944" s="498" t="s">
        <v>213</v>
      </c>
      <c r="S4944" s="499"/>
    </row>
    <row r="4945">
      <c r="B4945" s="497"/>
      <c r="H4945" s="500"/>
      <c r="O4945" s="500"/>
      <c r="Q4945" s="498" t="s">
        <v>213</v>
      </c>
      <c r="S4945" s="499"/>
    </row>
    <row r="4946">
      <c r="B4946" s="497"/>
      <c r="H4946" s="500"/>
      <c r="O4946" s="500"/>
      <c r="Q4946" s="498" t="s">
        <v>213</v>
      </c>
      <c r="S4946" s="499"/>
    </row>
    <row r="4947">
      <c r="B4947" s="497"/>
      <c r="H4947" s="500"/>
      <c r="O4947" s="500"/>
      <c r="Q4947" s="498" t="s">
        <v>213</v>
      </c>
      <c r="S4947" s="499"/>
    </row>
    <row r="4948">
      <c r="B4948" s="497"/>
      <c r="H4948" s="500"/>
      <c r="O4948" s="500"/>
      <c r="Q4948" s="498" t="s">
        <v>213</v>
      </c>
      <c r="S4948" s="499"/>
    </row>
    <row r="4949">
      <c r="B4949" s="497"/>
      <c r="H4949" s="500"/>
      <c r="O4949" s="500"/>
      <c r="Q4949" s="498" t="s">
        <v>213</v>
      </c>
      <c r="S4949" s="499"/>
    </row>
    <row r="4950">
      <c r="B4950" s="497"/>
      <c r="H4950" s="500"/>
      <c r="O4950" s="500"/>
      <c r="Q4950" s="498" t="s">
        <v>213</v>
      </c>
      <c r="S4950" s="499"/>
    </row>
    <row r="4951">
      <c r="B4951" s="497"/>
      <c r="H4951" s="500"/>
      <c r="O4951" s="500"/>
      <c r="Q4951" s="498" t="s">
        <v>213</v>
      </c>
      <c r="S4951" s="499"/>
    </row>
    <row r="4952">
      <c r="B4952" s="497"/>
      <c r="H4952" s="500"/>
      <c r="O4952" s="500"/>
      <c r="Q4952" s="498" t="s">
        <v>213</v>
      </c>
      <c r="S4952" s="499"/>
    </row>
    <row r="4953">
      <c r="B4953" s="497"/>
      <c r="H4953" s="500"/>
      <c r="O4953" s="500"/>
      <c r="Q4953" s="498" t="s">
        <v>213</v>
      </c>
      <c r="S4953" s="499"/>
    </row>
    <row r="4954">
      <c r="B4954" s="497"/>
      <c r="H4954" s="500"/>
      <c r="O4954" s="500"/>
      <c r="Q4954" s="498" t="s">
        <v>213</v>
      </c>
      <c r="S4954" s="499"/>
    </row>
    <row r="4955">
      <c r="B4955" s="497"/>
      <c r="H4955" s="500"/>
      <c r="O4955" s="500"/>
      <c r="Q4955" s="498" t="s">
        <v>213</v>
      </c>
      <c r="S4955" s="499"/>
    </row>
    <row r="4956">
      <c r="B4956" s="497"/>
      <c r="H4956" s="500"/>
      <c r="O4956" s="500"/>
      <c r="Q4956" s="498" t="s">
        <v>213</v>
      </c>
      <c r="S4956" s="499"/>
    </row>
    <row r="4957">
      <c r="B4957" s="497"/>
      <c r="H4957" s="500"/>
      <c r="O4957" s="500"/>
      <c r="Q4957" s="498" t="s">
        <v>213</v>
      </c>
      <c r="S4957" s="499"/>
    </row>
    <row r="4958">
      <c r="B4958" s="497"/>
      <c r="H4958" s="500"/>
      <c r="O4958" s="500"/>
      <c r="Q4958" s="498" t="s">
        <v>213</v>
      </c>
      <c r="S4958" s="499"/>
    </row>
    <row r="4959">
      <c r="B4959" s="497"/>
      <c r="H4959" s="500"/>
      <c r="O4959" s="500"/>
      <c r="Q4959" s="498" t="s">
        <v>213</v>
      </c>
      <c r="S4959" s="499"/>
    </row>
    <row r="4960">
      <c r="B4960" s="497"/>
      <c r="H4960" s="500"/>
      <c r="O4960" s="500"/>
      <c r="Q4960" s="498" t="s">
        <v>213</v>
      </c>
      <c r="S4960" s="499"/>
    </row>
    <row r="4961">
      <c r="B4961" s="497"/>
      <c r="H4961" s="500"/>
      <c r="O4961" s="500"/>
      <c r="Q4961" s="498" t="s">
        <v>213</v>
      </c>
      <c r="S4961" s="499"/>
    </row>
    <row r="4962">
      <c r="B4962" s="497"/>
      <c r="H4962" s="500"/>
      <c r="O4962" s="500"/>
      <c r="Q4962" s="498" t="s">
        <v>213</v>
      </c>
      <c r="S4962" s="499"/>
    </row>
    <row r="4963">
      <c r="B4963" s="497"/>
      <c r="H4963" s="500"/>
      <c r="O4963" s="500"/>
      <c r="Q4963" s="498" t="s">
        <v>213</v>
      </c>
      <c r="S4963" s="499"/>
    </row>
    <row r="4964">
      <c r="B4964" s="497"/>
      <c r="H4964" s="500"/>
      <c r="O4964" s="500"/>
      <c r="Q4964" s="498" t="s">
        <v>213</v>
      </c>
      <c r="S4964" s="499"/>
    </row>
    <row r="4965">
      <c r="B4965" s="497"/>
      <c r="H4965" s="500"/>
      <c r="O4965" s="500"/>
      <c r="Q4965" s="498" t="s">
        <v>213</v>
      </c>
      <c r="S4965" s="499"/>
    </row>
    <row r="4966">
      <c r="B4966" s="497"/>
      <c r="H4966" s="500"/>
      <c r="O4966" s="500"/>
      <c r="Q4966" s="498" t="s">
        <v>213</v>
      </c>
      <c r="S4966" s="499"/>
    </row>
    <row r="4967">
      <c r="B4967" s="497"/>
      <c r="H4967" s="500"/>
      <c r="O4967" s="500"/>
      <c r="Q4967" s="498" t="s">
        <v>213</v>
      </c>
      <c r="S4967" s="499"/>
    </row>
    <row r="4968">
      <c r="B4968" s="497"/>
      <c r="H4968" s="500"/>
      <c r="O4968" s="500"/>
      <c r="Q4968" s="498" t="s">
        <v>213</v>
      </c>
      <c r="S4968" s="499"/>
    </row>
    <row r="4969">
      <c r="B4969" s="497"/>
      <c r="H4969" s="500"/>
      <c r="O4969" s="500"/>
      <c r="Q4969" s="498" t="s">
        <v>213</v>
      </c>
      <c r="S4969" s="499"/>
    </row>
    <row r="4970">
      <c r="B4970" s="497"/>
      <c r="H4970" s="500"/>
      <c r="O4970" s="500"/>
      <c r="Q4970" s="498" t="s">
        <v>213</v>
      </c>
      <c r="S4970" s="499"/>
    </row>
    <row r="4971">
      <c r="B4971" s="497"/>
      <c r="H4971" s="500"/>
      <c r="O4971" s="500"/>
      <c r="Q4971" s="498" t="s">
        <v>213</v>
      </c>
      <c r="S4971" s="499"/>
    </row>
    <row r="4972">
      <c r="B4972" s="497"/>
      <c r="H4972" s="500"/>
      <c r="O4972" s="500"/>
      <c r="Q4972" s="498" t="s">
        <v>213</v>
      </c>
      <c r="S4972" s="499"/>
    </row>
    <row r="4973">
      <c r="B4973" s="497"/>
      <c r="H4973" s="500"/>
      <c r="O4973" s="500"/>
      <c r="Q4973" s="498" t="s">
        <v>213</v>
      </c>
      <c r="S4973" s="499"/>
    </row>
    <row r="4974">
      <c r="B4974" s="497"/>
      <c r="H4974" s="500"/>
      <c r="O4974" s="500"/>
      <c r="Q4974" s="498" t="s">
        <v>213</v>
      </c>
      <c r="S4974" s="499"/>
    </row>
    <row r="4975">
      <c r="B4975" s="497"/>
      <c r="H4975" s="500"/>
      <c r="O4975" s="500"/>
      <c r="Q4975" s="498" t="s">
        <v>213</v>
      </c>
      <c r="S4975" s="499"/>
    </row>
    <row r="4976">
      <c r="B4976" s="497"/>
      <c r="H4976" s="500"/>
      <c r="O4976" s="500"/>
      <c r="Q4976" s="498" t="s">
        <v>213</v>
      </c>
      <c r="S4976" s="499"/>
    </row>
    <row r="4977">
      <c r="B4977" s="497"/>
      <c r="H4977" s="500"/>
      <c r="O4977" s="500"/>
      <c r="Q4977" s="498" t="s">
        <v>213</v>
      </c>
      <c r="S4977" s="499"/>
    </row>
    <row r="4978">
      <c r="B4978" s="497"/>
      <c r="H4978" s="500"/>
      <c r="O4978" s="500"/>
      <c r="Q4978" s="498" t="s">
        <v>213</v>
      </c>
      <c r="S4978" s="499"/>
    </row>
    <row r="4979">
      <c r="B4979" s="497"/>
      <c r="H4979" s="500"/>
      <c r="O4979" s="500"/>
      <c r="Q4979" s="498" t="s">
        <v>213</v>
      </c>
      <c r="S4979" s="499"/>
    </row>
    <row r="4980">
      <c r="B4980" s="497"/>
      <c r="H4980" s="500"/>
      <c r="O4980" s="500"/>
      <c r="Q4980" s="498" t="s">
        <v>213</v>
      </c>
      <c r="S4980" s="499"/>
    </row>
    <row r="4981">
      <c r="B4981" s="497"/>
      <c r="H4981" s="500"/>
      <c r="O4981" s="500"/>
      <c r="Q4981" s="498" t="s">
        <v>213</v>
      </c>
      <c r="S4981" s="499"/>
    </row>
    <row r="4982">
      <c r="B4982" s="497"/>
      <c r="H4982" s="500"/>
      <c r="O4982" s="500"/>
      <c r="Q4982" s="498" t="s">
        <v>213</v>
      </c>
      <c r="S4982" s="499"/>
    </row>
    <row r="4983">
      <c r="B4983" s="497"/>
      <c r="H4983" s="500"/>
      <c r="O4983" s="500"/>
      <c r="Q4983" s="498" t="s">
        <v>213</v>
      </c>
      <c r="S4983" s="499"/>
    </row>
    <row r="4984">
      <c r="B4984" s="497"/>
      <c r="H4984" s="500"/>
      <c r="O4984" s="500"/>
      <c r="Q4984" s="498" t="s">
        <v>213</v>
      </c>
      <c r="S4984" s="499"/>
    </row>
    <row r="4985">
      <c r="B4985" s="497"/>
      <c r="H4985" s="500"/>
      <c r="O4985" s="500"/>
      <c r="Q4985" s="498" t="s">
        <v>213</v>
      </c>
      <c r="S4985" s="499"/>
    </row>
    <row r="4986">
      <c r="B4986" s="497"/>
      <c r="H4986" s="500"/>
      <c r="O4986" s="500"/>
      <c r="Q4986" s="498" t="s">
        <v>213</v>
      </c>
      <c r="S4986" s="499"/>
    </row>
    <row r="4987">
      <c r="B4987" s="497"/>
      <c r="H4987" s="500"/>
      <c r="O4987" s="500"/>
      <c r="Q4987" s="498" t="s">
        <v>213</v>
      </c>
      <c r="S4987" s="499"/>
    </row>
    <row r="4988">
      <c r="B4988" s="497"/>
      <c r="H4988" s="500"/>
      <c r="O4988" s="500"/>
      <c r="Q4988" s="498" t="s">
        <v>213</v>
      </c>
      <c r="S4988" s="499"/>
    </row>
    <row r="4989">
      <c r="B4989" s="497"/>
      <c r="H4989" s="500"/>
      <c r="O4989" s="500"/>
      <c r="Q4989" s="498" t="s">
        <v>213</v>
      </c>
      <c r="S4989" s="499"/>
    </row>
    <row r="4990">
      <c r="B4990" s="497"/>
      <c r="H4990" s="500"/>
      <c r="O4990" s="500"/>
      <c r="Q4990" s="498" t="s">
        <v>213</v>
      </c>
      <c r="S4990" s="499"/>
    </row>
    <row r="4991">
      <c r="B4991" s="497"/>
      <c r="H4991" s="500"/>
      <c r="O4991" s="500"/>
      <c r="Q4991" s="498" t="s">
        <v>213</v>
      </c>
      <c r="S4991" s="499"/>
    </row>
    <row r="4992">
      <c r="B4992" s="497"/>
      <c r="H4992" s="500"/>
      <c r="O4992" s="500"/>
      <c r="Q4992" s="498" t="s">
        <v>213</v>
      </c>
      <c r="S4992" s="499"/>
    </row>
    <row r="4993">
      <c r="B4993" s="497"/>
      <c r="H4993" s="500"/>
      <c r="O4993" s="500"/>
      <c r="Q4993" s="498" t="s">
        <v>213</v>
      </c>
      <c r="S4993" s="499"/>
    </row>
    <row r="4994">
      <c r="B4994" s="497"/>
      <c r="H4994" s="500"/>
      <c r="O4994" s="500"/>
      <c r="Q4994" s="498" t="s">
        <v>213</v>
      </c>
      <c r="S4994" s="499"/>
    </row>
    <row r="4995">
      <c r="B4995" s="497"/>
      <c r="H4995" s="500"/>
      <c r="O4995" s="500"/>
      <c r="Q4995" s="498" t="s">
        <v>213</v>
      </c>
      <c r="S4995" s="499"/>
    </row>
    <row r="4996">
      <c r="B4996" s="497"/>
      <c r="H4996" s="500"/>
      <c r="O4996" s="500"/>
      <c r="Q4996" s="498" t="s">
        <v>213</v>
      </c>
      <c r="S4996" s="499"/>
    </row>
    <row r="4997">
      <c r="B4997" s="497"/>
      <c r="H4997" s="500"/>
      <c r="O4997" s="500"/>
      <c r="Q4997" s="498" t="s">
        <v>213</v>
      </c>
      <c r="S4997" s="499"/>
    </row>
    <row r="4998">
      <c r="B4998" s="497"/>
      <c r="H4998" s="500"/>
      <c r="O4998" s="500"/>
      <c r="Q4998" s="498" t="s">
        <v>213</v>
      </c>
      <c r="S4998" s="499"/>
    </row>
    <row r="4999">
      <c r="B4999" s="497"/>
      <c r="H4999" s="500"/>
      <c r="O4999" s="500"/>
      <c r="Q4999" s="498" t="s">
        <v>213</v>
      </c>
      <c r="S4999" s="499"/>
    </row>
    <row r="5000">
      <c r="B5000" s="497"/>
      <c r="H5000" s="500"/>
      <c r="O5000" s="500"/>
      <c r="Q5000" s="498" t="s">
        <v>213</v>
      </c>
      <c r="S5000" s="499"/>
    </row>
    <row r="5001">
      <c r="B5001" s="497"/>
      <c r="H5001" s="500"/>
      <c r="O5001" s="500"/>
      <c r="Q5001" s="498" t="s">
        <v>213</v>
      </c>
      <c r="S5001" s="499"/>
    </row>
    <row r="5002">
      <c r="B5002" s="497"/>
      <c r="H5002" s="500"/>
      <c r="O5002" s="500"/>
      <c r="Q5002" s="498" t="s">
        <v>213</v>
      </c>
      <c r="S5002" s="499"/>
    </row>
    <row r="5003">
      <c r="B5003" s="497"/>
      <c r="H5003" s="500"/>
      <c r="O5003" s="500"/>
      <c r="Q5003" s="498" t="s">
        <v>213</v>
      </c>
      <c r="S5003" s="499"/>
    </row>
    <row r="5004">
      <c r="B5004" s="497"/>
      <c r="H5004" s="500"/>
      <c r="O5004" s="500"/>
      <c r="Q5004" s="498" t="s">
        <v>213</v>
      </c>
      <c r="S5004" s="499"/>
    </row>
    <row r="5005">
      <c r="B5005" s="497"/>
      <c r="H5005" s="500"/>
      <c r="O5005" s="500"/>
      <c r="Q5005" s="498" t="s">
        <v>213</v>
      </c>
      <c r="S5005" s="499"/>
    </row>
    <row r="5006">
      <c r="B5006" s="497"/>
      <c r="H5006" s="500"/>
      <c r="O5006" s="500"/>
      <c r="Q5006" s="498" t="s">
        <v>213</v>
      </c>
      <c r="S5006" s="499"/>
    </row>
    <row r="5007">
      <c r="B5007" s="497"/>
      <c r="H5007" s="500"/>
      <c r="O5007" s="500"/>
      <c r="Q5007" s="498" t="s">
        <v>213</v>
      </c>
      <c r="S5007" s="499"/>
    </row>
    <row r="5008">
      <c r="B5008" s="497"/>
      <c r="H5008" s="500"/>
      <c r="O5008" s="500"/>
      <c r="Q5008" s="498" t="s">
        <v>213</v>
      </c>
      <c r="S5008" s="499"/>
    </row>
    <row r="5009">
      <c r="B5009" s="497"/>
      <c r="H5009" s="500"/>
      <c r="O5009" s="500"/>
      <c r="Q5009" s="498" t="s">
        <v>213</v>
      </c>
      <c r="S5009" s="499"/>
    </row>
    <row r="5010">
      <c r="B5010" s="497"/>
      <c r="H5010" s="500"/>
      <c r="O5010" s="500"/>
      <c r="Q5010" s="498" t="s">
        <v>213</v>
      </c>
      <c r="S5010" s="499"/>
    </row>
    <row r="5011">
      <c r="B5011" s="497"/>
      <c r="H5011" s="500"/>
      <c r="O5011" s="500"/>
      <c r="Q5011" s="498" t="s">
        <v>213</v>
      </c>
      <c r="S5011" s="499"/>
    </row>
    <row r="5012">
      <c r="B5012" s="497"/>
      <c r="H5012" s="500"/>
      <c r="O5012" s="500"/>
      <c r="Q5012" s="498" t="s">
        <v>213</v>
      </c>
      <c r="S5012" s="499"/>
    </row>
    <row r="5013">
      <c r="B5013" s="497"/>
      <c r="H5013" s="500"/>
      <c r="O5013" s="500"/>
      <c r="Q5013" s="498" t="s">
        <v>213</v>
      </c>
      <c r="S5013" s="499"/>
    </row>
    <row r="5014">
      <c r="B5014" s="497"/>
      <c r="H5014" s="500"/>
      <c r="O5014" s="500"/>
      <c r="Q5014" s="498" t="s">
        <v>213</v>
      </c>
      <c r="S5014" s="499"/>
    </row>
    <row r="5015">
      <c r="B5015" s="497"/>
      <c r="H5015" s="500"/>
      <c r="O5015" s="500"/>
      <c r="Q5015" s="498" t="s">
        <v>213</v>
      </c>
      <c r="S5015" s="499"/>
    </row>
    <row r="5016">
      <c r="B5016" s="497"/>
      <c r="H5016" s="500"/>
      <c r="O5016" s="500"/>
      <c r="Q5016" s="498" t="s">
        <v>213</v>
      </c>
      <c r="S5016" s="499"/>
    </row>
    <row r="5017">
      <c r="B5017" s="497"/>
      <c r="H5017" s="500"/>
      <c r="O5017" s="500"/>
      <c r="Q5017" s="498" t="s">
        <v>213</v>
      </c>
      <c r="S5017" s="499"/>
    </row>
    <row r="5018">
      <c r="B5018" s="497"/>
      <c r="H5018" s="500"/>
      <c r="O5018" s="500"/>
      <c r="Q5018" s="498" t="s">
        <v>213</v>
      </c>
      <c r="S5018" s="499"/>
    </row>
    <row r="5019">
      <c r="B5019" s="497"/>
      <c r="H5019" s="500"/>
      <c r="O5019" s="500"/>
      <c r="Q5019" s="498" t="s">
        <v>213</v>
      </c>
      <c r="S5019" s="499"/>
    </row>
    <row r="5020">
      <c r="B5020" s="497"/>
      <c r="H5020" s="500"/>
      <c r="O5020" s="500"/>
      <c r="Q5020" s="498" t="s">
        <v>213</v>
      </c>
      <c r="S5020" s="499"/>
    </row>
    <row r="5021">
      <c r="B5021" s="497"/>
      <c r="H5021" s="500"/>
      <c r="O5021" s="500"/>
      <c r="Q5021" s="498" t="s">
        <v>213</v>
      </c>
      <c r="S5021" s="499"/>
    </row>
    <row r="5022">
      <c r="B5022" s="497"/>
      <c r="H5022" s="500"/>
      <c r="O5022" s="500"/>
      <c r="Q5022" s="498" t="s">
        <v>213</v>
      </c>
      <c r="S5022" s="499"/>
    </row>
    <row r="5023">
      <c r="B5023" s="497"/>
      <c r="H5023" s="500"/>
      <c r="O5023" s="500"/>
      <c r="Q5023" s="498" t="s">
        <v>213</v>
      </c>
      <c r="S5023" s="499"/>
    </row>
    <row r="5024">
      <c r="B5024" s="497"/>
      <c r="H5024" s="500"/>
      <c r="O5024" s="500"/>
      <c r="Q5024" s="498" t="s">
        <v>213</v>
      </c>
      <c r="S5024" s="499"/>
    </row>
    <row r="5025">
      <c r="B5025" s="497"/>
      <c r="H5025" s="500"/>
      <c r="O5025" s="500"/>
      <c r="Q5025" s="498" t="s">
        <v>213</v>
      </c>
      <c r="S5025" s="499"/>
    </row>
    <row r="5026">
      <c r="B5026" s="497"/>
      <c r="H5026" s="500"/>
      <c r="O5026" s="500"/>
      <c r="Q5026" s="498" t="s">
        <v>213</v>
      </c>
      <c r="S5026" s="499"/>
    </row>
    <row r="5027">
      <c r="B5027" s="497"/>
      <c r="H5027" s="500"/>
      <c r="O5027" s="500"/>
      <c r="Q5027" s="498" t="s">
        <v>213</v>
      </c>
      <c r="S5027" s="499"/>
    </row>
    <row r="5028">
      <c r="B5028" s="497"/>
      <c r="H5028" s="500"/>
      <c r="O5028" s="500"/>
      <c r="Q5028" s="498" t="s">
        <v>213</v>
      </c>
      <c r="S5028" s="499"/>
    </row>
    <row r="5029">
      <c r="B5029" s="497"/>
      <c r="H5029" s="500"/>
      <c r="O5029" s="500"/>
      <c r="Q5029" s="498" t="s">
        <v>213</v>
      </c>
      <c r="S5029" s="499"/>
    </row>
    <row r="5030">
      <c r="B5030" s="497"/>
      <c r="H5030" s="500"/>
      <c r="O5030" s="500"/>
      <c r="Q5030" s="498" t="s">
        <v>213</v>
      </c>
      <c r="S5030" s="499"/>
    </row>
    <row r="5031">
      <c r="B5031" s="497"/>
      <c r="H5031" s="500"/>
      <c r="O5031" s="500"/>
      <c r="Q5031" s="498" t="s">
        <v>213</v>
      </c>
      <c r="S5031" s="499"/>
    </row>
    <row r="5032">
      <c r="B5032" s="497"/>
      <c r="H5032" s="500"/>
      <c r="O5032" s="500"/>
      <c r="Q5032" s="498" t="s">
        <v>213</v>
      </c>
      <c r="S5032" s="499"/>
    </row>
    <row r="5033">
      <c r="B5033" s="497"/>
      <c r="H5033" s="500"/>
      <c r="O5033" s="500"/>
      <c r="Q5033" s="498" t="s">
        <v>213</v>
      </c>
      <c r="S5033" s="499"/>
    </row>
    <row r="5034">
      <c r="B5034" s="497"/>
      <c r="H5034" s="500"/>
      <c r="O5034" s="500"/>
      <c r="Q5034" s="498" t="s">
        <v>213</v>
      </c>
      <c r="S5034" s="499"/>
    </row>
    <row r="5035">
      <c r="B5035" s="497"/>
      <c r="H5035" s="500"/>
      <c r="O5035" s="500"/>
      <c r="Q5035" s="498" t="s">
        <v>213</v>
      </c>
      <c r="S5035" s="499"/>
    </row>
    <row r="5036">
      <c r="B5036" s="497"/>
      <c r="H5036" s="500"/>
      <c r="O5036" s="500"/>
      <c r="Q5036" s="498" t="s">
        <v>213</v>
      </c>
      <c r="S5036" s="499"/>
    </row>
    <row r="5037">
      <c r="B5037" s="497"/>
      <c r="H5037" s="500"/>
      <c r="O5037" s="500"/>
      <c r="Q5037" s="498" t="s">
        <v>213</v>
      </c>
      <c r="S5037" s="499"/>
    </row>
    <row r="5038">
      <c r="B5038" s="497"/>
      <c r="H5038" s="500"/>
      <c r="O5038" s="500"/>
      <c r="Q5038" s="498" t="s">
        <v>213</v>
      </c>
      <c r="S5038" s="499"/>
    </row>
    <row r="5039">
      <c r="B5039" s="497"/>
      <c r="H5039" s="500"/>
      <c r="O5039" s="500"/>
      <c r="Q5039" s="498" t="s">
        <v>213</v>
      </c>
      <c r="S5039" s="499"/>
    </row>
    <row r="5040">
      <c r="B5040" s="497"/>
      <c r="H5040" s="500"/>
      <c r="O5040" s="500"/>
      <c r="Q5040" s="498" t="s">
        <v>213</v>
      </c>
      <c r="S5040" s="499"/>
    </row>
    <row r="5041">
      <c r="B5041" s="497"/>
      <c r="H5041" s="500"/>
      <c r="O5041" s="500"/>
      <c r="Q5041" s="498" t="s">
        <v>213</v>
      </c>
      <c r="S5041" s="499"/>
    </row>
    <row r="5042">
      <c r="B5042" s="497"/>
      <c r="H5042" s="500"/>
      <c r="O5042" s="500"/>
      <c r="Q5042" s="498" t="s">
        <v>213</v>
      </c>
      <c r="S5042" s="499"/>
    </row>
    <row r="5043">
      <c r="B5043" s="497"/>
      <c r="H5043" s="500"/>
      <c r="O5043" s="500"/>
      <c r="Q5043" s="498" t="s">
        <v>213</v>
      </c>
      <c r="S5043" s="499"/>
    </row>
    <row r="5044">
      <c r="B5044" s="497"/>
      <c r="H5044" s="500"/>
      <c r="O5044" s="500"/>
      <c r="Q5044" s="498" t="s">
        <v>213</v>
      </c>
      <c r="S5044" s="499"/>
    </row>
    <row r="5045">
      <c r="B5045" s="497"/>
      <c r="H5045" s="500"/>
      <c r="O5045" s="500"/>
      <c r="Q5045" s="498" t="s">
        <v>213</v>
      </c>
      <c r="S5045" s="499"/>
    </row>
    <row r="5046">
      <c r="B5046" s="497"/>
      <c r="H5046" s="500"/>
      <c r="O5046" s="500"/>
      <c r="Q5046" s="498" t="s">
        <v>213</v>
      </c>
      <c r="S5046" s="499"/>
    </row>
    <row r="5047">
      <c r="B5047" s="497"/>
      <c r="H5047" s="500"/>
      <c r="O5047" s="500"/>
      <c r="Q5047" s="498" t="s">
        <v>213</v>
      </c>
      <c r="S5047" s="499"/>
    </row>
    <row r="5048">
      <c r="B5048" s="497"/>
      <c r="H5048" s="500"/>
      <c r="O5048" s="500"/>
      <c r="Q5048" s="498" t="s">
        <v>213</v>
      </c>
      <c r="S5048" s="499"/>
    </row>
    <row r="5049">
      <c r="B5049" s="497"/>
      <c r="H5049" s="500"/>
      <c r="O5049" s="500"/>
      <c r="Q5049" s="498" t="s">
        <v>213</v>
      </c>
      <c r="S5049" s="499"/>
    </row>
    <row r="5050">
      <c r="B5050" s="497"/>
      <c r="H5050" s="500"/>
      <c r="O5050" s="500"/>
      <c r="Q5050" s="498" t="s">
        <v>213</v>
      </c>
      <c r="S5050" s="499"/>
    </row>
    <row r="5051">
      <c r="B5051" s="497"/>
      <c r="H5051" s="500"/>
      <c r="O5051" s="500"/>
      <c r="Q5051" s="498" t="s">
        <v>213</v>
      </c>
      <c r="S5051" s="499"/>
    </row>
    <row r="5052">
      <c r="B5052" s="497"/>
      <c r="H5052" s="500"/>
      <c r="O5052" s="500"/>
      <c r="Q5052" s="498" t="s">
        <v>213</v>
      </c>
      <c r="S5052" s="499"/>
    </row>
    <row r="5053">
      <c r="B5053" s="497"/>
      <c r="H5053" s="500"/>
      <c r="O5053" s="500"/>
      <c r="Q5053" s="498" t="s">
        <v>213</v>
      </c>
      <c r="S5053" s="499"/>
    </row>
    <row r="5054">
      <c r="B5054" s="497"/>
      <c r="H5054" s="500"/>
      <c r="O5054" s="500"/>
      <c r="Q5054" s="498" t="s">
        <v>213</v>
      </c>
      <c r="S5054" s="499"/>
    </row>
    <row r="5055">
      <c r="B5055" s="497"/>
      <c r="H5055" s="500"/>
      <c r="O5055" s="500"/>
      <c r="Q5055" s="498" t="s">
        <v>213</v>
      </c>
      <c r="S5055" s="499"/>
    </row>
    <row r="5056">
      <c r="B5056" s="497"/>
      <c r="H5056" s="500"/>
      <c r="O5056" s="500"/>
      <c r="Q5056" s="498" t="s">
        <v>213</v>
      </c>
      <c r="S5056" s="499"/>
    </row>
    <row r="5057">
      <c r="B5057" s="497"/>
      <c r="H5057" s="500"/>
      <c r="O5057" s="500"/>
      <c r="Q5057" s="498" t="s">
        <v>213</v>
      </c>
      <c r="S5057" s="499"/>
    </row>
    <row r="5058">
      <c r="B5058" s="497"/>
      <c r="H5058" s="500"/>
      <c r="O5058" s="500"/>
      <c r="Q5058" s="498" t="s">
        <v>213</v>
      </c>
      <c r="S5058" s="499"/>
    </row>
    <row r="5059">
      <c r="B5059" s="497"/>
      <c r="H5059" s="500"/>
      <c r="O5059" s="500"/>
      <c r="Q5059" s="498" t="s">
        <v>213</v>
      </c>
      <c r="S5059" s="499"/>
    </row>
    <row r="5060">
      <c r="B5060" s="497"/>
      <c r="H5060" s="500"/>
      <c r="O5060" s="500"/>
      <c r="Q5060" s="498" t="s">
        <v>213</v>
      </c>
      <c r="S5060" s="499"/>
    </row>
    <row r="5061">
      <c r="B5061" s="497"/>
      <c r="H5061" s="500"/>
      <c r="O5061" s="500"/>
      <c r="Q5061" s="498" t="s">
        <v>213</v>
      </c>
      <c r="S5061" s="499"/>
    </row>
    <row r="5062">
      <c r="B5062" s="497"/>
      <c r="H5062" s="500"/>
      <c r="O5062" s="500"/>
      <c r="Q5062" s="498" t="s">
        <v>213</v>
      </c>
      <c r="S5062" s="499"/>
    </row>
    <row r="5063">
      <c r="B5063" s="497"/>
      <c r="H5063" s="500"/>
      <c r="O5063" s="500"/>
      <c r="Q5063" s="498" t="s">
        <v>213</v>
      </c>
      <c r="S5063" s="499"/>
    </row>
    <row r="5064">
      <c r="B5064" s="497"/>
      <c r="H5064" s="500"/>
      <c r="O5064" s="500"/>
      <c r="Q5064" s="498" t="s">
        <v>213</v>
      </c>
      <c r="S5064" s="499"/>
    </row>
    <row r="5065">
      <c r="B5065" s="497"/>
      <c r="H5065" s="500"/>
      <c r="O5065" s="500"/>
      <c r="Q5065" s="498" t="s">
        <v>213</v>
      </c>
      <c r="S5065" s="499"/>
    </row>
    <row r="5066">
      <c r="B5066" s="497"/>
      <c r="H5066" s="500"/>
      <c r="O5066" s="500"/>
      <c r="Q5066" s="498" t="s">
        <v>213</v>
      </c>
      <c r="S5066" s="499"/>
    </row>
    <row r="5067">
      <c r="B5067" s="497"/>
      <c r="H5067" s="500"/>
      <c r="O5067" s="500"/>
      <c r="Q5067" s="498" t="s">
        <v>213</v>
      </c>
      <c r="S5067" s="499"/>
    </row>
    <row r="5068">
      <c r="B5068" s="497"/>
      <c r="H5068" s="500"/>
      <c r="O5068" s="500"/>
      <c r="Q5068" s="498" t="s">
        <v>213</v>
      </c>
      <c r="S5068" s="499"/>
    </row>
    <row r="5069">
      <c r="B5069" s="497"/>
      <c r="H5069" s="500"/>
      <c r="O5069" s="500"/>
      <c r="Q5069" s="498" t="s">
        <v>213</v>
      </c>
      <c r="S5069" s="499"/>
    </row>
    <row r="5070">
      <c r="B5070" s="497"/>
      <c r="H5070" s="500"/>
      <c r="O5070" s="500"/>
      <c r="Q5070" s="498" t="s">
        <v>213</v>
      </c>
      <c r="S5070" s="499"/>
    </row>
    <row r="5071">
      <c r="B5071" s="497"/>
      <c r="H5071" s="500"/>
      <c r="O5071" s="500"/>
      <c r="Q5071" s="498" t="s">
        <v>213</v>
      </c>
      <c r="S5071" s="499"/>
    </row>
    <row r="5072">
      <c r="B5072" s="497"/>
      <c r="H5072" s="500"/>
      <c r="O5072" s="500"/>
      <c r="Q5072" s="498" t="s">
        <v>213</v>
      </c>
      <c r="S5072" s="499"/>
    </row>
    <row r="5073">
      <c r="B5073" s="497"/>
      <c r="H5073" s="500"/>
      <c r="O5073" s="500"/>
      <c r="Q5073" s="498" t="s">
        <v>213</v>
      </c>
      <c r="S5073" s="499"/>
    </row>
    <row r="5074">
      <c r="B5074" s="497"/>
      <c r="H5074" s="500"/>
      <c r="O5074" s="500"/>
      <c r="Q5074" s="498" t="s">
        <v>213</v>
      </c>
      <c r="S5074" s="499"/>
    </row>
    <row r="5075">
      <c r="B5075" s="497"/>
      <c r="H5075" s="500"/>
      <c r="O5075" s="500"/>
      <c r="Q5075" s="498" t="s">
        <v>213</v>
      </c>
      <c r="S5075" s="499"/>
    </row>
    <row r="5076">
      <c r="B5076" s="497"/>
      <c r="H5076" s="500"/>
      <c r="O5076" s="500"/>
      <c r="Q5076" s="498" t="s">
        <v>213</v>
      </c>
      <c r="S5076" s="499"/>
    </row>
    <row r="5077">
      <c r="B5077" s="497"/>
      <c r="H5077" s="500"/>
      <c r="O5077" s="500"/>
      <c r="Q5077" s="498" t="s">
        <v>213</v>
      </c>
      <c r="S5077" s="499"/>
    </row>
    <row r="5078">
      <c r="B5078" s="497"/>
      <c r="H5078" s="500"/>
      <c r="O5078" s="500"/>
      <c r="Q5078" s="498" t="s">
        <v>213</v>
      </c>
      <c r="S5078" s="499"/>
    </row>
    <row r="5079">
      <c r="B5079" s="497"/>
      <c r="H5079" s="500"/>
      <c r="O5079" s="500"/>
      <c r="Q5079" s="498" t="s">
        <v>213</v>
      </c>
      <c r="S5079" s="499"/>
    </row>
    <row r="5080">
      <c r="B5080" s="497"/>
      <c r="H5080" s="500"/>
      <c r="O5080" s="500"/>
      <c r="Q5080" s="498" t="s">
        <v>213</v>
      </c>
      <c r="S5080" s="499"/>
    </row>
    <row r="5081">
      <c r="B5081" s="497"/>
      <c r="H5081" s="500"/>
      <c r="O5081" s="500"/>
      <c r="Q5081" s="498" t="s">
        <v>213</v>
      </c>
      <c r="S5081" s="499"/>
    </row>
    <row r="5082">
      <c r="B5082" s="497"/>
      <c r="H5082" s="500"/>
      <c r="O5082" s="500"/>
      <c r="Q5082" s="498" t="s">
        <v>213</v>
      </c>
      <c r="S5082" s="499"/>
    </row>
    <row r="5083">
      <c r="B5083" s="497"/>
      <c r="H5083" s="500"/>
      <c r="O5083" s="500"/>
      <c r="Q5083" s="498" t="s">
        <v>213</v>
      </c>
      <c r="S5083" s="499"/>
    </row>
    <row r="5084">
      <c r="B5084" s="497"/>
      <c r="H5084" s="500"/>
      <c r="O5084" s="500"/>
      <c r="Q5084" s="498" t="s">
        <v>213</v>
      </c>
      <c r="S5084" s="499"/>
    </row>
    <row r="5085">
      <c r="B5085" s="497"/>
      <c r="H5085" s="500"/>
      <c r="O5085" s="500"/>
      <c r="Q5085" s="498" t="s">
        <v>213</v>
      </c>
      <c r="S5085" s="499"/>
    </row>
    <row r="5086">
      <c r="B5086" s="497"/>
      <c r="H5086" s="500"/>
      <c r="O5086" s="500"/>
      <c r="Q5086" s="498" t="s">
        <v>213</v>
      </c>
      <c r="S5086" s="499"/>
    </row>
    <row r="5087">
      <c r="B5087" s="497"/>
      <c r="H5087" s="500"/>
      <c r="O5087" s="500"/>
      <c r="Q5087" s="498" t="s">
        <v>213</v>
      </c>
      <c r="S5087" s="499"/>
    </row>
    <row r="5088">
      <c r="B5088" s="497"/>
      <c r="H5088" s="500"/>
      <c r="O5088" s="500"/>
      <c r="Q5088" s="498" t="s">
        <v>213</v>
      </c>
      <c r="S5088" s="499"/>
    </row>
    <row r="5089">
      <c r="B5089" s="497"/>
      <c r="H5089" s="500"/>
      <c r="O5089" s="500"/>
      <c r="Q5089" s="498" t="s">
        <v>213</v>
      </c>
      <c r="S5089" s="499"/>
    </row>
    <row r="5090">
      <c r="B5090" s="497"/>
      <c r="H5090" s="500"/>
      <c r="O5090" s="500"/>
      <c r="Q5090" s="498" t="s">
        <v>213</v>
      </c>
      <c r="S5090" s="499"/>
    </row>
    <row r="5091">
      <c r="B5091" s="497"/>
      <c r="H5091" s="500"/>
      <c r="O5091" s="500"/>
      <c r="Q5091" s="498" t="s">
        <v>213</v>
      </c>
      <c r="S5091" s="499"/>
    </row>
    <row r="5092">
      <c r="B5092" s="497"/>
      <c r="H5092" s="500"/>
      <c r="O5092" s="500"/>
      <c r="Q5092" s="498" t="s">
        <v>213</v>
      </c>
      <c r="S5092" s="499"/>
    </row>
    <row r="5093">
      <c r="B5093" s="497"/>
      <c r="H5093" s="500"/>
      <c r="O5093" s="500"/>
      <c r="Q5093" s="498" t="s">
        <v>213</v>
      </c>
      <c r="S5093" s="499"/>
    </row>
    <row r="5094">
      <c r="B5094" s="497"/>
      <c r="H5094" s="500"/>
      <c r="O5094" s="500"/>
      <c r="Q5094" s="498" t="s">
        <v>213</v>
      </c>
      <c r="S5094" s="499"/>
    </row>
    <row r="5095">
      <c r="B5095" s="497"/>
      <c r="H5095" s="500"/>
      <c r="O5095" s="500"/>
      <c r="Q5095" s="498" t="s">
        <v>213</v>
      </c>
      <c r="S5095" s="499"/>
    </row>
    <row r="5096">
      <c r="B5096" s="497"/>
      <c r="H5096" s="500"/>
      <c r="O5096" s="500"/>
      <c r="Q5096" s="498" t="s">
        <v>213</v>
      </c>
      <c r="S5096" s="499"/>
    </row>
    <row r="5097">
      <c r="B5097" s="497"/>
      <c r="H5097" s="500"/>
      <c r="O5097" s="500"/>
      <c r="Q5097" s="498" t="s">
        <v>213</v>
      </c>
      <c r="S5097" s="499"/>
    </row>
    <row r="5098">
      <c r="B5098" s="497"/>
      <c r="H5098" s="500"/>
      <c r="O5098" s="500"/>
      <c r="Q5098" s="498" t="s">
        <v>213</v>
      </c>
      <c r="S5098" s="499"/>
    </row>
    <row r="5099">
      <c r="B5099" s="497"/>
      <c r="H5099" s="500"/>
      <c r="O5099" s="500"/>
      <c r="Q5099" s="498" t="s">
        <v>213</v>
      </c>
      <c r="S5099" s="499"/>
    </row>
    <row r="5100">
      <c r="B5100" s="497"/>
      <c r="H5100" s="500"/>
      <c r="O5100" s="500"/>
      <c r="Q5100" s="498" t="s">
        <v>213</v>
      </c>
      <c r="S5100" s="499"/>
    </row>
    <row r="5101">
      <c r="B5101" s="497"/>
      <c r="H5101" s="500"/>
      <c r="O5101" s="500"/>
      <c r="Q5101" s="498" t="s">
        <v>213</v>
      </c>
      <c r="S5101" s="499"/>
    </row>
    <row r="5102">
      <c r="B5102" s="497"/>
      <c r="H5102" s="500"/>
      <c r="O5102" s="500"/>
      <c r="Q5102" s="498" t="s">
        <v>213</v>
      </c>
      <c r="S5102" s="499"/>
    </row>
    <row r="5103">
      <c r="B5103" s="497"/>
      <c r="H5103" s="500"/>
      <c r="O5103" s="500"/>
      <c r="Q5103" s="498" t="s">
        <v>213</v>
      </c>
      <c r="S5103" s="499"/>
    </row>
    <row r="5104">
      <c r="B5104" s="497"/>
      <c r="H5104" s="500"/>
      <c r="O5104" s="500"/>
      <c r="Q5104" s="498" t="s">
        <v>213</v>
      </c>
      <c r="S5104" s="499"/>
    </row>
    <row r="5105">
      <c r="B5105" s="497"/>
      <c r="H5105" s="500"/>
      <c r="O5105" s="500"/>
      <c r="Q5105" s="498" t="s">
        <v>213</v>
      </c>
      <c r="S5105" s="499"/>
    </row>
    <row r="5106">
      <c r="B5106" s="497"/>
      <c r="H5106" s="500"/>
      <c r="O5106" s="500"/>
      <c r="Q5106" s="498" t="s">
        <v>213</v>
      </c>
      <c r="S5106" s="499"/>
    </row>
    <row r="5107">
      <c r="B5107" s="497"/>
      <c r="H5107" s="500"/>
      <c r="O5107" s="500"/>
      <c r="Q5107" s="498" t="s">
        <v>213</v>
      </c>
      <c r="S5107" s="499"/>
    </row>
    <row r="5108">
      <c r="B5108" s="497"/>
      <c r="H5108" s="500"/>
      <c r="O5108" s="500"/>
      <c r="Q5108" s="498" t="s">
        <v>213</v>
      </c>
      <c r="S5108" s="499"/>
    </row>
    <row r="5109">
      <c r="B5109" s="497"/>
      <c r="H5109" s="500"/>
      <c r="O5109" s="500"/>
      <c r="Q5109" s="498" t="s">
        <v>213</v>
      </c>
      <c r="S5109" s="499"/>
    </row>
    <row r="5110">
      <c r="B5110" s="497"/>
      <c r="H5110" s="500"/>
      <c r="O5110" s="500"/>
      <c r="Q5110" s="498" t="s">
        <v>213</v>
      </c>
      <c r="S5110" s="499"/>
    </row>
    <row r="5111">
      <c r="B5111" s="497"/>
      <c r="H5111" s="500"/>
      <c r="O5111" s="500"/>
      <c r="Q5111" s="498" t="s">
        <v>213</v>
      </c>
      <c r="S5111" s="499"/>
    </row>
    <row r="5112">
      <c r="B5112" s="497"/>
      <c r="H5112" s="500"/>
      <c r="O5112" s="500"/>
      <c r="Q5112" s="498" t="s">
        <v>213</v>
      </c>
      <c r="S5112" s="499"/>
    </row>
    <row r="5113">
      <c r="B5113" s="497"/>
      <c r="H5113" s="500"/>
      <c r="O5113" s="500"/>
      <c r="Q5113" s="498" t="s">
        <v>213</v>
      </c>
      <c r="S5113" s="499"/>
    </row>
    <row r="5114">
      <c r="B5114" s="497"/>
      <c r="H5114" s="500"/>
      <c r="O5114" s="500"/>
      <c r="Q5114" s="498" t="s">
        <v>213</v>
      </c>
      <c r="S5114" s="499"/>
    </row>
    <row r="5115">
      <c r="B5115" s="497"/>
      <c r="H5115" s="500"/>
      <c r="O5115" s="500"/>
      <c r="Q5115" s="498" t="s">
        <v>213</v>
      </c>
      <c r="S5115" s="499"/>
    </row>
    <row r="5116">
      <c r="B5116" s="497"/>
      <c r="H5116" s="500"/>
      <c r="O5116" s="500"/>
      <c r="Q5116" s="498" t="s">
        <v>213</v>
      </c>
      <c r="S5116" s="499"/>
    </row>
    <row r="5117">
      <c r="B5117" s="497"/>
      <c r="H5117" s="500"/>
      <c r="O5117" s="500"/>
      <c r="Q5117" s="498" t="s">
        <v>213</v>
      </c>
      <c r="S5117" s="499"/>
    </row>
    <row r="5118">
      <c r="B5118" s="497"/>
      <c r="H5118" s="500"/>
      <c r="O5118" s="500"/>
      <c r="Q5118" s="498" t="s">
        <v>213</v>
      </c>
      <c r="S5118" s="499"/>
    </row>
    <row r="5119">
      <c r="B5119" s="497"/>
      <c r="H5119" s="500"/>
      <c r="O5119" s="500"/>
      <c r="Q5119" s="498" t="s">
        <v>213</v>
      </c>
      <c r="S5119" s="499"/>
    </row>
    <row r="5120">
      <c r="B5120" s="497"/>
      <c r="H5120" s="500"/>
      <c r="O5120" s="500"/>
      <c r="Q5120" s="498" t="s">
        <v>213</v>
      </c>
      <c r="S5120" s="499"/>
    </row>
    <row r="5121">
      <c r="B5121" s="497"/>
      <c r="H5121" s="500"/>
      <c r="O5121" s="500"/>
      <c r="Q5121" s="498" t="s">
        <v>213</v>
      </c>
      <c r="S5121" s="499"/>
    </row>
    <row r="5122">
      <c r="B5122" s="497"/>
      <c r="H5122" s="500"/>
      <c r="O5122" s="500"/>
      <c r="Q5122" s="498" t="s">
        <v>213</v>
      </c>
      <c r="S5122" s="499"/>
    </row>
    <row r="5123">
      <c r="B5123" s="497"/>
      <c r="H5123" s="500"/>
      <c r="O5123" s="500"/>
      <c r="Q5123" s="498" t="s">
        <v>213</v>
      </c>
      <c r="S5123" s="499"/>
    </row>
    <row r="5124">
      <c r="B5124" s="497"/>
      <c r="H5124" s="500"/>
      <c r="O5124" s="500"/>
      <c r="Q5124" s="498" t="s">
        <v>213</v>
      </c>
      <c r="S5124" s="499"/>
    </row>
    <row r="5125">
      <c r="B5125" s="497"/>
      <c r="H5125" s="500"/>
      <c r="O5125" s="500"/>
      <c r="Q5125" s="498" t="s">
        <v>213</v>
      </c>
      <c r="S5125" s="499"/>
    </row>
    <row r="5126">
      <c r="B5126" s="497"/>
      <c r="H5126" s="500"/>
      <c r="O5126" s="500"/>
      <c r="Q5126" s="498" t="s">
        <v>213</v>
      </c>
      <c r="S5126" s="499"/>
    </row>
    <row r="5127">
      <c r="B5127" s="497"/>
      <c r="H5127" s="500"/>
      <c r="O5127" s="500"/>
      <c r="Q5127" s="498" t="s">
        <v>213</v>
      </c>
      <c r="S5127" s="499"/>
    </row>
    <row r="5128">
      <c r="B5128" s="497"/>
      <c r="H5128" s="500"/>
      <c r="O5128" s="500"/>
      <c r="Q5128" s="498" t="s">
        <v>213</v>
      </c>
      <c r="S5128" s="499"/>
    </row>
    <row r="5129">
      <c r="B5129" s="497"/>
      <c r="H5129" s="500"/>
      <c r="O5129" s="500"/>
      <c r="Q5129" s="498" t="s">
        <v>213</v>
      </c>
      <c r="S5129" s="499"/>
    </row>
    <row r="5130">
      <c r="B5130" s="497"/>
      <c r="H5130" s="500"/>
      <c r="O5130" s="500"/>
      <c r="Q5130" s="498" t="s">
        <v>213</v>
      </c>
      <c r="S5130" s="499"/>
    </row>
    <row r="5131">
      <c r="B5131" s="497"/>
      <c r="H5131" s="500"/>
      <c r="O5131" s="500"/>
      <c r="Q5131" s="498" t="s">
        <v>213</v>
      </c>
      <c r="S5131" s="499"/>
    </row>
    <row r="5132">
      <c r="B5132" s="497"/>
      <c r="H5132" s="500"/>
      <c r="O5132" s="500"/>
      <c r="Q5132" s="498" t="s">
        <v>213</v>
      </c>
      <c r="S5132" s="499"/>
    </row>
    <row r="5133">
      <c r="B5133" s="497"/>
      <c r="H5133" s="500"/>
      <c r="O5133" s="500"/>
      <c r="Q5133" s="498" t="s">
        <v>213</v>
      </c>
      <c r="S5133" s="499"/>
    </row>
    <row r="5134">
      <c r="B5134" s="497"/>
      <c r="H5134" s="500"/>
      <c r="O5134" s="500"/>
      <c r="Q5134" s="498" t="s">
        <v>213</v>
      </c>
      <c r="S5134" s="499"/>
    </row>
    <row r="5135">
      <c r="B5135" s="497"/>
      <c r="H5135" s="500"/>
      <c r="O5135" s="500"/>
      <c r="Q5135" s="498" t="s">
        <v>213</v>
      </c>
      <c r="S5135" s="499"/>
    </row>
    <row r="5136">
      <c r="B5136" s="497"/>
      <c r="H5136" s="500"/>
      <c r="O5136" s="500"/>
      <c r="Q5136" s="498" t="s">
        <v>213</v>
      </c>
      <c r="S5136" s="499"/>
    </row>
    <row r="5137">
      <c r="B5137" s="497"/>
      <c r="H5137" s="500"/>
      <c r="O5137" s="500"/>
      <c r="Q5137" s="498" t="s">
        <v>213</v>
      </c>
      <c r="S5137" s="499"/>
    </row>
    <row r="5138">
      <c r="B5138" s="497"/>
      <c r="H5138" s="500"/>
      <c r="O5138" s="500"/>
      <c r="Q5138" s="498" t="s">
        <v>213</v>
      </c>
      <c r="S5138" s="499"/>
    </row>
    <row r="5139">
      <c r="B5139" s="497"/>
      <c r="H5139" s="500"/>
      <c r="O5139" s="500"/>
      <c r="Q5139" s="498" t="s">
        <v>213</v>
      </c>
      <c r="S5139" s="499"/>
    </row>
    <row r="5140">
      <c r="B5140" s="497"/>
      <c r="H5140" s="500"/>
      <c r="O5140" s="500"/>
      <c r="Q5140" s="498" t="s">
        <v>213</v>
      </c>
      <c r="S5140" s="499"/>
    </row>
    <row r="5141">
      <c r="B5141" s="497"/>
      <c r="H5141" s="500"/>
      <c r="O5141" s="500"/>
      <c r="Q5141" s="498" t="s">
        <v>213</v>
      </c>
      <c r="S5141" s="499"/>
    </row>
    <row r="5142">
      <c r="B5142" s="497"/>
      <c r="H5142" s="500"/>
      <c r="O5142" s="500"/>
      <c r="Q5142" s="498" t="s">
        <v>213</v>
      </c>
      <c r="S5142" s="499"/>
    </row>
    <row r="5143">
      <c r="B5143" s="497"/>
      <c r="H5143" s="500"/>
      <c r="O5143" s="500"/>
      <c r="Q5143" s="498" t="s">
        <v>213</v>
      </c>
      <c r="S5143" s="499"/>
    </row>
    <row r="5144">
      <c r="B5144" s="497"/>
      <c r="H5144" s="500"/>
      <c r="O5144" s="500"/>
      <c r="Q5144" s="498" t="s">
        <v>213</v>
      </c>
      <c r="S5144" s="499"/>
    </row>
    <row r="5145">
      <c r="B5145" s="497"/>
      <c r="H5145" s="500"/>
      <c r="O5145" s="500"/>
      <c r="Q5145" s="498" t="s">
        <v>213</v>
      </c>
      <c r="S5145" s="499"/>
    </row>
    <row r="5146">
      <c r="B5146" s="497"/>
      <c r="H5146" s="500"/>
      <c r="O5146" s="500"/>
      <c r="Q5146" s="498" t="s">
        <v>213</v>
      </c>
      <c r="S5146" s="499"/>
    </row>
    <row r="5147">
      <c r="B5147" s="497"/>
      <c r="H5147" s="500"/>
      <c r="O5147" s="500"/>
      <c r="Q5147" s="498" t="s">
        <v>213</v>
      </c>
      <c r="S5147" s="499"/>
    </row>
    <row r="5148">
      <c r="B5148" s="497"/>
      <c r="H5148" s="500"/>
      <c r="O5148" s="500"/>
      <c r="Q5148" s="498" t="s">
        <v>213</v>
      </c>
      <c r="S5148" s="499"/>
    </row>
    <row r="5149">
      <c r="B5149" s="497"/>
      <c r="H5149" s="500"/>
      <c r="O5149" s="500"/>
      <c r="Q5149" s="498" t="s">
        <v>213</v>
      </c>
      <c r="S5149" s="499"/>
    </row>
    <row r="5150">
      <c r="B5150" s="497"/>
      <c r="H5150" s="500"/>
      <c r="O5150" s="500"/>
      <c r="Q5150" s="498" t="s">
        <v>213</v>
      </c>
      <c r="S5150" s="499"/>
    </row>
    <row r="5151">
      <c r="B5151" s="497"/>
      <c r="H5151" s="500"/>
      <c r="O5151" s="500"/>
      <c r="Q5151" s="498" t="s">
        <v>213</v>
      </c>
      <c r="S5151" s="499"/>
    </row>
    <row r="5152">
      <c r="B5152" s="497"/>
      <c r="H5152" s="500"/>
      <c r="O5152" s="500"/>
      <c r="Q5152" s="498" t="s">
        <v>213</v>
      </c>
      <c r="S5152" s="499"/>
    </row>
    <row r="5153">
      <c r="B5153" s="497"/>
      <c r="H5153" s="500"/>
      <c r="O5153" s="500"/>
      <c r="Q5153" s="498" t="s">
        <v>213</v>
      </c>
      <c r="S5153" s="499"/>
    </row>
    <row r="5154">
      <c r="B5154" s="497"/>
      <c r="H5154" s="500"/>
      <c r="O5154" s="500"/>
      <c r="Q5154" s="498" t="s">
        <v>213</v>
      </c>
      <c r="S5154" s="499"/>
    </row>
    <row r="5155">
      <c r="B5155" s="497"/>
      <c r="H5155" s="500"/>
      <c r="O5155" s="500"/>
      <c r="Q5155" s="498" t="s">
        <v>213</v>
      </c>
      <c r="S5155" s="499"/>
    </row>
    <row r="5156">
      <c r="B5156" s="497"/>
      <c r="H5156" s="500"/>
      <c r="O5156" s="500"/>
      <c r="Q5156" s="498" t="s">
        <v>213</v>
      </c>
      <c r="S5156" s="499"/>
    </row>
    <row r="5157">
      <c r="B5157" s="497"/>
      <c r="H5157" s="500"/>
      <c r="O5157" s="500"/>
      <c r="Q5157" s="498" t="s">
        <v>213</v>
      </c>
      <c r="S5157" s="499"/>
    </row>
    <row r="5158">
      <c r="B5158" s="497"/>
      <c r="H5158" s="500"/>
      <c r="O5158" s="500"/>
      <c r="Q5158" s="498" t="s">
        <v>213</v>
      </c>
      <c r="S5158" s="499"/>
    </row>
    <row r="5159">
      <c r="B5159" s="497"/>
      <c r="H5159" s="500"/>
      <c r="O5159" s="500"/>
      <c r="Q5159" s="498" t="s">
        <v>213</v>
      </c>
      <c r="S5159" s="499"/>
    </row>
    <row r="5160">
      <c r="B5160" s="497"/>
      <c r="H5160" s="500"/>
      <c r="O5160" s="500"/>
      <c r="Q5160" s="498" t="s">
        <v>213</v>
      </c>
      <c r="S5160" s="499"/>
    </row>
    <row r="5161">
      <c r="B5161" s="497"/>
      <c r="H5161" s="500"/>
      <c r="O5161" s="500"/>
      <c r="Q5161" s="498" t="s">
        <v>213</v>
      </c>
      <c r="S5161" s="499"/>
    </row>
    <row r="5162">
      <c r="B5162" s="497"/>
      <c r="H5162" s="500"/>
      <c r="O5162" s="500"/>
      <c r="Q5162" s="498" t="s">
        <v>213</v>
      </c>
      <c r="S5162" s="499"/>
    </row>
    <row r="5163">
      <c r="B5163" s="497"/>
      <c r="H5163" s="500"/>
      <c r="O5163" s="500"/>
      <c r="Q5163" s="498" t="s">
        <v>213</v>
      </c>
      <c r="S5163" s="499"/>
    </row>
    <row r="5164">
      <c r="B5164" s="497"/>
      <c r="H5164" s="500"/>
      <c r="O5164" s="500"/>
      <c r="Q5164" s="498" t="s">
        <v>213</v>
      </c>
      <c r="S5164" s="499"/>
    </row>
    <row r="5165">
      <c r="B5165" s="497"/>
      <c r="H5165" s="500"/>
      <c r="O5165" s="500"/>
      <c r="Q5165" s="498" t="s">
        <v>213</v>
      </c>
      <c r="S5165" s="499"/>
    </row>
    <row r="5166">
      <c r="B5166" s="497"/>
      <c r="H5166" s="500"/>
      <c r="O5166" s="500"/>
      <c r="Q5166" s="498" t="s">
        <v>213</v>
      </c>
      <c r="S5166" s="499"/>
    </row>
    <row r="5167">
      <c r="B5167" s="497"/>
      <c r="H5167" s="500"/>
      <c r="O5167" s="500"/>
      <c r="Q5167" s="498" t="s">
        <v>213</v>
      </c>
      <c r="S5167" s="499"/>
    </row>
    <row r="5168">
      <c r="B5168" s="497"/>
      <c r="H5168" s="500"/>
      <c r="O5168" s="500"/>
      <c r="Q5168" s="498" t="s">
        <v>213</v>
      </c>
      <c r="S5168" s="499"/>
    </row>
    <row r="5169">
      <c r="B5169" s="497"/>
      <c r="H5169" s="500"/>
      <c r="O5169" s="500"/>
      <c r="Q5169" s="498" t="s">
        <v>213</v>
      </c>
      <c r="S5169" s="499"/>
    </row>
    <row r="5170">
      <c r="B5170" s="497"/>
      <c r="H5170" s="500"/>
      <c r="O5170" s="500"/>
      <c r="Q5170" s="498" t="s">
        <v>213</v>
      </c>
      <c r="S5170" s="499"/>
    </row>
    <row r="5171">
      <c r="B5171" s="497"/>
      <c r="H5171" s="500"/>
      <c r="O5171" s="500"/>
      <c r="Q5171" s="498" t="s">
        <v>213</v>
      </c>
      <c r="S5171" s="499"/>
    </row>
    <row r="5172">
      <c r="B5172" s="497"/>
      <c r="H5172" s="500"/>
      <c r="O5172" s="500"/>
      <c r="Q5172" s="498" t="s">
        <v>213</v>
      </c>
      <c r="S5172" s="499"/>
    </row>
    <row r="5173">
      <c r="B5173" s="497"/>
      <c r="H5173" s="500"/>
      <c r="O5173" s="500"/>
      <c r="Q5173" s="498" t="s">
        <v>213</v>
      </c>
      <c r="S5173" s="499"/>
    </row>
    <row r="5174">
      <c r="B5174" s="497"/>
      <c r="H5174" s="500"/>
      <c r="O5174" s="500"/>
      <c r="Q5174" s="498" t="s">
        <v>213</v>
      </c>
      <c r="S5174" s="499"/>
    </row>
    <row r="5175">
      <c r="B5175" s="497"/>
      <c r="H5175" s="500"/>
      <c r="O5175" s="500"/>
      <c r="Q5175" s="498" t="s">
        <v>213</v>
      </c>
      <c r="S5175" s="499"/>
    </row>
    <row r="5176">
      <c r="B5176" s="497"/>
      <c r="H5176" s="500"/>
      <c r="O5176" s="500"/>
      <c r="Q5176" s="498" t="s">
        <v>213</v>
      </c>
      <c r="S5176" s="499"/>
    </row>
    <row r="5177">
      <c r="B5177" s="497"/>
      <c r="H5177" s="500"/>
      <c r="O5177" s="500"/>
      <c r="Q5177" s="498" t="s">
        <v>213</v>
      </c>
      <c r="S5177" s="499"/>
    </row>
    <row r="5178">
      <c r="B5178" s="497"/>
      <c r="H5178" s="500"/>
      <c r="O5178" s="500"/>
      <c r="Q5178" s="498" t="s">
        <v>213</v>
      </c>
      <c r="S5178" s="499"/>
    </row>
    <row r="5179">
      <c r="B5179" s="497"/>
      <c r="H5179" s="500"/>
      <c r="O5179" s="500"/>
      <c r="Q5179" s="498" t="s">
        <v>213</v>
      </c>
      <c r="S5179" s="499"/>
    </row>
    <row r="5180">
      <c r="B5180" s="497"/>
      <c r="H5180" s="500"/>
      <c r="O5180" s="500"/>
      <c r="Q5180" s="498" t="s">
        <v>213</v>
      </c>
      <c r="S5180" s="499"/>
    </row>
    <row r="5181">
      <c r="B5181" s="497"/>
      <c r="H5181" s="500"/>
      <c r="O5181" s="500"/>
      <c r="Q5181" s="498" t="s">
        <v>213</v>
      </c>
      <c r="S5181" s="499"/>
    </row>
    <row r="5182">
      <c r="B5182" s="497"/>
      <c r="H5182" s="500"/>
      <c r="O5182" s="500"/>
      <c r="Q5182" s="498" t="s">
        <v>213</v>
      </c>
      <c r="S5182" s="499"/>
    </row>
    <row r="5183">
      <c r="B5183" s="497"/>
      <c r="H5183" s="500"/>
      <c r="O5183" s="500"/>
      <c r="Q5183" s="498" t="s">
        <v>213</v>
      </c>
      <c r="S5183" s="499"/>
    </row>
    <row r="5184">
      <c r="B5184" s="497"/>
      <c r="H5184" s="500"/>
      <c r="O5184" s="500"/>
      <c r="Q5184" s="498" t="s">
        <v>213</v>
      </c>
      <c r="S5184" s="499"/>
    </row>
    <row r="5185">
      <c r="B5185" s="497"/>
      <c r="H5185" s="500"/>
      <c r="O5185" s="500"/>
      <c r="Q5185" s="498" t="s">
        <v>213</v>
      </c>
      <c r="S5185" s="499"/>
    </row>
    <row r="5186">
      <c r="B5186" s="497"/>
      <c r="H5186" s="500"/>
      <c r="O5186" s="500"/>
      <c r="Q5186" s="498" t="s">
        <v>213</v>
      </c>
      <c r="S5186" s="499"/>
    </row>
    <row r="5187">
      <c r="B5187" s="497"/>
      <c r="H5187" s="500"/>
      <c r="O5187" s="500"/>
      <c r="Q5187" s="498" t="s">
        <v>213</v>
      </c>
      <c r="S5187" s="499"/>
    </row>
    <row r="5188">
      <c r="B5188" s="497"/>
      <c r="H5188" s="500"/>
      <c r="O5188" s="500"/>
      <c r="Q5188" s="498" t="s">
        <v>213</v>
      </c>
      <c r="S5188" s="499"/>
    </row>
    <row r="5189">
      <c r="B5189" s="497"/>
      <c r="H5189" s="500"/>
      <c r="O5189" s="500"/>
      <c r="Q5189" s="498" t="s">
        <v>213</v>
      </c>
      <c r="S5189" s="499"/>
    </row>
    <row r="5190">
      <c r="B5190" s="497"/>
      <c r="H5190" s="500"/>
      <c r="O5190" s="500"/>
      <c r="Q5190" s="498" t="s">
        <v>213</v>
      </c>
      <c r="S5190" s="499"/>
    </row>
    <row r="5191">
      <c r="B5191" s="497"/>
      <c r="H5191" s="500"/>
      <c r="O5191" s="500"/>
      <c r="Q5191" s="498" t="s">
        <v>213</v>
      </c>
      <c r="S5191" s="499"/>
    </row>
    <row r="5192">
      <c r="B5192" s="497"/>
      <c r="H5192" s="500"/>
      <c r="O5192" s="500"/>
      <c r="Q5192" s="498" t="s">
        <v>213</v>
      </c>
      <c r="S5192" s="499"/>
    </row>
    <row r="5193">
      <c r="B5193" s="497"/>
      <c r="H5193" s="500"/>
      <c r="O5193" s="500"/>
      <c r="Q5193" s="498" t="s">
        <v>213</v>
      </c>
      <c r="S5193" s="499"/>
    </row>
    <row r="5194">
      <c r="B5194" s="497"/>
      <c r="H5194" s="500"/>
      <c r="O5194" s="500"/>
      <c r="Q5194" s="498" t="s">
        <v>213</v>
      </c>
      <c r="S5194" s="499"/>
    </row>
    <row r="5195">
      <c r="B5195" s="497"/>
      <c r="H5195" s="500"/>
      <c r="O5195" s="500"/>
      <c r="Q5195" s="498" t="s">
        <v>213</v>
      </c>
      <c r="S5195" s="499"/>
    </row>
    <row r="5196">
      <c r="B5196" s="497"/>
      <c r="H5196" s="500"/>
      <c r="O5196" s="500"/>
      <c r="Q5196" s="498" t="s">
        <v>213</v>
      </c>
      <c r="S5196" s="499"/>
    </row>
    <row r="5197">
      <c r="B5197" s="497"/>
      <c r="H5197" s="500"/>
      <c r="O5197" s="500"/>
      <c r="Q5197" s="498" t="s">
        <v>213</v>
      </c>
      <c r="S5197" s="499"/>
    </row>
    <row r="5198">
      <c r="B5198" s="497"/>
      <c r="H5198" s="500"/>
      <c r="O5198" s="500"/>
      <c r="Q5198" s="498" t="s">
        <v>213</v>
      </c>
      <c r="S5198" s="499"/>
    </row>
    <row r="5199">
      <c r="B5199" s="497"/>
      <c r="H5199" s="500"/>
      <c r="O5199" s="500"/>
      <c r="Q5199" s="498" t="s">
        <v>213</v>
      </c>
      <c r="S5199" s="499"/>
    </row>
    <row r="5200">
      <c r="B5200" s="497"/>
      <c r="H5200" s="500"/>
      <c r="O5200" s="500"/>
      <c r="Q5200" s="498" t="s">
        <v>213</v>
      </c>
      <c r="S5200" s="499"/>
    </row>
    <row r="5201">
      <c r="B5201" s="497"/>
      <c r="H5201" s="500"/>
      <c r="O5201" s="500"/>
      <c r="Q5201" s="498" t="s">
        <v>213</v>
      </c>
      <c r="S5201" s="499"/>
    </row>
    <row r="5202">
      <c r="B5202" s="497"/>
      <c r="H5202" s="500"/>
      <c r="O5202" s="500"/>
      <c r="Q5202" s="498" t="s">
        <v>213</v>
      </c>
      <c r="S5202" s="499"/>
    </row>
    <row r="5203">
      <c r="B5203" s="497"/>
      <c r="H5203" s="500"/>
      <c r="O5203" s="500"/>
      <c r="Q5203" s="498" t="s">
        <v>213</v>
      </c>
      <c r="S5203" s="499"/>
    </row>
    <row r="5204">
      <c r="B5204" s="497"/>
      <c r="H5204" s="500"/>
      <c r="O5204" s="500"/>
      <c r="Q5204" s="498" t="s">
        <v>213</v>
      </c>
      <c r="S5204" s="499"/>
    </row>
    <row r="5205">
      <c r="B5205" s="497"/>
      <c r="H5205" s="500"/>
      <c r="O5205" s="500"/>
      <c r="Q5205" s="498" t="s">
        <v>213</v>
      </c>
      <c r="S5205" s="499"/>
    </row>
    <row r="5206">
      <c r="B5206" s="497"/>
      <c r="H5206" s="500"/>
      <c r="O5206" s="500"/>
      <c r="Q5206" s="498" t="s">
        <v>213</v>
      </c>
      <c r="S5206" s="499"/>
    </row>
    <row r="5207">
      <c r="B5207" s="497"/>
      <c r="H5207" s="500"/>
      <c r="O5207" s="500"/>
      <c r="Q5207" s="498" t="s">
        <v>213</v>
      </c>
      <c r="S5207" s="499"/>
    </row>
    <row r="5208">
      <c r="B5208" s="497"/>
      <c r="H5208" s="500"/>
      <c r="O5208" s="500"/>
      <c r="Q5208" s="498" t="s">
        <v>213</v>
      </c>
      <c r="S5208" s="499"/>
    </row>
    <row r="5209">
      <c r="B5209" s="497"/>
      <c r="H5209" s="500"/>
      <c r="O5209" s="500"/>
      <c r="Q5209" s="498" t="s">
        <v>213</v>
      </c>
      <c r="S5209" s="499"/>
    </row>
    <row r="5210">
      <c r="B5210" s="497"/>
      <c r="H5210" s="500"/>
      <c r="O5210" s="500"/>
      <c r="Q5210" s="498" t="s">
        <v>213</v>
      </c>
      <c r="S5210" s="499"/>
    </row>
    <row r="5211">
      <c r="B5211" s="497"/>
      <c r="H5211" s="500"/>
      <c r="O5211" s="500"/>
      <c r="Q5211" s="498" t="s">
        <v>213</v>
      </c>
      <c r="S5211" s="499"/>
    </row>
    <row r="5212">
      <c r="B5212" s="497"/>
      <c r="H5212" s="500"/>
      <c r="O5212" s="500"/>
      <c r="Q5212" s="498" t="s">
        <v>213</v>
      </c>
      <c r="S5212" s="499"/>
    </row>
    <row r="5213">
      <c r="B5213" s="497"/>
      <c r="H5213" s="500"/>
      <c r="O5213" s="500"/>
      <c r="Q5213" s="498" t="s">
        <v>213</v>
      </c>
      <c r="S5213" s="499"/>
    </row>
    <row r="5214">
      <c r="B5214" s="497"/>
      <c r="H5214" s="500"/>
      <c r="O5214" s="500"/>
      <c r="Q5214" s="498" t="s">
        <v>213</v>
      </c>
      <c r="S5214" s="499"/>
    </row>
    <row r="5215">
      <c r="B5215" s="497"/>
      <c r="H5215" s="500"/>
      <c r="O5215" s="500"/>
      <c r="Q5215" s="498" t="s">
        <v>213</v>
      </c>
      <c r="S5215" s="499"/>
    </row>
    <row r="5216">
      <c r="B5216" s="497"/>
      <c r="H5216" s="500"/>
      <c r="O5216" s="500"/>
      <c r="Q5216" s="498" t="s">
        <v>213</v>
      </c>
      <c r="S5216" s="499"/>
    </row>
    <row r="5217">
      <c r="B5217" s="497"/>
      <c r="H5217" s="500"/>
      <c r="O5217" s="500"/>
      <c r="Q5217" s="498" t="s">
        <v>213</v>
      </c>
      <c r="S5217" s="499"/>
    </row>
    <row r="5218">
      <c r="B5218" s="497"/>
      <c r="H5218" s="500"/>
      <c r="O5218" s="500"/>
      <c r="Q5218" s="498" t="s">
        <v>213</v>
      </c>
      <c r="S5218" s="499"/>
    </row>
    <row r="5219">
      <c r="B5219" s="497"/>
      <c r="H5219" s="500"/>
      <c r="O5219" s="500"/>
      <c r="Q5219" s="498" t="s">
        <v>213</v>
      </c>
      <c r="S5219" s="499"/>
    </row>
    <row r="5220">
      <c r="B5220" s="497"/>
      <c r="H5220" s="500"/>
      <c r="O5220" s="500"/>
      <c r="Q5220" s="498" t="s">
        <v>213</v>
      </c>
      <c r="S5220" s="499"/>
    </row>
    <row r="5221">
      <c r="B5221" s="497"/>
      <c r="H5221" s="500"/>
      <c r="O5221" s="500"/>
      <c r="Q5221" s="498" t="s">
        <v>213</v>
      </c>
      <c r="S5221" s="499"/>
    </row>
    <row r="5222">
      <c r="B5222" s="497"/>
      <c r="H5222" s="500"/>
      <c r="O5222" s="500"/>
      <c r="Q5222" s="498" t="s">
        <v>213</v>
      </c>
      <c r="S5222" s="499"/>
    </row>
    <row r="5223">
      <c r="B5223" s="497"/>
      <c r="H5223" s="500"/>
      <c r="O5223" s="500"/>
      <c r="Q5223" s="498" t="s">
        <v>213</v>
      </c>
      <c r="S5223" s="499"/>
    </row>
    <row r="5224">
      <c r="B5224" s="497"/>
      <c r="H5224" s="500"/>
      <c r="O5224" s="500"/>
      <c r="Q5224" s="498" t="s">
        <v>213</v>
      </c>
      <c r="S5224" s="499"/>
    </row>
    <row r="5225">
      <c r="B5225" s="497"/>
      <c r="H5225" s="500"/>
      <c r="O5225" s="500"/>
      <c r="Q5225" s="498" t="s">
        <v>213</v>
      </c>
      <c r="S5225" s="499"/>
    </row>
    <row r="5226">
      <c r="B5226" s="497"/>
      <c r="H5226" s="500"/>
      <c r="O5226" s="500"/>
      <c r="Q5226" s="498" t="s">
        <v>213</v>
      </c>
      <c r="S5226" s="499"/>
    </row>
    <row r="5227">
      <c r="B5227" s="497"/>
      <c r="H5227" s="500"/>
      <c r="O5227" s="500"/>
      <c r="Q5227" s="498" t="s">
        <v>213</v>
      </c>
      <c r="S5227" s="499"/>
    </row>
    <row r="5228">
      <c r="B5228" s="497"/>
      <c r="H5228" s="500"/>
      <c r="O5228" s="500"/>
      <c r="Q5228" s="498" t="s">
        <v>213</v>
      </c>
      <c r="S5228" s="499"/>
    </row>
    <row r="5229">
      <c r="B5229" s="497"/>
      <c r="H5229" s="500"/>
      <c r="O5229" s="500"/>
      <c r="Q5229" s="498" t="s">
        <v>213</v>
      </c>
      <c r="S5229" s="499"/>
    </row>
    <row r="5230">
      <c r="B5230" s="497"/>
      <c r="H5230" s="500"/>
      <c r="O5230" s="500"/>
      <c r="Q5230" s="498" t="s">
        <v>213</v>
      </c>
      <c r="S5230" s="499"/>
    </row>
    <row r="5231">
      <c r="B5231" s="497"/>
      <c r="H5231" s="500"/>
      <c r="O5231" s="500"/>
      <c r="Q5231" s="498" t="s">
        <v>213</v>
      </c>
      <c r="S5231" s="499"/>
    </row>
    <row r="5232">
      <c r="B5232" s="497"/>
      <c r="H5232" s="500"/>
      <c r="O5232" s="500"/>
      <c r="Q5232" s="498" t="s">
        <v>213</v>
      </c>
      <c r="S5232" s="499"/>
    </row>
    <row r="5233">
      <c r="B5233" s="497"/>
      <c r="H5233" s="500"/>
      <c r="O5233" s="500"/>
      <c r="Q5233" s="498" t="s">
        <v>213</v>
      </c>
      <c r="S5233" s="499"/>
    </row>
    <row r="5234">
      <c r="B5234" s="497"/>
      <c r="H5234" s="500"/>
      <c r="O5234" s="500"/>
      <c r="Q5234" s="498" t="s">
        <v>213</v>
      </c>
      <c r="S5234" s="499"/>
    </row>
    <row r="5235">
      <c r="B5235" s="497"/>
      <c r="H5235" s="500"/>
      <c r="O5235" s="500"/>
      <c r="Q5235" s="498" t="s">
        <v>213</v>
      </c>
      <c r="S5235" s="499"/>
    </row>
    <row r="5236">
      <c r="B5236" s="497"/>
      <c r="H5236" s="500"/>
      <c r="O5236" s="500"/>
      <c r="Q5236" s="498" t="s">
        <v>213</v>
      </c>
      <c r="S5236" s="499"/>
    </row>
    <row r="5237">
      <c r="B5237" s="497"/>
      <c r="H5237" s="500"/>
      <c r="O5237" s="500"/>
      <c r="Q5237" s="498" t="s">
        <v>213</v>
      </c>
      <c r="S5237" s="499"/>
    </row>
    <row r="5238">
      <c r="B5238" s="497"/>
      <c r="H5238" s="500"/>
      <c r="O5238" s="500"/>
      <c r="Q5238" s="498" t="s">
        <v>213</v>
      </c>
      <c r="S5238" s="499"/>
    </row>
    <row r="5239">
      <c r="B5239" s="497"/>
      <c r="H5239" s="500"/>
      <c r="O5239" s="500"/>
      <c r="Q5239" s="498" t="s">
        <v>213</v>
      </c>
      <c r="S5239" s="499"/>
    </row>
    <row r="5240">
      <c r="B5240" s="497"/>
      <c r="H5240" s="500"/>
      <c r="O5240" s="500"/>
      <c r="Q5240" s="498" t="s">
        <v>213</v>
      </c>
      <c r="S5240" s="499"/>
    </row>
    <row r="5241">
      <c r="B5241" s="497"/>
      <c r="H5241" s="500"/>
      <c r="O5241" s="500"/>
      <c r="Q5241" s="498" t="s">
        <v>213</v>
      </c>
      <c r="S5241" s="499"/>
    </row>
    <row r="5242">
      <c r="B5242" s="497"/>
      <c r="H5242" s="500"/>
      <c r="O5242" s="500"/>
      <c r="Q5242" s="498" t="s">
        <v>213</v>
      </c>
      <c r="S5242" s="499"/>
    </row>
    <row r="5243">
      <c r="B5243" s="497"/>
      <c r="H5243" s="500"/>
      <c r="O5243" s="500"/>
      <c r="Q5243" s="498" t="s">
        <v>213</v>
      </c>
      <c r="S5243" s="499"/>
    </row>
    <row r="5244">
      <c r="B5244" s="497"/>
      <c r="H5244" s="500"/>
      <c r="O5244" s="500"/>
      <c r="Q5244" s="498" t="s">
        <v>213</v>
      </c>
      <c r="S5244" s="499"/>
    </row>
    <row r="5245">
      <c r="B5245" s="497"/>
      <c r="H5245" s="500"/>
      <c r="O5245" s="500"/>
      <c r="Q5245" s="498" t="s">
        <v>213</v>
      </c>
      <c r="S5245" s="499"/>
    </row>
    <row r="5246">
      <c r="B5246" s="497"/>
      <c r="H5246" s="500"/>
      <c r="O5246" s="500"/>
      <c r="Q5246" s="498" t="s">
        <v>213</v>
      </c>
      <c r="S5246" s="499"/>
    </row>
    <row r="5247">
      <c r="B5247" s="497"/>
      <c r="H5247" s="500"/>
      <c r="O5247" s="500"/>
      <c r="Q5247" s="498" t="s">
        <v>213</v>
      </c>
      <c r="S5247" s="499"/>
    </row>
    <row r="5248">
      <c r="B5248" s="497"/>
      <c r="H5248" s="500"/>
      <c r="O5248" s="500"/>
      <c r="Q5248" s="498" t="s">
        <v>213</v>
      </c>
      <c r="S5248" s="499"/>
    </row>
    <row r="5249">
      <c r="B5249" s="497"/>
      <c r="H5249" s="500"/>
      <c r="O5249" s="500"/>
      <c r="Q5249" s="498" t="s">
        <v>213</v>
      </c>
      <c r="S5249" s="499"/>
    </row>
    <row r="5250">
      <c r="B5250" s="497"/>
      <c r="H5250" s="500"/>
      <c r="O5250" s="500"/>
      <c r="Q5250" s="498" t="s">
        <v>213</v>
      </c>
      <c r="S5250" s="499"/>
    </row>
    <row r="5251">
      <c r="B5251" s="497"/>
      <c r="H5251" s="500"/>
      <c r="O5251" s="500"/>
      <c r="Q5251" s="498" t="s">
        <v>213</v>
      </c>
      <c r="S5251" s="499"/>
    </row>
    <row r="5252">
      <c r="B5252" s="497"/>
      <c r="H5252" s="500"/>
      <c r="O5252" s="500"/>
      <c r="Q5252" s="498" t="s">
        <v>213</v>
      </c>
      <c r="S5252" s="499"/>
    </row>
    <row r="5253">
      <c r="B5253" s="497"/>
      <c r="H5253" s="500"/>
      <c r="O5253" s="500"/>
      <c r="Q5253" s="498" t="s">
        <v>213</v>
      </c>
      <c r="S5253" s="499"/>
    </row>
    <row r="5254">
      <c r="B5254" s="497"/>
      <c r="H5254" s="500"/>
      <c r="O5254" s="500"/>
      <c r="Q5254" s="498" t="s">
        <v>213</v>
      </c>
      <c r="S5254" s="499"/>
    </row>
    <row r="5255">
      <c r="B5255" s="497"/>
      <c r="H5255" s="500"/>
      <c r="O5255" s="500"/>
      <c r="Q5255" s="498" t="s">
        <v>213</v>
      </c>
      <c r="S5255" s="499"/>
    </row>
    <row r="5256">
      <c r="B5256" s="497"/>
      <c r="H5256" s="500"/>
      <c r="O5256" s="500"/>
      <c r="Q5256" s="498" t="s">
        <v>213</v>
      </c>
      <c r="S5256" s="499"/>
    </row>
    <row r="5257">
      <c r="B5257" s="497"/>
      <c r="H5257" s="500"/>
      <c r="O5257" s="500"/>
      <c r="Q5257" s="498" t="s">
        <v>213</v>
      </c>
      <c r="S5257" s="499"/>
    </row>
    <row r="5258">
      <c r="B5258" s="497"/>
      <c r="H5258" s="500"/>
      <c r="O5258" s="500"/>
      <c r="Q5258" s="498" t="s">
        <v>213</v>
      </c>
      <c r="S5258" s="499"/>
    </row>
    <row r="5259">
      <c r="B5259" s="497"/>
      <c r="H5259" s="500"/>
      <c r="O5259" s="500"/>
      <c r="Q5259" s="498" t="s">
        <v>213</v>
      </c>
      <c r="S5259" s="499"/>
    </row>
    <row r="5260">
      <c r="B5260" s="497"/>
      <c r="H5260" s="500"/>
      <c r="O5260" s="500"/>
      <c r="Q5260" s="498" t="s">
        <v>213</v>
      </c>
      <c r="S5260" s="499"/>
    </row>
    <row r="5261">
      <c r="B5261" s="497"/>
      <c r="H5261" s="500"/>
      <c r="O5261" s="500"/>
      <c r="Q5261" s="498" t="s">
        <v>213</v>
      </c>
      <c r="S5261" s="499"/>
    </row>
    <row r="5262">
      <c r="B5262" s="497"/>
      <c r="H5262" s="500"/>
      <c r="O5262" s="500"/>
      <c r="Q5262" s="498" t="s">
        <v>213</v>
      </c>
      <c r="S5262" s="499"/>
    </row>
    <row r="5263">
      <c r="B5263" s="497"/>
      <c r="H5263" s="500"/>
      <c r="O5263" s="500"/>
      <c r="Q5263" s="498" t="s">
        <v>213</v>
      </c>
      <c r="S5263" s="499"/>
    </row>
    <row r="5264">
      <c r="B5264" s="497"/>
      <c r="H5264" s="500"/>
      <c r="O5264" s="500"/>
      <c r="Q5264" s="498" t="s">
        <v>213</v>
      </c>
      <c r="S5264" s="499"/>
    </row>
    <row r="5265">
      <c r="B5265" s="497"/>
      <c r="H5265" s="500"/>
      <c r="O5265" s="500"/>
      <c r="Q5265" s="498" t="s">
        <v>213</v>
      </c>
      <c r="S5265" s="499"/>
    </row>
    <row r="5266">
      <c r="B5266" s="497"/>
      <c r="H5266" s="500"/>
      <c r="O5266" s="500"/>
      <c r="Q5266" s="498" t="s">
        <v>213</v>
      </c>
      <c r="S5266" s="499"/>
    </row>
    <row r="5267">
      <c r="B5267" s="497"/>
      <c r="H5267" s="500"/>
      <c r="O5267" s="500"/>
      <c r="Q5267" s="498" t="s">
        <v>213</v>
      </c>
      <c r="S5267" s="499"/>
    </row>
    <row r="5268">
      <c r="B5268" s="497"/>
      <c r="H5268" s="500"/>
      <c r="O5268" s="500"/>
      <c r="Q5268" s="498" t="s">
        <v>213</v>
      </c>
      <c r="S5268" s="499"/>
    </row>
    <row r="5269">
      <c r="B5269" s="497"/>
      <c r="H5269" s="500"/>
      <c r="O5269" s="500"/>
      <c r="Q5269" s="498" t="s">
        <v>213</v>
      </c>
      <c r="S5269" s="499"/>
    </row>
    <row r="5270">
      <c r="B5270" s="497"/>
      <c r="H5270" s="500"/>
      <c r="O5270" s="500"/>
      <c r="Q5270" s="498" t="s">
        <v>213</v>
      </c>
      <c r="S5270" s="499"/>
    </row>
    <row r="5271">
      <c r="B5271" s="497"/>
      <c r="H5271" s="500"/>
      <c r="O5271" s="500"/>
      <c r="Q5271" s="498" t="s">
        <v>213</v>
      </c>
      <c r="S5271" s="499"/>
    </row>
    <row r="5272">
      <c r="B5272" s="497"/>
      <c r="H5272" s="500"/>
      <c r="O5272" s="500"/>
      <c r="Q5272" s="498" t="s">
        <v>213</v>
      </c>
      <c r="S5272" s="499"/>
    </row>
    <row r="5273">
      <c r="B5273" s="497"/>
      <c r="H5273" s="500"/>
      <c r="O5273" s="500"/>
      <c r="Q5273" s="498" t="s">
        <v>213</v>
      </c>
      <c r="S5273" s="499"/>
    </row>
    <row r="5274">
      <c r="B5274" s="497"/>
      <c r="H5274" s="500"/>
      <c r="O5274" s="500"/>
      <c r="Q5274" s="498" t="s">
        <v>213</v>
      </c>
      <c r="S5274" s="499"/>
    </row>
    <row r="5275">
      <c r="B5275" s="497"/>
      <c r="H5275" s="500"/>
      <c r="O5275" s="500"/>
      <c r="Q5275" s="498" t="s">
        <v>213</v>
      </c>
      <c r="S5275" s="499"/>
    </row>
    <row r="5276">
      <c r="B5276" s="497"/>
      <c r="H5276" s="500"/>
      <c r="O5276" s="500"/>
      <c r="Q5276" s="498" t="s">
        <v>213</v>
      </c>
      <c r="S5276" s="499"/>
    </row>
    <row r="5277">
      <c r="B5277" s="497"/>
      <c r="H5277" s="500"/>
      <c r="O5277" s="500"/>
      <c r="Q5277" s="498" t="s">
        <v>213</v>
      </c>
      <c r="S5277" s="499"/>
    </row>
    <row r="5278">
      <c r="B5278" s="497"/>
      <c r="H5278" s="500"/>
      <c r="O5278" s="500"/>
      <c r="Q5278" s="498" t="s">
        <v>213</v>
      </c>
      <c r="S5278" s="499"/>
    </row>
    <row r="5279">
      <c r="B5279" s="497"/>
      <c r="H5279" s="500"/>
      <c r="O5279" s="500"/>
      <c r="Q5279" s="498" t="s">
        <v>213</v>
      </c>
      <c r="S5279" s="499"/>
    </row>
    <row r="5280">
      <c r="B5280" s="497"/>
      <c r="H5280" s="500"/>
      <c r="O5280" s="500"/>
      <c r="Q5280" s="498" t="s">
        <v>213</v>
      </c>
      <c r="S5280" s="499"/>
    </row>
    <row r="5281">
      <c r="B5281" s="497"/>
      <c r="H5281" s="500"/>
      <c r="O5281" s="500"/>
      <c r="Q5281" s="498" t="s">
        <v>213</v>
      </c>
      <c r="S5281" s="499"/>
    </row>
    <row r="5282">
      <c r="B5282" s="497"/>
      <c r="H5282" s="500"/>
      <c r="O5282" s="500"/>
      <c r="Q5282" s="498" t="s">
        <v>213</v>
      </c>
      <c r="S5282" s="499"/>
    </row>
    <row r="5283">
      <c r="B5283" s="497"/>
      <c r="H5283" s="500"/>
      <c r="O5283" s="500"/>
      <c r="Q5283" s="498" t="s">
        <v>213</v>
      </c>
      <c r="S5283" s="499"/>
    </row>
    <row r="5284">
      <c r="B5284" s="497"/>
      <c r="H5284" s="500"/>
      <c r="O5284" s="500"/>
      <c r="Q5284" s="498" t="s">
        <v>213</v>
      </c>
      <c r="S5284" s="499"/>
    </row>
    <row r="5285">
      <c r="B5285" s="497"/>
      <c r="H5285" s="500"/>
      <c r="O5285" s="500"/>
      <c r="Q5285" s="498" t="s">
        <v>213</v>
      </c>
      <c r="S5285" s="499"/>
    </row>
    <row r="5286">
      <c r="B5286" s="497"/>
      <c r="H5286" s="500"/>
      <c r="O5286" s="500"/>
      <c r="Q5286" s="498" t="s">
        <v>213</v>
      </c>
      <c r="S5286" s="499"/>
    </row>
    <row r="5287">
      <c r="B5287" s="497"/>
      <c r="H5287" s="500"/>
      <c r="O5287" s="500"/>
      <c r="Q5287" s="498" t="s">
        <v>213</v>
      </c>
      <c r="S5287" s="499"/>
    </row>
    <row r="5288">
      <c r="B5288" s="497"/>
      <c r="H5288" s="500"/>
      <c r="O5288" s="500"/>
      <c r="Q5288" s="498" t="s">
        <v>213</v>
      </c>
      <c r="S5288" s="499"/>
    </row>
    <row r="5289">
      <c r="B5289" s="497"/>
      <c r="H5289" s="500"/>
      <c r="O5289" s="500"/>
      <c r="Q5289" s="498" t="s">
        <v>213</v>
      </c>
      <c r="S5289" s="499"/>
    </row>
    <row r="5290">
      <c r="B5290" s="497"/>
      <c r="H5290" s="500"/>
      <c r="O5290" s="500"/>
      <c r="Q5290" s="498" t="s">
        <v>213</v>
      </c>
      <c r="S5290" s="499"/>
    </row>
    <row r="5291">
      <c r="B5291" s="497"/>
      <c r="H5291" s="500"/>
      <c r="O5291" s="500"/>
      <c r="Q5291" s="498" t="s">
        <v>213</v>
      </c>
      <c r="S5291" s="499"/>
    </row>
    <row r="5292">
      <c r="B5292" s="497"/>
      <c r="H5292" s="500"/>
      <c r="O5292" s="500"/>
      <c r="Q5292" s="498" t="s">
        <v>213</v>
      </c>
      <c r="S5292" s="499"/>
    </row>
    <row r="5293">
      <c r="B5293" s="497"/>
      <c r="H5293" s="500"/>
      <c r="O5293" s="500"/>
      <c r="Q5293" s="498" t="s">
        <v>213</v>
      </c>
      <c r="S5293" s="499"/>
    </row>
    <row r="5294">
      <c r="B5294" s="497"/>
      <c r="H5294" s="500"/>
      <c r="O5294" s="500"/>
      <c r="Q5294" s="498" t="s">
        <v>213</v>
      </c>
      <c r="S5294" s="499"/>
    </row>
    <row r="5295">
      <c r="B5295" s="497"/>
      <c r="H5295" s="500"/>
      <c r="O5295" s="500"/>
      <c r="Q5295" s="498" t="s">
        <v>213</v>
      </c>
      <c r="S5295" s="499"/>
    </row>
    <row r="5296">
      <c r="B5296" s="497"/>
      <c r="H5296" s="500"/>
      <c r="O5296" s="500"/>
      <c r="Q5296" s="498" t="s">
        <v>213</v>
      </c>
      <c r="S5296" s="499"/>
    </row>
    <row r="5297">
      <c r="B5297" s="497"/>
      <c r="H5297" s="500"/>
      <c r="O5297" s="500"/>
      <c r="Q5297" s="498" t="s">
        <v>213</v>
      </c>
      <c r="S5297" s="499"/>
    </row>
    <row r="5298">
      <c r="B5298" s="497"/>
      <c r="H5298" s="500"/>
      <c r="O5298" s="500"/>
      <c r="Q5298" s="498" t="s">
        <v>213</v>
      </c>
      <c r="S5298" s="499"/>
    </row>
    <row r="5299">
      <c r="B5299" s="497"/>
      <c r="H5299" s="500"/>
      <c r="O5299" s="500"/>
      <c r="Q5299" s="498" t="s">
        <v>213</v>
      </c>
      <c r="S5299" s="499"/>
    </row>
    <row r="5300">
      <c r="B5300" s="497"/>
      <c r="H5300" s="500"/>
      <c r="O5300" s="500"/>
      <c r="Q5300" s="498" t="s">
        <v>213</v>
      </c>
      <c r="S5300" s="499"/>
    </row>
    <row r="5301">
      <c r="B5301" s="497"/>
      <c r="H5301" s="500"/>
      <c r="O5301" s="500"/>
      <c r="Q5301" s="498" t="s">
        <v>213</v>
      </c>
      <c r="S5301" s="499"/>
    </row>
    <row r="5302">
      <c r="B5302" s="497"/>
      <c r="H5302" s="500"/>
      <c r="O5302" s="500"/>
      <c r="Q5302" s="498" t="s">
        <v>213</v>
      </c>
      <c r="S5302" s="499"/>
    </row>
    <row r="5303">
      <c r="B5303" s="497"/>
      <c r="H5303" s="500"/>
      <c r="O5303" s="500"/>
      <c r="Q5303" s="498" t="s">
        <v>213</v>
      </c>
      <c r="S5303" s="499"/>
    </row>
    <row r="5304">
      <c r="B5304" s="497"/>
      <c r="H5304" s="500"/>
      <c r="O5304" s="500"/>
      <c r="Q5304" s="498" t="s">
        <v>213</v>
      </c>
      <c r="S5304" s="499"/>
    </row>
    <row r="5305">
      <c r="B5305" s="497"/>
      <c r="H5305" s="500"/>
      <c r="O5305" s="500"/>
      <c r="Q5305" s="498" t="s">
        <v>213</v>
      </c>
      <c r="S5305" s="499"/>
    </row>
    <row r="5306">
      <c r="B5306" s="497"/>
      <c r="H5306" s="500"/>
      <c r="O5306" s="500"/>
      <c r="Q5306" s="498" t="s">
        <v>213</v>
      </c>
      <c r="S5306" s="499"/>
    </row>
    <row r="5307">
      <c r="B5307" s="497"/>
      <c r="H5307" s="500"/>
      <c r="O5307" s="500"/>
      <c r="Q5307" s="498" t="s">
        <v>213</v>
      </c>
      <c r="S5307" s="499"/>
    </row>
    <row r="5308">
      <c r="B5308" s="497"/>
      <c r="H5308" s="500"/>
      <c r="O5308" s="500"/>
      <c r="Q5308" s="498" t="s">
        <v>213</v>
      </c>
      <c r="S5308" s="499"/>
    </row>
    <row r="5309">
      <c r="B5309" s="497"/>
      <c r="H5309" s="500"/>
      <c r="O5309" s="500"/>
      <c r="Q5309" s="498" t="s">
        <v>213</v>
      </c>
      <c r="S5309" s="499"/>
    </row>
    <row r="5310">
      <c r="B5310" s="497"/>
      <c r="H5310" s="500"/>
      <c r="O5310" s="500"/>
      <c r="Q5310" s="498" t="s">
        <v>213</v>
      </c>
      <c r="S5310" s="499"/>
    </row>
    <row r="5311">
      <c r="B5311" s="497"/>
      <c r="H5311" s="500"/>
      <c r="O5311" s="500"/>
      <c r="Q5311" s="498" t="s">
        <v>213</v>
      </c>
      <c r="S5311" s="499"/>
    </row>
    <row r="5312">
      <c r="B5312" s="497"/>
      <c r="H5312" s="500"/>
      <c r="O5312" s="500"/>
      <c r="Q5312" s="498" t="s">
        <v>213</v>
      </c>
      <c r="S5312" s="499"/>
    </row>
    <row r="5313">
      <c r="B5313" s="497"/>
      <c r="H5313" s="500"/>
      <c r="O5313" s="500"/>
      <c r="Q5313" s="498" t="s">
        <v>213</v>
      </c>
      <c r="S5313" s="499"/>
    </row>
    <row r="5314">
      <c r="B5314" s="497"/>
      <c r="H5314" s="500"/>
      <c r="O5314" s="500"/>
      <c r="Q5314" s="498" t="s">
        <v>213</v>
      </c>
      <c r="S5314" s="499"/>
    </row>
    <row r="5315">
      <c r="B5315" s="497"/>
      <c r="H5315" s="500"/>
      <c r="O5315" s="500"/>
      <c r="Q5315" s="498" t="s">
        <v>213</v>
      </c>
      <c r="S5315" s="499"/>
    </row>
    <row r="5316">
      <c r="B5316" s="497"/>
      <c r="H5316" s="500"/>
      <c r="O5316" s="500"/>
      <c r="Q5316" s="498" t="s">
        <v>213</v>
      </c>
      <c r="S5316" s="499"/>
    </row>
    <row r="5317">
      <c r="B5317" s="497"/>
      <c r="H5317" s="500"/>
      <c r="O5317" s="500"/>
      <c r="Q5317" s="498" t="s">
        <v>213</v>
      </c>
      <c r="S5317" s="499"/>
    </row>
    <row r="5318">
      <c r="B5318" s="497"/>
      <c r="H5318" s="500"/>
      <c r="O5318" s="500"/>
      <c r="Q5318" s="498" t="s">
        <v>213</v>
      </c>
      <c r="S5318" s="499"/>
    </row>
    <row r="5319">
      <c r="B5319" s="497"/>
      <c r="H5319" s="500"/>
      <c r="O5319" s="500"/>
      <c r="Q5319" s="498" t="s">
        <v>213</v>
      </c>
      <c r="S5319" s="499"/>
    </row>
    <row r="5320">
      <c r="B5320" s="497"/>
      <c r="H5320" s="500"/>
      <c r="O5320" s="500"/>
      <c r="Q5320" s="498" t="s">
        <v>213</v>
      </c>
      <c r="S5320" s="499"/>
    </row>
    <row r="5321">
      <c r="B5321" s="497"/>
      <c r="H5321" s="500"/>
      <c r="O5321" s="500"/>
      <c r="Q5321" s="498" t="s">
        <v>213</v>
      </c>
      <c r="S5321" s="499"/>
    </row>
    <row r="5322">
      <c r="B5322" s="497"/>
      <c r="H5322" s="500"/>
      <c r="O5322" s="500"/>
      <c r="Q5322" s="498" t="s">
        <v>213</v>
      </c>
      <c r="S5322" s="499"/>
    </row>
    <row r="5323">
      <c r="B5323" s="497"/>
      <c r="H5323" s="500"/>
      <c r="O5323" s="500"/>
      <c r="Q5323" s="498" t="s">
        <v>213</v>
      </c>
      <c r="S5323" s="499"/>
    </row>
    <row r="5324">
      <c r="B5324" s="497"/>
      <c r="H5324" s="500"/>
      <c r="O5324" s="500"/>
      <c r="Q5324" s="498" t="s">
        <v>213</v>
      </c>
      <c r="S5324" s="499"/>
    </row>
    <row r="5325">
      <c r="B5325" s="497"/>
      <c r="H5325" s="500"/>
      <c r="O5325" s="500"/>
      <c r="Q5325" s="498" t="s">
        <v>213</v>
      </c>
      <c r="S5325" s="499"/>
    </row>
    <row r="5326">
      <c r="B5326" s="497"/>
      <c r="H5326" s="500"/>
      <c r="O5326" s="500"/>
      <c r="Q5326" s="498" t="s">
        <v>213</v>
      </c>
      <c r="S5326" s="499"/>
    </row>
    <row r="5327">
      <c r="B5327" s="497"/>
      <c r="H5327" s="500"/>
      <c r="O5327" s="500"/>
      <c r="Q5327" s="498" t="s">
        <v>213</v>
      </c>
      <c r="S5327" s="499"/>
    </row>
    <row r="5328">
      <c r="B5328" s="497"/>
      <c r="H5328" s="500"/>
      <c r="O5328" s="500"/>
      <c r="Q5328" s="498" t="s">
        <v>213</v>
      </c>
      <c r="S5328" s="499"/>
    </row>
    <row r="5329">
      <c r="B5329" s="497"/>
      <c r="H5329" s="500"/>
      <c r="O5329" s="500"/>
      <c r="Q5329" s="498" t="s">
        <v>213</v>
      </c>
      <c r="S5329" s="499"/>
    </row>
    <row r="5330">
      <c r="B5330" s="497"/>
      <c r="H5330" s="500"/>
      <c r="O5330" s="500"/>
      <c r="Q5330" s="498" t="s">
        <v>213</v>
      </c>
      <c r="S5330" s="499"/>
    </row>
    <row r="5331">
      <c r="B5331" s="497"/>
      <c r="H5331" s="500"/>
      <c r="O5331" s="500"/>
      <c r="Q5331" s="498" t="s">
        <v>213</v>
      </c>
      <c r="S5331" s="499"/>
    </row>
    <row r="5332">
      <c r="B5332" s="497"/>
      <c r="H5332" s="500"/>
      <c r="O5332" s="500"/>
      <c r="Q5332" s="498" t="s">
        <v>213</v>
      </c>
      <c r="S5332" s="499"/>
    </row>
    <row r="5333">
      <c r="B5333" s="497"/>
      <c r="H5333" s="500"/>
      <c r="O5333" s="500"/>
      <c r="Q5333" s="498" t="s">
        <v>213</v>
      </c>
      <c r="S5333" s="499"/>
    </row>
    <row r="5334">
      <c r="B5334" s="497"/>
      <c r="H5334" s="500"/>
      <c r="O5334" s="500"/>
      <c r="Q5334" s="498" t="s">
        <v>213</v>
      </c>
      <c r="S5334" s="499"/>
    </row>
    <row r="5335">
      <c r="B5335" s="497"/>
      <c r="H5335" s="500"/>
      <c r="O5335" s="500"/>
      <c r="Q5335" s="498" t="s">
        <v>213</v>
      </c>
      <c r="S5335" s="499"/>
    </row>
    <row r="5336">
      <c r="B5336" s="497"/>
      <c r="H5336" s="500"/>
      <c r="O5336" s="500"/>
      <c r="Q5336" s="498" t="s">
        <v>213</v>
      </c>
      <c r="S5336" s="499"/>
    </row>
    <row r="5337">
      <c r="B5337" s="497"/>
      <c r="H5337" s="500"/>
      <c r="O5337" s="500"/>
      <c r="Q5337" s="498" t="s">
        <v>213</v>
      </c>
      <c r="S5337" s="499"/>
    </row>
    <row r="5338">
      <c r="B5338" s="497"/>
      <c r="H5338" s="500"/>
      <c r="O5338" s="500"/>
      <c r="Q5338" s="498" t="s">
        <v>213</v>
      </c>
      <c r="S5338" s="499"/>
    </row>
    <row r="5339">
      <c r="B5339" s="497"/>
      <c r="H5339" s="500"/>
      <c r="O5339" s="500"/>
      <c r="Q5339" s="498" t="s">
        <v>213</v>
      </c>
      <c r="S5339" s="499"/>
    </row>
    <row r="5340">
      <c r="B5340" s="497"/>
      <c r="H5340" s="500"/>
      <c r="O5340" s="500"/>
      <c r="Q5340" s="498" t="s">
        <v>213</v>
      </c>
      <c r="S5340" s="499"/>
    </row>
    <row r="5341">
      <c r="B5341" s="497"/>
      <c r="H5341" s="500"/>
      <c r="O5341" s="500"/>
      <c r="Q5341" s="498" t="s">
        <v>213</v>
      </c>
      <c r="S5341" s="499"/>
    </row>
    <row r="5342">
      <c r="B5342" s="497"/>
      <c r="H5342" s="500"/>
      <c r="O5342" s="500"/>
      <c r="Q5342" s="498" t="s">
        <v>213</v>
      </c>
      <c r="S5342" s="499"/>
    </row>
    <row r="5343">
      <c r="B5343" s="497"/>
      <c r="H5343" s="500"/>
      <c r="O5343" s="500"/>
      <c r="Q5343" s="498" t="s">
        <v>213</v>
      </c>
      <c r="S5343" s="499"/>
    </row>
    <row r="5344">
      <c r="B5344" s="497"/>
      <c r="H5344" s="500"/>
      <c r="O5344" s="500"/>
      <c r="Q5344" s="498" t="s">
        <v>213</v>
      </c>
      <c r="S5344" s="499"/>
    </row>
    <row r="5345">
      <c r="B5345" s="497"/>
      <c r="H5345" s="500"/>
      <c r="O5345" s="500"/>
      <c r="Q5345" s="498" t="s">
        <v>213</v>
      </c>
      <c r="S5345" s="499"/>
    </row>
    <row r="5346">
      <c r="B5346" s="497"/>
      <c r="H5346" s="500"/>
      <c r="O5346" s="500"/>
      <c r="Q5346" s="498" t="s">
        <v>213</v>
      </c>
      <c r="S5346" s="499"/>
    </row>
    <row r="5347">
      <c r="B5347" s="497"/>
      <c r="H5347" s="500"/>
      <c r="O5347" s="500"/>
      <c r="Q5347" s="498" t="s">
        <v>213</v>
      </c>
      <c r="S5347" s="499"/>
    </row>
    <row r="5348">
      <c r="B5348" s="497"/>
      <c r="H5348" s="500"/>
      <c r="O5348" s="500"/>
      <c r="Q5348" s="498" t="s">
        <v>213</v>
      </c>
      <c r="S5348" s="499"/>
    </row>
    <row r="5349">
      <c r="B5349" s="497"/>
      <c r="H5349" s="500"/>
      <c r="O5349" s="500"/>
      <c r="Q5349" s="498" t="s">
        <v>213</v>
      </c>
      <c r="S5349" s="499"/>
    </row>
    <row r="5350">
      <c r="B5350" s="497"/>
      <c r="H5350" s="500"/>
      <c r="O5350" s="500"/>
      <c r="Q5350" s="498" t="s">
        <v>213</v>
      </c>
      <c r="S5350" s="499"/>
    </row>
    <row r="5351">
      <c r="B5351" s="497"/>
      <c r="H5351" s="500"/>
      <c r="O5351" s="500"/>
      <c r="Q5351" s="498" t="s">
        <v>213</v>
      </c>
      <c r="S5351" s="499"/>
    </row>
    <row r="5352">
      <c r="B5352" s="497"/>
      <c r="H5352" s="500"/>
      <c r="O5352" s="500"/>
      <c r="Q5352" s="498" t="s">
        <v>213</v>
      </c>
      <c r="S5352" s="499"/>
    </row>
    <row r="5353">
      <c r="B5353" s="497"/>
      <c r="H5353" s="500"/>
      <c r="O5353" s="500"/>
      <c r="Q5353" s="498" t="s">
        <v>213</v>
      </c>
      <c r="S5353" s="499"/>
    </row>
    <row r="5354">
      <c r="B5354" s="497"/>
      <c r="H5354" s="500"/>
      <c r="O5354" s="500"/>
      <c r="Q5354" s="498" t="s">
        <v>213</v>
      </c>
      <c r="S5354" s="499"/>
    </row>
    <row r="5355">
      <c r="B5355" s="497"/>
      <c r="H5355" s="500"/>
      <c r="O5355" s="500"/>
      <c r="Q5355" s="498" t="s">
        <v>213</v>
      </c>
      <c r="S5355" s="499"/>
    </row>
    <row r="5356">
      <c r="B5356" s="497"/>
      <c r="H5356" s="500"/>
      <c r="O5356" s="500"/>
      <c r="Q5356" s="498" t="s">
        <v>213</v>
      </c>
      <c r="S5356" s="499"/>
    </row>
    <row r="5357">
      <c r="B5357" s="497"/>
      <c r="H5357" s="500"/>
      <c r="O5357" s="500"/>
      <c r="Q5357" s="498" t="s">
        <v>213</v>
      </c>
      <c r="S5357" s="499"/>
    </row>
    <row r="5358">
      <c r="B5358" s="497"/>
      <c r="H5358" s="500"/>
      <c r="O5358" s="500"/>
      <c r="Q5358" s="498" t="s">
        <v>213</v>
      </c>
      <c r="S5358" s="499"/>
    </row>
    <row r="5359">
      <c r="B5359" s="497"/>
      <c r="H5359" s="500"/>
      <c r="O5359" s="500"/>
      <c r="Q5359" s="498" t="s">
        <v>213</v>
      </c>
      <c r="S5359" s="499"/>
    </row>
    <row r="5360">
      <c r="B5360" s="497"/>
      <c r="H5360" s="500"/>
      <c r="O5360" s="500"/>
      <c r="Q5360" s="498" t="s">
        <v>213</v>
      </c>
      <c r="S5360" s="499"/>
    </row>
    <row r="5361">
      <c r="B5361" s="497"/>
      <c r="H5361" s="500"/>
      <c r="O5361" s="500"/>
      <c r="Q5361" s="498" t="s">
        <v>213</v>
      </c>
      <c r="S5361" s="499"/>
    </row>
    <row r="5362">
      <c r="B5362" s="497"/>
      <c r="H5362" s="500"/>
      <c r="O5362" s="500"/>
      <c r="Q5362" s="498" t="s">
        <v>213</v>
      </c>
      <c r="S5362" s="499"/>
    </row>
    <row r="5363">
      <c r="B5363" s="497"/>
      <c r="H5363" s="500"/>
      <c r="O5363" s="500"/>
      <c r="Q5363" s="498" t="s">
        <v>213</v>
      </c>
      <c r="S5363" s="499"/>
    </row>
    <row r="5364">
      <c r="B5364" s="497"/>
      <c r="H5364" s="500"/>
      <c r="O5364" s="500"/>
      <c r="Q5364" s="498" t="s">
        <v>213</v>
      </c>
      <c r="S5364" s="499"/>
    </row>
    <row r="5365">
      <c r="B5365" s="497"/>
      <c r="H5365" s="500"/>
      <c r="O5365" s="500"/>
      <c r="Q5365" s="498" t="s">
        <v>213</v>
      </c>
      <c r="S5365" s="499"/>
    </row>
    <row r="5366">
      <c r="B5366" s="497"/>
      <c r="H5366" s="500"/>
      <c r="O5366" s="500"/>
      <c r="Q5366" s="498" t="s">
        <v>213</v>
      </c>
      <c r="S5366" s="499"/>
    </row>
    <row r="5367">
      <c r="B5367" s="497"/>
      <c r="H5367" s="500"/>
      <c r="O5367" s="500"/>
      <c r="Q5367" s="498" t="s">
        <v>213</v>
      </c>
      <c r="S5367" s="499"/>
    </row>
    <row r="5368">
      <c r="B5368" s="497"/>
      <c r="H5368" s="500"/>
      <c r="O5368" s="500"/>
      <c r="Q5368" s="498" t="s">
        <v>213</v>
      </c>
      <c r="S5368" s="499"/>
    </row>
    <row r="5369">
      <c r="B5369" s="497"/>
      <c r="H5369" s="500"/>
      <c r="O5369" s="500"/>
      <c r="Q5369" s="498" t="s">
        <v>213</v>
      </c>
      <c r="S5369" s="499"/>
    </row>
    <row r="5370">
      <c r="B5370" s="497"/>
      <c r="H5370" s="500"/>
      <c r="O5370" s="500"/>
      <c r="Q5370" s="498" t="s">
        <v>213</v>
      </c>
      <c r="S5370" s="499"/>
    </row>
    <row r="5371">
      <c r="B5371" s="497"/>
      <c r="H5371" s="500"/>
      <c r="O5371" s="500"/>
      <c r="Q5371" s="498" t="s">
        <v>213</v>
      </c>
      <c r="S5371" s="499"/>
    </row>
    <row r="5372">
      <c r="B5372" s="497"/>
      <c r="H5372" s="500"/>
      <c r="O5372" s="500"/>
      <c r="Q5372" s="498" t="s">
        <v>213</v>
      </c>
      <c r="S5372" s="499"/>
    </row>
    <row r="5373">
      <c r="B5373" s="497"/>
      <c r="H5373" s="500"/>
      <c r="O5373" s="500"/>
      <c r="Q5373" s="498" t="s">
        <v>213</v>
      </c>
      <c r="S5373" s="499"/>
    </row>
    <row r="5374">
      <c r="B5374" s="497"/>
      <c r="H5374" s="500"/>
      <c r="O5374" s="500"/>
      <c r="Q5374" s="498" t="s">
        <v>213</v>
      </c>
      <c r="S5374" s="499"/>
    </row>
    <row r="5375">
      <c r="B5375" s="497"/>
      <c r="H5375" s="500"/>
      <c r="O5375" s="500"/>
      <c r="Q5375" s="498" t="s">
        <v>213</v>
      </c>
      <c r="S5375" s="499"/>
    </row>
    <row r="5376">
      <c r="B5376" s="497"/>
      <c r="H5376" s="500"/>
      <c r="O5376" s="500"/>
      <c r="Q5376" s="498" t="s">
        <v>213</v>
      </c>
      <c r="S5376" s="499"/>
    </row>
    <row r="5377">
      <c r="B5377" s="497"/>
      <c r="H5377" s="500"/>
      <c r="O5377" s="500"/>
      <c r="Q5377" s="498" t="s">
        <v>213</v>
      </c>
      <c r="S5377" s="499"/>
    </row>
    <row r="5378">
      <c r="B5378" s="497"/>
      <c r="H5378" s="500"/>
      <c r="O5378" s="500"/>
      <c r="Q5378" s="498" t="s">
        <v>213</v>
      </c>
      <c r="S5378" s="499"/>
    </row>
    <row r="5379">
      <c r="B5379" s="497"/>
      <c r="H5379" s="500"/>
      <c r="O5379" s="500"/>
      <c r="Q5379" s="498" t="s">
        <v>213</v>
      </c>
      <c r="S5379" s="499"/>
    </row>
    <row r="5380">
      <c r="B5380" s="497"/>
      <c r="H5380" s="500"/>
      <c r="O5380" s="500"/>
      <c r="Q5380" s="498" t="s">
        <v>213</v>
      </c>
      <c r="S5380" s="499"/>
    </row>
    <row r="5381">
      <c r="B5381" s="497"/>
      <c r="H5381" s="500"/>
      <c r="O5381" s="500"/>
      <c r="Q5381" s="498" t="s">
        <v>213</v>
      </c>
      <c r="S5381" s="499"/>
    </row>
    <row r="5382">
      <c r="B5382" s="497"/>
      <c r="H5382" s="500"/>
      <c r="O5382" s="500"/>
      <c r="Q5382" s="498" t="s">
        <v>213</v>
      </c>
      <c r="S5382" s="499"/>
    </row>
    <row r="5383">
      <c r="B5383" s="497"/>
      <c r="H5383" s="500"/>
      <c r="O5383" s="500"/>
      <c r="Q5383" s="498" t="s">
        <v>213</v>
      </c>
      <c r="S5383" s="499"/>
    </row>
    <row r="5384">
      <c r="B5384" s="497"/>
      <c r="H5384" s="500"/>
      <c r="O5384" s="500"/>
      <c r="Q5384" s="498" t="s">
        <v>213</v>
      </c>
      <c r="S5384" s="499"/>
    </row>
    <row r="5385">
      <c r="B5385" s="497"/>
      <c r="H5385" s="500"/>
      <c r="O5385" s="500"/>
      <c r="Q5385" s="498" t="s">
        <v>213</v>
      </c>
      <c r="S5385" s="499"/>
    </row>
    <row r="5386">
      <c r="B5386" s="497"/>
      <c r="H5386" s="500"/>
      <c r="O5386" s="500"/>
      <c r="Q5386" s="498" t="s">
        <v>213</v>
      </c>
      <c r="S5386" s="499"/>
    </row>
    <row r="5387">
      <c r="B5387" s="497"/>
      <c r="H5387" s="500"/>
      <c r="O5387" s="500"/>
      <c r="Q5387" s="498" t="s">
        <v>213</v>
      </c>
      <c r="S5387" s="499"/>
    </row>
    <row r="5388">
      <c r="B5388" s="497"/>
      <c r="H5388" s="500"/>
      <c r="O5388" s="500"/>
      <c r="Q5388" s="498" t="s">
        <v>213</v>
      </c>
      <c r="S5388" s="499"/>
    </row>
    <row r="5389">
      <c r="B5389" s="497"/>
      <c r="H5389" s="500"/>
      <c r="O5389" s="500"/>
      <c r="Q5389" s="498" t="s">
        <v>213</v>
      </c>
      <c r="S5389" s="499"/>
    </row>
    <row r="5390">
      <c r="B5390" s="497"/>
      <c r="H5390" s="500"/>
      <c r="O5390" s="500"/>
      <c r="Q5390" s="498" t="s">
        <v>213</v>
      </c>
      <c r="S5390" s="499"/>
    </row>
    <row r="5391">
      <c r="B5391" s="497"/>
      <c r="H5391" s="500"/>
      <c r="O5391" s="500"/>
      <c r="Q5391" s="498" t="s">
        <v>213</v>
      </c>
      <c r="S5391" s="499"/>
    </row>
    <row r="5392">
      <c r="B5392" s="497"/>
      <c r="H5392" s="500"/>
      <c r="O5392" s="500"/>
      <c r="Q5392" s="498" t="s">
        <v>213</v>
      </c>
      <c r="S5392" s="499"/>
    </row>
    <row r="5393">
      <c r="B5393" s="497"/>
      <c r="H5393" s="500"/>
      <c r="O5393" s="500"/>
      <c r="Q5393" s="498" t="s">
        <v>213</v>
      </c>
      <c r="S5393" s="499"/>
    </row>
    <row r="5394">
      <c r="B5394" s="497"/>
      <c r="H5394" s="500"/>
      <c r="O5394" s="500"/>
      <c r="Q5394" s="498" t="s">
        <v>213</v>
      </c>
      <c r="S5394" s="499"/>
    </row>
    <row r="5395">
      <c r="B5395" s="497"/>
      <c r="H5395" s="500"/>
      <c r="O5395" s="500"/>
      <c r="Q5395" s="498" t="s">
        <v>213</v>
      </c>
      <c r="S5395" s="499"/>
    </row>
    <row r="5396">
      <c r="B5396" s="497"/>
      <c r="H5396" s="500"/>
      <c r="O5396" s="500"/>
      <c r="Q5396" s="498" t="s">
        <v>213</v>
      </c>
      <c r="S5396" s="499"/>
    </row>
    <row r="5397">
      <c r="B5397" s="497"/>
      <c r="H5397" s="500"/>
      <c r="O5397" s="500"/>
      <c r="Q5397" s="498" t="s">
        <v>213</v>
      </c>
      <c r="S5397" s="499"/>
    </row>
    <row r="5398">
      <c r="B5398" s="497"/>
      <c r="H5398" s="500"/>
      <c r="O5398" s="500"/>
      <c r="Q5398" s="498" t="s">
        <v>213</v>
      </c>
      <c r="S5398" s="499"/>
    </row>
    <row r="5399">
      <c r="B5399" s="497"/>
      <c r="H5399" s="500"/>
      <c r="O5399" s="500"/>
      <c r="Q5399" s="498" t="s">
        <v>213</v>
      </c>
      <c r="S5399" s="499"/>
    </row>
    <row r="5400">
      <c r="B5400" s="497"/>
      <c r="H5400" s="500"/>
      <c r="O5400" s="500"/>
      <c r="Q5400" s="498" t="s">
        <v>213</v>
      </c>
      <c r="S5400" s="499"/>
    </row>
    <row r="5401">
      <c r="B5401" s="497"/>
      <c r="H5401" s="500"/>
      <c r="O5401" s="500"/>
      <c r="Q5401" s="498" t="s">
        <v>213</v>
      </c>
      <c r="S5401" s="499"/>
    </row>
    <row r="5402">
      <c r="B5402" s="497"/>
      <c r="H5402" s="500"/>
      <c r="O5402" s="500"/>
      <c r="Q5402" s="498" t="s">
        <v>213</v>
      </c>
      <c r="S5402" s="499"/>
    </row>
    <row r="5403">
      <c r="B5403" s="497"/>
      <c r="H5403" s="500"/>
      <c r="O5403" s="500"/>
      <c r="Q5403" s="498" t="s">
        <v>213</v>
      </c>
      <c r="S5403" s="499"/>
    </row>
    <row r="5404">
      <c r="B5404" s="497"/>
      <c r="H5404" s="500"/>
      <c r="O5404" s="500"/>
      <c r="Q5404" s="498" t="s">
        <v>213</v>
      </c>
      <c r="S5404" s="499"/>
    </row>
    <row r="5405">
      <c r="B5405" s="497"/>
      <c r="H5405" s="500"/>
      <c r="O5405" s="500"/>
      <c r="Q5405" s="498" t="s">
        <v>213</v>
      </c>
      <c r="S5405" s="499"/>
    </row>
    <row r="5406">
      <c r="B5406" s="497"/>
      <c r="H5406" s="500"/>
      <c r="O5406" s="500"/>
      <c r="Q5406" s="498" t="s">
        <v>213</v>
      </c>
      <c r="S5406" s="499"/>
    </row>
    <row r="5407">
      <c r="B5407" s="497"/>
      <c r="H5407" s="500"/>
      <c r="O5407" s="500"/>
      <c r="Q5407" s="498" t="s">
        <v>213</v>
      </c>
      <c r="S5407" s="499"/>
    </row>
    <row r="5408">
      <c r="B5408" s="497"/>
      <c r="H5408" s="500"/>
      <c r="O5408" s="500"/>
      <c r="Q5408" s="498" t="s">
        <v>213</v>
      </c>
      <c r="S5408" s="499"/>
    </row>
    <row r="5409">
      <c r="B5409" s="497"/>
      <c r="H5409" s="500"/>
      <c r="O5409" s="500"/>
      <c r="Q5409" s="498" t="s">
        <v>213</v>
      </c>
      <c r="S5409" s="499"/>
    </row>
    <row r="5410">
      <c r="B5410" s="497"/>
      <c r="H5410" s="500"/>
      <c r="O5410" s="500"/>
      <c r="Q5410" s="498" t="s">
        <v>213</v>
      </c>
      <c r="S5410" s="499"/>
    </row>
    <row r="5411">
      <c r="B5411" s="497"/>
      <c r="H5411" s="500"/>
      <c r="O5411" s="500"/>
      <c r="Q5411" s="498" t="s">
        <v>213</v>
      </c>
      <c r="S5411" s="499"/>
    </row>
    <row r="5412">
      <c r="B5412" s="497"/>
      <c r="H5412" s="500"/>
      <c r="O5412" s="500"/>
      <c r="Q5412" s="498" t="s">
        <v>213</v>
      </c>
      <c r="S5412" s="499"/>
    </row>
    <row r="5413">
      <c r="B5413" s="497"/>
      <c r="H5413" s="500"/>
      <c r="O5413" s="500"/>
      <c r="Q5413" s="498" t="s">
        <v>213</v>
      </c>
      <c r="S5413" s="499"/>
    </row>
    <row r="5414">
      <c r="B5414" s="497"/>
      <c r="H5414" s="500"/>
      <c r="O5414" s="500"/>
      <c r="Q5414" s="498" t="s">
        <v>213</v>
      </c>
      <c r="S5414" s="499"/>
    </row>
    <row r="5415">
      <c r="B5415" s="497"/>
      <c r="H5415" s="500"/>
      <c r="O5415" s="500"/>
      <c r="Q5415" s="498" t="s">
        <v>213</v>
      </c>
      <c r="S5415" s="499"/>
    </row>
    <row r="5416">
      <c r="B5416" s="497"/>
      <c r="H5416" s="500"/>
      <c r="O5416" s="500"/>
      <c r="Q5416" s="498" t="s">
        <v>213</v>
      </c>
      <c r="S5416" s="499"/>
    </row>
    <row r="5417">
      <c r="B5417" s="497"/>
      <c r="H5417" s="500"/>
      <c r="O5417" s="500"/>
      <c r="Q5417" s="498" t="s">
        <v>213</v>
      </c>
      <c r="S5417" s="499"/>
    </row>
    <row r="5418">
      <c r="B5418" s="497"/>
      <c r="H5418" s="500"/>
      <c r="O5418" s="500"/>
      <c r="Q5418" s="498" t="s">
        <v>213</v>
      </c>
      <c r="S5418" s="499"/>
    </row>
    <row r="5419">
      <c r="B5419" s="497"/>
      <c r="H5419" s="500"/>
      <c r="O5419" s="500"/>
      <c r="Q5419" s="498" t="s">
        <v>213</v>
      </c>
      <c r="S5419" s="499"/>
    </row>
    <row r="5420">
      <c r="B5420" s="497"/>
      <c r="H5420" s="500"/>
      <c r="O5420" s="500"/>
      <c r="Q5420" s="498" t="s">
        <v>213</v>
      </c>
      <c r="S5420" s="499"/>
    </row>
    <row r="5421">
      <c r="B5421" s="497"/>
      <c r="H5421" s="500"/>
      <c r="O5421" s="500"/>
      <c r="Q5421" s="498" t="s">
        <v>213</v>
      </c>
      <c r="S5421" s="499"/>
    </row>
    <row r="5422">
      <c r="B5422" s="497"/>
      <c r="H5422" s="500"/>
      <c r="O5422" s="500"/>
      <c r="Q5422" s="498" t="s">
        <v>213</v>
      </c>
      <c r="S5422" s="499"/>
    </row>
    <row r="5423">
      <c r="B5423" s="497"/>
      <c r="H5423" s="500"/>
      <c r="O5423" s="500"/>
      <c r="Q5423" s="498" t="s">
        <v>213</v>
      </c>
      <c r="S5423" s="499"/>
    </row>
    <row r="5424">
      <c r="B5424" s="497"/>
      <c r="H5424" s="500"/>
      <c r="O5424" s="500"/>
      <c r="Q5424" s="498" t="s">
        <v>213</v>
      </c>
      <c r="S5424" s="499"/>
    </row>
    <row r="5425">
      <c r="B5425" s="497"/>
      <c r="H5425" s="500"/>
      <c r="O5425" s="500"/>
      <c r="Q5425" s="498" t="s">
        <v>213</v>
      </c>
      <c r="S5425" s="499"/>
    </row>
    <row r="5426">
      <c r="B5426" s="497"/>
      <c r="H5426" s="500"/>
      <c r="O5426" s="500"/>
      <c r="Q5426" s="498" t="s">
        <v>213</v>
      </c>
      <c r="S5426" s="499"/>
    </row>
    <row r="5427">
      <c r="B5427" s="497"/>
      <c r="H5427" s="500"/>
      <c r="O5427" s="500"/>
      <c r="Q5427" s="498" t="s">
        <v>213</v>
      </c>
      <c r="S5427" s="499"/>
    </row>
    <row r="5428">
      <c r="B5428" s="497"/>
      <c r="H5428" s="500"/>
      <c r="O5428" s="500"/>
      <c r="Q5428" s="498" t="s">
        <v>213</v>
      </c>
      <c r="S5428" s="499"/>
    </row>
    <row r="5429">
      <c r="B5429" s="497"/>
      <c r="H5429" s="500"/>
      <c r="O5429" s="500"/>
      <c r="Q5429" s="498" t="s">
        <v>213</v>
      </c>
      <c r="S5429" s="499"/>
    </row>
    <row r="5430">
      <c r="B5430" s="497"/>
      <c r="H5430" s="500"/>
      <c r="O5430" s="500"/>
      <c r="Q5430" s="498" t="s">
        <v>213</v>
      </c>
      <c r="S5430" s="499"/>
    </row>
    <row r="5431">
      <c r="B5431" s="497"/>
      <c r="H5431" s="500"/>
      <c r="O5431" s="500"/>
      <c r="Q5431" s="498" t="s">
        <v>213</v>
      </c>
      <c r="S5431" s="499"/>
    </row>
    <row r="5432">
      <c r="B5432" s="497"/>
      <c r="H5432" s="500"/>
      <c r="O5432" s="500"/>
      <c r="Q5432" s="498" t="s">
        <v>213</v>
      </c>
      <c r="S5432" s="499"/>
    </row>
    <row r="5433">
      <c r="B5433" s="497"/>
      <c r="H5433" s="500"/>
      <c r="O5433" s="500"/>
      <c r="Q5433" s="498" t="s">
        <v>213</v>
      </c>
      <c r="S5433" s="499"/>
    </row>
    <row r="5434">
      <c r="B5434" s="497"/>
      <c r="H5434" s="500"/>
      <c r="O5434" s="500"/>
      <c r="Q5434" s="498" t="s">
        <v>213</v>
      </c>
      <c r="S5434" s="499"/>
    </row>
    <row r="5435">
      <c r="B5435" s="497"/>
      <c r="H5435" s="500"/>
      <c r="O5435" s="500"/>
      <c r="Q5435" s="498" t="s">
        <v>213</v>
      </c>
      <c r="S5435" s="499"/>
    </row>
    <row r="5436">
      <c r="B5436" s="497"/>
      <c r="H5436" s="500"/>
      <c r="O5436" s="500"/>
      <c r="Q5436" s="498" t="s">
        <v>213</v>
      </c>
      <c r="S5436" s="499"/>
    </row>
    <row r="5437">
      <c r="B5437" s="497"/>
      <c r="H5437" s="500"/>
      <c r="O5437" s="500"/>
      <c r="Q5437" s="498" t="s">
        <v>213</v>
      </c>
      <c r="S5437" s="499"/>
    </row>
    <row r="5438">
      <c r="B5438" s="497"/>
      <c r="H5438" s="500"/>
      <c r="O5438" s="500"/>
      <c r="Q5438" s="498" t="s">
        <v>213</v>
      </c>
      <c r="S5438" s="499"/>
    </row>
    <row r="5439">
      <c r="B5439" s="497"/>
      <c r="H5439" s="500"/>
      <c r="O5439" s="500"/>
      <c r="Q5439" s="498" t="s">
        <v>213</v>
      </c>
      <c r="S5439" s="499"/>
    </row>
    <row r="5440">
      <c r="B5440" s="497"/>
      <c r="H5440" s="500"/>
      <c r="O5440" s="500"/>
      <c r="Q5440" s="498" t="s">
        <v>213</v>
      </c>
      <c r="S5440" s="499"/>
    </row>
    <row r="5441">
      <c r="B5441" s="497"/>
      <c r="H5441" s="500"/>
      <c r="O5441" s="500"/>
      <c r="Q5441" s="498" t="s">
        <v>213</v>
      </c>
      <c r="S5441" s="499"/>
    </row>
    <row r="5442">
      <c r="B5442" s="497"/>
      <c r="H5442" s="500"/>
      <c r="O5442" s="500"/>
      <c r="Q5442" s="498" t="s">
        <v>213</v>
      </c>
      <c r="S5442" s="499"/>
    </row>
    <row r="5443">
      <c r="B5443" s="497"/>
      <c r="H5443" s="500"/>
      <c r="O5443" s="500"/>
      <c r="Q5443" s="498" t="s">
        <v>213</v>
      </c>
      <c r="S5443" s="499"/>
    </row>
    <row r="5444">
      <c r="B5444" s="497"/>
      <c r="H5444" s="500"/>
      <c r="O5444" s="500"/>
      <c r="Q5444" s="498" t="s">
        <v>213</v>
      </c>
      <c r="S5444" s="499"/>
    </row>
    <row r="5445">
      <c r="B5445" s="497"/>
      <c r="H5445" s="500"/>
      <c r="O5445" s="500"/>
      <c r="Q5445" s="498" t="s">
        <v>213</v>
      </c>
      <c r="S5445" s="499"/>
    </row>
    <row r="5446">
      <c r="B5446" s="497"/>
      <c r="H5446" s="500"/>
      <c r="O5446" s="500"/>
      <c r="Q5446" s="498" t="s">
        <v>213</v>
      </c>
      <c r="S5446" s="499"/>
    </row>
    <row r="5447">
      <c r="B5447" s="497"/>
      <c r="H5447" s="500"/>
      <c r="O5447" s="500"/>
      <c r="Q5447" s="498" t="s">
        <v>213</v>
      </c>
      <c r="S5447" s="499"/>
    </row>
    <row r="5448">
      <c r="B5448" s="497"/>
      <c r="H5448" s="500"/>
      <c r="O5448" s="500"/>
      <c r="Q5448" s="498" t="s">
        <v>213</v>
      </c>
      <c r="S5448" s="499"/>
    </row>
    <row r="5449">
      <c r="B5449" s="497"/>
      <c r="H5449" s="500"/>
      <c r="O5449" s="500"/>
      <c r="Q5449" s="498" t="s">
        <v>213</v>
      </c>
      <c r="S5449" s="499"/>
    </row>
    <row r="5450">
      <c r="B5450" s="497"/>
      <c r="H5450" s="500"/>
      <c r="O5450" s="500"/>
      <c r="Q5450" s="498" t="s">
        <v>213</v>
      </c>
      <c r="S5450" s="499"/>
    </row>
    <row r="5451">
      <c r="B5451" s="497"/>
      <c r="H5451" s="500"/>
      <c r="O5451" s="500"/>
      <c r="Q5451" s="498" t="s">
        <v>213</v>
      </c>
      <c r="S5451" s="499"/>
    </row>
    <row r="5452">
      <c r="B5452" s="497"/>
      <c r="H5452" s="500"/>
      <c r="O5452" s="500"/>
      <c r="Q5452" s="498" t="s">
        <v>213</v>
      </c>
      <c r="S5452" s="499"/>
    </row>
    <row r="5453">
      <c r="B5453" s="497"/>
      <c r="H5453" s="500"/>
      <c r="O5453" s="500"/>
      <c r="Q5453" s="498" t="s">
        <v>213</v>
      </c>
      <c r="S5453" s="499"/>
    </row>
    <row r="5454">
      <c r="B5454" s="497"/>
      <c r="H5454" s="500"/>
      <c r="O5454" s="500"/>
      <c r="Q5454" s="498" t="s">
        <v>213</v>
      </c>
      <c r="S5454" s="499"/>
    </row>
    <row r="5455">
      <c r="B5455" s="497"/>
      <c r="H5455" s="500"/>
      <c r="O5455" s="500"/>
      <c r="Q5455" s="498" t="s">
        <v>213</v>
      </c>
      <c r="S5455" s="499"/>
    </row>
    <row r="5456">
      <c r="B5456" s="497"/>
      <c r="H5456" s="500"/>
      <c r="O5456" s="500"/>
      <c r="Q5456" s="498" t="s">
        <v>213</v>
      </c>
      <c r="S5456" s="499"/>
    </row>
    <row r="5457">
      <c r="B5457" s="497"/>
      <c r="H5457" s="500"/>
      <c r="O5457" s="500"/>
      <c r="Q5457" s="498" t="s">
        <v>213</v>
      </c>
      <c r="S5457" s="499"/>
    </row>
    <row r="5458">
      <c r="B5458" s="497"/>
      <c r="H5458" s="500"/>
      <c r="O5458" s="500"/>
      <c r="Q5458" s="498" t="s">
        <v>213</v>
      </c>
      <c r="S5458" s="499"/>
    </row>
    <row r="5459">
      <c r="B5459" s="497"/>
      <c r="H5459" s="500"/>
      <c r="O5459" s="500"/>
      <c r="Q5459" s="498" t="s">
        <v>213</v>
      </c>
      <c r="S5459" s="499"/>
    </row>
    <row r="5460">
      <c r="B5460" s="497"/>
      <c r="H5460" s="500"/>
      <c r="O5460" s="500"/>
      <c r="Q5460" s="498" t="s">
        <v>213</v>
      </c>
      <c r="S5460" s="499"/>
    </row>
    <row r="5461">
      <c r="B5461" s="497"/>
      <c r="H5461" s="500"/>
      <c r="O5461" s="500"/>
      <c r="Q5461" s="498" t="s">
        <v>213</v>
      </c>
      <c r="S5461" s="499"/>
    </row>
    <row r="5462">
      <c r="B5462" s="497"/>
      <c r="H5462" s="500"/>
      <c r="O5462" s="500"/>
      <c r="Q5462" s="498" t="s">
        <v>213</v>
      </c>
      <c r="S5462" s="499"/>
    </row>
    <row r="5463">
      <c r="B5463" s="497"/>
      <c r="H5463" s="500"/>
      <c r="O5463" s="500"/>
      <c r="Q5463" s="498" t="s">
        <v>213</v>
      </c>
      <c r="S5463" s="499"/>
    </row>
    <row r="5464">
      <c r="B5464" s="497"/>
      <c r="H5464" s="500"/>
      <c r="O5464" s="500"/>
      <c r="Q5464" s="498" t="s">
        <v>213</v>
      </c>
      <c r="S5464" s="499"/>
    </row>
    <row r="5465">
      <c r="B5465" s="497"/>
      <c r="H5465" s="500"/>
      <c r="O5465" s="500"/>
      <c r="Q5465" s="498" t="s">
        <v>213</v>
      </c>
      <c r="S5465" s="499"/>
    </row>
    <row r="5466">
      <c r="B5466" s="497"/>
      <c r="H5466" s="500"/>
      <c r="O5466" s="500"/>
      <c r="Q5466" s="498" t="s">
        <v>213</v>
      </c>
      <c r="S5466" s="499"/>
    </row>
    <row r="5467">
      <c r="B5467" s="497"/>
      <c r="H5467" s="500"/>
      <c r="O5467" s="500"/>
      <c r="Q5467" s="498" t="s">
        <v>213</v>
      </c>
      <c r="S5467" s="499"/>
    </row>
    <row r="5468">
      <c r="B5468" s="497"/>
      <c r="H5468" s="500"/>
      <c r="O5468" s="500"/>
      <c r="Q5468" s="498" t="s">
        <v>213</v>
      </c>
      <c r="S5468" s="499"/>
    </row>
    <row r="5469">
      <c r="B5469" s="497"/>
      <c r="H5469" s="500"/>
      <c r="O5469" s="500"/>
      <c r="Q5469" s="498" t="s">
        <v>213</v>
      </c>
      <c r="S5469" s="499"/>
    </row>
    <row r="5470">
      <c r="B5470" s="497"/>
      <c r="H5470" s="500"/>
      <c r="O5470" s="500"/>
      <c r="Q5470" s="498" t="s">
        <v>213</v>
      </c>
      <c r="S5470" s="499"/>
    </row>
    <row r="5471">
      <c r="B5471" s="497"/>
      <c r="H5471" s="500"/>
      <c r="O5471" s="500"/>
      <c r="Q5471" s="498" t="s">
        <v>213</v>
      </c>
      <c r="S5471" s="499"/>
    </row>
    <row r="5472">
      <c r="B5472" s="497"/>
      <c r="H5472" s="500"/>
      <c r="O5472" s="500"/>
      <c r="Q5472" s="498" t="s">
        <v>213</v>
      </c>
      <c r="S5472" s="499"/>
    </row>
    <row r="5473">
      <c r="B5473" s="497"/>
      <c r="H5473" s="500"/>
      <c r="O5473" s="500"/>
      <c r="Q5473" s="498" t="s">
        <v>213</v>
      </c>
      <c r="S5473" s="499"/>
    </row>
    <row r="5474">
      <c r="B5474" s="497"/>
      <c r="H5474" s="500"/>
      <c r="O5474" s="500"/>
      <c r="Q5474" s="498" t="s">
        <v>213</v>
      </c>
      <c r="S5474" s="499"/>
    </row>
    <row r="5475">
      <c r="B5475" s="497"/>
      <c r="H5475" s="500"/>
      <c r="O5475" s="500"/>
      <c r="Q5475" s="498" t="s">
        <v>213</v>
      </c>
      <c r="S5475" s="499"/>
    </row>
    <row r="5476">
      <c r="B5476" s="497"/>
      <c r="H5476" s="500"/>
      <c r="O5476" s="500"/>
      <c r="Q5476" s="498" t="s">
        <v>213</v>
      </c>
      <c r="S5476" s="499"/>
    </row>
    <row r="5477">
      <c r="B5477" s="497"/>
      <c r="H5477" s="500"/>
      <c r="O5477" s="500"/>
      <c r="Q5477" s="498" t="s">
        <v>213</v>
      </c>
      <c r="S5477" s="499"/>
    </row>
    <row r="5478">
      <c r="B5478" s="497"/>
      <c r="H5478" s="500"/>
      <c r="O5478" s="500"/>
      <c r="Q5478" s="498" t="s">
        <v>213</v>
      </c>
      <c r="S5478" s="499"/>
    </row>
    <row r="5479">
      <c r="B5479" s="497"/>
      <c r="H5479" s="500"/>
      <c r="O5479" s="500"/>
      <c r="Q5479" s="498" t="s">
        <v>213</v>
      </c>
      <c r="S5479" s="499"/>
    </row>
    <row r="5480">
      <c r="B5480" s="497"/>
      <c r="H5480" s="500"/>
      <c r="O5480" s="500"/>
      <c r="Q5480" s="498" t="s">
        <v>213</v>
      </c>
      <c r="S5480" s="499"/>
    </row>
    <row r="5481">
      <c r="B5481" s="497"/>
      <c r="H5481" s="500"/>
      <c r="O5481" s="500"/>
      <c r="Q5481" s="498" t="s">
        <v>213</v>
      </c>
      <c r="S5481" s="499"/>
    </row>
    <row r="5482">
      <c r="B5482" s="497"/>
      <c r="H5482" s="500"/>
      <c r="O5482" s="500"/>
      <c r="Q5482" s="498" t="s">
        <v>213</v>
      </c>
      <c r="S5482" s="499"/>
    </row>
    <row r="5483">
      <c r="B5483" s="497"/>
      <c r="H5483" s="500"/>
      <c r="O5483" s="500"/>
      <c r="Q5483" s="498" t="s">
        <v>213</v>
      </c>
      <c r="S5483" s="499"/>
    </row>
    <row r="5484">
      <c r="B5484" s="497"/>
      <c r="H5484" s="500"/>
      <c r="O5484" s="500"/>
      <c r="Q5484" s="498" t="s">
        <v>213</v>
      </c>
      <c r="S5484" s="499"/>
    </row>
    <row r="5485">
      <c r="B5485" s="497"/>
      <c r="H5485" s="500"/>
      <c r="O5485" s="500"/>
      <c r="Q5485" s="498" t="s">
        <v>213</v>
      </c>
      <c r="S5485" s="499"/>
    </row>
    <row r="5486">
      <c r="B5486" s="497"/>
      <c r="H5486" s="500"/>
      <c r="O5486" s="500"/>
      <c r="Q5486" s="498" t="s">
        <v>213</v>
      </c>
      <c r="S5486" s="499"/>
    </row>
    <row r="5487">
      <c r="B5487" s="497"/>
      <c r="H5487" s="500"/>
      <c r="O5487" s="500"/>
      <c r="Q5487" s="498" t="s">
        <v>213</v>
      </c>
      <c r="S5487" s="499"/>
    </row>
    <row r="5488">
      <c r="B5488" s="497"/>
      <c r="H5488" s="500"/>
      <c r="O5488" s="500"/>
      <c r="Q5488" s="498" t="s">
        <v>213</v>
      </c>
      <c r="S5488" s="499"/>
    </row>
    <row r="5489">
      <c r="B5489" s="497"/>
      <c r="H5489" s="500"/>
      <c r="O5489" s="500"/>
      <c r="Q5489" s="498" t="s">
        <v>213</v>
      </c>
      <c r="S5489" s="499"/>
    </row>
    <row r="5490">
      <c r="B5490" s="497"/>
      <c r="H5490" s="500"/>
      <c r="O5490" s="500"/>
      <c r="Q5490" s="498" t="s">
        <v>213</v>
      </c>
      <c r="S5490" s="499"/>
    </row>
    <row r="5491">
      <c r="B5491" s="497"/>
      <c r="H5491" s="500"/>
      <c r="O5491" s="500"/>
      <c r="Q5491" s="498" t="s">
        <v>213</v>
      </c>
      <c r="S5491" s="499"/>
    </row>
    <row r="5492">
      <c r="B5492" s="497"/>
      <c r="H5492" s="500"/>
      <c r="O5492" s="500"/>
      <c r="Q5492" s="498" t="s">
        <v>213</v>
      </c>
      <c r="S5492" s="499"/>
    </row>
    <row r="5493">
      <c r="B5493" s="497"/>
      <c r="H5493" s="500"/>
      <c r="O5493" s="500"/>
      <c r="Q5493" s="498" t="s">
        <v>213</v>
      </c>
      <c r="S5493" s="499"/>
    </row>
    <row r="5494">
      <c r="B5494" s="497"/>
      <c r="H5494" s="500"/>
      <c r="O5494" s="500"/>
      <c r="Q5494" s="498" t="s">
        <v>213</v>
      </c>
      <c r="S5494" s="499"/>
    </row>
    <row r="5495">
      <c r="B5495" s="497"/>
      <c r="H5495" s="500"/>
      <c r="O5495" s="500"/>
      <c r="Q5495" s="498" t="s">
        <v>213</v>
      </c>
      <c r="S5495" s="499"/>
    </row>
    <row r="5496">
      <c r="B5496" s="497"/>
      <c r="H5496" s="500"/>
      <c r="O5496" s="500"/>
      <c r="Q5496" s="498" t="s">
        <v>213</v>
      </c>
      <c r="S5496" s="499"/>
    </row>
    <row r="5497">
      <c r="B5497" s="497"/>
      <c r="H5497" s="500"/>
      <c r="O5497" s="500"/>
      <c r="Q5497" s="498" t="s">
        <v>213</v>
      </c>
      <c r="S5497" s="499"/>
    </row>
    <row r="5498">
      <c r="B5498" s="497"/>
      <c r="H5498" s="500"/>
      <c r="O5498" s="500"/>
      <c r="Q5498" s="498" t="s">
        <v>213</v>
      </c>
      <c r="S5498" s="499"/>
    </row>
    <row r="5499">
      <c r="B5499" s="497"/>
      <c r="H5499" s="500"/>
      <c r="O5499" s="500"/>
      <c r="Q5499" s="498" t="s">
        <v>213</v>
      </c>
      <c r="S5499" s="499"/>
    </row>
    <row r="5500">
      <c r="B5500" s="497"/>
      <c r="H5500" s="500"/>
      <c r="O5500" s="500"/>
      <c r="Q5500" s="498" t="s">
        <v>213</v>
      </c>
      <c r="S5500" s="499"/>
    </row>
    <row r="5501">
      <c r="B5501" s="497"/>
      <c r="H5501" s="500"/>
      <c r="O5501" s="500"/>
      <c r="Q5501" s="498" t="s">
        <v>213</v>
      </c>
      <c r="S5501" s="499"/>
    </row>
    <row r="5502">
      <c r="B5502" s="497"/>
      <c r="H5502" s="500"/>
      <c r="O5502" s="500"/>
      <c r="Q5502" s="498" t="s">
        <v>213</v>
      </c>
      <c r="S5502" s="499"/>
    </row>
    <row r="5503">
      <c r="B5503" s="497"/>
      <c r="H5503" s="500"/>
      <c r="O5503" s="500"/>
      <c r="Q5503" s="498" t="s">
        <v>213</v>
      </c>
      <c r="S5503" s="499"/>
    </row>
    <row r="5504">
      <c r="B5504" s="497"/>
      <c r="H5504" s="500"/>
      <c r="O5504" s="500"/>
      <c r="Q5504" s="498" t="s">
        <v>213</v>
      </c>
      <c r="S5504" s="499"/>
    </row>
    <row r="5505">
      <c r="B5505" s="497"/>
      <c r="H5505" s="500"/>
      <c r="O5505" s="500"/>
      <c r="Q5505" s="498" t="s">
        <v>213</v>
      </c>
      <c r="S5505" s="499"/>
    </row>
    <row r="5506">
      <c r="B5506" s="497"/>
      <c r="H5506" s="500"/>
      <c r="O5506" s="500"/>
      <c r="Q5506" s="498" t="s">
        <v>213</v>
      </c>
      <c r="S5506" s="499"/>
    </row>
    <row r="5507">
      <c r="B5507" s="497"/>
      <c r="H5507" s="500"/>
      <c r="O5507" s="500"/>
      <c r="Q5507" s="498" t="s">
        <v>213</v>
      </c>
      <c r="S5507" s="499"/>
    </row>
    <row r="5508">
      <c r="B5508" s="497"/>
      <c r="H5508" s="500"/>
      <c r="O5508" s="500"/>
      <c r="Q5508" s="498" t="s">
        <v>213</v>
      </c>
      <c r="S5508" s="499"/>
    </row>
    <row r="5509">
      <c r="B5509" s="497"/>
      <c r="H5509" s="500"/>
      <c r="O5509" s="500"/>
      <c r="Q5509" s="498" t="s">
        <v>213</v>
      </c>
      <c r="S5509" s="499"/>
    </row>
    <row r="5510">
      <c r="B5510" s="497"/>
      <c r="H5510" s="500"/>
      <c r="O5510" s="500"/>
      <c r="Q5510" s="498" t="s">
        <v>213</v>
      </c>
      <c r="S5510" s="499"/>
    </row>
    <row r="5511">
      <c r="B5511" s="497"/>
      <c r="H5511" s="500"/>
      <c r="O5511" s="500"/>
      <c r="Q5511" s="498" t="s">
        <v>213</v>
      </c>
      <c r="S5511" s="499"/>
    </row>
    <row r="5512">
      <c r="B5512" s="497"/>
      <c r="H5512" s="500"/>
      <c r="O5512" s="500"/>
      <c r="Q5512" s="498" t="s">
        <v>213</v>
      </c>
      <c r="S5512" s="499"/>
    </row>
    <row r="5513">
      <c r="B5513" s="497"/>
      <c r="H5513" s="500"/>
      <c r="O5513" s="500"/>
      <c r="Q5513" s="498" t="s">
        <v>213</v>
      </c>
      <c r="S5513" s="499"/>
    </row>
    <row r="5514">
      <c r="B5514" s="497"/>
      <c r="H5514" s="500"/>
      <c r="O5514" s="500"/>
      <c r="Q5514" s="498" t="s">
        <v>213</v>
      </c>
      <c r="S5514" s="499"/>
    </row>
    <row r="5515">
      <c r="B5515" s="497"/>
      <c r="H5515" s="500"/>
      <c r="O5515" s="500"/>
      <c r="Q5515" s="498" t="s">
        <v>213</v>
      </c>
      <c r="S5515" s="499"/>
    </row>
    <row r="5516">
      <c r="B5516" s="497"/>
      <c r="H5516" s="500"/>
      <c r="O5516" s="500"/>
      <c r="Q5516" s="498" t="s">
        <v>213</v>
      </c>
      <c r="S5516" s="499"/>
    </row>
    <row r="5517">
      <c r="B5517" s="497"/>
      <c r="H5517" s="500"/>
      <c r="O5517" s="500"/>
      <c r="Q5517" s="498" t="s">
        <v>213</v>
      </c>
      <c r="S5517" s="499"/>
    </row>
    <row r="5518">
      <c r="B5518" s="497"/>
      <c r="H5518" s="500"/>
      <c r="O5518" s="500"/>
      <c r="Q5518" s="498" t="s">
        <v>213</v>
      </c>
      <c r="S5518" s="499"/>
    </row>
    <row r="5519">
      <c r="B5519" s="497"/>
      <c r="H5519" s="500"/>
      <c r="O5519" s="500"/>
      <c r="Q5519" s="498" t="s">
        <v>213</v>
      </c>
      <c r="S5519" s="499"/>
    </row>
    <row r="5520">
      <c r="B5520" s="497"/>
      <c r="H5520" s="500"/>
      <c r="O5520" s="500"/>
      <c r="Q5520" s="498" t="s">
        <v>213</v>
      </c>
      <c r="S5520" s="499"/>
    </row>
    <row r="5521">
      <c r="B5521" s="497"/>
      <c r="H5521" s="500"/>
      <c r="O5521" s="500"/>
      <c r="Q5521" s="498" t="s">
        <v>213</v>
      </c>
      <c r="S5521" s="499"/>
    </row>
    <row r="5522">
      <c r="B5522" s="497"/>
      <c r="H5522" s="500"/>
      <c r="O5522" s="500"/>
      <c r="Q5522" s="498" t="s">
        <v>213</v>
      </c>
      <c r="S5522" s="499"/>
    </row>
    <row r="5523">
      <c r="B5523" s="497"/>
      <c r="H5523" s="500"/>
      <c r="O5523" s="500"/>
      <c r="Q5523" s="498" t="s">
        <v>213</v>
      </c>
      <c r="S5523" s="499"/>
    </row>
    <row r="5524">
      <c r="B5524" s="497"/>
      <c r="H5524" s="500"/>
      <c r="O5524" s="500"/>
      <c r="Q5524" s="498" t="s">
        <v>213</v>
      </c>
      <c r="S5524" s="499"/>
    </row>
    <row r="5525">
      <c r="B5525" s="497"/>
      <c r="H5525" s="500"/>
      <c r="O5525" s="500"/>
      <c r="Q5525" s="498" t="s">
        <v>213</v>
      </c>
      <c r="S5525" s="499"/>
    </row>
    <row r="5526">
      <c r="B5526" s="497"/>
      <c r="H5526" s="500"/>
      <c r="O5526" s="500"/>
      <c r="Q5526" s="498" t="s">
        <v>213</v>
      </c>
      <c r="S5526" s="499"/>
    </row>
    <row r="5527">
      <c r="B5527" s="497"/>
      <c r="H5527" s="500"/>
      <c r="O5527" s="500"/>
      <c r="Q5527" s="498" t="s">
        <v>213</v>
      </c>
      <c r="S5527" s="499"/>
    </row>
    <row r="5528">
      <c r="B5528" s="497"/>
      <c r="H5528" s="500"/>
      <c r="O5528" s="500"/>
      <c r="Q5528" s="498" t="s">
        <v>213</v>
      </c>
      <c r="S5528" s="499"/>
    </row>
    <row r="5529">
      <c r="B5529" s="497"/>
      <c r="H5529" s="500"/>
      <c r="O5529" s="500"/>
      <c r="Q5529" s="498" t="s">
        <v>213</v>
      </c>
      <c r="S5529" s="499"/>
    </row>
    <row r="5530">
      <c r="B5530" s="497"/>
      <c r="H5530" s="500"/>
      <c r="O5530" s="500"/>
      <c r="Q5530" s="498" t="s">
        <v>213</v>
      </c>
      <c r="S5530" s="499"/>
    </row>
    <row r="5531">
      <c r="B5531" s="497"/>
      <c r="H5531" s="500"/>
      <c r="O5531" s="500"/>
      <c r="Q5531" s="498" t="s">
        <v>213</v>
      </c>
      <c r="S5531" s="499"/>
    </row>
    <row r="5532">
      <c r="B5532" s="497"/>
      <c r="H5532" s="500"/>
      <c r="O5532" s="500"/>
      <c r="Q5532" s="498" t="s">
        <v>213</v>
      </c>
      <c r="S5532" s="499"/>
    </row>
    <row r="5533">
      <c r="B5533" s="497"/>
      <c r="H5533" s="500"/>
      <c r="O5533" s="500"/>
      <c r="Q5533" s="498" t="s">
        <v>213</v>
      </c>
      <c r="S5533" s="499"/>
    </row>
    <row r="5534">
      <c r="B5534" s="497"/>
      <c r="H5534" s="500"/>
      <c r="O5534" s="500"/>
      <c r="Q5534" s="498" t="s">
        <v>213</v>
      </c>
      <c r="S5534" s="499"/>
    </row>
    <row r="5535">
      <c r="B5535" s="497"/>
      <c r="H5535" s="500"/>
      <c r="O5535" s="500"/>
      <c r="Q5535" s="498" t="s">
        <v>213</v>
      </c>
      <c r="S5535" s="499"/>
    </row>
    <row r="5536">
      <c r="B5536" s="497"/>
      <c r="H5536" s="500"/>
      <c r="O5536" s="500"/>
      <c r="Q5536" s="498" t="s">
        <v>213</v>
      </c>
      <c r="S5536" s="499"/>
    </row>
    <row r="5537">
      <c r="B5537" s="497"/>
      <c r="H5537" s="500"/>
      <c r="O5537" s="500"/>
      <c r="Q5537" s="498" t="s">
        <v>213</v>
      </c>
      <c r="S5537" s="499"/>
    </row>
    <row r="5538">
      <c r="B5538" s="497"/>
      <c r="H5538" s="500"/>
      <c r="O5538" s="500"/>
      <c r="Q5538" s="498" t="s">
        <v>213</v>
      </c>
      <c r="S5538" s="499"/>
    </row>
    <row r="5539">
      <c r="B5539" s="497"/>
      <c r="H5539" s="500"/>
      <c r="O5539" s="500"/>
      <c r="Q5539" s="498" t="s">
        <v>213</v>
      </c>
      <c r="S5539" s="499"/>
    </row>
    <row r="5540">
      <c r="B5540" s="497"/>
      <c r="H5540" s="500"/>
      <c r="O5540" s="500"/>
      <c r="Q5540" s="498" t="s">
        <v>213</v>
      </c>
      <c r="S5540" s="499"/>
    </row>
    <row r="5541">
      <c r="B5541" s="497"/>
      <c r="H5541" s="500"/>
      <c r="O5541" s="500"/>
      <c r="Q5541" s="498" t="s">
        <v>213</v>
      </c>
      <c r="S5541" s="499"/>
    </row>
    <row r="5542">
      <c r="B5542" s="497"/>
      <c r="H5542" s="500"/>
      <c r="O5542" s="500"/>
      <c r="Q5542" s="498" t="s">
        <v>213</v>
      </c>
      <c r="S5542" s="499"/>
    </row>
    <row r="5543">
      <c r="B5543" s="497"/>
      <c r="H5543" s="500"/>
      <c r="O5543" s="500"/>
      <c r="Q5543" s="498" t="s">
        <v>213</v>
      </c>
      <c r="S5543" s="499"/>
    </row>
    <row r="5544">
      <c r="B5544" s="497"/>
      <c r="H5544" s="500"/>
      <c r="O5544" s="500"/>
      <c r="Q5544" s="498" t="s">
        <v>213</v>
      </c>
      <c r="S5544" s="499"/>
    </row>
    <row r="5545">
      <c r="B5545" s="497"/>
      <c r="H5545" s="500"/>
      <c r="O5545" s="500"/>
      <c r="Q5545" s="498" t="s">
        <v>213</v>
      </c>
      <c r="S5545" s="499"/>
    </row>
    <row r="5546">
      <c r="B5546" s="497"/>
      <c r="H5546" s="500"/>
      <c r="O5546" s="500"/>
      <c r="Q5546" s="498" t="s">
        <v>213</v>
      </c>
      <c r="S5546" s="499"/>
    </row>
    <row r="5547">
      <c r="B5547" s="497"/>
      <c r="H5547" s="500"/>
      <c r="O5547" s="500"/>
      <c r="Q5547" s="498" t="s">
        <v>213</v>
      </c>
      <c r="S5547" s="499"/>
    </row>
    <row r="5548">
      <c r="B5548" s="497"/>
      <c r="H5548" s="500"/>
      <c r="O5548" s="500"/>
      <c r="Q5548" s="498" t="s">
        <v>213</v>
      </c>
      <c r="S5548" s="499"/>
    </row>
    <row r="5549">
      <c r="B5549" s="497"/>
      <c r="H5549" s="500"/>
      <c r="O5549" s="500"/>
      <c r="Q5549" s="498" t="s">
        <v>213</v>
      </c>
      <c r="S5549" s="499"/>
    </row>
    <row r="5550">
      <c r="B5550" s="497"/>
      <c r="H5550" s="500"/>
      <c r="O5550" s="500"/>
      <c r="Q5550" s="498" t="s">
        <v>213</v>
      </c>
      <c r="S5550" s="499"/>
    </row>
    <row r="5551">
      <c r="B5551" s="497"/>
      <c r="H5551" s="500"/>
      <c r="O5551" s="500"/>
      <c r="Q5551" s="498" t="s">
        <v>213</v>
      </c>
      <c r="S5551" s="499"/>
    </row>
    <row r="5552">
      <c r="B5552" s="497"/>
      <c r="H5552" s="500"/>
      <c r="O5552" s="500"/>
      <c r="Q5552" s="498" t="s">
        <v>213</v>
      </c>
      <c r="S5552" s="499"/>
    </row>
    <row r="5553">
      <c r="B5553" s="497"/>
      <c r="H5553" s="500"/>
      <c r="O5553" s="500"/>
      <c r="Q5553" s="498" t="s">
        <v>213</v>
      </c>
      <c r="S5553" s="499"/>
    </row>
    <row r="5554">
      <c r="B5554" s="497"/>
      <c r="H5554" s="500"/>
      <c r="O5554" s="500"/>
      <c r="Q5554" s="498" t="s">
        <v>213</v>
      </c>
      <c r="S5554" s="499"/>
    </row>
    <row r="5555">
      <c r="B5555" s="497"/>
      <c r="H5555" s="500"/>
      <c r="O5555" s="500"/>
      <c r="Q5555" s="498" t="s">
        <v>213</v>
      </c>
      <c r="S5555" s="499"/>
    </row>
    <row r="5556">
      <c r="B5556" s="497"/>
      <c r="H5556" s="500"/>
      <c r="O5556" s="500"/>
      <c r="Q5556" s="498" t="s">
        <v>213</v>
      </c>
      <c r="S5556" s="499"/>
    </row>
    <row r="5557">
      <c r="B5557" s="497"/>
      <c r="H5557" s="500"/>
      <c r="O5557" s="500"/>
      <c r="Q5557" s="498" t="s">
        <v>213</v>
      </c>
      <c r="S5557" s="499"/>
    </row>
    <row r="5558">
      <c r="B5558" s="497"/>
      <c r="H5558" s="500"/>
      <c r="O5558" s="500"/>
      <c r="Q5558" s="498" t="s">
        <v>213</v>
      </c>
      <c r="S5558" s="499"/>
    </row>
    <row r="5559">
      <c r="B5559" s="497"/>
      <c r="H5559" s="500"/>
      <c r="O5559" s="500"/>
      <c r="Q5559" s="498" t="s">
        <v>213</v>
      </c>
      <c r="S5559" s="499"/>
    </row>
    <row r="5560">
      <c r="B5560" s="497"/>
      <c r="H5560" s="500"/>
      <c r="O5560" s="500"/>
      <c r="Q5560" s="498" t="s">
        <v>213</v>
      </c>
      <c r="S5560" s="499"/>
    </row>
    <row r="5561">
      <c r="B5561" s="497"/>
      <c r="H5561" s="500"/>
      <c r="O5561" s="500"/>
      <c r="Q5561" s="498" t="s">
        <v>213</v>
      </c>
      <c r="S5561" s="499"/>
    </row>
    <row r="5562">
      <c r="B5562" s="497"/>
      <c r="H5562" s="500"/>
      <c r="O5562" s="500"/>
      <c r="Q5562" s="498" t="s">
        <v>213</v>
      </c>
      <c r="S5562" s="499"/>
    </row>
    <row r="5563">
      <c r="B5563" s="497"/>
      <c r="H5563" s="500"/>
      <c r="O5563" s="500"/>
      <c r="Q5563" s="498" t="s">
        <v>213</v>
      </c>
      <c r="S5563" s="499"/>
    </row>
    <row r="5564">
      <c r="B5564" s="497"/>
      <c r="H5564" s="500"/>
      <c r="O5564" s="500"/>
      <c r="Q5564" s="498" t="s">
        <v>213</v>
      </c>
      <c r="S5564" s="499"/>
    </row>
    <row r="5565">
      <c r="B5565" s="497"/>
      <c r="H5565" s="500"/>
      <c r="O5565" s="500"/>
      <c r="Q5565" s="498" t="s">
        <v>213</v>
      </c>
      <c r="S5565" s="499"/>
    </row>
    <row r="5566">
      <c r="B5566" s="497"/>
      <c r="H5566" s="500"/>
      <c r="O5566" s="500"/>
      <c r="Q5566" s="498" t="s">
        <v>213</v>
      </c>
      <c r="S5566" s="499"/>
    </row>
    <row r="5567">
      <c r="B5567" s="497"/>
      <c r="H5567" s="500"/>
      <c r="O5567" s="500"/>
      <c r="Q5567" s="498" t="s">
        <v>213</v>
      </c>
      <c r="S5567" s="499"/>
    </row>
    <row r="5568">
      <c r="B5568" s="497"/>
      <c r="H5568" s="500"/>
      <c r="O5568" s="500"/>
      <c r="Q5568" s="498" t="s">
        <v>213</v>
      </c>
      <c r="S5568" s="499"/>
    </row>
    <row r="5569">
      <c r="B5569" s="497"/>
      <c r="H5569" s="500"/>
      <c r="O5569" s="500"/>
      <c r="Q5569" s="498" t="s">
        <v>213</v>
      </c>
      <c r="S5569" s="499"/>
    </row>
    <row r="5570">
      <c r="B5570" s="497"/>
      <c r="H5570" s="500"/>
      <c r="O5570" s="500"/>
      <c r="Q5570" s="498" t="s">
        <v>213</v>
      </c>
      <c r="S5570" s="499"/>
    </row>
    <row r="5571">
      <c r="B5571" s="497"/>
      <c r="H5571" s="500"/>
      <c r="O5571" s="500"/>
      <c r="Q5571" s="498" t="s">
        <v>213</v>
      </c>
      <c r="S5571" s="499"/>
    </row>
    <row r="5572">
      <c r="B5572" s="497"/>
      <c r="H5572" s="500"/>
      <c r="O5572" s="500"/>
      <c r="Q5572" s="498" t="s">
        <v>213</v>
      </c>
      <c r="S5572" s="499"/>
    </row>
    <row r="5573">
      <c r="B5573" s="497"/>
      <c r="H5573" s="500"/>
      <c r="O5573" s="500"/>
      <c r="Q5573" s="498" t="s">
        <v>213</v>
      </c>
      <c r="S5573" s="499"/>
    </row>
    <row r="5574">
      <c r="B5574" s="497"/>
      <c r="H5574" s="500"/>
      <c r="O5574" s="500"/>
      <c r="Q5574" s="498" t="s">
        <v>213</v>
      </c>
      <c r="S5574" s="499"/>
    </row>
    <row r="5575">
      <c r="B5575" s="497"/>
      <c r="H5575" s="500"/>
      <c r="O5575" s="500"/>
      <c r="Q5575" s="498" t="s">
        <v>213</v>
      </c>
      <c r="S5575" s="499"/>
    </row>
    <row r="5576">
      <c r="B5576" s="497"/>
      <c r="H5576" s="500"/>
      <c r="O5576" s="500"/>
      <c r="Q5576" s="498" t="s">
        <v>213</v>
      </c>
      <c r="S5576" s="499"/>
    </row>
    <row r="5577">
      <c r="B5577" s="497"/>
      <c r="H5577" s="500"/>
      <c r="O5577" s="500"/>
      <c r="Q5577" s="498" t="s">
        <v>213</v>
      </c>
      <c r="S5577" s="499"/>
    </row>
    <row r="5578">
      <c r="B5578" s="497"/>
      <c r="H5578" s="500"/>
      <c r="O5578" s="500"/>
      <c r="Q5578" s="498" t="s">
        <v>213</v>
      </c>
      <c r="S5578" s="499"/>
    </row>
    <row r="5579">
      <c r="B5579" s="497"/>
      <c r="H5579" s="500"/>
      <c r="O5579" s="500"/>
      <c r="Q5579" s="498" t="s">
        <v>213</v>
      </c>
      <c r="S5579" s="499"/>
    </row>
    <row r="5580">
      <c r="B5580" s="497"/>
      <c r="H5580" s="500"/>
      <c r="O5580" s="500"/>
      <c r="Q5580" s="498" t="s">
        <v>213</v>
      </c>
      <c r="S5580" s="499"/>
    </row>
    <row r="5581">
      <c r="B5581" s="497"/>
      <c r="H5581" s="500"/>
      <c r="O5581" s="500"/>
      <c r="Q5581" s="498" t="s">
        <v>213</v>
      </c>
      <c r="S5581" s="499"/>
    </row>
    <row r="5582">
      <c r="B5582" s="497"/>
      <c r="H5582" s="500"/>
      <c r="O5582" s="500"/>
      <c r="Q5582" s="498" t="s">
        <v>213</v>
      </c>
      <c r="S5582" s="499"/>
    </row>
    <row r="5583">
      <c r="B5583" s="497"/>
      <c r="H5583" s="500"/>
      <c r="O5583" s="500"/>
      <c r="Q5583" s="498" t="s">
        <v>213</v>
      </c>
      <c r="S5583" s="499"/>
    </row>
    <row r="5584">
      <c r="B5584" s="497"/>
      <c r="H5584" s="500"/>
      <c r="O5584" s="500"/>
      <c r="Q5584" s="498" t="s">
        <v>213</v>
      </c>
      <c r="S5584" s="499"/>
    </row>
    <row r="5585">
      <c r="B5585" s="497"/>
      <c r="H5585" s="500"/>
      <c r="O5585" s="500"/>
      <c r="Q5585" s="498" t="s">
        <v>213</v>
      </c>
      <c r="S5585" s="499"/>
    </row>
    <row r="5586">
      <c r="B5586" s="497"/>
      <c r="H5586" s="500"/>
      <c r="O5586" s="500"/>
      <c r="Q5586" s="498" t="s">
        <v>213</v>
      </c>
      <c r="S5586" s="499"/>
    </row>
    <row r="5587">
      <c r="B5587" s="497"/>
      <c r="H5587" s="500"/>
      <c r="O5587" s="500"/>
      <c r="Q5587" s="498" t="s">
        <v>213</v>
      </c>
      <c r="S5587" s="499"/>
    </row>
    <row r="5588">
      <c r="B5588" s="497"/>
      <c r="H5588" s="500"/>
      <c r="O5588" s="500"/>
      <c r="Q5588" s="498" t="s">
        <v>213</v>
      </c>
      <c r="S5588" s="499"/>
    </row>
    <row r="5589">
      <c r="B5589" s="497"/>
      <c r="H5589" s="500"/>
      <c r="O5589" s="500"/>
      <c r="Q5589" s="498" t="s">
        <v>213</v>
      </c>
      <c r="S5589" s="499"/>
    </row>
    <row r="5590">
      <c r="B5590" s="497"/>
      <c r="H5590" s="500"/>
      <c r="O5590" s="500"/>
      <c r="Q5590" s="498" t="s">
        <v>213</v>
      </c>
      <c r="S5590" s="499"/>
    </row>
    <row r="5591">
      <c r="B5591" s="497"/>
      <c r="H5591" s="500"/>
      <c r="O5591" s="500"/>
      <c r="Q5591" s="498" t="s">
        <v>213</v>
      </c>
      <c r="S5591" s="499"/>
    </row>
    <row r="5592">
      <c r="B5592" s="497"/>
      <c r="H5592" s="500"/>
      <c r="O5592" s="500"/>
      <c r="Q5592" s="498" t="s">
        <v>213</v>
      </c>
      <c r="S5592" s="499"/>
    </row>
    <row r="5593">
      <c r="B5593" s="497"/>
      <c r="H5593" s="500"/>
      <c r="O5593" s="500"/>
      <c r="Q5593" s="498" t="s">
        <v>213</v>
      </c>
      <c r="S5593" s="499"/>
    </row>
    <row r="5594">
      <c r="B5594" s="497"/>
      <c r="H5594" s="500"/>
      <c r="O5594" s="500"/>
      <c r="Q5594" s="498" t="s">
        <v>213</v>
      </c>
      <c r="S5594" s="499"/>
    </row>
    <row r="5595">
      <c r="B5595" s="497"/>
      <c r="H5595" s="500"/>
      <c r="O5595" s="500"/>
      <c r="Q5595" s="498" t="s">
        <v>213</v>
      </c>
      <c r="S5595" s="499"/>
    </row>
    <row r="5596">
      <c r="B5596" s="497"/>
      <c r="H5596" s="500"/>
      <c r="O5596" s="500"/>
      <c r="Q5596" s="498" t="s">
        <v>213</v>
      </c>
      <c r="S5596" s="499"/>
    </row>
    <row r="5597">
      <c r="B5597" s="497"/>
      <c r="H5597" s="500"/>
      <c r="O5597" s="500"/>
      <c r="Q5597" s="498" t="s">
        <v>213</v>
      </c>
      <c r="S5597" s="499"/>
    </row>
    <row r="5598">
      <c r="B5598" s="497"/>
      <c r="H5598" s="500"/>
      <c r="O5598" s="500"/>
      <c r="Q5598" s="498" t="s">
        <v>213</v>
      </c>
      <c r="S5598" s="499"/>
    </row>
    <row r="5599">
      <c r="B5599" s="497"/>
      <c r="H5599" s="500"/>
      <c r="O5599" s="500"/>
      <c r="Q5599" s="498" t="s">
        <v>213</v>
      </c>
      <c r="S5599" s="499"/>
    </row>
    <row r="5600">
      <c r="B5600" s="497"/>
      <c r="H5600" s="500"/>
      <c r="O5600" s="500"/>
      <c r="Q5600" s="498" t="s">
        <v>213</v>
      </c>
      <c r="S5600" s="499"/>
    </row>
    <row r="5601">
      <c r="B5601" s="497"/>
      <c r="H5601" s="500"/>
      <c r="O5601" s="500"/>
      <c r="Q5601" s="498" t="s">
        <v>213</v>
      </c>
      <c r="S5601" s="499"/>
    </row>
    <row r="5602">
      <c r="B5602" s="497"/>
      <c r="H5602" s="500"/>
      <c r="O5602" s="500"/>
      <c r="Q5602" s="498" t="s">
        <v>213</v>
      </c>
      <c r="S5602" s="499"/>
    </row>
    <row r="5603">
      <c r="B5603" s="497"/>
      <c r="H5603" s="500"/>
      <c r="O5603" s="500"/>
      <c r="Q5603" s="498" t="s">
        <v>213</v>
      </c>
      <c r="S5603" s="499"/>
    </row>
    <row r="5604">
      <c r="B5604" s="497"/>
      <c r="H5604" s="500"/>
      <c r="O5604" s="500"/>
      <c r="Q5604" s="498" t="s">
        <v>213</v>
      </c>
      <c r="S5604" s="499"/>
    </row>
    <row r="5605">
      <c r="B5605" s="497"/>
      <c r="H5605" s="500"/>
      <c r="O5605" s="500"/>
      <c r="Q5605" s="498" t="s">
        <v>213</v>
      </c>
      <c r="S5605" s="499"/>
    </row>
    <row r="5606">
      <c r="B5606" s="497"/>
      <c r="H5606" s="500"/>
      <c r="O5606" s="500"/>
      <c r="Q5606" s="498" t="s">
        <v>213</v>
      </c>
      <c r="S5606" s="499"/>
    </row>
    <row r="5607">
      <c r="B5607" s="497"/>
      <c r="H5607" s="500"/>
      <c r="O5607" s="500"/>
      <c r="Q5607" s="498" t="s">
        <v>213</v>
      </c>
      <c r="S5607" s="499"/>
    </row>
    <row r="5608">
      <c r="B5608" s="497"/>
      <c r="H5608" s="500"/>
      <c r="O5608" s="500"/>
      <c r="Q5608" s="498" t="s">
        <v>213</v>
      </c>
      <c r="S5608" s="499"/>
    </row>
    <row r="5609">
      <c r="B5609" s="497"/>
      <c r="H5609" s="500"/>
      <c r="O5609" s="500"/>
      <c r="Q5609" s="498" t="s">
        <v>213</v>
      </c>
      <c r="S5609" s="499"/>
    </row>
    <row r="5610">
      <c r="B5610" s="497"/>
      <c r="H5610" s="500"/>
      <c r="O5610" s="500"/>
      <c r="Q5610" s="498" t="s">
        <v>213</v>
      </c>
      <c r="S5610" s="499"/>
    </row>
    <row r="5611">
      <c r="B5611" s="497"/>
      <c r="H5611" s="500"/>
      <c r="O5611" s="500"/>
      <c r="Q5611" s="498" t="s">
        <v>213</v>
      </c>
      <c r="S5611" s="499"/>
    </row>
    <row r="5612">
      <c r="B5612" s="497"/>
      <c r="H5612" s="500"/>
      <c r="O5612" s="500"/>
      <c r="Q5612" s="498" t="s">
        <v>213</v>
      </c>
      <c r="S5612" s="499"/>
    </row>
    <row r="5613">
      <c r="B5613" s="497"/>
      <c r="H5613" s="500"/>
      <c r="O5613" s="500"/>
      <c r="Q5613" s="498" t="s">
        <v>213</v>
      </c>
      <c r="S5613" s="499"/>
    </row>
    <row r="5614">
      <c r="B5614" s="497"/>
      <c r="H5614" s="500"/>
      <c r="O5614" s="500"/>
      <c r="Q5614" s="498" t="s">
        <v>213</v>
      </c>
      <c r="S5614" s="499"/>
    </row>
    <row r="5615">
      <c r="B5615" s="497"/>
      <c r="H5615" s="500"/>
      <c r="O5615" s="500"/>
      <c r="Q5615" s="498" t="s">
        <v>213</v>
      </c>
      <c r="S5615" s="499"/>
    </row>
    <row r="5616">
      <c r="B5616" s="497"/>
      <c r="H5616" s="500"/>
      <c r="O5616" s="500"/>
      <c r="Q5616" s="498" t="s">
        <v>213</v>
      </c>
      <c r="S5616" s="499"/>
    </row>
    <row r="5617">
      <c r="B5617" s="497"/>
      <c r="H5617" s="500"/>
      <c r="O5617" s="500"/>
      <c r="Q5617" s="498" t="s">
        <v>213</v>
      </c>
      <c r="S5617" s="499"/>
    </row>
    <row r="5618">
      <c r="B5618" s="497"/>
      <c r="H5618" s="500"/>
      <c r="O5618" s="500"/>
      <c r="Q5618" s="498" t="s">
        <v>213</v>
      </c>
      <c r="S5618" s="499"/>
    </row>
    <row r="5619">
      <c r="B5619" s="497"/>
      <c r="H5619" s="500"/>
      <c r="O5619" s="500"/>
      <c r="Q5619" s="498" t="s">
        <v>213</v>
      </c>
      <c r="S5619" s="499"/>
    </row>
    <row r="5620">
      <c r="B5620" s="497"/>
      <c r="H5620" s="500"/>
      <c r="O5620" s="500"/>
      <c r="Q5620" s="498" t="s">
        <v>213</v>
      </c>
      <c r="S5620" s="499"/>
    </row>
    <row r="5621">
      <c r="B5621" s="497"/>
      <c r="H5621" s="500"/>
      <c r="O5621" s="500"/>
      <c r="Q5621" s="498" t="s">
        <v>213</v>
      </c>
      <c r="S5621" s="499"/>
    </row>
    <row r="5622">
      <c r="B5622" s="497"/>
      <c r="H5622" s="500"/>
      <c r="O5622" s="500"/>
      <c r="Q5622" s="498" t="s">
        <v>213</v>
      </c>
      <c r="S5622" s="499"/>
    </row>
    <row r="5623">
      <c r="B5623" s="497"/>
      <c r="H5623" s="500"/>
      <c r="O5623" s="500"/>
      <c r="Q5623" s="498" t="s">
        <v>213</v>
      </c>
      <c r="S5623" s="499"/>
    </row>
    <row r="5624">
      <c r="B5624" s="497"/>
      <c r="H5624" s="500"/>
      <c r="O5624" s="500"/>
      <c r="Q5624" s="498" t="s">
        <v>213</v>
      </c>
      <c r="S5624" s="499"/>
    </row>
    <row r="5625">
      <c r="B5625" s="497"/>
      <c r="H5625" s="500"/>
      <c r="O5625" s="500"/>
      <c r="Q5625" s="498" t="s">
        <v>213</v>
      </c>
      <c r="S5625" s="499"/>
    </row>
    <row r="5626">
      <c r="B5626" s="497"/>
      <c r="H5626" s="500"/>
      <c r="O5626" s="500"/>
      <c r="Q5626" s="498" t="s">
        <v>213</v>
      </c>
      <c r="S5626" s="499"/>
    </row>
    <row r="5627">
      <c r="B5627" s="497"/>
      <c r="H5627" s="500"/>
      <c r="O5627" s="500"/>
      <c r="Q5627" s="498" t="s">
        <v>213</v>
      </c>
      <c r="S5627" s="499"/>
    </row>
    <row r="5628">
      <c r="B5628" s="497"/>
      <c r="H5628" s="500"/>
      <c r="O5628" s="500"/>
      <c r="Q5628" s="498" t="s">
        <v>213</v>
      </c>
      <c r="S5628" s="499"/>
    </row>
    <row r="5629">
      <c r="B5629" s="497"/>
      <c r="H5629" s="500"/>
      <c r="O5629" s="500"/>
      <c r="Q5629" s="498" t="s">
        <v>213</v>
      </c>
      <c r="S5629" s="499"/>
    </row>
    <row r="5630">
      <c r="B5630" s="497"/>
      <c r="H5630" s="500"/>
      <c r="O5630" s="500"/>
      <c r="Q5630" s="498" t="s">
        <v>213</v>
      </c>
      <c r="S5630" s="499"/>
    </row>
    <row r="5631">
      <c r="B5631" s="497"/>
      <c r="H5631" s="500"/>
      <c r="O5631" s="500"/>
      <c r="Q5631" s="498" t="s">
        <v>213</v>
      </c>
      <c r="S5631" s="499"/>
    </row>
    <row r="5632">
      <c r="B5632" s="497"/>
      <c r="H5632" s="500"/>
      <c r="O5632" s="500"/>
      <c r="Q5632" s="498" t="s">
        <v>213</v>
      </c>
      <c r="S5632" s="499"/>
    </row>
    <row r="5633">
      <c r="B5633" s="497"/>
      <c r="H5633" s="500"/>
      <c r="O5633" s="500"/>
      <c r="Q5633" s="498" t="s">
        <v>213</v>
      </c>
      <c r="S5633" s="499"/>
    </row>
    <row r="5634">
      <c r="B5634" s="497"/>
      <c r="H5634" s="500"/>
      <c r="O5634" s="500"/>
      <c r="Q5634" s="498" t="s">
        <v>213</v>
      </c>
      <c r="S5634" s="499"/>
    </row>
    <row r="5635">
      <c r="B5635" s="497"/>
      <c r="H5635" s="500"/>
      <c r="O5635" s="500"/>
      <c r="Q5635" s="498" t="s">
        <v>213</v>
      </c>
      <c r="S5635" s="499"/>
    </row>
    <row r="5636">
      <c r="B5636" s="497"/>
      <c r="H5636" s="500"/>
      <c r="O5636" s="500"/>
      <c r="Q5636" s="498" t="s">
        <v>213</v>
      </c>
      <c r="S5636" s="499"/>
    </row>
    <row r="5637">
      <c r="B5637" s="497"/>
      <c r="H5637" s="500"/>
      <c r="O5637" s="500"/>
      <c r="Q5637" s="498" t="s">
        <v>213</v>
      </c>
      <c r="S5637" s="499"/>
    </row>
    <row r="5638">
      <c r="B5638" s="497"/>
      <c r="H5638" s="500"/>
      <c r="O5638" s="500"/>
      <c r="Q5638" s="498" t="s">
        <v>213</v>
      </c>
      <c r="S5638" s="499"/>
    </row>
    <row r="5639">
      <c r="B5639" s="497"/>
      <c r="H5639" s="500"/>
      <c r="O5639" s="500"/>
      <c r="Q5639" s="498" t="s">
        <v>213</v>
      </c>
      <c r="S5639" s="499"/>
    </row>
    <row r="5640">
      <c r="B5640" s="497"/>
      <c r="H5640" s="500"/>
      <c r="O5640" s="500"/>
      <c r="Q5640" s="498" t="s">
        <v>213</v>
      </c>
      <c r="S5640" s="499"/>
    </row>
    <row r="5641">
      <c r="B5641" s="497"/>
      <c r="H5641" s="500"/>
      <c r="O5641" s="500"/>
      <c r="Q5641" s="498" t="s">
        <v>213</v>
      </c>
      <c r="S5641" s="499"/>
    </row>
    <row r="5642">
      <c r="B5642" s="497"/>
      <c r="H5642" s="500"/>
      <c r="O5642" s="500"/>
      <c r="Q5642" s="498" t="s">
        <v>213</v>
      </c>
      <c r="S5642" s="499"/>
    </row>
    <row r="5643">
      <c r="B5643" s="497"/>
      <c r="H5643" s="500"/>
      <c r="O5643" s="500"/>
      <c r="Q5643" s="498" t="s">
        <v>213</v>
      </c>
      <c r="S5643" s="499"/>
    </row>
    <row r="5644">
      <c r="B5644" s="497"/>
      <c r="H5644" s="500"/>
      <c r="O5644" s="500"/>
      <c r="Q5644" s="498" t="s">
        <v>213</v>
      </c>
      <c r="S5644" s="499"/>
    </row>
    <row r="5645">
      <c r="B5645" s="497"/>
      <c r="H5645" s="500"/>
      <c r="O5645" s="500"/>
      <c r="Q5645" s="498" t="s">
        <v>213</v>
      </c>
      <c r="S5645" s="499"/>
    </row>
    <row r="5646">
      <c r="B5646" s="497"/>
      <c r="H5646" s="500"/>
      <c r="O5646" s="500"/>
      <c r="Q5646" s="498" t="s">
        <v>213</v>
      </c>
      <c r="S5646" s="499"/>
    </row>
    <row r="5647">
      <c r="B5647" s="497"/>
      <c r="H5647" s="500"/>
      <c r="O5647" s="500"/>
      <c r="Q5647" s="498" t="s">
        <v>213</v>
      </c>
      <c r="S5647" s="499"/>
    </row>
    <row r="5648">
      <c r="B5648" s="497"/>
      <c r="H5648" s="500"/>
      <c r="O5648" s="500"/>
      <c r="Q5648" s="498" t="s">
        <v>213</v>
      </c>
      <c r="S5648" s="499"/>
    </row>
    <row r="5649">
      <c r="B5649" s="497"/>
      <c r="H5649" s="500"/>
      <c r="O5649" s="500"/>
      <c r="Q5649" s="498" t="s">
        <v>213</v>
      </c>
      <c r="S5649" s="499"/>
    </row>
    <row r="5650">
      <c r="B5650" s="497"/>
      <c r="H5650" s="500"/>
      <c r="O5650" s="500"/>
      <c r="Q5650" s="498" t="s">
        <v>213</v>
      </c>
      <c r="S5650" s="499"/>
    </row>
    <row r="5651">
      <c r="B5651" s="497"/>
      <c r="H5651" s="500"/>
      <c r="O5651" s="500"/>
      <c r="Q5651" s="498" t="s">
        <v>213</v>
      </c>
      <c r="S5651" s="499"/>
    </row>
    <row r="5652">
      <c r="B5652" s="497"/>
      <c r="H5652" s="500"/>
      <c r="O5652" s="500"/>
      <c r="Q5652" s="498" t="s">
        <v>213</v>
      </c>
      <c r="S5652" s="499"/>
    </row>
    <row r="5653">
      <c r="B5653" s="497"/>
      <c r="H5653" s="500"/>
      <c r="O5653" s="500"/>
      <c r="Q5653" s="498" t="s">
        <v>213</v>
      </c>
      <c r="S5653" s="499"/>
    </row>
    <row r="5654">
      <c r="B5654" s="497"/>
      <c r="H5654" s="500"/>
      <c r="O5654" s="500"/>
      <c r="Q5654" s="498" t="s">
        <v>213</v>
      </c>
      <c r="S5654" s="499"/>
    </row>
    <row r="5655">
      <c r="B5655" s="497"/>
      <c r="H5655" s="500"/>
      <c r="O5655" s="500"/>
      <c r="Q5655" s="498" t="s">
        <v>213</v>
      </c>
      <c r="S5655" s="499"/>
    </row>
    <row r="5656">
      <c r="B5656" s="497"/>
      <c r="H5656" s="500"/>
      <c r="O5656" s="500"/>
      <c r="Q5656" s="498" t="s">
        <v>213</v>
      </c>
      <c r="S5656" s="499"/>
    </row>
    <row r="5657">
      <c r="B5657" s="497"/>
      <c r="H5657" s="500"/>
      <c r="O5657" s="500"/>
      <c r="Q5657" s="498" t="s">
        <v>213</v>
      </c>
      <c r="S5657" s="499"/>
    </row>
    <row r="5658">
      <c r="B5658" s="497"/>
      <c r="H5658" s="500"/>
      <c r="O5658" s="500"/>
      <c r="Q5658" s="498" t="s">
        <v>213</v>
      </c>
      <c r="S5658" s="499"/>
    </row>
    <row r="5659">
      <c r="B5659" s="497"/>
      <c r="H5659" s="500"/>
      <c r="O5659" s="500"/>
      <c r="Q5659" s="498" t="s">
        <v>213</v>
      </c>
      <c r="S5659" s="499"/>
    </row>
    <row r="5660">
      <c r="B5660" s="497"/>
      <c r="H5660" s="500"/>
      <c r="O5660" s="500"/>
      <c r="Q5660" s="498" t="s">
        <v>213</v>
      </c>
      <c r="S5660" s="499"/>
    </row>
    <row r="5661">
      <c r="B5661" s="497"/>
      <c r="H5661" s="500"/>
      <c r="O5661" s="500"/>
      <c r="Q5661" s="498" t="s">
        <v>213</v>
      </c>
      <c r="S5661" s="499"/>
    </row>
    <row r="5662">
      <c r="B5662" s="497"/>
      <c r="H5662" s="500"/>
      <c r="O5662" s="500"/>
      <c r="Q5662" s="498" t="s">
        <v>213</v>
      </c>
      <c r="S5662" s="499"/>
    </row>
    <row r="5663">
      <c r="B5663" s="497"/>
      <c r="H5663" s="500"/>
      <c r="O5663" s="500"/>
      <c r="Q5663" s="498" t="s">
        <v>213</v>
      </c>
      <c r="S5663" s="499"/>
    </row>
    <row r="5664">
      <c r="B5664" s="497"/>
      <c r="H5664" s="500"/>
      <c r="O5664" s="500"/>
      <c r="Q5664" s="498" t="s">
        <v>213</v>
      </c>
      <c r="S5664" s="499"/>
    </row>
    <row r="5665">
      <c r="B5665" s="497"/>
      <c r="H5665" s="500"/>
      <c r="O5665" s="500"/>
      <c r="Q5665" s="498" t="s">
        <v>213</v>
      </c>
      <c r="S5665" s="499"/>
    </row>
    <row r="5666">
      <c r="B5666" s="497"/>
      <c r="H5666" s="500"/>
      <c r="O5666" s="500"/>
      <c r="Q5666" s="498" t="s">
        <v>213</v>
      </c>
      <c r="S5666" s="499"/>
    </row>
    <row r="5667">
      <c r="B5667" s="497"/>
      <c r="H5667" s="500"/>
      <c r="O5667" s="500"/>
      <c r="Q5667" s="498" t="s">
        <v>213</v>
      </c>
      <c r="S5667" s="499"/>
    </row>
    <row r="5668">
      <c r="B5668" s="497"/>
      <c r="H5668" s="500"/>
      <c r="O5668" s="500"/>
      <c r="Q5668" s="498" t="s">
        <v>213</v>
      </c>
      <c r="S5668" s="499"/>
    </row>
    <row r="5669">
      <c r="B5669" s="497"/>
      <c r="H5669" s="500"/>
      <c r="O5669" s="500"/>
      <c r="Q5669" s="498" t="s">
        <v>213</v>
      </c>
      <c r="S5669" s="499"/>
    </row>
    <row r="5670">
      <c r="B5670" s="497"/>
      <c r="H5670" s="500"/>
      <c r="O5670" s="500"/>
      <c r="Q5670" s="498" t="s">
        <v>213</v>
      </c>
      <c r="S5670" s="499"/>
    </row>
    <row r="5671">
      <c r="B5671" s="497"/>
      <c r="H5671" s="500"/>
      <c r="O5671" s="500"/>
      <c r="Q5671" s="498" t="s">
        <v>213</v>
      </c>
      <c r="S5671" s="499"/>
    </row>
    <row r="5672">
      <c r="B5672" s="497"/>
      <c r="H5672" s="500"/>
      <c r="O5672" s="500"/>
      <c r="Q5672" s="498" t="s">
        <v>213</v>
      </c>
      <c r="S5672" s="499"/>
    </row>
    <row r="5673">
      <c r="B5673" s="497"/>
      <c r="H5673" s="500"/>
      <c r="O5673" s="500"/>
      <c r="Q5673" s="498" t="s">
        <v>213</v>
      </c>
      <c r="S5673" s="499"/>
    </row>
    <row r="5674">
      <c r="B5674" s="497"/>
      <c r="H5674" s="500"/>
      <c r="O5674" s="500"/>
      <c r="Q5674" s="498" t="s">
        <v>213</v>
      </c>
      <c r="S5674" s="499"/>
    </row>
    <row r="5675">
      <c r="B5675" s="497"/>
      <c r="H5675" s="500"/>
      <c r="O5675" s="500"/>
      <c r="Q5675" s="498" t="s">
        <v>213</v>
      </c>
      <c r="S5675" s="499"/>
    </row>
    <row r="5676">
      <c r="B5676" s="497"/>
      <c r="H5676" s="500"/>
      <c r="O5676" s="500"/>
      <c r="Q5676" s="498" t="s">
        <v>213</v>
      </c>
      <c r="S5676" s="499"/>
    </row>
    <row r="5677">
      <c r="B5677" s="497"/>
      <c r="H5677" s="500"/>
      <c r="O5677" s="500"/>
      <c r="Q5677" s="498" t="s">
        <v>213</v>
      </c>
      <c r="S5677" s="499"/>
    </row>
    <row r="5678">
      <c r="B5678" s="497"/>
      <c r="H5678" s="500"/>
      <c r="O5678" s="500"/>
      <c r="Q5678" s="498" t="s">
        <v>213</v>
      </c>
      <c r="S5678" s="499"/>
    </row>
    <row r="5679">
      <c r="B5679" s="497"/>
      <c r="H5679" s="500"/>
      <c r="O5679" s="500"/>
      <c r="Q5679" s="498" t="s">
        <v>213</v>
      </c>
      <c r="S5679" s="499"/>
    </row>
    <row r="5680">
      <c r="B5680" s="497"/>
      <c r="H5680" s="500"/>
      <c r="O5680" s="500"/>
      <c r="Q5680" s="498" t="s">
        <v>213</v>
      </c>
      <c r="S5680" s="499"/>
    </row>
    <row r="5681">
      <c r="B5681" s="497"/>
      <c r="H5681" s="500"/>
      <c r="O5681" s="500"/>
      <c r="Q5681" s="498" t="s">
        <v>213</v>
      </c>
      <c r="S5681" s="499"/>
    </row>
    <row r="5682">
      <c r="B5682" s="497"/>
      <c r="H5682" s="500"/>
      <c r="O5682" s="500"/>
      <c r="Q5682" s="498" t="s">
        <v>213</v>
      </c>
      <c r="S5682" s="499"/>
    </row>
    <row r="5683">
      <c r="B5683" s="497"/>
      <c r="H5683" s="500"/>
      <c r="O5683" s="500"/>
      <c r="Q5683" s="498" t="s">
        <v>213</v>
      </c>
      <c r="S5683" s="499"/>
    </row>
    <row r="5684">
      <c r="B5684" s="497"/>
      <c r="H5684" s="500"/>
      <c r="O5684" s="500"/>
      <c r="Q5684" s="498" t="s">
        <v>213</v>
      </c>
      <c r="S5684" s="499"/>
    </row>
    <row r="5685">
      <c r="B5685" s="497"/>
      <c r="H5685" s="500"/>
      <c r="O5685" s="500"/>
      <c r="Q5685" s="498" t="s">
        <v>213</v>
      </c>
      <c r="S5685" s="499"/>
    </row>
    <row r="5686">
      <c r="B5686" s="497"/>
      <c r="H5686" s="500"/>
      <c r="O5686" s="500"/>
      <c r="Q5686" s="498" t="s">
        <v>213</v>
      </c>
      <c r="S5686" s="499"/>
    </row>
    <row r="5687">
      <c r="B5687" s="497"/>
      <c r="H5687" s="500"/>
      <c r="O5687" s="500"/>
      <c r="Q5687" s="498" t="s">
        <v>213</v>
      </c>
      <c r="S5687" s="499"/>
    </row>
    <row r="5688">
      <c r="B5688" s="497"/>
      <c r="H5688" s="500"/>
      <c r="O5688" s="500"/>
      <c r="Q5688" s="498" t="s">
        <v>213</v>
      </c>
      <c r="S5688" s="499"/>
    </row>
    <row r="5689">
      <c r="B5689" s="497"/>
      <c r="H5689" s="500"/>
      <c r="O5689" s="500"/>
      <c r="Q5689" s="498" t="s">
        <v>213</v>
      </c>
      <c r="S5689" s="499"/>
    </row>
    <row r="5690">
      <c r="B5690" s="497"/>
      <c r="H5690" s="500"/>
      <c r="O5690" s="500"/>
      <c r="Q5690" s="498" t="s">
        <v>213</v>
      </c>
      <c r="S5690" s="499"/>
    </row>
    <row r="5691">
      <c r="B5691" s="497"/>
      <c r="H5691" s="500"/>
      <c r="O5691" s="500"/>
      <c r="Q5691" s="498" t="s">
        <v>213</v>
      </c>
      <c r="S5691" s="499"/>
    </row>
    <row r="5692">
      <c r="B5692" s="497"/>
      <c r="H5692" s="500"/>
      <c r="O5692" s="500"/>
      <c r="Q5692" s="498" t="s">
        <v>213</v>
      </c>
      <c r="S5692" s="499"/>
    </row>
    <row r="5693">
      <c r="B5693" s="497"/>
      <c r="H5693" s="500"/>
      <c r="O5693" s="500"/>
      <c r="Q5693" s="498" t="s">
        <v>213</v>
      </c>
      <c r="S5693" s="499"/>
    </row>
    <row r="5694">
      <c r="B5694" s="497"/>
      <c r="H5694" s="500"/>
      <c r="O5694" s="500"/>
      <c r="Q5694" s="498" t="s">
        <v>213</v>
      </c>
      <c r="S5694" s="499"/>
    </row>
    <row r="5695">
      <c r="B5695" s="497"/>
      <c r="H5695" s="500"/>
      <c r="O5695" s="500"/>
      <c r="Q5695" s="498" t="s">
        <v>213</v>
      </c>
      <c r="S5695" s="499"/>
    </row>
    <row r="5696">
      <c r="B5696" s="497"/>
      <c r="H5696" s="500"/>
      <c r="O5696" s="500"/>
      <c r="Q5696" s="498" t="s">
        <v>213</v>
      </c>
      <c r="S5696" s="499"/>
    </row>
    <row r="5697">
      <c r="B5697" s="497"/>
      <c r="H5697" s="500"/>
      <c r="O5697" s="500"/>
      <c r="Q5697" s="498" t="s">
        <v>213</v>
      </c>
      <c r="S5697" s="499"/>
    </row>
    <row r="5698">
      <c r="B5698" s="497"/>
      <c r="H5698" s="500"/>
      <c r="O5698" s="500"/>
      <c r="Q5698" s="498" t="s">
        <v>213</v>
      </c>
      <c r="S5698" s="499"/>
    </row>
    <row r="5699">
      <c r="B5699" s="497"/>
      <c r="H5699" s="500"/>
      <c r="O5699" s="500"/>
      <c r="Q5699" s="498" t="s">
        <v>213</v>
      </c>
      <c r="S5699" s="499"/>
    </row>
    <row r="5700">
      <c r="B5700" s="497"/>
      <c r="H5700" s="500"/>
      <c r="O5700" s="500"/>
      <c r="Q5700" s="498" t="s">
        <v>213</v>
      </c>
      <c r="S5700" s="499"/>
    </row>
    <row r="5701">
      <c r="B5701" s="497"/>
      <c r="H5701" s="500"/>
      <c r="O5701" s="500"/>
      <c r="Q5701" s="498" t="s">
        <v>213</v>
      </c>
      <c r="S5701" s="499"/>
    </row>
    <row r="5702">
      <c r="B5702" s="497"/>
      <c r="H5702" s="500"/>
      <c r="O5702" s="500"/>
      <c r="Q5702" s="498" t="s">
        <v>213</v>
      </c>
      <c r="S5702" s="499"/>
    </row>
    <row r="5703">
      <c r="B5703" s="497"/>
      <c r="H5703" s="500"/>
      <c r="O5703" s="500"/>
      <c r="Q5703" s="498" t="s">
        <v>213</v>
      </c>
      <c r="S5703" s="499"/>
    </row>
    <row r="5704">
      <c r="B5704" s="497"/>
      <c r="H5704" s="500"/>
      <c r="O5704" s="500"/>
      <c r="Q5704" s="498" t="s">
        <v>213</v>
      </c>
      <c r="S5704" s="499"/>
    </row>
    <row r="5705">
      <c r="B5705" s="497"/>
      <c r="H5705" s="500"/>
      <c r="O5705" s="500"/>
      <c r="Q5705" s="498" t="s">
        <v>213</v>
      </c>
      <c r="S5705" s="499"/>
    </row>
    <row r="5706">
      <c r="B5706" s="497"/>
      <c r="H5706" s="500"/>
      <c r="O5706" s="500"/>
      <c r="Q5706" s="498" t="s">
        <v>213</v>
      </c>
      <c r="S5706" s="499"/>
    </row>
    <row r="5707">
      <c r="B5707" s="497"/>
      <c r="H5707" s="500"/>
      <c r="O5707" s="500"/>
      <c r="Q5707" s="498" t="s">
        <v>213</v>
      </c>
      <c r="S5707" s="499"/>
    </row>
    <row r="5708">
      <c r="B5708" s="497"/>
      <c r="H5708" s="500"/>
      <c r="O5708" s="500"/>
      <c r="Q5708" s="498" t="s">
        <v>213</v>
      </c>
      <c r="S5708" s="499"/>
    </row>
    <row r="5709">
      <c r="B5709" s="497"/>
      <c r="H5709" s="500"/>
      <c r="O5709" s="500"/>
      <c r="Q5709" s="498" t="s">
        <v>213</v>
      </c>
      <c r="S5709" s="499"/>
    </row>
    <row r="5710">
      <c r="B5710" s="497"/>
      <c r="H5710" s="500"/>
      <c r="O5710" s="500"/>
      <c r="Q5710" s="498" t="s">
        <v>213</v>
      </c>
      <c r="S5710" s="499"/>
    </row>
    <row r="5711">
      <c r="B5711" s="497"/>
      <c r="H5711" s="500"/>
      <c r="O5711" s="500"/>
      <c r="Q5711" s="498" t="s">
        <v>213</v>
      </c>
      <c r="S5711" s="499"/>
    </row>
    <row r="5712">
      <c r="B5712" s="497"/>
      <c r="H5712" s="500"/>
      <c r="O5712" s="500"/>
      <c r="Q5712" s="498" t="s">
        <v>213</v>
      </c>
      <c r="S5712" s="499"/>
    </row>
    <row r="5713">
      <c r="B5713" s="497"/>
      <c r="H5713" s="500"/>
      <c r="O5713" s="500"/>
      <c r="Q5713" s="498" t="s">
        <v>213</v>
      </c>
      <c r="S5713" s="499"/>
    </row>
    <row r="5714">
      <c r="B5714" s="497"/>
      <c r="H5714" s="500"/>
      <c r="O5714" s="500"/>
      <c r="Q5714" s="498" t="s">
        <v>213</v>
      </c>
      <c r="S5714" s="499"/>
    </row>
    <row r="5715">
      <c r="B5715" s="497"/>
      <c r="H5715" s="500"/>
      <c r="O5715" s="500"/>
      <c r="Q5715" s="498" t="s">
        <v>213</v>
      </c>
      <c r="S5715" s="499"/>
    </row>
    <row r="5716">
      <c r="B5716" s="497"/>
      <c r="H5716" s="500"/>
      <c r="O5716" s="500"/>
      <c r="Q5716" s="498" t="s">
        <v>213</v>
      </c>
      <c r="S5716" s="499"/>
    </row>
    <row r="5717">
      <c r="B5717" s="497"/>
      <c r="H5717" s="500"/>
      <c r="O5717" s="500"/>
      <c r="Q5717" s="498" t="s">
        <v>213</v>
      </c>
      <c r="S5717" s="499"/>
    </row>
    <row r="5718">
      <c r="B5718" s="497"/>
      <c r="H5718" s="500"/>
      <c r="O5718" s="500"/>
      <c r="Q5718" s="498" t="s">
        <v>213</v>
      </c>
      <c r="S5718" s="499"/>
    </row>
    <row r="5719">
      <c r="B5719" s="497"/>
      <c r="H5719" s="500"/>
      <c r="O5719" s="500"/>
      <c r="Q5719" s="498" t="s">
        <v>213</v>
      </c>
      <c r="S5719" s="499"/>
    </row>
    <row r="5720">
      <c r="B5720" s="497"/>
      <c r="H5720" s="500"/>
      <c r="O5720" s="500"/>
      <c r="Q5720" s="498" t="s">
        <v>213</v>
      </c>
      <c r="S5720" s="499"/>
    </row>
    <row r="5721">
      <c r="B5721" s="497"/>
      <c r="H5721" s="500"/>
      <c r="O5721" s="500"/>
      <c r="Q5721" s="498" t="s">
        <v>213</v>
      </c>
      <c r="S5721" s="499"/>
    </row>
    <row r="5722">
      <c r="B5722" s="497"/>
      <c r="H5722" s="500"/>
      <c r="O5722" s="500"/>
      <c r="Q5722" s="498" t="s">
        <v>213</v>
      </c>
      <c r="S5722" s="499"/>
    </row>
    <row r="5723">
      <c r="B5723" s="497"/>
      <c r="H5723" s="500"/>
      <c r="O5723" s="500"/>
      <c r="Q5723" s="498" t="s">
        <v>213</v>
      </c>
      <c r="S5723" s="499"/>
    </row>
    <row r="5724">
      <c r="B5724" s="497"/>
      <c r="H5724" s="500"/>
      <c r="O5724" s="500"/>
      <c r="Q5724" s="498" t="s">
        <v>213</v>
      </c>
      <c r="S5724" s="499"/>
    </row>
    <row r="5725">
      <c r="B5725" s="497"/>
      <c r="H5725" s="500"/>
      <c r="O5725" s="500"/>
      <c r="Q5725" s="498" t="s">
        <v>213</v>
      </c>
      <c r="S5725" s="499"/>
    </row>
    <row r="5726">
      <c r="B5726" s="497"/>
      <c r="H5726" s="500"/>
      <c r="O5726" s="500"/>
      <c r="Q5726" s="498" t="s">
        <v>213</v>
      </c>
      <c r="S5726" s="499"/>
    </row>
    <row r="5727">
      <c r="B5727" s="497"/>
      <c r="H5727" s="500"/>
      <c r="O5727" s="500"/>
      <c r="Q5727" s="498" t="s">
        <v>213</v>
      </c>
      <c r="S5727" s="499"/>
    </row>
    <row r="5728">
      <c r="B5728" s="497"/>
      <c r="H5728" s="500"/>
      <c r="O5728" s="500"/>
      <c r="Q5728" s="498" t="s">
        <v>213</v>
      </c>
      <c r="S5728" s="499"/>
    </row>
    <row r="5729">
      <c r="B5729" s="497"/>
      <c r="H5729" s="500"/>
      <c r="O5729" s="500"/>
      <c r="Q5729" s="498" t="s">
        <v>213</v>
      </c>
      <c r="S5729" s="499"/>
    </row>
    <row r="5730">
      <c r="B5730" s="497"/>
      <c r="H5730" s="500"/>
      <c r="O5730" s="500"/>
      <c r="Q5730" s="498" t="s">
        <v>213</v>
      </c>
      <c r="S5730" s="499"/>
    </row>
    <row r="5731">
      <c r="B5731" s="497"/>
      <c r="H5731" s="500"/>
      <c r="O5731" s="500"/>
      <c r="Q5731" s="498" t="s">
        <v>213</v>
      </c>
      <c r="S5731" s="499"/>
    </row>
    <row r="5732">
      <c r="B5732" s="497"/>
      <c r="H5732" s="500"/>
      <c r="O5732" s="500"/>
      <c r="Q5732" s="498" t="s">
        <v>213</v>
      </c>
      <c r="S5732" s="499"/>
    </row>
    <row r="5733">
      <c r="B5733" s="497"/>
      <c r="H5733" s="500"/>
      <c r="O5733" s="500"/>
      <c r="Q5733" s="498" t="s">
        <v>213</v>
      </c>
      <c r="S5733" s="499"/>
    </row>
    <row r="5734">
      <c r="B5734" s="497"/>
      <c r="H5734" s="500"/>
      <c r="O5734" s="500"/>
      <c r="Q5734" s="498" t="s">
        <v>213</v>
      </c>
      <c r="S5734" s="499"/>
    </row>
    <row r="5735">
      <c r="B5735" s="497"/>
      <c r="H5735" s="500"/>
      <c r="O5735" s="500"/>
      <c r="Q5735" s="498" t="s">
        <v>213</v>
      </c>
      <c r="S5735" s="499"/>
    </row>
    <row r="5736">
      <c r="B5736" s="497"/>
      <c r="H5736" s="500"/>
      <c r="O5736" s="500"/>
      <c r="Q5736" s="498" t="s">
        <v>213</v>
      </c>
      <c r="S5736" s="499"/>
    </row>
    <row r="5737">
      <c r="B5737" s="497"/>
      <c r="H5737" s="500"/>
      <c r="O5737" s="500"/>
      <c r="Q5737" s="498" t="s">
        <v>213</v>
      </c>
      <c r="S5737" s="499"/>
    </row>
    <row r="5738">
      <c r="B5738" s="497"/>
      <c r="H5738" s="500"/>
      <c r="O5738" s="500"/>
      <c r="Q5738" s="498" t="s">
        <v>213</v>
      </c>
      <c r="S5738" s="499"/>
    </row>
    <row r="5739">
      <c r="B5739" s="497"/>
      <c r="H5739" s="500"/>
      <c r="O5739" s="500"/>
      <c r="Q5739" s="498" t="s">
        <v>213</v>
      </c>
      <c r="S5739" s="499"/>
    </row>
    <row r="5740">
      <c r="B5740" s="497"/>
      <c r="H5740" s="500"/>
      <c r="O5740" s="500"/>
      <c r="Q5740" s="498" t="s">
        <v>213</v>
      </c>
      <c r="S5740" s="499"/>
    </row>
    <row r="5741">
      <c r="B5741" s="497"/>
      <c r="H5741" s="500"/>
      <c r="O5741" s="500"/>
      <c r="Q5741" s="498" t="s">
        <v>213</v>
      </c>
      <c r="S5741" s="499"/>
    </row>
    <row r="5742">
      <c r="B5742" s="497"/>
      <c r="H5742" s="500"/>
      <c r="O5742" s="500"/>
      <c r="Q5742" s="498" t="s">
        <v>213</v>
      </c>
      <c r="S5742" s="499"/>
    </row>
    <row r="5743">
      <c r="B5743" s="497"/>
      <c r="H5743" s="500"/>
      <c r="O5743" s="500"/>
      <c r="Q5743" s="498" t="s">
        <v>213</v>
      </c>
      <c r="S5743" s="499"/>
    </row>
    <row r="5744">
      <c r="B5744" s="497"/>
      <c r="H5744" s="500"/>
      <c r="O5744" s="500"/>
      <c r="Q5744" s="498" t="s">
        <v>213</v>
      </c>
      <c r="S5744" s="499"/>
    </row>
    <row r="5745">
      <c r="B5745" s="497"/>
      <c r="H5745" s="500"/>
      <c r="O5745" s="500"/>
      <c r="Q5745" s="498" t="s">
        <v>213</v>
      </c>
      <c r="S5745" s="499"/>
    </row>
    <row r="5746">
      <c r="B5746" s="497"/>
      <c r="H5746" s="500"/>
      <c r="O5746" s="500"/>
      <c r="Q5746" s="498" t="s">
        <v>213</v>
      </c>
      <c r="S5746" s="499"/>
    </row>
    <row r="5747">
      <c r="B5747" s="497"/>
      <c r="H5747" s="500"/>
      <c r="O5747" s="500"/>
      <c r="Q5747" s="498" t="s">
        <v>213</v>
      </c>
      <c r="S5747" s="499"/>
    </row>
    <row r="5748">
      <c r="B5748" s="497"/>
      <c r="H5748" s="500"/>
      <c r="O5748" s="500"/>
      <c r="Q5748" s="498" t="s">
        <v>213</v>
      </c>
      <c r="S5748" s="499"/>
    </row>
    <row r="5749">
      <c r="B5749" s="497"/>
      <c r="H5749" s="500"/>
      <c r="O5749" s="500"/>
      <c r="Q5749" s="498" t="s">
        <v>213</v>
      </c>
      <c r="S5749" s="499"/>
    </row>
    <row r="5750">
      <c r="B5750" s="497"/>
      <c r="H5750" s="500"/>
      <c r="O5750" s="500"/>
      <c r="Q5750" s="498" t="s">
        <v>213</v>
      </c>
      <c r="S5750" s="499"/>
    </row>
    <row r="5751">
      <c r="B5751" s="497"/>
      <c r="H5751" s="500"/>
      <c r="O5751" s="500"/>
      <c r="Q5751" s="498" t="s">
        <v>213</v>
      </c>
      <c r="S5751" s="499"/>
    </row>
    <row r="5752">
      <c r="B5752" s="497"/>
      <c r="H5752" s="500"/>
      <c r="O5752" s="500"/>
      <c r="Q5752" s="498" t="s">
        <v>213</v>
      </c>
      <c r="S5752" s="499"/>
    </row>
    <row r="5753">
      <c r="B5753" s="497"/>
      <c r="H5753" s="500"/>
      <c r="O5753" s="500"/>
      <c r="Q5753" s="498" t="s">
        <v>213</v>
      </c>
      <c r="S5753" s="499"/>
    </row>
    <row r="5754">
      <c r="B5754" s="497"/>
      <c r="H5754" s="500"/>
      <c r="O5754" s="500"/>
      <c r="Q5754" s="498" t="s">
        <v>213</v>
      </c>
      <c r="S5754" s="499"/>
    </row>
    <row r="5755">
      <c r="B5755" s="497"/>
      <c r="H5755" s="500"/>
      <c r="O5755" s="500"/>
      <c r="Q5755" s="498" t="s">
        <v>213</v>
      </c>
      <c r="S5755" s="499"/>
    </row>
    <row r="5756">
      <c r="B5756" s="497"/>
      <c r="H5756" s="500"/>
      <c r="O5756" s="500"/>
      <c r="Q5756" s="498" t="s">
        <v>213</v>
      </c>
      <c r="S5756" s="499"/>
    </row>
    <row r="5757">
      <c r="B5757" s="497"/>
      <c r="H5757" s="500"/>
      <c r="O5757" s="500"/>
      <c r="Q5757" s="498" t="s">
        <v>213</v>
      </c>
      <c r="S5757" s="499"/>
    </row>
    <row r="5758">
      <c r="B5758" s="497"/>
      <c r="H5758" s="500"/>
      <c r="O5758" s="500"/>
      <c r="Q5758" s="498" t="s">
        <v>213</v>
      </c>
      <c r="S5758" s="499"/>
    </row>
    <row r="5759">
      <c r="B5759" s="497"/>
      <c r="H5759" s="500"/>
      <c r="O5759" s="500"/>
      <c r="Q5759" s="498" t="s">
        <v>213</v>
      </c>
      <c r="S5759" s="499"/>
    </row>
    <row r="5760">
      <c r="B5760" s="497"/>
      <c r="H5760" s="500"/>
      <c r="O5760" s="500"/>
      <c r="Q5760" s="498" t="s">
        <v>213</v>
      </c>
      <c r="S5760" s="499"/>
    </row>
    <row r="5761">
      <c r="B5761" s="497"/>
      <c r="H5761" s="500"/>
      <c r="O5761" s="500"/>
      <c r="Q5761" s="498" t="s">
        <v>213</v>
      </c>
      <c r="S5761" s="499"/>
    </row>
    <row r="5762">
      <c r="B5762" s="497"/>
      <c r="H5762" s="500"/>
      <c r="O5762" s="500"/>
      <c r="Q5762" s="498" t="s">
        <v>213</v>
      </c>
      <c r="S5762" s="499"/>
    </row>
    <row r="5763">
      <c r="B5763" s="497"/>
      <c r="H5763" s="500"/>
      <c r="O5763" s="500"/>
      <c r="Q5763" s="498" t="s">
        <v>213</v>
      </c>
      <c r="S5763" s="499"/>
    </row>
    <row r="5764">
      <c r="B5764" s="497"/>
      <c r="H5764" s="500"/>
      <c r="O5764" s="500"/>
      <c r="Q5764" s="498" t="s">
        <v>213</v>
      </c>
      <c r="S5764" s="499"/>
    </row>
    <row r="5765">
      <c r="B5765" s="497"/>
      <c r="H5765" s="500"/>
      <c r="O5765" s="500"/>
      <c r="Q5765" s="498" t="s">
        <v>213</v>
      </c>
      <c r="S5765" s="499"/>
    </row>
    <row r="5766">
      <c r="B5766" s="497"/>
      <c r="H5766" s="500"/>
      <c r="O5766" s="500"/>
      <c r="Q5766" s="498" t="s">
        <v>213</v>
      </c>
      <c r="S5766" s="499"/>
    </row>
    <row r="5767">
      <c r="B5767" s="497"/>
      <c r="H5767" s="500"/>
      <c r="O5767" s="500"/>
      <c r="Q5767" s="498" t="s">
        <v>213</v>
      </c>
      <c r="S5767" s="499"/>
    </row>
    <row r="5768">
      <c r="B5768" s="497"/>
      <c r="H5768" s="500"/>
      <c r="O5768" s="500"/>
      <c r="Q5768" s="498" t="s">
        <v>213</v>
      </c>
      <c r="S5768" s="499"/>
    </row>
    <row r="5769">
      <c r="B5769" s="497"/>
      <c r="H5769" s="500"/>
      <c r="O5769" s="500"/>
      <c r="Q5769" s="498" t="s">
        <v>213</v>
      </c>
      <c r="S5769" s="499"/>
    </row>
    <row r="5770">
      <c r="B5770" s="497"/>
      <c r="H5770" s="500"/>
      <c r="O5770" s="500"/>
      <c r="Q5770" s="498" t="s">
        <v>213</v>
      </c>
      <c r="S5770" s="499"/>
    </row>
    <row r="5771">
      <c r="B5771" s="497"/>
      <c r="H5771" s="500"/>
      <c r="O5771" s="500"/>
      <c r="Q5771" s="498" t="s">
        <v>213</v>
      </c>
      <c r="S5771" s="499"/>
    </row>
    <row r="5772">
      <c r="B5772" s="497"/>
      <c r="H5772" s="500"/>
      <c r="O5772" s="500"/>
      <c r="Q5772" s="498" t="s">
        <v>213</v>
      </c>
      <c r="S5772" s="499"/>
    </row>
    <row r="5773">
      <c r="B5773" s="497"/>
      <c r="H5773" s="500"/>
      <c r="O5773" s="500"/>
      <c r="Q5773" s="498" t="s">
        <v>213</v>
      </c>
      <c r="S5773" s="499"/>
    </row>
    <row r="5774">
      <c r="B5774" s="497"/>
      <c r="H5774" s="500"/>
      <c r="O5774" s="500"/>
      <c r="Q5774" s="498" t="s">
        <v>213</v>
      </c>
      <c r="S5774" s="499"/>
    </row>
    <row r="5775">
      <c r="B5775" s="497"/>
      <c r="H5775" s="500"/>
      <c r="O5775" s="500"/>
      <c r="Q5775" s="498" t="s">
        <v>213</v>
      </c>
      <c r="S5775" s="499"/>
    </row>
    <row r="5776">
      <c r="B5776" s="497"/>
      <c r="H5776" s="500"/>
      <c r="O5776" s="500"/>
      <c r="Q5776" s="498" t="s">
        <v>213</v>
      </c>
      <c r="S5776" s="499"/>
    </row>
    <row r="5777">
      <c r="B5777" s="497"/>
      <c r="H5777" s="500"/>
      <c r="O5777" s="500"/>
      <c r="Q5777" s="498" t="s">
        <v>213</v>
      </c>
      <c r="S5777" s="499"/>
    </row>
    <row r="5778">
      <c r="B5778" s="497"/>
      <c r="H5778" s="500"/>
      <c r="O5778" s="500"/>
      <c r="Q5778" s="498" t="s">
        <v>213</v>
      </c>
      <c r="S5778" s="499"/>
    </row>
    <row r="5779">
      <c r="B5779" s="497"/>
      <c r="H5779" s="500"/>
      <c r="O5779" s="500"/>
      <c r="Q5779" s="498" t="s">
        <v>213</v>
      </c>
      <c r="S5779" s="499"/>
    </row>
    <row r="5780">
      <c r="B5780" s="497"/>
      <c r="H5780" s="500"/>
      <c r="O5780" s="500"/>
      <c r="Q5780" s="498" t="s">
        <v>213</v>
      </c>
      <c r="S5780" s="499"/>
    </row>
    <row r="5781">
      <c r="B5781" s="497"/>
      <c r="H5781" s="500"/>
      <c r="O5781" s="500"/>
      <c r="Q5781" s="498" t="s">
        <v>213</v>
      </c>
      <c r="S5781" s="499"/>
    </row>
    <row r="5782">
      <c r="B5782" s="497"/>
      <c r="H5782" s="500"/>
      <c r="O5782" s="500"/>
      <c r="Q5782" s="498" t="s">
        <v>213</v>
      </c>
      <c r="S5782" s="499"/>
    </row>
    <row r="5783">
      <c r="B5783" s="497"/>
      <c r="H5783" s="500"/>
      <c r="O5783" s="500"/>
      <c r="Q5783" s="498" t="s">
        <v>213</v>
      </c>
      <c r="S5783" s="499"/>
    </row>
    <row r="5784">
      <c r="B5784" s="497"/>
      <c r="H5784" s="500"/>
      <c r="O5784" s="500"/>
      <c r="Q5784" s="498" t="s">
        <v>213</v>
      </c>
      <c r="S5784" s="499"/>
    </row>
    <row r="5785">
      <c r="B5785" s="497"/>
      <c r="H5785" s="500"/>
      <c r="O5785" s="500"/>
      <c r="Q5785" s="498" t="s">
        <v>213</v>
      </c>
      <c r="S5785" s="499"/>
    </row>
    <row r="5786">
      <c r="B5786" s="497"/>
      <c r="H5786" s="500"/>
      <c r="O5786" s="500"/>
      <c r="Q5786" s="498" t="s">
        <v>213</v>
      </c>
      <c r="S5786" s="499"/>
    </row>
    <row r="5787">
      <c r="B5787" s="497"/>
      <c r="H5787" s="500"/>
      <c r="O5787" s="500"/>
      <c r="Q5787" s="498" t="s">
        <v>213</v>
      </c>
      <c r="S5787" s="499"/>
    </row>
    <row r="5788">
      <c r="B5788" s="497"/>
      <c r="H5788" s="500"/>
      <c r="O5788" s="500"/>
      <c r="Q5788" s="498" t="s">
        <v>213</v>
      </c>
      <c r="S5788" s="499"/>
    </row>
    <row r="5789">
      <c r="B5789" s="497"/>
      <c r="H5789" s="500"/>
      <c r="O5789" s="500"/>
      <c r="Q5789" s="498" t="s">
        <v>213</v>
      </c>
      <c r="S5789" s="499"/>
    </row>
    <row r="5790">
      <c r="B5790" s="497"/>
      <c r="H5790" s="500"/>
      <c r="O5790" s="500"/>
      <c r="Q5790" s="498" t="s">
        <v>213</v>
      </c>
      <c r="S5790" s="499"/>
    </row>
    <row r="5791">
      <c r="B5791" s="497"/>
      <c r="H5791" s="500"/>
      <c r="O5791" s="500"/>
      <c r="Q5791" s="498" t="s">
        <v>213</v>
      </c>
      <c r="S5791" s="499"/>
    </row>
    <row r="5792">
      <c r="B5792" s="497"/>
      <c r="H5792" s="500"/>
      <c r="O5792" s="500"/>
      <c r="Q5792" s="498" t="s">
        <v>213</v>
      </c>
      <c r="S5792" s="499"/>
    </row>
    <row r="5793">
      <c r="B5793" s="497"/>
      <c r="H5793" s="500"/>
      <c r="O5793" s="500"/>
      <c r="Q5793" s="498" t="s">
        <v>213</v>
      </c>
      <c r="S5793" s="499"/>
    </row>
    <row r="5794">
      <c r="B5794" s="497"/>
      <c r="H5794" s="500"/>
      <c r="O5794" s="500"/>
      <c r="Q5794" s="498" t="s">
        <v>213</v>
      </c>
      <c r="S5794" s="499"/>
    </row>
    <row r="5795">
      <c r="B5795" s="497"/>
      <c r="H5795" s="500"/>
      <c r="O5795" s="500"/>
      <c r="Q5795" s="498" t="s">
        <v>213</v>
      </c>
      <c r="S5795" s="499"/>
    </row>
    <row r="5796">
      <c r="B5796" s="497"/>
      <c r="H5796" s="500"/>
      <c r="O5796" s="500"/>
      <c r="Q5796" s="498" t="s">
        <v>213</v>
      </c>
      <c r="S5796" s="499"/>
    </row>
    <row r="5797">
      <c r="B5797" s="497"/>
      <c r="H5797" s="500"/>
      <c r="O5797" s="500"/>
      <c r="Q5797" s="498" t="s">
        <v>213</v>
      </c>
      <c r="S5797" s="499"/>
    </row>
    <row r="5798">
      <c r="B5798" s="497"/>
      <c r="H5798" s="500"/>
      <c r="O5798" s="500"/>
      <c r="Q5798" s="498" t="s">
        <v>213</v>
      </c>
      <c r="S5798" s="499"/>
    </row>
    <row r="5799">
      <c r="B5799" s="497"/>
      <c r="H5799" s="500"/>
      <c r="O5799" s="500"/>
      <c r="Q5799" s="498" t="s">
        <v>213</v>
      </c>
      <c r="S5799" s="499"/>
    </row>
    <row r="5800">
      <c r="B5800" s="497"/>
      <c r="H5800" s="500"/>
      <c r="O5800" s="500"/>
      <c r="Q5800" s="498" t="s">
        <v>213</v>
      </c>
      <c r="S5800" s="499"/>
    </row>
    <row r="5801">
      <c r="B5801" s="497"/>
      <c r="H5801" s="500"/>
      <c r="O5801" s="500"/>
      <c r="Q5801" s="498" t="s">
        <v>213</v>
      </c>
      <c r="S5801" s="499"/>
    </row>
    <row r="5802">
      <c r="B5802" s="497"/>
      <c r="H5802" s="500"/>
      <c r="O5802" s="500"/>
      <c r="Q5802" s="498" t="s">
        <v>213</v>
      </c>
      <c r="S5802" s="499"/>
    </row>
    <row r="5803">
      <c r="B5803" s="497"/>
      <c r="H5803" s="500"/>
      <c r="O5803" s="500"/>
      <c r="Q5803" s="498" t="s">
        <v>213</v>
      </c>
      <c r="S5803" s="499"/>
    </row>
    <row r="5804">
      <c r="B5804" s="497"/>
      <c r="H5804" s="500"/>
      <c r="O5804" s="500"/>
      <c r="Q5804" s="498" t="s">
        <v>213</v>
      </c>
      <c r="S5804" s="499"/>
    </row>
    <row r="5805">
      <c r="B5805" s="497"/>
      <c r="H5805" s="500"/>
      <c r="O5805" s="500"/>
      <c r="Q5805" s="498" t="s">
        <v>213</v>
      </c>
      <c r="S5805" s="499"/>
    </row>
    <row r="5806">
      <c r="B5806" s="497"/>
      <c r="H5806" s="500"/>
      <c r="O5806" s="500"/>
      <c r="Q5806" s="498" t="s">
        <v>213</v>
      </c>
      <c r="S5806" s="499"/>
    </row>
    <row r="5807">
      <c r="B5807" s="497"/>
      <c r="H5807" s="500"/>
      <c r="O5807" s="500"/>
      <c r="Q5807" s="498" t="s">
        <v>213</v>
      </c>
      <c r="S5807" s="499"/>
    </row>
    <row r="5808">
      <c r="B5808" s="497"/>
      <c r="H5808" s="500"/>
      <c r="O5808" s="500"/>
      <c r="Q5808" s="498" t="s">
        <v>213</v>
      </c>
      <c r="S5808" s="499"/>
    </row>
    <row r="5809">
      <c r="B5809" s="497"/>
      <c r="H5809" s="500"/>
      <c r="O5809" s="500"/>
      <c r="Q5809" s="498" t="s">
        <v>213</v>
      </c>
      <c r="S5809" s="499"/>
    </row>
    <row r="5810">
      <c r="B5810" s="497"/>
      <c r="H5810" s="500"/>
      <c r="O5810" s="500"/>
      <c r="Q5810" s="498" t="s">
        <v>213</v>
      </c>
      <c r="S5810" s="499"/>
    </row>
    <row r="5811">
      <c r="B5811" s="497"/>
      <c r="H5811" s="500"/>
      <c r="O5811" s="500"/>
      <c r="Q5811" s="498" t="s">
        <v>213</v>
      </c>
      <c r="S5811" s="499"/>
    </row>
    <row r="5812">
      <c r="B5812" s="497"/>
      <c r="H5812" s="500"/>
      <c r="O5812" s="500"/>
      <c r="Q5812" s="498" t="s">
        <v>213</v>
      </c>
      <c r="S5812" s="499"/>
    </row>
    <row r="5813">
      <c r="B5813" s="497"/>
      <c r="H5813" s="500"/>
      <c r="O5813" s="500"/>
      <c r="Q5813" s="498" t="s">
        <v>213</v>
      </c>
      <c r="S5813" s="499"/>
    </row>
    <row r="5814">
      <c r="B5814" s="497"/>
      <c r="H5814" s="500"/>
      <c r="O5814" s="500"/>
      <c r="Q5814" s="498" t="s">
        <v>213</v>
      </c>
      <c r="S5814" s="499"/>
    </row>
    <row r="5815">
      <c r="B5815" s="497"/>
      <c r="H5815" s="500"/>
      <c r="O5815" s="500"/>
      <c r="Q5815" s="498" t="s">
        <v>213</v>
      </c>
      <c r="S5815" s="499"/>
    </row>
    <row r="5816">
      <c r="B5816" s="497"/>
      <c r="H5816" s="500"/>
      <c r="O5816" s="500"/>
      <c r="Q5816" s="498" t="s">
        <v>213</v>
      </c>
      <c r="S5816" s="499"/>
    </row>
    <row r="5817">
      <c r="B5817" s="497"/>
      <c r="H5817" s="500"/>
      <c r="O5817" s="500"/>
      <c r="Q5817" s="498" t="s">
        <v>213</v>
      </c>
      <c r="S5817" s="499"/>
    </row>
    <row r="5818">
      <c r="B5818" s="497"/>
      <c r="H5818" s="500"/>
      <c r="O5818" s="500"/>
      <c r="Q5818" s="498" t="s">
        <v>213</v>
      </c>
      <c r="S5818" s="499"/>
    </row>
    <row r="5819">
      <c r="B5819" s="497"/>
      <c r="H5819" s="500"/>
      <c r="O5819" s="500"/>
      <c r="Q5819" s="498" t="s">
        <v>213</v>
      </c>
      <c r="S5819" s="499"/>
    </row>
    <row r="5820">
      <c r="B5820" s="497"/>
      <c r="H5820" s="500"/>
      <c r="O5820" s="500"/>
      <c r="Q5820" s="498" t="s">
        <v>213</v>
      </c>
      <c r="S5820" s="499"/>
    </row>
    <row r="5821">
      <c r="B5821" s="497"/>
      <c r="H5821" s="500"/>
      <c r="O5821" s="500"/>
      <c r="Q5821" s="498" t="s">
        <v>213</v>
      </c>
      <c r="S5821" s="499"/>
    </row>
    <row r="5822">
      <c r="B5822" s="497"/>
      <c r="H5822" s="500"/>
      <c r="O5822" s="500"/>
      <c r="Q5822" s="498" t="s">
        <v>213</v>
      </c>
      <c r="S5822" s="499"/>
    </row>
    <row r="5823">
      <c r="B5823" s="497"/>
      <c r="H5823" s="500"/>
      <c r="O5823" s="500"/>
      <c r="Q5823" s="498" t="s">
        <v>213</v>
      </c>
      <c r="S5823" s="499"/>
    </row>
    <row r="5824">
      <c r="B5824" s="497"/>
      <c r="H5824" s="500"/>
      <c r="O5824" s="500"/>
      <c r="Q5824" s="498" t="s">
        <v>213</v>
      </c>
      <c r="S5824" s="499"/>
    </row>
    <row r="5825">
      <c r="B5825" s="497"/>
      <c r="H5825" s="500"/>
      <c r="O5825" s="500"/>
      <c r="Q5825" s="498" t="s">
        <v>213</v>
      </c>
      <c r="S5825" s="499"/>
    </row>
    <row r="5826">
      <c r="B5826" s="497"/>
      <c r="H5826" s="500"/>
      <c r="O5826" s="500"/>
      <c r="Q5826" s="498" t="s">
        <v>213</v>
      </c>
      <c r="S5826" s="499"/>
    </row>
    <row r="5827">
      <c r="B5827" s="497"/>
      <c r="H5827" s="500"/>
      <c r="O5827" s="500"/>
      <c r="Q5827" s="498" t="s">
        <v>213</v>
      </c>
      <c r="S5827" s="499"/>
    </row>
    <row r="5828">
      <c r="B5828" s="497"/>
      <c r="H5828" s="500"/>
      <c r="O5828" s="500"/>
      <c r="Q5828" s="498" t="s">
        <v>213</v>
      </c>
      <c r="S5828" s="499"/>
    </row>
    <row r="5829">
      <c r="B5829" s="497"/>
      <c r="H5829" s="500"/>
      <c r="O5829" s="500"/>
      <c r="Q5829" s="498" t="s">
        <v>213</v>
      </c>
      <c r="S5829" s="499"/>
    </row>
    <row r="5830">
      <c r="B5830" s="497"/>
      <c r="H5830" s="500"/>
      <c r="O5830" s="500"/>
      <c r="Q5830" s="498" t="s">
        <v>213</v>
      </c>
      <c r="S5830" s="499"/>
    </row>
    <row r="5831">
      <c r="B5831" s="497"/>
      <c r="H5831" s="500"/>
      <c r="O5831" s="500"/>
      <c r="Q5831" s="498" t="s">
        <v>213</v>
      </c>
      <c r="S5831" s="499"/>
    </row>
    <row r="5832">
      <c r="B5832" s="497"/>
      <c r="H5832" s="500"/>
      <c r="O5832" s="500"/>
      <c r="Q5832" s="498" t="s">
        <v>213</v>
      </c>
      <c r="S5832" s="499"/>
    </row>
    <row r="5833">
      <c r="B5833" s="497"/>
      <c r="H5833" s="500"/>
      <c r="O5833" s="500"/>
      <c r="Q5833" s="498" t="s">
        <v>213</v>
      </c>
      <c r="S5833" s="499"/>
    </row>
    <row r="5834">
      <c r="B5834" s="497"/>
      <c r="H5834" s="500"/>
      <c r="O5834" s="500"/>
      <c r="Q5834" s="498" t="s">
        <v>213</v>
      </c>
      <c r="S5834" s="499"/>
    </row>
    <row r="5835">
      <c r="B5835" s="497"/>
      <c r="H5835" s="500"/>
      <c r="O5835" s="500"/>
      <c r="Q5835" s="498" t="s">
        <v>213</v>
      </c>
      <c r="S5835" s="499"/>
    </row>
    <row r="5836">
      <c r="B5836" s="497"/>
      <c r="H5836" s="500"/>
      <c r="O5836" s="500"/>
      <c r="Q5836" s="498" t="s">
        <v>213</v>
      </c>
      <c r="S5836" s="499"/>
    </row>
    <row r="5837">
      <c r="B5837" s="497"/>
      <c r="H5837" s="500"/>
      <c r="O5837" s="500"/>
      <c r="Q5837" s="498" t="s">
        <v>213</v>
      </c>
      <c r="S5837" s="499"/>
    </row>
    <row r="5838">
      <c r="B5838" s="497"/>
      <c r="H5838" s="500"/>
      <c r="O5838" s="500"/>
      <c r="Q5838" s="498" t="s">
        <v>213</v>
      </c>
      <c r="S5838" s="499"/>
    </row>
    <row r="5839">
      <c r="B5839" s="497"/>
      <c r="H5839" s="500"/>
      <c r="O5839" s="500"/>
      <c r="Q5839" s="498" t="s">
        <v>213</v>
      </c>
      <c r="S5839" s="499"/>
    </row>
    <row r="5840">
      <c r="B5840" s="497"/>
      <c r="H5840" s="500"/>
      <c r="O5840" s="500"/>
      <c r="Q5840" s="498" t="s">
        <v>213</v>
      </c>
      <c r="S5840" s="499"/>
    </row>
    <row r="5841">
      <c r="B5841" s="497"/>
      <c r="H5841" s="500"/>
      <c r="O5841" s="500"/>
      <c r="Q5841" s="498" t="s">
        <v>213</v>
      </c>
      <c r="S5841" s="499"/>
    </row>
    <row r="5842">
      <c r="B5842" s="497"/>
      <c r="H5842" s="500"/>
      <c r="O5842" s="500"/>
      <c r="Q5842" s="498" t="s">
        <v>213</v>
      </c>
      <c r="S5842" s="499"/>
    </row>
    <row r="5843">
      <c r="B5843" s="497"/>
      <c r="H5843" s="500"/>
      <c r="O5843" s="500"/>
      <c r="Q5843" s="498" t="s">
        <v>213</v>
      </c>
      <c r="S5843" s="499"/>
    </row>
    <row r="5844">
      <c r="B5844" s="497"/>
      <c r="H5844" s="500"/>
      <c r="O5844" s="500"/>
      <c r="Q5844" s="498" t="s">
        <v>213</v>
      </c>
      <c r="S5844" s="499"/>
    </row>
    <row r="5845">
      <c r="B5845" s="497"/>
      <c r="H5845" s="500"/>
      <c r="O5845" s="500"/>
      <c r="Q5845" s="498" t="s">
        <v>213</v>
      </c>
      <c r="S5845" s="499"/>
    </row>
    <row r="5846">
      <c r="B5846" s="497"/>
      <c r="H5846" s="500"/>
      <c r="O5846" s="500"/>
      <c r="Q5846" s="498" t="s">
        <v>213</v>
      </c>
      <c r="S5846" s="499"/>
    </row>
    <row r="5847">
      <c r="B5847" s="497"/>
      <c r="H5847" s="500"/>
      <c r="O5847" s="500"/>
      <c r="Q5847" s="498" t="s">
        <v>213</v>
      </c>
      <c r="S5847" s="499"/>
    </row>
    <row r="5848">
      <c r="B5848" s="497"/>
      <c r="H5848" s="500"/>
      <c r="O5848" s="500"/>
      <c r="Q5848" s="498" t="s">
        <v>213</v>
      </c>
      <c r="S5848" s="499"/>
    </row>
    <row r="5849">
      <c r="B5849" s="497"/>
      <c r="H5849" s="500"/>
      <c r="O5849" s="500"/>
      <c r="Q5849" s="498" t="s">
        <v>213</v>
      </c>
      <c r="S5849" s="499"/>
    </row>
    <row r="5850">
      <c r="B5850" s="497"/>
      <c r="H5850" s="500"/>
      <c r="O5850" s="500"/>
      <c r="Q5850" s="498" t="s">
        <v>213</v>
      </c>
      <c r="S5850" s="499"/>
    </row>
    <row r="5851">
      <c r="B5851" s="497"/>
      <c r="H5851" s="500"/>
      <c r="O5851" s="500"/>
      <c r="Q5851" s="498" t="s">
        <v>213</v>
      </c>
      <c r="S5851" s="499"/>
    </row>
    <row r="5852">
      <c r="B5852" s="497"/>
      <c r="H5852" s="500"/>
      <c r="O5852" s="500"/>
      <c r="Q5852" s="498" t="s">
        <v>213</v>
      </c>
      <c r="S5852" s="499"/>
    </row>
    <row r="5853">
      <c r="B5853" s="497"/>
      <c r="H5853" s="500"/>
      <c r="O5853" s="500"/>
      <c r="Q5853" s="498" t="s">
        <v>213</v>
      </c>
      <c r="S5853" s="499"/>
    </row>
    <row r="5854">
      <c r="B5854" s="497"/>
      <c r="H5854" s="500"/>
      <c r="O5854" s="500"/>
      <c r="Q5854" s="498" t="s">
        <v>213</v>
      </c>
      <c r="S5854" s="499"/>
    </row>
    <row r="5855">
      <c r="B5855" s="497"/>
      <c r="H5855" s="500"/>
      <c r="O5855" s="500"/>
      <c r="Q5855" s="498" t="s">
        <v>213</v>
      </c>
      <c r="S5855" s="499"/>
    </row>
    <row r="5856">
      <c r="B5856" s="497"/>
      <c r="H5856" s="500"/>
      <c r="O5856" s="500"/>
      <c r="Q5856" s="498" t="s">
        <v>213</v>
      </c>
      <c r="S5856" s="499"/>
    </row>
    <row r="5857">
      <c r="B5857" s="497"/>
      <c r="H5857" s="500"/>
      <c r="O5857" s="500"/>
      <c r="Q5857" s="498" t="s">
        <v>213</v>
      </c>
      <c r="S5857" s="499"/>
    </row>
    <row r="5858">
      <c r="B5858" s="497"/>
      <c r="H5858" s="500"/>
      <c r="O5858" s="500"/>
      <c r="Q5858" s="498" t="s">
        <v>213</v>
      </c>
      <c r="S5858" s="499"/>
    </row>
    <row r="5859">
      <c r="B5859" s="497"/>
      <c r="H5859" s="500"/>
      <c r="O5859" s="500"/>
      <c r="Q5859" s="498" t="s">
        <v>213</v>
      </c>
      <c r="S5859" s="499"/>
    </row>
    <row r="5860">
      <c r="B5860" s="497"/>
      <c r="H5860" s="500"/>
      <c r="O5860" s="500"/>
      <c r="Q5860" s="498" t="s">
        <v>213</v>
      </c>
      <c r="S5860" s="499"/>
    </row>
    <row r="5861">
      <c r="B5861" s="497"/>
      <c r="H5861" s="500"/>
      <c r="O5861" s="500"/>
      <c r="Q5861" s="498" t="s">
        <v>213</v>
      </c>
      <c r="S5861" s="499"/>
    </row>
    <row r="5862">
      <c r="B5862" s="497"/>
      <c r="H5862" s="500"/>
      <c r="O5862" s="500"/>
      <c r="Q5862" s="498" t="s">
        <v>213</v>
      </c>
      <c r="S5862" s="499"/>
    </row>
    <row r="5863">
      <c r="B5863" s="497"/>
      <c r="H5863" s="500"/>
      <c r="O5863" s="500"/>
      <c r="Q5863" s="498" t="s">
        <v>213</v>
      </c>
      <c r="S5863" s="499"/>
    </row>
    <row r="5864">
      <c r="B5864" s="497"/>
      <c r="H5864" s="500"/>
      <c r="O5864" s="500"/>
      <c r="Q5864" s="498" t="s">
        <v>213</v>
      </c>
      <c r="S5864" s="499"/>
    </row>
    <row r="5865">
      <c r="B5865" s="497"/>
      <c r="H5865" s="500"/>
      <c r="O5865" s="500"/>
      <c r="Q5865" s="498" t="s">
        <v>213</v>
      </c>
      <c r="S5865" s="499"/>
    </row>
    <row r="5866">
      <c r="B5866" s="497"/>
      <c r="H5866" s="500"/>
      <c r="O5866" s="500"/>
      <c r="Q5866" s="498" t="s">
        <v>213</v>
      </c>
      <c r="S5866" s="499"/>
    </row>
    <row r="5867">
      <c r="B5867" s="497"/>
      <c r="H5867" s="500"/>
      <c r="O5867" s="500"/>
      <c r="Q5867" s="498" t="s">
        <v>213</v>
      </c>
      <c r="S5867" s="499"/>
    </row>
    <row r="5868">
      <c r="B5868" s="497"/>
      <c r="H5868" s="500"/>
      <c r="O5868" s="500"/>
      <c r="Q5868" s="498" t="s">
        <v>213</v>
      </c>
      <c r="S5868" s="499"/>
    </row>
    <row r="5869">
      <c r="B5869" s="497"/>
      <c r="H5869" s="500"/>
      <c r="O5869" s="500"/>
      <c r="Q5869" s="498" t="s">
        <v>213</v>
      </c>
      <c r="S5869" s="499"/>
    </row>
    <row r="5870">
      <c r="B5870" s="497"/>
      <c r="H5870" s="500"/>
      <c r="O5870" s="500"/>
      <c r="Q5870" s="498" t="s">
        <v>213</v>
      </c>
      <c r="S5870" s="499"/>
    </row>
    <row r="5871">
      <c r="B5871" s="497"/>
      <c r="H5871" s="500"/>
      <c r="O5871" s="500"/>
      <c r="Q5871" s="498" t="s">
        <v>213</v>
      </c>
      <c r="S5871" s="499"/>
    </row>
    <row r="5872">
      <c r="B5872" s="497"/>
      <c r="H5872" s="500"/>
      <c r="O5872" s="500"/>
      <c r="Q5872" s="498" t="s">
        <v>213</v>
      </c>
      <c r="S5872" s="499"/>
    </row>
    <row r="5873">
      <c r="B5873" s="497"/>
      <c r="H5873" s="500"/>
      <c r="O5873" s="500"/>
      <c r="Q5873" s="498" t="s">
        <v>213</v>
      </c>
      <c r="S5873" s="499"/>
    </row>
    <row r="5874">
      <c r="B5874" s="497"/>
      <c r="H5874" s="500"/>
      <c r="O5874" s="500"/>
      <c r="Q5874" s="498" t="s">
        <v>213</v>
      </c>
      <c r="S5874" s="499"/>
    </row>
    <row r="5875">
      <c r="B5875" s="497"/>
      <c r="H5875" s="500"/>
      <c r="O5875" s="500"/>
      <c r="Q5875" s="498" t="s">
        <v>213</v>
      </c>
      <c r="S5875" s="499"/>
    </row>
    <row r="5876">
      <c r="B5876" s="497"/>
      <c r="H5876" s="500"/>
      <c r="O5876" s="500"/>
      <c r="Q5876" s="498" t="s">
        <v>213</v>
      </c>
      <c r="S5876" s="499"/>
    </row>
    <row r="5877">
      <c r="B5877" s="497"/>
      <c r="H5877" s="500"/>
      <c r="O5877" s="500"/>
      <c r="Q5877" s="498" t="s">
        <v>213</v>
      </c>
      <c r="S5877" s="499"/>
    </row>
    <row r="5878">
      <c r="B5878" s="497"/>
      <c r="H5878" s="500"/>
      <c r="O5878" s="500"/>
      <c r="Q5878" s="498" t="s">
        <v>213</v>
      </c>
      <c r="S5878" s="499"/>
    </row>
    <row r="5879">
      <c r="B5879" s="497"/>
      <c r="H5879" s="500"/>
      <c r="O5879" s="500"/>
      <c r="Q5879" s="498" t="s">
        <v>213</v>
      </c>
      <c r="S5879" s="499"/>
    </row>
    <row r="5880">
      <c r="B5880" s="497"/>
      <c r="H5880" s="500"/>
      <c r="O5880" s="500"/>
      <c r="Q5880" s="498" t="s">
        <v>213</v>
      </c>
      <c r="S5880" s="499"/>
    </row>
    <row r="5881">
      <c r="B5881" s="497"/>
      <c r="H5881" s="500"/>
      <c r="O5881" s="500"/>
      <c r="Q5881" s="498" t="s">
        <v>213</v>
      </c>
      <c r="S5881" s="499"/>
    </row>
    <row r="5882">
      <c r="B5882" s="497"/>
      <c r="H5882" s="500"/>
      <c r="O5882" s="500"/>
      <c r="Q5882" s="498" t="s">
        <v>213</v>
      </c>
      <c r="S5882" s="499"/>
    </row>
    <row r="5883">
      <c r="B5883" s="497"/>
      <c r="H5883" s="500"/>
      <c r="O5883" s="500"/>
      <c r="Q5883" s="498" t="s">
        <v>213</v>
      </c>
      <c r="S5883" s="499"/>
    </row>
    <row r="5884">
      <c r="B5884" s="497"/>
      <c r="H5884" s="500"/>
      <c r="O5884" s="500"/>
      <c r="Q5884" s="498" t="s">
        <v>213</v>
      </c>
      <c r="S5884" s="499"/>
    </row>
    <row r="5885">
      <c r="B5885" s="497"/>
      <c r="H5885" s="500"/>
      <c r="O5885" s="500"/>
      <c r="Q5885" s="498" t="s">
        <v>213</v>
      </c>
      <c r="S5885" s="499"/>
    </row>
    <row r="5886">
      <c r="B5886" s="497"/>
      <c r="H5886" s="500"/>
      <c r="O5886" s="500"/>
      <c r="Q5886" s="498" t="s">
        <v>213</v>
      </c>
      <c r="S5886" s="499"/>
    </row>
    <row r="5887">
      <c r="B5887" s="497"/>
      <c r="H5887" s="500"/>
      <c r="O5887" s="500"/>
      <c r="Q5887" s="498" t="s">
        <v>213</v>
      </c>
      <c r="S5887" s="499"/>
    </row>
    <row r="5888">
      <c r="B5888" s="497"/>
      <c r="H5888" s="500"/>
      <c r="O5888" s="500"/>
      <c r="Q5888" s="498" t="s">
        <v>213</v>
      </c>
      <c r="S5888" s="499"/>
    </row>
    <row r="5889">
      <c r="B5889" s="497"/>
      <c r="H5889" s="500"/>
      <c r="O5889" s="500"/>
      <c r="Q5889" s="498" t="s">
        <v>213</v>
      </c>
      <c r="S5889" s="499"/>
    </row>
    <row r="5890">
      <c r="B5890" s="497"/>
      <c r="H5890" s="500"/>
      <c r="O5890" s="500"/>
      <c r="Q5890" s="498" t="s">
        <v>213</v>
      </c>
      <c r="S5890" s="499"/>
    </row>
    <row r="5891">
      <c r="B5891" s="497"/>
      <c r="H5891" s="500"/>
      <c r="O5891" s="500"/>
      <c r="Q5891" s="498" t="s">
        <v>213</v>
      </c>
      <c r="S5891" s="499"/>
    </row>
    <row r="5892">
      <c r="B5892" s="497"/>
      <c r="H5892" s="500"/>
      <c r="O5892" s="500"/>
      <c r="Q5892" s="498" t="s">
        <v>213</v>
      </c>
      <c r="S5892" s="499"/>
    </row>
    <row r="5893">
      <c r="B5893" s="497"/>
      <c r="H5893" s="500"/>
      <c r="O5893" s="500"/>
      <c r="Q5893" s="498" t="s">
        <v>213</v>
      </c>
      <c r="S5893" s="499"/>
    </row>
    <row r="5894">
      <c r="B5894" s="497"/>
      <c r="H5894" s="500"/>
      <c r="O5894" s="500"/>
      <c r="Q5894" s="498" t="s">
        <v>213</v>
      </c>
      <c r="S5894" s="499"/>
    </row>
    <row r="5895">
      <c r="B5895" s="497"/>
      <c r="H5895" s="500"/>
      <c r="O5895" s="500"/>
      <c r="Q5895" s="498" t="s">
        <v>213</v>
      </c>
      <c r="S5895" s="499"/>
    </row>
    <row r="5896">
      <c r="B5896" s="497"/>
      <c r="H5896" s="500"/>
      <c r="O5896" s="500"/>
      <c r="Q5896" s="498" t="s">
        <v>213</v>
      </c>
      <c r="S5896" s="499"/>
    </row>
    <row r="5897">
      <c r="B5897" s="497"/>
      <c r="H5897" s="500"/>
      <c r="O5897" s="500"/>
      <c r="Q5897" s="498" t="s">
        <v>213</v>
      </c>
      <c r="S5897" s="499"/>
    </row>
    <row r="5898">
      <c r="B5898" s="497"/>
      <c r="H5898" s="500"/>
      <c r="O5898" s="500"/>
      <c r="Q5898" s="498" t="s">
        <v>213</v>
      </c>
      <c r="S5898" s="499"/>
    </row>
    <row r="5899">
      <c r="B5899" s="497"/>
      <c r="H5899" s="500"/>
      <c r="O5899" s="500"/>
      <c r="Q5899" s="498" t="s">
        <v>213</v>
      </c>
      <c r="S5899" s="499"/>
    </row>
    <row r="5900">
      <c r="B5900" s="497"/>
      <c r="H5900" s="500"/>
      <c r="O5900" s="500"/>
      <c r="Q5900" s="498" t="s">
        <v>213</v>
      </c>
      <c r="S5900" s="499"/>
    </row>
    <row r="5901">
      <c r="B5901" s="497"/>
      <c r="H5901" s="500"/>
      <c r="O5901" s="500"/>
      <c r="Q5901" s="498" t="s">
        <v>213</v>
      </c>
      <c r="S5901" s="499"/>
    </row>
    <row r="5902">
      <c r="B5902" s="497"/>
      <c r="H5902" s="500"/>
      <c r="O5902" s="500"/>
      <c r="Q5902" s="498" t="s">
        <v>213</v>
      </c>
      <c r="S5902" s="499"/>
    </row>
    <row r="5903">
      <c r="B5903" s="497"/>
      <c r="H5903" s="500"/>
      <c r="O5903" s="500"/>
      <c r="Q5903" s="498" t="s">
        <v>213</v>
      </c>
      <c r="S5903" s="499"/>
    </row>
    <row r="5904">
      <c r="B5904" s="497"/>
      <c r="H5904" s="500"/>
      <c r="O5904" s="500"/>
      <c r="Q5904" s="498" t="s">
        <v>213</v>
      </c>
      <c r="S5904" s="499"/>
    </row>
    <row r="5905">
      <c r="B5905" s="497"/>
      <c r="H5905" s="500"/>
      <c r="O5905" s="500"/>
      <c r="Q5905" s="498" t="s">
        <v>213</v>
      </c>
      <c r="S5905" s="499"/>
    </row>
    <row r="5906">
      <c r="B5906" s="497"/>
      <c r="H5906" s="500"/>
      <c r="O5906" s="500"/>
      <c r="Q5906" s="498" t="s">
        <v>213</v>
      </c>
      <c r="S5906" s="499"/>
    </row>
    <row r="5907">
      <c r="B5907" s="497"/>
      <c r="H5907" s="500"/>
      <c r="O5907" s="500"/>
      <c r="Q5907" s="498" t="s">
        <v>213</v>
      </c>
      <c r="S5907" s="499"/>
    </row>
    <row r="5908">
      <c r="B5908" s="497"/>
      <c r="H5908" s="500"/>
      <c r="O5908" s="500"/>
      <c r="Q5908" s="498" t="s">
        <v>213</v>
      </c>
      <c r="S5908" s="499"/>
    </row>
    <row r="5909">
      <c r="B5909" s="497"/>
      <c r="H5909" s="500"/>
      <c r="O5909" s="500"/>
      <c r="Q5909" s="498" t="s">
        <v>213</v>
      </c>
      <c r="S5909" s="499"/>
    </row>
    <row r="5910">
      <c r="B5910" s="497"/>
      <c r="H5910" s="500"/>
      <c r="O5910" s="500"/>
      <c r="Q5910" s="498" t="s">
        <v>213</v>
      </c>
      <c r="S5910" s="499"/>
    </row>
    <row r="5911">
      <c r="B5911" s="497"/>
      <c r="H5911" s="500"/>
      <c r="O5911" s="500"/>
      <c r="Q5911" s="498" t="s">
        <v>213</v>
      </c>
      <c r="S5911" s="499"/>
    </row>
    <row r="5912">
      <c r="B5912" s="497"/>
      <c r="H5912" s="500"/>
      <c r="O5912" s="500"/>
      <c r="Q5912" s="498" t="s">
        <v>213</v>
      </c>
      <c r="S5912" s="499"/>
    </row>
    <row r="5913">
      <c r="B5913" s="497"/>
      <c r="H5913" s="500"/>
      <c r="O5913" s="500"/>
      <c r="Q5913" s="498" t="s">
        <v>213</v>
      </c>
      <c r="S5913" s="499"/>
    </row>
    <row r="5914">
      <c r="B5914" s="497"/>
      <c r="H5914" s="500"/>
      <c r="O5914" s="500"/>
      <c r="Q5914" s="498" t="s">
        <v>213</v>
      </c>
      <c r="S5914" s="499"/>
    </row>
    <row r="5915">
      <c r="B5915" s="497"/>
      <c r="H5915" s="500"/>
      <c r="O5915" s="500"/>
      <c r="Q5915" s="498" t="s">
        <v>213</v>
      </c>
      <c r="S5915" s="499"/>
    </row>
    <row r="5916">
      <c r="B5916" s="497"/>
      <c r="H5916" s="500"/>
      <c r="O5916" s="500"/>
      <c r="Q5916" s="498" t="s">
        <v>213</v>
      </c>
      <c r="S5916" s="499"/>
    </row>
    <row r="5917">
      <c r="B5917" s="497"/>
      <c r="H5917" s="500"/>
      <c r="O5917" s="500"/>
      <c r="Q5917" s="498" t="s">
        <v>213</v>
      </c>
      <c r="S5917" s="499"/>
    </row>
    <row r="5918">
      <c r="B5918" s="497"/>
      <c r="H5918" s="500"/>
      <c r="O5918" s="500"/>
      <c r="Q5918" s="498" t="s">
        <v>213</v>
      </c>
      <c r="S5918" s="499"/>
    </row>
    <row r="5919">
      <c r="B5919" s="497"/>
      <c r="H5919" s="500"/>
      <c r="O5919" s="500"/>
      <c r="Q5919" s="498" t="s">
        <v>213</v>
      </c>
      <c r="S5919" s="499"/>
    </row>
    <row r="5920">
      <c r="B5920" s="497"/>
      <c r="H5920" s="500"/>
      <c r="O5920" s="500"/>
      <c r="Q5920" s="498" t="s">
        <v>213</v>
      </c>
      <c r="S5920" s="499"/>
    </row>
    <row r="5921">
      <c r="B5921" s="497"/>
      <c r="H5921" s="500"/>
      <c r="O5921" s="500"/>
      <c r="Q5921" s="498" t="s">
        <v>213</v>
      </c>
      <c r="S5921" s="499"/>
    </row>
    <row r="5922">
      <c r="B5922" s="497"/>
      <c r="H5922" s="500"/>
      <c r="O5922" s="500"/>
      <c r="Q5922" s="498" t="s">
        <v>213</v>
      </c>
      <c r="S5922" s="499"/>
    </row>
    <row r="5923">
      <c r="B5923" s="497"/>
      <c r="H5923" s="500"/>
      <c r="O5923" s="500"/>
      <c r="Q5923" s="498" t="s">
        <v>213</v>
      </c>
      <c r="S5923" s="499"/>
    </row>
    <row r="5924">
      <c r="B5924" s="497"/>
      <c r="H5924" s="500"/>
      <c r="O5924" s="500"/>
      <c r="Q5924" s="498" t="s">
        <v>213</v>
      </c>
      <c r="S5924" s="499"/>
    </row>
    <row r="5925">
      <c r="B5925" s="497"/>
      <c r="H5925" s="500"/>
      <c r="O5925" s="500"/>
      <c r="Q5925" s="498" t="s">
        <v>213</v>
      </c>
      <c r="S5925" s="499"/>
    </row>
    <row r="5926">
      <c r="B5926" s="497"/>
      <c r="H5926" s="500"/>
      <c r="O5926" s="500"/>
      <c r="Q5926" s="498" t="s">
        <v>213</v>
      </c>
      <c r="S5926" s="499"/>
    </row>
    <row r="5927">
      <c r="B5927" s="497"/>
      <c r="H5927" s="500"/>
      <c r="O5927" s="500"/>
      <c r="Q5927" s="498" t="s">
        <v>213</v>
      </c>
      <c r="S5927" s="499"/>
    </row>
    <row r="5928">
      <c r="B5928" s="497"/>
      <c r="H5928" s="500"/>
      <c r="O5928" s="500"/>
      <c r="Q5928" s="498" t="s">
        <v>213</v>
      </c>
      <c r="S5928" s="499"/>
    </row>
    <row r="5929">
      <c r="B5929" s="497"/>
      <c r="H5929" s="500"/>
      <c r="O5929" s="500"/>
      <c r="Q5929" s="498" t="s">
        <v>213</v>
      </c>
      <c r="S5929" s="499"/>
    </row>
    <row r="5930">
      <c r="B5930" s="497"/>
      <c r="H5930" s="500"/>
      <c r="O5930" s="500"/>
      <c r="Q5930" s="498" t="s">
        <v>213</v>
      </c>
      <c r="S5930" s="499"/>
    </row>
    <row r="5931">
      <c r="B5931" s="497"/>
      <c r="H5931" s="500"/>
      <c r="O5931" s="500"/>
      <c r="Q5931" s="498" t="s">
        <v>213</v>
      </c>
      <c r="S5931" s="499"/>
    </row>
    <row r="5932">
      <c r="B5932" s="497"/>
      <c r="H5932" s="500"/>
      <c r="O5932" s="500"/>
      <c r="Q5932" s="498" t="s">
        <v>213</v>
      </c>
      <c r="S5932" s="499"/>
    </row>
    <row r="5933">
      <c r="B5933" s="497"/>
      <c r="H5933" s="500"/>
      <c r="O5933" s="500"/>
      <c r="Q5933" s="498" t="s">
        <v>213</v>
      </c>
      <c r="S5933" s="499"/>
    </row>
    <row r="5934">
      <c r="B5934" s="497"/>
      <c r="H5934" s="500"/>
      <c r="O5934" s="500"/>
      <c r="Q5934" s="498" t="s">
        <v>213</v>
      </c>
      <c r="S5934" s="499"/>
    </row>
    <row r="5935">
      <c r="B5935" s="497"/>
      <c r="H5935" s="500"/>
      <c r="O5935" s="500"/>
      <c r="Q5935" s="498" t="s">
        <v>213</v>
      </c>
      <c r="S5935" s="499"/>
    </row>
    <row r="5936">
      <c r="B5936" s="497"/>
      <c r="H5936" s="500"/>
      <c r="O5936" s="500"/>
      <c r="Q5936" s="498" t="s">
        <v>213</v>
      </c>
      <c r="S5936" s="499"/>
    </row>
    <row r="5937">
      <c r="B5937" s="497"/>
      <c r="H5937" s="500"/>
      <c r="O5937" s="500"/>
      <c r="Q5937" s="498" t="s">
        <v>213</v>
      </c>
      <c r="S5937" s="499"/>
    </row>
    <row r="5938">
      <c r="B5938" s="497"/>
      <c r="H5938" s="500"/>
      <c r="O5938" s="500"/>
      <c r="Q5938" s="498" t="s">
        <v>213</v>
      </c>
      <c r="S5938" s="499"/>
    </row>
    <row r="5939">
      <c r="B5939" s="497"/>
      <c r="H5939" s="500"/>
      <c r="O5939" s="500"/>
      <c r="Q5939" s="498" t="s">
        <v>213</v>
      </c>
      <c r="S5939" s="499"/>
    </row>
    <row r="5940">
      <c r="B5940" s="497"/>
      <c r="H5940" s="500"/>
      <c r="O5940" s="500"/>
      <c r="Q5940" s="498" t="s">
        <v>213</v>
      </c>
      <c r="S5940" s="499"/>
    </row>
    <row r="5941">
      <c r="B5941" s="497"/>
      <c r="H5941" s="500"/>
      <c r="O5941" s="500"/>
      <c r="Q5941" s="498" t="s">
        <v>213</v>
      </c>
      <c r="S5941" s="499"/>
    </row>
    <row r="5942">
      <c r="B5942" s="497"/>
      <c r="H5942" s="500"/>
      <c r="O5942" s="500"/>
      <c r="Q5942" s="498" t="s">
        <v>213</v>
      </c>
      <c r="S5942" s="499"/>
    </row>
    <row r="5943">
      <c r="B5943" s="497"/>
      <c r="H5943" s="500"/>
      <c r="O5943" s="500"/>
      <c r="Q5943" s="498" t="s">
        <v>213</v>
      </c>
      <c r="S5943" s="499"/>
    </row>
    <row r="5944">
      <c r="B5944" s="497"/>
      <c r="H5944" s="500"/>
      <c r="O5944" s="500"/>
      <c r="Q5944" s="498" t="s">
        <v>213</v>
      </c>
      <c r="S5944" s="499"/>
    </row>
    <row r="5945">
      <c r="B5945" s="497"/>
      <c r="H5945" s="500"/>
      <c r="O5945" s="500"/>
      <c r="Q5945" s="498" t="s">
        <v>213</v>
      </c>
      <c r="S5945" s="499"/>
    </row>
    <row r="5946">
      <c r="B5946" s="497"/>
      <c r="H5946" s="500"/>
      <c r="O5946" s="500"/>
      <c r="Q5946" s="498" t="s">
        <v>213</v>
      </c>
      <c r="S5946" s="499"/>
    </row>
    <row r="5947">
      <c r="B5947" s="497"/>
      <c r="H5947" s="500"/>
      <c r="O5947" s="500"/>
      <c r="Q5947" s="498" t="s">
        <v>213</v>
      </c>
      <c r="S5947" s="499"/>
    </row>
    <row r="5948">
      <c r="B5948" s="497"/>
      <c r="H5948" s="500"/>
      <c r="O5948" s="500"/>
      <c r="Q5948" s="498" t="s">
        <v>213</v>
      </c>
      <c r="S5948" s="499"/>
    </row>
    <row r="5949">
      <c r="B5949" s="497"/>
      <c r="H5949" s="500"/>
      <c r="O5949" s="500"/>
      <c r="Q5949" s="498" t="s">
        <v>213</v>
      </c>
      <c r="S5949" s="499"/>
    </row>
    <row r="5950">
      <c r="B5950" s="497"/>
      <c r="H5950" s="500"/>
      <c r="O5950" s="500"/>
      <c r="Q5950" s="498" t="s">
        <v>213</v>
      </c>
      <c r="S5950" s="499"/>
    </row>
    <row r="5951">
      <c r="B5951" s="497"/>
      <c r="H5951" s="500"/>
      <c r="O5951" s="500"/>
      <c r="Q5951" s="498" t="s">
        <v>213</v>
      </c>
      <c r="S5951" s="499"/>
    </row>
    <row r="5952">
      <c r="B5952" s="497"/>
      <c r="H5952" s="500"/>
      <c r="O5952" s="500"/>
      <c r="Q5952" s="498" t="s">
        <v>213</v>
      </c>
      <c r="S5952" s="499"/>
    </row>
    <row r="5953">
      <c r="B5953" s="497"/>
      <c r="H5953" s="500"/>
      <c r="O5953" s="500"/>
      <c r="Q5953" s="498" t="s">
        <v>213</v>
      </c>
      <c r="S5953" s="499"/>
    </row>
    <row r="5954">
      <c r="B5954" s="497"/>
      <c r="H5954" s="500"/>
      <c r="O5954" s="500"/>
      <c r="Q5954" s="498" t="s">
        <v>213</v>
      </c>
      <c r="S5954" s="499"/>
    </row>
    <row r="5955">
      <c r="B5955" s="497"/>
      <c r="H5955" s="500"/>
      <c r="O5955" s="500"/>
      <c r="Q5955" s="498" t="s">
        <v>213</v>
      </c>
      <c r="S5955" s="499"/>
    </row>
    <row r="5956">
      <c r="B5956" s="497"/>
      <c r="H5956" s="500"/>
      <c r="O5956" s="500"/>
      <c r="Q5956" s="498" t="s">
        <v>213</v>
      </c>
      <c r="S5956" s="499"/>
    </row>
    <row r="5957">
      <c r="B5957" s="497"/>
      <c r="H5957" s="500"/>
      <c r="O5957" s="500"/>
      <c r="Q5957" s="498" t="s">
        <v>213</v>
      </c>
      <c r="S5957" s="499"/>
    </row>
    <row r="5958">
      <c r="B5958" s="497"/>
      <c r="H5958" s="500"/>
      <c r="O5958" s="500"/>
      <c r="Q5958" s="498" t="s">
        <v>213</v>
      </c>
      <c r="S5958" s="499"/>
    </row>
    <row r="5959">
      <c r="B5959" s="497"/>
      <c r="H5959" s="500"/>
      <c r="O5959" s="500"/>
      <c r="Q5959" s="498" t="s">
        <v>213</v>
      </c>
      <c r="S5959" s="499"/>
    </row>
    <row r="5960">
      <c r="B5960" s="497"/>
      <c r="H5960" s="500"/>
      <c r="O5960" s="500"/>
      <c r="Q5960" s="498" t="s">
        <v>213</v>
      </c>
      <c r="S5960" s="499"/>
    </row>
    <row r="5961">
      <c r="B5961" s="497"/>
      <c r="H5961" s="500"/>
      <c r="O5961" s="500"/>
      <c r="Q5961" s="498" t="s">
        <v>213</v>
      </c>
      <c r="S5961" s="499"/>
    </row>
    <row r="5962">
      <c r="B5962" s="497"/>
      <c r="H5962" s="500"/>
      <c r="O5962" s="500"/>
      <c r="Q5962" s="498" t="s">
        <v>213</v>
      </c>
      <c r="S5962" s="499"/>
    </row>
    <row r="5963">
      <c r="B5963" s="497"/>
      <c r="H5963" s="500"/>
      <c r="O5963" s="500"/>
      <c r="Q5963" s="498" t="s">
        <v>213</v>
      </c>
      <c r="S5963" s="499"/>
    </row>
    <row r="5964">
      <c r="B5964" s="497"/>
      <c r="H5964" s="500"/>
      <c r="O5964" s="500"/>
      <c r="Q5964" s="498" t="s">
        <v>213</v>
      </c>
      <c r="S5964" s="499"/>
    </row>
    <row r="5965">
      <c r="B5965" s="497"/>
      <c r="H5965" s="500"/>
      <c r="O5965" s="500"/>
      <c r="Q5965" s="498" t="s">
        <v>213</v>
      </c>
      <c r="S5965" s="499"/>
    </row>
    <row r="5966">
      <c r="B5966" s="497"/>
      <c r="H5966" s="500"/>
      <c r="O5966" s="500"/>
      <c r="Q5966" s="498" t="s">
        <v>213</v>
      </c>
      <c r="S5966" s="499"/>
    </row>
    <row r="5967">
      <c r="B5967" s="497"/>
      <c r="H5967" s="500"/>
      <c r="O5967" s="500"/>
      <c r="Q5967" s="498" t="s">
        <v>213</v>
      </c>
      <c r="S5967" s="499"/>
    </row>
    <row r="5968">
      <c r="B5968" s="497"/>
      <c r="H5968" s="500"/>
      <c r="O5968" s="500"/>
      <c r="Q5968" s="498" t="s">
        <v>213</v>
      </c>
      <c r="S5968" s="499"/>
    </row>
    <row r="5969">
      <c r="B5969" s="497"/>
      <c r="H5969" s="500"/>
      <c r="O5969" s="500"/>
      <c r="Q5969" s="498" t="s">
        <v>213</v>
      </c>
      <c r="S5969" s="499"/>
    </row>
    <row r="5970">
      <c r="B5970" s="497"/>
      <c r="H5970" s="500"/>
      <c r="O5970" s="500"/>
      <c r="Q5970" s="498" t="s">
        <v>213</v>
      </c>
      <c r="S5970" s="499"/>
    </row>
    <row r="5971">
      <c r="B5971" s="497"/>
      <c r="H5971" s="500"/>
      <c r="O5971" s="500"/>
      <c r="Q5971" s="498" t="s">
        <v>213</v>
      </c>
      <c r="S5971" s="499"/>
    </row>
    <row r="5972">
      <c r="B5972" s="497"/>
      <c r="H5972" s="500"/>
      <c r="O5972" s="500"/>
      <c r="Q5972" s="498" t="s">
        <v>213</v>
      </c>
      <c r="S5972" s="499"/>
    </row>
    <row r="5973">
      <c r="B5973" s="497"/>
      <c r="H5973" s="500"/>
      <c r="O5973" s="500"/>
      <c r="Q5973" s="498" t="s">
        <v>213</v>
      </c>
      <c r="S5973" s="499"/>
    </row>
    <row r="5974">
      <c r="B5974" s="497"/>
      <c r="H5974" s="500"/>
      <c r="O5974" s="500"/>
      <c r="Q5974" s="498" t="s">
        <v>213</v>
      </c>
      <c r="S5974" s="499"/>
    </row>
    <row r="5975">
      <c r="B5975" s="497"/>
      <c r="H5975" s="500"/>
      <c r="O5975" s="500"/>
      <c r="Q5975" s="498" t="s">
        <v>213</v>
      </c>
      <c r="S5975" s="499"/>
    </row>
    <row r="5976">
      <c r="B5976" s="497"/>
      <c r="H5976" s="500"/>
      <c r="O5976" s="500"/>
      <c r="Q5976" s="498" t="s">
        <v>213</v>
      </c>
      <c r="S5976" s="499"/>
    </row>
    <row r="5977">
      <c r="B5977" s="497"/>
      <c r="H5977" s="500"/>
      <c r="O5977" s="500"/>
      <c r="Q5977" s="498" t="s">
        <v>213</v>
      </c>
      <c r="S5977" s="499"/>
    </row>
    <row r="5978">
      <c r="B5978" s="497"/>
      <c r="H5978" s="500"/>
      <c r="O5978" s="500"/>
      <c r="Q5978" s="498" t="s">
        <v>213</v>
      </c>
      <c r="S5978" s="499"/>
    </row>
    <row r="5979">
      <c r="B5979" s="497"/>
      <c r="H5979" s="500"/>
      <c r="O5979" s="500"/>
      <c r="Q5979" s="498" t="s">
        <v>213</v>
      </c>
      <c r="S5979" s="499"/>
    </row>
    <row r="5980">
      <c r="B5980" s="497"/>
      <c r="H5980" s="500"/>
      <c r="O5980" s="500"/>
      <c r="Q5980" s="498" t="s">
        <v>213</v>
      </c>
      <c r="S5980" s="499"/>
    </row>
    <row r="5981">
      <c r="B5981" s="497"/>
      <c r="H5981" s="500"/>
      <c r="O5981" s="500"/>
      <c r="Q5981" s="498" t="s">
        <v>213</v>
      </c>
      <c r="S5981" s="499"/>
    </row>
    <row r="5982">
      <c r="B5982" s="497"/>
      <c r="H5982" s="500"/>
      <c r="O5982" s="500"/>
      <c r="Q5982" s="498" t="s">
        <v>213</v>
      </c>
      <c r="S5982" s="499"/>
    </row>
    <row r="5983">
      <c r="B5983" s="497"/>
      <c r="H5983" s="500"/>
      <c r="O5983" s="500"/>
      <c r="Q5983" s="498" t="s">
        <v>213</v>
      </c>
      <c r="S5983" s="499"/>
    </row>
    <row r="5984">
      <c r="B5984" s="497"/>
      <c r="H5984" s="500"/>
      <c r="O5984" s="500"/>
      <c r="Q5984" s="498" t="s">
        <v>213</v>
      </c>
      <c r="S5984" s="499"/>
    </row>
    <row r="5985">
      <c r="B5985" s="497"/>
      <c r="H5985" s="500"/>
      <c r="O5985" s="500"/>
      <c r="Q5985" s="498" t="s">
        <v>213</v>
      </c>
      <c r="S5985" s="499"/>
    </row>
    <row r="5986">
      <c r="B5986" s="497"/>
      <c r="H5986" s="500"/>
      <c r="O5986" s="500"/>
      <c r="Q5986" s="498" t="s">
        <v>213</v>
      </c>
      <c r="S5986" s="499"/>
    </row>
    <row r="5987">
      <c r="B5987" s="497"/>
      <c r="H5987" s="500"/>
      <c r="O5987" s="500"/>
      <c r="Q5987" s="498" t="s">
        <v>213</v>
      </c>
      <c r="S5987" s="499"/>
    </row>
    <row r="5988">
      <c r="B5988" s="497"/>
      <c r="H5988" s="500"/>
      <c r="O5988" s="500"/>
      <c r="Q5988" s="498" t="s">
        <v>213</v>
      </c>
      <c r="S5988" s="499"/>
    </row>
    <row r="5989">
      <c r="B5989" s="497"/>
      <c r="H5989" s="500"/>
      <c r="O5989" s="500"/>
      <c r="Q5989" s="498" t="s">
        <v>213</v>
      </c>
      <c r="S5989" s="499"/>
    </row>
    <row r="5990">
      <c r="B5990" s="497"/>
      <c r="H5990" s="500"/>
      <c r="O5990" s="500"/>
      <c r="Q5990" s="498" t="s">
        <v>213</v>
      </c>
      <c r="S5990" s="499"/>
    </row>
    <row r="5991">
      <c r="B5991" s="497"/>
      <c r="H5991" s="500"/>
      <c r="O5991" s="500"/>
      <c r="Q5991" s="498" t="s">
        <v>213</v>
      </c>
      <c r="S5991" s="499"/>
    </row>
    <row r="5992">
      <c r="B5992" s="497"/>
      <c r="H5992" s="500"/>
      <c r="O5992" s="500"/>
      <c r="Q5992" s="498" t="s">
        <v>213</v>
      </c>
      <c r="S5992" s="499"/>
    </row>
    <row r="5993">
      <c r="B5993" s="497"/>
      <c r="H5993" s="500"/>
      <c r="O5993" s="500"/>
      <c r="Q5993" s="498" t="s">
        <v>213</v>
      </c>
      <c r="S5993" s="499"/>
    </row>
    <row r="5994">
      <c r="B5994" s="497"/>
      <c r="H5994" s="500"/>
      <c r="O5994" s="500"/>
      <c r="Q5994" s="498" t="s">
        <v>213</v>
      </c>
      <c r="S5994" s="499"/>
    </row>
    <row r="5995">
      <c r="B5995" s="497"/>
      <c r="H5995" s="500"/>
      <c r="O5995" s="500"/>
      <c r="Q5995" s="498" t="s">
        <v>213</v>
      </c>
      <c r="S5995" s="499"/>
    </row>
    <row r="5996">
      <c r="B5996" s="497"/>
      <c r="H5996" s="500"/>
      <c r="O5996" s="500"/>
      <c r="Q5996" s="498" t="s">
        <v>213</v>
      </c>
      <c r="S5996" s="499"/>
    </row>
    <row r="5997">
      <c r="B5997" s="497"/>
      <c r="H5997" s="500"/>
      <c r="O5997" s="500"/>
      <c r="Q5997" s="498" t="s">
        <v>213</v>
      </c>
      <c r="S5997" s="499"/>
    </row>
    <row r="5998">
      <c r="B5998" s="497"/>
      <c r="H5998" s="500"/>
      <c r="O5998" s="500"/>
      <c r="Q5998" s="498" t="s">
        <v>213</v>
      </c>
      <c r="S5998" s="499"/>
    </row>
    <row r="5999">
      <c r="B5999" s="497"/>
      <c r="H5999" s="500"/>
      <c r="O5999" s="500"/>
      <c r="Q5999" s="498" t="s">
        <v>213</v>
      </c>
      <c r="S5999" s="499"/>
    </row>
    <row r="6000">
      <c r="B6000" s="497"/>
      <c r="H6000" s="500"/>
      <c r="O6000" s="500"/>
      <c r="Q6000" s="498" t="s">
        <v>213</v>
      </c>
      <c r="S6000" s="499"/>
    </row>
    <row r="6001">
      <c r="B6001" s="497"/>
      <c r="H6001" s="500"/>
      <c r="O6001" s="500"/>
      <c r="Q6001" s="498" t="s">
        <v>213</v>
      </c>
      <c r="S6001" s="499"/>
    </row>
    <row r="6002">
      <c r="B6002" s="497"/>
      <c r="H6002" s="500"/>
      <c r="O6002" s="500"/>
      <c r="Q6002" s="498" t="s">
        <v>213</v>
      </c>
      <c r="S6002" s="499"/>
    </row>
    <row r="6003">
      <c r="B6003" s="497"/>
      <c r="H6003" s="500"/>
      <c r="O6003" s="500"/>
      <c r="Q6003" s="498" t="s">
        <v>213</v>
      </c>
      <c r="S6003" s="499"/>
    </row>
    <row r="6004">
      <c r="B6004" s="497"/>
      <c r="H6004" s="500"/>
      <c r="O6004" s="500"/>
      <c r="Q6004" s="498" t="s">
        <v>213</v>
      </c>
      <c r="S6004" s="499"/>
    </row>
    <row r="6005">
      <c r="B6005" s="497"/>
      <c r="H6005" s="500"/>
      <c r="O6005" s="500"/>
      <c r="Q6005" s="498" t="s">
        <v>213</v>
      </c>
      <c r="S6005" s="499"/>
    </row>
    <row r="6006">
      <c r="B6006" s="497"/>
      <c r="H6006" s="500"/>
      <c r="O6006" s="500"/>
      <c r="Q6006" s="498" t="s">
        <v>213</v>
      </c>
      <c r="S6006" s="499"/>
    </row>
    <row r="6007">
      <c r="B6007" s="497"/>
      <c r="H6007" s="500"/>
      <c r="O6007" s="500"/>
      <c r="Q6007" s="498" t="s">
        <v>213</v>
      </c>
      <c r="S6007" s="499"/>
    </row>
    <row r="6008">
      <c r="B6008" s="497"/>
      <c r="H6008" s="500"/>
      <c r="O6008" s="500"/>
      <c r="Q6008" s="498" t="s">
        <v>213</v>
      </c>
      <c r="S6008" s="499"/>
    </row>
    <row r="6009">
      <c r="B6009" s="497"/>
      <c r="H6009" s="500"/>
      <c r="O6009" s="500"/>
      <c r="Q6009" s="498" t="s">
        <v>213</v>
      </c>
      <c r="S6009" s="499"/>
    </row>
    <row r="6010">
      <c r="B6010" s="497"/>
      <c r="H6010" s="500"/>
      <c r="O6010" s="500"/>
      <c r="Q6010" s="498" t="s">
        <v>213</v>
      </c>
      <c r="S6010" s="499"/>
    </row>
    <row r="6011">
      <c r="B6011" s="497"/>
      <c r="H6011" s="500"/>
      <c r="O6011" s="500"/>
      <c r="Q6011" s="498" t="s">
        <v>213</v>
      </c>
      <c r="S6011" s="499"/>
    </row>
    <row r="6012">
      <c r="B6012" s="497"/>
      <c r="H6012" s="500"/>
      <c r="O6012" s="500"/>
      <c r="Q6012" s="498" t="s">
        <v>213</v>
      </c>
      <c r="S6012" s="499"/>
    </row>
    <row r="6013">
      <c r="B6013" s="497"/>
      <c r="H6013" s="500"/>
      <c r="O6013" s="500"/>
      <c r="Q6013" s="498" t="s">
        <v>213</v>
      </c>
      <c r="S6013" s="499"/>
    </row>
    <row r="6014">
      <c r="B6014" s="497"/>
      <c r="H6014" s="500"/>
      <c r="O6014" s="500"/>
      <c r="Q6014" s="498" t="s">
        <v>213</v>
      </c>
      <c r="S6014" s="499"/>
    </row>
    <row r="6015">
      <c r="B6015" s="497"/>
      <c r="H6015" s="500"/>
      <c r="O6015" s="500"/>
      <c r="Q6015" s="498" t="s">
        <v>213</v>
      </c>
      <c r="S6015" s="499"/>
    </row>
    <row r="6016">
      <c r="B6016" s="497"/>
      <c r="H6016" s="500"/>
      <c r="O6016" s="500"/>
      <c r="Q6016" s="498" t="s">
        <v>213</v>
      </c>
      <c r="S6016" s="499"/>
    </row>
    <row r="6017">
      <c r="B6017" s="497"/>
      <c r="H6017" s="500"/>
      <c r="O6017" s="500"/>
      <c r="Q6017" s="498" t="s">
        <v>213</v>
      </c>
      <c r="S6017" s="499"/>
    </row>
    <row r="6018">
      <c r="B6018" s="497"/>
      <c r="H6018" s="500"/>
      <c r="O6018" s="500"/>
      <c r="Q6018" s="498" t="s">
        <v>213</v>
      </c>
      <c r="S6018" s="499"/>
    </row>
    <row r="6019">
      <c r="B6019" s="497"/>
      <c r="H6019" s="500"/>
      <c r="O6019" s="500"/>
      <c r="Q6019" s="498" t="s">
        <v>213</v>
      </c>
      <c r="S6019" s="499"/>
    </row>
    <row r="6020">
      <c r="B6020" s="497"/>
      <c r="H6020" s="500"/>
      <c r="O6020" s="500"/>
      <c r="Q6020" s="498" t="s">
        <v>213</v>
      </c>
      <c r="S6020" s="499"/>
    </row>
    <row r="6021">
      <c r="B6021" s="497"/>
      <c r="H6021" s="500"/>
      <c r="O6021" s="500"/>
      <c r="Q6021" s="498" t="s">
        <v>213</v>
      </c>
      <c r="S6021" s="499"/>
    </row>
    <row r="6022">
      <c r="B6022" s="497"/>
      <c r="H6022" s="500"/>
      <c r="O6022" s="500"/>
      <c r="Q6022" s="498" t="s">
        <v>213</v>
      </c>
      <c r="S6022" s="499"/>
    </row>
    <row r="6023">
      <c r="B6023" s="497"/>
      <c r="H6023" s="500"/>
      <c r="O6023" s="500"/>
      <c r="Q6023" s="498" t="s">
        <v>213</v>
      </c>
      <c r="S6023" s="499"/>
    </row>
    <row r="6024">
      <c r="B6024" s="497"/>
      <c r="H6024" s="500"/>
      <c r="O6024" s="500"/>
      <c r="Q6024" s="498" t="s">
        <v>213</v>
      </c>
      <c r="S6024" s="499"/>
    </row>
    <row r="6025">
      <c r="B6025" s="497"/>
      <c r="H6025" s="500"/>
      <c r="O6025" s="500"/>
      <c r="Q6025" s="498" t="s">
        <v>213</v>
      </c>
      <c r="S6025" s="499"/>
    </row>
    <row r="6026">
      <c r="B6026" s="497"/>
      <c r="H6026" s="500"/>
      <c r="O6026" s="500"/>
      <c r="Q6026" s="498" t="s">
        <v>213</v>
      </c>
      <c r="S6026" s="499"/>
    </row>
    <row r="6027">
      <c r="B6027" s="497"/>
      <c r="H6027" s="500"/>
      <c r="O6027" s="500"/>
      <c r="Q6027" s="498" t="s">
        <v>213</v>
      </c>
      <c r="S6027" s="499"/>
    </row>
    <row r="6028">
      <c r="B6028" s="497"/>
      <c r="H6028" s="500"/>
      <c r="O6028" s="500"/>
      <c r="Q6028" s="498" t="s">
        <v>213</v>
      </c>
      <c r="S6028" s="499"/>
    </row>
    <row r="6029">
      <c r="B6029" s="497"/>
      <c r="H6029" s="500"/>
      <c r="O6029" s="500"/>
      <c r="Q6029" s="498" t="s">
        <v>213</v>
      </c>
      <c r="S6029" s="499"/>
    </row>
    <row r="6030">
      <c r="B6030" s="497"/>
      <c r="H6030" s="500"/>
      <c r="O6030" s="500"/>
      <c r="Q6030" s="498" t="s">
        <v>213</v>
      </c>
      <c r="S6030" s="499"/>
    </row>
    <row r="6031">
      <c r="B6031" s="497"/>
      <c r="H6031" s="500"/>
      <c r="O6031" s="500"/>
      <c r="Q6031" s="498" t="s">
        <v>213</v>
      </c>
      <c r="S6031" s="499"/>
    </row>
    <row r="6032">
      <c r="B6032" s="497"/>
      <c r="H6032" s="500"/>
      <c r="O6032" s="500"/>
      <c r="Q6032" s="498" t="s">
        <v>213</v>
      </c>
      <c r="S6032" s="499"/>
    </row>
    <row r="6033">
      <c r="B6033" s="497"/>
      <c r="H6033" s="500"/>
      <c r="O6033" s="500"/>
      <c r="Q6033" s="498" t="s">
        <v>213</v>
      </c>
      <c r="S6033" s="499"/>
    </row>
    <row r="6034">
      <c r="B6034" s="497"/>
      <c r="H6034" s="500"/>
      <c r="O6034" s="500"/>
      <c r="Q6034" s="498" t="s">
        <v>213</v>
      </c>
      <c r="S6034" s="499"/>
    </row>
    <row r="6035">
      <c r="B6035" s="497"/>
      <c r="H6035" s="500"/>
      <c r="O6035" s="500"/>
      <c r="Q6035" s="498" t="s">
        <v>213</v>
      </c>
      <c r="S6035" s="499"/>
    </row>
    <row r="6036">
      <c r="B6036" s="497"/>
      <c r="H6036" s="500"/>
      <c r="O6036" s="500"/>
      <c r="Q6036" s="498" t="s">
        <v>213</v>
      </c>
      <c r="S6036" s="499"/>
    </row>
    <row r="6037">
      <c r="B6037" s="497"/>
      <c r="H6037" s="500"/>
      <c r="O6037" s="500"/>
      <c r="Q6037" s="498" t="s">
        <v>213</v>
      </c>
      <c r="S6037" s="499"/>
    </row>
    <row r="6038">
      <c r="B6038" s="497"/>
      <c r="H6038" s="500"/>
      <c r="O6038" s="500"/>
      <c r="Q6038" s="498" t="s">
        <v>213</v>
      </c>
      <c r="S6038" s="499"/>
    </row>
    <row r="6039">
      <c r="B6039" s="497"/>
      <c r="H6039" s="500"/>
      <c r="O6039" s="500"/>
      <c r="Q6039" s="498" t="s">
        <v>213</v>
      </c>
      <c r="S6039" s="499"/>
    </row>
    <row r="6040">
      <c r="B6040" s="497"/>
      <c r="H6040" s="500"/>
      <c r="O6040" s="500"/>
      <c r="Q6040" s="498" t="s">
        <v>213</v>
      </c>
      <c r="S6040" s="499"/>
    </row>
    <row r="6041">
      <c r="B6041" s="497"/>
      <c r="H6041" s="500"/>
      <c r="O6041" s="500"/>
      <c r="Q6041" s="498" t="s">
        <v>213</v>
      </c>
      <c r="S6041" s="499"/>
    </row>
    <row r="6042">
      <c r="B6042" s="497"/>
      <c r="H6042" s="500"/>
      <c r="O6042" s="500"/>
      <c r="Q6042" s="498" t="s">
        <v>213</v>
      </c>
      <c r="S6042" s="499"/>
    </row>
    <row r="6043">
      <c r="B6043" s="497"/>
      <c r="H6043" s="500"/>
      <c r="O6043" s="500"/>
      <c r="Q6043" s="498" t="s">
        <v>213</v>
      </c>
      <c r="S6043" s="499"/>
    </row>
    <row r="6044">
      <c r="B6044" s="497"/>
      <c r="H6044" s="500"/>
      <c r="O6044" s="500"/>
      <c r="Q6044" s="498" t="s">
        <v>213</v>
      </c>
      <c r="S6044" s="499"/>
    </row>
    <row r="6045">
      <c r="B6045" s="497"/>
      <c r="H6045" s="500"/>
      <c r="O6045" s="500"/>
      <c r="Q6045" s="498" t="s">
        <v>213</v>
      </c>
      <c r="S6045" s="499"/>
    </row>
    <row r="6046">
      <c r="B6046" s="497"/>
      <c r="H6046" s="500"/>
      <c r="O6046" s="500"/>
      <c r="Q6046" s="498" t="s">
        <v>213</v>
      </c>
      <c r="S6046" s="499"/>
    </row>
    <row r="6047">
      <c r="B6047" s="497"/>
      <c r="H6047" s="500"/>
      <c r="O6047" s="500"/>
      <c r="Q6047" s="498" t="s">
        <v>213</v>
      </c>
      <c r="S6047" s="499"/>
    </row>
    <row r="6048">
      <c r="B6048" s="497"/>
      <c r="H6048" s="500"/>
      <c r="O6048" s="500"/>
      <c r="Q6048" s="498" t="s">
        <v>213</v>
      </c>
      <c r="S6048" s="499"/>
    </row>
    <row r="6049">
      <c r="B6049" s="497"/>
      <c r="H6049" s="500"/>
      <c r="O6049" s="500"/>
      <c r="Q6049" s="498" t="s">
        <v>213</v>
      </c>
      <c r="S6049" s="499"/>
    </row>
    <row r="6050">
      <c r="B6050" s="497"/>
      <c r="H6050" s="500"/>
      <c r="O6050" s="500"/>
      <c r="Q6050" s="498" t="s">
        <v>213</v>
      </c>
      <c r="S6050" s="499"/>
    </row>
    <row r="6051">
      <c r="B6051" s="497"/>
      <c r="H6051" s="500"/>
      <c r="O6051" s="500"/>
      <c r="Q6051" s="498" t="s">
        <v>213</v>
      </c>
      <c r="S6051" s="499"/>
    </row>
    <row r="6052">
      <c r="B6052" s="497"/>
      <c r="H6052" s="500"/>
      <c r="O6052" s="500"/>
      <c r="Q6052" s="498" t="s">
        <v>213</v>
      </c>
      <c r="S6052" s="499"/>
    </row>
    <row r="6053">
      <c r="B6053" s="497"/>
      <c r="H6053" s="500"/>
      <c r="O6053" s="500"/>
      <c r="Q6053" s="498" t="s">
        <v>213</v>
      </c>
      <c r="S6053" s="499"/>
    </row>
    <row r="6054">
      <c r="B6054" s="497"/>
      <c r="H6054" s="500"/>
      <c r="O6054" s="500"/>
      <c r="Q6054" s="498" t="s">
        <v>213</v>
      </c>
      <c r="S6054" s="499"/>
    </row>
    <row r="6055">
      <c r="B6055" s="497"/>
      <c r="H6055" s="500"/>
      <c r="O6055" s="500"/>
      <c r="Q6055" s="498" t="s">
        <v>213</v>
      </c>
      <c r="S6055" s="499"/>
    </row>
    <row r="6056">
      <c r="B6056" s="497"/>
      <c r="H6056" s="500"/>
      <c r="O6056" s="500"/>
      <c r="Q6056" s="498" t="s">
        <v>213</v>
      </c>
      <c r="S6056" s="499"/>
    </row>
    <row r="6057">
      <c r="B6057" s="497"/>
      <c r="H6057" s="500"/>
      <c r="O6057" s="500"/>
      <c r="Q6057" s="498" t="s">
        <v>213</v>
      </c>
      <c r="S6057" s="499"/>
    </row>
    <row r="6058">
      <c r="B6058" s="497"/>
      <c r="H6058" s="500"/>
      <c r="O6058" s="500"/>
      <c r="Q6058" s="498" t="s">
        <v>213</v>
      </c>
      <c r="S6058" s="499"/>
    </row>
    <row r="6059">
      <c r="B6059" s="497"/>
      <c r="H6059" s="500"/>
      <c r="O6059" s="500"/>
      <c r="Q6059" s="498" t="s">
        <v>213</v>
      </c>
      <c r="S6059" s="499"/>
    </row>
    <row r="6060">
      <c r="B6060" s="497"/>
      <c r="H6060" s="500"/>
      <c r="O6060" s="500"/>
      <c r="Q6060" s="498" t="s">
        <v>213</v>
      </c>
      <c r="S6060" s="499"/>
    </row>
    <row r="6061">
      <c r="B6061" s="497"/>
      <c r="H6061" s="500"/>
      <c r="O6061" s="500"/>
      <c r="Q6061" s="498" t="s">
        <v>213</v>
      </c>
      <c r="S6061" s="499"/>
    </row>
    <row r="6062">
      <c r="B6062" s="497"/>
      <c r="H6062" s="500"/>
      <c r="O6062" s="500"/>
      <c r="Q6062" s="498" t="s">
        <v>213</v>
      </c>
      <c r="S6062" s="499"/>
    </row>
    <row r="6063">
      <c r="B6063" s="497"/>
      <c r="H6063" s="500"/>
      <c r="O6063" s="500"/>
      <c r="Q6063" s="498" t="s">
        <v>213</v>
      </c>
      <c r="S6063" s="499"/>
    </row>
    <row r="6064">
      <c r="B6064" s="497"/>
      <c r="H6064" s="500"/>
      <c r="O6064" s="500"/>
      <c r="Q6064" s="498" t="s">
        <v>213</v>
      </c>
      <c r="S6064" s="499"/>
    </row>
    <row r="6065">
      <c r="B6065" s="497"/>
      <c r="H6065" s="500"/>
      <c r="O6065" s="500"/>
      <c r="Q6065" s="498" t="s">
        <v>213</v>
      </c>
      <c r="S6065" s="499"/>
    </row>
    <row r="6066">
      <c r="B6066" s="497"/>
      <c r="H6066" s="500"/>
      <c r="O6066" s="500"/>
      <c r="Q6066" s="498" t="s">
        <v>213</v>
      </c>
      <c r="S6066" s="499"/>
    </row>
    <row r="6067">
      <c r="B6067" s="497"/>
      <c r="H6067" s="500"/>
      <c r="O6067" s="500"/>
      <c r="Q6067" s="498" t="s">
        <v>213</v>
      </c>
      <c r="S6067" s="499"/>
    </row>
    <row r="6068">
      <c r="B6068" s="497"/>
      <c r="H6068" s="500"/>
      <c r="O6068" s="500"/>
      <c r="Q6068" s="498" t="s">
        <v>213</v>
      </c>
      <c r="S6068" s="499"/>
    </row>
    <row r="6069">
      <c r="B6069" s="497"/>
      <c r="H6069" s="500"/>
      <c r="O6069" s="500"/>
      <c r="Q6069" s="498" t="s">
        <v>213</v>
      </c>
      <c r="S6069" s="499"/>
    </row>
    <row r="6070">
      <c r="B6070" s="497"/>
      <c r="H6070" s="500"/>
      <c r="O6070" s="500"/>
      <c r="Q6070" s="498" t="s">
        <v>213</v>
      </c>
      <c r="S6070" s="499"/>
    </row>
    <row r="6071">
      <c r="B6071" s="497"/>
      <c r="H6071" s="500"/>
      <c r="O6071" s="500"/>
      <c r="Q6071" s="498" t="s">
        <v>213</v>
      </c>
      <c r="S6071" s="499"/>
    </row>
    <row r="6072">
      <c r="B6072" s="497"/>
      <c r="H6072" s="500"/>
      <c r="O6072" s="500"/>
      <c r="Q6072" s="498" t="s">
        <v>213</v>
      </c>
      <c r="S6072" s="499"/>
    </row>
    <row r="6073">
      <c r="B6073" s="497"/>
      <c r="H6073" s="500"/>
      <c r="O6073" s="500"/>
      <c r="Q6073" s="498" t="s">
        <v>213</v>
      </c>
      <c r="S6073" s="499"/>
    </row>
    <row r="6074">
      <c r="B6074" s="497"/>
      <c r="H6074" s="500"/>
      <c r="O6074" s="500"/>
      <c r="Q6074" s="498" t="s">
        <v>213</v>
      </c>
      <c r="S6074" s="499"/>
    </row>
    <row r="6075">
      <c r="B6075" s="497"/>
      <c r="H6075" s="500"/>
      <c r="O6075" s="500"/>
      <c r="Q6075" s="498" t="s">
        <v>213</v>
      </c>
      <c r="S6075" s="499"/>
    </row>
    <row r="6076">
      <c r="B6076" s="497"/>
      <c r="H6076" s="500"/>
      <c r="O6076" s="500"/>
      <c r="Q6076" s="498" t="s">
        <v>213</v>
      </c>
      <c r="S6076" s="499"/>
    </row>
    <row r="6077">
      <c r="B6077" s="497"/>
      <c r="H6077" s="500"/>
      <c r="O6077" s="500"/>
      <c r="Q6077" s="498" t="s">
        <v>213</v>
      </c>
      <c r="S6077" s="499"/>
    </row>
    <row r="6078">
      <c r="B6078" s="497"/>
      <c r="H6078" s="500"/>
      <c r="O6078" s="500"/>
      <c r="Q6078" s="498" t="s">
        <v>213</v>
      </c>
      <c r="S6078" s="499"/>
    </row>
    <row r="6079">
      <c r="B6079" s="497"/>
      <c r="H6079" s="500"/>
      <c r="O6079" s="500"/>
      <c r="Q6079" s="498" t="s">
        <v>213</v>
      </c>
      <c r="S6079" s="499"/>
    </row>
    <row r="6080">
      <c r="B6080" s="497"/>
      <c r="H6080" s="500"/>
      <c r="O6080" s="500"/>
      <c r="Q6080" s="498" t="s">
        <v>213</v>
      </c>
      <c r="S6080" s="499"/>
    </row>
    <row r="6081">
      <c r="B6081" s="497"/>
      <c r="H6081" s="500"/>
      <c r="O6081" s="500"/>
      <c r="Q6081" s="498" t="s">
        <v>213</v>
      </c>
      <c r="S6081" s="499"/>
    </row>
    <row r="6082">
      <c r="B6082" s="497"/>
      <c r="H6082" s="500"/>
      <c r="O6082" s="500"/>
      <c r="Q6082" s="498" t="s">
        <v>213</v>
      </c>
      <c r="S6082" s="499"/>
    </row>
    <row r="6083">
      <c r="B6083" s="497"/>
      <c r="H6083" s="500"/>
      <c r="O6083" s="500"/>
      <c r="Q6083" s="498" t="s">
        <v>213</v>
      </c>
      <c r="S6083" s="499"/>
    </row>
    <row r="6084">
      <c r="B6084" s="497"/>
      <c r="H6084" s="500"/>
      <c r="O6084" s="500"/>
      <c r="Q6084" s="498" t="s">
        <v>213</v>
      </c>
      <c r="S6084" s="499"/>
    </row>
    <row r="6085">
      <c r="B6085" s="497"/>
      <c r="H6085" s="500"/>
      <c r="O6085" s="500"/>
      <c r="Q6085" s="498" t="s">
        <v>213</v>
      </c>
      <c r="S6085" s="499"/>
    </row>
    <row r="6086">
      <c r="B6086" s="497"/>
      <c r="H6086" s="500"/>
      <c r="O6086" s="500"/>
      <c r="Q6086" s="498" t="s">
        <v>213</v>
      </c>
      <c r="S6086" s="499"/>
    </row>
    <row r="6087">
      <c r="B6087" s="497"/>
      <c r="H6087" s="500"/>
      <c r="O6087" s="500"/>
      <c r="Q6087" s="498" t="s">
        <v>213</v>
      </c>
      <c r="S6087" s="499"/>
    </row>
    <row r="6088">
      <c r="B6088" s="497"/>
      <c r="H6088" s="500"/>
      <c r="O6088" s="500"/>
      <c r="Q6088" s="498" t="s">
        <v>213</v>
      </c>
      <c r="S6088" s="499"/>
    </row>
    <row r="6089">
      <c r="B6089" s="497"/>
      <c r="H6089" s="500"/>
      <c r="O6089" s="500"/>
      <c r="Q6089" s="498" t="s">
        <v>213</v>
      </c>
      <c r="S6089" s="499"/>
    </row>
    <row r="6090">
      <c r="B6090" s="497"/>
      <c r="H6090" s="500"/>
      <c r="O6090" s="500"/>
      <c r="Q6090" s="498" t="s">
        <v>213</v>
      </c>
      <c r="S6090" s="499"/>
    </row>
    <row r="6091">
      <c r="B6091" s="497"/>
      <c r="H6091" s="500"/>
      <c r="O6091" s="500"/>
      <c r="Q6091" s="498" t="s">
        <v>213</v>
      </c>
      <c r="S6091" s="499"/>
    </row>
    <row r="6092">
      <c r="B6092" s="497"/>
      <c r="H6092" s="500"/>
      <c r="O6092" s="500"/>
      <c r="Q6092" s="498" t="s">
        <v>213</v>
      </c>
      <c r="S6092" s="499"/>
    </row>
    <row r="6093">
      <c r="B6093" s="497"/>
      <c r="H6093" s="500"/>
      <c r="O6093" s="500"/>
      <c r="Q6093" s="498" t="s">
        <v>213</v>
      </c>
      <c r="S6093" s="499"/>
    </row>
    <row r="6094">
      <c r="B6094" s="497"/>
      <c r="H6094" s="500"/>
      <c r="O6094" s="500"/>
      <c r="Q6094" s="498" t="s">
        <v>213</v>
      </c>
      <c r="S6094" s="499"/>
    </row>
    <row r="6095">
      <c r="B6095" s="497"/>
      <c r="H6095" s="500"/>
      <c r="O6095" s="500"/>
      <c r="Q6095" s="498" t="s">
        <v>213</v>
      </c>
      <c r="S6095" s="499"/>
    </row>
    <row r="6096">
      <c r="B6096" s="497"/>
      <c r="H6096" s="500"/>
      <c r="O6096" s="500"/>
      <c r="Q6096" s="498" t="s">
        <v>213</v>
      </c>
      <c r="S6096" s="499"/>
    </row>
    <row r="6097">
      <c r="B6097" s="497"/>
      <c r="H6097" s="500"/>
      <c r="O6097" s="500"/>
      <c r="Q6097" s="498" t="s">
        <v>213</v>
      </c>
      <c r="S6097" s="499"/>
    </row>
    <row r="6098">
      <c r="B6098" s="497"/>
      <c r="H6098" s="500"/>
      <c r="O6098" s="500"/>
      <c r="Q6098" s="498" t="s">
        <v>213</v>
      </c>
      <c r="S6098" s="499"/>
    </row>
    <row r="6099">
      <c r="B6099" s="497"/>
      <c r="H6099" s="500"/>
      <c r="O6099" s="500"/>
      <c r="Q6099" s="498" t="s">
        <v>213</v>
      </c>
      <c r="S6099" s="499"/>
    </row>
    <row r="6100">
      <c r="B6100" s="497"/>
      <c r="H6100" s="500"/>
      <c r="O6100" s="500"/>
      <c r="Q6100" s="498" t="s">
        <v>213</v>
      </c>
      <c r="S6100" s="499"/>
    </row>
    <row r="6101">
      <c r="B6101" s="497"/>
      <c r="H6101" s="500"/>
      <c r="O6101" s="500"/>
      <c r="Q6101" s="498" t="s">
        <v>213</v>
      </c>
      <c r="S6101" s="499"/>
    </row>
    <row r="6102">
      <c r="B6102" s="497"/>
      <c r="H6102" s="500"/>
      <c r="O6102" s="500"/>
      <c r="Q6102" s="498" t="s">
        <v>213</v>
      </c>
      <c r="S6102" s="499"/>
    </row>
    <row r="6103">
      <c r="B6103" s="497"/>
      <c r="H6103" s="500"/>
      <c r="O6103" s="500"/>
      <c r="Q6103" s="498" t="s">
        <v>213</v>
      </c>
      <c r="S6103" s="499"/>
    </row>
    <row r="6104">
      <c r="B6104" s="497"/>
      <c r="H6104" s="500"/>
      <c r="O6104" s="500"/>
      <c r="Q6104" s="498" t="s">
        <v>213</v>
      </c>
      <c r="S6104" s="499"/>
    </row>
    <row r="6105">
      <c r="B6105" s="497"/>
      <c r="H6105" s="500"/>
      <c r="O6105" s="500"/>
      <c r="Q6105" s="498" t="s">
        <v>213</v>
      </c>
      <c r="S6105" s="499"/>
    </row>
    <row r="6106">
      <c r="B6106" s="497"/>
      <c r="H6106" s="500"/>
      <c r="O6106" s="500"/>
      <c r="Q6106" s="498" t="s">
        <v>213</v>
      </c>
      <c r="S6106" s="499"/>
    </row>
    <row r="6107">
      <c r="B6107" s="497"/>
      <c r="H6107" s="500"/>
      <c r="O6107" s="500"/>
      <c r="Q6107" s="498" t="s">
        <v>213</v>
      </c>
      <c r="S6107" s="499"/>
    </row>
    <row r="6108">
      <c r="B6108" s="497"/>
      <c r="H6108" s="500"/>
      <c r="O6108" s="500"/>
      <c r="Q6108" s="498" t="s">
        <v>213</v>
      </c>
      <c r="S6108" s="499"/>
    </row>
    <row r="6109">
      <c r="B6109" s="497"/>
      <c r="H6109" s="500"/>
      <c r="O6109" s="500"/>
      <c r="Q6109" s="498" t="s">
        <v>213</v>
      </c>
      <c r="S6109" s="499"/>
    </row>
    <row r="6110">
      <c r="B6110" s="497"/>
      <c r="H6110" s="500"/>
      <c r="O6110" s="500"/>
      <c r="Q6110" s="498" t="s">
        <v>213</v>
      </c>
      <c r="S6110" s="499"/>
    </row>
    <row r="6111">
      <c r="B6111" s="497"/>
      <c r="H6111" s="500"/>
      <c r="O6111" s="500"/>
      <c r="Q6111" s="498" t="s">
        <v>213</v>
      </c>
      <c r="S6111" s="499"/>
    </row>
    <row r="6112">
      <c r="B6112" s="497"/>
      <c r="H6112" s="500"/>
      <c r="O6112" s="500"/>
      <c r="Q6112" s="498" t="s">
        <v>213</v>
      </c>
      <c r="S6112" s="499"/>
    </row>
    <row r="6113">
      <c r="B6113" s="497"/>
      <c r="H6113" s="500"/>
      <c r="O6113" s="500"/>
      <c r="Q6113" s="498" t="s">
        <v>213</v>
      </c>
      <c r="S6113" s="499"/>
    </row>
    <row r="6114">
      <c r="B6114" s="497"/>
      <c r="H6114" s="500"/>
      <c r="O6114" s="500"/>
      <c r="Q6114" s="498" t="s">
        <v>213</v>
      </c>
      <c r="S6114" s="499"/>
    </row>
    <row r="6115">
      <c r="B6115" s="497"/>
      <c r="H6115" s="500"/>
      <c r="O6115" s="500"/>
      <c r="Q6115" s="498" t="s">
        <v>213</v>
      </c>
      <c r="S6115" s="499"/>
    </row>
    <row r="6116">
      <c r="B6116" s="497"/>
      <c r="H6116" s="500"/>
      <c r="O6116" s="500"/>
      <c r="Q6116" s="498" t="s">
        <v>213</v>
      </c>
      <c r="S6116" s="499"/>
    </row>
    <row r="6117">
      <c r="B6117" s="497"/>
      <c r="H6117" s="500"/>
      <c r="O6117" s="500"/>
      <c r="Q6117" s="498" t="s">
        <v>213</v>
      </c>
      <c r="S6117" s="499"/>
    </row>
    <row r="6118">
      <c r="B6118" s="497"/>
      <c r="H6118" s="500"/>
      <c r="O6118" s="500"/>
      <c r="Q6118" s="498" t="s">
        <v>213</v>
      </c>
      <c r="S6118" s="499"/>
    </row>
    <row r="6119">
      <c r="B6119" s="497"/>
      <c r="H6119" s="500"/>
      <c r="O6119" s="500"/>
      <c r="Q6119" s="498" t="s">
        <v>213</v>
      </c>
      <c r="S6119" s="499"/>
    </row>
    <row r="6120">
      <c r="B6120" s="497"/>
      <c r="H6120" s="500"/>
      <c r="O6120" s="500"/>
      <c r="Q6120" s="498" t="s">
        <v>213</v>
      </c>
      <c r="S6120" s="499"/>
    </row>
    <row r="6121">
      <c r="B6121" s="497"/>
      <c r="H6121" s="500"/>
      <c r="O6121" s="500"/>
      <c r="Q6121" s="498" t="s">
        <v>213</v>
      </c>
      <c r="S6121" s="499"/>
    </row>
    <row r="6122">
      <c r="B6122" s="497"/>
      <c r="H6122" s="500"/>
      <c r="O6122" s="500"/>
      <c r="Q6122" s="498" t="s">
        <v>213</v>
      </c>
      <c r="S6122" s="499"/>
    </row>
    <row r="6123">
      <c r="B6123" s="497"/>
      <c r="H6123" s="500"/>
      <c r="O6123" s="500"/>
      <c r="Q6123" s="498" t="s">
        <v>213</v>
      </c>
      <c r="S6123" s="499"/>
    </row>
    <row r="6124">
      <c r="B6124" s="497"/>
      <c r="H6124" s="500"/>
      <c r="O6124" s="500"/>
      <c r="Q6124" s="498" t="s">
        <v>213</v>
      </c>
      <c r="S6124" s="499"/>
    </row>
    <row r="6125">
      <c r="B6125" s="497"/>
      <c r="H6125" s="500"/>
      <c r="O6125" s="500"/>
      <c r="Q6125" s="498" t="s">
        <v>213</v>
      </c>
      <c r="S6125" s="499"/>
    </row>
    <row r="6126">
      <c r="B6126" s="497"/>
      <c r="H6126" s="500"/>
      <c r="O6126" s="500"/>
      <c r="Q6126" s="498" t="s">
        <v>213</v>
      </c>
      <c r="S6126" s="499"/>
    </row>
    <row r="6127">
      <c r="B6127" s="497"/>
      <c r="H6127" s="500"/>
      <c r="O6127" s="500"/>
      <c r="Q6127" s="498" t="s">
        <v>213</v>
      </c>
      <c r="S6127" s="499"/>
    </row>
    <row r="6128">
      <c r="B6128" s="497"/>
      <c r="H6128" s="500"/>
      <c r="O6128" s="500"/>
      <c r="Q6128" s="498" t="s">
        <v>213</v>
      </c>
      <c r="S6128" s="499"/>
    </row>
    <row r="6129">
      <c r="B6129" s="497"/>
      <c r="H6129" s="500"/>
      <c r="O6129" s="500"/>
      <c r="Q6129" s="498" t="s">
        <v>213</v>
      </c>
      <c r="S6129" s="499"/>
    </row>
    <row r="6130">
      <c r="B6130" s="497"/>
      <c r="H6130" s="500"/>
      <c r="O6130" s="500"/>
      <c r="Q6130" s="498" t="s">
        <v>213</v>
      </c>
      <c r="S6130" s="499"/>
    </row>
    <row r="6131">
      <c r="B6131" s="497"/>
      <c r="H6131" s="500"/>
      <c r="O6131" s="500"/>
      <c r="Q6131" s="498" t="s">
        <v>213</v>
      </c>
      <c r="S6131" s="499"/>
    </row>
    <row r="6132">
      <c r="B6132" s="497"/>
      <c r="H6132" s="500"/>
      <c r="O6132" s="500"/>
      <c r="Q6132" s="498" t="s">
        <v>213</v>
      </c>
      <c r="S6132" s="499"/>
    </row>
    <row r="6133">
      <c r="B6133" s="497"/>
      <c r="H6133" s="500"/>
      <c r="O6133" s="500"/>
      <c r="Q6133" s="498" t="s">
        <v>213</v>
      </c>
      <c r="S6133" s="499"/>
    </row>
    <row r="6134">
      <c r="B6134" s="497"/>
      <c r="H6134" s="500"/>
      <c r="O6134" s="500"/>
      <c r="Q6134" s="498" t="s">
        <v>213</v>
      </c>
      <c r="S6134" s="499"/>
    </row>
    <row r="6135">
      <c r="B6135" s="497"/>
      <c r="H6135" s="500"/>
      <c r="O6135" s="500"/>
      <c r="Q6135" s="498" t="s">
        <v>213</v>
      </c>
      <c r="S6135" s="499"/>
    </row>
    <row r="6136">
      <c r="B6136" s="497"/>
      <c r="H6136" s="500"/>
      <c r="O6136" s="500"/>
      <c r="Q6136" s="498" t="s">
        <v>213</v>
      </c>
      <c r="S6136" s="499"/>
    </row>
    <row r="6137">
      <c r="B6137" s="497"/>
      <c r="H6137" s="500"/>
      <c r="O6137" s="500"/>
      <c r="Q6137" s="498" t="s">
        <v>213</v>
      </c>
      <c r="S6137" s="499"/>
    </row>
    <row r="6138">
      <c r="B6138" s="497"/>
      <c r="H6138" s="500"/>
      <c r="O6138" s="500"/>
      <c r="Q6138" s="498" t="s">
        <v>213</v>
      </c>
      <c r="S6138" s="499"/>
    </row>
    <row r="6139">
      <c r="B6139" s="497"/>
      <c r="H6139" s="500"/>
      <c r="O6139" s="500"/>
      <c r="Q6139" s="498" t="s">
        <v>213</v>
      </c>
      <c r="S6139" s="499"/>
    </row>
    <row r="6140">
      <c r="B6140" s="497"/>
      <c r="H6140" s="500"/>
      <c r="O6140" s="500"/>
      <c r="Q6140" s="498" t="s">
        <v>213</v>
      </c>
      <c r="S6140" s="499"/>
    </row>
    <row r="6141">
      <c r="B6141" s="497"/>
      <c r="H6141" s="500"/>
      <c r="O6141" s="500"/>
      <c r="Q6141" s="498" t="s">
        <v>213</v>
      </c>
      <c r="S6141" s="499"/>
    </row>
    <row r="6142">
      <c r="B6142" s="497"/>
      <c r="H6142" s="500"/>
      <c r="O6142" s="500"/>
      <c r="Q6142" s="498" t="s">
        <v>213</v>
      </c>
      <c r="S6142" s="499"/>
    </row>
    <row r="6143">
      <c r="B6143" s="497"/>
      <c r="H6143" s="500"/>
      <c r="O6143" s="500"/>
      <c r="Q6143" s="498" t="s">
        <v>213</v>
      </c>
      <c r="S6143" s="499"/>
    </row>
    <row r="6144">
      <c r="B6144" s="497"/>
      <c r="H6144" s="500"/>
      <c r="O6144" s="500"/>
      <c r="Q6144" s="498" t="s">
        <v>213</v>
      </c>
      <c r="S6144" s="499"/>
    </row>
    <row r="6145">
      <c r="B6145" s="497"/>
      <c r="H6145" s="500"/>
      <c r="O6145" s="500"/>
      <c r="Q6145" s="498" t="s">
        <v>213</v>
      </c>
      <c r="S6145" s="499"/>
    </row>
    <row r="6146">
      <c r="B6146" s="497"/>
      <c r="H6146" s="500"/>
      <c r="O6146" s="500"/>
      <c r="Q6146" s="498" t="s">
        <v>213</v>
      </c>
      <c r="S6146" s="499"/>
    </row>
    <row r="6147">
      <c r="B6147" s="497"/>
      <c r="H6147" s="500"/>
      <c r="O6147" s="500"/>
      <c r="Q6147" s="498" t="s">
        <v>213</v>
      </c>
      <c r="S6147" s="499"/>
    </row>
    <row r="6148">
      <c r="B6148" s="497"/>
      <c r="H6148" s="500"/>
      <c r="O6148" s="500"/>
      <c r="Q6148" s="498" t="s">
        <v>213</v>
      </c>
      <c r="S6148" s="499"/>
    </row>
    <row r="6149">
      <c r="B6149" s="497"/>
      <c r="H6149" s="500"/>
      <c r="O6149" s="500"/>
      <c r="Q6149" s="498" t="s">
        <v>213</v>
      </c>
      <c r="S6149" s="499"/>
    </row>
    <row r="6150">
      <c r="B6150" s="497"/>
      <c r="H6150" s="500"/>
      <c r="O6150" s="500"/>
      <c r="Q6150" s="498" t="s">
        <v>213</v>
      </c>
      <c r="S6150" s="499"/>
    </row>
    <row r="6151">
      <c r="B6151" s="497"/>
      <c r="H6151" s="500"/>
      <c r="O6151" s="500"/>
      <c r="Q6151" s="498" t="s">
        <v>213</v>
      </c>
      <c r="S6151" s="499"/>
    </row>
    <row r="6152">
      <c r="B6152" s="497"/>
      <c r="H6152" s="500"/>
      <c r="O6152" s="500"/>
      <c r="Q6152" s="498" t="s">
        <v>213</v>
      </c>
      <c r="S6152" s="499"/>
    </row>
    <row r="6153">
      <c r="B6153" s="497"/>
      <c r="H6153" s="500"/>
      <c r="O6153" s="500"/>
      <c r="Q6153" s="498" t="s">
        <v>213</v>
      </c>
      <c r="S6153" s="499"/>
    </row>
    <row r="6154">
      <c r="B6154" s="497"/>
      <c r="H6154" s="500"/>
      <c r="O6154" s="500"/>
      <c r="Q6154" s="498" t="s">
        <v>213</v>
      </c>
      <c r="S6154" s="499"/>
    </row>
    <row r="6155">
      <c r="B6155" s="497"/>
      <c r="H6155" s="500"/>
      <c r="O6155" s="500"/>
      <c r="Q6155" s="498" t="s">
        <v>213</v>
      </c>
      <c r="S6155" s="499"/>
    </row>
    <row r="6156">
      <c r="B6156" s="497"/>
      <c r="H6156" s="500"/>
      <c r="O6156" s="500"/>
      <c r="Q6156" s="498" t="s">
        <v>213</v>
      </c>
      <c r="S6156" s="499"/>
    </row>
    <row r="6157">
      <c r="B6157" s="497"/>
      <c r="H6157" s="500"/>
      <c r="O6157" s="500"/>
      <c r="Q6157" s="498" t="s">
        <v>213</v>
      </c>
      <c r="S6157" s="499"/>
    </row>
    <row r="6158">
      <c r="B6158" s="497"/>
      <c r="H6158" s="500"/>
      <c r="O6158" s="500"/>
      <c r="Q6158" s="498" t="s">
        <v>213</v>
      </c>
      <c r="S6158" s="499"/>
    </row>
    <row r="6159">
      <c r="B6159" s="497"/>
      <c r="H6159" s="500"/>
      <c r="O6159" s="500"/>
      <c r="Q6159" s="498" t="s">
        <v>213</v>
      </c>
      <c r="S6159" s="499"/>
    </row>
    <row r="6160">
      <c r="B6160" s="497"/>
      <c r="H6160" s="500"/>
      <c r="O6160" s="500"/>
      <c r="Q6160" s="498" t="s">
        <v>213</v>
      </c>
      <c r="S6160" s="499"/>
    </row>
    <row r="6161">
      <c r="B6161" s="497"/>
      <c r="H6161" s="500"/>
      <c r="O6161" s="500"/>
      <c r="Q6161" s="498" t="s">
        <v>213</v>
      </c>
      <c r="S6161" s="499"/>
    </row>
    <row r="6162">
      <c r="B6162" s="497"/>
      <c r="H6162" s="500"/>
      <c r="O6162" s="500"/>
      <c r="Q6162" s="498" t="s">
        <v>213</v>
      </c>
      <c r="S6162" s="499"/>
    </row>
    <row r="6163">
      <c r="B6163" s="497"/>
      <c r="H6163" s="500"/>
      <c r="O6163" s="500"/>
      <c r="Q6163" s="498" t="s">
        <v>213</v>
      </c>
      <c r="S6163" s="499"/>
    </row>
    <row r="6164">
      <c r="B6164" s="497"/>
      <c r="H6164" s="500"/>
      <c r="O6164" s="500"/>
      <c r="Q6164" s="498" t="s">
        <v>213</v>
      </c>
      <c r="S6164" s="499"/>
    </row>
    <row r="6165">
      <c r="B6165" s="497"/>
      <c r="H6165" s="500"/>
      <c r="O6165" s="500"/>
      <c r="Q6165" s="498" t="s">
        <v>213</v>
      </c>
      <c r="S6165" s="499"/>
    </row>
    <row r="6166">
      <c r="B6166" s="497"/>
      <c r="H6166" s="500"/>
      <c r="O6166" s="500"/>
      <c r="Q6166" s="498" t="s">
        <v>213</v>
      </c>
      <c r="S6166" s="499"/>
    </row>
    <row r="6167">
      <c r="B6167" s="497"/>
      <c r="H6167" s="500"/>
      <c r="O6167" s="500"/>
      <c r="Q6167" s="498" t="s">
        <v>213</v>
      </c>
      <c r="S6167" s="499"/>
    </row>
    <row r="6168">
      <c r="B6168" s="497"/>
      <c r="H6168" s="500"/>
      <c r="O6168" s="500"/>
      <c r="Q6168" s="498" t="s">
        <v>213</v>
      </c>
      <c r="S6168" s="499"/>
    </row>
    <row r="6169">
      <c r="B6169" s="497"/>
      <c r="H6169" s="500"/>
      <c r="O6169" s="500"/>
      <c r="Q6169" s="498" t="s">
        <v>213</v>
      </c>
      <c r="S6169" s="499"/>
    </row>
    <row r="6170">
      <c r="B6170" s="497"/>
      <c r="H6170" s="500"/>
      <c r="O6170" s="500"/>
      <c r="Q6170" s="498" t="s">
        <v>213</v>
      </c>
      <c r="S6170" s="499"/>
    </row>
    <row r="6171">
      <c r="B6171" s="497"/>
      <c r="H6171" s="500"/>
      <c r="O6171" s="500"/>
      <c r="Q6171" s="498" t="s">
        <v>213</v>
      </c>
      <c r="S6171" s="499"/>
    </row>
    <row r="6172">
      <c r="B6172" s="497"/>
      <c r="H6172" s="500"/>
      <c r="O6172" s="500"/>
      <c r="Q6172" s="498" t="s">
        <v>213</v>
      </c>
      <c r="S6172" s="499"/>
    </row>
    <row r="6173">
      <c r="B6173" s="497"/>
      <c r="H6173" s="500"/>
      <c r="O6173" s="500"/>
      <c r="Q6173" s="498" t="s">
        <v>213</v>
      </c>
      <c r="S6173" s="499"/>
    </row>
    <row r="6174">
      <c r="B6174" s="497"/>
      <c r="H6174" s="500"/>
      <c r="O6174" s="500"/>
      <c r="Q6174" s="498" t="s">
        <v>213</v>
      </c>
      <c r="S6174" s="499"/>
    </row>
    <row r="6175">
      <c r="B6175" s="497"/>
      <c r="H6175" s="500"/>
      <c r="O6175" s="500"/>
      <c r="Q6175" s="498" t="s">
        <v>213</v>
      </c>
      <c r="S6175" s="499"/>
    </row>
    <row r="6176">
      <c r="B6176" s="497"/>
      <c r="H6176" s="500"/>
      <c r="O6176" s="500"/>
      <c r="Q6176" s="498" t="s">
        <v>213</v>
      </c>
      <c r="S6176" s="499"/>
    </row>
    <row r="6177">
      <c r="B6177" s="497"/>
      <c r="H6177" s="500"/>
      <c r="O6177" s="500"/>
      <c r="Q6177" s="498" t="s">
        <v>213</v>
      </c>
      <c r="S6177" s="499"/>
    </row>
    <row r="6178">
      <c r="B6178" s="497"/>
      <c r="H6178" s="500"/>
      <c r="O6178" s="500"/>
      <c r="Q6178" s="498" t="s">
        <v>213</v>
      </c>
      <c r="S6178" s="499"/>
    </row>
    <row r="6179">
      <c r="B6179" s="497"/>
      <c r="H6179" s="500"/>
      <c r="O6179" s="500"/>
      <c r="Q6179" s="498" t="s">
        <v>213</v>
      </c>
      <c r="S6179" s="499"/>
    </row>
    <row r="6180">
      <c r="B6180" s="497"/>
      <c r="H6180" s="500"/>
      <c r="O6180" s="500"/>
      <c r="Q6180" s="498" t="s">
        <v>213</v>
      </c>
      <c r="S6180" s="499"/>
    </row>
    <row r="6181">
      <c r="B6181" s="497"/>
      <c r="H6181" s="500"/>
      <c r="O6181" s="500"/>
      <c r="Q6181" s="498" t="s">
        <v>213</v>
      </c>
      <c r="S6181" s="499"/>
    </row>
    <row r="6182">
      <c r="B6182" s="497"/>
      <c r="H6182" s="500"/>
      <c r="O6182" s="500"/>
      <c r="Q6182" s="498" t="s">
        <v>213</v>
      </c>
      <c r="S6182" s="499"/>
    </row>
    <row r="6183">
      <c r="B6183" s="497"/>
      <c r="H6183" s="500"/>
      <c r="O6183" s="500"/>
      <c r="Q6183" s="498" t="s">
        <v>213</v>
      </c>
      <c r="S6183" s="499"/>
    </row>
    <row r="6184">
      <c r="B6184" s="497"/>
      <c r="H6184" s="500"/>
      <c r="O6184" s="500"/>
      <c r="Q6184" s="498" t="s">
        <v>213</v>
      </c>
      <c r="S6184" s="499"/>
    </row>
    <row r="6185">
      <c r="B6185" s="497"/>
      <c r="H6185" s="500"/>
      <c r="O6185" s="500"/>
      <c r="Q6185" s="498" t="s">
        <v>213</v>
      </c>
      <c r="S6185" s="499"/>
    </row>
    <row r="6186">
      <c r="B6186" s="497"/>
      <c r="H6186" s="500"/>
      <c r="O6186" s="500"/>
      <c r="Q6186" s="498" t="s">
        <v>213</v>
      </c>
      <c r="S6186" s="499"/>
    </row>
    <row r="6187">
      <c r="B6187" s="497"/>
      <c r="H6187" s="500"/>
      <c r="O6187" s="500"/>
      <c r="Q6187" s="498" t="s">
        <v>213</v>
      </c>
      <c r="S6187" s="499"/>
    </row>
    <row r="6188">
      <c r="B6188" s="497"/>
      <c r="H6188" s="500"/>
      <c r="O6188" s="500"/>
      <c r="Q6188" s="498" t="s">
        <v>213</v>
      </c>
      <c r="S6188" s="499"/>
    </row>
    <row r="6189">
      <c r="B6189" s="497"/>
      <c r="H6189" s="500"/>
      <c r="O6189" s="500"/>
      <c r="Q6189" s="498" t="s">
        <v>213</v>
      </c>
      <c r="S6189" s="499"/>
    </row>
    <row r="6190">
      <c r="B6190" s="497"/>
      <c r="H6190" s="500"/>
      <c r="O6190" s="500"/>
      <c r="Q6190" s="498" t="s">
        <v>213</v>
      </c>
      <c r="S6190" s="499"/>
    </row>
    <row r="6191">
      <c r="B6191" s="497"/>
      <c r="H6191" s="500"/>
      <c r="O6191" s="500"/>
      <c r="Q6191" s="498" t="s">
        <v>213</v>
      </c>
      <c r="S6191" s="499"/>
    </row>
    <row r="6192">
      <c r="B6192" s="497"/>
      <c r="H6192" s="500"/>
      <c r="O6192" s="500"/>
      <c r="Q6192" s="498" t="s">
        <v>213</v>
      </c>
      <c r="S6192" s="499"/>
    </row>
    <row r="6193">
      <c r="B6193" s="497"/>
      <c r="H6193" s="500"/>
      <c r="O6193" s="500"/>
      <c r="Q6193" s="498" t="s">
        <v>213</v>
      </c>
      <c r="S6193" s="499"/>
    </row>
    <row r="6194">
      <c r="B6194" s="497"/>
      <c r="H6194" s="500"/>
      <c r="O6194" s="500"/>
      <c r="Q6194" s="498" t="s">
        <v>213</v>
      </c>
      <c r="S6194" s="499"/>
    </row>
    <row r="6195">
      <c r="B6195" s="497"/>
      <c r="H6195" s="500"/>
      <c r="O6195" s="500"/>
      <c r="Q6195" s="498" t="s">
        <v>213</v>
      </c>
      <c r="S6195" s="499"/>
    </row>
    <row r="6196">
      <c r="B6196" s="497"/>
      <c r="H6196" s="500"/>
      <c r="O6196" s="500"/>
      <c r="Q6196" s="498" t="s">
        <v>213</v>
      </c>
      <c r="S6196" s="499"/>
    </row>
    <row r="6197">
      <c r="B6197" s="497"/>
      <c r="H6197" s="500"/>
      <c r="O6197" s="500"/>
      <c r="Q6197" s="498" t="s">
        <v>213</v>
      </c>
      <c r="S6197" s="499"/>
    </row>
    <row r="6198">
      <c r="B6198" s="497"/>
      <c r="H6198" s="500"/>
      <c r="O6198" s="500"/>
      <c r="Q6198" s="498" t="s">
        <v>213</v>
      </c>
      <c r="S6198" s="499"/>
    </row>
    <row r="6199">
      <c r="B6199" s="497"/>
      <c r="H6199" s="500"/>
      <c r="O6199" s="500"/>
      <c r="Q6199" s="498" t="s">
        <v>213</v>
      </c>
      <c r="S6199" s="499"/>
    </row>
    <row r="6200">
      <c r="B6200" s="497"/>
      <c r="H6200" s="500"/>
      <c r="O6200" s="500"/>
      <c r="Q6200" s="498" t="s">
        <v>213</v>
      </c>
      <c r="S6200" s="499"/>
    </row>
    <row r="6201">
      <c r="B6201" s="497"/>
      <c r="H6201" s="500"/>
      <c r="O6201" s="500"/>
      <c r="Q6201" s="498" t="s">
        <v>213</v>
      </c>
      <c r="S6201" s="499"/>
    </row>
    <row r="6202">
      <c r="B6202" s="497"/>
      <c r="H6202" s="500"/>
      <c r="O6202" s="500"/>
      <c r="Q6202" s="498" t="s">
        <v>213</v>
      </c>
      <c r="S6202" s="499"/>
    </row>
    <row r="6203">
      <c r="B6203" s="497"/>
      <c r="H6203" s="500"/>
      <c r="O6203" s="500"/>
      <c r="Q6203" s="498" t="s">
        <v>213</v>
      </c>
      <c r="S6203" s="499"/>
    </row>
    <row r="6204">
      <c r="B6204" s="497"/>
      <c r="H6204" s="500"/>
      <c r="O6204" s="500"/>
      <c r="Q6204" s="498" t="s">
        <v>213</v>
      </c>
      <c r="S6204" s="499"/>
    </row>
    <row r="6205">
      <c r="B6205" s="497"/>
      <c r="H6205" s="500"/>
      <c r="O6205" s="500"/>
      <c r="Q6205" s="498" t="s">
        <v>213</v>
      </c>
      <c r="S6205" s="499"/>
    </row>
    <row r="6206">
      <c r="B6206" s="497"/>
      <c r="H6206" s="500"/>
      <c r="O6206" s="500"/>
      <c r="Q6206" s="498" t="s">
        <v>213</v>
      </c>
      <c r="S6206" s="499"/>
    </row>
    <row r="6207">
      <c r="B6207" s="497"/>
      <c r="H6207" s="500"/>
      <c r="O6207" s="500"/>
      <c r="Q6207" s="498" t="s">
        <v>213</v>
      </c>
      <c r="S6207" s="499"/>
    </row>
    <row r="6208">
      <c r="B6208" s="497"/>
      <c r="H6208" s="500"/>
      <c r="O6208" s="500"/>
      <c r="Q6208" s="498" t="s">
        <v>213</v>
      </c>
      <c r="S6208" s="499"/>
    </row>
    <row r="6209">
      <c r="B6209" s="497"/>
      <c r="H6209" s="500"/>
      <c r="O6209" s="500"/>
      <c r="Q6209" s="498" t="s">
        <v>213</v>
      </c>
      <c r="S6209" s="499"/>
    </row>
    <row r="6210">
      <c r="B6210" s="497"/>
      <c r="H6210" s="500"/>
      <c r="O6210" s="500"/>
      <c r="Q6210" s="498" t="s">
        <v>213</v>
      </c>
      <c r="S6210" s="499"/>
    </row>
    <row r="6211">
      <c r="B6211" s="497"/>
      <c r="H6211" s="500"/>
      <c r="O6211" s="500"/>
      <c r="Q6211" s="498" t="s">
        <v>213</v>
      </c>
      <c r="S6211" s="499"/>
    </row>
    <row r="6212">
      <c r="B6212" s="497"/>
      <c r="H6212" s="500"/>
      <c r="O6212" s="500"/>
      <c r="Q6212" s="498" t="s">
        <v>213</v>
      </c>
      <c r="S6212" s="499"/>
    </row>
    <row r="6213">
      <c r="B6213" s="497"/>
      <c r="H6213" s="500"/>
      <c r="O6213" s="500"/>
      <c r="Q6213" s="498" t="s">
        <v>213</v>
      </c>
      <c r="S6213" s="499"/>
    </row>
    <row r="6214">
      <c r="B6214" s="497"/>
      <c r="H6214" s="500"/>
      <c r="O6214" s="500"/>
      <c r="Q6214" s="498" t="s">
        <v>213</v>
      </c>
      <c r="S6214" s="499"/>
    </row>
    <row r="6215">
      <c r="B6215" s="497"/>
      <c r="H6215" s="500"/>
      <c r="O6215" s="500"/>
      <c r="Q6215" s="498" t="s">
        <v>213</v>
      </c>
      <c r="S6215" s="499"/>
    </row>
    <row r="6216">
      <c r="B6216" s="497"/>
      <c r="H6216" s="500"/>
      <c r="O6216" s="500"/>
      <c r="Q6216" s="498" t="s">
        <v>213</v>
      </c>
      <c r="S6216" s="499"/>
    </row>
    <row r="6217">
      <c r="B6217" s="497"/>
      <c r="H6217" s="500"/>
      <c r="O6217" s="500"/>
      <c r="Q6217" s="498" t="s">
        <v>213</v>
      </c>
      <c r="S6217" s="499"/>
    </row>
    <row r="6218">
      <c r="B6218" s="497"/>
      <c r="H6218" s="500"/>
      <c r="O6218" s="500"/>
      <c r="Q6218" s="498" t="s">
        <v>213</v>
      </c>
      <c r="S6218" s="499"/>
    </row>
    <row r="6219">
      <c r="B6219" s="497"/>
      <c r="H6219" s="500"/>
      <c r="O6219" s="500"/>
      <c r="Q6219" s="498" t="s">
        <v>213</v>
      </c>
      <c r="S6219" s="499"/>
    </row>
    <row r="6220">
      <c r="B6220" s="497"/>
      <c r="H6220" s="500"/>
      <c r="O6220" s="500"/>
      <c r="Q6220" s="498" t="s">
        <v>213</v>
      </c>
      <c r="S6220" s="499"/>
    </row>
    <row r="6221">
      <c r="B6221" s="497"/>
      <c r="H6221" s="500"/>
      <c r="O6221" s="500"/>
      <c r="Q6221" s="498" t="s">
        <v>213</v>
      </c>
      <c r="S6221" s="499"/>
    </row>
    <row r="6222">
      <c r="B6222" s="497"/>
      <c r="H6222" s="500"/>
      <c r="O6222" s="500"/>
      <c r="Q6222" s="498" t="s">
        <v>213</v>
      </c>
      <c r="S6222" s="499"/>
    </row>
    <row r="6223">
      <c r="B6223" s="497"/>
      <c r="H6223" s="500"/>
      <c r="O6223" s="500"/>
      <c r="Q6223" s="498" t="s">
        <v>213</v>
      </c>
      <c r="S6223" s="499"/>
    </row>
    <row r="6224">
      <c r="B6224" s="497"/>
      <c r="H6224" s="500"/>
      <c r="O6224" s="500"/>
      <c r="Q6224" s="498" t="s">
        <v>213</v>
      </c>
      <c r="S6224" s="499"/>
    </row>
    <row r="6225">
      <c r="B6225" s="497"/>
      <c r="H6225" s="500"/>
      <c r="O6225" s="500"/>
      <c r="Q6225" s="498" t="s">
        <v>213</v>
      </c>
      <c r="S6225" s="499"/>
    </row>
    <row r="6226">
      <c r="B6226" s="497"/>
      <c r="H6226" s="500"/>
      <c r="O6226" s="500"/>
      <c r="Q6226" s="498" t="s">
        <v>213</v>
      </c>
      <c r="S6226" s="499"/>
    </row>
    <row r="6227">
      <c r="B6227" s="497"/>
      <c r="H6227" s="500"/>
      <c r="O6227" s="500"/>
      <c r="Q6227" s="498" t="s">
        <v>213</v>
      </c>
      <c r="S6227" s="499"/>
    </row>
    <row r="6228">
      <c r="B6228" s="497"/>
      <c r="H6228" s="500"/>
      <c r="O6228" s="500"/>
      <c r="Q6228" s="498" t="s">
        <v>213</v>
      </c>
      <c r="S6228" s="499"/>
    </row>
    <row r="6229">
      <c r="B6229" s="497"/>
      <c r="H6229" s="500"/>
      <c r="O6229" s="500"/>
      <c r="Q6229" s="498" t="s">
        <v>213</v>
      </c>
      <c r="S6229" s="499"/>
    </row>
    <row r="6230">
      <c r="B6230" s="497"/>
      <c r="H6230" s="500"/>
      <c r="O6230" s="500"/>
      <c r="Q6230" s="498" t="s">
        <v>213</v>
      </c>
      <c r="S6230" s="499"/>
    </row>
    <row r="6231">
      <c r="B6231" s="497"/>
      <c r="H6231" s="500"/>
      <c r="O6231" s="500"/>
      <c r="Q6231" s="498" t="s">
        <v>213</v>
      </c>
      <c r="S6231" s="499"/>
    </row>
    <row r="6232">
      <c r="B6232" s="497"/>
      <c r="H6232" s="500"/>
      <c r="O6232" s="500"/>
      <c r="Q6232" s="498" t="s">
        <v>213</v>
      </c>
      <c r="S6232" s="499"/>
    </row>
    <row r="6233">
      <c r="B6233" s="497"/>
      <c r="H6233" s="500"/>
      <c r="O6233" s="500"/>
      <c r="Q6233" s="498" t="s">
        <v>213</v>
      </c>
      <c r="S6233" s="499"/>
    </row>
    <row r="6234">
      <c r="B6234" s="497"/>
      <c r="H6234" s="500"/>
      <c r="O6234" s="500"/>
      <c r="Q6234" s="498" t="s">
        <v>213</v>
      </c>
      <c r="S6234" s="499"/>
    </row>
    <row r="6235">
      <c r="B6235" s="497"/>
      <c r="H6235" s="500"/>
      <c r="O6235" s="500"/>
      <c r="Q6235" s="498" t="s">
        <v>213</v>
      </c>
      <c r="S6235" s="499"/>
    </row>
    <row r="6236">
      <c r="B6236" s="497"/>
      <c r="H6236" s="500"/>
      <c r="O6236" s="500"/>
      <c r="Q6236" s="498" t="s">
        <v>213</v>
      </c>
      <c r="S6236" s="499"/>
    </row>
    <row r="6237">
      <c r="B6237" s="497"/>
      <c r="H6237" s="500"/>
      <c r="O6237" s="500"/>
      <c r="Q6237" s="498" t="s">
        <v>213</v>
      </c>
      <c r="S6237" s="499"/>
    </row>
    <row r="6238">
      <c r="B6238" s="497"/>
      <c r="H6238" s="500"/>
      <c r="O6238" s="500"/>
      <c r="Q6238" s="498" t="s">
        <v>213</v>
      </c>
      <c r="S6238" s="499"/>
    </row>
    <row r="6239">
      <c r="B6239" s="497"/>
      <c r="H6239" s="500"/>
      <c r="O6239" s="500"/>
      <c r="Q6239" s="498" t="s">
        <v>213</v>
      </c>
      <c r="S6239" s="499"/>
    </row>
    <row r="6240">
      <c r="B6240" s="497"/>
      <c r="H6240" s="500"/>
      <c r="O6240" s="500"/>
      <c r="Q6240" s="498" t="s">
        <v>213</v>
      </c>
      <c r="S6240" s="499"/>
    </row>
    <row r="6241">
      <c r="B6241" s="497"/>
      <c r="H6241" s="500"/>
      <c r="O6241" s="500"/>
      <c r="Q6241" s="498" t="s">
        <v>213</v>
      </c>
      <c r="S6241" s="499"/>
    </row>
    <row r="6242">
      <c r="B6242" s="497"/>
      <c r="H6242" s="500"/>
      <c r="O6242" s="500"/>
      <c r="Q6242" s="498" t="s">
        <v>213</v>
      </c>
      <c r="S6242" s="499"/>
    </row>
    <row r="6243">
      <c r="B6243" s="497"/>
      <c r="H6243" s="500"/>
      <c r="O6243" s="500"/>
      <c r="Q6243" s="498" t="s">
        <v>213</v>
      </c>
      <c r="S6243" s="499"/>
    </row>
    <row r="6244">
      <c r="B6244" s="497"/>
      <c r="H6244" s="500"/>
      <c r="O6244" s="500"/>
      <c r="Q6244" s="498" t="s">
        <v>213</v>
      </c>
      <c r="S6244" s="499"/>
    </row>
    <row r="6245">
      <c r="B6245" s="497"/>
      <c r="H6245" s="500"/>
      <c r="O6245" s="500"/>
      <c r="Q6245" s="498" t="s">
        <v>213</v>
      </c>
      <c r="S6245" s="499"/>
    </row>
    <row r="6246">
      <c r="B6246" s="497"/>
      <c r="H6246" s="500"/>
      <c r="O6246" s="500"/>
      <c r="Q6246" s="498" t="s">
        <v>213</v>
      </c>
      <c r="S6246" s="499"/>
    </row>
    <row r="6247">
      <c r="B6247" s="497"/>
      <c r="H6247" s="500"/>
      <c r="O6247" s="500"/>
      <c r="Q6247" s="498" t="s">
        <v>213</v>
      </c>
      <c r="S6247" s="499"/>
    </row>
    <row r="6248">
      <c r="B6248" s="497"/>
      <c r="H6248" s="500"/>
      <c r="O6248" s="500"/>
      <c r="Q6248" s="498" t="s">
        <v>213</v>
      </c>
      <c r="S6248" s="499"/>
    </row>
    <row r="6249">
      <c r="B6249" s="497"/>
      <c r="H6249" s="500"/>
      <c r="O6249" s="500"/>
      <c r="Q6249" s="498" t="s">
        <v>213</v>
      </c>
      <c r="S6249" s="499"/>
    </row>
    <row r="6250">
      <c r="B6250" s="497"/>
      <c r="H6250" s="500"/>
      <c r="O6250" s="500"/>
      <c r="Q6250" s="498" t="s">
        <v>213</v>
      </c>
      <c r="S6250" s="499"/>
    </row>
    <row r="6251">
      <c r="B6251" s="497"/>
      <c r="H6251" s="500"/>
      <c r="O6251" s="500"/>
      <c r="Q6251" s="498" t="s">
        <v>213</v>
      </c>
      <c r="S6251" s="499"/>
    </row>
    <row r="6252">
      <c r="B6252" s="497"/>
      <c r="H6252" s="500"/>
      <c r="O6252" s="500"/>
      <c r="Q6252" s="498" t="s">
        <v>213</v>
      </c>
      <c r="S6252" s="499"/>
    </row>
    <row r="6253">
      <c r="B6253" s="497"/>
      <c r="H6253" s="500"/>
      <c r="O6253" s="500"/>
      <c r="Q6253" s="498" t="s">
        <v>213</v>
      </c>
      <c r="S6253" s="499"/>
    </row>
    <row r="6254">
      <c r="B6254" s="497"/>
      <c r="H6254" s="500"/>
      <c r="O6254" s="500"/>
      <c r="Q6254" s="498" t="s">
        <v>213</v>
      </c>
      <c r="S6254" s="499"/>
    </row>
    <row r="6255">
      <c r="B6255" s="497"/>
      <c r="H6255" s="500"/>
      <c r="O6255" s="500"/>
      <c r="Q6255" s="498" t="s">
        <v>213</v>
      </c>
      <c r="S6255" s="499"/>
    </row>
    <row r="6256">
      <c r="B6256" s="497"/>
      <c r="H6256" s="500"/>
      <c r="O6256" s="500"/>
      <c r="Q6256" s="498" t="s">
        <v>213</v>
      </c>
      <c r="S6256" s="499"/>
    </row>
    <row r="6257">
      <c r="B6257" s="497"/>
      <c r="H6257" s="500"/>
      <c r="O6257" s="500"/>
      <c r="Q6257" s="498" t="s">
        <v>213</v>
      </c>
      <c r="S6257" s="499"/>
    </row>
    <row r="6258">
      <c r="B6258" s="497"/>
      <c r="H6258" s="500"/>
      <c r="O6258" s="500"/>
      <c r="Q6258" s="498" t="s">
        <v>213</v>
      </c>
      <c r="S6258" s="499"/>
    </row>
    <row r="6259">
      <c r="B6259" s="497"/>
      <c r="H6259" s="500"/>
      <c r="O6259" s="500"/>
      <c r="Q6259" s="498" t="s">
        <v>213</v>
      </c>
      <c r="S6259" s="499"/>
    </row>
    <row r="6260">
      <c r="B6260" s="497"/>
      <c r="H6260" s="500"/>
      <c r="O6260" s="500"/>
      <c r="Q6260" s="498" t="s">
        <v>213</v>
      </c>
      <c r="S6260" s="499"/>
    </row>
    <row r="6261">
      <c r="B6261" s="497"/>
      <c r="H6261" s="500"/>
      <c r="O6261" s="500"/>
      <c r="Q6261" s="498" t="s">
        <v>213</v>
      </c>
      <c r="S6261" s="499"/>
    </row>
    <row r="6262">
      <c r="B6262" s="497"/>
      <c r="H6262" s="500"/>
      <c r="O6262" s="500"/>
      <c r="Q6262" s="498" t="s">
        <v>213</v>
      </c>
      <c r="S6262" s="499"/>
    </row>
    <row r="6263">
      <c r="B6263" s="497"/>
      <c r="H6263" s="500"/>
      <c r="O6263" s="500"/>
      <c r="Q6263" s="498" t="s">
        <v>213</v>
      </c>
      <c r="S6263" s="499"/>
    </row>
    <row r="6264">
      <c r="B6264" s="497"/>
      <c r="H6264" s="500"/>
      <c r="O6264" s="500"/>
      <c r="Q6264" s="498" t="s">
        <v>213</v>
      </c>
      <c r="S6264" s="499"/>
    </row>
    <row r="6265">
      <c r="B6265" s="497"/>
      <c r="H6265" s="500"/>
      <c r="O6265" s="500"/>
      <c r="Q6265" s="498" t="s">
        <v>213</v>
      </c>
      <c r="S6265" s="499"/>
    </row>
    <row r="6266">
      <c r="B6266" s="497"/>
      <c r="H6266" s="500"/>
      <c r="O6266" s="500"/>
      <c r="Q6266" s="498" t="s">
        <v>213</v>
      </c>
      <c r="S6266" s="499"/>
    </row>
    <row r="6267">
      <c r="B6267" s="497"/>
      <c r="H6267" s="500"/>
      <c r="O6267" s="500"/>
      <c r="Q6267" s="498" t="s">
        <v>213</v>
      </c>
      <c r="S6267" s="499"/>
    </row>
    <row r="6268">
      <c r="B6268" s="497"/>
      <c r="H6268" s="500"/>
      <c r="O6268" s="500"/>
      <c r="Q6268" s="498" t="s">
        <v>213</v>
      </c>
      <c r="S6268" s="499"/>
    </row>
    <row r="6269">
      <c r="B6269" s="497"/>
      <c r="H6269" s="500"/>
      <c r="O6269" s="500"/>
      <c r="Q6269" s="498" t="s">
        <v>213</v>
      </c>
      <c r="S6269" s="499"/>
    </row>
    <row r="6270">
      <c r="B6270" s="497"/>
      <c r="H6270" s="500"/>
      <c r="O6270" s="500"/>
      <c r="Q6270" s="498" t="s">
        <v>213</v>
      </c>
      <c r="S6270" s="499"/>
    </row>
    <row r="6271">
      <c r="B6271" s="497"/>
      <c r="H6271" s="500"/>
      <c r="O6271" s="500"/>
      <c r="Q6271" s="498" t="s">
        <v>213</v>
      </c>
      <c r="S6271" s="499"/>
    </row>
    <row r="6272">
      <c r="B6272" s="497"/>
      <c r="H6272" s="500"/>
      <c r="O6272" s="500"/>
      <c r="Q6272" s="498" t="s">
        <v>213</v>
      </c>
      <c r="S6272" s="499"/>
    </row>
    <row r="6273">
      <c r="B6273" s="497"/>
      <c r="H6273" s="500"/>
      <c r="O6273" s="500"/>
      <c r="Q6273" s="498" t="s">
        <v>213</v>
      </c>
      <c r="S6273" s="499"/>
    </row>
    <row r="6274">
      <c r="B6274" s="497"/>
      <c r="H6274" s="500"/>
      <c r="O6274" s="500"/>
      <c r="Q6274" s="498" t="s">
        <v>213</v>
      </c>
      <c r="S6274" s="499"/>
    </row>
    <row r="6275">
      <c r="B6275" s="497"/>
      <c r="H6275" s="500"/>
      <c r="O6275" s="500"/>
      <c r="Q6275" s="498" t="s">
        <v>213</v>
      </c>
      <c r="S6275" s="499"/>
    </row>
    <row r="6276">
      <c r="B6276" s="497"/>
      <c r="H6276" s="500"/>
      <c r="O6276" s="500"/>
      <c r="Q6276" s="498" t="s">
        <v>213</v>
      </c>
      <c r="S6276" s="499"/>
    </row>
    <row r="6277">
      <c r="B6277" s="497"/>
      <c r="H6277" s="500"/>
      <c r="O6277" s="500"/>
      <c r="Q6277" s="498" t="s">
        <v>213</v>
      </c>
      <c r="S6277" s="499"/>
    </row>
    <row r="6278">
      <c r="B6278" s="497"/>
      <c r="H6278" s="500"/>
      <c r="O6278" s="500"/>
      <c r="Q6278" s="498" t="s">
        <v>213</v>
      </c>
      <c r="S6278" s="499"/>
    </row>
    <row r="6279">
      <c r="B6279" s="497"/>
      <c r="H6279" s="500"/>
      <c r="O6279" s="500"/>
      <c r="Q6279" s="498" t="s">
        <v>213</v>
      </c>
      <c r="S6279" s="499"/>
    </row>
    <row r="6280">
      <c r="B6280" s="497"/>
      <c r="H6280" s="500"/>
      <c r="O6280" s="500"/>
      <c r="Q6280" s="498" t="s">
        <v>213</v>
      </c>
      <c r="S6280" s="499"/>
    </row>
    <row r="6281">
      <c r="B6281" s="497"/>
      <c r="H6281" s="500"/>
      <c r="O6281" s="500"/>
      <c r="Q6281" s="498" t="s">
        <v>213</v>
      </c>
      <c r="S6281" s="499"/>
    </row>
    <row r="6282">
      <c r="B6282" s="497"/>
      <c r="H6282" s="500"/>
      <c r="O6282" s="500"/>
      <c r="Q6282" s="498" t="s">
        <v>213</v>
      </c>
      <c r="S6282" s="499"/>
    </row>
    <row r="6283">
      <c r="B6283" s="497"/>
      <c r="H6283" s="500"/>
      <c r="O6283" s="500"/>
      <c r="Q6283" s="498" t="s">
        <v>213</v>
      </c>
      <c r="S6283" s="499"/>
    </row>
    <row r="6284">
      <c r="B6284" s="497"/>
      <c r="H6284" s="500"/>
      <c r="O6284" s="500"/>
      <c r="Q6284" s="498" t="s">
        <v>213</v>
      </c>
      <c r="S6284" s="499"/>
    </row>
    <row r="6285">
      <c r="B6285" s="497"/>
      <c r="H6285" s="500"/>
      <c r="O6285" s="500"/>
      <c r="Q6285" s="498" t="s">
        <v>213</v>
      </c>
      <c r="S6285" s="499"/>
    </row>
    <row r="6286">
      <c r="B6286" s="497"/>
      <c r="H6286" s="500"/>
      <c r="O6286" s="500"/>
      <c r="Q6286" s="498" t="s">
        <v>213</v>
      </c>
      <c r="S6286" s="499"/>
    </row>
    <row r="6287">
      <c r="B6287" s="497"/>
      <c r="H6287" s="500"/>
      <c r="O6287" s="500"/>
      <c r="Q6287" s="498" t="s">
        <v>213</v>
      </c>
      <c r="S6287" s="499"/>
    </row>
    <row r="6288">
      <c r="B6288" s="497"/>
      <c r="H6288" s="500"/>
      <c r="O6288" s="500"/>
      <c r="Q6288" s="498" t="s">
        <v>213</v>
      </c>
      <c r="S6288" s="499"/>
    </row>
    <row r="6289">
      <c r="B6289" s="497"/>
      <c r="H6289" s="500"/>
      <c r="O6289" s="500"/>
      <c r="Q6289" s="498" t="s">
        <v>213</v>
      </c>
      <c r="S6289" s="499"/>
    </row>
    <row r="6290">
      <c r="B6290" s="497"/>
      <c r="H6290" s="500"/>
      <c r="O6290" s="500"/>
      <c r="Q6290" s="498" t="s">
        <v>213</v>
      </c>
      <c r="S6290" s="499"/>
    </row>
    <row r="6291">
      <c r="B6291" s="497"/>
      <c r="H6291" s="500"/>
      <c r="O6291" s="500"/>
      <c r="Q6291" s="498" t="s">
        <v>213</v>
      </c>
      <c r="S6291" s="499"/>
    </row>
    <row r="6292">
      <c r="B6292" s="497"/>
      <c r="H6292" s="500"/>
      <c r="O6292" s="500"/>
      <c r="Q6292" s="498" t="s">
        <v>213</v>
      </c>
      <c r="S6292" s="499"/>
    </row>
    <row r="6293">
      <c r="B6293" s="497"/>
      <c r="H6293" s="500"/>
      <c r="O6293" s="500"/>
      <c r="Q6293" s="498" t="s">
        <v>213</v>
      </c>
      <c r="S6293" s="499"/>
    </row>
    <row r="6294">
      <c r="B6294" s="497"/>
      <c r="H6294" s="500"/>
      <c r="O6294" s="500"/>
      <c r="Q6294" s="498" t="s">
        <v>213</v>
      </c>
      <c r="S6294" s="499"/>
    </row>
    <row r="6295">
      <c r="B6295" s="497"/>
      <c r="H6295" s="500"/>
      <c r="O6295" s="500"/>
      <c r="Q6295" s="498" t="s">
        <v>213</v>
      </c>
      <c r="S6295" s="499"/>
    </row>
    <row r="6296">
      <c r="B6296" s="497"/>
      <c r="H6296" s="500"/>
      <c r="O6296" s="500"/>
      <c r="Q6296" s="498" t="s">
        <v>213</v>
      </c>
      <c r="S6296" s="499"/>
    </row>
    <row r="6297">
      <c r="B6297" s="497"/>
      <c r="H6297" s="500"/>
      <c r="O6297" s="500"/>
      <c r="Q6297" s="498" t="s">
        <v>213</v>
      </c>
      <c r="S6297" s="499"/>
    </row>
    <row r="6298">
      <c r="B6298" s="497"/>
      <c r="H6298" s="500"/>
      <c r="O6298" s="500"/>
      <c r="Q6298" s="498" t="s">
        <v>213</v>
      </c>
      <c r="S6298" s="499"/>
    </row>
    <row r="6299">
      <c r="B6299" s="497"/>
      <c r="H6299" s="500"/>
      <c r="O6299" s="500"/>
      <c r="Q6299" s="498" t="s">
        <v>213</v>
      </c>
      <c r="S6299" s="499"/>
    </row>
    <row r="6300">
      <c r="B6300" s="497"/>
      <c r="H6300" s="500"/>
      <c r="O6300" s="500"/>
      <c r="Q6300" s="498" t="s">
        <v>213</v>
      </c>
      <c r="S6300" s="499"/>
    </row>
    <row r="6301">
      <c r="B6301" s="497"/>
      <c r="H6301" s="500"/>
      <c r="O6301" s="500"/>
      <c r="Q6301" s="498" t="s">
        <v>213</v>
      </c>
      <c r="S6301" s="499"/>
    </row>
    <row r="6302">
      <c r="B6302" s="497"/>
      <c r="H6302" s="500"/>
      <c r="O6302" s="500"/>
      <c r="Q6302" s="498" t="s">
        <v>213</v>
      </c>
      <c r="S6302" s="499"/>
    </row>
    <row r="6303">
      <c r="B6303" s="497"/>
      <c r="H6303" s="500"/>
      <c r="O6303" s="500"/>
      <c r="Q6303" s="498" t="s">
        <v>213</v>
      </c>
      <c r="S6303" s="499"/>
    </row>
    <row r="6304">
      <c r="B6304" s="497"/>
      <c r="H6304" s="500"/>
      <c r="O6304" s="500"/>
      <c r="Q6304" s="498" t="s">
        <v>213</v>
      </c>
      <c r="S6304" s="499"/>
    </row>
    <row r="6305">
      <c r="B6305" s="497"/>
      <c r="H6305" s="500"/>
      <c r="O6305" s="500"/>
      <c r="Q6305" s="498" t="s">
        <v>213</v>
      </c>
      <c r="S6305" s="499"/>
    </row>
    <row r="6306">
      <c r="B6306" s="497"/>
      <c r="H6306" s="500"/>
      <c r="O6306" s="500"/>
      <c r="Q6306" s="498" t="s">
        <v>213</v>
      </c>
      <c r="S6306" s="499"/>
    </row>
    <row r="6307">
      <c r="B6307" s="497"/>
      <c r="H6307" s="500"/>
      <c r="O6307" s="500"/>
      <c r="Q6307" s="498" t="s">
        <v>213</v>
      </c>
      <c r="S6307" s="499"/>
    </row>
    <row r="6308">
      <c r="B6308" s="497"/>
      <c r="H6308" s="500"/>
      <c r="O6308" s="500"/>
      <c r="Q6308" s="498" t="s">
        <v>213</v>
      </c>
      <c r="S6308" s="499"/>
    </row>
    <row r="6309">
      <c r="B6309" s="497"/>
      <c r="H6309" s="500"/>
      <c r="O6309" s="500"/>
      <c r="Q6309" s="498" t="s">
        <v>213</v>
      </c>
      <c r="S6309" s="499"/>
    </row>
    <row r="6310">
      <c r="B6310" s="497"/>
      <c r="H6310" s="500"/>
      <c r="O6310" s="500"/>
      <c r="Q6310" s="498" t="s">
        <v>213</v>
      </c>
      <c r="S6310" s="499"/>
    </row>
    <row r="6311">
      <c r="B6311" s="497"/>
      <c r="H6311" s="500"/>
      <c r="O6311" s="500"/>
      <c r="Q6311" s="498" t="s">
        <v>213</v>
      </c>
      <c r="S6311" s="499"/>
    </row>
    <row r="6312">
      <c r="B6312" s="497"/>
      <c r="H6312" s="500"/>
      <c r="O6312" s="500"/>
      <c r="Q6312" s="498" t="s">
        <v>213</v>
      </c>
      <c r="S6312" s="499"/>
    </row>
    <row r="6313">
      <c r="B6313" s="497"/>
      <c r="H6313" s="500"/>
      <c r="O6313" s="500"/>
      <c r="Q6313" s="498" t="s">
        <v>213</v>
      </c>
      <c r="S6313" s="499"/>
    </row>
    <row r="6314">
      <c r="B6314" s="497"/>
      <c r="H6314" s="500"/>
      <c r="O6314" s="500"/>
      <c r="Q6314" s="498" t="s">
        <v>213</v>
      </c>
      <c r="S6314" s="499"/>
    </row>
    <row r="6315">
      <c r="B6315" s="497"/>
      <c r="H6315" s="500"/>
      <c r="O6315" s="500"/>
      <c r="Q6315" s="498" t="s">
        <v>213</v>
      </c>
      <c r="S6315" s="499"/>
    </row>
    <row r="6316">
      <c r="B6316" s="497"/>
      <c r="H6316" s="500"/>
      <c r="O6316" s="500"/>
      <c r="Q6316" s="498" t="s">
        <v>213</v>
      </c>
      <c r="S6316" s="499"/>
    </row>
    <row r="6317">
      <c r="B6317" s="497"/>
      <c r="H6317" s="500"/>
      <c r="O6317" s="500"/>
      <c r="Q6317" s="498" t="s">
        <v>213</v>
      </c>
      <c r="S6317" s="499"/>
    </row>
    <row r="6318">
      <c r="B6318" s="497"/>
      <c r="H6318" s="500"/>
      <c r="O6318" s="500"/>
      <c r="Q6318" s="498" t="s">
        <v>213</v>
      </c>
      <c r="S6318" s="499"/>
    </row>
    <row r="6319">
      <c r="B6319" s="497"/>
      <c r="H6319" s="500"/>
      <c r="O6319" s="500"/>
      <c r="Q6319" s="498" t="s">
        <v>213</v>
      </c>
      <c r="S6319" s="499"/>
    </row>
    <row r="6320">
      <c r="B6320" s="497"/>
      <c r="H6320" s="500"/>
      <c r="O6320" s="500"/>
      <c r="Q6320" s="498" t="s">
        <v>213</v>
      </c>
      <c r="S6320" s="499"/>
    </row>
    <row r="6321">
      <c r="B6321" s="497"/>
      <c r="H6321" s="500"/>
      <c r="O6321" s="500"/>
      <c r="Q6321" s="498" t="s">
        <v>213</v>
      </c>
      <c r="S6321" s="499"/>
    </row>
    <row r="6322">
      <c r="B6322" s="497"/>
      <c r="H6322" s="500"/>
      <c r="O6322" s="500"/>
      <c r="Q6322" s="498" t="s">
        <v>213</v>
      </c>
      <c r="S6322" s="499"/>
    </row>
    <row r="6323">
      <c r="B6323" s="497"/>
      <c r="H6323" s="500"/>
      <c r="O6323" s="500"/>
      <c r="Q6323" s="498" t="s">
        <v>213</v>
      </c>
      <c r="S6323" s="499"/>
    </row>
    <row r="6324">
      <c r="B6324" s="497"/>
      <c r="H6324" s="500"/>
      <c r="O6324" s="500"/>
      <c r="Q6324" s="498" t="s">
        <v>213</v>
      </c>
      <c r="S6324" s="499"/>
    </row>
    <row r="6325">
      <c r="B6325" s="497"/>
      <c r="H6325" s="500"/>
      <c r="O6325" s="500"/>
      <c r="Q6325" s="498" t="s">
        <v>213</v>
      </c>
      <c r="S6325" s="499"/>
    </row>
    <row r="6326">
      <c r="B6326" s="497"/>
      <c r="H6326" s="500"/>
      <c r="O6326" s="500"/>
      <c r="Q6326" s="498" t="s">
        <v>213</v>
      </c>
      <c r="S6326" s="499"/>
    </row>
    <row r="6327">
      <c r="B6327" s="497"/>
      <c r="H6327" s="500"/>
      <c r="O6327" s="500"/>
      <c r="Q6327" s="498" t="s">
        <v>213</v>
      </c>
      <c r="S6327" s="499"/>
    </row>
    <row r="6328">
      <c r="B6328" s="497"/>
      <c r="H6328" s="500"/>
      <c r="O6328" s="500"/>
      <c r="Q6328" s="498" t="s">
        <v>213</v>
      </c>
      <c r="S6328" s="499"/>
    </row>
    <row r="6329">
      <c r="B6329" s="497"/>
      <c r="H6329" s="500"/>
      <c r="O6329" s="500"/>
      <c r="Q6329" s="498" t="s">
        <v>213</v>
      </c>
      <c r="S6329" s="499"/>
    </row>
    <row r="6330">
      <c r="B6330" s="497"/>
      <c r="H6330" s="500"/>
      <c r="O6330" s="500"/>
      <c r="Q6330" s="498" t="s">
        <v>213</v>
      </c>
      <c r="S6330" s="499"/>
    </row>
    <row r="6331">
      <c r="B6331" s="497"/>
      <c r="H6331" s="500"/>
      <c r="O6331" s="500"/>
      <c r="Q6331" s="498" t="s">
        <v>213</v>
      </c>
      <c r="S6331" s="499"/>
    </row>
    <row r="6332">
      <c r="B6332" s="497"/>
      <c r="H6332" s="500"/>
      <c r="O6332" s="500"/>
      <c r="Q6332" s="498" t="s">
        <v>213</v>
      </c>
      <c r="S6332" s="499"/>
    </row>
    <row r="6333">
      <c r="B6333" s="497"/>
      <c r="H6333" s="500"/>
      <c r="O6333" s="500"/>
      <c r="Q6333" s="498" t="s">
        <v>213</v>
      </c>
      <c r="S6333" s="499"/>
    </row>
    <row r="6334">
      <c r="B6334" s="497"/>
      <c r="H6334" s="500"/>
      <c r="O6334" s="500"/>
      <c r="Q6334" s="498" t="s">
        <v>213</v>
      </c>
      <c r="S6334" s="499"/>
    </row>
    <row r="6335">
      <c r="B6335" s="497"/>
      <c r="H6335" s="500"/>
      <c r="O6335" s="500"/>
      <c r="Q6335" s="498" t="s">
        <v>213</v>
      </c>
      <c r="S6335" s="499"/>
    </row>
    <row r="6336">
      <c r="B6336" s="497"/>
      <c r="H6336" s="500"/>
      <c r="O6336" s="500"/>
      <c r="Q6336" s="498" t="s">
        <v>213</v>
      </c>
      <c r="S6336" s="499"/>
    </row>
    <row r="6337">
      <c r="B6337" s="497"/>
      <c r="H6337" s="500"/>
      <c r="O6337" s="500"/>
      <c r="Q6337" s="498" t="s">
        <v>213</v>
      </c>
      <c r="S6337" s="499"/>
    </row>
    <row r="6338">
      <c r="B6338" s="497"/>
      <c r="H6338" s="500"/>
      <c r="O6338" s="500"/>
      <c r="Q6338" s="498" t="s">
        <v>213</v>
      </c>
      <c r="S6338" s="499"/>
    </row>
    <row r="6339">
      <c r="B6339" s="497"/>
      <c r="H6339" s="500"/>
      <c r="O6339" s="500"/>
      <c r="Q6339" s="498" t="s">
        <v>213</v>
      </c>
      <c r="S6339" s="499"/>
    </row>
    <row r="6340">
      <c r="B6340" s="497"/>
      <c r="H6340" s="500"/>
      <c r="O6340" s="500"/>
      <c r="Q6340" s="498" t="s">
        <v>213</v>
      </c>
      <c r="S6340" s="499"/>
    </row>
    <row r="6341">
      <c r="B6341" s="497"/>
      <c r="H6341" s="500"/>
      <c r="O6341" s="500"/>
      <c r="Q6341" s="498" t="s">
        <v>213</v>
      </c>
      <c r="S6341" s="499"/>
    </row>
    <row r="6342">
      <c r="B6342" s="497"/>
      <c r="H6342" s="500"/>
      <c r="O6342" s="500"/>
      <c r="Q6342" s="498" t="s">
        <v>213</v>
      </c>
      <c r="S6342" s="499"/>
    </row>
    <row r="6343">
      <c r="B6343" s="497"/>
      <c r="H6343" s="500"/>
      <c r="O6343" s="500"/>
      <c r="Q6343" s="498" t="s">
        <v>213</v>
      </c>
      <c r="S6343" s="499"/>
    </row>
    <row r="6344">
      <c r="B6344" s="497"/>
      <c r="H6344" s="500"/>
      <c r="O6344" s="500"/>
      <c r="Q6344" s="498" t="s">
        <v>213</v>
      </c>
      <c r="S6344" s="499"/>
    </row>
    <row r="6345">
      <c r="B6345" s="497"/>
      <c r="H6345" s="500"/>
      <c r="O6345" s="500"/>
      <c r="Q6345" s="498" t="s">
        <v>213</v>
      </c>
      <c r="S6345" s="499"/>
    </row>
    <row r="6346">
      <c r="B6346" s="497"/>
      <c r="H6346" s="500"/>
      <c r="O6346" s="500"/>
      <c r="Q6346" s="498" t="s">
        <v>213</v>
      </c>
      <c r="S6346" s="499"/>
    </row>
    <row r="6347">
      <c r="B6347" s="497"/>
      <c r="H6347" s="500"/>
      <c r="O6347" s="500"/>
      <c r="Q6347" s="498" t="s">
        <v>213</v>
      </c>
      <c r="S6347" s="499"/>
    </row>
    <row r="6348">
      <c r="B6348" s="497"/>
      <c r="H6348" s="500"/>
      <c r="O6348" s="500"/>
      <c r="Q6348" s="498" t="s">
        <v>213</v>
      </c>
      <c r="S6348" s="499"/>
    </row>
    <row r="6349">
      <c r="B6349" s="497"/>
      <c r="H6349" s="500"/>
      <c r="O6349" s="500"/>
      <c r="Q6349" s="498" t="s">
        <v>213</v>
      </c>
      <c r="S6349" s="499"/>
    </row>
    <row r="6350">
      <c r="B6350" s="497"/>
      <c r="H6350" s="500"/>
      <c r="O6350" s="500"/>
      <c r="Q6350" s="498" t="s">
        <v>213</v>
      </c>
      <c r="S6350" s="499"/>
    </row>
    <row r="6351">
      <c r="B6351" s="497"/>
      <c r="H6351" s="500"/>
      <c r="O6351" s="500"/>
      <c r="Q6351" s="498" t="s">
        <v>213</v>
      </c>
      <c r="S6351" s="499"/>
    </row>
    <row r="6352">
      <c r="B6352" s="497"/>
      <c r="H6352" s="500"/>
      <c r="O6352" s="500"/>
      <c r="Q6352" s="498" t="s">
        <v>213</v>
      </c>
      <c r="S6352" s="499"/>
    </row>
    <row r="6353">
      <c r="B6353" s="497"/>
      <c r="H6353" s="500"/>
      <c r="O6353" s="500"/>
      <c r="Q6353" s="498" t="s">
        <v>213</v>
      </c>
      <c r="S6353" s="499"/>
    </row>
    <row r="6354">
      <c r="B6354" s="497"/>
      <c r="H6354" s="500"/>
      <c r="O6354" s="500"/>
      <c r="Q6354" s="498" t="s">
        <v>213</v>
      </c>
      <c r="S6354" s="499"/>
    </row>
    <row r="6355">
      <c r="B6355" s="497"/>
      <c r="H6355" s="500"/>
      <c r="O6355" s="500"/>
      <c r="Q6355" s="498" t="s">
        <v>213</v>
      </c>
      <c r="S6355" s="499"/>
    </row>
    <row r="6356">
      <c r="B6356" s="497"/>
      <c r="H6356" s="500"/>
      <c r="O6356" s="500"/>
      <c r="Q6356" s="498" t="s">
        <v>213</v>
      </c>
      <c r="S6356" s="499"/>
    </row>
    <row r="6357">
      <c r="B6357" s="497"/>
      <c r="H6357" s="500"/>
      <c r="O6357" s="500"/>
      <c r="Q6357" s="498" t="s">
        <v>213</v>
      </c>
      <c r="S6357" s="499"/>
    </row>
    <row r="6358">
      <c r="B6358" s="497"/>
      <c r="H6358" s="500"/>
      <c r="O6358" s="500"/>
      <c r="Q6358" s="498" t="s">
        <v>213</v>
      </c>
      <c r="S6358" s="499"/>
    </row>
    <row r="6359">
      <c r="B6359" s="497"/>
      <c r="H6359" s="500"/>
      <c r="O6359" s="500"/>
      <c r="Q6359" s="498" t="s">
        <v>213</v>
      </c>
      <c r="S6359" s="499"/>
    </row>
    <row r="6360">
      <c r="B6360" s="497"/>
      <c r="H6360" s="500"/>
      <c r="O6360" s="500"/>
      <c r="Q6360" s="498" t="s">
        <v>213</v>
      </c>
      <c r="S6360" s="499"/>
    </row>
    <row r="6361">
      <c r="B6361" s="497"/>
      <c r="H6361" s="500"/>
      <c r="O6361" s="500"/>
      <c r="Q6361" s="498" t="s">
        <v>213</v>
      </c>
      <c r="S6361" s="499"/>
    </row>
    <row r="6362">
      <c r="B6362" s="497"/>
      <c r="H6362" s="500"/>
      <c r="O6362" s="500"/>
      <c r="Q6362" s="498" t="s">
        <v>213</v>
      </c>
      <c r="S6362" s="499"/>
    </row>
    <row r="6363">
      <c r="B6363" s="497"/>
      <c r="H6363" s="500"/>
      <c r="O6363" s="500"/>
      <c r="Q6363" s="498" t="s">
        <v>213</v>
      </c>
      <c r="S6363" s="499"/>
    </row>
    <row r="6364">
      <c r="B6364" s="497"/>
      <c r="H6364" s="500"/>
      <c r="O6364" s="500"/>
      <c r="Q6364" s="498" t="s">
        <v>213</v>
      </c>
      <c r="S6364" s="499"/>
    </row>
    <row r="6365">
      <c r="B6365" s="497"/>
      <c r="H6365" s="500"/>
      <c r="O6365" s="500"/>
      <c r="Q6365" s="498" t="s">
        <v>213</v>
      </c>
      <c r="S6365" s="499"/>
    </row>
    <row r="6366">
      <c r="B6366" s="497"/>
      <c r="H6366" s="500"/>
      <c r="O6366" s="500"/>
      <c r="Q6366" s="498" t="s">
        <v>213</v>
      </c>
      <c r="S6366" s="499"/>
    </row>
    <row r="6367">
      <c r="B6367" s="497"/>
      <c r="H6367" s="500"/>
      <c r="O6367" s="500"/>
      <c r="Q6367" s="498" t="s">
        <v>213</v>
      </c>
      <c r="S6367" s="499"/>
    </row>
    <row r="6368">
      <c r="B6368" s="497"/>
      <c r="H6368" s="500"/>
      <c r="O6368" s="500"/>
      <c r="Q6368" s="498" t="s">
        <v>213</v>
      </c>
      <c r="S6368" s="499"/>
    </row>
    <row r="6369">
      <c r="B6369" s="497"/>
      <c r="H6369" s="500"/>
      <c r="O6369" s="500"/>
      <c r="Q6369" s="498" t="s">
        <v>213</v>
      </c>
      <c r="S6369" s="499"/>
    </row>
    <row r="6370">
      <c r="B6370" s="497"/>
      <c r="H6370" s="500"/>
      <c r="O6370" s="500"/>
      <c r="Q6370" s="498" t="s">
        <v>213</v>
      </c>
      <c r="S6370" s="499"/>
    </row>
    <row r="6371">
      <c r="B6371" s="497"/>
      <c r="H6371" s="500"/>
      <c r="O6371" s="500"/>
      <c r="Q6371" s="498" t="s">
        <v>213</v>
      </c>
      <c r="S6371" s="499"/>
    </row>
    <row r="6372">
      <c r="B6372" s="497"/>
      <c r="H6372" s="500"/>
      <c r="O6372" s="500"/>
      <c r="Q6372" s="498" t="s">
        <v>213</v>
      </c>
      <c r="S6372" s="499"/>
    </row>
    <row r="6373">
      <c r="B6373" s="497"/>
      <c r="H6373" s="500"/>
      <c r="O6373" s="500"/>
      <c r="Q6373" s="498" t="s">
        <v>213</v>
      </c>
      <c r="S6373" s="499"/>
    </row>
    <row r="6374">
      <c r="B6374" s="497"/>
      <c r="H6374" s="500"/>
      <c r="O6374" s="500"/>
      <c r="Q6374" s="498" t="s">
        <v>213</v>
      </c>
      <c r="S6374" s="499"/>
    </row>
    <row r="6375">
      <c r="B6375" s="497"/>
      <c r="H6375" s="500"/>
      <c r="O6375" s="500"/>
      <c r="Q6375" s="498" t="s">
        <v>213</v>
      </c>
      <c r="S6375" s="499"/>
    </row>
    <row r="6376">
      <c r="B6376" s="497"/>
      <c r="H6376" s="500"/>
      <c r="O6376" s="500"/>
      <c r="Q6376" s="498" t="s">
        <v>213</v>
      </c>
      <c r="S6376" s="499"/>
    </row>
    <row r="6377">
      <c r="B6377" s="497"/>
      <c r="H6377" s="500"/>
      <c r="O6377" s="500"/>
      <c r="Q6377" s="498" t="s">
        <v>213</v>
      </c>
      <c r="S6377" s="499"/>
    </row>
    <row r="6378">
      <c r="B6378" s="497"/>
      <c r="H6378" s="500"/>
      <c r="O6378" s="500"/>
      <c r="Q6378" s="498" t="s">
        <v>213</v>
      </c>
      <c r="S6378" s="499"/>
    </row>
    <row r="6379">
      <c r="B6379" s="497"/>
      <c r="H6379" s="500"/>
      <c r="O6379" s="500"/>
      <c r="Q6379" s="498" t="s">
        <v>213</v>
      </c>
      <c r="S6379" s="499"/>
    </row>
    <row r="6380">
      <c r="B6380" s="497"/>
      <c r="H6380" s="500"/>
      <c r="O6380" s="500"/>
      <c r="Q6380" s="498" t="s">
        <v>213</v>
      </c>
      <c r="S6380" s="499"/>
    </row>
    <row r="6381">
      <c r="B6381" s="497"/>
      <c r="H6381" s="500"/>
      <c r="O6381" s="500"/>
      <c r="Q6381" s="498" t="s">
        <v>213</v>
      </c>
      <c r="S6381" s="499"/>
    </row>
    <row r="6382">
      <c r="B6382" s="497"/>
      <c r="H6382" s="500"/>
      <c r="O6382" s="500"/>
      <c r="Q6382" s="498" t="s">
        <v>213</v>
      </c>
      <c r="S6382" s="499"/>
    </row>
    <row r="6383">
      <c r="B6383" s="497"/>
      <c r="H6383" s="500"/>
      <c r="O6383" s="500"/>
      <c r="Q6383" s="498" t="s">
        <v>213</v>
      </c>
      <c r="S6383" s="499"/>
    </row>
    <row r="6384">
      <c r="B6384" s="497"/>
      <c r="H6384" s="500"/>
      <c r="O6384" s="500"/>
      <c r="Q6384" s="498" t="s">
        <v>213</v>
      </c>
      <c r="S6384" s="499"/>
    </row>
    <row r="6385">
      <c r="B6385" s="497"/>
      <c r="H6385" s="500"/>
      <c r="O6385" s="500"/>
      <c r="Q6385" s="498" t="s">
        <v>213</v>
      </c>
      <c r="S6385" s="499"/>
    </row>
    <row r="6386">
      <c r="B6386" s="497"/>
      <c r="H6386" s="500"/>
      <c r="O6386" s="500"/>
      <c r="Q6386" s="498" t="s">
        <v>213</v>
      </c>
      <c r="S6386" s="499"/>
    </row>
    <row r="6387">
      <c r="B6387" s="497"/>
      <c r="H6387" s="500"/>
      <c r="O6387" s="500"/>
      <c r="Q6387" s="498" t="s">
        <v>213</v>
      </c>
      <c r="S6387" s="499"/>
    </row>
    <row r="6388">
      <c r="B6388" s="497"/>
      <c r="H6388" s="500"/>
      <c r="O6388" s="500"/>
      <c r="Q6388" s="498" t="s">
        <v>213</v>
      </c>
      <c r="S6388" s="499"/>
    </row>
    <row r="6389">
      <c r="B6389" s="497"/>
      <c r="H6389" s="500"/>
      <c r="O6389" s="500"/>
      <c r="Q6389" s="498" t="s">
        <v>213</v>
      </c>
      <c r="S6389" s="499"/>
    </row>
    <row r="6390">
      <c r="B6390" s="497"/>
      <c r="H6390" s="500"/>
      <c r="O6390" s="500"/>
      <c r="Q6390" s="498" t="s">
        <v>213</v>
      </c>
      <c r="S6390" s="499"/>
    </row>
    <row r="6391">
      <c r="B6391" s="497"/>
      <c r="H6391" s="500"/>
      <c r="O6391" s="500"/>
      <c r="Q6391" s="498" t="s">
        <v>213</v>
      </c>
      <c r="S6391" s="499"/>
    </row>
    <row r="6392">
      <c r="B6392" s="497"/>
      <c r="H6392" s="500"/>
      <c r="O6392" s="500"/>
      <c r="Q6392" s="498" t="s">
        <v>213</v>
      </c>
      <c r="S6392" s="499"/>
    </row>
    <row r="6393">
      <c r="B6393" s="497"/>
      <c r="H6393" s="500"/>
      <c r="O6393" s="500"/>
      <c r="Q6393" s="498" t="s">
        <v>213</v>
      </c>
      <c r="S6393" s="499"/>
    </row>
    <row r="6394">
      <c r="B6394" s="497"/>
      <c r="H6394" s="500"/>
      <c r="O6394" s="500"/>
      <c r="Q6394" s="498" t="s">
        <v>213</v>
      </c>
      <c r="S6394" s="499"/>
    </row>
    <row r="6395">
      <c r="B6395" s="497"/>
      <c r="H6395" s="500"/>
      <c r="O6395" s="500"/>
      <c r="Q6395" s="498" t="s">
        <v>213</v>
      </c>
      <c r="S6395" s="499"/>
    </row>
    <row r="6396">
      <c r="B6396" s="497"/>
      <c r="H6396" s="500"/>
      <c r="O6396" s="500"/>
      <c r="Q6396" s="498" t="s">
        <v>213</v>
      </c>
      <c r="S6396" s="499"/>
    </row>
    <row r="6397">
      <c r="B6397" s="497"/>
      <c r="H6397" s="500"/>
      <c r="O6397" s="500"/>
      <c r="Q6397" s="498" t="s">
        <v>213</v>
      </c>
      <c r="S6397" s="499"/>
    </row>
    <row r="6398">
      <c r="B6398" s="497"/>
      <c r="H6398" s="500"/>
      <c r="O6398" s="500"/>
      <c r="Q6398" s="498" t="s">
        <v>213</v>
      </c>
      <c r="S6398" s="499"/>
    </row>
    <row r="6399">
      <c r="B6399" s="497"/>
      <c r="H6399" s="500"/>
      <c r="O6399" s="500"/>
      <c r="Q6399" s="498" t="s">
        <v>213</v>
      </c>
      <c r="S6399" s="499"/>
    </row>
    <row r="6400">
      <c r="B6400" s="497"/>
      <c r="H6400" s="500"/>
      <c r="O6400" s="500"/>
      <c r="Q6400" s="498" t="s">
        <v>213</v>
      </c>
      <c r="S6400" s="499"/>
    </row>
    <row r="6401">
      <c r="B6401" s="497"/>
      <c r="H6401" s="500"/>
      <c r="O6401" s="500"/>
      <c r="Q6401" s="498" t="s">
        <v>213</v>
      </c>
      <c r="S6401" s="499"/>
    </row>
    <row r="6402">
      <c r="B6402" s="497"/>
      <c r="H6402" s="500"/>
      <c r="O6402" s="500"/>
      <c r="Q6402" s="498" t="s">
        <v>213</v>
      </c>
      <c r="S6402" s="499"/>
    </row>
    <row r="6403">
      <c r="B6403" s="497"/>
      <c r="H6403" s="500"/>
      <c r="O6403" s="500"/>
      <c r="Q6403" s="498" t="s">
        <v>213</v>
      </c>
      <c r="S6403" s="499"/>
    </row>
    <row r="6404">
      <c r="B6404" s="497"/>
      <c r="H6404" s="500"/>
      <c r="O6404" s="500"/>
      <c r="Q6404" s="498" t="s">
        <v>213</v>
      </c>
      <c r="S6404" s="499"/>
    </row>
    <row r="6405">
      <c r="B6405" s="497"/>
      <c r="H6405" s="500"/>
      <c r="O6405" s="500"/>
      <c r="Q6405" s="498" t="s">
        <v>213</v>
      </c>
      <c r="S6405" s="499"/>
    </row>
    <row r="6406">
      <c r="B6406" s="497"/>
      <c r="H6406" s="500"/>
      <c r="O6406" s="500"/>
      <c r="Q6406" s="498" t="s">
        <v>213</v>
      </c>
      <c r="S6406" s="499"/>
    </row>
    <row r="6407">
      <c r="B6407" s="497"/>
      <c r="H6407" s="500"/>
      <c r="O6407" s="500"/>
      <c r="Q6407" s="498" t="s">
        <v>213</v>
      </c>
      <c r="S6407" s="499"/>
    </row>
    <row r="6408">
      <c r="B6408" s="497"/>
      <c r="H6408" s="500"/>
      <c r="O6408" s="500"/>
      <c r="Q6408" s="498" t="s">
        <v>213</v>
      </c>
      <c r="S6408" s="499"/>
    </row>
    <row r="6409">
      <c r="B6409" s="497"/>
      <c r="H6409" s="500"/>
      <c r="O6409" s="500"/>
      <c r="Q6409" s="498" t="s">
        <v>213</v>
      </c>
      <c r="S6409" s="499"/>
    </row>
    <row r="6410">
      <c r="B6410" s="497"/>
      <c r="H6410" s="500"/>
      <c r="O6410" s="500"/>
      <c r="Q6410" s="498" t="s">
        <v>213</v>
      </c>
      <c r="S6410" s="499"/>
    </row>
    <row r="6411">
      <c r="B6411" s="497"/>
      <c r="H6411" s="500"/>
      <c r="O6411" s="500"/>
      <c r="Q6411" s="498" t="s">
        <v>213</v>
      </c>
      <c r="S6411" s="499"/>
    </row>
    <row r="6412">
      <c r="B6412" s="497"/>
      <c r="H6412" s="500"/>
      <c r="O6412" s="500"/>
      <c r="Q6412" s="498" t="s">
        <v>213</v>
      </c>
      <c r="S6412" s="499"/>
    </row>
    <row r="6413">
      <c r="B6413" s="497"/>
      <c r="H6413" s="500"/>
      <c r="O6413" s="500"/>
      <c r="Q6413" s="498" t="s">
        <v>213</v>
      </c>
      <c r="S6413" s="499"/>
    </row>
    <row r="6414">
      <c r="B6414" s="497"/>
      <c r="H6414" s="500"/>
      <c r="O6414" s="500"/>
      <c r="Q6414" s="498" t="s">
        <v>213</v>
      </c>
      <c r="S6414" s="499"/>
    </row>
    <row r="6415">
      <c r="B6415" s="497"/>
      <c r="H6415" s="500"/>
      <c r="O6415" s="500"/>
      <c r="Q6415" s="498" t="s">
        <v>213</v>
      </c>
      <c r="S6415" s="499"/>
    </row>
    <row r="6416">
      <c r="B6416" s="497"/>
      <c r="H6416" s="500"/>
      <c r="O6416" s="500"/>
      <c r="Q6416" s="498" t="s">
        <v>213</v>
      </c>
      <c r="S6416" s="499"/>
    </row>
    <row r="6417">
      <c r="B6417" s="497"/>
      <c r="H6417" s="500"/>
      <c r="O6417" s="500"/>
      <c r="Q6417" s="498" t="s">
        <v>213</v>
      </c>
      <c r="S6417" s="499"/>
    </row>
    <row r="6418">
      <c r="B6418" s="497"/>
      <c r="H6418" s="500"/>
      <c r="O6418" s="500"/>
      <c r="Q6418" s="498" t="s">
        <v>213</v>
      </c>
      <c r="S6418" s="499"/>
    </row>
    <row r="6419">
      <c r="B6419" s="497"/>
      <c r="H6419" s="500"/>
      <c r="O6419" s="500"/>
      <c r="Q6419" s="498" t="s">
        <v>213</v>
      </c>
      <c r="S6419" s="499"/>
    </row>
    <row r="6420">
      <c r="B6420" s="497"/>
      <c r="H6420" s="500"/>
      <c r="O6420" s="500"/>
      <c r="Q6420" s="498" t="s">
        <v>213</v>
      </c>
      <c r="S6420" s="499"/>
    </row>
    <row r="6421">
      <c r="B6421" s="497"/>
      <c r="H6421" s="500"/>
      <c r="O6421" s="500"/>
      <c r="Q6421" s="498" t="s">
        <v>213</v>
      </c>
      <c r="S6421" s="499"/>
    </row>
    <row r="6422">
      <c r="B6422" s="497"/>
      <c r="H6422" s="500"/>
      <c r="O6422" s="500"/>
      <c r="Q6422" s="498" t="s">
        <v>213</v>
      </c>
      <c r="S6422" s="499"/>
    </row>
    <row r="6423">
      <c r="B6423" s="497"/>
      <c r="H6423" s="500"/>
      <c r="O6423" s="500"/>
      <c r="Q6423" s="498" t="s">
        <v>213</v>
      </c>
      <c r="S6423" s="499"/>
    </row>
    <row r="6424">
      <c r="B6424" s="497"/>
      <c r="H6424" s="500"/>
      <c r="O6424" s="500"/>
      <c r="Q6424" s="498" t="s">
        <v>213</v>
      </c>
      <c r="S6424" s="499"/>
    </row>
    <row r="6425">
      <c r="B6425" s="497"/>
      <c r="H6425" s="500"/>
      <c r="O6425" s="500"/>
      <c r="Q6425" s="498" t="s">
        <v>213</v>
      </c>
      <c r="S6425" s="499"/>
    </row>
    <row r="6426">
      <c r="B6426" s="497"/>
      <c r="H6426" s="500"/>
      <c r="O6426" s="500"/>
      <c r="Q6426" s="498" t="s">
        <v>213</v>
      </c>
      <c r="S6426" s="499"/>
    </row>
    <row r="6427">
      <c r="B6427" s="497"/>
      <c r="H6427" s="500"/>
      <c r="O6427" s="500"/>
      <c r="Q6427" s="498" t="s">
        <v>213</v>
      </c>
      <c r="S6427" s="499"/>
    </row>
    <row r="6428">
      <c r="B6428" s="497"/>
      <c r="H6428" s="500"/>
      <c r="O6428" s="500"/>
      <c r="Q6428" s="498" t="s">
        <v>213</v>
      </c>
      <c r="S6428" s="499"/>
    </row>
    <row r="6429">
      <c r="B6429" s="497"/>
      <c r="H6429" s="500"/>
      <c r="O6429" s="500"/>
      <c r="Q6429" s="498" t="s">
        <v>213</v>
      </c>
      <c r="S6429" s="499"/>
    </row>
    <row r="6430">
      <c r="B6430" s="497"/>
      <c r="H6430" s="500"/>
      <c r="O6430" s="500"/>
      <c r="Q6430" s="498" t="s">
        <v>213</v>
      </c>
      <c r="S6430" s="499"/>
    </row>
    <row r="6431">
      <c r="B6431" s="497"/>
      <c r="H6431" s="500"/>
      <c r="O6431" s="500"/>
      <c r="Q6431" s="498" t="s">
        <v>213</v>
      </c>
      <c r="S6431" s="499"/>
    </row>
    <row r="6432">
      <c r="B6432" s="497"/>
      <c r="H6432" s="500"/>
      <c r="O6432" s="500"/>
      <c r="Q6432" s="498" t="s">
        <v>213</v>
      </c>
      <c r="S6432" s="499"/>
    </row>
    <row r="6433">
      <c r="B6433" s="497"/>
      <c r="H6433" s="500"/>
      <c r="O6433" s="500"/>
      <c r="Q6433" s="498" t="s">
        <v>213</v>
      </c>
      <c r="S6433" s="499"/>
    </row>
    <row r="6434">
      <c r="B6434" s="497"/>
      <c r="H6434" s="500"/>
      <c r="O6434" s="500"/>
      <c r="Q6434" s="498" t="s">
        <v>213</v>
      </c>
      <c r="S6434" s="499"/>
    </row>
    <row r="6435">
      <c r="B6435" s="497"/>
      <c r="H6435" s="500"/>
      <c r="O6435" s="500"/>
      <c r="Q6435" s="498" t="s">
        <v>213</v>
      </c>
      <c r="S6435" s="499"/>
    </row>
    <row r="6436">
      <c r="B6436" s="497"/>
      <c r="H6436" s="500"/>
      <c r="O6436" s="500"/>
      <c r="Q6436" s="498" t="s">
        <v>213</v>
      </c>
      <c r="S6436" s="499"/>
    </row>
    <row r="6437">
      <c r="B6437" s="497"/>
      <c r="H6437" s="500"/>
      <c r="O6437" s="500"/>
      <c r="Q6437" s="498" t="s">
        <v>213</v>
      </c>
      <c r="S6437" s="499"/>
    </row>
    <row r="6438">
      <c r="B6438" s="497"/>
      <c r="H6438" s="500"/>
      <c r="O6438" s="500"/>
      <c r="Q6438" s="498" t="s">
        <v>213</v>
      </c>
      <c r="S6438" s="499"/>
    </row>
    <row r="6439">
      <c r="B6439" s="497"/>
      <c r="H6439" s="500"/>
      <c r="O6439" s="500"/>
      <c r="Q6439" s="498" t="s">
        <v>213</v>
      </c>
      <c r="S6439" s="499"/>
    </row>
    <row r="6440">
      <c r="B6440" s="497"/>
      <c r="H6440" s="500"/>
      <c r="O6440" s="500"/>
      <c r="Q6440" s="498" t="s">
        <v>213</v>
      </c>
      <c r="S6440" s="499"/>
    </row>
    <row r="6441">
      <c r="B6441" s="497"/>
      <c r="H6441" s="500"/>
      <c r="O6441" s="500"/>
      <c r="Q6441" s="498" t="s">
        <v>213</v>
      </c>
      <c r="S6441" s="499"/>
    </row>
    <row r="6442">
      <c r="B6442" s="497"/>
      <c r="H6442" s="500"/>
      <c r="O6442" s="500"/>
      <c r="Q6442" s="498" t="s">
        <v>213</v>
      </c>
      <c r="S6442" s="499"/>
    </row>
    <row r="6443">
      <c r="B6443" s="497"/>
      <c r="H6443" s="500"/>
      <c r="O6443" s="500"/>
      <c r="Q6443" s="498" t="s">
        <v>213</v>
      </c>
      <c r="S6443" s="499"/>
    </row>
    <row r="6444">
      <c r="B6444" s="497"/>
      <c r="H6444" s="500"/>
      <c r="O6444" s="500"/>
      <c r="Q6444" s="498" t="s">
        <v>213</v>
      </c>
      <c r="S6444" s="499"/>
    </row>
    <row r="6445">
      <c r="B6445" s="497"/>
      <c r="H6445" s="500"/>
      <c r="O6445" s="500"/>
      <c r="Q6445" s="498" t="s">
        <v>213</v>
      </c>
      <c r="S6445" s="499"/>
    </row>
    <row r="6446">
      <c r="B6446" s="497"/>
      <c r="H6446" s="500"/>
      <c r="O6446" s="500"/>
      <c r="Q6446" s="498" t="s">
        <v>213</v>
      </c>
      <c r="S6446" s="499"/>
    </row>
    <row r="6447">
      <c r="B6447" s="497"/>
      <c r="H6447" s="500"/>
      <c r="O6447" s="500"/>
      <c r="Q6447" s="498" t="s">
        <v>213</v>
      </c>
      <c r="S6447" s="499"/>
    </row>
    <row r="6448">
      <c r="B6448" s="497"/>
      <c r="H6448" s="500"/>
      <c r="O6448" s="500"/>
      <c r="Q6448" s="498" t="s">
        <v>213</v>
      </c>
      <c r="S6448" s="499"/>
    </row>
    <row r="6449">
      <c r="B6449" s="497"/>
      <c r="H6449" s="500"/>
      <c r="O6449" s="500"/>
      <c r="Q6449" s="498" t="s">
        <v>213</v>
      </c>
      <c r="S6449" s="499"/>
    </row>
    <row r="6450">
      <c r="B6450" s="497"/>
      <c r="H6450" s="500"/>
      <c r="O6450" s="500"/>
      <c r="Q6450" s="498" t="s">
        <v>213</v>
      </c>
      <c r="S6450" s="499"/>
    </row>
    <row r="6451">
      <c r="B6451" s="497"/>
      <c r="H6451" s="500"/>
      <c r="O6451" s="500"/>
      <c r="Q6451" s="498" t="s">
        <v>213</v>
      </c>
      <c r="S6451" s="499"/>
    </row>
    <row r="6452">
      <c r="B6452" s="497"/>
      <c r="H6452" s="500"/>
      <c r="O6452" s="500"/>
      <c r="Q6452" s="498" t="s">
        <v>213</v>
      </c>
      <c r="S6452" s="499"/>
    </row>
    <row r="6453">
      <c r="B6453" s="497"/>
      <c r="H6453" s="500"/>
      <c r="O6453" s="500"/>
      <c r="Q6453" s="498" t="s">
        <v>213</v>
      </c>
      <c r="S6453" s="499"/>
    </row>
    <row r="6454">
      <c r="B6454" s="497"/>
      <c r="H6454" s="500"/>
      <c r="O6454" s="500"/>
      <c r="Q6454" s="498" t="s">
        <v>213</v>
      </c>
      <c r="S6454" s="499"/>
    </row>
    <row r="6455">
      <c r="B6455" s="497"/>
      <c r="H6455" s="500"/>
      <c r="O6455" s="500"/>
      <c r="Q6455" s="498" t="s">
        <v>213</v>
      </c>
      <c r="S6455" s="499"/>
    </row>
    <row r="6456">
      <c r="B6456" s="497"/>
      <c r="H6456" s="500"/>
      <c r="O6456" s="500"/>
      <c r="Q6456" s="498" t="s">
        <v>213</v>
      </c>
      <c r="S6456" s="499"/>
    </row>
    <row r="6457">
      <c r="B6457" s="497"/>
      <c r="H6457" s="500"/>
      <c r="O6457" s="500"/>
      <c r="Q6457" s="498" t="s">
        <v>213</v>
      </c>
      <c r="S6457" s="499"/>
    </row>
    <row r="6458">
      <c r="B6458" s="497"/>
      <c r="H6458" s="500"/>
      <c r="O6458" s="500"/>
      <c r="Q6458" s="498" t="s">
        <v>213</v>
      </c>
      <c r="S6458" s="499"/>
    </row>
    <row r="6459">
      <c r="B6459" s="497"/>
      <c r="H6459" s="500"/>
      <c r="O6459" s="500"/>
      <c r="Q6459" s="498" t="s">
        <v>213</v>
      </c>
      <c r="S6459" s="499"/>
    </row>
    <row r="6460">
      <c r="B6460" s="497"/>
      <c r="H6460" s="500"/>
      <c r="O6460" s="500"/>
      <c r="Q6460" s="498" t="s">
        <v>213</v>
      </c>
      <c r="S6460" s="499"/>
    </row>
    <row r="6461">
      <c r="B6461" s="497"/>
      <c r="H6461" s="500"/>
      <c r="O6461" s="500"/>
      <c r="Q6461" s="498" t="s">
        <v>213</v>
      </c>
      <c r="S6461" s="499"/>
    </row>
    <row r="6462">
      <c r="B6462" s="497"/>
      <c r="H6462" s="500"/>
      <c r="O6462" s="500"/>
      <c r="Q6462" s="498" t="s">
        <v>213</v>
      </c>
      <c r="S6462" s="499"/>
    </row>
    <row r="6463">
      <c r="B6463" s="497"/>
      <c r="H6463" s="500"/>
      <c r="O6463" s="500"/>
      <c r="Q6463" s="498" t="s">
        <v>213</v>
      </c>
      <c r="S6463" s="499"/>
    </row>
    <row r="6464">
      <c r="B6464" s="497"/>
      <c r="H6464" s="500"/>
      <c r="O6464" s="500"/>
      <c r="Q6464" s="498" t="s">
        <v>213</v>
      </c>
      <c r="S6464" s="499"/>
    </row>
    <row r="6465">
      <c r="B6465" s="497"/>
      <c r="H6465" s="500"/>
      <c r="O6465" s="500"/>
      <c r="Q6465" s="498" t="s">
        <v>213</v>
      </c>
      <c r="S6465" s="499"/>
    </row>
    <row r="6466">
      <c r="B6466" s="497"/>
      <c r="H6466" s="500"/>
      <c r="O6466" s="500"/>
      <c r="Q6466" s="498" t="s">
        <v>213</v>
      </c>
      <c r="S6466" s="499"/>
    </row>
    <row r="6467">
      <c r="B6467" s="497"/>
      <c r="H6467" s="500"/>
      <c r="O6467" s="500"/>
      <c r="Q6467" s="498" t="s">
        <v>213</v>
      </c>
      <c r="S6467" s="499"/>
    </row>
    <row r="6468">
      <c r="B6468" s="497"/>
      <c r="H6468" s="500"/>
      <c r="O6468" s="500"/>
      <c r="Q6468" s="498" t="s">
        <v>213</v>
      </c>
      <c r="S6468" s="499"/>
    </row>
    <row r="6469">
      <c r="B6469" s="497"/>
      <c r="H6469" s="500"/>
      <c r="O6469" s="500"/>
      <c r="Q6469" s="498" t="s">
        <v>213</v>
      </c>
      <c r="S6469" s="499"/>
    </row>
    <row r="6470">
      <c r="B6470" s="497"/>
      <c r="H6470" s="500"/>
      <c r="O6470" s="500"/>
      <c r="Q6470" s="498" t="s">
        <v>213</v>
      </c>
      <c r="S6470" s="499"/>
    </row>
    <row r="6471">
      <c r="B6471" s="497"/>
      <c r="H6471" s="500"/>
      <c r="O6471" s="500"/>
      <c r="Q6471" s="498" t="s">
        <v>213</v>
      </c>
      <c r="S6471" s="499"/>
    </row>
    <row r="6472">
      <c r="B6472" s="497"/>
      <c r="H6472" s="500"/>
      <c r="O6472" s="500"/>
      <c r="Q6472" s="498" t="s">
        <v>213</v>
      </c>
      <c r="S6472" s="499"/>
    </row>
    <row r="6473">
      <c r="B6473" s="497"/>
      <c r="H6473" s="500"/>
      <c r="O6473" s="500"/>
      <c r="Q6473" s="498" t="s">
        <v>213</v>
      </c>
      <c r="S6473" s="499"/>
    </row>
    <row r="6474">
      <c r="B6474" s="497"/>
      <c r="H6474" s="500"/>
      <c r="O6474" s="500"/>
      <c r="Q6474" s="498" t="s">
        <v>213</v>
      </c>
      <c r="S6474" s="499"/>
    </row>
    <row r="6475">
      <c r="B6475" s="497"/>
      <c r="H6475" s="500"/>
      <c r="O6475" s="500"/>
      <c r="Q6475" s="498" t="s">
        <v>213</v>
      </c>
      <c r="S6475" s="499"/>
    </row>
    <row r="6476">
      <c r="B6476" s="497"/>
      <c r="H6476" s="500"/>
      <c r="O6476" s="500"/>
      <c r="Q6476" s="498" t="s">
        <v>213</v>
      </c>
      <c r="S6476" s="499"/>
    </row>
    <row r="6477">
      <c r="B6477" s="497"/>
      <c r="H6477" s="500"/>
      <c r="O6477" s="500"/>
      <c r="Q6477" s="498" t="s">
        <v>213</v>
      </c>
      <c r="S6477" s="499"/>
    </row>
    <row r="6478">
      <c r="B6478" s="497"/>
      <c r="H6478" s="500"/>
      <c r="O6478" s="500"/>
      <c r="Q6478" s="498" t="s">
        <v>213</v>
      </c>
      <c r="S6478" s="499"/>
    </row>
    <row r="6479">
      <c r="B6479" s="497"/>
      <c r="H6479" s="500"/>
      <c r="O6479" s="500"/>
      <c r="Q6479" s="498" t="s">
        <v>213</v>
      </c>
      <c r="S6479" s="499"/>
    </row>
    <row r="6480">
      <c r="B6480" s="497"/>
      <c r="H6480" s="500"/>
      <c r="O6480" s="500"/>
      <c r="Q6480" s="498" t="s">
        <v>213</v>
      </c>
      <c r="S6480" s="499"/>
    </row>
    <row r="6481">
      <c r="B6481" s="497"/>
      <c r="H6481" s="500"/>
      <c r="O6481" s="500"/>
      <c r="Q6481" s="498" t="s">
        <v>213</v>
      </c>
      <c r="S6481" s="499"/>
    </row>
    <row r="6482">
      <c r="B6482" s="497"/>
      <c r="H6482" s="500"/>
      <c r="O6482" s="500"/>
      <c r="Q6482" s="498" t="s">
        <v>213</v>
      </c>
      <c r="S6482" s="499"/>
    </row>
    <row r="6483">
      <c r="B6483" s="497"/>
      <c r="H6483" s="500"/>
      <c r="O6483" s="500"/>
      <c r="Q6483" s="498" t="s">
        <v>213</v>
      </c>
      <c r="S6483" s="499"/>
    </row>
    <row r="6484">
      <c r="B6484" s="497"/>
      <c r="H6484" s="500"/>
      <c r="O6484" s="500"/>
      <c r="Q6484" s="498" t="s">
        <v>213</v>
      </c>
      <c r="S6484" s="499"/>
    </row>
    <row r="6485">
      <c r="B6485" s="497"/>
      <c r="H6485" s="500"/>
      <c r="O6485" s="500"/>
      <c r="Q6485" s="498" t="s">
        <v>213</v>
      </c>
      <c r="S6485" s="499"/>
    </row>
    <row r="6486">
      <c r="B6486" s="497"/>
      <c r="H6486" s="500"/>
      <c r="O6486" s="500"/>
      <c r="Q6486" s="498" t="s">
        <v>213</v>
      </c>
      <c r="S6486" s="499"/>
    </row>
    <row r="6487">
      <c r="B6487" s="497"/>
      <c r="H6487" s="500"/>
      <c r="O6487" s="500"/>
      <c r="Q6487" s="498" t="s">
        <v>213</v>
      </c>
      <c r="S6487" s="499"/>
    </row>
    <row r="6488">
      <c r="B6488" s="497"/>
      <c r="H6488" s="500"/>
      <c r="O6488" s="500"/>
      <c r="Q6488" s="498" t="s">
        <v>213</v>
      </c>
      <c r="S6488" s="499"/>
    </row>
    <row r="6489">
      <c r="B6489" s="497"/>
      <c r="H6489" s="500"/>
      <c r="O6489" s="500"/>
      <c r="Q6489" s="498" t="s">
        <v>213</v>
      </c>
      <c r="S6489" s="499"/>
    </row>
    <row r="6490">
      <c r="B6490" s="497"/>
      <c r="H6490" s="500"/>
      <c r="O6490" s="500"/>
      <c r="Q6490" s="498" t="s">
        <v>213</v>
      </c>
      <c r="S6490" s="499"/>
    </row>
    <row r="6491">
      <c r="B6491" s="497"/>
      <c r="H6491" s="500"/>
      <c r="O6491" s="500"/>
      <c r="Q6491" s="498" t="s">
        <v>213</v>
      </c>
      <c r="S6491" s="499"/>
    </row>
    <row r="6492">
      <c r="B6492" s="497"/>
      <c r="H6492" s="500"/>
      <c r="O6492" s="500"/>
      <c r="Q6492" s="498" t="s">
        <v>213</v>
      </c>
      <c r="S6492" s="499"/>
    </row>
    <row r="6493">
      <c r="B6493" s="497"/>
      <c r="H6493" s="500"/>
      <c r="O6493" s="500"/>
      <c r="Q6493" s="498" t="s">
        <v>213</v>
      </c>
      <c r="S6493" s="499"/>
    </row>
    <row r="6494">
      <c r="B6494" s="497"/>
      <c r="H6494" s="500"/>
      <c r="O6494" s="500"/>
      <c r="Q6494" s="498" t="s">
        <v>213</v>
      </c>
      <c r="S6494" s="499"/>
    </row>
    <row r="6495">
      <c r="B6495" s="497"/>
      <c r="H6495" s="500"/>
      <c r="O6495" s="500"/>
      <c r="Q6495" s="498" t="s">
        <v>213</v>
      </c>
      <c r="S6495" s="499"/>
    </row>
    <row r="6496">
      <c r="B6496" s="497"/>
      <c r="H6496" s="500"/>
      <c r="O6496" s="500"/>
      <c r="Q6496" s="498" t="s">
        <v>213</v>
      </c>
      <c r="S6496" s="499"/>
    </row>
    <row r="6497">
      <c r="B6497" s="497"/>
      <c r="H6497" s="500"/>
      <c r="O6497" s="500"/>
      <c r="Q6497" s="498" t="s">
        <v>213</v>
      </c>
      <c r="S6497" s="499"/>
    </row>
    <row r="6498">
      <c r="B6498" s="497"/>
      <c r="H6498" s="500"/>
      <c r="O6498" s="500"/>
      <c r="Q6498" s="498" t="s">
        <v>213</v>
      </c>
      <c r="S6498" s="499"/>
    </row>
    <row r="6499">
      <c r="B6499" s="497"/>
      <c r="H6499" s="500"/>
      <c r="O6499" s="500"/>
      <c r="Q6499" s="498" t="s">
        <v>213</v>
      </c>
      <c r="S6499" s="499"/>
    </row>
    <row r="6500">
      <c r="B6500" s="497"/>
      <c r="H6500" s="500"/>
      <c r="O6500" s="500"/>
      <c r="Q6500" s="498" t="s">
        <v>213</v>
      </c>
      <c r="S6500" s="499"/>
    </row>
    <row r="6501">
      <c r="B6501" s="497"/>
      <c r="H6501" s="500"/>
      <c r="O6501" s="500"/>
      <c r="Q6501" s="498" t="s">
        <v>213</v>
      </c>
      <c r="S6501" s="499"/>
    </row>
    <row r="6502">
      <c r="B6502" s="497"/>
      <c r="H6502" s="500"/>
      <c r="O6502" s="500"/>
      <c r="Q6502" s="498" t="s">
        <v>213</v>
      </c>
      <c r="S6502" s="499"/>
    </row>
    <row r="6503">
      <c r="B6503" s="497"/>
      <c r="H6503" s="500"/>
      <c r="O6503" s="500"/>
      <c r="Q6503" s="498" t="s">
        <v>213</v>
      </c>
      <c r="S6503" s="499"/>
    </row>
    <row r="6504">
      <c r="B6504" s="497"/>
      <c r="H6504" s="500"/>
      <c r="O6504" s="500"/>
      <c r="Q6504" s="498" t="s">
        <v>213</v>
      </c>
      <c r="S6504" s="499"/>
    </row>
    <row r="6505">
      <c r="B6505" s="497"/>
      <c r="H6505" s="500"/>
      <c r="O6505" s="500"/>
      <c r="Q6505" s="498" t="s">
        <v>213</v>
      </c>
      <c r="S6505" s="499"/>
    </row>
    <row r="6506">
      <c r="B6506" s="497"/>
      <c r="H6506" s="500"/>
      <c r="O6506" s="500"/>
      <c r="Q6506" s="498" t="s">
        <v>213</v>
      </c>
      <c r="S6506" s="499"/>
    </row>
    <row r="6507">
      <c r="B6507" s="497"/>
      <c r="H6507" s="500"/>
      <c r="O6507" s="500"/>
      <c r="Q6507" s="498" t="s">
        <v>213</v>
      </c>
      <c r="S6507" s="499"/>
    </row>
    <row r="6508">
      <c r="B6508" s="497"/>
      <c r="H6508" s="500"/>
      <c r="O6508" s="500"/>
      <c r="Q6508" s="498" t="s">
        <v>213</v>
      </c>
      <c r="S6508" s="499"/>
    </row>
    <row r="6509">
      <c r="B6509" s="497"/>
      <c r="H6509" s="500"/>
      <c r="O6509" s="500"/>
      <c r="Q6509" s="498" t="s">
        <v>213</v>
      </c>
      <c r="S6509" s="499"/>
    </row>
    <row r="6510">
      <c r="B6510" s="497"/>
      <c r="H6510" s="500"/>
      <c r="O6510" s="500"/>
      <c r="Q6510" s="498" t="s">
        <v>213</v>
      </c>
      <c r="S6510" s="499"/>
    </row>
    <row r="6511">
      <c r="B6511" s="497"/>
      <c r="H6511" s="500"/>
      <c r="O6511" s="500"/>
      <c r="Q6511" s="498" t="s">
        <v>213</v>
      </c>
      <c r="S6511" s="499"/>
    </row>
    <row r="6512">
      <c r="B6512" s="497"/>
      <c r="H6512" s="500"/>
      <c r="O6512" s="500"/>
      <c r="Q6512" s="498" t="s">
        <v>213</v>
      </c>
      <c r="S6512" s="499"/>
    </row>
    <row r="6513">
      <c r="B6513" s="497"/>
      <c r="H6513" s="500"/>
      <c r="O6513" s="500"/>
      <c r="Q6513" s="498" t="s">
        <v>213</v>
      </c>
      <c r="S6513" s="499"/>
    </row>
    <row r="6514">
      <c r="B6514" s="497"/>
      <c r="H6514" s="500"/>
      <c r="O6514" s="500"/>
      <c r="Q6514" s="498" t="s">
        <v>213</v>
      </c>
      <c r="S6514" s="499"/>
    </row>
    <row r="6515">
      <c r="B6515" s="497"/>
      <c r="H6515" s="500"/>
      <c r="O6515" s="500"/>
      <c r="Q6515" s="498" t="s">
        <v>213</v>
      </c>
      <c r="S6515" s="499"/>
    </row>
    <row r="6516">
      <c r="B6516" s="497"/>
      <c r="H6516" s="500"/>
      <c r="O6516" s="500"/>
      <c r="Q6516" s="498" t="s">
        <v>213</v>
      </c>
      <c r="S6516" s="499"/>
    </row>
    <row r="6517">
      <c r="B6517" s="497"/>
      <c r="H6517" s="500"/>
      <c r="O6517" s="500"/>
      <c r="Q6517" s="498" t="s">
        <v>213</v>
      </c>
      <c r="S6517" s="499"/>
    </row>
    <row r="6518">
      <c r="B6518" s="497"/>
      <c r="H6518" s="500"/>
      <c r="O6518" s="500"/>
      <c r="Q6518" s="498" t="s">
        <v>213</v>
      </c>
      <c r="S6518" s="499"/>
    </row>
    <row r="6519">
      <c r="B6519" s="497"/>
      <c r="H6519" s="500"/>
      <c r="O6519" s="500"/>
      <c r="Q6519" s="498" t="s">
        <v>213</v>
      </c>
      <c r="S6519" s="499"/>
    </row>
    <row r="6520">
      <c r="B6520" s="497"/>
      <c r="H6520" s="500"/>
      <c r="O6520" s="500"/>
      <c r="Q6520" s="498" t="s">
        <v>213</v>
      </c>
      <c r="S6520" s="499"/>
    </row>
    <row r="6521">
      <c r="B6521" s="497"/>
      <c r="H6521" s="500"/>
      <c r="O6521" s="500"/>
      <c r="Q6521" s="498" t="s">
        <v>213</v>
      </c>
      <c r="S6521" s="499"/>
    </row>
    <row r="6522">
      <c r="B6522" s="497"/>
      <c r="H6522" s="500"/>
      <c r="O6522" s="500"/>
      <c r="Q6522" s="498" t="s">
        <v>213</v>
      </c>
      <c r="S6522" s="499"/>
    </row>
    <row r="6523">
      <c r="B6523" s="497"/>
      <c r="H6523" s="500"/>
      <c r="O6523" s="500"/>
      <c r="Q6523" s="498" t="s">
        <v>213</v>
      </c>
      <c r="S6523" s="499"/>
    </row>
    <row r="6524">
      <c r="B6524" s="497"/>
      <c r="H6524" s="500"/>
      <c r="O6524" s="500"/>
      <c r="Q6524" s="498" t="s">
        <v>213</v>
      </c>
      <c r="S6524" s="499"/>
    </row>
    <row r="6525">
      <c r="B6525" s="497"/>
      <c r="H6525" s="500"/>
      <c r="O6525" s="500"/>
      <c r="Q6525" s="498" t="s">
        <v>213</v>
      </c>
      <c r="S6525" s="499"/>
    </row>
    <row r="6526">
      <c r="B6526" s="497"/>
      <c r="H6526" s="500"/>
      <c r="O6526" s="500"/>
      <c r="Q6526" s="498" t="s">
        <v>213</v>
      </c>
      <c r="S6526" s="499"/>
    </row>
    <row r="6527">
      <c r="B6527" s="497"/>
      <c r="H6527" s="500"/>
      <c r="O6527" s="500"/>
      <c r="Q6527" s="498" t="s">
        <v>213</v>
      </c>
      <c r="S6527" s="499"/>
    </row>
    <row r="6528">
      <c r="B6528" s="497"/>
      <c r="H6528" s="500"/>
      <c r="O6528" s="500"/>
      <c r="Q6528" s="498" t="s">
        <v>213</v>
      </c>
      <c r="S6528" s="499"/>
    </row>
    <row r="6529">
      <c r="B6529" s="497"/>
      <c r="H6529" s="500"/>
      <c r="O6529" s="500"/>
      <c r="Q6529" s="498" t="s">
        <v>213</v>
      </c>
      <c r="S6529" s="499"/>
    </row>
    <row r="6530">
      <c r="B6530" s="497"/>
      <c r="H6530" s="500"/>
      <c r="O6530" s="500"/>
      <c r="Q6530" s="498" t="s">
        <v>213</v>
      </c>
      <c r="S6530" s="499"/>
    </row>
    <row r="6531">
      <c r="B6531" s="497"/>
      <c r="H6531" s="500"/>
      <c r="O6531" s="500"/>
      <c r="Q6531" s="498" t="s">
        <v>213</v>
      </c>
      <c r="S6531" s="499"/>
    </row>
    <row r="6532">
      <c r="B6532" s="497"/>
      <c r="H6532" s="500"/>
      <c r="O6532" s="500"/>
      <c r="Q6532" s="498" t="s">
        <v>213</v>
      </c>
      <c r="S6532" s="499"/>
    </row>
    <row r="6533">
      <c r="B6533" s="497"/>
      <c r="H6533" s="500"/>
      <c r="O6533" s="500"/>
      <c r="Q6533" s="498" t="s">
        <v>213</v>
      </c>
      <c r="S6533" s="499"/>
    </row>
    <row r="6534">
      <c r="B6534" s="497"/>
      <c r="H6534" s="500"/>
      <c r="O6534" s="500"/>
      <c r="Q6534" s="498" t="s">
        <v>213</v>
      </c>
      <c r="S6534" s="499"/>
    </row>
    <row r="6535">
      <c r="B6535" s="497"/>
      <c r="H6535" s="500"/>
      <c r="O6535" s="500"/>
      <c r="Q6535" s="498" t="s">
        <v>213</v>
      </c>
      <c r="S6535" s="499"/>
    </row>
    <row r="6536">
      <c r="B6536" s="497"/>
      <c r="H6536" s="500"/>
      <c r="O6536" s="500"/>
      <c r="Q6536" s="498" t="s">
        <v>213</v>
      </c>
      <c r="S6536" s="499"/>
    </row>
    <row r="6537">
      <c r="B6537" s="497"/>
      <c r="H6537" s="500"/>
      <c r="O6537" s="500"/>
      <c r="Q6537" s="498" t="s">
        <v>213</v>
      </c>
      <c r="S6537" s="499"/>
    </row>
    <row r="6538">
      <c r="B6538" s="497"/>
      <c r="H6538" s="500"/>
      <c r="O6538" s="500"/>
      <c r="Q6538" s="498" t="s">
        <v>213</v>
      </c>
      <c r="S6538" s="499"/>
    </row>
    <row r="6539">
      <c r="B6539" s="497"/>
      <c r="H6539" s="500"/>
      <c r="O6539" s="500"/>
      <c r="Q6539" s="498" t="s">
        <v>213</v>
      </c>
      <c r="S6539" s="499"/>
    </row>
    <row r="6540">
      <c r="B6540" s="497"/>
      <c r="H6540" s="500"/>
      <c r="O6540" s="500"/>
      <c r="Q6540" s="498" t="s">
        <v>213</v>
      </c>
      <c r="S6540" s="499"/>
    </row>
    <row r="6541">
      <c r="B6541" s="497"/>
      <c r="H6541" s="500"/>
      <c r="O6541" s="500"/>
      <c r="Q6541" s="498" t="s">
        <v>213</v>
      </c>
      <c r="S6541" s="499"/>
    </row>
    <row r="6542">
      <c r="B6542" s="497"/>
      <c r="H6542" s="500"/>
      <c r="O6542" s="500"/>
      <c r="Q6542" s="498" t="s">
        <v>213</v>
      </c>
      <c r="S6542" s="499"/>
    </row>
    <row r="6543">
      <c r="B6543" s="497"/>
      <c r="H6543" s="500"/>
      <c r="O6543" s="500"/>
      <c r="Q6543" s="498" t="s">
        <v>213</v>
      </c>
      <c r="S6543" s="499"/>
    </row>
    <row r="6544">
      <c r="B6544" s="497"/>
      <c r="H6544" s="500"/>
      <c r="O6544" s="500"/>
      <c r="Q6544" s="498" t="s">
        <v>213</v>
      </c>
      <c r="S6544" s="499"/>
    </row>
    <row r="6545">
      <c r="B6545" s="497"/>
      <c r="H6545" s="500"/>
      <c r="O6545" s="500"/>
      <c r="Q6545" s="498" t="s">
        <v>213</v>
      </c>
      <c r="S6545" s="499"/>
    </row>
    <row r="6546">
      <c r="B6546" s="497"/>
      <c r="H6546" s="500"/>
      <c r="O6546" s="500"/>
      <c r="Q6546" s="498" t="s">
        <v>213</v>
      </c>
      <c r="S6546" s="499"/>
    </row>
    <row r="6547">
      <c r="B6547" s="497"/>
      <c r="H6547" s="500"/>
      <c r="O6547" s="500"/>
      <c r="Q6547" s="498" t="s">
        <v>213</v>
      </c>
      <c r="S6547" s="499"/>
    </row>
    <row r="6548">
      <c r="B6548" s="497"/>
      <c r="H6548" s="500"/>
      <c r="O6548" s="500"/>
      <c r="Q6548" s="498" t="s">
        <v>213</v>
      </c>
      <c r="S6548" s="499"/>
    </row>
    <row r="6549">
      <c r="B6549" s="497"/>
      <c r="H6549" s="500"/>
      <c r="O6549" s="500"/>
      <c r="Q6549" s="498" t="s">
        <v>213</v>
      </c>
      <c r="S6549" s="499"/>
    </row>
    <row r="6550">
      <c r="B6550" s="497"/>
      <c r="H6550" s="500"/>
      <c r="O6550" s="500"/>
      <c r="Q6550" s="498" t="s">
        <v>213</v>
      </c>
      <c r="S6550" s="499"/>
    </row>
    <row r="6551">
      <c r="B6551" s="497"/>
      <c r="H6551" s="500"/>
      <c r="O6551" s="500"/>
      <c r="Q6551" s="498" t="s">
        <v>213</v>
      </c>
      <c r="S6551" s="499"/>
    </row>
    <row r="6552">
      <c r="B6552" s="497"/>
      <c r="H6552" s="500"/>
      <c r="O6552" s="500"/>
      <c r="Q6552" s="498" t="s">
        <v>213</v>
      </c>
      <c r="S6552" s="499"/>
    </row>
    <row r="6553">
      <c r="B6553" s="497"/>
      <c r="H6553" s="500"/>
      <c r="O6553" s="500"/>
      <c r="Q6553" s="498" t="s">
        <v>213</v>
      </c>
      <c r="S6553" s="499"/>
    </row>
    <row r="6554">
      <c r="B6554" s="497"/>
      <c r="H6554" s="500"/>
      <c r="O6554" s="500"/>
      <c r="Q6554" s="498" t="s">
        <v>213</v>
      </c>
      <c r="S6554" s="499"/>
    </row>
    <row r="6555">
      <c r="B6555" s="497"/>
      <c r="H6555" s="500"/>
      <c r="O6555" s="500"/>
      <c r="Q6555" s="498" t="s">
        <v>213</v>
      </c>
      <c r="S6555" s="499"/>
    </row>
    <row r="6556">
      <c r="B6556" s="497"/>
      <c r="H6556" s="500"/>
      <c r="O6556" s="500"/>
      <c r="Q6556" s="498" t="s">
        <v>213</v>
      </c>
      <c r="S6556" s="499"/>
    </row>
    <row r="6557">
      <c r="B6557" s="497"/>
      <c r="H6557" s="500"/>
      <c r="O6557" s="500"/>
      <c r="Q6557" s="498" t="s">
        <v>213</v>
      </c>
      <c r="S6557" s="499"/>
    </row>
    <row r="6558">
      <c r="B6558" s="497"/>
      <c r="H6558" s="500"/>
      <c r="O6558" s="500"/>
      <c r="Q6558" s="498" t="s">
        <v>213</v>
      </c>
      <c r="S6558" s="499"/>
    </row>
    <row r="6559">
      <c r="B6559" s="497"/>
      <c r="H6559" s="500"/>
      <c r="O6559" s="500"/>
      <c r="Q6559" s="498" t="s">
        <v>213</v>
      </c>
      <c r="S6559" s="499"/>
    </row>
    <row r="6560">
      <c r="B6560" s="497"/>
      <c r="H6560" s="500"/>
      <c r="O6560" s="500"/>
      <c r="Q6560" s="498" t="s">
        <v>213</v>
      </c>
      <c r="S6560" s="499"/>
    </row>
    <row r="6561">
      <c r="B6561" s="497"/>
      <c r="H6561" s="500"/>
      <c r="O6561" s="500"/>
      <c r="Q6561" s="498" t="s">
        <v>213</v>
      </c>
      <c r="S6561" s="499"/>
    </row>
    <row r="6562">
      <c r="B6562" s="497"/>
      <c r="H6562" s="500"/>
      <c r="O6562" s="500"/>
      <c r="Q6562" s="498" t="s">
        <v>213</v>
      </c>
      <c r="S6562" s="499"/>
    </row>
    <row r="6563">
      <c r="B6563" s="497"/>
      <c r="H6563" s="500"/>
      <c r="O6563" s="500"/>
      <c r="Q6563" s="498" t="s">
        <v>213</v>
      </c>
      <c r="S6563" s="499"/>
    </row>
    <row r="6564">
      <c r="B6564" s="497"/>
      <c r="H6564" s="500"/>
      <c r="O6564" s="500"/>
      <c r="Q6564" s="498" t="s">
        <v>213</v>
      </c>
      <c r="S6564" s="499"/>
    </row>
    <row r="6565">
      <c r="B6565" s="497"/>
      <c r="H6565" s="500"/>
      <c r="O6565" s="500"/>
      <c r="Q6565" s="498" t="s">
        <v>213</v>
      </c>
      <c r="S6565" s="499"/>
    </row>
    <row r="6566">
      <c r="B6566" s="497"/>
      <c r="H6566" s="500"/>
      <c r="O6566" s="500"/>
      <c r="Q6566" s="498" t="s">
        <v>213</v>
      </c>
      <c r="S6566" s="499"/>
    </row>
    <row r="6567">
      <c r="B6567" s="497"/>
      <c r="H6567" s="500"/>
      <c r="O6567" s="500"/>
      <c r="Q6567" s="498" t="s">
        <v>213</v>
      </c>
      <c r="S6567" s="499"/>
    </row>
    <row r="6568">
      <c r="B6568" s="497"/>
      <c r="H6568" s="500"/>
      <c r="O6568" s="500"/>
      <c r="Q6568" s="498" t="s">
        <v>213</v>
      </c>
      <c r="S6568" s="499"/>
    </row>
    <row r="6569">
      <c r="B6569" s="497"/>
      <c r="H6569" s="500"/>
      <c r="O6569" s="500"/>
      <c r="Q6569" s="498" t="s">
        <v>213</v>
      </c>
      <c r="S6569" s="499"/>
    </row>
    <row r="6570">
      <c r="B6570" s="497"/>
      <c r="H6570" s="500"/>
      <c r="O6570" s="500"/>
      <c r="Q6570" s="498" t="s">
        <v>213</v>
      </c>
      <c r="S6570" s="499"/>
    </row>
    <row r="6571">
      <c r="B6571" s="497"/>
      <c r="H6571" s="500"/>
      <c r="O6571" s="500"/>
      <c r="Q6571" s="498" t="s">
        <v>213</v>
      </c>
      <c r="S6571" s="499"/>
    </row>
    <row r="6572">
      <c r="B6572" s="497"/>
      <c r="H6572" s="500"/>
      <c r="O6572" s="500"/>
      <c r="Q6572" s="498" t="s">
        <v>213</v>
      </c>
      <c r="S6572" s="499"/>
    </row>
    <row r="6573">
      <c r="B6573" s="497"/>
      <c r="H6573" s="500"/>
      <c r="O6573" s="500"/>
      <c r="Q6573" s="498" t="s">
        <v>213</v>
      </c>
      <c r="S6573" s="499"/>
    </row>
    <row r="6574">
      <c r="B6574" s="497"/>
      <c r="H6574" s="500"/>
      <c r="O6574" s="500"/>
      <c r="Q6574" s="498" t="s">
        <v>213</v>
      </c>
      <c r="S6574" s="499"/>
    </row>
    <row r="6575">
      <c r="B6575" s="497"/>
      <c r="H6575" s="500"/>
      <c r="O6575" s="500"/>
      <c r="Q6575" s="498" t="s">
        <v>213</v>
      </c>
      <c r="S6575" s="499"/>
    </row>
    <row r="6576">
      <c r="B6576" s="497"/>
      <c r="H6576" s="500"/>
      <c r="O6576" s="500"/>
      <c r="Q6576" s="498" t="s">
        <v>213</v>
      </c>
      <c r="S6576" s="499"/>
    </row>
    <row r="6577">
      <c r="B6577" s="497"/>
      <c r="H6577" s="500"/>
      <c r="O6577" s="500"/>
      <c r="Q6577" s="498" t="s">
        <v>213</v>
      </c>
      <c r="S6577" s="499"/>
    </row>
    <row r="6578">
      <c r="B6578" s="497"/>
      <c r="H6578" s="500"/>
      <c r="O6578" s="500"/>
      <c r="Q6578" s="498" t="s">
        <v>213</v>
      </c>
      <c r="S6578" s="499"/>
    </row>
    <row r="6579">
      <c r="B6579" s="497"/>
      <c r="H6579" s="500"/>
      <c r="O6579" s="500"/>
      <c r="Q6579" s="498" t="s">
        <v>213</v>
      </c>
      <c r="S6579" s="499"/>
    </row>
    <row r="6580">
      <c r="B6580" s="497"/>
      <c r="H6580" s="500"/>
      <c r="O6580" s="500"/>
      <c r="Q6580" s="498" t="s">
        <v>213</v>
      </c>
      <c r="S6580" s="499"/>
    </row>
    <row r="6581">
      <c r="B6581" s="497"/>
      <c r="H6581" s="500"/>
      <c r="O6581" s="500"/>
      <c r="Q6581" s="498" t="s">
        <v>213</v>
      </c>
      <c r="S6581" s="499"/>
    </row>
    <row r="6582">
      <c r="B6582" s="497"/>
      <c r="H6582" s="500"/>
      <c r="O6582" s="500"/>
      <c r="Q6582" s="498" t="s">
        <v>213</v>
      </c>
      <c r="S6582" s="499"/>
    </row>
    <row r="6583">
      <c r="B6583" s="497"/>
      <c r="H6583" s="500"/>
      <c r="O6583" s="500"/>
      <c r="Q6583" s="498" t="s">
        <v>213</v>
      </c>
      <c r="S6583" s="499"/>
    </row>
    <row r="6584">
      <c r="B6584" s="497"/>
      <c r="H6584" s="500"/>
      <c r="O6584" s="500"/>
      <c r="Q6584" s="498" t="s">
        <v>213</v>
      </c>
      <c r="S6584" s="499"/>
    </row>
    <row r="6585">
      <c r="B6585" s="497"/>
      <c r="H6585" s="500"/>
      <c r="O6585" s="500"/>
      <c r="Q6585" s="498" t="s">
        <v>213</v>
      </c>
      <c r="S6585" s="499"/>
    </row>
    <row r="6586">
      <c r="B6586" s="497"/>
      <c r="H6586" s="500"/>
      <c r="O6586" s="500"/>
      <c r="Q6586" s="498" t="s">
        <v>213</v>
      </c>
      <c r="S6586" s="499"/>
    </row>
    <row r="6587">
      <c r="B6587" s="497"/>
      <c r="H6587" s="500"/>
      <c r="O6587" s="500"/>
      <c r="Q6587" s="498" t="s">
        <v>213</v>
      </c>
      <c r="S6587" s="499"/>
    </row>
    <row r="6588">
      <c r="B6588" s="497"/>
      <c r="H6588" s="500"/>
      <c r="O6588" s="500"/>
      <c r="Q6588" s="498" t="s">
        <v>213</v>
      </c>
      <c r="S6588" s="499"/>
    </row>
    <row r="6589">
      <c r="B6589" s="497"/>
      <c r="H6589" s="500"/>
      <c r="O6589" s="500"/>
      <c r="Q6589" s="498" t="s">
        <v>213</v>
      </c>
      <c r="S6589" s="499"/>
    </row>
    <row r="6590">
      <c r="B6590" s="497"/>
      <c r="H6590" s="500"/>
      <c r="O6590" s="500"/>
      <c r="Q6590" s="498" t="s">
        <v>213</v>
      </c>
      <c r="S6590" s="499"/>
    </row>
    <row r="6591">
      <c r="B6591" s="497"/>
      <c r="H6591" s="500"/>
      <c r="O6591" s="500"/>
      <c r="Q6591" s="498" t="s">
        <v>213</v>
      </c>
      <c r="S6591" s="499"/>
    </row>
    <row r="6592">
      <c r="B6592" s="497"/>
      <c r="H6592" s="500"/>
      <c r="O6592" s="500"/>
      <c r="Q6592" s="498" t="s">
        <v>213</v>
      </c>
      <c r="S6592" s="499"/>
    </row>
    <row r="6593">
      <c r="B6593" s="497"/>
      <c r="H6593" s="500"/>
      <c r="O6593" s="500"/>
      <c r="Q6593" s="498" t="s">
        <v>213</v>
      </c>
      <c r="S6593" s="499"/>
    </row>
    <row r="6594">
      <c r="B6594" s="497"/>
      <c r="H6594" s="500"/>
      <c r="O6594" s="500"/>
      <c r="Q6594" s="498" t="s">
        <v>213</v>
      </c>
      <c r="S6594" s="499"/>
    </row>
    <row r="6595">
      <c r="B6595" s="497"/>
      <c r="H6595" s="500"/>
      <c r="O6595" s="500"/>
      <c r="Q6595" s="498" t="s">
        <v>213</v>
      </c>
      <c r="S6595" s="499"/>
    </row>
    <row r="6596">
      <c r="B6596" s="497"/>
      <c r="H6596" s="500"/>
      <c r="O6596" s="500"/>
      <c r="Q6596" s="498" t="s">
        <v>213</v>
      </c>
      <c r="S6596" s="499"/>
    </row>
    <row r="6597">
      <c r="B6597" s="497"/>
      <c r="H6597" s="500"/>
      <c r="O6597" s="500"/>
      <c r="Q6597" s="498" t="s">
        <v>213</v>
      </c>
      <c r="S6597" s="499"/>
    </row>
    <row r="6598">
      <c r="B6598" s="497"/>
      <c r="H6598" s="500"/>
      <c r="O6598" s="500"/>
      <c r="Q6598" s="498" t="s">
        <v>213</v>
      </c>
      <c r="S6598" s="499"/>
    </row>
    <row r="6599">
      <c r="B6599" s="497"/>
      <c r="H6599" s="500"/>
      <c r="O6599" s="500"/>
      <c r="Q6599" s="498" t="s">
        <v>213</v>
      </c>
      <c r="S6599" s="499"/>
    </row>
    <row r="6600">
      <c r="B6600" s="497"/>
      <c r="H6600" s="500"/>
      <c r="O6600" s="500"/>
      <c r="Q6600" s="498" t="s">
        <v>213</v>
      </c>
      <c r="S6600" s="499"/>
    </row>
    <row r="6601">
      <c r="B6601" s="497"/>
      <c r="H6601" s="500"/>
      <c r="O6601" s="500"/>
      <c r="Q6601" s="498" t="s">
        <v>213</v>
      </c>
      <c r="S6601" s="499"/>
    </row>
    <row r="6602">
      <c r="B6602" s="497"/>
      <c r="H6602" s="500"/>
      <c r="O6602" s="500"/>
      <c r="Q6602" s="498" t="s">
        <v>213</v>
      </c>
      <c r="S6602" s="499"/>
    </row>
    <row r="6603">
      <c r="B6603" s="497"/>
      <c r="H6603" s="500"/>
      <c r="O6603" s="500"/>
      <c r="Q6603" s="498" t="s">
        <v>213</v>
      </c>
      <c r="S6603" s="499"/>
    </row>
    <row r="6604">
      <c r="B6604" s="497"/>
      <c r="H6604" s="500"/>
      <c r="O6604" s="500"/>
      <c r="Q6604" s="498" t="s">
        <v>213</v>
      </c>
      <c r="S6604" s="499"/>
    </row>
    <row r="6605">
      <c r="B6605" s="497"/>
      <c r="H6605" s="500"/>
      <c r="O6605" s="500"/>
      <c r="Q6605" s="498" t="s">
        <v>213</v>
      </c>
      <c r="S6605" s="499"/>
    </row>
    <row r="6606">
      <c r="B6606" s="497"/>
      <c r="H6606" s="500"/>
      <c r="O6606" s="500"/>
      <c r="Q6606" s="498" t="s">
        <v>213</v>
      </c>
      <c r="S6606" s="499"/>
    </row>
    <row r="6607">
      <c r="B6607" s="497"/>
      <c r="H6607" s="500"/>
      <c r="O6607" s="500"/>
      <c r="Q6607" s="498" t="s">
        <v>213</v>
      </c>
      <c r="S6607" s="499"/>
    </row>
    <row r="6608">
      <c r="B6608" s="497"/>
      <c r="H6608" s="500"/>
      <c r="O6608" s="500"/>
      <c r="Q6608" s="498" t="s">
        <v>213</v>
      </c>
      <c r="S6608" s="499"/>
    </row>
    <row r="6609">
      <c r="B6609" s="497"/>
      <c r="H6609" s="500"/>
      <c r="O6609" s="500"/>
      <c r="Q6609" s="498" t="s">
        <v>213</v>
      </c>
      <c r="S6609" s="499"/>
    </row>
    <row r="6610">
      <c r="B6610" s="497"/>
      <c r="H6610" s="500"/>
      <c r="O6610" s="500"/>
      <c r="Q6610" s="498" t="s">
        <v>213</v>
      </c>
      <c r="S6610" s="499"/>
    </row>
    <row r="6611">
      <c r="B6611" s="497"/>
      <c r="H6611" s="500"/>
      <c r="O6611" s="500"/>
      <c r="Q6611" s="498" t="s">
        <v>213</v>
      </c>
      <c r="S6611" s="499"/>
    </row>
    <row r="6612">
      <c r="B6612" s="497"/>
      <c r="H6612" s="500"/>
      <c r="O6612" s="500"/>
      <c r="Q6612" s="498" t="s">
        <v>213</v>
      </c>
      <c r="S6612" s="499"/>
    </row>
    <row r="6613">
      <c r="B6613" s="497"/>
      <c r="H6613" s="500"/>
      <c r="O6613" s="500"/>
      <c r="Q6613" s="498" t="s">
        <v>213</v>
      </c>
      <c r="S6613" s="499"/>
    </row>
    <row r="6614">
      <c r="B6614" s="497"/>
      <c r="H6614" s="500"/>
      <c r="O6614" s="500"/>
      <c r="Q6614" s="498" t="s">
        <v>213</v>
      </c>
      <c r="S6614" s="499"/>
    </row>
    <row r="6615">
      <c r="B6615" s="497"/>
      <c r="H6615" s="500"/>
      <c r="O6615" s="500"/>
      <c r="Q6615" s="498" t="s">
        <v>213</v>
      </c>
      <c r="S6615" s="499"/>
    </row>
    <row r="6616">
      <c r="B6616" s="497"/>
      <c r="H6616" s="500"/>
      <c r="O6616" s="500"/>
      <c r="Q6616" s="498" t="s">
        <v>213</v>
      </c>
      <c r="S6616" s="499"/>
    </row>
    <row r="6617">
      <c r="B6617" s="497"/>
      <c r="H6617" s="500"/>
      <c r="O6617" s="500"/>
      <c r="Q6617" s="498" t="s">
        <v>213</v>
      </c>
      <c r="S6617" s="499"/>
    </row>
    <row r="6618">
      <c r="B6618" s="497"/>
      <c r="H6618" s="500"/>
      <c r="O6618" s="500"/>
      <c r="Q6618" s="498" t="s">
        <v>213</v>
      </c>
      <c r="S6618" s="499"/>
    </row>
    <row r="6619">
      <c r="B6619" s="497"/>
      <c r="H6619" s="500"/>
      <c r="O6619" s="500"/>
      <c r="Q6619" s="498" t="s">
        <v>213</v>
      </c>
      <c r="S6619" s="499"/>
    </row>
    <row r="6620">
      <c r="B6620" s="497"/>
      <c r="H6620" s="500"/>
      <c r="O6620" s="500"/>
      <c r="Q6620" s="498" t="s">
        <v>213</v>
      </c>
      <c r="S6620" s="499"/>
    </row>
    <row r="6621">
      <c r="B6621" s="497"/>
      <c r="H6621" s="500"/>
      <c r="O6621" s="500"/>
      <c r="Q6621" s="498" t="s">
        <v>213</v>
      </c>
      <c r="S6621" s="499"/>
    </row>
    <row r="6622">
      <c r="B6622" s="497"/>
      <c r="H6622" s="500"/>
      <c r="O6622" s="500"/>
      <c r="Q6622" s="498" t="s">
        <v>213</v>
      </c>
      <c r="S6622" s="499"/>
    </row>
    <row r="6623">
      <c r="B6623" s="497"/>
      <c r="H6623" s="500"/>
      <c r="O6623" s="500"/>
      <c r="Q6623" s="498" t="s">
        <v>213</v>
      </c>
      <c r="S6623" s="499"/>
    </row>
    <row r="6624">
      <c r="B6624" s="497"/>
      <c r="H6624" s="500"/>
      <c r="O6624" s="500"/>
      <c r="Q6624" s="498" t="s">
        <v>213</v>
      </c>
      <c r="S6624" s="499"/>
    </row>
    <row r="6625">
      <c r="B6625" s="497"/>
      <c r="H6625" s="500"/>
      <c r="O6625" s="500"/>
      <c r="Q6625" s="498" t="s">
        <v>213</v>
      </c>
      <c r="S6625" s="499"/>
    </row>
    <row r="6626">
      <c r="B6626" s="497"/>
      <c r="H6626" s="500"/>
      <c r="O6626" s="500"/>
      <c r="Q6626" s="498" t="s">
        <v>213</v>
      </c>
      <c r="S6626" s="499"/>
    </row>
    <row r="6627">
      <c r="B6627" s="497"/>
      <c r="H6627" s="500"/>
      <c r="O6627" s="500"/>
      <c r="Q6627" s="498" t="s">
        <v>213</v>
      </c>
      <c r="S6627" s="499"/>
    </row>
    <row r="6628">
      <c r="B6628" s="497"/>
      <c r="H6628" s="500"/>
      <c r="O6628" s="500"/>
      <c r="Q6628" s="498" t="s">
        <v>213</v>
      </c>
      <c r="S6628" s="499"/>
    </row>
    <row r="6629">
      <c r="B6629" s="497"/>
      <c r="H6629" s="500"/>
      <c r="O6629" s="500"/>
      <c r="Q6629" s="498" t="s">
        <v>213</v>
      </c>
      <c r="S6629" s="499"/>
    </row>
    <row r="6630">
      <c r="B6630" s="497"/>
      <c r="H6630" s="500"/>
      <c r="O6630" s="500"/>
      <c r="Q6630" s="498" t="s">
        <v>213</v>
      </c>
      <c r="S6630" s="499"/>
    </row>
    <row r="6631">
      <c r="B6631" s="497"/>
      <c r="H6631" s="500"/>
      <c r="O6631" s="500"/>
      <c r="Q6631" s="498" t="s">
        <v>213</v>
      </c>
      <c r="S6631" s="499"/>
    </row>
    <row r="6632">
      <c r="B6632" s="497"/>
      <c r="H6632" s="500"/>
      <c r="O6632" s="500"/>
      <c r="Q6632" s="498" t="s">
        <v>213</v>
      </c>
      <c r="S6632" s="499"/>
    </row>
    <row r="6633">
      <c r="B6633" s="497"/>
      <c r="H6633" s="500"/>
      <c r="O6633" s="500"/>
      <c r="Q6633" s="498" t="s">
        <v>213</v>
      </c>
      <c r="S6633" s="499"/>
    </row>
    <row r="6634">
      <c r="B6634" s="497"/>
      <c r="H6634" s="500"/>
      <c r="O6634" s="500"/>
      <c r="Q6634" s="498" t="s">
        <v>213</v>
      </c>
      <c r="S6634" s="499"/>
    </row>
    <row r="6635">
      <c r="B6635" s="497"/>
      <c r="H6635" s="500"/>
      <c r="O6635" s="500"/>
      <c r="Q6635" s="498" t="s">
        <v>213</v>
      </c>
      <c r="S6635" s="499"/>
    </row>
    <row r="6636">
      <c r="B6636" s="497"/>
      <c r="H6636" s="500"/>
      <c r="O6636" s="500"/>
      <c r="Q6636" s="498" t="s">
        <v>213</v>
      </c>
      <c r="S6636" s="499"/>
    </row>
    <row r="6637">
      <c r="B6637" s="497"/>
      <c r="H6637" s="500"/>
      <c r="O6637" s="500"/>
      <c r="Q6637" s="498" t="s">
        <v>213</v>
      </c>
      <c r="S6637" s="499"/>
    </row>
    <row r="6638">
      <c r="B6638" s="497"/>
      <c r="H6638" s="500"/>
      <c r="O6638" s="500"/>
      <c r="Q6638" s="498" t="s">
        <v>213</v>
      </c>
      <c r="S6638" s="499"/>
    </row>
    <row r="6639">
      <c r="B6639" s="497"/>
      <c r="H6639" s="500"/>
      <c r="O6639" s="500"/>
      <c r="Q6639" s="498" t="s">
        <v>213</v>
      </c>
      <c r="S6639" s="499"/>
    </row>
    <row r="6640">
      <c r="B6640" s="497"/>
      <c r="H6640" s="500"/>
      <c r="O6640" s="500"/>
      <c r="Q6640" s="498" t="s">
        <v>213</v>
      </c>
      <c r="S6640" s="499"/>
    </row>
    <row r="6641">
      <c r="B6641" s="497"/>
      <c r="H6641" s="500"/>
      <c r="O6641" s="500"/>
      <c r="Q6641" s="498" t="s">
        <v>213</v>
      </c>
      <c r="S6641" s="499"/>
    </row>
    <row r="6642">
      <c r="B6642" s="497"/>
      <c r="H6642" s="500"/>
      <c r="O6642" s="500"/>
      <c r="Q6642" s="498" t="s">
        <v>213</v>
      </c>
      <c r="S6642" s="499"/>
    </row>
    <row r="6643">
      <c r="B6643" s="497"/>
      <c r="H6643" s="500"/>
      <c r="O6643" s="500"/>
      <c r="Q6643" s="498" t="s">
        <v>213</v>
      </c>
      <c r="S6643" s="499"/>
    </row>
    <row r="6644">
      <c r="B6644" s="497"/>
      <c r="H6644" s="500"/>
      <c r="O6644" s="500"/>
      <c r="Q6644" s="498" t="s">
        <v>213</v>
      </c>
      <c r="S6644" s="499"/>
    </row>
    <row r="6645">
      <c r="B6645" s="497"/>
      <c r="H6645" s="500"/>
      <c r="O6645" s="500"/>
      <c r="Q6645" s="498" t="s">
        <v>213</v>
      </c>
      <c r="S6645" s="499"/>
    </row>
    <row r="6646">
      <c r="B6646" s="497"/>
      <c r="H6646" s="500"/>
      <c r="O6646" s="500"/>
      <c r="Q6646" s="498" t="s">
        <v>213</v>
      </c>
      <c r="S6646" s="499"/>
    </row>
    <row r="6647">
      <c r="B6647" s="497"/>
      <c r="H6647" s="500"/>
      <c r="O6647" s="500"/>
      <c r="Q6647" s="498" t="s">
        <v>213</v>
      </c>
      <c r="S6647" s="499"/>
    </row>
    <row r="6648">
      <c r="B6648" s="497"/>
      <c r="H6648" s="500"/>
      <c r="O6648" s="500"/>
      <c r="Q6648" s="498" t="s">
        <v>213</v>
      </c>
      <c r="S6648" s="499"/>
    </row>
    <row r="6649">
      <c r="B6649" s="497"/>
      <c r="H6649" s="500"/>
      <c r="O6649" s="500"/>
      <c r="Q6649" s="498" t="s">
        <v>213</v>
      </c>
      <c r="S6649" s="499"/>
    </row>
    <row r="6650">
      <c r="B6650" s="497"/>
      <c r="H6650" s="500"/>
      <c r="O6650" s="500"/>
      <c r="Q6650" s="498" t="s">
        <v>213</v>
      </c>
      <c r="S6650" s="499"/>
    </row>
    <row r="6651">
      <c r="B6651" s="497"/>
      <c r="H6651" s="500"/>
      <c r="O6651" s="500"/>
      <c r="Q6651" s="498" t="s">
        <v>213</v>
      </c>
      <c r="S6651" s="499"/>
    </row>
    <row r="6652">
      <c r="B6652" s="497"/>
      <c r="H6652" s="500"/>
      <c r="O6652" s="500"/>
      <c r="Q6652" s="498" t="s">
        <v>213</v>
      </c>
      <c r="S6652" s="499"/>
    </row>
    <row r="6653">
      <c r="B6653" s="497"/>
      <c r="H6653" s="500"/>
      <c r="O6653" s="500"/>
      <c r="Q6653" s="498" t="s">
        <v>213</v>
      </c>
      <c r="S6653" s="499"/>
    </row>
    <row r="6654">
      <c r="B6654" s="497"/>
      <c r="H6654" s="500"/>
      <c r="O6654" s="500"/>
      <c r="Q6654" s="498" t="s">
        <v>213</v>
      </c>
      <c r="S6654" s="499"/>
    </row>
    <row r="6655">
      <c r="B6655" s="497"/>
      <c r="H6655" s="500"/>
      <c r="O6655" s="500"/>
      <c r="Q6655" s="498" t="s">
        <v>213</v>
      </c>
      <c r="S6655" s="499"/>
    </row>
    <row r="6656">
      <c r="B6656" s="497"/>
      <c r="H6656" s="500"/>
      <c r="O6656" s="500"/>
      <c r="Q6656" s="498" t="s">
        <v>213</v>
      </c>
      <c r="S6656" s="499"/>
    </row>
    <row r="6657">
      <c r="B6657" s="497"/>
      <c r="H6657" s="500"/>
      <c r="O6657" s="500"/>
      <c r="Q6657" s="498" t="s">
        <v>213</v>
      </c>
      <c r="S6657" s="499"/>
    </row>
    <row r="6658">
      <c r="B6658" s="497"/>
      <c r="H6658" s="500"/>
      <c r="O6658" s="500"/>
      <c r="Q6658" s="498" t="s">
        <v>213</v>
      </c>
      <c r="S6658" s="499"/>
    </row>
    <row r="6659">
      <c r="B6659" s="497"/>
      <c r="H6659" s="500"/>
      <c r="O6659" s="500"/>
      <c r="Q6659" s="498" t="s">
        <v>213</v>
      </c>
      <c r="S6659" s="499"/>
    </row>
    <row r="6660">
      <c r="B6660" s="497"/>
      <c r="H6660" s="500"/>
      <c r="O6660" s="500"/>
      <c r="Q6660" s="498" t="s">
        <v>213</v>
      </c>
      <c r="S6660" s="499"/>
    </row>
    <row r="6661">
      <c r="B6661" s="497"/>
      <c r="H6661" s="500"/>
      <c r="O6661" s="500"/>
      <c r="Q6661" s="498" t="s">
        <v>213</v>
      </c>
      <c r="S6661" s="499"/>
    </row>
    <row r="6662">
      <c r="B6662" s="497"/>
      <c r="H6662" s="500"/>
      <c r="O6662" s="500"/>
      <c r="Q6662" s="498" t="s">
        <v>213</v>
      </c>
      <c r="S6662" s="499"/>
    </row>
    <row r="6663">
      <c r="B6663" s="497"/>
      <c r="H6663" s="500"/>
      <c r="O6663" s="500"/>
      <c r="Q6663" s="498" t="s">
        <v>213</v>
      </c>
      <c r="S6663" s="499"/>
    </row>
    <row r="6664">
      <c r="B6664" s="497"/>
      <c r="H6664" s="500"/>
      <c r="O6664" s="500"/>
      <c r="Q6664" s="498" t="s">
        <v>213</v>
      </c>
      <c r="S6664" s="499"/>
    </row>
    <row r="6665">
      <c r="B6665" s="497"/>
      <c r="H6665" s="500"/>
      <c r="O6665" s="500"/>
      <c r="Q6665" s="498" t="s">
        <v>213</v>
      </c>
      <c r="S6665" s="499"/>
    </row>
    <row r="6666">
      <c r="B6666" s="497"/>
      <c r="H6666" s="500"/>
      <c r="O6666" s="500"/>
      <c r="Q6666" s="498" t="s">
        <v>213</v>
      </c>
      <c r="S6666" s="499"/>
    </row>
    <row r="6667">
      <c r="B6667" s="497"/>
      <c r="H6667" s="500"/>
      <c r="O6667" s="500"/>
      <c r="Q6667" s="498" t="s">
        <v>213</v>
      </c>
      <c r="S6667" s="499"/>
    </row>
    <row r="6668">
      <c r="B6668" s="497"/>
      <c r="H6668" s="500"/>
      <c r="O6668" s="500"/>
      <c r="Q6668" s="498" t="s">
        <v>213</v>
      </c>
      <c r="S6668" s="499"/>
    </row>
    <row r="6669">
      <c r="B6669" s="497"/>
      <c r="H6669" s="500"/>
      <c r="O6669" s="500"/>
      <c r="Q6669" s="498" t="s">
        <v>213</v>
      </c>
      <c r="S6669" s="499"/>
    </row>
    <row r="6670">
      <c r="B6670" s="497"/>
      <c r="H6670" s="500"/>
      <c r="O6670" s="500"/>
      <c r="Q6670" s="498" t="s">
        <v>213</v>
      </c>
      <c r="S6670" s="499"/>
    </row>
    <row r="6671">
      <c r="B6671" s="497"/>
      <c r="H6671" s="500"/>
      <c r="O6671" s="500"/>
      <c r="Q6671" s="498" t="s">
        <v>213</v>
      </c>
      <c r="S6671" s="499"/>
    </row>
    <row r="6672">
      <c r="B6672" s="497"/>
      <c r="H6672" s="500"/>
      <c r="O6672" s="500"/>
      <c r="Q6672" s="498" t="s">
        <v>213</v>
      </c>
      <c r="S6672" s="499"/>
    </row>
    <row r="6673">
      <c r="B6673" s="497"/>
      <c r="H6673" s="500"/>
      <c r="O6673" s="500"/>
      <c r="Q6673" s="498" t="s">
        <v>213</v>
      </c>
      <c r="S6673" s="499"/>
    </row>
    <row r="6674">
      <c r="B6674" s="497"/>
      <c r="H6674" s="500"/>
      <c r="O6674" s="500"/>
      <c r="Q6674" s="498" t="s">
        <v>213</v>
      </c>
      <c r="S6674" s="499"/>
    </row>
    <row r="6675">
      <c r="B6675" s="497"/>
      <c r="H6675" s="500"/>
      <c r="O6675" s="500"/>
      <c r="Q6675" s="498" t="s">
        <v>213</v>
      </c>
      <c r="S6675" s="499"/>
    </row>
    <row r="6676">
      <c r="B6676" s="497"/>
      <c r="H6676" s="500"/>
      <c r="O6676" s="500"/>
      <c r="Q6676" s="498" t="s">
        <v>213</v>
      </c>
      <c r="S6676" s="499"/>
    </row>
    <row r="6677">
      <c r="B6677" s="497"/>
      <c r="H6677" s="500"/>
      <c r="O6677" s="500"/>
      <c r="Q6677" s="498" t="s">
        <v>213</v>
      </c>
      <c r="S6677" s="499"/>
    </row>
    <row r="6678">
      <c r="B6678" s="497"/>
      <c r="H6678" s="500"/>
      <c r="O6678" s="500"/>
      <c r="Q6678" s="498" t="s">
        <v>213</v>
      </c>
      <c r="S6678" s="499"/>
    </row>
    <row r="6679">
      <c r="B6679" s="497"/>
      <c r="H6679" s="500"/>
      <c r="O6679" s="500"/>
      <c r="Q6679" s="498" t="s">
        <v>213</v>
      </c>
      <c r="S6679" s="499"/>
    </row>
    <row r="6680">
      <c r="B6680" s="497"/>
      <c r="H6680" s="500"/>
      <c r="O6680" s="500"/>
      <c r="Q6680" s="498" t="s">
        <v>213</v>
      </c>
      <c r="S6680" s="499"/>
    </row>
    <row r="6681">
      <c r="B6681" s="497"/>
      <c r="H6681" s="500"/>
      <c r="O6681" s="500"/>
      <c r="Q6681" s="498" t="s">
        <v>213</v>
      </c>
      <c r="S6681" s="499"/>
    </row>
    <row r="6682">
      <c r="B6682" s="497"/>
      <c r="H6682" s="500"/>
      <c r="O6682" s="500"/>
      <c r="Q6682" s="498" t="s">
        <v>213</v>
      </c>
      <c r="S6682" s="499"/>
    </row>
    <row r="6683">
      <c r="B6683" s="497"/>
      <c r="H6683" s="500"/>
      <c r="O6683" s="500"/>
      <c r="Q6683" s="498" t="s">
        <v>213</v>
      </c>
      <c r="S6683" s="499"/>
    </row>
    <row r="6684">
      <c r="B6684" s="497"/>
      <c r="H6684" s="500"/>
      <c r="O6684" s="500"/>
      <c r="Q6684" s="498" t="s">
        <v>213</v>
      </c>
      <c r="S6684" s="499"/>
    </row>
    <row r="6685">
      <c r="B6685" s="497"/>
      <c r="H6685" s="500"/>
      <c r="O6685" s="500"/>
      <c r="Q6685" s="498" t="s">
        <v>213</v>
      </c>
      <c r="S6685" s="499"/>
    </row>
    <row r="6686">
      <c r="B6686" s="497"/>
      <c r="H6686" s="500"/>
      <c r="O6686" s="500"/>
      <c r="Q6686" s="498" t="s">
        <v>213</v>
      </c>
      <c r="S6686" s="499"/>
    </row>
    <row r="6687">
      <c r="B6687" s="497"/>
      <c r="H6687" s="500"/>
      <c r="O6687" s="500"/>
      <c r="Q6687" s="498" t="s">
        <v>213</v>
      </c>
      <c r="S6687" s="499"/>
    </row>
    <row r="6688">
      <c r="B6688" s="497"/>
      <c r="H6688" s="500"/>
      <c r="O6688" s="500"/>
      <c r="Q6688" s="498" t="s">
        <v>213</v>
      </c>
      <c r="S6688" s="499"/>
    </row>
    <row r="6689">
      <c r="B6689" s="497"/>
      <c r="H6689" s="500"/>
      <c r="O6689" s="500"/>
      <c r="Q6689" s="498" t="s">
        <v>213</v>
      </c>
      <c r="S6689" s="499"/>
    </row>
    <row r="6690">
      <c r="B6690" s="497"/>
      <c r="H6690" s="500"/>
      <c r="O6690" s="500"/>
      <c r="Q6690" s="498" t="s">
        <v>213</v>
      </c>
      <c r="S6690" s="499"/>
    </row>
    <row r="6691">
      <c r="B6691" s="497"/>
      <c r="H6691" s="500"/>
      <c r="O6691" s="500"/>
      <c r="Q6691" s="498" t="s">
        <v>213</v>
      </c>
      <c r="S6691" s="499"/>
    </row>
    <row r="6692">
      <c r="B6692" s="497"/>
      <c r="H6692" s="500"/>
      <c r="O6692" s="500"/>
      <c r="Q6692" s="498" t="s">
        <v>213</v>
      </c>
      <c r="S6692" s="499"/>
    </row>
    <row r="6693">
      <c r="B6693" s="497"/>
      <c r="H6693" s="500"/>
      <c r="O6693" s="500"/>
      <c r="Q6693" s="498" t="s">
        <v>213</v>
      </c>
      <c r="S6693" s="499"/>
    </row>
    <row r="6694">
      <c r="B6694" s="497"/>
      <c r="H6694" s="500"/>
      <c r="O6694" s="500"/>
      <c r="Q6694" s="498" t="s">
        <v>213</v>
      </c>
      <c r="S6694" s="499"/>
    </row>
    <row r="6695">
      <c r="B6695" s="497"/>
      <c r="H6695" s="500"/>
      <c r="O6695" s="500"/>
      <c r="Q6695" s="498" t="s">
        <v>213</v>
      </c>
      <c r="S6695" s="499"/>
    </row>
    <row r="6696">
      <c r="B6696" s="497"/>
      <c r="H6696" s="500"/>
      <c r="O6696" s="500"/>
      <c r="Q6696" s="498" t="s">
        <v>213</v>
      </c>
      <c r="S6696" s="499"/>
    </row>
    <row r="6697">
      <c r="B6697" s="497"/>
      <c r="H6697" s="500"/>
      <c r="O6697" s="500"/>
      <c r="Q6697" s="498" t="s">
        <v>213</v>
      </c>
      <c r="S6697" s="499"/>
    </row>
    <row r="6698">
      <c r="B6698" s="497"/>
      <c r="H6698" s="500"/>
      <c r="O6698" s="500"/>
      <c r="Q6698" s="498" t="s">
        <v>213</v>
      </c>
      <c r="S6698" s="499"/>
    </row>
    <row r="6699">
      <c r="B6699" s="497"/>
      <c r="H6699" s="500"/>
      <c r="O6699" s="500"/>
      <c r="Q6699" s="498" t="s">
        <v>213</v>
      </c>
      <c r="S6699" s="499"/>
    </row>
    <row r="6700">
      <c r="B6700" s="497"/>
      <c r="H6700" s="500"/>
      <c r="O6700" s="500"/>
      <c r="Q6700" s="498" t="s">
        <v>213</v>
      </c>
      <c r="S6700" s="499"/>
    </row>
    <row r="6701">
      <c r="B6701" s="497"/>
      <c r="H6701" s="500"/>
      <c r="O6701" s="500"/>
      <c r="Q6701" s="498" t="s">
        <v>213</v>
      </c>
      <c r="S6701" s="499"/>
    </row>
    <row r="6702">
      <c r="B6702" s="497"/>
      <c r="H6702" s="500"/>
      <c r="O6702" s="500"/>
      <c r="Q6702" s="498" t="s">
        <v>213</v>
      </c>
      <c r="S6702" s="499"/>
    </row>
    <row r="6703">
      <c r="B6703" s="497"/>
      <c r="H6703" s="500"/>
      <c r="O6703" s="500"/>
      <c r="Q6703" s="498" t="s">
        <v>213</v>
      </c>
      <c r="S6703" s="499"/>
    </row>
    <row r="6704">
      <c r="B6704" s="497"/>
      <c r="H6704" s="500"/>
      <c r="O6704" s="500"/>
      <c r="Q6704" s="498" t="s">
        <v>213</v>
      </c>
      <c r="S6704" s="499"/>
    </row>
    <row r="6705">
      <c r="B6705" s="497"/>
      <c r="H6705" s="500"/>
      <c r="O6705" s="500"/>
      <c r="Q6705" s="498" t="s">
        <v>213</v>
      </c>
      <c r="S6705" s="499"/>
    </row>
    <row r="6706">
      <c r="B6706" s="497"/>
      <c r="H6706" s="500"/>
      <c r="O6706" s="500"/>
      <c r="Q6706" s="498" t="s">
        <v>213</v>
      </c>
      <c r="S6706" s="499"/>
    </row>
    <row r="6707">
      <c r="B6707" s="497"/>
      <c r="H6707" s="500"/>
      <c r="O6707" s="500"/>
      <c r="Q6707" s="498" t="s">
        <v>213</v>
      </c>
      <c r="S6707" s="499"/>
    </row>
    <row r="6708">
      <c r="B6708" s="497"/>
      <c r="H6708" s="500"/>
      <c r="O6708" s="500"/>
      <c r="Q6708" s="498" t="s">
        <v>213</v>
      </c>
      <c r="S6708" s="499"/>
    </row>
    <row r="6709">
      <c r="B6709" s="497"/>
      <c r="H6709" s="500"/>
      <c r="O6709" s="500"/>
      <c r="Q6709" s="498" t="s">
        <v>213</v>
      </c>
      <c r="S6709" s="499"/>
    </row>
    <row r="6710">
      <c r="B6710" s="497"/>
      <c r="H6710" s="500"/>
      <c r="O6710" s="500"/>
      <c r="Q6710" s="498" t="s">
        <v>213</v>
      </c>
      <c r="S6710" s="499"/>
    </row>
    <row r="6711">
      <c r="B6711" s="497"/>
      <c r="H6711" s="500"/>
      <c r="O6711" s="500"/>
      <c r="Q6711" s="498" t="s">
        <v>213</v>
      </c>
      <c r="S6711" s="499"/>
    </row>
    <row r="6712">
      <c r="B6712" s="497"/>
      <c r="H6712" s="500"/>
      <c r="O6712" s="500"/>
      <c r="Q6712" s="498" t="s">
        <v>213</v>
      </c>
      <c r="S6712" s="499"/>
    </row>
    <row r="6713">
      <c r="B6713" s="497"/>
      <c r="H6713" s="500"/>
      <c r="O6713" s="500"/>
      <c r="Q6713" s="498" t="s">
        <v>213</v>
      </c>
      <c r="S6713" s="499"/>
    </row>
    <row r="6714">
      <c r="B6714" s="497"/>
      <c r="H6714" s="500"/>
      <c r="O6714" s="500"/>
      <c r="Q6714" s="498" t="s">
        <v>213</v>
      </c>
      <c r="S6714" s="499"/>
    </row>
    <row r="6715">
      <c r="B6715" s="497"/>
      <c r="H6715" s="500"/>
      <c r="O6715" s="500"/>
      <c r="Q6715" s="498" t="s">
        <v>213</v>
      </c>
      <c r="S6715" s="499"/>
    </row>
    <row r="6716">
      <c r="B6716" s="497"/>
      <c r="H6716" s="500"/>
      <c r="O6716" s="500"/>
      <c r="Q6716" s="498" t="s">
        <v>213</v>
      </c>
      <c r="S6716" s="499"/>
    </row>
    <row r="6717">
      <c r="B6717" s="497"/>
      <c r="H6717" s="500"/>
      <c r="O6717" s="500"/>
      <c r="Q6717" s="498" t="s">
        <v>213</v>
      </c>
      <c r="S6717" s="499"/>
    </row>
    <row r="6718">
      <c r="B6718" s="497"/>
      <c r="H6718" s="500"/>
      <c r="O6718" s="500"/>
      <c r="Q6718" s="498" t="s">
        <v>213</v>
      </c>
      <c r="S6718" s="499"/>
    </row>
    <row r="6719">
      <c r="B6719" s="497"/>
      <c r="H6719" s="500"/>
      <c r="O6719" s="500"/>
      <c r="Q6719" s="498" t="s">
        <v>213</v>
      </c>
      <c r="S6719" s="499"/>
    </row>
    <row r="6720">
      <c r="B6720" s="497"/>
      <c r="H6720" s="500"/>
      <c r="O6720" s="500"/>
      <c r="Q6720" s="498" t="s">
        <v>213</v>
      </c>
      <c r="S6720" s="499"/>
    </row>
    <row r="6721">
      <c r="B6721" s="497"/>
      <c r="H6721" s="500"/>
      <c r="O6721" s="500"/>
      <c r="Q6721" s="498" t="s">
        <v>213</v>
      </c>
      <c r="S6721" s="499"/>
    </row>
    <row r="6722">
      <c r="B6722" s="497"/>
      <c r="H6722" s="500"/>
      <c r="O6722" s="500"/>
      <c r="Q6722" s="498" t="s">
        <v>213</v>
      </c>
      <c r="S6722" s="499"/>
    </row>
    <row r="6723">
      <c r="B6723" s="497"/>
      <c r="H6723" s="500"/>
      <c r="O6723" s="500"/>
      <c r="Q6723" s="498" t="s">
        <v>213</v>
      </c>
      <c r="S6723" s="499"/>
    </row>
    <row r="6724">
      <c r="B6724" s="497"/>
      <c r="H6724" s="500"/>
      <c r="O6724" s="500"/>
      <c r="Q6724" s="498" t="s">
        <v>213</v>
      </c>
      <c r="S6724" s="499"/>
    </row>
    <row r="6725">
      <c r="B6725" s="497"/>
      <c r="H6725" s="500"/>
      <c r="O6725" s="500"/>
      <c r="Q6725" s="498" t="s">
        <v>213</v>
      </c>
      <c r="S6725" s="499"/>
    </row>
    <row r="6726">
      <c r="B6726" s="497"/>
      <c r="H6726" s="500"/>
      <c r="O6726" s="500"/>
      <c r="Q6726" s="498" t="s">
        <v>213</v>
      </c>
      <c r="S6726" s="499"/>
    </row>
    <row r="6727">
      <c r="B6727" s="497"/>
      <c r="H6727" s="500"/>
      <c r="O6727" s="500"/>
      <c r="Q6727" s="498" t="s">
        <v>213</v>
      </c>
      <c r="S6727" s="499"/>
    </row>
    <row r="6728">
      <c r="B6728" s="497"/>
      <c r="H6728" s="500"/>
      <c r="O6728" s="500"/>
      <c r="Q6728" s="498" t="s">
        <v>213</v>
      </c>
      <c r="S6728" s="499"/>
    </row>
    <row r="6729">
      <c r="B6729" s="497"/>
      <c r="H6729" s="500"/>
      <c r="O6729" s="500"/>
      <c r="Q6729" s="498" t="s">
        <v>213</v>
      </c>
      <c r="S6729" s="499"/>
    </row>
    <row r="6730">
      <c r="B6730" s="497"/>
      <c r="H6730" s="500"/>
      <c r="O6730" s="500"/>
      <c r="Q6730" s="498" t="s">
        <v>213</v>
      </c>
      <c r="S6730" s="499"/>
    </row>
    <row r="6731">
      <c r="B6731" s="497"/>
      <c r="H6731" s="500"/>
      <c r="O6731" s="500"/>
      <c r="Q6731" s="498" t="s">
        <v>213</v>
      </c>
      <c r="S6731" s="499"/>
    </row>
    <row r="6732">
      <c r="B6732" s="497"/>
      <c r="H6732" s="500"/>
      <c r="O6732" s="500"/>
      <c r="Q6732" s="498" t="s">
        <v>213</v>
      </c>
      <c r="S6732" s="499"/>
    </row>
    <row r="6733">
      <c r="B6733" s="497"/>
      <c r="H6733" s="500"/>
      <c r="O6733" s="500"/>
      <c r="Q6733" s="498" t="s">
        <v>213</v>
      </c>
      <c r="S6733" s="499"/>
    </row>
    <row r="6734">
      <c r="B6734" s="497"/>
      <c r="H6734" s="500"/>
      <c r="O6734" s="500"/>
      <c r="Q6734" s="498" t="s">
        <v>213</v>
      </c>
      <c r="S6734" s="499"/>
    </row>
    <row r="6735">
      <c r="B6735" s="497"/>
      <c r="H6735" s="500"/>
      <c r="O6735" s="500"/>
      <c r="Q6735" s="498" t="s">
        <v>213</v>
      </c>
      <c r="S6735" s="499"/>
    </row>
    <row r="6736">
      <c r="B6736" s="497"/>
      <c r="H6736" s="500"/>
      <c r="O6736" s="500"/>
      <c r="Q6736" s="498" t="s">
        <v>213</v>
      </c>
      <c r="S6736" s="499"/>
    </row>
    <row r="6737">
      <c r="B6737" s="497"/>
      <c r="H6737" s="500"/>
      <c r="O6737" s="500"/>
      <c r="Q6737" s="498" t="s">
        <v>213</v>
      </c>
      <c r="S6737" s="499"/>
    </row>
    <row r="6738">
      <c r="B6738" s="497"/>
      <c r="H6738" s="500"/>
      <c r="O6738" s="500"/>
      <c r="Q6738" s="498" t="s">
        <v>213</v>
      </c>
      <c r="S6738" s="499"/>
    </row>
    <row r="6739">
      <c r="B6739" s="497"/>
      <c r="H6739" s="500"/>
      <c r="O6739" s="500"/>
      <c r="Q6739" s="498" t="s">
        <v>213</v>
      </c>
      <c r="S6739" s="499"/>
    </row>
    <row r="6740">
      <c r="B6740" s="497"/>
      <c r="H6740" s="500"/>
      <c r="O6740" s="500"/>
      <c r="Q6740" s="498" t="s">
        <v>213</v>
      </c>
      <c r="S6740" s="499"/>
    </row>
    <row r="6741">
      <c r="B6741" s="497"/>
      <c r="H6741" s="500"/>
      <c r="O6741" s="500"/>
      <c r="Q6741" s="498" t="s">
        <v>213</v>
      </c>
      <c r="S6741" s="499"/>
    </row>
    <row r="6742">
      <c r="B6742" s="497"/>
      <c r="H6742" s="500"/>
      <c r="O6742" s="500"/>
      <c r="Q6742" s="498" t="s">
        <v>213</v>
      </c>
      <c r="S6742" s="499"/>
    </row>
    <row r="6743">
      <c r="B6743" s="497"/>
      <c r="H6743" s="500"/>
      <c r="O6743" s="500"/>
      <c r="Q6743" s="498" t="s">
        <v>213</v>
      </c>
      <c r="S6743" s="499"/>
    </row>
    <row r="6744">
      <c r="B6744" s="497"/>
      <c r="H6744" s="500"/>
      <c r="O6744" s="500"/>
      <c r="Q6744" s="498" t="s">
        <v>213</v>
      </c>
      <c r="S6744" s="499"/>
    </row>
    <row r="6745">
      <c r="B6745" s="497"/>
      <c r="H6745" s="500"/>
      <c r="O6745" s="500"/>
      <c r="Q6745" s="498" t="s">
        <v>213</v>
      </c>
      <c r="S6745" s="499"/>
    </row>
    <row r="6746">
      <c r="B6746" s="497"/>
      <c r="H6746" s="500"/>
      <c r="O6746" s="500"/>
      <c r="Q6746" s="498" t="s">
        <v>213</v>
      </c>
      <c r="S6746" s="499"/>
    </row>
    <row r="6747">
      <c r="B6747" s="497"/>
      <c r="H6747" s="500"/>
      <c r="O6747" s="500"/>
      <c r="Q6747" s="498" t="s">
        <v>213</v>
      </c>
      <c r="S6747" s="499"/>
    </row>
    <row r="6748">
      <c r="B6748" s="497"/>
      <c r="H6748" s="500"/>
      <c r="O6748" s="500"/>
      <c r="Q6748" s="498" t="s">
        <v>213</v>
      </c>
      <c r="S6748" s="499"/>
    </row>
    <row r="6749">
      <c r="B6749" s="497"/>
      <c r="H6749" s="500"/>
      <c r="O6749" s="500"/>
      <c r="Q6749" s="498" t="s">
        <v>213</v>
      </c>
      <c r="S6749" s="499"/>
    </row>
    <row r="6750">
      <c r="B6750" s="497"/>
      <c r="H6750" s="500"/>
      <c r="O6750" s="500"/>
      <c r="Q6750" s="498" t="s">
        <v>213</v>
      </c>
      <c r="S6750" s="499"/>
    </row>
    <row r="6751">
      <c r="B6751" s="497"/>
      <c r="H6751" s="500"/>
      <c r="O6751" s="500"/>
      <c r="Q6751" s="498" t="s">
        <v>213</v>
      </c>
      <c r="S6751" s="499"/>
    </row>
    <row r="6752">
      <c r="B6752" s="497"/>
      <c r="H6752" s="500"/>
      <c r="O6752" s="500"/>
      <c r="Q6752" s="498" t="s">
        <v>213</v>
      </c>
      <c r="S6752" s="499"/>
    </row>
    <row r="6753">
      <c r="B6753" s="497"/>
      <c r="H6753" s="500"/>
      <c r="O6753" s="500"/>
      <c r="Q6753" s="498" t="s">
        <v>213</v>
      </c>
      <c r="S6753" s="499"/>
    </row>
    <row r="6754">
      <c r="B6754" s="497"/>
      <c r="H6754" s="500"/>
      <c r="O6754" s="500"/>
      <c r="Q6754" s="498" t="s">
        <v>213</v>
      </c>
      <c r="S6754" s="499"/>
    </row>
    <row r="6755">
      <c r="B6755" s="497"/>
      <c r="H6755" s="500"/>
      <c r="O6755" s="500"/>
      <c r="Q6755" s="498" t="s">
        <v>213</v>
      </c>
      <c r="S6755" s="499"/>
    </row>
    <row r="6756">
      <c r="B6756" s="497"/>
      <c r="H6756" s="500"/>
      <c r="O6756" s="500"/>
      <c r="Q6756" s="498" t="s">
        <v>213</v>
      </c>
      <c r="S6756" s="499"/>
    </row>
    <row r="6757">
      <c r="B6757" s="497"/>
      <c r="H6757" s="500"/>
      <c r="O6757" s="500"/>
      <c r="Q6757" s="498" t="s">
        <v>213</v>
      </c>
      <c r="S6757" s="499"/>
    </row>
    <row r="6758">
      <c r="B6758" s="497"/>
      <c r="H6758" s="500"/>
      <c r="O6758" s="500"/>
      <c r="Q6758" s="498" t="s">
        <v>213</v>
      </c>
      <c r="S6758" s="499"/>
    </row>
    <row r="6759">
      <c r="B6759" s="497"/>
      <c r="H6759" s="500"/>
      <c r="O6759" s="500"/>
      <c r="Q6759" s="498" t="s">
        <v>213</v>
      </c>
      <c r="S6759" s="499"/>
    </row>
    <row r="6760">
      <c r="B6760" s="497"/>
      <c r="H6760" s="500"/>
      <c r="O6760" s="500"/>
      <c r="Q6760" s="498" t="s">
        <v>213</v>
      </c>
      <c r="S6760" s="499"/>
    </row>
    <row r="6761">
      <c r="B6761" s="497"/>
      <c r="H6761" s="500"/>
      <c r="O6761" s="500"/>
      <c r="Q6761" s="498" t="s">
        <v>213</v>
      </c>
      <c r="S6761" s="499"/>
    </row>
    <row r="6762">
      <c r="B6762" s="497"/>
      <c r="H6762" s="500"/>
      <c r="O6762" s="500"/>
      <c r="Q6762" s="498" t="s">
        <v>213</v>
      </c>
      <c r="S6762" s="499"/>
    </row>
    <row r="6763">
      <c r="B6763" s="497"/>
      <c r="H6763" s="500"/>
      <c r="O6763" s="500"/>
      <c r="Q6763" s="498" t="s">
        <v>213</v>
      </c>
      <c r="S6763" s="499"/>
    </row>
    <row r="6764">
      <c r="B6764" s="497"/>
      <c r="H6764" s="500"/>
      <c r="O6764" s="500"/>
      <c r="Q6764" s="498" t="s">
        <v>213</v>
      </c>
      <c r="S6764" s="499"/>
    </row>
    <row r="6765">
      <c r="B6765" s="497"/>
      <c r="H6765" s="500"/>
      <c r="O6765" s="500"/>
      <c r="Q6765" s="498" t="s">
        <v>213</v>
      </c>
      <c r="S6765" s="499"/>
    </row>
    <row r="6766">
      <c r="B6766" s="497"/>
      <c r="H6766" s="500"/>
      <c r="O6766" s="500"/>
      <c r="Q6766" s="498" t="s">
        <v>213</v>
      </c>
      <c r="S6766" s="499"/>
    </row>
    <row r="6767">
      <c r="B6767" s="497"/>
      <c r="H6767" s="500"/>
      <c r="O6767" s="500"/>
      <c r="Q6767" s="498" t="s">
        <v>213</v>
      </c>
      <c r="S6767" s="499"/>
    </row>
    <row r="6768">
      <c r="B6768" s="497"/>
      <c r="H6768" s="500"/>
      <c r="O6768" s="500"/>
      <c r="Q6768" s="498" t="s">
        <v>213</v>
      </c>
      <c r="S6768" s="499"/>
    </row>
    <row r="6769">
      <c r="B6769" s="497"/>
      <c r="H6769" s="500"/>
      <c r="O6769" s="500"/>
      <c r="Q6769" s="498" t="s">
        <v>213</v>
      </c>
      <c r="S6769" s="499"/>
    </row>
    <row r="6770">
      <c r="B6770" s="497"/>
      <c r="H6770" s="500"/>
      <c r="O6770" s="500"/>
      <c r="Q6770" s="498" t="s">
        <v>213</v>
      </c>
      <c r="S6770" s="499"/>
    </row>
    <row r="6771">
      <c r="B6771" s="497"/>
      <c r="H6771" s="500"/>
      <c r="O6771" s="500"/>
      <c r="Q6771" s="498" t="s">
        <v>213</v>
      </c>
      <c r="S6771" s="499"/>
    </row>
    <row r="6772">
      <c r="B6772" s="497"/>
      <c r="H6772" s="500"/>
      <c r="O6772" s="500"/>
      <c r="Q6772" s="498" t="s">
        <v>213</v>
      </c>
      <c r="S6772" s="499"/>
    </row>
    <row r="6773">
      <c r="B6773" s="497"/>
      <c r="H6773" s="500"/>
      <c r="O6773" s="500"/>
      <c r="Q6773" s="498" t="s">
        <v>213</v>
      </c>
      <c r="S6773" s="499"/>
    </row>
    <row r="6774">
      <c r="B6774" s="497"/>
      <c r="H6774" s="500"/>
      <c r="O6774" s="500"/>
      <c r="Q6774" s="498" t="s">
        <v>213</v>
      </c>
      <c r="S6774" s="499"/>
    </row>
    <row r="6775">
      <c r="B6775" s="497"/>
      <c r="H6775" s="500"/>
      <c r="O6775" s="500"/>
      <c r="Q6775" s="498" t="s">
        <v>213</v>
      </c>
      <c r="S6775" s="499"/>
    </row>
    <row r="6776">
      <c r="B6776" s="497"/>
      <c r="H6776" s="500"/>
      <c r="O6776" s="500"/>
      <c r="Q6776" s="498" t="s">
        <v>213</v>
      </c>
      <c r="S6776" s="499"/>
    </row>
    <row r="6777">
      <c r="B6777" s="497"/>
      <c r="H6777" s="500"/>
      <c r="O6777" s="500"/>
      <c r="Q6777" s="498" t="s">
        <v>213</v>
      </c>
      <c r="S6777" s="499"/>
    </row>
    <row r="6778">
      <c r="B6778" s="497"/>
      <c r="H6778" s="500"/>
      <c r="O6778" s="500"/>
      <c r="Q6778" s="498" t="s">
        <v>213</v>
      </c>
      <c r="S6778" s="499"/>
    </row>
    <row r="6779">
      <c r="B6779" s="497"/>
      <c r="H6779" s="500"/>
      <c r="O6779" s="500"/>
      <c r="Q6779" s="498" t="s">
        <v>213</v>
      </c>
      <c r="S6779" s="499"/>
    </row>
    <row r="6780">
      <c r="B6780" s="497"/>
      <c r="H6780" s="500"/>
      <c r="O6780" s="500"/>
      <c r="Q6780" s="498" t="s">
        <v>213</v>
      </c>
      <c r="S6780" s="499"/>
    </row>
    <row r="6781">
      <c r="B6781" s="497"/>
      <c r="H6781" s="500"/>
      <c r="O6781" s="500"/>
      <c r="Q6781" s="498" t="s">
        <v>213</v>
      </c>
      <c r="S6781" s="499"/>
    </row>
    <row r="6782">
      <c r="B6782" s="497"/>
      <c r="H6782" s="500"/>
      <c r="O6782" s="500"/>
      <c r="Q6782" s="498" t="s">
        <v>213</v>
      </c>
      <c r="S6782" s="499"/>
    </row>
    <row r="6783">
      <c r="B6783" s="497"/>
      <c r="H6783" s="500"/>
      <c r="O6783" s="500"/>
      <c r="Q6783" s="498" t="s">
        <v>213</v>
      </c>
      <c r="S6783" s="499"/>
    </row>
    <row r="6784">
      <c r="B6784" s="497"/>
      <c r="H6784" s="500"/>
      <c r="O6784" s="500"/>
      <c r="Q6784" s="498" t="s">
        <v>213</v>
      </c>
      <c r="S6784" s="499"/>
    </row>
    <row r="6785">
      <c r="B6785" s="497"/>
      <c r="H6785" s="500"/>
      <c r="O6785" s="500"/>
      <c r="Q6785" s="498" t="s">
        <v>213</v>
      </c>
      <c r="S6785" s="499"/>
    </row>
    <row r="6786">
      <c r="B6786" s="497"/>
      <c r="H6786" s="500"/>
      <c r="O6786" s="500"/>
      <c r="Q6786" s="498" t="s">
        <v>213</v>
      </c>
      <c r="S6786" s="499"/>
    </row>
    <row r="6787">
      <c r="B6787" s="497"/>
      <c r="H6787" s="500"/>
      <c r="O6787" s="500"/>
      <c r="Q6787" s="498" t="s">
        <v>213</v>
      </c>
      <c r="S6787" s="499"/>
    </row>
    <row r="6788">
      <c r="B6788" s="497"/>
      <c r="H6788" s="500"/>
      <c r="O6788" s="500"/>
      <c r="Q6788" s="498" t="s">
        <v>213</v>
      </c>
      <c r="S6788" s="499"/>
    </row>
    <row r="6789">
      <c r="B6789" s="497"/>
      <c r="H6789" s="500"/>
      <c r="O6789" s="500"/>
      <c r="Q6789" s="498" t="s">
        <v>213</v>
      </c>
      <c r="S6789" s="499"/>
    </row>
    <row r="6790">
      <c r="B6790" s="497"/>
      <c r="H6790" s="500"/>
      <c r="O6790" s="500"/>
      <c r="Q6790" s="498" t="s">
        <v>213</v>
      </c>
      <c r="S6790" s="499"/>
    </row>
    <row r="6791">
      <c r="B6791" s="497"/>
      <c r="H6791" s="500"/>
      <c r="O6791" s="500"/>
      <c r="Q6791" s="498" t="s">
        <v>213</v>
      </c>
      <c r="S6791" s="499"/>
    </row>
    <row r="6792">
      <c r="B6792" s="497"/>
      <c r="H6792" s="500"/>
      <c r="O6792" s="500"/>
      <c r="Q6792" s="498" t="s">
        <v>213</v>
      </c>
      <c r="S6792" s="499"/>
    </row>
    <row r="6793">
      <c r="B6793" s="497"/>
      <c r="H6793" s="500"/>
      <c r="O6793" s="500"/>
      <c r="Q6793" s="498" t="s">
        <v>213</v>
      </c>
      <c r="S6793" s="499"/>
    </row>
    <row r="6794">
      <c r="B6794" s="497"/>
      <c r="H6794" s="500"/>
      <c r="O6794" s="500"/>
      <c r="Q6794" s="498" t="s">
        <v>213</v>
      </c>
      <c r="S6794" s="499"/>
    </row>
    <row r="6795">
      <c r="B6795" s="497"/>
      <c r="H6795" s="500"/>
      <c r="O6795" s="500"/>
      <c r="Q6795" s="498" t="s">
        <v>213</v>
      </c>
      <c r="S6795" s="499"/>
    </row>
    <row r="6796">
      <c r="B6796" s="497"/>
      <c r="H6796" s="500"/>
      <c r="O6796" s="500"/>
      <c r="Q6796" s="498" t="s">
        <v>213</v>
      </c>
      <c r="S6796" s="499"/>
    </row>
    <row r="6797">
      <c r="B6797" s="497"/>
      <c r="H6797" s="500"/>
      <c r="O6797" s="500"/>
      <c r="Q6797" s="498" t="s">
        <v>213</v>
      </c>
      <c r="S6797" s="499"/>
    </row>
    <row r="6798">
      <c r="B6798" s="497"/>
      <c r="H6798" s="500"/>
      <c r="O6798" s="500"/>
      <c r="Q6798" s="498" t="s">
        <v>213</v>
      </c>
      <c r="S6798" s="499"/>
    </row>
    <row r="6799">
      <c r="B6799" s="497"/>
      <c r="H6799" s="500"/>
      <c r="O6799" s="500"/>
      <c r="Q6799" s="498" t="s">
        <v>213</v>
      </c>
      <c r="S6799" s="499"/>
    </row>
    <row r="6800">
      <c r="B6800" s="497"/>
      <c r="H6800" s="500"/>
      <c r="O6800" s="500"/>
      <c r="Q6800" s="498" t="s">
        <v>213</v>
      </c>
      <c r="S6800" s="499"/>
    </row>
    <row r="6801">
      <c r="B6801" s="497"/>
      <c r="H6801" s="500"/>
      <c r="O6801" s="500"/>
      <c r="Q6801" s="498" t="s">
        <v>213</v>
      </c>
      <c r="S6801" s="499"/>
    </row>
    <row r="6802">
      <c r="B6802" s="497"/>
      <c r="H6802" s="500"/>
      <c r="O6802" s="500"/>
      <c r="Q6802" s="498" t="s">
        <v>213</v>
      </c>
      <c r="S6802" s="499"/>
    </row>
    <row r="6803">
      <c r="B6803" s="497"/>
      <c r="H6803" s="500"/>
      <c r="O6803" s="500"/>
      <c r="Q6803" s="498" t="s">
        <v>213</v>
      </c>
      <c r="S6803" s="499"/>
    </row>
    <row r="6804">
      <c r="B6804" s="497"/>
      <c r="H6804" s="500"/>
      <c r="O6804" s="500"/>
      <c r="Q6804" s="498" t="s">
        <v>213</v>
      </c>
      <c r="S6804" s="499"/>
    </row>
    <row r="6805">
      <c r="B6805" s="497"/>
      <c r="H6805" s="500"/>
      <c r="O6805" s="500"/>
      <c r="Q6805" s="498" t="s">
        <v>213</v>
      </c>
      <c r="S6805" s="499"/>
    </row>
    <row r="6806">
      <c r="B6806" s="497"/>
      <c r="H6806" s="500"/>
      <c r="O6806" s="500"/>
      <c r="Q6806" s="498" t="s">
        <v>213</v>
      </c>
      <c r="S6806" s="499"/>
    </row>
    <row r="6807">
      <c r="B6807" s="497"/>
      <c r="H6807" s="500"/>
      <c r="O6807" s="500"/>
      <c r="Q6807" s="498" t="s">
        <v>213</v>
      </c>
      <c r="S6807" s="499"/>
    </row>
    <row r="6808">
      <c r="B6808" s="497"/>
      <c r="H6808" s="500"/>
      <c r="O6808" s="500"/>
      <c r="Q6808" s="498" t="s">
        <v>213</v>
      </c>
      <c r="S6808" s="499"/>
    </row>
    <row r="6809">
      <c r="B6809" s="497"/>
      <c r="H6809" s="500"/>
      <c r="O6809" s="500"/>
      <c r="Q6809" s="498" t="s">
        <v>213</v>
      </c>
      <c r="S6809" s="499"/>
    </row>
    <row r="6810">
      <c r="B6810" s="497"/>
      <c r="H6810" s="500"/>
      <c r="O6810" s="500"/>
      <c r="Q6810" s="498" t="s">
        <v>213</v>
      </c>
      <c r="S6810" s="499"/>
    </row>
    <row r="6811">
      <c r="B6811" s="497"/>
      <c r="H6811" s="500"/>
      <c r="O6811" s="500"/>
      <c r="Q6811" s="498" t="s">
        <v>213</v>
      </c>
      <c r="S6811" s="499"/>
    </row>
    <row r="6812">
      <c r="B6812" s="497"/>
      <c r="H6812" s="500"/>
      <c r="O6812" s="500"/>
      <c r="Q6812" s="498" t="s">
        <v>213</v>
      </c>
      <c r="S6812" s="499"/>
    </row>
    <row r="6813">
      <c r="B6813" s="497"/>
      <c r="H6813" s="500"/>
      <c r="O6813" s="500"/>
      <c r="Q6813" s="498" t="s">
        <v>213</v>
      </c>
      <c r="S6813" s="499"/>
    </row>
    <row r="6814">
      <c r="B6814" s="497"/>
      <c r="H6814" s="500"/>
      <c r="O6814" s="500"/>
      <c r="Q6814" s="498" t="s">
        <v>213</v>
      </c>
      <c r="S6814" s="499"/>
    </row>
    <row r="6815">
      <c r="B6815" s="497"/>
      <c r="H6815" s="500"/>
      <c r="O6815" s="500"/>
      <c r="Q6815" s="498" t="s">
        <v>213</v>
      </c>
      <c r="S6815" s="499"/>
    </row>
    <row r="6816">
      <c r="B6816" s="497"/>
      <c r="H6816" s="500"/>
      <c r="O6816" s="500"/>
      <c r="Q6816" s="498" t="s">
        <v>213</v>
      </c>
      <c r="S6816" s="499"/>
    </row>
    <row r="6817">
      <c r="B6817" s="497"/>
      <c r="H6817" s="500"/>
      <c r="O6817" s="500"/>
      <c r="Q6817" s="498" t="s">
        <v>213</v>
      </c>
      <c r="S6817" s="499"/>
    </row>
    <row r="6818">
      <c r="B6818" s="497"/>
      <c r="H6818" s="500"/>
      <c r="O6818" s="500"/>
      <c r="Q6818" s="498" t="s">
        <v>213</v>
      </c>
      <c r="S6818" s="499"/>
    </row>
    <row r="6819">
      <c r="B6819" s="497"/>
      <c r="H6819" s="500"/>
      <c r="O6819" s="500"/>
      <c r="Q6819" s="498" t="s">
        <v>213</v>
      </c>
      <c r="S6819" s="499"/>
    </row>
    <row r="6820">
      <c r="B6820" s="497"/>
      <c r="H6820" s="500"/>
      <c r="O6820" s="500"/>
      <c r="Q6820" s="498" t="s">
        <v>213</v>
      </c>
      <c r="S6820" s="499"/>
    </row>
    <row r="6821">
      <c r="B6821" s="497"/>
      <c r="H6821" s="500"/>
      <c r="O6821" s="500"/>
      <c r="Q6821" s="498" t="s">
        <v>213</v>
      </c>
      <c r="S6821" s="499"/>
    </row>
    <row r="6822">
      <c r="B6822" s="497"/>
      <c r="H6822" s="500"/>
      <c r="O6822" s="500"/>
      <c r="Q6822" s="498" t="s">
        <v>213</v>
      </c>
      <c r="S6822" s="499"/>
    </row>
    <row r="6823">
      <c r="B6823" s="497"/>
      <c r="H6823" s="500"/>
      <c r="O6823" s="500"/>
      <c r="Q6823" s="498" t="s">
        <v>213</v>
      </c>
      <c r="S6823" s="499"/>
    </row>
    <row r="6824">
      <c r="B6824" s="497"/>
      <c r="H6824" s="500"/>
      <c r="O6824" s="500"/>
      <c r="Q6824" s="498" t="s">
        <v>213</v>
      </c>
      <c r="S6824" s="499"/>
    </row>
    <row r="6825">
      <c r="B6825" s="497"/>
      <c r="H6825" s="500"/>
      <c r="O6825" s="500"/>
      <c r="Q6825" s="498" t="s">
        <v>213</v>
      </c>
      <c r="S6825" s="499"/>
    </row>
    <row r="6826">
      <c r="B6826" s="497"/>
      <c r="H6826" s="500"/>
      <c r="O6826" s="500"/>
      <c r="Q6826" s="498" t="s">
        <v>213</v>
      </c>
      <c r="S6826" s="499"/>
    </row>
    <row r="6827">
      <c r="B6827" s="497"/>
      <c r="H6827" s="500"/>
      <c r="O6827" s="500"/>
      <c r="Q6827" s="498" t="s">
        <v>213</v>
      </c>
      <c r="S6827" s="499"/>
    </row>
    <row r="6828">
      <c r="B6828" s="497"/>
      <c r="H6828" s="500"/>
      <c r="O6828" s="500"/>
      <c r="Q6828" s="498" t="s">
        <v>213</v>
      </c>
      <c r="S6828" s="499"/>
    </row>
    <row r="6829">
      <c r="B6829" s="497"/>
      <c r="H6829" s="500"/>
      <c r="O6829" s="500"/>
      <c r="Q6829" s="498" t="s">
        <v>213</v>
      </c>
      <c r="S6829" s="499"/>
    </row>
    <row r="6830">
      <c r="B6830" s="497"/>
      <c r="H6830" s="500"/>
      <c r="O6830" s="500"/>
      <c r="Q6830" s="498" t="s">
        <v>213</v>
      </c>
      <c r="S6830" s="499"/>
    </row>
    <row r="6831">
      <c r="B6831" s="497"/>
      <c r="H6831" s="500"/>
      <c r="O6831" s="500"/>
      <c r="Q6831" s="498" t="s">
        <v>213</v>
      </c>
      <c r="S6831" s="499"/>
    </row>
    <row r="6832">
      <c r="B6832" s="497"/>
      <c r="H6832" s="500"/>
      <c r="O6832" s="500"/>
      <c r="Q6832" s="498" t="s">
        <v>213</v>
      </c>
      <c r="S6832" s="499"/>
    </row>
    <row r="6833">
      <c r="B6833" s="497"/>
      <c r="H6833" s="500"/>
      <c r="O6833" s="500"/>
      <c r="Q6833" s="498" t="s">
        <v>213</v>
      </c>
      <c r="S6833" s="499"/>
    </row>
    <row r="6834">
      <c r="B6834" s="497"/>
      <c r="H6834" s="500"/>
      <c r="O6834" s="500"/>
      <c r="Q6834" s="498" t="s">
        <v>213</v>
      </c>
      <c r="S6834" s="499"/>
    </row>
    <row r="6835">
      <c r="B6835" s="497"/>
      <c r="H6835" s="500"/>
      <c r="O6835" s="500"/>
      <c r="Q6835" s="498" t="s">
        <v>213</v>
      </c>
      <c r="S6835" s="499"/>
    </row>
    <row r="6836">
      <c r="B6836" s="497"/>
      <c r="H6836" s="500"/>
      <c r="O6836" s="500"/>
      <c r="Q6836" s="498" t="s">
        <v>213</v>
      </c>
      <c r="S6836" s="499"/>
    </row>
    <row r="6837">
      <c r="B6837" s="497"/>
      <c r="H6837" s="500"/>
      <c r="O6837" s="500"/>
      <c r="Q6837" s="498" t="s">
        <v>213</v>
      </c>
      <c r="S6837" s="499"/>
    </row>
    <row r="6838">
      <c r="B6838" s="497"/>
      <c r="H6838" s="500"/>
      <c r="O6838" s="500"/>
      <c r="Q6838" s="498" t="s">
        <v>213</v>
      </c>
      <c r="S6838" s="499"/>
    </row>
    <row r="6839">
      <c r="B6839" s="497"/>
      <c r="H6839" s="500"/>
      <c r="O6839" s="500"/>
      <c r="Q6839" s="498" t="s">
        <v>213</v>
      </c>
      <c r="S6839" s="499"/>
    </row>
    <row r="6840">
      <c r="B6840" s="497"/>
      <c r="H6840" s="500"/>
      <c r="O6840" s="500"/>
      <c r="Q6840" s="498" t="s">
        <v>213</v>
      </c>
      <c r="S6840" s="499"/>
    </row>
    <row r="6841">
      <c r="B6841" s="497"/>
      <c r="H6841" s="500"/>
      <c r="O6841" s="500"/>
      <c r="Q6841" s="498" t="s">
        <v>213</v>
      </c>
      <c r="S6841" s="499"/>
    </row>
    <row r="6842">
      <c r="B6842" s="497"/>
      <c r="H6842" s="500"/>
      <c r="O6842" s="500"/>
      <c r="Q6842" s="498" t="s">
        <v>213</v>
      </c>
      <c r="S6842" s="499"/>
    </row>
    <row r="6843">
      <c r="B6843" s="497"/>
      <c r="H6843" s="500"/>
      <c r="O6843" s="500"/>
      <c r="Q6843" s="498" t="s">
        <v>213</v>
      </c>
      <c r="S6843" s="499"/>
    </row>
    <row r="6844">
      <c r="B6844" s="497"/>
      <c r="H6844" s="500"/>
      <c r="O6844" s="500"/>
      <c r="Q6844" s="498" t="s">
        <v>213</v>
      </c>
      <c r="S6844" s="499"/>
    </row>
    <row r="6845">
      <c r="B6845" s="497"/>
      <c r="H6845" s="500"/>
      <c r="O6845" s="500"/>
      <c r="Q6845" s="498" t="s">
        <v>213</v>
      </c>
      <c r="S6845" s="499"/>
    </row>
    <row r="6846">
      <c r="B6846" s="497"/>
      <c r="H6846" s="500"/>
      <c r="O6846" s="500"/>
      <c r="Q6846" s="498" t="s">
        <v>213</v>
      </c>
      <c r="S6846" s="499"/>
    </row>
    <row r="6847">
      <c r="B6847" s="497"/>
      <c r="H6847" s="500"/>
      <c r="O6847" s="500"/>
      <c r="Q6847" s="498" t="s">
        <v>213</v>
      </c>
      <c r="S6847" s="499"/>
    </row>
    <row r="6848">
      <c r="B6848" s="497"/>
      <c r="H6848" s="500"/>
      <c r="O6848" s="500"/>
      <c r="Q6848" s="498" t="s">
        <v>213</v>
      </c>
      <c r="S6848" s="499"/>
    </row>
    <row r="6849">
      <c r="B6849" s="497"/>
      <c r="H6849" s="500"/>
      <c r="O6849" s="500"/>
      <c r="Q6849" s="498" t="s">
        <v>213</v>
      </c>
      <c r="S6849" s="499"/>
    </row>
    <row r="6850">
      <c r="B6850" s="497"/>
      <c r="H6850" s="500"/>
      <c r="O6850" s="500"/>
      <c r="Q6850" s="498" t="s">
        <v>213</v>
      </c>
      <c r="S6850" s="499"/>
    </row>
    <row r="6851">
      <c r="B6851" s="497"/>
      <c r="H6851" s="500"/>
      <c r="O6851" s="500"/>
      <c r="Q6851" s="498" t="s">
        <v>213</v>
      </c>
      <c r="S6851" s="499"/>
    </row>
    <row r="6852">
      <c r="B6852" s="497"/>
      <c r="H6852" s="500"/>
      <c r="O6852" s="500"/>
      <c r="Q6852" s="498" t="s">
        <v>213</v>
      </c>
      <c r="S6852" s="499"/>
    </row>
    <row r="6853">
      <c r="B6853" s="497"/>
      <c r="H6853" s="500"/>
      <c r="O6853" s="500"/>
      <c r="Q6853" s="498" t="s">
        <v>213</v>
      </c>
      <c r="S6853" s="499"/>
    </row>
    <row r="6854">
      <c r="B6854" s="497"/>
      <c r="H6854" s="500"/>
      <c r="O6854" s="500"/>
      <c r="Q6854" s="498" t="s">
        <v>213</v>
      </c>
      <c r="S6854" s="499"/>
    </row>
    <row r="6855">
      <c r="B6855" s="497"/>
      <c r="H6855" s="500"/>
      <c r="O6855" s="500"/>
      <c r="Q6855" s="498" t="s">
        <v>213</v>
      </c>
      <c r="S6855" s="499"/>
    </row>
    <row r="6856">
      <c r="B6856" s="497"/>
      <c r="H6856" s="500"/>
      <c r="O6856" s="500"/>
      <c r="Q6856" s="498" t="s">
        <v>213</v>
      </c>
      <c r="S6856" s="499"/>
    </row>
    <row r="6857">
      <c r="B6857" s="497"/>
      <c r="H6857" s="500"/>
      <c r="O6857" s="500"/>
      <c r="Q6857" s="498" t="s">
        <v>213</v>
      </c>
      <c r="S6857" s="499"/>
    </row>
    <row r="6858">
      <c r="B6858" s="497"/>
      <c r="H6858" s="500"/>
      <c r="O6858" s="500"/>
      <c r="Q6858" s="498" t="s">
        <v>213</v>
      </c>
      <c r="S6858" s="499"/>
    </row>
    <row r="6859">
      <c r="B6859" s="497"/>
      <c r="H6859" s="500"/>
      <c r="O6859" s="500"/>
      <c r="Q6859" s="498" t="s">
        <v>213</v>
      </c>
      <c r="S6859" s="499"/>
    </row>
    <row r="6860">
      <c r="B6860" s="497"/>
      <c r="H6860" s="500"/>
      <c r="O6860" s="500"/>
      <c r="Q6860" s="498" t="s">
        <v>213</v>
      </c>
      <c r="S6860" s="499"/>
    </row>
    <row r="6861">
      <c r="B6861" s="497"/>
      <c r="H6861" s="500"/>
      <c r="O6861" s="500"/>
      <c r="Q6861" s="498" t="s">
        <v>213</v>
      </c>
      <c r="S6861" s="499"/>
    </row>
    <row r="6862">
      <c r="B6862" s="497"/>
      <c r="H6862" s="500"/>
      <c r="O6862" s="500"/>
      <c r="Q6862" s="498" t="s">
        <v>213</v>
      </c>
      <c r="S6862" s="499"/>
    </row>
    <row r="6863">
      <c r="B6863" s="497"/>
      <c r="H6863" s="500"/>
      <c r="O6863" s="500"/>
      <c r="Q6863" s="498" t="s">
        <v>213</v>
      </c>
      <c r="S6863" s="499"/>
    </row>
    <row r="6864">
      <c r="B6864" s="497"/>
      <c r="H6864" s="500"/>
      <c r="O6864" s="500"/>
      <c r="Q6864" s="498" t="s">
        <v>213</v>
      </c>
      <c r="S6864" s="499"/>
    </row>
    <row r="6865">
      <c r="B6865" s="497"/>
      <c r="H6865" s="500"/>
      <c r="O6865" s="500"/>
      <c r="Q6865" s="498" t="s">
        <v>213</v>
      </c>
      <c r="S6865" s="499"/>
    </row>
    <row r="6866">
      <c r="B6866" s="497"/>
      <c r="H6866" s="500"/>
      <c r="O6866" s="500"/>
      <c r="Q6866" s="498" t="s">
        <v>213</v>
      </c>
      <c r="S6866" s="499"/>
    </row>
    <row r="6867">
      <c r="B6867" s="497"/>
      <c r="H6867" s="500"/>
      <c r="O6867" s="500"/>
      <c r="Q6867" s="498" t="s">
        <v>213</v>
      </c>
      <c r="S6867" s="499"/>
    </row>
    <row r="6868">
      <c r="B6868" s="497"/>
      <c r="H6868" s="500"/>
      <c r="O6868" s="500"/>
      <c r="Q6868" s="498" t="s">
        <v>213</v>
      </c>
      <c r="S6868" s="499"/>
    </row>
    <row r="6869">
      <c r="B6869" s="497"/>
      <c r="H6869" s="500"/>
      <c r="O6869" s="500"/>
      <c r="Q6869" s="498" t="s">
        <v>213</v>
      </c>
      <c r="S6869" s="499"/>
    </row>
    <row r="6870">
      <c r="B6870" s="497"/>
      <c r="H6870" s="500"/>
      <c r="O6870" s="500"/>
      <c r="Q6870" s="498" t="s">
        <v>213</v>
      </c>
      <c r="S6870" s="499"/>
    </row>
    <row r="6871">
      <c r="B6871" s="497"/>
      <c r="H6871" s="500"/>
      <c r="O6871" s="500"/>
      <c r="Q6871" s="498" t="s">
        <v>213</v>
      </c>
      <c r="S6871" s="499"/>
    </row>
    <row r="6872">
      <c r="B6872" s="497"/>
      <c r="H6872" s="500"/>
      <c r="O6872" s="500"/>
      <c r="Q6872" s="498" t="s">
        <v>213</v>
      </c>
      <c r="S6872" s="499"/>
    </row>
    <row r="6873">
      <c r="B6873" s="497"/>
      <c r="H6873" s="500"/>
      <c r="O6873" s="500"/>
      <c r="Q6873" s="498" t="s">
        <v>213</v>
      </c>
      <c r="S6873" s="499"/>
    </row>
    <row r="6874">
      <c r="B6874" s="497"/>
      <c r="H6874" s="500"/>
      <c r="O6874" s="500"/>
      <c r="Q6874" s="498" t="s">
        <v>213</v>
      </c>
      <c r="S6874" s="499"/>
    </row>
    <row r="6875">
      <c r="B6875" s="497"/>
      <c r="H6875" s="500"/>
      <c r="O6875" s="500"/>
      <c r="Q6875" s="498" t="s">
        <v>213</v>
      </c>
      <c r="S6875" s="499"/>
    </row>
    <row r="6876">
      <c r="B6876" s="497"/>
      <c r="H6876" s="500"/>
      <c r="O6876" s="500"/>
      <c r="Q6876" s="498" t="s">
        <v>213</v>
      </c>
      <c r="S6876" s="499"/>
    </row>
    <row r="6877">
      <c r="B6877" s="497"/>
      <c r="H6877" s="500"/>
      <c r="O6877" s="500"/>
      <c r="Q6877" s="498" t="s">
        <v>213</v>
      </c>
      <c r="S6877" s="499"/>
    </row>
    <row r="6878">
      <c r="B6878" s="497"/>
      <c r="H6878" s="500"/>
      <c r="O6878" s="500"/>
      <c r="Q6878" s="498" t="s">
        <v>213</v>
      </c>
      <c r="S6878" s="499"/>
    </row>
    <row r="6879">
      <c r="B6879" s="497"/>
      <c r="H6879" s="500"/>
      <c r="O6879" s="500"/>
      <c r="Q6879" s="498" t="s">
        <v>213</v>
      </c>
      <c r="S6879" s="499"/>
    </row>
    <row r="6880">
      <c r="B6880" s="497"/>
      <c r="H6880" s="500"/>
      <c r="O6880" s="500"/>
      <c r="Q6880" s="498" t="s">
        <v>213</v>
      </c>
      <c r="S6880" s="499"/>
    </row>
    <row r="6881">
      <c r="B6881" s="497"/>
      <c r="H6881" s="500"/>
      <c r="O6881" s="500"/>
      <c r="Q6881" s="498" t="s">
        <v>213</v>
      </c>
      <c r="S6881" s="499"/>
    </row>
    <row r="6882">
      <c r="B6882" s="497"/>
      <c r="H6882" s="500"/>
      <c r="O6882" s="500"/>
      <c r="Q6882" s="498" t="s">
        <v>213</v>
      </c>
      <c r="S6882" s="499"/>
    </row>
    <row r="6883">
      <c r="B6883" s="497"/>
      <c r="H6883" s="500"/>
      <c r="O6883" s="500"/>
      <c r="Q6883" s="498" t="s">
        <v>213</v>
      </c>
      <c r="S6883" s="499"/>
    </row>
    <row r="6884">
      <c r="B6884" s="497"/>
      <c r="H6884" s="500"/>
      <c r="O6884" s="500"/>
      <c r="Q6884" s="498" t="s">
        <v>213</v>
      </c>
      <c r="S6884" s="499"/>
    </row>
    <row r="6885">
      <c r="B6885" s="497"/>
      <c r="H6885" s="500"/>
      <c r="O6885" s="500"/>
      <c r="Q6885" s="498" t="s">
        <v>213</v>
      </c>
      <c r="S6885" s="499"/>
    </row>
    <row r="6886">
      <c r="B6886" s="497"/>
      <c r="H6886" s="500"/>
      <c r="O6886" s="500"/>
      <c r="Q6886" s="498" t="s">
        <v>213</v>
      </c>
      <c r="S6886" s="499"/>
    </row>
    <row r="6887">
      <c r="B6887" s="497"/>
      <c r="H6887" s="500"/>
      <c r="O6887" s="500"/>
      <c r="Q6887" s="498" t="s">
        <v>213</v>
      </c>
      <c r="S6887" s="499"/>
    </row>
    <row r="6888">
      <c r="B6888" s="497"/>
      <c r="H6888" s="500"/>
      <c r="O6888" s="500"/>
      <c r="Q6888" s="498" t="s">
        <v>213</v>
      </c>
      <c r="S6888" s="499"/>
    </row>
    <row r="6889">
      <c r="B6889" s="497"/>
      <c r="H6889" s="500"/>
      <c r="O6889" s="500"/>
      <c r="Q6889" s="498" t="s">
        <v>213</v>
      </c>
      <c r="S6889" s="499"/>
    </row>
    <row r="6890">
      <c r="B6890" s="497"/>
      <c r="H6890" s="500"/>
      <c r="O6890" s="500"/>
      <c r="Q6890" s="498" t="s">
        <v>213</v>
      </c>
      <c r="S6890" s="499"/>
    </row>
    <row r="6891">
      <c r="B6891" s="497"/>
      <c r="H6891" s="500"/>
      <c r="O6891" s="500"/>
      <c r="Q6891" s="498" t="s">
        <v>213</v>
      </c>
      <c r="S6891" s="499"/>
    </row>
    <row r="6892">
      <c r="B6892" s="497"/>
      <c r="H6892" s="500"/>
      <c r="O6892" s="500"/>
      <c r="Q6892" s="498" t="s">
        <v>213</v>
      </c>
      <c r="S6892" s="499"/>
    </row>
    <row r="6893">
      <c r="B6893" s="497"/>
      <c r="H6893" s="500"/>
      <c r="O6893" s="500"/>
      <c r="Q6893" s="498" t="s">
        <v>213</v>
      </c>
      <c r="S6893" s="499"/>
    </row>
    <row r="6894">
      <c r="B6894" s="497"/>
      <c r="H6894" s="500"/>
      <c r="O6894" s="500"/>
      <c r="Q6894" s="498" t="s">
        <v>213</v>
      </c>
      <c r="S6894" s="499"/>
    </row>
    <row r="6895">
      <c r="B6895" s="497"/>
      <c r="H6895" s="500"/>
      <c r="O6895" s="500"/>
      <c r="Q6895" s="498" t="s">
        <v>213</v>
      </c>
      <c r="S6895" s="499"/>
    </row>
    <row r="6896">
      <c r="B6896" s="497"/>
      <c r="H6896" s="500"/>
      <c r="O6896" s="500"/>
      <c r="Q6896" s="498" t="s">
        <v>213</v>
      </c>
      <c r="S6896" s="499"/>
    </row>
    <row r="6897">
      <c r="B6897" s="497"/>
      <c r="H6897" s="500"/>
      <c r="O6897" s="500"/>
      <c r="Q6897" s="498" t="s">
        <v>213</v>
      </c>
      <c r="S6897" s="499"/>
    </row>
    <row r="6898">
      <c r="B6898" s="497"/>
      <c r="H6898" s="500"/>
      <c r="O6898" s="500"/>
      <c r="Q6898" s="498" t="s">
        <v>213</v>
      </c>
      <c r="S6898" s="499"/>
    </row>
    <row r="6899">
      <c r="B6899" s="497"/>
      <c r="H6899" s="500"/>
      <c r="O6899" s="500"/>
      <c r="Q6899" s="498" t="s">
        <v>213</v>
      </c>
      <c r="S6899" s="499"/>
    </row>
    <row r="6900">
      <c r="B6900" s="497"/>
      <c r="H6900" s="500"/>
      <c r="O6900" s="500"/>
      <c r="Q6900" s="498" t="s">
        <v>213</v>
      </c>
      <c r="S6900" s="499"/>
    </row>
    <row r="6901">
      <c r="B6901" s="497"/>
      <c r="H6901" s="500"/>
      <c r="O6901" s="500"/>
      <c r="Q6901" s="498" t="s">
        <v>213</v>
      </c>
      <c r="S6901" s="499"/>
    </row>
    <row r="6902">
      <c r="B6902" s="497"/>
      <c r="H6902" s="500"/>
      <c r="O6902" s="500"/>
      <c r="Q6902" s="498" t="s">
        <v>213</v>
      </c>
      <c r="S6902" s="499"/>
    </row>
    <row r="6903">
      <c r="B6903" s="497"/>
      <c r="H6903" s="500"/>
      <c r="O6903" s="500"/>
      <c r="Q6903" s="498" t="s">
        <v>213</v>
      </c>
      <c r="S6903" s="499"/>
    </row>
    <row r="6904">
      <c r="B6904" s="497"/>
      <c r="H6904" s="500"/>
      <c r="O6904" s="500"/>
      <c r="Q6904" s="498" t="s">
        <v>213</v>
      </c>
      <c r="S6904" s="499"/>
    </row>
    <row r="6905">
      <c r="B6905" s="497"/>
      <c r="H6905" s="500"/>
      <c r="O6905" s="500"/>
      <c r="Q6905" s="498" t="s">
        <v>213</v>
      </c>
      <c r="S6905" s="499"/>
    </row>
    <row r="6906">
      <c r="B6906" s="497"/>
      <c r="H6906" s="500"/>
      <c r="O6906" s="500"/>
      <c r="Q6906" s="498" t="s">
        <v>213</v>
      </c>
      <c r="S6906" s="499"/>
    </row>
    <row r="6907">
      <c r="B6907" s="497"/>
      <c r="H6907" s="500"/>
      <c r="O6907" s="500"/>
      <c r="Q6907" s="498" t="s">
        <v>213</v>
      </c>
      <c r="S6907" s="499"/>
    </row>
    <row r="6908">
      <c r="B6908" s="497"/>
      <c r="H6908" s="500"/>
      <c r="O6908" s="500"/>
      <c r="Q6908" s="498" t="s">
        <v>213</v>
      </c>
      <c r="S6908" s="499"/>
    </row>
    <row r="6909">
      <c r="B6909" s="497"/>
      <c r="H6909" s="500"/>
      <c r="O6909" s="500"/>
      <c r="Q6909" s="498" t="s">
        <v>213</v>
      </c>
      <c r="S6909" s="499"/>
    </row>
    <row r="6910">
      <c r="B6910" s="497"/>
      <c r="H6910" s="500"/>
      <c r="O6910" s="500"/>
      <c r="Q6910" s="498" t="s">
        <v>213</v>
      </c>
      <c r="S6910" s="499"/>
    </row>
    <row r="6911">
      <c r="B6911" s="497"/>
      <c r="H6911" s="500"/>
      <c r="O6911" s="500"/>
      <c r="Q6911" s="498" t="s">
        <v>213</v>
      </c>
      <c r="S6911" s="499"/>
    </row>
    <row r="6912">
      <c r="B6912" s="497"/>
      <c r="H6912" s="500"/>
      <c r="O6912" s="500"/>
      <c r="Q6912" s="498" t="s">
        <v>213</v>
      </c>
      <c r="S6912" s="499"/>
    </row>
    <row r="6913">
      <c r="B6913" s="497"/>
      <c r="H6913" s="500"/>
      <c r="O6913" s="500"/>
      <c r="Q6913" s="498" t="s">
        <v>213</v>
      </c>
      <c r="S6913" s="499"/>
    </row>
    <row r="6914">
      <c r="B6914" s="497"/>
      <c r="H6914" s="500"/>
      <c r="O6914" s="500"/>
      <c r="Q6914" s="498" t="s">
        <v>213</v>
      </c>
      <c r="S6914" s="499"/>
    </row>
    <row r="6915">
      <c r="B6915" s="497"/>
      <c r="H6915" s="500"/>
      <c r="O6915" s="500"/>
      <c r="Q6915" s="498" t="s">
        <v>213</v>
      </c>
      <c r="S6915" s="499"/>
    </row>
    <row r="6916">
      <c r="B6916" s="497"/>
      <c r="H6916" s="500"/>
      <c r="O6916" s="500"/>
      <c r="Q6916" s="498" t="s">
        <v>213</v>
      </c>
      <c r="S6916" s="499"/>
    </row>
    <row r="6917">
      <c r="B6917" s="497"/>
      <c r="H6917" s="500"/>
      <c r="O6917" s="500"/>
      <c r="Q6917" s="498" t="s">
        <v>213</v>
      </c>
      <c r="S6917" s="499"/>
    </row>
    <row r="6918">
      <c r="B6918" s="497"/>
      <c r="H6918" s="500"/>
      <c r="O6918" s="500"/>
      <c r="Q6918" s="498" t="s">
        <v>213</v>
      </c>
      <c r="S6918" s="499"/>
    </row>
    <row r="6919">
      <c r="B6919" s="497"/>
      <c r="H6919" s="500"/>
      <c r="O6919" s="500"/>
      <c r="Q6919" s="498" t="s">
        <v>213</v>
      </c>
      <c r="S6919" s="499"/>
    </row>
    <row r="6920">
      <c r="B6920" s="497"/>
      <c r="H6920" s="500"/>
      <c r="O6920" s="500"/>
      <c r="Q6920" s="498" t="s">
        <v>213</v>
      </c>
      <c r="S6920" s="499"/>
    </row>
    <row r="6921">
      <c r="B6921" s="497"/>
      <c r="H6921" s="500"/>
      <c r="O6921" s="500"/>
      <c r="Q6921" s="498" t="s">
        <v>213</v>
      </c>
      <c r="S6921" s="499"/>
    </row>
    <row r="6922">
      <c r="B6922" s="497"/>
      <c r="H6922" s="500"/>
      <c r="O6922" s="500"/>
      <c r="Q6922" s="498" t="s">
        <v>213</v>
      </c>
      <c r="S6922" s="499"/>
    </row>
    <row r="6923">
      <c r="B6923" s="497"/>
      <c r="H6923" s="500"/>
      <c r="O6923" s="500"/>
      <c r="Q6923" s="498" t="s">
        <v>213</v>
      </c>
      <c r="S6923" s="499"/>
    </row>
    <row r="6924">
      <c r="B6924" s="497"/>
      <c r="H6924" s="500"/>
      <c r="O6924" s="500"/>
      <c r="Q6924" s="498" t="s">
        <v>213</v>
      </c>
      <c r="S6924" s="499"/>
    </row>
    <row r="6925">
      <c r="B6925" s="497"/>
      <c r="H6925" s="500"/>
      <c r="O6925" s="500"/>
      <c r="Q6925" s="498" t="s">
        <v>213</v>
      </c>
      <c r="S6925" s="499"/>
    </row>
    <row r="6926">
      <c r="B6926" s="497"/>
      <c r="H6926" s="500"/>
      <c r="O6926" s="500"/>
      <c r="Q6926" s="498" t="s">
        <v>213</v>
      </c>
      <c r="S6926" s="499"/>
    </row>
    <row r="6927">
      <c r="B6927" s="497"/>
      <c r="H6927" s="500"/>
      <c r="O6927" s="500"/>
      <c r="Q6927" s="498" t="s">
        <v>213</v>
      </c>
      <c r="S6927" s="499"/>
    </row>
    <row r="6928">
      <c r="B6928" s="497"/>
      <c r="H6928" s="500"/>
      <c r="O6928" s="500"/>
      <c r="Q6928" s="498" t="s">
        <v>213</v>
      </c>
      <c r="S6928" s="499"/>
    </row>
    <row r="6929">
      <c r="B6929" s="497"/>
      <c r="H6929" s="500"/>
      <c r="O6929" s="500"/>
      <c r="Q6929" s="498" t="s">
        <v>213</v>
      </c>
      <c r="S6929" s="499"/>
    </row>
    <row r="6930">
      <c r="B6930" s="497"/>
      <c r="H6930" s="500"/>
      <c r="O6930" s="500"/>
      <c r="Q6930" s="498" t="s">
        <v>213</v>
      </c>
      <c r="S6930" s="499"/>
    </row>
    <row r="6931">
      <c r="B6931" s="497"/>
      <c r="H6931" s="500"/>
      <c r="O6931" s="500"/>
      <c r="Q6931" s="498" t="s">
        <v>213</v>
      </c>
      <c r="S6931" s="499"/>
    </row>
    <row r="6932">
      <c r="B6932" s="497"/>
      <c r="H6932" s="500"/>
      <c r="O6932" s="500"/>
      <c r="Q6932" s="498" t="s">
        <v>213</v>
      </c>
      <c r="S6932" s="499"/>
    </row>
    <row r="6933">
      <c r="B6933" s="497"/>
      <c r="H6933" s="500"/>
      <c r="O6933" s="500"/>
      <c r="Q6933" s="498" t="s">
        <v>213</v>
      </c>
      <c r="S6933" s="499"/>
    </row>
    <row r="6934">
      <c r="B6934" s="497"/>
      <c r="H6934" s="500"/>
      <c r="O6934" s="500"/>
      <c r="Q6934" s="498" t="s">
        <v>213</v>
      </c>
      <c r="S6934" s="499"/>
    </row>
    <row r="6935">
      <c r="B6935" s="497"/>
      <c r="H6935" s="500"/>
      <c r="O6935" s="500"/>
      <c r="Q6935" s="498" t="s">
        <v>213</v>
      </c>
      <c r="S6935" s="499"/>
    </row>
    <row r="6936">
      <c r="B6936" s="497"/>
      <c r="H6936" s="500"/>
      <c r="O6936" s="500"/>
      <c r="Q6936" s="498" t="s">
        <v>213</v>
      </c>
      <c r="S6936" s="499"/>
    </row>
    <row r="6937">
      <c r="B6937" s="497"/>
      <c r="H6937" s="500"/>
      <c r="O6937" s="500"/>
      <c r="Q6937" s="498" t="s">
        <v>213</v>
      </c>
      <c r="S6937" s="499"/>
    </row>
    <row r="6938">
      <c r="B6938" s="497"/>
      <c r="H6938" s="500"/>
      <c r="O6938" s="500"/>
      <c r="Q6938" s="498" t="s">
        <v>213</v>
      </c>
      <c r="S6938" s="499"/>
    </row>
    <row r="6939">
      <c r="B6939" s="497"/>
      <c r="H6939" s="500"/>
      <c r="O6939" s="500"/>
      <c r="Q6939" s="498" t="s">
        <v>213</v>
      </c>
      <c r="S6939" s="499"/>
    </row>
    <row r="6940">
      <c r="B6940" s="497"/>
      <c r="H6940" s="500"/>
      <c r="O6940" s="500"/>
      <c r="Q6940" s="498" t="s">
        <v>213</v>
      </c>
      <c r="S6940" s="499"/>
    </row>
    <row r="6941">
      <c r="B6941" s="497"/>
      <c r="H6941" s="500"/>
      <c r="O6941" s="500"/>
      <c r="Q6941" s="498" t="s">
        <v>213</v>
      </c>
      <c r="S6941" s="499"/>
    </row>
    <row r="6942">
      <c r="B6942" s="497"/>
      <c r="H6942" s="500"/>
      <c r="O6942" s="500"/>
      <c r="Q6942" s="498" t="s">
        <v>213</v>
      </c>
      <c r="S6942" s="499"/>
    </row>
    <row r="6943">
      <c r="B6943" s="497"/>
      <c r="H6943" s="500"/>
      <c r="O6943" s="500"/>
      <c r="Q6943" s="498" t="s">
        <v>213</v>
      </c>
      <c r="S6943" s="499"/>
    </row>
    <row r="6944">
      <c r="B6944" s="497"/>
      <c r="H6944" s="500"/>
      <c r="O6944" s="500"/>
      <c r="Q6944" s="498" t="s">
        <v>213</v>
      </c>
      <c r="S6944" s="499"/>
    </row>
    <row r="6945">
      <c r="B6945" s="497"/>
      <c r="H6945" s="500"/>
      <c r="O6945" s="500"/>
      <c r="Q6945" s="498" t="s">
        <v>213</v>
      </c>
      <c r="S6945" s="499"/>
    </row>
    <row r="6946">
      <c r="B6946" s="497"/>
      <c r="H6946" s="500"/>
      <c r="O6946" s="500"/>
      <c r="Q6946" s="498" t="s">
        <v>213</v>
      </c>
      <c r="S6946" s="499"/>
    </row>
    <row r="6947">
      <c r="B6947" s="497"/>
      <c r="H6947" s="500"/>
      <c r="O6947" s="500"/>
      <c r="Q6947" s="498" t="s">
        <v>213</v>
      </c>
      <c r="S6947" s="499"/>
    </row>
    <row r="6948">
      <c r="B6948" s="497"/>
      <c r="H6948" s="500"/>
      <c r="O6948" s="500"/>
      <c r="Q6948" s="498" t="s">
        <v>213</v>
      </c>
      <c r="S6948" s="499"/>
    </row>
    <row r="6949">
      <c r="B6949" s="497"/>
      <c r="H6949" s="500"/>
      <c r="O6949" s="500"/>
      <c r="Q6949" s="498" t="s">
        <v>213</v>
      </c>
      <c r="S6949" s="499"/>
    </row>
    <row r="6950">
      <c r="B6950" s="497"/>
      <c r="H6950" s="500"/>
      <c r="O6950" s="500"/>
      <c r="Q6950" s="498" t="s">
        <v>213</v>
      </c>
      <c r="S6950" s="499"/>
    </row>
    <row r="6951">
      <c r="B6951" s="497"/>
      <c r="H6951" s="500"/>
      <c r="O6951" s="500"/>
      <c r="Q6951" s="498" t="s">
        <v>213</v>
      </c>
      <c r="S6951" s="499"/>
    </row>
    <row r="6952">
      <c r="B6952" s="497"/>
      <c r="H6952" s="500"/>
      <c r="O6952" s="500"/>
      <c r="Q6952" s="498" t="s">
        <v>213</v>
      </c>
      <c r="S6952" s="499"/>
    </row>
    <row r="6953">
      <c r="B6953" s="497"/>
      <c r="H6953" s="500"/>
      <c r="O6953" s="500"/>
      <c r="Q6953" s="498" t="s">
        <v>213</v>
      </c>
      <c r="S6953" s="499"/>
    </row>
    <row r="6954">
      <c r="B6954" s="497"/>
      <c r="H6954" s="500"/>
      <c r="O6954" s="500"/>
      <c r="Q6954" s="498" t="s">
        <v>213</v>
      </c>
      <c r="S6954" s="499"/>
    </row>
    <row r="6955">
      <c r="B6955" s="497"/>
      <c r="H6955" s="500"/>
      <c r="O6955" s="500"/>
      <c r="Q6955" s="498" t="s">
        <v>213</v>
      </c>
      <c r="S6955" s="499"/>
    </row>
    <row r="6956">
      <c r="B6956" s="497"/>
      <c r="H6956" s="500"/>
      <c r="O6956" s="500"/>
      <c r="Q6956" s="498" t="s">
        <v>213</v>
      </c>
      <c r="S6956" s="499"/>
    </row>
    <row r="6957">
      <c r="B6957" s="497"/>
      <c r="H6957" s="500"/>
      <c r="O6957" s="500"/>
      <c r="Q6957" s="498" t="s">
        <v>213</v>
      </c>
      <c r="S6957" s="499"/>
    </row>
    <row r="6958">
      <c r="B6958" s="497"/>
      <c r="H6958" s="500"/>
      <c r="O6958" s="500"/>
      <c r="Q6958" s="498" t="s">
        <v>213</v>
      </c>
      <c r="S6958" s="499"/>
    </row>
    <row r="6959">
      <c r="B6959" s="497"/>
      <c r="H6959" s="500"/>
      <c r="O6959" s="500"/>
      <c r="Q6959" s="498" t="s">
        <v>213</v>
      </c>
      <c r="S6959" s="499"/>
    </row>
    <row r="6960">
      <c r="B6960" s="497"/>
      <c r="H6960" s="500"/>
      <c r="O6960" s="500"/>
      <c r="Q6960" s="498" t="s">
        <v>213</v>
      </c>
      <c r="S6960" s="499"/>
    </row>
    <row r="6961">
      <c r="B6961" s="497"/>
      <c r="H6961" s="500"/>
      <c r="O6961" s="500"/>
      <c r="Q6961" s="498" t="s">
        <v>213</v>
      </c>
      <c r="S6961" s="499"/>
    </row>
    <row r="6962">
      <c r="B6962" s="497"/>
      <c r="H6962" s="500"/>
      <c r="O6962" s="500"/>
      <c r="Q6962" s="498" t="s">
        <v>213</v>
      </c>
      <c r="S6962" s="499"/>
    </row>
    <row r="6963">
      <c r="B6963" s="497"/>
      <c r="H6963" s="500"/>
      <c r="O6963" s="500"/>
      <c r="Q6963" s="498" t="s">
        <v>213</v>
      </c>
      <c r="S6963" s="499"/>
    </row>
    <row r="6964">
      <c r="B6964" s="497"/>
      <c r="H6964" s="500"/>
      <c r="O6964" s="500"/>
      <c r="Q6964" s="498" t="s">
        <v>213</v>
      </c>
      <c r="S6964" s="499"/>
    </row>
    <row r="6965">
      <c r="B6965" s="497"/>
      <c r="H6965" s="500"/>
      <c r="O6965" s="500"/>
      <c r="Q6965" s="498" t="s">
        <v>213</v>
      </c>
      <c r="S6965" s="499"/>
    </row>
    <row r="6966">
      <c r="B6966" s="497"/>
      <c r="H6966" s="500"/>
      <c r="O6966" s="500"/>
      <c r="Q6966" s="498" t="s">
        <v>213</v>
      </c>
      <c r="S6966" s="499"/>
    </row>
    <row r="6967">
      <c r="B6967" s="497"/>
      <c r="H6967" s="500"/>
      <c r="O6967" s="500"/>
      <c r="Q6967" s="498" t="s">
        <v>213</v>
      </c>
      <c r="S6967" s="499"/>
    </row>
    <row r="6968">
      <c r="B6968" s="497"/>
      <c r="H6968" s="500"/>
      <c r="O6968" s="500"/>
      <c r="Q6968" s="498" t="s">
        <v>213</v>
      </c>
      <c r="S6968" s="499"/>
    </row>
    <row r="6969">
      <c r="B6969" s="497"/>
      <c r="H6969" s="500"/>
      <c r="O6969" s="500"/>
      <c r="Q6969" s="498" t="s">
        <v>213</v>
      </c>
      <c r="S6969" s="499"/>
    </row>
    <row r="6970">
      <c r="B6970" s="497"/>
      <c r="H6970" s="500"/>
      <c r="O6970" s="500"/>
      <c r="Q6970" s="498" t="s">
        <v>213</v>
      </c>
      <c r="S6970" s="499"/>
    </row>
    <row r="6971">
      <c r="B6971" s="497"/>
      <c r="H6971" s="500"/>
      <c r="O6971" s="500"/>
      <c r="Q6971" s="498" t="s">
        <v>213</v>
      </c>
      <c r="S6971" s="499"/>
    </row>
    <row r="6972">
      <c r="B6972" s="497"/>
      <c r="H6972" s="500"/>
      <c r="O6972" s="500"/>
      <c r="Q6972" s="498" t="s">
        <v>213</v>
      </c>
      <c r="S6972" s="499"/>
    </row>
    <row r="6973">
      <c r="B6973" s="497"/>
      <c r="H6973" s="500"/>
      <c r="O6973" s="500"/>
      <c r="Q6973" s="498" t="s">
        <v>213</v>
      </c>
      <c r="S6973" s="499"/>
    </row>
    <row r="6974">
      <c r="B6974" s="497"/>
      <c r="H6974" s="500"/>
      <c r="O6974" s="500"/>
      <c r="Q6974" s="498" t="s">
        <v>213</v>
      </c>
      <c r="S6974" s="499"/>
    </row>
    <row r="6975">
      <c r="B6975" s="497"/>
      <c r="H6975" s="500"/>
      <c r="O6975" s="500"/>
      <c r="Q6975" s="498" t="s">
        <v>213</v>
      </c>
      <c r="S6975" s="499"/>
    </row>
    <row r="6976">
      <c r="B6976" s="497"/>
      <c r="H6976" s="500"/>
      <c r="O6976" s="500"/>
      <c r="Q6976" s="498" t="s">
        <v>213</v>
      </c>
      <c r="S6976" s="499"/>
    </row>
    <row r="6977">
      <c r="B6977" s="497"/>
      <c r="H6977" s="500"/>
      <c r="O6977" s="500"/>
      <c r="Q6977" s="498" t="s">
        <v>213</v>
      </c>
      <c r="S6977" s="499"/>
    </row>
    <row r="6978">
      <c r="B6978" s="497"/>
      <c r="H6978" s="500"/>
      <c r="O6978" s="500"/>
      <c r="Q6978" s="498" t="s">
        <v>213</v>
      </c>
      <c r="S6978" s="499"/>
    </row>
    <row r="6979">
      <c r="B6979" s="497"/>
      <c r="H6979" s="500"/>
      <c r="O6979" s="500"/>
      <c r="Q6979" s="498" t="s">
        <v>213</v>
      </c>
      <c r="S6979" s="499"/>
    </row>
    <row r="6980">
      <c r="B6980" s="497"/>
      <c r="H6980" s="500"/>
      <c r="O6980" s="500"/>
      <c r="Q6980" s="498" t="s">
        <v>213</v>
      </c>
      <c r="S6980" s="499"/>
    </row>
    <row r="6981">
      <c r="B6981" s="497"/>
      <c r="H6981" s="500"/>
      <c r="O6981" s="500"/>
      <c r="Q6981" s="498" t="s">
        <v>213</v>
      </c>
      <c r="S6981" s="499"/>
    </row>
    <row r="6982">
      <c r="B6982" s="497"/>
      <c r="H6982" s="500"/>
      <c r="O6982" s="500"/>
      <c r="Q6982" s="498" t="s">
        <v>213</v>
      </c>
      <c r="S6982" s="499"/>
    </row>
    <row r="6983">
      <c r="B6983" s="497"/>
      <c r="H6983" s="500"/>
      <c r="O6983" s="500"/>
      <c r="Q6983" s="498" t="s">
        <v>213</v>
      </c>
      <c r="S6983" s="499"/>
    </row>
    <row r="6984">
      <c r="B6984" s="497"/>
      <c r="H6984" s="500"/>
      <c r="O6984" s="500"/>
      <c r="Q6984" s="498" t="s">
        <v>213</v>
      </c>
      <c r="S6984" s="499"/>
    </row>
    <row r="6985">
      <c r="B6985" s="497"/>
      <c r="H6985" s="500"/>
      <c r="O6985" s="500"/>
      <c r="Q6985" s="498" t="s">
        <v>213</v>
      </c>
      <c r="S6985" s="499"/>
    </row>
    <row r="6986">
      <c r="B6986" s="497"/>
      <c r="H6986" s="500"/>
      <c r="O6986" s="500"/>
      <c r="Q6986" s="498" t="s">
        <v>213</v>
      </c>
      <c r="S6986" s="499"/>
    </row>
    <row r="6987">
      <c r="B6987" s="497"/>
      <c r="H6987" s="500"/>
      <c r="O6987" s="500"/>
      <c r="Q6987" s="498" t="s">
        <v>213</v>
      </c>
      <c r="S6987" s="499"/>
    </row>
    <row r="6988">
      <c r="B6988" s="497"/>
      <c r="H6988" s="500"/>
      <c r="O6988" s="500"/>
      <c r="Q6988" s="498" t="s">
        <v>213</v>
      </c>
      <c r="S6988" s="499"/>
    </row>
    <row r="6989">
      <c r="B6989" s="497"/>
      <c r="H6989" s="500"/>
      <c r="O6989" s="500"/>
      <c r="Q6989" s="498" t="s">
        <v>213</v>
      </c>
      <c r="S6989" s="499"/>
    </row>
    <row r="6990">
      <c r="B6990" s="497"/>
      <c r="H6990" s="500"/>
      <c r="O6990" s="500"/>
      <c r="Q6990" s="498" t="s">
        <v>213</v>
      </c>
      <c r="S6990" s="499"/>
    </row>
    <row r="6991">
      <c r="B6991" s="497"/>
      <c r="H6991" s="500"/>
      <c r="O6991" s="500"/>
      <c r="Q6991" s="498" t="s">
        <v>213</v>
      </c>
      <c r="S6991" s="499"/>
    </row>
    <row r="6992">
      <c r="B6992" s="497"/>
      <c r="H6992" s="500"/>
      <c r="O6992" s="500"/>
      <c r="Q6992" s="498" t="s">
        <v>213</v>
      </c>
      <c r="S6992" s="499"/>
    </row>
    <row r="6993">
      <c r="B6993" s="497"/>
      <c r="H6993" s="500"/>
      <c r="O6993" s="500"/>
      <c r="Q6993" s="498" t="s">
        <v>213</v>
      </c>
      <c r="S6993" s="499"/>
    </row>
    <row r="6994">
      <c r="B6994" s="497"/>
      <c r="H6994" s="500"/>
      <c r="O6994" s="500"/>
      <c r="Q6994" s="498" t="s">
        <v>213</v>
      </c>
      <c r="S6994" s="499"/>
    </row>
    <row r="6995">
      <c r="B6995" s="497"/>
      <c r="H6995" s="500"/>
      <c r="O6995" s="500"/>
      <c r="Q6995" s="498" t="s">
        <v>213</v>
      </c>
      <c r="S6995" s="499"/>
    </row>
    <row r="6996">
      <c r="B6996" s="497"/>
      <c r="H6996" s="500"/>
      <c r="O6996" s="500"/>
      <c r="Q6996" s="498" t="s">
        <v>213</v>
      </c>
      <c r="S6996" s="499"/>
    </row>
    <row r="6997">
      <c r="B6997" s="497"/>
      <c r="H6997" s="500"/>
      <c r="O6997" s="500"/>
      <c r="Q6997" s="498" t="s">
        <v>213</v>
      </c>
      <c r="S6997" s="499"/>
    </row>
    <row r="6998">
      <c r="B6998" s="497"/>
      <c r="H6998" s="500"/>
      <c r="O6998" s="500"/>
      <c r="Q6998" s="498" t="s">
        <v>213</v>
      </c>
      <c r="S6998" s="499"/>
    </row>
    <row r="6999">
      <c r="B6999" s="497"/>
      <c r="H6999" s="500"/>
      <c r="O6999" s="500"/>
      <c r="Q6999" s="498" t="s">
        <v>213</v>
      </c>
      <c r="S6999" s="499"/>
    </row>
    <row r="7000">
      <c r="B7000" s="497"/>
      <c r="H7000" s="500"/>
      <c r="O7000" s="500"/>
      <c r="Q7000" s="498" t="s">
        <v>213</v>
      </c>
      <c r="S7000" s="499"/>
    </row>
    <row r="7001">
      <c r="B7001" s="497"/>
      <c r="H7001" s="500"/>
      <c r="O7001" s="500"/>
      <c r="Q7001" s="498" t="s">
        <v>213</v>
      </c>
      <c r="S7001" s="499"/>
    </row>
    <row r="7002">
      <c r="B7002" s="497"/>
      <c r="H7002" s="500"/>
      <c r="O7002" s="500"/>
      <c r="Q7002" s="498" t="s">
        <v>213</v>
      </c>
      <c r="S7002" s="499"/>
    </row>
    <row r="7003">
      <c r="B7003" s="497"/>
      <c r="H7003" s="500"/>
      <c r="O7003" s="500"/>
      <c r="Q7003" s="498" t="s">
        <v>213</v>
      </c>
      <c r="S7003" s="499"/>
    </row>
    <row r="7004">
      <c r="B7004" s="497"/>
      <c r="H7004" s="500"/>
      <c r="O7004" s="500"/>
      <c r="Q7004" s="498" t="s">
        <v>213</v>
      </c>
      <c r="S7004" s="499"/>
    </row>
    <row r="7005">
      <c r="B7005" s="497"/>
      <c r="H7005" s="500"/>
      <c r="O7005" s="500"/>
      <c r="Q7005" s="498" t="s">
        <v>213</v>
      </c>
      <c r="S7005" s="499"/>
    </row>
    <row r="7006">
      <c r="B7006" s="497"/>
      <c r="H7006" s="500"/>
      <c r="O7006" s="500"/>
      <c r="Q7006" s="498" t="s">
        <v>213</v>
      </c>
      <c r="S7006" s="499"/>
    </row>
    <row r="7007">
      <c r="B7007" s="497"/>
      <c r="H7007" s="500"/>
      <c r="O7007" s="500"/>
      <c r="Q7007" s="498" t="s">
        <v>213</v>
      </c>
      <c r="S7007" s="499"/>
    </row>
    <row r="7008">
      <c r="B7008" s="497"/>
      <c r="H7008" s="500"/>
      <c r="O7008" s="500"/>
      <c r="Q7008" s="498" t="s">
        <v>213</v>
      </c>
      <c r="S7008" s="499"/>
    </row>
    <row r="7009">
      <c r="B7009" s="497"/>
      <c r="H7009" s="500"/>
      <c r="O7009" s="500"/>
      <c r="Q7009" s="498" t="s">
        <v>213</v>
      </c>
      <c r="S7009" s="499"/>
    </row>
    <row r="7010">
      <c r="B7010" s="497"/>
      <c r="H7010" s="500"/>
      <c r="O7010" s="500"/>
      <c r="Q7010" s="498" t="s">
        <v>213</v>
      </c>
      <c r="S7010" s="499"/>
    </row>
    <row r="7011">
      <c r="B7011" s="497"/>
      <c r="H7011" s="500"/>
      <c r="O7011" s="500"/>
      <c r="Q7011" s="498" t="s">
        <v>213</v>
      </c>
      <c r="S7011" s="499"/>
    </row>
    <row r="7012">
      <c r="B7012" s="497"/>
      <c r="H7012" s="500"/>
      <c r="O7012" s="500"/>
      <c r="Q7012" s="498" t="s">
        <v>213</v>
      </c>
      <c r="S7012" s="499"/>
    </row>
    <row r="7013">
      <c r="B7013" s="497"/>
      <c r="H7013" s="500"/>
      <c r="O7013" s="500"/>
      <c r="Q7013" s="498" t="s">
        <v>213</v>
      </c>
      <c r="S7013" s="499"/>
    </row>
    <row r="7014">
      <c r="B7014" s="497"/>
      <c r="H7014" s="500"/>
      <c r="O7014" s="500"/>
      <c r="Q7014" s="498" t="s">
        <v>213</v>
      </c>
      <c r="S7014" s="499"/>
    </row>
    <row r="7015">
      <c r="B7015" s="497"/>
      <c r="H7015" s="500"/>
      <c r="O7015" s="500"/>
      <c r="Q7015" s="498" t="s">
        <v>213</v>
      </c>
      <c r="S7015" s="499"/>
    </row>
    <row r="7016">
      <c r="B7016" s="497"/>
      <c r="H7016" s="500"/>
      <c r="O7016" s="500"/>
      <c r="Q7016" s="498" t="s">
        <v>213</v>
      </c>
      <c r="S7016" s="499"/>
    </row>
    <row r="7017">
      <c r="B7017" s="497"/>
      <c r="H7017" s="500"/>
      <c r="O7017" s="500"/>
      <c r="Q7017" s="498" t="s">
        <v>213</v>
      </c>
      <c r="S7017" s="499"/>
    </row>
    <row r="7018">
      <c r="B7018" s="497"/>
      <c r="H7018" s="500"/>
      <c r="O7018" s="500"/>
      <c r="Q7018" s="498" t="s">
        <v>213</v>
      </c>
      <c r="S7018" s="499"/>
    </row>
    <row r="7019">
      <c r="B7019" s="497"/>
      <c r="H7019" s="500"/>
      <c r="O7019" s="500"/>
      <c r="Q7019" s="498" t="s">
        <v>213</v>
      </c>
      <c r="S7019" s="499"/>
    </row>
    <row r="7020">
      <c r="B7020" s="497"/>
      <c r="H7020" s="500"/>
      <c r="O7020" s="500"/>
      <c r="Q7020" s="498" t="s">
        <v>213</v>
      </c>
      <c r="S7020" s="499"/>
    </row>
    <row r="7021">
      <c r="B7021" s="497"/>
      <c r="H7021" s="500"/>
      <c r="O7021" s="500"/>
      <c r="Q7021" s="498" t="s">
        <v>213</v>
      </c>
      <c r="S7021" s="499"/>
    </row>
    <row r="7022">
      <c r="B7022" s="497"/>
      <c r="H7022" s="500"/>
      <c r="O7022" s="500"/>
      <c r="Q7022" s="498" t="s">
        <v>213</v>
      </c>
      <c r="S7022" s="499"/>
    </row>
    <row r="7023">
      <c r="B7023" s="497"/>
      <c r="H7023" s="500"/>
      <c r="O7023" s="500"/>
      <c r="Q7023" s="498" t="s">
        <v>213</v>
      </c>
      <c r="S7023" s="499"/>
    </row>
    <row r="7024">
      <c r="B7024" s="497"/>
      <c r="H7024" s="500"/>
      <c r="O7024" s="500"/>
      <c r="Q7024" s="498" t="s">
        <v>213</v>
      </c>
      <c r="S7024" s="499"/>
    </row>
    <row r="7025">
      <c r="B7025" s="497"/>
      <c r="H7025" s="500"/>
      <c r="O7025" s="500"/>
      <c r="Q7025" s="498" t="s">
        <v>213</v>
      </c>
      <c r="S7025" s="499"/>
    </row>
    <row r="7026">
      <c r="B7026" s="497"/>
      <c r="H7026" s="500"/>
      <c r="O7026" s="500"/>
      <c r="Q7026" s="498" t="s">
        <v>213</v>
      </c>
      <c r="S7026" s="499"/>
    </row>
    <row r="7027">
      <c r="B7027" s="497"/>
      <c r="H7027" s="500"/>
      <c r="O7027" s="500"/>
      <c r="Q7027" s="498" t="s">
        <v>213</v>
      </c>
      <c r="S7027" s="499"/>
    </row>
    <row r="7028">
      <c r="B7028" s="497"/>
      <c r="H7028" s="500"/>
      <c r="O7028" s="500"/>
      <c r="Q7028" s="498" t="s">
        <v>213</v>
      </c>
      <c r="S7028" s="499"/>
    </row>
    <row r="7029">
      <c r="B7029" s="497"/>
      <c r="H7029" s="500"/>
      <c r="O7029" s="500"/>
      <c r="Q7029" s="498" t="s">
        <v>213</v>
      </c>
      <c r="S7029" s="499"/>
    </row>
    <row r="7030">
      <c r="B7030" s="497"/>
      <c r="H7030" s="500"/>
      <c r="O7030" s="500"/>
      <c r="Q7030" s="498" t="s">
        <v>213</v>
      </c>
      <c r="S7030" s="499"/>
    </row>
    <row r="7031">
      <c r="B7031" s="497"/>
      <c r="H7031" s="500"/>
      <c r="O7031" s="500"/>
      <c r="Q7031" s="498" t="s">
        <v>213</v>
      </c>
      <c r="S7031" s="499"/>
    </row>
    <row r="7032">
      <c r="B7032" s="497"/>
      <c r="H7032" s="500"/>
      <c r="O7032" s="500"/>
      <c r="Q7032" s="498" t="s">
        <v>213</v>
      </c>
      <c r="S7032" s="499"/>
    </row>
    <row r="7033">
      <c r="B7033" s="497"/>
      <c r="H7033" s="500"/>
      <c r="O7033" s="500"/>
      <c r="Q7033" s="498" t="s">
        <v>213</v>
      </c>
      <c r="S7033" s="499"/>
    </row>
    <row r="7034">
      <c r="B7034" s="497"/>
      <c r="H7034" s="500"/>
      <c r="O7034" s="500"/>
      <c r="Q7034" s="498" t="s">
        <v>213</v>
      </c>
      <c r="S7034" s="499"/>
    </row>
    <row r="7035">
      <c r="B7035" s="497"/>
      <c r="H7035" s="500"/>
      <c r="O7035" s="500"/>
      <c r="Q7035" s="498" t="s">
        <v>213</v>
      </c>
      <c r="S7035" s="499"/>
    </row>
    <row r="7036">
      <c r="B7036" s="497"/>
      <c r="H7036" s="500"/>
      <c r="O7036" s="500"/>
      <c r="Q7036" s="498" t="s">
        <v>213</v>
      </c>
      <c r="S7036" s="499"/>
    </row>
    <row r="7037">
      <c r="B7037" s="497"/>
      <c r="H7037" s="500"/>
      <c r="O7037" s="500"/>
      <c r="Q7037" s="498" t="s">
        <v>213</v>
      </c>
      <c r="S7037" s="499"/>
    </row>
    <row r="7038">
      <c r="B7038" s="497"/>
      <c r="H7038" s="500"/>
      <c r="O7038" s="500"/>
      <c r="Q7038" s="498" t="s">
        <v>213</v>
      </c>
      <c r="S7038" s="499"/>
    </row>
    <row r="7039">
      <c r="B7039" s="497"/>
      <c r="H7039" s="500"/>
      <c r="O7039" s="500"/>
      <c r="Q7039" s="498" t="s">
        <v>213</v>
      </c>
      <c r="S7039" s="499"/>
    </row>
    <row r="7040">
      <c r="B7040" s="497"/>
      <c r="H7040" s="500"/>
      <c r="O7040" s="500"/>
      <c r="Q7040" s="498" t="s">
        <v>213</v>
      </c>
      <c r="S7040" s="499"/>
    </row>
    <row r="7041">
      <c r="B7041" s="497"/>
      <c r="H7041" s="500"/>
      <c r="O7041" s="500"/>
      <c r="Q7041" s="498" t="s">
        <v>213</v>
      </c>
      <c r="S7041" s="499"/>
    </row>
    <row r="7042">
      <c r="B7042" s="497"/>
      <c r="H7042" s="500"/>
      <c r="O7042" s="500"/>
      <c r="Q7042" s="498" t="s">
        <v>213</v>
      </c>
      <c r="S7042" s="499"/>
    </row>
    <row r="7043">
      <c r="B7043" s="497"/>
      <c r="H7043" s="500"/>
      <c r="O7043" s="500"/>
      <c r="Q7043" s="498" t="s">
        <v>213</v>
      </c>
      <c r="S7043" s="499"/>
    </row>
    <row r="7044">
      <c r="B7044" s="497"/>
      <c r="H7044" s="500"/>
      <c r="O7044" s="500"/>
      <c r="Q7044" s="498" t="s">
        <v>213</v>
      </c>
      <c r="S7044" s="499"/>
    </row>
    <row r="7045">
      <c r="B7045" s="497"/>
      <c r="H7045" s="500"/>
      <c r="O7045" s="500"/>
      <c r="Q7045" s="498" t="s">
        <v>213</v>
      </c>
      <c r="S7045" s="499"/>
    </row>
    <row r="7046">
      <c r="B7046" s="497"/>
      <c r="H7046" s="500"/>
      <c r="O7046" s="500"/>
      <c r="Q7046" s="498" t="s">
        <v>213</v>
      </c>
      <c r="S7046" s="499"/>
    </row>
    <row r="7047">
      <c r="B7047" s="497"/>
      <c r="H7047" s="500"/>
      <c r="O7047" s="500"/>
      <c r="Q7047" s="498" t="s">
        <v>213</v>
      </c>
      <c r="S7047" s="499"/>
    </row>
    <row r="7048">
      <c r="B7048" s="497"/>
      <c r="H7048" s="500"/>
      <c r="O7048" s="500"/>
      <c r="Q7048" s="498" t="s">
        <v>213</v>
      </c>
      <c r="S7048" s="499"/>
    </row>
    <row r="7049">
      <c r="B7049" s="497"/>
      <c r="H7049" s="500"/>
      <c r="O7049" s="500"/>
      <c r="Q7049" s="498" t="s">
        <v>213</v>
      </c>
      <c r="S7049" s="499"/>
    </row>
    <row r="7050">
      <c r="B7050" s="497"/>
      <c r="H7050" s="500"/>
      <c r="O7050" s="500"/>
      <c r="Q7050" s="498" t="s">
        <v>213</v>
      </c>
      <c r="S7050" s="499"/>
    </row>
    <row r="7051">
      <c r="B7051" s="497"/>
      <c r="H7051" s="500"/>
      <c r="O7051" s="500"/>
      <c r="Q7051" s="498" t="s">
        <v>213</v>
      </c>
      <c r="S7051" s="499"/>
    </row>
    <row r="7052">
      <c r="B7052" s="497"/>
      <c r="H7052" s="500"/>
      <c r="O7052" s="500"/>
      <c r="Q7052" s="498" t="s">
        <v>213</v>
      </c>
      <c r="S7052" s="499"/>
    </row>
    <row r="7053">
      <c r="B7053" s="497"/>
      <c r="H7053" s="500"/>
      <c r="O7053" s="500"/>
      <c r="Q7053" s="498" t="s">
        <v>213</v>
      </c>
      <c r="S7053" s="499"/>
    </row>
    <row r="7054">
      <c r="B7054" s="497"/>
      <c r="H7054" s="500"/>
      <c r="O7054" s="500"/>
      <c r="Q7054" s="498" t="s">
        <v>213</v>
      </c>
      <c r="S7054" s="499"/>
    </row>
    <row r="7055">
      <c r="B7055" s="497"/>
      <c r="H7055" s="500"/>
      <c r="O7055" s="500"/>
      <c r="Q7055" s="498" t="s">
        <v>213</v>
      </c>
      <c r="S7055" s="499"/>
    </row>
    <row r="7056">
      <c r="B7056" s="497"/>
      <c r="H7056" s="500"/>
      <c r="O7056" s="500"/>
      <c r="Q7056" s="498" t="s">
        <v>213</v>
      </c>
      <c r="S7056" s="499"/>
    </row>
    <row r="7057">
      <c r="B7057" s="497"/>
      <c r="H7057" s="500"/>
      <c r="O7057" s="500"/>
      <c r="Q7057" s="498" t="s">
        <v>213</v>
      </c>
      <c r="S7057" s="499"/>
    </row>
    <row r="7058">
      <c r="B7058" s="497"/>
      <c r="H7058" s="500"/>
      <c r="O7058" s="500"/>
      <c r="Q7058" s="498" t="s">
        <v>213</v>
      </c>
      <c r="S7058" s="499"/>
    </row>
    <row r="7059">
      <c r="B7059" s="497"/>
      <c r="H7059" s="500"/>
      <c r="O7059" s="500"/>
      <c r="Q7059" s="498" t="s">
        <v>213</v>
      </c>
      <c r="S7059" s="499"/>
    </row>
    <row r="7060">
      <c r="B7060" s="497"/>
      <c r="H7060" s="500"/>
      <c r="O7060" s="500"/>
      <c r="Q7060" s="498" t="s">
        <v>213</v>
      </c>
      <c r="S7060" s="499"/>
    </row>
    <row r="7061">
      <c r="B7061" s="497"/>
      <c r="H7061" s="500"/>
      <c r="O7061" s="500"/>
      <c r="Q7061" s="498" t="s">
        <v>213</v>
      </c>
      <c r="S7061" s="499"/>
    </row>
    <row r="7062">
      <c r="B7062" s="497"/>
      <c r="H7062" s="500"/>
      <c r="O7062" s="500"/>
      <c r="Q7062" s="498" t="s">
        <v>213</v>
      </c>
      <c r="S7062" s="499"/>
    </row>
    <row r="7063">
      <c r="B7063" s="497"/>
      <c r="H7063" s="500"/>
      <c r="O7063" s="500"/>
      <c r="Q7063" s="498" t="s">
        <v>213</v>
      </c>
      <c r="S7063" s="499"/>
    </row>
    <row r="7064">
      <c r="B7064" s="497"/>
      <c r="H7064" s="500"/>
      <c r="O7064" s="500"/>
      <c r="Q7064" s="498" t="s">
        <v>213</v>
      </c>
      <c r="S7064" s="499"/>
    </row>
    <row r="7065">
      <c r="B7065" s="497"/>
      <c r="H7065" s="500"/>
      <c r="O7065" s="500"/>
      <c r="Q7065" s="498" t="s">
        <v>213</v>
      </c>
      <c r="S7065" s="499"/>
    </row>
    <row r="7066">
      <c r="B7066" s="497"/>
      <c r="H7066" s="500"/>
      <c r="O7066" s="500"/>
      <c r="Q7066" s="498" t="s">
        <v>213</v>
      </c>
      <c r="S7066" s="499"/>
    </row>
    <row r="7067">
      <c r="B7067" s="497"/>
      <c r="H7067" s="500"/>
      <c r="O7067" s="500"/>
      <c r="Q7067" s="498" t="s">
        <v>213</v>
      </c>
      <c r="S7067" s="499"/>
    </row>
    <row r="7068">
      <c r="B7068" s="497"/>
      <c r="H7068" s="500"/>
      <c r="O7068" s="500"/>
      <c r="Q7068" s="498" t="s">
        <v>213</v>
      </c>
      <c r="S7068" s="499"/>
    </row>
    <row r="7069">
      <c r="B7069" s="497"/>
      <c r="H7069" s="500"/>
      <c r="O7069" s="500"/>
      <c r="Q7069" s="498" t="s">
        <v>213</v>
      </c>
      <c r="S7069" s="499"/>
    </row>
    <row r="7070">
      <c r="B7070" s="497"/>
      <c r="H7070" s="500"/>
      <c r="O7070" s="500"/>
      <c r="Q7070" s="498" t="s">
        <v>213</v>
      </c>
      <c r="S7070" s="499"/>
    </row>
    <row r="7071">
      <c r="B7071" s="497"/>
      <c r="H7071" s="500"/>
      <c r="O7071" s="500"/>
      <c r="Q7071" s="498" t="s">
        <v>213</v>
      </c>
      <c r="S7071" s="499"/>
    </row>
    <row r="7072">
      <c r="B7072" s="497"/>
      <c r="H7072" s="500"/>
      <c r="O7072" s="500"/>
      <c r="Q7072" s="498" t="s">
        <v>213</v>
      </c>
      <c r="S7072" s="499"/>
    </row>
    <row r="7073">
      <c r="B7073" s="497"/>
      <c r="H7073" s="500"/>
      <c r="O7073" s="500"/>
      <c r="Q7073" s="498" t="s">
        <v>213</v>
      </c>
      <c r="S7073" s="499"/>
    </row>
    <row r="7074">
      <c r="B7074" s="497"/>
      <c r="H7074" s="500"/>
      <c r="O7074" s="500"/>
      <c r="Q7074" s="498" t="s">
        <v>213</v>
      </c>
      <c r="S7074" s="499"/>
    </row>
    <row r="7075">
      <c r="B7075" s="497"/>
      <c r="H7075" s="500"/>
      <c r="O7075" s="500"/>
      <c r="Q7075" s="498" t="s">
        <v>213</v>
      </c>
      <c r="S7075" s="499"/>
    </row>
    <row r="7076">
      <c r="B7076" s="497"/>
      <c r="H7076" s="500"/>
      <c r="O7076" s="500"/>
      <c r="Q7076" s="498" t="s">
        <v>213</v>
      </c>
      <c r="S7076" s="499"/>
    </row>
    <row r="7077">
      <c r="B7077" s="497"/>
      <c r="H7077" s="500"/>
      <c r="O7077" s="500"/>
      <c r="Q7077" s="498" t="s">
        <v>213</v>
      </c>
      <c r="S7077" s="499"/>
    </row>
    <row r="7078">
      <c r="B7078" s="497"/>
      <c r="H7078" s="500"/>
      <c r="O7078" s="500"/>
      <c r="Q7078" s="498" t="s">
        <v>213</v>
      </c>
      <c r="S7078" s="499"/>
    </row>
    <row r="7079">
      <c r="B7079" s="497"/>
      <c r="H7079" s="500"/>
      <c r="O7079" s="500"/>
      <c r="Q7079" s="498" t="s">
        <v>213</v>
      </c>
      <c r="S7079" s="499"/>
    </row>
    <row r="7080">
      <c r="B7080" s="497"/>
      <c r="H7080" s="500"/>
      <c r="O7080" s="500"/>
      <c r="Q7080" s="498" t="s">
        <v>213</v>
      </c>
      <c r="S7080" s="499"/>
    </row>
    <row r="7081">
      <c r="B7081" s="497"/>
      <c r="H7081" s="500"/>
      <c r="O7081" s="500"/>
      <c r="Q7081" s="498" t="s">
        <v>213</v>
      </c>
      <c r="S7081" s="499"/>
    </row>
    <row r="7082">
      <c r="B7082" s="497"/>
      <c r="H7082" s="500"/>
      <c r="O7082" s="500"/>
      <c r="Q7082" s="498" t="s">
        <v>213</v>
      </c>
      <c r="S7082" s="499"/>
    </row>
    <row r="7083">
      <c r="B7083" s="497"/>
      <c r="H7083" s="500"/>
      <c r="O7083" s="500"/>
      <c r="Q7083" s="498" t="s">
        <v>213</v>
      </c>
      <c r="S7083" s="499"/>
    </row>
    <row r="7084">
      <c r="B7084" s="497"/>
      <c r="H7084" s="500"/>
      <c r="O7084" s="500"/>
      <c r="Q7084" s="498" t="s">
        <v>213</v>
      </c>
      <c r="S7084" s="499"/>
    </row>
    <row r="7085">
      <c r="B7085" s="497"/>
      <c r="H7085" s="500"/>
      <c r="O7085" s="500"/>
      <c r="Q7085" s="498" t="s">
        <v>213</v>
      </c>
      <c r="S7085" s="499"/>
    </row>
    <row r="7086">
      <c r="B7086" s="497"/>
      <c r="H7086" s="500"/>
      <c r="O7086" s="500"/>
      <c r="Q7086" s="498" t="s">
        <v>213</v>
      </c>
      <c r="S7086" s="499"/>
    </row>
    <row r="7087">
      <c r="B7087" s="497"/>
      <c r="H7087" s="500"/>
      <c r="O7087" s="500"/>
      <c r="Q7087" s="498" t="s">
        <v>213</v>
      </c>
      <c r="S7087" s="499"/>
    </row>
    <row r="7088">
      <c r="B7088" s="497"/>
      <c r="H7088" s="500"/>
      <c r="O7088" s="500"/>
      <c r="Q7088" s="498" t="s">
        <v>213</v>
      </c>
      <c r="S7088" s="499"/>
    </row>
    <row r="7089">
      <c r="B7089" s="497"/>
      <c r="H7089" s="500"/>
      <c r="O7089" s="500"/>
      <c r="Q7089" s="498" t="s">
        <v>213</v>
      </c>
      <c r="S7089" s="499"/>
    </row>
    <row r="7090">
      <c r="B7090" s="497"/>
      <c r="H7090" s="500"/>
      <c r="O7090" s="500"/>
      <c r="Q7090" s="498" t="s">
        <v>213</v>
      </c>
      <c r="S7090" s="499"/>
    </row>
    <row r="7091">
      <c r="B7091" s="497"/>
      <c r="H7091" s="500"/>
      <c r="O7091" s="500"/>
      <c r="Q7091" s="498" t="s">
        <v>213</v>
      </c>
      <c r="S7091" s="499"/>
    </row>
    <row r="7092">
      <c r="B7092" s="497"/>
      <c r="H7092" s="500"/>
      <c r="O7092" s="500"/>
      <c r="Q7092" s="498" t="s">
        <v>213</v>
      </c>
      <c r="S7092" s="499"/>
    </row>
    <row r="7093">
      <c r="B7093" s="497"/>
      <c r="H7093" s="500"/>
      <c r="O7093" s="500"/>
      <c r="Q7093" s="498" t="s">
        <v>213</v>
      </c>
      <c r="S7093" s="499"/>
    </row>
    <row r="7094">
      <c r="B7094" s="497"/>
      <c r="H7094" s="500"/>
      <c r="O7094" s="500"/>
      <c r="Q7094" s="498" t="s">
        <v>213</v>
      </c>
      <c r="S7094" s="499"/>
    </row>
    <row r="7095">
      <c r="B7095" s="497"/>
      <c r="H7095" s="500"/>
      <c r="O7095" s="500"/>
      <c r="Q7095" s="498" t="s">
        <v>213</v>
      </c>
      <c r="S7095" s="499"/>
    </row>
    <row r="7096">
      <c r="B7096" s="497"/>
      <c r="H7096" s="500"/>
      <c r="O7096" s="500"/>
      <c r="Q7096" s="498" t="s">
        <v>213</v>
      </c>
      <c r="S7096" s="499"/>
    </row>
    <row r="7097">
      <c r="B7097" s="497"/>
      <c r="H7097" s="500"/>
      <c r="O7097" s="500"/>
      <c r="Q7097" s="498" t="s">
        <v>213</v>
      </c>
      <c r="S7097" s="499"/>
    </row>
    <row r="7098">
      <c r="B7098" s="497"/>
      <c r="H7098" s="500"/>
      <c r="O7098" s="500"/>
      <c r="Q7098" s="498" t="s">
        <v>213</v>
      </c>
      <c r="S7098" s="499"/>
    </row>
    <row r="7099">
      <c r="B7099" s="497"/>
      <c r="H7099" s="500"/>
      <c r="O7099" s="500"/>
      <c r="Q7099" s="498" t="s">
        <v>213</v>
      </c>
      <c r="S7099" s="499"/>
    </row>
    <row r="7100">
      <c r="B7100" s="497"/>
      <c r="H7100" s="500"/>
      <c r="O7100" s="500"/>
      <c r="Q7100" s="498" t="s">
        <v>213</v>
      </c>
      <c r="S7100" s="499"/>
    </row>
    <row r="7101">
      <c r="B7101" s="497"/>
      <c r="H7101" s="500"/>
      <c r="O7101" s="500"/>
      <c r="Q7101" s="498" t="s">
        <v>213</v>
      </c>
      <c r="S7101" s="499"/>
    </row>
    <row r="7102">
      <c r="B7102" s="497"/>
      <c r="H7102" s="500"/>
      <c r="O7102" s="500"/>
      <c r="Q7102" s="498" t="s">
        <v>213</v>
      </c>
      <c r="S7102" s="499"/>
    </row>
    <row r="7103">
      <c r="B7103" s="497"/>
      <c r="H7103" s="500"/>
      <c r="O7103" s="500"/>
      <c r="Q7103" s="498" t="s">
        <v>213</v>
      </c>
      <c r="S7103" s="499"/>
    </row>
    <row r="7104">
      <c r="B7104" s="497"/>
      <c r="H7104" s="500"/>
      <c r="O7104" s="500"/>
      <c r="Q7104" s="498" t="s">
        <v>213</v>
      </c>
      <c r="S7104" s="499"/>
    </row>
    <row r="7105">
      <c r="B7105" s="497"/>
      <c r="H7105" s="500"/>
      <c r="O7105" s="500"/>
      <c r="Q7105" s="498" t="s">
        <v>213</v>
      </c>
      <c r="S7105" s="499"/>
    </row>
    <row r="7106">
      <c r="B7106" s="497"/>
      <c r="H7106" s="500"/>
      <c r="O7106" s="500"/>
      <c r="Q7106" s="498" t="s">
        <v>213</v>
      </c>
      <c r="S7106" s="499"/>
    </row>
    <row r="7107">
      <c r="B7107" s="497"/>
      <c r="H7107" s="500"/>
      <c r="O7107" s="500"/>
      <c r="Q7107" s="498" t="s">
        <v>213</v>
      </c>
      <c r="S7107" s="499"/>
    </row>
    <row r="7108">
      <c r="B7108" s="497"/>
      <c r="H7108" s="500"/>
      <c r="O7108" s="500"/>
      <c r="Q7108" s="498" t="s">
        <v>213</v>
      </c>
      <c r="S7108" s="499"/>
    </row>
    <row r="7109">
      <c r="B7109" s="497"/>
      <c r="H7109" s="500"/>
      <c r="O7109" s="500"/>
      <c r="Q7109" s="498" t="s">
        <v>213</v>
      </c>
      <c r="S7109" s="499"/>
    </row>
    <row r="7110">
      <c r="B7110" s="497"/>
      <c r="H7110" s="500"/>
      <c r="O7110" s="500"/>
      <c r="Q7110" s="498" t="s">
        <v>213</v>
      </c>
      <c r="S7110" s="499"/>
    </row>
    <row r="7111">
      <c r="B7111" s="497"/>
      <c r="H7111" s="500"/>
      <c r="O7111" s="500"/>
      <c r="Q7111" s="498" t="s">
        <v>213</v>
      </c>
      <c r="S7111" s="499"/>
    </row>
    <row r="7112">
      <c r="B7112" s="497"/>
      <c r="H7112" s="500"/>
      <c r="O7112" s="500"/>
      <c r="Q7112" s="498" t="s">
        <v>213</v>
      </c>
      <c r="S7112" s="499"/>
    </row>
    <row r="7113">
      <c r="B7113" s="497"/>
      <c r="H7113" s="500"/>
      <c r="O7113" s="500"/>
      <c r="Q7113" s="498" t="s">
        <v>213</v>
      </c>
      <c r="S7113" s="499"/>
    </row>
    <row r="7114">
      <c r="B7114" s="497"/>
      <c r="H7114" s="500"/>
      <c r="O7114" s="500"/>
      <c r="Q7114" s="498" t="s">
        <v>213</v>
      </c>
      <c r="S7114" s="499"/>
    </row>
    <row r="7115">
      <c r="B7115" s="497"/>
      <c r="H7115" s="500"/>
      <c r="O7115" s="500"/>
      <c r="Q7115" s="498" t="s">
        <v>213</v>
      </c>
      <c r="S7115" s="499"/>
    </row>
    <row r="7116">
      <c r="B7116" s="497"/>
      <c r="H7116" s="500"/>
      <c r="O7116" s="500"/>
      <c r="Q7116" s="498" t="s">
        <v>213</v>
      </c>
      <c r="S7116" s="499"/>
    </row>
    <row r="7117">
      <c r="B7117" s="497"/>
      <c r="H7117" s="500"/>
      <c r="O7117" s="500"/>
      <c r="Q7117" s="498" t="s">
        <v>213</v>
      </c>
      <c r="S7117" s="499"/>
    </row>
    <row r="7118">
      <c r="B7118" s="497"/>
      <c r="H7118" s="500"/>
      <c r="O7118" s="500"/>
      <c r="Q7118" s="498" t="s">
        <v>213</v>
      </c>
      <c r="S7118" s="499"/>
    </row>
    <row r="7119">
      <c r="B7119" s="497"/>
      <c r="H7119" s="500"/>
      <c r="O7119" s="500"/>
      <c r="Q7119" s="498" t="s">
        <v>213</v>
      </c>
      <c r="S7119" s="499"/>
    </row>
    <row r="7120">
      <c r="B7120" s="497"/>
      <c r="H7120" s="500"/>
      <c r="O7120" s="500"/>
      <c r="Q7120" s="498" t="s">
        <v>213</v>
      </c>
      <c r="S7120" s="499"/>
    </row>
    <row r="7121">
      <c r="B7121" s="497"/>
      <c r="H7121" s="500"/>
      <c r="O7121" s="500"/>
      <c r="Q7121" s="498" t="s">
        <v>213</v>
      </c>
      <c r="S7121" s="499"/>
    </row>
    <row r="7122">
      <c r="B7122" s="497"/>
      <c r="H7122" s="500"/>
      <c r="O7122" s="500"/>
      <c r="Q7122" s="498" t="s">
        <v>213</v>
      </c>
      <c r="S7122" s="499"/>
    </row>
    <row r="7123">
      <c r="B7123" s="497"/>
      <c r="H7123" s="500"/>
      <c r="O7123" s="500"/>
      <c r="Q7123" s="498" t="s">
        <v>213</v>
      </c>
      <c r="S7123" s="499"/>
    </row>
    <row r="7124">
      <c r="B7124" s="497"/>
      <c r="H7124" s="500"/>
      <c r="O7124" s="500"/>
      <c r="Q7124" s="498" t="s">
        <v>213</v>
      </c>
      <c r="S7124" s="499"/>
    </row>
    <row r="7125">
      <c r="B7125" s="497"/>
      <c r="H7125" s="500"/>
      <c r="O7125" s="500"/>
      <c r="Q7125" s="498" t="s">
        <v>213</v>
      </c>
      <c r="S7125" s="499"/>
    </row>
    <row r="7126">
      <c r="B7126" s="497"/>
      <c r="H7126" s="500"/>
      <c r="O7126" s="500"/>
      <c r="Q7126" s="498" t="s">
        <v>213</v>
      </c>
      <c r="S7126" s="499"/>
    </row>
    <row r="7127">
      <c r="B7127" s="497"/>
      <c r="H7127" s="500"/>
      <c r="O7127" s="500"/>
      <c r="Q7127" s="498" t="s">
        <v>213</v>
      </c>
      <c r="S7127" s="499"/>
    </row>
    <row r="7128">
      <c r="B7128" s="497"/>
      <c r="H7128" s="500"/>
      <c r="O7128" s="500"/>
      <c r="Q7128" s="498" t="s">
        <v>213</v>
      </c>
      <c r="S7128" s="499"/>
    </row>
    <row r="7129">
      <c r="B7129" s="497"/>
      <c r="H7129" s="500"/>
      <c r="O7129" s="500"/>
      <c r="Q7129" s="498" t="s">
        <v>213</v>
      </c>
      <c r="S7129" s="499"/>
    </row>
    <row r="7130">
      <c r="B7130" s="497"/>
      <c r="H7130" s="500"/>
      <c r="O7130" s="500"/>
      <c r="Q7130" s="498" t="s">
        <v>213</v>
      </c>
      <c r="S7130" s="499"/>
    </row>
    <row r="7131">
      <c r="B7131" s="497"/>
      <c r="H7131" s="500"/>
      <c r="O7131" s="500"/>
      <c r="Q7131" s="498" t="s">
        <v>213</v>
      </c>
      <c r="S7131" s="499"/>
    </row>
    <row r="7132">
      <c r="B7132" s="497"/>
      <c r="H7132" s="500"/>
      <c r="O7132" s="500"/>
      <c r="Q7132" s="498" t="s">
        <v>213</v>
      </c>
      <c r="S7132" s="499"/>
    </row>
    <row r="7133">
      <c r="B7133" s="497"/>
      <c r="H7133" s="500"/>
      <c r="O7133" s="500"/>
      <c r="Q7133" s="498" t="s">
        <v>213</v>
      </c>
      <c r="S7133" s="499"/>
    </row>
    <row r="7134">
      <c r="B7134" s="497"/>
      <c r="H7134" s="500"/>
      <c r="O7134" s="500"/>
      <c r="Q7134" s="498" t="s">
        <v>213</v>
      </c>
      <c r="S7134" s="499"/>
    </row>
    <row r="7135">
      <c r="B7135" s="497"/>
      <c r="H7135" s="500"/>
      <c r="O7135" s="500"/>
      <c r="Q7135" s="498" t="s">
        <v>213</v>
      </c>
      <c r="S7135" s="499"/>
    </row>
    <row r="7136">
      <c r="B7136" s="497"/>
      <c r="H7136" s="500"/>
      <c r="O7136" s="500"/>
      <c r="Q7136" s="498" t="s">
        <v>213</v>
      </c>
      <c r="S7136" s="499"/>
    </row>
    <row r="7137">
      <c r="B7137" s="497"/>
      <c r="H7137" s="500"/>
      <c r="O7137" s="500"/>
      <c r="Q7137" s="498" t="s">
        <v>213</v>
      </c>
      <c r="S7137" s="499"/>
    </row>
    <row r="7138">
      <c r="B7138" s="497"/>
      <c r="H7138" s="500"/>
      <c r="O7138" s="500"/>
      <c r="Q7138" s="498" t="s">
        <v>213</v>
      </c>
      <c r="S7138" s="499"/>
    </row>
    <row r="7139">
      <c r="B7139" s="497"/>
      <c r="H7139" s="500"/>
      <c r="O7139" s="500"/>
      <c r="Q7139" s="498" t="s">
        <v>213</v>
      </c>
      <c r="S7139" s="499"/>
    </row>
    <row r="7140">
      <c r="B7140" s="497"/>
      <c r="H7140" s="500"/>
      <c r="O7140" s="500"/>
      <c r="Q7140" s="498" t="s">
        <v>213</v>
      </c>
      <c r="S7140" s="499"/>
    </row>
    <row r="7141">
      <c r="B7141" s="497"/>
      <c r="H7141" s="500"/>
      <c r="O7141" s="500"/>
      <c r="Q7141" s="498" t="s">
        <v>213</v>
      </c>
      <c r="S7141" s="499"/>
    </row>
    <row r="7142">
      <c r="B7142" s="497"/>
      <c r="H7142" s="500"/>
      <c r="O7142" s="500"/>
      <c r="Q7142" s="498" t="s">
        <v>213</v>
      </c>
      <c r="S7142" s="499"/>
    </row>
    <row r="7143">
      <c r="B7143" s="497"/>
      <c r="H7143" s="500"/>
      <c r="O7143" s="500"/>
      <c r="Q7143" s="498" t="s">
        <v>213</v>
      </c>
      <c r="S7143" s="499"/>
    </row>
    <row r="7144">
      <c r="B7144" s="497"/>
      <c r="H7144" s="500"/>
      <c r="O7144" s="500"/>
      <c r="Q7144" s="498" t="s">
        <v>213</v>
      </c>
      <c r="S7144" s="499"/>
    </row>
    <row r="7145">
      <c r="B7145" s="497"/>
      <c r="H7145" s="500"/>
      <c r="O7145" s="500"/>
      <c r="Q7145" s="498" t="s">
        <v>213</v>
      </c>
      <c r="S7145" s="499"/>
    </row>
    <row r="7146">
      <c r="B7146" s="497"/>
      <c r="H7146" s="500"/>
      <c r="O7146" s="500"/>
      <c r="Q7146" s="498" t="s">
        <v>213</v>
      </c>
      <c r="S7146" s="499"/>
    </row>
    <row r="7147">
      <c r="B7147" s="497"/>
      <c r="H7147" s="500"/>
      <c r="O7147" s="500"/>
      <c r="Q7147" s="498" t="s">
        <v>213</v>
      </c>
      <c r="S7147" s="499"/>
    </row>
    <row r="7148">
      <c r="B7148" s="497"/>
      <c r="H7148" s="500"/>
      <c r="O7148" s="500"/>
      <c r="Q7148" s="498" t="s">
        <v>213</v>
      </c>
      <c r="S7148" s="499"/>
    </row>
    <row r="7149">
      <c r="B7149" s="497"/>
      <c r="H7149" s="500"/>
      <c r="O7149" s="500"/>
      <c r="Q7149" s="498" t="s">
        <v>213</v>
      </c>
      <c r="S7149" s="499"/>
    </row>
    <row r="7150">
      <c r="B7150" s="497"/>
      <c r="H7150" s="500"/>
      <c r="O7150" s="500"/>
      <c r="Q7150" s="498" t="s">
        <v>213</v>
      </c>
      <c r="S7150" s="499"/>
    </row>
    <row r="7151">
      <c r="B7151" s="497"/>
      <c r="H7151" s="500"/>
      <c r="O7151" s="500"/>
      <c r="Q7151" s="498" t="s">
        <v>213</v>
      </c>
      <c r="S7151" s="499"/>
    </row>
    <row r="7152">
      <c r="B7152" s="497"/>
      <c r="H7152" s="500"/>
      <c r="O7152" s="500"/>
      <c r="Q7152" s="498" t="s">
        <v>213</v>
      </c>
      <c r="S7152" s="499"/>
    </row>
    <row r="7153">
      <c r="B7153" s="497"/>
      <c r="H7153" s="500"/>
      <c r="O7153" s="500"/>
      <c r="Q7153" s="498" t="s">
        <v>213</v>
      </c>
      <c r="S7153" s="499"/>
    </row>
    <row r="7154">
      <c r="B7154" s="497"/>
      <c r="H7154" s="500"/>
      <c r="O7154" s="500"/>
      <c r="Q7154" s="498" t="s">
        <v>213</v>
      </c>
      <c r="S7154" s="499"/>
    </row>
    <row r="7155">
      <c r="B7155" s="497"/>
      <c r="H7155" s="500"/>
      <c r="O7155" s="500"/>
      <c r="Q7155" s="498" t="s">
        <v>213</v>
      </c>
      <c r="S7155" s="499"/>
    </row>
    <row r="7156">
      <c r="B7156" s="497"/>
      <c r="H7156" s="500"/>
      <c r="O7156" s="500"/>
      <c r="Q7156" s="498" t="s">
        <v>213</v>
      </c>
      <c r="S7156" s="499"/>
    </row>
    <row r="7157">
      <c r="B7157" s="497"/>
      <c r="H7157" s="500"/>
      <c r="O7157" s="500"/>
      <c r="Q7157" s="498" t="s">
        <v>213</v>
      </c>
      <c r="S7157" s="499"/>
    </row>
    <row r="7158">
      <c r="B7158" s="497"/>
      <c r="H7158" s="500"/>
      <c r="O7158" s="500"/>
      <c r="Q7158" s="498" t="s">
        <v>213</v>
      </c>
      <c r="S7158" s="499"/>
    </row>
    <row r="7159">
      <c r="B7159" s="497"/>
      <c r="H7159" s="500"/>
      <c r="O7159" s="500"/>
      <c r="Q7159" s="498" t="s">
        <v>213</v>
      </c>
      <c r="S7159" s="499"/>
    </row>
    <row r="7160">
      <c r="B7160" s="497"/>
      <c r="H7160" s="500"/>
      <c r="O7160" s="500"/>
      <c r="Q7160" s="498" t="s">
        <v>213</v>
      </c>
      <c r="S7160" s="499"/>
    </row>
    <row r="7161">
      <c r="B7161" s="497"/>
      <c r="H7161" s="500"/>
      <c r="O7161" s="500"/>
      <c r="Q7161" s="498" t="s">
        <v>213</v>
      </c>
      <c r="S7161" s="499"/>
    </row>
    <row r="7162">
      <c r="B7162" s="497"/>
      <c r="H7162" s="500"/>
      <c r="O7162" s="500"/>
      <c r="Q7162" s="498" t="s">
        <v>213</v>
      </c>
      <c r="S7162" s="499"/>
    </row>
    <row r="7163">
      <c r="B7163" s="497"/>
      <c r="H7163" s="500"/>
      <c r="O7163" s="500"/>
      <c r="Q7163" s="498" t="s">
        <v>213</v>
      </c>
      <c r="S7163" s="499"/>
    </row>
    <row r="7164">
      <c r="B7164" s="497"/>
      <c r="H7164" s="500"/>
      <c r="O7164" s="500"/>
      <c r="Q7164" s="498" t="s">
        <v>213</v>
      </c>
      <c r="S7164" s="499"/>
    </row>
    <row r="7165">
      <c r="B7165" s="497"/>
      <c r="H7165" s="500"/>
      <c r="O7165" s="500"/>
      <c r="Q7165" s="498" t="s">
        <v>213</v>
      </c>
      <c r="S7165" s="499"/>
    </row>
    <row r="7166">
      <c r="B7166" s="497"/>
      <c r="H7166" s="500"/>
      <c r="O7166" s="500"/>
      <c r="Q7166" s="498" t="s">
        <v>213</v>
      </c>
      <c r="S7166" s="499"/>
    </row>
    <row r="7167">
      <c r="B7167" s="497"/>
      <c r="H7167" s="500"/>
      <c r="O7167" s="500"/>
      <c r="Q7167" s="498" t="s">
        <v>213</v>
      </c>
      <c r="S7167" s="499"/>
    </row>
    <row r="7168">
      <c r="B7168" s="497"/>
      <c r="H7168" s="500"/>
      <c r="O7168" s="500"/>
      <c r="Q7168" s="498" t="s">
        <v>213</v>
      </c>
      <c r="S7168" s="499"/>
    </row>
    <row r="7169">
      <c r="B7169" s="497"/>
      <c r="H7169" s="500"/>
      <c r="O7169" s="500"/>
      <c r="Q7169" s="498" t="s">
        <v>213</v>
      </c>
      <c r="S7169" s="499"/>
    </row>
    <row r="7170">
      <c r="B7170" s="497"/>
      <c r="H7170" s="500"/>
      <c r="O7170" s="500"/>
      <c r="Q7170" s="498" t="s">
        <v>213</v>
      </c>
      <c r="S7170" s="499"/>
    </row>
    <row r="7171">
      <c r="B7171" s="497"/>
      <c r="H7171" s="500"/>
      <c r="O7171" s="500"/>
      <c r="Q7171" s="498" t="s">
        <v>213</v>
      </c>
      <c r="S7171" s="499"/>
    </row>
    <row r="7172">
      <c r="B7172" s="497"/>
      <c r="H7172" s="500"/>
      <c r="O7172" s="500"/>
      <c r="Q7172" s="498" t="s">
        <v>213</v>
      </c>
      <c r="S7172" s="499"/>
    </row>
    <row r="7173">
      <c r="B7173" s="497"/>
      <c r="H7173" s="500"/>
      <c r="O7173" s="500"/>
      <c r="Q7173" s="498" t="s">
        <v>213</v>
      </c>
      <c r="S7173" s="499"/>
    </row>
    <row r="7174">
      <c r="B7174" s="497"/>
      <c r="H7174" s="500"/>
      <c r="O7174" s="500"/>
      <c r="Q7174" s="498" t="s">
        <v>213</v>
      </c>
      <c r="S7174" s="499"/>
    </row>
    <row r="7175">
      <c r="B7175" s="497"/>
      <c r="H7175" s="500"/>
      <c r="O7175" s="500"/>
      <c r="Q7175" s="498" t="s">
        <v>213</v>
      </c>
      <c r="S7175" s="499"/>
    </row>
    <row r="7176">
      <c r="B7176" s="497"/>
      <c r="H7176" s="500"/>
      <c r="O7176" s="500"/>
      <c r="Q7176" s="498" t="s">
        <v>213</v>
      </c>
      <c r="S7176" s="499"/>
    </row>
    <row r="7177">
      <c r="B7177" s="497"/>
      <c r="H7177" s="500"/>
      <c r="O7177" s="500"/>
      <c r="Q7177" s="498" t="s">
        <v>213</v>
      </c>
      <c r="S7177" s="499"/>
    </row>
    <row r="7178">
      <c r="B7178" s="497"/>
      <c r="H7178" s="500"/>
      <c r="O7178" s="500"/>
      <c r="Q7178" s="498" t="s">
        <v>213</v>
      </c>
      <c r="S7178" s="499"/>
    </row>
    <row r="7179">
      <c r="B7179" s="497"/>
      <c r="H7179" s="500"/>
      <c r="O7179" s="500"/>
      <c r="Q7179" s="498" t="s">
        <v>213</v>
      </c>
      <c r="S7179" s="499"/>
    </row>
    <row r="7180">
      <c r="B7180" s="497"/>
      <c r="H7180" s="500"/>
      <c r="O7180" s="500"/>
      <c r="Q7180" s="498" t="s">
        <v>213</v>
      </c>
      <c r="S7180" s="499"/>
    </row>
    <row r="7181">
      <c r="B7181" s="497"/>
      <c r="H7181" s="500"/>
      <c r="O7181" s="500"/>
      <c r="Q7181" s="498" t="s">
        <v>213</v>
      </c>
      <c r="S7181" s="499"/>
    </row>
    <row r="7182">
      <c r="B7182" s="497"/>
      <c r="H7182" s="500"/>
      <c r="O7182" s="500"/>
      <c r="Q7182" s="498" t="s">
        <v>213</v>
      </c>
      <c r="S7182" s="499"/>
    </row>
    <row r="7183">
      <c r="B7183" s="497"/>
      <c r="H7183" s="500"/>
      <c r="O7183" s="500"/>
      <c r="Q7183" s="498" t="s">
        <v>213</v>
      </c>
      <c r="S7183" s="499"/>
    </row>
    <row r="7184">
      <c r="B7184" s="497"/>
      <c r="H7184" s="500"/>
      <c r="O7184" s="500"/>
      <c r="Q7184" s="498" t="s">
        <v>213</v>
      </c>
      <c r="S7184" s="499"/>
    </row>
    <row r="7185">
      <c r="B7185" s="497"/>
      <c r="H7185" s="500"/>
      <c r="O7185" s="500"/>
      <c r="Q7185" s="498" t="s">
        <v>213</v>
      </c>
      <c r="S7185" s="499"/>
    </row>
    <row r="7186">
      <c r="B7186" s="497"/>
      <c r="H7186" s="500"/>
      <c r="O7186" s="500"/>
      <c r="Q7186" s="498" t="s">
        <v>213</v>
      </c>
      <c r="S7186" s="499"/>
    </row>
    <row r="7187">
      <c r="B7187" s="497"/>
      <c r="H7187" s="500"/>
      <c r="O7187" s="500"/>
      <c r="Q7187" s="498" t="s">
        <v>213</v>
      </c>
      <c r="S7187" s="499"/>
    </row>
    <row r="7188">
      <c r="B7188" s="497"/>
      <c r="H7188" s="500"/>
      <c r="O7188" s="500"/>
      <c r="Q7188" s="498" t="s">
        <v>213</v>
      </c>
      <c r="S7188" s="499"/>
    </row>
    <row r="7189">
      <c r="B7189" s="497"/>
      <c r="H7189" s="500"/>
      <c r="O7189" s="500"/>
      <c r="Q7189" s="498" t="s">
        <v>213</v>
      </c>
      <c r="S7189" s="499"/>
    </row>
    <row r="7190">
      <c r="B7190" s="497"/>
      <c r="H7190" s="500"/>
      <c r="O7190" s="500"/>
      <c r="Q7190" s="498" t="s">
        <v>213</v>
      </c>
      <c r="S7190" s="499"/>
    </row>
    <row r="7191">
      <c r="B7191" s="497"/>
      <c r="H7191" s="500"/>
      <c r="O7191" s="500"/>
      <c r="Q7191" s="498" t="s">
        <v>213</v>
      </c>
      <c r="S7191" s="499"/>
    </row>
    <row r="7192">
      <c r="B7192" s="497"/>
      <c r="H7192" s="500"/>
      <c r="O7192" s="500"/>
      <c r="Q7192" s="498" t="s">
        <v>213</v>
      </c>
      <c r="S7192" s="499"/>
    </row>
    <row r="7193">
      <c r="B7193" s="497"/>
      <c r="H7193" s="500"/>
      <c r="O7193" s="500"/>
      <c r="Q7193" s="498" t="s">
        <v>213</v>
      </c>
      <c r="S7193" s="499"/>
    </row>
    <row r="7194">
      <c r="B7194" s="497"/>
      <c r="H7194" s="500"/>
      <c r="O7194" s="500"/>
      <c r="Q7194" s="498" t="s">
        <v>213</v>
      </c>
      <c r="S7194" s="499"/>
    </row>
    <row r="7195">
      <c r="B7195" s="497"/>
      <c r="H7195" s="500"/>
      <c r="O7195" s="500"/>
      <c r="Q7195" s="498" t="s">
        <v>213</v>
      </c>
      <c r="S7195" s="499"/>
    </row>
    <row r="7196">
      <c r="B7196" s="497"/>
      <c r="H7196" s="500"/>
      <c r="O7196" s="500"/>
      <c r="Q7196" s="498" t="s">
        <v>213</v>
      </c>
      <c r="S7196" s="499"/>
    </row>
    <row r="7197">
      <c r="B7197" s="497"/>
      <c r="H7197" s="500"/>
      <c r="O7197" s="500"/>
      <c r="Q7197" s="498" t="s">
        <v>213</v>
      </c>
      <c r="S7197" s="499"/>
    </row>
    <row r="7198">
      <c r="B7198" s="497"/>
      <c r="H7198" s="500"/>
      <c r="O7198" s="500"/>
      <c r="Q7198" s="498" t="s">
        <v>213</v>
      </c>
      <c r="S7198" s="499"/>
    </row>
    <row r="7199">
      <c r="B7199" s="497"/>
      <c r="H7199" s="500"/>
      <c r="O7199" s="500"/>
      <c r="Q7199" s="498" t="s">
        <v>213</v>
      </c>
      <c r="S7199" s="499"/>
    </row>
    <row r="7200">
      <c r="B7200" s="497"/>
      <c r="H7200" s="500"/>
      <c r="O7200" s="500"/>
      <c r="Q7200" s="498" t="s">
        <v>213</v>
      </c>
      <c r="S7200" s="499"/>
    </row>
    <row r="7201">
      <c r="B7201" s="497"/>
      <c r="H7201" s="500"/>
      <c r="O7201" s="500"/>
      <c r="Q7201" s="498" t="s">
        <v>213</v>
      </c>
      <c r="S7201" s="499"/>
    </row>
    <row r="7202">
      <c r="B7202" s="497"/>
      <c r="H7202" s="500"/>
      <c r="O7202" s="500"/>
      <c r="Q7202" s="498" t="s">
        <v>213</v>
      </c>
      <c r="S7202" s="499"/>
    </row>
    <row r="7203">
      <c r="B7203" s="497"/>
      <c r="H7203" s="500"/>
      <c r="O7203" s="500"/>
      <c r="Q7203" s="498" t="s">
        <v>213</v>
      </c>
      <c r="S7203" s="499"/>
    </row>
    <row r="7204">
      <c r="B7204" s="497"/>
      <c r="H7204" s="500"/>
      <c r="O7204" s="500"/>
      <c r="Q7204" s="498" t="s">
        <v>213</v>
      </c>
      <c r="S7204" s="499"/>
    </row>
    <row r="7205">
      <c r="B7205" s="497"/>
      <c r="H7205" s="500"/>
      <c r="O7205" s="500"/>
      <c r="Q7205" s="498" t="s">
        <v>213</v>
      </c>
      <c r="S7205" s="499"/>
    </row>
    <row r="7206">
      <c r="B7206" s="497"/>
      <c r="H7206" s="500"/>
      <c r="O7206" s="500"/>
      <c r="Q7206" s="498" t="s">
        <v>213</v>
      </c>
      <c r="S7206" s="499"/>
    </row>
    <row r="7207">
      <c r="B7207" s="497"/>
      <c r="H7207" s="500"/>
      <c r="O7207" s="500"/>
      <c r="Q7207" s="498" t="s">
        <v>213</v>
      </c>
      <c r="S7207" s="499"/>
    </row>
    <row r="7208">
      <c r="B7208" s="497"/>
      <c r="H7208" s="500"/>
      <c r="O7208" s="500"/>
      <c r="Q7208" s="498" t="s">
        <v>213</v>
      </c>
      <c r="S7208" s="499"/>
    </row>
    <row r="7209">
      <c r="B7209" s="497"/>
      <c r="H7209" s="500"/>
      <c r="O7209" s="500"/>
      <c r="Q7209" s="498" t="s">
        <v>213</v>
      </c>
      <c r="S7209" s="499"/>
    </row>
    <row r="7210">
      <c r="B7210" s="497"/>
      <c r="H7210" s="500"/>
      <c r="O7210" s="500"/>
      <c r="Q7210" s="498" t="s">
        <v>213</v>
      </c>
      <c r="S7210" s="499"/>
    </row>
    <row r="7211">
      <c r="B7211" s="497"/>
      <c r="H7211" s="500"/>
      <c r="O7211" s="500"/>
      <c r="Q7211" s="498" t="s">
        <v>213</v>
      </c>
      <c r="S7211" s="499"/>
    </row>
    <row r="7212">
      <c r="B7212" s="497"/>
      <c r="H7212" s="500"/>
      <c r="O7212" s="500"/>
      <c r="Q7212" s="498" t="s">
        <v>213</v>
      </c>
      <c r="S7212" s="499"/>
    </row>
    <row r="7213">
      <c r="B7213" s="497"/>
      <c r="H7213" s="500"/>
      <c r="O7213" s="500"/>
      <c r="Q7213" s="498" t="s">
        <v>213</v>
      </c>
      <c r="S7213" s="499"/>
    </row>
    <row r="7214">
      <c r="B7214" s="497"/>
      <c r="H7214" s="500"/>
      <c r="O7214" s="500"/>
      <c r="Q7214" s="498" t="s">
        <v>213</v>
      </c>
      <c r="S7214" s="499"/>
    </row>
    <row r="7215">
      <c r="B7215" s="497"/>
      <c r="H7215" s="500"/>
      <c r="O7215" s="500"/>
      <c r="Q7215" s="498" t="s">
        <v>213</v>
      </c>
      <c r="S7215" s="499"/>
    </row>
    <row r="7216">
      <c r="B7216" s="497"/>
      <c r="H7216" s="500"/>
      <c r="O7216" s="500"/>
      <c r="Q7216" s="498" t="s">
        <v>213</v>
      </c>
      <c r="S7216" s="499"/>
    </row>
    <row r="7217">
      <c r="B7217" s="497"/>
      <c r="H7217" s="500"/>
      <c r="O7217" s="500"/>
      <c r="Q7217" s="498" t="s">
        <v>213</v>
      </c>
      <c r="S7217" s="499"/>
    </row>
    <row r="7218">
      <c r="B7218" s="497"/>
      <c r="H7218" s="500"/>
      <c r="O7218" s="500"/>
      <c r="Q7218" s="498" t="s">
        <v>213</v>
      </c>
      <c r="S7218" s="499"/>
    </row>
    <row r="7219">
      <c r="B7219" s="497"/>
      <c r="H7219" s="500"/>
      <c r="O7219" s="500"/>
      <c r="Q7219" s="498" t="s">
        <v>213</v>
      </c>
      <c r="S7219" s="499"/>
    </row>
    <row r="7220">
      <c r="B7220" s="497"/>
      <c r="H7220" s="500"/>
      <c r="O7220" s="500"/>
      <c r="Q7220" s="498" t="s">
        <v>213</v>
      </c>
      <c r="S7220" s="499"/>
    </row>
    <row r="7221">
      <c r="B7221" s="497"/>
      <c r="H7221" s="500"/>
      <c r="O7221" s="500"/>
      <c r="Q7221" s="498" t="s">
        <v>213</v>
      </c>
      <c r="S7221" s="499"/>
    </row>
    <row r="7222">
      <c r="B7222" s="497"/>
      <c r="H7222" s="500"/>
      <c r="O7222" s="500"/>
      <c r="Q7222" s="498" t="s">
        <v>213</v>
      </c>
      <c r="S7222" s="499"/>
    </row>
    <row r="7223">
      <c r="B7223" s="497"/>
      <c r="H7223" s="500"/>
      <c r="O7223" s="500"/>
      <c r="Q7223" s="498" t="s">
        <v>213</v>
      </c>
      <c r="S7223" s="499"/>
    </row>
    <row r="7224">
      <c r="B7224" s="497"/>
      <c r="H7224" s="500"/>
      <c r="O7224" s="500"/>
      <c r="Q7224" s="498" t="s">
        <v>213</v>
      </c>
      <c r="S7224" s="499"/>
    </row>
    <row r="7225">
      <c r="B7225" s="497"/>
      <c r="H7225" s="500"/>
      <c r="O7225" s="500"/>
      <c r="Q7225" s="498" t="s">
        <v>213</v>
      </c>
      <c r="S7225" s="499"/>
    </row>
    <row r="7226">
      <c r="B7226" s="497"/>
      <c r="H7226" s="500"/>
      <c r="O7226" s="500"/>
      <c r="Q7226" s="498" t="s">
        <v>213</v>
      </c>
      <c r="S7226" s="499"/>
    </row>
    <row r="7227">
      <c r="B7227" s="497"/>
      <c r="H7227" s="500"/>
      <c r="O7227" s="500"/>
      <c r="Q7227" s="498" t="s">
        <v>213</v>
      </c>
      <c r="S7227" s="499"/>
    </row>
    <row r="7228">
      <c r="B7228" s="497"/>
      <c r="H7228" s="500"/>
      <c r="O7228" s="500"/>
      <c r="Q7228" s="498" t="s">
        <v>213</v>
      </c>
      <c r="S7228" s="499"/>
    </row>
    <row r="7229">
      <c r="B7229" s="497"/>
      <c r="H7229" s="500"/>
      <c r="O7229" s="500"/>
      <c r="Q7229" s="498" t="s">
        <v>213</v>
      </c>
      <c r="S7229" s="499"/>
    </row>
    <row r="7230">
      <c r="B7230" s="497"/>
      <c r="H7230" s="500"/>
      <c r="O7230" s="500"/>
      <c r="Q7230" s="498" t="s">
        <v>213</v>
      </c>
      <c r="S7230" s="499"/>
    </row>
    <row r="7231">
      <c r="B7231" s="497"/>
      <c r="H7231" s="500"/>
      <c r="O7231" s="500"/>
      <c r="Q7231" s="498" t="s">
        <v>213</v>
      </c>
      <c r="S7231" s="499"/>
    </row>
    <row r="7232">
      <c r="B7232" s="497"/>
      <c r="H7232" s="500"/>
      <c r="O7232" s="500"/>
      <c r="Q7232" s="498" t="s">
        <v>213</v>
      </c>
      <c r="S7232" s="499"/>
    </row>
    <row r="7233">
      <c r="B7233" s="497"/>
      <c r="H7233" s="500"/>
      <c r="O7233" s="500"/>
      <c r="Q7233" s="498" t="s">
        <v>213</v>
      </c>
      <c r="S7233" s="499"/>
    </row>
    <row r="7234">
      <c r="B7234" s="497"/>
      <c r="H7234" s="500"/>
      <c r="O7234" s="500"/>
      <c r="Q7234" s="498" t="s">
        <v>213</v>
      </c>
      <c r="S7234" s="499"/>
    </row>
    <row r="7235">
      <c r="B7235" s="497"/>
      <c r="H7235" s="500"/>
      <c r="O7235" s="500"/>
      <c r="Q7235" s="498" t="s">
        <v>213</v>
      </c>
      <c r="S7235" s="499"/>
    </row>
    <row r="7236">
      <c r="B7236" s="497"/>
      <c r="H7236" s="500"/>
      <c r="O7236" s="500"/>
      <c r="Q7236" s="498" t="s">
        <v>213</v>
      </c>
      <c r="S7236" s="499"/>
    </row>
    <row r="7237">
      <c r="B7237" s="497"/>
      <c r="H7237" s="500"/>
      <c r="O7237" s="500"/>
      <c r="Q7237" s="498" t="s">
        <v>213</v>
      </c>
      <c r="S7237" s="499"/>
    </row>
    <row r="7238">
      <c r="B7238" s="497"/>
      <c r="H7238" s="500"/>
      <c r="O7238" s="500"/>
      <c r="Q7238" s="498" t="s">
        <v>213</v>
      </c>
      <c r="S7238" s="499"/>
    </row>
    <row r="7239">
      <c r="B7239" s="497"/>
      <c r="H7239" s="500"/>
      <c r="O7239" s="500"/>
      <c r="Q7239" s="498" t="s">
        <v>213</v>
      </c>
      <c r="S7239" s="499"/>
    </row>
    <row r="7240">
      <c r="B7240" s="497"/>
      <c r="H7240" s="500"/>
      <c r="O7240" s="500"/>
      <c r="Q7240" s="498" t="s">
        <v>213</v>
      </c>
      <c r="S7240" s="499"/>
    </row>
    <row r="7241">
      <c r="B7241" s="497"/>
      <c r="H7241" s="500"/>
      <c r="O7241" s="500"/>
      <c r="Q7241" s="498" t="s">
        <v>213</v>
      </c>
      <c r="S7241" s="499"/>
    </row>
    <row r="7242">
      <c r="B7242" s="497"/>
      <c r="H7242" s="500"/>
      <c r="O7242" s="500"/>
      <c r="Q7242" s="498" t="s">
        <v>213</v>
      </c>
      <c r="S7242" s="499"/>
    </row>
    <row r="7243">
      <c r="B7243" s="497"/>
      <c r="H7243" s="500"/>
      <c r="O7243" s="500"/>
      <c r="Q7243" s="498" t="s">
        <v>213</v>
      </c>
      <c r="S7243" s="499"/>
    </row>
    <row r="7244">
      <c r="B7244" s="497"/>
      <c r="H7244" s="500"/>
      <c r="O7244" s="500"/>
      <c r="Q7244" s="498" t="s">
        <v>213</v>
      </c>
      <c r="S7244" s="499"/>
    </row>
    <row r="7245">
      <c r="B7245" s="497"/>
      <c r="H7245" s="500"/>
      <c r="O7245" s="500"/>
      <c r="Q7245" s="498" t="s">
        <v>213</v>
      </c>
      <c r="S7245" s="499"/>
    </row>
    <row r="7246">
      <c r="B7246" s="497"/>
      <c r="H7246" s="500"/>
      <c r="O7246" s="500"/>
      <c r="Q7246" s="498" t="s">
        <v>213</v>
      </c>
      <c r="S7246" s="499"/>
    </row>
    <row r="7247">
      <c r="B7247" s="497"/>
      <c r="H7247" s="500"/>
      <c r="O7247" s="500"/>
      <c r="Q7247" s="498" t="s">
        <v>213</v>
      </c>
      <c r="S7247" s="499"/>
    </row>
    <row r="7248">
      <c r="B7248" s="497"/>
      <c r="H7248" s="500"/>
      <c r="O7248" s="500"/>
      <c r="Q7248" s="498" t="s">
        <v>213</v>
      </c>
      <c r="S7248" s="499"/>
    </row>
    <row r="7249">
      <c r="B7249" s="497"/>
      <c r="H7249" s="500"/>
      <c r="O7249" s="500"/>
      <c r="Q7249" s="498" t="s">
        <v>213</v>
      </c>
      <c r="S7249" s="499"/>
    </row>
    <row r="7250">
      <c r="B7250" s="497"/>
      <c r="H7250" s="500"/>
      <c r="O7250" s="500"/>
      <c r="Q7250" s="498" t="s">
        <v>213</v>
      </c>
      <c r="S7250" s="499"/>
    </row>
    <row r="7251">
      <c r="B7251" s="497"/>
      <c r="H7251" s="500"/>
      <c r="O7251" s="500"/>
      <c r="Q7251" s="498" t="s">
        <v>213</v>
      </c>
      <c r="S7251" s="499"/>
    </row>
    <row r="7252">
      <c r="B7252" s="497"/>
      <c r="H7252" s="500"/>
      <c r="O7252" s="500"/>
      <c r="Q7252" s="498" t="s">
        <v>213</v>
      </c>
      <c r="S7252" s="499"/>
    </row>
    <row r="7253">
      <c r="B7253" s="497"/>
      <c r="H7253" s="500"/>
      <c r="O7253" s="500"/>
      <c r="Q7253" s="498" t="s">
        <v>213</v>
      </c>
      <c r="S7253" s="499"/>
    </row>
    <row r="7254">
      <c r="B7254" s="497"/>
      <c r="H7254" s="500"/>
      <c r="O7254" s="500"/>
      <c r="Q7254" s="498" t="s">
        <v>213</v>
      </c>
      <c r="S7254" s="499"/>
    </row>
    <row r="7255">
      <c r="B7255" s="497"/>
      <c r="H7255" s="500"/>
      <c r="O7255" s="500"/>
      <c r="Q7255" s="498" t="s">
        <v>213</v>
      </c>
      <c r="S7255" s="499"/>
    </row>
    <row r="7256">
      <c r="B7256" s="497"/>
      <c r="H7256" s="500"/>
      <c r="O7256" s="500"/>
      <c r="Q7256" s="498" t="s">
        <v>213</v>
      </c>
      <c r="S7256" s="499"/>
    </row>
    <row r="7257">
      <c r="B7257" s="497"/>
      <c r="H7257" s="500"/>
      <c r="O7257" s="500"/>
      <c r="Q7257" s="498" t="s">
        <v>213</v>
      </c>
      <c r="S7257" s="499"/>
    </row>
    <row r="7258">
      <c r="B7258" s="497"/>
      <c r="H7258" s="500"/>
      <c r="O7258" s="500"/>
      <c r="Q7258" s="498" t="s">
        <v>213</v>
      </c>
      <c r="S7258" s="499"/>
    </row>
    <row r="7259">
      <c r="B7259" s="497"/>
      <c r="H7259" s="500"/>
      <c r="O7259" s="500"/>
      <c r="Q7259" s="498" t="s">
        <v>213</v>
      </c>
      <c r="S7259" s="499"/>
    </row>
    <row r="7260">
      <c r="B7260" s="497"/>
      <c r="H7260" s="500"/>
      <c r="O7260" s="500"/>
      <c r="Q7260" s="498" t="s">
        <v>213</v>
      </c>
      <c r="S7260" s="499"/>
    </row>
    <row r="7261">
      <c r="B7261" s="497"/>
      <c r="H7261" s="500"/>
      <c r="O7261" s="500"/>
      <c r="Q7261" s="498" t="s">
        <v>213</v>
      </c>
      <c r="S7261" s="499"/>
    </row>
    <row r="7262">
      <c r="B7262" s="497"/>
      <c r="H7262" s="500"/>
      <c r="O7262" s="500"/>
      <c r="Q7262" s="498" t="s">
        <v>213</v>
      </c>
      <c r="S7262" s="499"/>
    </row>
    <row r="7263">
      <c r="B7263" s="497"/>
      <c r="H7263" s="500"/>
      <c r="O7263" s="500"/>
      <c r="Q7263" s="498" t="s">
        <v>213</v>
      </c>
      <c r="S7263" s="499"/>
    </row>
    <row r="7264">
      <c r="B7264" s="497"/>
      <c r="H7264" s="500"/>
      <c r="O7264" s="500"/>
      <c r="Q7264" s="498" t="s">
        <v>213</v>
      </c>
      <c r="S7264" s="499"/>
    </row>
    <row r="7265">
      <c r="B7265" s="497"/>
      <c r="H7265" s="500"/>
      <c r="O7265" s="500"/>
      <c r="Q7265" s="498" t="s">
        <v>213</v>
      </c>
      <c r="S7265" s="499"/>
    </row>
    <row r="7266">
      <c r="B7266" s="497"/>
      <c r="H7266" s="500"/>
      <c r="O7266" s="500"/>
      <c r="Q7266" s="498" t="s">
        <v>213</v>
      </c>
      <c r="S7266" s="499"/>
    </row>
    <row r="7267">
      <c r="B7267" s="497"/>
      <c r="H7267" s="500"/>
      <c r="O7267" s="500"/>
      <c r="Q7267" s="498" t="s">
        <v>213</v>
      </c>
      <c r="S7267" s="499"/>
    </row>
    <row r="7268">
      <c r="B7268" s="497"/>
      <c r="H7268" s="500"/>
      <c r="O7268" s="500"/>
      <c r="Q7268" s="498" t="s">
        <v>213</v>
      </c>
      <c r="S7268" s="499"/>
    </row>
    <row r="7269">
      <c r="B7269" s="497"/>
      <c r="H7269" s="500"/>
      <c r="O7269" s="500"/>
      <c r="Q7269" s="498" t="s">
        <v>213</v>
      </c>
      <c r="S7269" s="499"/>
    </row>
    <row r="7270">
      <c r="B7270" s="497"/>
      <c r="H7270" s="500"/>
      <c r="O7270" s="500"/>
      <c r="Q7270" s="498" t="s">
        <v>213</v>
      </c>
      <c r="S7270" s="499"/>
    </row>
    <row r="7271">
      <c r="B7271" s="497"/>
      <c r="H7271" s="500"/>
      <c r="O7271" s="500"/>
      <c r="Q7271" s="498" t="s">
        <v>213</v>
      </c>
      <c r="S7271" s="499"/>
    </row>
    <row r="7272">
      <c r="B7272" s="497"/>
      <c r="H7272" s="500"/>
      <c r="O7272" s="500"/>
      <c r="Q7272" s="498" t="s">
        <v>213</v>
      </c>
      <c r="S7272" s="499"/>
    </row>
    <row r="7273">
      <c r="B7273" s="497"/>
      <c r="H7273" s="500"/>
      <c r="O7273" s="500"/>
      <c r="Q7273" s="498" t="s">
        <v>213</v>
      </c>
      <c r="S7273" s="499"/>
    </row>
    <row r="7274">
      <c r="B7274" s="497"/>
      <c r="H7274" s="500"/>
      <c r="O7274" s="500"/>
      <c r="Q7274" s="498" t="s">
        <v>213</v>
      </c>
      <c r="S7274" s="499"/>
    </row>
    <row r="7275">
      <c r="B7275" s="497"/>
      <c r="H7275" s="500"/>
      <c r="O7275" s="500"/>
      <c r="Q7275" s="498" t="s">
        <v>213</v>
      </c>
      <c r="S7275" s="499"/>
    </row>
    <row r="7276">
      <c r="B7276" s="497"/>
      <c r="H7276" s="500"/>
      <c r="O7276" s="500"/>
      <c r="Q7276" s="498" t="s">
        <v>213</v>
      </c>
      <c r="S7276" s="499"/>
    </row>
    <row r="7277">
      <c r="B7277" s="497"/>
      <c r="H7277" s="500"/>
      <c r="O7277" s="500"/>
      <c r="Q7277" s="498" t="s">
        <v>213</v>
      </c>
      <c r="S7277" s="499"/>
    </row>
    <row r="7278">
      <c r="B7278" s="497"/>
      <c r="H7278" s="500"/>
      <c r="O7278" s="500"/>
      <c r="Q7278" s="498" t="s">
        <v>213</v>
      </c>
      <c r="S7278" s="499"/>
    </row>
    <row r="7279">
      <c r="B7279" s="497"/>
      <c r="H7279" s="500"/>
      <c r="O7279" s="500"/>
      <c r="Q7279" s="498" t="s">
        <v>213</v>
      </c>
      <c r="S7279" s="499"/>
    </row>
    <row r="7280">
      <c r="B7280" s="497"/>
      <c r="H7280" s="500"/>
      <c r="O7280" s="500"/>
      <c r="Q7280" s="498" t="s">
        <v>213</v>
      </c>
      <c r="S7280" s="499"/>
    </row>
    <row r="7281">
      <c r="B7281" s="497"/>
      <c r="H7281" s="500"/>
      <c r="O7281" s="500"/>
      <c r="Q7281" s="498" t="s">
        <v>213</v>
      </c>
      <c r="S7281" s="499"/>
    </row>
    <row r="7282">
      <c r="B7282" s="497"/>
      <c r="H7282" s="500"/>
      <c r="O7282" s="500"/>
      <c r="Q7282" s="498" t="s">
        <v>213</v>
      </c>
      <c r="S7282" s="499"/>
    </row>
    <row r="7283">
      <c r="B7283" s="497"/>
      <c r="H7283" s="500"/>
      <c r="O7283" s="500"/>
      <c r="Q7283" s="498" t="s">
        <v>213</v>
      </c>
      <c r="S7283" s="499"/>
    </row>
    <row r="7284">
      <c r="B7284" s="497"/>
      <c r="H7284" s="500"/>
      <c r="O7284" s="500"/>
      <c r="Q7284" s="498" t="s">
        <v>213</v>
      </c>
      <c r="S7284" s="499"/>
    </row>
    <row r="7285">
      <c r="B7285" s="497"/>
      <c r="H7285" s="500"/>
      <c r="O7285" s="500"/>
      <c r="Q7285" s="498" t="s">
        <v>213</v>
      </c>
      <c r="S7285" s="499"/>
    </row>
    <row r="7286">
      <c r="B7286" s="497"/>
      <c r="H7286" s="500"/>
      <c r="O7286" s="500"/>
      <c r="Q7286" s="498" t="s">
        <v>213</v>
      </c>
      <c r="S7286" s="499"/>
    </row>
    <row r="7287">
      <c r="B7287" s="497"/>
      <c r="H7287" s="500"/>
      <c r="O7287" s="500"/>
      <c r="Q7287" s="498" t="s">
        <v>213</v>
      </c>
      <c r="S7287" s="499"/>
    </row>
    <row r="7288">
      <c r="B7288" s="497"/>
      <c r="H7288" s="500"/>
      <c r="O7288" s="500"/>
      <c r="Q7288" s="498" t="s">
        <v>213</v>
      </c>
      <c r="S7288" s="499"/>
    </row>
    <row r="7289">
      <c r="B7289" s="497"/>
      <c r="H7289" s="500"/>
      <c r="O7289" s="500"/>
      <c r="Q7289" s="498" t="s">
        <v>213</v>
      </c>
      <c r="S7289" s="499"/>
    </row>
    <row r="7290">
      <c r="B7290" s="497"/>
      <c r="H7290" s="500"/>
      <c r="O7290" s="500"/>
      <c r="Q7290" s="498" t="s">
        <v>213</v>
      </c>
      <c r="S7290" s="499"/>
    </row>
    <row r="7291">
      <c r="B7291" s="497"/>
      <c r="H7291" s="500"/>
      <c r="O7291" s="500"/>
      <c r="Q7291" s="498" t="s">
        <v>213</v>
      </c>
      <c r="S7291" s="499"/>
    </row>
    <row r="7292">
      <c r="B7292" s="497"/>
      <c r="H7292" s="500"/>
      <c r="O7292" s="500"/>
      <c r="Q7292" s="498" t="s">
        <v>213</v>
      </c>
      <c r="S7292" s="499"/>
    </row>
    <row r="7293">
      <c r="B7293" s="497"/>
      <c r="H7293" s="500"/>
      <c r="O7293" s="500"/>
      <c r="Q7293" s="498" t="s">
        <v>213</v>
      </c>
      <c r="S7293" s="499"/>
    </row>
    <row r="7294">
      <c r="B7294" s="497"/>
      <c r="H7294" s="500"/>
      <c r="O7294" s="500"/>
      <c r="Q7294" s="498" t="s">
        <v>213</v>
      </c>
      <c r="S7294" s="499"/>
    </row>
    <row r="7295">
      <c r="B7295" s="497"/>
      <c r="H7295" s="500"/>
      <c r="O7295" s="500"/>
      <c r="Q7295" s="498" t="s">
        <v>213</v>
      </c>
      <c r="S7295" s="499"/>
    </row>
    <row r="7296">
      <c r="B7296" s="497"/>
      <c r="H7296" s="500"/>
      <c r="O7296" s="500"/>
      <c r="Q7296" s="498" t="s">
        <v>213</v>
      </c>
      <c r="S7296" s="499"/>
    </row>
    <row r="7297">
      <c r="B7297" s="497"/>
      <c r="H7297" s="500"/>
      <c r="O7297" s="500"/>
      <c r="Q7297" s="498" t="s">
        <v>213</v>
      </c>
      <c r="S7297" s="499"/>
    </row>
    <row r="7298">
      <c r="B7298" s="497"/>
      <c r="H7298" s="500"/>
      <c r="O7298" s="500"/>
      <c r="Q7298" s="498" t="s">
        <v>213</v>
      </c>
      <c r="S7298" s="499"/>
    </row>
    <row r="7299">
      <c r="B7299" s="497"/>
      <c r="H7299" s="500"/>
      <c r="O7299" s="500"/>
      <c r="Q7299" s="498" t="s">
        <v>213</v>
      </c>
      <c r="S7299" s="499"/>
    </row>
    <row r="7300">
      <c r="B7300" s="497"/>
      <c r="H7300" s="500"/>
      <c r="O7300" s="500"/>
      <c r="Q7300" s="498" t="s">
        <v>213</v>
      </c>
      <c r="S7300" s="499"/>
    </row>
    <row r="7301">
      <c r="B7301" s="497"/>
      <c r="H7301" s="500"/>
      <c r="O7301" s="500"/>
      <c r="Q7301" s="498" t="s">
        <v>213</v>
      </c>
      <c r="S7301" s="499"/>
    </row>
    <row r="7302">
      <c r="B7302" s="497"/>
      <c r="H7302" s="500"/>
      <c r="O7302" s="500"/>
      <c r="Q7302" s="498" t="s">
        <v>213</v>
      </c>
      <c r="S7302" s="499"/>
    </row>
    <row r="7303">
      <c r="B7303" s="497"/>
      <c r="H7303" s="500"/>
      <c r="O7303" s="500"/>
      <c r="Q7303" s="498" t="s">
        <v>213</v>
      </c>
      <c r="S7303" s="499"/>
    </row>
    <row r="7304">
      <c r="B7304" s="497"/>
      <c r="H7304" s="500"/>
      <c r="O7304" s="500"/>
      <c r="Q7304" s="498" t="s">
        <v>213</v>
      </c>
      <c r="S7304" s="499"/>
    </row>
    <row r="7305">
      <c r="B7305" s="497"/>
      <c r="H7305" s="500"/>
      <c r="O7305" s="500"/>
      <c r="Q7305" s="498" t="s">
        <v>213</v>
      </c>
      <c r="S7305" s="499"/>
    </row>
    <row r="7306">
      <c r="B7306" s="497"/>
      <c r="H7306" s="500"/>
      <c r="O7306" s="500"/>
      <c r="Q7306" s="498" t="s">
        <v>213</v>
      </c>
      <c r="S7306" s="499"/>
    </row>
    <row r="7307">
      <c r="B7307" s="497"/>
      <c r="H7307" s="500"/>
      <c r="O7307" s="500"/>
      <c r="Q7307" s="498" t="s">
        <v>213</v>
      </c>
      <c r="S7307" s="499"/>
    </row>
    <row r="7308">
      <c r="B7308" s="497"/>
      <c r="H7308" s="500"/>
      <c r="O7308" s="500"/>
      <c r="Q7308" s="498" t="s">
        <v>213</v>
      </c>
      <c r="S7308" s="499"/>
    </row>
    <row r="7309">
      <c r="B7309" s="497"/>
      <c r="H7309" s="500"/>
      <c r="O7309" s="500"/>
      <c r="Q7309" s="498" t="s">
        <v>213</v>
      </c>
      <c r="S7309" s="499"/>
    </row>
    <row r="7310">
      <c r="B7310" s="497"/>
      <c r="H7310" s="500"/>
      <c r="O7310" s="500"/>
      <c r="Q7310" s="498" t="s">
        <v>213</v>
      </c>
      <c r="S7310" s="499"/>
    </row>
    <row r="7311">
      <c r="B7311" s="497"/>
      <c r="H7311" s="500"/>
      <c r="O7311" s="500"/>
      <c r="Q7311" s="498" t="s">
        <v>213</v>
      </c>
      <c r="S7311" s="499"/>
    </row>
    <row r="7312">
      <c r="B7312" s="497"/>
      <c r="H7312" s="500"/>
      <c r="O7312" s="500"/>
      <c r="Q7312" s="498" t="s">
        <v>213</v>
      </c>
      <c r="S7312" s="499"/>
    </row>
    <row r="7313">
      <c r="B7313" s="497"/>
      <c r="H7313" s="500"/>
      <c r="O7313" s="500"/>
      <c r="Q7313" s="498" t="s">
        <v>213</v>
      </c>
      <c r="S7313" s="499"/>
    </row>
    <row r="7314">
      <c r="B7314" s="497"/>
      <c r="H7314" s="500"/>
      <c r="O7314" s="500"/>
      <c r="Q7314" s="498" t="s">
        <v>213</v>
      </c>
      <c r="S7314" s="499"/>
    </row>
    <row r="7315">
      <c r="B7315" s="497"/>
      <c r="H7315" s="500"/>
      <c r="O7315" s="500"/>
      <c r="Q7315" s="498" t="s">
        <v>213</v>
      </c>
      <c r="S7315" s="499"/>
    </row>
    <row r="7316">
      <c r="B7316" s="497"/>
      <c r="H7316" s="500"/>
      <c r="O7316" s="500"/>
      <c r="Q7316" s="498" t="s">
        <v>213</v>
      </c>
      <c r="S7316" s="499"/>
    </row>
    <row r="7317">
      <c r="B7317" s="497"/>
      <c r="H7317" s="500"/>
      <c r="O7317" s="500"/>
      <c r="Q7317" s="498" t="s">
        <v>213</v>
      </c>
      <c r="S7317" s="499"/>
    </row>
    <row r="7318">
      <c r="B7318" s="497"/>
      <c r="H7318" s="500"/>
      <c r="O7318" s="500"/>
      <c r="Q7318" s="498" t="s">
        <v>213</v>
      </c>
      <c r="S7318" s="499"/>
    </row>
    <row r="7319">
      <c r="B7319" s="497"/>
      <c r="H7319" s="500"/>
      <c r="O7319" s="500"/>
      <c r="Q7319" s="498" t="s">
        <v>213</v>
      </c>
      <c r="S7319" s="499"/>
    </row>
    <row r="7320">
      <c r="B7320" s="497"/>
      <c r="H7320" s="500"/>
      <c r="O7320" s="500"/>
      <c r="Q7320" s="498" t="s">
        <v>213</v>
      </c>
      <c r="S7320" s="499"/>
    </row>
    <row r="7321">
      <c r="B7321" s="497"/>
      <c r="H7321" s="500"/>
      <c r="O7321" s="500"/>
      <c r="Q7321" s="498" t="s">
        <v>213</v>
      </c>
      <c r="S7321" s="499"/>
    </row>
    <row r="7322">
      <c r="B7322" s="497"/>
      <c r="H7322" s="500"/>
      <c r="O7322" s="500"/>
      <c r="Q7322" s="498" t="s">
        <v>213</v>
      </c>
      <c r="S7322" s="499"/>
    </row>
    <row r="7323">
      <c r="B7323" s="497"/>
      <c r="H7323" s="500"/>
      <c r="O7323" s="500"/>
      <c r="Q7323" s="498" t="s">
        <v>213</v>
      </c>
      <c r="S7323" s="499"/>
    </row>
    <row r="7324">
      <c r="B7324" s="497"/>
      <c r="H7324" s="500"/>
      <c r="O7324" s="500"/>
      <c r="Q7324" s="498" t="s">
        <v>213</v>
      </c>
      <c r="S7324" s="499"/>
    </row>
    <row r="7325">
      <c r="B7325" s="497"/>
      <c r="H7325" s="500"/>
      <c r="O7325" s="500"/>
      <c r="Q7325" s="498" t="s">
        <v>213</v>
      </c>
      <c r="S7325" s="499"/>
    </row>
    <row r="7326">
      <c r="B7326" s="497"/>
      <c r="H7326" s="500"/>
      <c r="O7326" s="500"/>
      <c r="Q7326" s="498" t="s">
        <v>213</v>
      </c>
      <c r="S7326" s="499"/>
    </row>
    <row r="7327">
      <c r="B7327" s="497"/>
      <c r="H7327" s="500"/>
      <c r="O7327" s="500"/>
      <c r="Q7327" s="498" t="s">
        <v>213</v>
      </c>
      <c r="S7327" s="499"/>
    </row>
    <row r="7328">
      <c r="B7328" s="497"/>
      <c r="H7328" s="500"/>
      <c r="O7328" s="500"/>
      <c r="Q7328" s="498" t="s">
        <v>213</v>
      </c>
      <c r="S7328" s="499"/>
    </row>
    <row r="7329">
      <c r="B7329" s="497"/>
      <c r="H7329" s="500"/>
      <c r="O7329" s="500"/>
      <c r="Q7329" s="498" t="s">
        <v>213</v>
      </c>
      <c r="S7329" s="499"/>
    </row>
    <row r="7330">
      <c r="B7330" s="497"/>
      <c r="H7330" s="500"/>
      <c r="O7330" s="500"/>
      <c r="Q7330" s="498" t="s">
        <v>213</v>
      </c>
      <c r="S7330" s="499"/>
    </row>
    <row r="7331">
      <c r="B7331" s="497"/>
      <c r="H7331" s="500"/>
      <c r="O7331" s="500"/>
      <c r="Q7331" s="498" t="s">
        <v>213</v>
      </c>
      <c r="S7331" s="499"/>
    </row>
    <row r="7332">
      <c r="B7332" s="497"/>
      <c r="H7332" s="500"/>
      <c r="O7332" s="500"/>
      <c r="Q7332" s="498" t="s">
        <v>213</v>
      </c>
      <c r="S7332" s="499"/>
    </row>
    <row r="7333">
      <c r="B7333" s="497"/>
      <c r="H7333" s="500"/>
      <c r="O7333" s="500"/>
      <c r="Q7333" s="498" t="s">
        <v>213</v>
      </c>
      <c r="S7333" s="499"/>
    </row>
    <row r="7334">
      <c r="B7334" s="497"/>
      <c r="H7334" s="500"/>
      <c r="O7334" s="500"/>
      <c r="Q7334" s="498" t="s">
        <v>213</v>
      </c>
      <c r="S7334" s="499"/>
    </row>
    <row r="7335">
      <c r="B7335" s="497"/>
      <c r="H7335" s="500"/>
      <c r="O7335" s="500"/>
      <c r="Q7335" s="498" t="s">
        <v>213</v>
      </c>
      <c r="S7335" s="499"/>
    </row>
    <row r="7336">
      <c r="B7336" s="497"/>
      <c r="H7336" s="500"/>
      <c r="O7336" s="500"/>
      <c r="Q7336" s="498" t="s">
        <v>213</v>
      </c>
      <c r="S7336" s="499"/>
    </row>
    <row r="7337">
      <c r="B7337" s="497"/>
      <c r="H7337" s="500"/>
      <c r="O7337" s="500"/>
      <c r="Q7337" s="498" t="s">
        <v>213</v>
      </c>
      <c r="S7337" s="499"/>
    </row>
    <row r="7338">
      <c r="B7338" s="497"/>
      <c r="H7338" s="500"/>
      <c r="O7338" s="500"/>
      <c r="Q7338" s="498" t="s">
        <v>213</v>
      </c>
      <c r="S7338" s="499"/>
    </row>
    <row r="7339">
      <c r="B7339" s="497"/>
      <c r="H7339" s="500"/>
      <c r="O7339" s="500"/>
      <c r="Q7339" s="498" t="s">
        <v>213</v>
      </c>
      <c r="S7339" s="499"/>
    </row>
    <row r="7340">
      <c r="B7340" s="497"/>
      <c r="H7340" s="500"/>
      <c r="O7340" s="500"/>
      <c r="Q7340" s="498" t="s">
        <v>213</v>
      </c>
      <c r="S7340" s="499"/>
    </row>
    <row r="7341">
      <c r="B7341" s="497"/>
      <c r="H7341" s="500"/>
      <c r="O7341" s="500"/>
      <c r="Q7341" s="498" t="s">
        <v>213</v>
      </c>
      <c r="S7341" s="499"/>
    </row>
    <row r="7342">
      <c r="B7342" s="497"/>
      <c r="H7342" s="500"/>
      <c r="O7342" s="500"/>
      <c r="Q7342" s="498" t="s">
        <v>213</v>
      </c>
      <c r="S7342" s="499"/>
    </row>
    <row r="7343">
      <c r="B7343" s="497"/>
      <c r="H7343" s="500"/>
      <c r="O7343" s="500"/>
      <c r="Q7343" s="498" t="s">
        <v>213</v>
      </c>
      <c r="S7343" s="499"/>
    </row>
    <row r="7344">
      <c r="B7344" s="497"/>
      <c r="H7344" s="500"/>
      <c r="O7344" s="500"/>
      <c r="Q7344" s="498" t="s">
        <v>213</v>
      </c>
      <c r="S7344" s="499"/>
    </row>
    <row r="7345">
      <c r="B7345" s="497"/>
      <c r="H7345" s="500"/>
      <c r="O7345" s="500"/>
      <c r="Q7345" s="498" t="s">
        <v>213</v>
      </c>
      <c r="S7345" s="499"/>
    </row>
    <row r="7346">
      <c r="B7346" s="497"/>
      <c r="H7346" s="500"/>
      <c r="O7346" s="500"/>
      <c r="Q7346" s="498" t="s">
        <v>213</v>
      </c>
      <c r="S7346" s="499"/>
    </row>
    <row r="7347">
      <c r="B7347" s="497"/>
      <c r="H7347" s="500"/>
      <c r="O7347" s="500"/>
      <c r="Q7347" s="498" t="s">
        <v>213</v>
      </c>
      <c r="S7347" s="499"/>
    </row>
    <row r="7348">
      <c r="B7348" s="497"/>
      <c r="H7348" s="500"/>
      <c r="O7348" s="500"/>
      <c r="Q7348" s="498" t="s">
        <v>213</v>
      </c>
      <c r="S7348" s="499"/>
    </row>
    <row r="7349">
      <c r="B7349" s="497"/>
      <c r="H7349" s="500"/>
      <c r="O7349" s="500"/>
      <c r="Q7349" s="498" t="s">
        <v>213</v>
      </c>
      <c r="S7349" s="499"/>
    </row>
    <row r="7350">
      <c r="B7350" s="497"/>
      <c r="H7350" s="500"/>
      <c r="O7350" s="500"/>
      <c r="Q7350" s="498" t="s">
        <v>213</v>
      </c>
      <c r="S7350" s="499"/>
    </row>
    <row r="7351">
      <c r="B7351" s="497"/>
      <c r="H7351" s="500"/>
      <c r="O7351" s="500"/>
      <c r="Q7351" s="498" t="s">
        <v>213</v>
      </c>
      <c r="S7351" s="499"/>
    </row>
    <row r="7352">
      <c r="B7352" s="497"/>
      <c r="H7352" s="500"/>
      <c r="O7352" s="500"/>
      <c r="Q7352" s="498" t="s">
        <v>213</v>
      </c>
      <c r="S7352" s="499"/>
    </row>
    <row r="7353">
      <c r="B7353" s="497"/>
      <c r="H7353" s="500"/>
      <c r="O7353" s="500"/>
      <c r="Q7353" s="498" t="s">
        <v>213</v>
      </c>
      <c r="S7353" s="499"/>
    </row>
    <row r="7354">
      <c r="B7354" s="497"/>
      <c r="H7354" s="500"/>
      <c r="O7354" s="500"/>
      <c r="Q7354" s="498" t="s">
        <v>213</v>
      </c>
      <c r="S7354" s="499"/>
    </row>
    <row r="7355">
      <c r="B7355" s="497"/>
      <c r="H7355" s="500"/>
      <c r="O7355" s="500"/>
      <c r="Q7355" s="498" t="s">
        <v>213</v>
      </c>
      <c r="S7355" s="499"/>
    </row>
    <row r="7356">
      <c r="B7356" s="497"/>
      <c r="H7356" s="500"/>
      <c r="O7356" s="500"/>
      <c r="Q7356" s="498" t="s">
        <v>213</v>
      </c>
      <c r="S7356" s="499"/>
    </row>
    <row r="7357">
      <c r="B7357" s="497"/>
      <c r="H7357" s="500"/>
      <c r="O7357" s="500"/>
      <c r="Q7357" s="498" t="s">
        <v>213</v>
      </c>
      <c r="S7357" s="499"/>
    </row>
    <row r="7358">
      <c r="B7358" s="497"/>
      <c r="H7358" s="500"/>
      <c r="O7358" s="500"/>
      <c r="Q7358" s="498" t="s">
        <v>213</v>
      </c>
      <c r="S7358" s="499"/>
    </row>
    <row r="7359">
      <c r="B7359" s="497"/>
      <c r="H7359" s="500"/>
      <c r="O7359" s="500"/>
      <c r="Q7359" s="498" t="s">
        <v>213</v>
      </c>
      <c r="S7359" s="499"/>
    </row>
    <row r="7360">
      <c r="B7360" s="497"/>
      <c r="H7360" s="500"/>
      <c r="O7360" s="500"/>
      <c r="Q7360" s="498" t="s">
        <v>213</v>
      </c>
      <c r="S7360" s="499"/>
    </row>
    <row r="7361">
      <c r="B7361" s="497"/>
      <c r="H7361" s="500"/>
      <c r="O7361" s="500"/>
      <c r="Q7361" s="498" t="s">
        <v>213</v>
      </c>
      <c r="S7361" s="499"/>
    </row>
    <row r="7362">
      <c r="B7362" s="497"/>
      <c r="H7362" s="500"/>
      <c r="O7362" s="500"/>
      <c r="Q7362" s="498" t="s">
        <v>213</v>
      </c>
      <c r="S7362" s="499"/>
    </row>
    <row r="7363">
      <c r="B7363" s="497"/>
      <c r="H7363" s="500"/>
      <c r="O7363" s="500"/>
      <c r="Q7363" s="498" t="s">
        <v>213</v>
      </c>
      <c r="S7363" s="499"/>
    </row>
    <row r="7364">
      <c r="B7364" s="497"/>
      <c r="H7364" s="500"/>
      <c r="O7364" s="500"/>
      <c r="Q7364" s="498" t="s">
        <v>213</v>
      </c>
      <c r="S7364" s="499"/>
    </row>
    <row r="7365">
      <c r="B7365" s="497"/>
      <c r="H7365" s="500"/>
      <c r="O7365" s="500"/>
      <c r="Q7365" s="498" t="s">
        <v>213</v>
      </c>
      <c r="S7365" s="499"/>
    </row>
    <row r="7366">
      <c r="B7366" s="497"/>
      <c r="H7366" s="500"/>
      <c r="O7366" s="500"/>
      <c r="Q7366" s="498" t="s">
        <v>213</v>
      </c>
      <c r="S7366" s="499"/>
    </row>
    <row r="7367">
      <c r="B7367" s="497"/>
      <c r="H7367" s="500"/>
      <c r="O7367" s="500"/>
      <c r="Q7367" s="498" t="s">
        <v>213</v>
      </c>
      <c r="S7367" s="499"/>
    </row>
    <row r="7368">
      <c r="B7368" s="497"/>
      <c r="H7368" s="500"/>
      <c r="O7368" s="500"/>
      <c r="Q7368" s="498" t="s">
        <v>213</v>
      </c>
      <c r="S7368" s="499"/>
    </row>
    <row r="7369">
      <c r="B7369" s="497"/>
      <c r="H7369" s="500"/>
      <c r="O7369" s="500"/>
      <c r="Q7369" s="498" t="s">
        <v>213</v>
      </c>
      <c r="S7369" s="499"/>
    </row>
    <row r="7370">
      <c r="B7370" s="497"/>
      <c r="H7370" s="500"/>
      <c r="O7370" s="500"/>
      <c r="Q7370" s="498" t="s">
        <v>213</v>
      </c>
      <c r="S7370" s="499"/>
    </row>
    <row r="7371">
      <c r="B7371" s="497"/>
      <c r="H7371" s="500"/>
      <c r="O7371" s="500"/>
      <c r="Q7371" s="498" t="s">
        <v>213</v>
      </c>
      <c r="S7371" s="499"/>
    </row>
    <row r="7372">
      <c r="B7372" s="497"/>
      <c r="H7372" s="500"/>
      <c r="O7372" s="500"/>
      <c r="Q7372" s="498" t="s">
        <v>213</v>
      </c>
      <c r="S7372" s="499"/>
    </row>
    <row r="7373">
      <c r="B7373" s="497"/>
      <c r="H7373" s="500"/>
      <c r="O7373" s="500"/>
      <c r="Q7373" s="498" t="s">
        <v>213</v>
      </c>
      <c r="S7373" s="499"/>
    </row>
    <row r="7374">
      <c r="B7374" s="497"/>
      <c r="H7374" s="500"/>
      <c r="O7374" s="500"/>
      <c r="Q7374" s="498" t="s">
        <v>213</v>
      </c>
      <c r="S7374" s="499"/>
    </row>
    <row r="7375">
      <c r="B7375" s="497"/>
      <c r="H7375" s="500"/>
      <c r="O7375" s="500"/>
      <c r="Q7375" s="498" t="s">
        <v>213</v>
      </c>
      <c r="S7375" s="499"/>
    </row>
    <row r="7376">
      <c r="B7376" s="497"/>
      <c r="H7376" s="500"/>
      <c r="O7376" s="500"/>
      <c r="Q7376" s="498" t="s">
        <v>213</v>
      </c>
      <c r="S7376" s="499"/>
    </row>
    <row r="7377">
      <c r="B7377" s="497"/>
      <c r="H7377" s="500"/>
      <c r="O7377" s="500"/>
      <c r="Q7377" s="498" t="s">
        <v>213</v>
      </c>
      <c r="S7377" s="499"/>
    </row>
    <row r="7378">
      <c r="B7378" s="497"/>
      <c r="H7378" s="500"/>
      <c r="O7378" s="500"/>
      <c r="Q7378" s="498" t="s">
        <v>213</v>
      </c>
      <c r="S7378" s="499"/>
    </row>
    <row r="7379">
      <c r="B7379" s="497"/>
      <c r="H7379" s="500"/>
      <c r="O7379" s="500"/>
      <c r="Q7379" s="498" t="s">
        <v>213</v>
      </c>
      <c r="S7379" s="499"/>
    </row>
    <row r="7380">
      <c r="B7380" s="497"/>
      <c r="H7380" s="500"/>
      <c r="O7380" s="500"/>
      <c r="Q7380" s="498" t="s">
        <v>213</v>
      </c>
      <c r="S7380" s="499"/>
    </row>
    <row r="7381">
      <c r="B7381" s="497"/>
      <c r="H7381" s="500"/>
      <c r="O7381" s="500"/>
      <c r="Q7381" s="498" t="s">
        <v>213</v>
      </c>
      <c r="S7381" s="499"/>
    </row>
    <row r="7382">
      <c r="B7382" s="497"/>
      <c r="H7382" s="500"/>
      <c r="O7382" s="500"/>
      <c r="Q7382" s="498" t="s">
        <v>213</v>
      </c>
      <c r="S7382" s="499"/>
    </row>
    <row r="7383">
      <c r="B7383" s="497"/>
      <c r="H7383" s="500"/>
      <c r="O7383" s="500"/>
      <c r="Q7383" s="498" t="s">
        <v>213</v>
      </c>
      <c r="S7383" s="499"/>
    </row>
    <row r="7384">
      <c r="B7384" s="497"/>
      <c r="H7384" s="500"/>
      <c r="O7384" s="500"/>
      <c r="Q7384" s="498" t="s">
        <v>213</v>
      </c>
      <c r="S7384" s="499"/>
    </row>
    <row r="7385">
      <c r="B7385" s="497"/>
      <c r="H7385" s="500"/>
      <c r="O7385" s="500"/>
      <c r="Q7385" s="498" t="s">
        <v>213</v>
      </c>
      <c r="S7385" s="499"/>
    </row>
    <row r="7386">
      <c r="B7386" s="497"/>
      <c r="H7386" s="500"/>
      <c r="O7386" s="500"/>
      <c r="Q7386" s="498" t="s">
        <v>213</v>
      </c>
      <c r="S7386" s="499"/>
    </row>
    <row r="7387">
      <c r="B7387" s="497"/>
      <c r="H7387" s="500"/>
      <c r="O7387" s="500"/>
      <c r="Q7387" s="498" t="s">
        <v>213</v>
      </c>
      <c r="S7387" s="499"/>
    </row>
    <row r="7388">
      <c r="B7388" s="497"/>
      <c r="H7388" s="500"/>
      <c r="O7388" s="500"/>
      <c r="Q7388" s="498" t="s">
        <v>213</v>
      </c>
      <c r="S7388" s="499"/>
    </row>
    <row r="7389">
      <c r="B7389" s="497"/>
      <c r="H7389" s="500"/>
      <c r="O7389" s="500"/>
      <c r="Q7389" s="498" t="s">
        <v>213</v>
      </c>
      <c r="S7389" s="499"/>
    </row>
    <row r="7390">
      <c r="B7390" s="497"/>
      <c r="H7390" s="500"/>
      <c r="O7390" s="500"/>
      <c r="Q7390" s="498" t="s">
        <v>213</v>
      </c>
      <c r="S7390" s="499"/>
    </row>
    <row r="7391">
      <c r="B7391" s="497"/>
      <c r="H7391" s="500"/>
      <c r="O7391" s="500"/>
      <c r="Q7391" s="498" t="s">
        <v>213</v>
      </c>
      <c r="S7391" s="499"/>
    </row>
    <row r="7392">
      <c r="B7392" s="497"/>
      <c r="H7392" s="500"/>
      <c r="O7392" s="500"/>
      <c r="Q7392" s="498" t="s">
        <v>213</v>
      </c>
      <c r="S7392" s="499"/>
    </row>
    <row r="7393">
      <c r="B7393" s="497"/>
      <c r="H7393" s="500"/>
      <c r="O7393" s="500"/>
      <c r="Q7393" s="498" t="s">
        <v>213</v>
      </c>
      <c r="S7393" s="499"/>
    </row>
    <row r="7394">
      <c r="B7394" s="497"/>
      <c r="H7394" s="500"/>
      <c r="O7394" s="500"/>
      <c r="Q7394" s="498" t="s">
        <v>213</v>
      </c>
      <c r="S7394" s="499"/>
    </row>
    <row r="7395">
      <c r="B7395" s="497"/>
      <c r="H7395" s="500"/>
      <c r="O7395" s="500"/>
      <c r="Q7395" s="498" t="s">
        <v>213</v>
      </c>
      <c r="S7395" s="499"/>
    </row>
    <row r="7396">
      <c r="B7396" s="497"/>
      <c r="H7396" s="500"/>
      <c r="O7396" s="500"/>
      <c r="Q7396" s="498" t="s">
        <v>213</v>
      </c>
      <c r="S7396" s="499"/>
    </row>
    <row r="7397">
      <c r="B7397" s="497"/>
      <c r="H7397" s="500"/>
      <c r="O7397" s="500"/>
      <c r="Q7397" s="498" t="s">
        <v>213</v>
      </c>
      <c r="S7397" s="499"/>
    </row>
    <row r="7398">
      <c r="B7398" s="497"/>
      <c r="H7398" s="500"/>
      <c r="O7398" s="500"/>
      <c r="Q7398" s="498" t="s">
        <v>213</v>
      </c>
      <c r="S7398" s="499"/>
    </row>
    <row r="7399">
      <c r="B7399" s="497"/>
      <c r="H7399" s="500"/>
      <c r="O7399" s="500"/>
      <c r="Q7399" s="498" t="s">
        <v>213</v>
      </c>
      <c r="S7399" s="499"/>
    </row>
    <row r="7400">
      <c r="B7400" s="497"/>
      <c r="H7400" s="500"/>
      <c r="O7400" s="500"/>
      <c r="Q7400" s="498" t="s">
        <v>213</v>
      </c>
      <c r="S7400" s="499"/>
    </row>
    <row r="7401">
      <c r="B7401" s="497"/>
      <c r="H7401" s="500"/>
      <c r="O7401" s="500"/>
      <c r="Q7401" s="498" t="s">
        <v>213</v>
      </c>
      <c r="S7401" s="499"/>
    </row>
    <row r="7402">
      <c r="B7402" s="497"/>
      <c r="H7402" s="500"/>
      <c r="O7402" s="500"/>
      <c r="Q7402" s="498" t="s">
        <v>213</v>
      </c>
      <c r="S7402" s="499"/>
    </row>
    <row r="7403">
      <c r="B7403" s="497"/>
      <c r="H7403" s="500"/>
      <c r="O7403" s="500"/>
      <c r="Q7403" s="498" t="s">
        <v>213</v>
      </c>
      <c r="S7403" s="499"/>
    </row>
    <row r="7404">
      <c r="B7404" s="497"/>
      <c r="H7404" s="500"/>
      <c r="O7404" s="500"/>
      <c r="Q7404" s="498" t="s">
        <v>213</v>
      </c>
      <c r="S7404" s="499"/>
    </row>
    <row r="7405">
      <c r="B7405" s="497"/>
      <c r="H7405" s="500"/>
      <c r="O7405" s="500"/>
      <c r="Q7405" s="498" t="s">
        <v>213</v>
      </c>
      <c r="S7405" s="499"/>
    </row>
    <row r="7406">
      <c r="B7406" s="497"/>
      <c r="H7406" s="500"/>
      <c r="O7406" s="500"/>
      <c r="Q7406" s="498" t="s">
        <v>213</v>
      </c>
      <c r="S7406" s="499"/>
    </row>
    <row r="7407">
      <c r="B7407" s="497"/>
      <c r="H7407" s="500"/>
      <c r="O7407" s="500"/>
      <c r="Q7407" s="498" t="s">
        <v>213</v>
      </c>
      <c r="S7407" s="499"/>
    </row>
    <row r="7408">
      <c r="B7408" s="497"/>
      <c r="H7408" s="500"/>
      <c r="O7408" s="500"/>
      <c r="Q7408" s="498" t="s">
        <v>213</v>
      </c>
      <c r="S7408" s="499"/>
    </row>
    <row r="7409">
      <c r="B7409" s="497"/>
      <c r="H7409" s="500"/>
      <c r="O7409" s="500"/>
      <c r="Q7409" s="498" t="s">
        <v>213</v>
      </c>
      <c r="S7409" s="499"/>
    </row>
    <row r="7410">
      <c r="B7410" s="497"/>
      <c r="H7410" s="500"/>
      <c r="O7410" s="500"/>
      <c r="Q7410" s="498" t="s">
        <v>213</v>
      </c>
      <c r="S7410" s="499"/>
    </row>
    <row r="7411">
      <c r="B7411" s="497"/>
      <c r="H7411" s="500"/>
      <c r="O7411" s="500"/>
      <c r="Q7411" s="498" t="s">
        <v>213</v>
      </c>
      <c r="S7411" s="499"/>
    </row>
    <row r="7412">
      <c r="B7412" s="497"/>
      <c r="H7412" s="500"/>
      <c r="O7412" s="500"/>
      <c r="Q7412" s="498" t="s">
        <v>213</v>
      </c>
      <c r="S7412" s="499"/>
    </row>
    <row r="7413">
      <c r="B7413" s="497"/>
      <c r="H7413" s="500"/>
      <c r="O7413" s="500"/>
      <c r="Q7413" s="498" t="s">
        <v>213</v>
      </c>
      <c r="S7413" s="499"/>
    </row>
    <row r="7414">
      <c r="B7414" s="497"/>
      <c r="H7414" s="500"/>
      <c r="O7414" s="500"/>
      <c r="Q7414" s="498" t="s">
        <v>213</v>
      </c>
      <c r="S7414" s="499"/>
    </row>
    <row r="7415">
      <c r="B7415" s="497"/>
      <c r="H7415" s="500"/>
      <c r="O7415" s="500"/>
      <c r="Q7415" s="498" t="s">
        <v>213</v>
      </c>
      <c r="S7415" s="499"/>
    </row>
    <row r="7416">
      <c r="B7416" s="497"/>
      <c r="H7416" s="500"/>
      <c r="O7416" s="500"/>
      <c r="Q7416" s="498" t="s">
        <v>213</v>
      </c>
      <c r="S7416" s="499"/>
    </row>
    <row r="7417">
      <c r="B7417" s="497"/>
      <c r="H7417" s="500"/>
      <c r="O7417" s="500"/>
      <c r="Q7417" s="498" t="s">
        <v>213</v>
      </c>
      <c r="S7417" s="499"/>
    </row>
    <row r="7418">
      <c r="B7418" s="497"/>
      <c r="H7418" s="500"/>
      <c r="O7418" s="500"/>
      <c r="Q7418" s="498" t="s">
        <v>213</v>
      </c>
      <c r="S7418" s="499"/>
    </row>
    <row r="7419">
      <c r="B7419" s="497"/>
      <c r="H7419" s="500"/>
      <c r="O7419" s="500"/>
      <c r="Q7419" s="498" t="s">
        <v>213</v>
      </c>
      <c r="S7419" s="499"/>
    </row>
    <row r="7420">
      <c r="B7420" s="497"/>
      <c r="H7420" s="500"/>
      <c r="O7420" s="500"/>
      <c r="Q7420" s="498" t="s">
        <v>213</v>
      </c>
      <c r="S7420" s="499"/>
    </row>
    <row r="7421">
      <c r="B7421" s="497"/>
      <c r="H7421" s="500"/>
      <c r="O7421" s="500"/>
      <c r="Q7421" s="498" t="s">
        <v>213</v>
      </c>
      <c r="S7421" s="499"/>
    </row>
    <row r="7422">
      <c r="B7422" s="497"/>
      <c r="H7422" s="500"/>
      <c r="O7422" s="500"/>
      <c r="Q7422" s="498" t="s">
        <v>213</v>
      </c>
      <c r="S7422" s="499"/>
    </row>
    <row r="7423">
      <c r="B7423" s="497"/>
      <c r="H7423" s="500"/>
      <c r="O7423" s="500"/>
      <c r="Q7423" s="498" t="s">
        <v>213</v>
      </c>
      <c r="S7423" s="499"/>
    </row>
    <row r="7424">
      <c r="B7424" s="497"/>
      <c r="H7424" s="500"/>
      <c r="O7424" s="500"/>
      <c r="Q7424" s="498" t="s">
        <v>213</v>
      </c>
      <c r="S7424" s="499"/>
    </row>
    <row r="7425">
      <c r="B7425" s="497"/>
      <c r="H7425" s="500"/>
      <c r="O7425" s="500"/>
      <c r="Q7425" s="498" t="s">
        <v>213</v>
      </c>
      <c r="S7425" s="499"/>
    </row>
    <row r="7426">
      <c r="B7426" s="497"/>
      <c r="H7426" s="500"/>
      <c r="O7426" s="500"/>
      <c r="Q7426" s="498" t="s">
        <v>213</v>
      </c>
      <c r="S7426" s="499"/>
    </row>
    <row r="7427">
      <c r="B7427" s="497"/>
      <c r="H7427" s="500"/>
      <c r="O7427" s="500"/>
      <c r="Q7427" s="498" t="s">
        <v>213</v>
      </c>
      <c r="S7427" s="499"/>
    </row>
    <row r="7428">
      <c r="B7428" s="497"/>
      <c r="H7428" s="500"/>
      <c r="O7428" s="500"/>
      <c r="Q7428" s="498" t="s">
        <v>213</v>
      </c>
      <c r="S7428" s="499"/>
    </row>
    <row r="7429">
      <c r="B7429" s="497"/>
      <c r="H7429" s="500"/>
      <c r="O7429" s="500"/>
      <c r="Q7429" s="498" t="s">
        <v>213</v>
      </c>
      <c r="S7429" s="499"/>
    </row>
    <row r="7430">
      <c r="B7430" s="497"/>
      <c r="H7430" s="500"/>
      <c r="O7430" s="500"/>
      <c r="Q7430" s="498" t="s">
        <v>213</v>
      </c>
      <c r="S7430" s="499"/>
    </row>
    <row r="7431">
      <c r="B7431" s="497"/>
      <c r="H7431" s="500"/>
      <c r="O7431" s="500"/>
      <c r="Q7431" s="498" t="s">
        <v>213</v>
      </c>
      <c r="S7431" s="499"/>
    </row>
    <row r="7432">
      <c r="B7432" s="497"/>
      <c r="H7432" s="500"/>
      <c r="O7432" s="500"/>
      <c r="Q7432" s="498" t="s">
        <v>213</v>
      </c>
      <c r="S7432" s="499"/>
    </row>
    <row r="7433">
      <c r="B7433" s="497"/>
      <c r="H7433" s="500"/>
      <c r="O7433" s="500"/>
      <c r="Q7433" s="498" t="s">
        <v>213</v>
      </c>
      <c r="S7433" s="499"/>
    </row>
    <row r="7434">
      <c r="B7434" s="497"/>
      <c r="H7434" s="500"/>
      <c r="O7434" s="500"/>
      <c r="Q7434" s="498" t="s">
        <v>213</v>
      </c>
      <c r="S7434" s="499"/>
    </row>
    <row r="7435">
      <c r="B7435" s="497"/>
      <c r="H7435" s="500"/>
      <c r="O7435" s="500"/>
      <c r="Q7435" s="498" t="s">
        <v>213</v>
      </c>
      <c r="S7435" s="499"/>
    </row>
    <row r="7436">
      <c r="B7436" s="497"/>
      <c r="H7436" s="500"/>
      <c r="O7436" s="500"/>
      <c r="Q7436" s="498" t="s">
        <v>213</v>
      </c>
      <c r="S7436" s="499"/>
    </row>
    <row r="7437">
      <c r="B7437" s="497"/>
      <c r="H7437" s="500"/>
      <c r="O7437" s="500"/>
      <c r="Q7437" s="498" t="s">
        <v>213</v>
      </c>
      <c r="S7437" s="499"/>
    </row>
    <row r="7438">
      <c r="B7438" s="497"/>
      <c r="H7438" s="500"/>
      <c r="O7438" s="500"/>
      <c r="Q7438" s="498" t="s">
        <v>213</v>
      </c>
      <c r="S7438" s="499"/>
    </row>
    <row r="7439">
      <c r="B7439" s="497"/>
      <c r="H7439" s="500"/>
      <c r="O7439" s="500"/>
      <c r="Q7439" s="498" t="s">
        <v>213</v>
      </c>
      <c r="S7439" s="499"/>
    </row>
    <row r="7440">
      <c r="B7440" s="497"/>
      <c r="H7440" s="500"/>
      <c r="O7440" s="500"/>
      <c r="Q7440" s="498" t="s">
        <v>213</v>
      </c>
      <c r="S7440" s="499"/>
    </row>
    <row r="7441">
      <c r="B7441" s="497"/>
      <c r="H7441" s="500"/>
      <c r="O7441" s="500"/>
      <c r="Q7441" s="498" t="s">
        <v>213</v>
      </c>
      <c r="S7441" s="499"/>
    </row>
    <row r="7442">
      <c r="B7442" s="497"/>
      <c r="H7442" s="500"/>
      <c r="O7442" s="500"/>
      <c r="Q7442" s="498" t="s">
        <v>213</v>
      </c>
      <c r="S7442" s="499"/>
    </row>
    <row r="7443">
      <c r="B7443" s="497"/>
      <c r="H7443" s="500"/>
      <c r="O7443" s="500"/>
      <c r="Q7443" s="498" t="s">
        <v>213</v>
      </c>
      <c r="S7443" s="499"/>
    </row>
    <row r="7444">
      <c r="B7444" s="497"/>
      <c r="H7444" s="500"/>
      <c r="O7444" s="500"/>
      <c r="Q7444" s="498" t="s">
        <v>213</v>
      </c>
      <c r="S7444" s="499"/>
    </row>
    <row r="7445">
      <c r="B7445" s="497"/>
      <c r="H7445" s="500"/>
      <c r="O7445" s="500"/>
      <c r="Q7445" s="498" t="s">
        <v>213</v>
      </c>
      <c r="S7445" s="499"/>
    </row>
    <row r="7446">
      <c r="B7446" s="497"/>
      <c r="H7446" s="500"/>
      <c r="O7446" s="500"/>
      <c r="Q7446" s="498" t="s">
        <v>213</v>
      </c>
      <c r="S7446" s="499"/>
    </row>
    <row r="7447">
      <c r="B7447" s="497"/>
      <c r="H7447" s="500"/>
      <c r="O7447" s="500"/>
      <c r="Q7447" s="498" t="s">
        <v>213</v>
      </c>
      <c r="S7447" s="499"/>
    </row>
    <row r="7448">
      <c r="B7448" s="497"/>
      <c r="H7448" s="500"/>
      <c r="O7448" s="500"/>
      <c r="Q7448" s="498" t="s">
        <v>213</v>
      </c>
      <c r="S7448" s="499"/>
    </row>
    <row r="7449">
      <c r="B7449" s="497"/>
      <c r="H7449" s="500"/>
      <c r="O7449" s="500"/>
      <c r="Q7449" s="498" t="s">
        <v>213</v>
      </c>
      <c r="S7449" s="499"/>
    </row>
    <row r="7450">
      <c r="B7450" s="497"/>
      <c r="H7450" s="500"/>
      <c r="O7450" s="500"/>
      <c r="Q7450" s="498" t="s">
        <v>213</v>
      </c>
      <c r="S7450" s="499"/>
    </row>
    <row r="7451">
      <c r="B7451" s="497"/>
      <c r="H7451" s="500"/>
      <c r="O7451" s="500"/>
      <c r="Q7451" s="498" t="s">
        <v>213</v>
      </c>
      <c r="S7451" s="499"/>
    </row>
    <row r="7452">
      <c r="B7452" s="497"/>
      <c r="H7452" s="500"/>
      <c r="O7452" s="500"/>
      <c r="Q7452" s="498" t="s">
        <v>213</v>
      </c>
      <c r="S7452" s="499"/>
    </row>
    <row r="7453">
      <c r="B7453" s="497"/>
      <c r="H7453" s="500"/>
      <c r="O7453" s="500"/>
      <c r="Q7453" s="498" t="s">
        <v>213</v>
      </c>
      <c r="S7453" s="499"/>
    </row>
    <row r="7454">
      <c r="B7454" s="497"/>
      <c r="H7454" s="500"/>
      <c r="O7454" s="500"/>
      <c r="Q7454" s="498" t="s">
        <v>213</v>
      </c>
      <c r="S7454" s="499"/>
    </row>
    <row r="7455">
      <c r="B7455" s="497"/>
      <c r="H7455" s="500"/>
      <c r="O7455" s="500"/>
      <c r="Q7455" s="498" t="s">
        <v>213</v>
      </c>
      <c r="S7455" s="499"/>
    </row>
    <row r="7456">
      <c r="B7456" s="497"/>
      <c r="H7456" s="500"/>
      <c r="O7456" s="500"/>
      <c r="Q7456" s="498" t="s">
        <v>213</v>
      </c>
      <c r="S7456" s="499"/>
    </row>
    <row r="7457">
      <c r="B7457" s="497"/>
      <c r="H7457" s="500"/>
      <c r="O7457" s="500"/>
      <c r="Q7457" s="498" t="s">
        <v>213</v>
      </c>
      <c r="S7457" s="499"/>
    </row>
    <row r="7458">
      <c r="B7458" s="497"/>
      <c r="H7458" s="500"/>
      <c r="O7458" s="500"/>
      <c r="Q7458" s="498" t="s">
        <v>213</v>
      </c>
      <c r="S7458" s="499"/>
    </row>
    <row r="7459">
      <c r="B7459" s="497"/>
      <c r="H7459" s="500"/>
      <c r="O7459" s="500"/>
      <c r="Q7459" s="498" t="s">
        <v>213</v>
      </c>
      <c r="S7459" s="499"/>
    </row>
    <row r="7460">
      <c r="B7460" s="497"/>
      <c r="H7460" s="500"/>
      <c r="O7460" s="500"/>
      <c r="Q7460" s="498" t="s">
        <v>213</v>
      </c>
      <c r="S7460" s="499"/>
    </row>
    <row r="7461">
      <c r="B7461" s="497"/>
      <c r="H7461" s="500"/>
      <c r="O7461" s="500"/>
      <c r="Q7461" s="498" t="s">
        <v>213</v>
      </c>
      <c r="S7461" s="499"/>
    </row>
    <row r="7462">
      <c r="B7462" s="497"/>
      <c r="H7462" s="500"/>
      <c r="O7462" s="500"/>
      <c r="Q7462" s="498" t="s">
        <v>213</v>
      </c>
      <c r="S7462" s="499"/>
    </row>
    <row r="7463">
      <c r="B7463" s="497"/>
      <c r="H7463" s="500"/>
      <c r="O7463" s="500"/>
      <c r="Q7463" s="498" t="s">
        <v>213</v>
      </c>
      <c r="S7463" s="499"/>
    </row>
    <row r="7464">
      <c r="B7464" s="497"/>
      <c r="H7464" s="500"/>
      <c r="O7464" s="500"/>
      <c r="Q7464" s="498" t="s">
        <v>213</v>
      </c>
      <c r="S7464" s="499"/>
    </row>
    <row r="7465">
      <c r="B7465" s="497"/>
      <c r="H7465" s="500"/>
      <c r="O7465" s="500"/>
      <c r="Q7465" s="498" t="s">
        <v>213</v>
      </c>
      <c r="S7465" s="499"/>
    </row>
    <row r="7466">
      <c r="B7466" s="497"/>
      <c r="H7466" s="500"/>
      <c r="O7466" s="500"/>
      <c r="Q7466" s="498" t="s">
        <v>213</v>
      </c>
      <c r="S7466" s="499"/>
    </row>
    <row r="7467">
      <c r="B7467" s="497"/>
      <c r="H7467" s="500"/>
      <c r="O7467" s="500"/>
      <c r="Q7467" s="498" t="s">
        <v>213</v>
      </c>
      <c r="S7467" s="499"/>
    </row>
    <row r="7468">
      <c r="B7468" s="497"/>
      <c r="H7468" s="500"/>
      <c r="O7468" s="500"/>
      <c r="Q7468" s="498" t="s">
        <v>213</v>
      </c>
      <c r="S7468" s="499"/>
    </row>
    <row r="7469">
      <c r="B7469" s="497"/>
      <c r="H7469" s="500"/>
      <c r="O7469" s="500"/>
      <c r="Q7469" s="498" t="s">
        <v>213</v>
      </c>
      <c r="S7469" s="499"/>
    </row>
    <row r="7470">
      <c r="B7470" s="497"/>
      <c r="H7470" s="500"/>
      <c r="O7470" s="500"/>
      <c r="Q7470" s="498" t="s">
        <v>213</v>
      </c>
      <c r="S7470" s="499"/>
    </row>
    <row r="7471">
      <c r="B7471" s="497"/>
      <c r="H7471" s="500"/>
      <c r="O7471" s="500"/>
      <c r="Q7471" s="498" t="s">
        <v>213</v>
      </c>
      <c r="S7471" s="499"/>
    </row>
    <row r="7472">
      <c r="B7472" s="497"/>
      <c r="H7472" s="500"/>
      <c r="O7472" s="500"/>
      <c r="Q7472" s="498" t="s">
        <v>213</v>
      </c>
      <c r="S7472" s="499"/>
    </row>
    <row r="7473">
      <c r="B7473" s="497"/>
      <c r="H7473" s="500"/>
      <c r="O7473" s="500"/>
      <c r="Q7473" s="498" t="s">
        <v>213</v>
      </c>
      <c r="S7473" s="499"/>
    </row>
    <row r="7474">
      <c r="B7474" s="497"/>
      <c r="H7474" s="500"/>
      <c r="O7474" s="500"/>
      <c r="Q7474" s="498" t="s">
        <v>213</v>
      </c>
      <c r="S7474" s="499"/>
    </row>
    <row r="7475">
      <c r="B7475" s="497"/>
      <c r="H7475" s="500"/>
      <c r="O7475" s="500"/>
      <c r="Q7475" s="498" t="s">
        <v>213</v>
      </c>
      <c r="S7475" s="499"/>
    </row>
    <row r="7476">
      <c r="B7476" s="497"/>
      <c r="H7476" s="500"/>
      <c r="O7476" s="500"/>
      <c r="Q7476" s="498" t="s">
        <v>213</v>
      </c>
      <c r="S7476" s="499"/>
    </row>
    <row r="7477">
      <c r="B7477" s="497"/>
      <c r="H7477" s="500"/>
      <c r="O7477" s="500"/>
      <c r="Q7477" s="498" t="s">
        <v>213</v>
      </c>
      <c r="S7477" s="499"/>
    </row>
    <row r="7478">
      <c r="B7478" s="497"/>
      <c r="H7478" s="500"/>
      <c r="O7478" s="500"/>
      <c r="Q7478" s="498" t="s">
        <v>213</v>
      </c>
      <c r="S7478" s="499"/>
    </row>
    <row r="7479">
      <c r="B7479" s="497"/>
      <c r="H7479" s="500"/>
      <c r="O7479" s="500"/>
      <c r="Q7479" s="498" t="s">
        <v>213</v>
      </c>
      <c r="S7479" s="499"/>
    </row>
    <row r="7480">
      <c r="B7480" s="497"/>
      <c r="H7480" s="500"/>
      <c r="O7480" s="500"/>
      <c r="Q7480" s="498" t="s">
        <v>213</v>
      </c>
      <c r="S7480" s="499"/>
    </row>
    <row r="7481">
      <c r="B7481" s="497"/>
      <c r="H7481" s="500"/>
      <c r="O7481" s="500"/>
      <c r="Q7481" s="498" t="s">
        <v>213</v>
      </c>
      <c r="S7481" s="499"/>
    </row>
    <row r="7482">
      <c r="B7482" s="497"/>
      <c r="H7482" s="500"/>
      <c r="O7482" s="500"/>
      <c r="Q7482" s="498" t="s">
        <v>213</v>
      </c>
      <c r="S7482" s="499"/>
    </row>
    <row r="7483">
      <c r="B7483" s="497"/>
      <c r="H7483" s="500"/>
      <c r="O7483" s="500"/>
      <c r="Q7483" s="498" t="s">
        <v>213</v>
      </c>
      <c r="S7483" s="499"/>
    </row>
    <row r="7484">
      <c r="B7484" s="497"/>
      <c r="H7484" s="500"/>
      <c r="O7484" s="500"/>
      <c r="Q7484" s="498" t="s">
        <v>213</v>
      </c>
      <c r="S7484" s="499"/>
    </row>
    <row r="7485">
      <c r="B7485" s="497"/>
      <c r="H7485" s="500"/>
      <c r="O7485" s="500"/>
      <c r="Q7485" s="498" t="s">
        <v>213</v>
      </c>
      <c r="S7485" s="499"/>
    </row>
    <row r="7486">
      <c r="B7486" s="497"/>
      <c r="H7486" s="500"/>
      <c r="O7486" s="500"/>
      <c r="Q7486" s="498" t="s">
        <v>213</v>
      </c>
      <c r="S7486" s="499"/>
    </row>
    <row r="7487">
      <c r="B7487" s="497"/>
      <c r="H7487" s="500"/>
      <c r="O7487" s="500"/>
      <c r="Q7487" s="498" t="s">
        <v>213</v>
      </c>
      <c r="S7487" s="499"/>
    </row>
    <row r="7488">
      <c r="B7488" s="497"/>
      <c r="H7488" s="500"/>
      <c r="O7488" s="500"/>
      <c r="Q7488" s="498" t="s">
        <v>213</v>
      </c>
      <c r="S7488" s="499"/>
    </row>
    <row r="7489">
      <c r="B7489" s="497"/>
      <c r="H7489" s="500"/>
      <c r="O7489" s="500"/>
      <c r="Q7489" s="498" t="s">
        <v>213</v>
      </c>
      <c r="S7489" s="499"/>
    </row>
    <row r="7490">
      <c r="B7490" s="497"/>
      <c r="H7490" s="500"/>
      <c r="O7490" s="500"/>
      <c r="Q7490" s="498" t="s">
        <v>213</v>
      </c>
      <c r="S7490" s="499"/>
    </row>
    <row r="7491">
      <c r="B7491" s="497"/>
      <c r="H7491" s="500"/>
      <c r="O7491" s="500"/>
      <c r="Q7491" s="498" t="s">
        <v>213</v>
      </c>
      <c r="S7491" s="499"/>
    </row>
    <row r="7492">
      <c r="B7492" s="497"/>
      <c r="H7492" s="500"/>
      <c r="O7492" s="500"/>
      <c r="Q7492" s="498" t="s">
        <v>213</v>
      </c>
      <c r="S7492" s="499"/>
    </row>
    <row r="7493">
      <c r="B7493" s="497"/>
      <c r="H7493" s="500"/>
      <c r="O7493" s="500"/>
      <c r="Q7493" s="498" t="s">
        <v>213</v>
      </c>
      <c r="S7493" s="499"/>
    </row>
    <row r="7494">
      <c r="B7494" s="497"/>
      <c r="H7494" s="500"/>
      <c r="O7494" s="500"/>
      <c r="Q7494" s="498" t="s">
        <v>213</v>
      </c>
      <c r="S7494" s="499"/>
    </row>
    <row r="7495">
      <c r="B7495" s="497"/>
      <c r="H7495" s="500"/>
      <c r="O7495" s="500"/>
      <c r="Q7495" s="498" t="s">
        <v>213</v>
      </c>
      <c r="S7495" s="499"/>
    </row>
    <row r="7496">
      <c r="B7496" s="497"/>
      <c r="H7496" s="500"/>
      <c r="O7496" s="500"/>
      <c r="Q7496" s="498" t="s">
        <v>213</v>
      </c>
      <c r="S7496" s="499"/>
    </row>
    <row r="7497">
      <c r="B7497" s="497"/>
      <c r="H7497" s="500"/>
      <c r="O7497" s="500"/>
      <c r="Q7497" s="498" t="s">
        <v>213</v>
      </c>
      <c r="S7497" s="499"/>
    </row>
    <row r="7498">
      <c r="B7498" s="497"/>
      <c r="H7498" s="500"/>
      <c r="O7498" s="500"/>
      <c r="Q7498" s="498" t="s">
        <v>213</v>
      </c>
      <c r="S7498" s="499"/>
    </row>
    <row r="7499">
      <c r="B7499" s="497"/>
      <c r="H7499" s="500"/>
      <c r="O7499" s="500"/>
      <c r="Q7499" s="498" t="s">
        <v>213</v>
      </c>
      <c r="S7499" s="499"/>
    </row>
    <row r="7500">
      <c r="B7500" s="497"/>
      <c r="H7500" s="500"/>
      <c r="O7500" s="500"/>
      <c r="Q7500" s="498" t="s">
        <v>213</v>
      </c>
      <c r="S7500" s="499"/>
    </row>
    <row r="7501">
      <c r="B7501" s="497"/>
      <c r="H7501" s="500"/>
      <c r="O7501" s="500"/>
      <c r="Q7501" s="498" t="s">
        <v>213</v>
      </c>
      <c r="S7501" s="499"/>
    </row>
    <row r="7502">
      <c r="B7502" s="497"/>
      <c r="H7502" s="500"/>
      <c r="O7502" s="500"/>
      <c r="Q7502" s="498" t="s">
        <v>213</v>
      </c>
      <c r="S7502" s="499"/>
    </row>
    <row r="7503">
      <c r="B7503" s="497"/>
      <c r="H7503" s="500"/>
      <c r="O7503" s="500"/>
      <c r="Q7503" s="498" t="s">
        <v>213</v>
      </c>
      <c r="S7503" s="499"/>
    </row>
    <row r="7504">
      <c r="B7504" s="497"/>
      <c r="H7504" s="500"/>
      <c r="O7504" s="500"/>
      <c r="Q7504" s="498" t="s">
        <v>213</v>
      </c>
      <c r="S7504" s="499"/>
    </row>
    <row r="7505">
      <c r="B7505" s="497"/>
      <c r="H7505" s="500"/>
      <c r="O7505" s="500"/>
      <c r="Q7505" s="498" t="s">
        <v>213</v>
      </c>
      <c r="S7505" s="499"/>
    </row>
    <row r="7506">
      <c r="B7506" s="497"/>
      <c r="H7506" s="500"/>
      <c r="O7506" s="500"/>
      <c r="Q7506" s="498" t="s">
        <v>213</v>
      </c>
      <c r="S7506" s="499"/>
    </row>
    <row r="7507">
      <c r="B7507" s="497"/>
      <c r="H7507" s="500"/>
      <c r="O7507" s="500"/>
      <c r="Q7507" s="498" t="s">
        <v>213</v>
      </c>
      <c r="S7507" s="499"/>
    </row>
    <row r="7508">
      <c r="B7508" s="497"/>
      <c r="H7508" s="500"/>
      <c r="O7508" s="500"/>
      <c r="Q7508" s="498" t="s">
        <v>213</v>
      </c>
      <c r="S7508" s="499"/>
    </row>
    <row r="7509">
      <c r="B7509" s="497"/>
      <c r="H7509" s="500"/>
      <c r="O7509" s="500"/>
      <c r="Q7509" s="498" t="s">
        <v>213</v>
      </c>
      <c r="S7509" s="499"/>
    </row>
    <row r="7510">
      <c r="B7510" s="497"/>
      <c r="H7510" s="500"/>
      <c r="O7510" s="500"/>
      <c r="Q7510" s="498" t="s">
        <v>213</v>
      </c>
      <c r="S7510" s="499"/>
    </row>
    <row r="7511">
      <c r="B7511" s="497"/>
      <c r="H7511" s="500"/>
      <c r="O7511" s="500"/>
      <c r="Q7511" s="498" t="s">
        <v>213</v>
      </c>
      <c r="S7511" s="499"/>
    </row>
    <row r="7512">
      <c r="B7512" s="497"/>
      <c r="H7512" s="500"/>
      <c r="O7512" s="500"/>
      <c r="Q7512" s="498" t="s">
        <v>213</v>
      </c>
      <c r="S7512" s="499"/>
    </row>
    <row r="7513">
      <c r="B7513" s="497"/>
      <c r="H7513" s="500"/>
      <c r="O7513" s="500"/>
      <c r="Q7513" s="498" t="s">
        <v>213</v>
      </c>
      <c r="S7513" s="499"/>
    </row>
    <row r="7514">
      <c r="B7514" s="497"/>
      <c r="H7514" s="500"/>
      <c r="O7514" s="500"/>
      <c r="Q7514" s="498" t="s">
        <v>213</v>
      </c>
      <c r="S7514" s="499"/>
    </row>
    <row r="7515">
      <c r="B7515" s="497"/>
      <c r="H7515" s="500"/>
      <c r="O7515" s="500"/>
      <c r="Q7515" s="498" t="s">
        <v>213</v>
      </c>
      <c r="S7515" s="499"/>
    </row>
    <row r="7516">
      <c r="B7516" s="497"/>
      <c r="H7516" s="500"/>
      <c r="O7516" s="500"/>
      <c r="Q7516" s="498" t="s">
        <v>213</v>
      </c>
      <c r="S7516" s="499"/>
    </row>
    <row r="7517">
      <c r="B7517" s="497"/>
      <c r="H7517" s="500"/>
      <c r="O7517" s="500"/>
      <c r="Q7517" s="498" t="s">
        <v>213</v>
      </c>
      <c r="S7517" s="499"/>
    </row>
    <row r="7518">
      <c r="B7518" s="497"/>
      <c r="H7518" s="500"/>
      <c r="O7518" s="500"/>
      <c r="Q7518" s="498" t="s">
        <v>213</v>
      </c>
      <c r="S7518" s="499"/>
    </row>
    <row r="7519">
      <c r="B7519" s="497"/>
      <c r="H7519" s="500"/>
      <c r="O7519" s="500"/>
      <c r="Q7519" s="498" t="s">
        <v>213</v>
      </c>
      <c r="S7519" s="499"/>
    </row>
    <row r="7520">
      <c r="B7520" s="497"/>
      <c r="H7520" s="500"/>
      <c r="O7520" s="500"/>
      <c r="Q7520" s="498" t="s">
        <v>213</v>
      </c>
      <c r="S7520" s="499"/>
    </row>
    <row r="7521">
      <c r="B7521" s="497"/>
      <c r="H7521" s="500"/>
      <c r="O7521" s="500"/>
      <c r="Q7521" s="498" t="s">
        <v>213</v>
      </c>
      <c r="S7521" s="499"/>
    </row>
    <row r="7522">
      <c r="B7522" s="497"/>
      <c r="H7522" s="500"/>
      <c r="O7522" s="500"/>
      <c r="Q7522" s="498" t="s">
        <v>213</v>
      </c>
      <c r="S7522" s="499"/>
    </row>
    <row r="7523">
      <c r="B7523" s="497"/>
      <c r="H7523" s="500"/>
      <c r="O7523" s="500"/>
      <c r="Q7523" s="498" t="s">
        <v>213</v>
      </c>
      <c r="S7523" s="499"/>
    </row>
    <row r="7524">
      <c r="B7524" s="497"/>
      <c r="H7524" s="500"/>
      <c r="O7524" s="500"/>
      <c r="Q7524" s="498" t="s">
        <v>213</v>
      </c>
      <c r="S7524" s="499"/>
    </row>
    <row r="7525">
      <c r="B7525" s="497"/>
      <c r="H7525" s="500"/>
      <c r="O7525" s="500"/>
      <c r="Q7525" s="498" t="s">
        <v>213</v>
      </c>
      <c r="S7525" s="499"/>
    </row>
    <row r="7526">
      <c r="B7526" s="497"/>
      <c r="H7526" s="500"/>
      <c r="O7526" s="500"/>
      <c r="Q7526" s="498" t="s">
        <v>213</v>
      </c>
      <c r="S7526" s="499"/>
    </row>
    <row r="7527">
      <c r="B7527" s="497"/>
      <c r="H7527" s="500"/>
      <c r="O7527" s="500"/>
      <c r="Q7527" s="498" t="s">
        <v>213</v>
      </c>
      <c r="S7527" s="499"/>
    </row>
    <row r="7528">
      <c r="B7528" s="497"/>
      <c r="H7528" s="500"/>
      <c r="O7528" s="500"/>
      <c r="Q7528" s="498" t="s">
        <v>213</v>
      </c>
      <c r="S7528" s="499"/>
    </row>
    <row r="7529">
      <c r="B7529" s="497"/>
      <c r="H7529" s="500"/>
      <c r="O7529" s="500"/>
      <c r="Q7529" s="498" t="s">
        <v>213</v>
      </c>
      <c r="S7529" s="499"/>
    </row>
    <row r="7530">
      <c r="B7530" s="497"/>
      <c r="H7530" s="500"/>
      <c r="O7530" s="500"/>
      <c r="Q7530" s="498" t="s">
        <v>213</v>
      </c>
      <c r="S7530" s="499"/>
    </row>
    <row r="7531">
      <c r="B7531" s="497"/>
      <c r="H7531" s="500"/>
      <c r="O7531" s="500"/>
      <c r="Q7531" s="498" t="s">
        <v>213</v>
      </c>
      <c r="S7531" s="499"/>
    </row>
    <row r="7532">
      <c r="B7532" s="497"/>
      <c r="H7532" s="500"/>
      <c r="O7532" s="500"/>
      <c r="Q7532" s="498" t="s">
        <v>213</v>
      </c>
      <c r="S7532" s="499"/>
    </row>
    <row r="7533">
      <c r="B7533" s="497"/>
      <c r="H7533" s="500"/>
      <c r="O7533" s="500"/>
      <c r="Q7533" s="498" t="s">
        <v>213</v>
      </c>
      <c r="S7533" s="499"/>
    </row>
    <row r="7534">
      <c r="B7534" s="497"/>
      <c r="H7534" s="500"/>
      <c r="O7534" s="500"/>
      <c r="Q7534" s="498" t="s">
        <v>213</v>
      </c>
      <c r="S7534" s="499"/>
    </row>
    <row r="7535">
      <c r="B7535" s="497"/>
      <c r="H7535" s="500"/>
      <c r="O7535" s="500"/>
      <c r="Q7535" s="498" t="s">
        <v>213</v>
      </c>
      <c r="S7535" s="499"/>
    </row>
    <row r="7536">
      <c r="B7536" s="497"/>
      <c r="H7536" s="500"/>
      <c r="O7536" s="500"/>
      <c r="Q7536" s="498" t="s">
        <v>213</v>
      </c>
      <c r="S7536" s="499"/>
    </row>
    <row r="7537">
      <c r="B7537" s="497"/>
      <c r="H7537" s="500"/>
      <c r="O7537" s="500"/>
      <c r="Q7537" s="498" t="s">
        <v>213</v>
      </c>
      <c r="S7537" s="499"/>
    </row>
    <row r="7538">
      <c r="B7538" s="497"/>
      <c r="H7538" s="500"/>
      <c r="O7538" s="500"/>
      <c r="Q7538" s="498" t="s">
        <v>213</v>
      </c>
      <c r="S7538" s="499"/>
    </row>
    <row r="7539">
      <c r="B7539" s="497"/>
      <c r="H7539" s="500"/>
      <c r="O7539" s="500"/>
      <c r="Q7539" s="498" t="s">
        <v>213</v>
      </c>
      <c r="S7539" s="499"/>
    </row>
    <row r="7540">
      <c r="B7540" s="497"/>
      <c r="H7540" s="500"/>
      <c r="O7540" s="500"/>
      <c r="Q7540" s="498" t="s">
        <v>213</v>
      </c>
      <c r="S7540" s="499"/>
    </row>
    <row r="7541">
      <c r="B7541" s="497"/>
      <c r="H7541" s="500"/>
      <c r="O7541" s="500"/>
      <c r="Q7541" s="498" t="s">
        <v>213</v>
      </c>
      <c r="S7541" s="499"/>
    </row>
    <row r="7542">
      <c r="B7542" s="497"/>
      <c r="H7542" s="500"/>
      <c r="O7542" s="500"/>
      <c r="Q7542" s="498" t="s">
        <v>213</v>
      </c>
      <c r="S7542" s="499"/>
    </row>
    <row r="7543">
      <c r="B7543" s="497"/>
      <c r="H7543" s="500"/>
      <c r="O7543" s="500"/>
      <c r="Q7543" s="498" t="s">
        <v>213</v>
      </c>
      <c r="S7543" s="499"/>
    </row>
    <row r="7544">
      <c r="B7544" s="497"/>
      <c r="H7544" s="500"/>
      <c r="O7544" s="500"/>
      <c r="Q7544" s="498" t="s">
        <v>213</v>
      </c>
      <c r="S7544" s="499"/>
    </row>
    <row r="7545">
      <c r="B7545" s="497"/>
      <c r="H7545" s="500"/>
      <c r="O7545" s="500"/>
      <c r="Q7545" s="498" t="s">
        <v>213</v>
      </c>
      <c r="S7545" s="499"/>
    </row>
    <row r="7546">
      <c r="B7546" s="497"/>
      <c r="H7546" s="500"/>
      <c r="O7546" s="500"/>
      <c r="Q7546" s="498" t="s">
        <v>213</v>
      </c>
      <c r="S7546" s="499"/>
    </row>
    <row r="7547">
      <c r="B7547" s="497"/>
      <c r="H7547" s="500"/>
      <c r="O7547" s="500"/>
      <c r="Q7547" s="498" t="s">
        <v>213</v>
      </c>
      <c r="S7547" s="499"/>
    </row>
    <row r="7548">
      <c r="B7548" s="497"/>
      <c r="H7548" s="500"/>
      <c r="O7548" s="500"/>
      <c r="Q7548" s="498" t="s">
        <v>213</v>
      </c>
      <c r="S7548" s="499"/>
    </row>
    <row r="7549">
      <c r="B7549" s="497"/>
      <c r="H7549" s="500"/>
      <c r="O7549" s="500"/>
      <c r="Q7549" s="498" t="s">
        <v>213</v>
      </c>
      <c r="S7549" s="499"/>
    </row>
    <row r="7550">
      <c r="B7550" s="497"/>
      <c r="H7550" s="500"/>
      <c r="O7550" s="500"/>
      <c r="Q7550" s="498" t="s">
        <v>213</v>
      </c>
      <c r="S7550" s="499"/>
    </row>
    <row r="7551">
      <c r="B7551" s="497"/>
      <c r="H7551" s="500"/>
      <c r="O7551" s="500"/>
      <c r="Q7551" s="498" t="s">
        <v>213</v>
      </c>
      <c r="S7551" s="499"/>
    </row>
    <row r="7552">
      <c r="B7552" s="497"/>
      <c r="H7552" s="500"/>
      <c r="O7552" s="500"/>
      <c r="Q7552" s="498" t="s">
        <v>213</v>
      </c>
      <c r="S7552" s="499"/>
    </row>
    <row r="7553">
      <c r="B7553" s="497"/>
      <c r="H7553" s="500"/>
      <c r="O7553" s="500"/>
      <c r="Q7553" s="498" t="s">
        <v>213</v>
      </c>
      <c r="S7553" s="499"/>
    </row>
    <row r="7554">
      <c r="B7554" s="497"/>
      <c r="H7554" s="500"/>
      <c r="O7554" s="500"/>
      <c r="Q7554" s="498" t="s">
        <v>213</v>
      </c>
      <c r="S7554" s="499"/>
    </row>
    <row r="7555">
      <c r="B7555" s="497"/>
      <c r="H7555" s="500"/>
      <c r="O7555" s="500"/>
      <c r="Q7555" s="498" t="s">
        <v>213</v>
      </c>
      <c r="S7555" s="499"/>
    </row>
    <row r="7556">
      <c r="B7556" s="497"/>
      <c r="H7556" s="500"/>
      <c r="O7556" s="500"/>
      <c r="Q7556" s="498" t="s">
        <v>213</v>
      </c>
      <c r="S7556" s="499"/>
    </row>
    <row r="7557">
      <c r="B7557" s="497"/>
      <c r="H7557" s="500"/>
      <c r="O7557" s="500"/>
      <c r="Q7557" s="498" t="s">
        <v>213</v>
      </c>
      <c r="S7557" s="499"/>
    </row>
    <row r="7558">
      <c r="B7558" s="497"/>
      <c r="H7558" s="500"/>
      <c r="O7558" s="500"/>
      <c r="Q7558" s="498" t="s">
        <v>213</v>
      </c>
      <c r="S7558" s="499"/>
    </row>
    <row r="7559">
      <c r="B7559" s="497"/>
      <c r="H7559" s="500"/>
      <c r="O7559" s="500"/>
      <c r="Q7559" s="498" t="s">
        <v>213</v>
      </c>
      <c r="S7559" s="499"/>
    </row>
    <row r="7560">
      <c r="B7560" s="497"/>
      <c r="H7560" s="500"/>
      <c r="O7560" s="500"/>
      <c r="Q7560" s="498" t="s">
        <v>213</v>
      </c>
      <c r="S7560" s="499"/>
    </row>
    <row r="7561">
      <c r="B7561" s="497"/>
      <c r="H7561" s="500"/>
      <c r="O7561" s="500"/>
      <c r="Q7561" s="498" t="s">
        <v>213</v>
      </c>
      <c r="S7561" s="499"/>
    </row>
    <row r="7562">
      <c r="B7562" s="497"/>
      <c r="H7562" s="500"/>
      <c r="O7562" s="500"/>
      <c r="Q7562" s="498" t="s">
        <v>213</v>
      </c>
      <c r="S7562" s="499"/>
    </row>
    <row r="7563">
      <c r="B7563" s="497"/>
      <c r="H7563" s="500"/>
      <c r="O7563" s="500"/>
      <c r="Q7563" s="498" t="s">
        <v>213</v>
      </c>
      <c r="S7563" s="499"/>
    </row>
    <row r="7564">
      <c r="B7564" s="497"/>
      <c r="H7564" s="500"/>
      <c r="O7564" s="500"/>
      <c r="Q7564" s="498" t="s">
        <v>213</v>
      </c>
      <c r="S7564" s="499"/>
    </row>
    <row r="7565">
      <c r="B7565" s="497"/>
      <c r="H7565" s="500"/>
      <c r="O7565" s="500"/>
      <c r="Q7565" s="498" t="s">
        <v>213</v>
      </c>
      <c r="S7565" s="499"/>
    </row>
    <row r="7566">
      <c r="B7566" s="497"/>
      <c r="H7566" s="500"/>
      <c r="O7566" s="500"/>
      <c r="Q7566" s="498" t="s">
        <v>213</v>
      </c>
      <c r="S7566" s="499"/>
    </row>
    <row r="7567">
      <c r="B7567" s="497"/>
      <c r="H7567" s="500"/>
      <c r="O7567" s="500"/>
      <c r="Q7567" s="498" t="s">
        <v>213</v>
      </c>
      <c r="S7567" s="499"/>
    </row>
    <row r="7568">
      <c r="B7568" s="497"/>
      <c r="H7568" s="500"/>
      <c r="O7568" s="500"/>
      <c r="Q7568" s="498" t="s">
        <v>213</v>
      </c>
      <c r="S7568" s="499"/>
    </row>
    <row r="7569">
      <c r="B7569" s="497"/>
      <c r="H7569" s="500"/>
      <c r="O7569" s="500"/>
      <c r="Q7569" s="498" t="s">
        <v>213</v>
      </c>
      <c r="S7569" s="499"/>
    </row>
    <row r="7570">
      <c r="B7570" s="497"/>
      <c r="H7570" s="500"/>
      <c r="O7570" s="500"/>
      <c r="Q7570" s="498" t="s">
        <v>213</v>
      </c>
      <c r="S7570" s="499"/>
    </row>
    <row r="7571">
      <c r="B7571" s="497"/>
      <c r="H7571" s="500"/>
      <c r="O7571" s="500"/>
      <c r="Q7571" s="498" t="s">
        <v>213</v>
      </c>
      <c r="S7571" s="499"/>
    </row>
    <row r="7572">
      <c r="B7572" s="497"/>
      <c r="H7572" s="500"/>
      <c r="O7572" s="500"/>
      <c r="Q7572" s="498" t="s">
        <v>213</v>
      </c>
      <c r="S7572" s="499"/>
    </row>
    <row r="7573">
      <c r="B7573" s="497"/>
      <c r="H7573" s="500"/>
      <c r="O7573" s="500"/>
      <c r="Q7573" s="498" t="s">
        <v>213</v>
      </c>
      <c r="S7573" s="499"/>
    </row>
    <row r="7574">
      <c r="B7574" s="497"/>
      <c r="H7574" s="500"/>
      <c r="O7574" s="500"/>
      <c r="Q7574" s="498" t="s">
        <v>213</v>
      </c>
      <c r="S7574" s="499"/>
    </row>
    <row r="7575">
      <c r="B7575" s="497"/>
      <c r="H7575" s="500"/>
      <c r="O7575" s="500"/>
      <c r="Q7575" s="498" t="s">
        <v>213</v>
      </c>
      <c r="S7575" s="499"/>
    </row>
    <row r="7576">
      <c r="B7576" s="497"/>
      <c r="H7576" s="500"/>
      <c r="O7576" s="500"/>
      <c r="Q7576" s="498" t="s">
        <v>213</v>
      </c>
      <c r="S7576" s="499"/>
    </row>
    <row r="7577">
      <c r="B7577" s="497"/>
      <c r="H7577" s="500"/>
      <c r="O7577" s="500"/>
      <c r="Q7577" s="498" t="s">
        <v>213</v>
      </c>
      <c r="S7577" s="499"/>
    </row>
    <row r="7578">
      <c r="B7578" s="497"/>
      <c r="H7578" s="500"/>
      <c r="O7578" s="500"/>
      <c r="Q7578" s="498" t="s">
        <v>213</v>
      </c>
      <c r="S7578" s="499"/>
    </row>
    <row r="7579">
      <c r="B7579" s="497"/>
      <c r="H7579" s="500"/>
      <c r="O7579" s="500"/>
      <c r="Q7579" s="498" t="s">
        <v>213</v>
      </c>
      <c r="S7579" s="499"/>
    </row>
    <row r="7580">
      <c r="B7580" s="497"/>
      <c r="H7580" s="500"/>
      <c r="O7580" s="500"/>
      <c r="Q7580" s="498" t="s">
        <v>213</v>
      </c>
      <c r="S7580" s="499"/>
    </row>
    <row r="7581">
      <c r="B7581" s="497"/>
      <c r="H7581" s="500"/>
      <c r="O7581" s="500"/>
      <c r="Q7581" s="498" t="s">
        <v>213</v>
      </c>
      <c r="S7581" s="499"/>
    </row>
    <row r="7582">
      <c r="B7582" s="497"/>
      <c r="H7582" s="500"/>
      <c r="O7582" s="500"/>
      <c r="Q7582" s="498" t="s">
        <v>213</v>
      </c>
      <c r="S7582" s="499"/>
    </row>
    <row r="7583">
      <c r="B7583" s="497"/>
      <c r="H7583" s="500"/>
      <c r="O7583" s="500"/>
      <c r="Q7583" s="498" t="s">
        <v>213</v>
      </c>
      <c r="S7583" s="499"/>
    </row>
    <row r="7584">
      <c r="B7584" s="497"/>
      <c r="H7584" s="500"/>
      <c r="O7584" s="500"/>
      <c r="Q7584" s="498" t="s">
        <v>213</v>
      </c>
      <c r="S7584" s="499"/>
    </row>
    <row r="7585">
      <c r="B7585" s="497"/>
      <c r="H7585" s="500"/>
      <c r="O7585" s="500"/>
      <c r="Q7585" s="498" t="s">
        <v>213</v>
      </c>
      <c r="S7585" s="499"/>
    </row>
    <row r="7586">
      <c r="B7586" s="497"/>
      <c r="H7586" s="500"/>
      <c r="O7586" s="500"/>
      <c r="Q7586" s="498" t="s">
        <v>213</v>
      </c>
      <c r="S7586" s="499"/>
    </row>
    <row r="7587">
      <c r="B7587" s="497"/>
      <c r="H7587" s="500"/>
      <c r="O7587" s="500"/>
      <c r="Q7587" s="498" t="s">
        <v>213</v>
      </c>
      <c r="S7587" s="499"/>
    </row>
    <row r="7588">
      <c r="B7588" s="497"/>
      <c r="H7588" s="500"/>
      <c r="O7588" s="500"/>
      <c r="Q7588" s="498" t="s">
        <v>213</v>
      </c>
      <c r="S7588" s="499"/>
    </row>
    <row r="7589">
      <c r="B7589" s="497"/>
      <c r="H7589" s="500"/>
      <c r="O7589" s="500"/>
      <c r="Q7589" s="498" t="s">
        <v>213</v>
      </c>
      <c r="S7589" s="499"/>
    </row>
    <row r="7590">
      <c r="B7590" s="497"/>
      <c r="H7590" s="500"/>
      <c r="O7590" s="500"/>
      <c r="Q7590" s="498" t="s">
        <v>213</v>
      </c>
      <c r="S7590" s="499"/>
    </row>
    <row r="7591">
      <c r="B7591" s="497"/>
      <c r="H7591" s="500"/>
      <c r="O7591" s="500"/>
      <c r="Q7591" s="498" t="s">
        <v>213</v>
      </c>
      <c r="S7591" s="499"/>
    </row>
    <row r="7592">
      <c r="B7592" s="497"/>
      <c r="H7592" s="500"/>
      <c r="O7592" s="500"/>
      <c r="Q7592" s="498" t="s">
        <v>213</v>
      </c>
      <c r="S7592" s="499"/>
    </row>
    <row r="7593">
      <c r="B7593" s="497"/>
      <c r="H7593" s="500"/>
      <c r="O7593" s="500"/>
      <c r="Q7593" s="498" t="s">
        <v>213</v>
      </c>
      <c r="S7593" s="499"/>
    </row>
    <row r="7594">
      <c r="B7594" s="497"/>
      <c r="H7594" s="500"/>
      <c r="O7594" s="500"/>
      <c r="Q7594" s="498" t="s">
        <v>213</v>
      </c>
      <c r="S7594" s="499"/>
    </row>
    <row r="7595">
      <c r="B7595" s="497"/>
      <c r="H7595" s="500"/>
      <c r="O7595" s="500"/>
      <c r="Q7595" s="498" t="s">
        <v>213</v>
      </c>
      <c r="S7595" s="499"/>
    </row>
    <row r="7596">
      <c r="B7596" s="497"/>
      <c r="H7596" s="500"/>
      <c r="O7596" s="500"/>
      <c r="Q7596" s="498" t="s">
        <v>213</v>
      </c>
      <c r="S7596" s="499"/>
    </row>
    <row r="7597">
      <c r="B7597" s="497"/>
      <c r="H7597" s="500"/>
      <c r="O7597" s="500"/>
      <c r="Q7597" s="498" t="s">
        <v>213</v>
      </c>
      <c r="S7597" s="499"/>
    </row>
    <row r="7598">
      <c r="B7598" s="497"/>
      <c r="H7598" s="500"/>
      <c r="O7598" s="500"/>
      <c r="Q7598" s="498" t="s">
        <v>213</v>
      </c>
      <c r="S7598" s="499"/>
    </row>
    <row r="7599">
      <c r="B7599" s="497"/>
      <c r="H7599" s="500"/>
      <c r="O7599" s="500"/>
      <c r="Q7599" s="498" t="s">
        <v>213</v>
      </c>
      <c r="S7599" s="499"/>
    </row>
    <row r="7600">
      <c r="B7600" s="497"/>
      <c r="H7600" s="500"/>
      <c r="O7600" s="500"/>
      <c r="Q7600" s="498" t="s">
        <v>213</v>
      </c>
      <c r="S7600" s="499"/>
    </row>
    <row r="7601">
      <c r="B7601" s="497"/>
      <c r="H7601" s="500"/>
      <c r="O7601" s="500"/>
      <c r="Q7601" s="498" t="s">
        <v>213</v>
      </c>
      <c r="S7601" s="499"/>
    </row>
    <row r="7602">
      <c r="B7602" s="497"/>
      <c r="H7602" s="500"/>
      <c r="O7602" s="500"/>
      <c r="Q7602" s="498" t="s">
        <v>213</v>
      </c>
      <c r="S7602" s="499"/>
    </row>
    <row r="7603">
      <c r="B7603" s="497"/>
      <c r="H7603" s="500"/>
      <c r="O7603" s="500"/>
      <c r="Q7603" s="498" t="s">
        <v>213</v>
      </c>
      <c r="S7603" s="499"/>
    </row>
    <row r="7604">
      <c r="B7604" s="497"/>
      <c r="H7604" s="500"/>
      <c r="O7604" s="500"/>
      <c r="Q7604" s="498" t="s">
        <v>213</v>
      </c>
      <c r="S7604" s="499"/>
    </row>
    <row r="7605">
      <c r="B7605" s="497"/>
      <c r="H7605" s="500"/>
      <c r="O7605" s="500"/>
      <c r="Q7605" s="498" t="s">
        <v>213</v>
      </c>
      <c r="S7605" s="499"/>
    </row>
    <row r="7606">
      <c r="B7606" s="497"/>
      <c r="H7606" s="500"/>
      <c r="O7606" s="500"/>
      <c r="Q7606" s="498" t="s">
        <v>213</v>
      </c>
      <c r="S7606" s="499"/>
    </row>
    <row r="7607">
      <c r="B7607" s="497"/>
      <c r="H7607" s="500"/>
      <c r="O7607" s="500"/>
      <c r="Q7607" s="498" t="s">
        <v>213</v>
      </c>
      <c r="S7607" s="499"/>
    </row>
    <row r="7608">
      <c r="B7608" s="497"/>
      <c r="H7608" s="500"/>
      <c r="O7608" s="500"/>
      <c r="Q7608" s="498" t="s">
        <v>213</v>
      </c>
      <c r="S7608" s="499"/>
    </row>
    <row r="7609">
      <c r="B7609" s="497"/>
      <c r="H7609" s="500"/>
      <c r="O7609" s="500"/>
      <c r="Q7609" s="498" t="s">
        <v>213</v>
      </c>
      <c r="S7609" s="499"/>
    </row>
    <row r="7610">
      <c r="B7610" s="497"/>
      <c r="H7610" s="500"/>
      <c r="O7610" s="500"/>
      <c r="Q7610" s="498" t="s">
        <v>213</v>
      </c>
      <c r="S7610" s="499"/>
    </row>
    <row r="7611">
      <c r="B7611" s="497"/>
      <c r="H7611" s="500"/>
      <c r="O7611" s="500"/>
      <c r="Q7611" s="498" t="s">
        <v>213</v>
      </c>
      <c r="S7611" s="499"/>
    </row>
    <row r="7612">
      <c r="B7612" s="497"/>
      <c r="H7612" s="500"/>
      <c r="O7612" s="500"/>
      <c r="Q7612" s="498" t="s">
        <v>213</v>
      </c>
      <c r="S7612" s="499"/>
    </row>
    <row r="7613">
      <c r="B7613" s="497"/>
      <c r="H7613" s="500"/>
      <c r="O7613" s="500"/>
      <c r="Q7613" s="498" t="s">
        <v>213</v>
      </c>
      <c r="S7613" s="499"/>
    </row>
    <row r="7614">
      <c r="B7614" s="497"/>
      <c r="H7614" s="500"/>
      <c r="O7614" s="500"/>
      <c r="Q7614" s="498" t="s">
        <v>213</v>
      </c>
      <c r="S7614" s="499"/>
    </row>
    <row r="7615">
      <c r="B7615" s="497"/>
      <c r="H7615" s="500"/>
      <c r="O7615" s="500"/>
      <c r="Q7615" s="498" t="s">
        <v>213</v>
      </c>
      <c r="S7615" s="499"/>
    </row>
    <row r="7616">
      <c r="B7616" s="497"/>
      <c r="H7616" s="500"/>
      <c r="O7616" s="500"/>
      <c r="Q7616" s="498" t="s">
        <v>213</v>
      </c>
      <c r="S7616" s="499"/>
    </row>
    <row r="7617">
      <c r="B7617" s="497"/>
      <c r="H7617" s="500"/>
      <c r="O7617" s="500"/>
      <c r="Q7617" s="498" t="s">
        <v>213</v>
      </c>
      <c r="S7617" s="499"/>
    </row>
    <row r="7618">
      <c r="B7618" s="497"/>
      <c r="H7618" s="500"/>
      <c r="O7618" s="500"/>
      <c r="Q7618" s="498" t="s">
        <v>213</v>
      </c>
      <c r="S7618" s="499"/>
    </row>
    <row r="7619">
      <c r="B7619" s="497"/>
      <c r="H7619" s="500"/>
      <c r="O7619" s="500"/>
      <c r="Q7619" s="498" t="s">
        <v>213</v>
      </c>
      <c r="S7619" s="499"/>
    </row>
    <row r="7620">
      <c r="B7620" s="497"/>
      <c r="H7620" s="500"/>
      <c r="O7620" s="500"/>
      <c r="Q7620" s="498" t="s">
        <v>213</v>
      </c>
      <c r="S7620" s="499"/>
    </row>
    <row r="7621">
      <c r="B7621" s="497"/>
      <c r="H7621" s="500"/>
      <c r="O7621" s="500"/>
      <c r="Q7621" s="498" t="s">
        <v>213</v>
      </c>
      <c r="S7621" s="499"/>
    </row>
    <row r="7622">
      <c r="B7622" s="497"/>
      <c r="H7622" s="500"/>
      <c r="O7622" s="500"/>
      <c r="Q7622" s="498" t="s">
        <v>213</v>
      </c>
      <c r="S7622" s="499"/>
    </row>
    <row r="7623">
      <c r="B7623" s="497"/>
      <c r="H7623" s="500"/>
      <c r="O7623" s="500"/>
      <c r="Q7623" s="498" t="s">
        <v>213</v>
      </c>
      <c r="S7623" s="499"/>
    </row>
    <row r="7624">
      <c r="B7624" s="497"/>
      <c r="H7624" s="500"/>
      <c r="O7624" s="500"/>
      <c r="Q7624" s="498" t="s">
        <v>213</v>
      </c>
      <c r="S7624" s="499"/>
    </row>
    <row r="7625">
      <c r="B7625" s="497"/>
      <c r="H7625" s="500"/>
      <c r="O7625" s="500"/>
      <c r="Q7625" s="498" t="s">
        <v>213</v>
      </c>
      <c r="S7625" s="499"/>
    </row>
    <row r="7626">
      <c r="B7626" s="497"/>
      <c r="H7626" s="500"/>
      <c r="O7626" s="500"/>
      <c r="Q7626" s="498" t="s">
        <v>213</v>
      </c>
      <c r="S7626" s="499"/>
    </row>
    <row r="7627">
      <c r="B7627" s="497"/>
      <c r="H7627" s="500"/>
      <c r="O7627" s="500"/>
      <c r="Q7627" s="498" t="s">
        <v>213</v>
      </c>
      <c r="S7627" s="499"/>
    </row>
    <row r="7628">
      <c r="B7628" s="497"/>
      <c r="H7628" s="500"/>
      <c r="O7628" s="500"/>
      <c r="Q7628" s="498" t="s">
        <v>213</v>
      </c>
      <c r="S7628" s="499"/>
    </row>
    <row r="7629">
      <c r="B7629" s="497"/>
      <c r="H7629" s="500"/>
      <c r="O7629" s="500"/>
      <c r="Q7629" s="498" t="s">
        <v>213</v>
      </c>
      <c r="S7629" s="499"/>
    </row>
    <row r="7630">
      <c r="B7630" s="497"/>
      <c r="H7630" s="500"/>
      <c r="O7630" s="500"/>
      <c r="Q7630" s="498" t="s">
        <v>213</v>
      </c>
      <c r="S7630" s="499"/>
    </row>
    <row r="7631">
      <c r="B7631" s="497"/>
      <c r="H7631" s="500"/>
      <c r="O7631" s="500"/>
      <c r="Q7631" s="498" t="s">
        <v>213</v>
      </c>
      <c r="S7631" s="499"/>
    </row>
    <row r="7632">
      <c r="B7632" s="497"/>
      <c r="H7632" s="500"/>
      <c r="O7632" s="500"/>
      <c r="Q7632" s="498" t="s">
        <v>213</v>
      </c>
      <c r="S7632" s="499"/>
    </row>
    <row r="7633">
      <c r="B7633" s="497"/>
      <c r="H7633" s="500"/>
      <c r="O7633" s="500"/>
      <c r="Q7633" s="498" t="s">
        <v>213</v>
      </c>
      <c r="S7633" s="499"/>
    </row>
    <row r="7634">
      <c r="B7634" s="497"/>
      <c r="H7634" s="500"/>
      <c r="O7634" s="500"/>
      <c r="Q7634" s="498" t="s">
        <v>213</v>
      </c>
      <c r="S7634" s="499"/>
    </row>
    <row r="7635">
      <c r="B7635" s="497"/>
      <c r="H7635" s="500"/>
      <c r="O7635" s="500"/>
      <c r="Q7635" s="498" t="s">
        <v>213</v>
      </c>
      <c r="S7635" s="499"/>
    </row>
    <row r="7636">
      <c r="B7636" s="497"/>
      <c r="H7636" s="500"/>
      <c r="O7636" s="500"/>
      <c r="Q7636" s="498" t="s">
        <v>213</v>
      </c>
      <c r="S7636" s="499"/>
    </row>
    <row r="7637">
      <c r="B7637" s="497"/>
      <c r="H7637" s="500"/>
      <c r="O7637" s="500"/>
      <c r="Q7637" s="498" t="s">
        <v>213</v>
      </c>
      <c r="S7637" s="499"/>
    </row>
    <row r="7638">
      <c r="B7638" s="497"/>
      <c r="H7638" s="500"/>
      <c r="O7638" s="500"/>
      <c r="Q7638" s="498" t="s">
        <v>213</v>
      </c>
      <c r="S7638" s="499"/>
    </row>
    <row r="7639">
      <c r="B7639" s="497"/>
      <c r="H7639" s="500"/>
      <c r="O7639" s="500"/>
      <c r="Q7639" s="498" t="s">
        <v>213</v>
      </c>
      <c r="S7639" s="499"/>
    </row>
    <row r="7640">
      <c r="B7640" s="497"/>
      <c r="H7640" s="500"/>
      <c r="O7640" s="500"/>
      <c r="Q7640" s="498" t="s">
        <v>213</v>
      </c>
      <c r="S7640" s="499"/>
    </row>
    <row r="7641">
      <c r="B7641" s="497"/>
      <c r="H7641" s="500"/>
      <c r="O7641" s="500"/>
      <c r="Q7641" s="498" t="s">
        <v>213</v>
      </c>
      <c r="S7641" s="499"/>
    </row>
    <row r="7642">
      <c r="B7642" s="497"/>
      <c r="H7642" s="500"/>
      <c r="O7642" s="500"/>
      <c r="Q7642" s="498" t="s">
        <v>213</v>
      </c>
      <c r="S7642" s="499"/>
    </row>
    <row r="7643">
      <c r="B7643" s="497"/>
      <c r="H7643" s="500"/>
      <c r="O7643" s="500"/>
      <c r="Q7643" s="498" t="s">
        <v>213</v>
      </c>
      <c r="S7643" s="499"/>
    </row>
    <row r="7644">
      <c r="B7644" s="497"/>
      <c r="H7644" s="500"/>
      <c r="O7644" s="500"/>
      <c r="Q7644" s="498" t="s">
        <v>213</v>
      </c>
      <c r="S7644" s="499"/>
    </row>
    <row r="7645">
      <c r="B7645" s="497"/>
      <c r="H7645" s="500"/>
      <c r="O7645" s="500"/>
      <c r="Q7645" s="498" t="s">
        <v>213</v>
      </c>
      <c r="S7645" s="499"/>
    </row>
    <row r="7646">
      <c r="B7646" s="497"/>
      <c r="H7646" s="500"/>
      <c r="O7646" s="500"/>
      <c r="Q7646" s="498" t="s">
        <v>213</v>
      </c>
      <c r="S7646" s="499"/>
    </row>
    <row r="7647">
      <c r="B7647" s="497"/>
      <c r="H7647" s="500"/>
      <c r="O7647" s="500"/>
      <c r="Q7647" s="498" t="s">
        <v>213</v>
      </c>
      <c r="S7647" s="499"/>
    </row>
    <row r="7648">
      <c r="B7648" s="497"/>
      <c r="H7648" s="500"/>
      <c r="O7648" s="500"/>
      <c r="Q7648" s="498" t="s">
        <v>213</v>
      </c>
      <c r="S7648" s="499"/>
    </row>
    <row r="7649">
      <c r="B7649" s="497"/>
      <c r="H7649" s="500"/>
      <c r="O7649" s="500"/>
      <c r="Q7649" s="498" t="s">
        <v>213</v>
      </c>
      <c r="S7649" s="499"/>
    </row>
    <row r="7650">
      <c r="B7650" s="497"/>
      <c r="H7650" s="500"/>
      <c r="O7650" s="500"/>
      <c r="Q7650" s="498" t="s">
        <v>213</v>
      </c>
      <c r="S7650" s="499"/>
    </row>
    <row r="7651">
      <c r="B7651" s="497"/>
      <c r="H7651" s="500"/>
      <c r="O7651" s="500"/>
      <c r="Q7651" s="498" t="s">
        <v>213</v>
      </c>
      <c r="S7651" s="499"/>
    </row>
    <row r="7652">
      <c r="B7652" s="497"/>
      <c r="H7652" s="500"/>
      <c r="O7652" s="500"/>
      <c r="Q7652" s="498" t="s">
        <v>213</v>
      </c>
      <c r="S7652" s="499"/>
    </row>
    <row r="7653">
      <c r="B7653" s="497"/>
      <c r="H7653" s="500"/>
      <c r="O7653" s="500"/>
      <c r="Q7653" s="498" t="s">
        <v>213</v>
      </c>
      <c r="S7653" s="499"/>
    </row>
    <row r="7654">
      <c r="B7654" s="497"/>
      <c r="H7654" s="500"/>
      <c r="O7654" s="500"/>
      <c r="Q7654" s="498" t="s">
        <v>213</v>
      </c>
      <c r="S7654" s="499"/>
    </row>
    <row r="7655">
      <c r="B7655" s="497"/>
      <c r="H7655" s="500"/>
      <c r="O7655" s="500"/>
      <c r="Q7655" s="498" t="s">
        <v>213</v>
      </c>
      <c r="S7655" s="499"/>
    </row>
    <row r="7656">
      <c r="B7656" s="497"/>
      <c r="H7656" s="500"/>
      <c r="O7656" s="500"/>
      <c r="Q7656" s="498" t="s">
        <v>213</v>
      </c>
      <c r="S7656" s="499"/>
    </row>
    <row r="7657">
      <c r="B7657" s="497"/>
      <c r="H7657" s="500"/>
      <c r="O7657" s="500"/>
      <c r="Q7657" s="498" t="s">
        <v>213</v>
      </c>
      <c r="S7657" s="499"/>
    </row>
    <row r="7658">
      <c r="B7658" s="497"/>
      <c r="H7658" s="500"/>
      <c r="O7658" s="500"/>
      <c r="Q7658" s="498" t="s">
        <v>213</v>
      </c>
      <c r="S7658" s="499"/>
    </row>
    <row r="7659">
      <c r="B7659" s="497"/>
      <c r="H7659" s="500"/>
      <c r="O7659" s="500"/>
      <c r="Q7659" s="498" t="s">
        <v>213</v>
      </c>
      <c r="S7659" s="499"/>
    </row>
    <row r="7660">
      <c r="B7660" s="497"/>
      <c r="H7660" s="500"/>
      <c r="O7660" s="500"/>
      <c r="Q7660" s="498" t="s">
        <v>213</v>
      </c>
      <c r="S7660" s="499"/>
    </row>
    <row r="7661">
      <c r="B7661" s="497"/>
      <c r="H7661" s="500"/>
      <c r="O7661" s="500"/>
      <c r="Q7661" s="498" t="s">
        <v>213</v>
      </c>
      <c r="S7661" s="499"/>
    </row>
    <row r="7662">
      <c r="B7662" s="497"/>
      <c r="H7662" s="500"/>
      <c r="O7662" s="500"/>
      <c r="Q7662" s="498" t="s">
        <v>213</v>
      </c>
      <c r="S7662" s="499"/>
    </row>
    <row r="7663">
      <c r="B7663" s="497"/>
      <c r="H7663" s="500"/>
      <c r="O7663" s="500"/>
      <c r="Q7663" s="498" t="s">
        <v>213</v>
      </c>
      <c r="S7663" s="499"/>
    </row>
    <row r="7664">
      <c r="B7664" s="497"/>
      <c r="H7664" s="500"/>
      <c r="O7664" s="500"/>
      <c r="Q7664" s="498" t="s">
        <v>213</v>
      </c>
      <c r="S7664" s="499"/>
    </row>
    <row r="7665">
      <c r="B7665" s="497"/>
      <c r="H7665" s="500"/>
      <c r="O7665" s="500"/>
      <c r="Q7665" s="498" t="s">
        <v>213</v>
      </c>
      <c r="S7665" s="499"/>
    </row>
    <row r="7666">
      <c r="B7666" s="497"/>
      <c r="H7666" s="500"/>
      <c r="O7666" s="500"/>
      <c r="Q7666" s="498" t="s">
        <v>213</v>
      </c>
      <c r="S7666" s="499"/>
    </row>
    <row r="7667">
      <c r="B7667" s="497"/>
      <c r="H7667" s="500"/>
      <c r="O7667" s="500"/>
      <c r="Q7667" s="498" t="s">
        <v>213</v>
      </c>
      <c r="S7667" s="499"/>
    </row>
    <row r="7668">
      <c r="B7668" s="497"/>
      <c r="H7668" s="500"/>
      <c r="O7668" s="500"/>
      <c r="Q7668" s="498" t="s">
        <v>213</v>
      </c>
      <c r="S7668" s="499"/>
    </row>
    <row r="7669">
      <c r="B7669" s="497"/>
      <c r="H7669" s="500"/>
      <c r="O7669" s="500"/>
      <c r="Q7669" s="498" t="s">
        <v>213</v>
      </c>
      <c r="S7669" s="499"/>
    </row>
    <row r="7670">
      <c r="B7670" s="497"/>
      <c r="H7670" s="500"/>
      <c r="O7670" s="500"/>
      <c r="Q7670" s="498" t="s">
        <v>213</v>
      </c>
      <c r="S7670" s="499"/>
    </row>
    <row r="7671">
      <c r="B7671" s="497"/>
      <c r="H7671" s="500"/>
      <c r="O7671" s="500"/>
      <c r="Q7671" s="498" t="s">
        <v>213</v>
      </c>
      <c r="S7671" s="499"/>
    </row>
    <row r="7672">
      <c r="B7672" s="497"/>
      <c r="H7672" s="500"/>
      <c r="O7672" s="500"/>
      <c r="Q7672" s="498" t="s">
        <v>213</v>
      </c>
      <c r="S7672" s="499"/>
    </row>
    <row r="7673">
      <c r="B7673" s="497"/>
      <c r="H7673" s="500"/>
      <c r="O7673" s="500"/>
      <c r="Q7673" s="498" t="s">
        <v>213</v>
      </c>
      <c r="S7673" s="499"/>
    </row>
    <row r="7674">
      <c r="B7674" s="497"/>
      <c r="H7674" s="500"/>
      <c r="O7674" s="500"/>
      <c r="Q7674" s="498" t="s">
        <v>213</v>
      </c>
      <c r="S7674" s="499"/>
    </row>
    <row r="7675">
      <c r="B7675" s="497"/>
      <c r="H7675" s="500"/>
      <c r="O7675" s="500"/>
      <c r="Q7675" s="498" t="s">
        <v>213</v>
      </c>
      <c r="S7675" s="499"/>
    </row>
    <row r="7676">
      <c r="B7676" s="497"/>
      <c r="H7676" s="500"/>
      <c r="O7676" s="500"/>
      <c r="Q7676" s="498" t="s">
        <v>213</v>
      </c>
      <c r="S7676" s="499"/>
    </row>
    <row r="7677">
      <c r="B7677" s="497"/>
      <c r="H7677" s="500"/>
      <c r="O7677" s="500"/>
      <c r="Q7677" s="498" t="s">
        <v>213</v>
      </c>
      <c r="S7677" s="499"/>
    </row>
    <row r="7678">
      <c r="B7678" s="497"/>
      <c r="H7678" s="500"/>
      <c r="O7678" s="500"/>
      <c r="Q7678" s="498" t="s">
        <v>213</v>
      </c>
      <c r="S7678" s="499"/>
    </row>
    <row r="7679">
      <c r="B7679" s="497"/>
      <c r="H7679" s="500"/>
      <c r="O7679" s="500"/>
      <c r="Q7679" s="498" t="s">
        <v>213</v>
      </c>
      <c r="S7679" s="499"/>
    </row>
    <row r="7680">
      <c r="B7680" s="497"/>
      <c r="H7680" s="500"/>
      <c r="O7680" s="500"/>
      <c r="Q7680" s="498" t="s">
        <v>213</v>
      </c>
      <c r="S7680" s="499"/>
    </row>
    <row r="7681">
      <c r="B7681" s="497"/>
      <c r="H7681" s="500"/>
      <c r="O7681" s="500"/>
      <c r="Q7681" s="498" t="s">
        <v>213</v>
      </c>
      <c r="S7681" s="499"/>
    </row>
    <row r="7682">
      <c r="B7682" s="497"/>
      <c r="H7682" s="500"/>
      <c r="O7682" s="500"/>
      <c r="Q7682" s="498" t="s">
        <v>213</v>
      </c>
      <c r="S7682" s="499"/>
    </row>
    <row r="7683">
      <c r="B7683" s="497"/>
      <c r="H7683" s="500"/>
      <c r="O7683" s="500"/>
      <c r="Q7683" s="498" t="s">
        <v>213</v>
      </c>
      <c r="S7683" s="499"/>
    </row>
    <row r="7684">
      <c r="B7684" s="497"/>
      <c r="H7684" s="500"/>
      <c r="O7684" s="500"/>
      <c r="Q7684" s="498" t="s">
        <v>213</v>
      </c>
      <c r="S7684" s="499"/>
    </row>
    <row r="7685">
      <c r="B7685" s="497"/>
      <c r="H7685" s="500"/>
      <c r="O7685" s="500"/>
      <c r="Q7685" s="498" t="s">
        <v>213</v>
      </c>
      <c r="S7685" s="499"/>
    </row>
    <row r="7686">
      <c r="B7686" s="497"/>
      <c r="H7686" s="500"/>
      <c r="O7686" s="500"/>
      <c r="Q7686" s="498" t="s">
        <v>213</v>
      </c>
      <c r="S7686" s="499"/>
    </row>
    <row r="7687">
      <c r="B7687" s="497"/>
      <c r="H7687" s="500"/>
      <c r="O7687" s="500"/>
      <c r="Q7687" s="498" t="s">
        <v>213</v>
      </c>
      <c r="S7687" s="499"/>
    </row>
    <row r="7688">
      <c r="B7688" s="497"/>
      <c r="H7688" s="500"/>
      <c r="O7688" s="500"/>
      <c r="Q7688" s="498" t="s">
        <v>213</v>
      </c>
      <c r="S7688" s="499"/>
    </row>
    <row r="7689">
      <c r="B7689" s="497"/>
      <c r="H7689" s="500"/>
      <c r="O7689" s="500"/>
      <c r="Q7689" s="498" t="s">
        <v>213</v>
      </c>
      <c r="S7689" s="499"/>
    </row>
    <row r="7690">
      <c r="B7690" s="497"/>
      <c r="H7690" s="500"/>
      <c r="O7690" s="500"/>
      <c r="Q7690" s="498" t="s">
        <v>213</v>
      </c>
      <c r="S7690" s="499"/>
    </row>
    <row r="7691">
      <c r="B7691" s="497"/>
      <c r="H7691" s="500"/>
      <c r="O7691" s="500"/>
      <c r="Q7691" s="498" t="s">
        <v>213</v>
      </c>
      <c r="S7691" s="499"/>
    </row>
    <row r="7692">
      <c r="B7692" s="497"/>
      <c r="H7692" s="500"/>
      <c r="O7692" s="500"/>
      <c r="Q7692" s="498" t="s">
        <v>213</v>
      </c>
      <c r="S7692" s="499"/>
    </row>
    <row r="7693">
      <c r="B7693" s="497"/>
      <c r="H7693" s="500"/>
      <c r="O7693" s="500"/>
      <c r="Q7693" s="498" t="s">
        <v>213</v>
      </c>
      <c r="S7693" s="499"/>
    </row>
    <row r="7694">
      <c r="B7694" s="497"/>
      <c r="H7694" s="500"/>
      <c r="O7694" s="500"/>
      <c r="Q7694" s="498" t="s">
        <v>213</v>
      </c>
      <c r="S7694" s="499"/>
    </row>
    <row r="7695">
      <c r="B7695" s="497"/>
      <c r="H7695" s="500"/>
      <c r="O7695" s="500"/>
      <c r="Q7695" s="498" t="s">
        <v>213</v>
      </c>
      <c r="S7695" s="499"/>
    </row>
    <row r="7696">
      <c r="B7696" s="497"/>
      <c r="H7696" s="500"/>
      <c r="O7696" s="500"/>
      <c r="Q7696" s="498" t="s">
        <v>213</v>
      </c>
      <c r="S7696" s="499"/>
    </row>
    <row r="7697">
      <c r="B7697" s="497"/>
      <c r="H7697" s="500"/>
      <c r="O7697" s="500"/>
      <c r="Q7697" s="498" t="s">
        <v>213</v>
      </c>
      <c r="S7697" s="499"/>
    </row>
    <row r="7698">
      <c r="B7698" s="497"/>
      <c r="H7698" s="500"/>
      <c r="O7698" s="500"/>
      <c r="Q7698" s="498" t="s">
        <v>213</v>
      </c>
      <c r="S7698" s="499"/>
    </row>
    <row r="7699">
      <c r="B7699" s="497"/>
      <c r="H7699" s="500"/>
      <c r="O7699" s="500"/>
      <c r="Q7699" s="498" t="s">
        <v>213</v>
      </c>
      <c r="S7699" s="499"/>
    </row>
    <row r="7700">
      <c r="B7700" s="497"/>
      <c r="H7700" s="500"/>
      <c r="O7700" s="500"/>
      <c r="Q7700" s="498" t="s">
        <v>213</v>
      </c>
      <c r="S7700" s="499"/>
    </row>
    <row r="7701">
      <c r="B7701" s="497"/>
      <c r="H7701" s="500"/>
      <c r="O7701" s="500"/>
      <c r="Q7701" s="498" t="s">
        <v>213</v>
      </c>
      <c r="S7701" s="499"/>
    </row>
    <row r="7702">
      <c r="B7702" s="497"/>
      <c r="H7702" s="500"/>
      <c r="O7702" s="500"/>
      <c r="Q7702" s="498" t="s">
        <v>213</v>
      </c>
      <c r="S7702" s="499"/>
    </row>
    <row r="7703">
      <c r="B7703" s="497"/>
      <c r="H7703" s="500"/>
      <c r="O7703" s="500"/>
      <c r="Q7703" s="498" t="s">
        <v>213</v>
      </c>
      <c r="S7703" s="499"/>
    </row>
    <row r="7704">
      <c r="B7704" s="497"/>
      <c r="H7704" s="500"/>
      <c r="O7704" s="500"/>
      <c r="Q7704" s="498" t="s">
        <v>213</v>
      </c>
      <c r="S7704" s="499"/>
    </row>
    <row r="7705">
      <c r="B7705" s="497"/>
      <c r="H7705" s="500"/>
      <c r="O7705" s="500"/>
      <c r="Q7705" s="498" t="s">
        <v>213</v>
      </c>
      <c r="S7705" s="499"/>
    </row>
    <row r="7706">
      <c r="B7706" s="497"/>
      <c r="H7706" s="500"/>
      <c r="O7706" s="500"/>
      <c r="Q7706" s="498" t="s">
        <v>213</v>
      </c>
      <c r="S7706" s="499"/>
    </row>
    <row r="7707">
      <c r="B7707" s="497"/>
      <c r="H7707" s="500"/>
      <c r="O7707" s="500"/>
      <c r="Q7707" s="498" t="s">
        <v>213</v>
      </c>
      <c r="S7707" s="499"/>
    </row>
    <row r="7708">
      <c r="B7708" s="497"/>
      <c r="H7708" s="500"/>
      <c r="O7708" s="500"/>
      <c r="Q7708" s="498" t="s">
        <v>213</v>
      </c>
      <c r="S7708" s="499"/>
    </row>
    <row r="7709">
      <c r="B7709" s="497"/>
      <c r="H7709" s="500"/>
      <c r="O7709" s="500"/>
      <c r="Q7709" s="498" t="s">
        <v>213</v>
      </c>
      <c r="S7709" s="499"/>
    </row>
    <row r="7710">
      <c r="B7710" s="497"/>
      <c r="H7710" s="500"/>
      <c r="O7710" s="500"/>
      <c r="Q7710" s="498" t="s">
        <v>213</v>
      </c>
      <c r="S7710" s="499"/>
    </row>
    <row r="7711">
      <c r="B7711" s="497"/>
      <c r="H7711" s="500"/>
      <c r="O7711" s="500"/>
      <c r="Q7711" s="498" t="s">
        <v>213</v>
      </c>
      <c r="S7711" s="499"/>
    </row>
    <row r="7712">
      <c r="B7712" s="497"/>
      <c r="H7712" s="500"/>
      <c r="O7712" s="500"/>
      <c r="Q7712" s="498" t="s">
        <v>213</v>
      </c>
      <c r="S7712" s="499"/>
    </row>
    <row r="7713">
      <c r="B7713" s="497"/>
      <c r="H7713" s="500"/>
      <c r="O7713" s="500"/>
      <c r="Q7713" s="498" t="s">
        <v>213</v>
      </c>
      <c r="S7713" s="499"/>
    </row>
    <row r="7714">
      <c r="B7714" s="497"/>
      <c r="H7714" s="500"/>
      <c r="O7714" s="500"/>
      <c r="Q7714" s="498" t="s">
        <v>213</v>
      </c>
      <c r="S7714" s="499"/>
    </row>
    <row r="7715">
      <c r="B7715" s="497"/>
      <c r="H7715" s="500"/>
      <c r="O7715" s="500"/>
      <c r="Q7715" s="498" t="s">
        <v>213</v>
      </c>
      <c r="S7715" s="499"/>
    </row>
    <row r="7716">
      <c r="B7716" s="497"/>
      <c r="H7716" s="500"/>
      <c r="O7716" s="500"/>
      <c r="Q7716" s="498" t="s">
        <v>213</v>
      </c>
      <c r="S7716" s="499"/>
    </row>
    <row r="7717">
      <c r="B7717" s="497"/>
      <c r="H7717" s="500"/>
      <c r="O7717" s="500"/>
      <c r="Q7717" s="498" t="s">
        <v>213</v>
      </c>
      <c r="S7717" s="499"/>
    </row>
    <row r="7718">
      <c r="B7718" s="497"/>
      <c r="H7718" s="500"/>
      <c r="O7718" s="500"/>
      <c r="Q7718" s="498" t="s">
        <v>213</v>
      </c>
      <c r="S7718" s="499"/>
    </row>
    <row r="7719">
      <c r="B7719" s="497"/>
      <c r="H7719" s="500"/>
      <c r="O7719" s="500"/>
      <c r="Q7719" s="498" t="s">
        <v>213</v>
      </c>
      <c r="S7719" s="499"/>
    </row>
    <row r="7720">
      <c r="B7720" s="497"/>
      <c r="H7720" s="500"/>
      <c r="O7720" s="500"/>
      <c r="Q7720" s="498" t="s">
        <v>213</v>
      </c>
      <c r="S7720" s="499"/>
    </row>
    <row r="7721">
      <c r="B7721" s="497"/>
      <c r="H7721" s="500"/>
      <c r="O7721" s="500"/>
      <c r="Q7721" s="498" t="s">
        <v>213</v>
      </c>
      <c r="S7721" s="499"/>
    </row>
    <row r="7722">
      <c r="B7722" s="497"/>
      <c r="H7722" s="500"/>
      <c r="O7722" s="500"/>
      <c r="Q7722" s="498" t="s">
        <v>213</v>
      </c>
      <c r="S7722" s="499"/>
    </row>
    <row r="7723">
      <c r="B7723" s="497"/>
      <c r="H7723" s="500"/>
      <c r="O7723" s="500"/>
      <c r="Q7723" s="498" t="s">
        <v>213</v>
      </c>
      <c r="S7723" s="499"/>
    </row>
    <row r="7724">
      <c r="B7724" s="497"/>
      <c r="H7724" s="500"/>
      <c r="O7724" s="500"/>
      <c r="Q7724" s="498" t="s">
        <v>213</v>
      </c>
      <c r="S7724" s="499"/>
    </row>
    <row r="7725">
      <c r="B7725" s="497"/>
      <c r="H7725" s="500"/>
      <c r="O7725" s="500"/>
      <c r="Q7725" s="498" t="s">
        <v>213</v>
      </c>
      <c r="S7725" s="499"/>
    </row>
    <row r="7726">
      <c r="B7726" s="497"/>
      <c r="H7726" s="500"/>
      <c r="O7726" s="500"/>
      <c r="Q7726" s="498" t="s">
        <v>213</v>
      </c>
      <c r="S7726" s="499"/>
    </row>
    <row r="7727">
      <c r="B7727" s="497"/>
      <c r="H7727" s="500"/>
      <c r="O7727" s="500"/>
      <c r="Q7727" s="498" t="s">
        <v>213</v>
      </c>
      <c r="S7727" s="499"/>
    </row>
    <row r="7728">
      <c r="B7728" s="497"/>
      <c r="H7728" s="500"/>
      <c r="O7728" s="500"/>
      <c r="Q7728" s="498" t="s">
        <v>213</v>
      </c>
      <c r="S7728" s="499"/>
    </row>
    <row r="7729">
      <c r="B7729" s="497"/>
      <c r="H7729" s="500"/>
      <c r="O7729" s="500"/>
      <c r="Q7729" s="498" t="s">
        <v>213</v>
      </c>
      <c r="S7729" s="499"/>
    </row>
    <row r="7730">
      <c r="B7730" s="497"/>
      <c r="H7730" s="500"/>
      <c r="O7730" s="500"/>
      <c r="Q7730" s="498" t="s">
        <v>213</v>
      </c>
      <c r="S7730" s="499"/>
    </row>
    <row r="7731">
      <c r="B7731" s="497"/>
      <c r="H7731" s="500"/>
      <c r="O7731" s="500"/>
      <c r="Q7731" s="498" t="s">
        <v>213</v>
      </c>
      <c r="S7731" s="499"/>
    </row>
    <row r="7732">
      <c r="B7732" s="497"/>
      <c r="H7732" s="500"/>
      <c r="O7732" s="500"/>
      <c r="Q7732" s="498" t="s">
        <v>213</v>
      </c>
      <c r="S7732" s="499"/>
    </row>
    <row r="7733">
      <c r="B7733" s="497"/>
      <c r="H7733" s="500"/>
      <c r="O7733" s="500"/>
      <c r="Q7733" s="498" t="s">
        <v>213</v>
      </c>
      <c r="S7733" s="499"/>
    </row>
    <row r="7734">
      <c r="B7734" s="497"/>
      <c r="H7734" s="500"/>
      <c r="O7734" s="500"/>
      <c r="Q7734" s="498" t="s">
        <v>213</v>
      </c>
      <c r="S7734" s="499"/>
    </row>
    <row r="7735">
      <c r="B7735" s="497"/>
      <c r="H7735" s="500"/>
      <c r="O7735" s="500"/>
      <c r="Q7735" s="498" t="s">
        <v>213</v>
      </c>
      <c r="S7735" s="499"/>
    </row>
    <row r="7736">
      <c r="B7736" s="497"/>
      <c r="H7736" s="500"/>
      <c r="O7736" s="500"/>
      <c r="Q7736" s="498" t="s">
        <v>213</v>
      </c>
      <c r="S7736" s="499"/>
    </row>
    <row r="7737">
      <c r="B7737" s="497"/>
      <c r="H7737" s="500"/>
      <c r="O7737" s="500"/>
      <c r="Q7737" s="498" t="s">
        <v>213</v>
      </c>
      <c r="S7737" s="499"/>
    </row>
    <row r="7738">
      <c r="B7738" s="497"/>
      <c r="H7738" s="500"/>
      <c r="O7738" s="500"/>
      <c r="Q7738" s="498" t="s">
        <v>213</v>
      </c>
      <c r="S7738" s="499"/>
    </row>
    <row r="7739">
      <c r="B7739" s="497"/>
      <c r="H7739" s="500"/>
      <c r="O7739" s="500"/>
      <c r="Q7739" s="498" t="s">
        <v>213</v>
      </c>
      <c r="S7739" s="499"/>
    </row>
    <row r="7740">
      <c r="B7740" s="497"/>
      <c r="H7740" s="500"/>
      <c r="O7740" s="500"/>
      <c r="Q7740" s="498" t="s">
        <v>213</v>
      </c>
      <c r="S7740" s="499"/>
    </row>
    <row r="7741">
      <c r="B7741" s="497"/>
      <c r="H7741" s="500"/>
      <c r="O7741" s="500"/>
      <c r="Q7741" s="498" t="s">
        <v>213</v>
      </c>
      <c r="S7741" s="499"/>
    </row>
    <row r="7742">
      <c r="B7742" s="497"/>
      <c r="H7742" s="500"/>
      <c r="O7742" s="500"/>
      <c r="Q7742" s="498" t="s">
        <v>213</v>
      </c>
      <c r="S7742" s="499"/>
    </row>
    <row r="7743">
      <c r="B7743" s="497"/>
      <c r="H7743" s="500"/>
      <c r="O7743" s="500"/>
      <c r="Q7743" s="498" t="s">
        <v>213</v>
      </c>
      <c r="S7743" s="499"/>
    </row>
    <row r="7744">
      <c r="B7744" s="497"/>
      <c r="H7744" s="500"/>
      <c r="O7744" s="500"/>
      <c r="Q7744" s="498" t="s">
        <v>213</v>
      </c>
      <c r="S7744" s="499"/>
    </row>
    <row r="7745">
      <c r="B7745" s="497"/>
      <c r="H7745" s="500"/>
      <c r="O7745" s="500"/>
      <c r="Q7745" s="498" t="s">
        <v>213</v>
      </c>
      <c r="S7745" s="499"/>
    </row>
    <row r="7746">
      <c r="B7746" s="497"/>
      <c r="H7746" s="500"/>
      <c r="O7746" s="500"/>
      <c r="Q7746" s="498" t="s">
        <v>213</v>
      </c>
      <c r="S7746" s="499"/>
    </row>
    <row r="7747">
      <c r="B7747" s="497"/>
      <c r="H7747" s="500"/>
      <c r="O7747" s="500"/>
      <c r="Q7747" s="498" t="s">
        <v>213</v>
      </c>
      <c r="S7747" s="499"/>
    </row>
    <row r="7748">
      <c r="B7748" s="497"/>
      <c r="H7748" s="500"/>
      <c r="O7748" s="500"/>
      <c r="Q7748" s="498" t="s">
        <v>213</v>
      </c>
      <c r="S7748" s="499"/>
    </row>
    <row r="7749">
      <c r="B7749" s="497"/>
      <c r="H7749" s="500"/>
      <c r="O7749" s="500"/>
      <c r="Q7749" s="498" t="s">
        <v>213</v>
      </c>
      <c r="S7749" s="499"/>
    </row>
    <row r="7750">
      <c r="B7750" s="497"/>
      <c r="H7750" s="500"/>
      <c r="O7750" s="500"/>
      <c r="Q7750" s="498" t="s">
        <v>213</v>
      </c>
      <c r="S7750" s="499"/>
    </row>
    <row r="7751">
      <c r="B7751" s="497"/>
      <c r="H7751" s="500"/>
      <c r="O7751" s="500"/>
      <c r="Q7751" s="498" t="s">
        <v>213</v>
      </c>
      <c r="S7751" s="499"/>
    </row>
    <row r="7752">
      <c r="B7752" s="497"/>
      <c r="H7752" s="500"/>
      <c r="O7752" s="500"/>
      <c r="Q7752" s="498" t="s">
        <v>213</v>
      </c>
      <c r="S7752" s="499"/>
    </row>
    <row r="7753">
      <c r="B7753" s="497"/>
      <c r="H7753" s="500"/>
      <c r="O7753" s="500"/>
      <c r="Q7753" s="498" t="s">
        <v>213</v>
      </c>
      <c r="S7753" s="499"/>
    </row>
    <row r="7754">
      <c r="B7754" s="497"/>
      <c r="H7754" s="500"/>
      <c r="O7754" s="500"/>
      <c r="Q7754" s="498" t="s">
        <v>213</v>
      </c>
      <c r="S7754" s="499"/>
    </row>
    <row r="7755">
      <c r="B7755" s="497"/>
      <c r="H7755" s="500"/>
      <c r="O7755" s="500"/>
      <c r="Q7755" s="498" t="s">
        <v>213</v>
      </c>
      <c r="S7755" s="499"/>
    </row>
    <row r="7756">
      <c r="B7756" s="497"/>
      <c r="H7756" s="500"/>
      <c r="O7756" s="500"/>
      <c r="Q7756" s="498" t="s">
        <v>213</v>
      </c>
      <c r="S7756" s="499"/>
    </row>
    <row r="7757">
      <c r="B7757" s="497"/>
      <c r="H7757" s="500"/>
      <c r="O7757" s="500"/>
      <c r="Q7757" s="498" t="s">
        <v>213</v>
      </c>
      <c r="S7757" s="499"/>
    </row>
    <row r="7758">
      <c r="B7758" s="497"/>
      <c r="H7758" s="500"/>
      <c r="O7758" s="500"/>
      <c r="Q7758" s="498" t="s">
        <v>213</v>
      </c>
      <c r="S7758" s="499"/>
    </row>
    <row r="7759">
      <c r="B7759" s="497"/>
      <c r="H7759" s="500"/>
      <c r="O7759" s="500"/>
      <c r="Q7759" s="498" t="s">
        <v>213</v>
      </c>
      <c r="S7759" s="499"/>
    </row>
    <row r="7760">
      <c r="B7760" s="497"/>
      <c r="H7760" s="500"/>
      <c r="O7760" s="500"/>
      <c r="Q7760" s="498" t="s">
        <v>213</v>
      </c>
      <c r="S7760" s="499"/>
    </row>
    <row r="7761">
      <c r="B7761" s="497"/>
      <c r="H7761" s="500"/>
      <c r="O7761" s="500"/>
      <c r="Q7761" s="498" t="s">
        <v>213</v>
      </c>
      <c r="S7761" s="499"/>
    </row>
    <row r="7762">
      <c r="B7762" s="497"/>
      <c r="H7762" s="500"/>
      <c r="O7762" s="500"/>
      <c r="Q7762" s="498" t="s">
        <v>213</v>
      </c>
      <c r="S7762" s="499"/>
    </row>
    <row r="7763">
      <c r="B7763" s="497"/>
      <c r="H7763" s="500"/>
      <c r="O7763" s="500"/>
      <c r="Q7763" s="498" t="s">
        <v>213</v>
      </c>
      <c r="S7763" s="499"/>
    </row>
    <row r="7764">
      <c r="B7764" s="497"/>
      <c r="H7764" s="500"/>
      <c r="O7764" s="500"/>
      <c r="Q7764" s="498" t="s">
        <v>213</v>
      </c>
      <c r="S7764" s="499"/>
    </row>
    <row r="7765">
      <c r="B7765" s="497"/>
      <c r="H7765" s="500"/>
      <c r="O7765" s="500"/>
      <c r="Q7765" s="498" t="s">
        <v>213</v>
      </c>
      <c r="S7765" s="499"/>
    </row>
    <row r="7766">
      <c r="B7766" s="497"/>
      <c r="H7766" s="500"/>
      <c r="O7766" s="500"/>
      <c r="Q7766" s="498" t="s">
        <v>213</v>
      </c>
      <c r="S7766" s="499"/>
    </row>
    <row r="7767">
      <c r="B7767" s="497"/>
      <c r="H7767" s="500"/>
      <c r="O7767" s="500"/>
      <c r="Q7767" s="498" t="s">
        <v>213</v>
      </c>
      <c r="S7767" s="499"/>
    </row>
    <row r="7768">
      <c r="B7768" s="497"/>
      <c r="H7768" s="500"/>
      <c r="O7768" s="500"/>
      <c r="Q7768" s="498" t="s">
        <v>213</v>
      </c>
      <c r="S7768" s="499"/>
    </row>
    <row r="7769">
      <c r="B7769" s="497"/>
      <c r="H7769" s="500"/>
      <c r="O7769" s="500"/>
      <c r="Q7769" s="498" t="s">
        <v>213</v>
      </c>
      <c r="S7769" s="499"/>
    </row>
    <row r="7770">
      <c r="B7770" s="497"/>
      <c r="H7770" s="500"/>
      <c r="O7770" s="500"/>
      <c r="Q7770" s="498" t="s">
        <v>213</v>
      </c>
      <c r="S7770" s="499"/>
    </row>
    <row r="7771">
      <c r="B7771" s="497"/>
      <c r="H7771" s="500"/>
      <c r="O7771" s="500"/>
      <c r="Q7771" s="498" t="s">
        <v>213</v>
      </c>
      <c r="S7771" s="499"/>
    </row>
    <row r="7772">
      <c r="B7772" s="497"/>
      <c r="H7772" s="500"/>
      <c r="O7772" s="500"/>
      <c r="Q7772" s="498" t="s">
        <v>213</v>
      </c>
      <c r="S7772" s="499"/>
    </row>
    <row r="7773">
      <c r="B7773" s="497"/>
      <c r="H7773" s="500"/>
      <c r="O7773" s="500"/>
      <c r="Q7773" s="498" t="s">
        <v>213</v>
      </c>
      <c r="S7773" s="499"/>
    </row>
    <row r="7774">
      <c r="B7774" s="497"/>
      <c r="H7774" s="500"/>
      <c r="O7774" s="500"/>
      <c r="Q7774" s="498" t="s">
        <v>213</v>
      </c>
      <c r="S7774" s="499"/>
    </row>
    <row r="7775">
      <c r="B7775" s="497"/>
      <c r="H7775" s="500"/>
      <c r="O7775" s="500"/>
      <c r="Q7775" s="498" t="s">
        <v>213</v>
      </c>
      <c r="S7775" s="499"/>
    </row>
    <row r="7776">
      <c r="B7776" s="497"/>
      <c r="H7776" s="500"/>
      <c r="O7776" s="500"/>
      <c r="Q7776" s="498" t="s">
        <v>213</v>
      </c>
      <c r="S7776" s="499"/>
    </row>
    <row r="7777">
      <c r="B7777" s="497"/>
      <c r="H7777" s="500"/>
      <c r="O7777" s="500"/>
      <c r="Q7777" s="498" t="s">
        <v>213</v>
      </c>
      <c r="S7777" s="499"/>
    </row>
    <row r="7778">
      <c r="B7778" s="497"/>
      <c r="H7778" s="500"/>
      <c r="O7778" s="500"/>
      <c r="Q7778" s="498" t="s">
        <v>213</v>
      </c>
      <c r="S7778" s="499"/>
    </row>
    <row r="7779">
      <c r="B7779" s="497"/>
      <c r="H7779" s="500"/>
      <c r="O7779" s="500"/>
      <c r="Q7779" s="498" t="s">
        <v>213</v>
      </c>
      <c r="S7779" s="499"/>
    </row>
    <row r="7780">
      <c r="B7780" s="497"/>
      <c r="H7780" s="500"/>
      <c r="O7780" s="500"/>
      <c r="Q7780" s="498" t="s">
        <v>213</v>
      </c>
      <c r="S7780" s="499"/>
    </row>
    <row r="7781">
      <c r="B7781" s="497"/>
      <c r="H7781" s="500"/>
      <c r="O7781" s="500"/>
      <c r="Q7781" s="498" t="s">
        <v>213</v>
      </c>
      <c r="S7781" s="499"/>
    </row>
    <row r="7782">
      <c r="B7782" s="497"/>
      <c r="H7782" s="500"/>
      <c r="O7782" s="500"/>
      <c r="Q7782" s="498" t="s">
        <v>213</v>
      </c>
      <c r="S7782" s="499"/>
    </row>
    <row r="7783">
      <c r="B7783" s="497"/>
      <c r="H7783" s="500"/>
      <c r="O7783" s="500"/>
      <c r="Q7783" s="498" t="s">
        <v>213</v>
      </c>
      <c r="S7783" s="499"/>
    </row>
    <row r="7784">
      <c r="B7784" s="497"/>
      <c r="H7784" s="500"/>
      <c r="O7784" s="500"/>
      <c r="Q7784" s="498" t="s">
        <v>213</v>
      </c>
      <c r="S7784" s="499"/>
    </row>
    <row r="7785">
      <c r="B7785" s="497"/>
      <c r="H7785" s="500"/>
      <c r="O7785" s="500"/>
      <c r="Q7785" s="498" t="s">
        <v>213</v>
      </c>
      <c r="S7785" s="499"/>
    </row>
    <row r="7786">
      <c r="B7786" s="497"/>
      <c r="H7786" s="500"/>
      <c r="O7786" s="500"/>
      <c r="Q7786" s="498" t="s">
        <v>213</v>
      </c>
      <c r="S7786" s="499"/>
    </row>
    <row r="7787">
      <c r="B7787" s="497"/>
      <c r="H7787" s="500"/>
      <c r="O7787" s="500"/>
      <c r="Q7787" s="498" t="s">
        <v>213</v>
      </c>
      <c r="S7787" s="499"/>
    </row>
    <row r="7788">
      <c r="B7788" s="497"/>
      <c r="H7788" s="500"/>
      <c r="O7788" s="500"/>
      <c r="Q7788" s="498" t="s">
        <v>213</v>
      </c>
      <c r="S7788" s="499"/>
    </row>
    <row r="7789">
      <c r="B7789" s="497"/>
      <c r="H7789" s="500"/>
      <c r="O7789" s="500"/>
      <c r="Q7789" s="498" t="s">
        <v>213</v>
      </c>
      <c r="S7789" s="499"/>
    </row>
    <row r="7790">
      <c r="B7790" s="497"/>
      <c r="H7790" s="500"/>
      <c r="O7790" s="500"/>
      <c r="Q7790" s="498" t="s">
        <v>213</v>
      </c>
      <c r="S7790" s="499"/>
    </row>
    <row r="7791">
      <c r="B7791" s="497"/>
      <c r="H7791" s="500"/>
      <c r="O7791" s="500"/>
      <c r="Q7791" s="498" t="s">
        <v>213</v>
      </c>
      <c r="S7791" s="499"/>
    </row>
    <row r="7792">
      <c r="B7792" s="497"/>
      <c r="H7792" s="500"/>
      <c r="O7792" s="500"/>
      <c r="Q7792" s="498" t="s">
        <v>213</v>
      </c>
      <c r="S7792" s="499"/>
    </row>
    <row r="7793">
      <c r="B7793" s="497"/>
      <c r="H7793" s="500"/>
      <c r="O7793" s="500"/>
      <c r="Q7793" s="498" t="s">
        <v>213</v>
      </c>
      <c r="S7793" s="499"/>
    </row>
    <row r="7794">
      <c r="B7794" s="497"/>
      <c r="H7794" s="500"/>
      <c r="O7794" s="500"/>
      <c r="Q7794" s="498" t="s">
        <v>213</v>
      </c>
      <c r="S7794" s="499"/>
    </row>
    <row r="7795">
      <c r="B7795" s="497"/>
      <c r="H7795" s="500"/>
      <c r="O7795" s="500"/>
      <c r="Q7795" s="498" t="s">
        <v>213</v>
      </c>
      <c r="S7795" s="499"/>
    </row>
    <row r="7796">
      <c r="B7796" s="497"/>
      <c r="H7796" s="500"/>
      <c r="O7796" s="500"/>
      <c r="Q7796" s="498" t="s">
        <v>213</v>
      </c>
      <c r="S7796" s="499"/>
    </row>
    <row r="7797">
      <c r="B7797" s="497"/>
      <c r="H7797" s="500"/>
      <c r="O7797" s="500"/>
      <c r="Q7797" s="498" t="s">
        <v>213</v>
      </c>
      <c r="S7797" s="499"/>
    </row>
    <row r="7798">
      <c r="B7798" s="497"/>
      <c r="H7798" s="500"/>
      <c r="O7798" s="500"/>
      <c r="Q7798" s="498" t="s">
        <v>213</v>
      </c>
      <c r="S7798" s="499"/>
    </row>
    <row r="7799">
      <c r="B7799" s="497"/>
      <c r="H7799" s="500"/>
      <c r="O7799" s="500"/>
      <c r="Q7799" s="498" t="s">
        <v>213</v>
      </c>
      <c r="S7799" s="499"/>
    </row>
    <row r="7800">
      <c r="B7800" s="497"/>
      <c r="H7800" s="500"/>
      <c r="O7800" s="500"/>
      <c r="Q7800" s="498" t="s">
        <v>213</v>
      </c>
      <c r="S7800" s="499"/>
    </row>
    <row r="7801">
      <c r="B7801" s="497"/>
      <c r="H7801" s="500"/>
      <c r="O7801" s="500"/>
      <c r="Q7801" s="498" t="s">
        <v>213</v>
      </c>
      <c r="S7801" s="499"/>
    </row>
    <row r="7802">
      <c r="B7802" s="497"/>
      <c r="H7802" s="500"/>
      <c r="O7802" s="500"/>
      <c r="Q7802" s="498" t="s">
        <v>213</v>
      </c>
      <c r="S7802" s="499"/>
    </row>
    <row r="7803">
      <c r="B7803" s="497"/>
      <c r="H7803" s="500"/>
      <c r="O7803" s="500"/>
      <c r="Q7803" s="498" t="s">
        <v>213</v>
      </c>
      <c r="S7803" s="499"/>
    </row>
    <row r="7804">
      <c r="B7804" s="497"/>
      <c r="H7804" s="500"/>
      <c r="O7804" s="500"/>
      <c r="Q7804" s="498" t="s">
        <v>213</v>
      </c>
      <c r="S7804" s="499"/>
    </row>
    <row r="7805">
      <c r="B7805" s="497"/>
      <c r="H7805" s="500"/>
      <c r="O7805" s="500"/>
      <c r="Q7805" s="498" t="s">
        <v>213</v>
      </c>
      <c r="S7805" s="499"/>
    </row>
    <row r="7806">
      <c r="B7806" s="497"/>
      <c r="H7806" s="500"/>
      <c r="O7806" s="500"/>
      <c r="Q7806" s="498" t="s">
        <v>213</v>
      </c>
      <c r="S7806" s="499"/>
    </row>
    <row r="7807">
      <c r="B7807" s="497"/>
      <c r="H7807" s="500"/>
      <c r="O7807" s="500"/>
      <c r="Q7807" s="498" t="s">
        <v>213</v>
      </c>
      <c r="S7807" s="499"/>
    </row>
    <row r="7808">
      <c r="B7808" s="497"/>
      <c r="H7808" s="500"/>
      <c r="O7808" s="500"/>
      <c r="Q7808" s="498" t="s">
        <v>213</v>
      </c>
      <c r="S7808" s="499"/>
    </row>
    <row r="7809">
      <c r="B7809" s="497"/>
      <c r="H7809" s="500"/>
      <c r="O7809" s="500"/>
      <c r="Q7809" s="498" t="s">
        <v>213</v>
      </c>
      <c r="S7809" s="499"/>
    </row>
    <row r="7810">
      <c r="B7810" s="497"/>
      <c r="H7810" s="500"/>
      <c r="O7810" s="500"/>
      <c r="Q7810" s="498" t="s">
        <v>213</v>
      </c>
      <c r="S7810" s="499"/>
    </row>
    <row r="7811">
      <c r="B7811" s="497"/>
      <c r="H7811" s="500"/>
      <c r="O7811" s="500"/>
      <c r="Q7811" s="498" t="s">
        <v>213</v>
      </c>
      <c r="S7811" s="499"/>
    </row>
    <row r="7812">
      <c r="B7812" s="497"/>
      <c r="H7812" s="500"/>
      <c r="O7812" s="500"/>
      <c r="Q7812" s="498" t="s">
        <v>213</v>
      </c>
      <c r="S7812" s="499"/>
    </row>
    <row r="7813">
      <c r="B7813" s="497"/>
      <c r="H7813" s="500"/>
      <c r="O7813" s="500"/>
      <c r="Q7813" s="498" t="s">
        <v>213</v>
      </c>
      <c r="S7813" s="499"/>
    </row>
    <row r="7814">
      <c r="B7814" s="497"/>
      <c r="H7814" s="500"/>
      <c r="O7814" s="500"/>
      <c r="Q7814" s="498" t="s">
        <v>213</v>
      </c>
      <c r="S7814" s="499"/>
    </row>
    <row r="7815">
      <c r="B7815" s="497"/>
      <c r="H7815" s="500"/>
      <c r="O7815" s="500"/>
      <c r="Q7815" s="498" t="s">
        <v>213</v>
      </c>
      <c r="S7815" s="499"/>
    </row>
    <row r="7816">
      <c r="B7816" s="497"/>
      <c r="H7816" s="500"/>
      <c r="O7816" s="500"/>
      <c r="Q7816" s="498" t="s">
        <v>213</v>
      </c>
      <c r="S7816" s="499"/>
    </row>
    <row r="7817">
      <c r="B7817" s="497"/>
      <c r="H7817" s="500"/>
      <c r="O7817" s="500"/>
      <c r="Q7817" s="498" t="s">
        <v>213</v>
      </c>
      <c r="S7817" s="499"/>
    </row>
    <row r="7818">
      <c r="B7818" s="497"/>
      <c r="H7818" s="500"/>
      <c r="O7818" s="500"/>
      <c r="Q7818" s="498" t="s">
        <v>213</v>
      </c>
      <c r="S7818" s="499"/>
    </row>
    <row r="7819">
      <c r="B7819" s="497"/>
      <c r="H7819" s="500"/>
      <c r="O7819" s="500"/>
      <c r="Q7819" s="498" t="s">
        <v>213</v>
      </c>
      <c r="S7819" s="499"/>
    </row>
    <row r="7820">
      <c r="B7820" s="497"/>
      <c r="H7820" s="500"/>
      <c r="O7820" s="500"/>
      <c r="Q7820" s="498" t="s">
        <v>213</v>
      </c>
      <c r="S7820" s="499"/>
    </row>
    <row r="7821">
      <c r="B7821" s="497"/>
      <c r="H7821" s="500"/>
      <c r="O7821" s="500"/>
      <c r="Q7821" s="498" t="s">
        <v>213</v>
      </c>
      <c r="S7821" s="499"/>
    </row>
    <row r="7822">
      <c r="B7822" s="497"/>
      <c r="H7822" s="500"/>
      <c r="O7822" s="500"/>
      <c r="Q7822" s="498" t="s">
        <v>213</v>
      </c>
      <c r="S7822" s="499"/>
    </row>
    <row r="7823">
      <c r="B7823" s="497"/>
      <c r="H7823" s="500"/>
      <c r="O7823" s="500"/>
      <c r="Q7823" s="498" t="s">
        <v>213</v>
      </c>
      <c r="S7823" s="499"/>
    </row>
    <row r="7824">
      <c r="B7824" s="497"/>
      <c r="H7824" s="500"/>
      <c r="O7824" s="500"/>
      <c r="Q7824" s="498" t="s">
        <v>213</v>
      </c>
      <c r="S7824" s="499"/>
    </row>
    <row r="7825">
      <c r="B7825" s="497"/>
      <c r="H7825" s="500"/>
      <c r="O7825" s="500"/>
      <c r="Q7825" s="498" t="s">
        <v>213</v>
      </c>
      <c r="S7825" s="499"/>
    </row>
    <row r="7826">
      <c r="B7826" s="497"/>
      <c r="H7826" s="500"/>
      <c r="O7826" s="500"/>
      <c r="Q7826" s="498" t="s">
        <v>213</v>
      </c>
      <c r="S7826" s="499"/>
    </row>
    <row r="7827">
      <c r="B7827" s="497"/>
      <c r="H7827" s="500"/>
      <c r="O7827" s="500"/>
      <c r="Q7827" s="498" t="s">
        <v>213</v>
      </c>
      <c r="S7827" s="499"/>
    </row>
    <row r="7828">
      <c r="B7828" s="497"/>
      <c r="H7828" s="500"/>
      <c r="O7828" s="500"/>
      <c r="Q7828" s="498" t="s">
        <v>213</v>
      </c>
      <c r="S7828" s="499"/>
    </row>
    <row r="7829">
      <c r="B7829" s="497"/>
      <c r="H7829" s="500"/>
      <c r="O7829" s="500"/>
      <c r="Q7829" s="498" t="s">
        <v>213</v>
      </c>
      <c r="S7829" s="499"/>
    </row>
    <row r="7830">
      <c r="B7830" s="497"/>
      <c r="H7830" s="500"/>
      <c r="O7830" s="500"/>
      <c r="Q7830" s="498" t="s">
        <v>213</v>
      </c>
      <c r="S7830" s="499"/>
    </row>
    <row r="7831">
      <c r="B7831" s="497"/>
      <c r="H7831" s="500"/>
      <c r="O7831" s="500"/>
      <c r="Q7831" s="498" t="s">
        <v>213</v>
      </c>
      <c r="S7831" s="499"/>
    </row>
    <row r="7832">
      <c r="B7832" s="497"/>
      <c r="H7832" s="500"/>
      <c r="O7832" s="500"/>
      <c r="Q7832" s="498" t="s">
        <v>213</v>
      </c>
      <c r="S7832" s="499"/>
    </row>
    <row r="7833">
      <c r="B7833" s="497"/>
      <c r="H7833" s="500"/>
      <c r="O7833" s="500"/>
      <c r="Q7833" s="498" t="s">
        <v>213</v>
      </c>
      <c r="S7833" s="499"/>
    </row>
    <row r="7834">
      <c r="B7834" s="497"/>
      <c r="H7834" s="500"/>
      <c r="O7834" s="500"/>
      <c r="Q7834" s="498" t="s">
        <v>213</v>
      </c>
      <c r="S7834" s="499"/>
    </row>
    <row r="7835">
      <c r="B7835" s="497"/>
      <c r="H7835" s="500"/>
      <c r="O7835" s="500"/>
      <c r="Q7835" s="498" t="s">
        <v>213</v>
      </c>
      <c r="S7835" s="499"/>
    </row>
    <row r="7836">
      <c r="B7836" s="497"/>
      <c r="H7836" s="500"/>
      <c r="O7836" s="500"/>
      <c r="Q7836" s="498" t="s">
        <v>213</v>
      </c>
      <c r="S7836" s="499"/>
    </row>
    <row r="7837">
      <c r="B7837" s="497"/>
      <c r="H7837" s="500"/>
      <c r="O7837" s="500"/>
      <c r="Q7837" s="498" t="s">
        <v>213</v>
      </c>
      <c r="S7837" s="499"/>
    </row>
    <row r="7838">
      <c r="B7838" s="497"/>
      <c r="H7838" s="500"/>
      <c r="O7838" s="500"/>
      <c r="Q7838" s="498" t="s">
        <v>213</v>
      </c>
      <c r="S7838" s="499"/>
    </row>
    <row r="7839">
      <c r="B7839" s="497"/>
      <c r="H7839" s="500"/>
      <c r="O7839" s="500"/>
      <c r="Q7839" s="498" t="s">
        <v>213</v>
      </c>
      <c r="S7839" s="499"/>
    </row>
    <row r="7840">
      <c r="B7840" s="497"/>
      <c r="H7840" s="500"/>
      <c r="O7840" s="500"/>
      <c r="Q7840" s="498" t="s">
        <v>213</v>
      </c>
      <c r="S7840" s="499"/>
    </row>
    <row r="7841">
      <c r="B7841" s="497"/>
      <c r="H7841" s="500"/>
      <c r="O7841" s="500"/>
      <c r="Q7841" s="498" t="s">
        <v>213</v>
      </c>
      <c r="S7841" s="499"/>
    </row>
    <row r="7842">
      <c r="B7842" s="497"/>
      <c r="H7842" s="500"/>
      <c r="O7842" s="500"/>
      <c r="Q7842" s="498" t="s">
        <v>213</v>
      </c>
      <c r="S7842" s="499"/>
    </row>
    <row r="7843">
      <c r="B7843" s="497"/>
      <c r="H7843" s="500"/>
      <c r="O7843" s="500"/>
      <c r="Q7843" s="498" t="s">
        <v>213</v>
      </c>
      <c r="S7843" s="499"/>
    </row>
    <row r="7844">
      <c r="B7844" s="497"/>
      <c r="H7844" s="500"/>
      <c r="O7844" s="500"/>
      <c r="Q7844" s="498" t="s">
        <v>213</v>
      </c>
      <c r="S7844" s="499"/>
    </row>
    <row r="7845">
      <c r="B7845" s="497"/>
      <c r="H7845" s="500"/>
      <c r="O7845" s="500"/>
      <c r="Q7845" s="498" t="s">
        <v>213</v>
      </c>
      <c r="S7845" s="499"/>
    </row>
    <row r="7846">
      <c r="B7846" s="497"/>
      <c r="H7846" s="500"/>
      <c r="O7846" s="500"/>
      <c r="Q7846" s="498" t="s">
        <v>213</v>
      </c>
      <c r="S7846" s="499"/>
    </row>
    <row r="7847">
      <c r="B7847" s="497"/>
      <c r="H7847" s="500"/>
      <c r="O7847" s="500"/>
      <c r="Q7847" s="498" t="s">
        <v>213</v>
      </c>
      <c r="S7847" s="499"/>
    </row>
    <row r="7848">
      <c r="B7848" s="497"/>
      <c r="H7848" s="500"/>
      <c r="O7848" s="500"/>
      <c r="Q7848" s="498" t="s">
        <v>213</v>
      </c>
      <c r="S7848" s="499"/>
    </row>
    <row r="7849">
      <c r="B7849" s="497"/>
      <c r="H7849" s="500"/>
      <c r="O7849" s="500"/>
      <c r="Q7849" s="498" t="s">
        <v>213</v>
      </c>
      <c r="S7849" s="499"/>
    </row>
    <row r="7850">
      <c r="B7850" s="497"/>
      <c r="H7850" s="500"/>
      <c r="O7850" s="500"/>
      <c r="Q7850" s="498" t="s">
        <v>213</v>
      </c>
      <c r="S7850" s="499"/>
    </row>
    <row r="7851">
      <c r="B7851" s="497"/>
      <c r="H7851" s="500"/>
      <c r="O7851" s="500"/>
      <c r="Q7851" s="498" t="s">
        <v>213</v>
      </c>
      <c r="S7851" s="499"/>
    </row>
    <row r="7852">
      <c r="B7852" s="497"/>
      <c r="H7852" s="500"/>
      <c r="O7852" s="500"/>
      <c r="Q7852" s="498" t="s">
        <v>213</v>
      </c>
      <c r="S7852" s="499"/>
    </row>
    <row r="7853">
      <c r="B7853" s="497"/>
      <c r="H7853" s="500"/>
      <c r="O7853" s="500"/>
      <c r="Q7853" s="498" t="s">
        <v>213</v>
      </c>
      <c r="S7853" s="499"/>
    </row>
    <row r="7854">
      <c r="B7854" s="497"/>
      <c r="H7854" s="500"/>
      <c r="O7854" s="500"/>
      <c r="Q7854" s="498" t="s">
        <v>213</v>
      </c>
      <c r="S7854" s="499"/>
    </row>
    <row r="7855">
      <c r="B7855" s="497"/>
      <c r="H7855" s="500"/>
      <c r="O7855" s="500"/>
      <c r="Q7855" s="498" t="s">
        <v>213</v>
      </c>
      <c r="S7855" s="499"/>
    </row>
    <row r="7856">
      <c r="B7856" s="497"/>
      <c r="H7856" s="500"/>
      <c r="O7856" s="500"/>
      <c r="Q7856" s="498" t="s">
        <v>213</v>
      </c>
      <c r="S7856" s="499"/>
    </row>
    <row r="7857">
      <c r="B7857" s="497"/>
      <c r="H7857" s="500"/>
      <c r="O7857" s="500"/>
      <c r="Q7857" s="498" t="s">
        <v>213</v>
      </c>
      <c r="S7857" s="499"/>
    </row>
    <row r="7858">
      <c r="B7858" s="497"/>
      <c r="H7858" s="500"/>
      <c r="O7858" s="500"/>
      <c r="Q7858" s="498" t="s">
        <v>213</v>
      </c>
      <c r="S7858" s="499"/>
    </row>
    <row r="7859">
      <c r="B7859" s="497"/>
      <c r="H7859" s="500"/>
      <c r="O7859" s="500"/>
      <c r="Q7859" s="498" t="s">
        <v>213</v>
      </c>
      <c r="S7859" s="499"/>
    </row>
    <row r="7860">
      <c r="B7860" s="497"/>
      <c r="H7860" s="500"/>
      <c r="O7860" s="500"/>
      <c r="Q7860" s="498" t="s">
        <v>213</v>
      </c>
      <c r="S7860" s="499"/>
    </row>
    <row r="7861">
      <c r="B7861" s="497"/>
      <c r="H7861" s="500"/>
      <c r="O7861" s="500"/>
      <c r="Q7861" s="498" t="s">
        <v>213</v>
      </c>
      <c r="S7861" s="499"/>
    </row>
    <row r="7862">
      <c r="B7862" s="497"/>
      <c r="H7862" s="500"/>
      <c r="O7862" s="500"/>
      <c r="Q7862" s="498" t="s">
        <v>213</v>
      </c>
      <c r="S7862" s="499"/>
    </row>
    <row r="7863">
      <c r="B7863" s="497"/>
      <c r="H7863" s="500"/>
      <c r="O7863" s="500"/>
      <c r="Q7863" s="498" t="s">
        <v>213</v>
      </c>
      <c r="S7863" s="499"/>
    </row>
    <row r="7864">
      <c r="B7864" s="497"/>
      <c r="H7864" s="500"/>
      <c r="O7864" s="500"/>
      <c r="Q7864" s="498" t="s">
        <v>213</v>
      </c>
      <c r="S7864" s="499"/>
    </row>
    <row r="7865">
      <c r="B7865" s="497"/>
      <c r="H7865" s="500"/>
      <c r="O7865" s="500"/>
      <c r="Q7865" s="498" t="s">
        <v>213</v>
      </c>
      <c r="S7865" s="499"/>
    </row>
    <row r="7866">
      <c r="B7866" s="497"/>
      <c r="H7866" s="500"/>
      <c r="O7866" s="500"/>
      <c r="Q7866" s="498" t="s">
        <v>213</v>
      </c>
      <c r="S7866" s="499"/>
    </row>
    <row r="7867">
      <c r="B7867" s="497"/>
      <c r="H7867" s="500"/>
      <c r="O7867" s="500"/>
      <c r="Q7867" s="498" t="s">
        <v>213</v>
      </c>
      <c r="S7867" s="499"/>
    </row>
    <row r="7868">
      <c r="B7868" s="497"/>
      <c r="H7868" s="500"/>
      <c r="O7868" s="500"/>
      <c r="Q7868" s="498" t="s">
        <v>213</v>
      </c>
      <c r="S7868" s="499"/>
    </row>
    <row r="7869">
      <c r="B7869" s="497"/>
      <c r="H7869" s="500"/>
      <c r="O7869" s="500"/>
      <c r="Q7869" s="498" t="s">
        <v>213</v>
      </c>
      <c r="S7869" s="499"/>
    </row>
    <row r="7870">
      <c r="B7870" s="497"/>
      <c r="H7870" s="500"/>
      <c r="O7870" s="500"/>
      <c r="Q7870" s="498" t="s">
        <v>213</v>
      </c>
      <c r="S7870" s="499"/>
    </row>
    <row r="7871">
      <c r="B7871" s="497"/>
      <c r="H7871" s="500"/>
      <c r="O7871" s="500"/>
      <c r="Q7871" s="498" t="s">
        <v>213</v>
      </c>
      <c r="S7871" s="499"/>
    </row>
    <row r="7872">
      <c r="B7872" s="497"/>
      <c r="H7872" s="500"/>
      <c r="O7872" s="500"/>
      <c r="Q7872" s="498" t="s">
        <v>213</v>
      </c>
      <c r="S7872" s="499"/>
    </row>
    <row r="7873">
      <c r="B7873" s="497"/>
      <c r="H7873" s="500"/>
      <c r="O7873" s="500"/>
      <c r="Q7873" s="498" t="s">
        <v>213</v>
      </c>
      <c r="S7873" s="499"/>
    </row>
    <row r="7874">
      <c r="B7874" s="497"/>
      <c r="H7874" s="500"/>
      <c r="O7874" s="500"/>
      <c r="Q7874" s="498" t="s">
        <v>213</v>
      </c>
      <c r="S7874" s="499"/>
    </row>
    <row r="7875">
      <c r="B7875" s="497"/>
      <c r="H7875" s="500"/>
      <c r="O7875" s="500"/>
      <c r="Q7875" s="498" t="s">
        <v>213</v>
      </c>
      <c r="S7875" s="499"/>
    </row>
    <row r="7876">
      <c r="B7876" s="497"/>
      <c r="H7876" s="500"/>
      <c r="O7876" s="500"/>
      <c r="Q7876" s="498" t="s">
        <v>213</v>
      </c>
      <c r="S7876" s="499"/>
    </row>
    <row r="7877">
      <c r="B7877" s="497"/>
      <c r="H7877" s="500"/>
      <c r="O7877" s="500"/>
      <c r="Q7877" s="498" t="s">
        <v>213</v>
      </c>
      <c r="S7877" s="499"/>
    </row>
    <row r="7878">
      <c r="B7878" s="497"/>
      <c r="H7878" s="500"/>
      <c r="O7878" s="500"/>
      <c r="Q7878" s="498" t="s">
        <v>213</v>
      </c>
      <c r="S7878" s="499"/>
    </row>
    <row r="7879">
      <c r="B7879" s="497"/>
      <c r="H7879" s="500"/>
      <c r="O7879" s="500"/>
      <c r="Q7879" s="498" t="s">
        <v>213</v>
      </c>
      <c r="S7879" s="499"/>
    </row>
    <row r="7880">
      <c r="B7880" s="497"/>
      <c r="H7880" s="500"/>
      <c r="O7880" s="500"/>
      <c r="Q7880" s="498" t="s">
        <v>213</v>
      </c>
      <c r="S7880" s="499"/>
    </row>
    <row r="7881">
      <c r="B7881" s="497"/>
      <c r="H7881" s="500"/>
      <c r="O7881" s="500"/>
      <c r="Q7881" s="498" t="s">
        <v>213</v>
      </c>
      <c r="S7881" s="499"/>
    </row>
    <row r="7882">
      <c r="B7882" s="497"/>
      <c r="H7882" s="500"/>
      <c r="O7882" s="500"/>
      <c r="Q7882" s="498" t="s">
        <v>213</v>
      </c>
      <c r="S7882" s="499"/>
    </row>
    <row r="7883">
      <c r="B7883" s="497"/>
      <c r="H7883" s="500"/>
      <c r="O7883" s="500"/>
      <c r="Q7883" s="498" t="s">
        <v>213</v>
      </c>
      <c r="S7883" s="499"/>
    </row>
    <row r="7884">
      <c r="B7884" s="497"/>
      <c r="H7884" s="500"/>
      <c r="O7884" s="500"/>
      <c r="Q7884" s="498" t="s">
        <v>213</v>
      </c>
      <c r="S7884" s="499"/>
    </row>
    <row r="7885">
      <c r="B7885" s="497"/>
      <c r="H7885" s="500"/>
      <c r="O7885" s="500"/>
      <c r="Q7885" s="498" t="s">
        <v>213</v>
      </c>
      <c r="S7885" s="499"/>
    </row>
    <row r="7886">
      <c r="B7886" s="497"/>
      <c r="H7886" s="500"/>
      <c r="O7886" s="500"/>
      <c r="Q7886" s="498" t="s">
        <v>213</v>
      </c>
      <c r="S7886" s="499"/>
    </row>
    <row r="7887">
      <c r="B7887" s="497"/>
      <c r="H7887" s="500"/>
      <c r="O7887" s="500"/>
      <c r="Q7887" s="498" t="s">
        <v>213</v>
      </c>
      <c r="S7887" s="499"/>
    </row>
    <row r="7888">
      <c r="B7888" s="497"/>
      <c r="H7888" s="500"/>
      <c r="O7888" s="500"/>
      <c r="Q7888" s="498" t="s">
        <v>213</v>
      </c>
      <c r="S7888" s="499"/>
    </row>
    <row r="7889">
      <c r="B7889" s="497"/>
      <c r="H7889" s="500"/>
      <c r="O7889" s="500"/>
      <c r="Q7889" s="498" t="s">
        <v>213</v>
      </c>
      <c r="S7889" s="499"/>
    </row>
    <row r="7890">
      <c r="B7890" s="497"/>
      <c r="H7890" s="500"/>
      <c r="O7890" s="500"/>
      <c r="Q7890" s="498" t="s">
        <v>213</v>
      </c>
      <c r="S7890" s="499"/>
    </row>
    <row r="7891">
      <c r="B7891" s="497"/>
      <c r="H7891" s="500"/>
      <c r="O7891" s="500"/>
      <c r="Q7891" s="498" t="s">
        <v>213</v>
      </c>
      <c r="S7891" s="499"/>
    </row>
    <row r="7892">
      <c r="B7892" s="497"/>
      <c r="H7892" s="500"/>
      <c r="O7892" s="500"/>
      <c r="Q7892" s="498" t="s">
        <v>213</v>
      </c>
      <c r="S7892" s="499"/>
    </row>
    <row r="7893">
      <c r="B7893" s="497"/>
      <c r="H7893" s="500"/>
      <c r="O7893" s="500"/>
      <c r="Q7893" s="498" t="s">
        <v>213</v>
      </c>
      <c r="S7893" s="499"/>
    </row>
    <row r="7894">
      <c r="B7894" s="497"/>
      <c r="H7894" s="500"/>
      <c r="O7894" s="500"/>
      <c r="Q7894" s="498" t="s">
        <v>213</v>
      </c>
      <c r="S7894" s="499"/>
    </row>
    <row r="7895">
      <c r="B7895" s="497"/>
      <c r="H7895" s="500"/>
      <c r="O7895" s="500"/>
      <c r="Q7895" s="498" t="s">
        <v>213</v>
      </c>
      <c r="S7895" s="499"/>
    </row>
    <row r="7896">
      <c r="B7896" s="497"/>
      <c r="H7896" s="500"/>
      <c r="O7896" s="500"/>
      <c r="Q7896" s="498" t="s">
        <v>213</v>
      </c>
      <c r="S7896" s="499"/>
    </row>
    <row r="7897">
      <c r="B7897" s="497"/>
      <c r="H7897" s="500"/>
      <c r="O7897" s="500"/>
      <c r="Q7897" s="498" t="s">
        <v>213</v>
      </c>
      <c r="S7897" s="499"/>
    </row>
    <row r="7898">
      <c r="B7898" s="497"/>
      <c r="H7898" s="500"/>
      <c r="O7898" s="500"/>
      <c r="Q7898" s="498" t="s">
        <v>213</v>
      </c>
      <c r="S7898" s="499"/>
    </row>
    <row r="7899">
      <c r="B7899" s="497"/>
      <c r="H7899" s="500"/>
      <c r="O7899" s="500"/>
      <c r="Q7899" s="498" t="s">
        <v>213</v>
      </c>
      <c r="S7899" s="499"/>
    </row>
    <row r="7900">
      <c r="B7900" s="497"/>
      <c r="H7900" s="500"/>
      <c r="O7900" s="500"/>
      <c r="Q7900" s="498" t="s">
        <v>213</v>
      </c>
      <c r="S7900" s="499"/>
    </row>
    <row r="7901">
      <c r="B7901" s="497"/>
      <c r="H7901" s="500"/>
      <c r="O7901" s="500"/>
      <c r="Q7901" s="498" t="s">
        <v>213</v>
      </c>
      <c r="S7901" s="499"/>
    </row>
    <row r="7902">
      <c r="B7902" s="497"/>
      <c r="H7902" s="500"/>
      <c r="O7902" s="500"/>
      <c r="Q7902" s="498" t="s">
        <v>213</v>
      </c>
      <c r="S7902" s="499"/>
    </row>
    <row r="7903">
      <c r="B7903" s="497"/>
      <c r="H7903" s="500"/>
      <c r="O7903" s="500"/>
      <c r="Q7903" s="498" t="s">
        <v>213</v>
      </c>
      <c r="S7903" s="499"/>
    </row>
    <row r="7904">
      <c r="B7904" s="497"/>
      <c r="H7904" s="500"/>
      <c r="O7904" s="500"/>
      <c r="Q7904" s="498" t="s">
        <v>213</v>
      </c>
      <c r="S7904" s="499"/>
    </row>
    <row r="7905">
      <c r="B7905" s="497"/>
      <c r="H7905" s="500"/>
      <c r="O7905" s="500"/>
      <c r="Q7905" s="498" t="s">
        <v>213</v>
      </c>
      <c r="S7905" s="499"/>
    </row>
    <row r="7906">
      <c r="B7906" s="497"/>
      <c r="H7906" s="500"/>
      <c r="O7906" s="500"/>
      <c r="Q7906" s="498" t="s">
        <v>213</v>
      </c>
      <c r="S7906" s="499"/>
    </row>
    <row r="7907">
      <c r="B7907" s="497"/>
      <c r="H7907" s="500"/>
      <c r="O7907" s="500"/>
      <c r="Q7907" s="498" t="s">
        <v>213</v>
      </c>
      <c r="S7907" s="499"/>
    </row>
    <row r="7908">
      <c r="B7908" s="497"/>
      <c r="H7908" s="500"/>
      <c r="O7908" s="500"/>
      <c r="Q7908" s="498" t="s">
        <v>213</v>
      </c>
      <c r="S7908" s="499"/>
    </row>
    <row r="7909">
      <c r="B7909" s="497"/>
      <c r="H7909" s="500"/>
      <c r="O7909" s="500"/>
      <c r="Q7909" s="498" t="s">
        <v>213</v>
      </c>
      <c r="S7909" s="499"/>
    </row>
    <row r="7910">
      <c r="B7910" s="497"/>
      <c r="H7910" s="500"/>
      <c r="O7910" s="500"/>
      <c r="Q7910" s="498" t="s">
        <v>213</v>
      </c>
      <c r="S7910" s="499"/>
    </row>
    <row r="7911">
      <c r="B7911" s="497"/>
      <c r="H7911" s="500"/>
      <c r="O7911" s="500"/>
      <c r="Q7911" s="498" t="s">
        <v>213</v>
      </c>
      <c r="S7911" s="499"/>
    </row>
    <row r="7912">
      <c r="B7912" s="497"/>
      <c r="H7912" s="500"/>
      <c r="O7912" s="500"/>
      <c r="Q7912" s="498" t="s">
        <v>213</v>
      </c>
      <c r="S7912" s="499"/>
    </row>
    <row r="7913">
      <c r="B7913" s="497"/>
      <c r="H7913" s="500"/>
      <c r="O7913" s="500"/>
      <c r="Q7913" s="498" t="s">
        <v>213</v>
      </c>
      <c r="S7913" s="499"/>
    </row>
    <row r="7914">
      <c r="B7914" s="497"/>
      <c r="H7914" s="500"/>
      <c r="O7914" s="500"/>
      <c r="Q7914" s="498" t="s">
        <v>213</v>
      </c>
      <c r="S7914" s="499"/>
    </row>
    <row r="7915">
      <c r="B7915" s="497"/>
      <c r="H7915" s="500"/>
      <c r="O7915" s="500"/>
      <c r="Q7915" s="498" t="s">
        <v>213</v>
      </c>
      <c r="S7915" s="499"/>
    </row>
    <row r="7916">
      <c r="B7916" s="497"/>
      <c r="H7916" s="500"/>
      <c r="O7916" s="500"/>
      <c r="Q7916" s="498" t="s">
        <v>213</v>
      </c>
      <c r="S7916" s="499"/>
    </row>
    <row r="7917">
      <c r="B7917" s="497"/>
      <c r="H7917" s="500"/>
      <c r="O7917" s="500"/>
      <c r="Q7917" s="498" t="s">
        <v>213</v>
      </c>
      <c r="S7917" s="499"/>
    </row>
    <row r="7918">
      <c r="B7918" s="497"/>
      <c r="H7918" s="500"/>
      <c r="O7918" s="500"/>
      <c r="Q7918" s="498" t="s">
        <v>213</v>
      </c>
      <c r="S7918" s="499"/>
    </row>
    <row r="7919">
      <c r="B7919" s="497"/>
      <c r="H7919" s="500"/>
      <c r="O7919" s="500"/>
      <c r="Q7919" s="498" t="s">
        <v>213</v>
      </c>
      <c r="S7919" s="499"/>
    </row>
    <row r="7920">
      <c r="B7920" s="497"/>
      <c r="H7920" s="500"/>
      <c r="O7920" s="500"/>
      <c r="Q7920" s="498" t="s">
        <v>213</v>
      </c>
      <c r="S7920" s="499"/>
    </row>
    <row r="7921">
      <c r="B7921" s="497"/>
      <c r="H7921" s="500"/>
      <c r="O7921" s="500"/>
      <c r="Q7921" s="498" t="s">
        <v>213</v>
      </c>
      <c r="S7921" s="499"/>
    </row>
    <row r="7922">
      <c r="B7922" s="497"/>
      <c r="H7922" s="500"/>
      <c r="O7922" s="500"/>
      <c r="Q7922" s="498" t="s">
        <v>213</v>
      </c>
      <c r="S7922" s="499"/>
    </row>
    <row r="7923">
      <c r="B7923" s="497"/>
      <c r="H7923" s="500"/>
      <c r="O7923" s="500"/>
      <c r="Q7923" s="498" t="s">
        <v>213</v>
      </c>
      <c r="S7923" s="499"/>
    </row>
    <row r="7924">
      <c r="B7924" s="497"/>
      <c r="H7924" s="500"/>
      <c r="O7924" s="500"/>
      <c r="Q7924" s="498" t="s">
        <v>213</v>
      </c>
      <c r="S7924" s="499"/>
    </row>
    <row r="7925">
      <c r="B7925" s="497"/>
      <c r="H7925" s="500"/>
      <c r="O7925" s="500"/>
      <c r="Q7925" s="498" t="s">
        <v>213</v>
      </c>
      <c r="S7925" s="499"/>
    </row>
    <row r="7926">
      <c r="B7926" s="497"/>
      <c r="H7926" s="500"/>
      <c r="O7926" s="500"/>
      <c r="Q7926" s="498" t="s">
        <v>213</v>
      </c>
      <c r="S7926" s="499"/>
    </row>
    <row r="7927">
      <c r="B7927" s="497"/>
      <c r="H7927" s="500"/>
      <c r="O7927" s="500"/>
      <c r="Q7927" s="498" t="s">
        <v>213</v>
      </c>
      <c r="S7927" s="499"/>
    </row>
    <row r="7928">
      <c r="B7928" s="497"/>
      <c r="H7928" s="500"/>
      <c r="O7928" s="500"/>
      <c r="Q7928" s="498" t="s">
        <v>213</v>
      </c>
      <c r="S7928" s="499"/>
    </row>
    <row r="7929">
      <c r="B7929" s="497"/>
      <c r="H7929" s="500"/>
      <c r="O7929" s="500"/>
      <c r="Q7929" s="498" t="s">
        <v>213</v>
      </c>
      <c r="S7929" s="499"/>
    </row>
    <row r="7930">
      <c r="B7930" s="497"/>
      <c r="H7930" s="500"/>
      <c r="O7930" s="500"/>
      <c r="Q7930" s="498" t="s">
        <v>213</v>
      </c>
      <c r="S7930" s="499"/>
    </row>
    <row r="7931">
      <c r="B7931" s="497"/>
      <c r="H7931" s="500"/>
      <c r="O7931" s="500"/>
      <c r="Q7931" s="498" t="s">
        <v>213</v>
      </c>
      <c r="S7931" s="499"/>
    </row>
    <row r="7932">
      <c r="B7932" s="497"/>
      <c r="H7932" s="500"/>
      <c r="O7932" s="500"/>
      <c r="Q7932" s="498" t="s">
        <v>213</v>
      </c>
      <c r="S7932" s="499"/>
    </row>
    <row r="7933">
      <c r="B7933" s="497"/>
      <c r="H7933" s="500"/>
      <c r="O7933" s="500"/>
      <c r="Q7933" s="498" t="s">
        <v>213</v>
      </c>
      <c r="S7933" s="499"/>
    </row>
    <row r="7934">
      <c r="B7934" s="497"/>
      <c r="H7934" s="500"/>
      <c r="O7934" s="500"/>
      <c r="Q7934" s="498" t="s">
        <v>213</v>
      </c>
      <c r="S7934" s="499"/>
    </row>
    <row r="7935">
      <c r="B7935" s="497"/>
      <c r="H7935" s="500"/>
      <c r="O7935" s="500"/>
      <c r="Q7935" s="498" t="s">
        <v>213</v>
      </c>
      <c r="S7935" s="499"/>
    </row>
    <row r="7936">
      <c r="B7936" s="497"/>
      <c r="H7936" s="500"/>
      <c r="O7936" s="500"/>
      <c r="Q7936" s="498" t="s">
        <v>213</v>
      </c>
      <c r="S7936" s="499"/>
    </row>
    <row r="7937">
      <c r="B7937" s="497"/>
      <c r="H7937" s="500"/>
      <c r="O7937" s="500"/>
      <c r="Q7937" s="498" t="s">
        <v>213</v>
      </c>
      <c r="S7937" s="499"/>
    </row>
    <row r="7938">
      <c r="B7938" s="497"/>
      <c r="H7938" s="500"/>
      <c r="O7938" s="500"/>
      <c r="Q7938" s="498" t="s">
        <v>213</v>
      </c>
      <c r="S7938" s="499"/>
    </row>
    <row r="7939">
      <c r="B7939" s="497"/>
      <c r="H7939" s="500"/>
      <c r="O7939" s="500"/>
      <c r="Q7939" s="498" t="s">
        <v>213</v>
      </c>
      <c r="S7939" s="499"/>
    </row>
    <row r="7940">
      <c r="B7940" s="497"/>
      <c r="H7940" s="500"/>
      <c r="O7940" s="500"/>
      <c r="Q7940" s="498" t="s">
        <v>213</v>
      </c>
      <c r="S7940" s="499"/>
    </row>
    <row r="7941">
      <c r="B7941" s="497"/>
      <c r="H7941" s="500"/>
      <c r="O7941" s="500"/>
      <c r="Q7941" s="498" t="s">
        <v>213</v>
      </c>
      <c r="S7941" s="499"/>
    </row>
    <row r="7942">
      <c r="B7942" s="497"/>
      <c r="H7942" s="500"/>
      <c r="O7942" s="500"/>
      <c r="Q7942" s="498" t="s">
        <v>213</v>
      </c>
      <c r="S7942" s="499"/>
    </row>
    <row r="7943">
      <c r="B7943" s="497"/>
      <c r="H7943" s="500"/>
      <c r="O7943" s="500"/>
      <c r="Q7943" s="498" t="s">
        <v>213</v>
      </c>
      <c r="S7943" s="499"/>
    </row>
    <row r="7944">
      <c r="B7944" s="497"/>
      <c r="H7944" s="500"/>
      <c r="O7944" s="500"/>
      <c r="Q7944" s="498" t="s">
        <v>213</v>
      </c>
      <c r="S7944" s="499"/>
    </row>
    <row r="7945">
      <c r="B7945" s="497"/>
      <c r="H7945" s="500"/>
      <c r="O7945" s="500"/>
      <c r="Q7945" s="498" t="s">
        <v>213</v>
      </c>
      <c r="S7945" s="499"/>
    </row>
    <row r="7946">
      <c r="B7946" s="497"/>
      <c r="H7946" s="500"/>
      <c r="O7946" s="500"/>
      <c r="Q7946" s="498" t="s">
        <v>213</v>
      </c>
      <c r="S7946" s="499"/>
    </row>
    <row r="7947">
      <c r="B7947" s="497"/>
      <c r="H7947" s="500"/>
      <c r="O7947" s="500"/>
      <c r="Q7947" s="498" t="s">
        <v>213</v>
      </c>
      <c r="S7947" s="499"/>
    </row>
    <row r="7948">
      <c r="B7948" s="497"/>
      <c r="H7948" s="500"/>
      <c r="O7948" s="500"/>
      <c r="Q7948" s="498" t="s">
        <v>213</v>
      </c>
      <c r="S7948" s="499"/>
    </row>
    <row r="7949">
      <c r="B7949" s="497"/>
      <c r="H7949" s="500"/>
      <c r="O7949" s="500"/>
      <c r="Q7949" s="498" t="s">
        <v>213</v>
      </c>
      <c r="S7949" s="499"/>
    </row>
    <row r="7950">
      <c r="B7950" s="497"/>
      <c r="H7950" s="500"/>
      <c r="O7950" s="500"/>
      <c r="Q7950" s="498" t="s">
        <v>213</v>
      </c>
      <c r="S7950" s="499"/>
    </row>
    <row r="7951">
      <c r="B7951" s="497"/>
      <c r="H7951" s="500"/>
      <c r="O7951" s="500"/>
      <c r="Q7951" s="498" t="s">
        <v>213</v>
      </c>
      <c r="S7951" s="499"/>
    </row>
    <row r="7952">
      <c r="B7952" s="497"/>
      <c r="H7952" s="500"/>
      <c r="O7952" s="500"/>
      <c r="Q7952" s="498" t="s">
        <v>213</v>
      </c>
      <c r="S7952" s="499"/>
    </row>
    <row r="7953">
      <c r="B7953" s="497"/>
      <c r="H7953" s="500"/>
      <c r="O7953" s="500"/>
      <c r="Q7953" s="498" t="s">
        <v>213</v>
      </c>
      <c r="S7953" s="499"/>
    </row>
    <row r="7954">
      <c r="B7954" s="497"/>
      <c r="H7954" s="500"/>
      <c r="O7954" s="500"/>
      <c r="Q7954" s="498" t="s">
        <v>213</v>
      </c>
      <c r="S7954" s="499"/>
    </row>
    <row r="7955">
      <c r="B7955" s="497"/>
      <c r="H7955" s="500"/>
      <c r="O7955" s="500"/>
      <c r="Q7955" s="498" t="s">
        <v>213</v>
      </c>
      <c r="S7955" s="499"/>
    </row>
    <row r="7956">
      <c r="B7956" s="497"/>
      <c r="H7956" s="500"/>
      <c r="O7956" s="500"/>
      <c r="Q7956" s="498" t="s">
        <v>213</v>
      </c>
      <c r="S7956" s="499"/>
    </row>
    <row r="7957">
      <c r="B7957" s="497"/>
      <c r="H7957" s="500"/>
      <c r="O7957" s="500"/>
      <c r="Q7957" s="498" t="s">
        <v>213</v>
      </c>
      <c r="S7957" s="499"/>
    </row>
    <row r="7958">
      <c r="B7958" s="497"/>
      <c r="H7958" s="500"/>
      <c r="O7958" s="500"/>
      <c r="Q7958" s="498" t="s">
        <v>213</v>
      </c>
      <c r="S7958" s="499"/>
    </row>
    <row r="7959">
      <c r="B7959" s="497"/>
      <c r="H7959" s="500"/>
      <c r="O7959" s="500"/>
      <c r="Q7959" s="498" t="s">
        <v>213</v>
      </c>
      <c r="S7959" s="499"/>
    </row>
    <row r="7960">
      <c r="B7960" s="497"/>
      <c r="H7960" s="500"/>
      <c r="O7960" s="500"/>
      <c r="Q7960" s="498" t="s">
        <v>213</v>
      </c>
      <c r="S7960" s="499"/>
    </row>
    <row r="7961">
      <c r="B7961" s="497"/>
      <c r="H7961" s="500"/>
      <c r="O7961" s="500"/>
      <c r="Q7961" s="498" t="s">
        <v>213</v>
      </c>
      <c r="S7961" s="499"/>
    </row>
    <row r="7962">
      <c r="B7962" s="497"/>
      <c r="H7962" s="500"/>
      <c r="O7962" s="500"/>
      <c r="Q7962" s="498" t="s">
        <v>213</v>
      </c>
      <c r="S7962" s="499"/>
    </row>
    <row r="7963">
      <c r="B7963" s="497"/>
      <c r="H7963" s="500"/>
      <c r="O7963" s="500"/>
      <c r="Q7963" s="498" t="s">
        <v>213</v>
      </c>
      <c r="S7963" s="499"/>
    </row>
    <row r="7964">
      <c r="B7964" s="497"/>
      <c r="H7964" s="500"/>
      <c r="O7964" s="500"/>
      <c r="Q7964" s="498" t="s">
        <v>213</v>
      </c>
      <c r="S7964" s="499"/>
    </row>
    <row r="7965">
      <c r="B7965" s="497"/>
      <c r="H7965" s="500"/>
      <c r="O7965" s="500"/>
      <c r="Q7965" s="498" t="s">
        <v>213</v>
      </c>
      <c r="S7965" s="499"/>
    </row>
    <row r="7966">
      <c r="B7966" s="497"/>
      <c r="H7966" s="500"/>
      <c r="O7966" s="500"/>
      <c r="Q7966" s="498" t="s">
        <v>213</v>
      </c>
      <c r="S7966" s="499"/>
    </row>
    <row r="7967">
      <c r="B7967" s="497"/>
      <c r="H7967" s="500"/>
      <c r="O7967" s="500"/>
      <c r="Q7967" s="498" t="s">
        <v>213</v>
      </c>
      <c r="S7967" s="499"/>
    </row>
    <row r="7968">
      <c r="B7968" s="497"/>
      <c r="H7968" s="500"/>
      <c r="O7968" s="500"/>
      <c r="Q7968" s="498" t="s">
        <v>213</v>
      </c>
      <c r="S7968" s="499"/>
    </row>
    <row r="7969">
      <c r="B7969" s="497"/>
      <c r="H7969" s="500"/>
      <c r="O7969" s="500"/>
      <c r="Q7969" s="498" t="s">
        <v>213</v>
      </c>
      <c r="S7969" s="499"/>
    </row>
    <row r="7970">
      <c r="B7970" s="497"/>
      <c r="H7970" s="500"/>
      <c r="O7970" s="500"/>
      <c r="Q7970" s="498" t="s">
        <v>213</v>
      </c>
      <c r="S7970" s="499"/>
    </row>
    <row r="7971">
      <c r="B7971" s="497"/>
      <c r="H7971" s="500"/>
      <c r="O7971" s="500"/>
      <c r="Q7971" s="498" t="s">
        <v>213</v>
      </c>
      <c r="S7971" s="499"/>
    </row>
    <row r="7972">
      <c r="B7972" s="497"/>
      <c r="H7972" s="500"/>
      <c r="O7972" s="500"/>
      <c r="Q7972" s="498" t="s">
        <v>213</v>
      </c>
      <c r="S7972" s="499"/>
    </row>
    <row r="7973">
      <c r="B7973" s="497"/>
      <c r="H7973" s="500"/>
      <c r="O7973" s="500"/>
      <c r="Q7973" s="498" t="s">
        <v>213</v>
      </c>
      <c r="S7973" s="499"/>
    </row>
    <row r="7974">
      <c r="B7974" s="497"/>
      <c r="H7974" s="500"/>
      <c r="O7974" s="500"/>
      <c r="Q7974" s="498" t="s">
        <v>213</v>
      </c>
      <c r="S7974" s="499"/>
    </row>
    <row r="7975">
      <c r="B7975" s="497"/>
      <c r="H7975" s="500"/>
      <c r="O7975" s="500"/>
      <c r="Q7975" s="498" t="s">
        <v>213</v>
      </c>
      <c r="S7975" s="499"/>
    </row>
    <row r="7976">
      <c r="B7976" s="497"/>
      <c r="H7976" s="500"/>
      <c r="O7976" s="500"/>
      <c r="Q7976" s="498" t="s">
        <v>213</v>
      </c>
      <c r="S7976" s="499"/>
    </row>
    <row r="7977">
      <c r="B7977" s="497"/>
      <c r="H7977" s="500"/>
      <c r="O7977" s="500"/>
      <c r="Q7977" s="498" t="s">
        <v>213</v>
      </c>
      <c r="S7977" s="499"/>
    </row>
    <row r="7978">
      <c r="B7978" s="497"/>
      <c r="H7978" s="500"/>
      <c r="O7978" s="500"/>
      <c r="Q7978" s="498" t="s">
        <v>213</v>
      </c>
      <c r="S7978" s="499"/>
    </row>
    <row r="7979">
      <c r="B7979" s="497"/>
      <c r="H7979" s="500"/>
      <c r="O7979" s="500"/>
      <c r="Q7979" s="498" t="s">
        <v>213</v>
      </c>
      <c r="S7979" s="499"/>
    </row>
    <row r="7980">
      <c r="B7980" s="497"/>
      <c r="H7980" s="500"/>
      <c r="O7980" s="500"/>
      <c r="Q7980" s="498" t="s">
        <v>213</v>
      </c>
      <c r="S7980" s="499"/>
    </row>
    <row r="7981">
      <c r="B7981" s="497"/>
      <c r="H7981" s="500"/>
      <c r="O7981" s="500"/>
      <c r="Q7981" s="498" t="s">
        <v>213</v>
      </c>
      <c r="S7981" s="499"/>
    </row>
    <row r="7982">
      <c r="B7982" s="497"/>
      <c r="H7982" s="500"/>
      <c r="O7982" s="500"/>
      <c r="Q7982" s="498" t="s">
        <v>213</v>
      </c>
      <c r="S7982" s="499"/>
    </row>
    <row r="7983">
      <c r="B7983" s="497"/>
      <c r="H7983" s="500"/>
      <c r="O7983" s="500"/>
      <c r="Q7983" s="498" t="s">
        <v>213</v>
      </c>
      <c r="S7983" s="499"/>
    </row>
    <row r="7984">
      <c r="B7984" s="497"/>
      <c r="H7984" s="500"/>
      <c r="O7984" s="500"/>
      <c r="Q7984" s="498" t="s">
        <v>213</v>
      </c>
      <c r="S7984" s="499"/>
    </row>
    <row r="7985">
      <c r="B7985" s="497"/>
      <c r="H7985" s="500"/>
      <c r="O7985" s="500"/>
      <c r="Q7985" s="498" t="s">
        <v>213</v>
      </c>
      <c r="S7985" s="499"/>
    </row>
    <row r="7986">
      <c r="B7986" s="497"/>
      <c r="H7986" s="500"/>
      <c r="O7986" s="500"/>
      <c r="Q7986" s="498" t="s">
        <v>213</v>
      </c>
      <c r="S7986" s="499"/>
    </row>
    <row r="7987">
      <c r="B7987" s="497"/>
      <c r="H7987" s="500"/>
      <c r="O7987" s="500"/>
      <c r="Q7987" s="498" t="s">
        <v>213</v>
      </c>
      <c r="S7987" s="499"/>
    </row>
    <row r="7988">
      <c r="B7988" s="497"/>
      <c r="H7988" s="500"/>
      <c r="O7988" s="500"/>
      <c r="Q7988" s="498" t="s">
        <v>213</v>
      </c>
      <c r="S7988" s="499"/>
    </row>
    <row r="7989">
      <c r="B7989" s="497"/>
      <c r="H7989" s="500"/>
      <c r="O7989" s="500"/>
      <c r="Q7989" s="498" t="s">
        <v>213</v>
      </c>
      <c r="S7989" s="499"/>
    </row>
    <row r="7990">
      <c r="B7990" s="497"/>
      <c r="H7990" s="500"/>
      <c r="O7990" s="500"/>
      <c r="Q7990" s="498" t="s">
        <v>213</v>
      </c>
      <c r="S7990" s="499"/>
    </row>
    <row r="7991">
      <c r="B7991" s="497"/>
      <c r="H7991" s="500"/>
      <c r="O7991" s="500"/>
      <c r="Q7991" s="498" t="s">
        <v>213</v>
      </c>
      <c r="S7991" s="499"/>
    </row>
    <row r="7992">
      <c r="B7992" s="497"/>
      <c r="H7992" s="500"/>
      <c r="O7992" s="500"/>
      <c r="Q7992" s="498" t="s">
        <v>213</v>
      </c>
      <c r="S7992" s="499"/>
    </row>
    <row r="7993">
      <c r="B7993" s="497"/>
      <c r="H7993" s="500"/>
      <c r="O7993" s="500"/>
      <c r="Q7993" s="498" t="s">
        <v>213</v>
      </c>
      <c r="S7993" s="499"/>
    </row>
    <row r="7994">
      <c r="B7994" s="497"/>
      <c r="H7994" s="500"/>
      <c r="O7994" s="500"/>
      <c r="Q7994" s="498" t="s">
        <v>213</v>
      </c>
      <c r="S7994" s="499"/>
    </row>
    <row r="7995">
      <c r="B7995" s="497"/>
      <c r="H7995" s="500"/>
      <c r="O7995" s="500"/>
      <c r="Q7995" s="498" t="s">
        <v>213</v>
      </c>
      <c r="S7995" s="499"/>
    </row>
    <row r="7996">
      <c r="B7996" s="497"/>
      <c r="H7996" s="500"/>
      <c r="O7996" s="500"/>
      <c r="Q7996" s="498" t="s">
        <v>213</v>
      </c>
      <c r="S7996" s="499"/>
    </row>
    <row r="7997">
      <c r="B7997" s="497"/>
      <c r="H7997" s="500"/>
      <c r="O7997" s="500"/>
      <c r="Q7997" s="498" t="s">
        <v>213</v>
      </c>
      <c r="S7997" s="499"/>
    </row>
    <row r="7998">
      <c r="B7998" s="497"/>
      <c r="H7998" s="500"/>
      <c r="O7998" s="500"/>
      <c r="Q7998" s="498" t="s">
        <v>213</v>
      </c>
      <c r="S7998" s="499"/>
    </row>
    <row r="7999">
      <c r="B7999" s="497"/>
      <c r="H7999" s="500"/>
      <c r="O7999" s="500"/>
      <c r="Q7999" s="498" t="s">
        <v>213</v>
      </c>
      <c r="S7999" s="499"/>
    </row>
    <row r="8000">
      <c r="B8000" s="497"/>
      <c r="H8000" s="500"/>
      <c r="O8000" s="500"/>
      <c r="Q8000" s="498" t="s">
        <v>213</v>
      </c>
      <c r="S8000" s="499"/>
    </row>
    <row r="8001">
      <c r="B8001" s="497"/>
      <c r="H8001" s="500"/>
      <c r="O8001" s="500"/>
      <c r="Q8001" s="498" t="s">
        <v>213</v>
      </c>
      <c r="S8001" s="499"/>
    </row>
    <row r="8002">
      <c r="B8002" s="497"/>
      <c r="H8002" s="500"/>
      <c r="O8002" s="500"/>
      <c r="Q8002" s="498" t="s">
        <v>213</v>
      </c>
      <c r="S8002" s="499"/>
    </row>
    <row r="8003">
      <c r="B8003" s="497"/>
      <c r="H8003" s="500"/>
      <c r="O8003" s="500"/>
      <c r="Q8003" s="498" t="s">
        <v>213</v>
      </c>
      <c r="S8003" s="499"/>
    </row>
    <row r="8004">
      <c r="B8004" s="497"/>
      <c r="H8004" s="500"/>
      <c r="O8004" s="500"/>
      <c r="Q8004" s="498" t="s">
        <v>213</v>
      </c>
      <c r="S8004" s="499"/>
    </row>
    <row r="8005">
      <c r="B8005" s="497"/>
      <c r="H8005" s="500"/>
      <c r="O8005" s="500"/>
      <c r="Q8005" s="498" t="s">
        <v>213</v>
      </c>
      <c r="S8005" s="499"/>
    </row>
    <row r="8006">
      <c r="B8006" s="497"/>
      <c r="H8006" s="500"/>
      <c r="O8006" s="500"/>
      <c r="Q8006" s="498" t="s">
        <v>213</v>
      </c>
      <c r="S8006" s="499"/>
    </row>
    <row r="8007">
      <c r="B8007" s="497"/>
      <c r="H8007" s="500"/>
      <c r="O8007" s="500"/>
      <c r="Q8007" s="498" t="s">
        <v>213</v>
      </c>
      <c r="S8007" s="499"/>
    </row>
    <row r="8008">
      <c r="B8008" s="497"/>
      <c r="H8008" s="500"/>
      <c r="O8008" s="500"/>
      <c r="Q8008" s="498" t="s">
        <v>213</v>
      </c>
      <c r="S8008" s="499"/>
    </row>
    <row r="8009">
      <c r="B8009" s="497"/>
      <c r="H8009" s="500"/>
      <c r="O8009" s="500"/>
      <c r="Q8009" s="498" t="s">
        <v>213</v>
      </c>
      <c r="S8009" s="499"/>
    </row>
    <row r="8010">
      <c r="B8010" s="497"/>
      <c r="H8010" s="500"/>
      <c r="O8010" s="500"/>
      <c r="Q8010" s="498" t="s">
        <v>213</v>
      </c>
      <c r="S8010" s="499"/>
    </row>
    <row r="8011">
      <c r="B8011" s="497"/>
      <c r="H8011" s="500"/>
      <c r="O8011" s="500"/>
      <c r="Q8011" s="498" t="s">
        <v>213</v>
      </c>
      <c r="S8011" s="499"/>
    </row>
    <row r="8012">
      <c r="B8012" s="497"/>
      <c r="H8012" s="500"/>
      <c r="O8012" s="500"/>
      <c r="Q8012" s="498" t="s">
        <v>213</v>
      </c>
      <c r="S8012" s="499"/>
    </row>
    <row r="8013">
      <c r="B8013" s="497"/>
      <c r="H8013" s="500"/>
      <c r="O8013" s="500"/>
      <c r="Q8013" s="498" t="s">
        <v>213</v>
      </c>
      <c r="S8013" s="499"/>
    </row>
    <row r="8014">
      <c r="B8014" s="497"/>
      <c r="H8014" s="500"/>
      <c r="O8014" s="500"/>
      <c r="Q8014" s="498" t="s">
        <v>213</v>
      </c>
      <c r="S8014" s="499"/>
    </row>
    <row r="8015">
      <c r="B8015" s="497"/>
      <c r="H8015" s="500"/>
      <c r="O8015" s="500"/>
      <c r="Q8015" s="498" t="s">
        <v>213</v>
      </c>
      <c r="S8015" s="499"/>
    </row>
    <row r="8016">
      <c r="B8016" s="497"/>
      <c r="H8016" s="500"/>
      <c r="O8016" s="500"/>
      <c r="Q8016" s="498" t="s">
        <v>213</v>
      </c>
      <c r="S8016" s="499"/>
    </row>
    <row r="8017">
      <c r="B8017" s="497"/>
      <c r="H8017" s="500"/>
      <c r="O8017" s="500"/>
      <c r="Q8017" s="498" t="s">
        <v>213</v>
      </c>
      <c r="S8017" s="499"/>
    </row>
    <row r="8018">
      <c r="B8018" s="497"/>
      <c r="H8018" s="500"/>
      <c r="O8018" s="500"/>
      <c r="Q8018" s="498" t="s">
        <v>213</v>
      </c>
      <c r="S8018" s="499"/>
    </row>
    <row r="8019">
      <c r="B8019" s="497"/>
      <c r="H8019" s="500"/>
      <c r="O8019" s="500"/>
      <c r="Q8019" s="498" t="s">
        <v>213</v>
      </c>
      <c r="S8019" s="499"/>
    </row>
    <row r="8020">
      <c r="B8020" s="497"/>
      <c r="H8020" s="500"/>
      <c r="O8020" s="500"/>
      <c r="Q8020" s="498" t="s">
        <v>213</v>
      </c>
      <c r="S8020" s="499"/>
    </row>
    <row r="8021">
      <c r="B8021" s="497"/>
      <c r="H8021" s="500"/>
      <c r="O8021" s="500"/>
      <c r="Q8021" s="498" t="s">
        <v>213</v>
      </c>
      <c r="S8021" s="499"/>
    </row>
    <row r="8022">
      <c r="B8022" s="497"/>
      <c r="H8022" s="500"/>
      <c r="O8022" s="500"/>
      <c r="Q8022" s="498" t="s">
        <v>213</v>
      </c>
      <c r="S8022" s="499"/>
    </row>
    <row r="8023">
      <c r="B8023" s="497"/>
      <c r="H8023" s="500"/>
      <c r="O8023" s="500"/>
      <c r="Q8023" s="498" t="s">
        <v>213</v>
      </c>
      <c r="S8023" s="499"/>
    </row>
    <row r="8024">
      <c r="B8024" s="497"/>
      <c r="H8024" s="500"/>
      <c r="O8024" s="500"/>
      <c r="Q8024" s="498" t="s">
        <v>213</v>
      </c>
      <c r="S8024" s="499"/>
    </row>
    <row r="8025">
      <c r="B8025" s="497"/>
      <c r="H8025" s="500"/>
      <c r="O8025" s="500"/>
      <c r="Q8025" s="498" t="s">
        <v>213</v>
      </c>
      <c r="S8025" s="499"/>
    </row>
    <row r="8026">
      <c r="B8026" s="497"/>
      <c r="H8026" s="500"/>
      <c r="O8026" s="500"/>
      <c r="Q8026" s="498" t="s">
        <v>213</v>
      </c>
      <c r="S8026" s="499"/>
    </row>
    <row r="8027">
      <c r="B8027" s="497"/>
      <c r="H8027" s="500"/>
      <c r="O8027" s="500"/>
      <c r="Q8027" s="498" t="s">
        <v>213</v>
      </c>
      <c r="S8027" s="499"/>
    </row>
    <row r="8028">
      <c r="B8028" s="497"/>
      <c r="H8028" s="500"/>
      <c r="O8028" s="500"/>
      <c r="Q8028" s="498" t="s">
        <v>213</v>
      </c>
      <c r="S8028" s="499"/>
    </row>
    <row r="8029">
      <c r="B8029" s="497"/>
      <c r="H8029" s="500"/>
      <c r="O8029" s="500"/>
      <c r="Q8029" s="498" t="s">
        <v>213</v>
      </c>
      <c r="S8029" s="499"/>
    </row>
    <row r="8030">
      <c r="B8030" s="497"/>
      <c r="H8030" s="500"/>
      <c r="O8030" s="500"/>
      <c r="Q8030" s="498" t="s">
        <v>213</v>
      </c>
      <c r="S8030" s="499"/>
    </row>
    <row r="8031">
      <c r="B8031" s="497"/>
      <c r="H8031" s="500"/>
      <c r="O8031" s="500"/>
      <c r="Q8031" s="498" t="s">
        <v>213</v>
      </c>
      <c r="S8031" s="499"/>
    </row>
    <row r="8032">
      <c r="B8032" s="497"/>
      <c r="H8032" s="500"/>
      <c r="O8032" s="500"/>
      <c r="Q8032" s="498" t="s">
        <v>213</v>
      </c>
      <c r="S8032" s="499"/>
    </row>
    <row r="8033">
      <c r="B8033" s="497"/>
      <c r="H8033" s="500"/>
      <c r="O8033" s="500"/>
      <c r="Q8033" s="498" t="s">
        <v>213</v>
      </c>
      <c r="S8033" s="499"/>
    </row>
    <row r="8034">
      <c r="B8034" s="497"/>
      <c r="H8034" s="500"/>
      <c r="O8034" s="500"/>
      <c r="Q8034" s="498" t="s">
        <v>213</v>
      </c>
      <c r="S8034" s="499"/>
    </row>
    <row r="8035">
      <c r="B8035" s="497"/>
      <c r="H8035" s="500"/>
      <c r="O8035" s="500"/>
      <c r="Q8035" s="498" t="s">
        <v>213</v>
      </c>
      <c r="S8035" s="499"/>
    </row>
    <row r="8036">
      <c r="B8036" s="497"/>
      <c r="H8036" s="500"/>
      <c r="O8036" s="500"/>
      <c r="Q8036" s="498" t="s">
        <v>213</v>
      </c>
      <c r="S8036" s="499"/>
    </row>
    <row r="8037">
      <c r="B8037" s="497"/>
      <c r="H8037" s="500"/>
      <c r="O8037" s="500"/>
      <c r="Q8037" s="498" t="s">
        <v>213</v>
      </c>
      <c r="S8037" s="499"/>
    </row>
    <row r="8038">
      <c r="B8038" s="497"/>
      <c r="H8038" s="500"/>
      <c r="O8038" s="500"/>
      <c r="Q8038" s="498" t="s">
        <v>213</v>
      </c>
      <c r="S8038" s="499"/>
    </row>
    <row r="8039">
      <c r="B8039" s="497"/>
      <c r="H8039" s="500"/>
      <c r="O8039" s="500"/>
      <c r="Q8039" s="498" t="s">
        <v>213</v>
      </c>
      <c r="S8039" s="499"/>
    </row>
    <row r="8040">
      <c r="B8040" s="497"/>
      <c r="H8040" s="500"/>
      <c r="O8040" s="500"/>
      <c r="Q8040" s="498" t="s">
        <v>213</v>
      </c>
      <c r="S8040" s="499"/>
    </row>
    <row r="8041">
      <c r="B8041" s="497"/>
      <c r="H8041" s="500"/>
      <c r="O8041" s="500"/>
      <c r="Q8041" s="498" t="s">
        <v>213</v>
      </c>
      <c r="S8041" s="499"/>
    </row>
    <row r="8042">
      <c r="B8042" s="497"/>
      <c r="H8042" s="500"/>
      <c r="O8042" s="500"/>
      <c r="Q8042" s="498" t="s">
        <v>213</v>
      </c>
      <c r="S8042" s="499"/>
    </row>
    <row r="8043">
      <c r="B8043" s="497"/>
      <c r="H8043" s="500"/>
      <c r="O8043" s="500"/>
      <c r="Q8043" s="498" t="s">
        <v>213</v>
      </c>
      <c r="S8043" s="499"/>
    </row>
    <row r="8044">
      <c r="B8044" s="497"/>
      <c r="H8044" s="500"/>
      <c r="O8044" s="500"/>
      <c r="Q8044" s="498" t="s">
        <v>213</v>
      </c>
      <c r="S8044" s="499"/>
    </row>
    <row r="8045">
      <c r="B8045" s="497"/>
      <c r="H8045" s="500"/>
      <c r="O8045" s="500"/>
      <c r="Q8045" s="498" t="s">
        <v>213</v>
      </c>
      <c r="S8045" s="499"/>
    </row>
    <row r="8046">
      <c r="B8046" s="497"/>
      <c r="H8046" s="500"/>
      <c r="O8046" s="500"/>
      <c r="Q8046" s="498" t="s">
        <v>213</v>
      </c>
      <c r="S8046" s="499"/>
    </row>
    <row r="8047">
      <c r="B8047" s="497"/>
      <c r="H8047" s="500"/>
      <c r="O8047" s="500"/>
      <c r="Q8047" s="498" t="s">
        <v>213</v>
      </c>
      <c r="S8047" s="499"/>
    </row>
    <row r="8048">
      <c r="B8048" s="497"/>
      <c r="H8048" s="500"/>
      <c r="O8048" s="500"/>
      <c r="Q8048" s="498" t="s">
        <v>213</v>
      </c>
      <c r="S8048" s="499"/>
    </row>
    <row r="8049">
      <c r="B8049" s="497"/>
      <c r="H8049" s="500"/>
      <c r="O8049" s="500"/>
      <c r="Q8049" s="498" t="s">
        <v>213</v>
      </c>
      <c r="S8049" s="499"/>
    </row>
    <row r="8050">
      <c r="B8050" s="497"/>
      <c r="H8050" s="500"/>
      <c r="O8050" s="500"/>
      <c r="Q8050" s="498" t="s">
        <v>213</v>
      </c>
      <c r="S8050" s="499"/>
    </row>
    <row r="8051">
      <c r="B8051" s="497"/>
      <c r="H8051" s="500"/>
      <c r="O8051" s="500"/>
      <c r="Q8051" s="498" t="s">
        <v>213</v>
      </c>
      <c r="S8051" s="499"/>
    </row>
    <row r="8052">
      <c r="B8052" s="497"/>
      <c r="H8052" s="500"/>
      <c r="O8052" s="500"/>
      <c r="Q8052" s="498" t="s">
        <v>213</v>
      </c>
      <c r="S8052" s="499"/>
    </row>
    <row r="8053">
      <c r="B8053" s="497"/>
      <c r="H8053" s="500"/>
      <c r="O8053" s="500"/>
      <c r="Q8053" s="498" t="s">
        <v>213</v>
      </c>
      <c r="S8053" s="499"/>
    </row>
    <row r="8054">
      <c r="B8054" s="497"/>
      <c r="H8054" s="500"/>
      <c r="O8054" s="500"/>
      <c r="Q8054" s="498" t="s">
        <v>213</v>
      </c>
      <c r="S8054" s="499"/>
    </row>
    <row r="8055">
      <c r="B8055" s="497"/>
      <c r="H8055" s="500"/>
      <c r="O8055" s="500"/>
      <c r="Q8055" s="498" t="s">
        <v>213</v>
      </c>
      <c r="S8055" s="499"/>
    </row>
    <row r="8056">
      <c r="B8056" s="497"/>
      <c r="H8056" s="500"/>
      <c r="O8056" s="500"/>
      <c r="Q8056" s="498" t="s">
        <v>213</v>
      </c>
      <c r="S8056" s="499"/>
    </row>
    <row r="8057">
      <c r="B8057" s="497"/>
      <c r="H8057" s="500"/>
      <c r="O8057" s="500"/>
      <c r="Q8057" s="498" t="s">
        <v>213</v>
      </c>
      <c r="S8057" s="499"/>
    </row>
    <row r="8058">
      <c r="B8058" s="497"/>
      <c r="H8058" s="500"/>
      <c r="O8058" s="500"/>
      <c r="Q8058" s="498" t="s">
        <v>213</v>
      </c>
      <c r="S8058" s="499"/>
    </row>
    <row r="8059">
      <c r="B8059" s="497"/>
      <c r="H8059" s="500"/>
      <c r="O8059" s="500"/>
      <c r="Q8059" s="498" t="s">
        <v>213</v>
      </c>
      <c r="S8059" s="499"/>
    </row>
    <row r="8060">
      <c r="B8060" s="497"/>
      <c r="H8060" s="500"/>
      <c r="O8060" s="500"/>
      <c r="Q8060" s="498" t="s">
        <v>213</v>
      </c>
      <c r="S8060" s="499"/>
    </row>
    <row r="8061">
      <c r="B8061" s="497"/>
      <c r="H8061" s="500"/>
      <c r="O8061" s="500"/>
      <c r="Q8061" s="498" t="s">
        <v>213</v>
      </c>
      <c r="S8061" s="499"/>
    </row>
    <row r="8062">
      <c r="B8062" s="497"/>
      <c r="H8062" s="500"/>
      <c r="O8062" s="500"/>
      <c r="Q8062" s="498" t="s">
        <v>213</v>
      </c>
      <c r="S8062" s="499"/>
    </row>
    <row r="8063">
      <c r="B8063" s="497"/>
      <c r="H8063" s="500"/>
      <c r="O8063" s="500"/>
      <c r="Q8063" s="498" t="s">
        <v>213</v>
      </c>
      <c r="S8063" s="499"/>
    </row>
    <row r="8064">
      <c r="B8064" s="497"/>
      <c r="H8064" s="500"/>
      <c r="O8064" s="500"/>
      <c r="Q8064" s="498" t="s">
        <v>213</v>
      </c>
      <c r="S8064" s="499"/>
    </row>
    <row r="8065">
      <c r="B8065" s="497"/>
      <c r="H8065" s="500"/>
      <c r="O8065" s="500"/>
      <c r="Q8065" s="498" t="s">
        <v>213</v>
      </c>
      <c r="S8065" s="499"/>
    </row>
    <row r="8066">
      <c r="B8066" s="497"/>
      <c r="H8066" s="500"/>
      <c r="O8066" s="500"/>
      <c r="Q8066" s="498" t="s">
        <v>213</v>
      </c>
      <c r="S8066" s="499"/>
    </row>
    <row r="8067">
      <c r="B8067" s="497"/>
      <c r="H8067" s="500"/>
      <c r="O8067" s="500"/>
      <c r="Q8067" s="498" t="s">
        <v>213</v>
      </c>
      <c r="S8067" s="499"/>
    </row>
    <row r="8068">
      <c r="B8068" s="497"/>
      <c r="H8068" s="500"/>
      <c r="O8068" s="500"/>
      <c r="Q8068" s="498" t="s">
        <v>213</v>
      </c>
      <c r="S8068" s="499"/>
    </row>
    <row r="8069">
      <c r="B8069" s="497"/>
      <c r="H8069" s="500"/>
      <c r="O8069" s="500"/>
      <c r="Q8069" s="498" t="s">
        <v>213</v>
      </c>
      <c r="S8069" s="499"/>
    </row>
    <row r="8070">
      <c r="B8070" s="497"/>
      <c r="H8070" s="500"/>
      <c r="O8070" s="500"/>
      <c r="Q8070" s="498" t="s">
        <v>213</v>
      </c>
      <c r="S8070" s="499"/>
    </row>
    <row r="8071">
      <c r="B8071" s="497"/>
      <c r="H8071" s="500"/>
      <c r="O8071" s="500"/>
      <c r="Q8071" s="498" t="s">
        <v>213</v>
      </c>
      <c r="S8071" s="499"/>
    </row>
    <row r="8072">
      <c r="B8072" s="497"/>
      <c r="H8072" s="500"/>
      <c r="O8072" s="500"/>
      <c r="Q8072" s="498" t="s">
        <v>213</v>
      </c>
      <c r="S8072" s="499"/>
    </row>
    <row r="8073">
      <c r="B8073" s="497"/>
      <c r="H8073" s="500"/>
      <c r="O8073" s="500"/>
      <c r="Q8073" s="498" t="s">
        <v>213</v>
      </c>
      <c r="S8073" s="499"/>
    </row>
    <row r="8074">
      <c r="B8074" s="497"/>
      <c r="H8074" s="500"/>
      <c r="O8074" s="500"/>
      <c r="Q8074" s="498" t="s">
        <v>213</v>
      </c>
      <c r="S8074" s="499"/>
    </row>
    <row r="8075">
      <c r="B8075" s="497"/>
      <c r="H8075" s="500"/>
      <c r="O8075" s="500"/>
      <c r="Q8075" s="498" t="s">
        <v>213</v>
      </c>
      <c r="S8075" s="499"/>
    </row>
    <row r="8076">
      <c r="B8076" s="497"/>
      <c r="H8076" s="500"/>
      <c r="O8076" s="500"/>
      <c r="Q8076" s="498" t="s">
        <v>213</v>
      </c>
      <c r="S8076" s="499"/>
    </row>
    <row r="8077">
      <c r="B8077" s="497"/>
      <c r="H8077" s="500"/>
      <c r="O8077" s="500"/>
      <c r="Q8077" s="498" t="s">
        <v>213</v>
      </c>
      <c r="S8077" s="499"/>
    </row>
    <row r="8078">
      <c r="B8078" s="497"/>
      <c r="H8078" s="500"/>
      <c r="O8078" s="500"/>
      <c r="Q8078" s="498" t="s">
        <v>213</v>
      </c>
      <c r="S8078" s="499"/>
    </row>
    <row r="8079">
      <c r="B8079" s="497"/>
      <c r="H8079" s="500"/>
      <c r="O8079" s="500"/>
      <c r="Q8079" s="498" t="s">
        <v>213</v>
      </c>
      <c r="S8079" s="499"/>
    </row>
    <row r="8080">
      <c r="B8080" s="497"/>
      <c r="H8080" s="500"/>
      <c r="O8080" s="500"/>
      <c r="Q8080" s="498" t="s">
        <v>213</v>
      </c>
      <c r="S8080" s="499"/>
    </row>
    <row r="8081">
      <c r="B8081" s="497"/>
      <c r="H8081" s="500"/>
      <c r="O8081" s="500"/>
      <c r="Q8081" s="498" t="s">
        <v>213</v>
      </c>
      <c r="S8081" s="499"/>
    </row>
    <row r="8082">
      <c r="B8082" s="497"/>
      <c r="H8082" s="500"/>
      <c r="O8082" s="500"/>
      <c r="Q8082" s="498" t="s">
        <v>213</v>
      </c>
      <c r="S8082" s="499"/>
    </row>
    <row r="8083">
      <c r="B8083" s="497"/>
      <c r="H8083" s="500"/>
      <c r="O8083" s="500"/>
      <c r="Q8083" s="498" t="s">
        <v>213</v>
      </c>
      <c r="S8083" s="499"/>
    </row>
    <row r="8084">
      <c r="B8084" s="497"/>
      <c r="H8084" s="500"/>
      <c r="O8084" s="500"/>
      <c r="Q8084" s="498" t="s">
        <v>213</v>
      </c>
      <c r="S8084" s="499"/>
    </row>
    <row r="8085">
      <c r="B8085" s="497"/>
      <c r="H8085" s="500"/>
      <c r="O8085" s="500"/>
      <c r="Q8085" s="498" t="s">
        <v>213</v>
      </c>
      <c r="S8085" s="499"/>
    </row>
    <row r="8086">
      <c r="B8086" s="497"/>
      <c r="H8086" s="500"/>
      <c r="O8086" s="500"/>
      <c r="Q8086" s="498" t="s">
        <v>213</v>
      </c>
      <c r="S8086" s="499"/>
    </row>
    <row r="8087">
      <c r="B8087" s="497"/>
      <c r="H8087" s="500"/>
      <c r="O8087" s="500"/>
      <c r="Q8087" s="498" t="s">
        <v>213</v>
      </c>
      <c r="S8087" s="499"/>
    </row>
    <row r="8088">
      <c r="B8088" s="497"/>
      <c r="H8088" s="500"/>
      <c r="O8088" s="500"/>
      <c r="Q8088" s="498" t="s">
        <v>213</v>
      </c>
      <c r="S8088" s="499"/>
    </row>
    <row r="8089">
      <c r="B8089" s="497"/>
      <c r="H8089" s="500"/>
      <c r="O8089" s="500"/>
      <c r="Q8089" s="498" t="s">
        <v>213</v>
      </c>
      <c r="S8089" s="499"/>
    </row>
    <row r="8090">
      <c r="B8090" s="497"/>
      <c r="H8090" s="500"/>
      <c r="O8090" s="500"/>
      <c r="Q8090" s="498" t="s">
        <v>213</v>
      </c>
      <c r="S8090" s="499"/>
    </row>
    <row r="8091">
      <c r="B8091" s="497"/>
      <c r="H8091" s="500"/>
      <c r="O8091" s="500"/>
      <c r="Q8091" s="498" t="s">
        <v>213</v>
      </c>
      <c r="S8091" s="499"/>
    </row>
    <row r="8092">
      <c r="B8092" s="497"/>
      <c r="H8092" s="500"/>
      <c r="O8092" s="500"/>
      <c r="Q8092" s="498" t="s">
        <v>213</v>
      </c>
      <c r="S8092" s="499"/>
    </row>
    <row r="8093">
      <c r="B8093" s="497"/>
      <c r="H8093" s="500"/>
      <c r="O8093" s="500"/>
      <c r="Q8093" s="498" t="s">
        <v>213</v>
      </c>
      <c r="S8093" s="499"/>
    </row>
    <row r="8094">
      <c r="B8094" s="497"/>
      <c r="H8094" s="500"/>
      <c r="O8094" s="500"/>
      <c r="Q8094" s="498" t="s">
        <v>213</v>
      </c>
      <c r="S8094" s="499"/>
    </row>
    <row r="8095">
      <c r="B8095" s="497"/>
      <c r="H8095" s="500"/>
      <c r="O8095" s="500"/>
      <c r="Q8095" s="498" t="s">
        <v>213</v>
      </c>
      <c r="S8095" s="499"/>
    </row>
    <row r="8096">
      <c r="B8096" s="497"/>
      <c r="H8096" s="500"/>
      <c r="O8096" s="500"/>
      <c r="Q8096" s="498" t="s">
        <v>213</v>
      </c>
      <c r="S8096" s="499"/>
    </row>
    <row r="8097">
      <c r="B8097" s="497"/>
      <c r="H8097" s="500"/>
      <c r="O8097" s="500"/>
      <c r="Q8097" s="498" t="s">
        <v>213</v>
      </c>
      <c r="S8097" s="499"/>
    </row>
    <row r="8098">
      <c r="B8098" s="497"/>
      <c r="H8098" s="500"/>
      <c r="O8098" s="500"/>
      <c r="Q8098" s="498" t="s">
        <v>213</v>
      </c>
      <c r="S8098" s="499"/>
    </row>
    <row r="8099">
      <c r="B8099" s="497"/>
      <c r="H8099" s="500"/>
      <c r="O8099" s="500"/>
      <c r="Q8099" s="498" t="s">
        <v>213</v>
      </c>
      <c r="S8099" s="499"/>
    </row>
    <row r="8100">
      <c r="B8100" s="497"/>
      <c r="H8100" s="500"/>
      <c r="O8100" s="500"/>
      <c r="Q8100" s="498" t="s">
        <v>213</v>
      </c>
      <c r="S8100" s="499"/>
    </row>
    <row r="8101">
      <c r="B8101" s="497"/>
      <c r="H8101" s="500"/>
      <c r="O8101" s="500"/>
      <c r="Q8101" s="498" t="s">
        <v>213</v>
      </c>
      <c r="S8101" s="499"/>
    </row>
    <row r="8102">
      <c r="B8102" s="497"/>
      <c r="H8102" s="500"/>
      <c r="O8102" s="500"/>
      <c r="Q8102" s="498" t="s">
        <v>213</v>
      </c>
      <c r="S8102" s="499"/>
    </row>
    <row r="8103">
      <c r="B8103" s="497"/>
      <c r="H8103" s="500"/>
      <c r="O8103" s="500"/>
      <c r="Q8103" s="498" t="s">
        <v>213</v>
      </c>
      <c r="S8103" s="499"/>
    </row>
    <row r="8104">
      <c r="B8104" s="497"/>
      <c r="H8104" s="500"/>
      <c r="O8104" s="500"/>
      <c r="Q8104" s="498" t="s">
        <v>213</v>
      </c>
      <c r="S8104" s="499"/>
    </row>
    <row r="8105">
      <c r="B8105" s="497"/>
      <c r="H8105" s="500"/>
      <c r="O8105" s="500"/>
      <c r="Q8105" s="498" t="s">
        <v>213</v>
      </c>
      <c r="S8105" s="499"/>
    </row>
    <row r="8106">
      <c r="B8106" s="497"/>
      <c r="H8106" s="500"/>
      <c r="O8106" s="500"/>
      <c r="Q8106" s="498" t="s">
        <v>213</v>
      </c>
      <c r="S8106" s="499"/>
    </row>
    <row r="8107">
      <c r="B8107" s="497"/>
      <c r="H8107" s="500"/>
      <c r="O8107" s="500"/>
      <c r="Q8107" s="498" t="s">
        <v>213</v>
      </c>
      <c r="S8107" s="499"/>
    </row>
    <row r="8108">
      <c r="B8108" s="497"/>
      <c r="H8108" s="500"/>
      <c r="O8108" s="500"/>
      <c r="Q8108" s="498" t="s">
        <v>213</v>
      </c>
      <c r="S8108" s="499"/>
    </row>
    <row r="8109">
      <c r="B8109" s="497"/>
      <c r="H8109" s="500"/>
      <c r="O8109" s="500"/>
      <c r="Q8109" s="498" t="s">
        <v>213</v>
      </c>
      <c r="S8109" s="499"/>
    </row>
    <row r="8110">
      <c r="B8110" s="497"/>
      <c r="H8110" s="500"/>
      <c r="O8110" s="500"/>
      <c r="Q8110" s="498" t="s">
        <v>213</v>
      </c>
      <c r="S8110" s="499"/>
    </row>
    <row r="8111">
      <c r="B8111" s="497"/>
      <c r="H8111" s="500"/>
      <c r="O8111" s="500"/>
      <c r="Q8111" s="498" t="s">
        <v>213</v>
      </c>
      <c r="S8111" s="499"/>
    </row>
    <row r="8112">
      <c r="B8112" s="497"/>
      <c r="H8112" s="500"/>
      <c r="O8112" s="500"/>
      <c r="Q8112" s="498" t="s">
        <v>213</v>
      </c>
      <c r="S8112" s="499"/>
    </row>
    <row r="8113">
      <c r="B8113" s="497"/>
      <c r="H8113" s="500"/>
      <c r="O8113" s="500"/>
      <c r="Q8113" s="498" t="s">
        <v>213</v>
      </c>
      <c r="S8113" s="499"/>
    </row>
    <row r="8114">
      <c r="B8114" s="497"/>
      <c r="H8114" s="500"/>
      <c r="O8114" s="500"/>
      <c r="Q8114" s="498" t="s">
        <v>213</v>
      </c>
      <c r="S8114" s="499"/>
    </row>
    <row r="8115">
      <c r="B8115" s="497"/>
      <c r="H8115" s="500"/>
      <c r="O8115" s="500"/>
      <c r="Q8115" s="498" t="s">
        <v>213</v>
      </c>
      <c r="S8115" s="499"/>
    </row>
    <row r="8116">
      <c r="B8116" s="497"/>
      <c r="H8116" s="500"/>
      <c r="O8116" s="500"/>
      <c r="Q8116" s="498" t="s">
        <v>213</v>
      </c>
      <c r="S8116" s="499"/>
    </row>
    <row r="8117">
      <c r="B8117" s="497"/>
      <c r="H8117" s="500"/>
      <c r="O8117" s="500"/>
      <c r="Q8117" s="498" t="s">
        <v>213</v>
      </c>
      <c r="S8117" s="499"/>
    </row>
    <row r="8118">
      <c r="B8118" s="497"/>
      <c r="H8118" s="500"/>
      <c r="O8118" s="500"/>
      <c r="Q8118" s="498" t="s">
        <v>213</v>
      </c>
      <c r="S8118" s="499"/>
    </row>
    <row r="8119">
      <c r="B8119" s="497"/>
      <c r="H8119" s="500"/>
      <c r="O8119" s="500"/>
      <c r="Q8119" s="498" t="s">
        <v>213</v>
      </c>
      <c r="S8119" s="499"/>
    </row>
    <row r="8120">
      <c r="B8120" s="497"/>
      <c r="H8120" s="500"/>
      <c r="O8120" s="500"/>
      <c r="Q8120" s="498" t="s">
        <v>213</v>
      </c>
      <c r="S8120" s="499"/>
    </row>
    <row r="8121">
      <c r="B8121" s="497"/>
      <c r="H8121" s="500"/>
      <c r="O8121" s="500"/>
      <c r="Q8121" s="498" t="s">
        <v>213</v>
      </c>
      <c r="S8121" s="499"/>
    </row>
    <row r="8122">
      <c r="B8122" s="497"/>
      <c r="H8122" s="500"/>
      <c r="O8122" s="500"/>
      <c r="Q8122" s="498" t="s">
        <v>213</v>
      </c>
      <c r="S8122" s="499"/>
    </row>
    <row r="8123">
      <c r="B8123" s="497"/>
      <c r="H8123" s="500"/>
      <c r="O8123" s="500"/>
      <c r="Q8123" s="498" t="s">
        <v>213</v>
      </c>
      <c r="S8123" s="499"/>
    </row>
    <row r="8124">
      <c r="B8124" s="497"/>
      <c r="H8124" s="500"/>
      <c r="O8124" s="500"/>
      <c r="Q8124" s="498" t="s">
        <v>213</v>
      </c>
      <c r="S8124" s="499"/>
    </row>
    <row r="8125">
      <c r="B8125" s="497"/>
      <c r="H8125" s="500"/>
      <c r="O8125" s="500"/>
      <c r="Q8125" s="498" t="s">
        <v>213</v>
      </c>
      <c r="S8125" s="499"/>
    </row>
    <row r="8126">
      <c r="B8126" s="497"/>
      <c r="H8126" s="500"/>
      <c r="O8126" s="500"/>
      <c r="Q8126" s="498" t="s">
        <v>213</v>
      </c>
      <c r="S8126" s="499"/>
    </row>
    <row r="8127">
      <c r="B8127" s="497"/>
      <c r="H8127" s="500"/>
      <c r="O8127" s="500"/>
      <c r="Q8127" s="498" t="s">
        <v>213</v>
      </c>
      <c r="S8127" s="499"/>
    </row>
    <row r="8128">
      <c r="B8128" s="497"/>
      <c r="H8128" s="500"/>
      <c r="O8128" s="500"/>
      <c r="Q8128" s="498" t="s">
        <v>213</v>
      </c>
      <c r="S8128" s="499"/>
    </row>
    <row r="8129">
      <c r="B8129" s="497"/>
      <c r="H8129" s="500"/>
      <c r="O8129" s="500"/>
      <c r="Q8129" s="498" t="s">
        <v>213</v>
      </c>
      <c r="S8129" s="499"/>
    </row>
    <row r="8130">
      <c r="B8130" s="497"/>
      <c r="H8130" s="500"/>
      <c r="O8130" s="500"/>
      <c r="Q8130" s="498" t="s">
        <v>213</v>
      </c>
      <c r="S8130" s="499"/>
    </row>
    <row r="8131">
      <c r="B8131" s="497"/>
      <c r="H8131" s="500"/>
      <c r="O8131" s="500"/>
      <c r="Q8131" s="498" t="s">
        <v>213</v>
      </c>
      <c r="S8131" s="499"/>
    </row>
    <row r="8132">
      <c r="B8132" s="497"/>
      <c r="H8132" s="500"/>
      <c r="O8132" s="500"/>
      <c r="Q8132" s="498" t="s">
        <v>213</v>
      </c>
      <c r="S8132" s="499"/>
    </row>
    <row r="8133">
      <c r="B8133" s="497"/>
      <c r="H8133" s="500"/>
      <c r="O8133" s="500"/>
      <c r="Q8133" s="498" t="s">
        <v>213</v>
      </c>
      <c r="S8133" s="499"/>
    </row>
    <row r="8134">
      <c r="B8134" s="497"/>
      <c r="H8134" s="500"/>
      <c r="O8134" s="500"/>
      <c r="Q8134" s="498" t="s">
        <v>213</v>
      </c>
      <c r="S8134" s="499"/>
    </row>
    <row r="8135">
      <c r="B8135" s="497"/>
      <c r="H8135" s="500"/>
      <c r="O8135" s="500"/>
      <c r="Q8135" s="498" t="s">
        <v>213</v>
      </c>
      <c r="S8135" s="499"/>
    </row>
    <row r="8136">
      <c r="B8136" s="497"/>
      <c r="H8136" s="500"/>
      <c r="O8136" s="500"/>
      <c r="Q8136" s="498" t="s">
        <v>213</v>
      </c>
      <c r="S8136" s="499"/>
    </row>
    <row r="8137">
      <c r="B8137" s="497"/>
      <c r="H8137" s="500"/>
      <c r="O8137" s="500"/>
      <c r="Q8137" s="498" t="s">
        <v>213</v>
      </c>
      <c r="S8137" s="499"/>
    </row>
    <row r="8138">
      <c r="B8138" s="497"/>
      <c r="H8138" s="500"/>
      <c r="O8138" s="500"/>
      <c r="Q8138" s="498" t="s">
        <v>213</v>
      </c>
      <c r="S8138" s="499"/>
    </row>
    <row r="8139">
      <c r="B8139" s="497"/>
      <c r="H8139" s="500"/>
      <c r="O8139" s="500"/>
      <c r="Q8139" s="498" t="s">
        <v>213</v>
      </c>
      <c r="S8139" s="499"/>
    </row>
    <row r="8140">
      <c r="B8140" s="497"/>
      <c r="H8140" s="500"/>
      <c r="O8140" s="500"/>
      <c r="Q8140" s="498" t="s">
        <v>213</v>
      </c>
      <c r="S8140" s="499"/>
    </row>
    <row r="8141">
      <c r="B8141" s="497"/>
      <c r="H8141" s="500"/>
      <c r="O8141" s="500"/>
      <c r="Q8141" s="498" t="s">
        <v>213</v>
      </c>
      <c r="S8141" s="499"/>
    </row>
    <row r="8142">
      <c r="B8142" s="497"/>
      <c r="H8142" s="500"/>
      <c r="O8142" s="500"/>
      <c r="Q8142" s="498" t="s">
        <v>213</v>
      </c>
      <c r="S8142" s="499"/>
    </row>
    <row r="8143">
      <c r="B8143" s="497"/>
      <c r="H8143" s="500"/>
      <c r="O8143" s="500"/>
      <c r="Q8143" s="498" t="s">
        <v>213</v>
      </c>
      <c r="S8143" s="499"/>
    </row>
    <row r="8144">
      <c r="B8144" s="497"/>
      <c r="H8144" s="500"/>
      <c r="O8144" s="500"/>
      <c r="Q8144" s="498" t="s">
        <v>213</v>
      </c>
      <c r="S8144" s="499"/>
    </row>
    <row r="8145">
      <c r="B8145" s="497"/>
      <c r="H8145" s="500"/>
      <c r="O8145" s="500"/>
      <c r="Q8145" s="498" t="s">
        <v>213</v>
      </c>
      <c r="S8145" s="499"/>
    </row>
    <row r="8146">
      <c r="B8146" s="497"/>
      <c r="H8146" s="500"/>
      <c r="O8146" s="500"/>
      <c r="Q8146" s="498" t="s">
        <v>213</v>
      </c>
      <c r="S8146" s="499"/>
    </row>
    <row r="8147">
      <c r="B8147" s="497"/>
      <c r="H8147" s="500"/>
      <c r="O8147" s="500"/>
      <c r="Q8147" s="498" t="s">
        <v>213</v>
      </c>
      <c r="S8147" s="499"/>
    </row>
    <row r="8148">
      <c r="B8148" s="497"/>
      <c r="H8148" s="500"/>
      <c r="O8148" s="500"/>
      <c r="Q8148" s="498" t="s">
        <v>213</v>
      </c>
      <c r="S8148" s="499"/>
    </row>
    <row r="8149">
      <c r="B8149" s="497"/>
      <c r="H8149" s="500"/>
      <c r="O8149" s="500"/>
      <c r="Q8149" s="498" t="s">
        <v>213</v>
      </c>
      <c r="S8149" s="499"/>
    </row>
    <row r="8150">
      <c r="B8150" s="497"/>
      <c r="H8150" s="500"/>
      <c r="O8150" s="500"/>
      <c r="Q8150" s="498" t="s">
        <v>213</v>
      </c>
      <c r="S8150" s="499"/>
    </row>
    <row r="8151">
      <c r="B8151" s="497"/>
      <c r="H8151" s="500"/>
      <c r="O8151" s="500"/>
      <c r="Q8151" s="498" t="s">
        <v>213</v>
      </c>
      <c r="S8151" s="499"/>
    </row>
    <row r="8152">
      <c r="B8152" s="497"/>
      <c r="H8152" s="500"/>
      <c r="O8152" s="500"/>
      <c r="Q8152" s="498" t="s">
        <v>213</v>
      </c>
      <c r="S8152" s="499"/>
    </row>
    <row r="8153">
      <c r="B8153" s="497"/>
      <c r="H8153" s="500"/>
      <c r="O8153" s="500"/>
      <c r="Q8153" s="498" t="s">
        <v>213</v>
      </c>
      <c r="S8153" s="499"/>
    </row>
    <row r="8154">
      <c r="B8154" s="497"/>
      <c r="H8154" s="500"/>
      <c r="O8154" s="500"/>
      <c r="Q8154" s="498" t="s">
        <v>213</v>
      </c>
      <c r="S8154" s="499"/>
    </row>
    <row r="8155">
      <c r="B8155" s="497"/>
      <c r="H8155" s="500"/>
      <c r="O8155" s="500"/>
      <c r="Q8155" s="498" t="s">
        <v>213</v>
      </c>
      <c r="S8155" s="499"/>
    </row>
    <row r="8156">
      <c r="B8156" s="497"/>
      <c r="H8156" s="500"/>
      <c r="O8156" s="500"/>
      <c r="Q8156" s="498" t="s">
        <v>213</v>
      </c>
      <c r="S8156" s="499"/>
    </row>
    <row r="8157">
      <c r="B8157" s="497"/>
      <c r="H8157" s="500"/>
      <c r="O8157" s="500"/>
      <c r="Q8157" s="498" t="s">
        <v>213</v>
      </c>
      <c r="S8157" s="499"/>
    </row>
    <row r="8158">
      <c r="B8158" s="497"/>
      <c r="H8158" s="500"/>
      <c r="O8158" s="500"/>
      <c r="Q8158" s="498" t="s">
        <v>213</v>
      </c>
      <c r="S8158" s="499"/>
    </row>
    <row r="8159">
      <c r="B8159" s="497"/>
      <c r="H8159" s="500"/>
      <c r="O8159" s="500"/>
      <c r="Q8159" s="498" t="s">
        <v>213</v>
      </c>
      <c r="S8159" s="499"/>
    </row>
    <row r="8160">
      <c r="B8160" s="497"/>
      <c r="H8160" s="500"/>
      <c r="O8160" s="500"/>
      <c r="Q8160" s="498" t="s">
        <v>213</v>
      </c>
      <c r="S8160" s="499"/>
    </row>
    <row r="8161">
      <c r="B8161" s="497"/>
      <c r="H8161" s="500"/>
      <c r="O8161" s="500"/>
      <c r="Q8161" s="498" t="s">
        <v>213</v>
      </c>
      <c r="S8161" s="499"/>
    </row>
    <row r="8162">
      <c r="B8162" s="497"/>
      <c r="H8162" s="500"/>
      <c r="O8162" s="500"/>
      <c r="Q8162" s="498" t="s">
        <v>213</v>
      </c>
      <c r="S8162" s="499"/>
    </row>
    <row r="8163">
      <c r="B8163" s="497"/>
      <c r="H8163" s="500"/>
      <c r="O8163" s="500"/>
      <c r="Q8163" s="498" t="s">
        <v>213</v>
      </c>
      <c r="S8163" s="499"/>
    </row>
    <row r="8164">
      <c r="B8164" s="497"/>
      <c r="H8164" s="500"/>
      <c r="O8164" s="500"/>
      <c r="Q8164" s="498" t="s">
        <v>213</v>
      </c>
      <c r="S8164" s="499"/>
    </row>
    <row r="8165">
      <c r="B8165" s="497"/>
      <c r="H8165" s="500"/>
      <c r="O8165" s="500"/>
      <c r="Q8165" s="498" t="s">
        <v>213</v>
      </c>
      <c r="S8165" s="499"/>
    </row>
    <row r="8166">
      <c r="B8166" s="497"/>
      <c r="H8166" s="500"/>
      <c r="O8166" s="500"/>
      <c r="Q8166" s="498" t="s">
        <v>213</v>
      </c>
      <c r="S8166" s="499"/>
    </row>
    <row r="8167">
      <c r="B8167" s="497"/>
      <c r="H8167" s="500"/>
      <c r="O8167" s="500"/>
      <c r="Q8167" s="498" t="s">
        <v>213</v>
      </c>
      <c r="S8167" s="499"/>
    </row>
    <row r="8168">
      <c r="B8168" s="497"/>
      <c r="H8168" s="500"/>
      <c r="O8168" s="500"/>
      <c r="Q8168" s="498" t="s">
        <v>213</v>
      </c>
      <c r="S8168" s="499"/>
    </row>
    <row r="8169">
      <c r="B8169" s="497"/>
      <c r="H8169" s="500"/>
      <c r="O8169" s="500"/>
      <c r="Q8169" s="498" t="s">
        <v>213</v>
      </c>
      <c r="S8169" s="499"/>
    </row>
    <row r="8170">
      <c r="B8170" s="497"/>
      <c r="H8170" s="500"/>
      <c r="O8170" s="500"/>
      <c r="Q8170" s="498" t="s">
        <v>213</v>
      </c>
      <c r="S8170" s="499"/>
    </row>
    <row r="8171">
      <c r="B8171" s="497"/>
      <c r="H8171" s="500"/>
      <c r="O8171" s="500"/>
      <c r="Q8171" s="498" t="s">
        <v>213</v>
      </c>
      <c r="S8171" s="499"/>
    </row>
    <row r="8172">
      <c r="B8172" s="497"/>
      <c r="H8172" s="500"/>
      <c r="O8172" s="500"/>
      <c r="Q8172" s="498" t="s">
        <v>213</v>
      </c>
      <c r="S8172" s="499"/>
    </row>
    <row r="8173">
      <c r="B8173" s="497"/>
      <c r="H8173" s="500"/>
      <c r="O8173" s="500"/>
      <c r="Q8173" s="498" t="s">
        <v>213</v>
      </c>
      <c r="S8173" s="499"/>
    </row>
    <row r="8174">
      <c r="B8174" s="497"/>
      <c r="H8174" s="500"/>
      <c r="O8174" s="500"/>
      <c r="Q8174" s="498" t="s">
        <v>213</v>
      </c>
      <c r="S8174" s="499"/>
    </row>
    <row r="8175">
      <c r="B8175" s="497"/>
      <c r="H8175" s="500"/>
      <c r="O8175" s="500"/>
      <c r="Q8175" s="498" t="s">
        <v>213</v>
      </c>
      <c r="S8175" s="499"/>
    </row>
    <row r="8176">
      <c r="B8176" s="497"/>
      <c r="H8176" s="500"/>
      <c r="O8176" s="500"/>
      <c r="Q8176" s="498" t="s">
        <v>213</v>
      </c>
      <c r="S8176" s="499"/>
    </row>
    <row r="8177">
      <c r="B8177" s="497"/>
      <c r="H8177" s="500"/>
      <c r="O8177" s="500"/>
      <c r="Q8177" s="498" t="s">
        <v>213</v>
      </c>
      <c r="S8177" s="499"/>
    </row>
    <row r="8178">
      <c r="B8178" s="497"/>
      <c r="H8178" s="500"/>
      <c r="O8178" s="500"/>
      <c r="Q8178" s="498" t="s">
        <v>213</v>
      </c>
      <c r="S8178" s="499"/>
    </row>
    <row r="8179">
      <c r="B8179" s="497"/>
      <c r="H8179" s="500"/>
      <c r="O8179" s="500"/>
      <c r="Q8179" s="498" t="s">
        <v>213</v>
      </c>
      <c r="S8179" s="499"/>
    </row>
    <row r="8180">
      <c r="B8180" s="497"/>
      <c r="H8180" s="500"/>
      <c r="O8180" s="500"/>
      <c r="Q8180" s="498" t="s">
        <v>213</v>
      </c>
      <c r="S8180" s="499"/>
    </row>
    <row r="8181">
      <c r="B8181" s="497"/>
      <c r="H8181" s="500"/>
      <c r="O8181" s="500"/>
      <c r="Q8181" s="498" t="s">
        <v>213</v>
      </c>
      <c r="S8181" s="499"/>
    </row>
    <row r="8182">
      <c r="B8182" s="497"/>
      <c r="H8182" s="500"/>
      <c r="O8182" s="500"/>
      <c r="Q8182" s="498" t="s">
        <v>213</v>
      </c>
      <c r="S8182" s="499"/>
    </row>
    <row r="8183">
      <c r="B8183" s="497"/>
      <c r="H8183" s="500"/>
      <c r="O8183" s="500"/>
      <c r="Q8183" s="498" t="s">
        <v>213</v>
      </c>
      <c r="S8183" s="499"/>
    </row>
    <row r="8184">
      <c r="B8184" s="497"/>
      <c r="H8184" s="500"/>
      <c r="O8184" s="500"/>
      <c r="Q8184" s="498" t="s">
        <v>213</v>
      </c>
      <c r="S8184" s="499"/>
    </row>
    <row r="8185">
      <c r="B8185" s="497"/>
      <c r="H8185" s="500"/>
      <c r="O8185" s="500"/>
      <c r="Q8185" s="498" t="s">
        <v>213</v>
      </c>
      <c r="S8185" s="499"/>
    </row>
    <row r="8186">
      <c r="B8186" s="497"/>
      <c r="H8186" s="500"/>
      <c r="O8186" s="500"/>
      <c r="Q8186" s="498" t="s">
        <v>213</v>
      </c>
      <c r="S8186" s="499"/>
    </row>
    <row r="8187">
      <c r="B8187" s="497"/>
      <c r="H8187" s="500"/>
      <c r="O8187" s="500"/>
      <c r="Q8187" s="498" t="s">
        <v>213</v>
      </c>
      <c r="S8187" s="499"/>
    </row>
    <row r="8188">
      <c r="B8188" s="497"/>
      <c r="H8188" s="500"/>
      <c r="O8188" s="500"/>
      <c r="Q8188" s="498" t="s">
        <v>213</v>
      </c>
      <c r="S8188" s="499"/>
    </row>
    <row r="8189">
      <c r="B8189" s="497"/>
      <c r="H8189" s="500"/>
      <c r="O8189" s="500"/>
      <c r="Q8189" s="498" t="s">
        <v>213</v>
      </c>
      <c r="S8189" s="499"/>
    </row>
    <row r="8190">
      <c r="B8190" s="497"/>
      <c r="H8190" s="500"/>
      <c r="O8190" s="500"/>
      <c r="Q8190" s="498" t="s">
        <v>213</v>
      </c>
      <c r="S8190" s="499"/>
    </row>
    <row r="8191">
      <c r="B8191" s="497"/>
      <c r="H8191" s="500"/>
      <c r="O8191" s="500"/>
      <c r="Q8191" s="498" t="s">
        <v>213</v>
      </c>
      <c r="S8191" s="499"/>
    </row>
    <row r="8192">
      <c r="B8192" s="497"/>
      <c r="H8192" s="500"/>
      <c r="O8192" s="500"/>
      <c r="Q8192" s="498" t="s">
        <v>213</v>
      </c>
      <c r="S8192" s="499"/>
    </row>
    <row r="8193">
      <c r="B8193" s="497"/>
      <c r="H8193" s="500"/>
      <c r="O8193" s="500"/>
      <c r="Q8193" s="498" t="s">
        <v>213</v>
      </c>
      <c r="S8193" s="499"/>
    </row>
    <row r="8194">
      <c r="B8194" s="497"/>
      <c r="H8194" s="500"/>
      <c r="O8194" s="500"/>
      <c r="Q8194" s="498" t="s">
        <v>213</v>
      </c>
      <c r="S8194" s="499"/>
    </row>
    <row r="8195">
      <c r="B8195" s="497"/>
      <c r="H8195" s="500"/>
      <c r="O8195" s="500"/>
      <c r="Q8195" s="498" t="s">
        <v>213</v>
      </c>
      <c r="S8195" s="499"/>
    </row>
    <row r="8196">
      <c r="B8196" s="497"/>
      <c r="H8196" s="500"/>
      <c r="O8196" s="500"/>
      <c r="Q8196" s="498" t="s">
        <v>213</v>
      </c>
      <c r="S8196" s="499"/>
    </row>
    <row r="8197">
      <c r="B8197" s="497"/>
      <c r="H8197" s="500"/>
      <c r="O8197" s="500"/>
      <c r="Q8197" s="498" t="s">
        <v>213</v>
      </c>
      <c r="S8197" s="499"/>
    </row>
    <row r="8198">
      <c r="B8198" s="497"/>
      <c r="H8198" s="500"/>
      <c r="O8198" s="500"/>
      <c r="Q8198" s="498" t="s">
        <v>213</v>
      </c>
      <c r="S8198" s="499"/>
    </row>
    <row r="8199">
      <c r="B8199" s="497"/>
      <c r="H8199" s="500"/>
      <c r="O8199" s="500"/>
      <c r="Q8199" s="498" t="s">
        <v>213</v>
      </c>
      <c r="S8199" s="499"/>
    </row>
    <row r="8200">
      <c r="B8200" s="497"/>
      <c r="H8200" s="500"/>
      <c r="O8200" s="500"/>
      <c r="Q8200" s="498" t="s">
        <v>213</v>
      </c>
      <c r="S8200" s="499"/>
    </row>
    <row r="8201">
      <c r="B8201" s="497"/>
      <c r="H8201" s="500"/>
      <c r="O8201" s="500"/>
      <c r="Q8201" s="498" t="s">
        <v>213</v>
      </c>
      <c r="S8201" s="499"/>
    </row>
    <row r="8202">
      <c r="B8202" s="497"/>
      <c r="H8202" s="500"/>
      <c r="O8202" s="500"/>
      <c r="Q8202" s="498" t="s">
        <v>213</v>
      </c>
      <c r="S8202" s="499"/>
    </row>
    <row r="8203">
      <c r="B8203" s="497"/>
      <c r="H8203" s="500"/>
      <c r="O8203" s="500"/>
      <c r="Q8203" s="498" t="s">
        <v>213</v>
      </c>
      <c r="S8203" s="499"/>
    </row>
    <row r="8204">
      <c r="B8204" s="497"/>
      <c r="H8204" s="500"/>
      <c r="O8204" s="500"/>
      <c r="Q8204" s="498" t="s">
        <v>213</v>
      </c>
      <c r="S8204" s="499"/>
    </row>
    <row r="8205">
      <c r="B8205" s="497"/>
      <c r="H8205" s="500"/>
      <c r="O8205" s="500"/>
      <c r="Q8205" s="498" t="s">
        <v>213</v>
      </c>
      <c r="S8205" s="499"/>
    </row>
    <row r="8206">
      <c r="B8206" s="497"/>
      <c r="H8206" s="500"/>
      <c r="O8206" s="500"/>
      <c r="Q8206" s="498" t="s">
        <v>213</v>
      </c>
      <c r="S8206" s="499"/>
    </row>
    <row r="8207">
      <c r="B8207" s="497"/>
      <c r="H8207" s="500"/>
      <c r="O8207" s="500"/>
      <c r="Q8207" s="498" t="s">
        <v>213</v>
      </c>
      <c r="S8207" s="499"/>
    </row>
    <row r="8208">
      <c r="B8208" s="497"/>
      <c r="H8208" s="500"/>
      <c r="O8208" s="500"/>
      <c r="Q8208" s="498" t="s">
        <v>213</v>
      </c>
      <c r="S8208" s="499"/>
    </row>
    <row r="8209">
      <c r="B8209" s="497"/>
      <c r="H8209" s="500"/>
      <c r="O8209" s="500"/>
      <c r="Q8209" s="498" t="s">
        <v>213</v>
      </c>
      <c r="S8209" s="499"/>
    </row>
    <row r="8210">
      <c r="B8210" s="497"/>
      <c r="H8210" s="500"/>
      <c r="O8210" s="500"/>
      <c r="Q8210" s="498" t="s">
        <v>213</v>
      </c>
      <c r="S8210" s="499"/>
    </row>
    <row r="8211">
      <c r="B8211" s="497"/>
      <c r="H8211" s="500"/>
      <c r="O8211" s="500"/>
      <c r="Q8211" s="498" t="s">
        <v>213</v>
      </c>
      <c r="S8211" s="499"/>
    </row>
    <row r="8212">
      <c r="B8212" s="497"/>
      <c r="H8212" s="500"/>
      <c r="O8212" s="500"/>
      <c r="Q8212" s="498" t="s">
        <v>213</v>
      </c>
      <c r="S8212" s="499"/>
    </row>
    <row r="8213">
      <c r="B8213" s="497"/>
      <c r="H8213" s="500"/>
      <c r="O8213" s="500"/>
      <c r="Q8213" s="498" t="s">
        <v>213</v>
      </c>
      <c r="S8213" s="499"/>
    </row>
    <row r="8214">
      <c r="B8214" s="497"/>
      <c r="H8214" s="500"/>
      <c r="O8214" s="500"/>
      <c r="Q8214" s="498" t="s">
        <v>213</v>
      </c>
      <c r="S8214" s="499"/>
    </row>
    <row r="8215">
      <c r="B8215" s="497"/>
      <c r="H8215" s="500"/>
      <c r="O8215" s="500"/>
      <c r="Q8215" s="498" t="s">
        <v>213</v>
      </c>
      <c r="S8215" s="499"/>
    </row>
    <row r="8216">
      <c r="B8216" s="497"/>
      <c r="H8216" s="500"/>
      <c r="O8216" s="500"/>
      <c r="Q8216" s="498" t="s">
        <v>213</v>
      </c>
      <c r="S8216" s="499"/>
    </row>
    <row r="8217">
      <c r="B8217" s="497"/>
      <c r="H8217" s="500"/>
      <c r="O8217" s="500"/>
      <c r="Q8217" s="498" t="s">
        <v>213</v>
      </c>
      <c r="S8217" s="499"/>
    </row>
    <row r="8218">
      <c r="B8218" s="497"/>
      <c r="H8218" s="500"/>
      <c r="O8218" s="500"/>
      <c r="Q8218" s="498" t="s">
        <v>213</v>
      </c>
      <c r="S8218" s="499"/>
    </row>
    <row r="8219">
      <c r="B8219" s="497"/>
      <c r="H8219" s="500"/>
      <c r="O8219" s="500"/>
      <c r="Q8219" s="498" t="s">
        <v>213</v>
      </c>
      <c r="S8219" s="499"/>
    </row>
    <row r="8220">
      <c r="B8220" s="497"/>
      <c r="H8220" s="500"/>
      <c r="O8220" s="500"/>
      <c r="Q8220" s="498" t="s">
        <v>213</v>
      </c>
      <c r="S8220" s="499"/>
    </row>
    <row r="8221">
      <c r="B8221" s="497"/>
      <c r="H8221" s="500"/>
      <c r="O8221" s="500"/>
      <c r="Q8221" s="498" t="s">
        <v>213</v>
      </c>
      <c r="S8221" s="499"/>
    </row>
    <row r="8222">
      <c r="B8222" s="497"/>
      <c r="H8222" s="500"/>
      <c r="O8222" s="500"/>
      <c r="Q8222" s="498" t="s">
        <v>213</v>
      </c>
      <c r="S8222" s="499"/>
    </row>
    <row r="8223">
      <c r="B8223" s="497"/>
      <c r="H8223" s="500"/>
      <c r="O8223" s="500"/>
      <c r="Q8223" s="498" t="s">
        <v>213</v>
      </c>
      <c r="S8223" s="499"/>
    </row>
    <row r="8224">
      <c r="B8224" s="497"/>
      <c r="H8224" s="500"/>
      <c r="O8224" s="500"/>
      <c r="Q8224" s="498" t="s">
        <v>213</v>
      </c>
      <c r="S8224" s="499"/>
    </row>
    <row r="8225">
      <c r="B8225" s="497"/>
      <c r="H8225" s="500"/>
      <c r="O8225" s="500"/>
      <c r="Q8225" s="498" t="s">
        <v>213</v>
      </c>
      <c r="S8225" s="499"/>
    </row>
    <row r="8226">
      <c r="B8226" s="497"/>
      <c r="H8226" s="500"/>
      <c r="O8226" s="500"/>
      <c r="Q8226" s="498" t="s">
        <v>213</v>
      </c>
      <c r="S8226" s="499"/>
    </row>
    <row r="8227">
      <c r="B8227" s="497"/>
      <c r="H8227" s="500"/>
      <c r="O8227" s="500"/>
      <c r="Q8227" s="498" t="s">
        <v>213</v>
      </c>
      <c r="S8227" s="499"/>
    </row>
    <row r="8228">
      <c r="B8228" s="497"/>
      <c r="H8228" s="500"/>
      <c r="O8228" s="500"/>
      <c r="Q8228" s="498" t="s">
        <v>213</v>
      </c>
      <c r="S8228" s="499"/>
    </row>
    <row r="8229">
      <c r="B8229" s="497"/>
      <c r="H8229" s="500"/>
      <c r="O8229" s="500"/>
      <c r="Q8229" s="498" t="s">
        <v>213</v>
      </c>
      <c r="S8229" s="499"/>
    </row>
    <row r="8230">
      <c r="B8230" s="497"/>
      <c r="H8230" s="500"/>
      <c r="O8230" s="500"/>
      <c r="Q8230" s="498" t="s">
        <v>213</v>
      </c>
      <c r="S8230" s="499"/>
    </row>
    <row r="8231">
      <c r="B8231" s="497"/>
      <c r="H8231" s="500"/>
      <c r="O8231" s="500"/>
      <c r="Q8231" s="498" t="s">
        <v>213</v>
      </c>
      <c r="S8231" s="499"/>
    </row>
    <row r="8232">
      <c r="B8232" s="497"/>
      <c r="H8232" s="500"/>
      <c r="O8232" s="500"/>
      <c r="Q8232" s="498" t="s">
        <v>213</v>
      </c>
      <c r="S8232" s="499"/>
    </row>
    <row r="8233">
      <c r="B8233" s="497"/>
      <c r="H8233" s="500"/>
      <c r="O8233" s="500"/>
      <c r="Q8233" s="498" t="s">
        <v>213</v>
      </c>
      <c r="S8233" s="499"/>
    </row>
    <row r="8234">
      <c r="B8234" s="497"/>
      <c r="H8234" s="500"/>
      <c r="O8234" s="500"/>
      <c r="Q8234" s="498" t="s">
        <v>213</v>
      </c>
      <c r="S8234" s="499"/>
    </row>
    <row r="8235">
      <c r="B8235" s="497"/>
      <c r="H8235" s="500"/>
      <c r="O8235" s="500"/>
      <c r="Q8235" s="498" t="s">
        <v>213</v>
      </c>
      <c r="S8235" s="499"/>
    </row>
    <row r="8236">
      <c r="B8236" s="497"/>
      <c r="H8236" s="500"/>
      <c r="O8236" s="500"/>
      <c r="Q8236" s="498" t="s">
        <v>213</v>
      </c>
      <c r="S8236" s="499"/>
    </row>
    <row r="8237">
      <c r="B8237" s="497"/>
      <c r="H8237" s="500"/>
      <c r="O8237" s="500"/>
      <c r="Q8237" s="498" t="s">
        <v>213</v>
      </c>
      <c r="S8237" s="499"/>
    </row>
    <row r="8238">
      <c r="B8238" s="497"/>
      <c r="H8238" s="500"/>
      <c r="O8238" s="500"/>
      <c r="Q8238" s="498" t="s">
        <v>213</v>
      </c>
      <c r="S8238" s="499"/>
    </row>
    <row r="8239">
      <c r="B8239" s="497"/>
      <c r="H8239" s="500"/>
      <c r="O8239" s="500"/>
      <c r="Q8239" s="498" t="s">
        <v>213</v>
      </c>
      <c r="S8239" s="499"/>
    </row>
    <row r="8240">
      <c r="B8240" s="497"/>
      <c r="H8240" s="500"/>
      <c r="O8240" s="500"/>
      <c r="Q8240" s="498" t="s">
        <v>213</v>
      </c>
      <c r="S8240" s="499"/>
    </row>
    <row r="8241">
      <c r="B8241" s="497"/>
      <c r="H8241" s="500"/>
      <c r="O8241" s="500"/>
      <c r="Q8241" s="498" t="s">
        <v>213</v>
      </c>
      <c r="S8241" s="499"/>
    </row>
    <row r="8242">
      <c r="B8242" s="497"/>
      <c r="H8242" s="500"/>
      <c r="O8242" s="500"/>
      <c r="Q8242" s="498" t="s">
        <v>213</v>
      </c>
      <c r="S8242" s="499"/>
    </row>
    <row r="8243">
      <c r="B8243" s="497"/>
      <c r="H8243" s="500"/>
      <c r="O8243" s="500"/>
      <c r="Q8243" s="498" t="s">
        <v>213</v>
      </c>
      <c r="S8243" s="499"/>
    </row>
    <row r="8244">
      <c r="B8244" s="497"/>
      <c r="H8244" s="500"/>
      <c r="O8244" s="500"/>
      <c r="Q8244" s="498" t="s">
        <v>213</v>
      </c>
      <c r="S8244" s="499"/>
    </row>
    <row r="8245">
      <c r="B8245" s="497"/>
      <c r="H8245" s="500"/>
      <c r="O8245" s="500"/>
      <c r="Q8245" s="498" t="s">
        <v>213</v>
      </c>
      <c r="S8245" s="499"/>
    </row>
    <row r="8246">
      <c r="B8246" s="497"/>
      <c r="H8246" s="500"/>
      <c r="O8246" s="500"/>
      <c r="Q8246" s="498" t="s">
        <v>213</v>
      </c>
      <c r="S8246" s="499"/>
    </row>
    <row r="8247">
      <c r="B8247" s="497"/>
      <c r="H8247" s="500"/>
      <c r="O8247" s="500"/>
      <c r="Q8247" s="498" t="s">
        <v>213</v>
      </c>
      <c r="S8247" s="499"/>
    </row>
    <row r="8248">
      <c r="B8248" s="497"/>
      <c r="H8248" s="500"/>
      <c r="O8248" s="500"/>
      <c r="Q8248" s="498" t="s">
        <v>213</v>
      </c>
      <c r="S8248" s="499"/>
    </row>
    <row r="8249">
      <c r="B8249" s="497"/>
      <c r="H8249" s="500"/>
      <c r="O8249" s="500"/>
      <c r="Q8249" s="498" t="s">
        <v>213</v>
      </c>
      <c r="S8249" s="499"/>
    </row>
    <row r="8250">
      <c r="B8250" s="497"/>
      <c r="H8250" s="500"/>
      <c r="O8250" s="500"/>
      <c r="Q8250" s="498" t="s">
        <v>213</v>
      </c>
      <c r="S8250" s="499"/>
    </row>
    <row r="8251">
      <c r="B8251" s="497"/>
      <c r="H8251" s="500"/>
      <c r="O8251" s="500"/>
      <c r="Q8251" s="498" t="s">
        <v>213</v>
      </c>
      <c r="S8251" s="499"/>
    </row>
    <row r="8252">
      <c r="B8252" s="497"/>
      <c r="H8252" s="500"/>
      <c r="O8252" s="500"/>
      <c r="Q8252" s="498" t="s">
        <v>213</v>
      </c>
      <c r="S8252" s="499"/>
    </row>
    <row r="8253">
      <c r="B8253" s="497"/>
      <c r="H8253" s="500"/>
      <c r="O8253" s="500"/>
      <c r="Q8253" s="498" t="s">
        <v>213</v>
      </c>
      <c r="S8253" s="499"/>
    </row>
    <row r="8254">
      <c r="B8254" s="497"/>
      <c r="H8254" s="500"/>
      <c r="O8254" s="500"/>
      <c r="Q8254" s="498" t="s">
        <v>213</v>
      </c>
      <c r="S8254" s="499"/>
    </row>
    <row r="8255">
      <c r="B8255" s="497"/>
      <c r="H8255" s="500"/>
      <c r="O8255" s="500"/>
      <c r="Q8255" s="498" t="s">
        <v>213</v>
      </c>
      <c r="S8255" s="499"/>
    </row>
    <row r="8256">
      <c r="B8256" s="497"/>
      <c r="H8256" s="500"/>
      <c r="O8256" s="500"/>
      <c r="Q8256" s="498" t="s">
        <v>213</v>
      </c>
      <c r="S8256" s="499"/>
    </row>
    <row r="8257">
      <c r="B8257" s="497"/>
      <c r="H8257" s="500"/>
      <c r="O8257" s="500"/>
      <c r="Q8257" s="498" t="s">
        <v>213</v>
      </c>
      <c r="S8257" s="499"/>
    </row>
    <row r="8258">
      <c r="B8258" s="497"/>
      <c r="H8258" s="500"/>
      <c r="O8258" s="500"/>
      <c r="Q8258" s="498" t="s">
        <v>213</v>
      </c>
      <c r="S8258" s="499"/>
    </row>
    <row r="8259">
      <c r="B8259" s="497"/>
      <c r="H8259" s="500"/>
      <c r="O8259" s="500"/>
      <c r="Q8259" s="498" t="s">
        <v>213</v>
      </c>
      <c r="S8259" s="499"/>
    </row>
    <row r="8260">
      <c r="B8260" s="497"/>
      <c r="H8260" s="500"/>
      <c r="O8260" s="500"/>
      <c r="Q8260" s="498" t="s">
        <v>213</v>
      </c>
      <c r="S8260" s="499"/>
    </row>
    <row r="8261">
      <c r="B8261" s="497"/>
      <c r="H8261" s="500"/>
      <c r="O8261" s="500"/>
      <c r="Q8261" s="498" t="s">
        <v>213</v>
      </c>
      <c r="S8261" s="499"/>
    </row>
    <row r="8262">
      <c r="B8262" s="497"/>
      <c r="H8262" s="500"/>
      <c r="O8262" s="500"/>
      <c r="Q8262" s="498" t="s">
        <v>213</v>
      </c>
      <c r="S8262" s="499"/>
    </row>
    <row r="8263">
      <c r="B8263" s="497"/>
      <c r="H8263" s="500"/>
      <c r="O8263" s="500"/>
      <c r="Q8263" s="498" t="s">
        <v>213</v>
      </c>
      <c r="S8263" s="499"/>
    </row>
    <row r="8264">
      <c r="B8264" s="497"/>
      <c r="H8264" s="500"/>
      <c r="O8264" s="500"/>
      <c r="Q8264" s="498" t="s">
        <v>213</v>
      </c>
      <c r="S8264" s="499"/>
    </row>
    <row r="8265">
      <c r="B8265" s="497"/>
      <c r="H8265" s="500"/>
      <c r="O8265" s="500"/>
      <c r="Q8265" s="498" t="s">
        <v>213</v>
      </c>
      <c r="S8265" s="499"/>
    </row>
    <row r="8266">
      <c r="B8266" s="497"/>
      <c r="H8266" s="500"/>
      <c r="O8266" s="500"/>
      <c r="Q8266" s="498" t="s">
        <v>213</v>
      </c>
      <c r="S8266" s="499"/>
    </row>
    <row r="8267">
      <c r="B8267" s="497"/>
      <c r="H8267" s="500"/>
      <c r="O8267" s="500"/>
      <c r="Q8267" s="498" t="s">
        <v>213</v>
      </c>
      <c r="S8267" s="499"/>
    </row>
    <row r="8268">
      <c r="B8268" s="497"/>
      <c r="H8268" s="500"/>
      <c r="O8268" s="500"/>
      <c r="Q8268" s="498" t="s">
        <v>213</v>
      </c>
      <c r="S8268" s="499"/>
    </row>
    <row r="8269">
      <c r="B8269" s="497"/>
      <c r="H8269" s="500"/>
      <c r="O8269" s="500"/>
      <c r="Q8269" s="498" t="s">
        <v>213</v>
      </c>
      <c r="S8269" s="499"/>
    </row>
    <row r="8270">
      <c r="B8270" s="497"/>
      <c r="H8270" s="500"/>
      <c r="O8270" s="500"/>
      <c r="Q8270" s="498" t="s">
        <v>213</v>
      </c>
      <c r="S8270" s="499"/>
    </row>
    <row r="8271">
      <c r="B8271" s="497"/>
      <c r="H8271" s="500"/>
      <c r="O8271" s="500"/>
      <c r="Q8271" s="498" t="s">
        <v>213</v>
      </c>
      <c r="S8271" s="499"/>
    </row>
    <row r="8272">
      <c r="B8272" s="497"/>
      <c r="H8272" s="500"/>
      <c r="O8272" s="500"/>
      <c r="Q8272" s="498" t="s">
        <v>213</v>
      </c>
      <c r="S8272" s="499"/>
    </row>
    <row r="8273">
      <c r="B8273" s="497"/>
      <c r="H8273" s="500"/>
      <c r="O8273" s="500"/>
      <c r="Q8273" s="498" t="s">
        <v>213</v>
      </c>
      <c r="S8273" s="499"/>
    </row>
    <row r="8274">
      <c r="B8274" s="497"/>
      <c r="H8274" s="500"/>
      <c r="O8274" s="500"/>
      <c r="Q8274" s="498" t="s">
        <v>213</v>
      </c>
      <c r="S8274" s="499"/>
    </row>
    <row r="8275">
      <c r="B8275" s="497"/>
      <c r="H8275" s="500"/>
      <c r="O8275" s="500"/>
      <c r="Q8275" s="498" t="s">
        <v>213</v>
      </c>
      <c r="S8275" s="499"/>
    </row>
    <row r="8276">
      <c r="B8276" s="497"/>
      <c r="H8276" s="500"/>
      <c r="O8276" s="500"/>
      <c r="Q8276" s="498" t="s">
        <v>213</v>
      </c>
      <c r="S8276" s="499"/>
    </row>
    <row r="8277">
      <c r="B8277" s="497"/>
      <c r="H8277" s="500"/>
      <c r="O8277" s="500"/>
      <c r="Q8277" s="498" t="s">
        <v>213</v>
      </c>
      <c r="S8277" s="499"/>
    </row>
    <row r="8278">
      <c r="B8278" s="497"/>
      <c r="H8278" s="500"/>
      <c r="O8278" s="500"/>
      <c r="Q8278" s="498" t="s">
        <v>213</v>
      </c>
      <c r="S8278" s="499"/>
    </row>
    <row r="8279">
      <c r="B8279" s="497"/>
      <c r="H8279" s="500"/>
      <c r="O8279" s="500"/>
      <c r="Q8279" s="498" t="s">
        <v>213</v>
      </c>
      <c r="S8279" s="499"/>
    </row>
    <row r="8280">
      <c r="B8280" s="497"/>
      <c r="H8280" s="500"/>
      <c r="O8280" s="500"/>
      <c r="Q8280" s="498" t="s">
        <v>213</v>
      </c>
      <c r="S8280" s="499"/>
    </row>
    <row r="8281">
      <c r="B8281" s="497"/>
      <c r="H8281" s="500"/>
      <c r="O8281" s="500"/>
      <c r="Q8281" s="498" t="s">
        <v>213</v>
      </c>
      <c r="S8281" s="499"/>
    </row>
    <row r="8282">
      <c r="B8282" s="497"/>
      <c r="H8282" s="500"/>
      <c r="O8282" s="500"/>
      <c r="Q8282" s="498" t="s">
        <v>213</v>
      </c>
      <c r="S8282" s="499"/>
    </row>
    <row r="8283">
      <c r="B8283" s="497"/>
      <c r="H8283" s="500"/>
      <c r="O8283" s="500"/>
      <c r="Q8283" s="498" t="s">
        <v>213</v>
      </c>
      <c r="S8283" s="499"/>
    </row>
    <row r="8284">
      <c r="B8284" s="497"/>
      <c r="H8284" s="500"/>
      <c r="O8284" s="500"/>
      <c r="Q8284" s="498" t="s">
        <v>213</v>
      </c>
      <c r="S8284" s="499"/>
    </row>
    <row r="8285">
      <c r="B8285" s="497"/>
      <c r="H8285" s="500"/>
      <c r="O8285" s="500"/>
      <c r="Q8285" s="498" t="s">
        <v>213</v>
      </c>
      <c r="S8285" s="499"/>
    </row>
    <row r="8286">
      <c r="B8286" s="497"/>
      <c r="H8286" s="500"/>
      <c r="O8286" s="500"/>
      <c r="Q8286" s="498" t="s">
        <v>213</v>
      </c>
      <c r="S8286" s="499"/>
    </row>
    <row r="8287">
      <c r="B8287" s="497"/>
      <c r="H8287" s="500"/>
      <c r="O8287" s="500"/>
      <c r="Q8287" s="498" t="s">
        <v>213</v>
      </c>
      <c r="S8287" s="499"/>
    </row>
    <row r="8288">
      <c r="B8288" s="497"/>
      <c r="H8288" s="500"/>
      <c r="O8288" s="500"/>
      <c r="Q8288" s="498" t="s">
        <v>213</v>
      </c>
      <c r="S8288" s="499"/>
    </row>
    <row r="8289">
      <c r="B8289" s="497"/>
      <c r="H8289" s="500"/>
      <c r="O8289" s="500"/>
      <c r="Q8289" s="498" t="s">
        <v>213</v>
      </c>
      <c r="S8289" s="499"/>
    </row>
    <row r="8290">
      <c r="B8290" s="497"/>
      <c r="H8290" s="500"/>
      <c r="O8290" s="500"/>
      <c r="Q8290" s="498" t="s">
        <v>213</v>
      </c>
      <c r="S8290" s="499"/>
    </row>
    <row r="8291">
      <c r="B8291" s="497"/>
      <c r="H8291" s="500"/>
      <c r="O8291" s="500"/>
      <c r="Q8291" s="498" t="s">
        <v>213</v>
      </c>
      <c r="S8291" s="499"/>
    </row>
    <row r="8292">
      <c r="B8292" s="497"/>
      <c r="H8292" s="500"/>
      <c r="O8292" s="500"/>
      <c r="Q8292" s="498" t="s">
        <v>213</v>
      </c>
      <c r="S8292" s="499"/>
    </row>
    <row r="8293">
      <c r="B8293" s="497"/>
      <c r="H8293" s="500"/>
      <c r="O8293" s="500"/>
      <c r="Q8293" s="498" t="s">
        <v>213</v>
      </c>
      <c r="S8293" s="499"/>
    </row>
    <row r="8294">
      <c r="B8294" s="497"/>
      <c r="H8294" s="500"/>
      <c r="O8294" s="500"/>
      <c r="Q8294" s="498" t="s">
        <v>213</v>
      </c>
      <c r="S8294" s="499"/>
    </row>
    <row r="8295">
      <c r="B8295" s="497"/>
      <c r="H8295" s="500"/>
      <c r="O8295" s="500"/>
      <c r="Q8295" s="498" t="s">
        <v>213</v>
      </c>
      <c r="S8295" s="499"/>
    </row>
    <row r="8296">
      <c r="B8296" s="497"/>
      <c r="H8296" s="500"/>
      <c r="O8296" s="500"/>
      <c r="Q8296" s="498" t="s">
        <v>213</v>
      </c>
      <c r="S8296" s="499"/>
    </row>
    <row r="8297">
      <c r="B8297" s="497"/>
      <c r="H8297" s="500"/>
      <c r="O8297" s="500"/>
      <c r="Q8297" s="498" t="s">
        <v>213</v>
      </c>
      <c r="S8297" s="499"/>
    </row>
    <row r="8298">
      <c r="B8298" s="497"/>
      <c r="H8298" s="500"/>
      <c r="O8298" s="500"/>
      <c r="Q8298" s="498" t="s">
        <v>213</v>
      </c>
      <c r="S8298" s="499"/>
    </row>
    <row r="8299">
      <c r="B8299" s="497"/>
      <c r="H8299" s="500"/>
      <c r="O8299" s="500"/>
      <c r="Q8299" s="498" t="s">
        <v>213</v>
      </c>
      <c r="S8299" s="499"/>
    </row>
    <row r="8300">
      <c r="B8300" s="497"/>
      <c r="H8300" s="500"/>
      <c r="O8300" s="500"/>
      <c r="Q8300" s="498" t="s">
        <v>213</v>
      </c>
      <c r="S8300" s="499"/>
    </row>
    <row r="8301">
      <c r="B8301" s="497"/>
      <c r="H8301" s="500"/>
      <c r="O8301" s="500"/>
      <c r="Q8301" s="498" t="s">
        <v>213</v>
      </c>
      <c r="S8301" s="499"/>
    </row>
    <row r="8302">
      <c r="B8302" s="497"/>
      <c r="H8302" s="500"/>
      <c r="O8302" s="500"/>
      <c r="Q8302" s="498" t="s">
        <v>213</v>
      </c>
      <c r="S8302" s="499"/>
    </row>
    <row r="8303">
      <c r="B8303" s="497"/>
      <c r="H8303" s="500"/>
      <c r="O8303" s="500"/>
      <c r="Q8303" s="498" t="s">
        <v>213</v>
      </c>
      <c r="S8303" s="499"/>
    </row>
    <row r="8304">
      <c r="B8304" s="497"/>
      <c r="H8304" s="500"/>
      <c r="O8304" s="500"/>
      <c r="Q8304" s="498" t="s">
        <v>213</v>
      </c>
      <c r="S8304" s="499"/>
    </row>
    <row r="8305">
      <c r="B8305" s="497"/>
      <c r="H8305" s="500"/>
      <c r="O8305" s="500"/>
      <c r="Q8305" s="498" t="s">
        <v>213</v>
      </c>
      <c r="S8305" s="499"/>
    </row>
    <row r="8306">
      <c r="B8306" s="497"/>
      <c r="H8306" s="500"/>
      <c r="O8306" s="500"/>
      <c r="Q8306" s="498" t="s">
        <v>213</v>
      </c>
      <c r="S8306" s="499"/>
    </row>
    <row r="8307">
      <c r="B8307" s="497"/>
      <c r="H8307" s="500"/>
      <c r="O8307" s="500"/>
      <c r="Q8307" s="498" t="s">
        <v>213</v>
      </c>
      <c r="S8307" s="499"/>
    </row>
    <row r="8308">
      <c r="B8308" s="497"/>
      <c r="H8308" s="500"/>
      <c r="O8308" s="500"/>
      <c r="Q8308" s="498" t="s">
        <v>213</v>
      </c>
      <c r="S8308" s="499"/>
    </row>
    <row r="8309">
      <c r="B8309" s="497"/>
      <c r="H8309" s="500"/>
      <c r="O8309" s="500"/>
      <c r="Q8309" s="498" t="s">
        <v>213</v>
      </c>
      <c r="S8309" s="499"/>
    </row>
    <row r="8310">
      <c r="B8310" s="497"/>
      <c r="H8310" s="500"/>
      <c r="O8310" s="500"/>
      <c r="Q8310" s="498" t="s">
        <v>213</v>
      </c>
      <c r="S8310" s="499"/>
    </row>
    <row r="8311">
      <c r="B8311" s="497"/>
      <c r="H8311" s="500"/>
      <c r="O8311" s="500"/>
      <c r="Q8311" s="498" t="s">
        <v>213</v>
      </c>
      <c r="S8311" s="499"/>
    </row>
    <row r="8312">
      <c r="B8312" s="497"/>
      <c r="H8312" s="500"/>
      <c r="O8312" s="500"/>
      <c r="Q8312" s="498" t="s">
        <v>213</v>
      </c>
      <c r="S8312" s="499"/>
    </row>
    <row r="8313">
      <c r="B8313" s="497"/>
      <c r="H8313" s="500"/>
      <c r="O8313" s="500"/>
      <c r="Q8313" s="498" t="s">
        <v>213</v>
      </c>
      <c r="S8313" s="499"/>
    </row>
    <row r="8314">
      <c r="B8314" s="497"/>
      <c r="H8314" s="500"/>
      <c r="O8314" s="500"/>
      <c r="Q8314" s="498" t="s">
        <v>213</v>
      </c>
      <c r="S8314" s="499"/>
    </row>
    <row r="8315">
      <c r="B8315" s="497"/>
      <c r="H8315" s="500"/>
      <c r="O8315" s="500"/>
      <c r="Q8315" s="498" t="s">
        <v>213</v>
      </c>
      <c r="S8315" s="499"/>
    </row>
    <row r="8316">
      <c r="B8316" s="497"/>
      <c r="H8316" s="500"/>
      <c r="O8316" s="500"/>
      <c r="Q8316" s="498" t="s">
        <v>213</v>
      </c>
      <c r="S8316" s="499"/>
    </row>
    <row r="8317">
      <c r="B8317" s="497"/>
      <c r="H8317" s="500"/>
      <c r="O8317" s="500"/>
      <c r="Q8317" s="498" t="s">
        <v>213</v>
      </c>
      <c r="S8317" s="499"/>
    </row>
    <row r="8318">
      <c r="B8318" s="497"/>
      <c r="H8318" s="500"/>
      <c r="O8318" s="500"/>
      <c r="Q8318" s="498" t="s">
        <v>213</v>
      </c>
      <c r="S8318" s="499"/>
    </row>
    <row r="8319">
      <c r="B8319" s="497"/>
      <c r="H8319" s="500"/>
      <c r="O8319" s="500"/>
      <c r="Q8319" s="498" t="s">
        <v>213</v>
      </c>
      <c r="S8319" s="499"/>
    </row>
    <row r="8320">
      <c r="B8320" s="497"/>
      <c r="H8320" s="500"/>
      <c r="O8320" s="500"/>
      <c r="Q8320" s="498" t="s">
        <v>213</v>
      </c>
      <c r="S8320" s="499"/>
    </row>
    <row r="8321">
      <c r="B8321" s="497"/>
      <c r="H8321" s="500"/>
      <c r="O8321" s="500"/>
      <c r="Q8321" s="498" t="s">
        <v>213</v>
      </c>
      <c r="S8321" s="499"/>
    </row>
    <row r="8322">
      <c r="B8322" s="497"/>
      <c r="H8322" s="500"/>
      <c r="O8322" s="500"/>
      <c r="Q8322" s="498" t="s">
        <v>213</v>
      </c>
      <c r="S8322" s="499"/>
    </row>
    <row r="8323">
      <c r="B8323" s="497"/>
      <c r="H8323" s="500"/>
      <c r="O8323" s="500"/>
      <c r="Q8323" s="498" t="s">
        <v>213</v>
      </c>
      <c r="S8323" s="499"/>
    </row>
    <row r="8324">
      <c r="B8324" s="497"/>
      <c r="H8324" s="500"/>
      <c r="O8324" s="500"/>
      <c r="Q8324" s="498" t="s">
        <v>213</v>
      </c>
      <c r="S8324" s="499"/>
    </row>
    <row r="8325">
      <c r="B8325" s="497"/>
      <c r="H8325" s="500"/>
      <c r="O8325" s="500"/>
      <c r="Q8325" s="498" t="s">
        <v>213</v>
      </c>
      <c r="S8325" s="499"/>
    </row>
    <row r="8326">
      <c r="B8326" s="497"/>
      <c r="H8326" s="500"/>
      <c r="O8326" s="500"/>
      <c r="Q8326" s="498" t="s">
        <v>213</v>
      </c>
      <c r="S8326" s="499"/>
    </row>
    <row r="8327">
      <c r="B8327" s="497"/>
      <c r="H8327" s="500"/>
      <c r="O8327" s="500"/>
      <c r="Q8327" s="498" t="s">
        <v>213</v>
      </c>
      <c r="S8327" s="499"/>
    </row>
    <row r="8328">
      <c r="B8328" s="497"/>
      <c r="H8328" s="500"/>
      <c r="O8328" s="500"/>
      <c r="Q8328" s="498" t="s">
        <v>213</v>
      </c>
      <c r="S8328" s="499"/>
    </row>
    <row r="8329">
      <c r="B8329" s="497"/>
      <c r="H8329" s="500"/>
      <c r="O8329" s="500"/>
      <c r="Q8329" s="498" t="s">
        <v>213</v>
      </c>
      <c r="S8329" s="499"/>
    </row>
    <row r="8330">
      <c r="B8330" s="497"/>
      <c r="H8330" s="500"/>
      <c r="O8330" s="500"/>
      <c r="Q8330" s="498" t="s">
        <v>213</v>
      </c>
      <c r="S8330" s="499"/>
    </row>
    <row r="8331">
      <c r="B8331" s="497"/>
      <c r="H8331" s="500"/>
      <c r="O8331" s="500"/>
      <c r="Q8331" s="498" t="s">
        <v>213</v>
      </c>
      <c r="S8331" s="499"/>
    </row>
    <row r="8332">
      <c r="B8332" s="497"/>
      <c r="H8332" s="500"/>
      <c r="O8332" s="500"/>
      <c r="Q8332" s="498" t="s">
        <v>213</v>
      </c>
      <c r="S8332" s="499"/>
    </row>
    <row r="8333">
      <c r="B8333" s="497"/>
      <c r="H8333" s="500"/>
      <c r="O8333" s="500"/>
      <c r="Q8333" s="498" t="s">
        <v>213</v>
      </c>
      <c r="S8333" s="499"/>
    </row>
    <row r="8334">
      <c r="B8334" s="497"/>
      <c r="H8334" s="500"/>
      <c r="O8334" s="500"/>
      <c r="Q8334" s="498" t="s">
        <v>213</v>
      </c>
      <c r="S8334" s="499"/>
    </row>
    <row r="8335">
      <c r="B8335" s="497"/>
      <c r="H8335" s="500"/>
      <c r="O8335" s="500"/>
      <c r="Q8335" s="498" t="s">
        <v>213</v>
      </c>
      <c r="S8335" s="499"/>
    </row>
    <row r="8336">
      <c r="B8336" s="497"/>
      <c r="H8336" s="500"/>
      <c r="O8336" s="500"/>
      <c r="Q8336" s="498" t="s">
        <v>213</v>
      </c>
      <c r="S8336" s="499"/>
    </row>
    <row r="8337">
      <c r="B8337" s="497"/>
      <c r="H8337" s="500"/>
      <c r="O8337" s="500"/>
      <c r="Q8337" s="498" t="s">
        <v>213</v>
      </c>
      <c r="S8337" s="499"/>
    </row>
    <row r="8338">
      <c r="B8338" s="497"/>
      <c r="H8338" s="500"/>
      <c r="O8338" s="500"/>
      <c r="Q8338" s="498" t="s">
        <v>213</v>
      </c>
      <c r="S8338" s="499"/>
    </row>
    <row r="8339">
      <c r="B8339" s="497"/>
      <c r="H8339" s="500"/>
      <c r="O8339" s="500"/>
      <c r="Q8339" s="498" t="s">
        <v>213</v>
      </c>
      <c r="S8339" s="499"/>
    </row>
    <row r="8340">
      <c r="B8340" s="497"/>
      <c r="H8340" s="500"/>
      <c r="O8340" s="500"/>
      <c r="Q8340" s="498" t="s">
        <v>213</v>
      </c>
      <c r="S8340" s="499"/>
    </row>
    <row r="8341">
      <c r="B8341" s="497"/>
      <c r="H8341" s="500"/>
      <c r="O8341" s="500"/>
      <c r="Q8341" s="498" t="s">
        <v>213</v>
      </c>
      <c r="S8341" s="499"/>
    </row>
    <row r="8342">
      <c r="B8342" s="497"/>
      <c r="H8342" s="500"/>
      <c r="O8342" s="500"/>
      <c r="Q8342" s="498" t="s">
        <v>213</v>
      </c>
      <c r="S8342" s="499"/>
    </row>
    <row r="8343">
      <c r="B8343" s="497"/>
      <c r="H8343" s="500"/>
      <c r="O8343" s="500"/>
      <c r="Q8343" s="498" t="s">
        <v>213</v>
      </c>
      <c r="S8343" s="499"/>
    </row>
    <row r="8344">
      <c r="B8344" s="497"/>
      <c r="H8344" s="500"/>
      <c r="O8344" s="500"/>
      <c r="Q8344" s="498" t="s">
        <v>213</v>
      </c>
      <c r="S8344" s="499"/>
    </row>
    <row r="8345">
      <c r="B8345" s="497"/>
      <c r="H8345" s="500"/>
      <c r="O8345" s="500"/>
      <c r="Q8345" s="498" t="s">
        <v>213</v>
      </c>
      <c r="S8345" s="499"/>
    </row>
    <row r="8346">
      <c r="B8346" s="497"/>
      <c r="H8346" s="500"/>
      <c r="O8346" s="500"/>
      <c r="Q8346" s="498" t="s">
        <v>213</v>
      </c>
      <c r="S8346" s="499"/>
    </row>
    <row r="8347">
      <c r="B8347" s="497"/>
      <c r="H8347" s="500"/>
      <c r="O8347" s="500"/>
      <c r="Q8347" s="498" t="s">
        <v>213</v>
      </c>
      <c r="S8347" s="499"/>
    </row>
    <row r="8348">
      <c r="B8348" s="497"/>
      <c r="H8348" s="500"/>
      <c r="O8348" s="500"/>
      <c r="Q8348" s="498" t="s">
        <v>213</v>
      </c>
      <c r="S8348" s="499"/>
    </row>
    <row r="8349">
      <c r="B8349" s="497"/>
      <c r="H8349" s="500"/>
      <c r="O8349" s="500"/>
      <c r="Q8349" s="498" t="s">
        <v>213</v>
      </c>
      <c r="S8349" s="499"/>
    </row>
    <row r="8350">
      <c r="B8350" s="497"/>
      <c r="H8350" s="500"/>
      <c r="O8350" s="500"/>
      <c r="Q8350" s="498" t="s">
        <v>213</v>
      </c>
      <c r="S8350" s="499"/>
    </row>
    <row r="8351">
      <c r="B8351" s="497"/>
      <c r="H8351" s="500"/>
      <c r="O8351" s="500"/>
      <c r="Q8351" s="498" t="s">
        <v>213</v>
      </c>
      <c r="S8351" s="499"/>
    </row>
    <row r="8352">
      <c r="B8352" s="497"/>
      <c r="H8352" s="500"/>
      <c r="O8352" s="500"/>
      <c r="Q8352" s="498" t="s">
        <v>213</v>
      </c>
      <c r="S8352" s="499"/>
    </row>
    <row r="8353">
      <c r="B8353" s="497"/>
      <c r="H8353" s="500"/>
      <c r="O8353" s="500"/>
      <c r="Q8353" s="498" t="s">
        <v>213</v>
      </c>
      <c r="S8353" s="499"/>
    </row>
    <row r="8354">
      <c r="B8354" s="497"/>
      <c r="H8354" s="500"/>
      <c r="O8354" s="500"/>
      <c r="Q8354" s="498" t="s">
        <v>213</v>
      </c>
      <c r="S8354" s="499"/>
    </row>
    <row r="8355">
      <c r="B8355" s="497"/>
      <c r="H8355" s="500"/>
      <c r="O8355" s="500"/>
      <c r="Q8355" s="498" t="s">
        <v>213</v>
      </c>
      <c r="S8355" s="499"/>
    </row>
    <row r="8356">
      <c r="B8356" s="497"/>
      <c r="H8356" s="500"/>
      <c r="O8356" s="500"/>
      <c r="Q8356" s="498" t="s">
        <v>213</v>
      </c>
      <c r="S8356" s="499"/>
    </row>
    <row r="8357">
      <c r="B8357" s="497"/>
      <c r="H8357" s="500"/>
      <c r="O8357" s="500"/>
      <c r="Q8357" s="498" t="s">
        <v>213</v>
      </c>
      <c r="S8357" s="499"/>
    </row>
    <row r="8358">
      <c r="B8358" s="497"/>
      <c r="H8358" s="500"/>
      <c r="O8358" s="500"/>
      <c r="Q8358" s="498" t="s">
        <v>213</v>
      </c>
      <c r="S8358" s="499"/>
    </row>
    <row r="8359">
      <c r="B8359" s="497"/>
      <c r="H8359" s="500"/>
      <c r="O8359" s="500"/>
      <c r="Q8359" s="498" t="s">
        <v>213</v>
      </c>
      <c r="S8359" s="499"/>
    </row>
    <row r="8360">
      <c r="B8360" s="497"/>
      <c r="H8360" s="500"/>
      <c r="O8360" s="500"/>
      <c r="Q8360" s="498" t="s">
        <v>213</v>
      </c>
      <c r="S8360" s="499"/>
    </row>
    <row r="8361">
      <c r="B8361" s="497"/>
      <c r="H8361" s="500"/>
      <c r="O8361" s="500"/>
      <c r="Q8361" s="498" t="s">
        <v>213</v>
      </c>
      <c r="S8361" s="499"/>
    </row>
    <row r="8362">
      <c r="B8362" s="497"/>
      <c r="H8362" s="500"/>
      <c r="O8362" s="500"/>
      <c r="Q8362" s="498" t="s">
        <v>213</v>
      </c>
      <c r="S8362" s="499"/>
    </row>
    <row r="8363">
      <c r="B8363" s="497"/>
      <c r="H8363" s="500"/>
      <c r="O8363" s="500"/>
      <c r="Q8363" s="498" t="s">
        <v>213</v>
      </c>
      <c r="S8363" s="499"/>
    </row>
    <row r="8364">
      <c r="B8364" s="497"/>
      <c r="H8364" s="500"/>
      <c r="O8364" s="500"/>
      <c r="Q8364" s="498" t="s">
        <v>213</v>
      </c>
      <c r="S8364" s="499"/>
    </row>
    <row r="8365">
      <c r="B8365" s="497"/>
      <c r="H8365" s="500"/>
      <c r="O8365" s="500"/>
      <c r="Q8365" s="498" t="s">
        <v>213</v>
      </c>
      <c r="S8365" s="499"/>
    </row>
    <row r="8366">
      <c r="B8366" s="497"/>
      <c r="H8366" s="500"/>
      <c r="O8366" s="500"/>
      <c r="Q8366" s="498" t="s">
        <v>213</v>
      </c>
      <c r="S8366" s="499"/>
    </row>
    <row r="8367">
      <c r="B8367" s="497"/>
      <c r="H8367" s="500"/>
      <c r="O8367" s="500"/>
      <c r="Q8367" s="498" t="s">
        <v>213</v>
      </c>
      <c r="S8367" s="499"/>
    </row>
    <row r="8368">
      <c r="B8368" s="497"/>
      <c r="H8368" s="500"/>
      <c r="O8368" s="500"/>
      <c r="Q8368" s="498" t="s">
        <v>213</v>
      </c>
      <c r="S8368" s="499"/>
    </row>
    <row r="8369">
      <c r="B8369" s="497"/>
      <c r="H8369" s="500"/>
      <c r="O8369" s="500"/>
      <c r="Q8369" s="498" t="s">
        <v>213</v>
      </c>
      <c r="S8369" s="499"/>
    </row>
    <row r="8370">
      <c r="B8370" s="497"/>
      <c r="H8370" s="500"/>
      <c r="O8370" s="500"/>
      <c r="Q8370" s="498" t="s">
        <v>213</v>
      </c>
      <c r="S8370" s="499"/>
    </row>
    <row r="8371">
      <c r="B8371" s="497"/>
      <c r="H8371" s="500"/>
      <c r="O8371" s="500"/>
      <c r="Q8371" s="498" t="s">
        <v>213</v>
      </c>
      <c r="S8371" s="499"/>
    </row>
    <row r="8372">
      <c r="B8372" s="497"/>
      <c r="H8372" s="500"/>
      <c r="O8372" s="500"/>
      <c r="Q8372" s="498" t="s">
        <v>213</v>
      </c>
      <c r="S8372" s="499"/>
    </row>
    <row r="8373">
      <c r="B8373" s="497"/>
      <c r="H8373" s="500"/>
      <c r="O8373" s="500"/>
      <c r="Q8373" s="498" t="s">
        <v>213</v>
      </c>
      <c r="S8373" s="499"/>
    </row>
    <row r="8374">
      <c r="B8374" s="497"/>
      <c r="H8374" s="500"/>
      <c r="O8374" s="500"/>
      <c r="Q8374" s="498" t="s">
        <v>213</v>
      </c>
      <c r="S8374" s="499"/>
    </row>
    <row r="8375">
      <c r="B8375" s="497"/>
      <c r="H8375" s="500"/>
      <c r="O8375" s="500"/>
      <c r="Q8375" s="498" t="s">
        <v>213</v>
      </c>
      <c r="S8375" s="499"/>
    </row>
    <row r="8376">
      <c r="B8376" s="497"/>
      <c r="H8376" s="500"/>
      <c r="O8376" s="500"/>
      <c r="Q8376" s="498" t="s">
        <v>213</v>
      </c>
      <c r="S8376" s="499"/>
    </row>
    <row r="8377">
      <c r="B8377" s="497"/>
      <c r="H8377" s="500"/>
      <c r="O8377" s="500"/>
      <c r="Q8377" s="498" t="s">
        <v>213</v>
      </c>
      <c r="S8377" s="499"/>
    </row>
    <row r="8378">
      <c r="B8378" s="497"/>
      <c r="H8378" s="500"/>
      <c r="O8378" s="500"/>
      <c r="Q8378" s="498" t="s">
        <v>213</v>
      </c>
      <c r="S8378" s="499"/>
    </row>
    <row r="8379">
      <c r="B8379" s="497"/>
      <c r="H8379" s="500"/>
      <c r="O8379" s="500"/>
      <c r="Q8379" s="498" t="s">
        <v>213</v>
      </c>
      <c r="S8379" s="499"/>
    </row>
    <row r="8380">
      <c r="B8380" s="497"/>
      <c r="H8380" s="500"/>
      <c r="O8380" s="500"/>
      <c r="Q8380" s="498" t="s">
        <v>213</v>
      </c>
      <c r="S8380" s="499"/>
    </row>
    <row r="8381">
      <c r="B8381" s="497"/>
      <c r="H8381" s="500"/>
      <c r="O8381" s="500"/>
      <c r="Q8381" s="498" t="s">
        <v>213</v>
      </c>
      <c r="S8381" s="499"/>
    </row>
    <row r="8382">
      <c r="B8382" s="497"/>
      <c r="H8382" s="500"/>
      <c r="O8382" s="500"/>
      <c r="Q8382" s="498" t="s">
        <v>213</v>
      </c>
      <c r="S8382" s="499"/>
    </row>
    <row r="8383">
      <c r="B8383" s="497"/>
      <c r="H8383" s="500"/>
      <c r="O8383" s="500"/>
      <c r="Q8383" s="498" t="s">
        <v>213</v>
      </c>
      <c r="S8383" s="499"/>
    </row>
    <row r="8384">
      <c r="B8384" s="497"/>
      <c r="H8384" s="500"/>
      <c r="O8384" s="500"/>
      <c r="Q8384" s="498" t="s">
        <v>213</v>
      </c>
      <c r="S8384" s="499"/>
    </row>
    <row r="8385">
      <c r="B8385" s="497"/>
      <c r="H8385" s="500"/>
      <c r="O8385" s="500"/>
      <c r="Q8385" s="498" t="s">
        <v>213</v>
      </c>
      <c r="S8385" s="499"/>
    </row>
    <row r="8386">
      <c r="B8386" s="497"/>
      <c r="H8386" s="500"/>
      <c r="O8386" s="500"/>
      <c r="Q8386" s="498" t="s">
        <v>213</v>
      </c>
      <c r="S8386" s="499"/>
    </row>
    <row r="8387">
      <c r="B8387" s="497"/>
      <c r="H8387" s="500"/>
      <c r="O8387" s="500"/>
      <c r="Q8387" s="498" t="s">
        <v>213</v>
      </c>
      <c r="S8387" s="499"/>
    </row>
    <row r="8388">
      <c r="B8388" s="497"/>
      <c r="H8388" s="500"/>
      <c r="O8388" s="500"/>
      <c r="Q8388" s="498" t="s">
        <v>213</v>
      </c>
      <c r="S8388" s="499"/>
    </row>
    <row r="8389">
      <c r="B8389" s="497"/>
      <c r="H8389" s="500"/>
      <c r="O8389" s="500"/>
      <c r="Q8389" s="498" t="s">
        <v>213</v>
      </c>
      <c r="S8389" s="499"/>
    </row>
    <row r="8390">
      <c r="B8390" s="497"/>
      <c r="H8390" s="500"/>
      <c r="O8390" s="500"/>
      <c r="Q8390" s="498" t="s">
        <v>213</v>
      </c>
      <c r="S8390" s="499"/>
    </row>
    <row r="8391">
      <c r="B8391" s="497"/>
      <c r="H8391" s="500"/>
      <c r="O8391" s="500"/>
      <c r="Q8391" s="498" t="s">
        <v>213</v>
      </c>
      <c r="S8391" s="499"/>
    </row>
    <row r="8392">
      <c r="B8392" s="497"/>
      <c r="H8392" s="500"/>
      <c r="O8392" s="500"/>
      <c r="Q8392" s="498" t="s">
        <v>213</v>
      </c>
      <c r="S8392" s="499"/>
    </row>
    <row r="8393">
      <c r="B8393" s="497"/>
      <c r="H8393" s="500"/>
      <c r="O8393" s="500"/>
      <c r="Q8393" s="498" t="s">
        <v>213</v>
      </c>
      <c r="S8393" s="499"/>
    </row>
    <row r="8394">
      <c r="B8394" s="497"/>
      <c r="H8394" s="500"/>
      <c r="O8394" s="500"/>
      <c r="Q8394" s="498" t="s">
        <v>213</v>
      </c>
      <c r="S8394" s="499"/>
    </row>
    <row r="8395">
      <c r="B8395" s="497"/>
      <c r="H8395" s="500"/>
      <c r="O8395" s="500"/>
      <c r="Q8395" s="498" t="s">
        <v>213</v>
      </c>
      <c r="S8395" s="499"/>
    </row>
    <row r="8396">
      <c r="B8396" s="497"/>
      <c r="H8396" s="500"/>
      <c r="O8396" s="500"/>
      <c r="Q8396" s="498" t="s">
        <v>213</v>
      </c>
      <c r="S8396" s="499"/>
    </row>
    <row r="8397">
      <c r="B8397" s="497"/>
      <c r="H8397" s="500"/>
      <c r="O8397" s="500"/>
      <c r="Q8397" s="498" t="s">
        <v>213</v>
      </c>
      <c r="S8397" s="499"/>
    </row>
    <row r="8398">
      <c r="B8398" s="497"/>
      <c r="H8398" s="500"/>
      <c r="O8398" s="500"/>
      <c r="Q8398" s="498" t="s">
        <v>213</v>
      </c>
      <c r="S8398" s="499"/>
    </row>
    <row r="8399">
      <c r="B8399" s="497"/>
      <c r="H8399" s="500"/>
      <c r="O8399" s="500"/>
      <c r="Q8399" s="498" t="s">
        <v>213</v>
      </c>
      <c r="S8399" s="499"/>
    </row>
    <row r="8400">
      <c r="B8400" s="497"/>
      <c r="H8400" s="500"/>
      <c r="O8400" s="500"/>
      <c r="Q8400" s="498" t="s">
        <v>213</v>
      </c>
      <c r="S8400" s="499"/>
    </row>
    <row r="8401">
      <c r="B8401" s="497"/>
      <c r="H8401" s="500"/>
      <c r="O8401" s="500"/>
      <c r="Q8401" s="498" t="s">
        <v>213</v>
      </c>
      <c r="S8401" s="499"/>
    </row>
    <row r="8402">
      <c r="B8402" s="497"/>
      <c r="H8402" s="500"/>
      <c r="O8402" s="500"/>
      <c r="Q8402" s="498" t="s">
        <v>213</v>
      </c>
      <c r="S8402" s="499"/>
    </row>
    <row r="8403">
      <c r="B8403" s="497"/>
      <c r="H8403" s="500"/>
      <c r="O8403" s="500"/>
      <c r="Q8403" s="498" t="s">
        <v>213</v>
      </c>
      <c r="S8403" s="499"/>
    </row>
    <row r="8404">
      <c r="B8404" s="497"/>
      <c r="H8404" s="500"/>
      <c r="O8404" s="500"/>
      <c r="Q8404" s="498" t="s">
        <v>213</v>
      </c>
      <c r="S8404" s="499"/>
    </row>
    <row r="8405">
      <c r="B8405" s="497"/>
      <c r="H8405" s="500"/>
      <c r="O8405" s="500"/>
      <c r="Q8405" s="498" t="s">
        <v>213</v>
      </c>
      <c r="S8405" s="499"/>
    </row>
    <row r="8406">
      <c r="B8406" s="497"/>
      <c r="H8406" s="500"/>
      <c r="O8406" s="500"/>
      <c r="Q8406" s="498" t="s">
        <v>213</v>
      </c>
      <c r="S8406" s="499"/>
    </row>
    <row r="8407">
      <c r="B8407" s="497"/>
      <c r="H8407" s="500"/>
      <c r="O8407" s="500"/>
      <c r="Q8407" s="498" t="s">
        <v>213</v>
      </c>
      <c r="S8407" s="499"/>
    </row>
    <row r="8408">
      <c r="B8408" s="497"/>
      <c r="H8408" s="500"/>
      <c r="O8408" s="500"/>
      <c r="Q8408" s="498" t="s">
        <v>213</v>
      </c>
      <c r="S8408" s="499"/>
    </row>
    <row r="8409">
      <c r="B8409" s="497"/>
      <c r="H8409" s="500"/>
      <c r="O8409" s="500"/>
      <c r="Q8409" s="498" t="s">
        <v>213</v>
      </c>
      <c r="S8409" s="499"/>
    </row>
    <row r="8410">
      <c r="B8410" s="497"/>
      <c r="H8410" s="500"/>
      <c r="O8410" s="500"/>
      <c r="Q8410" s="498" t="s">
        <v>213</v>
      </c>
      <c r="S8410" s="499"/>
    </row>
    <row r="8411">
      <c r="B8411" s="497"/>
      <c r="H8411" s="500"/>
      <c r="O8411" s="500"/>
      <c r="Q8411" s="498" t="s">
        <v>213</v>
      </c>
      <c r="S8411" s="499"/>
    </row>
    <row r="8412">
      <c r="B8412" s="497"/>
      <c r="H8412" s="500"/>
      <c r="O8412" s="500"/>
      <c r="Q8412" s="498" t="s">
        <v>213</v>
      </c>
      <c r="S8412" s="499"/>
    </row>
    <row r="8413">
      <c r="B8413" s="497"/>
      <c r="H8413" s="500"/>
      <c r="O8413" s="500"/>
      <c r="Q8413" s="498" t="s">
        <v>213</v>
      </c>
      <c r="S8413" s="499"/>
    </row>
    <row r="8414">
      <c r="B8414" s="497"/>
      <c r="H8414" s="500"/>
      <c r="O8414" s="500"/>
      <c r="Q8414" s="498" t="s">
        <v>213</v>
      </c>
      <c r="S8414" s="499"/>
    </row>
    <row r="8415">
      <c r="B8415" s="497"/>
      <c r="H8415" s="500"/>
      <c r="O8415" s="500"/>
      <c r="Q8415" s="498" t="s">
        <v>213</v>
      </c>
      <c r="S8415" s="499"/>
    </row>
    <row r="8416">
      <c r="B8416" s="497"/>
      <c r="H8416" s="500"/>
      <c r="O8416" s="500"/>
      <c r="Q8416" s="498" t="s">
        <v>213</v>
      </c>
      <c r="S8416" s="499"/>
    </row>
    <row r="8417">
      <c r="B8417" s="497"/>
      <c r="H8417" s="500"/>
      <c r="O8417" s="500"/>
      <c r="Q8417" s="498" t="s">
        <v>213</v>
      </c>
      <c r="S8417" s="499"/>
    </row>
    <row r="8418">
      <c r="B8418" s="497"/>
      <c r="H8418" s="500"/>
      <c r="O8418" s="500"/>
      <c r="Q8418" s="498" t="s">
        <v>213</v>
      </c>
      <c r="S8418" s="499"/>
    </row>
    <row r="8419">
      <c r="B8419" s="497"/>
      <c r="H8419" s="500"/>
      <c r="O8419" s="500"/>
      <c r="Q8419" s="498" t="s">
        <v>213</v>
      </c>
      <c r="S8419" s="499"/>
    </row>
    <row r="8420">
      <c r="B8420" s="497"/>
      <c r="H8420" s="500"/>
      <c r="O8420" s="500"/>
      <c r="Q8420" s="498" t="s">
        <v>213</v>
      </c>
      <c r="S8420" s="499"/>
    </row>
    <row r="8421">
      <c r="B8421" s="497"/>
      <c r="H8421" s="500"/>
      <c r="O8421" s="500"/>
      <c r="Q8421" s="498" t="s">
        <v>213</v>
      </c>
      <c r="S8421" s="499"/>
    </row>
    <row r="8422">
      <c r="B8422" s="497"/>
      <c r="H8422" s="500"/>
      <c r="O8422" s="500"/>
      <c r="Q8422" s="498" t="s">
        <v>213</v>
      </c>
      <c r="S8422" s="499"/>
    </row>
    <row r="8423">
      <c r="B8423" s="497"/>
      <c r="H8423" s="500"/>
      <c r="O8423" s="500"/>
      <c r="Q8423" s="498" t="s">
        <v>213</v>
      </c>
      <c r="S8423" s="499"/>
    </row>
    <row r="8424">
      <c r="B8424" s="497"/>
      <c r="H8424" s="500"/>
      <c r="O8424" s="500"/>
      <c r="Q8424" s="498" t="s">
        <v>213</v>
      </c>
      <c r="S8424" s="499"/>
    </row>
    <row r="8425">
      <c r="B8425" s="497"/>
      <c r="H8425" s="500"/>
      <c r="O8425" s="500"/>
      <c r="Q8425" s="498" t="s">
        <v>213</v>
      </c>
      <c r="S8425" s="499"/>
    </row>
    <row r="8426">
      <c r="B8426" s="497"/>
      <c r="H8426" s="500"/>
      <c r="O8426" s="500"/>
      <c r="Q8426" s="498" t="s">
        <v>213</v>
      </c>
      <c r="S8426" s="499"/>
    </row>
    <row r="8427">
      <c r="B8427" s="497"/>
      <c r="H8427" s="500"/>
      <c r="O8427" s="500"/>
      <c r="Q8427" s="498" t="s">
        <v>213</v>
      </c>
      <c r="S8427" s="499"/>
    </row>
    <row r="8428">
      <c r="B8428" s="497"/>
      <c r="H8428" s="500"/>
      <c r="O8428" s="500"/>
      <c r="Q8428" s="498" t="s">
        <v>213</v>
      </c>
      <c r="S8428" s="499"/>
    </row>
    <row r="8429">
      <c r="B8429" s="497"/>
      <c r="H8429" s="500"/>
      <c r="O8429" s="500"/>
      <c r="Q8429" s="498" t="s">
        <v>213</v>
      </c>
      <c r="S8429" s="499"/>
    </row>
    <row r="8430">
      <c r="B8430" s="497"/>
      <c r="H8430" s="500"/>
      <c r="O8430" s="500"/>
      <c r="Q8430" s="498" t="s">
        <v>213</v>
      </c>
      <c r="S8430" s="499"/>
    </row>
    <row r="8431">
      <c r="B8431" s="497"/>
      <c r="H8431" s="500"/>
      <c r="O8431" s="500"/>
      <c r="Q8431" s="498" t="s">
        <v>213</v>
      </c>
      <c r="S8431" s="499"/>
    </row>
    <row r="8432">
      <c r="B8432" s="497"/>
      <c r="H8432" s="500"/>
      <c r="O8432" s="500"/>
      <c r="Q8432" s="498" t="s">
        <v>213</v>
      </c>
      <c r="S8432" s="499"/>
    </row>
    <row r="8433">
      <c r="B8433" s="497"/>
      <c r="H8433" s="500"/>
      <c r="O8433" s="500"/>
      <c r="Q8433" s="498" t="s">
        <v>213</v>
      </c>
      <c r="S8433" s="499"/>
    </row>
    <row r="8434">
      <c r="B8434" s="497"/>
      <c r="H8434" s="500"/>
      <c r="O8434" s="500"/>
      <c r="Q8434" s="498" t="s">
        <v>213</v>
      </c>
      <c r="S8434" s="499"/>
    </row>
    <row r="8435">
      <c r="B8435" s="497"/>
      <c r="H8435" s="500"/>
      <c r="O8435" s="500"/>
      <c r="Q8435" s="498" t="s">
        <v>213</v>
      </c>
      <c r="S8435" s="499"/>
    </row>
    <row r="8436">
      <c r="B8436" s="497"/>
      <c r="H8436" s="500"/>
      <c r="O8436" s="500"/>
      <c r="Q8436" s="498" t="s">
        <v>213</v>
      </c>
      <c r="S8436" s="499"/>
    </row>
    <row r="8437">
      <c r="B8437" s="497"/>
      <c r="H8437" s="500"/>
      <c r="O8437" s="500"/>
      <c r="Q8437" s="498" t="s">
        <v>213</v>
      </c>
      <c r="S8437" s="499"/>
    </row>
    <row r="8438">
      <c r="B8438" s="497"/>
      <c r="H8438" s="500"/>
      <c r="O8438" s="500"/>
      <c r="Q8438" s="498" t="s">
        <v>213</v>
      </c>
      <c r="S8438" s="499"/>
    </row>
    <row r="8439">
      <c r="B8439" s="497"/>
      <c r="H8439" s="500"/>
      <c r="O8439" s="500"/>
      <c r="Q8439" s="498" t="s">
        <v>213</v>
      </c>
      <c r="S8439" s="499"/>
    </row>
    <row r="8440">
      <c r="B8440" s="497"/>
      <c r="H8440" s="500"/>
      <c r="O8440" s="500"/>
      <c r="Q8440" s="498" t="s">
        <v>213</v>
      </c>
      <c r="S8440" s="499"/>
    </row>
    <row r="8441">
      <c r="B8441" s="497"/>
      <c r="H8441" s="500"/>
      <c r="O8441" s="500"/>
      <c r="Q8441" s="498" t="s">
        <v>213</v>
      </c>
      <c r="S8441" s="499"/>
    </row>
    <row r="8442">
      <c r="B8442" s="497"/>
      <c r="H8442" s="500"/>
      <c r="O8442" s="500"/>
      <c r="Q8442" s="498" t="s">
        <v>213</v>
      </c>
      <c r="S8442" s="499"/>
    </row>
    <row r="8443">
      <c r="B8443" s="497"/>
      <c r="H8443" s="500"/>
      <c r="O8443" s="500"/>
      <c r="Q8443" s="498" t="s">
        <v>213</v>
      </c>
      <c r="S8443" s="499"/>
    </row>
    <row r="8444">
      <c r="B8444" s="497"/>
      <c r="H8444" s="500"/>
      <c r="O8444" s="500"/>
      <c r="Q8444" s="498" t="s">
        <v>213</v>
      </c>
      <c r="S8444" s="499"/>
    </row>
    <row r="8445">
      <c r="B8445" s="497"/>
      <c r="H8445" s="500"/>
      <c r="O8445" s="500"/>
      <c r="Q8445" s="498" t="s">
        <v>213</v>
      </c>
      <c r="S8445" s="499"/>
    </row>
    <row r="8446">
      <c r="B8446" s="497"/>
      <c r="H8446" s="500"/>
      <c r="O8446" s="500"/>
      <c r="Q8446" s="498" t="s">
        <v>213</v>
      </c>
      <c r="S8446" s="499"/>
    </row>
    <row r="8447">
      <c r="B8447" s="497"/>
      <c r="H8447" s="500"/>
      <c r="O8447" s="500"/>
      <c r="Q8447" s="498" t="s">
        <v>213</v>
      </c>
      <c r="S8447" s="499"/>
    </row>
    <row r="8448">
      <c r="B8448" s="497"/>
      <c r="H8448" s="500"/>
      <c r="O8448" s="500"/>
      <c r="Q8448" s="498" t="s">
        <v>213</v>
      </c>
      <c r="S8448" s="499"/>
    </row>
    <row r="8449">
      <c r="B8449" s="497"/>
      <c r="H8449" s="500"/>
      <c r="O8449" s="500"/>
      <c r="Q8449" s="498" t="s">
        <v>213</v>
      </c>
      <c r="S8449" s="499"/>
    </row>
    <row r="8450">
      <c r="B8450" s="497"/>
      <c r="H8450" s="500"/>
      <c r="O8450" s="500"/>
      <c r="Q8450" s="498" t="s">
        <v>213</v>
      </c>
      <c r="S8450" s="499"/>
    </row>
    <row r="8451">
      <c r="B8451" s="497"/>
      <c r="H8451" s="500"/>
      <c r="O8451" s="500"/>
      <c r="Q8451" s="498" t="s">
        <v>213</v>
      </c>
      <c r="S8451" s="499"/>
    </row>
    <row r="8452">
      <c r="B8452" s="497"/>
      <c r="H8452" s="500"/>
      <c r="O8452" s="500"/>
      <c r="Q8452" s="498" t="s">
        <v>213</v>
      </c>
      <c r="S8452" s="499"/>
    </row>
    <row r="8453">
      <c r="B8453" s="497"/>
      <c r="H8453" s="500"/>
      <c r="O8453" s="500"/>
      <c r="Q8453" s="498" t="s">
        <v>213</v>
      </c>
      <c r="S8453" s="499"/>
    </row>
    <row r="8454">
      <c r="B8454" s="497"/>
      <c r="H8454" s="500"/>
      <c r="O8454" s="500"/>
      <c r="Q8454" s="498" t="s">
        <v>213</v>
      </c>
      <c r="S8454" s="499"/>
    </row>
    <row r="8455">
      <c r="B8455" s="497"/>
      <c r="H8455" s="500"/>
      <c r="O8455" s="500"/>
      <c r="Q8455" s="498" t="s">
        <v>213</v>
      </c>
      <c r="S8455" s="499"/>
    </row>
    <row r="8456">
      <c r="B8456" s="497"/>
      <c r="H8456" s="500"/>
      <c r="O8456" s="500"/>
      <c r="Q8456" s="498" t="s">
        <v>213</v>
      </c>
      <c r="S8456" s="499"/>
    </row>
    <row r="8457">
      <c r="B8457" s="497"/>
      <c r="H8457" s="500"/>
      <c r="O8457" s="500"/>
      <c r="Q8457" s="498" t="s">
        <v>213</v>
      </c>
      <c r="S8457" s="499"/>
    </row>
    <row r="8458">
      <c r="B8458" s="497"/>
      <c r="H8458" s="500"/>
      <c r="O8458" s="500"/>
      <c r="Q8458" s="498" t="s">
        <v>213</v>
      </c>
      <c r="S8458" s="499"/>
    </row>
    <row r="8459">
      <c r="B8459" s="497"/>
      <c r="H8459" s="500"/>
      <c r="O8459" s="500"/>
      <c r="Q8459" s="498" t="s">
        <v>213</v>
      </c>
      <c r="S8459" s="499"/>
    </row>
    <row r="8460">
      <c r="B8460" s="497"/>
      <c r="H8460" s="500"/>
      <c r="O8460" s="500"/>
      <c r="Q8460" s="498" t="s">
        <v>213</v>
      </c>
      <c r="S8460" s="499"/>
    </row>
    <row r="8461">
      <c r="B8461" s="497"/>
      <c r="H8461" s="500"/>
      <c r="O8461" s="500"/>
      <c r="Q8461" s="498" t="s">
        <v>213</v>
      </c>
      <c r="S8461" s="499"/>
    </row>
    <row r="8462">
      <c r="B8462" s="497"/>
      <c r="H8462" s="500"/>
      <c r="O8462" s="500"/>
      <c r="Q8462" s="498" t="s">
        <v>213</v>
      </c>
      <c r="S8462" s="499"/>
    </row>
    <row r="8463">
      <c r="B8463" s="497"/>
      <c r="H8463" s="500"/>
      <c r="O8463" s="500"/>
      <c r="Q8463" s="498" t="s">
        <v>213</v>
      </c>
      <c r="S8463" s="499"/>
    </row>
    <row r="8464">
      <c r="B8464" s="497"/>
      <c r="H8464" s="500"/>
      <c r="O8464" s="500"/>
      <c r="Q8464" s="498" t="s">
        <v>213</v>
      </c>
      <c r="S8464" s="499"/>
    </row>
    <row r="8465">
      <c r="B8465" s="497"/>
      <c r="H8465" s="500"/>
      <c r="O8465" s="500"/>
      <c r="Q8465" s="498" t="s">
        <v>213</v>
      </c>
      <c r="S8465" s="499"/>
    </row>
    <row r="8466">
      <c r="B8466" s="497"/>
      <c r="H8466" s="500"/>
      <c r="O8466" s="500"/>
      <c r="Q8466" s="498" t="s">
        <v>213</v>
      </c>
      <c r="S8466" s="499"/>
    </row>
    <row r="8467">
      <c r="B8467" s="497"/>
      <c r="H8467" s="500"/>
      <c r="O8467" s="500"/>
      <c r="Q8467" s="498" t="s">
        <v>213</v>
      </c>
      <c r="S8467" s="499"/>
    </row>
    <row r="8468">
      <c r="B8468" s="497"/>
      <c r="H8468" s="500"/>
      <c r="O8468" s="500"/>
      <c r="Q8468" s="498" t="s">
        <v>213</v>
      </c>
      <c r="S8468" s="499"/>
    </row>
    <row r="8469">
      <c r="B8469" s="497"/>
      <c r="H8469" s="500"/>
      <c r="O8469" s="500"/>
      <c r="Q8469" s="498" t="s">
        <v>213</v>
      </c>
      <c r="S8469" s="499"/>
    </row>
    <row r="8470">
      <c r="B8470" s="497"/>
      <c r="H8470" s="500"/>
      <c r="O8470" s="500"/>
      <c r="Q8470" s="498" t="s">
        <v>213</v>
      </c>
      <c r="S8470" s="499"/>
    </row>
    <row r="8471">
      <c r="B8471" s="497"/>
      <c r="H8471" s="500"/>
      <c r="O8471" s="500"/>
      <c r="Q8471" s="498" t="s">
        <v>213</v>
      </c>
      <c r="S8471" s="499"/>
    </row>
    <row r="8472">
      <c r="B8472" s="497"/>
      <c r="H8472" s="500"/>
      <c r="O8472" s="500"/>
      <c r="Q8472" s="498" t="s">
        <v>213</v>
      </c>
      <c r="S8472" s="499"/>
    </row>
    <row r="8473">
      <c r="B8473" s="497"/>
      <c r="H8473" s="500"/>
      <c r="O8473" s="500"/>
      <c r="Q8473" s="498" t="s">
        <v>213</v>
      </c>
      <c r="S8473" s="499"/>
    </row>
    <row r="8474">
      <c r="B8474" s="497"/>
      <c r="H8474" s="500"/>
      <c r="O8474" s="500"/>
      <c r="Q8474" s="498" t="s">
        <v>213</v>
      </c>
      <c r="S8474" s="499"/>
    </row>
    <row r="8475">
      <c r="B8475" s="497"/>
      <c r="H8475" s="500"/>
      <c r="O8475" s="500"/>
      <c r="Q8475" s="498" t="s">
        <v>213</v>
      </c>
      <c r="S8475" s="499"/>
    </row>
    <row r="8476">
      <c r="B8476" s="497"/>
      <c r="H8476" s="500"/>
      <c r="O8476" s="500"/>
      <c r="Q8476" s="498" t="s">
        <v>213</v>
      </c>
      <c r="S8476" s="499"/>
    </row>
    <row r="8477">
      <c r="B8477" s="497"/>
      <c r="H8477" s="500"/>
      <c r="O8477" s="500"/>
      <c r="Q8477" s="498" t="s">
        <v>213</v>
      </c>
      <c r="S8477" s="499"/>
    </row>
    <row r="8478">
      <c r="B8478" s="497"/>
      <c r="H8478" s="500"/>
      <c r="O8478" s="500"/>
      <c r="Q8478" s="498" t="s">
        <v>213</v>
      </c>
      <c r="S8478" s="499"/>
    </row>
    <row r="8479">
      <c r="B8479" s="497"/>
      <c r="H8479" s="500"/>
      <c r="O8479" s="500"/>
      <c r="Q8479" s="498" t="s">
        <v>213</v>
      </c>
      <c r="S8479" s="499"/>
    </row>
    <row r="8480">
      <c r="B8480" s="497"/>
      <c r="H8480" s="500"/>
      <c r="O8480" s="500"/>
      <c r="Q8480" s="498" t="s">
        <v>213</v>
      </c>
      <c r="S8480" s="499"/>
    </row>
    <row r="8481">
      <c r="B8481" s="497"/>
      <c r="H8481" s="500"/>
      <c r="O8481" s="500"/>
      <c r="Q8481" s="498" t="s">
        <v>213</v>
      </c>
      <c r="S8481" s="499"/>
    </row>
    <row r="8482">
      <c r="B8482" s="497"/>
      <c r="H8482" s="500"/>
      <c r="O8482" s="500"/>
      <c r="Q8482" s="498" t="s">
        <v>213</v>
      </c>
      <c r="S8482" s="499"/>
    </row>
    <row r="8483">
      <c r="B8483" s="497"/>
      <c r="H8483" s="500"/>
      <c r="O8483" s="500"/>
      <c r="Q8483" s="498" t="s">
        <v>213</v>
      </c>
      <c r="S8483" s="499"/>
    </row>
    <row r="8484">
      <c r="B8484" s="497"/>
      <c r="H8484" s="500"/>
      <c r="O8484" s="500"/>
      <c r="Q8484" s="498" t="s">
        <v>213</v>
      </c>
      <c r="S8484" s="499"/>
    </row>
    <row r="8485">
      <c r="B8485" s="497"/>
      <c r="H8485" s="500"/>
      <c r="O8485" s="500"/>
      <c r="Q8485" s="498" t="s">
        <v>213</v>
      </c>
      <c r="S8485" s="499"/>
    </row>
    <row r="8486">
      <c r="B8486" s="497"/>
      <c r="H8486" s="500"/>
      <c r="O8486" s="500"/>
      <c r="Q8486" s="498" t="s">
        <v>213</v>
      </c>
      <c r="S8486" s="499"/>
    </row>
    <row r="8487">
      <c r="B8487" s="497"/>
      <c r="H8487" s="500"/>
      <c r="O8487" s="500"/>
      <c r="Q8487" s="498" t="s">
        <v>213</v>
      </c>
      <c r="S8487" s="499"/>
    </row>
    <row r="8488">
      <c r="B8488" s="497"/>
      <c r="H8488" s="500"/>
      <c r="O8488" s="500"/>
      <c r="Q8488" s="498" t="s">
        <v>213</v>
      </c>
      <c r="S8488" s="499"/>
    </row>
    <row r="8489">
      <c r="B8489" s="497"/>
      <c r="H8489" s="500"/>
      <c r="O8489" s="500"/>
      <c r="Q8489" s="498" t="s">
        <v>213</v>
      </c>
      <c r="S8489" s="499"/>
    </row>
    <row r="8490">
      <c r="B8490" s="497"/>
      <c r="H8490" s="500"/>
      <c r="O8490" s="500"/>
      <c r="Q8490" s="498" t="s">
        <v>213</v>
      </c>
      <c r="S8490" s="499"/>
    </row>
    <row r="8491">
      <c r="B8491" s="497"/>
      <c r="H8491" s="500"/>
      <c r="O8491" s="500"/>
      <c r="Q8491" s="498" t="s">
        <v>213</v>
      </c>
      <c r="S8491" s="499"/>
    </row>
    <row r="8492">
      <c r="B8492" s="497"/>
      <c r="H8492" s="500"/>
      <c r="O8492" s="500"/>
      <c r="Q8492" s="498" t="s">
        <v>213</v>
      </c>
      <c r="S8492" s="499"/>
    </row>
    <row r="8493">
      <c r="B8493" s="497"/>
      <c r="H8493" s="500"/>
      <c r="O8493" s="500"/>
      <c r="Q8493" s="498" t="s">
        <v>213</v>
      </c>
      <c r="S8493" s="499"/>
    </row>
    <row r="8494">
      <c r="B8494" s="497"/>
      <c r="H8494" s="500"/>
      <c r="O8494" s="500"/>
      <c r="Q8494" s="498" t="s">
        <v>213</v>
      </c>
      <c r="S8494" s="499"/>
    </row>
    <row r="8495">
      <c r="B8495" s="497"/>
      <c r="H8495" s="500"/>
      <c r="O8495" s="500"/>
      <c r="Q8495" s="498" t="s">
        <v>213</v>
      </c>
      <c r="S8495" s="499"/>
    </row>
    <row r="8496">
      <c r="B8496" s="497"/>
      <c r="H8496" s="500"/>
      <c r="O8496" s="500"/>
      <c r="Q8496" s="498" t="s">
        <v>213</v>
      </c>
      <c r="S8496" s="499"/>
    </row>
    <row r="8497">
      <c r="B8497" s="497"/>
      <c r="H8497" s="500"/>
      <c r="O8497" s="500"/>
      <c r="Q8497" s="498" t="s">
        <v>213</v>
      </c>
      <c r="S8497" s="499"/>
    </row>
    <row r="8498">
      <c r="B8498" s="497"/>
      <c r="H8498" s="500"/>
      <c r="O8498" s="500"/>
      <c r="Q8498" s="498" t="s">
        <v>213</v>
      </c>
      <c r="S8498" s="499"/>
    </row>
    <row r="8499">
      <c r="B8499" s="497"/>
      <c r="H8499" s="500"/>
      <c r="O8499" s="500"/>
      <c r="Q8499" s="498" t="s">
        <v>213</v>
      </c>
      <c r="S8499" s="499"/>
    </row>
    <row r="8500">
      <c r="B8500" s="497"/>
      <c r="H8500" s="500"/>
      <c r="O8500" s="500"/>
      <c r="Q8500" s="498" t="s">
        <v>213</v>
      </c>
      <c r="S8500" s="499"/>
    </row>
    <row r="8501">
      <c r="B8501" s="497"/>
      <c r="H8501" s="500"/>
      <c r="O8501" s="500"/>
      <c r="Q8501" s="498" t="s">
        <v>213</v>
      </c>
      <c r="S8501" s="499"/>
    </row>
    <row r="8502">
      <c r="B8502" s="497"/>
      <c r="H8502" s="500"/>
      <c r="O8502" s="500"/>
      <c r="Q8502" s="498" t="s">
        <v>213</v>
      </c>
      <c r="S8502" s="499"/>
    </row>
    <row r="8503">
      <c r="B8503" s="497"/>
      <c r="H8503" s="500"/>
      <c r="O8503" s="500"/>
      <c r="Q8503" s="498" t="s">
        <v>213</v>
      </c>
      <c r="S8503" s="499"/>
    </row>
    <row r="8504">
      <c r="B8504" s="497"/>
      <c r="H8504" s="500"/>
      <c r="O8504" s="500"/>
      <c r="Q8504" s="498" t="s">
        <v>213</v>
      </c>
      <c r="S8504" s="499"/>
    </row>
    <row r="8505">
      <c r="B8505" s="497"/>
      <c r="H8505" s="500"/>
      <c r="O8505" s="500"/>
      <c r="Q8505" s="498" t="s">
        <v>213</v>
      </c>
      <c r="S8505" s="499"/>
    </row>
    <row r="8506">
      <c r="B8506" s="497"/>
      <c r="H8506" s="500"/>
      <c r="O8506" s="500"/>
      <c r="Q8506" s="498" t="s">
        <v>213</v>
      </c>
      <c r="S8506" s="499"/>
    </row>
    <row r="8507">
      <c r="B8507" s="497"/>
      <c r="H8507" s="500"/>
      <c r="O8507" s="500"/>
      <c r="Q8507" s="498" t="s">
        <v>213</v>
      </c>
      <c r="S8507" s="499"/>
    </row>
    <row r="8508">
      <c r="B8508" s="497"/>
      <c r="H8508" s="500"/>
      <c r="O8508" s="500"/>
      <c r="Q8508" s="498" t="s">
        <v>213</v>
      </c>
      <c r="S8508" s="499"/>
    </row>
    <row r="8509">
      <c r="B8509" s="497"/>
      <c r="H8509" s="500"/>
      <c r="O8509" s="500"/>
      <c r="Q8509" s="498" t="s">
        <v>213</v>
      </c>
      <c r="S8509" s="499"/>
    </row>
    <row r="8510">
      <c r="B8510" s="497"/>
      <c r="H8510" s="500"/>
      <c r="O8510" s="500"/>
      <c r="Q8510" s="498" t="s">
        <v>213</v>
      </c>
      <c r="S8510" s="499"/>
    </row>
    <row r="8511">
      <c r="B8511" s="497"/>
      <c r="H8511" s="500"/>
      <c r="O8511" s="500"/>
      <c r="Q8511" s="498" t="s">
        <v>213</v>
      </c>
      <c r="S8511" s="499"/>
    </row>
    <row r="8512">
      <c r="B8512" s="497"/>
      <c r="H8512" s="500"/>
      <c r="O8512" s="500"/>
      <c r="Q8512" s="498" t="s">
        <v>213</v>
      </c>
      <c r="S8512" s="499"/>
    </row>
    <row r="8513">
      <c r="B8513" s="497"/>
      <c r="H8513" s="500"/>
      <c r="O8513" s="500"/>
      <c r="Q8513" s="498" t="s">
        <v>213</v>
      </c>
      <c r="S8513" s="499"/>
    </row>
    <row r="8514">
      <c r="B8514" s="497"/>
      <c r="H8514" s="500"/>
      <c r="O8514" s="500"/>
      <c r="Q8514" s="498" t="s">
        <v>213</v>
      </c>
      <c r="S8514" s="499"/>
    </row>
    <row r="8515">
      <c r="B8515" s="497"/>
      <c r="H8515" s="500"/>
      <c r="O8515" s="500"/>
      <c r="Q8515" s="498" t="s">
        <v>213</v>
      </c>
      <c r="S8515" s="499"/>
    </row>
    <row r="8516">
      <c r="B8516" s="497"/>
      <c r="H8516" s="500"/>
      <c r="O8516" s="500"/>
      <c r="Q8516" s="498" t="s">
        <v>213</v>
      </c>
      <c r="S8516" s="499"/>
    </row>
    <row r="8517">
      <c r="B8517" s="497"/>
      <c r="H8517" s="500"/>
      <c r="O8517" s="500"/>
      <c r="Q8517" s="498" t="s">
        <v>213</v>
      </c>
      <c r="S8517" s="499"/>
    </row>
    <row r="8518">
      <c r="B8518" s="497"/>
      <c r="H8518" s="500"/>
      <c r="O8518" s="500"/>
      <c r="Q8518" s="498" t="s">
        <v>213</v>
      </c>
      <c r="S8518" s="499"/>
    </row>
    <row r="8519">
      <c r="B8519" s="497"/>
      <c r="H8519" s="500"/>
      <c r="O8519" s="500"/>
      <c r="Q8519" s="498" t="s">
        <v>213</v>
      </c>
      <c r="S8519" s="499"/>
    </row>
    <row r="8520">
      <c r="B8520" s="497"/>
      <c r="H8520" s="500"/>
      <c r="O8520" s="500"/>
      <c r="Q8520" s="498" t="s">
        <v>213</v>
      </c>
      <c r="S8520" s="499"/>
    </row>
    <row r="8521">
      <c r="B8521" s="497"/>
      <c r="H8521" s="500"/>
      <c r="O8521" s="500"/>
      <c r="Q8521" s="498" t="s">
        <v>213</v>
      </c>
      <c r="S8521" s="499"/>
    </row>
    <row r="8522">
      <c r="B8522" s="497"/>
      <c r="H8522" s="500"/>
      <c r="O8522" s="500"/>
      <c r="Q8522" s="498" t="s">
        <v>213</v>
      </c>
      <c r="S8522" s="499"/>
    </row>
    <row r="8523">
      <c r="B8523" s="497"/>
      <c r="H8523" s="500"/>
      <c r="O8523" s="500"/>
      <c r="Q8523" s="498" t="s">
        <v>213</v>
      </c>
      <c r="S8523" s="499"/>
    </row>
    <row r="8524">
      <c r="B8524" s="497"/>
      <c r="H8524" s="500"/>
      <c r="O8524" s="500"/>
      <c r="Q8524" s="498" t="s">
        <v>213</v>
      </c>
      <c r="S8524" s="499"/>
    </row>
    <row r="8525">
      <c r="B8525" s="497"/>
      <c r="H8525" s="500"/>
      <c r="O8525" s="500"/>
      <c r="Q8525" s="498" t="s">
        <v>213</v>
      </c>
      <c r="S8525" s="499"/>
    </row>
    <row r="8526">
      <c r="B8526" s="497"/>
      <c r="H8526" s="500"/>
      <c r="O8526" s="500"/>
      <c r="Q8526" s="498" t="s">
        <v>213</v>
      </c>
      <c r="S8526" s="499"/>
    </row>
    <row r="8527">
      <c r="B8527" s="497"/>
      <c r="H8527" s="500"/>
      <c r="O8527" s="500"/>
      <c r="Q8527" s="498" t="s">
        <v>213</v>
      </c>
      <c r="S8527" s="499"/>
    </row>
    <row r="8528">
      <c r="B8528" s="497"/>
      <c r="H8528" s="500"/>
      <c r="O8528" s="500"/>
      <c r="Q8528" s="498" t="s">
        <v>213</v>
      </c>
      <c r="S8528" s="499"/>
    </row>
    <row r="8529">
      <c r="B8529" s="497"/>
      <c r="H8529" s="500"/>
      <c r="O8529" s="500"/>
      <c r="Q8529" s="498" t="s">
        <v>213</v>
      </c>
      <c r="S8529" s="499"/>
    </row>
    <row r="8530">
      <c r="B8530" s="497"/>
      <c r="H8530" s="500"/>
      <c r="O8530" s="500"/>
      <c r="Q8530" s="498" t="s">
        <v>213</v>
      </c>
      <c r="S8530" s="499"/>
    </row>
    <row r="8531">
      <c r="B8531" s="497"/>
      <c r="H8531" s="500"/>
      <c r="O8531" s="500"/>
      <c r="Q8531" s="498" t="s">
        <v>213</v>
      </c>
      <c r="S8531" s="499"/>
    </row>
    <row r="8532">
      <c r="B8532" s="497"/>
      <c r="H8532" s="500"/>
      <c r="O8532" s="500"/>
      <c r="Q8532" s="498" t="s">
        <v>213</v>
      </c>
      <c r="S8532" s="499"/>
    </row>
    <row r="8533">
      <c r="B8533" s="497"/>
      <c r="H8533" s="500"/>
      <c r="O8533" s="500"/>
      <c r="Q8533" s="498" t="s">
        <v>213</v>
      </c>
      <c r="S8533" s="499"/>
    </row>
    <row r="8534">
      <c r="B8534" s="497"/>
      <c r="H8534" s="500"/>
      <c r="O8534" s="500"/>
      <c r="Q8534" s="498" t="s">
        <v>213</v>
      </c>
      <c r="S8534" s="499"/>
    </row>
    <row r="8535">
      <c r="B8535" s="497"/>
      <c r="H8535" s="500"/>
      <c r="O8535" s="500"/>
      <c r="Q8535" s="498" t="s">
        <v>213</v>
      </c>
      <c r="S8535" s="499"/>
    </row>
    <row r="8536">
      <c r="B8536" s="497"/>
      <c r="H8536" s="500"/>
      <c r="O8536" s="500"/>
      <c r="Q8536" s="498" t="s">
        <v>213</v>
      </c>
      <c r="S8536" s="499"/>
    </row>
    <row r="8537">
      <c r="B8537" s="497"/>
      <c r="H8537" s="500"/>
      <c r="O8537" s="500"/>
      <c r="Q8537" s="498" t="s">
        <v>213</v>
      </c>
      <c r="S8537" s="499"/>
    </row>
    <row r="8538">
      <c r="B8538" s="497"/>
      <c r="H8538" s="500"/>
      <c r="O8538" s="500"/>
      <c r="Q8538" s="498" t="s">
        <v>213</v>
      </c>
      <c r="S8538" s="499"/>
    </row>
    <row r="8539">
      <c r="B8539" s="497"/>
      <c r="H8539" s="500"/>
      <c r="O8539" s="500"/>
      <c r="Q8539" s="498" t="s">
        <v>213</v>
      </c>
      <c r="S8539" s="499"/>
    </row>
    <row r="8540">
      <c r="B8540" s="497"/>
      <c r="H8540" s="500"/>
      <c r="O8540" s="500"/>
      <c r="Q8540" s="498" t="s">
        <v>213</v>
      </c>
      <c r="S8540" s="499"/>
    </row>
    <row r="8541">
      <c r="B8541" s="497"/>
      <c r="H8541" s="500"/>
      <c r="O8541" s="500"/>
      <c r="Q8541" s="498" t="s">
        <v>213</v>
      </c>
      <c r="S8541" s="499"/>
    </row>
    <row r="8542">
      <c r="B8542" s="497"/>
      <c r="H8542" s="500"/>
      <c r="O8542" s="500"/>
      <c r="Q8542" s="498" t="s">
        <v>213</v>
      </c>
      <c r="S8542" s="499"/>
    </row>
    <row r="8543">
      <c r="B8543" s="497"/>
      <c r="H8543" s="500"/>
      <c r="O8543" s="500"/>
      <c r="Q8543" s="498" t="s">
        <v>213</v>
      </c>
      <c r="S8543" s="499"/>
    </row>
    <row r="8544">
      <c r="B8544" s="497"/>
      <c r="H8544" s="500"/>
      <c r="O8544" s="500"/>
      <c r="Q8544" s="498" t="s">
        <v>213</v>
      </c>
      <c r="S8544" s="499"/>
    </row>
    <row r="8545">
      <c r="B8545" s="497"/>
      <c r="H8545" s="500"/>
      <c r="O8545" s="500"/>
      <c r="Q8545" s="498" t="s">
        <v>213</v>
      </c>
      <c r="S8545" s="499"/>
    </row>
    <row r="8546">
      <c r="B8546" s="497"/>
      <c r="H8546" s="500"/>
      <c r="O8546" s="500"/>
      <c r="Q8546" s="498" t="s">
        <v>213</v>
      </c>
      <c r="S8546" s="499"/>
    </row>
    <row r="8547">
      <c r="B8547" s="497"/>
      <c r="H8547" s="500"/>
      <c r="O8547" s="500"/>
      <c r="Q8547" s="498" t="s">
        <v>213</v>
      </c>
      <c r="S8547" s="499"/>
    </row>
    <row r="8548">
      <c r="B8548" s="497"/>
      <c r="H8548" s="500"/>
      <c r="O8548" s="500"/>
      <c r="Q8548" s="498" t="s">
        <v>213</v>
      </c>
      <c r="S8548" s="499"/>
    </row>
    <row r="8549">
      <c r="B8549" s="497"/>
      <c r="H8549" s="500"/>
      <c r="O8549" s="500"/>
      <c r="Q8549" s="498" t="s">
        <v>213</v>
      </c>
      <c r="S8549" s="499"/>
    </row>
    <row r="8550">
      <c r="B8550" s="497"/>
      <c r="H8550" s="500"/>
      <c r="O8550" s="500"/>
      <c r="Q8550" s="498" t="s">
        <v>213</v>
      </c>
      <c r="S8550" s="499"/>
    </row>
    <row r="8551">
      <c r="B8551" s="497"/>
      <c r="H8551" s="500"/>
      <c r="O8551" s="500"/>
      <c r="Q8551" s="498" t="s">
        <v>213</v>
      </c>
      <c r="S8551" s="499"/>
    </row>
    <row r="8552">
      <c r="B8552" s="497"/>
      <c r="H8552" s="500"/>
      <c r="O8552" s="500"/>
      <c r="Q8552" s="498" t="s">
        <v>213</v>
      </c>
      <c r="S8552" s="499"/>
    </row>
    <row r="8553">
      <c r="B8553" s="497"/>
      <c r="H8553" s="500"/>
      <c r="O8553" s="500"/>
      <c r="Q8553" s="498" t="s">
        <v>213</v>
      </c>
      <c r="S8553" s="499"/>
    </row>
    <row r="8554">
      <c r="B8554" s="497"/>
      <c r="H8554" s="500"/>
      <c r="O8554" s="500"/>
      <c r="Q8554" s="498" t="s">
        <v>213</v>
      </c>
      <c r="S8554" s="499"/>
    </row>
    <row r="8555">
      <c r="B8555" s="497"/>
      <c r="H8555" s="500"/>
      <c r="O8555" s="500"/>
      <c r="Q8555" s="498" t="s">
        <v>213</v>
      </c>
      <c r="S8555" s="499"/>
    </row>
    <row r="8556">
      <c r="B8556" s="497"/>
      <c r="H8556" s="500"/>
      <c r="O8556" s="500"/>
      <c r="Q8556" s="498" t="s">
        <v>213</v>
      </c>
      <c r="S8556" s="499"/>
    </row>
    <row r="8557">
      <c r="B8557" s="497"/>
      <c r="H8557" s="500"/>
      <c r="O8557" s="500"/>
      <c r="Q8557" s="498" t="s">
        <v>213</v>
      </c>
      <c r="S8557" s="499"/>
    </row>
    <row r="8558">
      <c r="B8558" s="497"/>
      <c r="H8558" s="500"/>
      <c r="O8558" s="500"/>
      <c r="Q8558" s="498" t="s">
        <v>213</v>
      </c>
      <c r="S8558" s="499"/>
    </row>
    <row r="8559">
      <c r="B8559" s="497"/>
      <c r="H8559" s="500"/>
      <c r="O8559" s="500"/>
      <c r="Q8559" s="498" t="s">
        <v>213</v>
      </c>
      <c r="S8559" s="499"/>
    </row>
    <row r="8560">
      <c r="B8560" s="497"/>
      <c r="H8560" s="500"/>
      <c r="O8560" s="500"/>
      <c r="Q8560" s="498" t="s">
        <v>213</v>
      </c>
      <c r="S8560" s="499"/>
    </row>
    <row r="8561">
      <c r="B8561" s="497"/>
      <c r="H8561" s="500"/>
      <c r="O8561" s="500"/>
      <c r="Q8561" s="498" t="s">
        <v>213</v>
      </c>
      <c r="S8561" s="499"/>
    </row>
    <row r="8562">
      <c r="B8562" s="497"/>
      <c r="H8562" s="500"/>
      <c r="O8562" s="500"/>
      <c r="Q8562" s="498" t="s">
        <v>213</v>
      </c>
      <c r="S8562" s="499"/>
    </row>
    <row r="8563">
      <c r="B8563" s="497"/>
      <c r="H8563" s="500"/>
      <c r="O8563" s="500"/>
      <c r="Q8563" s="498" t="s">
        <v>213</v>
      </c>
      <c r="S8563" s="499"/>
    </row>
    <row r="8564">
      <c r="B8564" s="497"/>
      <c r="H8564" s="500"/>
      <c r="O8564" s="500"/>
      <c r="Q8564" s="498" t="s">
        <v>213</v>
      </c>
      <c r="S8564" s="499"/>
    </row>
    <row r="8565">
      <c r="B8565" s="497"/>
      <c r="H8565" s="500"/>
      <c r="O8565" s="500"/>
      <c r="Q8565" s="498" t="s">
        <v>213</v>
      </c>
      <c r="S8565" s="499"/>
    </row>
    <row r="8566">
      <c r="B8566" s="497"/>
      <c r="H8566" s="500"/>
      <c r="O8566" s="500"/>
      <c r="Q8566" s="498" t="s">
        <v>213</v>
      </c>
      <c r="S8566" s="499"/>
    </row>
    <row r="8567">
      <c r="B8567" s="497"/>
      <c r="H8567" s="500"/>
      <c r="O8567" s="500"/>
      <c r="Q8567" s="498" t="s">
        <v>213</v>
      </c>
      <c r="S8567" s="499"/>
    </row>
    <row r="8568">
      <c r="B8568" s="497"/>
      <c r="H8568" s="500"/>
      <c r="O8568" s="500"/>
      <c r="Q8568" s="498" t="s">
        <v>213</v>
      </c>
      <c r="S8568" s="499"/>
    </row>
    <row r="8569">
      <c r="B8569" s="497"/>
      <c r="H8569" s="500"/>
      <c r="O8569" s="500"/>
      <c r="Q8569" s="498" t="s">
        <v>213</v>
      </c>
      <c r="S8569" s="499"/>
    </row>
    <row r="8570">
      <c r="B8570" s="497"/>
      <c r="H8570" s="500"/>
      <c r="O8570" s="500"/>
      <c r="Q8570" s="498" t="s">
        <v>213</v>
      </c>
      <c r="S8570" s="499"/>
    </row>
    <row r="8571">
      <c r="B8571" s="497"/>
      <c r="H8571" s="500"/>
      <c r="O8571" s="500"/>
      <c r="Q8571" s="498" t="s">
        <v>213</v>
      </c>
      <c r="S8571" s="499"/>
    </row>
    <row r="8572">
      <c r="B8572" s="497"/>
      <c r="H8572" s="500"/>
      <c r="O8572" s="500"/>
      <c r="Q8572" s="498" t="s">
        <v>213</v>
      </c>
      <c r="S8572" s="499"/>
    </row>
    <row r="8573">
      <c r="B8573" s="497"/>
      <c r="H8573" s="500"/>
      <c r="O8573" s="500"/>
      <c r="Q8573" s="498" t="s">
        <v>213</v>
      </c>
      <c r="S8573" s="499"/>
    </row>
    <row r="8574">
      <c r="B8574" s="497"/>
      <c r="H8574" s="500"/>
      <c r="O8574" s="500"/>
      <c r="Q8574" s="498" t="s">
        <v>213</v>
      </c>
      <c r="S8574" s="499"/>
    </row>
    <row r="8575">
      <c r="B8575" s="497"/>
      <c r="H8575" s="500"/>
      <c r="O8575" s="500"/>
      <c r="Q8575" s="498" t="s">
        <v>213</v>
      </c>
      <c r="S8575" s="499"/>
    </row>
    <row r="8576">
      <c r="B8576" s="497"/>
      <c r="H8576" s="500"/>
      <c r="O8576" s="500"/>
      <c r="Q8576" s="498" t="s">
        <v>213</v>
      </c>
      <c r="S8576" s="499"/>
    </row>
    <row r="8577">
      <c r="B8577" s="497"/>
      <c r="H8577" s="500"/>
      <c r="O8577" s="500"/>
      <c r="Q8577" s="498" t="s">
        <v>213</v>
      </c>
      <c r="S8577" s="499"/>
    </row>
    <row r="8578">
      <c r="B8578" s="497"/>
      <c r="H8578" s="500"/>
      <c r="O8578" s="500"/>
      <c r="Q8578" s="498" t="s">
        <v>213</v>
      </c>
      <c r="S8578" s="499"/>
    </row>
    <row r="8579">
      <c r="B8579" s="497"/>
      <c r="H8579" s="500"/>
      <c r="O8579" s="500"/>
      <c r="Q8579" s="498" t="s">
        <v>213</v>
      </c>
      <c r="S8579" s="499"/>
    </row>
    <row r="8580">
      <c r="B8580" s="497"/>
      <c r="H8580" s="500"/>
      <c r="O8580" s="500"/>
      <c r="Q8580" s="498" t="s">
        <v>213</v>
      </c>
      <c r="S8580" s="499"/>
    </row>
    <row r="8581">
      <c r="B8581" s="497"/>
      <c r="H8581" s="500"/>
      <c r="O8581" s="500"/>
      <c r="Q8581" s="498" t="s">
        <v>213</v>
      </c>
      <c r="S8581" s="499"/>
    </row>
    <row r="8582">
      <c r="B8582" s="497"/>
      <c r="H8582" s="500"/>
      <c r="O8582" s="500"/>
      <c r="Q8582" s="498" t="s">
        <v>213</v>
      </c>
      <c r="S8582" s="499"/>
    </row>
    <row r="8583">
      <c r="B8583" s="497"/>
      <c r="H8583" s="500"/>
      <c r="O8583" s="500"/>
      <c r="Q8583" s="498" t="s">
        <v>213</v>
      </c>
      <c r="S8583" s="499"/>
    </row>
    <row r="8584">
      <c r="B8584" s="497"/>
      <c r="H8584" s="500"/>
      <c r="O8584" s="500"/>
      <c r="Q8584" s="498" t="s">
        <v>213</v>
      </c>
      <c r="S8584" s="499"/>
    </row>
    <row r="8585">
      <c r="B8585" s="497"/>
      <c r="H8585" s="500"/>
      <c r="O8585" s="500"/>
      <c r="Q8585" s="498" t="s">
        <v>213</v>
      </c>
      <c r="S8585" s="499"/>
    </row>
    <row r="8586">
      <c r="B8586" s="497"/>
      <c r="H8586" s="500"/>
      <c r="O8586" s="500"/>
      <c r="Q8586" s="498" t="s">
        <v>213</v>
      </c>
      <c r="S8586" s="499"/>
    </row>
    <row r="8587">
      <c r="B8587" s="497"/>
      <c r="H8587" s="500"/>
      <c r="O8587" s="500"/>
      <c r="Q8587" s="498" t="s">
        <v>213</v>
      </c>
      <c r="S8587" s="499"/>
    </row>
    <row r="8588">
      <c r="B8588" s="497"/>
      <c r="H8588" s="500"/>
      <c r="O8588" s="500"/>
      <c r="Q8588" s="498" t="s">
        <v>213</v>
      </c>
      <c r="S8588" s="499"/>
    </row>
    <row r="8589">
      <c r="B8589" s="497"/>
      <c r="H8589" s="500"/>
      <c r="O8589" s="500"/>
      <c r="Q8589" s="498" t="s">
        <v>213</v>
      </c>
      <c r="S8589" s="499"/>
    </row>
    <row r="8590">
      <c r="B8590" s="497"/>
      <c r="H8590" s="500"/>
      <c r="O8590" s="500"/>
      <c r="Q8590" s="498" t="s">
        <v>213</v>
      </c>
      <c r="S8590" s="499"/>
    </row>
    <row r="8591">
      <c r="B8591" s="497"/>
      <c r="H8591" s="500"/>
      <c r="O8591" s="500"/>
      <c r="Q8591" s="498" t="s">
        <v>213</v>
      </c>
      <c r="S8591" s="499"/>
    </row>
    <row r="8592">
      <c r="B8592" s="497"/>
      <c r="H8592" s="500"/>
      <c r="O8592" s="500"/>
      <c r="Q8592" s="498" t="s">
        <v>213</v>
      </c>
      <c r="S8592" s="499"/>
    </row>
    <row r="8593">
      <c r="B8593" s="497"/>
      <c r="H8593" s="500"/>
      <c r="O8593" s="500"/>
      <c r="Q8593" s="498" t="s">
        <v>213</v>
      </c>
      <c r="S8593" s="499"/>
    </row>
    <row r="8594">
      <c r="B8594" s="497"/>
      <c r="H8594" s="500"/>
      <c r="O8594" s="500"/>
      <c r="Q8594" s="498" t="s">
        <v>213</v>
      </c>
      <c r="S8594" s="499"/>
    </row>
    <row r="8595">
      <c r="B8595" s="497"/>
      <c r="H8595" s="500"/>
      <c r="O8595" s="500"/>
      <c r="Q8595" s="498" t="s">
        <v>213</v>
      </c>
      <c r="S8595" s="499"/>
    </row>
    <row r="8596">
      <c r="B8596" s="497"/>
      <c r="H8596" s="500"/>
      <c r="O8596" s="500"/>
      <c r="Q8596" s="498" t="s">
        <v>213</v>
      </c>
      <c r="S8596" s="499"/>
    </row>
    <row r="8597">
      <c r="B8597" s="497"/>
      <c r="H8597" s="500"/>
      <c r="O8597" s="500"/>
      <c r="Q8597" s="498" t="s">
        <v>213</v>
      </c>
      <c r="S8597" s="499"/>
    </row>
    <row r="8598">
      <c r="B8598" s="497"/>
      <c r="H8598" s="500"/>
      <c r="O8598" s="500"/>
      <c r="Q8598" s="498" t="s">
        <v>213</v>
      </c>
      <c r="S8598" s="499"/>
    </row>
    <row r="8599">
      <c r="B8599" s="497"/>
      <c r="H8599" s="500"/>
      <c r="O8599" s="500"/>
      <c r="Q8599" s="498" t="s">
        <v>213</v>
      </c>
      <c r="S8599" s="499"/>
    </row>
    <row r="8600">
      <c r="B8600" s="497"/>
      <c r="H8600" s="500"/>
      <c r="O8600" s="500"/>
      <c r="Q8600" s="498" t="s">
        <v>213</v>
      </c>
      <c r="S8600" s="499"/>
    </row>
    <row r="8601">
      <c r="B8601" s="497"/>
      <c r="H8601" s="500"/>
      <c r="O8601" s="500"/>
      <c r="Q8601" s="498" t="s">
        <v>213</v>
      </c>
      <c r="S8601" s="499"/>
    </row>
    <row r="8602">
      <c r="B8602" s="497"/>
      <c r="H8602" s="500"/>
      <c r="O8602" s="500"/>
      <c r="Q8602" s="498" t="s">
        <v>213</v>
      </c>
      <c r="S8602" s="499"/>
    </row>
    <row r="8603">
      <c r="B8603" s="497"/>
      <c r="H8603" s="500"/>
      <c r="O8603" s="500"/>
      <c r="Q8603" s="498" t="s">
        <v>213</v>
      </c>
      <c r="S8603" s="499"/>
    </row>
    <row r="8604">
      <c r="B8604" s="497"/>
      <c r="H8604" s="500"/>
      <c r="O8604" s="500"/>
      <c r="Q8604" s="498" t="s">
        <v>213</v>
      </c>
      <c r="S8604" s="499"/>
    </row>
    <row r="8605">
      <c r="B8605" s="497"/>
      <c r="H8605" s="500"/>
      <c r="O8605" s="500"/>
      <c r="Q8605" s="498" t="s">
        <v>213</v>
      </c>
      <c r="S8605" s="499"/>
    </row>
    <row r="8606">
      <c r="B8606" s="497"/>
      <c r="H8606" s="500"/>
      <c r="O8606" s="500"/>
      <c r="Q8606" s="498" t="s">
        <v>213</v>
      </c>
      <c r="S8606" s="499"/>
    </row>
    <row r="8607">
      <c r="B8607" s="497"/>
      <c r="H8607" s="500"/>
      <c r="O8607" s="500"/>
      <c r="Q8607" s="498" t="s">
        <v>213</v>
      </c>
      <c r="S8607" s="499"/>
    </row>
    <row r="8608">
      <c r="B8608" s="497"/>
      <c r="H8608" s="500"/>
      <c r="O8608" s="500"/>
      <c r="Q8608" s="498" t="s">
        <v>213</v>
      </c>
      <c r="S8608" s="499"/>
    </row>
    <row r="8609">
      <c r="B8609" s="497"/>
      <c r="H8609" s="500"/>
      <c r="O8609" s="500"/>
      <c r="Q8609" s="498" t="s">
        <v>213</v>
      </c>
      <c r="S8609" s="499"/>
    </row>
    <row r="8610">
      <c r="B8610" s="497"/>
      <c r="H8610" s="500"/>
      <c r="O8610" s="500"/>
      <c r="Q8610" s="498" t="s">
        <v>213</v>
      </c>
      <c r="S8610" s="499"/>
    </row>
    <row r="8611">
      <c r="B8611" s="497"/>
      <c r="H8611" s="500"/>
      <c r="O8611" s="500"/>
      <c r="Q8611" s="498" t="s">
        <v>213</v>
      </c>
      <c r="S8611" s="499"/>
    </row>
    <row r="8612">
      <c r="B8612" s="497"/>
      <c r="H8612" s="500"/>
      <c r="O8612" s="500"/>
      <c r="Q8612" s="498" t="s">
        <v>213</v>
      </c>
      <c r="S8612" s="499"/>
    </row>
    <row r="8613">
      <c r="B8613" s="497"/>
      <c r="H8613" s="500"/>
      <c r="O8613" s="500"/>
      <c r="Q8613" s="498" t="s">
        <v>213</v>
      </c>
      <c r="S8613" s="499"/>
    </row>
    <row r="8614">
      <c r="B8614" s="497"/>
      <c r="H8614" s="500"/>
      <c r="O8614" s="500"/>
      <c r="Q8614" s="498" t="s">
        <v>213</v>
      </c>
      <c r="S8614" s="499"/>
    </row>
    <row r="8615">
      <c r="B8615" s="497"/>
      <c r="H8615" s="500"/>
      <c r="O8615" s="500"/>
      <c r="Q8615" s="498" t="s">
        <v>213</v>
      </c>
      <c r="S8615" s="499"/>
    </row>
    <row r="8616">
      <c r="B8616" s="497"/>
      <c r="H8616" s="500"/>
      <c r="O8616" s="500"/>
      <c r="Q8616" s="498" t="s">
        <v>213</v>
      </c>
      <c r="S8616" s="499"/>
    </row>
    <row r="8617">
      <c r="B8617" s="497"/>
      <c r="H8617" s="500"/>
      <c r="O8617" s="500"/>
      <c r="Q8617" s="498" t="s">
        <v>213</v>
      </c>
      <c r="S8617" s="499"/>
    </row>
    <row r="8618">
      <c r="B8618" s="497"/>
      <c r="H8618" s="500"/>
      <c r="O8618" s="500"/>
      <c r="Q8618" s="498" t="s">
        <v>213</v>
      </c>
      <c r="S8618" s="499"/>
    </row>
    <row r="8619">
      <c r="B8619" s="497"/>
      <c r="H8619" s="500"/>
      <c r="O8619" s="500"/>
      <c r="Q8619" s="498" t="s">
        <v>213</v>
      </c>
      <c r="S8619" s="499"/>
    </row>
    <row r="8620">
      <c r="B8620" s="497"/>
      <c r="H8620" s="500"/>
      <c r="O8620" s="500"/>
      <c r="Q8620" s="498" t="s">
        <v>213</v>
      </c>
      <c r="S8620" s="499"/>
    </row>
    <row r="8621">
      <c r="B8621" s="497"/>
      <c r="H8621" s="500"/>
      <c r="O8621" s="500"/>
      <c r="Q8621" s="498" t="s">
        <v>213</v>
      </c>
      <c r="S8621" s="499"/>
    </row>
    <row r="8622">
      <c r="B8622" s="497"/>
      <c r="H8622" s="500"/>
      <c r="O8622" s="500"/>
      <c r="Q8622" s="498" t="s">
        <v>213</v>
      </c>
      <c r="S8622" s="499"/>
    </row>
    <row r="8623">
      <c r="B8623" s="497"/>
      <c r="H8623" s="500"/>
      <c r="O8623" s="500"/>
      <c r="Q8623" s="498" t="s">
        <v>213</v>
      </c>
      <c r="S8623" s="499"/>
    </row>
    <row r="8624">
      <c r="B8624" s="497"/>
      <c r="H8624" s="500"/>
      <c r="O8624" s="500"/>
      <c r="Q8624" s="498" t="s">
        <v>213</v>
      </c>
      <c r="S8624" s="499"/>
    </row>
    <row r="8625">
      <c r="B8625" s="497"/>
      <c r="H8625" s="500"/>
      <c r="O8625" s="500"/>
      <c r="Q8625" s="498" t="s">
        <v>213</v>
      </c>
      <c r="S8625" s="499"/>
    </row>
    <row r="8626">
      <c r="B8626" s="497"/>
      <c r="H8626" s="500"/>
      <c r="O8626" s="500"/>
      <c r="Q8626" s="498" t="s">
        <v>213</v>
      </c>
      <c r="S8626" s="499"/>
    </row>
    <row r="8627">
      <c r="B8627" s="497"/>
      <c r="H8627" s="500"/>
      <c r="O8627" s="500"/>
      <c r="Q8627" s="498" t="s">
        <v>213</v>
      </c>
      <c r="S8627" s="499"/>
    </row>
    <row r="8628">
      <c r="B8628" s="497"/>
      <c r="H8628" s="500"/>
      <c r="O8628" s="500"/>
      <c r="Q8628" s="498" t="s">
        <v>213</v>
      </c>
      <c r="S8628" s="499"/>
    </row>
    <row r="8629">
      <c r="B8629" s="497"/>
      <c r="H8629" s="500"/>
      <c r="O8629" s="500"/>
      <c r="Q8629" s="498" t="s">
        <v>213</v>
      </c>
      <c r="S8629" s="499"/>
    </row>
    <row r="8630">
      <c r="B8630" s="497"/>
      <c r="H8630" s="500"/>
      <c r="O8630" s="500"/>
      <c r="Q8630" s="498" t="s">
        <v>213</v>
      </c>
      <c r="S8630" s="499"/>
    </row>
    <row r="8631">
      <c r="B8631" s="497"/>
      <c r="H8631" s="500"/>
      <c r="O8631" s="500"/>
      <c r="Q8631" s="498" t="s">
        <v>213</v>
      </c>
      <c r="S8631" s="499"/>
    </row>
    <row r="8632">
      <c r="B8632" s="497"/>
      <c r="H8632" s="500"/>
      <c r="O8632" s="500"/>
      <c r="Q8632" s="498" t="s">
        <v>213</v>
      </c>
      <c r="S8632" s="499"/>
    </row>
    <row r="8633">
      <c r="B8633" s="497"/>
      <c r="H8633" s="500"/>
      <c r="O8633" s="500"/>
      <c r="Q8633" s="498" t="s">
        <v>213</v>
      </c>
      <c r="S8633" s="499"/>
    </row>
    <row r="8634">
      <c r="B8634" s="497"/>
      <c r="H8634" s="500"/>
      <c r="O8634" s="500"/>
      <c r="Q8634" s="498" t="s">
        <v>213</v>
      </c>
      <c r="S8634" s="499"/>
    </row>
    <row r="8635">
      <c r="B8635" s="497"/>
      <c r="H8635" s="500"/>
      <c r="O8635" s="500"/>
      <c r="Q8635" s="498" t="s">
        <v>213</v>
      </c>
      <c r="S8635" s="499"/>
    </row>
    <row r="8636">
      <c r="B8636" s="497"/>
      <c r="H8636" s="500"/>
      <c r="O8636" s="500"/>
      <c r="Q8636" s="498" t="s">
        <v>213</v>
      </c>
      <c r="S8636" s="499"/>
    </row>
    <row r="8637">
      <c r="B8637" s="497"/>
      <c r="H8637" s="500"/>
      <c r="O8637" s="500"/>
      <c r="Q8637" s="498" t="s">
        <v>213</v>
      </c>
      <c r="S8637" s="499"/>
    </row>
    <row r="8638">
      <c r="B8638" s="497"/>
      <c r="H8638" s="500"/>
      <c r="O8638" s="500"/>
      <c r="Q8638" s="498" t="s">
        <v>213</v>
      </c>
      <c r="S8638" s="499"/>
    </row>
    <row r="8639">
      <c r="B8639" s="497"/>
      <c r="H8639" s="500"/>
      <c r="O8639" s="500"/>
      <c r="Q8639" s="498" t="s">
        <v>213</v>
      </c>
      <c r="S8639" s="499"/>
    </row>
    <row r="8640">
      <c r="B8640" s="497"/>
      <c r="H8640" s="500"/>
      <c r="O8640" s="500"/>
      <c r="Q8640" s="498" t="s">
        <v>213</v>
      </c>
      <c r="S8640" s="499"/>
    </row>
    <row r="8641">
      <c r="B8641" s="497"/>
      <c r="H8641" s="500"/>
      <c r="O8641" s="500"/>
      <c r="Q8641" s="498" t="s">
        <v>213</v>
      </c>
      <c r="S8641" s="499"/>
    </row>
    <row r="8642">
      <c r="B8642" s="497"/>
      <c r="H8642" s="500"/>
      <c r="O8642" s="500"/>
      <c r="Q8642" s="498" t="s">
        <v>213</v>
      </c>
      <c r="S8642" s="499"/>
    </row>
    <row r="8643">
      <c r="B8643" s="497"/>
      <c r="H8643" s="500"/>
      <c r="O8643" s="500"/>
      <c r="Q8643" s="498" t="s">
        <v>213</v>
      </c>
      <c r="S8643" s="499"/>
    </row>
    <row r="8644">
      <c r="B8644" s="497"/>
      <c r="H8644" s="500"/>
      <c r="O8644" s="500"/>
      <c r="Q8644" s="498" t="s">
        <v>213</v>
      </c>
      <c r="S8644" s="499"/>
    </row>
    <row r="8645">
      <c r="B8645" s="497"/>
      <c r="H8645" s="500"/>
      <c r="O8645" s="500"/>
      <c r="Q8645" s="498" t="s">
        <v>213</v>
      </c>
      <c r="S8645" s="499"/>
    </row>
    <row r="8646">
      <c r="B8646" s="497"/>
      <c r="H8646" s="500"/>
      <c r="O8646" s="500"/>
      <c r="Q8646" s="498" t="s">
        <v>213</v>
      </c>
      <c r="S8646" s="499"/>
    </row>
    <row r="8647">
      <c r="B8647" s="497"/>
      <c r="H8647" s="500"/>
      <c r="O8647" s="500"/>
      <c r="Q8647" s="498" t="s">
        <v>213</v>
      </c>
      <c r="S8647" s="499"/>
    </row>
    <row r="8648">
      <c r="B8648" s="497"/>
      <c r="H8648" s="500"/>
      <c r="O8648" s="500"/>
      <c r="Q8648" s="498" t="s">
        <v>213</v>
      </c>
      <c r="S8648" s="499"/>
    </row>
    <row r="8649">
      <c r="B8649" s="497"/>
      <c r="H8649" s="500"/>
      <c r="O8649" s="500"/>
      <c r="Q8649" s="498" t="s">
        <v>213</v>
      </c>
      <c r="S8649" s="499"/>
    </row>
    <row r="8650">
      <c r="B8650" s="497"/>
      <c r="H8650" s="500"/>
      <c r="O8650" s="500"/>
      <c r="Q8650" s="498" t="s">
        <v>213</v>
      </c>
      <c r="S8650" s="499"/>
    </row>
    <row r="8651">
      <c r="B8651" s="497"/>
      <c r="H8651" s="500"/>
      <c r="O8651" s="500"/>
      <c r="Q8651" s="498" t="s">
        <v>213</v>
      </c>
      <c r="S8651" s="499"/>
    </row>
    <row r="8652">
      <c r="B8652" s="497"/>
      <c r="H8652" s="500"/>
      <c r="O8652" s="500"/>
      <c r="Q8652" s="498" t="s">
        <v>213</v>
      </c>
      <c r="S8652" s="499"/>
    </row>
    <row r="8653">
      <c r="B8653" s="497"/>
      <c r="H8653" s="500"/>
      <c r="O8653" s="500"/>
      <c r="Q8653" s="498" t="s">
        <v>213</v>
      </c>
      <c r="S8653" s="499"/>
    </row>
    <row r="8654">
      <c r="B8654" s="497"/>
      <c r="H8654" s="500"/>
      <c r="O8654" s="500"/>
      <c r="Q8654" s="498" t="s">
        <v>213</v>
      </c>
      <c r="S8654" s="499"/>
    </row>
    <row r="8655">
      <c r="B8655" s="497"/>
      <c r="H8655" s="500"/>
      <c r="O8655" s="500"/>
      <c r="Q8655" s="498" t="s">
        <v>213</v>
      </c>
      <c r="S8655" s="499"/>
    </row>
    <row r="8656">
      <c r="B8656" s="497"/>
      <c r="H8656" s="500"/>
      <c r="O8656" s="500"/>
      <c r="Q8656" s="498" t="s">
        <v>213</v>
      </c>
      <c r="S8656" s="499"/>
    </row>
    <row r="8657">
      <c r="B8657" s="497"/>
      <c r="H8657" s="500"/>
      <c r="O8657" s="500"/>
      <c r="Q8657" s="498" t="s">
        <v>213</v>
      </c>
      <c r="S8657" s="499"/>
    </row>
    <row r="8658">
      <c r="B8658" s="497"/>
      <c r="H8658" s="500"/>
      <c r="O8658" s="500"/>
      <c r="Q8658" s="498" t="s">
        <v>213</v>
      </c>
      <c r="S8658" s="499"/>
    </row>
    <row r="8659">
      <c r="B8659" s="497"/>
      <c r="H8659" s="500"/>
      <c r="O8659" s="500"/>
      <c r="Q8659" s="498" t="s">
        <v>213</v>
      </c>
      <c r="S8659" s="499"/>
    </row>
    <row r="8660">
      <c r="B8660" s="497"/>
      <c r="H8660" s="500"/>
      <c r="O8660" s="500"/>
      <c r="Q8660" s="498" t="s">
        <v>213</v>
      </c>
      <c r="S8660" s="499"/>
    </row>
    <row r="8661">
      <c r="B8661" s="497"/>
      <c r="H8661" s="500"/>
      <c r="O8661" s="500"/>
      <c r="Q8661" s="498" t="s">
        <v>213</v>
      </c>
      <c r="S8661" s="499"/>
    </row>
    <row r="8662">
      <c r="B8662" s="497"/>
      <c r="H8662" s="500"/>
      <c r="O8662" s="500"/>
      <c r="Q8662" s="498" t="s">
        <v>213</v>
      </c>
      <c r="S8662" s="499"/>
    </row>
    <row r="8663">
      <c r="B8663" s="497"/>
      <c r="H8663" s="500"/>
      <c r="O8663" s="500"/>
      <c r="Q8663" s="498" t="s">
        <v>213</v>
      </c>
      <c r="S8663" s="499"/>
    </row>
    <row r="8664">
      <c r="B8664" s="497"/>
      <c r="H8664" s="500"/>
      <c r="O8664" s="500"/>
      <c r="Q8664" s="498" t="s">
        <v>213</v>
      </c>
      <c r="S8664" s="499"/>
    </row>
    <row r="8665">
      <c r="B8665" s="497"/>
      <c r="H8665" s="500"/>
      <c r="O8665" s="500"/>
      <c r="Q8665" s="498" t="s">
        <v>213</v>
      </c>
      <c r="S8665" s="499"/>
    </row>
    <row r="8666">
      <c r="B8666" s="497"/>
      <c r="H8666" s="500"/>
      <c r="O8666" s="500"/>
      <c r="Q8666" s="498" t="s">
        <v>213</v>
      </c>
      <c r="S8666" s="499"/>
    </row>
    <row r="8667">
      <c r="B8667" s="497"/>
      <c r="H8667" s="500"/>
      <c r="O8667" s="500"/>
      <c r="Q8667" s="498" t="s">
        <v>213</v>
      </c>
      <c r="S8667" s="499"/>
    </row>
    <row r="8668">
      <c r="B8668" s="497"/>
      <c r="H8668" s="500"/>
      <c r="O8668" s="500"/>
      <c r="Q8668" s="498" t="s">
        <v>213</v>
      </c>
      <c r="S8668" s="499"/>
    </row>
    <row r="8669">
      <c r="B8669" s="497"/>
      <c r="H8669" s="500"/>
      <c r="O8669" s="500"/>
      <c r="Q8669" s="498" t="s">
        <v>213</v>
      </c>
      <c r="S8669" s="499"/>
    </row>
    <row r="8670">
      <c r="B8670" s="497"/>
      <c r="H8670" s="500"/>
      <c r="O8670" s="500"/>
      <c r="Q8670" s="498" t="s">
        <v>213</v>
      </c>
      <c r="S8670" s="499"/>
    </row>
    <row r="8671">
      <c r="B8671" s="497"/>
      <c r="H8671" s="500"/>
      <c r="O8671" s="500"/>
      <c r="Q8671" s="498" t="s">
        <v>213</v>
      </c>
      <c r="S8671" s="499"/>
    </row>
    <row r="8672">
      <c r="B8672" s="497"/>
      <c r="H8672" s="500"/>
      <c r="O8672" s="500"/>
      <c r="Q8672" s="498" t="s">
        <v>213</v>
      </c>
      <c r="S8672" s="499"/>
    </row>
    <row r="8673">
      <c r="B8673" s="497"/>
      <c r="H8673" s="500"/>
      <c r="O8673" s="500"/>
      <c r="Q8673" s="498" t="s">
        <v>213</v>
      </c>
      <c r="S8673" s="499"/>
    </row>
    <row r="8674">
      <c r="B8674" s="497"/>
      <c r="H8674" s="500"/>
      <c r="O8674" s="500"/>
      <c r="Q8674" s="498" t="s">
        <v>213</v>
      </c>
      <c r="S8674" s="499"/>
    </row>
    <row r="8675">
      <c r="B8675" s="497"/>
      <c r="H8675" s="500"/>
      <c r="O8675" s="500"/>
      <c r="Q8675" s="498" t="s">
        <v>213</v>
      </c>
      <c r="S8675" s="499"/>
    </row>
    <row r="8676">
      <c r="B8676" s="497"/>
      <c r="H8676" s="500"/>
      <c r="O8676" s="500"/>
      <c r="Q8676" s="498" t="s">
        <v>213</v>
      </c>
      <c r="S8676" s="499"/>
    </row>
    <row r="8677">
      <c r="B8677" s="497"/>
      <c r="H8677" s="500"/>
      <c r="O8677" s="500"/>
      <c r="Q8677" s="498" t="s">
        <v>213</v>
      </c>
      <c r="S8677" s="499"/>
    </row>
    <row r="8678">
      <c r="B8678" s="497"/>
      <c r="H8678" s="500"/>
      <c r="O8678" s="500"/>
      <c r="Q8678" s="498" t="s">
        <v>213</v>
      </c>
      <c r="S8678" s="499"/>
    </row>
    <row r="8679">
      <c r="B8679" s="497"/>
      <c r="H8679" s="500"/>
      <c r="O8679" s="500"/>
      <c r="Q8679" s="498" t="s">
        <v>213</v>
      </c>
      <c r="S8679" s="499"/>
    </row>
    <row r="8680">
      <c r="B8680" s="497"/>
      <c r="H8680" s="500"/>
      <c r="O8680" s="500"/>
      <c r="Q8680" s="498" t="s">
        <v>213</v>
      </c>
      <c r="S8680" s="499"/>
    </row>
    <row r="8681">
      <c r="B8681" s="497"/>
      <c r="H8681" s="500"/>
      <c r="O8681" s="500"/>
      <c r="Q8681" s="498" t="s">
        <v>213</v>
      </c>
      <c r="S8681" s="499"/>
    </row>
    <row r="8682">
      <c r="B8682" s="497"/>
      <c r="H8682" s="500"/>
      <c r="O8682" s="500"/>
      <c r="Q8682" s="498" t="s">
        <v>213</v>
      </c>
      <c r="S8682" s="499"/>
    </row>
    <row r="8683">
      <c r="B8683" s="497"/>
      <c r="H8683" s="500"/>
      <c r="O8683" s="500"/>
      <c r="Q8683" s="498" t="s">
        <v>213</v>
      </c>
      <c r="S8683" s="499"/>
    </row>
    <row r="8684">
      <c r="B8684" s="497"/>
      <c r="H8684" s="500"/>
      <c r="O8684" s="500"/>
      <c r="Q8684" s="498" t="s">
        <v>213</v>
      </c>
      <c r="S8684" s="499"/>
    </row>
    <row r="8685">
      <c r="B8685" s="497"/>
      <c r="H8685" s="500"/>
      <c r="O8685" s="500"/>
      <c r="Q8685" s="498" t="s">
        <v>213</v>
      </c>
      <c r="S8685" s="499"/>
    </row>
    <row r="8686">
      <c r="B8686" s="497"/>
      <c r="H8686" s="500"/>
      <c r="O8686" s="500"/>
      <c r="Q8686" s="498" t="s">
        <v>213</v>
      </c>
      <c r="S8686" s="499"/>
    </row>
    <row r="8687">
      <c r="B8687" s="497"/>
      <c r="H8687" s="500"/>
      <c r="O8687" s="500"/>
      <c r="Q8687" s="498" t="s">
        <v>213</v>
      </c>
      <c r="S8687" s="499"/>
    </row>
    <row r="8688">
      <c r="B8688" s="497"/>
      <c r="H8688" s="500"/>
      <c r="O8688" s="500"/>
      <c r="Q8688" s="498" t="s">
        <v>213</v>
      </c>
      <c r="S8688" s="499"/>
    </row>
    <row r="8689">
      <c r="B8689" s="497"/>
      <c r="H8689" s="500"/>
      <c r="O8689" s="500"/>
      <c r="Q8689" s="498" t="s">
        <v>213</v>
      </c>
      <c r="S8689" s="499"/>
    </row>
    <row r="8690">
      <c r="B8690" s="497"/>
      <c r="H8690" s="500"/>
      <c r="O8690" s="500"/>
      <c r="Q8690" s="498" t="s">
        <v>213</v>
      </c>
      <c r="S8690" s="499"/>
    </row>
    <row r="8691">
      <c r="B8691" s="497"/>
      <c r="H8691" s="500"/>
      <c r="O8691" s="500"/>
      <c r="Q8691" s="498" t="s">
        <v>213</v>
      </c>
      <c r="S8691" s="499"/>
    </row>
    <row r="8692">
      <c r="B8692" s="497"/>
      <c r="H8692" s="500"/>
      <c r="O8692" s="500"/>
      <c r="Q8692" s="498" t="s">
        <v>213</v>
      </c>
      <c r="S8692" s="499"/>
    </row>
    <row r="8693">
      <c r="B8693" s="497"/>
      <c r="H8693" s="500"/>
      <c r="O8693" s="500"/>
      <c r="Q8693" s="498" t="s">
        <v>213</v>
      </c>
      <c r="S8693" s="499"/>
    </row>
    <row r="8694">
      <c r="B8694" s="497"/>
      <c r="H8694" s="500"/>
      <c r="O8694" s="500"/>
      <c r="Q8694" s="498" t="s">
        <v>213</v>
      </c>
      <c r="S8694" s="499"/>
    </row>
    <row r="8695">
      <c r="B8695" s="497"/>
      <c r="H8695" s="500"/>
      <c r="O8695" s="500"/>
      <c r="Q8695" s="498" t="s">
        <v>213</v>
      </c>
      <c r="S8695" s="499"/>
    </row>
    <row r="8696">
      <c r="B8696" s="497"/>
      <c r="H8696" s="500"/>
      <c r="O8696" s="500"/>
      <c r="Q8696" s="498" t="s">
        <v>213</v>
      </c>
      <c r="S8696" s="499"/>
    </row>
    <row r="8697">
      <c r="B8697" s="497"/>
      <c r="H8697" s="500"/>
      <c r="O8697" s="500"/>
      <c r="Q8697" s="498" t="s">
        <v>213</v>
      </c>
      <c r="S8697" s="499"/>
    </row>
    <row r="8698">
      <c r="B8698" s="497"/>
      <c r="H8698" s="500"/>
      <c r="O8698" s="500"/>
      <c r="Q8698" s="498" t="s">
        <v>213</v>
      </c>
      <c r="S8698" s="499"/>
    </row>
    <row r="8699">
      <c r="B8699" s="497"/>
      <c r="H8699" s="500"/>
      <c r="O8699" s="500"/>
      <c r="Q8699" s="498" t="s">
        <v>213</v>
      </c>
      <c r="S8699" s="499"/>
    </row>
    <row r="8700">
      <c r="B8700" s="497"/>
      <c r="H8700" s="500"/>
      <c r="O8700" s="500"/>
      <c r="Q8700" s="498" t="s">
        <v>213</v>
      </c>
      <c r="S8700" s="499"/>
    </row>
    <row r="8701">
      <c r="B8701" s="497"/>
      <c r="H8701" s="500"/>
      <c r="O8701" s="500"/>
      <c r="Q8701" s="498" t="s">
        <v>213</v>
      </c>
      <c r="S8701" s="499"/>
    </row>
    <row r="8702">
      <c r="B8702" s="497"/>
      <c r="H8702" s="500"/>
      <c r="O8702" s="500"/>
      <c r="Q8702" s="498" t="s">
        <v>213</v>
      </c>
      <c r="S8702" s="499"/>
    </row>
    <row r="8703">
      <c r="B8703" s="497"/>
      <c r="H8703" s="500"/>
      <c r="O8703" s="500"/>
      <c r="Q8703" s="498" t="s">
        <v>213</v>
      </c>
      <c r="S8703" s="499"/>
    </row>
    <row r="8704">
      <c r="B8704" s="497"/>
      <c r="H8704" s="500"/>
      <c r="O8704" s="500"/>
      <c r="Q8704" s="498" t="s">
        <v>213</v>
      </c>
      <c r="S8704" s="499"/>
    </row>
    <row r="8705">
      <c r="B8705" s="497"/>
      <c r="H8705" s="500"/>
      <c r="O8705" s="500"/>
      <c r="Q8705" s="498" t="s">
        <v>213</v>
      </c>
      <c r="S8705" s="499"/>
    </row>
    <row r="8706">
      <c r="B8706" s="497"/>
      <c r="H8706" s="500"/>
      <c r="O8706" s="500"/>
      <c r="Q8706" s="498" t="s">
        <v>213</v>
      </c>
      <c r="S8706" s="499"/>
    </row>
    <row r="8707">
      <c r="B8707" s="497"/>
      <c r="H8707" s="500"/>
      <c r="O8707" s="500"/>
      <c r="Q8707" s="498" t="s">
        <v>213</v>
      </c>
      <c r="S8707" s="499"/>
    </row>
    <row r="8708">
      <c r="B8708" s="497"/>
      <c r="H8708" s="500"/>
      <c r="O8708" s="500"/>
      <c r="Q8708" s="498" t="s">
        <v>213</v>
      </c>
      <c r="S8708" s="499"/>
    </row>
    <row r="8709">
      <c r="B8709" s="497"/>
      <c r="H8709" s="500"/>
      <c r="O8709" s="500"/>
      <c r="Q8709" s="498" t="s">
        <v>213</v>
      </c>
      <c r="S8709" s="499"/>
    </row>
    <row r="8710">
      <c r="B8710" s="497"/>
      <c r="H8710" s="500"/>
      <c r="O8710" s="500"/>
      <c r="Q8710" s="498" t="s">
        <v>213</v>
      </c>
      <c r="S8710" s="499"/>
    </row>
    <row r="8711">
      <c r="B8711" s="497"/>
      <c r="H8711" s="500"/>
      <c r="O8711" s="500"/>
      <c r="Q8711" s="498" t="s">
        <v>213</v>
      </c>
      <c r="S8711" s="499"/>
    </row>
    <row r="8712">
      <c r="B8712" s="497"/>
      <c r="H8712" s="500"/>
      <c r="O8712" s="500"/>
      <c r="Q8712" s="498" t="s">
        <v>213</v>
      </c>
      <c r="S8712" s="499"/>
    </row>
    <row r="8713">
      <c r="B8713" s="497"/>
      <c r="H8713" s="500"/>
      <c r="O8713" s="500"/>
      <c r="Q8713" s="498" t="s">
        <v>213</v>
      </c>
      <c r="S8713" s="499"/>
    </row>
    <row r="8714">
      <c r="B8714" s="497"/>
      <c r="H8714" s="500"/>
      <c r="O8714" s="500"/>
      <c r="Q8714" s="498" t="s">
        <v>213</v>
      </c>
      <c r="S8714" s="499"/>
    </row>
    <row r="8715">
      <c r="B8715" s="497"/>
      <c r="H8715" s="500"/>
      <c r="O8715" s="500"/>
      <c r="Q8715" s="498" t="s">
        <v>213</v>
      </c>
      <c r="S8715" s="499"/>
    </row>
    <row r="8716">
      <c r="B8716" s="497"/>
      <c r="H8716" s="500"/>
      <c r="O8716" s="500"/>
      <c r="Q8716" s="498" t="s">
        <v>213</v>
      </c>
      <c r="S8716" s="499"/>
    </row>
    <row r="8717">
      <c r="B8717" s="497"/>
      <c r="H8717" s="500"/>
      <c r="O8717" s="500"/>
      <c r="Q8717" s="498" t="s">
        <v>213</v>
      </c>
      <c r="S8717" s="499"/>
    </row>
    <row r="8718">
      <c r="B8718" s="497"/>
      <c r="H8718" s="500"/>
      <c r="O8718" s="500"/>
      <c r="Q8718" s="498" t="s">
        <v>213</v>
      </c>
      <c r="S8718" s="499"/>
    </row>
    <row r="8719">
      <c r="B8719" s="497"/>
      <c r="H8719" s="500"/>
      <c r="O8719" s="500"/>
      <c r="Q8719" s="498" t="s">
        <v>213</v>
      </c>
      <c r="S8719" s="499"/>
    </row>
    <row r="8720">
      <c r="B8720" s="497"/>
      <c r="H8720" s="500"/>
      <c r="O8720" s="500"/>
      <c r="Q8720" s="498" t="s">
        <v>213</v>
      </c>
      <c r="S8720" s="499"/>
    </row>
    <row r="8721">
      <c r="B8721" s="497"/>
      <c r="H8721" s="500"/>
      <c r="O8721" s="500"/>
      <c r="Q8721" s="498" t="s">
        <v>213</v>
      </c>
      <c r="S8721" s="499"/>
    </row>
    <row r="8722">
      <c r="B8722" s="497"/>
      <c r="H8722" s="500"/>
      <c r="O8722" s="500"/>
      <c r="Q8722" s="498" t="s">
        <v>213</v>
      </c>
      <c r="S8722" s="499"/>
    </row>
    <row r="8723">
      <c r="B8723" s="497"/>
      <c r="H8723" s="500"/>
      <c r="O8723" s="500"/>
      <c r="Q8723" s="498" t="s">
        <v>213</v>
      </c>
      <c r="S8723" s="499"/>
    </row>
    <row r="8724">
      <c r="B8724" s="497"/>
      <c r="H8724" s="500"/>
      <c r="O8724" s="500"/>
      <c r="Q8724" s="498" t="s">
        <v>213</v>
      </c>
      <c r="S8724" s="499"/>
    </row>
    <row r="8725">
      <c r="B8725" s="497"/>
      <c r="H8725" s="500"/>
      <c r="O8725" s="500"/>
      <c r="Q8725" s="498" t="s">
        <v>213</v>
      </c>
      <c r="S8725" s="499"/>
    </row>
    <row r="8726">
      <c r="B8726" s="497"/>
      <c r="H8726" s="500"/>
      <c r="O8726" s="500"/>
      <c r="Q8726" s="498" t="s">
        <v>213</v>
      </c>
      <c r="S8726" s="499"/>
    </row>
    <row r="8727">
      <c r="B8727" s="497"/>
      <c r="H8727" s="500"/>
      <c r="O8727" s="500"/>
      <c r="Q8727" s="498" t="s">
        <v>213</v>
      </c>
      <c r="S8727" s="499"/>
    </row>
    <row r="8728">
      <c r="B8728" s="497"/>
      <c r="H8728" s="500"/>
      <c r="O8728" s="500"/>
      <c r="Q8728" s="498" t="s">
        <v>213</v>
      </c>
      <c r="S8728" s="499"/>
    </row>
    <row r="8729">
      <c r="B8729" s="497"/>
      <c r="H8729" s="500"/>
      <c r="O8729" s="500"/>
      <c r="Q8729" s="498" t="s">
        <v>213</v>
      </c>
      <c r="S8729" s="499"/>
    </row>
    <row r="8730">
      <c r="B8730" s="497"/>
      <c r="H8730" s="500"/>
      <c r="O8730" s="500"/>
      <c r="Q8730" s="498" t="s">
        <v>213</v>
      </c>
      <c r="S8730" s="499"/>
    </row>
    <row r="8731">
      <c r="B8731" s="497"/>
      <c r="H8731" s="500"/>
      <c r="O8731" s="500"/>
      <c r="Q8731" s="498" t="s">
        <v>213</v>
      </c>
      <c r="S8731" s="499"/>
    </row>
    <row r="8732">
      <c r="B8732" s="497"/>
      <c r="H8732" s="500"/>
      <c r="O8732" s="500"/>
      <c r="Q8732" s="498" t="s">
        <v>213</v>
      </c>
      <c r="S8732" s="499"/>
    </row>
    <row r="8733">
      <c r="B8733" s="497"/>
      <c r="H8733" s="500"/>
      <c r="O8733" s="500"/>
      <c r="Q8733" s="498" t="s">
        <v>213</v>
      </c>
      <c r="S8733" s="499"/>
    </row>
    <row r="8734">
      <c r="B8734" s="497"/>
      <c r="H8734" s="500"/>
      <c r="O8734" s="500"/>
      <c r="Q8734" s="498" t="s">
        <v>213</v>
      </c>
      <c r="S8734" s="499"/>
    </row>
    <row r="8735">
      <c r="B8735" s="497"/>
      <c r="H8735" s="500"/>
      <c r="O8735" s="500"/>
      <c r="Q8735" s="498" t="s">
        <v>213</v>
      </c>
      <c r="S8735" s="499"/>
    </row>
    <row r="8736">
      <c r="B8736" s="497"/>
      <c r="H8736" s="500"/>
      <c r="O8736" s="500"/>
      <c r="Q8736" s="498" t="s">
        <v>213</v>
      </c>
      <c r="S8736" s="499"/>
    </row>
    <row r="8737">
      <c r="B8737" s="497"/>
      <c r="H8737" s="500"/>
      <c r="O8737" s="500"/>
      <c r="Q8737" s="498" t="s">
        <v>213</v>
      </c>
      <c r="S8737" s="499"/>
    </row>
    <row r="8738">
      <c r="B8738" s="497"/>
      <c r="H8738" s="500"/>
      <c r="O8738" s="500"/>
      <c r="Q8738" s="498" t="s">
        <v>213</v>
      </c>
      <c r="S8738" s="499"/>
    </row>
    <row r="8739">
      <c r="B8739" s="497"/>
      <c r="H8739" s="500"/>
      <c r="O8739" s="500"/>
      <c r="Q8739" s="498" t="s">
        <v>213</v>
      </c>
      <c r="S8739" s="499"/>
    </row>
    <row r="8740">
      <c r="B8740" s="497"/>
      <c r="H8740" s="500"/>
      <c r="O8740" s="500"/>
      <c r="Q8740" s="498" t="s">
        <v>213</v>
      </c>
      <c r="S8740" s="499"/>
    </row>
    <row r="8741">
      <c r="B8741" s="497"/>
      <c r="H8741" s="500"/>
      <c r="O8741" s="500"/>
      <c r="Q8741" s="498" t="s">
        <v>213</v>
      </c>
      <c r="S8741" s="499"/>
    </row>
    <row r="8742">
      <c r="B8742" s="497"/>
      <c r="H8742" s="500"/>
      <c r="O8742" s="500"/>
      <c r="Q8742" s="498" t="s">
        <v>213</v>
      </c>
      <c r="S8742" s="499"/>
    </row>
    <row r="8743">
      <c r="B8743" s="497"/>
      <c r="H8743" s="500"/>
      <c r="O8743" s="500"/>
      <c r="Q8743" s="498" t="s">
        <v>213</v>
      </c>
      <c r="S8743" s="499"/>
    </row>
    <row r="8744">
      <c r="B8744" s="497"/>
      <c r="H8744" s="500"/>
      <c r="O8744" s="500"/>
      <c r="Q8744" s="498" t="s">
        <v>213</v>
      </c>
      <c r="S8744" s="499"/>
    </row>
    <row r="8745">
      <c r="B8745" s="497"/>
      <c r="H8745" s="500"/>
      <c r="O8745" s="500"/>
      <c r="Q8745" s="498" t="s">
        <v>213</v>
      </c>
      <c r="S8745" s="499"/>
    </row>
    <row r="8746">
      <c r="B8746" s="497"/>
      <c r="H8746" s="500"/>
      <c r="O8746" s="500"/>
      <c r="Q8746" s="498" t="s">
        <v>213</v>
      </c>
      <c r="S8746" s="499"/>
    </row>
    <row r="8747">
      <c r="B8747" s="497"/>
      <c r="H8747" s="500"/>
      <c r="O8747" s="500"/>
      <c r="Q8747" s="498" t="s">
        <v>213</v>
      </c>
      <c r="S8747" s="499"/>
    </row>
    <row r="8748">
      <c r="B8748" s="497"/>
      <c r="H8748" s="500"/>
      <c r="O8748" s="500"/>
      <c r="Q8748" s="498" t="s">
        <v>213</v>
      </c>
      <c r="S8748" s="499"/>
    </row>
    <row r="8749">
      <c r="B8749" s="497"/>
      <c r="H8749" s="500"/>
      <c r="O8749" s="500"/>
      <c r="Q8749" s="498" t="s">
        <v>213</v>
      </c>
      <c r="S8749" s="499"/>
    </row>
    <row r="8750">
      <c r="B8750" s="497"/>
      <c r="H8750" s="500"/>
      <c r="O8750" s="500"/>
      <c r="Q8750" s="498" t="s">
        <v>213</v>
      </c>
      <c r="S8750" s="499"/>
    </row>
    <row r="8751">
      <c r="B8751" s="497"/>
      <c r="H8751" s="500"/>
      <c r="O8751" s="500"/>
      <c r="Q8751" s="498" t="s">
        <v>213</v>
      </c>
      <c r="S8751" s="499"/>
    </row>
    <row r="8752">
      <c r="B8752" s="497"/>
      <c r="H8752" s="500"/>
      <c r="O8752" s="500"/>
      <c r="Q8752" s="498" t="s">
        <v>213</v>
      </c>
      <c r="S8752" s="499"/>
    </row>
    <row r="8753">
      <c r="B8753" s="497"/>
      <c r="H8753" s="500"/>
      <c r="O8753" s="500"/>
      <c r="Q8753" s="498" t="s">
        <v>213</v>
      </c>
      <c r="S8753" s="499"/>
    </row>
    <row r="8754">
      <c r="B8754" s="497"/>
      <c r="H8754" s="500"/>
      <c r="O8754" s="500"/>
      <c r="Q8754" s="498" t="s">
        <v>213</v>
      </c>
      <c r="S8754" s="499"/>
    </row>
    <row r="8755">
      <c r="B8755" s="497"/>
      <c r="H8755" s="500"/>
      <c r="O8755" s="500"/>
      <c r="Q8755" s="498" t="s">
        <v>213</v>
      </c>
      <c r="S8755" s="499"/>
    </row>
    <row r="8756">
      <c r="B8756" s="497"/>
      <c r="H8756" s="500"/>
      <c r="O8756" s="500"/>
      <c r="Q8756" s="498" t="s">
        <v>213</v>
      </c>
      <c r="S8756" s="499"/>
    </row>
    <row r="8757">
      <c r="B8757" s="497"/>
      <c r="H8757" s="500"/>
      <c r="O8757" s="500"/>
      <c r="Q8757" s="498" t="s">
        <v>213</v>
      </c>
      <c r="S8757" s="499"/>
    </row>
    <row r="8758">
      <c r="B8758" s="497"/>
      <c r="H8758" s="500"/>
      <c r="O8758" s="500"/>
      <c r="Q8758" s="498" t="s">
        <v>213</v>
      </c>
      <c r="S8758" s="499"/>
    </row>
    <row r="8759">
      <c r="B8759" s="497"/>
      <c r="H8759" s="500"/>
      <c r="O8759" s="500"/>
      <c r="Q8759" s="498" t="s">
        <v>213</v>
      </c>
      <c r="S8759" s="499"/>
    </row>
    <row r="8760">
      <c r="B8760" s="497"/>
      <c r="H8760" s="500"/>
      <c r="O8760" s="500"/>
      <c r="Q8760" s="498" t="s">
        <v>213</v>
      </c>
      <c r="S8760" s="499"/>
    </row>
    <row r="8761">
      <c r="B8761" s="497"/>
      <c r="H8761" s="500"/>
      <c r="O8761" s="500"/>
      <c r="Q8761" s="498" t="s">
        <v>213</v>
      </c>
      <c r="S8761" s="499"/>
    </row>
    <row r="8762">
      <c r="B8762" s="497"/>
      <c r="H8762" s="500"/>
      <c r="O8762" s="500"/>
      <c r="Q8762" s="498" t="s">
        <v>213</v>
      </c>
      <c r="S8762" s="499"/>
    </row>
    <row r="8763">
      <c r="B8763" s="497"/>
      <c r="H8763" s="500"/>
      <c r="O8763" s="500"/>
      <c r="Q8763" s="498" t="s">
        <v>213</v>
      </c>
      <c r="S8763" s="499"/>
    </row>
    <row r="8764">
      <c r="B8764" s="497"/>
      <c r="H8764" s="500"/>
      <c r="O8764" s="500"/>
      <c r="Q8764" s="498" t="s">
        <v>213</v>
      </c>
      <c r="S8764" s="499"/>
    </row>
    <row r="8765">
      <c r="B8765" s="497"/>
      <c r="H8765" s="500"/>
      <c r="O8765" s="500"/>
      <c r="Q8765" s="498" t="s">
        <v>213</v>
      </c>
      <c r="S8765" s="499"/>
    </row>
    <row r="8766">
      <c r="B8766" s="497"/>
      <c r="H8766" s="500"/>
      <c r="O8766" s="500"/>
      <c r="Q8766" s="498" t="s">
        <v>213</v>
      </c>
      <c r="S8766" s="499"/>
    </row>
    <row r="8767">
      <c r="B8767" s="497"/>
      <c r="H8767" s="500"/>
      <c r="O8767" s="500"/>
      <c r="Q8767" s="498" t="s">
        <v>213</v>
      </c>
      <c r="S8767" s="499"/>
    </row>
    <row r="8768">
      <c r="B8768" s="497"/>
      <c r="H8768" s="500"/>
      <c r="O8768" s="500"/>
      <c r="Q8768" s="498" t="s">
        <v>213</v>
      </c>
      <c r="S8768" s="499"/>
    </row>
    <row r="8769">
      <c r="B8769" s="497"/>
      <c r="H8769" s="500"/>
      <c r="O8769" s="500"/>
      <c r="Q8769" s="498" t="s">
        <v>213</v>
      </c>
      <c r="S8769" s="499"/>
    </row>
    <row r="8770">
      <c r="B8770" s="497"/>
      <c r="H8770" s="500"/>
      <c r="O8770" s="500"/>
      <c r="Q8770" s="498" t="s">
        <v>213</v>
      </c>
      <c r="S8770" s="499"/>
    </row>
    <row r="8771">
      <c r="B8771" s="497"/>
      <c r="H8771" s="500"/>
      <c r="O8771" s="500"/>
      <c r="Q8771" s="498" t="s">
        <v>213</v>
      </c>
      <c r="S8771" s="499"/>
    </row>
    <row r="8772">
      <c r="B8772" s="497"/>
      <c r="H8772" s="500"/>
      <c r="O8772" s="500"/>
      <c r="Q8772" s="498" t="s">
        <v>213</v>
      </c>
      <c r="S8772" s="499"/>
    </row>
    <row r="8773">
      <c r="B8773" s="497"/>
      <c r="H8773" s="500"/>
      <c r="O8773" s="500"/>
      <c r="Q8773" s="498" t="s">
        <v>213</v>
      </c>
      <c r="S8773" s="499"/>
    </row>
    <row r="8774">
      <c r="B8774" s="497"/>
      <c r="H8774" s="500"/>
      <c r="O8774" s="500"/>
      <c r="Q8774" s="498" t="s">
        <v>213</v>
      </c>
      <c r="S8774" s="499"/>
    </row>
    <row r="8775">
      <c r="B8775" s="497"/>
      <c r="H8775" s="500"/>
      <c r="O8775" s="500"/>
      <c r="Q8775" s="498" t="s">
        <v>213</v>
      </c>
      <c r="S8775" s="499"/>
    </row>
    <row r="8776">
      <c r="B8776" s="497"/>
      <c r="H8776" s="500"/>
      <c r="O8776" s="500"/>
      <c r="Q8776" s="498" t="s">
        <v>213</v>
      </c>
      <c r="S8776" s="499"/>
    </row>
    <row r="8777">
      <c r="B8777" s="497"/>
      <c r="H8777" s="500"/>
      <c r="O8777" s="500"/>
      <c r="Q8777" s="498" t="s">
        <v>213</v>
      </c>
      <c r="S8777" s="499"/>
    </row>
    <row r="8778">
      <c r="B8778" s="497"/>
      <c r="H8778" s="500"/>
      <c r="O8778" s="500"/>
      <c r="Q8778" s="498" t="s">
        <v>213</v>
      </c>
      <c r="S8778" s="499"/>
    </row>
    <row r="8779">
      <c r="B8779" s="497"/>
      <c r="H8779" s="500"/>
      <c r="O8779" s="500"/>
      <c r="Q8779" s="498" t="s">
        <v>213</v>
      </c>
      <c r="S8779" s="499"/>
    </row>
    <row r="8780">
      <c r="B8780" s="497"/>
      <c r="H8780" s="500"/>
      <c r="O8780" s="500"/>
      <c r="Q8780" s="498" t="s">
        <v>213</v>
      </c>
      <c r="S8780" s="499"/>
    </row>
    <row r="8781">
      <c r="B8781" s="497"/>
      <c r="H8781" s="500"/>
      <c r="O8781" s="500"/>
      <c r="Q8781" s="498" t="s">
        <v>213</v>
      </c>
      <c r="S8781" s="499"/>
    </row>
    <row r="8782">
      <c r="B8782" s="497"/>
      <c r="H8782" s="500"/>
      <c r="O8782" s="500"/>
      <c r="Q8782" s="498" t="s">
        <v>213</v>
      </c>
      <c r="S8782" s="499"/>
    </row>
    <row r="8783">
      <c r="B8783" s="497"/>
      <c r="H8783" s="500"/>
      <c r="O8783" s="500"/>
      <c r="Q8783" s="498" t="s">
        <v>213</v>
      </c>
      <c r="S8783" s="499"/>
    </row>
    <row r="8784">
      <c r="B8784" s="497"/>
      <c r="H8784" s="500"/>
      <c r="O8784" s="500"/>
      <c r="Q8784" s="498" t="s">
        <v>213</v>
      </c>
      <c r="S8784" s="499"/>
    </row>
    <row r="8785">
      <c r="B8785" s="497"/>
      <c r="H8785" s="500"/>
      <c r="O8785" s="500"/>
      <c r="Q8785" s="498" t="s">
        <v>213</v>
      </c>
      <c r="S8785" s="499"/>
    </row>
    <row r="8786">
      <c r="B8786" s="497"/>
      <c r="H8786" s="500"/>
      <c r="O8786" s="500"/>
      <c r="Q8786" s="498" t="s">
        <v>213</v>
      </c>
      <c r="S8786" s="499"/>
    </row>
    <row r="8787">
      <c r="B8787" s="497"/>
      <c r="H8787" s="500"/>
      <c r="O8787" s="500"/>
      <c r="Q8787" s="498" t="s">
        <v>213</v>
      </c>
      <c r="S8787" s="499"/>
    </row>
    <row r="8788">
      <c r="B8788" s="497"/>
      <c r="H8788" s="500"/>
      <c r="O8788" s="500"/>
      <c r="Q8788" s="498" t="s">
        <v>213</v>
      </c>
      <c r="S8788" s="499"/>
    </row>
    <row r="8789">
      <c r="B8789" s="497"/>
      <c r="H8789" s="500"/>
      <c r="O8789" s="500"/>
      <c r="Q8789" s="498" t="s">
        <v>213</v>
      </c>
      <c r="S8789" s="499"/>
    </row>
    <row r="8790">
      <c r="B8790" s="497"/>
      <c r="H8790" s="500"/>
      <c r="O8790" s="500"/>
      <c r="Q8790" s="498" t="s">
        <v>213</v>
      </c>
      <c r="S8790" s="499"/>
    </row>
    <row r="8791">
      <c r="B8791" s="497"/>
      <c r="H8791" s="500"/>
      <c r="O8791" s="500"/>
      <c r="Q8791" s="498" t="s">
        <v>213</v>
      </c>
      <c r="S8791" s="499"/>
    </row>
    <row r="8792">
      <c r="B8792" s="497"/>
      <c r="H8792" s="500"/>
      <c r="O8792" s="500"/>
      <c r="Q8792" s="498" t="s">
        <v>213</v>
      </c>
      <c r="S8792" s="499"/>
    </row>
    <row r="8793">
      <c r="B8793" s="497"/>
      <c r="H8793" s="500"/>
      <c r="O8793" s="500"/>
      <c r="Q8793" s="498" t="s">
        <v>213</v>
      </c>
      <c r="S8793" s="499"/>
    </row>
    <row r="8794">
      <c r="B8794" s="497"/>
      <c r="H8794" s="500"/>
      <c r="O8794" s="500"/>
      <c r="Q8794" s="498" t="s">
        <v>213</v>
      </c>
      <c r="S8794" s="499"/>
    </row>
    <row r="8795">
      <c r="B8795" s="497"/>
      <c r="H8795" s="500"/>
      <c r="O8795" s="500"/>
      <c r="Q8795" s="498" t="s">
        <v>213</v>
      </c>
      <c r="S8795" s="499"/>
    </row>
    <row r="8796">
      <c r="B8796" s="497"/>
      <c r="H8796" s="500"/>
      <c r="O8796" s="500"/>
      <c r="Q8796" s="498" t="s">
        <v>213</v>
      </c>
      <c r="S8796" s="499"/>
    </row>
    <row r="8797">
      <c r="B8797" s="497"/>
      <c r="H8797" s="500"/>
      <c r="O8797" s="500"/>
      <c r="Q8797" s="498" t="s">
        <v>213</v>
      </c>
      <c r="S8797" s="499"/>
    </row>
    <row r="8798">
      <c r="B8798" s="497"/>
      <c r="H8798" s="500"/>
      <c r="O8798" s="500"/>
      <c r="Q8798" s="498" t="s">
        <v>213</v>
      </c>
      <c r="S8798" s="499"/>
    </row>
    <row r="8799">
      <c r="B8799" s="497"/>
      <c r="H8799" s="500"/>
      <c r="O8799" s="500"/>
      <c r="Q8799" s="498" t="s">
        <v>213</v>
      </c>
      <c r="S8799" s="499"/>
    </row>
    <row r="8800">
      <c r="B8800" s="497"/>
      <c r="H8800" s="500"/>
      <c r="O8800" s="500"/>
      <c r="Q8800" s="498" t="s">
        <v>213</v>
      </c>
      <c r="S8800" s="499"/>
    </row>
    <row r="8801">
      <c r="B8801" s="497"/>
      <c r="H8801" s="500"/>
      <c r="O8801" s="500"/>
      <c r="Q8801" s="498" t="s">
        <v>213</v>
      </c>
      <c r="S8801" s="499"/>
    </row>
    <row r="8802">
      <c r="B8802" s="497"/>
      <c r="H8802" s="500"/>
      <c r="O8802" s="500"/>
      <c r="Q8802" s="498" t="s">
        <v>213</v>
      </c>
      <c r="S8802" s="499"/>
    </row>
    <row r="8803">
      <c r="B8803" s="497"/>
      <c r="H8803" s="500"/>
      <c r="O8803" s="500"/>
      <c r="Q8803" s="498" t="s">
        <v>213</v>
      </c>
      <c r="S8803" s="499"/>
    </row>
    <row r="8804">
      <c r="B8804" s="497"/>
      <c r="H8804" s="500"/>
      <c r="O8804" s="500"/>
      <c r="Q8804" s="498" t="s">
        <v>213</v>
      </c>
      <c r="S8804" s="499"/>
    </row>
    <row r="8805">
      <c r="B8805" s="497"/>
      <c r="H8805" s="500"/>
      <c r="O8805" s="500"/>
      <c r="Q8805" s="498" t="s">
        <v>213</v>
      </c>
      <c r="S8805" s="499"/>
    </row>
    <row r="8806">
      <c r="B8806" s="497"/>
      <c r="H8806" s="500"/>
      <c r="O8806" s="500"/>
      <c r="Q8806" s="498" t="s">
        <v>213</v>
      </c>
      <c r="S8806" s="499"/>
    </row>
    <row r="8807">
      <c r="B8807" s="497"/>
      <c r="H8807" s="500"/>
      <c r="O8807" s="500"/>
      <c r="Q8807" s="498" t="s">
        <v>213</v>
      </c>
      <c r="S8807" s="499"/>
    </row>
    <row r="8808">
      <c r="B8808" s="497"/>
      <c r="H8808" s="500"/>
      <c r="O8808" s="500"/>
      <c r="Q8808" s="498" t="s">
        <v>213</v>
      </c>
      <c r="S8808" s="499"/>
    </row>
    <row r="8809">
      <c r="B8809" s="497"/>
      <c r="H8809" s="500"/>
      <c r="O8809" s="500"/>
      <c r="Q8809" s="498" t="s">
        <v>213</v>
      </c>
      <c r="S8809" s="499"/>
    </row>
    <row r="8810">
      <c r="B8810" s="497"/>
      <c r="H8810" s="500"/>
      <c r="O8810" s="500"/>
      <c r="Q8810" s="498" t="s">
        <v>213</v>
      </c>
      <c r="S8810" s="499"/>
    </row>
    <row r="8811">
      <c r="B8811" s="497"/>
      <c r="H8811" s="500"/>
      <c r="O8811" s="500"/>
      <c r="Q8811" s="498" t="s">
        <v>213</v>
      </c>
      <c r="S8811" s="499"/>
    </row>
    <row r="8812">
      <c r="B8812" s="497"/>
      <c r="H8812" s="500"/>
      <c r="O8812" s="500"/>
      <c r="Q8812" s="498" t="s">
        <v>213</v>
      </c>
      <c r="S8812" s="499"/>
    </row>
    <row r="8813">
      <c r="B8813" s="497"/>
      <c r="H8813" s="500"/>
      <c r="O8813" s="500"/>
      <c r="Q8813" s="498" t="s">
        <v>213</v>
      </c>
      <c r="S8813" s="499"/>
    </row>
    <row r="8814">
      <c r="B8814" s="497"/>
      <c r="H8814" s="500"/>
      <c r="O8814" s="500"/>
      <c r="Q8814" s="498" t="s">
        <v>213</v>
      </c>
      <c r="S8814" s="499"/>
    </row>
    <row r="8815">
      <c r="B8815" s="497"/>
      <c r="H8815" s="500"/>
      <c r="O8815" s="500"/>
      <c r="Q8815" s="498" t="s">
        <v>213</v>
      </c>
      <c r="S8815" s="499"/>
    </row>
    <row r="8816">
      <c r="B8816" s="497"/>
      <c r="H8816" s="500"/>
      <c r="O8816" s="500"/>
      <c r="Q8816" s="498" t="s">
        <v>213</v>
      </c>
      <c r="S8816" s="499"/>
    </row>
    <row r="8817">
      <c r="B8817" s="497"/>
      <c r="H8817" s="500"/>
      <c r="O8817" s="500"/>
      <c r="Q8817" s="498" t="s">
        <v>213</v>
      </c>
      <c r="S8817" s="499"/>
    </row>
    <row r="8818">
      <c r="B8818" s="497"/>
      <c r="H8818" s="500"/>
      <c r="O8818" s="500"/>
      <c r="Q8818" s="498" t="s">
        <v>213</v>
      </c>
      <c r="S8818" s="499"/>
    </row>
    <row r="8819">
      <c r="B8819" s="497"/>
      <c r="H8819" s="500"/>
      <c r="O8819" s="500"/>
      <c r="Q8819" s="498" t="s">
        <v>213</v>
      </c>
      <c r="S8819" s="499"/>
    </row>
    <row r="8820">
      <c r="B8820" s="497"/>
      <c r="H8820" s="500"/>
      <c r="O8820" s="500"/>
      <c r="Q8820" s="498" t="s">
        <v>213</v>
      </c>
      <c r="S8820" s="499"/>
    </row>
    <row r="8821">
      <c r="B8821" s="497"/>
      <c r="H8821" s="500"/>
      <c r="O8821" s="500"/>
      <c r="Q8821" s="498" t="s">
        <v>213</v>
      </c>
      <c r="S8821" s="499"/>
    </row>
    <row r="8822">
      <c r="B8822" s="497"/>
      <c r="H8822" s="500"/>
      <c r="O8822" s="500"/>
      <c r="Q8822" s="498" t="s">
        <v>213</v>
      </c>
      <c r="S8822" s="499"/>
    </row>
    <row r="8823">
      <c r="B8823" s="497"/>
      <c r="H8823" s="500"/>
      <c r="O8823" s="500"/>
      <c r="Q8823" s="498" t="s">
        <v>213</v>
      </c>
      <c r="S8823" s="499"/>
    </row>
    <row r="8824">
      <c r="B8824" s="497"/>
      <c r="H8824" s="500"/>
      <c r="O8824" s="500"/>
      <c r="Q8824" s="498" t="s">
        <v>213</v>
      </c>
      <c r="S8824" s="499"/>
    </row>
    <row r="8825">
      <c r="B8825" s="497"/>
      <c r="H8825" s="500"/>
      <c r="O8825" s="500"/>
      <c r="Q8825" s="498" t="s">
        <v>213</v>
      </c>
      <c r="S8825" s="499"/>
    </row>
    <row r="8826">
      <c r="B8826" s="497"/>
      <c r="H8826" s="500"/>
      <c r="O8826" s="500"/>
      <c r="Q8826" s="498" t="s">
        <v>213</v>
      </c>
      <c r="S8826" s="499"/>
    </row>
    <row r="8827">
      <c r="B8827" s="497"/>
      <c r="H8827" s="500"/>
      <c r="O8827" s="500"/>
      <c r="Q8827" s="498" t="s">
        <v>213</v>
      </c>
      <c r="S8827" s="499"/>
    </row>
    <row r="8828">
      <c r="B8828" s="497"/>
      <c r="H8828" s="500"/>
      <c r="O8828" s="500"/>
      <c r="Q8828" s="498" t="s">
        <v>213</v>
      </c>
      <c r="S8828" s="499"/>
    </row>
    <row r="8829">
      <c r="B8829" s="497"/>
      <c r="H8829" s="500"/>
      <c r="O8829" s="500"/>
      <c r="Q8829" s="498" t="s">
        <v>213</v>
      </c>
      <c r="S8829" s="499"/>
    </row>
    <row r="8830">
      <c r="B8830" s="497"/>
      <c r="H8830" s="500"/>
      <c r="O8830" s="500"/>
      <c r="Q8830" s="498" t="s">
        <v>213</v>
      </c>
      <c r="S8830" s="499"/>
    </row>
    <row r="8831">
      <c r="B8831" s="497"/>
      <c r="H8831" s="500"/>
      <c r="O8831" s="500"/>
      <c r="Q8831" s="498" t="s">
        <v>213</v>
      </c>
      <c r="S8831" s="499"/>
    </row>
    <row r="8832">
      <c r="B8832" s="497"/>
      <c r="H8832" s="500"/>
      <c r="O8832" s="500"/>
      <c r="Q8832" s="498" t="s">
        <v>213</v>
      </c>
      <c r="S8832" s="499"/>
    </row>
    <row r="8833">
      <c r="B8833" s="497"/>
      <c r="H8833" s="500"/>
      <c r="O8833" s="500"/>
      <c r="Q8833" s="498" t="s">
        <v>213</v>
      </c>
      <c r="S8833" s="499"/>
    </row>
    <row r="8834">
      <c r="B8834" s="497"/>
      <c r="H8834" s="500"/>
      <c r="O8834" s="500"/>
      <c r="Q8834" s="498" t="s">
        <v>213</v>
      </c>
      <c r="S8834" s="499"/>
    </row>
    <row r="8835">
      <c r="B8835" s="497"/>
      <c r="H8835" s="500"/>
      <c r="O8835" s="500"/>
      <c r="Q8835" s="498" t="s">
        <v>213</v>
      </c>
      <c r="S8835" s="499"/>
    </row>
    <row r="8836">
      <c r="B8836" s="497"/>
      <c r="H8836" s="500"/>
      <c r="O8836" s="500"/>
      <c r="Q8836" s="498" t="s">
        <v>213</v>
      </c>
      <c r="S8836" s="499"/>
    </row>
    <row r="8837">
      <c r="B8837" s="497"/>
      <c r="H8837" s="500"/>
      <c r="O8837" s="500"/>
      <c r="Q8837" s="498" t="s">
        <v>213</v>
      </c>
      <c r="S8837" s="499"/>
    </row>
    <row r="8838">
      <c r="B8838" s="497"/>
      <c r="H8838" s="500"/>
      <c r="O8838" s="500"/>
      <c r="Q8838" s="498" t="s">
        <v>213</v>
      </c>
      <c r="S8838" s="499"/>
    </row>
    <row r="8839">
      <c r="B8839" s="497"/>
      <c r="H8839" s="500"/>
      <c r="O8839" s="500"/>
      <c r="Q8839" s="498" t="s">
        <v>213</v>
      </c>
      <c r="S8839" s="499"/>
    </row>
    <row r="8840">
      <c r="B8840" s="497"/>
      <c r="H8840" s="500"/>
      <c r="O8840" s="500"/>
      <c r="Q8840" s="498" t="s">
        <v>213</v>
      </c>
      <c r="S8840" s="499"/>
    </row>
    <row r="8841">
      <c r="B8841" s="497"/>
      <c r="H8841" s="500"/>
      <c r="O8841" s="500"/>
      <c r="Q8841" s="498" t="s">
        <v>213</v>
      </c>
      <c r="S8841" s="499"/>
    </row>
    <row r="8842">
      <c r="B8842" s="497"/>
      <c r="H8842" s="500"/>
      <c r="O8842" s="500"/>
      <c r="Q8842" s="498" t="s">
        <v>213</v>
      </c>
      <c r="S8842" s="499"/>
    </row>
    <row r="8843">
      <c r="B8843" s="497"/>
      <c r="H8843" s="500"/>
      <c r="O8843" s="500"/>
      <c r="Q8843" s="498" t="s">
        <v>213</v>
      </c>
      <c r="S8843" s="499"/>
    </row>
    <row r="8844">
      <c r="B8844" s="497"/>
      <c r="H8844" s="500"/>
      <c r="O8844" s="500"/>
      <c r="Q8844" s="498" t="s">
        <v>213</v>
      </c>
      <c r="S8844" s="499"/>
    </row>
    <row r="8845">
      <c r="B8845" s="497"/>
      <c r="H8845" s="500"/>
      <c r="O8845" s="500"/>
      <c r="Q8845" s="498" t="s">
        <v>213</v>
      </c>
      <c r="S8845" s="499"/>
    </row>
    <row r="8846">
      <c r="B8846" s="497"/>
      <c r="H8846" s="500"/>
      <c r="O8846" s="500"/>
      <c r="Q8846" s="498" t="s">
        <v>213</v>
      </c>
      <c r="S8846" s="499"/>
    </row>
    <row r="8847">
      <c r="B8847" s="497"/>
      <c r="H8847" s="500"/>
      <c r="O8847" s="500"/>
      <c r="Q8847" s="498" t="s">
        <v>213</v>
      </c>
      <c r="S8847" s="499"/>
    </row>
    <row r="8848">
      <c r="B8848" s="497"/>
      <c r="H8848" s="500"/>
      <c r="O8848" s="500"/>
      <c r="Q8848" s="498" t="s">
        <v>213</v>
      </c>
      <c r="S8848" s="499"/>
    </row>
    <row r="8849">
      <c r="B8849" s="497"/>
      <c r="H8849" s="500"/>
      <c r="O8849" s="500"/>
      <c r="Q8849" s="498" t="s">
        <v>213</v>
      </c>
      <c r="S8849" s="499"/>
    </row>
    <row r="8850">
      <c r="B8850" s="497"/>
      <c r="H8850" s="500"/>
      <c r="O8850" s="500"/>
      <c r="Q8850" s="498" t="s">
        <v>213</v>
      </c>
      <c r="S8850" s="499"/>
    </row>
    <row r="8851">
      <c r="B8851" s="497"/>
      <c r="H8851" s="500"/>
      <c r="O8851" s="500"/>
      <c r="Q8851" s="498" t="s">
        <v>213</v>
      </c>
      <c r="S8851" s="499"/>
    </row>
    <row r="8852">
      <c r="B8852" s="497"/>
      <c r="H8852" s="500"/>
      <c r="O8852" s="500"/>
      <c r="Q8852" s="498" t="s">
        <v>213</v>
      </c>
      <c r="S8852" s="499"/>
    </row>
    <row r="8853">
      <c r="B8853" s="497"/>
      <c r="H8853" s="500"/>
      <c r="O8853" s="500"/>
      <c r="Q8853" s="498" t="s">
        <v>213</v>
      </c>
      <c r="S8853" s="499"/>
    </row>
    <row r="8854">
      <c r="B8854" s="497"/>
      <c r="H8854" s="500"/>
      <c r="O8854" s="500"/>
      <c r="Q8854" s="498" t="s">
        <v>213</v>
      </c>
      <c r="S8854" s="499"/>
    </row>
    <row r="8855">
      <c r="B8855" s="497"/>
      <c r="H8855" s="500"/>
      <c r="O8855" s="500"/>
      <c r="Q8855" s="498" t="s">
        <v>213</v>
      </c>
      <c r="S8855" s="499"/>
    </row>
    <row r="8856">
      <c r="B8856" s="497"/>
      <c r="H8856" s="500"/>
      <c r="O8856" s="500"/>
      <c r="Q8856" s="498" t="s">
        <v>213</v>
      </c>
      <c r="S8856" s="499"/>
    </row>
    <row r="8857">
      <c r="B8857" s="497"/>
      <c r="H8857" s="500"/>
      <c r="O8857" s="500"/>
      <c r="Q8857" s="498" t="s">
        <v>213</v>
      </c>
      <c r="S8857" s="499"/>
    </row>
    <row r="8858">
      <c r="B8858" s="497"/>
      <c r="H8858" s="500"/>
      <c r="O8858" s="500"/>
      <c r="Q8858" s="498" t="s">
        <v>213</v>
      </c>
      <c r="S8858" s="499"/>
    </row>
    <row r="8859">
      <c r="B8859" s="497"/>
      <c r="H8859" s="500"/>
      <c r="O8859" s="500"/>
      <c r="Q8859" s="498" t="s">
        <v>213</v>
      </c>
      <c r="S8859" s="499"/>
    </row>
    <row r="8860">
      <c r="B8860" s="497"/>
      <c r="H8860" s="500"/>
      <c r="O8860" s="500"/>
      <c r="Q8860" s="498" t="s">
        <v>213</v>
      </c>
      <c r="S8860" s="499"/>
    </row>
    <row r="8861">
      <c r="B8861" s="497"/>
      <c r="H8861" s="500"/>
      <c r="O8861" s="500"/>
      <c r="Q8861" s="498" t="s">
        <v>213</v>
      </c>
      <c r="S8861" s="499"/>
    </row>
    <row r="8862">
      <c r="B8862" s="497"/>
      <c r="H8862" s="500"/>
      <c r="O8862" s="500"/>
      <c r="Q8862" s="498" t="s">
        <v>213</v>
      </c>
      <c r="S8862" s="499"/>
    </row>
    <row r="8863">
      <c r="B8863" s="497"/>
      <c r="H8863" s="500"/>
      <c r="O8863" s="500"/>
      <c r="Q8863" s="498" t="s">
        <v>213</v>
      </c>
      <c r="S8863" s="499"/>
    </row>
    <row r="8864">
      <c r="B8864" s="497"/>
      <c r="H8864" s="500"/>
      <c r="O8864" s="500"/>
      <c r="Q8864" s="498" t="s">
        <v>213</v>
      </c>
      <c r="S8864" s="499"/>
    </row>
    <row r="8865">
      <c r="B8865" s="497"/>
      <c r="H8865" s="500"/>
      <c r="O8865" s="500"/>
      <c r="Q8865" s="498" t="s">
        <v>213</v>
      </c>
      <c r="S8865" s="499"/>
    </row>
    <row r="8866">
      <c r="B8866" s="497"/>
      <c r="H8866" s="500"/>
      <c r="O8866" s="500"/>
      <c r="Q8866" s="498" t="s">
        <v>213</v>
      </c>
      <c r="S8866" s="499"/>
    </row>
    <row r="8867">
      <c r="B8867" s="497"/>
      <c r="H8867" s="500"/>
      <c r="O8867" s="500"/>
      <c r="Q8867" s="498" t="s">
        <v>213</v>
      </c>
      <c r="S8867" s="499"/>
    </row>
    <row r="8868">
      <c r="B8868" s="497"/>
      <c r="H8868" s="500"/>
      <c r="O8868" s="500"/>
      <c r="Q8868" s="498" t="s">
        <v>213</v>
      </c>
      <c r="S8868" s="499"/>
    </row>
    <row r="8869">
      <c r="B8869" s="497"/>
      <c r="H8869" s="500"/>
      <c r="O8869" s="500"/>
      <c r="Q8869" s="498" t="s">
        <v>213</v>
      </c>
      <c r="S8869" s="499"/>
    </row>
    <row r="8870">
      <c r="B8870" s="497"/>
      <c r="H8870" s="500"/>
      <c r="O8870" s="500"/>
      <c r="Q8870" s="498" t="s">
        <v>213</v>
      </c>
      <c r="S8870" s="499"/>
    </row>
    <row r="8871">
      <c r="B8871" s="497"/>
      <c r="H8871" s="500"/>
      <c r="O8871" s="500"/>
      <c r="Q8871" s="498" t="s">
        <v>213</v>
      </c>
      <c r="S8871" s="499"/>
    </row>
    <row r="8872">
      <c r="B8872" s="497"/>
      <c r="H8872" s="500"/>
      <c r="O8872" s="500"/>
      <c r="Q8872" s="498" t="s">
        <v>213</v>
      </c>
      <c r="S8872" s="499"/>
    </row>
    <row r="8873">
      <c r="B8873" s="497"/>
      <c r="H8873" s="500"/>
      <c r="O8873" s="500"/>
      <c r="Q8873" s="498" t="s">
        <v>213</v>
      </c>
      <c r="S8873" s="499"/>
    </row>
    <row r="8874">
      <c r="B8874" s="497"/>
      <c r="H8874" s="500"/>
      <c r="O8874" s="500"/>
      <c r="Q8874" s="498" t="s">
        <v>213</v>
      </c>
      <c r="S8874" s="499"/>
    </row>
    <row r="8875">
      <c r="B8875" s="497"/>
      <c r="H8875" s="500"/>
      <c r="O8875" s="500"/>
      <c r="Q8875" s="498" t="s">
        <v>213</v>
      </c>
      <c r="S8875" s="499"/>
    </row>
    <row r="8876">
      <c r="B8876" s="497"/>
      <c r="H8876" s="500"/>
      <c r="O8876" s="500"/>
      <c r="Q8876" s="498" t="s">
        <v>213</v>
      </c>
      <c r="S8876" s="499"/>
    </row>
    <row r="8877">
      <c r="B8877" s="497"/>
      <c r="H8877" s="500"/>
      <c r="O8877" s="500"/>
      <c r="Q8877" s="498" t="s">
        <v>213</v>
      </c>
      <c r="S8877" s="499"/>
    </row>
    <row r="8878">
      <c r="B8878" s="497"/>
      <c r="H8878" s="500"/>
      <c r="O8878" s="500"/>
      <c r="Q8878" s="498" t="s">
        <v>213</v>
      </c>
      <c r="S8878" s="499"/>
    </row>
    <row r="8879">
      <c r="B8879" s="497"/>
      <c r="H8879" s="500"/>
      <c r="O8879" s="500"/>
      <c r="Q8879" s="498" t="s">
        <v>213</v>
      </c>
      <c r="S8879" s="499"/>
    </row>
    <row r="8880">
      <c r="B8880" s="497"/>
      <c r="H8880" s="500"/>
      <c r="O8880" s="500"/>
      <c r="Q8880" s="498" t="s">
        <v>213</v>
      </c>
      <c r="S8880" s="499"/>
    </row>
    <row r="8881">
      <c r="B8881" s="497"/>
      <c r="H8881" s="500"/>
      <c r="O8881" s="500"/>
      <c r="Q8881" s="498" t="s">
        <v>213</v>
      </c>
      <c r="S8881" s="499"/>
    </row>
    <row r="8882">
      <c r="B8882" s="497"/>
      <c r="H8882" s="500"/>
      <c r="O8882" s="500"/>
      <c r="Q8882" s="498" t="s">
        <v>213</v>
      </c>
      <c r="S8882" s="499"/>
    </row>
    <row r="8883">
      <c r="B8883" s="497"/>
      <c r="H8883" s="500"/>
      <c r="O8883" s="500"/>
      <c r="Q8883" s="498" t="s">
        <v>213</v>
      </c>
      <c r="S8883" s="499"/>
    </row>
    <row r="8884">
      <c r="B8884" s="497"/>
      <c r="H8884" s="500"/>
      <c r="O8884" s="500"/>
      <c r="Q8884" s="498" t="s">
        <v>213</v>
      </c>
      <c r="S8884" s="499"/>
    </row>
    <row r="8885">
      <c r="B8885" s="497"/>
      <c r="H8885" s="500"/>
      <c r="O8885" s="500"/>
      <c r="Q8885" s="498" t="s">
        <v>213</v>
      </c>
      <c r="S8885" s="499"/>
    </row>
    <row r="8886">
      <c r="B8886" s="497"/>
      <c r="H8886" s="500"/>
      <c r="O8886" s="500"/>
      <c r="Q8886" s="498" t="s">
        <v>213</v>
      </c>
      <c r="S8886" s="499"/>
    </row>
    <row r="8887">
      <c r="B8887" s="497"/>
      <c r="H8887" s="500"/>
      <c r="O8887" s="500"/>
      <c r="Q8887" s="498" t="s">
        <v>213</v>
      </c>
      <c r="S8887" s="499"/>
    </row>
    <row r="8888">
      <c r="B8888" s="497"/>
      <c r="H8888" s="500"/>
      <c r="O8888" s="500"/>
      <c r="Q8888" s="498" t="s">
        <v>213</v>
      </c>
      <c r="S8888" s="499"/>
    </row>
    <row r="8889">
      <c r="B8889" s="497"/>
      <c r="H8889" s="500"/>
      <c r="O8889" s="500"/>
      <c r="Q8889" s="498" t="s">
        <v>213</v>
      </c>
      <c r="S8889" s="499"/>
    </row>
    <row r="8890">
      <c r="B8890" s="497"/>
      <c r="H8890" s="500"/>
      <c r="O8890" s="500"/>
      <c r="Q8890" s="498" t="s">
        <v>213</v>
      </c>
      <c r="S8890" s="499"/>
    </row>
    <row r="8891">
      <c r="B8891" s="497"/>
      <c r="H8891" s="500"/>
      <c r="O8891" s="500"/>
      <c r="Q8891" s="498" t="s">
        <v>213</v>
      </c>
      <c r="S8891" s="499"/>
    </row>
    <row r="8892">
      <c r="B8892" s="497"/>
      <c r="H8892" s="500"/>
      <c r="O8892" s="500"/>
      <c r="Q8892" s="498" t="s">
        <v>213</v>
      </c>
      <c r="S8892" s="499"/>
    </row>
    <row r="8893">
      <c r="B8893" s="497"/>
      <c r="H8893" s="500"/>
      <c r="O8893" s="500"/>
      <c r="Q8893" s="498" t="s">
        <v>213</v>
      </c>
      <c r="S8893" s="499"/>
    </row>
    <row r="8894">
      <c r="B8894" s="497"/>
      <c r="H8894" s="500"/>
      <c r="O8894" s="500"/>
      <c r="Q8894" s="498" t="s">
        <v>213</v>
      </c>
      <c r="S8894" s="499"/>
    </row>
    <row r="8895">
      <c r="B8895" s="497"/>
      <c r="H8895" s="500"/>
      <c r="O8895" s="500"/>
      <c r="Q8895" s="498" t="s">
        <v>213</v>
      </c>
      <c r="S8895" s="499"/>
    </row>
    <row r="8896">
      <c r="B8896" s="497"/>
      <c r="H8896" s="500"/>
      <c r="O8896" s="500"/>
      <c r="Q8896" s="498" t="s">
        <v>213</v>
      </c>
      <c r="S8896" s="499"/>
    </row>
    <row r="8897">
      <c r="B8897" s="497"/>
      <c r="H8897" s="500"/>
      <c r="O8897" s="500"/>
      <c r="Q8897" s="498" t="s">
        <v>213</v>
      </c>
      <c r="S8897" s="499"/>
    </row>
    <row r="8898">
      <c r="B8898" s="497"/>
      <c r="H8898" s="500"/>
      <c r="O8898" s="500"/>
      <c r="Q8898" s="498" t="s">
        <v>213</v>
      </c>
      <c r="S8898" s="499"/>
    </row>
    <row r="8899">
      <c r="B8899" s="497"/>
      <c r="H8899" s="500"/>
      <c r="O8899" s="500"/>
      <c r="Q8899" s="498" t="s">
        <v>213</v>
      </c>
      <c r="S8899" s="499"/>
    </row>
    <row r="8900">
      <c r="B8900" s="497"/>
      <c r="H8900" s="500"/>
      <c r="O8900" s="500"/>
      <c r="Q8900" s="498" t="s">
        <v>213</v>
      </c>
      <c r="S8900" s="499"/>
    </row>
    <row r="8901">
      <c r="B8901" s="497"/>
      <c r="H8901" s="500"/>
      <c r="O8901" s="500"/>
      <c r="Q8901" s="498" t="s">
        <v>213</v>
      </c>
      <c r="S8901" s="499"/>
    </row>
    <row r="8902">
      <c r="B8902" s="497"/>
      <c r="H8902" s="500"/>
      <c r="O8902" s="500"/>
      <c r="Q8902" s="498" t="s">
        <v>213</v>
      </c>
      <c r="S8902" s="499"/>
    </row>
    <row r="8903">
      <c r="B8903" s="497"/>
      <c r="H8903" s="500"/>
      <c r="O8903" s="500"/>
      <c r="Q8903" s="498" t="s">
        <v>213</v>
      </c>
      <c r="S8903" s="499"/>
    </row>
    <row r="8904">
      <c r="B8904" s="497"/>
      <c r="H8904" s="500"/>
      <c r="O8904" s="500"/>
      <c r="Q8904" s="498" t="s">
        <v>213</v>
      </c>
      <c r="S8904" s="499"/>
    </row>
    <row r="8905">
      <c r="B8905" s="497"/>
      <c r="H8905" s="500"/>
      <c r="O8905" s="500"/>
      <c r="Q8905" s="498" t="s">
        <v>213</v>
      </c>
      <c r="S8905" s="499"/>
    </row>
    <row r="8906">
      <c r="B8906" s="497"/>
      <c r="H8906" s="500"/>
      <c r="O8906" s="500"/>
      <c r="Q8906" s="498" t="s">
        <v>213</v>
      </c>
      <c r="S8906" s="499"/>
    </row>
    <row r="8907">
      <c r="B8907" s="497"/>
      <c r="H8907" s="500"/>
      <c r="O8907" s="500"/>
      <c r="Q8907" s="498" t="s">
        <v>213</v>
      </c>
      <c r="S8907" s="499"/>
    </row>
    <row r="8908">
      <c r="B8908" s="497"/>
      <c r="H8908" s="500"/>
      <c r="O8908" s="500"/>
      <c r="Q8908" s="498" t="s">
        <v>213</v>
      </c>
      <c r="S8908" s="499"/>
    </row>
    <row r="8909">
      <c r="B8909" s="497"/>
      <c r="H8909" s="500"/>
      <c r="O8909" s="500"/>
      <c r="Q8909" s="498" t="s">
        <v>213</v>
      </c>
      <c r="S8909" s="499"/>
    </row>
    <row r="8910">
      <c r="B8910" s="497"/>
      <c r="H8910" s="500"/>
      <c r="O8910" s="500"/>
      <c r="Q8910" s="498" t="s">
        <v>213</v>
      </c>
      <c r="S8910" s="499"/>
    </row>
    <row r="8911">
      <c r="B8911" s="497"/>
      <c r="H8911" s="500"/>
      <c r="O8911" s="500"/>
      <c r="Q8911" s="498" t="s">
        <v>213</v>
      </c>
      <c r="S8911" s="499"/>
    </row>
    <row r="8912">
      <c r="B8912" s="497"/>
      <c r="H8912" s="500"/>
      <c r="O8912" s="500"/>
      <c r="Q8912" s="498" t="s">
        <v>213</v>
      </c>
      <c r="S8912" s="499"/>
    </row>
    <row r="8913">
      <c r="B8913" s="497"/>
      <c r="H8913" s="500"/>
      <c r="O8913" s="500"/>
      <c r="Q8913" s="498" t="s">
        <v>213</v>
      </c>
      <c r="S8913" s="499"/>
    </row>
    <row r="8914">
      <c r="B8914" s="497"/>
      <c r="H8914" s="500"/>
      <c r="O8914" s="500"/>
      <c r="Q8914" s="498" t="s">
        <v>213</v>
      </c>
      <c r="S8914" s="499"/>
    </row>
    <row r="8915">
      <c r="B8915" s="497"/>
      <c r="H8915" s="500"/>
      <c r="O8915" s="500"/>
      <c r="Q8915" s="498" t="s">
        <v>213</v>
      </c>
      <c r="S8915" s="499"/>
    </row>
    <row r="8916">
      <c r="B8916" s="497"/>
      <c r="H8916" s="500"/>
      <c r="O8916" s="500"/>
      <c r="Q8916" s="498" t="s">
        <v>213</v>
      </c>
      <c r="S8916" s="499"/>
    </row>
    <row r="8917">
      <c r="B8917" s="497"/>
      <c r="H8917" s="500"/>
      <c r="O8917" s="500"/>
      <c r="Q8917" s="498" t="s">
        <v>213</v>
      </c>
      <c r="S8917" s="499"/>
    </row>
    <row r="8918">
      <c r="B8918" s="497"/>
      <c r="H8918" s="500"/>
      <c r="O8918" s="500"/>
      <c r="Q8918" s="498" t="s">
        <v>213</v>
      </c>
      <c r="S8918" s="499"/>
    </row>
    <row r="8919">
      <c r="B8919" s="497"/>
      <c r="H8919" s="500"/>
      <c r="O8919" s="500"/>
      <c r="Q8919" s="498" t="s">
        <v>213</v>
      </c>
      <c r="S8919" s="499"/>
    </row>
    <row r="8920">
      <c r="B8920" s="497"/>
      <c r="H8920" s="500"/>
      <c r="O8920" s="500"/>
      <c r="Q8920" s="498" t="s">
        <v>213</v>
      </c>
      <c r="S8920" s="499"/>
    </row>
    <row r="8921">
      <c r="B8921" s="497"/>
      <c r="H8921" s="500"/>
      <c r="O8921" s="500"/>
      <c r="Q8921" s="498" t="s">
        <v>213</v>
      </c>
      <c r="S8921" s="499"/>
    </row>
    <row r="8922">
      <c r="B8922" s="497"/>
      <c r="H8922" s="500"/>
      <c r="O8922" s="500"/>
      <c r="Q8922" s="498" t="s">
        <v>213</v>
      </c>
      <c r="S8922" s="499"/>
    </row>
    <row r="8923">
      <c r="B8923" s="497"/>
      <c r="H8923" s="500"/>
      <c r="O8923" s="500"/>
      <c r="Q8923" s="498" t="s">
        <v>213</v>
      </c>
      <c r="S8923" s="499"/>
    </row>
    <row r="8924">
      <c r="B8924" s="497"/>
      <c r="H8924" s="500"/>
      <c r="O8924" s="500"/>
      <c r="Q8924" s="498" t="s">
        <v>213</v>
      </c>
      <c r="S8924" s="499"/>
    </row>
    <row r="8925">
      <c r="B8925" s="497"/>
      <c r="H8925" s="500"/>
      <c r="O8925" s="500"/>
      <c r="Q8925" s="498" t="s">
        <v>213</v>
      </c>
      <c r="S8925" s="499"/>
    </row>
    <row r="8926">
      <c r="B8926" s="497"/>
      <c r="H8926" s="500"/>
      <c r="O8926" s="500"/>
      <c r="Q8926" s="498" t="s">
        <v>213</v>
      </c>
      <c r="S8926" s="499"/>
    </row>
    <row r="8927">
      <c r="B8927" s="497"/>
      <c r="H8927" s="500"/>
      <c r="O8927" s="500"/>
      <c r="Q8927" s="498" t="s">
        <v>213</v>
      </c>
      <c r="S8927" s="499"/>
    </row>
    <row r="8928">
      <c r="B8928" s="497"/>
      <c r="H8928" s="500"/>
      <c r="O8928" s="500"/>
      <c r="Q8928" s="498" t="s">
        <v>213</v>
      </c>
      <c r="S8928" s="499"/>
    </row>
    <row r="8929">
      <c r="B8929" s="497"/>
      <c r="H8929" s="500"/>
      <c r="O8929" s="500"/>
      <c r="Q8929" s="498" t="s">
        <v>213</v>
      </c>
      <c r="S8929" s="499"/>
    </row>
    <row r="8930">
      <c r="B8930" s="497"/>
      <c r="H8930" s="500"/>
      <c r="O8930" s="500"/>
      <c r="Q8930" s="498" t="s">
        <v>213</v>
      </c>
      <c r="S8930" s="499"/>
    </row>
    <row r="8931">
      <c r="B8931" s="497"/>
      <c r="H8931" s="500"/>
      <c r="O8931" s="500"/>
      <c r="Q8931" s="498" t="s">
        <v>213</v>
      </c>
      <c r="S8931" s="499"/>
    </row>
    <row r="8932">
      <c r="B8932" s="497"/>
      <c r="H8932" s="500"/>
      <c r="O8932" s="500"/>
      <c r="Q8932" s="498" t="s">
        <v>213</v>
      </c>
      <c r="S8932" s="499"/>
    </row>
    <row r="8933">
      <c r="B8933" s="497"/>
      <c r="H8933" s="500"/>
      <c r="O8933" s="500"/>
      <c r="Q8933" s="498" t="s">
        <v>213</v>
      </c>
      <c r="S8933" s="499"/>
    </row>
    <row r="8934">
      <c r="B8934" s="497"/>
      <c r="H8934" s="500"/>
      <c r="O8934" s="500"/>
      <c r="Q8934" s="498" t="s">
        <v>213</v>
      </c>
      <c r="S8934" s="499"/>
    </row>
    <row r="8935">
      <c r="B8935" s="497"/>
      <c r="H8935" s="500"/>
      <c r="O8935" s="500"/>
      <c r="Q8935" s="498" t="s">
        <v>213</v>
      </c>
      <c r="S8935" s="499"/>
    </row>
    <row r="8936">
      <c r="B8936" s="497"/>
      <c r="H8936" s="500"/>
      <c r="O8936" s="500"/>
      <c r="Q8936" s="498" t="s">
        <v>213</v>
      </c>
      <c r="S8936" s="499"/>
    </row>
    <row r="8937">
      <c r="B8937" s="497"/>
      <c r="H8937" s="500"/>
      <c r="O8937" s="500"/>
      <c r="Q8937" s="498" t="s">
        <v>213</v>
      </c>
      <c r="S8937" s="499"/>
    </row>
    <row r="8938">
      <c r="B8938" s="497"/>
      <c r="H8938" s="500"/>
      <c r="O8938" s="500"/>
      <c r="Q8938" s="498" t="s">
        <v>213</v>
      </c>
      <c r="S8938" s="499"/>
    </row>
    <row r="8939">
      <c r="B8939" s="497"/>
      <c r="H8939" s="500"/>
      <c r="O8939" s="500"/>
      <c r="Q8939" s="498" t="s">
        <v>213</v>
      </c>
      <c r="S8939" s="499"/>
    </row>
    <row r="8940">
      <c r="B8940" s="497"/>
      <c r="H8940" s="500"/>
      <c r="O8940" s="500"/>
      <c r="Q8940" s="498" t="s">
        <v>213</v>
      </c>
      <c r="S8940" s="499"/>
    </row>
    <row r="8941">
      <c r="B8941" s="497"/>
      <c r="H8941" s="500"/>
      <c r="O8941" s="500"/>
      <c r="Q8941" s="498" t="s">
        <v>213</v>
      </c>
      <c r="S8941" s="499"/>
    </row>
    <row r="8942">
      <c r="B8942" s="497"/>
      <c r="H8942" s="500"/>
      <c r="O8942" s="500"/>
      <c r="Q8942" s="498" t="s">
        <v>213</v>
      </c>
      <c r="S8942" s="499"/>
    </row>
    <row r="8943">
      <c r="B8943" s="497"/>
      <c r="H8943" s="500"/>
      <c r="O8943" s="500"/>
      <c r="Q8943" s="498" t="s">
        <v>213</v>
      </c>
      <c r="S8943" s="499"/>
    </row>
    <row r="8944">
      <c r="B8944" s="497"/>
      <c r="H8944" s="500"/>
      <c r="O8944" s="500"/>
      <c r="Q8944" s="498" t="s">
        <v>213</v>
      </c>
      <c r="S8944" s="499"/>
    </row>
    <row r="8945">
      <c r="B8945" s="497"/>
      <c r="H8945" s="500"/>
      <c r="O8945" s="500"/>
      <c r="Q8945" s="498" t="s">
        <v>213</v>
      </c>
      <c r="S8945" s="499"/>
    </row>
    <row r="8946">
      <c r="B8946" s="497"/>
      <c r="H8946" s="500"/>
      <c r="O8946" s="500"/>
      <c r="Q8946" s="498" t="s">
        <v>213</v>
      </c>
      <c r="S8946" s="499"/>
    </row>
    <row r="8947">
      <c r="B8947" s="497"/>
      <c r="H8947" s="500"/>
      <c r="O8947" s="500"/>
      <c r="Q8947" s="498" t="s">
        <v>213</v>
      </c>
      <c r="S8947" s="499"/>
    </row>
    <row r="8948">
      <c r="B8948" s="497"/>
      <c r="H8948" s="500"/>
      <c r="O8948" s="500"/>
      <c r="Q8948" s="498" t="s">
        <v>213</v>
      </c>
      <c r="S8948" s="499"/>
    </row>
    <row r="8949">
      <c r="B8949" s="497"/>
      <c r="H8949" s="500"/>
      <c r="O8949" s="500"/>
      <c r="Q8949" s="498" t="s">
        <v>213</v>
      </c>
      <c r="S8949" s="499"/>
    </row>
    <row r="8950">
      <c r="B8950" s="497"/>
      <c r="H8950" s="500"/>
      <c r="O8950" s="500"/>
      <c r="Q8950" s="498" t="s">
        <v>213</v>
      </c>
      <c r="S8950" s="499"/>
    </row>
    <row r="8951">
      <c r="B8951" s="497"/>
      <c r="H8951" s="500"/>
      <c r="O8951" s="500"/>
      <c r="Q8951" s="498" t="s">
        <v>213</v>
      </c>
      <c r="S8951" s="499"/>
    </row>
    <row r="8952">
      <c r="B8952" s="497"/>
      <c r="H8952" s="500"/>
      <c r="O8952" s="500"/>
      <c r="Q8952" s="498" t="s">
        <v>213</v>
      </c>
      <c r="S8952" s="499"/>
    </row>
    <row r="8953">
      <c r="B8953" s="497"/>
      <c r="H8953" s="500"/>
      <c r="O8953" s="500"/>
      <c r="Q8953" s="498" t="s">
        <v>213</v>
      </c>
      <c r="S8953" s="499"/>
    </row>
    <row r="8954">
      <c r="B8954" s="497"/>
      <c r="H8954" s="500"/>
      <c r="O8954" s="500"/>
      <c r="Q8954" s="498" t="s">
        <v>213</v>
      </c>
      <c r="S8954" s="499"/>
    </row>
    <row r="8955">
      <c r="B8955" s="497"/>
      <c r="H8955" s="500"/>
      <c r="O8955" s="500"/>
      <c r="Q8955" s="498" t="s">
        <v>213</v>
      </c>
      <c r="S8955" s="499"/>
    </row>
    <row r="8956">
      <c r="B8956" s="497"/>
      <c r="H8956" s="500"/>
      <c r="O8956" s="500"/>
      <c r="Q8956" s="498" t="s">
        <v>213</v>
      </c>
      <c r="S8956" s="499"/>
    </row>
    <row r="8957">
      <c r="B8957" s="497"/>
      <c r="H8957" s="500"/>
      <c r="O8957" s="500"/>
      <c r="Q8957" s="498" t="s">
        <v>213</v>
      </c>
      <c r="S8957" s="499"/>
    </row>
    <row r="8958">
      <c r="B8958" s="497"/>
      <c r="H8958" s="500"/>
      <c r="O8958" s="500"/>
      <c r="Q8958" s="498" t="s">
        <v>213</v>
      </c>
      <c r="S8958" s="499"/>
    </row>
    <row r="8959">
      <c r="B8959" s="497"/>
      <c r="H8959" s="500"/>
      <c r="O8959" s="500"/>
      <c r="Q8959" s="498" t="s">
        <v>213</v>
      </c>
      <c r="S8959" s="499"/>
    </row>
    <row r="8960">
      <c r="B8960" s="497"/>
      <c r="H8960" s="500"/>
      <c r="O8960" s="500"/>
      <c r="Q8960" s="498" t="s">
        <v>213</v>
      </c>
      <c r="S8960" s="499"/>
    </row>
    <row r="8961">
      <c r="B8961" s="497"/>
      <c r="H8961" s="500"/>
      <c r="O8961" s="500"/>
      <c r="Q8961" s="498" t="s">
        <v>213</v>
      </c>
      <c r="S8961" s="499"/>
    </row>
    <row r="8962">
      <c r="B8962" s="497"/>
      <c r="H8962" s="500"/>
      <c r="O8962" s="500"/>
      <c r="Q8962" s="498" t="s">
        <v>213</v>
      </c>
      <c r="S8962" s="499"/>
    </row>
    <row r="8963">
      <c r="B8963" s="497"/>
      <c r="H8963" s="500"/>
      <c r="O8963" s="500"/>
      <c r="Q8963" s="498" t="s">
        <v>213</v>
      </c>
      <c r="S8963" s="499"/>
    </row>
    <row r="8964">
      <c r="B8964" s="497"/>
      <c r="H8964" s="500"/>
      <c r="O8964" s="500"/>
      <c r="Q8964" s="498" t="s">
        <v>213</v>
      </c>
      <c r="S8964" s="499"/>
    </row>
    <row r="8965">
      <c r="B8965" s="497"/>
      <c r="H8965" s="500"/>
      <c r="O8965" s="500"/>
      <c r="Q8965" s="498" t="s">
        <v>213</v>
      </c>
      <c r="S8965" s="499"/>
    </row>
    <row r="8966">
      <c r="B8966" s="497"/>
      <c r="H8966" s="500"/>
      <c r="O8966" s="500"/>
      <c r="Q8966" s="498" t="s">
        <v>213</v>
      </c>
      <c r="S8966" s="499"/>
    </row>
    <row r="8967">
      <c r="B8967" s="497"/>
      <c r="H8967" s="500"/>
      <c r="O8967" s="500"/>
      <c r="Q8967" s="498" t="s">
        <v>213</v>
      </c>
      <c r="S8967" s="499"/>
    </row>
    <row r="8968">
      <c r="B8968" s="497"/>
      <c r="H8968" s="500"/>
      <c r="O8968" s="500"/>
      <c r="Q8968" s="498" t="s">
        <v>213</v>
      </c>
      <c r="S8968" s="499"/>
    </row>
    <row r="8969">
      <c r="B8969" s="497"/>
      <c r="H8969" s="500"/>
      <c r="O8969" s="500"/>
      <c r="Q8969" s="498" t="s">
        <v>213</v>
      </c>
      <c r="S8969" s="499"/>
    </row>
    <row r="8970">
      <c r="B8970" s="497"/>
      <c r="H8970" s="500"/>
      <c r="O8970" s="500"/>
      <c r="Q8970" s="498" t="s">
        <v>213</v>
      </c>
      <c r="S8970" s="499"/>
    </row>
    <row r="8971">
      <c r="B8971" s="497"/>
      <c r="H8971" s="500"/>
      <c r="O8971" s="500"/>
      <c r="Q8971" s="498" t="s">
        <v>213</v>
      </c>
      <c r="S8971" s="499"/>
    </row>
    <row r="8972">
      <c r="B8972" s="497"/>
      <c r="H8972" s="500"/>
      <c r="O8972" s="500"/>
      <c r="Q8972" s="498" t="s">
        <v>213</v>
      </c>
      <c r="S8972" s="499"/>
    </row>
    <row r="8973">
      <c r="B8973" s="497"/>
      <c r="H8973" s="500"/>
      <c r="O8973" s="500"/>
      <c r="Q8973" s="498" t="s">
        <v>213</v>
      </c>
      <c r="S8973" s="499"/>
    </row>
    <row r="8974">
      <c r="B8974" s="497"/>
      <c r="H8974" s="500"/>
      <c r="O8974" s="500"/>
      <c r="Q8974" s="498" t="s">
        <v>213</v>
      </c>
      <c r="S8974" s="499"/>
    </row>
    <row r="8975">
      <c r="B8975" s="497"/>
      <c r="H8975" s="500"/>
      <c r="O8975" s="500"/>
      <c r="Q8975" s="498" t="s">
        <v>213</v>
      </c>
      <c r="S8975" s="499"/>
    </row>
    <row r="8976">
      <c r="B8976" s="497"/>
      <c r="H8976" s="500"/>
      <c r="O8976" s="500"/>
      <c r="Q8976" s="498" t="s">
        <v>213</v>
      </c>
      <c r="S8976" s="499"/>
    </row>
    <row r="8977">
      <c r="B8977" s="497"/>
      <c r="H8977" s="500"/>
      <c r="O8977" s="500"/>
      <c r="Q8977" s="498" t="s">
        <v>213</v>
      </c>
      <c r="S8977" s="499"/>
    </row>
    <row r="8978">
      <c r="B8978" s="497"/>
      <c r="H8978" s="500"/>
      <c r="O8978" s="500"/>
      <c r="Q8978" s="498" t="s">
        <v>213</v>
      </c>
      <c r="S8978" s="499"/>
    </row>
    <row r="8979">
      <c r="B8979" s="497"/>
      <c r="H8979" s="500"/>
      <c r="O8979" s="500"/>
      <c r="Q8979" s="498" t="s">
        <v>213</v>
      </c>
      <c r="S8979" s="499"/>
    </row>
    <row r="8980">
      <c r="B8980" s="497"/>
      <c r="H8980" s="500"/>
      <c r="O8980" s="500"/>
      <c r="Q8980" s="498" t="s">
        <v>213</v>
      </c>
      <c r="S8980" s="499"/>
    </row>
    <row r="8981">
      <c r="B8981" s="497"/>
      <c r="H8981" s="500"/>
      <c r="O8981" s="500"/>
      <c r="Q8981" s="498" t="s">
        <v>213</v>
      </c>
      <c r="S8981" s="499"/>
    </row>
    <row r="8982">
      <c r="B8982" s="497"/>
      <c r="H8982" s="500"/>
      <c r="O8982" s="500"/>
      <c r="Q8982" s="498" t="s">
        <v>213</v>
      </c>
      <c r="S8982" s="499"/>
    </row>
    <row r="8983">
      <c r="B8983" s="497"/>
      <c r="H8983" s="500"/>
      <c r="O8983" s="500"/>
      <c r="Q8983" s="498" t="s">
        <v>213</v>
      </c>
      <c r="S8983" s="499"/>
    </row>
    <row r="8984">
      <c r="B8984" s="497"/>
      <c r="H8984" s="500"/>
      <c r="O8984" s="500"/>
      <c r="Q8984" s="498" t="s">
        <v>213</v>
      </c>
      <c r="S8984" s="499"/>
    </row>
    <row r="8985">
      <c r="B8985" s="497"/>
      <c r="H8985" s="500"/>
      <c r="O8985" s="500"/>
      <c r="Q8985" s="498" t="s">
        <v>213</v>
      </c>
      <c r="S8985" s="499"/>
    </row>
    <row r="8986">
      <c r="B8986" s="497"/>
      <c r="H8986" s="500"/>
      <c r="O8986" s="500"/>
      <c r="Q8986" s="498" t="s">
        <v>213</v>
      </c>
      <c r="S8986" s="499"/>
    </row>
    <row r="8987">
      <c r="B8987" s="497"/>
      <c r="H8987" s="500"/>
      <c r="O8987" s="500"/>
      <c r="Q8987" s="498" t="s">
        <v>213</v>
      </c>
      <c r="S8987" s="499"/>
    </row>
    <row r="8988">
      <c r="B8988" s="497"/>
      <c r="H8988" s="500"/>
      <c r="O8988" s="500"/>
      <c r="Q8988" s="498" t="s">
        <v>213</v>
      </c>
      <c r="S8988" s="499"/>
    </row>
    <row r="8989">
      <c r="B8989" s="497"/>
      <c r="H8989" s="500"/>
      <c r="O8989" s="500"/>
      <c r="Q8989" s="498" t="s">
        <v>213</v>
      </c>
      <c r="S8989" s="499"/>
    </row>
    <row r="8990">
      <c r="B8990" s="497"/>
      <c r="H8990" s="500"/>
      <c r="O8990" s="500"/>
      <c r="Q8990" s="498" t="s">
        <v>213</v>
      </c>
      <c r="S8990" s="499"/>
    </row>
    <row r="8991">
      <c r="B8991" s="497"/>
      <c r="H8991" s="500"/>
      <c r="O8991" s="500"/>
      <c r="Q8991" s="498" t="s">
        <v>213</v>
      </c>
      <c r="S8991" s="499"/>
    </row>
    <row r="8992">
      <c r="B8992" s="497"/>
      <c r="H8992" s="500"/>
      <c r="O8992" s="500"/>
      <c r="Q8992" s="498" t="s">
        <v>213</v>
      </c>
      <c r="S8992" s="499"/>
    </row>
    <row r="8993">
      <c r="B8993" s="497"/>
      <c r="H8993" s="500"/>
      <c r="O8993" s="500"/>
      <c r="Q8993" s="498" t="s">
        <v>213</v>
      </c>
      <c r="S8993" s="499"/>
    </row>
    <row r="8994">
      <c r="B8994" s="497"/>
      <c r="H8994" s="500"/>
      <c r="O8994" s="500"/>
      <c r="Q8994" s="498" t="s">
        <v>213</v>
      </c>
      <c r="S8994" s="499"/>
    </row>
    <row r="8995">
      <c r="B8995" s="497"/>
      <c r="H8995" s="500"/>
      <c r="O8995" s="500"/>
      <c r="Q8995" s="498" t="s">
        <v>213</v>
      </c>
      <c r="S8995" s="499"/>
    </row>
    <row r="8996">
      <c r="B8996" s="497"/>
      <c r="H8996" s="500"/>
      <c r="O8996" s="500"/>
      <c r="Q8996" s="498" t="s">
        <v>213</v>
      </c>
      <c r="S8996" s="499"/>
    </row>
    <row r="8997">
      <c r="B8997" s="497"/>
      <c r="H8997" s="500"/>
      <c r="O8997" s="500"/>
      <c r="Q8997" s="498" t="s">
        <v>213</v>
      </c>
      <c r="S8997" s="499"/>
    </row>
    <row r="8998">
      <c r="B8998" s="497"/>
      <c r="H8998" s="500"/>
      <c r="O8998" s="500"/>
      <c r="Q8998" s="498" t="s">
        <v>213</v>
      </c>
      <c r="S8998" s="499"/>
    </row>
    <row r="8999">
      <c r="B8999" s="497"/>
      <c r="H8999" s="500"/>
      <c r="O8999" s="500"/>
      <c r="Q8999" s="498" t="s">
        <v>213</v>
      </c>
      <c r="S8999" s="499"/>
    </row>
    <row r="9000">
      <c r="B9000" s="497"/>
      <c r="H9000" s="500"/>
      <c r="O9000" s="500"/>
      <c r="Q9000" s="498" t="s">
        <v>213</v>
      </c>
      <c r="S9000" s="499"/>
    </row>
    <row r="9001">
      <c r="B9001" s="497"/>
      <c r="H9001" s="500"/>
      <c r="O9001" s="500"/>
      <c r="Q9001" s="498" t="s">
        <v>213</v>
      </c>
      <c r="S9001" s="499"/>
    </row>
    <row r="9002">
      <c r="B9002" s="497"/>
      <c r="H9002" s="500"/>
      <c r="O9002" s="500"/>
      <c r="Q9002" s="498" t="s">
        <v>213</v>
      </c>
      <c r="S9002" s="499"/>
    </row>
    <row r="9003">
      <c r="B9003" s="497"/>
      <c r="H9003" s="500"/>
      <c r="O9003" s="500"/>
      <c r="Q9003" s="498" t="s">
        <v>213</v>
      </c>
      <c r="S9003" s="499"/>
    </row>
    <row r="9004">
      <c r="B9004" s="497"/>
      <c r="H9004" s="500"/>
      <c r="O9004" s="500"/>
      <c r="Q9004" s="498" t="s">
        <v>213</v>
      </c>
      <c r="S9004" s="499"/>
    </row>
    <row r="9005">
      <c r="B9005" s="497"/>
      <c r="H9005" s="500"/>
      <c r="O9005" s="500"/>
      <c r="Q9005" s="498" t="s">
        <v>213</v>
      </c>
      <c r="S9005" s="499"/>
    </row>
    <row r="9006">
      <c r="B9006" s="497"/>
      <c r="H9006" s="500"/>
      <c r="O9006" s="500"/>
      <c r="Q9006" s="498" t="s">
        <v>213</v>
      </c>
      <c r="S9006" s="499"/>
    </row>
    <row r="9007">
      <c r="B9007" s="497"/>
      <c r="H9007" s="500"/>
      <c r="O9007" s="500"/>
      <c r="Q9007" s="498" t="s">
        <v>213</v>
      </c>
      <c r="S9007" s="499"/>
    </row>
    <row r="9008">
      <c r="B9008" s="497"/>
      <c r="H9008" s="500"/>
      <c r="O9008" s="500"/>
      <c r="Q9008" s="498" t="s">
        <v>213</v>
      </c>
      <c r="S9008" s="499"/>
    </row>
    <row r="9009">
      <c r="B9009" s="497"/>
      <c r="H9009" s="500"/>
      <c r="O9009" s="500"/>
      <c r="Q9009" s="498" t="s">
        <v>213</v>
      </c>
      <c r="S9009" s="499"/>
    </row>
    <row r="9010">
      <c r="B9010" s="497"/>
      <c r="H9010" s="500"/>
      <c r="O9010" s="500"/>
      <c r="Q9010" s="498" t="s">
        <v>213</v>
      </c>
      <c r="S9010" s="499"/>
    </row>
    <row r="9011">
      <c r="B9011" s="497"/>
      <c r="H9011" s="500"/>
      <c r="O9011" s="500"/>
      <c r="Q9011" s="498" t="s">
        <v>213</v>
      </c>
      <c r="S9011" s="499"/>
    </row>
    <row r="9012">
      <c r="B9012" s="497"/>
      <c r="H9012" s="500"/>
      <c r="O9012" s="500"/>
      <c r="Q9012" s="498" t="s">
        <v>213</v>
      </c>
      <c r="S9012" s="499"/>
    </row>
    <row r="9013">
      <c r="B9013" s="497"/>
      <c r="H9013" s="500"/>
      <c r="O9013" s="500"/>
      <c r="Q9013" s="498" t="s">
        <v>213</v>
      </c>
      <c r="S9013" s="499"/>
    </row>
    <row r="9014">
      <c r="B9014" s="497"/>
      <c r="H9014" s="500"/>
      <c r="O9014" s="500"/>
      <c r="Q9014" s="498" t="s">
        <v>213</v>
      </c>
      <c r="S9014" s="499"/>
    </row>
    <row r="9015">
      <c r="B9015" s="497"/>
      <c r="H9015" s="500"/>
      <c r="O9015" s="500"/>
      <c r="Q9015" s="498" t="s">
        <v>213</v>
      </c>
      <c r="S9015" s="499"/>
    </row>
    <row r="9016">
      <c r="B9016" s="497"/>
      <c r="H9016" s="500"/>
      <c r="O9016" s="500"/>
      <c r="Q9016" s="498" t="s">
        <v>213</v>
      </c>
      <c r="S9016" s="499"/>
    </row>
    <row r="9017">
      <c r="B9017" s="497"/>
      <c r="H9017" s="500"/>
      <c r="O9017" s="500"/>
      <c r="Q9017" s="498" t="s">
        <v>213</v>
      </c>
      <c r="S9017" s="499"/>
    </row>
    <row r="9018">
      <c r="B9018" s="497"/>
      <c r="H9018" s="500"/>
      <c r="O9018" s="500"/>
      <c r="Q9018" s="498" t="s">
        <v>213</v>
      </c>
      <c r="S9018" s="499"/>
    </row>
    <row r="9019">
      <c r="B9019" s="497"/>
      <c r="H9019" s="500"/>
      <c r="O9019" s="500"/>
      <c r="Q9019" s="498" t="s">
        <v>213</v>
      </c>
      <c r="S9019" s="499"/>
    </row>
    <row r="9020">
      <c r="B9020" s="497"/>
      <c r="H9020" s="500"/>
      <c r="O9020" s="500"/>
      <c r="Q9020" s="498" t="s">
        <v>213</v>
      </c>
      <c r="S9020" s="499"/>
    </row>
    <row r="9021">
      <c r="B9021" s="497"/>
      <c r="H9021" s="500"/>
      <c r="O9021" s="500"/>
      <c r="Q9021" s="498" t="s">
        <v>213</v>
      </c>
      <c r="S9021" s="499"/>
    </row>
    <row r="9022">
      <c r="B9022" s="497"/>
      <c r="H9022" s="500"/>
      <c r="O9022" s="500"/>
      <c r="Q9022" s="498" t="s">
        <v>213</v>
      </c>
      <c r="S9022" s="499"/>
    </row>
    <row r="9023">
      <c r="B9023" s="497"/>
      <c r="H9023" s="500"/>
      <c r="O9023" s="500"/>
      <c r="Q9023" s="498" t="s">
        <v>213</v>
      </c>
      <c r="S9023" s="499"/>
    </row>
    <row r="9024">
      <c r="B9024" s="497"/>
      <c r="H9024" s="500"/>
      <c r="O9024" s="500"/>
      <c r="Q9024" s="498" t="s">
        <v>213</v>
      </c>
      <c r="S9024" s="499"/>
    </row>
    <row r="9025">
      <c r="B9025" s="497"/>
      <c r="H9025" s="500"/>
      <c r="O9025" s="500"/>
      <c r="Q9025" s="498" t="s">
        <v>213</v>
      </c>
      <c r="S9025" s="499"/>
    </row>
    <row r="9026">
      <c r="B9026" s="497"/>
      <c r="H9026" s="500"/>
      <c r="O9026" s="500"/>
      <c r="Q9026" s="498" t="s">
        <v>213</v>
      </c>
      <c r="S9026" s="499"/>
    </row>
    <row r="9027">
      <c r="B9027" s="497"/>
      <c r="H9027" s="500"/>
      <c r="O9027" s="500"/>
      <c r="Q9027" s="498" t="s">
        <v>213</v>
      </c>
      <c r="S9027" s="499"/>
    </row>
    <row r="9028">
      <c r="B9028" s="497"/>
      <c r="H9028" s="500"/>
      <c r="O9028" s="500"/>
      <c r="Q9028" s="498" t="s">
        <v>213</v>
      </c>
      <c r="S9028" s="499"/>
    </row>
    <row r="9029">
      <c r="B9029" s="497"/>
      <c r="H9029" s="500"/>
      <c r="O9029" s="500"/>
      <c r="Q9029" s="498" t="s">
        <v>213</v>
      </c>
      <c r="S9029" s="499"/>
    </row>
    <row r="9030">
      <c r="B9030" s="497"/>
      <c r="H9030" s="500"/>
      <c r="O9030" s="500"/>
      <c r="Q9030" s="498" t="s">
        <v>213</v>
      </c>
      <c r="S9030" s="499"/>
    </row>
    <row r="9031">
      <c r="B9031" s="497"/>
      <c r="H9031" s="500"/>
      <c r="O9031" s="500"/>
      <c r="Q9031" s="498" t="s">
        <v>213</v>
      </c>
      <c r="S9031" s="499"/>
    </row>
    <row r="9032">
      <c r="B9032" s="497"/>
      <c r="H9032" s="500"/>
      <c r="O9032" s="500"/>
      <c r="Q9032" s="498" t="s">
        <v>213</v>
      </c>
      <c r="S9032" s="499"/>
    </row>
    <row r="9033">
      <c r="B9033" s="497"/>
      <c r="H9033" s="500"/>
      <c r="O9033" s="500"/>
      <c r="Q9033" s="498" t="s">
        <v>213</v>
      </c>
      <c r="S9033" s="499"/>
    </row>
    <row r="9034">
      <c r="B9034" s="497"/>
      <c r="H9034" s="500"/>
      <c r="O9034" s="500"/>
      <c r="Q9034" s="498" t="s">
        <v>213</v>
      </c>
      <c r="S9034" s="499"/>
    </row>
    <row r="9035">
      <c r="B9035" s="497"/>
      <c r="H9035" s="500"/>
      <c r="O9035" s="500"/>
      <c r="Q9035" s="498" t="s">
        <v>213</v>
      </c>
      <c r="S9035" s="499"/>
    </row>
    <row r="9036">
      <c r="B9036" s="497"/>
      <c r="H9036" s="500"/>
      <c r="O9036" s="500"/>
      <c r="Q9036" s="498" t="s">
        <v>213</v>
      </c>
      <c r="S9036" s="499"/>
    </row>
    <row r="9037">
      <c r="B9037" s="497"/>
      <c r="H9037" s="500"/>
      <c r="O9037" s="500"/>
      <c r="Q9037" s="498" t="s">
        <v>213</v>
      </c>
      <c r="S9037" s="499"/>
    </row>
    <row r="9038">
      <c r="B9038" s="497"/>
      <c r="H9038" s="500"/>
      <c r="O9038" s="500"/>
      <c r="Q9038" s="498" t="s">
        <v>213</v>
      </c>
      <c r="S9038" s="499"/>
    </row>
    <row r="9039">
      <c r="B9039" s="497"/>
      <c r="H9039" s="500"/>
      <c r="O9039" s="500"/>
      <c r="Q9039" s="498" t="s">
        <v>213</v>
      </c>
      <c r="S9039" s="499"/>
    </row>
    <row r="9040">
      <c r="B9040" s="497"/>
      <c r="H9040" s="500"/>
      <c r="O9040" s="500"/>
      <c r="Q9040" s="498" t="s">
        <v>213</v>
      </c>
      <c r="S9040" s="499"/>
    </row>
    <row r="9041">
      <c r="B9041" s="497"/>
      <c r="H9041" s="500"/>
      <c r="O9041" s="500"/>
      <c r="Q9041" s="498" t="s">
        <v>213</v>
      </c>
      <c r="S9041" s="499"/>
    </row>
    <row r="9042">
      <c r="B9042" s="497"/>
      <c r="H9042" s="500"/>
      <c r="O9042" s="500"/>
      <c r="Q9042" s="498" t="s">
        <v>213</v>
      </c>
      <c r="S9042" s="499"/>
    </row>
    <row r="9043">
      <c r="B9043" s="497"/>
      <c r="H9043" s="500"/>
      <c r="O9043" s="500"/>
      <c r="Q9043" s="498" t="s">
        <v>213</v>
      </c>
      <c r="S9043" s="499"/>
    </row>
    <row r="9044">
      <c r="B9044" s="497"/>
      <c r="H9044" s="500"/>
      <c r="O9044" s="500"/>
      <c r="Q9044" s="498" t="s">
        <v>213</v>
      </c>
      <c r="S9044" s="499"/>
    </row>
    <row r="9045">
      <c r="B9045" s="497"/>
      <c r="H9045" s="500"/>
      <c r="O9045" s="500"/>
      <c r="Q9045" s="498" t="s">
        <v>213</v>
      </c>
      <c r="S9045" s="499"/>
    </row>
    <row r="9046">
      <c r="B9046" s="497"/>
      <c r="H9046" s="500"/>
      <c r="O9046" s="500"/>
      <c r="Q9046" s="498" t="s">
        <v>213</v>
      </c>
      <c r="S9046" s="499"/>
    </row>
    <row r="9047">
      <c r="B9047" s="497"/>
      <c r="H9047" s="500"/>
      <c r="O9047" s="500"/>
      <c r="Q9047" s="498" t="s">
        <v>213</v>
      </c>
      <c r="S9047" s="499"/>
    </row>
    <row r="9048">
      <c r="B9048" s="497"/>
      <c r="H9048" s="500"/>
      <c r="O9048" s="500"/>
      <c r="Q9048" s="498" t="s">
        <v>213</v>
      </c>
      <c r="S9048" s="499"/>
    </row>
    <row r="9049">
      <c r="B9049" s="497"/>
      <c r="H9049" s="500"/>
      <c r="O9049" s="500"/>
      <c r="Q9049" s="498" t="s">
        <v>213</v>
      </c>
      <c r="S9049" s="499"/>
    </row>
    <row r="9050">
      <c r="B9050" s="497"/>
      <c r="H9050" s="500"/>
      <c r="O9050" s="500"/>
      <c r="Q9050" s="498" t="s">
        <v>213</v>
      </c>
      <c r="S9050" s="499"/>
    </row>
    <row r="9051">
      <c r="B9051" s="497"/>
      <c r="H9051" s="500"/>
      <c r="O9051" s="500"/>
      <c r="Q9051" s="498" t="s">
        <v>213</v>
      </c>
      <c r="S9051" s="499"/>
    </row>
    <row r="9052">
      <c r="B9052" s="497"/>
      <c r="H9052" s="500"/>
      <c r="O9052" s="500"/>
      <c r="Q9052" s="498" t="s">
        <v>213</v>
      </c>
      <c r="S9052" s="499"/>
    </row>
    <row r="9053">
      <c r="B9053" s="497"/>
      <c r="H9053" s="500"/>
      <c r="O9053" s="500"/>
      <c r="Q9053" s="498" t="s">
        <v>213</v>
      </c>
      <c r="S9053" s="499"/>
    </row>
    <row r="9054">
      <c r="B9054" s="497"/>
      <c r="H9054" s="500"/>
      <c r="O9054" s="500"/>
      <c r="Q9054" s="498" t="s">
        <v>213</v>
      </c>
      <c r="S9054" s="499"/>
    </row>
    <row r="9055">
      <c r="B9055" s="497"/>
      <c r="H9055" s="500"/>
      <c r="O9055" s="500"/>
      <c r="Q9055" s="498" t="s">
        <v>213</v>
      </c>
      <c r="S9055" s="499"/>
    </row>
    <row r="9056">
      <c r="B9056" s="497"/>
      <c r="H9056" s="500"/>
      <c r="O9056" s="500"/>
      <c r="Q9056" s="498" t="s">
        <v>213</v>
      </c>
      <c r="S9056" s="499"/>
    </row>
    <row r="9057">
      <c r="B9057" s="497"/>
      <c r="H9057" s="500"/>
      <c r="O9057" s="500"/>
      <c r="Q9057" s="498" t="s">
        <v>213</v>
      </c>
      <c r="S9057" s="499"/>
    </row>
    <row r="9058">
      <c r="B9058" s="497"/>
      <c r="H9058" s="500"/>
      <c r="O9058" s="500"/>
      <c r="Q9058" s="498" t="s">
        <v>213</v>
      </c>
      <c r="S9058" s="499"/>
    </row>
    <row r="9059">
      <c r="B9059" s="497"/>
      <c r="H9059" s="500"/>
      <c r="O9059" s="500"/>
      <c r="Q9059" s="498" t="s">
        <v>213</v>
      </c>
      <c r="S9059" s="499"/>
    </row>
    <row r="9060">
      <c r="B9060" s="497"/>
      <c r="H9060" s="500"/>
      <c r="O9060" s="500"/>
      <c r="Q9060" s="498" t="s">
        <v>213</v>
      </c>
      <c r="S9060" s="499"/>
    </row>
    <row r="9061">
      <c r="B9061" s="497"/>
      <c r="H9061" s="500"/>
      <c r="O9061" s="500"/>
      <c r="Q9061" s="498" t="s">
        <v>213</v>
      </c>
      <c r="S9061" s="499"/>
    </row>
    <row r="9062">
      <c r="B9062" s="497"/>
      <c r="H9062" s="500"/>
      <c r="O9062" s="500"/>
      <c r="Q9062" s="498" t="s">
        <v>213</v>
      </c>
      <c r="S9062" s="499"/>
    </row>
    <row r="9063">
      <c r="B9063" s="497"/>
      <c r="H9063" s="500"/>
      <c r="O9063" s="500"/>
      <c r="Q9063" s="498" t="s">
        <v>213</v>
      </c>
      <c r="S9063" s="499"/>
    </row>
    <row r="9064">
      <c r="B9064" s="497"/>
      <c r="H9064" s="500"/>
      <c r="O9064" s="500"/>
      <c r="Q9064" s="498" t="s">
        <v>213</v>
      </c>
      <c r="S9064" s="499"/>
    </row>
    <row r="9065">
      <c r="B9065" s="497"/>
      <c r="H9065" s="500"/>
      <c r="O9065" s="500"/>
      <c r="Q9065" s="498" t="s">
        <v>213</v>
      </c>
      <c r="S9065" s="499"/>
    </row>
    <row r="9066">
      <c r="B9066" s="497"/>
      <c r="H9066" s="500"/>
      <c r="O9066" s="500"/>
      <c r="Q9066" s="498" t="s">
        <v>213</v>
      </c>
      <c r="S9066" s="499"/>
    </row>
    <row r="9067">
      <c r="B9067" s="497"/>
      <c r="H9067" s="500"/>
      <c r="O9067" s="500"/>
      <c r="Q9067" s="498" t="s">
        <v>213</v>
      </c>
      <c r="S9067" s="499"/>
    </row>
    <row r="9068">
      <c r="B9068" s="497"/>
      <c r="H9068" s="500"/>
      <c r="O9068" s="500"/>
      <c r="Q9068" s="498" t="s">
        <v>213</v>
      </c>
      <c r="S9068" s="499"/>
    </row>
    <row r="9069">
      <c r="B9069" s="497"/>
      <c r="H9069" s="500"/>
      <c r="O9069" s="500"/>
      <c r="Q9069" s="498" t="s">
        <v>213</v>
      </c>
      <c r="S9069" s="499"/>
    </row>
    <row r="9070">
      <c r="B9070" s="497"/>
      <c r="H9070" s="500"/>
      <c r="O9070" s="500"/>
      <c r="Q9070" s="498" t="s">
        <v>213</v>
      </c>
      <c r="S9070" s="499"/>
    </row>
    <row r="9071">
      <c r="B9071" s="497"/>
      <c r="H9071" s="500"/>
      <c r="O9071" s="500"/>
      <c r="Q9071" s="498" t="s">
        <v>213</v>
      </c>
      <c r="S9071" s="499"/>
    </row>
    <row r="9072">
      <c r="B9072" s="497"/>
      <c r="H9072" s="500"/>
      <c r="O9072" s="500"/>
      <c r="Q9072" s="498" t="s">
        <v>213</v>
      </c>
      <c r="S9072" s="499"/>
    </row>
    <row r="9073">
      <c r="B9073" s="497"/>
      <c r="H9073" s="500"/>
      <c r="O9073" s="500"/>
      <c r="Q9073" s="498" t="s">
        <v>213</v>
      </c>
      <c r="S9073" s="499"/>
    </row>
    <row r="9074">
      <c r="B9074" s="497"/>
      <c r="H9074" s="500"/>
      <c r="O9074" s="500"/>
      <c r="Q9074" s="498" t="s">
        <v>213</v>
      </c>
      <c r="S9074" s="499"/>
    </row>
    <row r="9075">
      <c r="B9075" s="497"/>
      <c r="H9075" s="500"/>
      <c r="O9075" s="500"/>
      <c r="Q9075" s="498" t="s">
        <v>213</v>
      </c>
      <c r="S9075" s="499"/>
    </row>
    <row r="9076">
      <c r="B9076" s="497"/>
      <c r="H9076" s="500"/>
      <c r="O9076" s="500"/>
      <c r="Q9076" s="498" t="s">
        <v>213</v>
      </c>
      <c r="S9076" s="499"/>
    </row>
    <row r="9077">
      <c r="B9077" s="497"/>
      <c r="H9077" s="500"/>
      <c r="O9077" s="500"/>
      <c r="Q9077" s="498" t="s">
        <v>213</v>
      </c>
      <c r="S9077" s="499"/>
    </row>
    <row r="9078">
      <c r="B9078" s="497"/>
      <c r="H9078" s="500"/>
      <c r="O9078" s="500"/>
      <c r="Q9078" s="498" t="s">
        <v>213</v>
      </c>
      <c r="S9078" s="499"/>
    </row>
    <row r="9079">
      <c r="B9079" s="497"/>
      <c r="H9079" s="500"/>
      <c r="O9079" s="500"/>
      <c r="Q9079" s="498" t="s">
        <v>213</v>
      </c>
      <c r="S9079" s="499"/>
    </row>
    <row r="9080">
      <c r="B9080" s="497"/>
      <c r="H9080" s="500"/>
      <c r="O9080" s="500"/>
      <c r="Q9080" s="498" t="s">
        <v>213</v>
      </c>
      <c r="S9080" s="499"/>
    </row>
    <row r="9081">
      <c r="B9081" s="497"/>
      <c r="H9081" s="500"/>
      <c r="O9081" s="500"/>
      <c r="Q9081" s="498" t="s">
        <v>213</v>
      </c>
      <c r="S9081" s="499"/>
    </row>
    <row r="9082">
      <c r="B9082" s="497"/>
      <c r="H9082" s="500"/>
      <c r="O9082" s="500"/>
      <c r="Q9082" s="498" t="s">
        <v>213</v>
      </c>
      <c r="S9082" s="499"/>
    </row>
    <row r="9083">
      <c r="B9083" s="497"/>
      <c r="H9083" s="500"/>
      <c r="O9083" s="500"/>
      <c r="Q9083" s="498" t="s">
        <v>213</v>
      </c>
      <c r="S9083" s="499"/>
    </row>
    <row r="9084">
      <c r="B9084" s="497"/>
      <c r="H9084" s="500"/>
      <c r="O9084" s="500"/>
      <c r="Q9084" s="498" t="s">
        <v>213</v>
      </c>
      <c r="S9084" s="499"/>
    </row>
    <row r="9085">
      <c r="B9085" s="497"/>
      <c r="H9085" s="500"/>
      <c r="O9085" s="500"/>
      <c r="Q9085" s="498" t="s">
        <v>213</v>
      </c>
      <c r="S9085" s="499"/>
    </row>
    <row r="9086">
      <c r="B9086" s="497"/>
      <c r="H9086" s="500"/>
      <c r="O9086" s="500"/>
      <c r="Q9086" s="498" t="s">
        <v>213</v>
      </c>
      <c r="S9086" s="499"/>
    </row>
    <row r="9087">
      <c r="B9087" s="497"/>
      <c r="H9087" s="500"/>
      <c r="O9087" s="500"/>
      <c r="Q9087" s="498" t="s">
        <v>213</v>
      </c>
      <c r="S9087" s="499"/>
    </row>
    <row r="9088">
      <c r="B9088" s="497"/>
      <c r="H9088" s="500"/>
      <c r="O9088" s="500"/>
      <c r="Q9088" s="498" t="s">
        <v>213</v>
      </c>
      <c r="S9088" s="499"/>
    </row>
    <row r="9089">
      <c r="B9089" s="497"/>
      <c r="H9089" s="500"/>
      <c r="O9089" s="500"/>
      <c r="Q9089" s="498" t="s">
        <v>213</v>
      </c>
      <c r="S9089" s="499"/>
    </row>
    <row r="9090">
      <c r="B9090" s="497"/>
      <c r="H9090" s="500"/>
      <c r="O9090" s="500"/>
      <c r="Q9090" s="498" t="s">
        <v>213</v>
      </c>
      <c r="S9090" s="499"/>
    </row>
    <row r="9091">
      <c r="B9091" s="497"/>
      <c r="H9091" s="500"/>
      <c r="O9091" s="500"/>
      <c r="Q9091" s="498" t="s">
        <v>213</v>
      </c>
      <c r="S9091" s="499"/>
    </row>
    <row r="9092">
      <c r="B9092" s="497"/>
      <c r="H9092" s="500"/>
      <c r="O9092" s="500"/>
      <c r="Q9092" s="498" t="s">
        <v>213</v>
      </c>
      <c r="S9092" s="499"/>
    </row>
    <row r="9093">
      <c r="B9093" s="497"/>
      <c r="H9093" s="500"/>
      <c r="O9093" s="500"/>
      <c r="Q9093" s="498" t="s">
        <v>213</v>
      </c>
      <c r="S9093" s="499"/>
    </row>
    <row r="9094">
      <c r="B9094" s="497"/>
      <c r="H9094" s="500"/>
      <c r="O9094" s="500"/>
      <c r="Q9094" s="498" t="s">
        <v>213</v>
      </c>
      <c r="S9094" s="499"/>
    </row>
    <row r="9095">
      <c r="B9095" s="497"/>
      <c r="H9095" s="500"/>
      <c r="O9095" s="500"/>
      <c r="Q9095" s="498" t="s">
        <v>213</v>
      </c>
      <c r="S9095" s="499"/>
    </row>
    <row r="9096">
      <c r="B9096" s="497"/>
      <c r="H9096" s="500"/>
      <c r="O9096" s="500"/>
      <c r="Q9096" s="498" t="s">
        <v>213</v>
      </c>
      <c r="S9096" s="499"/>
    </row>
    <row r="9097">
      <c r="B9097" s="497"/>
      <c r="H9097" s="500"/>
      <c r="O9097" s="500"/>
      <c r="Q9097" s="498" t="s">
        <v>213</v>
      </c>
      <c r="S9097" s="499"/>
    </row>
    <row r="9098">
      <c r="B9098" s="497"/>
      <c r="H9098" s="500"/>
      <c r="O9098" s="500"/>
      <c r="Q9098" s="498" t="s">
        <v>213</v>
      </c>
      <c r="S9098" s="499"/>
    </row>
    <row r="9099">
      <c r="B9099" s="497"/>
      <c r="H9099" s="500"/>
      <c r="O9099" s="500"/>
      <c r="Q9099" s="498" t="s">
        <v>213</v>
      </c>
      <c r="S9099" s="499"/>
    </row>
    <row r="9100">
      <c r="B9100" s="497"/>
      <c r="H9100" s="500"/>
      <c r="O9100" s="500"/>
      <c r="Q9100" s="498" t="s">
        <v>213</v>
      </c>
      <c r="S9100" s="499"/>
    </row>
    <row r="9101">
      <c r="B9101" s="497"/>
      <c r="H9101" s="500"/>
      <c r="O9101" s="500"/>
      <c r="Q9101" s="498" t="s">
        <v>213</v>
      </c>
      <c r="S9101" s="499"/>
    </row>
    <row r="9102">
      <c r="B9102" s="497"/>
      <c r="H9102" s="500"/>
      <c r="O9102" s="500"/>
      <c r="Q9102" s="498" t="s">
        <v>213</v>
      </c>
      <c r="S9102" s="499"/>
    </row>
    <row r="9103">
      <c r="B9103" s="497"/>
      <c r="H9103" s="500"/>
      <c r="O9103" s="500"/>
      <c r="Q9103" s="498" t="s">
        <v>213</v>
      </c>
      <c r="S9103" s="499"/>
    </row>
    <row r="9104">
      <c r="B9104" s="497"/>
      <c r="H9104" s="500"/>
      <c r="O9104" s="500"/>
      <c r="Q9104" s="498" t="s">
        <v>213</v>
      </c>
      <c r="S9104" s="499"/>
    </row>
    <row r="9105">
      <c r="B9105" s="497"/>
      <c r="H9105" s="500"/>
      <c r="O9105" s="500"/>
      <c r="Q9105" s="498" t="s">
        <v>213</v>
      </c>
      <c r="S9105" s="499"/>
    </row>
    <row r="9106">
      <c r="B9106" s="497"/>
      <c r="H9106" s="500"/>
      <c r="O9106" s="500"/>
      <c r="Q9106" s="498" t="s">
        <v>213</v>
      </c>
      <c r="S9106" s="499"/>
    </row>
    <row r="9107">
      <c r="B9107" s="497"/>
      <c r="H9107" s="500"/>
      <c r="O9107" s="500"/>
      <c r="Q9107" s="498" t="s">
        <v>213</v>
      </c>
      <c r="S9107" s="499"/>
    </row>
    <row r="9108">
      <c r="B9108" s="497"/>
      <c r="H9108" s="500"/>
      <c r="O9108" s="500"/>
      <c r="Q9108" s="498" t="s">
        <v>213</v>
      </c>
      <c r="S9108" s="499"/>
    </row>
    <row r="9109">
      <c r="B9109" s="497"/>
      <c r="H9109" s="500"/>
      <c r="O9109" s="500"/>
      <c r="Q9109" s="498" t="s">
        <v>213</v>
      </c>
      <c r="S9109" s="499"/>
    </row>
    <row r="9110">
      <c r="B9110" s="497"/>
      <c r="H9110" s="500"/>
      <c r="O9110" s="500"/>
      <c r="Q9110" s="498" t="s">
        <v>213</v>
      </c>
      <c r="S9110" s="499"/>
    </row>
    <row r="9111">
      <c r="B9111" s="497"/>
      <c r="H9111" s="500"/>
      <c r="O9111" s="500"/>
      <c r="Q9111" s="498" t="s">
        <v>213</v>
      </c>
      <c r="S9111" s="499"/>
    </row>
    <row r="9112">
      <c r="B9112" s="497"/>
      <c r="H9112" s="500"/>
      <c r="O9112" s="500"/>
      <c r="Q9112" s="498" t="s">
        <v>213</v>
      </c>
      <c r="S9112" s="499"/>
    </row>
    <row r="9113">
      <c r="B9113" s="497"/>
      <c r="H9113" s="500"/>
      <c r="O9113" s="500"/>
      <c r="Q9113" s="498" t="s">
        <v>213</v>
      </c>
      <c r="S9113" s="499"/>
    </row>
    <row r="9114">
      <c r="B9114" s="497"/>
      <c r="H9114" s="500"/>
      <c r="O9114" s="500"/>
      <c r="Q9114" s="498" t="s">
        <v>213</v>
      </c>
      <c r="S9114" s="499"/>
    </row>
    <row r="9115">
      <c r="B9115" s="497"/>
      <c r="H9115" s="500"/>
      <c r="O9115" s="500"/>
      <c r="Q9115" s="498" t="s">
        <v>213</v>
      </c>
      <c r="S9115" s="499"/>
    </row>
    <row r="9116">
      <c r="B9116" s="497"/>
      <c r="H9116" s="500"/>
      <c r="O9116" s="500"/>
      <c r="Q9116" s="498" t="s">
        <v>213</v>
      </c>
      <c r="S9116" s="499"/>
    </row>
    <row r="9117">
      <c r="B9117" s="497"/>
      <c r="H9117" s="500"/>
      <c r="O9117" s="500"/>
      <c r="Q9117" s="498" t="s">
        <v>213</v>
      </c>
      <c r="S9117" s="499"/>
    </row>
    <row r="9118">
      <c r="B9118" s="497"/>
      <c r="H9118" s="500"/>
      <c r="O9118" s="500"/>
      <c r="Q9118" s="498" t="s">
        <v>213</v>
      </c>
      <c r="S9118" s="499"/>
    </row>
    <row r="9119">
      <c r="B9119" s="497"/>
      <c r="H9119" s="500"/>
      <c r="O9119" s="500"/>
      <c r="Q9119" s="498" t="s">
        <v>213</v>
      </c>
      <c r="S9119" s="499"/>
    </row>
    <row r="9120">
      <c r="B9120" s="497"/>
      <c r="H9120" s="500"/>
      <c r="O9120" s="500"/>
      <c r="Q9120" s="498" t="s">
        <v>213</v>
      </c>
      <c r="S9120" s="499"/>
    </row>
    <row r="9121">
      <c r="B9121" s="497"/>
      <c r="H9121" s="500"/>
      <c r="O9121" s="500"/>
      <c r="Q9121" s="498" t="s">
        <v>213</v>
      </c>
      <c r="S9121" s="499"/>
    </row>
    <row r="9122">
      <c r="B9122" s="497"/>
      <c r="H9122" s="500"/>
      <c r="O9122" s="500"/>
      <c r="Q9122" s="498" t="s">
        <v>213</v>
      </c>
      <c r="S9122" s="499"/>
    </row>
    <row r="9123">
      <c r="B9123" s="497"/>
      <c r="H9123" s="500"/>
      <c r="O9123" s="500"/>
      <c r="Q9123" s="498" t="s">
        <v>213</v>
      </c>
      <c r="S9123" s="499"/>
    </row>
    <row r="9124">
      <c r="B9124" s="497"/>
      <c r="H9124" s="500"/>
      <c r="O9124" s="500"/>
      <c r="Q9124" s="498" t="s">
        <v>213</v>
      </c>
      <c r="S9124" s="499"/>
    </row>
    <row r="9125">
      <c r="B9125" s="497"/>
      <c r="H9125" s="500"/>
      <c r="O9125" s="500"/>
      <c r="Q9125" s="498" t="s">
        <v>213</v>
      </c>
      <c r="S9125" s="499"/>
    </row>
    <row r="9126">
      <c r="B9126" s="497"/>
      <c r="H9126" s="500"/>
      <c r="O9126" s="500"/>
      <c r="Q9126" s="498" t="s">
        <v>213</v>
      </c>
      <c r="S9126" s="499"/>
    </row>
    <row r="9127">
      <c r="B9127" s="497"/>
      <c r="H9127" s="500"/>
      <c r="O9127" s="500"/>
      <c r="Q9127" s="498" t="s">
        <v>213</v>
      </c>
      <c r="S9127" s="499"/>
    </row>
    <row r="9128">
      <c r="B9128" s="497"/>
      <c r="H9128" s="500"/>
      <c r="O9128" s="500"/>
      <c r="Q9128" s="498" t="s">
        <v>213</v>
      </c>
      <c r="S9128" s="499"/>
    </row>
    <row r="9129">
      <c r="B9129" s="497"/>
      <c r="H9129" s="500"/>
      <c r="O9129" s="500"/>
      <c r="Q9129" s="498" t="s">
        <v>213</v>
      </c>
      <c r="S9129" s="499"/>
    </row>
    <row r="9130">
      <c r="B9130" s="497"/>
      <c r="H9130" s="500"/>
      <c r="O9130" s="500"/>
      <c r="Q9130" s="498" t="s">
        <v>213</v>
      </c>
      <c r="S9130" s="499"/>
    </row>
    <row r="9131">
      <c r="B9131" s="497"/>
      <c r="H9131" s="500"/>
      <c r="O9131" s="500"/>
      <c r="Q9131" s="498" t="s">
        <v>213</v>
      </c>
      <c r="S9131" s="499"/>
    </row>
    <row r="9132">
      <c r="B9132" s="497"/>
      <c r="H9132" s="500"/>
      <c r="O9132" s="500"/>
      <c r="Q9132" s="498" t="s">
        <v>213</v>
      </c>
      <c r="S9132" s="499"/>
    </row>
    <row r="9133">
      <c r="B9133" s="497"/>
      <c r="H9133" s="500"/>
      <c r="O9133" s="500"/>
      <c r="Q9133" s="498" t="s">
        <v>213</v>
      </c>
      <c r="S9133" s="499"/>
    </row>
    <row r="9134">
      <c r="B9134" s="497"/>
      <c r="H9134" s="500"/>
      <c r="O9134" s="500"/>
      <c r="Q9134" s="498" t="s">
        <v>213</v>
      </c>
      <c r="S9134" s="499"/>
    </row>
    <row r="9135">
      <c r="B9135" s="497"/>
      <c r="H9135" s="500"/>
      <c r="O9135" s="500"/>
      <c r="Q9135" s="498" t="s">
        <v>213</v>
      </c>
      <c r="S9135" s="499"/>
    </row>
    <row r="9136">
      <c r="B9136" s="497"/>
      <c r="H9136" s="500"/>
      <c r="O9136" s="500"/>
      <c r="Q9136" s="498" t="s">
        <v>213</v>
      </c>
      <c r="S9136" s="499"/>
    </row>
    <row r="9137">
      <c r="B9137" s="497"/>
      <c r="H9137" s="500"/>
      <c r="O9137" s="500"/>
      <c r="Q9137" s="498" t="s">
        <v>213</v>
      </c>
      <c r="S9137" s="499"/>
    </row>
    <row r="9138">
      <c r="B9138" s="497"/>
      <c r="H9138" s="500"/>
      <c r="O9138" s="500"/>
      <c r="Q9138" s="498" t="s">
        <v>213</v>
      </c>
      <c r="S9138" s="499"/>
    </row>
    <row r="9139">
      <c r="B9139" s="497"/>
      <c r="H9139" s="500"/>
      <c r="O9139" s="500"/>
      <c r="Q9139" s="498" t="s">
        <v>213</v>
      </c>
      <c r="S9139" s="499"/>
    </row>
    <row r="9140">
      <c r="B9140" s="497"/>
      <c r="H9140" s="500"/>
      <c r="O9140" s="500"/>
      <c r="Q9140" s="498" t="s">
        <v>213</v>
      </c>
      <c r="S9140" s="499"/>
    </row>
    <row r="9141">
      <c r="B9141" s="497"/>
      <c r="H9141" s="500"/>
      <c r="O9141" s="500"/>
      <c r="Q9141" s="498" t="s">
        <v>213</v>
      </c>
      <c r="S9141" s="499"/>
    </row>
    <row r="9142">
      <c r="B9142" s="497"/>
      <c r="H9142" s="500"/>
      <c r="O9142" s="500"/>
      <c r="Q9142" s="498" t="s">
        <v>213</v>
      </c>
      <c r="S9142" s="499"/>
    </row>
    <row r="9143">
      <c r="B9143" s="497"/>
      <c r="H9143" s="500"/>
      <c r="O9143" s="500"/>
      <c r="Q9143" s="498" t="s">
        <v>213</v>
      </c>
      <c r="S9143" s="499"/>
    </row>
    <row r="9144">
      <c r="B9144" s="497"/>
      <c r="H9144" s="500"/>
      <c r="O9144" s="500"/>
      <c r="Q9144" s="498" t="s">
        <v>213</v>
      </c>
      <c r="S9144" s="499"/>
    </row>
    <row r="9145">
      <c r="B9145" s="497"/>
      <c r="H9145" s="500"/>
      <c r="O9145" s="500"/>
      <c r="Q9145" s="498" t="s">
        <v>213</v>
      </c>
      <c r="S9145" s="499"/>
    </row>
    <row r="9146">
      <c r="B9146" s="497"/>
      <c r="H9146" s="500"/>
      <c r="O9146" s="500"/>
      <c r="Q9146" s="498" t="s">
        <v>213</v>
      </c>
      <c r="S9146" s="499"/>
    </row>
    <row r="9147">
      <c r="B9147" s="497"/>
      <c r="H9147" s="500"/>
      <c r="O9147" s="500"/>
      <c r="Q9147" s="498" t="s">
        <v>213</v>
      </c>
      <c r="S9147" s="499"/>
    </row>
    <row r="9148">
      <c r="B9148" s="497"/>
      <c r="H9148" s="500"/>
      <c r="O9148" s="500"/>
      <c r="Q9148" s="498" t="s">
        <v>213</v>
      </c>
      <c r="S9148" s="499"/>
    </row>
    <row r="9149">
      <c r="B9149" s="497"/>
      <c r="H9149" s="500"/>
      <c r="O9149" s="500"/>
      <c r="Q9149" s="498" t="s">
        <v>213</v>
      </c>
      <c r="S9149" s="499"/>
    </row>
    <row r="9150">
      <c r="B9150" s="497"/>
      <c r="H9150" s="500"/>
      <c r="O9150" s="500"/>
      <c r="Q9150" s="498" t="s">
        <v>213</v>
      </c>
      <c r="S9150" s="499"/>
    </row>
    <row r="9151">
      <c r="B9151" s="497"/>
      <c r="H9151" s="500"/>
      <c r="O9151" s="500"/>
      <c r="Q9151" s="498" t="s">
        <v>213</v>
      </c>
      <c r="S9151" s="499"/>
    </row>
    <row r="9152">
      <c r="B9152" s="497"/>
      <c r="H9152" s="500"/>
      <c r="O9152" s="500"/>
      <c r="Q9152" s="498" t="s">
        <v>213</v>
      </c>
      <c r="S9152" s="499"/>
    </row>
    <row r="9153">
      <c r="B9153" s="497"/>
      <c r="H9153" s="500"/>
      <c r="O9153" s="500"/>
      <c r="Q9153" s="498" t="s">
        <v>213</v>
      </c>
      <c r="S9153" s="499"/>
    </row>
    <row r="9154">
      <c r="B9154" s="497"/>
      <c r="H9154" s="500"/>
      <c r="O9154" s="500"/>
      <c r="Q9154" s="498" t="s">
        <v>213</v>
      </c>
      <c r="S9154" s="499"/>
    </row>
    <row r="9155">
      <c r="B9155" s="497"/>
      <c r="H9155" s="500"/>
      <c r="O9155" s="500"/>
      <c r="Q9155" s="498" t="s">
        <v>213</v>
      </c>
      <c r="S9155" s="499"/>
    </row>
    <row r="9156">
      <c r="B9156" s="497"/>
      <c r="H9156" s="500"/>
      <c r="O9156" s="500"/>
      <c r="Q9156" s="498" t="s">
        <v>213</v>
      </c>
      <c r="S9156" s="499"/>
    </row>
    <row r="9157">
      <c r="B9157" s="497"/>
      <c r="H9157" s="500"/>
      <c r="O9157" s="500"/>
      <c r="Q9157" s="498" t="s">
        <v>213</v>
      </c>
      <c r="S9157" s="499"/>
    </row>
    <row r="9158">
      <c r="B9158" s="497"/>
      <c r="H9158" s="500"/>
      <c r="O9158" s="500"/>
      <c r="Q9158" s="498" t="s">
        <v>213</v>
      </c>
      <c r="S9158" s="499"/>
    </row>
    <row r="9159">
      <c r="B9159" s="497"/>
      <c r="H9159" s="500"/>
      <c r="O9159" s="500"/>
      <c r="Q9159" s="498" t="s">
        <v>213</v>
      </c>
      <c r="S9159" s="499"/>
    </row>
    <row r="9160">
      <c r="B9160" s="497"/>
      <c r="H9160" s="500"/>
      <c r="O9160" s="500"/>
      <c r="Q9160" s="498" t="s">
        <v>213</v>
      </c>
      <c r="S9160" s="499"/>
    </row>
    <row r="9161">
      <c r="B9161" s="497"/>
      <c r="H9161" s="500"/>
      <c r="O9161" s="500"/>
      <c r="Q9161" s="498" t="s">
        <v>213</v>
      </c>
      <c r="S9161" s="499"/>
    </row>
    <row r="9162">
      <c r="B9162" s="497"/>
      <c r="H9162" s="500"/>
      <c r="O9162" s="500"/>
      <c r="Q9162" s="498" t="s">
        <v>213</v>
      </c>
      <c r="S9162" s="499"/>
    </row>
    <row r="9163">
      <c r="B9163" s="497"/>
      <c r="H9163" s="500"/>
      <c r="O9163" s="500"/>
      <c r="Q9163" s="498" t="s">
        <v>213</v>
      </c>
      <c r="S9163" s="499"/>
    </row>
    <row r="9164">
      <c r="B9164" s="497"/>
      <c r="H9164" s="500"/>
      <c r="O9164" s="500"/>
      <c r="Q9164" s="498" t="s">
        <v>213</v>
      </c>
      <c r="S9164" s="499"/>
    </row>
    <row r="9165">
      <c r="B9165" s="497"/>
      <c r="H9165" s="500"/>
      <c r="O9165" s="500"/>
      <c r="Q9165" s="498" t="s">
        <v>213</v>
      </c>
      <c r="S9165" s="499"/>
    </row>
    <row r="9166">
      <c r="B9166" s="497"/>
      <c r="H9166" s="500"/>
      <c r="O9166" s="500"/>
      <c r="Q9166" s="498" t="s">
        <v>213</v>
      </c>
      <c r="S9166" s="499"/>
    </row>
    <row r="9167">
      <c r="B9167" s="497"/>
      <c r="H9167" s="500"/>
      <c r="O9167" s="500"/>
      <c r="Q9167" s="498" t="s">
        <v>213</v>
      </c>
      <c r="S9167" s="499"/>
    </row>
    <row r="9168">
      <c r="B9168" s="497"/>
      <c r="H9168" s="500"/>
      <c r="O9168" s="500"/>
      <c r="Q9168" s="498" t="s">
        <v>213</v>
      </c>
      <c r="S9168" s="499"/>
    </row>
    <row r="9169">
      <c r="B9169" s="497"/>
      <c r="H9169" s="500"/>
      <c r="O9169" s="500"/>
      <c r="Q9169" s="498" t="s">
        <v>213</v>
      </c>
      <c r="S9169" s="499"/>
    </row>
    <row r="9170">
      <c r="B9170" s="497"/>
      <c r="H9170" s="500"/>
      <c r="O9170" s="500"/>
      <c r="Q9170" s="498" t="s">
        <v>213</v>
      </c>
      <c r="S9170" s="499"/>
    </row>
    <row r="9171">
      <c r="B9171" s="497"/>
      <c r="H9171" s="500"/>
      <c r="O9171" s="500"/>
      <c r="Q9171" s="498" t="s">
        <v>213</v>
      </c>
      <c r="S9171" s="499"/>
    </row>
    <row r="9172">
      <c r="B9172" s="497"/>
      <c r="H9172" s="500"/>
      <c r="O9172" s="500"/>
      <c r="Q9172" s="498" t="s">
        <v>213</v>
      </c>
      <c r="S9172" s="499"/>
    </row>
    <row r="9173">
      <c r="B9173" s="497"/>
      <c r="H9173" s="500"/>
      <c r="O9173" s="500"/>
      <c r="Q9173" s="498" t="s">
        <v>213</v>
      </c>
      <c r="S9173" s="499"/>
    </row>
    <row r="9174">
      <c r="B9174" s="497"/>
      <c r="H9174" s="500"/>
      <c r="O9174" s="500"/>
      <c r="Q9174" s="498" t="s">
        <v>213</v>
      </c>
      <c r="S9174" s="499"/>
    </row>
    <row r="9175">
      <c r="B9175" s="497"/>
      <c r="H9175" s="500"/>
      <c r="O9175" s="500"/>
      <c r="Q9175" s="498" t="s">
        <v>213</v>
      </c>
      <c r="S9175" s="499"/>
    </row>
    <row r="9176">
      <c r="B9176" s="497"/>
      <c r="H9176" s="500"/>
      <c r="O9176" s="500"/>
      <c r="Q9176" s="498" t="s">
        <v>213</v>
      </c>
      <c r="S9176" s="499"/>
    </row>
    <row r="9177">
      <c r="B9177" s="497"/>
      <c r="H9177" s="500"/>
      <c r="O9177" s="500"/>
      <c r="Q9177" s="498" t="s">
        <v>213</v>
      </c>
      <c r="S9177" s="499"/>
    </row>
    <row r="9178">
      <c r="B9178" s="497"/>
      <c r="H9178" s="500"/>
      <c r="O9178" s="500"/>
      <c r="Q9178" s="498" t="s">
        <v>213</v>
      </c>
      <c r="S9178" s="499"/>
    </row>
    <row r="9179">
      <c r="B9179" s="497"/>
      <c r="H9179" s="500"/>
      <c r="O9179" s="500"/>
      <c r="Q9179" s="498" t="s">
        <v>213</v>
      </c>
      <c r="S9179" s="499"/>
    </row>
    <row r="9180">
      <c r="B9180" s="497"/>
      <c r="H9180" s="500"/>
      <c r="O9180" s="500"/>
      <c r="Q9180" s="498" t="s">
        <v>213</v>
      </c>
      <c r="S9180" s="499"/>
    </row>
    <row r="9181">
      <c r="B9181" s="497"/>
      <c r="H9181" s="500"/>
      <c r="O9181" s="500"/>
      <c r="Q9181" s="498" t="s">
        <v>213</v>
      </c>
      <c r="S9181" s="499"/>
    </row>
    <row r="9182">
      <c r="B9182" s="497"/>
      <c r="H9182" s="500"/>
      <c r="O9182" s="500"/>
      <c r="Q9182" s="498" t="s">
        <v>213</v>
      </c>
      <c r="S9182" s="499"/>
    </row>
    <row r="9183">
      <c r="B9183" s="497"/>
      <c r="H9183" s="500"/>
      <c r="O9183" s="500"/>
      <c r="Q9183" s="498" t="s">
        <v>213</v>
      </c>
      <c r="S9183" s="499"/>
    </row>
    <row r="9184">
      <c r="B9184" s="497"/>
      <c r="H9184" s="500"/>
      <c r="O9184" s="500"/>
      <c r="Q9184" s="498" t="s">
        <v>213</v>
      </c>
      <c r="S9184" s="499"/>
    </row>
    <row r="9185">
      <c r="B9185" s="497"/>
      <c r="H9185" s="500"/>
      <c r="O9185" s="500"/>
      <c r="Q9185" s="498" t="s">
        <v>213</v>
      </c>
      <c r="S9185" s="499"/>
    </row>
    <row r="9186">
      <c r="B9186" s="497"/>
      <c r="H9186" s="500"/>
      <c r="O9186" s="500"/>
      <c r="Q9186" s="498" t="s">
        <v>213</v>
      </c>
      <c r="S9186" s="499"/>
    </row>
    <row r="9187">
      <c r="B9187" s="497"/>
      <c r="H9187" s="500"/>
      <c r="O9187" s="500"/>
      <c r="Q9187" s="498" t="s">
        <v>213</v>
      </c>
      <c r="S9187" s="499"/>
    </row>
    <row r="9188">
      <c r="B9188" s="497"/>
      <c r="H9188" s="500"/>
      <c r="O9188" s="500"/>
      <c r="Q9188" s="498" t="s">
        <v>213</v>
      </c>
      <c r="S9188" s="499"/>
    </row>
    <row r="9189">
      <c r="B9189" s="497"/>
      <c r="H9189" s="500"/>
      <c r="O9189" s="500"/>
      <c r="Q9189" s="498" t="s">
        <v>213</v>
      </c>
      <c r="S9189" s="499"/>
    </row>
    <row r="9190">
      <c r="B9190" s="497"/>
      <c r="H9190" s="500"/>
      <c r="O9190" s="500"/>
      <c r="Q9190" s="498" t="s">
        <v>213</v>
      </c>
      <c r="S9190" s="499"/>
    </row>
    <row r="9191">
      <c r="B9191" s="497"/>
      <c r="H9191" s="500"/>
      <c r="O9191" s="500"/>
      <c r="Q9191" s="498" t="s">
        <v>213</v>
      </c>
      <c r="S9191" s="499"/>
    </row>
    <row r="9192">
      <c r="B9192" s="497"/>
      <c r="H9192" s="500"/>
      <c r="O9192" s="500"/>
      <c r="Q9192" s="498" t="s">
        <v>213</v>
      </c>
      <c r="S9192" s="499"/>
    </row>
    <row r="9193">
      <c r="B9193" s="497"/>
      <c r="H9193" s="500"/>
      <c r="O9193" s="500"/>
      <c r="Q9193" s="498" t="s">
        <v>213</v>
      </c>
      <c r="S9193" s="499"/>
    </row>
    <row r="9194">
      <c r="B9194" s="497"/>
      <c r="H9194" s="500"/>
      <c r="O9194" s="500"/>
      <c r="Q9194" s="498" t="s">
        <v>213</v>
      </c>
      <c r="S9194" s="499"/>
    </row>
    <row r="9195">
      <c r="B9195" s="497"/>
      <c r="H9195" s="500"/>
      <c r="O9195" s="500"/>
      <c r="Q9195" s="498" t="s">
        <v>213</v>
      </c>
      <c r="S9195" s="499"/>
    </row>
    <row r="9196">
      <c r="B9196" s="497"/>
      <c r="H9196" s="500"/>
      <c r="O9196" s="500"/>
      <c r="Q9196" s="498" t="s">
        <v>213</v>
      </c>
      <c r="S9196" s="499"/>
    </row>
    <row r="9197">
      <c r="B9197" s="497"/>
      <c r="H9197" s="500"/>
      <c r="O9197" s="500"/>
      <c r="Q9197" s="498" t="s">
        <v>213</v>
      </c>
      <c r="S9197" s="499"/>
    </row>
    <row r="9198">
      <c r="B9198" s="497"/>
      <c r="H9198" s="500"/>
      <c r="O9198" s="500"/>
      <c r="Q9198" s="498" t="s">
        <v>213</v>
      </c>
      <c r="S9198" s="499"/>
    </row>
    <row r="9199">
      <c r="B9199" s="497"/>
      <c r="H9199" s="500"/>
      <c r="O9199" s="500"/>
      <c r="Q9199" s="498" t="s">
        <v>213</v>
      </c>
      <c r="S9199" s="499"/>
    </row>
    <row r="9200">
      <c r="B9200" s="497"/>
      <c r="H9200" s="500"/>
      <c r="O9200" s="500"/>
      <c r="Q9200" s="498" t="s">
        <v>213</v>
      </c>
      <c r="S9200" s="499"/>
    </row>
    <row r="9201">
      <c r="B9201" s="497"/>
      <c r="H9201" s="500"/>
      <c r="O9201" s="500"/>
      <c r="Q9201" s="498" t="s">
        <v>213</v>
      </c>
      <c r="S9201" s="499"/>
    </row>
    <row r="9202">
      <c r="B9202" s="497"/>
      <c r="H9202" s="500"/>
      <c r="O9202" s="500"/>
      <c r="Q9202" s="498" t="s">
        <v>213</v>
      </c>
      <c r="S9202" s="499"/>
    </row>
    <row r="9203">
      <c r="B9203" s="497"/>
      <c r="H9203" s="500"/>
      <c r="O9203" s="500"/>
      <c r="Q9203" s="498" t="s">
        <v>213</v>
      </c>
      <c r="S9203" s="499"/>
    </row>
    <row r="9204">
      <c r="B9204" s="497"/>
      <c r="H9204" s="500"/>
      <c r="O9204" s="500"/>
      <c r="Q9204" s="498" t="s">
        <v>213</v>
      </c>
      <c r="S9204" s="499"/>
    </row>
    <row r="9205">
      <c r="B9205" s="497"/>
      <c r="H9205" s="500"/>
      <c r="O9205" s="500"/>
      <c r="Q9205" s="498" t="s">
        <v>213</v>
      </c>
      <c r="S9205" s="499"/>
    </row>
    <row r="9206">
      <c r="B9206" s="497"/>
      <c r="H9206" s="500"/>
      <c r="O9206" s="500"/>
      <c r="Q9206" s="498" t="s">
        <v>213</v>
      </c>
      <c r="S9206" s="499"/>
    </row>
    <row r="9207">
      <c r="B9207" s="497"/>
      <c r="H9207" s="500"/>
      <c r="O9207" s="500"/>
      <c r="Q9207" s="498" t="s">
        <v>213</v>
      </c>
      <c r="S9207" s="499"/>
    </row>
    <row r="9208">
      <c r="B9208" s="497"/>
      <c r="H9208" s="500"/>
      <c r="O9208" s="500"/>
      <c r="Q9208" s="498" t="s">
        <v>213</v>
      </c>
      <c r="S9208" s="499"/>
    </row>
    <row r="9209">
      <c r="B9209" s="497"/>
      <c r="H9209" s="500"/>
      <c r="O9209" s="500"/>
      <c r="Q9209" s="498" t="s">
        <v>213</v>
      </c>
      <c r="S9209" s="499"/>
    </row>
    <row r="9210">
      <c r="B9210" s="497"/>
      <c r="H9210" s="500"/>
      <c r="O9210" s="500"/>
      <c r="Q9210" s="498" t="s">
        <v>213</v>
      </c>
      <c r="S9210" s="499"/>
    </row>
    <row r="9211">
      <c r="B9211" s="497"/>
      <c r="H9211" s="500"/>
      <c r="O9211" s="500"/>
      <c r="Q9211" s="498" t="s">
        <v>213</v>
      </c>
      <c r="S9211" s="499"/>
    </row>
    <row r="9212">
      <c r="B9212" s="497"/>
      <c r="H9212" s="500"/>
      <c r="O9212" s="500"/>
      <c r="Q9212" s="498" t="s">
        <v>213</v>
      </c>
      <c r="S9212" s="499"/>
    </row>
    <row r="9213">
      <c r="B9213" s="497"/>
      <c r="H9213" s="500"/>
      <c r="O9213" s="500"/>
      <c r="Q9213" s="498" t="s">
        <v>213</v>
      </c>
      <c r="S9213" s="499"/>
    </row>
    <row r="9214">
      <c r="B9214" s="497"/>
      <c r="H9214" s="500"/>
      <c r="O9214" s="500"/>
      <c r="Q9214" s="498" t="s">
        <v>213</v>
      </c>
      <c r="S9214" s="499"/>
    </row>
    <row r="9215">
      <c r="B9215" s="497"/>
      <c r="H9215" s="500"/>
      <c r="O9215" s="500"/>
      <c r="Q9215" s="498" t="s">
        <v>213</v>
      </c>
      <c r="S9215" s="499"/>
    </row>
    <row r="9216">
      <c r="B9216" s="497"/>
      <c r="H9216" s="500"/>
      <c r="O9216" s="500"/>
      <c r="Q9216" s="498" t="s">
        <v>213</v>
      </c>
      <c r="S9216" s="499"/>
    </row>
    <row r="9217">
      <c r="B9217" s="497"/>
      <c r="H9217" s="500"/>
      <c r="O9217" s="500"/>
      <c r="Q9217" s="498" t="s">
        <v>213</v>
      </c>
      <c r="S9217" s="499"/>
    </row>
    <row r="9218">
      <c r="B9218" s="497"/>
      <c r="H9218" s="500"/>
      <c r="O9218" s="500"/>
      <c r="Q9218" s="498" t="s">
        <v>213</v>
      </c>
      <c r="S9218" s="499"/>
    </row>
    <row r="9219">
      <c r="B9219" s="497"/>
      <c r="H9219" s="500"/>
      <c r="O9219" s="500"/>
      <c r="Q9219" s="498" t="s">
        <v>213</v>
      </c>
      <c r="S9219" s="499"/>
    </row>
    <row r="9220">
      <c r="B9220" s="497"/>
      <c r="H9220" s="500"/>
      <c r="O9220" s="500"/>
      <c r="Q9220" s="498" t="s">
        <v>213</v>
      </c>
      <c r="S9220" s="499"/>
    </row>
    <row r="9221">
      <c r="B9221" s="497"/>
      <c r="H9221" s="500"/>
      <c r="O9221" s="500"/>
      <c r="Q9221" s="498" t="s">
        <v>213</v>
      </c>
      <c r="S9221" s="499"/>
    </row>
    <row r="9222">
      <c r="B9222" s="497"/>
      <c r="H9222" s="500"/>
      <c r="O9222" s="500"/>
      <c r="Q9222" s="498" t="s">
        <v>213</v>
      </c>
      <c r="S9222" s="499"/>
    </row>
    <row r="9223">
      <c r="B9223" s="497"/>
      <c r="H9223" s="500"/>
      <c r="O9223" s="500"/>
      <c r="Q9223" s="498" t="s">
        <v>213</v>
      </c>
      <c r="S9223" s="499"/>
    </row>
    <row r="9224">
      <c r="B9224" s="497"/>
      <c r="H9224" s="500"/>
      <c r="O9224" s="500"/>
      <c r="Q9224" s="498" t="s">
        <v>213</v>
      </c>
      <c r="S9224" s="499"/>
    </row>
    <row r="9225">
      <c r="B9225" s="497"/>
      <c r="H9225" s="500"/>
      <c r="O9225" s="500"/>
      <c r="Q9225" s="498" t="s">
        <v>213</v>
      </c>
      <c r="S9225" s="499"/>
    </row>
    <row r="9226">
      <c r="B9226" s="497"/>
      <c r="H9226" s="500"/>
      <c r="O9226" s="500"/>
      <c r="Q9226" s="498" t="s">
        <v>213</v>
      </c>
      <c r="S9226" s="499"/>
    </row>
    <row r="9227">
      <c r="B9227" s="497"/>
      <c r="H9227" s="500"/>
      <c r="O9227" s="500"/>
      <c r="Q9227" s="498" t="s">
        <v>213</v>
      </c>
      <c r="S9227" s="499"/>
    </row>
    <row r="9228">
      <c r="B9228" s="497"/>
      <c r="H9228" s="500"/>
      <c r="O9228" s="500"/>
      <c r="Q9228" s="498" t="s">
        <v>213</v>
      </c>
      <c r="S9228" s="499"/>
    </row>
    <row r="9229">
      <c r="B9229" s="497"/>
      <c r="H9229" s="500"/>
      <c r="O9229" s="500"/>
      <c r="Q9229" s="498" t="s">
        <v>213</v>
      </c>
      <c r="S9229" s="499"/>
    </row>
    <row r="9230">
      <c r="B9230" s="497"/>
      <c r="H9230" s="500"/>
      <c r="O9230" s="500"/>
      <c r="Q9230" s="498" t="s">
        <v>213</v>
      </c>
      <c r="S9230" s="499"/>
    </row>
    <row r="9231">
      <c r="B9231" s="497"/>
      <c r="H9231" s="500"/>
      <c r="O9231" s="500"/>
      <c r="Q9231" s="498" t="s">
        <v>213</v>
      </c>
      <c r="S9231" s="499"/>
    </row>
    <row r="9232">
      <c r="B9232" s="497"/>
      <c r="H9232" s="500"/>
      <c r="O9232" s="500"/>
      <c r="Q9232" s="498" t="s">
        <v>213</v>
      </c>
      <c r="S9232" s="499"/>
    </row>
    <row r="9233">
      <c r="B9233" s="497"/>
      <c r="H9233" s="500"/>
      <c r="O9233" s="500"/>
      <c r="Q9233" s="498" t="s">
        <v>213</v>
      </c>
      <c r="S9233" s="499"/>
    </row>
    <row r="9234">
      <c r="B9234" s="497"/>
      <c r="H9234" s="500"/>
      <c r="O9234" s="500"/>
      <c r="Q9234" s="498" t="s">
        <v>213</v>
      </c>
      <c r="S9234" s="499"/>
    </row>
    <row r="9235">
      <c r="B9235" s="497"/>
      <c r="H9235" s="500"/>
      <c r="O9235" s="500"/>
      <c r="Q9235" s="498" t="s">
        <v>213</v>
      </c>
      <c r="S9235" s="499"/>
    </row>
    <row r="9236">
      <c r="B9236" s="497"/>
      <c r="H9236" s="500"/>
      <c r="O9236" s="500"/>
      <c r="Q9236" s="498" t="s">
        <v>213</v>
      </c>
      <c r="S9236" s="499"/>
    </row>
    <row r="9237">
      <c r="B9237" s="497"/>
      <c r="H9237" s="500"/>
      <c r="O9237" s="500"/>
      <c r="Q9237" s="498" t="s">
        <v>213</v>
      </c>
      <c r="S9237" s="499"/>
    </row>
    <row r="9238">
      <c r="B9238" s="497"/>
      <c r="H9238" s="500"/>
      <c r="O9238" s="500"/>
      <c r="Q9238" s="498" t="s">
        <v>213</v>
      </c>
      <c r="S9238" s="499"/>
    </row>
    <row r="9239">
      <c r="B9239" s="497"/>
      <c r="H9239" s="500"/>
      <c r="O9239" s="500"/>
      <c r="Q9239" s="498" t="s">
        <v>213</v>
      </c>
      <c r="S9239" s="499"/>
    </row>
    <row r="9240">
      <c r="B9240" s="497"/>
      <c r="H9240" s="500"/>
      <c r="O9240" s="500"/>
      <c r="Q9240" s="498" t="s">
        <v>213</v>
      </c>
      <c r="S9240" s="499"/>
    </row>
    <row r="9241">
      <c r="B9241" s="497"/>
      <c r="H9241" s="500"/>
      <c r="O9241" s="500"/>
      <c r="Q9241" s="498" t="s">
        <v>213</v>
      </c>
      <c r="S9241" s="499"/>
    </row>
    <row r="9242">
      <c r="B9242" s="497"/>
      <c r="H9242" s="500"/>
      <c r="O9242" s="500"/>
      <c r="Q9242" s="498" t="s">
        <v>213</v>
      </c>
      <c r="S9242" s="499"/>
    </row>
    <row r="9243">
      <c r="B9243" s="497"/>
      <c r="H9243" s="500"/>
      <c r="O9243" s="500"/>
      <c r="Q9243" s="498" t="s">
        <v>213</v>
      </c>
      <c r="S9243" s="499"/>
    </row>
    <row r="9244">
      <c r="B9244" s="497"/>
      <c r="H9244" s="500"/>
      <c r="O9244" s="500"/>
      <c r="Q9244" s="498" t="s">
        <v>213</v>
      </c>
      <c r="S9244" s="499"/>
    </row>
    <row r="9245">
      <c r="B9245" s="497"/>
      <c r="H9245" s="500"/>
      <c r="O9245" s="500"/>
      <c r="Q9245" s="498" t="s">
        <v>213</v>
      </c>
      <c r="S9245" s="499"/>
    </row>
    <row r="9246">
      <c r="B9246" s="497"/>
      <c r="H9246" s="500"/>
      <c r="O9246" s="500"/>
      <c r="Q9246" s="498" t="s">
        <v>213</v>
      </c>
      <c r="S9246" s="499"/>
    </row>
    <row r="9247">
      <c r="B9247" s="497"/>
      <c r="H9247" s="500"/>
      <c r="O9247" s="500"/>
      <c r="Q9247" s="498" t="s">
        <v>213</v>
      </c>
      <c r="S9247" s="499"/>
    </row>
    <row r="9248">
      <c r="B9248" s="497"/>
      <c r="H9248" s="500"/>
      <c r="O9248" s="500"/>
      <c r="Q9248" s="498" t="s">
        <v>213</v>
      </c>
      <c r="S9248" s="499"/>
    </row>
    <row r="9249">
      <c r="B9249" s="497"/>
      <c r="H9249" s="500"/>
      <c r="O9249" s="500"/>
      <c r="Q9249" s="498" t="s">
        <v>213</v>
      </c>
      <c r="S9249" s="499"/>
    </row>
    <row r="9250">
      <c r="B9250" s="497"/>
      <c r="H9250" s="500"/>
      <c r="O9250" s="500"/>
      <c r="Q9250" s="498" t="s">
        <v>213</v>
      </c>
      <c r="S9250" s="499"/>
    </row>
    <row r="9251">
      <c r="B9251" s="497"/>
      <c r="H9251" s="500"/>
      <c r="O9251" s="500"/>
      <c r="Q9251" s="498" t="s">
        <v>213</v>
      </c>
      <c r="S9251" s="499"/>
    </row>
    <row r="9252">
      <c r="B9252" s="497"/>
      <c r="H9252" s="500"/>
      <c r="O9252" s="500"/>
      <c r="Q9252" s="498" t="s">
        <v>213</v>
      </c>
      <c r="S9252" s="499"/>
    </row>
    <row r="9253">
      <c r="B9253" s="497"/>
      <c r="H9253" s="500"/>
      <c r="O9253" s="500"/>
      <c r="Q9253" s="498" t="s">
        <v>213</v>
      </c>
      <c r="S9253" s="499"/>
    </row>
    <row r="9254">
      <c r="B9254" s="497"/>
      <c r="H9254" s="500"/>
      <c r="O9254" s="500"/>
      <c r="Q9254" s="498" t="s">
        <v>213</v>
      </c>
      <c r="S9254" s="499"/>
    </row>
    <row r="9255">
      <c r="B9255" s="497"/>
      <c r="H9255" s="500"/>
      <c r="O9255" s="500"/>
      <c r="Q9255" s="498" t="s">
        <v>213</v>
      </c>
      <c r="S9255" s="499"/>
    </row>
    <row r="9256">
      <c r="B9256" s="497"/>
      <c r="H9256" s="500"/>
      <c r="O9256" s="500"/>
      <c r="Q9256" s="498" t="s">
        <v>213</v>
      </c>
      <c r="S9256" s="499"/>
    </row>
    <row r="9257">
      <c r="B9257" s="497"/>
      <c r="H9257" s="500"/>
      <c r="O9257" s="500"/>
      <c r="Q9257" s="498" t="s">
        <v>213</v>
      </c>
      <c r="S9257" s="499"/>
    </row>
    <row r="9258">
      <c r="B9258" s="497"/>
      <c r="H9258" s="500"/>
      <c r="O9258" s="500"/>
      <c r="Q9258" s="498" t="s">
        <v>213</v>
      </c>
      <c r="S9258" s="499"/>
    </row>
    <row r="9259">
      <c r="B9259" s="497"/>
      <c r="H9259" s="500"/>
      <c r="O9259" s="500"/>
      <c r="Q9259" s="498" t="s">
        <v>213</v>
      </c>
      <c r="S9259" s="499"/>
    </row>
    <row r="9260">
      <c r="B9260" s="497"/>
      <c r="H9260" s="500"/>
      <c r="O9260" s="500"/>
      <c r="Q9260" s="498" t="s">
        <v>213</v>
      </c>
      <c r="S9260" s="499"/>
    </row>
    <row r="9261">
      <c r="B9261" s="497"/>
      <c r="H9261" s="500"/>
      <c r="O9261" s="500"/>
      <c r="Q9261" s="498" t="s">
        <v>213</v>
      </c>
      <c r="S9261" s="499"/>
    </row>
    <row r="9262">
      <c r="B9262" s="497"/>
      <c r="H9262" s="500"/>
      <c r="O9262" s="500"/>
      <c r="Q9262" s="498" t="s">
        <v>213</v>
      </c>
      <c r="S9262" s="499"/>
    </row>
    <row r="9263">
      <c r="B9263" s="497"/>
      <c r="H9263" s="500"/>
      <c r="O9263" s="500"/>
      <c r="Q9263" s="498" t="s">
        <v>213</v>
      </c>
      <c r="S9263" s="499"/>
    </row>
    <row r="9264">
      <c r="B9264" s="497"/>
      <c r="H9264" s="500"/>
      <c r="O9264" s="500"/>
      <c r="Q9264" s="498" t="s">
        <v>213</v>
      </c>
      <c r="S9264" s="499"/>
    </row>
    <row r="9265">
      <c r="B9265" s="497"/>
      <c r="H9265" s="500"/>
      <c r="O9265" s="500"/>
      <c r="Q9265" s="498" t="s">
        <v>213</v>
      </c>
      <c r="S9265" s="499"/>
    </row>
    <row r="9266">
      <c r="B9266" s="497"/>
      <c r="H9266" s="500"/>
      <c r="O9266" s="500"/>
      <c r="Q9266" s="498" t="s">
        <v>213</v>
      </c>
      <c r="S9266" s="499"/>
    </row>
    <row r="9267">
      <c r="B9267" s="497"/>
      <c r="H9267" s="500"/>
      <c r="O9267" s="500"/>
      <c r="Q9267" s="498" t="s">
        <v>213</v>
      </c>
      <c r="S9267" s="499"/>
    </row>
    <row r="9268">
      <c r="B9268" s="497"/>
      <c r="H9268" s="500"/>
      <c r="O9268" s="500"/>
      <c r="Q9268" s="498" t="s">
        <v>213</v>
      </c>
      <c r="S9268" s="499"/>
    </row>
    <row r="9269">
      <c r="B9269" s="497"/>
      <c r="H9269" s="500"/>
      <c r="O9269" s="500"/>
      <c r="Q9269" s="498" t="s">
        <v>213</v>
      </c>
      <c r="S9269" s="499"/>
    </row>
    <row r="9270">
      <c r="B9270" s="497"/>
      <c r="H9270" s="500"/>
      <c r="O9270" s="500"/>
      <c r="Q9270" s="498" t="s">
        <v>213</v>
      </c>
      <c r="S9270" s="499"/>
    </row>
    <row r="9271">
      <c r="B9271" s="497"/>
      <c r="H9271" s="500"/>
      <c r="O9271" s="500"/>
      <c r="Q9271" s="498" t="s">
        <v>213</v>
      </c>
      <c r="S9271" s="499"/>
    </row>
    <row r="9272">
      <c r="B9272" s="497"/>
      <c r="H9272" s="500"/>
      <c r="O9272" s="500"/>
      <c r="Q9272" s="498" t="s">
        <v>213</v>
      </c>
      <c r="S9272" s="499"/>
    </row>
    <row r="9273">
      <c r="B9273" s="497"/>
      <c r="H9273" s="500"/>
      <c r="O9273" s="500"/>
      <c r="Q9273" s="498" t="s">
        <v>213</v>
      </c>
      <c r="S9273" s="499"/>
    </row>
    <row r="9274">
      <c r="B9274" s="497"/>
      <c r="H9274" s="500"/>
      <c r="O9274" s="500"/>
      <c r="Q9274" s="498" t="s">
        <v>213</v>
      </c>
      <c r="S9274" s="499"/>
    </row>
    <row r="9275">
      <c r="B9275" s="497"/>
      <c r="H9275" s="500"/>
      <c r="O9275" s="500"/>
      <c r="Q9275" s="498" t="s">
        <v>213</v>
      </c>
      <c r="S9275" s="499"/>
    </row>
    <row r="9276">
      <c r="B9276" s="497"/>
      <c r="H9276" s="500"/>
      <c r="O9276" s="500"/>
      <c r="Q9276" s="498" t="s">
        <v>213</v>
      </c>
      <c r="S9276" s="499"/>
    </row>
    <row r="9277">
      <c r="B9277" s="497"/>
      <c r="H9277" s="500"/>
      <c r="O9277" s="500"/>
      <c r="Q9277" s="498" t="s">
        <v>213</v>
      </c>
      <c r="S9277" s="499"/>
    </row>
    <row r="9278">
      <c r="B9278" s="497"/>
      <c r="H9278" s="500"/>
      <c r="O9278" s="500"/>
      <c r="Q9278" s="498" t="s">
        <v>213</v>
      </c>
      <c r="S9278" s="499"/>
    </row>
    <row r="9279">
      <c r="B9279" s="497"/>
      <c r="H9279" s="500"/>
      <c r="O9279" s="500"/>
      <c r="Q9279" s="498" t="s">
        <v>213</v>
      </c>
      <c r="S9279" s="499"/>
    </row>
    <row r="9280">
      <c r="B9280" s="497"/>
      <c r="H9280" s="500"/>
      <c r="O9280" s="500"/>
      <c r="Q9280" s="498" t="s">
        <v>213</v>
      </c>
      <c r="S9280" s="499"/>
    </row>
    <row r="9281">
      <c r="B9281" s="497"/>
      <c r="H9281" s="500"/>
      <c r="O9281" s="500"/>
      <c r="Q9281" s="498" t="s">
        <v>213</v>
      </c>
      <c r="S9281" s="499"/>
    </row>
    <row r="9282">
      <c r="B9282" s="497"/>
      <c r="H9282" s="500"/>
      <c r="O9282" s="500"/>
      <c r="Q9282" s="498" t="s">
        <v>213</v>
      </c>
      <c r="S9282" s="499"/>
    </row>
    <row r="9283">
      <c r="B9283" s="497"/>
      <c r="H9283" s="500"/>
      <c r="O9283" s="500"/>
      <c r="Q9283" s="498" t="s">
        <v>213</v>
      </c>
      <c r="S9283" s="499"/>
    </row>
    <row r="9284">
      <c r="B9284" s="497"/>
      <c r="H9284" s="500"/>
      <c r="O9284" s="500"/>
      <c r="Q9284" s="498" t="s">
        <v>213</v>
      </c>
      <c r="S9284" s="499"/>
    </row>
    <row r="9285">
      <c r="B9285" s="497"/>
      <c r="H9285" s="500"/>
      <c r="O9285" s="500"/>
      <c r="Q9285" s="498" t="s">
        <v>213</v>
      </c>
      <c r="S9285" s="499"/>
    </row>
    <row r="9286">
      <c r="B9286" s="497"/>
      <c r="H9286" s="500"/>
      <c r="O9286" s="500"/>
      <c r="Q9286" s="498" t="s">
        <v>213</v>
      </c>
      <c r="S9286" s="499"/>
    </row>
    <row r="9287">
      <c r="B9287" s="497"/>
      <c r="H9287" s="500"/>
      <c r="O9287" s="500"/>
      <c r="Q9287" s="498" t="s">
        <v>213</v>
      </c>
      <c r="S9287" s="499"/>
    </row>
    <row r="9288">
      <c r="B9288" s="497"/>
      <c r="H9288" s="500"/>
      <c r="O9288" s="500"/>
      <c r="Q9288" s="498" t="s">
        <v>213</v>
      </c>
      <c r="S9288" s="499"/>
    </row>
    <row r="9289">
      <c r="B9289" s="497"/>
      <c r="H9289" s="500"/>
      <c r="O9289" s="500"/>
      <c r="Q9289" s="498" t="s">
        <v>213</v>
      </c>
      <c r="S9289" s="499"/>
    </row>
    <row r="9290">
      <c r="B9290" s="497"/>
      <c r="H9290" s="500"/>
      <c r="O9290" s="500"/>
      <c r="Q9290" s="498" t="s">
        <v>213</v>
      </c>
      <c r="S9290" s="499"/>
    </row>
    <row r="9291">
      <c r="B9291" s="497"/>
      <c r="H9291" s="500"/>
      <c r="O9291" s="500"/>
      <c r="Q9291" s="498" t="s">
        <v>213</v>
      </c>
      <c r="S9291" s="499"/>
    </row>
    <row r="9292">
      <c r="B9292" s="497"/>
      <c r="H9292" s="500"/>
      <c r="O9292" s="500"/>
      <c r="Q9292" s="498" t="s">
        <v>213</v>
      </c>
      <c r="S9292" s="499"/>
    </row>
    <row r="9293">
      <c r="B9293" s="497"/>
      <c r="H9293" s="500"/>
      <c r="O9293" s="500"/>
      <c r="Q9293" s="498" t="s">
        <v>213</v>
      </c>
      <c r="S9293" s="499"/>
    </row>
    <row r="9294">
      <c r="B9294" s="497"/>
      <c r="H9294" s="500"/>
      <c r="O9294" s="500"/>
      <c r="Q9294" s="498" t="s">
        <v>213</v>
      </c>
      <c r="S9294" s="499"/>
    </row>
    <row r="9295">
      <c r="B9295" s="497"/>
      <c r="H9295" s="500"/>
      <c r="O9295" s="500"/>
      <c r="Q9295" s="498" t="s">
        <v>213</v>
      </c>
      <c r="S9295" s="499"/>
    </row>
    <row r="9296">
      <c r="B9296" s="497"/>
      <c r="H9296" s="500"/>
      <c r="O9296" s="500"/>
      <c r="Q9296" s="498" t="s">
        <v>213</v>
      </c>
      <c r="S9296" s="499"/>
    </row>
    <row r="9297">
      <c r="B9297" s="497"/>
      <c r="H9297" s="500"/>
      <c r="O9297" s="500"/>
      <c r="Q9297" s="498" t="s">
        <v>213</v>
      </c>
      <c r="S9297" s="499"/>
    </row>
    <row r="9298">
      <c r="B9298" s="497"/>
      <c r="H9298" s="500"/>
      <c r="O9298" s="500"/>
      <c r="Q9298" s="498" t="s">
        <v>213</v>
      </c>
      <c r="S9298" s="499"/>
    </row>
    <row r="9299">
      <c r="B9299" s="497"/>
      <c r="H9299" s="500"/>
      <c r="O9299" s="500"/>
      <c r="Q9299" s="498" t="s">
        <v>213</v>
      </c>
      <c r="S9299" s="499"/>
    </row>
    <row r="9300">
      <c r="B9300" s="497"/>
      <c r="H9300" s="500"/>
      <c r="O9300" s="500"/>
      <c r="Q9300" s="498" t="s">
        <v>213</v>
      </c>
      <c r="S9300" s="499"/>
    </row>
    <row r="9301">
      <c r="B9301" s="497"/>
      <c r="H9301" s="500"/>
      <c r="O9301" s="500"/>
      <c r="Q9301" s="498" t="s">
        <v>213</v>
      </c>
      <c r="S9301" s="499"/>
    </row>
    <row r="9302">
      <c r="B9302" s="497"/>
      <c r="H9302" s="500"/>
      <c r="O9302" s="500"/>
      <c r="Q9302" s="498" t="s">
        <v>213</v>
      </c>
      <c r="S9302" s="499"/>
    </row>
    <row r="9303">
      <c r="B9303" s="497"/>
      <c r="H9303" s="500"/>
      <c r="O9303" s="500"/>
      <c r="Q9303" s="498" t="s">
        <v>213</v>
      </c>
      <c r="S9303" s="499"/>
    </row>
    <row r="9304">
      <c r="B9304" s="497"/>
      <c r="H9304" s="500"/>
      <c r="O9304" s="500"/>
      <c r="Q9304" s="498" t="s">
        <v>213</v>
      </c>
      <c r="S9304" s="499"/>
    </row>
    <row r="9305">
      <c r="B9305" s="497"/>
      <c r="H9305" s="500"/>
      <c r="O9305" s="500"/>
      <c r="Q9305" s="498" t="s">
        <v>213</v>
      </c>
      <c r="S9305" s="499"/>
    </row>
    <row r="9306">
      <c r="B9306" s="497"/>
      <c r="H9306" s="500"/>
      <c r="O9306" s="500"/>
      <c r="Q9306" s="498" t="s">
        <v>213</v>
      </c>
      <c r="S9306" s="499"/>
    </row>
    <row r="9307">
      <c r="B9307" s="497"/>
      <c r="H9307" s="500"/>
      <c r="O9307" s="500"/>
      <c r="Q9307" s="498" t="s">
        <v>213</v>
      </c>
      <c r="S9307" s="499"/>
    </row>
    <row r="9308">
      <c r="B9308" s="497"/>
      <c r="H9308" s="500"/>
      <c r="O9308" s="500"/>
      <c r="Q9308" s="498" t="s">
        <v>213</v>
      </c>
      <c r="S9308" s="499"/>
    </row>
    <row r="9309">
      <c r="B9309" s="497"/>
      <c r="H9309" s="500"/>
      <c r="O9309" s="500"/>
      <c r="Q9309" s="498" t="s">
        <v>213</v>
      </c>
      <c r="S9309" s="499"/>
    </row>
    <row r="9310">
      <c r="B9310" s="497"/>
      <c r="H9310" s="500"/>
      <c r="O9310" s="500"/>
      <c r="Q9310" s="498" t="s">
        <v>213</v>
      </c>
      <c r="S9310" s="499"/>
    </row>
    <row r="9311">
      <c r="B9311" s="497"/>
      <c r="H9311" s="500"/>
      <c r="O9311" s="500"/>
      <c r="Q9311" s="498" t="s">
        <v>213</v>
      </c>
      <c r="S9311" s="499"/>
    </row>
    <row r="9312">
      <c r="B9312" s="497"/>
      <c r="H9312" s="500"/>
      <c r="O9312" s="500"/>
      <c r="Q9312" s="498" t="s">
        <v>213</v>
      </c>
      <c r="S9312" s="499"/>
    </row>
    <row r="9313">
      <c r="B9313" s="497"/>
      <c r="H9313" s="500"/>
      <c r="O9313" s="500"/>
      <c r="Q9313" s="498" t="s">
        <v>213</v>
      </c>
      <c r="S9313" s="499"/>
    </row>
    <row r="9314">
      <c r="B9314" s="497"/>
      <c r="H9314" s="500"/>
      <c r="O9314" s="500"/>
      <c r="Q9314" s="498" t="s">
        <v>213</v>
      </c>
      <c r="S9314" s="499"/>
    </row>
    <row r="9315">
      <c r="B9315" s="497"/>
      <c r="H9315" s="500"/>
      <c r="O9315" s="500"/>
      <c r="Q9315" s="498" t="s">
        <v>213</v>
      </c>
      <c r="S9315" s="499"/>
    </row>
    <row r="9316">
      <c r="B9316" s="497"/>
      <c r="H9316" s="500"/>
      <c r="O9316" s="500"/>
      <c r="Q9316" s="498" t="s">
        <v>213</v>
      </c>
      <c r="S9316" s="499"/>
    </row>
    <row r="9317">
      <c r="B9317" s="497"/>
      <c r="H9317" s="500"/>
      <c r="O9317" s="500"/>
      <c r="Q9317" s="498" t="s">
        <v>213</v>
      </c>
      <c r="S9317" s="499"/>
    </row>
    <row r="9318">
      <c r="B9318" s="497"/>
      <c r="H9318" s="500"/>
      <c r="O9318" s="500"/>
      <c r="Q9318" s="498" t="s">
        <v>213</v>
      </c>
      <c r="S9318" s="499"/>
    </row>
    <row r="9319">
      <c r="B9319" s="497"/>
      <c r="H9319" s="500"/>
      <c r="O9319" s="500"/>
      <c r="Q9319" s="498" t="s">
        <v>213</v>
      </c>
      <c r="S9319" s="499"/>
    </row>
    <row r="9320">
      <c r="B9320" s="497"/>
      <c r="H9320" s="500"/>
      <c r="O9320" s="500"/>
      <c r="Q9320" s="498" t="s">
        <v>213</v>
      </c>
      <c r="S9320" s="499"/>
    </row>
    <row r="9321">
      <c r="B9321" s="497"/>
      <c r="H9321" s="500"/>
      <c r="O9321" s="500"/>
      <c r="Q9321" s="498" t="s">
        <v>213</v>
      </c>
      <c r="S9321" s="499"/>
    </row>
    <row r="9322">
      <c r="B9322" s="497"/>
      <c r="H9322" s="500"/>
      <c r="O9322" s="500"/>
      <c r="Q9322" s="498" t="s">
        <v>213</v>
      </c>
      <c r="S9322" s="499"/>
    </row>
    <row r="9323">
      <c r="B9323" s="497"/>
      <c r="H9323" s="500"/>
      <c r="O9323" s="500"/>
      <c r="Q9323" s="498" t="s">
        <v>213</v>
      </c>
      <c r="S9323" s="499"/>
    </row>
    <row r="9324">
      <c r="B9324" s="497"/>
      <c r="H9324" s="500"/>
      <c r="O9324" s="500"/>
      <c r="Q9324" s="498" t="s">
        <v>213</v>
      </c>
      <c r="S9324" s="499"/>
    </row>
    <row r="9325">
      <c r="B9325" s="497"/>
      <c r="H9325" s="500"/>
      <c r="O9325" s="500"/>
      <c r="Q9325" s="498" t="s">
        <v>213</v>
      </c>
      <c r="S9325" s="499"/>
    </row>
    <row r="9326">
      <c r="B9326" s="497"/>
      <c r="H9326" s="500"/>
      <c r="O9326" s="500"/>
      <c r="Q9326" s="498" t="s">
        <v>213</v>
      </c>
      <c r="S9326" s="499"/>
    </row>
    <row r="9327">
      <c r="B9327" s="497"/>
      <c r="H9327" s="500"/>
      <c r="O9327" s="500"/>
      <c r="Q9327" s="498" t="s">
        <v>213</v>
      </c>
      <c r="S9327" s="499"/>
    </row>
    <row r="9328">
      <c r="B9328" s="497"/>
      <c r="H9328" s="500"/>
      <c r="O9328" s="500"/>
      <c r="Q9328" s="498" t="s">
        <v>213</v>
      </c>
      <c r="S9328" s="499"/>
    </row>
    <row r="9329">
      <c r="B9329" s="497"/>
      <c r="H9329" s="500"/>
      <c r="O9329" s="500"/>
      <c r="Q9329" s="498" t="s">
        <v>213</v>
      </c>
      <c r="S9329" s="499"/>
    </row>
    <row r="9330">
      <c r="B9330" s="497"/>
      <c r="H9330" s="500"/>
      <c r="O9330" s="500"/>
      <c r="Q9330" s="498" t="s">
        <v>213</v>
      </c>
      <c r="S9330" s="499"/>
    </row>
    <row r="9331">
      <c r="B9331" s="497"/>
      <c r="H9331" s="500"/>
      <c r="O9331" s="500"/>
      <c r="Q9331" s="498" t="s">
        <v>213</v>
      </c>
      <c r="S9331" s="499"/>
    </row>
    <row r="9332">
      <c r="B9332" s="497"/>
      <c r="H9332" s="500"/>
      <c r="O9332" s="500"/>
      <c r="Q9332" s="498" t="s">
        <v>213</v>
      </c>
      <c r="S9332" s="499"/>
    </row>
    <row r="9333">
      <c r="B9333" s="497"/>
      <c r="H9333" s="500"/>
      <c r="O9333" s="500"/>
      <c r="Q9333" s="498" t="s">
        <v>213</v>
      </c>
      <c r="S9333" s="499"/>
    </row>
    <row r="9334">
      <c r="B9334" s="497"/>
      <c r="H9334" s="500"/>
      <c r="O9334" s="500"/>
      <c r="Q9334" s="498" t="s">
        <v>213</v>
      </c>
      <c r="S9334" s="499"/>
    </row>
    <row r="9335">
      <c r="B9335" s="497"/>
      <c r="H9335" s="500"/>
      <c r="O9335" s="500"/>
      <c r="Q9335" s="498" t="s">
        <v>213</v>
      </c>
      <c r="S9335" s="499"/>
    </row>
    <row r="9336">
      <c r="B9336" s="497"/>
      <c r="H9336" s="500"/>
      <c r="O9336" s="500"/>
      <c r="Q9336" s="498" t="s">
        <v>213</v>
      </c>
      <c r="S9336" s="499"/>
    </row>
    <row r="9337">
      <c r="B9337" s="497"/>
      <c r="H9337" s="500"/>
      <c r="O9337" s="500"/>
      <c r="Q9337" s="498" t="s">
        <v>213</v>
      </c>
      <c r="S9337" s="499"/>
    </row>
    <row r="9338">
      <c r="B9338" s="497"/>
      <c r="H9338" s="500"/>
      <c r="O9338" s="500"/>
      <c r="Q9338" s="498" t="s">
        <v>213</v>
      </c>
      <c r="S9338" s="499"/>
    </row>
    <row r="9339">
      <c r="B9339" s="497"/>
      <c r="H9339" s="500"/>
      <c r="O9339" s="500"/>
      <c r="Q9339" s="498" t="s">
        <v>213</v>
      </c>
      <c r="S9339" s="499"/>
    </row>
    <row r="9340">
      <c r="B9340" s="497"/>
      <c r="H9340" s="500"/>
      <c r="O9340" s="500"/>
      <c r="Q9340" s="498" t="s">
        <v>213</v>
      </c>
      <c r="S9340" s="499"/>
    </row>
    <row r="9341">
      <c r="B9341" s="497"/>
      <c r="H9341" s="500"/>
      <c r="O9341" s="500"/>
      <c r="Q9341" s="498" t="s">
        <v>213</v>
      </c>
      <c r="S9341" s="499"/>
    </row>
    <row r="9342">
      <c r="B9342" s="497"/>
      <c r="H9342" s="500"/>
      <c r="O9342" s="500"/>
      <c r="Q9342" s="498" t="s">
        <v>213</v>
      </c>
      <c r="S9342" s="499"/>
    </row>
    <row r="9343">
      <c r="B9343" s="497"/>
      <c r="H9343" s="500"/>
      <c r="O9343" s="500"/>
      <c r="Q9343" s="498" t="s">
        <v>213</v>
      </c>
      <c r="S9343" s="499"/>
    </row>
    <row r="9344">
      <c r="B9344" s="497"/>
      <c r="H9344" s="500"/>
      <c r="O9344" s="500"/>
      <c r="Q9344" s="498" t="s">
        <v>213</v>
      </c>
      <c r="S9344" s="499"/>
    </row>
    <row r="9345">
      <c r="B9345" s="497"/>
      <c r="H9345" s="500"/>
      <c r="O9345" s="500"/>
      <c r="Q9345" s="498" t="s">
        <v>213</v>
      </c>
      <c r="S9345" s="499"/>
    </row>
    <row r="9346">
      <c r="B9346" s="497"/>
      <c r="H9346" s="500"/>
      <c r="O9346" s="500"/>
      <c r="Q9346" s="498" t="s">
        <v>213</v>
      </c>
      <c r="S9346" s="499"/>
    </row>
    <row r="9347">
      <c r="B9347" s="497"/>
      <c r="H9347" s="500"/>
      <c r="O9347" s="500"/>
      <c r="Q9347" s="498" t="s">
        <v>213</v>
      </c>
      <c r="S9347" s="499"/>
    </row>
    <row r="9348">
      <c r="B9348" s="497"/>
      <c r="H9348" s="500"/>
      <c r="O9348" s="500"/>
      <c r="Q9348" s="498" t="s">
        <v>213</v>
      </c>
      <c r="S9348" s="499"/>
    </row>
    <row r="9349">
      <c r="B9349" s="497"/>
      <c r="H9349" s="500"/>
      <c r="O9349" s="500"/>
      <c r="Q9349" s="498" t="s">
        <v>213</v>
      </c>
      <c r="S9349" s="499"/>
    </row>
    <row r="9350">
      <c r="B9350" s="497"/>
      <c r="H9350" s="500"/>
      <c r="O9350" s="500"/>
      <c r="Q9350" s="498" t="s">
        <v>213</v>
      </c>
      <c r="S9350" s="499"/>
    </row>
    <row r="9351">
      <c r="B9351" s="497"/>
      <c r="H9351" s="500"/>
      <c r="O9351" s="500"/>
      <c r="Q9351" s="498" t="s">
        <v>213</v>
      </c>
      <c r="S9351" s="499"/>
    </row>
    <row r="9352">
      <c r="B9352" s="497"/>
      <c r="H9352" s="500"/>
      <c r="O9352" s="500"/>
      <c r="Q9352" s="498" t="s">
        <v>213</v>
      </c>
      <c r="S9352" s="499"/>
    </row>
    <row r="9353">
      <c r="B9353" s="497"/>
      <c r="H9353" s="500"/>
      <c r="O9353" s="500"/>
      <c r="Q9353" s="498" t="s">
        <v>213</v>
      </c>
      <c r="S9353" s="499"/>
    </row>
    <row r="9354">
      <c r="B9354" s="497"/>
      <c r="H9354" s="500"/>
      <c r="O9354" s="500"/>
      <c r="Q9354" s="498" t="s">
        <v>213</v>
      </c>
      <c r="S9354" s="499"/>
    </row>
    <row r="9355">
      <c r="B9355" s="497"/>
      <c r="H9355" s="500"/>
      <c r="O9355" s="500"/>
      <c r="Q9355" s="498" t="s">
        <v>213</v>
      </c>
      <c r="S9355" s="499"/>
    </row>
    <row r="9356">
      <c r="B9356" s="497"/>
      <c r="H9356" s="500"/>
      <c r="O9356" s="500"/>
      <c r="Q9356" s="498" t="s">
        <v>213</v>
      </c>
      <c r="S9356" s="499"/>
    </row>
    <row r="9357">
      <c r="B9357" s="497"/>
      <c r="H9357" s="500"/>
      <c r="O9357" s="500"/>
      <c r="Q9357" s="498" t="s">
        <v>213</v>
      </c>
      <c r="S9357" s="499"/>
    </row>
    <row r="9358">
      <c r="B9358" s="497"/>
      <c r="H9358" s="500"/>
      <c r="O9358" s="500"/>
      <c r="Q9358" s="498" t="s">
        <v>213</v>
      </c>
      <c r="S9358" s="499"/>
    </row>
    <row r="9359">
      <c r="B9359" s="497"/>
      <c r="H9359" s="500"/>
      <c r="O9359" s="500"/>
      <c r="Q9359" s="498" t="s">
        <v>213</v>
      </c>
      <c r="S9359" s="499"/>
    </row>
    <row r="9360">
      <c r="B9360" s="497"/>
      <c r="H9360" s="500"/>
      <c r="O9360" s="500"/>
      <c r="Q9360" s="498" t="s">
        <v>213</v>
      </c>
      <c r="S9360" s="499"/>
    </row>
    <row r="9361">
      <c r="B9361" s="497"/>
      <c r="H9361" s="500"/>
      <c r="O9361" s="500"/>
      <c r="Q9361" s="498" t="s">
        <v>213</v>
      </c>
      <c r="S9361" s="499"/>
    </row>
    <row r="9362">
      <c r="B9362" s="497"/>
      <c r="H9362" s="500"/>
      <c r="O9362" s="500"/>
      <c r="Q9362" s="498" t="s">
        <v>213</v>
      </c>
      <c r="S9362" s="499"/>
    </row>
    <row r="9363">
      <c r="B9363" s="497"/>
      <c r="H9363" s="500"/>
      <c r="O9363" s="500"/>
      <c r="Q9363" s="498" t="s">
        <v>213</v>
      </c>
      <c r="S9363" s="499"/>
    </row>
    <row r="9364">
      <c r="B9364" s="497"/>
      <c r="H9364" s="500"/>
      <c r="O9364" s="500"/>
      <c r="Q9364" s="498" t="s">
        <v>213</v>
      </c>
      <c r="S9364" s="499"/>
    </row>
    <row r="9365">
      <c r="B9365" s="497"/>
      <c r="H9365" s="500"/>
      <c r="O9365" s="500"/>
      <c r="Q9365" s="498" t="s">
        <v>213</v>
      </c>
      <c r="S9365" s="499"/>
    </row>
    <row r="9366">
      <c r="B9366" s="497"/>
      <c r="H9366" s="500"/>
      <c r="O9366" s="500"/>
      <c r="Q9366" s="498" t="s">
        <v>213</v>
      </c>
      <c r="S9366" s="499"/>
    </row>
    <row r="9367">
      <c r="B9367" s="497"/>
      <c r="H9367" s="500"/>
      <c r="O9367" s="500"/>
      <c r="Q9367" s="498" t="s">
        <v>213</v>
      </c>
      <c r="S9367" s="499"/>
    </row>
    <row r="9368">
      <c r="B9368" s="497"/>
      <c r="H9368" s="500"/>
      <c r="O9368" s="500"/>
      <c r="Q9368" s="498" t="s">
        <v>213</v>
      </c>
      <c r="S9368" s="499"/>
    </row>
    <row r="9369">
      <c r="B9369" s="497"/>
      <c r="H9369" s="500"/>
      <c r="O9369" s="500"/>
      <c r="Q9369" s="498" t="s">
        <v>213</v>
      </c>
      <c r="S9369" s="499"/>
    </row>
    <row r="9370">
      <c r="B9370" s="497"/>
      <c r="H9370" s="500"/>
      <c r="O9370" s="500"/>
      <c r="Q9370" s="498" t="s">
        <v>213</v>
      </c>
      <c r="S9370" s="499"/>
    </row>
    <row r="9371">
      <c r="B9371" s="497"/>
      <c r="H9371" s="500"/>
      <c r="O9371" s="500"/>
      <c r="Q9371" s="498" t="s">
        <v>213</v>
      </c>
      <c r="S9371" s="499"/>
    </row>
    <row r="9372">
      <c r="B9372" s="497"/>
      <c r="H9372" s="500"/>
      <c r="O9372" s="500"/>
      <c r="Q9372" s="498" t="s">
        <v>213</v>
      </c>
      <c r="S9372" s="499"/>
    </row>
    <row r="9373">
      <c r="B9373" s="497"/>
      <c r="H9373" s="500"/>
      <c r="O9373" s="500"/>
      <c r="Q9373" s="498" t="s">
        <v>213</v>
      </c>
      <c r="S9373" s="499"/>
    </row>
    <row r="9374">
      <c r="B9374" s="497"/>
      <c r="H9374" s="500"/>
      <c r="O9374" s="500"/>
      <c r="Q9374" s="498" t="s">
        <v>213</v>
      </c>
      <c r="S9374" s="499"/>
    </row>
    <row r="9375">
      <c r="B9375" s="497"/>
      <c r="H9375" s="500"/>
      <c r="O9375" s="500"/>
      <c r="Q9375" s="498" t="s">
        <v>213</v>
      </c>
      <c r="S9375" s="499"/>
    </row>
    <row r="9376">
      <c r="B9376" s="497"/>
      <c r="H9376" s="500"/>
      <c r="O9376" s="500"/>
      <c r="Q9376" s="498" t="s">
        <v>213</v>
      </c>
      <c r="S9376" s="499"/>
    </row>
    <row r="9377">
      <c r="B9377" s="497"/>
      <c r="H9377" s="500"/>
      <c r="O9377" s="500"/>
      <c r="Q9377" s="498" t="s">
        <v>213</v>
      </c>
      <c r="S9377" s="499"/>
    </row>
    <row r="9378">
      <c r="B9378" s="497"/>
      <c r="H9378" s="500"/>
      <c r="O9378" s="500"/>
      <c r="Q9378" s="498" t="s">
        <v>213</v>
      </c>
      <c r="S9378" s="499"/>
    </row>
    <row r="9379">
      <c r="B9379" s="497"/>
      <c r="H9379" s="500"/>
      <c r="O9379" s="500"/>
      <c r="Q9379" s="498" t="s">
        <v>213</v>
      </c>
      <c r="S9379" s="499"/>
    </row>
    <row r="9380">
      <c r="B9380" s="497"/>
      <c r="H9380" s="500"/>
      <c r="O9380" s="500"/>
      <c r="Q9380" s="498" t="s">
        <v>213</v>
      </c>
      <c r="S9380" s="499"/>
    </row>
    <row r="9381">
      <c r="B9381" s="497"/>
      <c r="H9381" s="500"/>
      <c r="O9381" s="500"/>
      <c r="Q9381" s="498" t="s">
        <v>213</v>
      </c>
      <c r="S9381" s="499"/>
    </row>
    <row r="9382">
      <c r="B9382" s="497"/>
      <c r="H9382" s="500"/>
      <c r="O9382" s="500"/>
      <c r="Q9382" s="498" t="s">
        <v>213</v>
      </c>
      <c r="S9382" s="499"/>
    </row>
    <row r="9383">
      <c r="B9383" s="497"/>
      <c r="H9383" s="500"/>
      <c r="O9383" s="500"/>
      <c r="Q9383" s="498" t="s">
        <v>213</v>
      </c>
      <c r="S9383" s="499"/>
    </row>
    <row r="9384">
      <c r="B9384" s="497"/>
      <c r="H9384" s="500"/>
      <c r="O9384" s="500"/>
      <c r="Q9384" s="498" t="s">
        <v>213</v>
      </c>
      <c r="S9384" s="499"/>
    </row>
    <row r="9385">
      <c r="B9385" s="497"/>
      <c r="H9385" s="500"/>
      <c r="O9385" s="500"/>
      <c r="Q9385" s="498" t="s">
        <v>213</v>
      </c>
      <c r="S9385" s="499"/>
    </row>
    <row r="9386">
      <c r="B9386" s="497"/>
      <c r="H9386" s="500"/>
      <c r="O9386" s="500"/>
      <c r="Q9386" s="498" t="s">
        <v>213</v>
      </c>
      <c r="S9386" s="499"/>
    </row>
    <row r="9387">
      <c r="B9387" s="497"/>
      <c r="H9387" s="500"/>
      <c r="O9387" s="500"/>
      <c r="Q9387" s="498" t="s">
        <v>213</v>
      </c>
      <c r="S9387" s="499"/>
    </row>
    <row r="9388">
      <c r="B9388" s="497"/>
      <c r="H9388" s="500"/>
      <c r="O9388" s="500"/>
      <c r="Q9388" s="498" t="s">
        <v>213</v>
      </c>
      <c r="S9388" s="499"/>
    </row>
    <row r="9389">
      <c r="B9389" s="497"/>
      <c r="H9389" s="500"/>
      <c r="O9389" s="500"/>
      <c r="Q9389" s="498" t="s">
        <v>213</v>
      </c>
      <c r="S9389" s="499"/>
    </row>
    <row r="9390">
      <c r="B9390" s="497"/>
      <c r="H9390" s="500"/>
      <c r="O9390" s="500"/>
      <c r="Q9390" s="498" t="s">
        <v>213</v>
      </c>
      <c r="S9390" s="499"/>
    </row>
    <row r="9391">
      <c r="B9391" s="497"/>
      <c r="H9391" s="500"/>
      <c r="O9391" s="500"/>
      <c r="Q9391" s="498" t="s">
        <v>213</v>
      </c>
      <c r="S9391" s="499"/>
    </row>
    <row r="9392">
      <c r="B9392" s="497"/>
      <c r="H9392" s="500"/>
      <c r="O9392" s="500"/>
      <c r="Q9392" s="498" t="s">
        <v>213</v>
      </c>
      <c r="S9392" s="499"/>
    </row>
    <row r="9393">
      <c r="B9393" s="497"/>
      <c r="H9393" s="500"/>
      <c r="O9393" s="500"/>
      <c r="Q9393" s="498" t="s">
        <v>213</v>
      </c>
      <c r="S9393" s="499"/>
    </row>
    <row r="9394">
      <c r="B9394" s="497"/>
      <c r="H9394" s="500"/>
      <c r="O9394" s="500"/>
      <c r="Q9394" s="498" t="s">
        <v>213</v>
      </c>
      <c r="S9394" s="499"/>
    </row>
    <row r="9395">
      <c r="B9395" s="497"/>
      <c r="H9395" s="500"/>
      <c r="O9395" s="500"/>
      <c r="Q9395" s="498" t="s">
        <v>213</v>
      </c>
      <c r="S9395" s="499"/>
    </row>
    <row r="9396">
      <c r="B9396" s="497"/>
      <c r="H9396" s="500"/>
      <c r="O9396" s="500"/>
      <c r="Q9396" s="498" t="s">
        <v>213</v>
      </c>
      <c r="S9396" s="499"/>
    </row>
    <row r="9397">
      <c r="B9397" s="497"/>
      <c r="H9397" s="500"/>
      <c r="O9397" s="500"/>
      <c r="Q9397" s="498" t="s">
        <v>213</v>
      </c>
      <c r="S9397" s="499"/>
    </row>
    <row r="9398">
      <c r="B9398" s="497"/>
      <c r="H9398" s="500"/>
      <c r="O9398" s="500"/>
      <c r="Q9398" s="498" t="s">
        <v>213</v>
      </c>
      <c r="S9398" s="499"/>
    </row>
    <row r="9399">
      <c r="B9399" s="497"/>
      <c r="H9399" s="500"/>
      <c r="O9399" s="500"/>
      <c r="Q9399" s="498" t="s">
        <v>213</v>
      </c>
      <c r="S9399" s="499"/>
    </row>
    <row r="9400">
      <c r="B9400" s="497"/>
      <c r="H9400" s="500"/>
      <c r="O9400" s="500"/>
      <c r="Q9400" s="498" t="s">
        <v>213</v>
      </c>
      <c r="S9400" s="499"/>
    </row>
    <row r="9401">
      <c r="B9401" s="497"/>
      <c r="H9401" s="500"/>
      <c r="O9401" s="500"/>
      <c r="Q9401" s="498" t="s">
        <v>213</v>
      </c>
      <c r="S9401" s="499"/>
    </row>
    <row r="9402">
      <c r="B9402" s="497"/>
      <c r="H9402" s="500"/>
      <c r="O9402" s="500"/>
      <c r="Q9402" s="498" t="s">
        <v>213</v>
      </c>
      <c r="S9402" s="499"/>
    </row>
    <row r="9403">
      <c r="B9403" s="497"/>
      <c r="H9403" s="500"/>
      <c r="O9403" s="500"/>
      <c r="Q9403" s="498" t="s">
        <v>213</v>
      </c>
      <c r="S9403" s="499"/>
    </row>
    <row r="9404">
      <c r="B9404" s="497"/>
      <c r="H9404" s="500"/>
      <c r="O9404" s="500"/>
      <c r="Q9404" s="498" t="s">
        <v>213</v>
      </c>
      <c r="S9404" s="499"/>
    </row>
    <row r="9405">
      <c r="B9405" s="497"/>
      <c r="H9405" s="500"/>
      <c r="O9405" s="500"/>
      <c r="Q9405" s="498" t="s">
        <v>213</v>
      </c>
      <c r="S9405" s="499"/>
    </row>
    <row r="9406">
      <c r="B9406" s="497"/>
      <c r="H9406" s="500"/>
      <c r="O9406" s="500"/>
      <c r="Q9406" s="498" t="s">
        <v>213</v>
      </c>
      <c r="S9406" s="499"/>
    </row>
    <row r="9407">
      <c r="B9407" s="497"/>
      <c r="H9407" s="500"/>
      <c r="O9407" s="500"/>
      <c r="Q9407" s="498" t="s">
        <v>213</v>
      </c>
      <c r="S9407" s="499"/>
    </row>
    <row r="9408">
      <c r="B9408" s="497"/>
      <c r="H9408" s="500"/>
      <c r="O9408" s="500"/>
      <c r="Q9408" s="498" t="s">
        <v>213</v>
      </c>
      <c r="S9408" s="499"/>
    </row>
    <row r="9409">
      <c r="B9409" s="497"/>
      <c r="H9409" s="500"/>
      <c r="O9409" s="500"/>
      <c r="Q9409" s="498" t="s">
        <v>213</v>
      </c>
      <c r="S9409" s="499"/>
    </row>
    <row r="9410">
      <c r="B9410" s="497"/>
      <c r="H9410" s="500"/>
      <c r="O9410" s="500"/>
      <c r="Q9410" s="498" t="s">
        <v>213</v>
      </c>
      <c r="S9410" s="499"/>
    </row>
    <row r="9411">
      <c r="B9411" s="497"/>
      <c r="H9411" s="500"/>
      <c r="O9411" s="500"/>
      <c r="Q9411" s="498" t="s">
        <v>213</v>
      </c>
      <c r="S9411" s="499"/>
    </row>
    <row r="9412">
      <c r="B9412" s="497"/>
      <c r="H9412" s="500"/>
      <c r="O9412" s="500"/>
      <c r="Q9412" s="498" t="s">
        <v>213</v>
      </c>
      <c r="S9412" s="499"/>
    </row>
    <row r="9413">
      <c r="B9413" s="497"/>
      <c r="H9413" s="500"/>
      <c r="O9413" s="500"/>
      <c r="Q9413" s="498" t="s">
        <v>213</v>
      </c>
      <c r="S9413" s="499"/>
    </row>
    <row r="9414">
      <c r="B9414" s="497"/>
      <c r="H9414" s="500"/>
      <c r="O9414" s="500"/>
      <c r="Q9414" s="498" t="s">
        <v>213</v>
      </c>
      <c r="S9414" s="499"/>
    </row>
    <row r="9415">
      <c r="B9415" s="497"/>
      <c r="H9415" s="500"/>
      <c r="O9415" s="500"/>
      <c r="Q9415" s="498" t="s">
        <v>213</v>
      </c>
      <c r="S9415" s="499"/>
    </row>
    <row r="9416">
      <c r="B9416" s="497"/>
      <c r="H9416" s="500"/>
      <c r="O9416" s="500"/>
      <c r="Q9416" s="498" t="s">
        <v>213</v>
      </c>
      <c r="S9416" s="499"/>
    </row>
    <row r="9417">
      <c r="B9417" s="497"/>
      <c r="H9417" s="500"/>
      <c r="O9417" s="500"/>
      <c r="Q9417" s="498" t="s">
        <v>213</v>
      </c>
      <c r="S9417" s="499"/>
    </row>
    <row r="9418">
      <c r="B9418" s="497"/>
      <c r="H9418" s="500"/>
      <c r="O9418" s="500"/>
      <c r="Q9418" s="498" t="s">
        <v>213</v>
      </c>
      <c r="S9418" s="499"/>
    </row>
    <row r="9419">
      <c r="B9419" s="497"/>
      <c r="H9419" s="500"/>
      <c r="O9419" s="500"/>
      <c r="Q9419" s="498" t="s">
        <v>213</v>
      </c>
      <c r="S9419" s="499"/>
    </row>
    <row r="9420">
      <c r="B9420" s="497"/>
      <c r="H9420" s="500"/>
      <c r="O9420" s="500"/>
      <c r="Q9420" s="498" t="s">
        <v>213</v>
      </c>
      <c r="S9420" s="499"/>
    </row>
    <row r="9421">
      <c r="B9421" s="497"/>
      <c r="H9421" s="500"/>
      <c r="O9421" s="500"/>
      <c r="Q9421" s="498" t="s">
        <v>213</v>
      </c>
      <c r="S9421" s="499"/>
    </row>
    <row r="9422">
      <c r="B9422" s="497"/>
      <c r="H9422" s="500"/>
      <c r="O9422" s="500"/>
      <c r="Q9422" s="498" t="s">
        <v>213</v>
      </c>
      <c r="S9422" s="499"/>
    </row>
    <row r="9423">
      <c r="B9423" s="497"/>
      <c r="H9423" s="500"/>
      <c r="O9423" s="500"/>
      <c r="Q9423" s="498" t="s">
        <v>213</v>
      </c>
      <c r="S9423" s="499"/>
    </row>
    <row r="9424">
      <c r="B9424" s="497"/>
      <c r="H9424" s="500"/>
      <c r="O9424" s="500"/>
      <c r="Q9424" s="498" t="s">
        <v>213</v>
      </c>
      <c r="S9424" s="499"/>
    </row>
    <row r="9425">
      <c r="B9425" s="497"/>
      <c r="H9425" s="500"/>
      <c r="O9425" s="500"/>
      <c r="Q9425" s="498" t="s">
        <v>213</v>
      </c>
      <c r="S9425" s="499"/>
    </row>
    <row r="9426">
      <c r="B9426" s="497"/>
      <c r="H9426" s="500"/>
      <c r="O9426" s="500"/>
      <c r="Q9426" s="498" t="s">
        <v>213</v>
      </c>
      <c r="S9426" s="499"/>
    </row>
    <row r="9427">
      <c r="B9427" s="497"/>
      <c r="H9427" s="500"/>
      <c r="O9427" s="500"/>
      <c r="Q9427" s="498" t="s">
        <v>213</v>
      </c>
      <c r="S9427" s="499"/>
    </row>
    <row r="9428">
      <c r="B9428" s="497"/>
      <c r="H9428" s="500"/>
      <c r="O9428" s="500"/>
      <c r="Q9428" s="498" t="s">
        <v>213</v>
      </c>
      <c r="S9428" s="499"/>
    </row>
    <row r="9429">
      <c r="B9429" s="497"/>
      <c r="H9429" s="500"/>
      <c r="O9429" s="500"/>
      <c r="Q9429" s="498" t="s">
        <v>213</v>
      </c>
      <c r="S9429" s="499"/>
    </row>
    <row r="9430">
      <c r="B9430" s="497"/>
      <c r="H9430" s="500"/>
      <c r="O9430" s="500"/>
      <c r="Q9430" s="498" t="s">
        <v>213</v>
      </c>
      <c r="S9430" s="499"/>
    </row>
    <row r="9431">
      <c r="B9431" s="497"/>
      <c r="H9431" s="500"/>
      <c r="O9431" s="500"/>
      <c r="Q9431" s="498" t="s">
        <v>213</v>
      </c>
      <c r="S9431" s="499"/>
    </row>
    <row r="9432">
      <c r="B9432" s="497"/>
      <c r="H9432" s="500"/>
      <c r="O9432" s="500"/>
      <c r="Q9432" s="498" t="s">
        <v>213</v>
      </c>
      <c r="S9432" s="499"/>
    </row>
    <row r="9433">
      <c r="B9433" s="497"/>
      <c r="H9433" s="500"/>
      <c r="O9433" s="500"/>
      <c r="Q9433" s="498" t="s">
        <v>213</v>
      </c>
      <c r="S9433" s="499"/>
    </row>
    <row r="9434">
      <c r="B9434" s="497"/>
      <c r="H9434" s="500"/>
      <c r="O9434" s="500"/>
      <c r="Q9434" s="498" t="s">
        <v>213</v>
      </c>
      <c r="S9434" s="499"/>
    </row>
    <row r="9435">
      <c r="B9435" s="497"/>
      <c r="H9435" s="500"/>
      <c r="O9435" s="500"/>
      <c r="Q9435" s="498" t="s">
        <v>213</v>
      </c>
      <c r="S9435" s="499"/>
    </row>
    <row r="9436">
      <c r="B9436" s="497"/>
      <c r="H9436" s="500"/>
      <c r="O9436" s="500"/>
      <c r="Q9436" s="498" t="s">
        <v>213</v>
      </c>
      <c r="S9436" s="499"/>
    </row>
    <row r="9437">
      <c r="B9437" s="497"/>
      <c r="H9437" s="500"/>
      <c r="O9437" s="500"/>
      <c r="Q9437" s="498" t="s">
        <v>213</v>
      </c>
      <c r="S9437" s="499"/>
    </row>
    <row r="9438">
      <c r="B9438" s="497"/>
      <c r="H9438" s="500"/>
      <c r="O9438" s="500"/>
      <c r="Q9438" s="498" t="s">
        <v>213</v>
      </c>
      <c r="S9438" s="499"/>
    </row>
    <row r="9439">
      <c r="B9439" s="497"/>
      <c r="H9439" s="500"/>
      <c r="O9439" s="500"/>
      <c r="Q9439" s="498" t="s">
        <v>213</v>
      </c>
      <c r="S9439" s="499"/>
    </row>
    <row r="9440">
      <c r="B9440" s="497"/>
      <c r="H9440" s="500"/>
      <c r="O9440" s="500"/>
      <c r="Q9440" s="498" t="s">
        <v>213</v>
      </c>
      <c r="S9440" s="499"/>
    </row>
    <row r="9441">
      <c r="B9441" s="497"/>
      <c r="H9441" s="500"/>
      <c r="O9441" s="500"/>
      <c r="Q9441" s="498" t="s">
        <v>213</v>
      </c>
      <c r="S9441" s="499"/>
    </row>
    <row r="9442">
      <c r="B9442" s="497"/>
      <c r="H9442" s="500"/>
      <c r="O9442" s="500"/>
      <c r="Q9442" s="498" t="s">
        <v>213</v>
      </c>
      <c r="S9442" s="499"/>
    </row>
    <row r="9443">
      <c r="B9443" s="497"/>
      <c r="H9443" s="500"/>
      <c r="O9443" s="500"/>
      <c r="Q9443" s="498" t="s">
        <v>213</v>
      </c>
      <c r="S9443" s="499"/>
    </row>
    <row r="9444">
      <c r="B9444" s="497"/>
      <c r="H9444" s="500"/>
      <c r="O9444" s="500"/>
      <c r="Q9444" s="498" t="s">
        <v>213</v>
      </c>
      <c r="S9444" s="499"/>
    </row>
    <row r="9445">
      <c r="B9445" s="497"/>
      <c r="H9445" s="500"/>
      <c r="O9445" s="500"/>
      <c r="Q9445" s="498" t="s">
        <v>213</v>
      </c>
      <c r="S9445" s="499"/>
    </row>
    <row r="9446">
      <c r="B9446" s="497"/>
      <c r="H9446" s="500"/>
      <c r="O9446" s="500"/>
      <c r="Q9446" s="498" t="s">
        <v>213</v>
      </c>
      <c r="S9446" s="499"/>
    </row>
    <row r="9447">
      <c r="B9447" s="497"/>
      <c r="H9447" s="500"/>
      <c r="O9447" s="500"/>
      <c r="Q9447" s="498" t="s">
        <v>213</v>
      </c>
      <c r="S9447" s="499"/>
    </row>
    <row r="9448">
      <c r="B9448" s="497"/>
      <c r="H9448" s="500"/>
      <c r="O9448" s="500"/>
      <c r="Q9448" s="498" t="s">
        <v>213</v>
      </c>
      <c r="S9448" s="499"/>
    </row>
    <row r="9449">
      <c r="B9449" s="497"/>
      <c r="H9449" s="500"/>
      <c r="O9449" s="500"/>
      <c r="Q9449" s="498" t="s">
        <v>213</v>
      </c>
      <c r="S9449" s="499"/>
    </row>
    <row r="9450">
      <c r="B9450" s="497"/>
      <c r="H9450" s="500"/>
      <c r="O9450" s="500"/>
      <c r="Q9450" s="498" t="s">
        <v>213</v>
      </c>
      <c r="S9450" s="499"/>
    </row>
    <row r="9451">
      <c r="B9451" s="497"/>
      <c r="H9451" s="500"/>
      <c r="O9451" s="500"/>
      <c r="Q9451" s="498" t="s">
        <v>213</v>
      </c>
      <c r="S9451" s="499"/>
    </row>
    <row r="9452">
      <c r="B9452" s="497"/>
      <c r="H9452" s="500"/>
      <c r="O9452" s="500"/>
      <c r="Q9452" s="498" t="s">
        <v>213</v>
      </c>
      <c r="S9452" s="499"/>
    </row>
    <row r="9453">
      <c r="B9453" s="497"/>
      <c r="H9453" s="500"/>
      <c r="O9453" s="500"/>
      <c r="Q9453" s="498" t="s">
        <v>213</v>
      </c>
      <c r="S9453" s="499"/>
    </row>
    <row r="9454">
      <c r="B9454" s="497"/>
      <c r="H9454" s="500"/>
      <c r="O9454" s="500"/>
      <c r="Q9454" s="498" t="s">
        <v>213</v>
      </c>
      <c r="S9454" s="499"/>
    </row>
    <row r="9455">
      <c r="B9455" s="497"/>
      <c r="H9455" s="500"/>
      <c r="O9455" s="500"/>
      <c r="Q9455" s="498" t="s">
        <v>213</v>
      </c>
      <c r="S9455" s="499"/>
    </row>
    <row r="9456">
      <c r="B9456" s="497"/>
      <c r="H9456" s="500"/>
      <c r="O9456" s="500"/>
      <c r="Q9456" s="498" t="s">
        <v>213</v>
      </c>
      <c r="S9456" s="499"/>
    </row>
    <row r="9457">
      <c r="B9457" s="497"/>
      <c r="H9457" s="500"/>
      <c r="O9457" s="500"/>
      <c r="Q9457" s="498" t="s">
        <v>213</v>
      </c>
      <c r="S9457" s="499"/>
    </row>
    <row r="9458">
      <c r="B9458" s="497"/>
      <c r="H9458" s="500"/>
      <c r="O9458" s="500"/>
      <c r="Q9458" s="498" t="s">
        <v>213</v>
      </c>
      <c r="S9458" s="499"/>
    </row>
    <row r="9459">
      <c r="B9459" s="497"/>
      <c r="H9459" s="500"/>
      <c r="O9459" s="500"/>
      <c r="Q9459" s="498" t="s">
        <v>213</v>
      </c>
      <c r="S9459" s="499"/>
    </row>
    <row r="9460">
      <c r="B9460" s="497"/>
      <c r="H9460" s="500"/>
      <c r="O9460" s="500"/>
      <c r="Q9460" s="498" t="s">
        <v>213</v>
      </c>
      <c r="S9460" s="499"/>
    </row>
    <row r="9461">
      <c r="B9461" s="497"/>
      <c r="H9461" s="500"/>
      <c r="O9461" s="500"/>
      <c r="Q9461" s="498" t="s">
        <v>213</v>
      </c>
      <c r="S9461" s="499"/>
    </row>
    <row r="9462">
      <c r="B9462" s="497"/>
      <c r="H9462" s="500"/>
      <c r="O9462" s="500"/>
      <c r="Q9462" s="498" t="s">
        <v>213</v>
      </c>
      <c r="S9462" s="499"/>
    </row>
    <row r="9463">
      <c r="B9463" s="497"/>
      <c r="H9463" s="500"/>
      <c r="O9463" s="500"/>
      <c r="Q9463" s="498" t="s">
        <v>213</v>
      </c>
      <c r="S9463" s="499"/>
    </row>
    <row r="9464">
      <c r="B9464" s="497"/>
      <c r="H9464" s="500"/>
      <c r="O9464" s="500"/>
      <c r="Q9464" s="498" t="s">
        <v>213</v>
      </c>
      <c r="S9464" s="499"/>
    </row>
    <row r="9465">
      <c r="B9465" s="497"/>
      <c r="H9465" s="500"/>
      <c r="O9465" s="500"/>
      <c r="Q9465" s="498" t="s">
        <v>213</v>
      </c>
      <c r="S9465" s="499"/>
    </row>
    <row r="9466">
      <c r="B9466" s="497"/>
      <c r="H9466" s="500"/>
      <c r="O9466" s="500"/>
      <c r="Q9466" s="498" t="s">
        <v>213</v>
      </c>
      <c r="S9466" s="499"/>
    </row>
    <row r="9467">
      <c r="B9467" s="497"/>
      <c r="H9467" s="500"/>
      <c r="O9467" s="500"/>
      <c r="Q9467" s="498" t="s">
        <v>213</v>
      </c>
      <c r="S9467" s="499"/>
    </row>
    <row r="9468">
      <c r="B9468" s="497"/>
      <c r="H9468" s="500"/>
      <c r="O9468" s="500"/>
      <c r="Q9468" s="498" t="s">
        <v>213</v>
      </c>
      <c r="S9468" s="499"/>
    </row>
    <row r="9469">
      <c r="B9469" s="497"/>
      <c r="H9469" s="500"/>
      <c r="O9469" s="500"/>
      <c r="Q9469" s="498" t="s">
        <v>213</v>
      </c>
      <c r="S9469" s="499"/>
    </row>
    <row r="9470">
      <c r="B9470" s="497"/>
      <c r="H9470" s="500"/>
      <c r="O9470" s="500"/>
      <c r="Q9470" s="498" t="s">
        <v>213</v>
      </c>
      <c r="S9470" s="499"/>
    </row>
    <row r="9471">
      <c r="B9471" s="497"/>
      <c r="H9471" s="500"/>
      <c r="O9471" s="500"/>
      <c r="Q9471" s="498" t="s">
        <v>213</v>
      </c>
      <c r="S9471" s="499"/>
    </row>
    <row r="9472">
      <c r="B9472" s="497"/>
      <c r="H9472" s="500"/>
      <c r="O9472" s="500"/>
      <c r="Q9472" s="498" t="s">
        <v>213</v>
      </c>
      <c r="S9472" s="499"/>
    </row>
    <row r="9473">
      <c r="B9473" s="497"/>
      <c r="H9473" s="500"/>
      <c r="O9473" s="500"/>
      <c r="Q9473" s="498" t="s">
        <v>213</v>
      </c>
      <c r="S9473" s="499"/>
    </row>
    <row r="9474">
      <c r="B9474" s="497"/>
      <c r="H9474" s="500"/>
      <c r="O9474" s="500"/>
      <c r="Q9474" s="498" t="s">
        <v>213</v>
      </c>
      <c r="S9474" s="499"/>
    </row>
    <row r="9475">
      <c r="B9475" s="497"/>
      <c r="H9475" s="500"/>
      <c r="O9475" s="500"/>
      <c r="Q9475" s="498" t="s">
        <v>213</v>
      </c>
      <c r="S9475" s="499"/>
    </row>
    <row r="9476">
      <c r="B9476" s="497"/>
      <c r="H9476" s="500"/>
      <c r="O9476" s="500"/>
      <c r="Q9476" s="498" t="s">
        <v>213</v>
      </c>
      <c r="S9476" s="499"/>
    </row>
    <row r="9477">
      <c r="B9477" s="497"/>
      <c r="H9477" s="500"/>
      <c r="O9477" s="500"/>
      <c r="Q9477" s="498" t="s">
        <v>213</v>
      </c>
      <c r="S9477" s="499"/>
    </row>
    <row r="9478">
      <c r="B9478" s="497"/>
      <c r="H9478" s="500"/>
      <c r="O9478" s="500"/>
      <c r="Q9478" s="498" t="s">
        <v>213</v>
      </c>
      <c r="S9478" s="499"/>
    </row>
    <row r="9479">
      <c r="B9479" s="497"/>
      <c r="H9479" s="500"/>
      <c r="O9479" s="500"/>
      <c r="Q9479" s="498" t="s">
        <v>213</v>
      </c>
      <c r="S9479" s="499"/>
    </row>
    <row r="9480">
      <c r="B9480" s="497"/>
      <c r="H9480" s="500"/>
      <c r="O9480" s="500"/>
      <c r="Q9480" s="498" t="s">
        <v>213</v>
      </c>
      <c r="S9480" s="499"/>
    </row>
    <row r="9481">
      <c r="B9481" s="497"/>
      <c r="H9481" s="500"/>
      <c r="O9481" s="500"/>
      <c r="Q9481" s="498" t="s">
        <v>213</v>
      </c>
      <c r="S9481" s="499"/>
    </row>
    <row r="9482">
      <c r="B9482" s="497"/>
      <c r="H9482" s="500"/>
      <c r="O9482" s="500"/>
      <c r="Q9482" s="498" t="s">
        <v>213</v>
      </c>
      <c r="S9482" s="499"/>
    </row>
    <row r="9483">
      <c r="B9483" s="497"/>
      <c r="H9483" s="500"/>
      <c r="O9483" s="500"/>
      <c r="Q9483" s="498" t="s">
        <v>213</v>
      </c>
      <c r="S9483" s="499"/>
    </row>
    <row r="9484">
      <c r="B9484" s="497"/>
      <c r="H9484" s="500"/>
      <c r="O9484" s="500"/>
      <c r="Q9484" s="498" t="s">
        <v>213</v>
      </c>
      <c r="S9484" s="499"/>
    </row>
    <row r="9485">
      <c r="B9485" s="497"/>
      <c r="H9485" s="500"/>
      <c r="O9485" s="500"/>
      <c r="Q9485" s="498" t="s">
        <v>213</v>
      </c>
      <c r="S9485" s="499"/>
    </row>
    <row r="9486">
      <c r="B9486" s="497"/>
      <c r="H9486" s="500"/>
      <c r="O9486" s="500"/>
      <c r="Q9486" s="498" t="s">
        <v>213</v>
      </c>
      <c r="S9486" s="499"/>
    </row>
    <row r="9487">
      <c r="B9487" s="497"/>
      <c r="H9487" s="500"/>
      <c r="O9487" s="500"/>
      <c r="Q9487" s="498" t="s">
        <v>213</v>
      </c>
      <c r="S9487" s="499"/>
    </row>
    <row r="9488">
      <c r="B9488" s="497"/>
      <c r="H9488" s="500"/>
      <c r="O9488" s="500"/>
      <c r="Q9488" s="498" t="s">
        <v>213</v>
      </c>
      <c r="S9488" s="499"/>
    </row>
    <row r="9489">
      <c r="B9489" s="497"/>
      <c r="H9489" s="500"/>
      <c r="O9489" s="500"/>
      <c r="Q9489" s="498" t="s">
        <v>213</v>
      </c>
      <c r="S9489" s="499"/>
    </row>
    <row r="9490">
      <c r="B9490" s="497"/>
      <c r="H9490" s="500"/>
      <c r="O9490" s="500"/>
      <c r="Q9490" s="498" t="s">
        <v>213</v>
      </c>
      <c r="S9490" s="499"/>
    </row>
    <row r="9491">
      <c r="B9491" s="497"/>
      <c r="H9491" s="500"/>
      <c r="O9491" s="500"/>
      <c r="Q9491" s="498" t="s">
        <v>213</v>
      </c>
      <c r="S9491" s="499"/>
    </row>
    <row r="9492">
      <c r="B9492" s="497"/>
      <c r="H9492" s="500"/>
      <c r="O9492" s="500"/>
      <c r="Q9492" s="498" t="s">
        <v>213</v>
      </c>
      <c r="S9492" s="499"/>
    </row>
    <row r="9493">
      <c r="B9493" s="497"/>
      <c r="H9493" s="500"/>
      <c r="O9493" s="500"/>
      <c r="Q9493" s="498" t="s">
        <v>213</v>
      </c>
      <c r="S9493" s="499"/>
    </row>
    <row r="9494">
      <c r="B9494" s="497"/>
      <c r="H9494" s="500"/>
      <c r="O9494" s="500"/>
      <c r="Q9494" s="498" t="s">
        <v>213</v>
      </c>
      <c r="S9494" s="499"/>
    </row>
    <row r="9495">
      <c r="B9495" s="497"/>
      <c r="H9495" s="500"/>
      <c r="O9495" s="500"/>
      <c r="Q9495" s="498" t="s">
        <v>213</v>
      </c>
      <c r="S9495" s="499"/>
    </row>
    <row r="9496">
      <c r="B9496" s="497"/>
      <c r="H9496" s="500"/>
      <c r="O9496" s="500"/>
      <c r="Q9496" s="498" t="s">
        <v>213</v>
      </c>
      <c r="S9496" s="499"/>
    </row>
    <row r="9497">
      <c r="B9497" s="497"/>
      <c r="H9497" s="500"/>
      <c r="O9497" s="500"/>
      <c r="Q9497" s="498" t="s">
        <v>213</v>
      </c>
      <c r="S9497" s="499"/>
    </row>
    <row r="9498">
      <c r="B9498" s="497"/>
      <c r="H9498" s="500"/>
      <c r="O9498" s="500"/>
      <c r="Q9498" s="498" t="s">
        <v>213</v>
      </c>
      <c r="S9498" s="499"/>
    </row>
    <row r="9499">
      <c r="B9499" s="497"/>
      <c r="H9499" s="500"/>
      <c r="O9499" s="500"/>
      <c r="Q9499" s="498" t="s">
        <v>213</v>
      </c>
      <c r="S9499" s="499"/>
    </row>
    <row r="9500">
      <c r="B9500" s="497"/>
      <c r="H9500" s="500"/>
      <c r="O9500" s="500"/>
      <c r="Q9500" s="498" t="s">
        <v>213</v>
      </c>
      <c r="S9500" s="499"/>
    </row>
    <row r="9501">
      <c r="B9501" s="497"/>
      <c r="H9501" s="500"/>
      <c r="O9501" s="500"/>
      <c r="Q9501" s="498" t="s">
        <v>213</v>
      </c>
      <c r="S9501" s="499"/>
    </row>
    <row r="9502">
      <c r="B9502" s="497"/>
      <c r="H9502" s="500"/>
      <c r="O9502" s="500"/>
      <c r="Q9502" s="498" t="s">
        <v>213</v>
      </c>
      <c r="S9502" s="499"/>
    </row>
    <row r="9503">
      <c r="B9503" s="497"/>
      <c r="H9503" s="500"/>
      <c r="O9503" s="500"/>
      <c r="Q9503" s="498" t="s">
        <v>213</v>
      </c>
      <c r="S9503" s="499"/>
    </row>
    <row r="9504">
      <c r="B9504" s="497"/>
      <c r="H9504" s="500"/>
      <c r="O9504" s="500"/>
      <c r="Q9504" s="498" t="s">
        <v>213</v>
      </c>
      <c r="S9504" s="499"/>
    </row>
    <row r="9505">
      <c r="B9505" s="497"/>
      <c r="H9505" s="500"/>
      <c r="O9505" s="500"/>
      <c r="Q9505" s="498" t="s">
        <v>213</v>
      </c>
      <c r="S9505" s="499"/>
    </row>
    <row r="9506">
      <c r="B9506" s="497"/>
      <c r="H9506" s="500"/>
      <c r="O9506" s="500"/>
      <c r="Q9506" s="498" t="s">
        <v>213</v>
      </c>
      <c r="S9506" s="499"/>
    </row>
    <row r="9507">
      <c r="B9507" s="497"/>
      <c r="H9507" s="500"/>
      <c r="O9507" s="500"/>
      <c r="Q9507" s="498" t="s">
        <v>213</v>
      </c>
      <c r="S9507" s="499"/>
    </row>
    <row r="9508">
      <c r="B9508" s="497"/>
      <c r="H9508" s="500"/>
      <c r="O9508" s="500"/>
      <c r="Q9508" s="498" t="s">
        <v>213</v>
      </c>
      <c r="S9508" s="499"/>
    </row>
    <row r="9509">
      <c r="B9509" s="497"/>
      <c r="H9509" s="500"/>
      <c r="O9509" s="500"/>
      <c r="Q9509" s="498" t="s">
        <v>213</v>
      </c>
      <c r="S9509" s="499"/>
    </row>
    <row r="9510">
      <c r="B9510" s="497"/>
      <c r="H9510" s="500"/>
      <c r="O9510" s="500"/>
      <c r="Q9510" s="498" t="s">
        <v>213</v>
      </c>
      <c r="S9510" s="499"/>
    </row>
    <row r="9511">
      <c r="B9511" s="497"/>
      <c r="H9511" s="500"/>
      <c r="O9511" s="500"/>
      <c r="Q9511" s="498" t="s">
        <v>213</v>
      </c>
      <c r="S9511" s="499"/>
    </row>
    <row r="9512">
      <c r="B9512" s="497"/>
      <c r="H9512" s="500"/>
      <c r="O9512" s="500"/>
      <c r="Q9512" s="498" t="s">
        <v>213</v>
      </c>
      <c r="S9512" s="499"/>
    </row>
    <row r="9513">
      <c r="B9513" s="497"/>
      <c r="H9513" s="500"/>
      <c r="O9513" s="500"/>
      <c r="Q9513" s="498" t="s">
        <v>213</v>
      </c>
      <c r="S9513" s="499"/>
    </row>
    <row r="9514">
      <c r="B9514" s="497"/>
      <c r="H9514" s="500"/>
      <c r="O9514" s="500"/>
      <c r="Q9514" s="498" t="s">
        <v>213</v>
      </c>
      <c r="S9514" s="499"/>
    </row>
    <row r="9515">
      <c r="B9515" s="497"/>
      <c r="H9515" s="500"/>
      <c r="O9515" s="500"/>
      <c r="Q9515" s="498" t="s">
        <v>213</v>
      </c>
      <c r="S9515" s="499"/>
    </row>
    <row r="9516">
      <c r="B9516" s="497"/>
      <c r="H9516" s="500"/>
      <c r="O9516" s="500"/>
      <c r="Q9516" s="498" t="s">
        <v>213</v>
      </c>
      <c r="S9516" s="499"/>
    </row>
    <row r="9517">
      <c r="B9517" s="497"/>
      <c r="H9517" s="500"/>
      <c r="O9517" s="500"/>
      <c r="Q9517" s="498" t="s">
        <v>213</v>
      </c>
      <c r="S9517" s="499"/>
    </row>
    <row r="9518">
      <c r="B9518" s="497"/>
      <c r="H9518" s="500"/>
      <c r="O9518" s="500"/>
      <c r="Q9518" s="498" t="s">
        <v>213</v>
      </c>
      <c r="S9518" s="499"/>
    </row>
    <row r="9519">
      <c r="B9519" s="497"/>
      <c r="H9519" s="500"/>
      <c r="O9519" s="500"/>
      <c r="Q9519" s="498" t="s">
        <v>213</v>
      </c>
      <c r="S9519" s="499"/>
    </row>
    <row r="9520">
      <c r="B9520" s="497"/>
      <c r="H9520" s="500"/>
      <c r="O9520" s="500"/>
      <c r="Q9520" s="498" t="s">
        <v>213</v>
      </c>
      <c r="S9520" s="499"/>
    </row>
    <row r="9521">
      <c r="B9521" s="497"/>
      <c r="H9521" s="500"/>
      <c r="O9521" s="500"/>
      <c r="Q9521" s="498" t="s">
        <v>213</v>
      </c>
      <c r="S9521" s="499"/>
    </row>
    <row r="9522">
      <c r="B9522" s="497"/>
      <c r="H9522" s="500"/>
      <c r="O9522" s="500"/>
      <c r="Q9522" s="498" t="s">
        <v>213</v>
      </c>
      <c r="S9522" s="499"/>
    </row>
    <row r="9523">
      <c r="B9523" s="497"/>
      <c r="H9523" s="500"/>
      <c r="O9523" s="500"/>
      <c r="Q9523" s="498" t="s">
        <v>213</v>
      </c>
      <c r="S9523" s="499"/>
    </row>
    <row r="9524">
      <c r="B9524" s="497"/>
      <c r="H9524" s="500"/>
      <c r="O9524" s="500"/>
      <c r="Q9524" s="498" t="s">
        <v>213</v>
      </c>
      <c r="S9524" s="499"/>
    </row>
    <row r="9525">
      <c r="B9525" s="497"/>
      <c r="H9525" s="500"/>
      <c r="O9525" s="500"/>
      <c r="Q9525" s="498" t="s">
        <v>213</v>
      </c>
      <c r="S9525" s="499"/>
    </row>
    <row r="9526">
      <c r="B9526" s="497"/>
      <c r="H9526" s="500"/>
      <c r="O9526" s="500"/>
      <c r="Q9526" s="498" t="s">
        <v>213</v>
      </c>
      <c r="S9526" s="499"/>
    </row>
    <row r="9527">
      <c r="B9527" s="497"/>
      <c r="H9527" s="500"/>
      <c r="O9527" s="500"/>
      <c r="Q9527" s="498" t="s">
        <v>213</v>
      </c>
      <c r="S9527" s="499"/>
    </row>
    <row r="9528">
      <c r="B9528" s="497"/>
      <c r="H9528" s="500"/>
      <c r="O9528" s="500"/>
      <c r="Q9528" s="498" t="s">
        <v>213</v>
      </c>
      <c r="S9528" s="499"/>
    </row>
    <row r="9529">
      <c r="B9529" s="497"/>
      <c r="H9529" s="500"/>
      <c r="O9529" s="500"/>
      <c r="Q9529" s="498" t="s">
        <v>213</v>
      </c>
      <c r="S9529" s="499"/>
    </row>
    <row r="9530">
      <c r="B9530" s="497"/>
      <c r="H9530" s="500"/>
      <c r="O9530" s="500"/>
      <c r="Q9530" s="498" t="s">
        <v>213</v>
      </c>
      <c r="S9530" s="499"/>
    </row>
    <row r="9531">
      <c r="B9531" s="497"/>
      <c r="H9531" s="500"/>
      <c r="O9531" s="500"/>
      <c r="Q9531" s="498" t="s">
        <v>213</v>
      </c>
      <c r="S9531" s="499"/>
    </row>
    <row r="9532">
      <c r="B9532" s="497"/>
      <c r="H9532" s="500"/>
      <c r="O9532" s="500"/>
      <c r="Q9532" s="498" t="s">
        <v>213</v>
      </c>
      <c r="S9532" s="499"/>
    </row>
    <row r="9533">
      <c r="B9533" s="497"/>
      <c r="H9533" s="500"/>
      <c r="O9533" s="500"/>
      <c r="Q9533" s="498" t="s">
        <v>213</v>
      </c>
      <c r="S9533" s="499"/>
    </row>
    <row r="9534">
      <c r="B9534" s="497"/>
      <c r="H9534" s="500"/>
      <c r="O9534" s="500"/>
      <c r="Q9534" s="498" t="s">
        <v>213</v>
      </c>
      <c r="S9534" s="499"/>
    </row>
    <row r="9535">
      <c r="B9535" s="497"/>
      <c r="H9535" s="500"/>
      <c r="O9535" s="500"/>
      <c r="Q9535" s="498" t="s">
        <v>213</v>
      </c>
      <c r="S9535" s="499"/>
    </row>
    <row r="9536">
      <c r="B9536" s="497"/>
      <c r="H9536" s="500"/>
      <c r="O9536" s="500"/>
      <c r="Q9536" s="498" t="s">
        <v>213</v>
      </c>
      <c r="S9536" s="499"/>
    </row>
    <row r="9537">
      <c r="B9537" s="497"/>
      <c r="H9537" s="500"/>
      <c r="O9537" s="500"/>
      <c r="Q9537" s="498" t="s">
        <v>213</v>
      </c>
      <c r="S9537" s="499"/>
    </row>
    <row r="9538">
      <c r="B9538" s="497"/>
      <c r="H9538" s="500"/>
      <c r="O9538" s="500"/>
      <c r="Q9538" s="498" t="s">
        <v>213</v>
      </c>
      <c r="S9538" s="499"/>
    </row>
    <row r="9539">
      <c r="B9539" s="497"/>
      <c r="H9539" s="500"/>
      <c r="O9539" s="500"/>
      <c r="Q9539" s="498" t="s">
        <v>213</v>
      </c>
      <c r="S9539" s="499"/>
    </row>
    <row r="9540">
      <c r="B9540" s="497"/>
      <c r="H9540" s="500"/>
      <c r="O9540" s="500"/>
      <c r="Q9540" s="498" t="s">
        <v>213</v>
      </c>
      <c r="S9540" s="499"/>
    </row>
    <row r="9541">
      <c r="B9541" s="497"/>
      <c r="H9541" s="500"/>
      <c r="O9541" s="500"/>
      <c r="Q9541" s="498" t="s">
        <v>213</v>
      </c>
      <c r="S9541" s="499"/>
    </row>
    <row r="9542">
      <c r="B9542" s="497"/>
      <c r="H9542" s="500"/>
      <c r="O9542" s="500"/>
      <c r="Q9542" s="498" t="s">
        <v>213</v>
      </c>
      <c r="S9542" s="499"/>
    </row>
    <row r="9543">
      <c r="B9543" s="497"/>
      <c r="H9543" s="500"/>
      <c r="O9543" s="500"/>
      <c r="Q9543" s="498" t="s">
        <v>213</v>
      </c>
      <c r="S9543" s="499"/>
    </row>
    <row r="9544">
      <c r="B9544" s="497"/>
      <c r="H9544" s="500"/>
      <c r="O9544" s="500"/>
      <c r="Q9544" s="498" t="s">
        <v>213</v>
      </c>
      <c r="S9544" s="499"/>
    </row>
    <row r="9545">
      <c r="B9545" s="497"/>
      <c r="H9545" s="500"/>
      <c r="O9545" s="500"/>
      <c r="Q9545" s="498" t="s">
        <v>213</v>
      </c>
      <c r="S9545" s="499"/>
    </row>
    <row r="9546">
      <c r="B9546" s="497"/>
      <c r="H9546" s="500"/>
      <c r="O9546" s="500"/>
      <c r="Q9546" s="498" t="s">
        <v>213</v>
      </c>
      <c r="S9546" s="499"/>
    </row>
    <row r="9547">
      <c r="B9547" s="497"/>
      <c r="H9547" s="500"/>
      <c r="O9547" s="500"/>
      <c r="Q9547" s="498" t="s">
        <v>213</v>
      </c>
      <c r="S9547" s="499"/>
    </row>
    <row r="9548">
      <c r="B9548" s="497"/>
      <c r="H9548" s="500"/>
      <c r="O9548" s="500"/>
      <c r="Q9548" s="498" t="s">
        <v>213</v>
      </c>
      <c r="S9548" s="499"/>
    </row>
    <row r="9549">
      <c r="B9549" s="497"/>
      <c r="H9549" s="500"/>
      <c r="O9549" s="500"/>
      <c r="Q9549" s="498" t="s">
        <v>213</v>
      </c>
      <c r="S9549" s="499"/>
    </row>
    <row r="9550">
      <c r="B9550" s="497"/>
      <c r="H9550" s="500"/>
      <c r="O9550" s="500"/>
      <c r="Q9550" s="498" t="s">
        <v>213</v>
      </c>
      <c r="S9550" s="499"/>
    </row>
    <row r="9551">
      <c r="B9551" s="497"/>
      <c r="H9551" s="500"/>
      <c r="O9551" s="500"/>
      <c r="Q9551" s="498" t="s">
        <v>213</v>
      </c>
      <c r="S9551" s="499"/>
    </row>
    <row r="9552">
      <c r="B9552" s="497"/>
      <c r="H9552" s="500"/>
      <c r="O9552" s="500"/>
      <c r="Q9552" s="498" t="s">
        <v>213</v>
      </c>
      <c r="S9552" s="499"/>
    </row>
    <row r="9553">
      <c r="B9553" s="497"/>
      <c r="H9553" s="500"/>
      <c r="O9553" s="500"/>
      <c r="Q9553" s="498" t="s">
        <v>213</v>
      </c>
      <c r="S9553" s="499"/>
    </row>
    <row r="9554">
      <c r="B9554" s="497"/>
      <c r="H9554" s="500"/>
      <c r="O9554" s="500"/>
      <c r="Q9554" s="498" t="s">
        <v>213</v>
      </c>
      <c r="S9554" s="499"/>
    </row>
    <row r="9555">
      <c r="B9555" s="497"/>
      <c r="H9555" s="500"/>
      <c r="O9555" s="500"/>
      <c r="Q9555" s="498" t="s">
        <v>213</v>
      </c>
      <c r="S9555" s="499"/>
    </row>
    <row r="9556">
      <c r="B9556" s="497"/>
      <c r="H9556" s="500"/>
      <c r="O9556" s="500"/>
      <c r="Q9556" s="498" t="s">
        <v>213</v>
      </c>
      <c r="S9556" s="499"/>
    </row>
    <row r="9557">
      <c r="B9557" s="497"/>
      <c r="H9557" s="500"/>
      <c r="O9557" s="500"/>
      <c r="Q9557" s="498" t="s">
        <v>213</v>
      </c>
      <c r="S9557" s="499"/>
    </row>
    <row r="9558">
      <c r="B9558" s="497"/>
      <c r="H9558" s="500"/>
      <c r="O9558" s="500"/>
      <c r="Q9558" s="498" t="s">
        <v>213</v>
      </c>
      <c r="S9558" s="499"/>
    </row>
    <row r="9559">
      <c r="B9559" s="497"/>
      <c r="H9559" s="500"/>
      <c r="O9559" s="500"/>
      <c r="Q9559" s="498" t="s">
        <v>213</v>
      </c>
      <c r="S9559" s="499"/>
    </row>
    <row r="9560">
      <c r="B9560" s="497"/>
      <c r="H9560" s="500"/>
      <c r="O9560" s="500"/>
      <c r="Q9560" s="498" t="s">
        <v>213</v>
      </c>
      <c r="S9560" s="499"/>
    </row>
    <row r="9561">
      <c r="B9561" s="497"/>
      <c r="H9561" s="500"/>
      <c r="O9561" s="500"/>
      <c r="Q9561" s="498" t="s">
        <v>213</v>
      </c>
      <c r="S9561" s="499"/>
    </row>
    <row r="9562">
      <c r="B9562" s="497"/>
      <c r="H9562" s="500"/>
      <c r="O9562" s="500"/>
      <c r="Q9562" s="498" t="s">
        <v>213</v>
      </c>
      <c r="S9562" s="499"/>
    </row>
    <row r="9563">
      <c r="B9563" s="497"/>
      <c r="H9563" s="500"/>
      <c r="O9563" s="500"/>
      <c r="Q9563" s="498" t="s">
        <v>213</v>
      </c>
      <c r="S9563" s="499"/>
    </row>
    <row r="9564">
      <c r="B9564" s="497"/>
      <c r="H9564" s="500"/>
      <c r="O9564" s="500"/>
      <c r="Q9564" s="498" t="s">
        <v>213</v>
      </c>
      <c r="S9564" s="499"/>
    </row>
    <row r="9565">
      <c r="B9565" s="497"/>
      <c r="H9565" s="500"/>
      <c r="O9565" s="500"/>
      <c r="Q9565" s="498" t="s">
        <v>213</v>
      </c>
      <c r="S9565" s="499"/>
    </row>
    <row r="9566">
      <c r="B9566" s="497"/>
      <c r="H9566" s="500"/>
      <c r="O9566" s="500"/>
      <c r="Q9566" s="498" t="s">
        <v>213</v>
      </c>
      <c r="S9566" s="499"/>
    </row>
    <row r="9567">
      <c r="B9567" s="497"/>
      <c r="H9567" s="500"/>
      <c r="O9567" s="500"/>
      <c r="Q9567" s="498" t="s">
        <v>213</v>
      </c>
      <c r="S9567" s="499"/>
    </row>
    <row r="9568">
      <c r="B9568" s="497"/>
      <c r="H9568" s="500"/>
      <c r="O9568" s="500"/>
      <c r="Q9568" s="498" t="s">
        <v>213</v>
      </c>
      <c r="S9568" s="499"/>
    </row>
    <row r="9569">
      <c r="B9569" s="497"/>
      <c r="H9569" s="500"/>
      <c r="O9569" s="500"/>
      <c r="Q9569" s="498" t="s">
        <v>213</v>
      </c>
      <c r="S9569" s="499"/>
    </row>
    <row r="9570">
      <c r="B9570" s="497"/>
      <c r="H9570" s="500"/>
      <c r="O9570" s="500"/>
      <c r="Q9570" s="498" t="s">
        <v>213</v>
      </c>
      <c r="S9570" s="499"/>
    </row>
    <row r="9571">
      <c r="B9571" s="497"/>
      <c r="H9571" s="500"/>
      <c r="O9571" s="500"/>
      <c r="Q9571" s="498" t="s">
        <v>213</v>
      </c>
      <c r="S9571" s="499"/>
    </row>
    <row r="9572">
      <c r="B9572" s="497"/>
      <c r="H9572" s="500"/>
      <c r="O9572" s="500"/>
      <c r="Q9572" s="498" t="s">
        <v>213</v>
      </c>
      <c r="S9572" s="499"/>
    </row>
    <row r="9573">
      <c r="B9573" s="497"/>
      <c r="H9573" s="500"/>
      <c r="O9573" s="500"/>
      <c r="Q9573" s="498" t="s">
        <v>213</v>
      </c>
      <c r="S9573" s="499"/>
    </row>
    <row r="9574">
      <c r="B9574" s="497"/>
      <c r="H9574" s="500"/>
      <c r="O9574" s="500"/>
      <c r="Q9574" s="498" t="s">
        <v>213</v>
      </c>
      <c r="S9574" s="499"/>
    </row>
    <row r="9575">
      <c r="B9575" s="497"/>
      <c r="H9575" s="500"/>
      <c r="O9575" s="500"/>
      <c r="Q9575" s="498" t="s">
        <v>213</v>
      </c>
      <c r="S9575" s="499"/>
    </row>
    <row r="9576">
      <c r="B9576" s="497"/>
      <c r="H9576" s="500"/>
      <c r="O9576" s="500"/>
      <c r="Q9576" s="498" t="s">
        <v>213</v>
      </c>
      <c r="S9576" s="499"/>
    </row>
    <row r="9577">
      <c r="B9577" s="497"/>
      <c r="H9577" s="500"/>
      <c r="O9577" s="500"/>
      <c r="Q9577" s="498" t="s">
        <v>213</v>
      </c>
      <c r="S9577" s="499"/>
    </row>
    <row r="9578">
      <c r="B9578" s="497"/>
      <c r="H9578" s="500"/>
      <c r="O9578" s="500"/>
      <c r="Q9578" s="498" t="s">
        <v>213</v>
      </c>
      <c r="S9578" s="499"/>
    </row>
    <row r="9579">
      <c r="B9579" s="497"/>
      <c r="H9579" s="500"/>
      <c r="O9579" s="500"/>
      <c r="Q9579" s="498" t="s">
        <v>213</v>
      </c>
      <c r="S9579" s="499"/>
    </row>
    <row r="9580">
      <c r="B9580" s="497"/>
      <c r="H9580" s="500"/>
      <c r="O9580" s="500"/>
      <c r="Q9580" s="498" t="s">
        <v>213</v>
      </c>
      <c r="S9580" s="499"/>
    </row>
    <row r="9581">
      <c r="B9581" s="497"/>
      <c r="H9581" s="500"/>
      <c r="O9581" s="500"/>
      <c r="Q9581" s="498" t="s">
        <v>213</v>
      </c>
      <c r="S9581" s="499"/>
    </row>
    <row r="9582">
      <c r="B9582" s="497"/>
      <c r="H9582" s="500"/>
      <c r="O9582" s="500"/>
      <c r="Q9582" s="498" t="s">
        <v>213</v>
      </c>
      <c r="S9582" s="499"/>
    </row>
    <row r="9583">
      <c r="B9583" s="497"/>
      <c r="H9583" s="500"/>
      <c r="O9583" s="500"/>
      <c r="Q9583" s="498" t="s">
        <v>213</v>
      </c>
      <c r="S9583" s="499"/>
    </row>
    <row r="9584">
      <c r="B9584" s="497"/>
      <c r="H9584" s="500"/>
      <c r="O9584" s="500"/>
      <c r="Q9584" s="498" t="s">
        <v>213</v>
      </c>
      <c r="S9584" s="499"/>
    </row>
    <row r="9585">
      <c r="B9585" s="497"/>
      <c r="H9585" s="500"/>
      <c r="O9585" s="500"/>
      <c r="Q9585" s="498" t="s">
        <v>213</v>
      </c>
      <c r="S9585" s="499"/>
    </row>
    <row r="9586">
      <c r="B9586" s="497"/>
      <c r="H9586" s="500"/>
      <c r="O9586" s="500"/>
      <c r="Q9586" s="498" t="s">
        <v>213</v>
      </c>
      <c r="S9586" s="499"/>
    </row>
    <row r="9587">
      <c r="B9587" s="497"/>
      <c r="H9587" s="500"/>
      <c r="O9587" s="500"/>
      <c r="Q9587" s="498" t="s">
        <v>213</v>
      </c>
      <c r="S9587" s="499"/>
    </row>
    <row r="9588">
      <c r="B9588" s="497"/>
      <c r="H9588" s="500"/>
      <c r="O9588" s="500"/>
      <c r="Q9588" s="498" t="s">
        <v>213</v>
      </c>
      <c r="S9588" s="499"/>
    </row>
    <row r="9589">
      <c r="B9589" s="497"/>
      <c r="H9589" s="500"/>
      <c r="O9589" s="500"/>
      <c r="Q9589" s="498" t="s">
        <v>213</v>
      </c>
      <c r="S9589" s="499"/>
    </row>
    <row r="9590">
      <c r="B9590" s="497"/>
      <c r="H9590" s="500"/>
      <c r="O9590" s="500"/>
      <c r="Q9590" s="498" t="s">
        <v>213</v>
      </c>
      <c r="S9590" s="499"/>
    </row>
    <row r="9591">
      <c r="B9591" s="497"/>
      <c r="H9591" s="500"/>
      <c r="O9591" s="500"/>
      <c r="Q9591" s="498" t="s">
        <v>213</v>
      </c>
      <c r="S9591" s="499"/>
    </row>
    <row r="9592">
      <c r="B9592" s="497"/>
      <c r="H9592" s="500"/>
      <c r="O9592" s="500"/>
      <c r="Q9592" s="498" t="s">
        <v>213</v>
      </c>
      <c r="S9592" s="499"/>
    </row>
    <row r="9593">
      <c r="B9593" s="497"/>
      <c r="H9593" s="500"/>
      <c r="O9593" s="500"/>
      <c r="Q9593" s="498" t="s">
        <v>213</v>
      </c>
      <c r="S9593" s="499"/>
    </row>
    <row r="9594">
      <c r="B9594" s="497"/>
      <c r="H9594" s="500"/>
      <c r="O9594" s="500"/>
      <c r="Q9594" s="498" t="s">
        <v>213</v>
      </c>
      <c r="S9594" s="499"/>
    </row>
    <row r="9595">
      <c r="B9595" s="497"/>
      <c r="H9595" s="500"/>
      <c r="O9595" s="500"/>
      <c r="Q9595" s="498" t="s">
        <v>213</v>
      </c>
      <c r="S9595" s="499"/>
    </row>
    <row r="9596">
      <c r="B9596" s="497"/>
      <c r="H9596" s="500"/>
      <c r="O9596" s="500"/>
      <c r="Q9596" s="498" t="s">
        <v>213</v>
      </c>
      <c r="S9596" s="499"/>
    </row>
    <row r="9597">
      <c r="B9597" s="497"/>
      <c r="H9597" s="500"/>
      <c r="O9597" s="500"/>
      <c r="Q9597" s="498" t="s">
        <v>213</v>
      </c>
      <c r="S9597" s="499"/>
    </row>
    <row r="9598">
      <c r="B9598" s="497"/>
      <c r="H9598" s="500"/>
      <c r="O9598" s="500"/>
      <c r="Q9598" s="498" t="s">
        <v>213</v>
      </c>
      <c r="S9598" s="499"/>
    </row>
    <row r="9599">
      <c r="B9599" s="497"/>
      <c r="H9599" s="500"/>
      <c r="O9599" s="500"/>
      <c r="Q9599" s="498" t="s">
        <v>213</v>
      </c>
      <c r="S9599" s="499"/>
    </row>
    <row r="9600">
      <c r="B9600" s="497"/>
      <c r="H9600" s="500"/>
      <c r="O9600" s="500"/>
      <c r="Q9600" s="498" t="s">
        <v>213</v>
      </c>
      <c r="S9600" s="499"/>
    </row>
    <row r="9601">
      <c r="B9601" s="497"/>
      <c r="H9601" s="500"/>
      <c r="O9601" s="500"/>
      <c r="Q9601" s="498" t="s">
        <v>213</v>
      </c>
      <c r="S9601" s="499"/>
    </row>
    <row r="9602">
      <c r="B9602" s="497"/>
      <c r="H9602" s="500"/>
      <c r="O9602" s="500"/>
      <c r="Q9602" s="498" t="s">
        <v>213</v>
      </c>
      <c r="S9602" s="499"/>
    </row>
    <row r="9603">
      <c r="B9603" s="497"/>
      <c r="H9603" s="500"/>
      <c r="O9603" s="500"/>
      <c r="Q9603" s="498" t="s">
        <v>213</v>
      </c>
      <c r="S9603" s="499"/>
    </row>
    <row r="9604">
      <c r="B9604" s="497"/>
      <c r="H9604" s="500"/>
      <c r="O9604" s="500"/>
      <c r="Q9604" s="498" t="s">
        <v>213</v>
      </c>
      <c r="S9604" s="499"/>
    </row>
    <row r="9605">
      <c r="B9605" s="497"/>
      <c r="H9605" s="500"/>
      <c r="O9605" s="500"/>
      <c r="Q9605" s="498" t="s">
        <v>213</v>
      </c>
      <c r="S9605" s="499"/>
    </row>
    <row r="9606">
      <c r="B9606" s="497"/>
      <c r="H9606" s="500"/>
      <c r="O9606" s="500"/>
      <c r="Q9606" s="498" t="s">
        <v>213</v>
      </c>
      <c r="S9606" s="499"/>
    </row>
    <row r="9607">
      <c r="B9607" s="497"/>
      <c r="H9607" s="500"/>
      <c r="O9607" s="500"/>
      <c r="Q9607" s="498" t="s">
        <v>213</v>
      </c>
      <c r="S9607" s="499"/>
    </row>
    <row r="9608">
      <c r="B9608" s="497"/>
      <c r="H9608" s="500"/>
      <c r="O9608" s="500"/>
      <c r="Q9608" s="498" t="s">
        <v>213</v>
      </c>
      <c r="S9608" s="499"/>
    </row>
    <row r="9609">
      <c r="B9609" s="497"/>
      <c r="H9609" s="500"/>
      <c r="O9609" s="500"/>
      <c r="Q9609" s="498" t="s">
        <v>213</v>
      </c>
      <c r="S9609" s="499"/>
    </row>
    <row r="9610">
      <c r="B9610" s="497"/>
      <c r="H9610" s="500"/>
      <c r="O9610" s="500"/>
      <c r="Q9610" s="498" t="s">
        <v>213</v>
      </c>
      <c r="S9610" s="499"/>
    </row>
    <row r="9611">
      <c r="B9611" s="497"/>
      <c r="H9611" s="500"/>
      <c r="O9611" s="500"/>
      <c r="Q9611" s="498" t="s">
        <v>213</v>
      </c>
      <c r="S9611" s="499"/>
    </row>
    <row r="9612">
      <c r="B9612" s="497"/>
      <c r="H9612" s="500"/>
      <c r="O9612" s="500"/>
      <c r="Q9612" s="498" t="s">
        <v>213</v>
      </c>
      <c r="S9612" s="499"/>
    </row>
    <row r="9613">
      <c r="B9613" s="497"/>
      <c r="H9613" s="500"/>
      <c r="O9613" s="500"/>
      <c r="Q9613" s="498" t="s">
        <v>213</v>
      </c>
      <c r="S9613" s="499"/>
    </row>
    <row r="9614">
      <c r="B9614" s="497"/>
      <c r="H9614" s="500"/>
      <c r="O9614" s="500"/>
      <c r="Q9614" s="498" t="s">
        <v>213</v>
      </c>
      <c r="S9614" s="499"/>
    </row>
    <row r="9615">
      <c r="B9615" s="497"/>
      <c r="H9615" s="500"/>
      <c r="O9615" s="500"/>
      <c r="Q9615" s="498" t="s">
        <v>213</v>
      </c>
      <c r="S9615" s="499"/>
    </row>
    <row r="9616">
      <c r="B9616" s="497"/>
      <c r="H9616" s="500"/>
      <c r="O9616" s="500"/>
      <c r="Q9616" s="498" t="s">
        <v>213</v>
      </c>
      <c r="S9616" s="499"/>
    </row>
    <row r="9617">
      <c r="B9617" s="497"/>
      <c r="H9617" s="500"/>
      <c r="O9617" s="500"/>
      <c r="Q9617" s="498" t="s">
        <v>213</v>
      </c>
      <c r="S9617" s="499"/>
    </row>
    <row r="9618">
      <c r="B9618" s="497"/>
      <c r="H9618" s="500"/>
      <c r="O9618" s="500"/>
      <c r="Q9618" s="498" t="s">
        <v>213</v>
      </c>
      <c r="S9618" s="499"/>
    </row>
    <row r="9619">
      <c r="B9619" s="497"/>
      <c r="H9619" s="500"/>
      <c r="O9619" s="500"/>
      <c r="Q9619" s="498" t="s">
        <v>213</v>
      </c>
      <c r="S9619" s="499"/>
    </row>
    <row r="9620">
      <c r="B9620" s="497"/>
      <c r="H9620" s="500"/>
      <c r="O9620" s="500"/>
      <c r="Q9620" s="498" t="s">
        <v>213</v>
      </c>
      <c r="S9620" s="499"/>
    </row>
    <row r="9621">
      <c r="B9621" s="497"/>
      <c r="H9621" s="500"/>
      <c r="O9621" s="500"/>
      <c r="Q9621" s="498" t="s">
        <v>213</v>
      </c>
      <c r="S9621" s="499"/>
    </row>
    <row r="9622">
      <c r="B9622" s="497"/>
      <c r="H9622" s="500"/>
      <c r="O9622" s="500"/>
      <c r="Q9622" s="498" t="s">
        <v>213</v>
      </c>
      <c r="S9622" s="499"/>
    </row>
    <row r="9623">
      <c r="B9623" s="497"/>
      <c r="H9623" s="500"/>
      <c r="O9623" s="500"/>
      <c r="Q9623" s="498" t="s">
        <v>213</v>
      </c>
      <c r="S9623" s="499"/>
    </row>
    <row r="9624">
      <c r="B9624" s="497"/>
      <c r="H9624" s="500"/>
      <c r="O9624" s="500"/>
      <c r="Q9624" s="498" t="s">
        <v>213</v>
      </c>
      <c r="S9624" s="499"/>
    </row>
    <row r="9625">
      <c r="B9625" s="497"/>
      <c r="H9625" s="500"/>
      <c r="O9625" s="500"/>
      <c r="Q9625" s="498" t="s">
        <v>213</v>
      </c>
      <c r="S9625" s="499"/>
    </row>
    <row r="9626">
      <c r="B9626" s="497"/>
      <c r="H9626" s="500"/>
      <c r="O9626" s="500"/>
      <c r="Q9626" s="498" t="s">
        <v>213</v>
      </c>
      <c r="S9626" s="499"/>
    </row>
    <row r="9627">
      <c r="B9627" s="497"/>
      <c r="H9627" s="500"/>
      <c r="O9627" s="500"/>
      <c r="Q9627" s="498" t="s">
        <v>213</v>
      </c>
      <c r="S9627" s="499"/>
    </row>
    <row r="9628">
      <c r="B9628" s="497"/>
      <c r="H9628" s="500"/>
      <c r="O9628" s="500"/>
      <c r="Q9628" s="498" t="s">
        <v>213</v>
      </c>
      <c r="S9628" s="499"/>
    </row>
    <row r="9629">
      <c r="B9629" s="497"/>
      <c r="H9629" s="500"/>
      <c r="O9629" s="500"/>
      <c r="Q9629" s="498" t="s">
        <v>213</v>
      </c>
      <c r="S9629" s="499"/>
    </row>
    <row r="9630">
      <c r="B9630" s="497"/>
      <c r="H9630" s="500"/>
      <c r="O9630" s="500"/>
      <c r="Q9630" s="498" t="s">
        <v>213</v>
      </c>
      <c r="S9630" s="499"/>
    </row>
    <row r="9631">
      <c r="B9631" s="497"/>
      <c r="H9631" s="500"/>
      <c r="O9631" s="500"/>
      <c r="Q9631" s="498" t="s">
        <v>213</v>
      </c>
      <c r="S9631" s="499"/>
    </row>
    <row r="9632">
      <c r="B9632" s="497"/>
      <c r="H9632" s="500"/>
      <c r="O9632" s="500"/>
      <c r="Q9632" s="498" t="s">
        <v>213</v>
      </c>
      <c r="S9632" s="499"/>
    </row>
    <row r="9633">
      <c r="B9633" s="497"/>
      <c r="H9633" s="500"/>
      <c r="O9633" s="500"/>
      <c r="Q9633" s="498" t="s">
        <v>213</v>
      </c>
      <c r="S9633" s="499"/>
    </row>
    <row r="9634">
      <c r="B9634" s="497"/>
      <c r="H9634" s="500"/>
      <c r="O9634" s="500"/>
      <c r="Q9634" s="498" t="s">
        <v>213</v>
      </c>
      <c r="S9634" s="499"/>
    </row>
    <row r="9635">
      <c r="B9635" s="497"/>
      <c r="H9635" s="500"/>
      <c r="O9635" s="500"/>
      <c r="Q9635" s="498" t="s">
        <v>213</v>
      </c>
      <c r="S9635" s="499"/>
    </row>
    <row r="9636">
      <c r="B9636" s="497"/>
      <c r="H9636" s="500"/>
      <c r="O9636" s="500"/>
      <c r="Q9636" s="498" t="s">
        <v>213</v>
      </c>
      <c r="S9636" s="499"/>
    </row>
    <row r="9637">
      <c r="B9637" s="497"/>
      <c r="H9637" s="500"/>
      <c r="O9637" s="500"/>
      <c r="Q9637" s="498" t="s">
        <v>213</v>
      </c>
      <c r="S9637" s="499"/>
    </row>
    <row r="9638">
      <c r="B9638" s="497"/>
      <c r="H9638" s="500"/>
      <c r="O9638" s="500"/>
      <c r="Q9638" s="498" t="s">
        <v>213</v>
      </c>
      <c r="S9638" s="499"/>
    </row>
    <row r="9639">
      <c r="B9639" s="497"/>
      <c r="H9639" s="500"/>
      <c r="O9639" s="500"/>
      <c r="Q9639" s="498" t="s">
        <v>213</v>
      </c>
      <c r="S9639" s="499"/>
    </row>
    <row r="9640">
      <c r="B9640" s="497"/>
      <c r="H9640" s="500"/>
      <c r="O9640" s="500"/>
      <c r="Q9640" s="498" t="s">
        <v>213</v>
      </c>
      <c r="S9640" s="499"/>
    </row>
    <row r="9641">
      <c r="B9641" s="497"/>
      <c r="H9641" s="500"/>
      <c r="O9641" s="500"/>
      <c r="Q9641" s="498" t="s">
        <v>213</v>
      </c>
      <c r="S9641" s="499"/>
    </row>
    <row r="9642">
      <c r="B9642" s="497"/>
      <c r="H9642" s="500"/>
      <c r="O9642" s="500"/>
      <c r="Q9642" s="498" t="s">
        <v>213</v>
      </c>
      <c r="S9642" s="499"/>
    </row>
    <row r="9643">
      <c r="B9643" s="497"/>
      <c r="H9643" s="500"/>
      <c r="O9643" s="500"/>
      <c r="Q9643" s="498" t="s">
        <v>213</v>
      </c>
      <c r="S9643" s="499"/>
    </row>
    <row r="9644">
      <c r="B9644" s="497"/>
      <c r="H9644" s="500"/>
      <c r="O9644" s="500"/>
      <c r="Q9644" s="498" t="s">
        <v>213</v>
      </c>
      <c r="S9644" s="499"/>
    </row>
    <row r="9645">
      <c r="B9645" s="497"/>
      <c r="H9645" s="500"/>
      <c r="O9645" s="500"/>
      <c r="Q9645" s="498" t="s">
        <v>213</v>
      </c>
      <c r="S9645" s="499"/>
    </row>
    <row r="9646">
      <c r="B9646" s="497"/>
      <c r="H9646" s="500"/>
      <c r="O9646" s="500"/>
      <c r="Q9646" s="498" t="s">
        <v>213</v>
      </c>
      <c r="S9646" s="499"/>
    </row>
    <row r="9647">
      <c r="B9647" s="497"/>
      <c r="H9647" s="500"/>
      <c r="O9647" s="500"/>
      <c r="Q9647" s="498" t="s">
        <v>213</v>
      </c>
      <c r="S9647" s="499"/>
    </row>
    <row r="9648">
      <c r="B9648" s="497"/>
      <c r="H9648" s="500"/>
      <c r="O9648" s="500"/>
      <c r="Q9648" s="498" t="s">
        <v>213</v>
      </c>
      <c r="S9648" s="499"/>
    </row>
    <row r="9649">
      <c r="B9649" s="497"/>
      <c r="H9649" s="500"/>
      <c r="O9649" s="500"/>
      <c r="Q9649" s="498" t="s">
        <v>213</v>
      </c>
      <c r="S9649" s="499"/>
    </row>
    <row r="9650">
      <c r="B9650" s="497"/>
      <c r="H9650" s="500"/>
      <c r="O9650" s="500"/>
      <c r="Q9650" s="498" t="s">
        <v>213</v>
      </c>
      <c r="S9650" s="499"/>
    </row>
    <row r="9651">
      <c r="B9651" s="497"/>
      <c r="H9651" s="500"/>
      <c r="O9651" s="500"/>
      <c r="Q9651" s="498" t="s">
        <v>213</v>
      </c>
      <c r="S9651" s="499"/>
    </row>
    <row r="9652">
      <c r="B9652" s="497"/>
      <c r="H9652" s="500"/>
      <c r="O9652" s="500"/>
      <c r="Q9652" s="498" t="s">
        <v>213</v>
      </c>
      <c r="S9652" s="499"/>
    </row>
    <row r="9653">
      <c r="B9653" s="497"/>
      <c r="H9653" s="500"/>
      <c r="O9653" s="500"/>
      <c r="Q9653" s="498" t="s">
        <v>213</v>
      </c>
      <c r="S9653" s="499"/>
    </row>
    <row r="9654">
      <c r="B9654" s="497"/>
      <c r="H9654" s="500"/>
      <c r="O9654" s="500"/>
      <c r="Q9654" s="498" t="s">
        <v>213</v>
      </c>
      <c r="S9654" s="499"/>
    </row>
    <row r="9655">
      <c r="B9655" s="497"/>
      <c r="H9655" s="500"/>
      <c r="O9655" s="500"/>
      <c r="Q9655" s="498" t="s">
        <v>213</v>
      </c>
      <c r="S9655" s="499"/>
    </row>
    <row r="9656">
      <c r="B9656" s="497"/>
      <c r="H9656" s="500"/>
      <c r="O9656" s="500"/>
      <c r="Q9656" s="498" t="s">
        <v>213</v>
      </c>
      <c r="S9656" s="499"/>
    </row>
    <row r="9657">
      <c r="B9657" s="497"/>
      <c r="H9657" s="500"/>
      <c r="O9657" s="500"/>
      <c r="Q9657" s="498" t="s">
        <v>213</v>
      </c>
      <c r="S9657" s="499"/>
    </row>
    <row r="9658">
      <c r="B9658" s="497"/>
      <c r="H9658" s="500"/>
      <c r="O9658" s="500"/>
      <c r="Q9658" s="498" t="s">
        <v>213</v>
      </c>
      <c r="S9658" s="499"/>
    </row>
    <row r="9659">
      <c r="B9659" s="497"/>
      <c r="H9659" s="500"/>
      <c r="O9659" s="500"/>
      <c r="Q9659" s="498" t="s">
        <v>213</v>
      </c>
      <c r="S9659" s="499"/>
    </row>
    <row r="9660">
      <c r="B9660" s="497"/>
      <c r="H9660" s="500"/>
      <c r="O9660" s="500"/>
      <c r="Q9660" s="498" t="s">
        <v>213</v>
      </c>
      <c r="S9660" s="499"/>
    </row>
    <row r="9661">
      <c r="B9661" s="497"/>
      <c r="H9661" s="500"/>
      <c r="O9661" s="500"/>
      <c r="Q9661" s="498" t="s">
        <v>213</v>
      </c>
      <c r="S9661" s="499"/>
    </row>
    <row r="9662">
      <c r="B9662" s="497"/>
      <c r="H9662" s="500"/>
      <c r="O9662" s="500"/>
      <c r="Q9662" s="498" t="s">
        <v>213</v>
      </c>
      <c r="S9662" s="499"/>
    </row>
    <row r="9663">
      <c r="B9663" s="497"/>
      <c r="H9663" s="500"/>
      <c r="O9663" s="500"/>
      <c r="Q9663" s="498" t="s">
        <v>213</v>
      </c>
      <c r="S9663" s="499"/>
    </row>
    <row r="9664">
      <c r="B9664" s="497"/>
      <c r="H9664" s="500"/>
      <c r="O9664" s="500"/>
      <c r="Q9664" s="498" t="s">
        <v>213</v>
      </c>
      <c r="S9664" s="499"/>
    </row>
    <row r="9665">
      <c r="B9665" s="497"/>
      <c r="H9665" s="500"/>
      <c r="O9665" s="500"/>
      <c r="Q9665" s="498" t="s">
        <v>213</v>
      </c>
      <c r="S9665" s="499"/>
    </row>
    <row r="9666">
      <c r="B9666" s="497"/>
      <c r="H9666" s="500"/>
      <c r="O9666" s="500"/>
      <c r="Q9666" s="498" t="s">
        <v>213</v>
      </c>
      <c r="S9666" s="499"/>
    </row>
    <row r="9667">
      <c r="B9667" s="497"/>
      <c r="H9667" s="500"/>
      <c r="O9667" s="500"/>
      <c r="Q9667" s="498" t="s">
        <v>213</v>
      </c>
      <c r="S9667" s="499"/>
    </row>
    <row r="9668">
      <c r="B9668" s="497"/>
      <c r="H9668" s="500"/>
      <c r="O9668" s="500"/>
      <c r="Q9668" s="498" t="s">
        <v>213</v>
      </c>
      <c r="S9668" s="499"/>
    </row>
    <row r="9669">
      <c r="B9669" s="497"/>
      <c r="H9669" s="500"/>
      <c r="O9669" s="500"/>
      <c r="Q9669" s="498" t="s">
        <v>213</v>
      </c>
      <c r="S9669" s="499"/>
    </row>
    <row r="9670">
      <c r="B9670" s="497"/>
      <c r="H9670" s="500"/>
      <c r="O9670" s="500"/>
      <c r="Q9670" s="498" t="s">
        <v>213</v>
      </c>
      <c r="S9670" s="499"/>
    </row>
    <row r="9671">
      <c r="B9671" s="497"/>
      <c r="H9671" s="500"/>
      <c r="O9671" s="500"/>
      <c r="Q9671" s="498" t="s">
        <v>213</v>
      </c>
      <c r="S9671" s="499"/>
    </row>
    <row r="9672">
      <c r="B9672" s="497"/>
      <c r="H9672" s="500"/>
      <c r="O9672" s="500"/>
      <c r="Q9672" s="498" t="s">
        <v>213</v>
      </c>
      <c r="S9672" s="499"/>
    </row>
    <row r="9673">
      <c r="B9673" s="497"/>
      <c r="H9673" s="500"/>
      <c r="O9673" s="500"/>
      <c r="Q9673" s="498" t="s">
        <v>213</v>
      </c>
      <c r="S9673" s="499"/>
    </row>
    <row r="9674">
      <c r="B9674" s="497"/>
      <c r="H9674" s="500"/>
      <c r="O9674" s="500"/>
      <c r="Q9674" s="498" t="s">
        <v>213</v>
      </c>
      <c r="S9674" s="499"/>
    </row>
    <row r="9675">
      <c r="B9675" s="497"/>
      <c r="H9675" s="500"/>
      <c r="O9675" s="500"/>
      <c r="Q9675" s="498" t="s">
        <v>213</v>
      </c>
      <c r="S9675" s="499"/>
    </row>
    <row r="9676">
      <c r="B9676" s="497"/>
      <c r="H9676" s="500"/>
      <c r="O9676" s="500"/>
      <c r="Q9676" s="498" t="s">
        <v>213</v>
      </c>
      <c r="S9676" s="499"/>
    </row>
    <row r="9677">
      <c r="B9677" s="497"/>
      <c r="H9677" s="500"/>
      <c r="O9677" s="500"/>
      <c r="Q9677" s="498" t="s">
        <v>213</v>
      </c>
      <c r="S9677" s="499"/>
    </row>
    <row r="9678">
      <c r="B9678" s="497"/>
      <c r="H9678" s="500"/>
      <c r="O9678" s="500"/>
      <c r="Q9678" s="498" t="s">
        <v>213</v>
      </c>
      <c r="S9678" s="499"/>
    </row>
    <row r="9679">
      <c r="B9679" s="497"/>
      <c r="H9679" s="500"/>
      <c r="O9679" s="500"/>
      <c r="Q9679" s="498" t="s">
        <v>213</v>
      </c>
      <c r="S9679" s="499"/>
    </row>
    <row r="9680">
      <c r="B9680" s="497"/>
      <c r="H9680" s="500"/>
      <c r="O9680" s="500"/>
      <c r="Q9680" s="498" t="s">
        <v>213</v>
      </c>
      <c r="S9680" s="499"/>
    </row>
    <row r="9681">
      <c r="B9681" s="497"/>
      <c r="H9681" s="500"/>
      <c r="O9681" s="500"/>
      <c r="Q9681" s="498" t="s">
        <v>213</v>
      </c>
      <c r="S9681" s="499"/>
    </row>
    <row r="9682">
      <c r="B9682" s="497"/>
      <c r="H9682" s="500"/>
      <c r="O9682" s="500"/>
      <c r="Q9682" s="498" t="s">
        <v>213</v>
      </c>
      <c r="S9682" s="499"/>
    </row>
    <row r="9683">
      <c r="B9683" s="497"/>
      <c r="H9683" s="500"/>
      <c r="O9683" s="500"/>
      <c r="Q9683" s="498" t="s">
        <v>213</v>
      </c>
      <c r="S9683" s="499"/>
    </row>
    <row r="9684">
      <c r="B9684" s="497"/>
      <c r="H9684" s="500"/>
      <c r="O9684" s="500"/>
      <c r="Q9684" s="498" t="s">
        <v>213</v>
      </c>
      <c r="S9684" s="499"/>
    </row>
    <row r="9685">
      <c r="B9685" s="497"/>
      <c r="H9685" s="500"/>
      <c r="O9685" s="500"/>
      <c r="Q9685" s="498" t="s">
        <v>213</v>
      </c>
      <c r="S9685" s="499"/>
    </row>
    <row r="9686">
      <c r="B9686" s="497"/>
      <c r="H9686" s="500"/>
      <c r="O9686" s="500"/>
      <c r="Q9686" s="498" t="s">
        <v>213</v>
      </c>
      <c r="S9686" s="499"/>
    </row>
    <row r="9687">
      <c r="B9687" s="497"/>
      <c r="H9687" s="500"/>
      <c r="O9687" s="500"/>
      <c r="Q9687" s="498" t="s">
        <v>213</v>
      </c>
      <c r="S9687" s="499"/>
    </row>
    <row r="9688">
      <c r="B9688" s="497"/>
      <c r="H9688" s="500"/>
      <c r="O9688" s="500"/>
      <c r="Q9688" s="498" t="s">
        <v>213</v>
      </c>
      <c r="S9688" s="499"/>
    </row>
    <row r="9689">
      <c r="B9689" s="497"/>
      <c r="H9689" s="500"/>
      <c r="O9689" s="500"/>
      <c r="Q9689" s="498" t="s">
        <v>213</v>
      </c>
      <c r="S9689" s="499"/>
    </row>
    <row r="9690">
      <c r="B9690" s="497"/>
      <c r="H9690" s="500"/>
      <c r="O9690" s="500"/>
      <c r="Q9690" s="498" t="s">
        <v>213</v>
      </c>
      <c r="S9690" s="499"/>
    </row>
    <row r="9691">
      <c r="B9691" s="497"/>
      <c r="H9691" s="500"/>
      <c r="O9691" s="500"/>
      <c r="Q9691" s="498" t="s">
        <v>213</v>
      </c>
      <c r="S9691" s="499"/>
    </row>
    <row r="9692">
      <c r="B9692" s="497"/>
      <c r="H9692" s="500"/>
      <c r="O9692" s="500"/>
      <c r="Q9692" s="498" t="s">
        <v>213</v>
      </c>
      <c r="S9692" s="499"/>
    </row>
    <row r="9693">
      <c r="B9693" s="497"/>
      <c r="H9693" s="500"/>
      <c r="O9693" s="500"/>
      <c r="Q9693" s="498" t="s">
        <v>213</v>
      </c>
      <c r="S9693" s="499"/>
    </row>
    <row r="9694">
      <c r="B9694" s="497"/>
      <c r="H9694" s="500"/>
      <c r="O9694" s="500"/>
      <c r="Q9694" s="498" t="s">
        <v>213</v>
      </c>
      <c r="S9694" s="499"/>
    </row>
    <row r="9695">
      <c r="B9695" s="497"/>
      <c r="H9695" s="500"/>
      <c r="O9695" s="500"/>
      <c r="Q9695" s="498" t="s">
        <v>213</v>
      </c>
      <c r="S9695" s="499"/>
    </row>
    <row r="9696">
      <c r="B9696" s="497"/>
      <c r="H9696" s="500"/>
      <c r="O9696" s="500"/>
      <c r="Q9696" s="498" t="s">
        <v>213</v>
      </c>
      <c r="S9696" s="499"/>
    </row>
    <row r="9697">
      <c r="B9697" s="497"/>
      <c r="H9697" s="500"/>
      <c r="O9697" s="500"/>
      <c r="Q9697" s="498" t="s">
        <v>213</v>
      </c>
      <c r="S9697" s="499"/>
    </row>
    <row r="9698">
      <c r="B9698" s="497"/>
      <c r="H9698" s="500"/>
      <c r="O9698" s="500"/>
      <c r="Q9698" s="498" t="s">
        <v>213</v>
      </c>
      <c r="S9698" s="499"/>
    </row>
    <row r="9699">
      <c r="B9699" s="497"/>
      <c r="H9699" s="500"/>
      <c r="O9699" s="500"/>
      <c r="Q9699" s="498" t="s">
        <v>213</v>
      </c>
      <c r="S9699" s="499"/>
    </row>
    <row r="9700">
      <c r="B9700" s="497"/>
      <c r="H9700" s="500"/>
      <c r="O9700" s="500"/>
      <c r="Q9700" s="498" t="s">
        <v>213</v>
      </c>
      <c r="S9700" s="499"/>
    </row>
    <row r="9701">
      <c r="B9701" s="497"/>
      <c r="H9701" s="500"/>
      <c r="O9701" s="500"/>
      <c r="Q9701" s="498" t="s">
        <v>213</v>
      </c>
      <c r="S9701" s="499"/>
    </row>
    <row r="9702">
      <c r="B9702" s="497"/>
      <c r="H9702" s="500"/>
      <c r="O9702" s="500"/>
      <c r="Q9702" s="498" t="s">
        <v>213</v>
      </c>
      <c r="S9702" s="499"/>
    </row>
    <row r="9703">
      <c r="B9703" s="497"/>
      <c r="H9703" s="500"/>
      <c r="O9703" s="500"/>
      <c r="Q9703" s="498" t="s">
        <v>213</v>
      </c>
      <c r="S9703" s="499"/>
    </row>
    <row r="9704">
      <c r="B9704" s="497"/>
      <c r="H9704" s="500"/>
      <c r="O9704" s="500"/>
      <c r="Q9704" s="498" t="s">
        <v>213</v>
      </c>
      <c r="S9704" s="499"/>
    </row>
    <row r="9705">
      <c r="B9705" s="497"/>
      <c r="H9705" s="500"/>
      <c r="O9705" s="500"/>
      <c r="Q9705" s="498" t="s">
        <v>213</v>
      </c>
      <c r="S9705" s="499"/>
    </row>
    <row r="9706">
      <c r="B9706" s="497"/>
      <c r="H9706" s="500"/>
      <c r="O9706" s="500"/>
      <c r="Q9706" s="498" t="s">
        <v>213</v>
      </c>
      <c r="S9706" s="499"/>
    </row>
    <row r="9707">
      <c r="B9707" s="497"/>
      <c r="H9707" s="500"/>
      <c r="O9707" s="500"/>
      <c r="Q9707" s="498" t="s">
        <v>213</v>
      </c>
      <c r="S9707" s="499"/>
    </row>
    <row r="9708">
      <c r="B9708" s="497"/>
      <c r="H9708" s="500"/>
      <c r="O9708" s="500"/>
      <c r="Q9708" s="498" t="s">
        <v>213</v>
      </c>
      <c r="S9708" s="499"/>
    </row>
    <row r="9709">
      <c r="B9709" s="497"/>
      <c r="H9709" s="500"/>
      <c r="O9709" s="500"/>
      <c r="Q9709" s="498" t="s">
        <v>213</v>
      </c>
      <c r="S9709" s="499"/>
    </row>
    <row r="9710">
      <c r="B9710" s="497"/>
      <c r="H9710" s="500"/>
      <c r="O9710" s="500"/>
      <c r="Q9710" s="498" t="s">
        <v>213</v>
      </c>
      <c r="S9710" s="499"/>
    </row>
    <row r="9711">
      <c r="B9711" s="497"/>
      <c r="H9711" s="500"/>
      <c r="O9711" s="500"/>
      <c r="Q9711" s="498" t="s">
        <v>213</v>
      </c>
      <c r="S9711" s="499"/>
    </row>
    <row r="9712">
      <c r="B9712" s="497"/>
      <c r="H9712" s="500"/>
      <c r="O9712" s="500"/>
      <c r="Q9712" s="498" t="s">
        <v>213</v>
      </c>
      <c r="S9712" s="499"/>
    </row>
    <row r="9713">
      <c r="B9713" s="497"/>
      <c r="H9713" s="500"/>
      <c r="O9713" s="500"/>
      <c r="Q9713" s="498" t="s">
        <v>213</v>
      </c>
      <c r="S9713" s="499"/>
    </row>
    <row r="9714">
      <c r="B9714" s="497"/>
      <c r="H9714" s="500"/>
      <c r="O9714" s="500"/>
      <c r="Q9714" s="498" t="s">
        <v>213</v>
      </c>
      <c r="S9714" s="499"/>
    </row>
    <row r="9715">
      <c r="B9715" s="497"/>
      <c r="H9715" s="500"/>
      <c r="O9715" s="500"/>
      <c r="Q9715" s="498" t="s">
        <v>213</v>
      </c>
      <c r="S9715" s="499"/>
    </row>
    <row r="9716">
      <c r="B9716" s="497"/>
      <c r="H9716" s="500"/>
      <c r="O9716" s="500"/>
      <c r="Q9716" s="498" t="s">
        <v>213</v>
      </c>
      <c r="S9716" s="499"/>
    </row>
    <row r="9717">
      <c r="B9717" s="497"/>
      <c r="H9717" s="500"/>
      <c r="O9717" s="500"/>
      <c r="Q9717" s="498" t="s">
        <v>213</v>
      </c>
      <c r="S9717" s="499"/>
    </row>
    <row r="9718">
      <c r="B9718" s="497"/>
      <c r="H9718" s="500"/>
      <c r="O9718" s="500"/>
      <c r="Q9718" s="498" t="s">
        <v>213</v>
      </c>
      <c r="S9718" s="499"/>
    </row>
    <row r="9719">
      <c r="B9719" s="497"/>
      <c r="H9719" s="500"/>
      <c r="O9719" s="500"/>
      <c r="Q9719" s="498" t="s">
        <v>213</v>
      </c>
      <c r="S9719" s="499"/>
    </row>
    <row r="9720">
      <c r="B9720" s="497"/>
      <c r="H9720" s="500"/>
      <c r="O9720" s="500"/>
      <c r="Q9720" s="498" t="s">
        <v>213</v>
      </c>
      <c r="S9720" s="499"/>
    </row>
    <row r="9721">
      <c r="B9721" s="497"/>
      <c r="H9721" s="500"/>
      <c r="O9721" s="500"/>
      <c r="Q9721" s="498" t="s">
        <v>213</v>
      </c>
      <c r="S9721" s="499"/>
    </row>
    <row r="9722">
      <c r="B9722" s="497"/>
      <c r="H9722" s="500"/>
      <c r="O9722" s="500"/>
      <c r="Q9722" s="498" t="s">
        <v>213</v>
      </c>
      <c r="S9722" s="499"/>
    </row>
    <row r="9723">
      <c r="B9723" s="497"/>
      <c r="H9723" s="500"/>
      <c r="O9723" s="500"/>
      <c r="Q9723" s="498" t="s">
        <v>213</v>
      </c>
      <c r="S9723" s="499"/>
    </row>
    <row r="9724">
      <c r="B9724" s="497"/>
      <c r="H9724" s="500"/>
      <c r="O9724" s="500"/>
      <c r="Q9724" s="498" t="s">
        <v>213</v>
      </c>
      <c r="S9724" s="499"/>
    </row>
    <row r="9725">
      <c r="B9725" s="497"/>
      <c r="H9725" s="500"/>
      <c r="O9725" s="500"/>
      <c r="Q9725" s="498" t="s">
        <v>213</v>
      </c>
      <c r="S9725" s="499"/>
    </row>
    <row r="9726">
      <c r="B9726" s="497"/>
      <c r="H9726" s="500"/>
      <c r="O9726" s="500"/>
      <c r="Q9726" s="498" t="s">
        <v>213</v>
      </c>
      <c r="S9726" s="499"/>
    </row>
    <row r="9727">
      <c r="B9727" s="497"/>
      <c r="H9727" s="500"/>
      <c r="O9727" s="500"/>
      <c r="Q9727" s="498" t="s">
        <v>213</v>
      </c>
      <c r="S9727" s="499"/>
    </row>
    <row r="9728">
      <c r="B9728" s="497"/>
      <c r="H9728" s="500"/>
      <c r="O9728" s="500"/>
      <c r="Q9728" s="498" t="s">
        <v>213</v>
      </c>
      <c r="S9728" s="499"/>
    </row>
    <row r="9729">
      <c r="B9729" s="497"/>
      <c r="H9729" s="500"/>
      <c r="O9729" s="500"/>
      <c r="Q9729" s="498" t="s">
        <v>213</v>
      </c>
      <c r="S9729" s="499"/>
    </row>
    <row r="9730">
      <c r="B9730" s="497"/>
      <c r="H9730" s="500"/>
      <c r="O9730" s="500"/>
      <c r="Q9730" s="498" t="s">
        <v>213</v>
      </c>
      <c r="S9730" s="499"/>
    </row>
    <row r="9731">
      <c r="B9731" s="497"/>
      <c r="H9731" s="500"/>
      <c r="O9731" s="500"/>
      <c r="Q9731" s="498" t="s">
        <v>213</v>
      </c>
      <c r="S9731" s="499"/>
    </row>
    <row r="9732">
      <c r="B9732" s="497"/>
      <c r="H9732" s="500"/>
      <c r="O9732" s="500"/>
      <c r="Q9732" s="498" t="s">
        <v>213</v>
      </c>
      <c r="S9732" s="499"/>
    </row>
    <row r="9733">
      <c r="B9733" s="497"/>
      <c r="H9733" s="500"/>
      <c r="O9733" s="500"/>
      <c r="Q9733" s="498" t="s">
        <v>213</v>
      </c>
      <c r="S9733" s="499"/>
    </row>
    <row r="9734">
      <c r="B9734" s="497"/>
      <c r="H9734" s="500"/>
      <c r="O9734" s="500"/>
      <c r="Q9734" s="498" t="s">
        <v>213</v>
      </c>
      <c r="S9734" s="499"/>
    </row>
    <row r="9735">
      <c r="B9735" s="497"/>
      <c r="H9735" s="500"/>
      <c r="O9735" s="500"/>
      <c r="Q9735" s="498" t="s">
        <v>213</v>
      </c>
      <c r="S9735" s="499"/>
    </row>
    <row r="9736">
      <c r="B9736" s="497"/>
      <c r="H9736" s="500"/>
      <c r="O9736" s="500"/>
      <c r="Q9736" s="498" t="s">
        <v>213</v>
      </c>
      <c r="S9736" s="499"/>
    </row>
    <row r="9737">
      <c r="B9737" s="497"/>
      <c r="H9737" s="500"/>
      <c r="O9737" s="500"/>
      <c r="Q9737" s="498" t="s">
        <v>213</v>
      </c>
      <c r="S9737" s="499"/>
    </row>
    <row r="9738">
      <c r="B9738" s="497"/>
      <c r="H9738" s="500"/>
      <c r="O9738" s="500"/>
      <c r="Q9738" s="498" t="s">
        <v>213</v>
      </c>
      <c r="S9738" s="499"/>
    </row>
    <row r="9739">
      <c r="B9739" s="497"/>
      <c r="H9739" s="500"/>
      <c r="O9739" s="500"/>
      <c r="Q9739" s="498" t="s">
        <v>213</v>
      </c>
      <c r="S9739" s="499"/>
    </row>
    <row r="9740">
      <c r="B9740" s="497"/>
      <c r="H9740" s="500"/>
      <c r="O9740" s="500"/>
      <c r="Q9740" s="498" t="s">
        <v>213</v>
      </c>
      <c r="S9740" s="499"/>
    </row>
    <row r="9741">
      <c r="B9741" s="497"/>
      <c r="H9741" s="500"/>
      <c r="O9741" s="500"/>
      <c r="Q9741" s="498" t="s">
        <v>213</v>
      </c>
      <c r="S9741" s="499"/>
    </row>
    <row r="9742">
      <c r="B9742" s="497"/>
      <c r="H9742" s="500"/>
      <c r="O9742" s="500"/>
      <c r="Q9742" s="498" t="s">
        <v>213</v>
      </c>
      <c r="S9742" s="499"/>
    </row>
    <row r="9743">
      <c r="B9743" s="497"/>
      <c r="H9743" s="500"/>
      <c r="O9743" s="500"/>
      <c r="Q9743" s="498" t="s">
        <v>213</v>
      </c>
      <c r="S9743" s="499"/>
    </row>
    <row r="9744">
      <c r="B9744" s="497"/>
      <c r="H9744" s="500"/>
      <c r="O9744" s="500"/>
      <c r="Q9744" s="498" t="s">
        <v>213</v>
      </c>
      <c r="S9744" s="499"/>
    </row>
    <row r="9745">
      <c r="B9745" s="497"/>
      <c r="H9745" s="500"/>
      <c r="O9745" s="500"/>
      <c r="Q9745" s="498" t="s">
        <v>213</v>
      </c>
      <c r="S9745" s="499"/>
    </row>
    <row r="9746">
      <c r="B9746" s="497"/>
      <c r="H9746" s="500"/>
      <c r="O9746" s="500"/>
      <c r="Q9746" s="498" t="s">
        <v>213</v>
      </c>
      <c r="S9746" s="499"/>
    </row>
    <row r="9747">
      <c r="B9747" s="497"/>
      <c r="H9747" s="500"/>
      <c r="O9747" s="500"/>
      <c r="Q9747" s="498" t="s">
        <v>213</v>
      </c>
      <c r="S9747" s="499"/>
    </row>
    <row r="9748">
      <c r="B9748" s="497"/>
      <c r="H9748" s="500"/>
      <c r="O9748" s="500"/>
      <c r="Q9748" s="498" t="s">
        <v>213</v>
      </c>
      <c r="S9748" s="499"/>
    </row>
    <row r="9749">
      <c r="B9749" s="497"/>
      <c r="H9749" s="500"/>
      <c r="O9749" s="500"/>
      <c r="Q9749" s="498" t="s">
        <v>213</v>
      </c>
      <c r="S9749" s="499"/>
    </row>
    <row r="9750">
      <c r="B9750" s="497"/>
      <c r="H9750" s="500"/>
      <c r="O9750" s="500"/>
      <c r="Q9750" s="498" t="s">
        <v>213</v>
      </c>
      <c r="S9750" s="499"/>
    </row>
    <row r="9751">
      <c r="B9751" s="497"/>
      <c r="H9751" s="500"/>
      <c r="O9751" s="500"/>
      <c r="Q9751" s="498" t="s">
        <v>213</v>
      </c>
      <c r="S9751" s="499"/>
    </row>
    <row r="9752">
      <c r="B9752" s="497"/>
      <c r="H9752" s="500"/>
      <c r="O9752" s="500"/>
      <c r="Q9752" s="498" t="s">
        <v>213</v>
      </c>
      <c r="S9752" s="499"/>
    </row>
    <row r="9753">
      <c r="B9753" s="497"/>
      <c r="H9753" s="500"/>
      <c r="O9753" s="500"/>
      <c r="Q9753" s="498" t="s">
        <v>213</v>
      </c>
      <c r="S9753" s="499"/>
    </row>
    <row r="9754">
      <c r="B9754" s="497"/>
      <c r="H9754" s="500"/>
      <c r="O9754" s="500"/>
      <c r="Q9754" s="498" t="s">
        <v>213</v>
      </c>
      <c r="S9754" s="499"/>
    </row>
    <row r="9755">
      <c r="B9755" s="497"/>
      <c r="H9755" s="500"/>
      <c r="O9755" s="500"/>
      <c r="Q9755" s="498" t="s">
        <v>213</v>
      </c>
      <c r="S9755" s="499"/>
    </row>
    <row r="9756">
      <c r="B9756" s="497"/>
      <c r="H9756" s="500"/>
      <c r="O9756" s="500"/>
      <c r="Q9756" s="498" t="s">
        <v>213</v>
      </c>
      <c r="S9756" s="499"/>
    </row>
    <row r="9757">
      <c r="B9757" s="497"/>
      <c r="H9757" s="500"/>
      <c r="O9757" s="500"/>
      <c r="Q9757" s="498" t="s">
        <v>213</v>
      </c>
      <c r="S9757" s="499"/>
    </row>
    <row r="9758">
      <c r="B9758" s="497"/>
      <c r="H9758" s="500"/>
      <c r="O9758" s="500"/>
      <c r="Q9758" s="498" t="s">
        <v>213</v>
      </c>
      <c r="S9758" s="499"/>
    </row>
    <row r="9759">
      <c r="B9759" s="497"/>
      <c r="H9759" s="500"/>
      <c r="O9759" s="500"/>
      <c r="Q9759" s="498" t="s">
        <v>213</v>
      </c>
      <c r="S9759" s="499"/>
    </row>
    <row r="9760">
      <c r="B9760" s="497"/>
      <c r="H9760" s="500"/>
      <c r="O9760" s="500"/>
      <c r="Q9760" s="498" t="s">
        <v>213</v>
      </c>
      <c r="S9760" s="499"/>
    </row>
    <row r="9761">
      <c r="B9761" s="497"/>
      <c r="H9761" s="500"/>
      <c r="O9761" s="500"/>
      <c r="Q9761" s="498" t="s">
        <v>213</v>
      </c>
      <c r="S9761" s="499"/>
    </row>
    <row r="9762">
      <c r="B9762" s="497"/>
      <c r="H9762" s="500"/>
      <c r="O9762" s="500"/>
      <c r="Q9762" s="498" t="s">
        <v>213</v>
      </c>
      <c r="S9762" s="499"/>
    </row>
    <row r="9763">
      <c r="B9763" s="497"/>
      <c r="H9763" s="500"/>
      <c r="O9763" s="500"/>
      <c r="Q9763" s="498" t="s">
        <v>213</v>
      </c>
      <c r="S9763" s="499"/>
    </row>
    <row r="9764">
      <c r="B9764" s="497"/>
      <c r="H9764" s="500"/>
      <c r="O9764" s="500"/>
      <c r="Q9764" s="498" t="s">
        <v>213</v>
      </c>
      <c r="S9764" s="499"/>
    </row>
    <row r="9765">
      <c r="B9765" s="497"/>
      <c r="H9765" s="500"/>
      <c r="O9765" s="500"/>
      <c r="Q9765" s="498" t="s">
        <v>213</v>
      </c>
      <c r="S9765" s="499"/>
    </row>
    <row r="9766">
      <c r="B9766" s="497"/>
      <c r="H9766" s="500"/>
      <c r="O9766" s="500"/>
      <c r="Q9766" s="498" t="s">
        <v>213</v>
      </c>
      <c r="S9766" s="499"/>
    </row>
    <row r="9767">
      <c r="B9767" s="497"/>
      <c r="H9767" s="500"/>
      <c r="O9767" s="500"/>
      <c r="Q9767" s="498" t="s">
        <v>213</v>
      </c>
      <c r="S9767" s="499"/>
    </row>
    <row r="9768">
      <c r="B9768" s="497"/>
      <c r="H9768" s="500"/>
      <c r="O9768" s="500"/>
      <c r="Q9768" s="498" t="s">
        <v>213</v>
      </c>
      <c r="S9768" s="499"/>
    </row>
    <row r="9769">
      <c r="B9769" s="497"/>
      <c r="H9769" s="500"/>
      <c r="O9769" s="500"/>
      <c r="Q9769" s="498" t="s">
        <v>213</v>
      </c>
      <c r="S9769" s="499"/>
    </row>
    <row r="9770">
      <c r="B9770" s="497"/>
      <c r="H9770" s="500"/>
      <c r="O9770" s="500"/>
      <c r="Q9770" s="498" t="s">
        <v>213</v>
      </c>
      <c r="S9770" s="499"/>
    </row>
    <row r="9771">
      <c r="B9771" s="497"/>
      <c r="H9771" s="500"/>
      <c r="O9771" s="500"/>
      <c r="Q9771" s="498" t="s">
        <v>213</v>
      </c>
      <c r="S9771" s="499"/>
    </row>
    <row r="9772">
      <c r="B9772" s="497"/>
      <c r="H9772" s="500"/>
      <c r="O9772" s="500"/>
      <c r="Q9772" s="498" t="s">
        <v>213</v>
      </c>
      <c r="S9772" s="499"/>
    </row>
    <row r="9773">
      <c r="B9773" s="497"/>
      <c r="H9773" s="500"/>
      <c r="O9773" s="500"/>
      <c r="Q9773" s="498" t="s">
        <v>213</v>
      </c>
      <c r="S9773" s="499"/>
    </row>
    <row r="9774">
      <c r="B9774" s="497"/>
      <c r="H9774" s="500"/>
      <c r="O9774" s="500"/>
      <c r="Q9774" s="498" t="s">
        <v>213</v>
      </c>
      <c r="S9774" s="499"/>
    </row>
    <row r="9775">
      <c r="B9775" s="497"/>
      <c r="H9775" s="500"/>
      <c r="O9775" s="500"/>
      <c r="Q9775" s="498" t="s">
        <v>213</v>
      </c>
      <c r="S9775" s="499"/>
    </row>
    <row r="9776">
      <c r="B9776" s="497"/>
      <c r="H9776" s="500"/>
      <c r="O9776" s="500"/>
      <c r="Q9776" s="498" t="s">
        <v>213</v>
      </c>
      <c r="S9776" s="499"/>
    </row>
    <row r="9777">
      <c r="B9777" s="497"/>
      <c r="H9777" s="500"/>
      <c r="O9777" s="500"/>
      <c r="Q9777" s="498" t="s">
        <v>213</v>
      </c>
      <c r="S9777" s="499"/>
    </row>
    <row r="9778">
      <c r="B9778" s="497"/>
      <c r="H9778" s="500"/>
      <c r="O9778" s="500"/>
      <c r="Q9778" s="498" t="s">
        <v>213</v>
      </c>
      <c r="S9778" s="499"/>
    </row>
    <row r="9779">
      <c r="B9779" s="497"/>
      <c r="H9779" s="500"/>
      <c r="O9779" s="500"/>
      <c r="Q9779" s="498" t="s">
        <v>213</v>
      </c>
      <c r="S9779" s="499"/>
    </row>
    <row r="9780">
      <c r="B9780" s="497"/>
      <c r="H9780" s="500"/>
      <c r="O9780" s="500"/>
      <c r="Q9780" s="498" t="s">
        <v>213</v>
      </c>
      <c r="S9780" s="499"/>
    </row>
    <row r="9781">
      <c r="B9781" s="497"/>
      <c r="H9781" s="500"/>
      <c r="O9781" s="500"/>
      <c r="Q9781" s="498" t="s">
        <v>213</v>
      </c>
      <c r="S9781" s="499"/>
    </row>
    <row r="9782">
      <c r="B9782" s="497"/>
      <c r="H9782" s="500"/>
      <c r="O9782" s="500"/>
      <c r="Q9782" s="498" t="s">
        <v>213</v>
      </c>
      <c r="S9782" s="499"/>
    </row>
    <row r="9783">
      <c r="B9783" s="497"/>
      <c r="H9783" s="500"/>
      <c r="O9783" s="500"/>
      <c r="Q9783" s="498" t="s">
        <v>213</v>
      </c>
      <c r="S9783" s="499"/>
    </row>
    <row r="9784">
      <c r="B9784" s="497"/>
      <c r="H9784" s="500"/>
      <c r="O9784" s="500"/>
      <c r="Q9784" s="498" t="s">
        <v>213</v>
      </c>
      <c r="S9784" s="499"/>
    </row>
    <row r="9785">
      <c r="B9785" s="497"/>
      <c r="H9785" s="500"/>
      <c r="O9785" s="500"/>
      <c r="Q9785" s="498" t="s">
        <v>213</v>
      </c>
      <c r="S9785" s="499"/>
    </row>
    <row r="9786">
      <c r="B9786" s="497"/>
      <c r="H9786" s="500"/>
      <c r="O9786" s="500"/>
      <c r="Q9786" s="498" t="s">
        <v>213</v>
      </c>
      <c r="S9786" s="499"/>
    </row>
    <row r="9787">
      <c r="B9787" s="497"/>
      <c r="H9787" s="500"/>
      <c r="O9787" s="500"/>
      <c r="Q9787" s="498" t="s">
        <v>213</v>
      </c>
      <c r="S9787" s="499"/>
    </row>
    <row r="9788">
      <c r="B9788" s="497"/>
      <c r="H9788" s="500"/>
      <c r="O9788" s="500"/>
      <c r="Q9788" s="498" t="s">
        <v>213</v>
      </c>
      <c r="S9788" s="499"/>
    </row>
    <row r="9789">
      <c r="B9789" s="497"/>
      <c r="H9789" s="500"/>
      <c r="O9789" s="500"/>
      <c r="Q9789" s="498" t="s">
        <v>213</v>
      </c>
      <c r="S9789" s="499"/>
    </row>
    <row r="9790">
      <c r="B9790" s="497"/>
      <c r="H9790" s="500"/>
      <c r="O9790" s="500"/>
      <c r="Q9790" s="498" t="s">
        <v>213</v>
      </c>
      <c r="S9790" s="499"/>
    </row>
    <row r="9791">
      <c r="B9791" s="497"/>
      <c r="H9791" s="500"/>
      <c r="O9791" s="500"/>
      <c r="Q9791" s="498" t="s">
        <v>213</v>
      </c>
      <c r="S9791" s="499"/>
    </row>
    <row r="9792">
      <c r="B9792" s="497"/>
      <c r="H9792" s="500"/>
      <c r="O9792" s="500"/>
      <c r="Q9792" s="498" t="s">
        <v>213</v>
      </c>
      <c r="S9792" s="499"/>
    </row>
    <row r="9793">
      <c r="B9793" s="497"/>
      <c r="H9793" s="500"/>
      <c r="O9793" s="500"/>
      <c r="Q9793" s="498" t="s">
        <v>213</v>
      </c>
      <c r="S9793" s="499"/>
    </row>
    <row r="9794">
      <c r="B9794" s="497"/>
      <c r="H9794" s="500"/>
      <c r="O9794" s="500"/>
      <c r="Q9794" s="498" t="s">
        <v>213</v>
      </c>
      <c r="S9794" s="499"/>
    </row>
    <row r="9795">
      <c r="B9795" s="497"/>
      <c r="H9795" s="500"/>
      <c r="O9795" s="500"/>
      <c r="Q9795" s="498" t="s">
        <v>213</v>
      </c>
      <c r="S9795" s="499"/>
    </row>
    <row r="9796">
      <c r="B9796" s="497"/>
      <c r="H9796" s="500"/>
      <c r="O9796" s="500"/>
      <c r="Q9796" s="498" t="s">
        <v>213</v>
      </c>
      <c r="S9796" s="499"/>
    </row>
    <row r="9797">
      <c r="B9797" s="497"/>
      <c r="H9797" s="500"/>
      <c r="O9797" s="500"/>
      <c r="Q9797" s="498" t="s">
        <v>213</v>
      </c>
      <c r="S9797" s="499"/>
    </row>
    <row r="9798">
      <c r="B9798" s="497"/>
      <c r="H9798" s="500"/>
      <c r="O9798" s="500"/>
      <c r="Q9798" s="498" t="s">
        <v>213</v>
      </c>
      <c r="S9798" s="499"/>
    </row>
    <row r="9799">
      <c r="B9799" s="497"/>
      <c r="H9799" s="500"/>
      <c r="O9799" s="500"/>
      <c r="Q9799" s="498" t="s">
        <v>213</v>
      </c>
      <c r="S9799" s="499"/>
    </row>
    <row r="9800">
      <c r="B9800" s="497"/>
      <c r="H9800" s="500"/>
      <c r="O9800" s="500"/>
      <c r="Q9800" s="498" t="s">
        <v>213</v>
      </c>
      <c r="S9800" s="499"/>
    </row>
    <row r="9801">
      <c r="B9801" s="497"/>
      <c r="H9801" s="500"/>
      <c r="O9801" s="500"/>
      <c r="Q9801" s="498" t="s">
        <v>213</v>
      </c>
      <c r="S9801" s="499"/>
    </row>
    <row r="9802">
      <c r="B9802" s="497"/>
      <c r="H9802" s="500"/>
      <c r="O9802" s="500"/>
      <c r="Q9802" s="498" t="s">
        <v>213</v>
      </c>
      <c r="S9802" s="499"/>
    </row>
    <row r="9803">
      <c r="B9803" s="497"/>
      <c r="H9803" s="500"/>
      <c r="O9803" s="500"/>
      <c r="Q9803" s="498" t="s">
        <v>213</v>
      </c>
      <c r="S9803" s="499"/>
    </row>
    <row r="9804">
      <c r="B9804" s="497"/>
      <c r="H9804" s="500"/>
      <c r="O9804" s="500"/>
      <c r="Q9804" s="498" t="s">
        <v>213</v>
      </c>
      <c r="S9804" s="499"/>
    </row>
    <row r="9805">
      <c r="B9805" s="497"/>
      <c r="H9805" s="500"/>
      <c r="O9805" s="500"/>
      <c r="Q9805" s="498" t="s">
        <v>213</v>
      </c>
      <c r="S9805" s="499"/>
    </row>
    <row r="9806">
      <c r="B9806" s="497"/>
      <c r="H9806" s="500"/>
      <c r="O9806" s="500"/>
      <c r="Q9806" s="498" t="s">
        <v>213</v>
      </c>
      <c r="S9806" s="499"/>
    </row>
    <row r="9807">
      <c r="B9807" s="497"/>
      <c r="H9807" s="500"/>
      <c r="O9807" s="500"/>
      <c r="Q9807" s="498" t="s">
        <v>213</v>
      </c>
      <c r="S9807" s="499"/>
    </row>
    <row r="9808">
      <c r="B9808" s="497"/>
      <c r="H9808" s="500"/>
      <c r="O9808" s="500"/>
      <c r="Q9808" s="498" t="s">
        <v>213</v>
      </c>
      <c r="S9808" s="499"/>
    </row>
    <row r="9809">
      <c r="B9809" s="497"/>
      <c r="H9809" s="500"/>
      <c r="O9809" s="500"/>
      <c r="Q9809" s="498" t="s">
        <v>213</v>
      </c>
      <c r="S9809" s="499"/>
    </row>
    <row r="9810">
      <c r="B9810" s="497"/>
      <c r="H9810" s="500"/>
      <c r="O9810" s="500"/>
      <c r="Q9810" s="498" t="s">
        <v>213</v>
      </c>
      <c r="S9810" s="499"/>
    </row>
    <row r="9811">
      <c r="B9811" s="497"/>
      <c r="H9811" s="500"/>
      <c r="O9811" s="500"/>
      <c r="Q9811" s="498" t="s">
        <v>213</v>
      </c>
      <c r="S9811" s="499"/>
    </row>
    <row r="9812">
      <c r="B9812" s="497"/>
      <c r="H9812" s="500"/>
      <c r="O9812" s="500"/>
      <c r="Q9812" s="498" t="s">
        <v>213</v>
      </c>
      <c r="S9812" s="499"/>
    </row>
    <row r="9813">
      <c r="B9813" s="497"/>
      <c r="H9813" s="500"/>
      <c r="O9813" s="500"/>
      <c r="Q9813" s="498" t="s">
        <v>213</v>
      </c>
      <c r="S9813" s="499"/>
    </row>
    <row r="9814">
      <c r="B9814" s="497"/>
      <c r="H9814" s="500"/>
      <c r="O9814" s="500"/>
      <c r="Q9814" s="498" t="s">
        <v>213</v>
      </c>
      <c r="S9814" s="499"/>
    </row>
    <row r="9815">
      <c r="B9815" s="497"/>
      <c r="H9815" s="500"/>
      <c r="O9815" s="500"/>
      <c r="Q9815" s="498" t="s">
        <v>213</v>
      </c>
      <c r="S9815" s="499"/>
    </row>
    <row r="9816">
      <c r="B9816" s="497"/>
      <c r="H9816" s="500"/>
      <c r="O9816" s="500"/>
      <c r="Q9816" s="498" t="s">
        <v>213</v>
      </c>
      <c r="S9816" s="499"/>
    </row>
    <row r="9817">
      <c r="B9817" s="497"/>
      <c r="H9817" s="500"/>
      <c r="O9817" s="500"/>
      <c r="Q9817" s="498" t="s">
        <v>213</v>
      </c>
      <c r="S9817" s="499"/>
    </row>
    <row r="9818">
      <c r="B9818" s="497"/>
      <c r="H9818" s="500"/>
      <c r="O9818" s="500"/>
      <c r="Q9818" s="498" t="s">
        <v>213</v>
      </c>
      <c r="S9818" s="499"/>
    </row>
    <row r="9819">
      <c r="B9819" s="497"/>
      <c r="H9819" s="500"/>
      <c r="O9819" s="500"/>
      <c r="Q9819" s="498" t="s">
        <v>213</v>
      </c>
      <c r="S9819" s="499"/>
    </row>
    <row r="9820">
      <c r="B9820" s="497"/>
      <c r="H9820" s="500"/>
      <c r="O9820" s="500"/>
      <c r="Q9820" s="498" t="s">
        <v>213</v>
      </c>
      <c r="S9820" s="499"/>
    </row>
    <row r="9821">
      <c r="B9821" s="497"/>
      <c r="H9821" s="500"/>
      <c r="O9821" s="500"/>
      <c r="Q9821" s="498" t="s">
        <v>213</v>
      </c>
      <c r="S9821" s="499"/>
    </row>
    <row r="9822">
      <c r="B9822" s="497"/>
      <c r="H9822" s="500"/>
      <c r="O9822" s="500"/>
      <c r="Q9822" s="498" t="s">
        <v>213</v>
      </c>
      <c r="S9822" s="499"/>
    </row>
    <row r="9823">
      <c r="B9823" s="497"/>
      <c r="H9823" s="500"/>
      <c r="O9823" s="500"/>
      <c r="Q9823" s="498" t="s">
        <v>213</v>
      </c>
      <c r="S9823" s="499"/>
    </row>
    <row r="9824">
      <c r="B9824" s="497"/>
      <c r="H9824" s="500"/>
      <c r="O9824" s="500"/>
      <c r="Q9824" s="498" t="s">
        <v>213</v>
      </c>
      <c r="S9824" s="499"/>
    </row>
    <row r="9825">
      <c r="B9825" s="497"/>
      <c r="H9825" s="500"/>
      <c r="O9825" s="500"/>
      <c r="Q9825" s="498" t="s">
        <v>213</v>
      </c>
      <c r="S9825" s="499"/>
    </row>
    <row r="9826">
      <c r="B9826" s="497"/>
      <c r="H9826" s="500"/>
      <c r="O9826" s="500"/>
      <c r="Q9826" s="498" t="s">
        <v>213</v>
      </c>
      <c r="S9826" s="499"/>
    </row>
    <row r="9827">
      <c r="B9827" s="497"/>
      <c r="H9827" s="500"/>
      <c r="O9827" s="500"/>
      <c r="Q9827" s="498" t="s">
        <v>213</v>
      </c>
      <c r="S9827" s="499"/>
    </row>
    <row r="9828">
      <c r="B9828" s="497"/>
      <c r="H9828" s="500"/>
      <c r="O9828" s="500"/>
      <c r="Q9828" s="498" t="s">
        <v>213</v>
      </c>
      <c r="S9828" s="499"/>
    </row>
    <row r="9829">
      <c r="B9829" s="497"/>
      <c r="H9829" s="500"/>
      <c r="O9829" s="500"/>
      <c r="Q9829" s="498" t="s">
        <v>213</v>
      </c>
      <c r="S9829" s="499"/>
    </row>
    <row r="9830">
      <c r="B9830" s="497"/>
      <c r="H9830" s="500"/>
      <c r="O9830" s="500"/>
      <c r="Q9830" s="498" t="s">
        <v>213</v>
      </c>
      <c r="S9830" s="499"/>
    </row>
    <row r="9831">
      <c r="B9831" s="497"/>
      <c r="H9831" s="500"/>
      <c r="O9831" s="500"/>
      <c r="Q9831" s="498" t="s">
        <v>213</v>
      </c>
      <c r="S9831" s="499"/>
    </row>
    <row r="9832">
      <c r="B9832" s="497"/>
      <c r="H9832" s="500"/>
      <c r="O9832" s="500"/>
      <c r="Q9832" s="498" t="s">
        <v>213</v>
      </c>
      <c r="S9832" s="499"/>
    </row>
    <row r="9833">
      <c r="B9833" s="497"/>
      <c r="H9833" s="500"/>
      <c r="O9833" s="500"/>
      <c r="Q9833" s="498" t="s">
        <v>213</v>
      </c>
      <c r="S9833" s="499"/>
    </row>
    <row r="9834">
      <c r="B9834" s="497"/>
      <c r="H9834" s="500"/>
      <c r="O9834" s="500"/>
      <c r="Q9834" s="498" t="s">
        <v>213</v>
      </c>
      <c r="S9834" s="499"/>
    </row>
    <row r="9835">
      <c r="B9835" s="497"/>
      <c r="H9835" s="500"/>
      <c r="O9835" s="500"/>
      <c r="Q9835" s="498" t="s">
        <v>213</v>
      </c>
      <c r="S9835" s="499"/>
    </row>
    <row r="9836">
      <c r="B9836" s="497"/>
      <c r="H9836" s="500"/>
      <c r="O9836" s="500"/>
      <c r="Q9836" s="498" t="s">
        <v>213</v>
      </c>
      <c r="S9836" s="499"/>
    </row>
    <row r="9837">
      <c r="B9837" s="497"/>
      <c r="H9837" s="500"/>
      <c r="O9837" s="500"/>
      <c r="Q9837" s="498" t="s">
        <v>213</v>
      </c>
      <c r="S9837" s="499"/>
    </row>
    <row r="9838">
      <c r="B9838" s="497"/>
      <c r="H9838" s="500"/>
      <c r="O9838" s="500"/>
      <c r="Q9838" s="498" t="s">
        <v>213</v>
      </c>
      <c r="S9838" s="499"/>
    </row>
    <row r="9839">
      <c r="B9839" s="497"/>
      <c r="H9839" s="500"/>
      <c r="O9839" s="500"/>
      <c r="Q9839" s="498" t="s">
        <v>213</v>
      </c>
      <c r="S9839" s="499"/>
    </row>
    <row r="9840">
      <c r="B9840" s="497"/>
      <c r="H9840" s="500"/>
      <c r="O9840" s="500"/>
      <c r="Q9840" s="498" t="s">
        <v>213</v>
      </c>
      <c r="S9840" s="499"/>
    </row>
    <row r="9841">
      <c r="B9841" s="497"/>
      <c r="H9841" s="500"/>
      <c r="O9841" s="500"/>
      <c r="Q9841" s="498" t="s">
        <v>213</v>
      </c>
      <c r="S9841" s="499"/>
    </row>
    <row r="9842">
      <c r="B9842" s="497"/>
      <c r="H9842" s="500"/>
      <c r="O9842" s="500"/>
      <c r="Q9842" s="498" t="s">
        <v>213</v>
      </c>
      <c r="S9842" s="499"/>
    </row>
    <row r="9843">
      <c r="B9843" s="497"/>
      <c r="H9843" s="500"/>
      <c r="O9843" s="500"/>
      <c r="Q9843" s="498" t="s">
        <v>213</v>
      </c>
      <c r="S9843" s="499"/>
    </row>
    <row r="9844">
      <c r="B9844" s="497"/>
      <c r="H9844" s="500"/>
      <c r="O9844" s="500"/>
      <c r="Q9844" s="498" t="s">
        <v>213</v>
      </c>
      <c r="S9844" s="499"/>
    </row>
    <row r="9845">
      <c r="B9845" s="497"/>
      <c r="H9845" s="500"/>
      <c r="O9845" s="500"/>
      <c r="Q9845" s="498" t="s">
        <v>213</v>
      </c>
      <c r="S9845" s="499"/>
    </row>
    <row r="9846">
      <c r="B9846" s="497"/>
      <c r="H9846" s="500"/>
      <c r="O9846" s="500"/>
      <c r="Q9846" s="498" t="s">
        <v>213</v>
      </c>
      <c r="S9846" s="499"/>
    </row>
    <row r="9847">
      <c r="B9847" s="497"/>
      <c r="H9847" s="500"/>
      <c r="O9847" s="500"/>
      <c r="Q9847" s="498" t="s">
        <v>213</v>
      </c>
      <c r="S9847" s="499"/>
    </row>
    <row r="9848">
      <c r="B9848" s="497"/>
      <c r="H9848" s="500"/>
      <c r="O9848" s="500"/>
      <c r="Q9848" s="498" t="s">
        <v>213</v>
      </c>
      <c r="S9848" s="499"/>
    </row>
    <row r="9849">
      <c r="B9849" s="497"/>
      <c r="H9849" s="500"/>
      <c r="O9849" s="500"/>
      <c r="Q9849" s="498" t="s">
        <v>213</v>
      </c>
      <c r="S9849" s="499"/>
    </row>
    <row r="9850">
      <c r="B9850" s="497"/>
      <c r="H9850" s="500"/>
      <c r="O9850" s="500"/>
      <c r="Q9850" s="498" t="s">
        <v>213</v>
      </c>
      <c r="S9850" s="499"/>
    </row>
    <row r="9851">
      <c r="B9851" s="497"/>
      <c r="H9851" s="500"/>
      <c r="O9851" s="500"/>
      <c r="Q9851" s="498" t="s">
        <v>213</v>
      </c>
      <c r="S9851" s="499"/>
    </row>
    <row r="9852">
      <c r="B9852" s="497"/>
      <c r="H9852" s="500"/>
      <c r="O9852" s="500"/>
      <c r="Q9852" s="498" t="s">
        <v>213</v>
      </c>
      <c r="S9852" s="499"/>
    </row>
    <row r="9853">
      <c r="B9853" s="497"/>
      <c r="H9853" s="500"/>
      <c r="O9853" s="500"/>
      <c r="Q9853" s="498" t="s">
        <v>213</v>
      </c>
      <c r="S9853" s="499"/>
    </row>
    <row r="9854">
      <c r="B9854" s="497"/>
      <c r="H9854" s="500"/>
      <c r="O9854" s="500"/>
      <c r="Q9854" s="498" t="s">
        <v>213</v>
      </c>
      <c r="S9854" s="499"/>
    </row>
    <row r="9855">
      <c r="B9855" s="497"/>
      <c r="H9855" s="500"/>
      <c r="O9855" s="500"/>
      <c r="Q9855" s="498" t="s">
        <v>213</v>
      </c>
      <c r="S9855" s="499"/>
    </row>
    <row r="9856">
      <c r="B9856" s="497"/>
      <c r="H9856" s="500"/>
      <c r="O9856" s="500"/>
      <c r="Q9856" s="498" t="s">
        <v>213</v>
      </c>
      <c r="S9856" s="499"/>
    </row>
    <row r="9857">
      <c r="B9857" s="497"/>
      <c r="H9857" s="500"/>
      <c r="O9857" s="500"/>
      <c r="Q9857" s="498" t="s">
        <v>213</v>
      </c>
      <c r="S9857" s="499"/>
    </row>
    <row r="9858">
      <c r="B9858" s="497"/>
      <c r="H9858" s="500"/>
      <c r="O9858" s="500"/>
      <c r="Q9858" s="498" t="s">
        <v>213</v>
      </c>
      <c r="S9858" s="499"/>
    </row>
    <row r="9859">
      <c r="B9859" s="497"/>
      <c r="H9859" s="500"/>
      <c r="O9859" s="500"/>
      <c r="Q9859" s="498" t="s">
        <v>213</v>
      </c>
      <c r="S9859" s="499"/>
    </row>
    <row r="9860">
      <c r="B9860" s="497"/>
      <c r="H9860" s="500"/>
      <c r="O9860" s="500"/>
      <c r="Q9860" s="498" t="s">
        <v>213</v>
      </c>
      <c r="S9860" s="499"/>
    </row>
    <row r="9861">
      <c r="B9861" s="497"/>
      <c r="H9861" s="500"/>
      <c r="O9861" s="500"/>
      <c r="Q9861" s="498" t="s">
        <v>213</v>
      </c>
      <c r="S9861" s="499"/>
    </row>
    <row r="9862">
      <c r="B9862" s="497"/>
      <c r="H9862" s="500"/>
      <c r="O9862" s="500"/>
      <c r="Q9862" s="498" t="s">
        <v>213</v>
      </c>
      <c r="S9862" s="499"/>
    </row>
    <row r="9863">
      <c r="B9863" s="497"/>
      <c r="H9863" s="500"/>
      <c r="O9863" s="500"/>
      <c r="Q9863" s="498" t="s">
        <v>213</v>
      </c>
      <c r="S9863" s="499"/>
    </row>
    <row r="9864">
      <c r="B9864" s="497"/>
      <c r="H9864" s="500"/>
      <c r="O9864" s="500"/>
      <c r="Q9864" s="498" t="s">
        <v>213</v>
      </c>
      <c r="S9864" s="499"/>
    </row>
    <row r="9865">
      <c r="B9865" s="497"/>
      <c r="H9865" s="500"/>
      <c r="O9865" s="500"/>
      <c r="Q9865" s="498" t="s">
        <v>213</v>
      </c>
      <c r="S9865" s="499"/>
    </row>
    <row r="9866">
      <c r="B9866" s="497"/>
      <c r="H9866" s="500"/>
      <c r="O9866" s="500"/>
      <c r="Q9866" s="498" t="s">
        <v>213</v>
      </c>
      <c r="S9866" s="499"/>
    </row>
    <row r="9867">
      <c r="B9867" s="497"/>
      <c r="H9867" s="500"/>
      <c r="O9867" s="500"/>
      <c r="Q9867" s="498" t="s">
        <v>213</v>
      </c>
      <c r="S9867" s="499"/>
    </row>
    <row r="9868">
      <c r="B9868" s="497"/>
      <c r="H9868" s="500"/>
      <c r="O9868" s="500"/>
      <c r="Q9868" s="498" t="s">
        <v>213</v>
      </c>
      <c r="S9868" s="499"/>
    </row>
    <row r="9869">
      <c r="B9869" s="497"/>
      <c r="H9869" s="500"/>
      <c r="O9869" s="500"/>
      <c r="Q9869" s="498" t="s">
        <v>213</v>
      </c>
      <c r="S9869" s="499"/>
    </row>
    <row r="9870">
      <c r="B9870" s="497"/>
      <c r="H9870" s="500"/>
      <c r="O9870" s="500"/>
      <c r="Q9870" s="498" t="s">
        <v>213</v>
      </c>
      <c r="S9870" s="499"/>
    </row>
    <row r="9871">
      <c r="B9871" s="497"/>
      <c r="H9871" s="500"/>
      <c r="O9871" s="500"/>
      <c r="Q9871" s="498" t="s">
        <v>213</v>
      </c>
      <c r="S9871" s="499"/>
    </row>
    <row r="9872">
      <c r="B9872" s="497"/>
      <c r="H9872" s="500"/>
      <c r="O9872" s="500"/>
      <c r="Q9872" s="498" t="s">
        <v>213</v>
      </c>
      <c r="S9872" s="499"/>
    </row>
    <row r="9873">
      <c r="B9873" s="497"/>
      <c r="H9873" s="500"/>
      <c r="O9873" s="500"/>
      <c r="Q9873" s="498" t="s">
        <v>213</v>
      </c>
      <c r="S9873" s="499"/>
    </row>
    <row r="9874">
      <c r="B9874" s="497"/>
      <c r="H9874" s="500"/>
      <c r="O9874" s="500"/>
      <c r="Q9874" s="498" t="s">
        <v>213</v>
      </c>
      <c r="S9874" s="499"/>
    </row>
    <row r="9875">
      <c r="B9875" s="497"/>
      <c r="H9875" s="500"/>
      <c r="O9875" s="500"/>
      <c r="Q9875" s="498" t="s">
        <v>213</v>
      </c>
      <c r="S9875" s="499"/>
    </row>
    <row r="9876">
      <c r="B9876" s="497"/>
      <c r="H9876" s="500"/>
      <c r="O9876" s="500"/>
      <c r="Q9876" s="498" t="s">
        <v>213</v>
      </c>
      <c r="S9876" s="499"/>
    </row>
    <row r="9877">
      <c r="B9877" s="497"/>
      <c r="H9877" s="500"/>
      <c r="O9877" s="500"/>
      <c r="Q9877" s="498" t="s">
        <v>213</v>
      </c>
      <c r="S9877" s="499"/>
    </row>
    <row r="9878">
      <c r="B9878" s="497"/>
      <c r="H9878" s="500"/>
      <c r="O9878" s="500"/>
      <c r="Q9878" s="498" t="s">
        <v>213</v>
      </c>
      <c r="S9878" s="499"/>
    </row>
    <row r="9879">
      <c r="B9879" s="497"/>
      <c r="H9879" s="500"/>
      <c r="O9879" s="500"/>
      <c r="Q9879" s="498" t="s">
        <v>213</v>
      </c>
      <c r="S9879" s="499"/>
    </row>
    <row r="9880">
      <c r="B9880" s="497"/>
      <c r="H9880" s="500"/>
      <c r="O9880" s="500"/>
      <c r="Q9880" s="498" t="s">
        <v>213</v>
      </c>
      <c r="S9880" s="499"/>
    </row>
    <row r="9881">
      <c r="B9881" s="497"/>
      <c r="H9881" s="500"/>
      <c r="O9881" s="500"/>
      <c r="Q9881" s="498" t="s">
        <v>213</v>
      </c>
      <c r="S9881" s="499"/>
    </row>
    <row r="9882">
      <c r="B9882" s="497"/>
      <c r="H9882" s="500"/>
      <c r="O9882" s="500"/>
      <c r="Q9882" s="498" t="s">
        <v>213</v>
      </c>
      <c r="S9882" s="499"/>
    </row>
    <row r="9883">
      <c r="B9883" s="497"/>
      <c r="H9883" s="500"/>
      <c r="O9883" s="500"/>
      <c r="Q9883" s="498" t="s">
        <v>213</v>
      </c>
      <c r="S9883" s="499"/>
    </row>
    <row r="9884">
      <c r="B9884" s="497"/>
      <c r="H9884" s="500"/>
      <c r="O9884" s="500"/>
      <c r="Q9884" s="498" t="s">
        <v>213</v>
      </c>
      <c r="S9884" s="499"/>
    </row>
    <row r="9885">
      <c r="B9885" s="497"/>
      <c r="H9885" s="500"/>
      <c r="O9885" s="500"/>
      <c r="Q9885" s="498" t="s">
        <v>213</v>
      </c>
      <c r="S9885" s="499"/>
    </row>
    <row r="9886">
      <c r="B9886" s="497"/>
      <c r="H9886" s="500"/>
      <c r="O9886" s="500"/>
      <c r="Q9886" s="498" t="s">
        <v>213</v>
      </c>
      <c r="S9886" s="499"/>
    </row>
    <row r="9887">
      <c r="B9887" s="497"/>
      <c r="H9887" s="500"/>
      <c r="O9887" s="500"/>
      <c r="Q9887" s="498" t="s">
        <v>213</v>
      </c>
      <c r="S9887" s="499"/>
    </row>
    <row r="9888">
      <c r="B9888" s="497"/>
      <c r="H9888" s="500"/>
      <c r="O9888" s="500"/>
      <c r="Q9888" s="498" t="s">
        <v>213</v>
      </c>
      <c r="S9888" s="499"/>
    </row>
    <row r="9889">
      <c r="B9889" s="497"/>
      <c r="H9889" s="500"/>
      <c r="O9889" s="500"/>
      <c r="Q9889" s="498" t="s">
        <v>213</v>
      </c>
      <c r="S9889" s="499"/>
    </row>
    <row r="9890">
      <c r="B9890" s="497"/>
      <c r="H9890" s="500"/>
      <c r="O9890" s="500"/>
      <c r="Q9890" s="498" t="s">
        <v>213</v>
      </c>
      <c r="S9890" s="499"/>
    </row>
    <row r="9891">
      <c r="B9891" s="497"/>
      <c r="H9891" s="500"/>
      <c r="O9891" s="500"/>
      <c r="Q9891" s="498" t="s">
        <v>213</v>
      </c>
      <c r="S9891" s="499"/>
    </row>
    <row r="9892">
      <c r="B9892" s="497"/>
      <c r="H9892" s="500"/>
      <c r="O9892" s="500"/>
      <c r="Q9892" s="498" t="s">
        <v>213</v>
      </c>
      <c r="S9892" s="499"/>
    </row>
    <row r="9893">
      <c r="B9893" s="497"/>
      <c r="H9893" s="500"/>
      <c r="O9893" s="500"/>
      <c r="Q9893" s="498" t="s">
        <v>213</v>
      </c>
      <c r="S9893" s="499"/>
    </row>
    <row r="9894">
      <c r="B9894" s="497"/>
      <c r="H9894" s="500"/>
      <c r="O9894" s="500"/>
      <c r="Q9894" s="498" t="s">
        <v>213</v>
      </c>
      <c r="S9894" s="499"/>
    </row>
    <row r="9895">
      <c r="B9895" s="497"/>
      <c r="H9895" s="500"/>
      <c r="O9895" s="500"/>
      <c r="Q9895" s="498" t="s">
        <v>213</v>
      </c>
      <c r="S9895" s="499"/>
    </row>
    <row r="9896">
      <c r="B9896" s="497"/>
      <c r="H9896" s="500"/>
      <c r="O9896" s="500"/>
      <c r="Q9896" s="498" t="s">
        <v>213</v>
      </c>
      <c r="S9896" s="499"/>
    </row>
    <row r="9897">
      <c r="B9897" s="497"/>
      <c r="H9897" s="500"/>
      <c r="O9897" s="500"/>
      <c r="Q9897" s="498" t="s">
        <v>213</v>
      </c>
      <c r="S9897" s="499"/>
    </row>
    <row r="9898">
      <c r="B9898" s="497"/>
      <c r="H9898" s="500"/>
      <c r="O9898" s="500"/>
      <c r="Q9898" s="498" t="s">
        <v>213</v>
      </c>
      <c r="S9898" s="499"/>
    </row>
    <row r="9899">
      <c r="B9899" s="497"/>
      <c r="H9899" s="500"/>
      <c r="O9899" s="500"/>
      <c r="Q9899" s="498" t="s">
        <v>213</v>
      </c>
      <c r="S9899" s="499"/>
    </row>
    <row r="9900">
      <c r="B9900" s="497"/>
      <c r="H9900" s="500"/>
      <c r="O9900" s="500"/>
      <c r="Q9900" s="498" t="s">
        <v>213</v>
      </c>
      <c r="S9900" s="499"/>
    </row>
    <row r="9901">
      <c r="B9901" s="497"/>
      <c r="H9901" s="500"/>
      <c r="O9901" s="500"/>
      <c r="Q9901" s="498" t="s">
        <v>213</v>
      </c>
      <c r="S9901" s="499"/>
    </row>
    <row r="9902">
      <c r="B9902" s="497"/>
      <c r="H9902" s="500"/>
      <c r="O9902" s="500"/>
      <c r="Q9902" s="498" t="s">
        <v>213</v>
      </c>
      <c r="S9902" s="499"/>
    </row>
    <row r="9903">
      <c r="B9903" s="497"/>
      <c r="H9903" s="500"/>
      <c r="O9903" s="500"/>
      <c r="Q9903" s="498" t="s">
        <v>213</v>
      </c>
      <c r="S9903" s="499"/>
    </row>
    <row r="9904">
      <c r="B9904" s="497"/>
      <c r="H9904" s="500"/>
      <c r="O9904" s="500"/>
      <c r="Q9904" s="498" t="s">
        <v>213</v>
      </c>
      <c r="S9904" s="499"/>
    </row>
    <row r="9905">
      <c r="B9905" s="497"/>
      <c r="H9905" s="500"/>
      <c r="O9905" s="500"/>
      <c r="Q9905" s="498" t="s">
        <v>213</v>
      </c>
      <c r="S9905" s="499"/>
    </row>
    <row r="9906">
      <c r="B9906" s="497"/>
      <c r="H9906" s="500"/>
      <c r="O9906" s="500"/>
      <c r="Q9906" s="498" t="s">
        <v>213</v>
      </c>
      <c r="S9906" s="499"/>
    </row>
    <row r="9907">
      <c r="B9907" s="497"/>
      <c r="H9907" s="500"/>
      <c r="O9907" s="500"/>
      <c r="Q9907" s="498" t="s">
        <v>213</v>
      </c>
      <c r="S9907" s="499"/>
    </row>
    <row r="9908">
      <c r="B9908" s="497"/>
      <c r="H9908" s="500"/>
      <c r="O9908" s="500"/>
      <c r="Q9908" s="498" t="s">
        <v>213</v>
      </c>
      <c r="S9908" s="499"/>
    </row>
    <row r="9909">
      <c r="B9909" s="497"/>
      <c r="H9909" s="500"/>
      <c r="O9909" s="500"/>
      <c r="Q9909" s="498" t="s">
        <v>213</v>
      </c>
      <c r="S9909" s="499"/>
    </row>
    <row r="9910">
      <c r="B9910" s="497"/>
      <c r="H9910" s="500"/>
      <c r="O9910" s="500"/>
      <c r="Q9910" s="498" t="s">
        <v>213</v>
      </c>
      <c r="S9910" s="499"/>
    </row>
    <row r="9911">
      <c r="B9911" s="497"/>
      <c r="H9911" s="500"/>
      <c r="O9911" s="500"/>
      <c r="Q9911" s="498" t="s">
        <v>213</v>
      </c>
      <c r="S9911" s="499"/>
    </row>
    <row r="9912">
      <c r="B9912" s="497"/>
      <c r="H9912" s="500"/>
      <c r="O9912" s="500"/>
      <c r="Q9912" s="498" t="s">
        <v>213</v>
      </c>
      <c r="S9912" s="499"/>
    </row>
    <row r="9913">
      <c r="B9913" s="497"/>
      <c r="H9913" s="500"/>
      <c r="O9913" s="500"/>
      <c r="Q9913" s="498" t="s">
        <v>213</v>
      </c>
      <c r="S9913" s="499"/>
    </row>
    <row r="9914">
      <c r="B9914" s="497"/>
      <c r="H9914" s="500"/>
      <c r="O9914" s="500"/>
      <c r="Q9914" s="498" t="s">
        <v>213</v>
      </c>
      <c r="S9914" s="499"/>
    </row>
    <row r="9915">
      <c r="B9915" s="497"/>
      <c r="H9915" s="500"/>
      <c r="O9915" s="500"/>
      <c r="Q9915" s="498" t="s">
        <v>213</v>
      </c>
      <c r="S9915" s="499"/>
    </row>
    <row r="9916">
      <c r="B9916" s="497"/>
      <c r="H9916" s="500"/>
      <c r="O9916" s="500"/>
      <c r="Q9916" s="498" t="s">
        <v>213</v>
      </c>
      <c r="S9916" s="499"/>
    </row>
    <row r="9917">
      <c r="B9917" s="497"/>
      <c r="H9917" s="500"/>
      <c r="O9917" s="500"/>
      <c r="Q9917" s="498" t="s">
        <v>213</v>
      </c>
      <c r="S9917" s="499"/>
    </row>
    <row r="9918">
      <c r="B9918" s="497"/>
      <c r="H9918" s="500"/>
      <c r="O9918" s="500"/>
      <c r="Q9918" s="498" t="s">
        <v>213</v>
      </c>
      <c r="S9918" s="499"/>
    </row>
    <row r="9919">
      <c r="B9919" s="497"/>
      <c r="H9919" s="500"/>
      <c r="O9919" s="500"/>
      <c r="Q9919" s="498" t="s">
        <v>213</v>
      </c>
      <c r="S9919" s="499"/>
    </row>
    <row r="9920">
      <c r="B9920" s="497"/>
      <c r="H9920" s="500"/>
      <c r="O9920" s="500"/>
      <c r="Q9920" s="498" t="s">
        <v>213</v>
      </c>
      <c r="S9920" s="499"/>
    </row>
    <row r="9921">
      <c r="B9921" s="497"/>
      <c r="H9921" s="500"/>
      <c r="O9921" s="500"/>
      <c r="Q9921" s="498" t="s">
        <v>213</v>
      </c>
      <c r="S9921" s="499"/>
    </row>
    <row r="9922">
      <c r="B9922" s="497"/>
      <c r="H9922" s="500"/>
      <c r="O9922" s="500"/>
      <c r="Q9922" s="498" t="s">
        <v>213</v>
      </c>
      <c r="S9922" s="499"/>
    </row>
    <row r="9923">
      <c r="B9923" s="497"/>
      <c r="H9923" s="500"/>
      <c r="O9923" s="500"/>
      <c r="Q9923" s="498" t="s">
        <v>213</v>
      </c>
      <c r="S9923" s="499"/>
    </row>
    <row r="9924">
      <c r="B9924" s="497"/>
      <c r="H9924" s="500"/>
      <c r="O9924" s="500"/>
      <c r="Q9924" s="498" t="s">
        <v>213</v>
      </c>
      <c r="S9924" s="499"/>
    </row>
    <row r="9925">
      <c r="B9925" s="497"/>
      <c r="H9925" s="500"/>
      <c r="O9925" s="500"/>
      <c r="Q9925" s="498" t="s">
        <v>213</v>
      </c>
      <c r="S9925" s="499"/>
    </row>
    <row r="9926">
      <c r="B9926" s="497"/>
      <c r="H9926" s="500"/>
      <c r="O9926" s="500"/>
      <c r="Q9926" s="498" t="s">
        <v>213</v>
      </c>
      <c r="S9926" s="499"/>
    </row>
    <row r="9927">
      <c r="B9927" s="497"/>
      <c r="H9927" s="500"/>
      <c r="O9927" s="500"/>
      <c r="Q9927" s="498" t="s">
        <v>213</v>
      </c>
      <c r="S9927" s="499"/>
    </row>
    <row r="9928">
      <c r="B9928" s="497"/>
      <c r="H9928" s="500"/>
      <c r="O9928" s="500"/>
      <c r="Q9928" s="498" t="s">
        <v>213</v>
      </c>
      <c r="S9928" s="499"/>
    </row>
    <row r="9929">
      <c r="B9929" s="497"/>
      <c r="H9929" s="500"/>
      <c r="O9929" s="500"/>
      <c r="Q9929" s="498" t="s">
        <v>213</v>
      </c>
      <c r="S9929" s="499"/>
    </row>
    <row r="9930">
      <c r="B9930" s="497"/>
      <c r="H9930" s="500"/>
      <c r="O9930" s="500"/>
      <c r="Q9930" s="498" t="s">
        <v>213</v>
      </c>
      <c r="S9930" s="499"/>
    </row>
    <row r="9931">
      <c r="B9931" s="497"/>
      <c r="H9931" s="500"/>
      <c r="O9931" s="500"/>
      <c r="Q9931" s="498" t="s">
        <v>213</v>
      </c>
      <c r="S9931" s="499"/>
    </row>
    <row r="9932">
      <c r="B9932" s="497"/>
      <c r="H9932" s="500"/>
      <c r="O9932" s="500"/>
      <c r="Q9932" s="498" t="s">
        <v>213</v>
      </c>
      <c r="S9932" s="499"/>
    </row>
    <row r="9933">
      <c r="B9933" s="497"/>
      <c r="H9933" s="500"/>
      <c r="O9933" s="500"/>
      <c r="Q9933" s="498" t="s">
        <v>213</v>
      </c>
      <c r="S9933" s="499"/>
    </row>
    <row r="9934">
      <c r="B9934" s="497"/>
      <c r="H9934" s="500"/>
      <c r="O9934" s="500"/>
      <c r="Q9934" s="498" t="s">
        <v>213</v>
      </c>
      <c r="S9934" s="499"/>
    </row>
    <row r="9935">
      <c r="B9935" s="497"/>
      <c r="H9935" s="500"/>
      <c r="O9935" s="500"/>
      <c r="Q9935" s="498" t="s">
        <v>213</v>
      </c>
      <c r="S9935" s="499"/>
    </row>
    <row r="9936">
      <c r="B9936" s="497"/>
      <c r="H9936" s="500"/>
      <c r="O9936" s="500"/>
      <c r="Q9936" s="498" t="s">
        <v>213</v>
      </c>
      <c r="S9936" s="499"/>
    </row>
    <row r="9937">
      <c r="B9937" s="497"/>
      <c r="H9937" s="500"/>
      <c r="O9937" s="500"/>
      <c r="Q9937" s="498" t="s">
        <v>213</v>
      </c>
      <c r="S9937" s="499"/>
    </row>
    <row r="9938">
      <c r="B9938" s="497"/>
      <c r="H9938" s="500"/>
      <c r="O9938" s="500"/>
      <c r="Q9938" s="498" t="s">
        <v>213</v>
      </c>
      <c r="S9938" s="499"/>
    </row>
    <row r="9939">
      <c r="B9939" s="497"/>
      <c r="H9939" s="500"/>
      <c r="O9939" s="500"/>
      <c r="Q9939" s="498" t="s">
        <v>213</v>
      </c>
      <c r="S9939" s="499"/>
    </row>
    <row r="9940">
      <c r="B9940" s="497"/>
      <c r="H9940" s="500"/>
      <c r="O9940" s="500"/>
      <c r="Q9940" s="498" t="s">
        <v>213</v>
      </c>
      <c r="S9940" s="499"/>
    </row>
    <row r="9941">
      <c r="B9941" s="497"/>
      <c r="H9941" s="500"/>
      <c r="O9941" s="500"/>
      <c r="Q9941" s="498" t="s">
        <v>213</v>
      </c>
      <c r="S9941" s="499"/>
    </row>
    <row r="9942">
      <c r="B9942" s="497"/>
      <c r="H9942" s="500"/>
      <c r="O9942" s="500"/>
      <c r="Q9942" s="498" t="s">
        <v>213</v>
      </c>
      <c r="S9942" s="499"/>
    </row>
    <row r="9943">
      <c r="B9943" s="497"/>
      <c r="H9943" s="500"/>
      <c r="O9943" s="500"/>
      <c r="Q9943" s="498" t="s">
        <v>213</v>
      </c>
      <c r="S9943" s="499"/>
    </row>
    <row r="9944">
      <c r="B9944" s="497"/>
      <c r="H9944" s="500"/>
      <c r="O9944" s="500"/>
      <c r="Q9944" s="498" t="s">
        <v>213</v>
      </c>
      <c r="S9944" s="499"/>
    </row>
    <row r="9945">
      <c r="B9945" s="497"/>
      <c r="H9945" s="500"/>
      <c r="O9945" s="500"/>
      <c r="Q9945" s="498" t="s">
        <v>213</v>
      </c>
      <c r="S9945" s="499"/>
    </row>
    <row r="9946">
      <c r="B9946" s="497"/>
      <c r="H9946" s="500"/>
      <c r="O9946" s="500"/>
      <c r="Q9946" s="498" t="s">
        <v>213</v>
      </c>
      <c r="S9946" s="499"/>
    </row>
    <row r="9947">
      <c r="B9947" s="497"/>
      <c r="H9947" s="500"/>
      <c r="O9947" s="500"/>
      <c r="Q9947" s="498" t="s">
        <v>213</v>
      </c>
      <c r="S9947" s="499"/>
    </row>
    <row r="9948">
      <c r="B9948" s="497"/>
      <c r="H9948" s="500"/>
      <c r="O9948" s="500"/>
      <c r="Q9948" s="498" t="s">
        <v>213</v>
      </c>
      <c r="S9948" s="499"/>
    </row>
    <row r="9949">
      <c r="B9949" s="497"/>
      <c r="H9949" s="500"/>
      <c r="O9949" s="500"/>
      <c r="Q9949" s="498" t="s">
        <v>213</v>
      </c>
      <c r="S9949" s="499"/>
    </row>
    <row r="9950">
      <c r="B9950" s="497"/>
      <c r="H9950" s="500"/>
      <c r="O9950" s="500"/>
      <c r="Q9950" s="498" t="s">
        <v>213</v>
      </c>
      <c r="S9950" s="499"/>
    </row>
    <row r="9951">
      <c r="B9951" s="497"/>
      <c r="H9951" s="500"/>
      <c r="O9951" s="500"/>
      <c r="Q9951" s="498" t="s">
        <v>213</v>
      </c>
      <c r="S9951" s="499"/>
    </row>
    <row r="9952">
      <c r="B9952" s="497"/>
      <c r="H9952" s="500"/>
      <c r="O9952" s="500"/>
      <c r="Q9952" s="498" t="s">
        <v>213</v>
      </c>
      <c r="S9952" s="499"/>
    </row>
    <row r="9953">
      <c r="B9953" s="497"/>
      <c r="H9953" s="500"/>
      <c r="O9953" s="500"/>
      <c r="Q9953" s="498" t="s">
        <v>213</v>
      </c>
      <c r="S9953" s="499"/>
    </row>
    <row r="9954">
      <c r="B9954" s="497"/>
      <c r="H9954" s="500"/>
      <c r="O9954" s="500"/>
      <c r="Q9954" s="498" t="s">
        <v>213</v>
      </c>
      <c r="S9954" s="499"/>
    </row>
    <row r="9955">
      <c r="B9955" s="497"/>
      <c r="H9955" s="500"/>
      <c r="O9955" s="500"/>
      <c r="Q9955" s="498" t="s">
        <v>213</v>
      </c>
      <c r="S9955" s="499"/>
    </row>
    <row r="9956">
      <c r="B9956" s="497"/>
      <c r="H9956" s="500"/>
      <c r="O9956" s="500"/>
      <c r="Q9956" s="498" t="s">
        <v>213</v>
      </c>
      <c r="S9956" s="499"/>
    </row>
    <row r="9957">
      <c r="B9957" s="497"/>
      <c r="H9957" s="500"/>
      <c r="O9957" s="500"/>
      <c r="Q9957" s="498" t="s">
        <v>213</v>
      </c>
      <c r="S9957" s="499"/>
    </row>
    <row r="9958">
      <c r="B9958" s="497"/>
      <c r="H9958" s="500"/>
      <c r="O9958" s="500"/>
      <c r="Q9958" s="498" t="s">
        <v>213</v>
      </c>
      <c r="S9958" s="499"/>
    </row>
    <row r="9959">
      <c r="B9959" s="497"/>
      <c r="H9959" s="500"/>
      <c r="O9959" s="500"/>
      <c r="Q9959" s="498" t="s">
        <v>213</v>
      </c>
      <c r="S9959" s="499"/>
    </row>
    <row r="9960">
      <c r="B9960" s="497"/>
      <c r="H9960" s="500"/>
      <c r="O9960" s="500"/>
      <c r="Q9960" s="498" t="s">
        <v>213</v>
      </c>
      <c r="S9960" s="499"/>
    </row>
    <row r="9961">
      <c r="B9961" s="497"/>
      <c r="H9961" s="500"/>
      <c r="O9961" s="500"/>
      <c r="Q9961" s="498" t="s">
        <v>213</v>
      </c>
      <c r="S9961" s="499"/>
    </row>
    <row r="9962">
      <c r="B9962" s="497"/>
      <c r="H9962" s="500"/>
      <c r="O9962" s="500"/>
      <c r="Q9962" s="498" t="s">
        <v>213</v>
      </c>
      <c r="S9962" s="499"/>
    </row>
    <row r="9963">
      <c r="B9963" s="497"/>
      <c r="H9963" s="500"/>
      <c r="O9963" s="500"/>
      <c r="Q9963" s="498" t="s">
        <v>213</v>
      </c>
      <c r="S9963" s="499"/>
    </row>
    <row r="9964">
      <c r="B9964" s="497"/>
      <c r="H9964" s="500"/>
      <c r="O9964" s="500"/>
      <c r="Q9964" s="498" t="s">
        <v>213</v>
      </c>
      <c r="S9964" s="499"/>
    </row>
    <row r="9965">
      <c r="B9965" s="497"/>
      <c r="H9965" s="500"/>
      <c r="O9965" s="500"/>
      <c r="Q9965" s="498" t="s">
        <v>213</v>
      </c>
      <c r="S9965" s="499"/>
    </row>
    <row r="9966">
      <c r="B9966" s="497"/>
      <c r="H9966" s="500"/>
      <c r="O9966" s="500"/>
      <c r="Q9966" s="498" t="s">
        <v>213</v>
      </c>
      <c r="S9966" s="499"/>
    </row>
    <row r="9967">
      <c r="B9967" s="497"/>
      <c r="H9967" s="500"/>
      <c r="O9967" s="500"/>
      <c r="Q9967" s="498" t="s">
        <v>213</v>
      </c>
      <c r="S9967" s="499"/>
    </row>
    <row r="9968">
      <c r="B9968" s="497"/>
      <c r="H9968" s="500"/>
      <c r="O9968" s="500"/>
      <c r="Q9968" s="498" t="s">
        <v>213</v>
      </c>
      <c r="S9968" s="499"/>
    </row>
    <row r="9969">
      <c r="B9969" s="497"/>
      <c r="H9969" s="500"/>
      <c r="O9969" s="500"/>
      <c r="Q9969" s="498" t="s">
        <v>213</v>
      </c>
      <c r="S9969" s="499"/>
    </row>
    <row r="9970">
      <c r="B9970" s="497"/>
      <c r="H9970" s="500"/>
      <c r="O9970" s="500"/>
      <c r="Q9970" s="498" t="s">
        <v>213</v>
      </c>
      <c r="S9970" s="499"/>
    </row>
    <row r="9971">
      <c r="B9971" s="497"/>
      <c r="H9971" s="500"/>
      <c r="O9971" s="500"/>
      <c r="Q9971" s="498" t="s">
        <v>213</v>
      </c>
      <c r="S9971" s="499"/>
    </row>
    <row r="9972">
      <c r="B9972" s="497"/>
      <c r="H9972" s="500"/>
      <c r="O9972" s="500"/>
      <c r="Q9972" s="498" t="s">
        <v>213</v>
      </c>
      <c r="S9972" s="499"/>
    </row>
    <row r="9973">
      <c r="B9973" s="497"/>
      <c r="H9973" s="500"/>
      <c r="O9973" s="500"/>
      <c r="Q9973" s="498" t="s">
        <v>213</v>
      </c>
      <c r="S9973" s="499"/>
    </row>
    <row r="9974">
      <c r="B9974" s="497"/>
      <c r="H9974" s="500"/>
      <c r="O9974" s="500"/>
      <c r="Q9974" s="498" t="s">
        <v>213</v>
      </c>
      <c r="S9974" s="499"/>
    </row>
    <row r="9975">
      <c r="B9975" s="497"/>
      <c r="H9975" s="500"/>
      <c r="O9975" s="500"/>
      <c r="Q9975" s="498" t="s">
        <v>213</v>
      </c>
      <c r="S9975" s="499"/>
    </row>
    <row r="9976">
      <c r="B9976" s="497"/>
      <c r="H9976" s="500"/>
      <c r="O9976" s="500"/>
      <c r="Q9976" s="498" t="s">
        <v>213</v>
      </c>
      <c r="S9976" s="499"/>
    </row>
    <row r="9977">
      <c r="B9977" s="497"/>
      <c r="H9977" s="500"/>
      <c r="O9977" s="500"/>
      <c r="Q9977" s="498" t="s">
        <v>213</v>
      </c>
      <c r="S9977" s="499"/>
    </row>
    <row r="9978">
      <c r="B9978" s="497"/>
      <c r="H9978" s="500"/>
      <c r="O9978" s="500"/>
      <c r="Q9978" s="498" t="s">
        <v>213</v>
      </c>
      <c r="S9978" s="499"/>
    </row>
    <row r="9979">
      <c r="B9979" s="497"/>
      <c r="H9979" s="500"/>
      <c r="O9979" s="500"/>
      <c r="Q9979" s="498" t="s">
        <v>213</v>
      </c>
      <c r="S9979" s="499"/>
    </row>
    <row r="9980">
      <c r="B9980" s="497"/>
      <c r="H9980" s="500"/>
      <c r="O9980" s="500"/>
      <c r="Q9980" s="498" t="s">
        <v>213</v>
      </c>
      <c r="S9980" s="499"/>
    </row>
    <row r="9981">
      <c r="B9981" s="497"/>
      <c r="H9981" s="500"/>
      <c r="O9981" s="500"/>
      <c r="Q9981" s="498" t="s">
        <v>213</v>
      </c>
      <c r="S9981" s="499"/>
    </row>
    <row r="9982">
      <c r="B9982" s="497"/>
      <c r="H9982" s="500"/>
      <c r="O9982" s="500"/>
      <c r="Q9982" s="498" t="s">
        <v>213</v>
      </c>
      <c r="S9982" s="499"/>
    </row>
    <row r="9983">
      <c r="B9983" s="497"/>
      <c r="H9983" s="500"/>
      <c r="O9983" s="500"/>
      <c r="Q9983" s="498" t="s">
        <v>213</v>
      </c>
      <c r="S9983" s="499"/>
    </row>
    <row r="9984">
      <c r="B9984" s="497"/>
      <c r="H9984" s="500"/>
      <c r="O9984" s="500"/>
      <c r="Q9984" s="498" t="s">
        <v>213</v>
      </c>
      <c r="S9984" s="499"/>
    </row>
    <row r="9985">
      <c r="B9985" s="497"/>
      <c r="H9985" s="500"/>
      <c r="O9985" s="500"/>
      <c r="Q9985" s="498" t="s">
        <v>213</v>
      </c>
      <c r="S9985" s="499"/>
    </row>
    <row r="9986">
      <c r="B9986" s="497"/>
      <c r="H9986" s="500"/>
      <c r="O9986" s="500"/>
      <c r="Q9986" s="498" t="s">
        <v>213</v>
      </c>
      <c r="S9986" s="499"/>
    </row>
    <row r="9987">
      <c r="B9987" s="497"/>
      <c r="H9987" s="500"/>
      <c r="O9987" s="500"/>
      <c r="Q9987" s="498" t="s">
        <v>213</v>
      </c>
      <c r="S9987" s="499"/>
    </row>
    <row r="9988">
      <c r="B9988" s="497"/>
      <c r="H9988" s="500"/>
      <c r="O9988" s="500"/>
      <c r="Q9988" s="498" t="s">
        <v>213</v>
      </c>
      <c r="S9988" s="499"/>
    </row>
    <row r="9989">
      <c r="B9989" s="497"/>
      <c r="H9989" s="500"/>
      <c r="O9989" s="500"/>
      <c r="Q9989" s="498" t="s">
        <v>213</v>
      </c>
      <c r="S9989" s="499"/>
    </row>
    <row r="9990">
      <c r="B9990" s="497"/>
      <c r="H9990" s="500"/>
      <c r="O9990" s="500"/>
      <c r="Q9990" s="498" t="s">
        <v>213</v>
      </c>
      <c r="S9990" s="499"/>
    </row>
    <row r="9991">
      <c r="B9991" s="497"/>
      <c r="H9991" s="500"/>
      <c r="O9991" s="500"/>
      <c r="Q9991" s="498" t="s">
        <v>213</v>
      </c>
      <c r="S9991" s="499"/>
    </row>
    <row r="9992">
      <c r="B9992" s="497"/>
      <c r="H9992" s="500"/>
      <c r="O9992" s="500"/>
      <c r="Q9992" s="498" t="s">
        <v>213</v>
      </c>
      <c r="S9992" s="499"/>
    </row>
    <row r="9993">
      <c r="B9993" s="497"/>
      <c r="H9993" s="500"/>
      <c r="O9993" s="500"/>
      <c r="Q9993" s="498" t="s">
        <v>213</v>
      </c>
      <c r="S9993" s="499"/>
    </row>
    <row r="9994">
      <c r="B9994" s="497"/>
      <c r="H9994" s="500"/>
      <c r="O9994" s="500"/>
      <c r="Q9994" s="498" t="s">
        <v>213</v>
      </c>
      <c r="S9994" s="499"/>
    </row>
    <row r="9995">
      <c r="B9995" s="497"/>
      <c r="H9995" s="500"/>
      <c r="O9995" s="500"/>
      <c r="Q9995" s="498" t="s">
        <v>213</v>
      </c>
      <c r="S9995" s="499"/>
    </row>
    <row r="9996">
      <c r="B9996" s="497"/>
      <c r="H9996" s="500"/>
      <c r="O9996" s="500"/>
      <c r="Q9996" s="498" t="s">
        <v>213</v>
      </c>
      <c r="S9996" s="499"/>
    </row>
    <row r="9997">
      <c r="B9997" s="497"/>
      <c r="H9997" s="500"/>
      <c r="O9997" s="500"/>
      <c r="Q9997" s="498" t="s">
        <v>213</v>
      </c>
      <c r="S9997" s="499"/>
    </row>
    <row r="9998">
      <c r="B9998" s="497"/>
      <c r="H9998" s="500"/>
      <c r="O9998" s="500"/>
      <c r="Q9998" s="498" t="s">
        <v>213</v>
      </c>
      <c r="S9998" s="499"/>
    </row>
    <row r="9999">
      <c r="B9999" s="497"/>
      <c r="H9999" s="500"/>
      <c r="O9999" s="500"/>
      <c r="Q9999" s="498" t="s">
        <v>213</v>
      </c>
      <c r="S9999" s="499"/>
    </row>
    <row r="10000">
      <c r="B10000" s="497"/>
      <c r="H10000" s="500"/>
      <c r="O10000" s="500"/>
      <c r="Q10000" s="498" t="s">
        <v>213</v>
      </c>
      <c r="S10000" s="499"/>
    </row>
    <row r="10001">
      <c r="B10001" s="497"/>
      <c r="H10001" s="500"/>
      <c r="O10001" s="500"/>
      <c r="Q10001" s="498" t="s">
        <v>213</v>
      </c>
      <c r="S10001" s="499"/>
    </row>
    <row r="10002">
      <c r="B10002" s="497"/>
      <c r="H10002" s="500"/>
      <c r="O10002" s="500"/>
      <c r="Q10002" s="498" t="s">
        <v>213</v>
      </c>
      <c r="S10002" s="499"/>
    </row>
    <row r="10003">
      <c r="B10003" s="497"/>
      <c r="H10003" s="500"/>
      <c r="O10003" s="500"/>
      <c r="Q10003" s="498" t="s">
        <v>213</v>
      </c>
      <c r="S10003" s="499"/>
    </row>
    <row r="10004">
      <c r="B10004" s="497"/>
      <c r="H10004" s="500"/>
      <c r="O10004" s="500"/>
      <c r="Q10004" s="498" t="s">
        <v>213</v>
      </c>
      <c r="S10004" s="499"/>
    </row>
    <row r="10005">
      <c r="B10005" s="497"/>
      <c r="H10005" s="500"/>
      <c r="O10005" s="500"/>
      <c r="Q10005" s="498" t="s">
        <v>213</v>
      </c>
      <c r="S10005" s="499"/>
    </row>
    <row r="10006">
      <c r="B10006" s="497"/>
      <c r="H10006" s="500"/>
      <c r="O10006" s="500"/>
      <c r="Q10006" s="498" t="s">
        <v>213</v>
      </c>
      <c r="S10006" s="499"/>
    </row>
    <row r="10007">
      <c r="B10007" s="497"/>
      <c r="H10007" s="500"/>
      <c r="O10007" s="500"/>
      <c r="Q10007" s="498" t="s">
        <v>213</v>
      </c>
      <c r="S10007" s="499"/>
    </row>
    <row r="10008">
      <c r="B10008" s="497"/>
      <c r="H10008" s="500"/>
      <c r="O10008" s="500"/>
      <c r="Q10008" s="498" t="s">
        <v>213</v>
      </c>
      <c r="S10008" s="499"/>
    </row>
    <row r="10009">
      <c r="B10009" s="497"/>
      <c r="H10009" s="500"/>
      <c r="O10009" s="500"/>
      <c r="Q10009" s="498" t="s">
        <v>213</v>
      </c>
      <c r="S10009" s="499"/>
    </row>
    <row r="10010">
      <c r="B10010" s="497"/>
      <c r="H10010" s="500"/>
      <c r="O10010" s="500"/>
      <c r="Q10010" s="498" t="s">
        <v>213</v>
      </c>
      <c r="S10010" s="499"/>
    </row>
    <row r="10011">
      <c r="B10011" s="497"/>
      <c r="H10011" s="500"/>
      <c r="O10011" s="500"/>
      <c r="Q10011" s="498" t="s">
        <v>213</v>
      </c>
      <c r="S10011" s="499"/>
    </row>
    <row r="10012">
      <c r="B10012" s="497"/>
      <c r="H10012" s="500"/>
      <c r="O10012" s="500"/>
      <c r="Q10012" s="498" t="s">
        <v>213</v>
      </c>
      <c r="S10012" s="499"/>
    </row>
    <row r="10013">
      <c r="B10013" s="497"/>
      <c r="H10013" s="500"/>
      <c r="O10013" s="500"/>
      <c r="Q10013" s="498" t="s">
        <v>213</v>
      </c>
      <c r="S10013" s="499"/>
    </row>
    <row r="10014">
      <c r="B10014" s="497"/>
      <c r="H10014" s="500"/>
      <c r="O10014" s="500"/>
      <c r="Q10014" s="498" t="s">
        <v>213</v>
      </c>
      <c r="S10014" s="499"/>
    </row>
    <row r="10015">
      <c r="B10015" s="497"/>
      <c r="H10015" s="500"/>
      <c r="O10015" s="500"/>
      <c r="Q10015" s="498" t="s">
        <v>213</v>
      </c>
      <c r="S10015" s="499"/>
    </row>
    <row r="10016">
      <c r="B10016" s="497"/>
      <c r="H10016" s="500"/>
      <c r="O10016" s="500"/>
      <c r="Q10016" s="498" t="s">
        <v>213</v>
      </c>
      <c r="S10016" s="499"/>
    </row>
    <row r="10017">
      <c r="B10017" s="497"/>
      <c r="H10017" s="500"/>
      <c r="O10017" s="500"/>
      <c r="Q10017" s="498" t="s">
        <v>213</v>
      </c>
      <c r="S10017" s="499"/>
    </row>
    <row r="10018">
      <c r="B10018" s="497"/>
      <c r="H10018" s="500"/>
      <c r="O10018" s="500"/>
      <c r="Q10018" s="498" t="s">
        <v>213</v>
      </c>
      <c r="S10018" s="499"/>
    </row>
    <row r="10019">
      <c r="B10019" s="497"/>
      <c r="H10019" s="500"/>
      <c r="O10019" s="500"/>
      <c r="Q10019" s="498" t="s">
        <v>213</v>
      </c>
      <c r="S10019" s="499"/>
    </row>
    <row r="10020">
      <c r="B10020" s="497"/>
      <c r="H10020" s="500"/>
      <c r="O10020" s="500"/>
      <c r="Q10020" s="498" t="s">
        <v>213</v>
      </c>
      <c r="S10020" s="499"/>
    </row>
    <row r="10021">
      <c r="B10021" s="497"/>
      <c r="H10021" s="500"/>
      <c r="O10021" s="500"/>
      <c r="Q10021" s="498" t="s">
        <v>213</v>
      </c>
      <c r="S10021" s="499"/>
    </row>
    <row r="10022">
      <c r="B10022" s="497"/>
      <c r="H10022" s="500"/>
      <c r="O10022" s="500"/>
      <c r="Q10022" s="498" t="s">
        <v>213</v>
      </c>
      <c r="S10022" s="499"/>
    </row>
    <row r="10023">
      <c r="B10023" s="497"/>
      <c r="H10023" s="500"/>
      <c r="O10023" s="500"/>
      <c r="Q10023" s="498" t="s">
        <v>213</v>
      </c>
      <c r="S10023" s="499"/>
    </row>
    <row r="10024">
      <c r="B10024" s="497"/>
      <c r="H10024" s="500"/>
      <c r="O10024" s="500"/>
      <c r="Q10024" s="498" t="s">
        <v>213</v>
      </c>
      <c r="S10024" s="499"/>
    </row>
    <row r="10025">
      <c r="B10025" s="497"/>
      <c r="H10025" s="500"/>
      <c r="O10025" s="500"/>
      <c r="Q10025" s="498" t="s">
        <v>213</v>
      </c>
      <c r="S10025" s="499"/>
    </row>
    <row r="10026">
      <c r="B10026" s="497"/>
      <c r="H10026" s="500"/>
      <c r="O10026" s="500"/>
      <c r="Q10026" s="498" t="s">
        <v>213</v>
      </c>
      <c r="S10026" s="499"/>
    </row>
    <row r="10027">
      <c r="B10027" s="497"/>
      <c r="H10027" s="500"/>
      <c r="O10027" s="500"/>
      <c r="Q10027" s="498" t="s">
        <v>213</v>
      </c>
      <c r="S10027" s="499"/>
    </row>
    <row r="10028">
      <c r="B10028" s="497"/>
      <c r="H10028" s="500"/>
      <c r="O10028" s="500"/>
      <c r="Q10028" s="498" t="s">
        <v>213</v>
      </c>
      <c r="S10028" s="499"/>
    </row>
    <row r="10029">
      <c r="B10029" s="497"/>
      <c r="H10029" s="500"/>
      <c r="O10029" s="500"/>
      <c r="Q10029" s="498" t="s">
        <v>213</v>
      </c>
      <c r="S10029" s="499"/>
    </row>
    <row r="10030">
      <c r="B10030" s="497"/>
      <c r="H10030" s="500"/>
      <c r="O10030" s="500"/>
      <c r="Q10030" s="498" t="s">
        <v>213</v>
      </c>
      <c r="S10030" s="499"/>
    </row>
    <row r="10031">
      <c r="B10031" s="497"/>
      <c r="H10031" s="500"/>
      <c r="O10031" s="500"/>
      <c r="Q10031" s="498" t="s">
        <v>213</v>
      </c>
      <c r="S10031" s="499"/>
    </row>
    <row r="10032">
      <c r="B10032" s="497"/>
      <c r="H10032" s="500"/>
      <c r="O10032" s="500"/>
      <c r="Q10032" s="498" t="s">
        <v>213</v>
      </c>
      <c r="S10032" s="499"/>
    </row>
    <row r="10033">
      <c r="B10033" s="497"/>
      <c r="H10033" s="500"/>
      <c r="O10033" s="500"/>
      <c r="Q10033" s="498" t="s">
        <v>213</v>
      </c>
      <c r="S10033" s="499"/>
    </row>
    <row r="10034">
      <c r="B10034" s="497"/>
      <c r="H10034" s="500"/>
      <c r="O10034" s="500"/>
      <c r="Q10034" s="498" t="s">
        <v>213</v>
      </c>
      <c r="S10034" s="499"/>
    </row>
    <row r="10035">
      <c r="B10035" s="497"/>
      <c r="H10035" s="500"/>
      <c r="O10035" s="500"/>
      <c r="Q10035" s="498" t="s">
        <v>213</v>
      </c>
      <c r="S10035" s="499"/>
    </row>
    <row r="10036">
      <c r="B10036" s="497"/>
      <c r="H10036" s="500"/>
      <c r="O10036" s="500"/>
      <c r="Q10036" s="498" t="s">
        <v>213</v>
      </c>
      <c r="S10036" s="499"/>
    </row>
    <row r="10037">
      <c r="B10037" s="497"/>
      <c r="H10037" s="500"/>
      <c r="O10037" s="500"/>
      <c r="Q10037" s="498" t="s">
        <v>213</v>
      </c>
      <c r="S10037" s="499"/>
    </row>
    <row r="10038">
      <c r="B10038" s="497"/>
      <c r="H10038" s="500"/>
      <c r="O10038" s="500"/>
      <c r="Q10038" s="498" t="s">
        <v>213</v>
      </c>
      <c r="S10038" s="499"/>
    </row>
    <row r="10039">
      <c r="B10039" s="497"/>
      <c r="H10039" s="500"/>
      <c r="O10039" s="500"/>
      <c r="Q10039" s="498" t="s">
        <v>213</v>
      </c>
      <c r="S10039" s="499"/>
    </row>
    <row r="10040">
      <c r="B10040" s="497"/>
      <c r="H10040" s="500"/>
      <c r="O10040" s="500"/>
      <c r="Q10040" s="498" t="s">
        <v>213</v>
      </c>
      <c r="S10040" s="499"/>
    </row>
    <row r="10041">
      <c r="B10041" s="497"/>
      <c r="H10041" s="500"/>
      <c r="O10041" s="500"/>
      <c r="Q10041" s="498" t="s">
        <v>213</v>
      </c>
      <c r="S10041" s="499"/>
    </row>
    <row r="10042">
      <c r="B10042" s="497"/>
      <c r="H10042" s="500"/>
      <c r="O10042" s="500"/>
      <c r="Q10042" s="498" t="s">
        <v>213</v>
      </c>
      <c r="S10042" s="499"/>
    </row>
    <row r="10043">
      <c r="B10043" s="497"/>
      <c r="H10043" s="500"/>
      <c r="O10043" s="500"/>
      <c r="Q10043" s="498" t="s">
        <v>213</v>
      </c>
      <c r="S10043" s="499"/>
    </row>
    <row r="10044">
      <c r="B10044" s="497"/>
      <c r="H10044" s="500"/>
      <c r="O10044" s="500"/>
      <c r="Q10044" s="498" t="s">
        <v>213</v>
      </c>
      <c r="S10044" s="499"/>
    </row>
    <row r="10045">
      <c r="B10045" s="497"/>
      <c r="H10045" s="500"/>
      <c r="O10045" s="500"/>
      <c r="Q10045" s="498" t="s">
        <v>213</v>
      </c>
      <c r="S10045" s="499"/>
    </row>
    <row r="10046">
      <c r="B10046" s="497"/>
      <c r="H10046" s="500"/>
      <c r="O10046" s="500"/>
      <c r="Q10046" s="498" t="s">
        <v>213</v>
      </c>
      <c r="S10046" s="499"/>
    </row>
    <row r="10047">
      <c r="B10047" s="497"/>
      <c r="H10047" s="500"/>
      <c r="O10047" s="500"/>
      <c r="Q10047" s="498" t="s">
        <v>213</v>
      </c>
      <c r="S10047" s="499"/>
    </row>
    <row r="10048">
      <c r="B10048" s="497"/>
      <c r="H10048" s="500"/>
      <c r="O10048" s="500"/>
      <c r="Q10048" s="498" t="s">
        <v>213</v>
      </c>
      <c r="S10048" s="499"/>
    </row>
    <row r="10049">
      <c r="B10049" s="497"/>
      <c r="H10049" s="500"/>
      <c r="O10049" s="500"/>
      <c r="Q10049" s="498" t="s">
        <v>213</v>
      </c>
      <c r="S10049" s="499"/>
    </row>
    <row r="10050">
      <c r="B10050" s="497"/>
      <c r="H10050" s="500"/>
      <c r="O10050" s="500"/>
      <c r="Q10050" s="498" t="s">
        <v>213</v>
      </c>
      <c r="S10050" s="499"/>
    </row>
    <row r="10051">
      <c r="B10051" s="497"/>
      <c r="H10051" s="500"/>
      <c r="O10051" s="500"/>
      <c r="Q10051" s="498" t="s">
        <v>213</v>
      </c>
      <c r="S10051" s="499"/>
    </row>
    <row r="10052">
      <c r="B10052" s="497"/>
      <c r="H10052" s="500"/>
      <c r="O10052" s="500"/>
      <c r="Q10052" s="498" t="s">
        <v>213</v>
      </c>
      <c r="S10052" s="499"/>
    </row>
    <row r="10053">
      <c r="B10053" s="497"/>
      <c r="H10053" s="500"/>
      <c r="O10053" s="500"/>
      <c r="Q10053" s="498" t="s">
        <v>213</v>
      </c>
      <c r="S10053" s="499"/>
    </row>
    <row r="10054">
      <c r="B10054" s="497"/>
      <c r="H10054" s="500"/>
      <c r="O10054" s="500"/>
      <c r="Q10054" s="498" t="s">
        <v>213</v>
      </c>
      <c r="S10054" s="499"/>
    </row>
    <row r="10055">
      <c r="B10055" s="497"/>
      <c r="H10055" s="500"/>
      <c r="O10055" s="500"/>
      <c r="Q10055" s="498" t="s">
        <v>213</v>
      </c>
      <c r="S10055" s="499"/>
    </row>
    <row r="10056">
      <c r="B10056" s="497"/>
      <c r="H10056" s="500"/>
      <c r="O10056" s="500"/>
      <c r="Q10056" s="498" t="s">
        <v>213</v>
      </c>
      <c r="S10056" s="499"/>
    </row>
    <row r="10057">
      <c r="B10057" s="497"/>
      <c r="H10057" s="500"/>
      <c r="O10057" s="500"/>
      <c r="Q10057" s="498" t="s">
        <v>213</v>
      </c>
      <c r="S10057" s="499"/>
    </row>
    <row r="10058">
      <c r="B10058" s="497"/>
      <c r="H10058" s="500"/>
      <c r="O10058" s="500"/>
      <c r="Q10058" s="498" t="s">
        <v>213</v>
      </c>
      <c r="S10058" s="499"/>
    </row>
    <row r="10059">
      <c r="B10059" s="497"/>
      <c r="H10059" s="500"/>
      <c r="O10059" s="500"/>
      <c r="Q10059" s="498" t="s">
        <v>213</v>
      </c>
      <c r="S10059" s="499"/>
    </row>
    <row r="10060">
      <c r="B10060" s="497"/>
      <c r="H10060" s="500"/>
      <c r="O10060" s="500"/>
      <c r="Q10060" s="498" t="s">
        <v>213</v>
      </c>
      <c r="S10060" s="499"/>
    </row>
    <row r="10061">
      <c r="B10061" s="497"/>
      <c r="H10061" s="500"/>
      <c r="O10061" s="500"/>
      <c r="Q10061" s="498" t="s">
        <v>213</v>
      </c>
      <c r="S10061" s="499"/>
    </row>
    <row r="10062">
      <c r="B10062" s="497"/>
      <c r="H10062" s="500"/>
      <c r="O10062" s="500"/>
      <c r="Q10062" s="498" t="s">
        <v>213</v>
      </c>
      <c r="S10062" s="499"/>
    </row>
    <row r="10063">
      <c r="B10063" s="497"/>
      <c r="H10063" s="500"/>
      <c r="O10063" s="500"/>
      <c r="Q10063" s="498" t="s">
        <v>213</v>
      </c>
      <c r="S10063" s="499"/>
    </row>
    <row r="10064">
      <c r="B10064" s="497"/>
      <c r="H10064" s="500"/>
      <c r="O10064" s="500"/>
      <c r="Q10064" s="498" t="s">
        <v>213</v>
      </c>
      <c r="S10064" s="499"/>
    </row>
    <row r="10065">
      <c r="B10065" s="497"/>
      <c r="H10065" s="500"/>
      <c r="O10065" s="500"/>
      <c r="Q10065" s="498" t="s">
        <v>213</v>
      </c>
      <c r="S10065" s="499"/>
    </row>
    <row r="10066">
      <c r="B10066" s="497"/>
      <c r="H10066" s="500"/>
      <c r="O10066" s="500"/>
      <c r="Q10066" s="498" t="s">
        <v>213</v>
      </c>
      <c r="S10066" s="499"/>
    </row>
    <row r="10067">
      <c r="B10067" s="497"/>
      <c r="H10067" s="500"/>
      <c r="O10067" s="500"/>
      <c r="Q10067" s="498" t="s">
        <v>213</v>
      </c>
      <c r="S10067" s="499"/>
    </row>
    <row r="10068">
      <c r="B10068" s="497"/>
      <c r="H10068" s="500"/>
      <c r="O10068" s="500"/>
      <c r="Q10068" s="498" t="s">
        <v>213</v>
      </c>
      <c r="S10068" s="499"/>
    </row>
    <row r="10069">
      <c r="B10069" s="497"/>
      <c r="H10069" s="500"/>
      <c r="O10069" s="500"/>
      <c r="Q10069" s="498" t="s">
        <v>213</v>
      </c>
      <c r="S10069" s="499"/>
    </row>
    <row r="10070">
      <c r="B10070" s="497"/>
      <c r="H10070" s="500"/>
      <c r="O10070" s="500"/>
      <c r="Q10070" s="498" t="s">
        <v>213</v>
      </c>
      <c r="S10070" s="499"/>
    </row>
    <row r="10071">
      <c r="B10071" s="497"/>
      <c r="H10071" s="500"/>
      <c r="O10071" s="500"/>
      <c r="Q10071" s="498" t="s">
        <v>213</v>
      </c>
      <c r="S10071" s="499"/>
    </row>
    <row r="10072">
      <c r="B10072" s="497"/>
      <c r="H10072" s="500"/>
      <c r="O10072" s="500"/>
      <c r="Q10072" s="498" t="s">
        <v>213</v>
      </c>
      <c r="S10072" s="499"/>
    </row>
    <row r="10073">
      <c r="B10073" s="497"/>
      <c r="H10073" s="500"/>
      <c r="O10073" s="500"/>
      <c r="Q10073" s="498" t="s">
        <v>213</v>
      </c>
      <c r="S10073" s="499"/>
    </row>
    <row r="10074">
      <c r="B10074" s="497"/>
      <c r="H10074" s="500"/>
      <c r="O10074" s="500"/>
      <c r="Q10074" s="498" t="s">
        <v>213</v>
      </c>
      <c r="S10074" s="499"/>
    </row>
    <row r="10075">
      <c r="B10075" s="497"/>
      <c r="H10075" s="500"/>
      <c r="O10075" s="500"/>
      <c r="Q10075" s="498" t="s">
        <v>213</v>
      </c>
      <c r="S10075" s="499"/>
    </row>
    <row r="10076">
      <c r="B10076" s="497"/>
      <c r="H10076" s="500"/>
      <c r="O10076" s="500"/>
      <c r="Q10076" s="498" t="s">
        <v>213</v>
      </c>
      <c r="S10076" s="499"/>
    </row>
    <row r="10077">
      <c r="B10077" s="497"/>
      <c r="H10077" s="500"/>
      <c r="O10077" s="500"/>
      <c r="Q10077" s="498" t="s">
        <v>213</v>
      </c>
      <c r="S10077" s="499"/>
    </row>
    <row r="10078">
      <c r="B10078" s="497"/>
      <c r="H10078" s="500"/>
      <c r="O10078" s="500"/>
      <c r="Q10078" s="498" t="s">
        <v>213</v>
      </c>
      <c r="S10078" s="499"/>
    </row>
    <row r="10079">
      <c r="B10079" s="497"/>
      <c r="H10079" s="500"/>
      <c r="O10079" s="500"/>
      <c r="Q10079" s="498" t="s">
        <v>213</v>
      </c>
      <c r="S10079" s="499"/>
    </row>
    <row r="10080">
      <c r="B10080" s="497"/>
      <c r="H10080" s="500"/>
      <c r="O10080" s="500"/>
      <c r="Q10080" s="498" t="s">
        <v>213</v>
      </c>
      <c r="S10080" s="499"/>
    </row>
    <row r="10081">
      <c r="B10081" s="497"/>
      <c r="H10081" s="500"/>
      <c r="O10081" s="500"/>
      <c r="Q10081" s="498" t="s">
        <v>213</v>
      </c>
      <c r="S10081" s="499"/>
    </row>
    <row r="10082">
      <c r="B10082" s="497"/>
      <c r="H10082" s="500"/>
      <c r="O10082" s="500"/>
      <c r="Q10082" s="498" t="s">
        <v>213</v>
      </c>
      <c r="S10082" s="499"/>
    </row>
    <row r="10083">
      <c r="B10083" s="497"/>
      <c r="H10083" s="500"/>
      <c r="O10083" s="500"/>
      <c r="Q10083" s="498" t="s">
        <v>213</v>
      </c>
      <c r="S10083" s="499"/>
    </row>
    <row r="10084">
      <c r="B10084" s="497"/>
      <c r="H10084" s="500"/>
      <c r="O10084" s="500"/>
      <c r="Q10084" s="498" t="s">
        <v>213</v>
      </c>
      <c r="S10084" s="499"/>
    </row>
    <row r="10085">
      <c r="B10085" s="497"/>
      <c r="H10085" s="500"/>
      <c r="O10085" s="500"/>
      <c r="Q10085" s="498" t="s">
        <v>213</v>
      </c>
      <c r="S10085" s="499"/>
    </row>
    <row r="10086">
      <c r="B10086" s="497"/>
      <c r="H10086" s="500"/>
      <c r="O10086" s="500"/>
      <c r="Q10086" s="498" t="s">
        <v>213</v>
      </c>
      <c r="S10086" s="499"/>
    </row>
    <row r="10087">
      <c r="B10087" s="497"/>
      <c r="H10087" s="500"/>
      <c r="O10087" s="500"/>
      <c r="Q10087" s="498" t="s">
        <v>213</v>
      </c>
      <c r="S10087" s="499"/>
    </row>
    <row r="10088">
      <c r="B10088" s="497"/>
      <c r="H10088" s="500"/>
      <c r="O10088" s="500"/>
      <c r="Q10088" s="498" t="s">
        <v>213</v>
      </c>
      <c r="S10088" s="499"/>
    </row>
    <row r="10089">
      <c r="B10089" s="497"/>
      <c r="H10089" s="500"/>
      <c r="O10089" s="500"/>
      <c r="Q10089" s="498" t="s">
        <v>213</v>
      </c>
      <c r="S10089" s="499"/>
    </row>
    <row r="10090">
      <c r="B10090" s="497"/>
      <c r="H10090" s="500"/>
      <c r="O10090" s="500"/>
      <c r="Q10090" s="498" t="s">
        <v>213</v>
      </c>
      <c r="S10090" s="499"/>
    </row>
    <row r="10091">
      <c r="B10091" s="497"/>
      <c r="H10091" s="500"/>
      <c r="O10091" s="500"/>
      <c r="Q10091" s="498" t="s">
        <v>213</v>
      </c>
      <c r="S10091" s="499"/>
    </row>
    <row r="10092">
      <c r="B10092" s="497"/>
      <c r="H10092" s="500"/>
      <c r="O10092" s="500"/>
      <c r="Q10092" s="498" t="s">
        <v>213</v>
      </c>
      <c r="S10092" s="499"/>
    </row>
    <row r="10093">
      <c r="B10093" s="497"/>
      <c r="H10093" s="500"/>
      <c r="O10093" s="500"/>
      <c r="Q10093" s="498" t="s">
        <v>213</v>
      </c>
      <c r="S10093" s="499"/>
    </row>
    <row r="10094">
      <c r="B10094" s="497"/>
      <c r="H10094" s="500"/>
      <c r="O10094" s="500"/>
      <c r="Q10094" s="498" t="s">
        <v>213</v>
      </c>
      <c r="S10094" s="499"/>
    </row>
    <row r="10095">
      <c r="B10095" s="497"/>
      <c r="H10095" s="500"/>
      <c r="O10095" s="500"/>
      <c r="Q10095" s="498" t="s">
        <v>213</v>
      </c>
      <c r="S10095" s="499"/>
    </row>
    <row r="10096">
      <c r="B10096" s="497"/>
      <c r="H10096" s="500"/>
      <c r="O10096" s="500"/>
      <c r="Q10096" s="498" t="s">
        <v>213</v>
      </c>
      <c r="S10096" s="499"/>
    </row>
    <row r="10097">
      <c r="B10097" s="497"/>
      <c r="H10097" s="500"/>
      <c r="O10097" s="500"/>
      <c r="Q10097" s="498" t="s">
        <v>213</v>
      </c>
      <c r="S10097" s="499"/>
    </row>
    <row r="10098">
      <c r="B10098" s="497"/>
      <c r="H10098" s="500"/>
      <c r="O10098" s="500"/>
      <c r="Q10098" s="498" t="s">
        <v>213</v>
      </c>
      <c r="S10098" s="499"/>
    </row>
    <row r="10099">
      <c r="B10099" s="497"/>
      <c r="H10099" s="500"/>
      <c r="O10099" s="500"/>
      <c r="Q10099" s="498" t="s">
        <v>213</v>
      </c>
      <c r="S10099" s="499"/>
    </row>
    <row r="10100">
      <c r="B10100" s="497"/>
      <c r="H10100" s="500"/>
      <c r="O10100" s="500"/>
      <c r="Q10100" s="498" t="s">
        <v>213</v>
      </c>
      <c r="S10100" s="499"/>
    </row>
    <row r="10101">
      <c r="B10101" s="497"/>
      <c r="H10101" s="500"/>
      <c r="O10101" s="500"/>
      <c r="Q10101" s="498" t="s">
        <v>213</v>
      </c>
      <c r="S10101" s="499"/>
    </row>
    <row r="10102">
      <c r="B10102" s="497"/>
      <c r="H10102" s="500"/>
      <c r="O10102" s="500"/>
      <c r="Q10102" s="498" t="s">
        <v>213</v>
      </c>
      <c r="S10102" s="499"/>
    </row>
    <row r="10103">
      <c r="B10103" s="497"/>
      <c r="H10103" s="500"/>
      <c r="O10103" s="500"/>
      <c r="Q10103" s="498" t="s">
        <v>213</v>
      </c>
      <c r="S10103" s="499"/>
    </row>
    <row r="10104">
      <c r="B10104" s="497"/>
      <c r="H10104" s="500"/>
      <c r="O10104" s="500"/>
      <c r="Q10104" s="498" t="s">
        <v>213</v>
      </c>
      <c r="S10104" s="499"/>
    </row>
    <row r="10105">
      <c r="B10105" s="497"/>
      <c r="H10105" s="500"/>
      <c r="O10105" s="500"/>
      <c r="Q10105" s="498" t="s">
        <v>213</v>
      </c>
      <c r="S10105" s="499"/>
    </row>
    <row r="10106">
      <c r="B10106" s="497"/>
      <c r="H10106" s="500"/>
      <c r="O10106" s="500"/>
      <c r="Q10106" s="498" t="s">
        <v>213</v>
      </c>
      <c r="S10106" s="499"/>
    </row>
    <row r="10107">
      <c r="B10107" s="497"/>
      <c r="H10107" s="500"/>
      <c r="O10107" s="500"/>
      <c r="Q10107" s="498" t="s">
        <v>213</v>
      </c>
      <c r="S10107" s="499"/>
    </row>
    <row r="10108">
      <c r="B10108" s="497"/>
      <c r="H10108" s="500"/>
      <c r="O10108" s="500"/>
      <c r="Q10108" s="498" t="s">
        <v>213</v>
      </c>
      <c r="S10108" s="499"/>
    </row>
    <row r="10109">
      <c r="B10109" s="497"/>
      <c r="H10109" s="500"/>
      <c r="O10109" s="500"/>
      <c r="Q10109" s="498" t="s">
        <v>213</v>
      </c>
      <c r="S10109" s="499"/>
    </row>
    <row r="10110">
      <c r="B10110" s="497"/>
      <c r="H10110" s="500"/>
      <c r="O10110" s="500"/>
      <c r="Q10110" s="498" t="s">
        <v>213</v>
      </c>
      <c r="S10110" s="499"/>
    </row>
    <row r="10111">
      <c r="B10111" s="497"/>
      <c r="H10111" s="500"/>
      <c r="O10111" s="500"/>
      <c r="Q10111" s="498" t="s">
        <v>213</v>
      </c>
      <c r="S10111" s="499"/>
    </row>
    <row r="10112">
      <c r="B10112" s="497"/>
      <c r="H10112" s="500"/>
      <c r="O10112" s="500"/>
      <c r="Q10112" s="498" t="s">
        <v>213</v>
      </c>
      <c r="S10112" s="499"/>
    </row>
    <row r="10113">
      <c r="B10113" s="497"/>
      <c r="H10113" s="500"/>
      <c r="O10113" s="500"/>
      <c r="Q10113" s="498" t="s">
        <v>213</v>
      </c>
      <c r="S10113" s="499"/>
    </row>
    <row r="10114">
      <c r="B10114" s="497"/>
      <c r="H10114" s="500"/>
      <c r="O10114" s="500"/>
      <c r="Q10114" s="498" t="s">
        <v>213</v>
      </c>
      <c r="S10114" s="499"/>
    </row>
    <row r="10115">
      <c r="B10115" s="497"/>
      <c r="H10115" s="500"/>
      <c r="O10115" s="500"/>
      <c r="Q10115" s="498" t="s">
        <v>213</v>
      </c>
      <c r="S10115" s="499"/>
    </row>
    <row r="10116">
      <c r="B10116" s="497"/>
      <c r="H10116" s="500"/>
      <c r="O10116" s="500"/>
      <c r="Q10116" s="498" t="s">
        <v>213</v>
      </c>
      <c r="S10116" s="499"/>
    </row>
    <row r="10117">
      <c r="B10117" s="497"/>
      <c r="H10117" s="500"/>
      <c r="O10117" s="500"/>
      <c r="Q10117" s="498" t="s">
        <v>213</v>
      </c>
      <c r="S10117" s="499"/>
    </row>
    <row r="10118">
      <c r="B10118" s="497"/>
      <c r="H10118" s="500"/>
      <c r="O10118" s="500"/>
      <c r="Q10118" s="498" t="s">
        <v>213</v>
      </c>
      <c r="S10118" s="499"/>
    </row>
    <row r="10119">
      <c r="B10119" s="497"/>
      <c r="H10119" s="500"/>
      <c r="O10119" s="500"/>
      <c r="Q10119" s="498" t="s">
        <v>213</v>
      </c>
      <c r="S10119" s="499"/>
    </row>
    <row r="10120">
      <c r="B10120" s="497"/>
      <c r="H10120" s="500"/>
      <c r="O10120" s="500"/>
      <c r="Q10120" s="498" t="s">
        <v>213</v>
      </c>
      <c r="S10120" s="499"/>
    </row>
    <row r="10121">
      <c r="B10121" s="497"/>
      <c r="H10121" s="500"/>
      <c r="O10121" s="500"/>
      <c r="Q10121" s="498" t="s">
        <v>213</v>
      </c>
      <c r="S10121" s="499"/>
    </row>
    <row r="10122">
      <c r="B10122" s="497"/>
      <c r="H10122" s="500"/>
      <c r="O10122" s="500"/>
      <c r="Q10122" s="498" t="s">
        <v>213</v>
      </c>
      <c r="S10122" s="499"/>
    </row>
    <row r="10123">
      <c r="B10123" s="497"/>
      <c r="H10123" s="500"/>
      <c r="O10123" s="500"/>
      <c r="Q10123" s="498" t="s">
        <v>213</v>
      </c>
      <c r="S10123" s="499"/>
    </row>
    <row r="10124">
      <c r="B10124" s="497"/>
      <c r="H10124" s="500"/>
      <c r="O10124" s="500"/>
      <c r="Q10124" s="498" t="s">
        <v>213</v>
      </c>
      <c r="S10124" s="499"/>
    </row>
    <row r="10125">
      <c r="B10125" s="497"/>
      <c r="H10125" s="500"/>
      <c r="O10125" s="500"/>
      <c r="Q10125" s="498" t="s">
        <v>213</v>
      </c>
      <c r="S10125" s="499"/>
    </row>
    <row r="10126">
      <c r="B10126" s="497"/>
      <c r="H10126" s="500"/>
      <c r="O10126" s="500"/>
      <c r="Q10126" s="498" t="s">
        <v>213</v>
      </c>
      <c r="S10126" s="499"/>
    </row>
    <row r="10127">
      <c r="B10127" s="497"/>
      <c r="H10127" s="500"/>
      <c r="O10127" s="500"/>
      <c r="Q10127" s="498" t="s">
        <v>213</v>
      </c>
      <c r="S10127" s="499"/>
    </row>
    <row r="10128">
      <c r="B10128" s="497"/>
      <c r="H10128" s="500"/>
      <c r="O10128" s="500"/>
      <c r="Q10128" s="498" t="s">
        <v>213</v>
      </c>
      <c r="S10128" s="499"/>
    </row>
    <row r="10129">
      <c r="B10129" s="497"/>
      <c r="H10129" s="500"/>
      <c r="O10129" s="500"/>
      <c r="Q10129" s="498" t="s">
        <v>213</v>
      </c>
      <c r="S10129" s="499"/>
    </row>
    <row r="10130">
      <c r="B10130" s="497"/>
      <c r="H10130" s="500"/>
      <c r="O10130" s="500"/>
      <c r="Q10130" s="498" t="s">
        <v>213</v>
      </c>
      <c r="S10130" s="499"/>
    </row>
    <row r="10131">
      <c r="B10131" s="497"/>
      <c r="H10131" s="500"/>
      <c r="O10131" s="500"/>
      <c r="Q10131" s="498" t="s">
        <v>213</v>
      </c>
      <c r="S10131" s="499"/>
    </row>
    <row r="10132">
      <c r="B10132" s="497"/>
      <c r="H10132" s="500"/>
      <c r="O10132" s="500"/>
      <c r="Q10132" s="498" t="s">
        <v>213</v>
      </c>
      <c r="S10132" s="499"/>
    </row>
    <row r="10133">
      <c r="B10133" s="497"/>
      <c r="H10133" s="500"/>
      <c r="O10133" s="500"/>
      <c r="Q10133" s="498" t="s">
        <v>213</v>
      </c>
      <c r="S10133" s="499"/>
    </row>
    <row r="10134">
      <c r="B10134" s="497"/>
      <c r="H10134" s="500"/>
      <c r="O10134" s="500"/>
      <c r="Q10134" s="498" t="s">
        <v>213</v>
      </c>
      <c r="S10134" s="499"/>
    </row>
    <row r="10135">
      <c r="B10135" s="497"/>
      <c r="H10135" s="500"/>
      <c r="O10135" s="500"/>
      <c r="Q10135" s="498" t="s">
        <v>213</v>
      </c>
      <c r="S10135" s="499"/>
    </row>
    <row r="10136">
      <c r="B10136" s="497"/>
      <c r="H10136" s="500"/>
      <c r="O10136" s="500"/>
      <c r="Q10136" s="498" t="s">
        <v>213</v>
      </c>
      <c r="S10136" s="499"/>
    </row>
    <row r="10137">
      <c r="B10137" s="497"/>
      <c r="H10137" s="500"/>
      <c r="O10137" s="500"/>
      <c r="Q10137" s="498" t="s">
        <v>213</v>
      </c>
      <c r="S10137" s="499"/>
    </row>
    <row r="10138">
      <c r="B10138" s="497"/>
      <c r="H10138" s="500"/>
      <c r="O10138" s="500"/>
      <c r="Q10138" s="498" t="s">
        <v>213</v>
      </c>
      <c r="S10138" s="499"/>
    </row>
    <row r="10139">
      <c r="B10139" s="497"/>
      <c r="H10139" s="500"/>
      <c r="O10139" s="500"/>
      <c r="Q10139" s="498" t="s">
        <v>213</v>
      </c>
      <c r="S10139" s="499"/>
    </row>
    <row r="10140">
      <c r="B10140" s="497"/>
      <c r="H10140" s="500"/>
      <c r="O10140" s="500"/>
      <c r="Q10140" s="498" t="s">
        <v>213</v>
      </c>
      <c r="S10140" s="499"/>
    </row>
    <row r="10141">
      <c r="B10141" s="497"/>
      <c r="H10141" s="500"/>
      <c r="O10141" s="500"/>
      <c r="Q10141" s="498" t="s">
        <v>213</v>
      </c>
      <c r="S10141" s="499"/>
    </row>
    <row r="10142">
      <c r="B10142" s="497"/>
      <c r="H10142" s="500"/>
      <c r="O10142" s="500"/>
      <c r="Q10142" s="498" t="s">
        <v>213</v>
      </c>
      <c r="S10142" s="499"/>
    </row>
    <row r="10143">
      <c r="B10143" s="497"/>
      <c r="H10143" s="500"/>
      <c r="O10143" s="500"/>
      <c r="Q10143" s="498" t="s">
        <v>213</v>
      </c>
      <c r="S10143" s="499"/>
    </row>
    <row r="10144">
      <c r="B10144" s="497"/>
      <c r="H10144" s="500"/>
      <c r="O10144" s="500"/>
      <c r="Q10144" s="498" t="s">
        <v>213</v>
      </c>
      <c r="S10144" s="499"/>
    </row>
    <row r="10145">
      <c r="B10145" s="497"/>
      <c r="H10145" s="500"/>
      <c r="O10145" s="500"/>
      <c r="Q10145" s="498" t="s">
        <v>213</v>
      </c>
      <c r="S10145" s="499"/>
    </row>
    <row r="10146">
      <c r="B10146" s="497"/>
      <c r="H10146" s="500"/>
      <c r="O10146" s="500"/>
      <c r="Q10146" s="498" t="s">
        <v>213</v>
      </c>
      <c r="S10146" s="499"/>
    </row>
    <row r="10147">
      <c r="B10147" s="497"/>
      <c r="H10147" s="500"/>
      <c r="O10147" s="500"/>
      <c r="Q10147" s="498" t="s">
        <v>213</v>
      </c>
      <c r="S10147" s="499"/>
    </row>
    <row r="10148">
      <c r="B10148" s="497"/>
      <c r="H10148" s="500"/>
      <c r="O10148" s="500"/>
      <c r="Q10148" s="498" t="s">
        <v>213</v>
      </c>
      <c r="S10148" s="499"/>
    </row>
    <row r="10149">
      <c r="B10149" s="497"/>
      <c r="H10149" s="500"/>
      <c r="O10149" s="500"/>
      <c r="Q10149" s="498" t="s">
        <v>213</v>
      </c>
      <c r="S10149" s="499"/>
    </row>
    <row r="10150">
      <c r="B10150" s="497"/>
      <c r="H10150" s="500"/>
      <c r="O10150" s="500"/>
      <c r="Q10150" s="498" t="s">
        <v>213</v>
      </c>
      <c r="S10150" s="499"/>
    </row>
    <row r="10151">
      <c r="B10151" s="497"/>
      <c r="H10151" s="500"/>
      <c r="O10151" s="500"/>
      <c r="Q10151" s="498" t="s">
        <v>213</v>
      </c>
      <c r="S10151" s="499"/>
    </row>
    <row r="10152">
      <c r="B10152" s="497"/>
      <c r="H10152" s="500"/>
      <c r="O10152" s="500"/>
      <c r="Q10152" s="498" t="s">
        <v>213</v>
      </c>
      <c r="S10152" s="499"/>
    </row>
    <row r="10153">
      <c r="B10153" s="497"/>
      <c r="H10153" s="500"/>
      <c r="O10153" s="500"/>
      <c r="Q10153" s="498" t="s">
        <v>213</v>
      </c>
      <c r="S10153" s="499"/>
    </row>
    <row r="10154">
      <c r="B10154" s="497"/>
      <c r="H10154" s="500"/>
      <c r="O10154" s="500"/>
      <c r="Q10154" s="498" t="s">
        <v>213</v>
      </c>
      <c r="S10154" s="499"/>
    </row>
    <row r="10155">
      <c r="B10155" s="497"/>
      <c r="H10155" s="500"/>
      <c r="O10155" s="500"/>
      <c r="Q10155" s="498" t="s">
        <v>213</v>
      </c>
      <c r="S10155" s="499"/>
    </row>
    <row r="10156">
      <c r="B10156" s="497"/>
      <c r="H10156" s="500"/>
      <c r="O10156" s="500"/>
      <c r="Q10156" s="498" t="s">
        <v>213</v>
      </c>
      <c r="S10156" s="499"/>
    </row>
    <row r="10157">
      <c r="B10157" s="497"/>
      <c r="H10157" s="500"/>
      <c r="O10157" s="500"/>
      <c r="Q10157" s="498" t="s">
        <v>213</v>
      </c>
      <c r="S10157" s="499"/>
    </row>
    <row r="10158">
      <c r="B10158" s="497"/>
      <c r="H10158" s="500"/>
      <c r="O10158" s="500"/>
      <c r="Q10158" s="498" t="s">
        <v>213</v>
      </c>
      <c r="S10158" s="499"/>
    </row>
    <row r="10159">
      <c r="B10159" s="497"/>
      <c r="H10159" s="500"/>
      <c r="O10159" s="500"/>
      <c r="Q10159" s="498" t="s">
        <v>213</v>
      </c>
      <c r="S10159" s="499"/>
    </row>
    <row r="10160">
      <c r="B10160" s="497"/>
      <c r="H10160" s="500"/>
      <c r="O10160" s="500"/>
      <c r="Q10160" s="498" t="s">
        <v>213</v>
      </c>
      <c r="S10160" s="499"/>
    </row>
    <row r="10161">
      <c r="B10161" s="497"/>
      <c r="H10161" s="500"/>
      <c r="O10161" s="500"/>
      <c r="Q10161" s="498" t="s">
        <v>213</v>
      </c>
      <c r="S10161" s="499"/>
    </row>
    <row r="10162">
      <c r="B10162" s="497"/>
      <c r="H10162" s="500"/>
      <c r="O10162" s="500"/>
      <c r="Q10162" s="498" t="s">
        <v>213</v>
      </c>
      <c r="S10162" s="499"/>
    </row>
    <row r="10163">
      <c r="B10163" s="497"/>
      <c r="H10163" s="500"/>
      <c r="O10163" s="500"/>
      <c r="Q10163" s="498" t="s">
        <v>213</v>
      </c>
      <c r="S10163" s="499"/>
    </row>
    <row r="10164">
      <c r="B10164" s="497"/>
      <c r="H10164" s="500"/>
      <c r="O10164" s="500"/>
      <c r="Q10164" s="498" t="s">
        <v>213</v>
      </c>
      <c r="S10164" s="499"/>
    </row>
    <row r="10165">
      <c r="B10165" s="497"/>
      <c r="H10165" s="500"/>
      <c r="O10165" s="500"/>
      <c r="Q10165" s="498" t="s">
        <v>213</v>
      </c>
      <c r="S10165" s="499"/>
    </row>
    <row r="10166">
      <c r="B10166" s="497"/>
      <c r="H10166" s="500"/>
      <c r="O10166" s="500"/>
      <c r="Q10166" s="498" t="s">
        <v>213</v>
      </c>
      <c r="S10166" s="499"/>
    </row>
    <row r="10167">
      <c r="B10167" s="497"/>
      <c r="H10167" s="500"/>
      <c r="O10167" s="500"/>
      <c r="Q10167" s="498" t="s">
        <v>213</v>
      </c>
      <c r="S10167" s="499"/>
    </row>
    <row r="10168">
      <c r="B10168" s="497"/>
      <c r="H10168" s="500"/>
      <c r="O10168" s="500"/>
      <c r="Q10168" s="498" t="s">
        <v>213</v>
      </c>
      <c r="S10168" s="499"/>
    </row>
    <row r="10169">
      <c r="B10169" s="497"/>
      <c r="H10169" s="500"/>
      <c r="O10169" s="500"/>
      <c r="Q10169" s="498" t="s">
        <v>213</v>
      </c>
      <c r="S10169" s="499"/>
    </row>
    <row r="10170">
      <c r="B10170" s="497"/>
      <c r="H10170" s="500"/>
      <c r="O10170" s="500"/>
      <c r="Q10170" s="498" t="s">
        <v>213</v>
      </c>
      <c r="S10170" s="499"/>
    </row>
    <row r="10171">
      <c r="B10171" s="497"/>
      <c r="H10171" s="500"/>
      <c r="O10171" s="500"/>
      <c r="Q10171" s="498" t="s">
        <v>213</v>
      </c>
      <c r="S10171" s="499"/>
    </row>
    <row r="10172">
      <c r="B10172" s="497"/>
      <c r="H10172" s="500"/>
      <c r="O10172" s="500"/>
      <c r="Q10172" s="498" t="s">
        <v>213</v>
      </c>
      <c r="S10172" s="499"/>
    </row>
    <row r="10173">
      <c r="B10173" s="497"/>
      <c r="H10173" s="500"/>
      <c r="O10173" s="500"/>
      <c r="Q10173" s="498" t="s">
        <v>213</v>
      </c>
      <c r="S10173" s="499"/>
    </row>
    <row r="10174">
      <c r="B10174" s="497"/>
      <c r="H10174" s="500"/>
      <c r="O10174" s="500"/>
      <c r="Q10174" s="498" t="s">
        <v>213</v>
      </c>
      <c r="S10174" s="499"/>
    </row>
    <row r="10175">
      <c r="B10175" s="497"/>
      <c r="H10175" s="500"/>
      <c r="O10175" s="500"/>
      <c r="Q10175" s="498" t="s">
        <v>213</v>
      </c>
      <c r="S10175" s="499"/>
    </row>
    <row r="10176">
      <c r="B10176" s="497"/>
      <c r="H10176" s="500"/>
      <c r="O10176" s="500"/>
      <c r="Q10176" s="498" t="s">
        <v>213</v>
      </c>
      <c r="S10176" s="499"/>
    </row>
    <row r="10177">
      <c r="B10177" s="497"/>
      <c r="H10177" s="500"/>
      <c r="O10177" s="500"/>
      <c r="Q10177" s="498" t="s">
        <v>213</v>
      </c>
      <c r="S10177" s="499"/>
    </row>
    <row r="10178">
      <c r="B10178" s="497"/>
      <c r="H10178" s="500"/>
      <c r="O10178" s="500"/>
      <c r="Q10178" s="498" t="s">
        <v>213</v>
      </c>
      <c r="S10178" s="499"/>
    </row>
    <row r="10179">
      <c r="B10179" s="497"/>
      <c r="H10179" s="500"/>
      <c r="O10179" s="500"/>
      <c r="Q10179" s="498" t="s">
        <v>213</v>
      </c>
      <c r="S10179" s="499"/>
    </row>
    <row r="10180">
      <c r="B10180" s="497"/>
      <c r="H10180" s="500"/>
      <c r="O10180" s="500"/>
      <c r="Q10180" s="498" t="s">
        <v>213</v>
      </c>
      <c r="S10180" s="499"/>
    </row>
    <row r="10181">
      <c r="B10181" s="497"/>
      <c r="H10181" s="500"/>
      <c r="O10181" s="500"/>
      <c r="Q10181" s="498" t="s">
        <v>213</v>
      </c>
      <c r="S10181" s="499"/>
    </row>
    <row r="10182">
      <c r="B10182" s="497"/>
      <c r="H10182" s="500"/>
      <c r="O10182" s="500"/>
      <c r="Q10182" s="498" t="s">
        <v>213</v>
      </c>
      <c r="S10182" s="499"/>
    </row>
    <row r="10183">
      <c r="B10183" s="497"/>
      <c r="H10183" s="500"/>
      <c r="O10183" s="500"/>
      <c r="Q10183" s="498" t="s">
        <v>213</v>
      </c>
      <c r="S10183" s="499"/>
    </row>
    <row r="10184">
      <c r="B10184" s="497"/>
      <c r="H10184" s="500"/>
      <c r="O10184" s="500"/>
      <c r="Q10184" s="498" t="s">
        <v>213</v>
      </c>
      <c r="S10184" s="499"/>
    </row>
    <row r="10185">
      <c r="B10185" s="497"/>
      <c r="H10185" s="500"/>
      <c r="O10185" s="500"/>
      <c r="Q10185" s="498" t="s">
        <v>213</v>
      </c>
      <c r="S10185" s="499"/>
    </row>
    <row r="10186">
      <c r="B10186" s="497"/>
      <c r="H10186" s="500"/>
      <c r="O10186" s="500"/>
      <c r="Q10186" s="498" t="s">
        <v>213</v>
      </c>
      <c r="S10186" s="499"/>
    </row>
    <row r="10187">
      <c r="B10187" s="497"/>
      <c r="H10187" s="500"/>
      <c r="O10187" s="500"/>
      <c r="Q10187" s="498" t="s">
        <v>213</v>
      </c>
      <c r="S10187" s="499"/>
    </row>
    <row r="10188">
      <c r="B10188" s="497"/>
      <c r="H10188" s="500"/>
      <c r="O10188" s="500"/>
      <c r="Q10188" s="498" t="s">
        <v>213</v>
      </c>
      <c r="S10188" s="499"/>
    </row>
    <row r="10189">
      <c r="B10189" s="497"/>
      <c r="H10189" s="500"/>
      <c r="O10189" s="500"/>
      <c r="Q10189" s="498" t="s">
        <v>213</v>
      </c>
      <c r="S10189" s="499"/>
    </row>
    <row r="10190">
      <c r="B10190" s="497"/>
      <c r="H10190" s="500"/>
      <c r="O10190" s="500"/>
      <c r="Q10190" s="498" t="s">
        <v>213</v>
      </c>
      <c r="S10190" s="499"/>
    </row>
    <row r="10191">
      <c r="B10191" s="497"/>
      <c r="H10191" s="500"/>
      <c r="O10191" s="500"/>
      <c r="Q10191" s="498" t="s">
        <v>213</v>
      </c>
      <c r="S10191" s="499"/>
    </row>
    <row r="10192">
      <c r="B10192" s="497"/>
      <c r="H10192" s="500"/>
      <c r="O10192" s="500"/>
      <c r="Q10192" s="498" t="s">
        <v>213</v>
      </c>
      <c r="S10192" s="499"/>
    </row>
    <row r="10193">
      <c r="B10193" s="497"/>
      <c r="H10193" s="500"/>
      <c r="O10193" s="500"/>
      <c r="Q10193" s="498" t="s">
        <v>213</v>
      </c>
      <c r="S10193" s="499"/>
    </row>
    <row r="10194">
      <c r="B10194" s="497"/>
      <c r="H10194" s="500"/>
      <c r="O10194" s="500"/>
      <c r="Q10194" s="498" t="s">
        <v>213</v>
      </c>
      <c r="S10194" s="499"/>
    </row>
    <row r="10195">
      <c r="B10195" s="497"/>
      <c r="H10195" s="500"/>
      <c r="O10195" s="500"/>
      <c r="Q10195" s="498" t="s">
        <v>213</v>
      </c>
      <c r="S10195" s="499"/>
    </row>
    <row r="10196">
      <c r="B10196" s="497"/>
      <c r="H10196" s="500"/>
      <c r="O10196" s="500"/>
      <c r="Q10196" s="498" t="s">
        <v>213</v>
      </c>
      <c r="S10196" s="499"/>
    </row>
    <row r="10197">
      <c r="B10197" s="497"/>
      <c r="H10197" s="500"/>
      <c r="O10197" s="500"/>
      <c r="Q10197" s="498" t="s">
        <v>213</v>
      </c>
      <c r="S10197" s="499"/>
    </row>
    <row r="10198">
      <c r="B10198" s="497"/>
      <c r="H10198" s="500"/>
      <c r="O10198" s="500"/>
      <c r="Q10198" s="498" t="s">
        <v>213</v>
      </c>
      <c r="S10198" s="499"/>
    </row>
    <row r="10199">
      <c r="B10199" s="497"/>
      <c r="H10199" s="500"/>
      <c r="O10199" s="500"/>
      <c r="Q10199" s="498" t="s">
        <v>213</v>
      </c>
      <c r="S10199" s="499"/>
    </row>
    <row r="10200">
      <c r="B10200" s="497"/>
      <c r="H10200" s="500"/>
      <c r="O10200" s="500"/>
      <c r="Q10200" s="498" t="s">
        <v>213</v>
      </c>
      <c r="S10200" s="499"/>
    </row>
    <row r="10201">
      <c r="B10201" s="497"/>
      <c r="H10201" s="500"/>
      <c r="O10201" s="500"/>
      <c r="Q10201" s="498" t="s">
        <v>213</v>
      </c>
      <c r="S10201" s="499"/>
    </row>
    <row r="10202">
      <c r="B10202" s="497"/>
      <c r="H10202" s="500"/>
      <c r="O10202" s="500"/>
      <c r="Q10202" s="498" t="s">
        <v>213</v>
      </c>
      <c r="S10202" s="499"/>
    </row>
    <row r="10203">
      <c r="B10203" s="497"/>
      <c r="H10203" s="500"/>
      <c r="O10203" s="500"/>
      <c r="Q10203" s="498" t="s">
        <v>213</v>
      </c>
      <c r="S10203" s="499"/>
    </row>
    <row r="10204">
      <c r="B10204" s="497"/>
      <c r="H10204" s="500"/>
      <c r="O10204" s="500"/>
      <c r="Q10204" s="498" t="s">
        <v>213</v>
      </c>
      <c r="S10204" s="499"/>
    </row>
    <row r="10205">
      <c r="B10205" s="497"/>
      <c r="H10205" s="500"/>
      <c r="O10205" s="500"/>
      <c r="Q10205" s="498" t="s">
        <v>213</v>
      </c>
      <c r="S10205" s="499"/>
    </row>
    <row r="10206">
      <c r="B10206" s="497"/>
      <c r="H10206" s="500"/>
      <c r="O10206" s="500"/>
      <c r="Q10206" s="498" t="s">
        <v>213</v>
      </c>
      <c r="S10206" s="499"/>
    </row>
    <row r="10207">
      <c r="B10207" s="497"/>
      <c r="H10207" s="500"/>
      <c r="O10207" s="500"/>
      <c r="Q10207" s="498" t="s">
        <v>213</v>
      </c>
      <c r="S10207" s="499"/>
    </row>
    <row r="10208">
      <c r="B10208" s="497"/>
      <c r="H10208" s="500"/>
      <c r="O10208" s="500"/>
      <c r="Q10208" s="498" t="s">
        <v>213</v>
      </c>
      <c r="S10208" s="499"/>
    </row>
    <row r="10209">
      <c r="B10209" s="497"/>
      <c r="H10209" s="500"/>
      <c r="O10209" s="500"/>
      <c r="Q10209" s="498" t="s">
        <v>213</v>
      </c>
      <c r="S10209" s="499"/>
    </row>
    <row r="10210">
      <c r="B10210" s="497"/>
      <c r="H10210" s="500"/>
      <c r="O10210" s="500"/>
      <c r="Q10210" s="498" t="s">
        <v>213</v>
      </c>
      <c r="S10210" s="499"/>
    </row>
    <row r="10211">
      <c r="B10211" s="497"/>
      <c r="H10211" s="500"/>
      <c r="O10211" s="500"/>
      <c r="Q10211" s="498" t="s">
        <v>213</v>
      </c>
      <c r="S10211" s="499"/>
    </row>
    <row r="10212">
      <c r="B10212" s="497"/>
      <c r="H10212" s="500"/>
      <c r="O10212" s="500"/>
      <c r="Q10212" s="498" t="s">
        <v>213</v>
      </c>
      <c r="S10212" s="499"/>
    </row>
    <row r="10213">
      <c r="B10213" s="497"/>
      <c r="H10213" s="500"/>
      <c r="O10213" s="500"/>
      <c r="Q10213" s="498" t="s">
        <v>213</v>
      </c>
      <c r="S10213" s="499"/>
    </row>
    <row r="10214">
      <c r="B10214" s="497"/>
      <c r="H10214" s="500"/>
      <c r="O10214" s="500"/>
      <c r="Q10214" s="498" t="s">
        <v>213</v>
      </c>
      <c r="S10214" s="499"/>
    </row>
    <row r="10215">
      <c r="B10215" s="497"/>
      <c r="H10215" s="500"/>
      <c r="O10215" s="500"/>
      <c r="Q10215" s="498" t="s">
        <v>213</v>
      </c>
      <c r="S10215" s="499"/>
    </row>
    <row r="10216">
      <c r="B10216" s="497"/>
      <c r="H10216" s="500"/>
      <c r="O10216" s="500"/>
      <c r="Q10216" s="498" t="s">
        <v>213</v>
      </c>
      <c r="S10216" s="499"/>
    </row>
    <row r="10217">
      <c r="B10217" s="497"/>
      <c r="H10217" s="500"/>
      <c r="O10217" s="500"/>
      <c r="Q10217" s="498" t="s">
        <v>213</v>
      </c>
      <c r="S10217" s="499"/>
    </row>
    <row r="10218">
      <c r="B10218" s="497"/>
      <c r="H10218" s="500"/>
      <c r="O10218" s="500"/>
      <c r="Q10218" s="498" t="s">
        <v>213</v>
      </c>
      <c r="S10218" s="499"/>
    </row>
    <row r="10219">
      <c r="B10219" s="497"/>
      <c r="H10219" s="500"/>
      <c r="O10219" s="500"/>
      <c r="Q10219" s="498" t="s">
        <v>213</v>
      </c>
      <c r="S10219" s="499"/>
    </row>
    <row r="10220">
      <c r="B10220" s="497"/>
      <c r="H10220" s="500"/>
      <c r="O10220" s="500"/>
      <c r="Q10220" s="498" t="s">
        <v>213</v>
      </c>
      <c r="S10220" s="499"/>
    </row>
    <row r="10221">
      <c r="B10221" s="497"/>
      <c r="H10221" s="500"/>
      <c r="O10221" s="500"/>
      <c r="Q10221" s="498" t="s">
        <v>213</v>
      </c>
      <c r="S10221" s="499"/>
    </row>
    <row r="10222">
      <c r="B10222" s="497"/>
      <c r="H10222" s="500"/>
      <c r="O10222" s="500"/>
      <c r="Q10222" s="498" t="s">
        <v>213</v>
      </c>
      <c r="S10222" s="499"/>
    </row>
    <row r="10223">
      <c r="B10223" s="497"/>
      <c r="H10223" s="500"/>
      <c r="O10223" s="500"/>
      <c r="Q10223" s="498" t="s">
        <v>213</v>
      </c>
      <c r="S10223" s="499"/>
    </row>
    <row r="10224">
      <c r="B10224" s="497"/>
      <c r="H10224" s="500"/>
      <c r="O10224" s="500"/>
      <c r="Q10224" s="498" t="s">
        <v>213</v>
      </c>
      <c r="S10224" s="499"/>
    </row>
    <row r="10225">
      <c r="B10225" s="497"/>
      <c r="H10225" s="500"/>
      <c r="O10225" s="500"/>
      <c r="Q10225" s="498" t="s">
        <v>213</v>
      </c>
      <c r="S10225" s="499"/>
    </row>
    <row r="10226">
      <c r="B10226" s="497"/>
      <c r="H10226" s="500"/>
      <c r="O10226" s="500"/>
      <c r="Q10226" s="498" t="s">
        <v>213</v>
      </c>
      <c r="S10226" s="499"/>
    </row>
    <row r="10227">
      <c r="B10227" s="497"/>
      <c r="H10227" s="500"/>
      <c r="O10227" s="500"/>
      <c r="Q10227" s="498" t="s">
        <v>213</v>
      </c>
      <c r="S10227" s="499"/>
    </row>
    <row r="10228">
      <c r="B10228" s="497"/>
      <c r="H10228" s="500"/>
      <c r="O10228" s="500"/>
      <c r="Q10228" s="498" t="s">
        <v>213</v>
      </c>
      <c r="S10228" s="499"/>
    </row>
    <row r="10229">
      <c r="B10229" s="497"/>
      <c r="H10229" s="500"/>
      <c r="O10229" s="500"/>
      <c r="Q10229" s="498" t="s">
        <v>213</v>
      </c>
      <c r="S10229" s="499"/>
    </row>
    <row r="10230">
      <c r="B10230" s="497"/>
      <c r="H10230" s="500"/>
      <c r="O10230" s="500"/>
      <c r="Q10230" s="498" t="s">
        <v>213</v>
      </c>
      <c r="S10230" s="499"/>
    </row>
    <row r="10231">
      <c r="B10231" s="497"/>
      <c r="H10231" s="500"/>
      <c r="O10231" s="500"/>
      <c r="Q10231" s="498" t="s">
        <v>213</v>
      </c>
      <c r="S10231" s="499"/>
    </row>
    <row r="10232">
      <c r="B10232" s="497"/>
      <c r="H10232" s="500"/>
      <c r="O10232" s="500"/>
      <c r="Q10232" s="498" t="s">
        <v>213</v>
      </c>
      <c r="S10232" s="499"/>
    </row>
    <row r="10233">
      <c r="B10233" s="497"/>
      <c r="H10233" s="500"/>
      <c r="O10233" s="500"/>
      <c r="Q10233" s="498" t="s">
        <v>213</v>
      </c>
      <c r="S10233" s="499"/>
    </row>
    <row r="10234">
      <c r="B10234" s="497"/>
      <c r="H10234" s="500"/>
      <c r="O10234" s="500"/>
      <c r="Q10234" s="498" t="s">
        <v>213</v>
      </c>
      <c r="S10234" s="499"/>
    </row>
    <row r="10235">
      <c r="B10235" s="497"/>
      <c r="H10235" s="500"/>
      <c r="O10235" s="500"/>
      <c r="Q10235" s="498" t="s">
        <v>213</v>
      </c>
      <c r="S10235" s="499"/>
    </row>
    <row r="10236">
      <c r="B10236" s="497"/>
      <c r="H10236" s="500"/>
      <c r="O10236" s="500"/>
      <c r="Q10236" s="498" t="s">
        <v>213</v>
      </c>
      <c r="S10236" s="499"/>
    </row>
    <row r="10237">
      <c r="B10237" s="497"/>
      <c r="H10237" s="500"/>
      <c r="O10237" s="500"/>
      <c r="Q10237" s="498" t="s">
        <v>213</v>
      </c>
      <c r="S10237" s="499"/>
    </row>
    <row r="10238">
      <c r="B10238" s="497"/>
      <c r="H10238" s="500"/>
      <c r="O10238" s="500"/>
      <c r="Q10238" s="498" t="s">
        <v>213</v>
      </c>
      <c r="S10238" s="499"/>
    </row>
    <row r="10239">
      <c r="B10239" s="497"/>
      <c r="H10239" s="500"/>
      <c r="O10239" s="500"/>
      <c r="Q10239" s="498" t="s">
        <v>213</v>
      </c>
      <c r="S10239" s="499"/>
    </row>
    <row r="10240">
      <c r="B10240" s="497"/>
      <c r="H10240" s="500"/>
      <c r="O10240" s="500"/>
      <c r="Q10240" s="498" t="s">
        <v>213</v>
      </c>
      <c r="S10240" s="499"/>
    </row>
    <row r="10241">
      <c r="B10241" s="497"/>
      <c r="H10241" s="500"/>
      <c r="O10241" s="500"/>
      <c r="Q10241" s="498" t="s">
        <v>213</v>
      </c>
      <c r="S10241" s="499"/>
    </row>
    <row r="10242">
      <c r="B10242" s="497"/>
      <c r="H10242" s="500"/>
      <c r="O10242" s="500"/>
      <c r="Q10242" s="498" t="s">
        <v>213</v>
      </c>
      <c r="S10242" s="499"/>
    </row>
    <row r="10243">
      <c r="B10243" s="497"/>
      <c r="H10243" s="500"/>
      <c r="O10243" s="500"/>
      <c r="Q10243" s="498" t="s">
        <v>213</v>
      </c>
      <c r="S10243" s="499"/>
    </row>
    <row r="10244">
      <c r="B10244" s="497"/>
      <c r="H10244" s="500"/>
      <c r="O10244" s="500"/>
      <c r="Q10244" s="498" t="s">
        <v>213</v>
      </c>
      <c r="S10244" s="499"/>
    </row>
    <row r="10245">
      <c r="B10245" s="497"/>
      <c r="H10245" s="500"/>
      <c r="O10245" s="500"/>
      <c r="Q10245" s="498" t="s">
        <v>213</v>
      </c>
      <c r="S10245" s="499"/>
    </row>
    <row r="10246">
      <c r="B10246" s="497"/>
      <c r="H10246" s="500"/>
      <c r="O10246" s="500"/>
      <c r="Q10246" s="498" t="s">
        <v>213</v>
      </c>
      <c r="S10246" s="499"/>
    </row>
    <row r="10247">
      <c r="B10247" s="497"/>
      <c r="H10247" s="500"/>
      <c r="O10247" s="500"/>
      <c r="Q10247" s="498" t="s">
        <v>213</v>
      </c>
      <c r="S10247" s="499"/>
    </row>
    <row r="10248">
      <c r="B10248" s="497"/>
      <c r="H10248" s="500"/>
      <c r="O10248" s="500"/>
      <c r="Q10248" s="498" t="s">
        <v>213</v>
      </c>
      <c r="S10248" s="499"/>
    </row>
    <row r="10249">
      <c r="B10249" s="497"/>
      <c r="H10249" s="500"/>
      <c r="O10249" s="500"/>
      <c r="Q10249" s="498" t="s">
        <v>213</v>
      </c>
      <c r="S10249" s="499"/>
    </row>
    <row r="10250">
      <c r="B10250" s="497"/>
      <c r="H10250" s="500"/>
      <c r="O10250" s="500"/>
      <c r="Q10250" s="498" t="s">
        <v>213</v>
      </c>
      <c r="S10250" s="499"/>
    </row>
    <row r="10251">
      <c r="B10251" s="497"/>
      <c r="H10251" s="500"/>
      <c r="O10251" s="500"/>
      <c r="Q10251" s="498" t="s">
        <v>213</v>
      </c>
      <c r="S10251" s="499"/>
    </row>
    <row r="10252">
      <c r="B10252" s="497"/>
      <c r="H10252" s="500"/>
      <c r="O10252" s="500"/>
      <c r="Q10252" s="498" t="s">
        <v>213</v>
      </c>
      <c r="S10252" s="499"/>
    </row>
    <row r="10253">
      <c r="B10253" s="497"/>
      <c r="H10253" s="500"/>
      <c r="O10253" s="500"/>
      <c r="Q10253" s="498" t="s">
        <v>213</v>
      </c>
      <c r="S10253" s="499"/>
    </row>
    <row r="10254">
      <c r="B10254" s="497"/>
      <c r="H10254" s="500"/>
      <c r="O10254" s="500"/>
      <c r="Q10254" s="498" t="s">
        <v>213</v>
      </c>
      <c r="S10254" s="499"/>
    </row>
    <row r="10255">
      <c r="B10255" s="497"/>
      <c r="H10255" s="500"/>
      <c r="O10255" s="500"/>
      <c r="Q10255" s="498" t="s">
        <v>213</v>
      </c>
      <c r="S10255" s="499"/>
    </row>
    <row r="10256">
      <c r="B10256" s="497"/>
      <c r="H10256" s="500"/>
      <c r="O10256" s="500"/>
      <c r="Q10256" s="498" t="s">
        <v>213</v>
      </c>
      <c r="S10256" s="499"/>
    </row>
    <row r="10257">
      <c r="B10257" s="497"/>
      <c r="H10257" s="500"/>
      <c r="O10257" s="500"/>
      <c r="Q10257" s="498" t="s">
        <v>213</v>
      </c>
      <c r="S10257" s="499"/>
    </row>
    <row r="10258">
      <c r="B10258" s="497"/>
      <c r="H10258" s="500"/>
      <c r="O10258" s="500"/>
      <c r="Q10258" s="498" t="s">
        <v>213</v>
      </c>
      <c r="S10258" s="499"/>
    </row>
    <row r="10259">
      <c r="B10259" s="497"/>
      <c r="H10259" s="500"/>
      <c r="O10259" s="500"/>
      <c r="Q10259" s="498" t="s">
        <v>213</v>
      </c>
      <c r="S10259" s="499"/>
    </row>
    <row r="10260">
      <c r="B10260" s="497"/>
      <c r="H10260" s="500"/>
      <c r="O10260" s="500"/>
      <c r="Q10260" s="498" t="s">
        <v>213</v>
      </c>
      <c r="S10260" s="499"/>
    </row>
    <row r="10261">
      <c r="B10261" s="497"/>
      <c r="H10261" s="500"/>
      <c r="O10261" s="500"/>
      <c r="Q10261" s="498" t="s">
        <v>213</v>
      </c>
      <c r="S10261" s="499"/>
    </row>
    <row r="10262">
      <c r="B10262" s="497"/>
      <c r="H10262" s="500"/>
      <c r="O10262" s="500"/>
      <c r="Q10262" s="498" t="s">
        <v>213</v>
      </c>
      <c r="S10262" s="499"/>
    </row>
    <row r="10263">
      <c r="B10263" s="497"/>
      <c r="H10263" s="500"/>
      <c r="O10263" s="500"/>
      <c r="Q10263" s="498" t="s">
        <v>213</v>
      </c>
      <c r="S10263" s="499"/>
    </row>
    <row r="10264">
      <c r="B10264" s="497"/>
      <c r="H10264" s="500"/>
      <c r="O10264" s="500"/>
      <c r="Q10264" s="498" t="s">
        <v>213</v>
      </c>
      <c r="S10264" s="499"/>
    </row>
    <row r="10265">
      <c r="B10265" s="497"/>
      <c r="H10265" s="500"/>
      <c r="O10265" s="500"/>
      <c r="Q10265" s="498" t="s">
        <v>213</v>
      </c>
      <c r="S10265" s="499"/>
    </row>
    <row r="10266">
      <c r="B10266" s="497"/>
      <c r="H10266" s="500"/>
      <c r="O10266" s="500"/>
      <c r="Q10266" s="498" t="s">
        <v>213</v>
      </c>
      <c r="S10266" s="499"/>
    </row>
    <row r="10267">
      <c r="B10267" s="497"/>
      <c r="H10267" s="500"/>
      <c r="O10267" s="500"/>
      <c r="Q10267" s="498" t="s">
        <v>213</v>
      </c>
      <c r="S10267" s="499"/>
    </row>
    <row r="10268">
      <c r="B10268" s="497"/>
      <c r="H10268" s="500"/>
      <c r="O10268" s="500"/>
      <c r="Q10268" s="498" t="s">
        <v>213</v>
      </c>
      <c r="S10268" s="499"/>
    </row>
    <row r="10269">
      <c r="B10269" s="497"/>
      <c r="H10269" s="500"/>
      <c r="O10269" s="500"/>
      <c r="Q10269" s="498" t="s">
        <v>213</v>
      </c>
      <c r="S10269" s="499"/>
    </row>
    <row r="10270">
      <c r="B10270" s="497"/>
      <c r="H10270" s="500"/>
      <c r="O10270" s="500"/>
      <c r="Q10270" s="498" t="s">
        <v>213</v>
      </c>
      <c r="S10270" s="499"/>
    </row>
    <row r="10271">
      <c r="B10271" s="497"/>
      <c r="H10271" s="500"/>
      <c r="O10271" s="500"/>
      <c r="Q10271" s="498" t="s">
        <v>213</v>
      </c>
      <c r="S10271" s="499"/>
    </row>
    <row r="10272">
      <c r="B10272" s="497"/>
      <c r="H10272" s="500"/>
      <c r="O10272" s="500"/>
      <c r="Q10272" s="498" t="s">
        <v>213</v>
      </c>
      <c r="S10272" s="499"/>
    </row>
    <row r="10273">
      <c r="B10273" s="497"/>
      <c r="H10273" s="500"/>
      <c r="O10273" s="500"/>
      <c r="Q10273" s="498" t="s">
        <v>213</v>
      </c>
      <c r="S10273" s="499"/>
    </row>
    <row r="10274">
      <c r="B10274" s="497"/>
      <c r="H10274" s="500"/>
      <c r="O10274" s="500"/>
      <c r="Q10274" s="498" t="s">
        <v>213</v>
      </c>
      <c r="S10274" s="499"/>
    </row>
    <row r="10275">
      <c r="B10275" s="497"/>
      <c r="H10275" s="500"/>
      <c r="O10275" s="500"/>
      <c r="Q10275" s="498" t="s">
        <v>213</v>
      </c>
      <c r="S10275" s="499"/>
    </row>
    <row r="10276">
      <c r="B10276" s="497"/>
      <c r="H10276" s="500"/>
      <c r="O10276" s="500"/>
      <c r="Q10276" s="498" t="s">
        <v>213</v>
      </c>
      <c r="S10276" s="499"/>
    </row>
    <row r="10277">
      <c r="B10277" s="497"/>
      <c r="H10277" s="500"/>
      <c r="O10277" s="500"/>
      <c r="Q10277" s="498" t="s">
        <v>213</v>
      </c>
      <c r="S10277" s="499"/>
    </row>
    <row r="10278">
      <c r="B10278" s="497"/>
      <c r="H10278" s="500"/>
      <c r="O10278" s="500"/>
      <c r="Q10278" s="498" t="s">
        <v>213</v>
      </c>
      <c r="S10278" s="499"/>
    </row>
    <row r="10279">
      <c r="B10279" s="497"/>
      <c r="H10279" s="500"/>
      <c r="O10279" s="500"/>
      <c r="Q10279" s="498" t="s">
        <v>213</v>
      </c>
      <c r="S10279" s="499"/>
    </row>
    <row r="10280">
      <c r="B10280" s="497"/>
      <c r="H10280" s="500"/>
      <c r="O10280" s="500"/>
      <c r="Q10280" s="498" t="s">
        <v>213</v>
      </c>
      <c r="S10280" s="499"/>
    </row>
    <row r="10281">
      <c r="B10281" s="497"/>
      <c r="H10281" s="500"/>
      <c r="O10281" s="500"/>
      <c r="Q10281" s="498" t="s">
        <v>213</v>
      </c>
      <c r="S10281" s="499"/>
    </row>
    <row r="10282">
      <c r="B10282" s="497"/>
      <c r="H10282" s="500"/>
      <c r="O10282" s="500"/>
      <c r="Q10282" s="498" t="s">
        <v>213</v>
      </c>
      <c r="S10282" s="499"/>
    </row>
    <row r="10283">
      <c r="B10283" s="497"/>
      <c r="H10283" s="500"/>
      <c r="O10283" s="500"/>
      <c r="Q10283" s="498" t="s">
        <v>213</v>
      </c>
      <c r="S10283" s="499"/>
    </row>
    <row r="10284">
      <c r="B10284" s="497"/>
      <c r="H10284" s="500"/>
      <c r="O10284" s="500"/>
      <c r="Q10284" s="498" t="s">
        <v>213</v>
      </c>
      <c r="S10284" s="499"/>
    </row>
    <row r="10285">
      <c r="B10285" s="497"/>
      <c r="H10285" s="500"/>
      <c r="O10285" s="500"/>
      <c r="Q10285" s="498" t="s">
        <v>213</v>
      </c>
      <c r="S10285" s="499"/>
    </row>
    <row r="10286">
      <c r="B10286" s="497"/>
      <c r="H10286" s="500"/>
      <c r="O10286" s="500"/>
      <c r="Q10286" s="498" t="s">
        <v>213</v>
      </c>
      <c r="S10286" s="499"/>
    </row>
    <row r="10287">
      <c r="B10287" s="497"/>
      <c r="H10287" s="500"/>
      <c r="O10287" s="500"/>
      <c r="Q10287" s="498" t="s">
        <v>213</v>
      </c>
      <c r="S10287" s="499"/>
    </row>
    <row r="10288">
      <c r="B10288" s="497"/>
      <c r="H10288" s="500"/>
      <c r="O10288" s="500"/>
      <c r="Q10288" s="498" t="s">
        <v>213</v>
      </c>
      <c r="S10288" s="499"/>
    </row>
    <row r="10289">
      <c r="B10289" s="497"/>
      <c r="H10289" s="500"/>
      <c r="O10289" s="500"/>
      <c r="Q10289" s="498" t="s">
        <v>213</v>
      </c>
      <c r="S10289" s="499"/>
    </row>
    <row r="10290">
      <c r="B10290" s="497"/>
      <c r="H10290" s="500"/>
      <c r="O10290" s="500"/>
      <c r="Q10290" s="498" t="s">
        <v>213</v>
      </c>
      <c r="S10290" s="499"/>
    </row>
    <row r="10291">
      <c r="B10291" s="497"/>
      <c r="H10291" s="500"/>
      <c r="O10291" s="500"/>
      <c r="Q10291" s="498" t="s">
        <v>213</v>
      </c>
      <c r="S10291" s="499"/>
    </row>
    <row r="10292">
      <c r="B10292" s="497"/>
      <c r="H10292" s="500"/>
      <c r="O10292" s="500"/>
      <c r="Q10292" s="498" t="s">
        <v>213</v>
      </c>
      <c r="S10292" s="499"/>
    </row>
    <row r="10293">
      <c r="B10293" s="497"/>
      <c r="H10293" s="500"/>
      <c r="O10293" s="500"/>
      <c r="Q10293" s="498" t="s">
        <v>213</v>
      </c>
      <c r="S10293" s="499"/>
    </row>
    <row r="10294">
      <c r="B10294" s="497"/>
      <c r="H10294" s="500"/>
      <c r="O10294" s="500"/>
      <c r="Q10294" s="498" t="s">
        <v>213</v>
      </c>
      <c r="S10294" s="499"/>
    </row>
    <row r="10295">
      <c r="B10295" s="497"/>
      <c r="H10295" s="500"/>
      <c r="O10295" s="500"/>
      <c r="Q10295" s="498" t="s">
        <v>213</v>
      </c>
      <c r="S10295" s="499"/>
    </row>
    <row r="10296">
      <c r="B10296" s="497"/>
      <c r="H10296" s="500"/>
      <c r="O10296" s="500"/>
      <c r="Q10296" s="498" t="s">
        <v>213</v>
      </c>
      <c r="S10296" s="499"/>
    </row>
    <row r="10297">
      <c r="B10297" s="497"/>
      <c r="H10297" s="500"/>
      <c r="O10297" s="500"/>
      <c r="Q10297" s="498" t="s">
        <v>213</v>
      </c>
      <c r="S10297" s="499"/>
    </row>
    <row r="10298">
      <c r="B10298" s="497"/>
      <c r="H10298" s="500"/>
      <c r="O10298" s="500"/>
      <c r="Q10298" s="498" t="s">
        <v>213</v>
      </c>
      <c r="S10298" s="499"/>
    </row>
    <row r="10299">
      <c r="B10299" s="497"/>
      <c r="H10299" s="500"/>
      <c r="O10299" s="500"/>
      <c r="Q10299" s="498" t="s">
        <v>213</v>
      </c>
      <c r="S10299" s="499"/>
    </row>
    <row r="10300">
      <c r="B10300" s="497"/>
      <c r="H10300" s="500"/>
      <c r="O10300" s="500"/>
      <c r="Q10300" s="498" t="s">
        <v>213</v>
      </c>
      <c r="S10300" s="499"/>
    </row>
    <row r="10301">
      <c r="B10301" s="497"/>
      <c r="H10301" s="500"/>
      <c r="O10301" s="500"/>
      <c r="Q10301" s="498" t="s">
        <v>213</v>
      </c>
      <c r="S10301" s="499"/>
    </row>
    <row r="10302">
      <c r="B10302" s="497"/>
      <c r="H10302" s="500"/>
      <c r="O10302" s="500"/>
      <c r="Q10302" s="498" t="s">
        <v>213</v>
      </c>
      <c r="S10302" s="499"/>
    </row>
    <row r="10303">
      <c r="B10303" s="497"/>
      <c r="H10303" s="500"/>
      <c r="O10303" s="500"/>
      <c r="Q10303" s="498" t="s">
        <v>213</v>
      </c>
      <c r="S10303" s="499"/>
    </row>
    <row r="10304">
      <c r="B10304" s="497"/>
      <c r="H10304" s="500"/>
      <c r="O10304" s="500"/>
      <c r="Q10304" s="498" t="s">
        <v>213</v>
      </c>
      <c r="S10304" s="499"/>
    </row>
    <row r="10305">
      <c r="B10305" s="497"/>
      <c r="H10305" s="500"/>
      <c r="O10305" s="500"/>
      <c r="Q10305" s="498" t="s">
        <v>213</v>
      </c>
      <c r="S10305" s="499"/>
    </row>
    <row r="10306">
      <c r="B10306" s="497"/>
      <c r="H10306" s="500"/>
      <c r="O10306" s="500"/>
      <c r="Q10306" s="498" t="s">
        <v>213</v>
      </c>
      <c r="S10306" s="499"/>
    </row>
    <row r="10307">
      <c r="B10307" s="497"/>
      <c r="H10307" s="500"/>
      <c r="O10307" s="500"/>
      <c r="Q10307" s="498" t="s">
        <v>213</v>
      </c>
      <c r="S10307" s="499"/>
    </row>
    <row r="10308">
      <c r="B10308" s="497"/>
      <c r="H10308" s="500"/>
      <c r="O10308" s="500"/>
      <c r="Q10308" s="498" t="s">
        <v>213</v>
      </c>
      <c r="S10308" s="499"/>
    </row>
    <row r="10309">
      <c r="B10309" s="497"/>
      <c r="H10309" s="500"/>
      <c r="O10309" s="500"/>
      <c r="Q10309" s="498" t="s">
        <v>213</v>
      </c>
      <c r="S10309" s="499"/>
    </row>
    <row r="10310">
      <c r="B10310" s="497"/>
      <c r="H10310" s="500"/>
      <c r="O10310" s="500"/>
      <c r="Q10310" s="498" t="s">
        <v>213</v>
      </c>
      <c r="S10310" s="499"/>
    </row>
    <row r="10311">
      <c r="B10311" s="497"/>
      <c r="H10311" s="500"/>
      <c r="O10311" s="500"/>
      <c r="Q10311" s="498" t="s">
        <v>213</v>
      </c>
      <c r="S10311" s="499"/>
    </row>
    <row r="10312">
      <c r="B10312" s="497"/>
      <c r="H10312" s="500"/>
      <c r="O10312" s="500"/>
      <c r="Q10312" s="498" t="s">
        <v>213</v>
      </c>
      <c r="S10312" s="499"/>
    </row>
    <row r="10313">
      <c r="B10313" s="497"/>
      <c r="H10313" s="500"/>
      <c r="O10313" s="500"/>
      <c r="Q10313" s="498" t="s">
        <v>213</v>
      </c>
      <c r="S10313" s="499"/>
    </row>
    <row r="10314">
      <c r="B10314" s="497"/>
      <c r="H10314" s="500"/>
      <c r="O10314" s="500"/>
      <c r="Q10314" s="498" t="s">
        <v>213</v>
      </c>
      <c r="S10314" s="499"/>
    </row>
    <row r="10315">
      <c r="B10315" s="497"/>
      <c r="H10315" s="500"/>
      <c r="O10315" s="500"/>
      <c r="Q10315" s="498" t="s">
        <v>213</v>
      </c>
      <c r="S10315" s="499"/>
    </row>
    <row r="10316">
      <c r="B10316" s="497"/>
      <c r="H10316" s="500"/>
      <c r="O10316" s="500"/>
      <c r="Q10316" s="498" t="s">
        <v>213</v>
      </c>
      <c r="S10316" s="499"/>
    </row>
    <row r="10317">
      <c r="B10317" s="497"/>
      <c r="H10317" s="500"/>
      <c r="O10317" s="500"/>
      <c r="Q10317" s="498" t="s">
        <v>213</v>
      </c>
      <c r="S10317" s="499"/>
    </row>
    <row r="10318">
      <c r="B10318" s="497"/>
      <c r="H10318" s="500"/>
      <c r="O10318" s="500"/>
      <c r="Q10318" s="498" t="s">
        <v>213</v>
      </c>
      <c r="S10318" s="499"/>
    </row>
    <row r="10319">
      <c r="B10319" s="497"/>
      <c r="H10319" s="500"/>
      <c r="O10319" s="500"/>
      <c r="Q10319" s="498" t="s">
        <v>213</v>
      </c>
      <c r="S10319" s="499"/>
    </row>
    <row r="10320">
      <c r="B10320" s="497"/>
      <c r="H10320" s="500"/>
      <c r="O10320" s="500"/>
      <c r="Q10320" s="498" t="s">
        <v>213</v>
      </c>
      <c r="S10320" s="499"/>
    </row>
    <row r="10321">
      <c r="B10321" s="497"/>
      <c r="H10321" s="500"/>
      <c r="O10321" s="500"/>
      <c r="Q10321" s="498" t="s">
        <v>213</v>
      </c>
      <c r="S10321" s="499"/>
    </row>
    <row r="10322">
      <c r="B10322" s="497"/>
      <c r="H10322" s="500"/>
      <c r="O10322" s="500"/>
      <c r="Q10322" s="498" t="s">
        <v>213</v>
      </c>
      <c r="S10322" s="499"/>
    </row>
    <row r="10323">
      <c r="B10323" s="497"/>
      <c r="H10323" s="500"/>
      <c r="O10323" s="500"/>
      <c r="Q10323" s="498" t="s">
        <v>213</v>
      </c>
      <c r="S10323" s="499"/>
    </row>
    <row r="10324">
      <c r="B10324" s="497"/>
      <c r="H10324" s="500"/>
      <c r="O10324" s="500"/>
      <c r="Q10324" s="498" t="s">
        <v>213</v>
      </c>
      <c r="S10324" s="499"/>
    </row>
    <row r="10325">
      <c r="B10325" s="497"/>
      <c r="H10325" s="500"/>
      <c r="O10325" s="500"/>
      <c r="Q10325" s="498" t="s">
        <v>213</v>
      </c>
      <c r="S10325" s="499"/>
    </row>
    <row r="10326">
      <c r="B10326" s="497"/>
      <c r="H10326" s="500"/>
      <c r="O10326" s="500"/>
      <c r="Q10326" s="498" t="s">
        <v>213</v>
      </c>
      <c r="S10326" s="499"/>
    </row>
    <row r="10327">
      <c r="B10327" s="497"/>
      <c r="H10327" s="500"/>
      <c r="O10327" s="500"/>
      <c r="Q10327" s="498" t="s">
        <v>213</v>
      </c>
      <c r="S10327" s="499"/>
    </row>
    <row r="10328">
      <c r="B10328" s="497"/>
      <c r="H10328" s="500"/>
      <c r="O10328" s="500"/>
      <c r="Q10328" s="498" t="s">
        <v>213</v>
      </c>
      <c r="S10328" s="499"/>
    </row>
    <row r="10329">
      <c r="B10329" s="497"/>
      <c r="H10329" s="500"/>
      <c r="O10329" s="500"/>
      <c r="Q10329" s="498" t="s">
        <v>213</v>
      </c>
      <c r="S10329" s="499"/>
    </row>
    <row r="10330">
      <c r="B10330" s="497"/>
      <c r="H10330" s="500"/>
      <c r="O10330" s="500"/>
      <c r="Q10330" s="498" t="s">
        <v>213</v>
      </c>
      <c r="S10330" s="499"/>
    </row>
    <row r="10331">
      <c r="B10331" s="497"/>
      <c r="H10331" s="500"/>
      <c r="O10331" s="500"/>
      <c r="Q10331" s="498" t="s">
        <v>213</v>
      </c>
      <c r="S10331" s="499"/>
    </row>
    <row r="10332">
      <c r="B10332" s="497"/>
      <c r="H10332" s="500"/>
      <c r="O10332" s="500"/>
      <c r="Q10332" s="498" t="s">
        <v>213</v>
      </c>
      <c r="S10332" s="499"/>
    </row>
    <row r="10333">
      <c r="B10333" s="497"/>
      <c r="H10333" s="500"/>
      <c r="O10333" s="500"/>
      <c r="Q10333" s="498" t="s">
        <v>213</v>
      </c>
      <c r="S10333" s="499"/>
    </row>
    <row r="10334">
      <c r="B10334" s="497"/>
      <c r="H10334" s="500"/>
      <c r="O10334" s="500"/>
      <c r="Q10334" s="498" t="s">
        <v>213</v>
      </c>
      <c r="S10334" s="499"/>
    </row>
    <row r="10335">
      <c r="B10335" s="497"/>
      <c r="H10335" s="500"/>
      <c r="O10335" s="500"/>
      <c r="Q10335" s="498" t="s">
        <v>213</v>
      </c>
      <c r="S10335" s="499"/>
    </row>
    <row r="10336">
      <c r="B10336" s="497"/>
      <c r="H10336" s="500"/>
      <c r="O10336" s="500"/>
      <c r="Q10336" s="498" t="s">
        <v>213</v>
      </c>
      <c r="S10336" s="499"/>
    </row>
    <row r="10337">
      <c r="B10337" s="497"/>
      <c r="H10337" s="500"/>
      <c r="O10337" s="500"/>
      <c r="Q10337" s="498" t="s">
        <v>213</v>
      </c>
      <c r="S10337" s="499"/>
    </row>
    <row r="10338">
      <c r="B10338" s="497"/>
      <c r="H10338" s="500"/>
      <c r="O10338" s="500"/>
      <c r="Q10338" s="498" t="s">
        <v>213</v>
      </c>
      <c r="S10338" s="499"/>
    </row>
    <row r="10339">
      <c r="B10339" s="497"/>
      <c r="H10339" s="500"/>
      <c r="O10339" s="500"/>
      <c r="Q10339" s="498" t="s">
        <v>213</v>
      </c>
      <c r="S10339" s="499"/>
    </row>
    <row r="10340">
      <c r="B10340" s="497"/>
      <c r="H10340" s="500"/>
      <c r="O10340" s="500"/>
      <c r="Q10340" s="498" t="s">
        <v>213</v>
      </c>
      <c r="S10340" s="499"/>
    </row>
    <row r="10341">
      <c r="B10341" s="497"/>
      <c r="H10341" s="500"/>
      <c r="O10341" s="500"/>
      <c r="Q10341" s="498" t="s">
        <v>213</v>
      </c>
      <c r="S10341" s="499"/>
    </row>
    <row r="10342">
      <c r="B10342" s="497"/>
      <c r="H10342" s="500"/>
      <c r="O10342" s="500"/>
      <c r="Q10342" s="498" t="s">
        <v>213</v>
      </c>
      <c r="S10342" s="499"/>
    </row>
    <row r="10343">
      <c r="B10343" s="497"/>
      <c r="H10343" s="500"/>
      <c r="O10343" s="500"/>
      <c r="Q10343" s="498" t="s">
        <v>213</v>
      </c>
      <c r="S10343" s="499"/>
    </row>
    <row r="10344">
      <c r="B10344" s="497"/>
      <c r="H10344" s="500"/>
      <c r="O10344" s="500"/>
      <c r="Q10344" s="498" t="s">
        <v>213</v>
      </c>
      <c r="S10344" s="499"/>
    </row>
    <row r="10345">
      <c r="B10345" s="497"/>
      <c r="H10345" s="500"/>
      <c r="O10345" s="500"/>
      <c r="Q10345" s="498" t="s">
        <v>213</v>
      </c>
      <c r="S10345" s="499"/>
    </row>
    <row r="10346">
      <c r="B10346" s="497"/>
      <c r="H10346" s="500"/>
      <c r="O10346" s="500"/>
      <c r="Q10346" s="498" t="s">
        <v>213</v>
      </c>
      <c r="S10346" s="499"/>
    </row>
    <row r="10347">
      <c r="B10347" s="497"/>
      <c r="H10347" s="500"/>
      <c r="O10347" s="500"/>
      <c r="Q10347" s="498" t="s">
        <v>213</v>
      </c>
      <c r="S10347" s="499"/>
    </row>
    <row r="10348">
      <c r="B10348" s="497"/>
      <c r="H10348" s="500"/>
      <c r="O10348" s="500"/>
      <c r="Q10348" s="498" t="s">
        <v>213</v>
      </c>
      <c r="S10348" s="499"/>
    </row>
    <row r="10349">
      <c r="B10349" s="497"/>
      <c r="H10349" s="500"/>
      <c r="O10349" s="500"/>
      <c r="Q10349" s="498" t="s">
        <v>213</v>
      </c>
      <c r="S10349" s="499"/>
    </row>
    <row r="10350">
      <c r="B10350" s="497"/>
      <c r="H10350" s="500"/>
      <c r="O10350" s="500"/>
      <c r="Q10350" s="498" t="s">
        <v>213</v>
      </c>
      <c r="S10350" s="499"/>
    </row>
    <row r="10351">
      <c r="B10351" s="497"/>
      <c r="H10351" s="500"/>
      <c r="O10351" s="500"/>
      <c r="Q10351" s="498" t="s">
        <v>213</v>
      </c>
      <c r="S10351" s="499"/>
    </row>
    <row r="10352">
      <c r="B10352" s="497"/>
      <c r="H10352" s="500"/>
      <c r="O10352" s="500"/>
      <c r="Q10352" s="498" t="s">
        <v>213</v>
      </c>
      <c r="S10352" s="499"/>
    </row>
    <row r="10353">
      <c r="B10353" s="497"/>
      <c r="H10353" s="500"/>
      <c r="O10353" s="500"/>
      <c r="Q10353" s="498" t="s">
        <v>213</v>
      </c>
      <c r="S10353" s="499"/>
    </row>
    <row r="10354">
      <c r="B10354" s="497"/>
      <c r="H10354" s="500"/>
      <c r="O10354" s="500"/>
      <c r="Q10354" s="498" t="s">
        <v>213</v>
      </c>
      <c r="S10354" s="499"/>
    </row>
    <row r="10355">
      <c r="B10355" s="497"/>
      <c r="H10355" s="500"/>
      <c r="O10355" s="500"/>
      <c r="Q10355" s="498" t="s">
        <v>213</v>
      </c>
      <c r="S10355" s="499"/>
    </row>
    <row r="10356">
      <c r="B10356" s="497"/>
      <c r="H10356" s="500"/>
      <c r="O10356" s="500"/>
      <c r="Q10356" s="498" t="s">
        <v>213</v>
      </c>
      <c r="S10356" s="499"/>
    </row>
    <row r="10357">
      <c r="B10357" s="497"/>
      <c r="H10357" s="500"/>
      <c r="O10357" s="500"/>
      <c r="Q10357" s="498" t="s">
        <v>213</v>
      </c>
      <c r="S10357" s="499"/>
    </row>
    <row r="10358">
      <c r="B10358" s="497"/>
      <c r="H10358" s="500"/>
      <c r="O10358" s="500"/>
      <c r="Q10358" s="498" t="s">
        <v>213</v>
      </c>
      <c r="S10358" s="499"/>
    </row>
    <row r="10359">
      <c r="B10359" s="497"/>
      <c r="H10359" s="500"/>
      <c r="O10359" s="500"/>
      <c r="Q10359" s="498" t="s">
        <v>213</v>
      </c>
      <c r="S10359" s="499"/>
    </row>
    <row r="10360">
      <c r="B10360" s="497"/>
      <c r="H10360" s="500"/>
      <c r="O10360" s="500"/>
      <c r="Q10360" s="498" t="s">
        <v>213</v>
      </c>
      <c r="S10360" s="499"/>
    </row>
    <row r="10361">
      <c r="B10361" s="497"/>
      <c r="H10361" s="500"/>
      <c r="O10361" s="500"/>
      <c r="Q10361" s="498" t="s">
        <v>213</v>
      </c>
      <c r="S10361" s="499"/>
    </row>
    <row r="10362">
      <c r="B10362" s="497"/>
      <c r="H10362" s="500"/>
      <c r="O10362" s="500"/>
      <c r="Q10362" s="498" t="s">
        <v>213</v>
      </c>
      <c r="S10362" s="499"/>
    </row>
    <row r="10363">
      <c r="B10363" s="497"/>
      <c r="H10363" s="500"/>
      <c r="O10363" s="500"/>
      <c r="Q10363" s="498" t="s">
        <v>213</v>
      </c>
      <c r="S10363" s="499"/>
    </row>
    <row r="10364">
      <c r="B10364" s="497"/>
      <c r="H10364" s="500"/>
      <c r="O10364" s="500"/>
      <c r="Q10364" s="498" t="s">
        <v>213</v>
      </c>
      <c r="S10364" s="499"/>
    </row>
    <row r="10365">
      <c r="B10365" s="497"/>
      <c r="H10365" s="500"/>
      <c r="O10365" s="500"/>
      <c r="Q10365" s="498" t="s">
        <v>213</v>
      </c>
      <c r="S10365" s="499"/>
    </row>
    <row r="10366">
      <c r="B10366" s="497"/>
      <c r="H10366" s="500"/>
      <c r="O10366" s="500"/>
      <c r="Q10366" s="498" t="s">
        <v>213</v>
      </c>
      <c r="S10366" s="499"/>
    </row>
    <row r="10367">
      <c r="B10367" s="497"/>
      <c r="H10367" s="500"/>
      <c r="O10367" s="500"/>
      <c r="Q10367" s="498" t="s">
        <v>213</v>
      </c>
      <c r="S10367" s="499"/>
    </row>
    <row r="10368">
      <c r="B10368" s="497"/>
      <c r="H10368" s="500"/>
      <c r="O10368" s="500"/>
      <c r="Q10368" s="498" t="s">
        <v>213</v>
      </c>
      <c r="S10368" s="499"/>
    </row>
    <row r="10369">
      <c r="B10369" s="497"/>
      <c r="H10369" s="500"/>
      <c r="O10369" s="500"/>
      <c r="Q10369" s="498" t="s">
        <v>213</v>
      </c>
      <c r="S10369" s="499"/>
    </row>
    <row r="10370">
      <c r="B10370" s="497"/>
      <c r="H10370" s="500"/>
      <c r="O10370" s="500"/>
      <c r="Q10370" s="498" t="s">
        <v>213</v>
      </c>
      <c r="S10370" s="499"/>
    </row>
    <row r="10371">
      <c r="B10371" s="497"/>
      <c r="H10371" s="500"/>
      <c r="O10371" s="500"/>
      <c r="Q10371" s="498" t="s">
        <v>213</v>
      </c>
      <c r="S10371" s="499"/>
    </row>
    <row r="10372">
      <c r="B10372" s="497"/>
      <c r="H10372" s="500"/>
      <c r="O10372" s="500"/>
      <c r="Q10372" s="498" t="s">
        <v>213</v>
      </c>
      <c r="S10372" s="499"/>
    </row>
    <row r="10373">
      <c r="B10373" s="497"/>
      <c r="H10373" s="500"/>
      <c r="O10373" s="500"/>
      <c r="Q10373" s="498" t="s">
        <v>213</v>
      </c>
      <c r="S10373" s="499"/>
    </row>
    <row r="10374">
      <c r="B10374" s="497"/>
      <c r="H10374" s="500"/>
      <c r="O10374" s="500"/>
      <c r="Q10374" s="498" t="s">
        <v>213</v>
      </c>
      <c r="S10374" s="499"/>
    </row>
    <row r="10375">
      <c r="B10375" s="497"/>
      <c r="H10375" s="500"/>
      <c r="O10375" s="500"/>
      <c r="Q10375" s="498" t="s">
        <v>213</v>
      </c>
      <c r="S10375" s="499"/>
    </row>
    <row r="10376">
      <c r="B10376" s="497"/>
      <c r="H10376" s="500"/>
      <c r="O10376" s="500"/>
      <c r="Q10376" s="498" t="s">
        <v>213</v>
      </c>
      <c r="S10376" s="499"/>
    </row>
    <row r="10377">
      <c r="B10377" s="497"/>
      <c r="H10377" s="500"/>
      <c r="O10377" s="500"/>
      <c r="Q10377" s="498" t="s">
        <v>213</v>
      </c>
      <c r="S10377" s="499"/>
    </row>
    <row r="10378">
      <c r="B10378" s="497"/>
      <c r="H10378" s="500"/>
      <c r="O10378" s="500"/>
      <c r="Q10378" s="498" t="s">
        <v>213</v>
      </c>
      <c r="S10378" s="499"/>
    </row>
    <row r="10379">
      <c r="B10379" s="497"/>
      <c r="H10379" s="500"/>
      <c r="O10379" s="500"/>
      <c r="Q10379" s="498" t="s">
        <v>213</v>
      </c>
      <c r="S10379" s="499"/>
    </row>
    <row r="10380">
      <c r="B10380" s="497"/>
      <c r="H10380" s="500"/>
      <c r="O10380" s="500"/>
      <c r="Q10380" s="498" t="s">
        <v>213</v>
      </c>
      <c r="S10380" s="499"/>
    </row>
    <row r="10381">
      <c r="B10381" s="497"/>
      <c r="H10381" s="500"/>
      <c r="O10381" s="500"/>
      <c r="Q10381" s="498" t="s">
        <v>213</v>
      </c>
      <c r="S10381" s="499"/>
    </row>
    <row r="10382">
      <c r="B10382" s="497"/>
      <c r="H10382" s="500"/>
      <c r="O10382" s="500"/>
      <c r="Q10382" s="498" t="s">
        <v>213</v>
      </c>
      <c r="S10382" s="499"/>
    </row>
    <row r="10383">
      <c r="B10383" s="497"/>
      <c r="H10383" s="500"/>
      <c r="O10383" s="500"/>
      <c r="Q10383" s="498" t="s">
        <v>213</v>
      </c>
      <c r="S10383" s="499"/>
    </row>
    <row r="10384">
      <c r="B10384" s="497"/>
      <c r="H10384" s="500"/>
      <c r="O10384" s="500"/>
      <c r="Q10384" s="498" t="s">
        <v>213</v>
      </c>
      <c r="S10384" s="499"/>
    </row>
    <row r="10385">
      <c r="B10385" s="497"/>
      <c r="H10385" s="500"/>
      <c r="O10385" s="500"/>
      <c r="Q10385" s="498" t="s">
        <v>213</v>
      </c>
      <c r="S10385" s="499"/>
    </row>
    <row r="10386">
      <c r="B10386" s="497"/>
      <c r="H10386" s="500"/>
      <c r="O10386" s="500"/>
      <c r="Q10386" s="498" t="s">
        <v>213</v>
      </c>
      <c r="S10386" s="499"/>
    </row>
    <row r="10387">
      <c r="B10387" s="497"/>
      <c r="H10387" s="500"/>
      <c r="O10387" s="500"/>
      <c r="Q10387" s="498" t="s">
        <v>213</v>
      </c>
      <c r="S10387" s="499"/>
    </row>
    <row r="10388">
      <c r="B10388" s="497"/>
      <c r="H10388" s="500"/>
      <c r="O10388" s="500"/>
      <c r="Q10388" s="498" t="s">
        <v>213</v>
      </c>
      <c r="S10388" s="499"/>
    </row>
    <row r="10389">
      <c r="B10389" s="497"/>
      <c r="H10389" s="500"/>
      <c r="O10389" s="500"/>
      <c r="Q10389" s="498" t="s">
        <v>213</v>
      </c>
      <c r="S10389" s="499"/>
    </row>
    <row r="10390">
      <c r="B10390" s="497"/>
      <c r="H10390" s="500"/>
      <c r="O10390" s="500"/>
      <c r="Q10390" s="498" t="s">
        <v>213</v>
      </c>
      <c r="S10390" s="499"/>
    </row>
    <row r="10391">
      <c r="B10391" s="497"/>
      <c r="H10391" s="500"/>
      <c r="O10391" s="500"/>
      <c r="Q10391" s="498" t="s">
        <v>213</v>
      </c>
      <c r="S10391" s="499"/>
    </row>
    <row r="10392">
      <c r="B10392" s="497"/>
      <c r="H10392" s="500"/>
      <c r="O10392" s="500"/>
      <c r="Q10392" s="498" t="s">
        <v>213</v>
      </c>
      <c r="S10392" s="499"/>
    </row>
    <row r="10393">
      <c r="B10393" s="497"/>
      <c r="H10393" s="500"/>
      <c r="O10393" s="500"/>
      <c r="Q10393" s="498" t="s">
        <v>213</v>
      </c>
      <c r="S10393" s="499"/>
    </row>
    <row r="10394">
      <c r="B10394" s="497"/>
      <c r="H10394" s="500"/>
      <c r="O10394" s="500"/>
      <c r="Q10394" s="498" t="s">
        <v>213</v>
      </c>
      <c r="S10394" s="499"/>
    </row>
    <row r="10395">
      <c r="B10395" s="497"/>
      <c r="H10395" s="500"/>
      <c r="O10395" s="500"/>
      <c r="Q10395" s="498" t="s">
        <v>213</v>
      </c>
      <c r="S10395" s="499"/>
    </row>
    <row r="10396">
      <c r="B10396" s="497"/>
      <c r="H10396" s="500"/>
      <c r="O10396" s="500"/>
      <c r="Q10396" s="498" t="s">
        <v>213</v>
      </c>
      <c r="S10396" s="499"/>
    </row>
    <row r="10397">
      <c r="B10397" s="497"/>
      <c r="H10397" s="500"/>
      <c r="O10397" s="500"/>
      <c r="Q10397" s="498" t="s">
        <v>213</v>
      </c>
      <c r="S10397" s="499"/>
    </row>
    <row r="10398">
      <c r="B10398" s="497"/>
      <c r="H10398" s="500"/>
      <c r="O10398" s="500"/>
      <c r="Q10398" s="498" t="s">
        <v>213</v>
      </c>
      <c r="S10398" s="499"/>
    </row>
    <row r="10399">
      <c r="B10399" s="497"/>
      <c r="H10399" s="500"/>
      <c r="O10399" s="500"/>
      <c r="Q10399" s="498" t="s">
        <v>213</v>
      </c>
      <c r="S10399" s="499"/>
    </row>
    <row r="10400">
      <c r="B10400" s="497"/>
      <c r="H10400" s="500"/>
      <c r="O10400" s="500"/>
      <c r="Q10400" s="498" t="s">
        <v>213</v>
      </c>
      <c r="S10400" s="499"/>
    </row>
    <row r="10401">
      <c r="B10401" s="497"/>
      <c r="H10401" s="500"/>
      <c r="O10401" s="500"/>
      <c r="Q10401" s="498" t="s">
        <v>213</v>
      </c>
      <c r="S10401" s="499"/>
    </row>
    <row r="10402">
      <c r="B10402" s="497"/>
      <c r="H10402" s="500"/>
      <c r="O10402" s="500"/>
      <c r="Q10402" s="498" t="s">
        <v>213</v>
      </c>
      <c r="S10402" s="499"/>
    </row>
    <row r="10403">
      <c r="B10403" s="497"/>
      <c r="H10403" s="500"/>
      <c r="O10403" s="500"/>
      <c r="Q10403" s="498" t="s">
        <v>213</v>
      </c>
      <c r="S10403" s="499"/>
    </row>
    <row r="10404">
      <c r="B10404" s="497"/>
      <c r="H10404" s="500"/>
      <c r="O10404" s="500"/>
      <c r="Q10404" s="498" t="s">
        <v>213</v>
      </c>
      <c r="S10404" s="499"/>
    </row>
    <row r="10405">
      <c r="B10405" s="497"/>
      <c r="H10405" s="500"/>
      <c r="O10405" s="500"/>
      <c r="Q10405" s="498" t="s">
        <v>213</v>
      </c>
      <c r="S10405" s="499"/>
    </row>
    <row r="10406">
      <c r="B10406" s="497"/>
      <c r="H10406" s="500"/>
      <c r="O10406" s="500"/>
      <c r="Q10406" s="498" t="s">
        <v>213</v>
      </c>
      <c r="S10406" s="499"/>
    </row>
    <row r="10407">
      <c r="B10407" s="497"/>
      <c r="H10407" s="500"/>
      <c r="O10407" s="500"/>
      <c r="Q10407" s="498" t="s">
        <v>213</v>
      </c>
      <c r="S10407" s="499"/>
    </row>
    <row r="10408">
      <c r="B10408" s="497"/>
      <c r="H10408" s="500"/>
      <c r="O10408" s="500"/>
      <c r="Q10408" s="498" t="s">
        <v>213</v>
      </c>
      <c r="S10408" s="499"/>
    </row>
    <row r="10409">
      <c r="B10409" s="497"/>
      <c r="H10409" s="500"/>
      <c r="O10409" s="500"/>
      <c r="Q10409" s="498" t="s">
        <v>213</v>
      </c>
      <c r="S10409" s="499"/>
    </row>
    <row r="10410">
      <c r="B10410" s="497"/>
      <c r="H10410" s="500"/>
      <c r="O10410" s="500"/>
      <c r="Q10410" s="498" t="s">
        <v>213</v>
      </c>
      <c r="S10410" s="499"/>
    </row>
    <row r="10411">
      <c r="B10411" s="497"/>
      <c r="H10411" s="500"/>
      <c r="O10411" s="500"/>
      <c r="Q10411" s="498" t="s">
        <v>213</v>
      </c>
      <c r="S10411" s="499"/>
    </row>
    <row r="10412">
      <c r="B10412" s="497"/>
      <c r="H10412" s="500"/>
      <c r="O10412" s="500"/>
      <c r="Q10412" s="498" t="s">
        <v>213</v>
      </c>
      <c r="S10412" s="499"/>
    </row>
    <row r="10413">
      <c r="B10413" s="497"/>
      <c r="H10413" s="500"/>
      <c r="O10413" s="500"/>
      <c r="Q10413" s="498" t="s">
        <v>213</v>
      </c>
      <c r="S10413" s="499"/>
    </row>
    <row r="10414">
      <c r="B10414" s="497"/>
      <c r="H10414" s="500"/>
      <c r="O10414" s="500"/>
      <c r="Q10414" s="498" t="s">
        <v>213</v>
      </c>
      <c r="S10414" s="499"/>
    </row>
    <row r="10415">
      <c r="B10415" s="497"/>
      <c r="H10415" s="500"/>
      <c r="O10415" s="500"/>
      <c r="Q10415" s="498" t="s">
        <v>213</v>
      </c>
      <c r="S10415" s="499"/>
    </row>
    <row r="10416">
      <c r="B10416" s="497"/>
      <c r="H10416" s="500"/>
      <c r="O10416" s="500"/>
      <c r="Q10416" s="498" t="s">
        <v>213</v>
      </c>
      <c r="S10416" s="499"/>
    </row>
    <row r="10417">
      <c r="B10417" s="497"/>
      <c r="H10417" s="500"/>
      <c r="O10417" s="500"/>
      <c r="Q10417" s="498" t="s">
        <v>213</v>
      </c>
      <c r="S10417" s="499"/>
    </row>
    <row r="10418">
      <c r="B10418" s="497"/>
      <c r="H10418" s="500"/>
      <c r="O10418" s="500"/>
      <c r="Q10418" s="498" t="s">
        <v>213</v>
      </c>
      <c r="S10418" s="499"/>
    </row>
    <row r="10419">
      <c r="B10419" s="497"/>
      <c r="H10419" s="500"/>
      <c r="O10419" s="500"/>
      <c r="Q10419" s="498" t="s">
        <v>213</v>
      </c>
      <c r="S10419" s="499"/>
    </row>
    <row r="10420">
      <c r="B10420" s="497"/>
      <c r="H10420" s="500"/>
      <c r="O10420" s="500"/>
      <c r="Q10420" s="498" t="s">
        <v>213</v>
      </c>
      <c r="S10420" s="499"/>
    </row>
    <row r="10421">
      <c r="B10421" s="497"/>
      <c r="H10421" s="500"/>
      <c r="O10421" s="500"/>
      <c r="Q10421" s="498" t="s">
        <v>213</v>
      </c>
      <c r="S10421" s="499"/>
    </row>
    <row r="10422">
      <c r="B10422" s="497"/>
      <c r="H10422" s="500"/>
      <c r="O10422" s="500"/>
      <c r="Q10422" s="498" t="s">
        <v>213</v>
      </c>
      <c r="S10422" s="499"/>
    </row>
    <row r="10423">
      <c r="B10423" s="497"/>
      <c r="H10423" s="500"/>
      <c r="O10423" s="500"/>
      <c r="Q10423" s="498" t="s">
        <v>213</v>
      </c>
      <c r="S10423" s="499"/>
    </row>
    <row r="10424">
      <c r="B10424" s="497"/>
      <c r="H10424" s="500"/>
      <c r="O10424" s="500"/>
      <c r="Q10424" s="498" t="s">
        <v>213</v>
      </c>
      <c r="S10424" s="499"/>
    </row>
    <row r="10425">
      <c r="B10425" s="497"/>
      <c r="H10425" s="500"/>
      <c r="O10425" s="500"/>
      <c r="Q10425" s="498" t="s">
        <v>213</v>
      </c>
      <c r="S10425" s="499"/>
    </row>
    <row r="10426">
      <c r="B10426" s="497"/>
      <c r="H10426" s="500"/>
      <c r="O10426" s="500"/>
      <c r="Q10426" s="498" t="s">
        <v>213</v>
      </c>
      <c r="S10426" s="499"/>
    </row>
    <row r="10427">
      <c r="B10427" s="497"/>
      <c r="H10427" s="500"/>
      <c r="O10427" s="500"/>
      <c r="Q10427" s="498" t="s">
        <v>213</v>
      </c>
      <c r="S10427" s="499"/>
    </row>
    <row r="10428">
      <c r="B10428" s="497"/>
      <c r="H10428" s="500"/>
      <c r="O10428" s="500"/>
      <c r="Q10428" s="498" t="s">
        <v>213</v>
      </c>
      <c r="S10428" s="499"/>
    </row>
    <row r="10429">
      <c r="B10429" s="497"/>
      <c r="H10429" s="500"/>
      <c r="O10429" s="500"/>
      <c r="Q10429" s="498" t="s">
        <v>213</v>
      </c>
      <c r="S10429" s="499"/>
    </row>
    <row r="10430">
      <c r="B10430" s="497"/>
      <c r="H10430" s="500"/>
      <c r="O10430" s="500"/>
      <c r="Q10430" s="498" t="s">
        <v>213</v>
      </c>
      <c r="S10430" s="499"/>
    </row>
    <row r="10431">
      <c r="B10431" s="497"/>
      <c r="H10431" s="500"/>
      <c r="O10431" s="500"/>
      <c r="Q10431" s="498" t="s">
        <v>213</v>
      </c>
      <c r="S10431" s="499"/>
    </row>
    <row r="10432">
      <c r="B10432" s="497"/>
      <c r="H10432" s="500"/>
      <c r="O10432" s="500"/>
      <c r="Q10432" s="498" t="s">
        <v>213</v>
      </c>
      <c r="S10432" s="499"/>
    </row>
    <row r="10433">
      <c r="B10433" s="497"/>
      <c r="H10433" s="500"/>
      <c r="O10433" s="500"/>
      <c r="Q10433" s="498" t="s">
        <v>213</v>
      </c>
      <c r="S10433" s="499"/>
    </row>
    <row r="10434">
      <c r="B10434" s="497"/>
      <c r="H10434" s="500"/>
      <c r="O10434" s="500"/>
      <c r="Q10434" s="498" t="s">
        <v>213</v>
      </c>
      <c r="S10434" s="499"/>
    </row>
    <row r="10435">
      <c r="B10435" s="497"/>
      <c r="H10435" s="500"/>
      <c r="O10435" s="500"/>
      <c r="Q10435" s="498" t="s">
        <v>213</v>
      </c>
      <c r="S10435" s="499"/>
    </row>
    <row r="10436">
      <c r="B10436" s="497"/>
      <c r="H10436" s="500"/>
      <c r="O10436" s="500"/>
      <c r="Q10436" s="498" t="s">
        <v>213</v>
      </c>
      <c r="S10436" s="499"/>
    </row>
    <row r="10437">
      <c r="B10437" s="497"/>
      <c r="H10437" s="500"/>
      <c r="O10437" s="500"/>
      <c r="Q10437" s="498" t="s">
        <v>213</v>
      </c>
      <c r="S10437" s="499"/>
    </row>
    <row r="10438">
      <c r="B10438" s="497"/>
      <c r="H10438" s="500"/>
      <c r="O10438" s="500"/>
      <c r="Q10438" s="498" t="s">
        <v>213</v>
      </c>
      <c r="S10438" s="499"/>
    </row>
    <row r="10439">
      <c r="B10439" s="497"/>
      <c r="H10439" s="500"/>
      <c r="O10439" s="500"/>
      <c r="Q10439" s="498" t="s">
        <v>213</v>
      </c>
      <c r="S10439" s="499"/>
    </row>
    <row r="10440">
      <c r="B10440" s="497"/>
      <c r="H10440" s="500"/>
      <c r="O10440" s="500"/>
      <c r="Q10440" s="498" t="s">
        <v>213</v>
      </c>
      <c r="S10440" s="499"/>
    </row>
    <row r="10441">
      <c r="B10441" s="497"/>
      <c r="H10441" s="500"/>
      <c r="O10441" s="500"/>
      <c r="Q10441" s="498" t="s">
        <v>213</v>
      </c>
      <c r="S10441" s="499"/>
    </row>
    <row r="10442">
      <c r="B10442" s="497"/>
      <c r="H10442" s="500"/>
      <c r="O10442" s="500"/>
      <c r="Q10442" s="498" t="s">
        <v>213</v>
      </c>
      <c r="S10442" s="499"/>
    </row>
    <row r="10443">
      <c r="B10443" s="497"/>
      <c r="H10443" s="500"/>
      <c r="O10443" s="500"/>
      <c r="Q10443" s="498" t="s">
        <v>213</v>
      </c>
      <c r="S10443" s="499"/>
    </row>
    <row r="10444">
      <c r="B10444" s="497"/>
      <c r="H10444" s="500"/>
      <c r="O10444" s="500"/>
      <c r="Q10444" s="498" t="s">
        <v>213</v>
      </c>
      <c r="S10444" s="499"/>
    </row>
    <row r="10445">
      <c r="B10445" s="497"/>
      <c r="H10445" s="500"/>
      <c r="O10445" s="500"/>
      <c r="Q10445" s="498" t="s">
        <v>213</v>
      </c>
      <c r="S10445" s="499"/>
    </row>
    <row r="10446">
      <c r="B10446" s="497"/>
      <c r="H10446" s="500"/>
      <c r="O10446" s="500"/>
      <c r="Q10446" s="498" t="s">
        <v>213</v>
      </c>
      <c r="S10446" s="499"/>
    </row>
    <row r="10447">
      <c r="B10447" s="497"/>
      <c r="H10447" s="500"/>
      <c r="O10447" s="500"/>
      <c r="Q10447" s="498" t="s">
        <v>213</v>
      </c>
      <c r="S10447" s="499"/>
    </row>
    <row r="10448">
      <c r="B10448" s="497"/>
      <c r="H10448" s="500"/>
      <c r="O10448" s="500"/>
      <c r="Q10448" s="498" t="s">
        <v>213</v>
      </c>
      <c r="S10448" s="499"/>
    </row>
    <row r="10449">
      <c r="B10449" s="497"/>
      <c r="H10449" s="500"/>
      <c r="O10449" s="500"/>
      <c r="Q10449" s="498" t="s">
        <v>213</v>
      </c>
      <c r="S10449" s="499"/>
    </row>
    <row r="10450">
      <c r="B10450" s="497"/>
      <c r="H10450" s="500"/>
      <c r="O10450" s="500"/>
      <c r="Q10450" s="498" t="s">
        <v>213</v>
      </c>
      <c r="S10450" s="499"/>
    </row>
    <row r="10451">
      <c r="B10451" s="497"/>
      <c r="H10451" s="500"/>
      <c r="O10451" s="500"/>
      <c r="Q10451" s="498" t="s">
        <v>213</v>
      </c>
      <c r="S10451" s="499"/>
    </row>
    <row r="10452">
      <c r="B10452" s="497"/>
      <c r="H10452" s="500"/>
      <c r="O10452" s="500"/>
      <c r="Q10452" s="498" t="s">
        <v>213</v>
      </c>
      <c r="S10452" s="499"/>
    </row>
    <row r="10453">
      <c r="B10453" s="497"/>
      <c r="H10453" s="500"/>
      <c r="O10453" s="500"/>
      <c r="Q10453" s="498" t="s">
        <v>213</v>
      </c>
      <c r="S10453" s="499"/>
    </row>
    <row r="10454">
      <c r="B10454" s="497"/>
      <c r="H10454" s="500"/>
      <c r="O10454" s="500"/>
      <c r="Q10454" s="498" t="s">
        <v>213</v>
      </c>
      <c r="S10454" s="499"/>
    </row>
    <row r="10455">
      <c r="B10455" s="497"/>
      <c r="H10455" s="500"/>
      <c r="O10455" s="500"/>
      <c r="Q10455" s="498" t="s">
        <v>213</v>
      </c>
      <c r="S10455" s="499"/>
    </row>
    <row r="10456">
      <c r="B10456" s="497"/>
      <c r="H10456" s="500"/>
      <c r="O10456" s="500"/>
      <c r="Q10456" s="498" t="s">
        <v>213</v>
      </c>
      <c r="S10456" s="499"/>
    </row>
    <row r="10457">
      <c r="B10457" s="497"/>
      <c r="H10457" s="500"/>
      <c r="O10457" s="500"/>
      <c r="Q10457" s="498" t="s">
        <v>213</v>
      </c>
      <c r="S10457" s="499"/>
    </row>
    <row r="10458">
      <c r="B10458" s="497"/>
      <c r="H10458" s="500"/>
      <c r="O10458" s="500"/>
      <c r="Q10458" s="498" t="s">
        <v>213</v>
      </c>
      <c r="S10458" s="499"/>
    </row>
    <row r="10459">
      <c r="B10459" s="497"/>
      <c r="H10459" s="500"/>
      <c r="O10459" s="500"/>
      <c r="Q10459" s="498" t="s">
        <v>213</v>
      </c>
      <c r="S10459" s="499"/>
    </row>
    <row r="10460">
      <c r="B10460" s="497"/>
      <c r="H10460" s="500"/>
      <c r="O10460" s="500"/>
      <c r="Q10460" s="498" t="s">
        <v>213</v>
      </c>
      <c r="S10460" s="499"/>
    </row>
    <row r="10461">
      <c r="B10461" s="497"/>
      <c r="H10461" s="500"/>
      <c r="O10461" s="500"/>
      <c r="Q10461" s="498" t="s">
        <v>213</v>
      </c>
      <c r="S10461" s="499"/>
    </row>
    <row r="10462">
      <c r="B10462" s="497"/>
      <c r="H10462" s="500"/>
      <c r="O10462" s="500"/>
      <c r="Q10462" s="498" t="s">
        <v>213</v>
      </c>
      <c r="S10462" s="499"/>
    </row>
    <row r="10463">
      <c r="B10463" s="497"/>
      <c r="H10463" s="500"/>
      <c r="O10463" s="500"/>
      <c r="Q10463" s="498" t="s">
        <v>213</v>
      </c>
      <c r="S10463" s="499"/>
    </row>
    <row r="10464">
      <c r="B10464" s="497"/>
      <c r="H10464" s="500"/>
      <c r="O10464" s="500"/>
      <c r="Q10464" s="498" t="s">
        <v>213</v>
      </c>
      <c r="S10464" s="499"/>
    </row>
    <row r="10465">
      <c r="B10465" s="497"/>
      <c r="H10465" s="500"/>
      <c r="O10465" s="500"/>
      <c r="Q10465" s="498" t="s">
        <v>213</v>
      </c>
      <c r="S10465" s="499"/>
    </row>
    <row r="10466">
      <c r="B10466" s="497"/>
      <c r="H10466" s="500"/>
      <c r="O10466" s="500"/>
      <c r="Q10466" s="498" t="s">
        <v>213</v>
      </c>
      <c r="S10466" s="499"/>
    </row>
    <row r="10467">
      <c r="B10467" s="497"/>
      <c r="H10467" s="500"/>
      <c r="O10467" s="500"/>
      <c r="Q10467" s="498" t="s">
        <v>213</v>
      </c>
      <c r="S10467" s="499"/>
    </row>
    <row r="10468">
      <c r="B10468" s="497"/>
      <c r="H10468" s="500"/>
      <c r="O10468" s="500"/>
      <c r="Q10468" s="498" t="s">
        <v>213</v>
      </c>
      <c r="S10468" s="499"/>
    </row>
    <row r="10469">
      <c r="B10469" s="497"/>
      <c r="H10469" s="500"/>
      <c r="O10469" s="500"/>
      <c r="Q10469" s="498" t="s">
        <v>213</v>
      </c>
      <c r="S10469" s="499"/>
    </row>
    <row r="10470">
      <c r="B10470" s="497"/>
      <c r="H10470" s="500"/>
      <c r="O10470" s="500"/>
      <c r="Q10470" s="498" t="s">
        <v>213</v>
      </c>
      <c r="S10470" s="499"/>
    </row>
    <row r="10471">
      <c r="B10471" s="497"/>
      <c r="H10471" s="500"/>
      <c r="O10471" s="500"/>
      <c r="Q10471" s="498" t="s">
        <v>213</v>
      </c>
      <c r="S10471" s="499"/>
    </row>
    <row r="10472">
      <c r="B10472" s="497"/>
      <c r="H10472" s="500"/>
      <c r="O10472" s="500"/>
      <c r="Q10472" s="498" t="s">
        <v>213</v>
      </c>
      <c r="S10472" s="499"/>
    </row>
    <row r="10473">
      <c r="B10473" s="497"/>
      <c r="H10473" s="500"/>
      <c r="O10473" s="500"/>
      <c r="Q10473" s="498" t="s">
        <v>213</v>
      </c>
      <c r="S10473" s="499"/>
    </row>
    <row r="10474">
      <c r="B10474" s="497"/>
      <c r="H10474" s="500"/>
      <c r="O10474" s="500"/>
      <c r="Q10474" s="498" t="s">
        <v>213</v>
      </c>
      <c r="S10474" s="499"/>
    </row>
    <row r="10475">
      <c r="B10475" s="497"/>
      <c r="H10475" s="500"/>
      <c r="O10475" s="500"/>
      <c r="Q10475" s="498" t="s">
        <v>213</v>
      </c>
      <c r="S10475" s="499"/>
    </row>
    <row r="10476">
      <c r="B10476" s="497"/>
      <c r="H10476" s="500"/>
      <c r="O10476" s="500"/>
      <c r="Q10476" s="498" t="s">
        <v>213</v>
      </c>
      <c r="S10476" s="499"/>
    </row>
    <row r="10477">
      <c r="B10477" s="497"/>
      <c r="H10477" s="500"/>
      <c r="O10477" s="500"/>
      <c r="Q10477" s="498" t="s">
        <v>213</v>
      </c>
      <c r="S10477" s="499"/>
    </row>
    <row r="10478">
      <c r="B10478" s="497"/>
      <c r="H10478" s="500"/>
      <c r="O10478" s="500"/>
      <c r="Q10478" s="498" t="s">
        <v>213</v>
      </c>
      <c r="S10478" s="499"/>
    </row>
    <row r="10479">
      <c r="B10479" s="497"/>
      <c r="H10479" s="500"/>
      <c r="O10479" s="500"/>
      <c r="Q10479" s="498" t="s">
        <v>213</v>
      </c>
      <c r="S10479" s="499"/>
    </row>
    <row r="10480">
      <c r="B10480" s="497"/>
      <c r="H10480" s="500"/>
      <c r="O10480" s="500"/>
      <c r="Q10480" s="498" t="s">
        <v>213</v>
      </c>
      <c r="S10480" s="499"/>
    </row>
    <row r="10481">
      <c r="B10481" s="497"/>
      <c r="H10481" s="500"/>
      <c r="O10481" s="500"/>
      <c r="Q10481" s="498" t="s">
        <v>213</v>
      </c>
      <c r="S10481" s="499"/>
    </row>
    <row r="10482">
      <c r="B10482" s="497"/>
      <c r="H10482" s="500"/>
      <c r="O10482" s="500"/>
      <c r="Q10482" s="498" t="s">
        <v>213</v>
      </c>
      <c r="S10482" s="499"/>
    </row>
    <row r="10483">
      <c r="B10483" s="497"/>
      <c r="H10483" s="500"/>
      <c r="O10483" s="500"/>
      <c r="Q10483" s="498" t="s">
        <v>213</v>
      </c>
      <c r="S10483" s="499"/>
    </row>
    <row r="10484">
      <c r="B10484" s="497"/>
      <c r="H10484" s="500"/>
      <c r="O10484" s="500"/>
      <c r="Q10484" s="498" t="s">
        <v>213</v>
      </c>
      <c r="S10484" s="499"/>
    </row>
    <row r="10485">
      <c r="B10485" s="497"/>
      <c r="H10485" s="500"/>
      <c r="O10485" s="500"/>
      <c r="Q10485" s="498" t="s">
        <v>213</v>
      </c>
      <c r="S10485" s="499"/>
    </row>
    <row r="10486">
      <c r="B10486" s="497"/>
      <c r="H10486" s="500"/>
      <c r="O10486" s="500"/>
      <c r="Q10486" s="498" t="s">
        <v>213</v>
      </c>
      <c r="S10486" s="499"/>
    </row>
    <row r="10487">
      <c r="B10487" s="497"/>
      <c r="H10487" s="500"/>
      <c r="O10487" s="500"/>
      <c r="Q10487" s="498" t="s">
        <v>213</v>
      </c>
      <c r="S10487" s="499"/>
    </row>
    <row r="10488">
      <c r="B10488" s="497"/>
      <c r="H10488" s="500"/>
      <c r="O10488" s="500"/>
      <c r="Q10488" s="498" t="s">
        <v>213</v>
      </c>
      <c r="S10488" s="499"/>
    </row>
    <row r="10489">
      <c r="B10489" s="497"/>
      <c r="H10489" s="500"/>
      <c r="O10489" s="500"/>
      <c r="Q10489" s="498" t="s">
        <v>213</v>
      </c>
      <c r="S10489" s="499"/>
    </row>
    <row r="10490">
      <c r="B10490" s="497"/>
      <c r="H10490" s="500"/>
      <c r="O10490" s="500"/>
      <c r="Q10490" s="498" t="s">
        <v>213</v>
      </c>
      <c r="S10490" s="499"/>
    </row>
    <row r="10491">
      <c r="B10491" s="497"/>
      <c r="H10491" s="500"/>
      <c r="O10491" s="500"/>
      <c r="Q10491" s="498" t="s">
        <v>213</v>
      </c>
      <c r="S10491" s="499"/>
    </row>
    <row r="10492">
      <c r="B10492" s="497"/>
      <c r="H10492" s="500"/>
      <c r="O10492" s="500"/>
      <c r="Q10492" s="498" t="s">
        <v>213</v>
      </c>
      <c r="S10492" s="499"/>
    </row>
    <row r="10493">
      <c r="B10493" s="497"/>
      <c r="H10493" s="500"/>
      <c r="O10493" s="500"/>
      <c r="Q10493" s="498" t="s">
        <v>213</v>
      </c>
      <c r="S10493" s="499"/>
    </row>
    <row r="10494">
      <c r="B10494" s="497"/>
      <c r="H10494" s="500"/>
      <c r="O10494" s="500"/>
      <c r="Q10494" s="498" t="s">
        <v>213</v>
      </c>
      <c r="S10494" s="499"/>
    </row>
    <row r="10495">
      <c r="B10495" s="497"/>
      <c r="H10495" s="500"/>
      <c r="O10495" s="500"/>
      <c r="Q10495" s="498" t="s">
        <v>213</v>
      </c>
      <c r="S10495" s="499"/>
    </row>
    <row r="10496">
      <c r="B10496" s="497"/>
      <c r="H10496" s="500"/>
      <c r="O10496" s="500"/>
      <c r="Q10496" s="498" t="s">
        <v>213</v>
      </c>
      <c r="S10496" s="499"/>
    </row>
    <row r="10497">
      <c r="B10497" s="497"/>
      <c r="H10497" s="500"/>
      <c r="O10497" s="500"/>
      <c r="Q10497" s="498" t="s">
        <v>213</v>
      </c>
      <c r="S10497" s="499"/>
    </row>
    <row r="10498">
      <c r="B10498" s="497"/>
      <c r="H10498" s="500"/>
      <c r="O10498" s="500"/>
      <c r="Q10498" s="498" t="s">
        <v>213</v>
      </c>
      <c r="S10498" s="499"/>
    </row>
    <row r="10499">
      <c r="B10499" s="497"/>
      <c r="H10499" s="500"/>
      <c r="O10499" s="500"/>
      <c r="Q10499" s="498" t="s">
        <v>213</v>
      </c>
      <c r="S10499" s="499"/>
    </row>
    <row r="10500">
      <c r="B10500" s="497"/>
      <c r="H10500" s="500"/>
      <c r="O10500" s="500"/>
      <c r="Q10500" s="498" t="s">
        <v>213</v>
      </c>
      <c r="S10500" s="499"/>
    </row>
    <row r="10501">
      <c r="B10501" s="497"/>
      <c r="H10501" s="500"/>
      <c r="O10501" s="500"/>
      <c r="Q10501" s="498" t="s">
        <v>213</v>
      </c>
      <c r="S10501" s="499"/>
    </row>
    <row r="10502">
      <c r="B10502" s="497"/>
      <c r="H10502" s="500"/>
      <c r="O10502" s="500"/>
      <c r="Q10502" s="498" t="s">
        <v>213</v>
      </c>
      <c r="S10502" s="499"/>
    </row>
    <row r="10503">
      <c r="B10503" s="497"/>
      <c r="H10503" s="500"/>
      <c r="O10503" s="500"/>
      <c r="Q10503" s="498" t="s">
        <v>213</v>
      </c>
      <c r="S10503" s="499"/>
    </row>
    <row r="10504">
      <c r="B10504" s="497"/>
      <c r="H10504" s="500"/>
      <c r="O10504" s="500"/>
      <c r="Q10504" s="498" t="s">
        <v>213</v>
      </c>
      <c r="S10504" s="499"/>
    </row>
    <row r="10505">
      <c r="B10505" s="497"/>
      <c r="H10505" s="500"/>
      <c r="O10505" s="500"/>
      <c r="Q10505" s="498" t="s">
        <v>213</v>
      </c>
      <c r="S10505" s="499"/>
    </row>
    <row r="10506">
      <c r="B10506" s="497"/>
      <c r="H10506" s="500"/>
      <c r="O10506" s="500"/>
      <c r="Q10506" s="498" t="s">
        <v>213</v>
      </c>
      <c r="S10506" s="499"/>
    </row>
    <row r="10507">
      <c r="B10507" s="497"/>
      <c r="H10507" s="500"/>
      <c r="O10507" s="500"/>
      <c r="Q10507" s="498" t="s">
        <v>213</v>
      </c>
      <c r="S10507" s="499"/>
    </row>
    <row r="10508">
      <c r="B10508" s="497"/>
      <c r="H10508" s="500"/>
      <c r="O10508" s="500"/>
      <c r="Q10508" s="498" t="s">
        <v>213</v>
      </c>
      <c r="S10508" s="499"/>
    </row>
    <row r="10509">
      <c r="B10509" s="497"/>
      <c r="H10509" s="500"/>
      <c r="O10509" s="500"/>
      <c r="Q10509" s="498" t="s">
        <v>213</v>
      </c>
      <c r="S10509" s="499"/>
    </row>
    <row r="10510">
      <c r="B10510" s="497"/>
      <c r="H10510" s="500"/>
      <c r="O10510" s="500"/>
      <c r="Q10510" s="498" t="s">
        <v>213</v>
      </c>
      <c r="S10510" s="499"/>
    </row>
    <row r="10511">
      <c r="B10511" s="497"/>
      <c r="H10511" s="500"/>
      <c r="O10511" s="500"/>
      <c r="Q10511" s="498" t="s">
        <v>213</v>
      </c>
      <c r="S10511" s="499"/>
    </row>
    <row r="10512">
      <c r="B10512" s="497"/>
      <c r="H10512" s="500"/>
      <c r="O10512" s="500"/>
      <c r="Q10512" s="498" t="s">
        <v>213</v>
      </c>
      <c r="S10512" s="499"/>
    </row>
    <row r="10513">
      <c r="B10513" s="497"/>
      <c r="H10513" s="500"/>
      <c r="O10513" s="500"/>
      <c r="Q10513" s="498" t="s">
        <v>213</v>
      </c>
      <c r="S10513" s="499"/>
    </row>
    <row r="10514">
      <c r="B10514" s="497"/>
      <c r="H10514" s="500"/>
      <c r="O10514" s="500"/>
      <c r="Q10514" s="498" t="s">
        <v>213</v>
      </c>
      <c r="S10514" s="499"/>
    </row>
    <row r="10515">
      <c r="B10515" s="497"/>
      <c r="H10515" s="500"/>
      <c r="O10515" s="500"/>
      <c r="Q10515" s="498" t="s">
        <v>213</v>
      </c>
      <c r="S10515" s="499"/>
    </row>
    <row r="10516">
      <c r="B10516" s="497"/>
      <c r="H10516" s="500"/>
      <c r="O10516" s="500"/>
      <c r="Q10516" s="498" t="s">
        <v>213</v>
      </c>
      <c r="S10516" s="499"/>
    </row>
    <row r="10517">
      <c r="B10517" s="497"/>
      <c r="H10517" s="500"/>
      <c r="O10517" s="500"/>
      <c r="Q10517" s="498" t="s">
        <v>213</v>
      </c>
      <c r="S10517" s="499"/>
    </row>
    <row r="10518">
      <c r="B10518" s="497"/>
      <c r="H10518" s="500"/>
      <c r="O10518" s="500"/>
      <c r="Q10518" s="498" t="s">
        <v>213</v>
      </c>
      <c r="S10518" s="499"/>
    </row>
    <row r="10519">
      <c r="B10519" s="497"/>
      <c r="H10519" s="500"/>
      <c r="O10519" s="500"/>
      <c r="Q10519" s="498" t="s">
        <v>213</v>
      </c>
      <c r="S10519" s="499"/>
    </row>
    <row r="10520">
      <c r="B10520" s="497"/>
      <c r="H10520" s="500"/>
      <c r="O10520" s="500"/>
      <c r="Q10520" s="498" t="s">
        <v>213</v>
      </c>
      <c r="S10520" s="499"/>
    </row>
    <row r="10521">
      <c r="B10521" s="497"/>
      <c r="H10521" s="500"/>
      <c r="O10521" s="500"/>
      <c r="Q10521" s="498" t="s">
        <v>213</v>
      </c>
      <c r="S10521" s="499"/>
    </row>
    <row r="10522">
      <c r="B10522" s="497"/>
      <c r="H10522" s="500"/>
      <c r="O10522" s="500"/>
      <c r="Q10522" s="498" t="s">
        <v>213</v>
      </c>
      <c r="S10522" s="499"/>
    </row>
    <row r="10523">
      <c r="B10523" s="497"/>
      <c r="H10523" s="500"/>
      <c r="O10523" s="500"/>
      <c r="Q10523" s="498" t="s">
        <v>213</v>
      </c>
      <c r="S10523" s="499"/>
    </row>
    <row r="10524">
      <c r="B10524" s="497"/>
      <c r="H10524" s="500"/>
      <c r="O10524" s="500"/>
      <c r="Q10524" s="498" t="s">
        <v>213</v>
      </c>
      <c r="S10524" s="499"/>
    </row>
    <row r="10525">
      <c r="B10525" s="497"/>
      <c r="H10525" s="500"/>
      <c r="O10525" s="500"/>
      <c r="Q10525" s="498" t="s">
        <v>213</v>
      </c>
      <c r="S10525" s="499"/>
    </row>
    <row r="10526">
      <c r="B10526" s="497"/>
      <c r="H10526" s="500"/>
      <c r="O10526" s="500"/>
      <c r="Q10526" s="498" t="s">
        <v>213</v>
      </c>
      <c r="S10526" s="499"/>
    </row>
    <row r="10527">
      <c r="B10527" s="497"/>
      <c r="H10527" s="500"/>
      <c r="O10527" s="500"/>
      <c r="Q10527" s="498" t="s">
        <v>213</v>
      </c>
      <c r="S10527" s="499"/>
    </row>
    <row r="10528">
      <c r="B10528" s="497"/>
      <c r="H10528" s="500"/>
      <c r="O10528" s="500"/>
      <c r="Q10528" s="498" t="s">
        <v>213</v>
      </c>
      <c r="S10528" s="499"/>
    </row>
    <row r="10529">
      <c r="B10529" s="497"/>
      <c r="H10529" s="500"/>
      <c r="O10529" s="500"/>
      <c r="Q10529" s="498" t="s">
        <v>213</v>
      </c>
      <c r="S10529" s="499"/>
    </row>
    <row r="10530">
      <c r="B10530" s="497"/>
      <c r="H10530" s="500"/>
      <c r="O10530" s="500"/>
      <c r="Q10530" s="498" t="s">
        <v>213</v>
      </c>
      <c r="S10530" s="499"/>
    </row>
    <row r="10531">
      <c r="B10531" s="497"/>
      <c r="H10531" s="500"/>
      <c r="O10531" s="500"/>
      <c r="Q10531" s="498" t="s">
        <v>213</v>
      </c>
      <c r="S10531" s="499"/>
    </row>
    <row r="10532">
      <c r="B10532" s="497"/>
      <c r="H10532" s="500"/>
      <c r="O10532" s="500"/>
      <c r="Q10532" s="498" t="s">
        <v>213</v>
      </c>
      <c r="S10532" s="499"/>
    </row>
    <row r="10533">
      <c r="B10533" s="497"/>
      <c r="H10533" s="500"/>
      <c r="O10533" s="500"/>
      <c r="Q10533" s="498" t="s">
        <v>213</v>
      </c>
      <c r="S10533" s="499"/>
    </row>
    <row r="10534">
      <c r="B10534" s="497"/>
      <c r="H10534" s="500"/>
      <c r="O10534" s="500"/>
      <c r="Q10534" s="498" t="s">
        <v>213</v>
      </c>
      <c r="S10534" s="499"/>
    </row>
    <row r="10535">
      <c r="B10535" s="497"/>
      <c r="H10535" s="500"/>
      <c r="O10535" s="500"/>
      <c r="Q10535" s="498" t="s">
        <v>213</v>
      </c>
      <c r="S10535" s="499"/>
    </row>
    <row r="10536">
      <c r="B10536" s="497"/>
      <c r="H10536" s="500"/>
      <c r="O10536" s="500"/>
      <c r="Q10536" s="498" t="s">
        <v>213</v>
      </c>
      <c r="S10536" s="499"/>
    </row>
    <row r="10537">
      <c r="B10537" s="497"/>
      <c r="H10537" s="500"/>
      <c r="O10537" s="500"/>
      <c r="Q10537" s="498" t="s">
        <v>213</v>
      </c>
      <c r="S10537" s="499"/>
    </row>
    <row r="10538">
      <c r="B10538" s="497"/>
      <c r="H10538" s="500"/>
      <c r="O10538" s="500"/>
      <c r="Q10538" s="498" t="s">
        <v>213</v>
      </c>
      <c r="S10538" s="499"/>
    </row>
    <row r="10539">
      <c r="B10539" s="497"/>
      <c r="H10539" s="500"/>
      <c r="O10539" s="500"/>
      <c r="Q10539" s="498" t="s">
        <v>213</v>
      </c>
      <c r="S10539" s="499"/>
    </row>
    <row r="10540">
      <c r="B10540" s="497"/>
      <c r="H10540" s="500"/>
      <c r="O10540" s="500"/>
      <c r="Q10540" s="498" t="s">
        <v>213</v>
      </c>
      <c r="S10540" s="499"/>
    </row>
    <row r="10541">
      <c r="B10541" s="497"/>
      <c r="H10541" s="500"/>
      <c r="O10541" s="500"/>
      <c r="Q10541" s="498" t="s">
        <v>213</v>
      </c>
      <c r="S10541" s="499"/>
    </row>
    <row r="10542">
      <c r="B10542" s="497"/>
      <c r="H10542" s="500"/>
      <c r="O10542" s="500"/>
      <c r="Q10542" s="498" t="s">
        <v>213</v>
      </c>
      <c r="S10542" s="499"/>
    </row>
    <row r="10543">
      <c r="B10543" s="497"/>
      <c r="H10543" s="500"/>
      <c r="O10543" s="500"/>
      <c r="Q10543" s="498" t="s">
        <v>213</v>
      </c>
      <c r="S10543" s="499"/>
    </row>
    <row r="10544">
      <c r="B10544" s="497"/>
      <c r="H10544" s="500"/>
      <c r="O10544" s="500"/>
      <c r="Q10544" s="498" t="s">
        <v>213</v>
      </c>
      <c r="S10544" s="499"/>
    </row>
    <row r="10545">
      <c r="B10545" s="497"/>
      <c r="H10545" s="500"/>
      <c r="O10545" s="500"/>
      <c r="Q10545" s="498" t="s">
        <v>213</v>
      </c>
      <c r="S10545" s="499"/>
    </row>
    <row r="10546">
      <c r="B10546" s="497"/>
      <c r="H10546" s="500"/>
      <c r="O10546" s="500"/>
      <c r="Q10546" s="498" t="s">
        <v>213</v>
      </c>
      <c r="S10546" s="499"/>
    </row>
    <row r="10547">
      <c r="B10547" s="497"/>
      <c r="H10547" s="500"/>
      <c r="O10547" s="500"/>
      <c r="Q10547" s="498" t="s">
        <v>213</v>
      </c>
      <c r="S10547" s="499"/>
    </row>
    <row r="10548">
      <c r="B10548" s="497"/>
      <c r="H10548" s="500"/>
      <c r="O10548" s="500"/>
      <c r="Q10548" s="498" t="s">
        <v>213</v>
      </c>
      <c r="S10548" s="499"/>
    </row>
    <row r="10549">
      <c r="B10549" s="497"/>
      <c r="H10549" s="500"/>
      <c r="O10549" s="500"/>
      <c r="Q10549" s="498" t="s">
        <v>213</v>
      </c>
      <c r="S10549" s="499"/>
    </row>
    <row r="10550">
      <c r="B10550" s="497"/>
      <c r="H10550" s="500"/>
      <c r="O10550" s="500"/>
      <c r="Q10550" s="498" t="s">
        <v>213</v>
      </c>
      <c r="S10550" s="499"/>
    </row>
    <row r="10551">
      <c r="B10551" s="497"/>
      <c r="H10551" s="500"/>
      <c r="O10551" s="500"/>
      <c r="Q10551" s="498" t="s">
        <v>213</v>
      </c>
      <c r="S10551" s="499"/>
    </row>
    <row r="10552">
      <c r="B10552" s="497"/>
      <c r="H10552" s="500"/>
      <c r="O10552" s="500"/>
      <c r="Q10552" s="498" t="s">
        <v>213</v>
      </c>
      <c r="S10552" s="499"/>
    </row>
    <row r="10553">
      <c r="B10553" s="497"/>
      <c r="H10553" s="500"/>
      <c r="O10553" s="500"/>
      <c r="Q10553" s="498" t="s">
        <v>213</v>
      </c>
      <c r="S10553" s="499"/>
    </row>
    <row r="10554">
      <c r="B10554" s="497"/>
      <c r="H10554" s="500"/>
      <c r="O10554" s="500"/>
      <c r="Q10554" s="498" t="s">
        <v>213</v>
      </c>
      <c r="S10554" s="499"/>
    </row>
    <row r="10555">
      <c r="B10555" s="497"/>
      <c r="H10555" s="500"/>
      <c r="O10555" s="500"/>
      <c r="Q10555" s="498" t="s">
        <v>213</v>
      </c>
      <c r="S10555" s="499"/>
    </row>
    <row r="10556">
      <c r="B10556" s="497"/>
      <c r="H10556" s="500"/>
      <c r="O10556" s="500"/>
      <c r="Q10556" s="498" t="s">
        <v>213</v>
      </c>
      <c r="S10556" s="499"/>
    </row>
    <row r="10557">
      <c r="B10557" s="497"/>
      <c r="H10557" s="500"/>
      <c r="O10557" s="500"/>
      <c r="Q10557" s="498" t="s">
        <v>213</v>
      </c>
      <c r="S10557" s="499"/>
    </row>
    <row r="10558">
      <c r="B10558" s="497"/>
      <c r="H10558" s="500"/>
      <c r="O10558" s="500"/>
      <c r="Q10558" s="498" t="s">
        <v>213</v>
      </c>
      <c r="S10558" s="499"/>
    </row>
    <row r="10559">
      <c r="B10559" s="497"/>
      <c r="H10559" s="500"/>
      <c r="O10559" s="500"/>
      <c r="Q10559" s="498" t="s">
        <v>213</v>
      </c>
      <c r="S10559" s="499"/>
    </row>
    <row r="10560">
      <c r="B10560" s="497"/>
      <c r="H10560" s="500"/>
      <c r="O10560" s="500"/>
      <c r="Q10560" s="498" t="s">
        <v>213</v>
      </c>
      <c r="S10560" s="499"/>
    </row>
    <row r="10561">
      <c r="B10561" s="497"/>
      <c r="H10561" s="500"/>
      <c r="O10561" s="500"/>
      <c r="Q10561" s="498" t="s">
        <v>213</v>
      </c>
      <c r="S10561" s="499"/>
    </row>
    <row r="10562">
      <c r="B10562" s="497"/>
      <c r="H10562" s="500"/>
      <c r="O10562" s="500"/>
      <c r="Q10562" s="498" t="s">
        <v>213</v>
      </c>
      <c r="S10562" s="499"/>
    </row>
    <row r="10563">
      <c r="B10563" s="497"/>
      <c r="H10563" s="500"/>
      <c r="O10563" s="500"/>
      <c r="Q10563" s="498" t="s">
        <v>213</v>
      </c>
      <c r="S10563" s="499"/>
    </row>
    <row r="10564">
      <c r="B10564" s="497"/>
      <c r="H10564" s="500"/>
      <c r="O10564" s="500"/>
      <c r="Q10564" s="498" t="s">
        <v>213</v>
      </c>
      <c r="S10564" s="499"/>
    </row>
    <row r="10565">
      <c r="B10565" s="497"/>
      <c r="H10565" s="500"/>
      <c r="O10565" s="500"/>
      <c r="Q10565" s="498" t="s">
        <v>213</v>
      </c>
      <c r="S10565" s="499"/>
    </row>
    <row r="10566">
      <c r="B10566" s="497"/>
      <c r="H10566" s="500"/>
      <c r="O10566" s="500"/>
      <c r="Q10566" s="498" t="s">
        <v>213</v>
      </c>
      <c r="S10566" s="499"/>
    </row>
    <row r="10567">
      <c r="B10567" s="497"/>
      <c r="H10567" s="500"/>
      <c r="O10567" s="500"/>
      <c r="Q10567" s="498" t="s">
        <v>213</v>
      </c>
      <c r="S10567" s="499"/>
    </row>
    <row r="10568">
      <c r="B10568" s="497"/>
      <c r="H10568" s="500"/>
      <c r="O10568" s="500"/>
      <c r="Q10568" s="498" t="s">
        <v>213</v>
      </c>
      <c r="S10568" s="499"/>
    </row>
    <row r="10569">
      <c r="B10569" s="497"/>
      <c r="H10569" s="500"/>
      <c r="O10569" s="500"/>
      <c r="Q10569" s="498" t="s">
        <v>213</v>
      </c>
      <c r="S10569" s="499"/>
    </row>
    <row r="10570">
      <c r="B10570" s="497"/>
      <c r="H10570" s="500"/>
      <c r="O10570" s="500"/>
      <c r="Q10570" s="498" t="s">
        <v>213</v>
      </c>
      <c r="S10570" s="499"/>
    </row>
    <row r="10571">
      <c r="B10571" s="497"/>
      <c r="H10571" s="500"/>
      <c r="O10571" s="500"/>
      <c r="Q10571" s="498" t="s">
        <v>213</v>
      </c>
      <c r="S10571" s="499"/>
    </row>
    <row r="10572">
      <c r="B10572" s="497"/>
      <c r="H10572" s="500"/>
      <c r="O10572" s="500"/>
      <c r="Q10572" s="498" t="s">
        <v>213</v>
      </c>
      <c r="S10572" s="499"/>
    </row>
    <row r="10573">
      <c r="B10573" s="497"/>
      <c r="H10573" s="500"/>
      <c r="O10573" s="500"/>
      <c r="Q10573" s="498" t="s">
        <v>213</v>
      </c>
      <c r="S10573" s="499"/>
    </row>
    <row r="10574">
      <c r="B10574" s="497"/>
      <c r="H10574" s="500"/>
      <c r="O10574" s="500"/>
      <c r="Q10574" s="498" t="s">
        <v>213</v>
      </c>
      <c r="S10574" s="499"/>
    </row>
    <row r="10575">
      <c r="B10575" s="497"/>
      <c r="H10575" s="500"/>
      <c r="O10575" s="500"/>
      <c r="Q10575" s="498" t="s">
        <v>213</v>
      </c>
      <c r="S10575" s="499"/>
    </row>
    <row r="10576">
      <c r="B10576" s="497"/>
      <c r="H10576" s="500"/>
      <c r="O10576" s="500"/>
      <c r="Q10576" s="498" t="s">
        <v>213</v>
      </c>
      <c r="S10576" s="499"/>
    </row>
    <row r="10577">
      <c r="B10577" s="497"/>
      <c r="H10577" s="500"/>
      <c r="O10577" s="500"/>
      <c r="Q10577" s="498" t="s">
        <v>213</v>
      </c>
      <c r="S10577" s="499"/>
    </row>
    <row r="10578">
      <c r="B10578" s="497"/>
      <c r="H10578" s="500"/>
      <c r="O10578" s="500"/>
      <c r="Q10578" s="498" t="s">
        <v>213</v>
      </c>
      <c r="S10578" s="499"/>
    </row>
    <row r="10579">
      <c r="B10579" s="497"/>
      <c r="H10579" s="500"/>
      <c r="O10579" s="500"/>
      <c r="Q10579" s="498" t="s">
        <v>213</v>
      </c>
      <c r="S10579" s="499"/>
    </row>
    <row r="10580">
      <c r="B10580" s="497"/>
      <c r="H10580" s="500"/>
      <c r="O10580" s="500"/>
      <c r="Q10580" s="498" t="s">
        <v>213</v>
      </c>
      <c r="S10580" s="499"/>
    </row>
    <row r="10581">
      <c r="B10581" s="497"/>
      <c r="H10581" s="500"/>
      <c r="O10581" s="500"/>
      <c r="Q10581" s="498" t="s">
        <v>213</v>
      </c>
      <c r="S10581" s="499"/>
    </row>
    <row r="10582">
      <c r="B10582" s="497"/>
      <c r="H10582" s="500"/>
      <c r="O10582" s="500"/>
      <c r="Q10582" s="498" t="s">
        <v>213</v>
      </c>
      <c r="S10582" s="499"/>
    </row>
    <row r="10583">
      <c r="B10583" s="497"/>
      <c r="H10583" s="500"/>
      <c r="O10583" s="500"/>
      <c r="Q10583" s="498" t="s">
        <v>213</v>
      </c>
      <c r="S10583" s="499"/>
    </row>
    <row r="10584">
      <c r="B10584" s="497"/>
      <c r="H10584" s="500"/>
      <c r="O10584" s="500"/>
      <c r="Q10584" s="498" t="s">
        <v>213</v>
      </c>
      <c r="S10584" s="499"/>
    </row>
    <row r="10585">
      <c r="B10585" s="497"/>
      <c r="H10585" s="500"/>
      <c r="O10585" s="500"/>
      <c r="Q10585" s="498" t="s">
        <v>213</v>
      </c>
      <c r="S10585" s="499"/>
    </row>
    <row r="10586">
      <c r="B10586" s="497"/>
      <c r="H10586" s="500"/>
      <c r="O10586" s="500"/>
      <c r="Q10586" s="498" t="s">
        <v>213</v>
      </c>
      <c r="S10586" s="499"/>
    </row>
    <row r="10587">
      <c r="B10587" s="497"/>
      <c r="H10587" s="500"/>
      <c r="O10587" s="500"/>
      <c r="Q10587" s="498" t="s">
        <v>213</v>
      </c>
      <c r="S10587" s="499"/>
    </row>
    <row r="10588">
      <c r="B10588" s="497"/>
      <c r="H10588" s="500"/>
      <c r="O10588" s="500"/>
      <c r="Q10588" s="498" t="s">
        <v>213</v>
      </c>
      <c r="S10588" s="499"/>
    </row>
    <row r="10589">
      <c r="B10589" s="497"/>
      <c r="H10589" s="500"/>
      <c r="O10589" s="500"/>
      <c r="Q10589" s="498" t="s">
        <v>213</v>
      </c>
      <c r="S10589" s="499"/>
    </row>
    <row r="10590">
      <c r="B10590" s="497"/>
      <c r="H10590" s="500"/>
      <c r="O10590" s="500"/>
      <c r="Q10590" s="498" t="s">
        <v>213</v>
      </c>
      <c r="S10590" s="499"/>
    </row>
    <row r="10591">
      <c r="B10591" s="497"/>
      <c r="H10591" s="500"/>
      <c r="O10591" s="500"/>
      <c r="Q10591" s="498" t="s">
        <v>213</v>
      </c>
      <c r="S10591" s="499"/>
    </row>
    <row r="10592">
      <c r="B10592" s="497"/>
      <c r="H10592" s="500"/>
      <c r="O10592" s="500"/>
      <c r="Q10592" s="498" t="s">
        <v>213</v>
      </c>
      <c r="S10592" s="499"/>
    </row>
    <row r="10593">
      <c r="B10593" s="497"/>
      <c r="H10593" s="500"/>
      <c r="O10593" s="500"/>
      <c r="Q10593" s="498" t="s">
        <v>213</v>
      </c>
      <c r="S10593" s="499"/>
    </row>
    <row r="10594">
      <c r="B10594" s="497"/>
      <c r="H10594" s="500"/>
      <c r="O10594" s="500"/>
      <c r="Q10594" s="498" t="s">
        <v>213</v>
      </c>
      <c r="S10594" s="499"/>
    </row>
    <row r="10595">
      <c r="B10595" s="497"/>
      <c r="H10595" s="500"/>
      <c r="O10595" s="500"/>
      <c r="Q10595" s="498" t="s">
        <v>213</v>
      </c>
      <c r="S10595" s="499"/>
    </row>
    <row r="10596">
      <c r="B10596" s="497"/>
      <c r="H10596" s="500"/>
      <c r="O10596" s="500"/>
      <c r="Q10596" s="498" t="s">
        <v>213</v>
      </c>
      <c r="S10596" s="499"/>
    </row>
    <row r="10597">
      <c r="B10597" s="497"/>
      <c r="H10597" s="500"/>
      <c r="O10597" s="500"/>
      <c r="Q10597" s="498" t="s">
        <v>213</v>
      </c>
      <c r="S10597" s="499"/>
    </row>
    <row r="10598">
      <c r="B10598" s="497"/>
      <c r="H10598" s="500"/>
      <c r="O10598" s="500"/>
      <c r="Q10598" s="498" t="s">
        <v>213</v>
      </c>
      <c r="S10598" s="499"/>
    </row>
    <row r="10599">
      <c r="B10599" s="497"/>
      <c r="H10599" s="500"/>
      <c r="O10599" s="500"/>
      <c r="Q10599" s="498" t="s">
        <v>213</v>
      </c>
      <c r="S10599" s="499"/>
    </row>
    <row r="10600">
      <c r="B10600" s="497"/>
      <c r="H10600" s="500"/>
      <c r="O10600" s="500"/>
      <c r="Q10600" s="498" t="s">
        <v>213</v>
      </c>
      <c r="S10600" s="499"/>
    </row>
    <row r="10601">
      <c r="B10601" s="497"/>
      <c r="H10601" s="500"/>
      <c r="O10601" s="500"/>
      <c r="Q10601" s="498" t="s">
        <v>213</v>
      </c>
      <c r="S10601" s="499"/>
    </row>
    <row r="10602">
      <c r="B10602" s="497"/>
      <c r="H10602" s="500"/>
      <c r="O10602" s="500"/>
      <c r="Q10602" s="498" t="s">
        <v>213</v>
      </c>
      <c r="S10602" s="499"/>
    </row>
    <row r="10603">
      <c r="B10603" s="497"/>
      <c r="H10603" s="500"/>
      <c r="O10603" s="500"/>
      <c r="Q10603" s="498" t="s">
        <v>213</v>
      </c>
      <c r="S10603" s="499"/>
    </row>
    <row r="10604">
      <c r="B10604" s="497"/>
      <c r="H10604" s="500"/>
      <c r="O10604" s="500"/>
      <c r="Q10604" s="498" t="s">
        <v>213</v>
      </c>
      <c r="S10604" s="499"/>
    </row>
    <row r="10605">
      <c r="B10605" s="497"/>
      <c r="H10605" s="500"/>
      <c r="O10605" s="500"/>
      <c r="Q10605" s="498" t="s">
        <v>213</v>
      </c>
      <c r="S10605" s="499"/>
    </row>
    <row r="10606">
      <c r="B10606" s="497"/>
      <c r="H10606" s="500"/>
      <c r="O10606" s="500"/>
      <c r="Q10606" s="498" t="s">
        <v>213</v>
      </c>
      <c r="S10606" s="499"/>
    </row>
    <row r="10607">
      <c r="B10607" s="497"/>
      <c r="H10607" s="500"/>
      <c r="O10607" s="500"/>
      <c r="Q10607" s="498" t="s">
        <v>213</v>
      </c>
      <c r="S10607" s="499"/>
    </row>
    <row r="10608">
      <c r="B10608" s="497"/>
      <c r="H10608" s="500"/>
      <c r="O10608" s="500"/>
      <c r="Q10608" s="498" t="s">
        <v>213</v>
      </c>
      <c r="S10608" s="499"/>
    </row>
    <row r="10609">
      <c r="B10609" s="497"/>
      <c r="H10609" s="500"/>
      <c r="O10609" s="500"/>
      <c r="Q10609" s="498" t="s">
        <v>213</v>
      </c>
      <c r="S10609" s="499"/>
    </row>
    <row r="10610">
      <c r="B10610" s="497"/>
      <c r="H10610" s="500"/>
      <c r="O10610" s="500"/>
      <c r="Q10610" s="498" t="s">
        <v>213</v>
      </c>
      <c r="S10610" s="499"/>
    </row>
    <row r="10611">
      <c r="B10611" s="497"/>
      <c r="H10611" s="500"/>
      <c r="O10611" s="500"/>
      <c r="Q10611" s="498" t="s">
        <v>213</v>
      </c>
      <c r="S10611" s="499"/>
    </row>
    <row r="10612">
      <c r="B10612" s="497"/>
      <c r="H10612" s="500"/>
      <c r="O10612" s="500"/>
      <c r="Q10612" s="498" t="s">
        <v>213</v>
      </c>
      <c r="S10612" s="499"/>
    </row>
    <row r="10613">
      <c r="B10613" s="497"/>
      <c r="H10613" s="500"/>
      <c r="O10613" s="500"/>
      <c r="Q10613" s="498" t="s">
        <v>213</v>
      </c>
      <c r="S10613" s="499"/>
    </row>
    <row r="10614">
      <c r="B10614" s="497"/>
      <c r="H10614" s="500"/>
      <c r="O10614" s="500"/>
      <c r="Q10614" s="498" t="s">
        <v>213</v>
      </c>
      <c r="S10614" s="499"/>
    </row>
    <row r="10615">
      <c r="B10615" s="497"/>
      <c r="H10615" s="500"/>
      <c r="O10615" s="500"/>
      <c r="Q10615" s="498" t="s">
        <v>213</v>
      </c>
      <c r="S10615" s="499"/>
    </row>
    <row r="10616">
      <c r="B10616" s="497"/>
      <c r="H10616" s="500"/>
      <c r="O10616" s="500"/>
      <c r="Q10616" s="498" t="s">
        <v>213</v>
      </c>
      <c r="S10616" s="499"/>
    </row>
    <row r="10617">
      <c r="B10617" s="497"/>
      <c r="H10617" s="500"/>
      <c r="O10617" s="500"/>
      <c r="Q10617" s="498" t="s">
        <v>213</v>
      </c>
      <c r="S10617" s="499"/>
    </row>
    <row r="10618">
      <c r="B10618" s="497"/>
      <c r="H10618" s="500"/>
      <c r="O10618" s="500"/>
      <c r="Q10618" s="498" t="s">
        <v>213</v>
      </c>
      <c r="S10618" s="499"/>
    </row>
    <row r="10619">
      <c r="B10619" s="497"/>
      <c r="H10619" s="500"/>
      <c r="O10619" s="500"/>
      <c r="Q10619" s="498" t="s">
        <v>213</v>
      </c>
      <c r="S10619" s="499"/>
    </row>
    <row r="10620">
      <c r="B10620" s="497"/>
      <c r="H10620" s="500"/>
      <c r="O10620" s="500"/>
      <c r="Q10620" s="498" t="s">
        <v>213</v>
      </c>
      <c r="S10620" s="499"/>
    </row>
    <row r="10621">
      <c r="B10621" s="497"/>
      <c r="H10621" s="500"/>
      <c r="O10621" s="500"/>
      <c r="Q10621" s="498" t="s">
        <v>213</v>
      </c>
      <c r="S10621" s="499"/>
    </row>
    <row r="10622">
      <c r="B10622" s="497"/>
      <c r="H10622" s="500"/>
      <c r="O10622" s="500"/>
      <c r="Q10622" s="498" t="s">
        <v>213</v>
      </c>
      <c r="S10622" s="499"/>
    </row>
    <row r="10623">
      <c r="B10623" s="497"/>
      <c r="H10623" s="500"/>
      <c r="O10623" s="500"/>
      <c r="Q10623" s="498" t="s">
        <v>213</v>
      </c>
      <c r="S10623" s="499"/>
    </row>
    <row r="10624">
      <c r="B10624" s="497"/>
      <c r="H10624" s="500"/>
      <c r="O10624" s="500"/>
      <c r="Q10624" s="498" t="s">
        <v>213</v>
      </c>
      <c r="S10624" s="499"/>
    </row>
    <row r="10625">
      <c r="B10625" s="497"/>
      <c r="H10625" s="500"/>
      <c r="O10625" s="500"/>
      <c r="Q10625" s="498" t="s">
        <v>213</v>
      </c>
      <c r="S10625" s="499"/>
    </row>
    <row r="10626">
      <c r="B10626" s="497"/>
      <c r="H10626" s="500"/>
      <c r="O10626" s="500"/>
      <c r="Q10626" s="498" t="s">
        <v>213</v>
      </c>
      <c r="S10626" s="499"/>
    </row>
    <row r="10627">
      <c r="B10627" s="497"/>
      <c r="H10627" s="500"/>
      <c r="O10627" s="500"/>
      <c r="Q10627" s="498" t="s">
        <v>213</v>
      </c>
      <c r="S10627" s="499"/>
    </row>
    <row r="10628">
      <c r="B10628" s="497"/>
      <c r="H10628" s="500"/>
      <c r="O10628" s="500"/>
      <c r="Q10628" s="498" t="s">
        <v>213</v>
      </c>
      <c r="S10628" s="499"/>
    </row>
    <row r="10629">
      <c r="B10629" s="497"/>
      <c r="H10629" s="500"/>
      <c r="O10629" s="500"/>
      <c r="Q10629" s="498" t="s">
        <v>213</v>
      </c>
      <c r="S10629" s="499"/>
    </row>
    <row r="10630">
      <c r="B10630" s="497"/>
      <c r="H10630" s="500"/>
      <c r="O10630" s="500"/>
      <c r="Q10630" s="498" t="s">
        <v>213</v>
      </c>
      <c r="S10630" s="499"/>
    </row>
    <row r="10631">
      <c r="B10631" s="497"/>
      <c r="H10631" s="500"/>
      <c r="O10631" s="500"/>
      <c r="Q10631" s="498" t="s">
        <v>213</v>
      </c>
      <c r="S10631" s="499"/>
    </row>
    <row r="10632">
      <c r="B10632" s="497"/>
      <c r="H10632" s="500"/>
      <c r="O10632" s="500"/>
      <c r="Q10632" s="498" t="s">
        <v>213</v>
      </c>
      <c r="S10632" s="499"/>
    </row>
    <row r="10633">
      <c r="B10633" s="497"/>
      <c r="H10633" s="500"/>
      <c r="O10633" s="500"/>
      <c r="Q10633" s="498" t="s">
        <v>213</v>
      </c>
      <c r="S10633" s="499"/>
    </row>
    <row r="10634">
      <c r="B10634" s="497"/>
      <c r="H10634" s="500"/>
      <c r="O10634" s="500"/>
      <c r="Q10634" s="498" t="s">
        <v>213</v>
      </c>
      <c r="S10634" s="499"/>
    </row>
    <row r="10635">
      <c r="B10635" s="497"/>
      <c r="H10635" s="500"/>
      <c r="O10635" s="500"/>
      <c r="Q10635" s="498" t="s">
        <v>213</v>
      </c>
      <c r="S10635" s="499"/>
    </row>
    <row r="10636">
      <c r="B10636" s="497"/>
      <c r="H10636" s="500"/>
      <c r="O10636" s="500"/>
      <c r="Q10636" s="498" t="s">
        <v>213</v>
      </c>
      <c r="S10636" s="499"/>
    </row>
    <row r="10637">
      <c r="B10637" s="497"/>
      <c r="H10637" s="500"/>
      <c r="O10637" s="500"/>
      <c r="Q10637" s="498" t="s">
        <v>213</v>
      </c>
      <c r="S10637" s="499"/>
    </row>
    <row r="10638">
      <c r="B10638" s="497"/>
      <c r="H10638" s="500"/>
      <c r="O10638" s="500"/>
      <c r="Q10638" s="498" t="s">
        <v>213</v>
      </c>
      <c r="S10638" s="499"/>
    </row>
    <row r="10639">
      <c r="B10639" s="497"/>
      <c r="H10639" s="500"/>
      <c r="O10639" s="500"/>
      <c r="Q10639" s="498" t="s">
        <v>213</v>
      </c>
      <c r="S10639" s="499"/>
    </row>
    <row r="10640">
      <c r="B10640" s="497"/>
      <c r="H10640" s="500"/>
      <c r="O10640" s="500"/>
      <c r="Q10640" s="498" t="s">
        <v>213</v>
      </c>
      <c r="S10640" s="499"/>
    </row>
    <row r="10641">
      <c r="B10641" s="497"/>
      <c r="H10641" s="500"/>
      <c r="O10641" s="500"/>
      <c r="Q10641" s="498" t="s">
        <v>213</v>
      </c>
      <c r="S10641" s="499"/>
    </row>
    <row r="10642">
      <c r="B10642" s="497"/>
      <c r="H10642" s="500"/>
      <c r="O10642" s="500"/>
      <c r="Q10642" s="498" t="s">
        <v>213</v>
      </c>
      <c r="S10642" s="499"/>
    </row>
    <row r="10643">
      <c r="B10643" s="497"/>
      <c r="H10643" s="500"/>
      <c r="O10643" s="500"/>
      <c r="Q10643" s="498" t="s">
        <v>213</v>
      </c>
      <c r="S10643" s="499"/>
    </row>
    <row r="10644">
      <c r="B10644" s="497"/>
      <c r="H10644" s="500"/>
      <c r="O10644" s="500"/>
      <c r="Q10644" s="498" t="s">
        <v>213</v>
      </c>
      <c r="S10644" s="499"/>
    </row>
    <row r="10645">
      <c r="B10645" s="497"/>
      <c r="H10645" s="500"/>
      <c r="O10645" s="500"/>
      <c r="Q10645" s="498" t="s">
        <v>213</v>
      </c>
      <c r="S10645" s="499"/>
    </row>
    <row r="10646">
      <c r="B10646" s="497"/>
      <c r="H10646" s="500"/>
      <c r="O10646" s="500"/>
      <c r="Q10646" s="498" t="s">
        <v>213</v>
      </c>
      <c r="S10646" s="499"/>
    </row>
    <row r="10647">
      <c r="B10647" s="497"/>
      <c r="H10647" s="500"/>
      <c r="O10647" s="500"/>
      <c r="Q10647" s="498" t="s">
        <v>213</v>
      </c>
      <c r="S10647" s="499"/>
    </row>
    <row r="10648">
      <c r="B10648" s="497"/>
      <c r="H10648" s="500"/>
      <c r="O10648" s="500"/>
      <c r="Q10648" s="498" t="s">
        <v>213</v>
      </c>
      <c r="S10648" s="499"/>
    </row>
    <row r="10649">
      <c r="B10649" s="497"/>
      <c r="H10649" s="500"/>
      <c r="O10649" s="500"/>
      <c r="Q10649" s="498" t="s">
        <v>213</v>
      </c>
      <c r="S10649" s="499"/>
    </row>
    <row r="10650">
      <c r="B10650" s="497"/>
      <c r="H10650" s="500"/>
      <c r="O10650" s="500"/>
      <c r="Q10650" s="498" t="s">
        <v>213</v>
      </c>
      <c r="S10650" s="499"/>
    </row>
    <row r="10651">
      <c r="B10651" s="497"/>
      <c r="H10651" s="500"/>
      <c r="O10651" s="500"/>
      <c r="Q10651" s="498" t="s">
        <v>213</v>
      </c>
      <c r="S10651" s="499"/>
    </row>
    <row r="10652">
      <c r="B10652" s="497"/>
      <c r="H10652" s="500"/>
      <c r="O10652" s="500"/>
      <c r="Q10652" s="498" t="s">
        <v>213</v>
      </c>
      <c r="S10652" s="499"/>
    </row>
    <row r="10653">
      <c r="B10653" s="497"/>
      <c r="H10653" s="500"/>
      <c r="O10653" s="500"/>
      <c r="Q10653" s="498" t="s">
        <v>213</v>
      </c>
      <c r="S10653" s="499"/>
    </row>
    <row r="10654">
      <c r="B10654" s="497"/>
      <c r="H10654" s="500"/>
      <c r="O10654" s="500"/>
      <c r="Q10654" s="498" t="s">
        <v>213</v>
      </c>
      <c r="S10654" s="499"/>
    </row>
    <row r="10655">
      <c r="B10655" s="497"/>
      <c r="H10655" s="500"/>
      <c r="O10655" s="500"/>
      <c r="Q10655" s="498" t="s">
        <v>213</v>
      </c>
      <c r="S10655" s="499"/>
    </row>
    <row r="10656">
      <c r="B10656" s="497"/>
      <c r="H10656" s="500"/>
      <c r="O10656" s="500"/>
      <c r="Q10656" s="498" t="s">
        <v>213</v>
      </c>
      <c r="S10656" s="499"/>
    </row>
    <row r="10657">
      <c r="B10657" s="497"/>
      <c r="H10657" s="500"/>
      <c r="O10657" s="500"/>
      <c r="Q10657" s="498" t="s">
        <v>213</v>
      </c>
      <c r="S10657" s="499"/>
    </row>
    <row r="10658">
      <c r="B10658" s="497"/>
      <c r="H10658" s="500"/>
      <c r="O10658" s="500"/>
      <c r="Q10658" s="498" t="s">
        <v>213</v>
      </c>
      <c r="S10658" s="499"/>
    </row>
    <row r="10659">
      <c r="B10659" s="497"/>
      <c r="H10659" s="500"/>
      <c r="O10659" s="500"/>
      <c r="Q10659" s="498" t="s">
        <v>213</v>
      </c>
      <c r="S10659" s="499"/>
    </row>
    <row r="10660">
      <c r="B10660" s="497"/>
      <c r="H10660" s="500"/>
      <c r="O10660" s="500"/>
      <c r="Q10660" s="498" t="s">
        <v>213</v>
      </c>
      <c r="S10660" s="499"/>
    </row>
    <row r="10661">
      <c r="B10661" s="497"/>
      <c r="H10661" s="500"/>
      <c r="O10661" s="500"/>
      <c r="Q10661" s="498" t="s">
        <v>213</v>
      </c>
      <c r="S10661" s="499"/>
    </row>
    <row r="10662">
      <c r="B10662" s="497"/>
      <c r="H10662" s="500"/>
      <c r="O10662" s="500"/>
      <c r="Q10662" s="498" t="s">
        <v>213</v>
      </c>
      <c r="S10662" s="499"/>
    </row>
    <row r="10663">
      <c r="B10663" s="497"/>
      <c r="H10663" s="500"/>
      <c r="O10663" s="500"/>
      <c r="Q10663" s="498" t="s">
        <v>213</v>
      </c>
      <c r="S10663" s="499"/>
    </row>
    <row r="10664">
      <c r="B10664" s="497"/>
      <c r="H10664" s="500"/>
      <c r="O10664" s="500"/>
      <c r="Q10664" s="498" t="s">
        <v>213</v>
      </c>
      <c r="S10664" s="499"/>
    </row>
    <row r="10665">
      <c r="B10665" s="497"/>
      <c r="H10665" s="500"/>
      <c r="O10665" s="500"/>
      <c r="Q10665" s="498" t="s">
        <v>213</v>
      </c>
      <c r="S10665" s="499"/>
    </row>
    <row r="10666">
      <c r="B10666" s="497"/>
      <c r="H10666" s="500"/>
      <c r="O10666" s="500"/>
      <c r="Q10666" s="498" t="s">
        <v>213</v>
      </c>
      <c r="S10666" s="499"/>
    </row>
    <row r="10667">
      <c r="B10667" s="497"/>
      <c r="H10667" s="500"/>
      <c r="O10667" s="500"/>
      <c r="Q10667" s="498" t="s">
        <v>213</v>
      </c>
      <c r="S10667" s="499"/>
    </row>
    <row r="10668">
      <c r="B10668" s="497"/>
      <c r="H10668" s="500"/>
      <c r="O10668" s="500"/>
      <c r="Q10668" s="498" t="s">
        <v>213</v>
      </c>
      <c r="S10668" s="499"/>
    </row>
    <row r="10669">
      <c r="B10669" s="497"/>
      <c r="H10669" s="500"/>
      <c r="O10669" s="500"/>
      <c r="Q10669" s="498" t="s">
        <v>213</v>
      </c>
      <c r="S10669" s="499"/>
    </row>
    <row r="10670">
      <c r="B10670" s="497"/>
      <c r="H10670" s="500"/>
      <c r="O10670" s="500"/>
      <c r="Q10670" s="498" t="s">
        <v>213</v>
      </c>
      <c r="S10670" s="499"/>
    </row>
    <row r="10671">
      <c r="B10671" s="497"/>
      <c r="H10671" s="500"/>
      <c r="O10671" s="500"/>
      <c r="Q10671" s="498" t="s">
        <v>213</v>
      </c>
      <c r="S10671" s="499"/>
    </row>
    <row r="10672">
      <c r="B10672" s="497"/>
      <c r="H10672" s="500"/>
      <c r="O10672" s="500"/>
      <c r="Q10672" s="498" t="s">
        <v>213</v>
      </c>
      <c r="S10672" s="499"/>
    </row>
    <row r="10673">
      <c r="B10673" s="497"/>
      <c r="H10673" s="500"/>
      <c r="O10673" s="500"/>
      <c r="Q10673" s="498" t="s">
        <v>213</v>
      </c>
      <c r="S10673" s="499"/>
    </row>
    <row r="10674">
      <c r="B10674" s="497"/>
      <c r="H10674" s="500"/>
      <c r="O10674" s="500"/>
      <c r="Q10674" s="498" t="s">
        <v>213</v>
      </c>
      <c r="S10674" s="499"/>
    </row>
    <row r="10675">
      <c r="B10675" s="497"/>
      <c r="H10675" s="500"/>
      <c r="O10675" s="500"/>
      <c r="Q10675" s="498" t="s">
        <v>213</v>
      </c>
      <c r="S10675" s="499"/>
    </row>
    <row r="10676">
      <c r="B10676" s="497"/>
      <c r="H10676" s="500"/>
      <c r="O10676" s="500"/>
      <c r="Q10676" s="498" t="s">
        <v>213</v>
      </c>
      <c r="S10676" s="499"/>
    </row>
    <row r="10677">
      <c r="B10677" s="497"/>
      <c r="H10677" s="500"/>
      <c r="O10677" s="500"/>
      <c r="Q10677" s="498" t="s">
        <v>213</v>
      </c>
      <c r="S10677" s="499"/>
    </row>
    <row r="10678">
      <c r="B10678" s="497"/>
      <c r="H10678" s="500"/>
      <c r="O10678" s="500"/>
      <c r="Q10678" s="498" t="s">
        <v>213</v>
      </c>
      <c r="S10678" s="499"/>
    </row>
    <row r="10679">
      <c r="B10679" s="497"/>
      <c r="H10679" s="500"/>
      <c r="O10679" s="500"/>
      <c r="Q10679" s="498" t="s">
        <v>213</v>
      </c>
      <c r="S10679" s="499"/>
    </row>
    <row r="10680">
      <c r="B10680" s="497"/>
      <c r="H10680" s="500"/>
      <c r="O10680" s="500"/>
      <c r="Q10680" s="498" t="s">
        <v>213</v>
      </c>
      <c r="S10680" s="499"/>
    </row>
    <row r="10681">
      <c r="B10681" s="497"/>
      <c r="H10681" s="500"/>
      <c r="O10681" s="500"/>
      <c r="Q10681" s="498" t="s">
        <v>213</v>
      </c>
      <c r="S10681" s="499"/>
    </row>
    <row r="10682">
      <c r="B10682" s="497"/>
      <c r="H10682" s="500"/>
      <c r="O10682" s="500"/>
      <c r="Q10682" s="498" t="s">
        <v>213</v>
      </c>
      <c r="S10682" s="499"/>
    </row>
    <row r="10683">
      <c r="B10683" s="497"/>
      <c r="H10683" s="500"/>
      <c r="O10683" s="500"/>
      <c r="Q10683" s="498" t="s">
        <v>213</v>
      </c>
      <c r="S10683" s="499"/>
    </row>
    <row r="10684">
      <c r="B10684" s="497"/>
      <c r="H10684" s="500"/>
      <c r="O10684" s="500"/>
      <c r="Q10684" s="498" t="s">
        <v>213</v>
      </c>
      <c r="S10684" s="499"/>
    </row>
    <row r="10685">
      <c r="B10685" s="497"/>
      <c r="H10685" s="500"/>
      <c r="O10685" s="500"/>
      <c r="Q10685" s="498" t="s">
        <v>213</v>
      </c>
      <c r="S10685" s="499"/>
    </row>
    <row r="10686">
      <c r="B10686" s="497"/>
      <c r="H10686" s="500"/>
      <c r="O10686" s="500"/>
      <c r="Q10686" s="498" t="s">
        <v>213</v>
      </c>
      <c r="S10686" s="499"/>
    </row>
    <row r="10687">
      <c r="B10687" s="497"/>
      <c r="H10687" s="500"/>
      <c r="O10687" s="500"/>
      <c r="Q10687" s="498" t="s">
        <v>213</v>
      </c>
      <c r="S10687" s="499"/>
    </row>
    <row r="10688">
      <c r="B10688" s="497"/>
      <c r="H10688" s="500"/>
      <c r="O10688" s="500"/>
      <c r="Q10688" s="498" t="s">
        <v>213</v>
      </c>
      <c r="S10688" s="499"/>
    </row>
    <row r="10689">
      <c r="B10689" s="497"/>
      <c r="H10689" s="500"/>
      <c r="O10689" s="500"/>
      <c r="Q10689" s="498" t="s">
        <v>213</v>
      </c>
      <c r="S10689" s="499"/>
    </row>
    <row r="10690">
      <c r="B10690" s="497"/>
      <c r="H10690" s="500"/>
      <c r="O10690" s="500"/>
      <c r="Q10690" s="498" t="s">
        <v>213</v>
      </c>
      <c r="S10690" s="499"/>
    </row>
    <row r="10691">
      <c r="B10691" s="497"/>
      <c r="H10691" s="500"/>
      <c r="O10691" s="500"/>
      <c r="Q10691" s="498" t="s">
        <v>213</v>
      </c>
      <c r="S10691" s="499"/>
    </row>
    <row r="10692">
      <c r="B10692" s="497"/>
      <c r="H10692" s="500"/>
      <c r="O10692" s="500"/>
      <c r="Q10692" s="498" t="s">
        <v>213</v>
      </c>
      <c r="S10692" s="499"/>
    </row>
    <row r="10693">
      <c r="B10693" s="497"/>
      <c r="H10693" s="500"/>
      <c r="O10693" s="500"/>
      <c r="Q10693" s="498" t="s">
        <v>213</v>
      </c>
      <c r="S10693" s="499"/>
    </row>
    <row r="10694">
      <c r="B10694" s="497"/>
      <c r="H10694" s="500"/>
      <c r="O10694" s="500"/>
      <c r="Q10694" s="498" t="s">
        <v>213</v>
      </c>
      <c r="S10694" s="499"/>
    </row>
    <row r="10695">
      <c r="B10695" s="497"/>
      <c r="H10695" s="500"/>
      <c r="O10695" s="500"/>
      <c r="Q10695" s="498" t="s">
        <v>213</v>
      </c>
      <c r="S10695" s="499"/>
    </row>
    <row r="10696">
      <c r="B10696" s="497"/>
      <c r="H10696" s="500"/>
      <c r="O10696" s="500"/>
      <c r="Q10696" s="498" t="s">
        <v>213</v>
      </c>
      <c r="S10696" s="499"/>
    </row>
    <row r="10697">
      <c r="B10697" s="497"/>
      <c r="H10697" s="500"/>
      <c r="O10697" s="500"/>
      <c r="Q10697" s="498" t="s">
        <v>213</v>
      </c>
      <c r="S10697" s="499"/>
    </row>
    <row r="10698">
      <c r="B10698" s="497"/>
      <c r="H10698" s="500"/>
      <c r="O10698" s="500"/>
      <c r="Q10698" s="498" t="s">
        <v>213</v>
      </c>
      <c r="S10698" s="499"/>
    </row>
    <row r="10699">
      <c r="B10699" s="497"/>
      <c r="H10699" s="500"/>
      <c r="O10699" s="500"/>
      <c r="Q10699" s="498" t="s">
        <v>213</v>
      </c>
      <c r="S10699" s="499"/>
    </row>
    <row r="10700">
      <c r="B10700" s="497"/>
      <c r="H10700" s="500"/>
      <c r="O10700" s="500"/>
      <c r="Q10700" s="498" t="s">
        <v>213</v>
      </c>
      <c r="S10700" s="499"/>
    </row>
    <row r="10701">
      <c r="B10701" s="497"/>
      <c r="H10701" s="500"/>
      <c r="O10701" s="500"/>
      <c r="Q10701" s="498" t="s">
        <v>213</v>
      </c>
      <c r="S10701" s="499"/>
    </row>
    <row r="10702">
      <c r="B10702" s="497"/>
      <c r="H10702" s="500"/>
      <c r="O10702" s="500"/>
      <c r="Q10702" s="498" t="s">
        <v>213</v>
      </c>
      <c r="S10702" s="499"/>
    </row>
    <row r="10703">
      <c r="B10703" s="497"/>
      <c r="H10703" s="500"/>
      <c r="O10703" s="500"/>
      <c r="Q10703" s="498" t="s">
        <v>213</v>
      </c>
      <c r="S10703" s="499"/>
    </row>
    <row r="10704">
      <c r="B10704" s="497"/>
      <c r="H10704" s="500"/>
      <c r="O10704" s="500"/>
      <c r="Q10704" s="498" t="s">
        <v>213</v>
      </c>
      <c r="S10704" s="499"/>
    </row>
    <row r="10705">
      <c r="B10705" s="497"/>
      <c r="H10705" s="500"/>
      <c r="O10705" s="500"/>
      <c r="Q10705" s="498" t="s">
        <v>213</v>
      </c>
      <c r="S10705" s="499"/>
    </row>
    <row r="10706">
      <c r="B10706" s="497"/>
      <c r="H10706" s="500"/>
      <c r="O10706" s="500"/>
      <c r="Q10706" s="498" t="s">
        <v>213</v>
      </c>
      <c r="S10706" s="499"/>
    </row>
    <row r="10707">
      <c r="B10707" s="497"/>
      <c r="H10707" s="500"/>
      <c r="O10707" s="500"/>
      <c r="Q10707" s="498" t="s">
        <v>213</v>
      </c>
      <c r="S10707" s="499"/>
    </row>
    <row r="10708">
      <c r="B10708" s="497"/>
      <c r="H10708" s="500"/>
      <c r="O10708" s="500"/>
      <c r="Q10708" s="498" t="s">
        <v>213</v>
      </c>
      <c r="S10708" s="499"/>
    </row>
    <row r="10709">
      <c r="B10709" s="497"/>
      <c r="H10709" s="500"/>
      <c r="O10709" s="500"/>
      <c r="Q10709" s="498" t="s">
        <v>213</v>
      </c>
      <c r="S10709" s="499"/>
    </row>
    <row r="10710">
      <c r="B10710" s="497"/>
      <c r="H10710" s="500"/>
      <c r="O10710" s="500"/>
      <c r="Q10710" s="498" t="s">
        <v>213</v>
      </c>
      <c r="S10710" s="499"/>
    </row>
    <row r="10711">
      <c r="B10711" s="497"/>
      <c r="H10711" s="500"/>
      <c r="O10711" s="500"/>
      <c r="Q10711" s="498" t="s">
        <v>213</v>
      </c>
      <c r="S10711" s="499"/>
    </row>
    <row r="10712">
      <c r="B10712" s="497"/>
      <c r="H10712" s="500"/>
      <c r="O10712" s="500"/>
      <c r="Q10712" s="498" t="s">
        <v>213</v>
      </c>
      <c r="S10712" s="499"/>
    </row>
    <row r="10713">
      <c r="B10713" s="497"/>
      <c r="H10713" s="500"/>
      <c r="O10713" s="500"/>
      <c r="Q10713" s="498" t="s">
        <v>213</v>
      </c>
      <c r="S10713" s="499"/>
    </row>
    <row r="10714">
      <c r="B10714" s="497"/>
      <c r="H10714" s="500"/>
      <c r="O10714" s="500"/>
      <c r="Q10714" s="498" t="s">
        <v>213</v>
      </c>
      <c r="S10714" s="499"/>
    </row>
    <row r="10715">
      <c r="B10715" s="497"/>
      <c r="H10715" s="500"/>
      <c r="O10715" s="500"/>
      <c r="Q10715" s="498" t="s">
        <v>213</v>
      </c>
      <c r="S10715" s="499"/>
    </row>
    <row r="10716">
      <c r="B10716" s="497"/>
      <c r="H10716" s="500"/>
      <c r="O10716" s="500"/>
      <c r="Q10716" s="498" t="s">
        <v>213</v>
      </c>
      <c r="S10716" s="499"/>
    </row>
    <row r="10717">
      <c r="B10717" s="497"/>
      <c r="H10717" s="500"/>
      <c r="O10717" s="500"/>
      <c r="Q10717" s="498" t="s">
        <v>213</v>
      </c>
      <c r="S10717" s="499"/>
    </row>
    <row r="10718">
      <c r="B10718" s="497"/>
      <c r="H10718" s="500"/>
      <c r="O10718" s="500"/>
      <c r="Q10718" s="498" t="s">
        <v>213</v>
      </c>
      <c r="S10718" s="499"/>
    </row>
    <row r="10719">
      <c r="B10719" s="497"/>
      <c r="H10719" s="500"/>
      <c r="O10719" s="500"/>
      <c r="Q10719" s="498" t="s">
        <v>213</v>
      </c>
      <c r="S10719" s="499"/>
    </row>
    <row r="10720">
      <c r="B10720" s="497"/>
      <c r="H10720" s="500"/>
      <c r="O10720" s="500"/>
      <c r="Q10720" s="498" t="s">
        <v>213</v>
      </c>
      <c r="S10720" s="499"/>
    </row>
    <row r="10721">
      <c r="B10721" s="497"/>
      <c r="H10721" s="500"/>
      <c r="O10721" s="500"/>
      <c r="Q10721" s="498" t="s">
        <v>213</v>
      </c>
      <c r="S10721" s="499"/>
    </row>
    <row r="10722">
      <c r="B10722" s="497"/>
      <c r="H10722" s="500"/>
      <c r="O10722" s="500"/>
      <c r="Q10722" s="498" t="s">
        <v>213</v>
      </c>
      <c r="S10722" s="499"/>
    </row>
    <row r="10723">
      <c r="B10723" s="497"/>
      <c r="H10723" s="500"/>
      <c r="O10723" s="500"/>
      <c r="Q10723" s="498" t="s">
        <v>213</v>
      </c>
      <c r="S10723" s="499"/>
    </row>
    <row r="10724">
      <c r="B10724" s="497"/>
      <c r="H10724" s="500"/>
      <c r="O10724" s="500"/>
      <c r="Q10724" s="498" t="s">
        <v>213</v>
      </c>
      <c r="S10724" s="499"/>
    </row>
    <row r="10725">
      <c r="B10725" s="497"/>
      <c r="H10725" s="500"/>
      <c r="O10725" s="500"/>
      <c r="Q10725" s="498" t="s">
        <v>213</v>
      </c>
      <c r="S10725" s="499"/>
    </row>
    <row r="10726">
      <c r="B10726" s="497"/>
      <c r="H10726" s="500"/>
      <c r="O10726" s="500"/>
      <c r="Q10726" s="498" t="s">
        <v>213</v>
      </c>
      <c r="S10726" s="499"/>
    </row>
    <row r="10727">
      <c r="B10727" s="497"/>
      <c r="H10727" s="500"/>
      <c r="O10727" s="500"/>
      <c r="Q10727" s="498" t="s">
        <v>213</v>
      </c>
      <c r="S10727" s="499"/>
    </row>
    <row r="10728">
      <c r="B10728" s="497"/>
      <c r="H10728" s="500"/>
      <c r="O10728" s="500"/>
      <c r="Q10728" s="498" t="s">
        <v>213</v>
      </c>
      <c r="S10728" s="499"/>
    </row>
    <row r="10729">
      <c r="B10729" s="497"/>
      <c r="H10729" s="500"/>
      <c r="O10729" s="500"/>
      <c r="Q10729" s="498" t="s">
        <v>213</v>
      </c>
      <c r="S10729" s="499"/>
    </row>
    <row r="10730">
      <c r="B10730" s="497"/>
      <c r="H10730" s="500"/>
      <c r="O10730" s="500"/>
      <c r="Q10730" s="498" t="s">
        <v>213</v>
      </c>
      <c r="S10730" s="499"/>
    </row>
    <row r="10731">
      <c r="B10731" s="497"/>
      <c r="H10731" s="500"/>
      <c r="O10731" s="500"/>
      <c r="Q10731" s="498" t="s">
        <v>213</v>
      </c>
      <c r="S10731" s="499"/>
    </row>
    <row r="10732">
      <c r="B10732" s="497"/>
      <c r="H10732" s="500"/>
      <c r="O10732" s="500"/>
      <c r="Q10732" s="498" t="s">
        <v>213</v>
      </c>
      <c r="S10732" s="499"/>
    </row>
    <row r="10733">
      <c r="B10733" s="497"/>
      <c r="H10733" s="500"/>
      <c r="O10733" s="500"/>
      <c r="Q10733" s="498" t="s">
        <v>213</v>
      </c>
      <c r="S10733" s="499"/>
    </row>
    <row r="10734">
      <c r="B10734" s="497"/>
      <c r="H10734" s="500"/>
      <c r="O10734" s="500"/>
      <c r="Q10734" s="498" t="s">
        <v>213</v>
      </c>
      <c r="S10734" s="499"/>
    </row>
    <row r="10735">
      <c r="B10735" s="497"/>
      <c r="H10735" s="500"/>
      <c r="O10735" s="500"/>
      <c r="Q10735" s="498" t="s">
        <v>213</v>
      </c>
      <c r="S10735" s="499"/>
    </row>
    <row r="10736">
      <c r="B10736" s="497"/>
      <c r="H10736" s="500"/>
      <c r="O10736" s="500"/>
      <c r="Q10736" s="498" t="s">
        <v>213</v>
      </c>
      <c r="S10736" s="499"/>
    </row>
    <row r="10737">
      <c r="B10737" s="497"/>
      <c r="H10737" s="500"/>
      <c r="O10737" s="500"/>
      <c r="Q10737" s="498" t="s">
        <v>213</v>
      </c>
      <c r="S10737" s="499"/>
    </row>
    <row r="10738">
      <c r="B10738" s="497"/>
      <c r="H10738" s="500"/>
      <c r="O10738" s="500"/>
      <c r="Q10738" s="498" t="s">
        <v>213</v>
      </c>
      <c r="S10738" s="499"/>
    </row>
    <row r="10739">
      <c r="B10739" s="497"/>
      <c r="H10739" s="500"/>
      <c r="O10739" s="500"/>
      <c r="Q10739" s="498" t="s">
        <v>213</v>
      </c>
      <c r="S10739" s="499"/>
    </row>
    <row r="10740">
      <c r="B10740" s="497"/>
      <c r="H10740" s="500"/>
      <c r="O10740" s="500"/>
      <c r="Q10740" s="498" t="s">
        <v>213</v>
      </c>
      <c r="S10740" s="499"/>
    </row>
    <row r="10741">
      <c r="B10741" s="497"/>
      <c r="H10741" s="500"/>
      <c r="O10741" s="500"/>
      <c r="Q10741" s="498" t="s">
        <v>213</v>
      </c>
      <c r="S10741" s="499"/>
    </row>
    <row r="10742">
      <c r="B10742" s="497"/>
      <c r="H10742" s="500"/>
      <c r="O10742" s="500"/>
      <c r="Q10742" s="498" t="s">
        <v>213</v>
      </c>
      <c r="S10742" s="499"/>
    </row>
    <row r="10743">
      <c r="B10743" s="497"/>
      <c r="H10743" s="500"/>
      <c r="O10743" s="500"/>
      <c r="Q10743" s="498" t="s">
        <v>213</v>
      </c>
      <c r="S10743" s="499"/>
    </row>
    <row r="10744">
      <c r="B10744" s="497"/>
      <c r="H10744" s="500"/>
      <c r="O10744" s="500"/>
      <c r="Q10744" s="498" t="s">
        <v>213</v>
      </c>
      <c r="S10744" s="499"/>
    </row>
    <row r="10745">
      <c r="B10745" s="497"/>
      <c r="H10745" s="500"/>
      <c r="O10745" s="500"/>
      <c r="Q10745" s="498" t="s">
        <v>213</v>
      </c>
      <c r="S10745" s="499"/>
    </row>
    <row r="10746">
      <c r="B10746" s="497"/>
      <c r="H10746" s="500"/>
      <c r="O10746" s="500"/>
      <c r="Q10746" s="498" t="s">
        <v>213</v>
      </c>
      <c r="S10746" s="499"/>
    </row>
    <row r="10747">
      <c r="B10747" s="497"/>
      <c r="H10747" s="500"/>
      <c r="O10747" s="500"/>
      <c r="Q10747" s="498" t="s">
        <v>213</v>
      </c>
      <c r="S10747" s="499"/>
    </row>
    <row r="10748">
      <c r="B10748" s="497"/>
      <c r="H10748" s="500"/>
      <c r="O10748" s="500"/>
      <c r="Q10748" s="498" t="s">
        <v>213</v>
      </c>
      <c r="S10748" s="499"/>
    </row>
    <row r="10749">
      <c r="B10749" s="497"/>
      <c r="H10749" s="500"/>
      <c r="O10749" s="500"/>
      <c r="Q10749" s="498" t="s">
        <v>213</v>
      </c>
      <c r="S10749" s="499"/>
    </row>
    <row r="10750">
      <c r="B10750" s="497"/>
      <c r="H10750" s="500"/>
      <c r="O10750" s="500"/>
      <c r="Q10750" s="498" t="s">
        <v>213</v>
      </c>
      <c r="S10750" s="499"/>
    </row>
    <row r="10751">
      <c r="B10751" s="497"/>
      <c r="H10751" s="500"/>
      <c r="O10751" s="500"/>
      <c r="Q10751" s="498" t="s">
        <v>213</v>
      </c>
      <c r="S10751" s="499"/>
    </row>
    <row r="10752">
      <c r="B10752" s="497"/>
      <c r="H10752" s="500"/>
      <c r="O10752" s="500"/>
      <c r="Q10752" s="498" t="s">
        <v>213</v>
      </c>
      <c r="S10752" s="499"/>
    </row>
    <row r="10753">
      <c r="B10753" s="497"/>
      <c r="H10753" s="500"/>
      <c r="O10753" s="500"/>
      <c r="Q10753" s="498" t="s">
        <v>213</v>
      </c>
      <c r="S10753" s="499"/>
    </row>
    <row r="10754">
      <c r="B10754" s="497"/>
      <c r="H10754" s="500"/>
      <c r="O10754" s="500"/>
      <c r="Q10754" s="498" t="s">
        <v>213</v>
      </c>
      <c r="S10754" s="499"/>
    </row>
    <row r="10755">
      <c r="B10755" s="497"/>
      <c r="H10755" s="500"/>
      <c r="O10755" s="500"/>
      <c r="Q10755" s="498" t="s">
        <v>213</v>
      </c>
      <c r="S10755" s="499"/>
    </row>
    <row r="10756">
      <c r="B10756" s="497"/>
      <c r="H10756" s="500"/>
      <c r="O10756" s="500"/>
      <c r="Q10756" s="498" t="s">
        <v>213</v>
      </c>
      <c r="S10756" s="499"/>
    </row>
    <row r="10757">
      <c r="B10757" s="497"/>
      <c r="H10757" s="500"/>
      <c r="O10757" s="500"/>
      <c r="Q10757" s="498" t="s">
        <v>213</v>
      </c>
      <c r="S10757" s="499"/>
    </row>
    <row r="10758">
      <c r="B10758" s="497"/>
      <c r="H10758" s="500"/>
      <c r="O10758" s="500"/>
      <c r="Q10758" s="498" t="s">
        <v>213</v>
      </c>
      <c r="S10758" s="499"/>
    </row>
    <row r="10759">
      <c r="B10759" s="497"/>
      <c r="H10759" s="500"/>
      <c r="O10759" s="500"/>
      <c r="Q10759" s="498" t="s">
        <v>213</v>
      </c>
      <c r="S10759" s="499"/>
    </row>
    <row r="10760">
      <c r="B10760" s="497"/>
      <c r="H10760" s="500"/>
      <c r="O10760" s="500"/>
      <c r="Q10760" s="498" t="s">
        <v>213</v>
      </c>
      <c r="S10760" s="499"/>
    </row>
    <row r="10761">
      <c r="B10761" s="497"/>
      <c r="H10761" s="500"/>
      <c r="O10761" s="500"/>
      <c r="Q10761" s="498" t="s">
        <v>213</v>
      </c>
      <c r="S10761" s="499"/>
    </row>
    <row r="10762">
      <c r="B10762" s="497"/>
      <c r="H10762" s="500"/>
      <c r="O10762" s="500"/>
      <c r="Q10762" s="498" t="s">
        <v>213</v>
      </c>
      <c r="S10762" s="499"/>
    </row>
    <row r="10763">
      <c r="B10763" s="497"/>
      <c r="H10763" s="500"/>
      <c r="O10763" s="500"/>
      <c r="Q10763" s="498" t="s">
        <v>213</v>
      </c>
      <c r="S10763" s="499"/>
    </row>
    <row r="10764">
      <c r="B10764" s="497"/>
      <c r="H10764" s="500"/>
      <c r="O10764" s="500"/>
      <c r="Q10764" s="498" t="s">
        <v>213</v>
      </c>
      <c r="S10764" s="499"/>
    </row>
    <row r="10765">
      <c r="B10765" s="497"/>
      <c r="H10765" s="500"/>
      <c r="O10765" s="500"/>
      <c r="Q10765" s="498" t="s">
        <v>213</v>
      </c>
      <c r="S10765" s="499"/>
    </row>
    <row r="10766">
      <c r="B10766" s="497"/>
      <c r="H10766" s="500"/>
      <c r="O10766" s="500"/>
      <c r="Q10766" s="498" t="s">
        <v>213</v>
      </c>
      <c r="S10766" s="499"/>
    </row>
    <row r="10767">
      <c r="B10767" s="497"/>
      <c r="H10767" s="500"/>
      <c r="O10767" s="500"/>
      <c r="Q10767" s="498" t="s">
        <v>213</v>
      </c>
      <c r="S10767" s="499"/>
    </row>
    <row r="10768">
      <c r="B10768" s="497"/>
      <c r="H10768" s="500"/>
      <c r="O10768" s="500"/>
      <c r="Q10768" s="498" t="s">
        <v>213</v>
      </c>
      <c r="S10768" s="499"/>
    </row>
    <row r="10769">
      <c r="B10769" s="497"/>
      <c r="H10769" s="500"/>
      <c r="O10769" s="500"/>
      <c r="Q10769" s="498" t="s">
        <v>213</v>
      </c>
      <c r="S10769" s="499"/>
    </row>
    <row r="10770">
      <c r="B10770" s="497"/>
      <c r="H10770" s="500"/>
      <c r="O10770" s="500"/>
      <c r="Q10770" s="498" t="s">
        <v>213</v>
      </c>
      <c r="S10770" s="499"/>
    </row>
    <row r="10771">
      <c r="B10771" s="497"/>
      <c r="H10771" s="500"/>
      <c r="O10771" s="500"/>
      <c r="Q10771" s="498" t="s">
        <v>213</v>
      </c>
      <c r="S10771" s="499"/>
    </row>
    <row r="10772">
      <c r="B10772" s="497"/>
      <c r="H10772" s="500"/>
      <c r="O10772" s="500"/>
      <c r="Q10772" s="498" t="s">
        <v>213</v>
      </c>
      <c r="S10772" s="499"/>
    </row>
    <row r="10773">
      <c r="B10773" s="497"/>
      <c r="H10773" s="500"/>
      <c r="O10773" s="500"/>
      <c r="Q10773" s="498" t="s">
        <v>213</v>
      </c>
      <c r="S10773" s="499"/>
    </row>
    <row r="10774">
      <c r="B10774" s="497"/>
      <c r="H10774" s="500"/>
      <c r="O10774" s="500"/>
      <c r="Q10774" s="498" t="s">
        <v>213</v>
      </c>
      <c r="S10774" s="499"/>
    </row>
    <row r="10775">
      <c r="B10775" s="497"/>
      <c r="H10775" s="500"/>
      <c r="O10775" s="500"/>
      <c r="Q10775" s="498" t="s">
        <v>213</v>
      </c>
      <c r="S10775" s="499"/>
    </row>
    <row r="10776">
      <c r="B10776" s="497"/>
      <c r="H10776" s="500"/>
      <c r="O10776" s="500"/>
      <c r="Q10776" s="498" t="s">
        <v>213</v>
      </c>
      <c r="S10776" s="499"/>
    </row>
    <row r="10777">
      <c r="B10777" s="497"/>
      <c r="H10777" s="500"/>
      <c r="O10777" s="500"/>
      <c r="Q10777" s="498" t="s">
        <v>213</v>
      </c>
      <c r="S10777" s="499"/>
    </row>
    <row r="10778">
      <c r="B10778" s="497"/>
      <c r="H10778" s="500"/>
      <c r="O10778" s="500"/>
      <c r="Q10778" s="498" t="s">
        <v>213</v>
      </c>
      <c r="S10778" s="499"/>
    </row>
    <row r="10779">
      <c r="B10779" s="497"/>
      <c r="H10779" s="500"/>
      <c r="O10779" s="500"/>
      <c r="Q10779" s="498" t="s">
        <v>213</v>
      </c>
      <c r="S10779" s="499"/>
    </row>
    <row r="10780">
      <c r="B10780" s="497"/>
      <c r="H10780" s="500"/>
      <c r="O10780" s="500"/>
      <c r="Q10780" s="498" t="s">
        <v>213</v>
      </c>
      <c r="S10780" s="499"/>
    </row>
    <row r="10781">
      <c r="B10781" s="497"/>
      <c r="H10781" s="500"/>
      <c r="O10781" s="500"/>
      <c r="Q10781" s="498" t="s">
        <v>213</v>
      </c>
      <c r="S10781" s="499"/>
    </row>
    <row r="10782">
      <c r="B10782" s="497"/>
      <c r="H10782" s="500"/>
      <c r="O10782" s="500"/>
      <c r="Q10782" s="498" t="s">
        <v>213</v>
      </c>
      <c r="S10782" s="499"/>
    </row>
    <row r="10783">
      <c r="B10783" s="497"/>
      <c r="H10783" s="500"/>
      <c r="O10783" s="500"/>
      <c r="Q10783" s="498" t="s">
        <v>213</v>
      </c>
      <c r="S10783" s="499"/>
    </row>
    <row r="10784">
      <c r="B10784" s="497"/>
      <c r="H10784" s="500"/>
      <c r="O10784" s="500"/>
      <c r="Q10784" s="498" t="s">
        <v>213</v>
      </c>
      <c r="S10784" s="499"/>
    </row>
    <row r="10785">
      <c r="B10785" s="497"/>
      <c r="H10785" s="500"/>
      <c r="O10785" s="500"/>
      <c r="Q10785" s="498" t="s">
        <v>213</v>
      </c>
      <c r="S10785" s="499"/>
    </row>
    <row r="10786">
      <c r="B10786" s="497"/>
      <c r="H10786" s="500"/>
      <c r="O10786" s="500"/>
      <c r="Q10786" s="498" t="s">
        <v>213</v>
      </c>
      <c r="S10786" s="499"/>
    </row>
    <row r="10787">
      <c r="B10787" s="497"/>
      <c r="H10787" s="500"/>
      <c r="O10787" s="500"/>
      <c r="Q10787" s="498" t="s">
        <v>213</v>
      </c>
      <c r="S10787" s="499"/>
    </row>
    <row r="10788">
      <c r="B10788" s="497"/>
      <c r="H10788" s="500"/>
      <c r="O10788" s="500"/>
      <c r="Q10788" s="498" t="s">
        <v>213</v>
      </c>
      <c r="S10788" s="499"/>
    </row>
    <row r="10789">
      <c r="B10789" s="497"/>
      <c r="H10789" s="500"/>
      <c r="O10789" s="500"/>
      <c r="Q10789" s="498" t="s">
        <v>213</v>
      </c>
      <c r="S10789" s="499"/>
    </row>
    <row r="10790">
      <c r="B10790" s="497"/>
      <c r="H10790" s="500"/>
      <c r="O10790" s="500"/>
      <c r="Q10790" s="498" t="s">
        <v>213</v>
      </c>
      <c r="S10790" s="499"/>
    </row>
    <row r="10791">
      <c r="B10791" s="497"/>
      <c r="H10791" s="500"/>
      <c r="O10791" s="500"/>
      <c r="Q10791" s="498" t="s">
        <v>213</v>
      </c>
      <c r="S10791" s="499"/>
    </row>
    <row r="10792">
      <c r="B10792" s="497"/>
      <c r="H10792" s="500"/>
      <c r="O10792" s="500"/>
      <c r="Q10792" s="498" t="s">
        <v>213</v>
      </c>
      <c r="S10792" s="499"/>
    </row>
    <row r="10793">
      <c r="B10793" s="497"/>
      <c r="H10793" s="500"/>
      <c r="O10793" s="500"/>
      <c r="Q10793" s="498" t="s">
        <v>213</v>
      </c>
      <c r="S10793" s="499"/>
    </row>
    <row r="10794">
      <c r="B10794" s="497"/>
      <c r="H10794" s="500"/>
      <c r="O10794" s="500"/>
      <c r="Q10794" s="498" t="s">
        <v>213</v>
      </c>
      <c r="S10794" s="499"/>
    </row>
    <row r="10795">
      <c r="B10795" s="497"/>
      <c r="H10795" s="500"/>
      <c r="O10795" s="500"/>
      <c r="Q10795" s="498" t="s">
        <v>213</v>
      </c>
      <c r="S10795" s="499"/>
    </row>
    <row r="10796">
      <c r="B10796" s="497"/>
      <c r="H10796" s="500"/>
      <c r="O10796" s="500"/>
      <c r="Q10796" s="498" t="s">
        <v>213</v>
      </c>
      <c r="S10796" s="499"/>
    </row>
    <row r="10797">
      <c r="B10797" s="497"/>
      <c r="H10797" s="500"/>
      <c r="O10797" s="500"/>
      <c r="Q10797" s="498" t="s">
        <v>213</v>
      </c>
      <c r="S10797" s="499"/>
    </row>
    <row r="10798">
      <c r="B10798" s="497"/>
      <c r="H10798" s="500"/>
      <c r="O10798" s="500"/>
      <c r="Q10798" s="498" t="s">
        <v>213</v>
      </c>
      <c r="S10798" s="499"/>
    </row>
    <row r="10799">
      <c r="B10799" s="497"/>
      <c r="H10799" s="500"/>
      <c r="O10799" s="500"/>
      <c r="Q10799" s="498" t="s">
        <v>213</v>
      </c>
      <c r="S10799" s="499"/>
    </row>
    <row r="10800">
      <c r="B10800" s="497"/>
      <c r="H10800" s="500"/>
      <c r="O10800" s="500"/>
      <c r="Q10800" s="498" t="s">
        <v>213</v>
      </c>
      <c r="S10800" s="499"/>
    </row>
    <row r="10801">
      <c r="B10801" s="497"/>
      <c r="H10801" s="500"/>
      <c r="O10801" s="500"/>
      <c r="Q10801" s="498" t="s">
        <v>213</v>
      </c>
      <c r="S10801" s="499"/>
    </row>
    <row r="10802">
      <c r="B10802" s="497"/>
      <c r="H10802" s="500"/>
      <c r="O10802" s="500"/>
      <c r="Q10802" s="498" t="s">
        <v>213</v>
      </c>
      <c r="S10802" s="499"/>
    </row>
    <row r="10803">
      <c r="B10803" s="497"/>
      <c r="H10803" s="500"/>
      <c r="O10803" s="500"/>
      <c r="Q10803" s="498" t="s">
        <v>213</v>
      </c>
      <c r="S10803" s="499"/>
    </row>
    <row r="10804">
      <c r="B10804" s="497"/>
      <c r="H10804" s="500"/>
      <c r="O10804" s="500"/>
      <c r="Q10804" s="498" t="s">
        <v>213</v>
      </c>
      <c r="S10804" s="499"/>
    </row>
    <row r="10805">
      <c r="B10805" s="497"/>
      <c r="H10805" s="500"/>
      <c r="O10805" s="500"/>
      <c r="Q10805" s="498" t="s">
        <v>213</v>
      </c>
      <c r="S10805" s="499"/>
    </row>
    <row r="10806">
      <c r="B10806" s="497"/>
      <c r="H10806" s="500"/>
      <c r="O10806" s="500"/>
      <c r="Q10806" s="498" t="s">
        <v>213</v>
      </c>
      <c r="S10806" s="499"/>
    </row>
    <row r="10807">
      <c r="B10807" s="497"/>
      <c r="H10807" s="500"/>
      <c r="O10807" s="500"/>
      <c r="Q10807" s="498" t="s">
        <v>213</v>
      </c>
      <c r="S10807" s="499"/>
    </row>
    <row r="10808">
      <c r="B10808" s="497"/>
      <c r="H10808" s="500"/>
      <c r="O10808" s="500"/>
      <c r="Q10808" s="498" t="s">
        <v>213</v>
      </c>
      <c r="S10808" s="499"/>
    </row>
    <row r="10809">
      <c r="B10809" s="497"/>
      <c r="H10809" s="500"/>
      <c r="O10809" s="500"/>
      <c r="Q10809" s="498" t="s">
        <v>213</v>
      </c>
      <c r="S10809" s="499"/>
    </row>
    <row r="10810">
      <c r="B10810" s="497"/>
      <c r="H10810" s="500"/>
      <c r="O10810" s="500"/>
      <c r="Q10810" s="498" t="s">
        <v>213</v>
      </c>
      <c r="S10810" s="499"/>
    </row>
    <row r="10811">
      <c r="B10811" s="497"/>
      <c r="H10811" s="500"/>
      <c r="O10811" s="500"/>
      <c r="Q10811" s="498" t="s">
        <v>213</v>
      </c>
      <c r="S10811" s="499"/>
    </row>
    <row r="10812">
      <c r="B10812" s="497"/>
      <c r="H10812" s="500"/>
      <c r="O10812" s="500"/>
      <c r="Q10812" s="498" t="s">
        <v>213</v>
      </c>
      <c r="S10812" s="499"/>
    </row>
    <row r="10813">
      <c r="B10813" s="497"/>
      <c r="H10813" s="500"/>
      <c r="O10813" s="500"/>
      <c r="Q10813" s="498" t="s">
        <v>213</v>
      </c>
      <c r="S10813" s="499"/>
    </row>
    <row r="10814">
      <c r="B10814" s="497"/>
      <c r="H10814" s="500"/>
      <c r="O10814" s="500"/>
      <c r="Q10814" s="498" t="s">
        <v>213</v>
      </c>
      <c r="S10814" s="499"/>
    </row>
    <row r="10815">
      <c r="B10815" s="497"/>
      <c r="H10815" s="500"/>
      <c r="O10815" s="500"/>
      <c r="Q10815" s="498" t="s">
        <v>213</v>
      </c>
      <c r="S10815" s="499"/>
    </row>
    <row r="10816">
      <c r="B10816" s="497"/>
      <c r="H10816" s="500"/>
      <c r="O10816" s="500"/>
      <c r="Q10816" s="498" t="s">
        <v>213</v>
      </c>
      <c r="S10816" s="499"/>
    </row>
    <row r="10817">
      <c r="B10817" s="497"/>
      <c r="H10817" s="500"/>
      <c r="O10817" s="500"/>
      <c r="Q10817" s="498" t="s">
        <v>213</v>
      </c>
      <c r="S10817" s="499"/>
    </row>
    <row r="10818">
      <c r="B10818" s="497"/>
      <c r="H10818" s="500"/>
      <c r="O10818" s="500"/>
      <c r="Q10818" s="498" t="s">
        <v>213</v>
      </c>
      <c r="S10818" s="499"/>
    </row>
    <row r="10819">
      <c r="B10819" s="497"/>
      <c r="H10819" s="500"/>
      <c r="O10819" s="500"/>
      <c r="Q10819" s="498" t="s">
        <v>213</v>
      </c>
      <c r="S10819" s="499"/>
    </row>
    <row r="10820">
      <c r="B10820" s="497"/>
      <c r="H10820" s="500"/>
      <c r="O10820" s="500"/>
      <c r="Q10820" s="498" t="s">
        <v>213</v>
      </c>
      <c r="S10820" s="499"/>
    </row>
    <row r="10821">
      <c r="B10821" s="497"/>
      <c r="H10821" s="500"/>
      <c r="O10821" s="500"/>
      <c r="Q10821" s="498" t="s">
        <v>213</v>
      </c>
      <c r="S10821" s="499"/>
    </row>
    <row r="10822">
      <c r="B10822" s="497"/>
      <c r="H10822" s="500"/>
      <c r="O10822" s="500"/>
      <c r="Q10822" s="498" t="s">
        <v>213</v>
      </c>
      <c r="S10822" s="499"/>
    </row>
    <row r="10823">
      <c r="B10823" s="497"/>
      <c r="H10823" s="500"/>
      <c r="O10823" s="500"/>
      <c r="Q10823" s="498" t="s">
        <v>213</v>
      </c>
      <c r="S10823" s="499"/>
    </row>
    <row r="10824">
      <c r="B10824" s="497"/>
      <c r="H10824" s="500"/>
      <c r="O10824" s="500"/>
      <c r="Q10824" s="498" t="s">
        <v>213</v>
      </c>
      <c r="S10824" s="499"/>
    </row>
    <row r="10825">
      <c r="B10825" s="497"/>
      <c r="H10825" s="500"/>
      <c r="O10825" s="500"/>
      <c r="Q10825" s="498" t="s">
        <v>213</v>
      </c>
      <c r="S10825" s="499"/>
    </row>
    <row r="10826">
      <c r="B10826" s="497"/>
      <c r="H10826" s="500"/>
      <c r="O10826" s="500"/>
      <c r="Q10826" s="498" t="s">
        <v>213</v>
      </c>
      <c r="S10826" s="499"/>
    </row>
    <row r="10827">
      <c r="B10827" s="497"/>
      <c r="H10827" s="500"/>
      <c r="O10827" s="500"/>
      <c r="Q10827" s="498" t="s">
        <v>213</v>
      </c>
      <c r="S10827" s="499"/>
    </row>
    <row r="10828">
      <c r="B10828" s="497"/>
      <c r="H10828" s="500"/>
      <c r="O10828" s="500"/>
      <c r="Q10828" s="498" t="s">
        <v>213</v>
      </c>
      <c r="S10828" s="499"/>
    </row>
    <row r="10829">
      <c r="B10829" s="497"/>
      <c r="H10829" s="500"/>
      <c r="O10829" s="500"/>
      <c r="Q10829" s="498" t="s">
        <v>213</v>
      </c>
      <c r="S10829" s="499"/>
    </row>
    <row r="10830">
      <c r="B10830" s="497"/>
      <c r="H10830" s="500"/>
      <c r="O10830" s="500"/>
      <c r="Q10830" s="498" t="s">
        <v>213</v>
      </c>
      <c r="S10830" s="499"/>
    </row>
    <row r="10831">
      <c r="B10831" s="497"/>
      <c r="H10831" s="500"/>
      <c r="O10831" s="500"/>
      <c r="Q10831" s="498" t="s">
        <v>213</v>
      </c>
      <c r="S10831" s="499"/>
    </row>
    <row r="10832">
      <c r="B10832" s="497"/>
      <c r="H10832" s="500"/>
      <c r="O10832" s="500"/>
      <c r="Q10832" s="498" t="s">
        <v>213</v>
      </c>
      <c r="S10832" s="499"/>
    </row>
    <row r="10833">
      <c r="B10833" s="497"/>
      <c r="H10833" s="500"/>
      <c r="O10833" s="500"/>
      <c r="Q10833" s="498" t="s">
        <v>213</v>
      </c>
      <c r="S10833" s="499"/>
    </row>
    <row r="10834">
      <c r="B10834" s="497"/>
      <c r="H10834" s="500"/>
      <c r="O10834" s="500"/>
      <c r="Q10834" s="498" t="s">
        <v>213</v>
      </c>
      <c r="S10834" s="499"/>
    </row>
    <row r="10835">
      <c r="B10835" s="497"/>
      <c r="H10835" s="500"/>
      <c r="O10835" s="500"/>
      <c r="Q10835" s="498" t="s">
        <v>213</v>
      </c>
      <c r="S10835" s="499"/>
    </row>
    <row r="10836">
      <c r="B10836" s="497"/>
      <c r="H10836" s="500"/>
      <c r="O10836" s="500"/>
      <c r="Q10836" s="498" t="s">
        <v>213</v>
      </c>
      <c r="S10836" s="499"/>
    </row>
    <row r="10837">
      <c r="B10837" s="497"/>
      <c r="H10837" s="500"/>
      <c r="O10837" s="500"/>
      <c r="Q10837" s="498" t="s">
        <v>213</v>
      </c>
      <c r="S10837" s="499"/>
    </row>
    <row r="10838">
      <c r="B10838" s="497"/>
      <c r="H10838" s="500"/>
      <c r="O10838" s="500"/>
      <c r="Q10838" s="498" t="s">
        <v>213</v>
      </c>
      <c r="S10838" s="499"/>
    </row>
    <row r="10839">
      <c r="B10839" s="497"/>
      <c r="H10839" s="500"/>
      <c r="O10839" s="500"/>
      <c r="Q10839" s="498" t="s">
        <v>213</v>
      </c>
      <c r="S10839" s="499"/>
    </row>
    <row r="10840">
      <c r="B10840" s="497"/>
      <c r="H10840" s="500"/>
      <c r="O10840" s="500"/>
      <c r="Q10840" s="498" t="s">
        <v>213</v>
      </c>
      <c r="S10840" s="499"/>
    </row>
    <row r="10841">
      <c r="B10841" s="497"/>
      <c r="H10841" s="500"/>
      <c r="O10841" s="500"/>
      <c r="Q10841" s="498" t="s">
        <v>213</v>
      </c>
      <c r="S10841" s="499"/>
    </row>
    <row r="10842">
      <c r="B10842" s="497"/>
      <c r="H10842" s="500"/>
      <c r="O10842" s="500"/>
      <c r="Q10842" s="498" t="s">
        <v>213</v>
      </c>
      <c r="S10842" s="499"/>
    </row>
    <row r="10843">
      <c r="B10843" s="497"/>
      <c r="H10843" s="500"/>
      <c r="O10843" s="500"/>
      <c r="Q10843" s="498" t="s">
        <v>213</v>
      </c>
      <c r="S10843" s="499"/>
    </row>
    <row r="10844">
      <c r="B10844" s="497"/>
      <c r="H10844" s="500"/>
      <c r="O10844" s="500"/>
      <c r="Q10844" s="498" t="s">
        <v>213</v>
      </c>
      <c r="S10844" s="499"/>
    </row>
    <row r="10845">
      <c r="B10845" s="497"/>
      <c r="H10845" s="500"/>
      <c r="O10845" s="500"/>
      <c r="Q10845" s="498" t="s">
        <v>213</v>
      </c>
      <c r="S10845" s="499"/>
    </row>
    <row r="10846">
      <c r="B10846" s="497"/>
      <c r="H10846" s="500"/>
      <c r="O10846" s="500"/>
      <c r="Q10846" s="498" t="s">
        <v>213</v>
      </c>
      <c r="S10846" s="499"/>
    </row>
    <row r="10847">
      <c r="B10847" s="497"/>
      <c r="H10847" s="500"/>
      <c r="O10847" s="500"/>
      <c r="Q10847" s="498" t="s">
        <v>213</v>
      </c>
      <c r="S10847" s="499"/>
    </row>
    <row r="10848">
      <c r="B10848" s="497"/>
      <c r="H10848" s="500"/>
      <c r="O10848" s="500"/>
      <c r="Q10848" s="498" t="s">
        <v>213</v>
      </c>
      <c r="S10848" s="499"/>
    </row>
    <row r="10849">
      <c r="B10849" s="497"/>
      <c r="H10849" s="500"/>
      <c r="O10849" s="500"/>
      <c r="Q10849" s="498" t="s">
        <v>213</v>
      </c>
      <c r="S10849" s="499"/>
    </row>
    <row r="10850">
      <c r="B10850" s="497"/>
      <c r="H10850" s="500"/>
      <c r="O10850" s="500"/>
      <c r="Q10850" s="498" t="s">
        <v>213</v>
      </c>
      <c r="S10850" s="499"/>
    </row>
    <row r="10851">
      <c r="B10851" s="497"/>
      <c r="H10851" s="500"/>
      <c r="O10851" s="500"/>
      <c r="Q10851" s="498" t="s">
        <v>213</v>
      </c>
      <c r="S10851" s="499"/>
    </row>
    <row r="10852">
      <c r="B10852" s="497"/>
      <c r="H10852" s="500"/>
      <c r="O10852" s="500"/>
      <c r="Q10852" s="498" t="s">
        <v>213</v>
      </c>
      <c r="S10852" s="499"/>
    </row>
    <row r="10853">
      <c r="B10853" s="497"/>
      <c r="H10853" s="500"/>
      <c r="O10853" s="500"/>
      <c r="Q10853" s="498" t="s">
        <v>213</v>
      </c>
      <c r="S10853" s="499"/>
    </row>
    <row r="10854">
      <c r="B10854" s="497"/>
      <c r="H10854" s="500"/>
      <c r="O10854" s="500"/>
      <c r="Q10854" s="498" t="s">
        <v>213</v>
      </c>
      <c r="S10854" s="499"/>
    </row>
    <row r="10855">
      <c r="B10855" s="497"/>
      <c r="H10855" s="500"/>
      <c r="O10855" s="500"/>
      <c r="Q10855" s="498" t="s">
        <v>213</v>
      </c>
      <c r="S10855" s="499"/>
    </row>
    <row r="10856">
      <c r="B10856" s="497"/>
      <c r="H10856" s="500"/>
      <c r="O10856" s="500"/>
      <c r="Q10856" s="498" t="s">
        <v>213</v>
      </c>
      <c r="S10856" s="499"/>
    </row>
    <row r="10857">
      <c r="B10857" s="497"/>
      <c r="H10857" s="500"/>
      <c r="O10857" s="500"/>
      <c r="Q10857" s="498" t="s">
        <v>213</v>
      </c>
      <c r="S10857" s="499"/>
    </row>
    <row r="10858">
      <c r="B10858" s="497"/>
      <c r="H10858" s="500"/>
      <c r="O10858" s="500"/>
      <c r="Q10858" s="498" t="s">
        <v>213</v>
      </c>
      <c r="S10858" s="499"/>
    </row>
    <row r="10859">
      <c r="B10859" s="497"/>
      <c r="H10859" s="500"/>
      <c r="O10859" s="500"/>
      <c r="Q10859" s="498" t="s">
        <v>213</v>
      </c>
      <c r="S10859" s="499"/>
    </row>
    <row r="10860">
      <c r="B10860" s="497"/>
      <c r="H10860" s="500"/>
      <c r="O10860" s="500"/>
      <c r="Q10860" s="498" t="s">
        <v>213</v>
      </c>
      <c r="S10860" s="499"/>
    </row>
    <row r="10861">
      <c r="B10861" s="497"/>
      <c r="H10861" s="500"/>
      <c r="O10861" s="500"/>
      <c r="Q10861" s="498" t="s">
        <v>213</v>
      </c>
      <c r="S10861" s="499"/>
    </row>
    <row r="10862">
      <c r="B10862" s="497"/>
      <c r="H10862" s="500"/>
      <c r="O10862" s="500"/>
      <c r="Q10862" s="498" t="s">
        <v>213</v>
      </c>
      <c r="S10862" s="499"/>
    </row>
    <row r="10863">
      <c r="B10863" s="497"/>
      <c r="H10863" s="500"/>
      <c r="O10863" s="500"/>
      <c r="Q10863" s="498" t="s">
        <v>213</v>
      </c>
      <c r="S10863" s="499"/>
    </row>
    <row r="10864">
      <c r="B10864" s="497"/>
      <c r="H10864" s="500"/>
      <c r="O10864" s="500"/>
      <c r="Q10864" s="498" t="s">
        <v>213</v>
      </c>
      <c r="S10864" s="499"/>
    </row>
    <row r="10865">
      <c r="B10865" s="497"/>
      <c r="H10865" s="500"/>
      <c r="O10865" s="500"/>
      <c r="Q10865" s="498" t="s">
        <v>213</v>
      </c>
      <c r="S10865" s="499"/>
    </row>
    <row r="10866">
      <c r="B10866" s="497"/>
      <c r="H10866" s="500"/>
      <c r="O10866" s="500"/>
      <c r="Q10866" s="498" t="s">
        <v>213</v>
      </c>
      <c r="S10866" s="499"/>
    </row>
    <row r="10867">
      <c r="B10867" s="497"/>
      <c r="H10867" s="500"/>
      <c r="O10867" s="500"/>
      <c r="Q10867" s="498" t="s">
        <v>213</v>
      </c>
      <c r="S10867" s="499"/>
    </row>
    <row r="10868">
      <c r="B10868" s="497"/>
      <c r="H10868" s="500"/>
      <c r="O10868" s="500"/>
      <c r="Q10868" s="498" t="s">
        <v>213</v>
      </c>
      <c r="S10868" s="499"/>
    </row>
    <row r="10869">
      <c r="B10869" s="497"/>
      <c r="H10869" s="500"/>
      <c r="O10869" s="500"/>
      <c r="Q10869" s="498" t="s">
        <v>213</v>
      </c>
      <c r="S10869" s="499"/>
    </row>
    <row r="10870">
      <c r="B10870" s="497"/>
      <c r="H10870" s="500"/>
      <c r="O10870" s="500"/>
      <c r="Q10870" s="498" t="s">
        <v>213</v>
      </c>
      <c r="S10870" s="499"/>
    </row>
    <row r="10871">
      <c r="B10871" s="497"/>
      <c r="H10871" s="500"/>
      <c r="O10871" s="500"/>
      <c r="Q10871" s="498" t="s">
        <v>213</v>
      </c>
      <c r="S10871" s="499"/>
    </row>
    <row r="10872">
      <c r="B10872" s="497"/>
      <c r="H10872" s="500"/>
      <c r="O10872" s="500"/>
      <c r="Q10872" s="498" t="s">
        <v>213</v>
      </c>
      <c r="S10872" s="499"/>
    </row>
    <row r="10873">
      <c r="B10873" s="497"/>
      <c r="H10873" s="500"/>
      <c r="O10873" s="500"/>
      <c r="Q10873" s="498" t="s">
        <v>213</v>
      </c>
      <c r="S10873" s="499"/>
    </row>
    <row r="10874">
      <c r="B10874" s="497"/>
      <c r="H10874" s="500"/>
      <c r="O10874" s="500"/>
      <c r="Q10874" s="498" t="s">
        <v>213</v>
      </c>
      <c r="S10874" s="499"/>
    </row>
    <row r="10875">
      <c r="B10875" s="497"/>
      <c r="H10875" s="500"/>
      <c r="O10875" s="500"/>
      <c r="Q10875" s="498" t="s">
        <v>213</v>
      </c>
      <c r="S10875" s="499"/>
    </row>
    <row r="10876">
      <c r="B10876" s="497"/>
      <c r="H10876" s="500"/>
      <c r="O10876" s="500"/>
      <c r="Q10876" s="498" t="s">
        <v>213</v>
      </c>
      <c r="S10876" s="499"/>
    </row>
    <row r="10877">
      <c r="B10877" s="497"/>
      <c r="H10877" s="500"/>
      <c r="O10877" s="500"/>
      <c r="Q10877" s="498" t="s">
        <v>213</v>
      </c>
      <c r="S10877" s="499"/>
    </row>
    <row r="10878">
      <c r="B10878" s="497"/>
      <c r="H10878" s="500"/>
      <c r="O10878" s="500"/>
      <c r="Q10878" s="498" t="s">
        <v>213</v>
      </c>
      <c r="S10878" s="499"/>
    </row>
    <row r="10879">
      <c r="B10879" s="497"/>
      <c r="H10879" s="500"/>
      <c r="O10879" s="500"/>
      <c r="Q10879" s="498" t="s">
        <v>213</v>
      </c>
      <c r="S10879" s="499"/>
    </row>
    <row r="10880">
      <c r="B10880" s="497"/>
      <c r="H10880" s="500"/>
      <c r="O10880" s="500"/>
      <c r="Q10880" s="498" t="s">
        <v>213</v>
      </c>
      <c r="S10880" s="499"/>
    </row>
    <row r="10881">
      <c r="B10881" s="497"/>
      <c r="H10881" s="500"/>
      <c r="O10881" s="500"/>
      <c r="Q10881" s="498" t="s">
        <v>213</v>
      </c>
      <c r="S10881" s="499"/>
    </row>
    <row r="10882">
      <c r="B10882" s="497"/>
      <c r="H10882" s="500"/>
      <c r="O10882" s="500"/>
      <c r="Q10882" s="498" t="s">
        <v>213</v>
      </c>
      <c r="S10882" s="499"/>
    </row>
    <row r="10883">
      <c r="B10883" s="497"/>
      <c r="H10883" s="500"/>
      <c r="O10883" s="500"/>
      <c r="Q10883" s="498" t="s">
        <v>213</v>
      </c>
      <c r="S10883" s="499"/>
    </row>
    <row r="10884">
      <c r="B10884" s="497"/>
      <c r="H10884" s="500"/>
      <c r="O10884" s="500"/>
      <c r="Q10884" s="498" t="s">
        <v>213</v>
      </c>
      <c r="S10884" s="499"/>
    </row>
    <row r="10885">
      <c r="B10885" s="497"/>
      <c r="H10885" s="500"/>
      <c r="O10885" s="500"/>
      <c r="Q10885" s="498" t="s">
        <v>213</v>
      </c>
      <c r="S10885" s="499"/>
    </row>
    <row r="10886">
      <c r="B10886" s="497"/>
      <c r="H10886" s="500"/>
      <c r="O10886" s="500"/>
      <c r="Q10886" s="498" t="s">
        <v>213</v>
      </c>
      <c r="S10886" s="499"/>
    </row>
    <row r="10887">
      <c r="B10887" s="497"/>
      <c r="H10887" s="500"/>
      <c r="O10887" s="500"/>
      <c r="Q10887" s="498" t="s">
        <v>213</v>
      </c>
      <c r="S10887" s="499"/>
    </row>
    <row r="10888">
      <c r="B10888" s="497"/>
      <c r="H10888" s="500"/>
      <c r="O10888" s="500"/>
      <c r="Q10888" s="498" t="s">
        <v>213</v>
      </c>
      <c r="S10888" s="499"/>
    </row>
    <row r="10889">
      <c r="B10889" s="497"/>
      <c r="H10889" s="500"/>
      <c r="O10889" s="500"/>
      <c r="Q10889" s="498" t="s">
        <v>213</v>
      </c>
      <c r="S10889" s="499"/>
    </row>
    <row r="10890">
      <c r="B10890" s="497"/>
      <c r="H10890" s="500"/>
      <c r="O10890" s="500"/>
      <c r="Q10890" s="498" t="s">
        <v>213</v>
      </c>
      <c r="S10890" s="499"/>
    </row>
    <row r="10891">
      <c r="B10891" s="497"/>
      <c r="H10891" s="500"/>
      <c r="O10891" s="500"/>
      <c r="Q10891" s="498" t="s">
        <v>213</v>
      </c>
      <c r="S10891" s="499"/>
    </row>
    <row r="10892">
      <c r="B10892" s="497"/>
      <c r="H10892" s="500"/>
      <c r="O10892" s="500"/>
      <c r="Q10892" s="498" t="s">
        <v>213</v>
      </c>
      <c r="S10892" s="499"/>
    </row>
    <row r="10893">
      <c r="B10893" s="497"/>
      <c r="H10893" s="500"/>
      <c r="O10893" s="500"/>
      <c r="Q10893" s="498" t="s">
        <v>213</v>
      </c>
      <c r="S10893" s="499"/>
    </row>
    <row r="10894">
      <c r="B10894" s="497"/>
      <c r="H10894" s="500"/>
      <c r="O10894" s="500"/>
      <c r="Q10894" s="498" t="s">
        <v>213</v>
      </c>
      <c r="S10894" s="499"/>
    </row>
    <row r="10895">
      <c r="B10895" s="497"/>
      <c r="H10895" s="500"/>
      <c r="O10895" s="500"/>
      <c r="Q10895" s="498" t="s">
        <v>213</v>
      </c>
      <c r="S10895" s="499"/>
    </row>
    <row r="10896">
      <c r="B10896" s="497"/>
      <c r="H10896" s="500"/>
      <c r="O10896" s="500"/>
      <c r="Q10896" s="498" t="s">
        <v>213</v>
      </c>
      <c r="S10896" s="499"/>
    </row>
    <row r="10897">
      <c r="B10897" s="497"/>
      <c r="H10897" s="500"/>
      <c r="O10897" s="500"/>
      <c r="Q10897" s="498" t="s">
        <v>213</v>
      </c>
      <c r="S10897" s="499"/>
    </row>
    <row r="10898">
      <c r="B10898" s="497"/>
      <c r="H10898" s="500"/>
      <c r="O10898" s="500"/>
      <c r="Q10898" s="498" t="s">
        <v>213</v>
      </c>
      <c r="S10898" s="499"/>
    </row>
    <row r="10899">
      <c r="B10899" s="497"/>
      <c r="H10899" s="500"/>
      <c r="O10899" s="500"/>
      <c r="Q10899" s="498" t="s">
        <v>213</v>
      </c>
      <c r="S10899" s="499"/>
    </row>
    <row r="10900">
      <c r="B10900" s="497"/>
      <c r="H10900" s="500"/>
      <c r="O10900" s="500"/>
      <c r="Q10900" s="498" t="s">
        <v>213</v>
      </c>
      <c r="S10900" s="499"/>
    </row>
    <row r="10901">
      <c r="B10901" s="497"/>
      <c r="H10901" s="500"/>
      <c r="O10901" s="500"/>
      <c r="Q10901" s="498" t="s">
        <v>213</v>
      </c>
      <c r="S10901" s="499"/>
    </row>
    <row r="10902">
      <c r="B10902" s="497"/>
      <c r="H10902" s="500"/>
      <c r="O10902" s="500"/>
      <c r="Q10902" s="498" t="s">
        <v>213</v>
      </c>
      <c r="S10902" s="499"/>
    </row>
    <row r="10903">
      <c r="B10903" s="497"/>
      <c r="H10903" s="500"/>
      <c r="O10903" s="500"/>
      <c r="Q10903" s="498" t="s">
        <v>213</v>
      </c>
      <c r="S10903" s="499"/>
    </row>
    <row r="10904">
      <c r="B10904" s="497"/>
      <c r="H10904" s="500"/>
      <c r="O10904" s="500"/>
      <c r="Q10904" s="498" t="s">
        <v>213</v>
      </c>
      <c r="S10904" s="499"/>
    </row>
    <row r="10905">
      <c r="B10905" s="497"/>
      <c r="H10905" s="500"/>
      <c r="O10905" s="500"/>
      <c r="Q10905" s="498" t="s">
        <v>213</v>
      </c>
      <c r="S10905" s="499"/>
    </row>
    <row r="10906">
      <c r="B10906" s="497"/>
      <c r="H10906" s="500"/>
      <c r="O10906" s="500"/>
      <c r="Q10906" s="498" t="s">
        <v>213</v>
      </c>
      <c r="S10906" s="499"/>
    </row>
    <row r="10907">
      <c r="B10907" s="497"/>
      <c r="H10907" s="500"/>
      <c r="O10907" s="500"/>
      <c r="Q10907" s="498" t="s">
        <v>213</v>
      </c>
      <c r="S10907" s="499"/>
    </row>
    <row r="10908">
      <c r="B10908" s="497"/>
      <c r="H10908" s="500"/>
      <c r="O10908" s="500"/>
      <c r="Q10908" s="498" t="s">
        <v>213</v>
      </c>
      <c r="S10908" s="499"/>
    </row>
    <row r="10909">
      <c r="B10909" s="497"/>
      <c r="H10909" s="500"/>
      <c r="O10909" s="500"/>
      <c r="Q10909" s="498" t="s">
        <v>213</v>
      </c>
      <c r="S10909" s="499"/>
    </row>
    <row r="10910">
      <c r="B10910" s="497"/>
      <c r="H10910" s="500"/>
      <c r="O10910" s="500"/>
      <c r="Q10910" s="498" t="s">
        <v>213</v>
      </c>
      <c r="S10910" s="499"/>
    </row>
    <row r="10911">
      <c r="B10911" s="497"/>
      <c r="H10911" s="500"/>
      <c r="O10911" s="500"/>
      <c r="Q10911" s="498" t="s">
        <v>213</v>
      </c>
      <c r="S10911" s="499"/>
    </row>
    <row r="10912">
      <c r="B10912" s="497"/>
      <c r="H10912" s="500"/>
      <c r="O10912" s="500"/>
      <c r="Q10912" s="498" t="s">
        <v>213</v>
      </c>
      <c r="S10912" s="499"/>
    </row>
    <row r="10913">
      <c r="B10913" s="497"/>
      <c r="H10913" s="500"/>
      <c r="O10913" s="500"/>
      <c r="Q10913" s="498" t="s">
        <v>213</v>
      </c>
      <c r="S10913" s="499"/>
    </row>
    <row r="10914">
      <c r="B10914" s="497"/>
      <c r="H10914" s="500"/>
      <c r="O10914" s="500"/>
      <c r="Q10914" s="498" t="s">
        <v>213</v>
      </c>
      <c r="S10914" s="499"/>
    </row>
    <row r="10915">
      <c r="B10915" s="497"/>
      <c r="H10915" s="500"/>
      <c r="O10915" s="500"/>
      <c r="Q10915" s="498" t="s">
        <v>213</v>
      </c>
      <c r="S10915" s="499"/>
    </row>
    <row r="10916">
      <c r="B10916" s="497"/>
      <c r="H10916" s="500"/>
      <c r="O10916" s="500"/>
      <c r="Q10916" s="498" t="s">
        <v>213</v>
      </c>
      <c r="S10916" s="499"/>
    </row>
    <row r="10917">
      <c r="B10917" s="497"/>
      <c r="H10917" s="500"/>
      <c r="O10917" s="500"/>
      <c r="Q10917" s="498" t="s">
        <v>213</v>
      </c>
      <c r="S10917" s="499"/>
    </row>
    <row r="10918">
      <c r="B10918" s="497"/>
      <c r="H10918" s="500"/>
      <c r="O10918" s="500"/>
      <c r="Q10918" s="498" t="s">
        <v>213</v>
      </c>
      <c r="S10918" s="499"/>
    </row>
    <row r="10919">
      <c r="B10919" s="497"/>
      <c r="H10919" s="500"/>
      <c r="O10919" s="500"/>
      <c r="Q10919" s="498" t="s">
        <v>213</v>
      </c>
      <c r="S10919" s="499"/>
    </row>
    <row r="10920">
      <c r="B10920" s="497"/>
      <c r="H10920" s="500"/>
      <c r="O10920" s="500"/>
      <c r="Q10920" s="498" t="s">
        <v>213</v>
      </c>
      <c r="S10920" s="499"/>
    </row>
    <row r="10921">
      <c r="B10921" s="497"/>
      <c r="H10921" s="500"/>
      <c r="O10921" s="500"/>
      <c r="Q10921" s="498" t="s">
        <v>213</v>
      </c>
      <c r="S10921" s="499"/>
    </row>
    <row r="10922">
      <c r="B10922" s="497"/>
      <c r="H10922" s="500"/>
      <c r="O10922" s="500"/>
      <c r="Q10922" s="498" t="s">
        <v>213</v>
      </c>
      <c r="S10922" s="499"/>
    </row>
    <row r="10923">
      <c r="B10923" s="497"/>
      <c r="H10923" s="500"/>
      <c r="O10923" s="500"/>
      <c r="Q10923" s="498" t="s">
        <v>213</v>
      </c>
      <c r="S10923" s="499"/>
    </row>
    <row r="10924">
      <c r="B10924" s="497"/>
      <c r="H10924" s="500"/>
      <c r="O10924" s="500"/>
      <c r="Q10924" s="498" t="s">
        <v>213</v>
      </c>
      <c r="S10924" s="499"/>
    </row>
    <row r="10925">
      <c r="B10925" s="497"/>
      <c r="H10925" s="500"/>
      <c r="O10925" s="500"/>
      <c r="Q10925" s="498" t="s">
        <v>213</v>
      </c>
      <c r="S10925" s="499"/>
    </row>
    <row r="10926">
      <c r="B10926" s="497"/>
      <c r="H10926" s="500"/>
      <c r="O10926" s="500"/>
      <c r="Q10926" s="498" t="s">
        <v>213</v>
      </c>
      <c r="S10926" s="499"/>
    </row>
    <row r="10927">
      <c r="B10927" s="497"/>
      <c r="H10927" s="500"/>
      <c r="O10927" s="500"/>
      <c r="Q10927" s="498" t="s">
        <v>213</v>
      </c>
      <c r="S10927" s="499"/>
    </row>
    <row r="10928">
      <c r="B10928" s="497"/>
      <c r="H10928" s="500"/>
      <c r="O10928" s="500"/>
      <c r="Q10928" s="498" t="s">
        <v>213</v>
      </c>
      <c r="S10928" s="499"/>
    </row>
    <row r="10929">
      <c r="B10929" s="497"/>
      <c r="H10929" s="500"/>
      <c r="O10929" s="500"/>
      <c r="Q10929" s="498" t="s">
        <v>213</v>
      </c>
      <c r="S10929" s="499"/>
    </row>
    <row r="10930">
      <c r="B10930" s="497"/>
      <c r="H10930" s="500"/>
      <c r="O10930" s="500"/>
      <c r="Q10930" s="498" t="s">
        <v>213</v>
      </c>
      <c r="S10930" s="499"/>
    </row>
    <row r="10931">
      <c r="B10931" s="497"/>
      <c r="H10931" s="500"/>
      <c r="O10931" s="500"/>
      <c r="Q10931" s="498" t="s">
        <v>213</v>
      </c>
      <c r="S10931" s="499"/>
    </row>
    <row r="10932">
      <c r="B10932" s="497"/>
      <c r="H10932" s="500"/>
      <c r="O10932" s="500"/>
      <c r="Q10932" s="498" t="s">
        <v>213</v>
      </c>
      <c r="S10932" s="499"/>
    </row>
    <row r="10933">
      <c r="B10933" s="497"/>
      <c r="H10933" s="500"/>
      <c r="O10933" s="500"/>
      <c r="Q10933" s="498" t="s">
        <v>213</v>
      </c>
      <c r="S10933" s="499"/>
    </row>
    <row r="10934">
      <c r="B10934" s="497"/>
      <c r="H10934" s="500"/>
      <c r="O10934" s="500"/>
      <c r="Q10934" s="498" t="s">
        <v>213</v>
      </c>
      <c r="S10934" s="499"/>
    </row>
    <row r="10935">
      <c r="B10935" s="497"/>
      <c r="H10935" s="500"/>
      <c r="O10935" s="500"/>
      <c r="Q10935" s="498" t="s">
        <v>213</v>
      </c>
      <c r="S10935" s="499"/>
    </row>
    <row r="10936">
      <c r="B10936" s="497"/>
      <c r="H10936" s="500"/>
      <c r="O10936" s="500"/>
      <c r="Q10936" s="498" t="s">
        <v>213</v>
      </c>
      <c r="S10936" s="499"/>
    </row>
    <row r="10937">
      <c r="B10937" s="497"/>
      <c r="H10937" s="500"/>
      <c r="O10937" s="500"/>
      <c r="Q10937" s="498" t="s">
        <v>213</v>
      </c>
      <c r="S10937" s="499"/>
    </row>
    <row r="10938">
      <c r="B10938" s="497"/>
      <c r="H10938" s="500"/>
      <c r="O10938" s="500"/>
      <c r="Q10938" s="498" t="s">
        <v>213</v>
      </c>
      <c r="S10938" s="499"/>
    </row>
    <row r="10939">
      <c r="B10939" s="497"/>
      <c r="H10939" s="500"/>
      <c r="O10939" s="500"/>
      <c r="Q10939" s="498" t="s">
        <v>213</v>
      </c>
      <c r="S10939" s="499"/>
    </row>
    <row r="10940">
      <c r="B10940" s="497"/>
      <c r="H10940" s="500"/>
      <c r="O10940" s="500"/>
      <c r="Q10940" s="498" t="s">
        <v>213</v>
      </c>
      <c r="S10940" s="499"/>
    </row>
    <row r="10941">
      <c r="B10941" s="497"/>
      <c r="H10941" s="500"/>
      <c r="O10941" s="500"/>
      <c r="Q10941" s="498" t="s">
        <v>213</v>
      </c>
      <c r="S10941" s="499"/>
    </row>
    <row r="10942">
      <c r="B10942" s="497"/>
      <c r="H10942" s="500"/>
      <c r="O10942" s="500"/>
      <c r="Q10942" s="498" t="s">
        <v>213</v>
      </c>
      <c r="S10942" s="499"/>
    </row>
    <row r="10943">
      <c r="B10943" s="497"/>
      <c r="H10943" s="500"/>
      <c r="O10943" s="500"/>
      <c r="Q10943" s="498" t="s">
        <v>213</v>
      </c>
      <c r="S10943" s="499"/>
    </row>
    <row r="10944">
      <c r="B10944" s="497"/>
      <c r="H10944" s="500"/>
      <c r="O10944" s="500"/>
      <c r="Q10944" s="498" t="s">
        <v>213</v>
      </c>
      <c r="S10944" s="499"/>
    </row>
    <row r="10945">
      <c r="B10945" s="497"/>
      <c r="H10945" s="500"/>
      <c r="O10945" s="500"/>
      <c r="Q10945" s="498" t="s">
        <v>213</v>
      </c>
      <c r="S10945" s="499"/>
    </row>
    <row r="10946">
      <c r="B10946" s="497"/>
      <c r="H10946" s="500"/>
      <c r="O10946" s="500"/>
      <c r="Q10946" s="498" t="s">
        <v>213</v>
      </c>
      <c r="S10946" s="499"/>
    </row>
    <row r="10947">
      <c r="B10947" s="497"/>
      <c r="H10947" s="500"/>
      <c r="O10947" s="500"/>
      <c r="Q10947" s="498" t="s">
        <v>213</v>
      </c>
      <c r="S10947" s="499"/>
    </row>
    <row r="10948">
      <c r="B10948" s="497"/>
      <c r="H10948" s="500"/>
      <c r="O10948" s="500"/>
      <c r="Q10948" s="498" t="s">
        <v>213</v>
      </c>
      <c r="S10948" s="499"/>
    </row>
    <row r="10949">
      <c r="B10949" s="497"/>
      <c r="H10949" s="500"/>
      <c r="O10949" s="500"/>
      <c r="Q10949" s="498" t="s">
        <v>213</v>
      </c>
      <c r="S10949" s="499"/>
    </row>
    <row r="10950">
      <c r="B10950" s="497"/>
      <c r="H10950" s="500"/>
      <c r="O10950" s="500"/>
      <c r="Q10950" s="498" t="s">
        <v>213</v>
      </c>
      <c r="S10950" s="499"/>
    </row>
    <row r="10951">
      <c r="B10951" s="497"/>
      <c r="H10951" s="500"/>
      <c r="O10951" s="500"/>
      <c r="Q10951" s="498" t="s">
        <v>213</v>
      </c>
      <c r="S10951" s="499"/>
    </row>
    <row r="10952">
      <c r="B10952" s="497"/>
      <c r="H10952" s="500"/>
      <c r="O10952" s="500"/>
      <c r="Q10952" s="498" t="s">
        <v>213</v>
      </c>
      <c r="S10952" s="499"/>
    </row>
    <row r="10953">
      <c r="B10953" s="497"/>
      <c r="H10953" s="500"/>
      <c r="O10953" s="500"/>
      <c r="Q10953" s="498" t="s">
        <v>213</v>
      </c>
      <c r="S10953" s="499"/>
    </row>
    <row r="10954">
      <c r="B10954" s="497"/>
      <c r="H10954" s="500"/>
      <c r="O10954" s="500"/>
      <c r="Q10954" s="498" t="s">
        <v>213</v>
      </c>
      <c r="S10954" s="499"/>
    </row>
    <row r="10955">
      <c r="B10955" s="497"/>
      <c r="H10955" s="500"/>
      <c r="O10955" s="500"/>
      <c r="Q10955" s="498" t="s">
        <v>213</v>
      </c>
      <c r="S10955" s="499"/>
    </row>
    <row r="10956">
      <c r="B10956" s="497"/>
      <c r="H10956" s="500"/>
      <c r="O10956" s="500"/>
      <c r="Q10956" s="498" t="s">
        <v>213</v>
      </c>
      <c r="S10956" s="499"/>
    </row>
    <row r="10957">
      <c r="B10957" s="497"/>
      <c r="H10957" s="500"/>
      <c r="O10957" s="500"/>
      <c r="Q10957" s="498" t="s">
        <v>213</v>
      </c>
      <c r="S10957" s="499"/>
    </row>
    <row r="10958">
      <c r="B10958" s="497"/>
      <c r="H10958" s="500"/>
      <c r="O10958" s="500"/>
      <c r="Q10958" s="498" t="s">
        <v>213</v>
      </c>
      <c r="S10958" s="499"/>
    </row>
    <row r="10959">
      <c r="B10959" s="497"/>
      <c r="H10959" s="500"/>
      <c r="O10959" s="500"/>
      <c r="Q10959" s="498" t="s">
        <v>213</v>
      </c>
      <c r="S10959" s="499"/>
    </row>
    <row r="10960">
      <c r="B10960" s="497"/>
      <c r="H10960" s="500"/>
      <c r="O10960" s="500"/>
      <c r="Q10960" s="498" t="s">
        <v>213</v>
      </c>
      <c r="S10960" s="499"/>
    </row>
    <row r="10961">
      <c r="B10961" s="497"/>
      <c r="H10961" s="500"/>
      <c r="O10961" s="500"/>
      <c r="Q10961" s="498" t="s">
        <v>213</v>
      </c>
      <c r="S10961" s="499"/>
    </row>
    <row r="10962">
      <c r="B10962" s="497"/>
      <c r="H10962" s="500"/>
      <c r="O10962" s="500"/>
      <c r="Q10962" s="498" t="s">
        <v>213</v>
      </c>
      <c r="S10962" s="499"/>
    </row>
    <row r="10963">
      <c r="B10963" s="497"/>
      <c r="H10963" s="500"/>
      <c r="O10963" s="500"/>
      <c r="Q10963" s="498" t="s">
        <v>213</v>
      </c>
      <c r="S10963" s="499"/>
    </row>
    <row r="10964">
      <c r="B10964" s="497"/>
      <c r="H10964" s="500"/>
      <c r="O10964" s="500"/>
      <c r="Q10964" s="498" t="s">
        <v>213</v>
      </c>
      <c r="S10964" s="499"/>
    </row>
    <row r="10965">
      <c r="B10965" s="497"/>
      <c r="H10965" s="500"/>
      <c r="O10965" s="500"/>
      <c r="Q10965" s="498" t="s">
        <v>213</v>
      </c>
      <c r="S10965" s="499"/>
    </row>
    <row r="10966">
      <c r="B10966" s="497"/>
      <c r="H10966" s="500"/>
      <c r="O10966" s="500"/>
      <c r="Q10966" s="498" t="s">
        <v>213</v>
      </c>
      <c r="S10966" s="499"/>
    </row>
    <row r="10967">
      <c r="B10967" s="497"/>
      <c r="H10967" s="500"/>
      <c r="O10967" s="500"/>
      <c r="Q10967" s="498" t="s">
        <v>213</v>
      </c>
      <c r="S10967" s="499"/>
    </row>
    <row r="10968">
      <c r="B10968" s="497"/>
      <c r="H10968" s="500"/>
      <c r="O10968" s="500"/>
      <c r="Q10968" s="498" t="s">
        <v>213</v>
      </c>
      <c r="S10968" s="499"/>
    </row>
    <row r="10969">
      <c r="B10969" s="497"/>
      <c r="H10969" s="500"/>
      <c r="O10969" s="500"/>
      <c r="Q10969" s="498" t="s">
        <v>213</v>
      </c>
      <c r="S10969" s="499"/>
    </row>
    <row r="10970">
      <c r="B10970" s="497"/>
      <c r="H10970" s="500"/>
      <c r="O10970" s="500"/>
      <c r="Q10970" s="498" t="s">
        <v>213</v>
      </c>
      <c r="S10970" s="499"/>
    </row>
    <row r="10971">
      <c r="B10971" s="497"/>
      <c r="H10971" s="500"/>
      <c r="O10971" s="500"/>
      <c r="Q10971" s="498" t="s">
        <v>213</v>
      </c>
      <c r="S10971" s="499"/>
    </row>
    <row r="10972">
      <c r="B10972" s="497"/>
      <c r="H10972" s="500"/>
      <c r="O10972" s="500"/>
      <c r="Q10972" s="498" t="s">
        <v>213</v>
      </c>
      <c r="S10972" s="499"/>
    </row>
    <row r="10973">
      <c r="B10973" s="497"/>
      <c r="H10973" s="500"/>
      <c r="O10973" s="500"/>
      <c r="Q10973" s="498" t="s">
        <v>213</v>
      </c>
      <c r="S10973" s="499"/>
    </row>
    <row r="10974">
      <c r="B10974" s="497"/>
      <c r="H10974" s="500"/>
      <c r="O10974" s="500"/>
      <c r="Q10974" s="498" t="s">
        <v>213</v>
      </c>
      <c r="S10974" s="499"/>
    </row>
    <row r="10975">
      <c r="B10975" s="497"/>
      <c r="H10975" s="500"/>
      <c r="O10975" s="500"/>
      <c r="Q10975" s="498" t="s">
        <v>213</v>
      </c>
      <c r="S10975" s="499"/>
    </row>
    <row r="10976">
      <c r="B10976" s="497"/>
      <c r="H10976" s="500"/>
      <c r="O10976" s="500"/>
      <c r="Q10976" s="498" t="s">
        <v>213</v>
      </c>
      <c r="S10976" s="499"/>
    </row>
    <row r="10977">
      <c r="B10977" s="497"/>
      <c r="H10977" s="500"/>
      <c r="O10977" s="500"/>
      <c r="Q10977" s="498" t="s">
        <v>213</v>
      </c>
      <c r="S10977" s="499"/>
    </row>
    <row r="10978">
      <c r="B10978" s="497"/>
      <c r="H10978" s="500"/>
      <c r="O10978" s="500"/>
      <c r="Q10978" s="498" t="s">
        <v>213</v>
      </c>
      <c r="S10978" s="499"/>
    </row>
    <row r="10979">
      <c r="B10979" s="497"/>
      <c r="H10979" s="500"/>
      <c r="O10979" s="500"/>
      <c r="Q10979" s="498" t="s">
        <v>213</v>
      </c>
      <c r="S10979" s="499"/>
    </row>
    <row r="10980">
      <c r="B10980" s="497"/>
      <c r="H10980" s="500"/>
      <c r="O10980" s="500"/>
      <c r="Q10980" s="498" t="s">
        <v>213</v>
      </c>
      <c r="S10980" s="499"/>
    </row>
    <row r="10981">
      <c r="B10981" s="497"/>
      <c r="H10981" s="500"/>
      <c r="O10981" s="500"/>
      <c r="Q10981" s="498" t="s">
        <v>213</v>
      </c>
      <c r="S10981" s="499"/>
    </row>
    <row r="10982">
      <c r="B10982" s="497"/>
      <c r="H10982" s="500"/>
      <c r="O10982" s="500"/>
      <c r="Q10982" s="498" t="s">
        <v>213</v>
      </c>
      <c r="S10982" s="499"/>
    </row>
    <row r="10983">
      <c r="B10983" s="497"/>
      <c r="H10983" s="500"/>
      <c r="O10983" s="500"/>
      <c r="Q10983" s="498" t="s">
        <v>213</v>
      </c>
      <c r="S10983" s="499"/>
    </row>
    <row r="10984">
      <c r="B10984" s="497"/>
      <c r="H10984" s="500"/>
      <c r="O10984" s="500"/>
      <c r="Q10984" s="498" t="s">
        <v>213</v>
      </c>
      <c r="S10984" s="499"/>
    </row>
    <row r="10985">
      <c r="B10985" s="497"/>
      <c r="H10985" s="500"/>
      <c r="O10985" s="500"/>
      <c r="Q10985" s="498" t="s">
        <v>213</v>
      </c>
      <c r="S10985" s="499"/>
    </row>
    <row r="10986">
      <c r="B10986" s="497"/>
      <c r="H10986" s="500"/>
      <c r="O10986" s="500"/>
      <c r="Q10986" s="498" t="s">
        <v>213</v>
      </c>
      <c r="S10986" s="499"/>
    </row>
    <row r="10987">
      <c r="B10987" s="497"/>
      <c r="H10987" s="500"/>
      <c r="O10987" s="500"/>
      <c r="Q10987" s="498" t="s">
        <v>213</v>
      </c>
      <c r="S10987" s="499"/>
    </row>
    <row r="10988">
      <c r="B10988" s="497"/>
      <c r="H10988" s="500"/>
      <c r="O10988" s="500"/>
      <c r="Q10988" s="498" t="s">
        <v>213</v>
      </c>
      <c r="S10988" s="499"/>
    </row>
    <row r="10989">
      <c r="B10989" s="497"/>
      <c r="H10989" s="500"/>
      <c r="O10989" s="500"/>
      <c r="Q10989" s="498" t="s">
        <v>213</v>
      </c>
      <c r="S10989" s="499"/>
    </row>
    <row r="10990">
      <c r="B10990" s="497"/>
      <c r="H10990" s="500"/>
      <c r="O10990" s="500"/>
      <c r="Q10990" s="498" t="s">
        <v>213</v>
      </c>
      <c r="S10990" s="499"/>
    </row>
    <row r="10991">
      <c r="B10991" s="497"/>
      <c r="H10991" s="500"/>
      <c r="O10991" s="500"/>
      <c r="Q10991" s="498" t="s">
        <v>213</v>
      </c>
      <c r="S10991" s="499"/>
    </row>
    <row r="10992">
      <c r="B10992" s="497"/>
      <c r="H10992" s="500"/>
      <c r="O10992" s="500"/>
      <c r="Q10992" s="498" t="s">
        <v>213</v>
      </c>
      <c r="S10992" s="499"/>
    </row>
    <row r="10993">
      <c r="B10993" s="497"/>
      <c r="H10993" s="500"/>
      <c r="O10993" s="500"/>
      <c r="Q10993" s="498" t="s">
        <v>213</v>
      </c>
      <c r="S10993" s="499"/>
    </row>
    <row r="10994">
      <c r="B10994" s="497"/>
      <c r="H10994" s="500"/>
      <c r="O10994" s="500"/>
      <c r="Q10994" s="498" t="s">
        <v>213</v>
      </c>
      <c r="S10994" s="499"/>
    </row>
    <row r="10995">
      <c r="B10995" s="497"/>
      <c r="H10995" s="500"/>
      <c r="O10995" s="500"/>
      <c r="Q10995" s="498" t="s">
        <v>213</v>
      </c>
      <c r="S10995" s="499"/>
    </row>
    <row r="10996">
      <c r="B10996" s="497"/>
      <c r="H10996" s="500"/>
      <c r="O10996" s="500"/>
      <c r="Q10996" s="498" t="s">
        <v>213</v>
      </c>
      <c r="S10996" s="499"/>
    </row>
    <row r="10997">
      <c r="B10997" s="497"/>
      <c r="H10997" s="500"/>
      <c r="O10997" s="500"/>
      <c r="Q10997" s="498" t="s">
        <v>213</v>
      </c>
      <c r="S10997" s="499"/>
    </row>
    <row r="10998">
      <c r="B10998" s="497"/>
      <c r="H10998" s="500"/>
      <c r="O10998" s="500"/>
      <c r="Q10998" s="498" t="s">
        <v>213</v>
      </c>
      <c r="S10998" s="499"/>
    </row>
    <row r="10999">
      <c r="B10999" s="497"/>
      <c r="H10999" s="500"/>
      <c r="O10999" s="500"/>
      <c r="Q10999" s="498" t="s">
        <v>213</v>
      </c>
      <c r="S10999" s="499"/>
    </row>
    <row r="11000">
      <c r="B11000" s="497"/>
      <c r="H11000" s="500"/>
      <c r="O11000" s="500"/>
      <c r="Q11000" s="498" t="s">
        <v>213</v>
      </c>
      <c r="S11000" s="499"/>
    </row>
    <row r="11001">
      <c r="B11001" s="497"/>
      <c r="H11001" s="500"/>
      <c r="O11001" s="500"/>
      <c r="Q11001" s="498" t="s">
        <v>213</v>
      </c>
      <c r="S11001" s="499"/>
    </row>
    <row r="11002">
      <c r="B11002" s="497"/>
      <c r="H11002" s="500"/>
      <c r="O11002" s="500"/>
      <c r="Q11002" s="498" t="s">
        <v>213</v>
      </c>
      <c r="S11002" s="499"/>
    </row>
    <row r="11003">
      <c r="B11003" s="497"/>
      <c r="H11003" s="500"/>
      <c r="O11003" s="500"/>
      <c r="Q11003" s="498" t="s">
        <v>213</v>
      </c>
      <c r="S11003" s="499"/>
    </row>
    <row r="11004">
      <c r="B11004" s="497"/>
      <c r="H11004" s="500"/>
      <c r="O11004" s="500"/>
      <c r="Q11004" s="498" t="s">
        <v>213</v>
      </c>
      <c r="S11004" s="499"/>
    </row>
    <row r="11005">
      <c r="B11005" s="497"/>
      <c r="H11005" s="500"/>
      <c r="O11005" s="500"/>
      <c r="Q11005" s="498" t="s">
        <v>213</v>
      </c>
      <c r="S11005" s="499"/>
    </row>
    <row r="11006">
      <c r="B11006" s="497"/>
      <c r="H11006" s="500"/>
      <c r="O11006" s="500"/>
      <c r="Q11006" s="498" t="s">
        <v>213</v>
      </c>
      <c r="S11006" s="499"/>
    </row>
    <row r="11007">
      <c r="B11007" s="497"/>
      <c r="H11007" s="500"/>
      <c r="O11007" s="500"/>
      <c r="Q11007" s="498" t="s">
        <v>213</v>
      </c>
      <c r="S11007" s="499"/>
    </row>
    <row r="11008">
      <c r="B11008" s="497"/>
      <c r="H11008" s="500"/>
      <c r="O11008" s="500"/>
      <c r="Q11008" s="498" t="s">
        <v>213</v>
      </c>
      <c r="S11008" s="499"/>
    </row>
    <row r="11009">
      <c r="B11009" s="497"/>
      <c r="H11009" s="500"/>
      <c r="O11009" s="500"/>
      <c r="Q11009" s="498" t="s">
        <v>213</v>
      </c>
      <c r="S11009" s="499"/>
    </row>
    <row r="11010">
      <c r="B11010" s="497"/>
      <c r="H11010" s="500"/>
      <c r="O11010" s="500"/>
      <c r="Q11010" s="498" t="s">
        <v>213</v>
      </c>
      <c r="S11010" s="499"/>
    </row>
    <row r="11011">
      <c r="B11011" s="497"/>
      <c r="H11011" s="500"/>
      <c r="O11011" s="500"/>
      <c r="Q11011" s="498" t="s">
        <v>213</v>
      </c>
      <c r="S11011" s="499"/>
    </row>
    <row r="11012">
      <c r="B11012" s="497"/>
      <c r="H11012" s="500"/>
      <c r="O11012" s="500"/>
      <c r="Q11012" s="498" t="s">
        <v>213</v>
      </c>
      <c r="S11012" s="499"/>
    </row>
    <row r="11013">
      <c r="B11013" s="497"/>
      <c r="H11013" s="500"/>
      <c r="O11013" s="500"/>
      <c r="Q11013" s="498" t="s">
        <v>213</v>
      </c>
      <c r="S11013" s="499"/>
    </row>
    <row r="11014">
      <c r="B11014" s="497"/>
      <c r="H11014" s="500"/>
      <c r="O11014" s="500"/>
      <c r="Q11014" s="498" t="s">
        <v>213</v>
      </c>
      <c r="S11014" s="499"/>
    </row>
    <row r="11015">
      <c r="B11015" s="497"/>
      <c r="H11015" s="500"/>
      <c r="O11015" s="500"/>
      <c r="Q11015" s="498" t="s">
        <v>213</v>
      </c>
      <c r="S11015" s="499"/>
    </row>
    <row r="11016">
      <c r="B11016" s="497"/>
      <c r="H11016" s="500"/>
      <c r="O11016" s="500"/>
      <c r="Q11016" s="498" t="s">
        <v>213</v>
      </c>
      <c r="S11016" s="499"/>
    </row>
    <row r="11017">
      <c r="B11017" s="497"/>
      <c r="H11017" s="500"/>
      <c r="O11017" s="500"/>
      <c r="Q11017" s="498" t="s">
        <v>213</v>
      </c>
      <c r="S11017" s="499"/>
    </row>
    <row r="11018">
      <c r="B11018" s="497"/>
      <c r="H11018" s="500"/>
      <c r="O11018" s="500"/>
      <c r="Q11018" s="498" t="s">
        <v>213</v>
      </c>
      <c r="S11018" s="499"/>
    </row>
    <row r="11019">
      <c r="B11019" s="497"/>
      <c r="H11019" s="500"/>
      <c r="O11019" s="500"/>
      <c r="Q11019" s="498" t="s">
        <v>213</v>
      </c>
      <c r="S11019" s="499"/>
    </row>
    <row r="11020">
      <c r="B11020" s="497"/>
      <c r="H11020" s="500"/>
      <c r="O11020" s="500"/>
      <c r="Q11020" s="498" t="s">
        <v>213</v>
      </c>
      <c r="S11020" s="499"/>
    </row>
    <row r="11021">
      <c r="B11021" s="497"/>
      <c r="H11021" s="500"/>
      <c r="O11021" s="500"/>
      <c r="Q11021" s="498" t="s">
        <v>213</v>
      </c>
      <c r="S11021" s="499"/>
    </row>
    <row r="11022">
      <c r="B11022" s="497"/>
      <c r="H11022" s="500"/>
      <c r="O11022" s="500"/>
      <c r="Q11022" s="498" t="s">
        <v>213</v>
      </c>
      <c r="S11022" s="499"/>
    </row>
    <row r="11023">
      <c r="B11023" s="497"/>
      <c r="H11023" s="500"/>
      <c r="O11023" s="500"/>
      <c r="Q11023" s="498" t="s">
        <v>213</v>
      </c>
      <c r="S11023" s="499"/>
    </row>
    <row r="11024">
      <c r="B11024" s="497"/>
      <c r="H11024" s="500"/>
      <c r="O11024" s="500"/>
      <c r="Q11024" s="498" t="s">
        <v>213</v>
      </c>
      <c r="S11024" s="499"/>
    </row>
    <row r="11025">
      <c r="B11025" s="497"/>
      <c r="H11025" s="500"/>
      <c r="O11025" s="500"/>
      <c r="Q11025" s="498" t="s">
        <v>213</v>
      </c>
      <c r="S11025" s="499"/>
    </row>
    <row r="11026">
      <c r="B11026" s="497"/>
      <c r="H11026" s="500"/>
      <c r="O11026" s="500"/>
      <c r="Q11026" s="498" t="s">
        <v>213</v>
      </c>
      <c r="S11026" s="499"/>
    </row>
    <row r="11027">
      <c r="B11027" s="497"/>
      <c r="H11027" s="500"/>
      <c r="O11027" s="500"/>
      <c r="Q11027" s="498" t="s">
        <v>213</v>
      </c>
      <c r="S11027" s="499"/>
    </row>
    <row r="11028">
      <c r="B11028" s="497"/>
      <c r="H11028" s="500"/>
      <c r="O11028" s="500"/>
      <c r="Q11028" s="498" t="s">
        <v>213</v>
      </c>
      <c r="S11028" s="499"/>
    </row>
    <row r="11029">
      <c r="B11029" s="497"/>
      <c r="H11029" s="500"/>
      <c r="O11029" s="500"/>
      <c r="Q11029" s="498" t="s">
        <v>213</v>
      </c>
      <c r="S11029" s="499"/>
    </row>
    <row r="11030">
      <c r="B11030" s="497"/>
      <c r="H11030" s="500"/>
      <c r="O11030" s="500"/>
      <c r="Q11030" s="498" t="s">
        <v>213</v>
      </c>
      <c r="S11030" s="499"/>
    </row>
    <row r="11031">
      <c r="B11031" s="497"/>
      <c r="H11031" s="500"/>
      <c r="O11031" s="500"/>
      <c r="Q11031" s="498" t="s">
        <v>213</v>
      </c>
      <c r="S11031" s="499"/>
    </row>
    <row r="11032">
      <c r="B11032" s="497"/>
      <c r="H11032" s="500"/>
      <c r="O11032" s="500"/>
      <c r="Q11032" s="498" t="s">
        <v>213</v>
      </c>
      <c r="S11032" s="499"/>
    </row>
    <row r="11033">
      <c r="B11033" s="497"/>
      <c r="H11033" s="500"/>
      <c r="O11033" s="500"/>
      <c r="Q11033" s="498" t="s">
        <v>213</v>
      </c>
      <c r="S11033" s="499"/>
    </row>
    <row r="11034">
      <c r="B11034" s="497"/>
      <c r="H11034" s="500"/>
      <c r="O11034" s="500"/>
      <c r="Q11034" s="498" t="s">
        <v>213</v>
      </c>
      <c r="S11034" s="499"/>
    </row>
    <row r="11035">
      <c r="B11035" s="497"/>
      <c r="H11035" s="500"/>
      <c r="O11035" s="500"/>
      <c r="Q11035" s="498" t="s">
        <v>213</v>
      </c>
      <c r="S11035" s="499"/>
    </row>
    <row r="11036">
      <c r="B11036" s="497"/>
      <c r="H11036" s="500"/>
      <c r="O11036" s="500"/>
      <c r="Q11036" s="498" t="s">
        <v>213</v>
      </c>
      <c r="S11036" s="499"/>
    </row>
    <row r="11037">
      <c r="B11037" s="497"/>
      <c r="H11037" s="500"/>
      <c r="O11037" s="500"/>
      <c r="Q11037" s="498" t="s">
        <v>213</v>
      </c>
      <c r="S11037" s="499"/>
    </row>
    <row r="11038">
      <c r="B11038" s="497"/>
      <c r="H11038" s="500"/>
      <c r="O11038" s="500"/>
      <c r="Q11038" s="498" t="s">
        <v>213</v>
      </c>
      <c r="S11038" s="499"/>
    </row>
    <row r="11039">
      <c r="B11039" s="497"/>
      <c r="H11039" s="500"/>
      <c r="O11039" s="500"/>
      <c r="Q11039" s="498" t="s">
        <v>213</v>
      </c>
      <c r="S11039" s="499"/>
    </row>
    <row r="11040">
      <c r="B11040" s="497"/>
      <c r="H11040" s="500"/>
      <c r="O11040" s="500"/>
      <c r="Q11040" s="498" t="s">
        <v>213</v>
      </c>
      <c r="S11040" s="499"/>
    </row>
    <row r="11041">
      <c r="B11041" s="497"/>
      <c r="H11041" s="500"/>
      <c r="O11041" s="500"/>
      <c r="Q11041" s="498" t="s">
        <v>213</v>
      </c>
      <c r="S11041" s="499"/>
    </row>
    <row r="11042">
      <c r="B11042" s="497"/>
      <c r="H11042" s="500"/>
      <c r="O11042" s="500"/>
      <c r="Q11042" s="498" t="s">
        <v>213</v>
      </c>
      <c r="S11042" s="499"/>
    </row>
    <row r="11043">
      <c r="B11043" s="497"/>
      <c r="H11043" s="500"/>
      <c r="O11043" s="500"/>
      <c r="Q11043" s="498" t="s">
        <v>213</v>
      </c>
      <c r="S11043" s="499"/>
    </row>
    <row r="11044">
      <c r="B11044" s="497"/>
      <c r="H11044" s="500"/>
      <c r="O11044" s="500"/>
      <c r="Q11044" s="498" t="s">
        <v>213</v>
      </c>
      <c r="S11044" s="499"/>
    </row>
    <row r="11045">
      <c r="B11045" s="497"/>
      <c r="H11045" s="500"/>
      <c r="O11045" s="500"/>
      <c r="Q11045" s="498" t="s">
        <v>213</v>
      </c>
      <c r="S11045" s="499"/>
    </row>
    <row r="11046">
      <c r="B11046" s="497"/>
      <c r="H11046" s="500"/>
      <c r="O11046" s="500"/>
      <c r="Q11046" s="498" t="s">
        <v>213</v>
      </c>
      <c r="S11046" s="499"/>
    </row>
    <row r="11047">
      <c r="B11047" s="497"/>
      <c r="H11047" s="500"/>
      <c r="O11047" s="500"/>
      <c r="Q11047" s="498" t="s">
        <v>213</v>
      </c>
      <c r="S11047" s="499"/>
    </row>
    <row r="11048">
      <c r="B11048" s="497"/>
      <c r="H11048" s="500"/>
      <c r="O11048" s="500"/>
      <c r="Q11048" s="498" t="s">
        <v>213</v>
      </c>
      <c r="S11048" s="499"/>
    </row>
    <row r="11049">
      <c r="B11049" s="497"/>
      <c r="H11049" s="500"/>
      <c r="O11049" s="500"/>
      <c r="Q11049" s="498" t="s">
        <v>213</v>
      </c>
      <c r="S11049" s="499"/>
    </row>
    <row r="11050">
      <c r="B11050" s="497"/>
      <c r="H11050" s="500"/>
      <c r="O11050" s="500"/>
      <c r="Q11050" s="498" t="s">
        <v>213</v>
      </c>
      <c r="S11050" s="499"/>
    </row>
    <row r="11051">
      <c r="B11051" s="497"/>
      <c r="H11051" s="500"/>
      <c r="O11051" s="500"/>
      <c r="Q11051" s="498" t="s">
        <v>213</v>
      </c>
      <c r="S11051" s="499"/>
    </row>
    <row r="11052">
      <c r="B11052" s="497"/>
      <c r="H11052" s="500"/>
      <c r="O11052" s="500"/>
      <c r="Q11052" s="498" t="s">
        <v>213</v>
      </c>
      <c r="S11052" s="499"/>
    </row>
    <row r="11053">
      <c r="B11053" s="497"/>
      <c r="H11053" s="500"/>
      <c r="O11053" s="500"/>
      <c r="Q11053" s="498" t="s">
        <v>213</v>
      </c>
      <c r="S11053" s="499"/>
    </row>
    <row r="11054">
      <c r="B11054" s="497"/>
      <c r="H11054" s="500"/>
      <c r="O11054" s="500"/>
      <c r="Q11054" s="498" t="s">
        <v>213</v>
      </c>
      <c r="S11054" s="499"/>
    </row>
    <row r="11055">
      <c r="B11055" s="497"/>
      <c r="H11055" s="500"/>
      <c r="O11055" s="500"/>
      <c r="Q11055" s="498" t="s">
        <v>213</v>
      </c>
      <c r="S11055" s="499"/>
    </row>
    <row r="11056">
      <c r="B11056" s="497"/>
      <c r="H11056" s="500"/>
      <c r="O11056" s="500"/>
      <c r="Q11056" s="498" t="s">
        <v>213</v>
      </c>
      <c r="S11056" s="499"/>
    </row>
    <row r="11057">
      <c r="B11057" s="497"/>
      <c r="H11057" s="500"/>
      <c r="O11057" s="500"/>
      <c r="Q11057" s="498" t="s">
        <v>213</v>
      </c>
      <c r="S11057" s="499"/>
    </row>
    <row r="11058">
      <c r="B11058" s="497"/>
      <c r="H11058" s="500"/>
      <c r="O11058" s="500"/>
      <c r="Q11058" s="498" t="s">
        <v>213</v>
      </c>
      <c r="S11058" s="499"/>
    </row>
    <row r="11059">
      <c r="B11059" s="497"/>
      <c r="H11059" s="500"/>
      <c r="O11059" s="500"/>
      <c r="Q11059" s="498" t="s">
        <v>213</v>
      </c>
      <c r="S11059" s="499"/>
    </row>
    <row r="11060">
      <c r="B11060" s="497"/>
      <c r="H11060" s="500"/>
      <c r="O11060" s="500"/>
      <c r="Q11060" s="498" t="s">
        <v>213</v>
      </c>
      <c r="S11060" s="499"/>
    </row>
    <row r="11061">
      <c r="B11061" s="497"/>
      <c r="H11061" s="500"/>
      <c r="O11061" s="500"/>
      <c r="Q11061" s="498" t="s">
        <v>213</v>
      </c>
      <c r="S11061" s="499"/>
    </row>
    <row r="11062">
      <c r="B11062" s="497"/>
      <c r="H11062" s="500"/>
      <c r="O11062" s="500"/>
      <c r="Q11062" s="498" t="s">
        <v>213</v>
      </c>
      <c r="S11062" s="499"/>
    </row>
    <row r="11063">
      <c r="B11063" s="497"/>
      <c r="H11063" s="500"/>
      <c r="O11063" s="500"/>
      <c r="Q11063" s="498" t="s">
        <v>213</v>
      </c>
      <c r="S11063" s="499"/>
    </row>
    <row r="11064">
      <c r="B11064" s="497"/>
      <c r="H11064" s="500"/>
      <c r="O11064" s="500"/>
      <c r="Q11064" s="498" t="s">
        <v>213</v>
      </c>
      <c r="S11064" s="499"/>
    </row>
    <row r="11065">
      <c r="B11065" s="497"/>
      <c r="H11065" s="500"/>
      <c r="O11065" s="500"/>
      <c r="Q11065" s="498" t="s">
        <v>213</v>
      </c>
      <c r="S11065" s="499"/>
    </row>
    <row r="11066">
      <c r="B11066" s="497"/>
      <c r="H11066" s="500"/>
      <c r="O11066" s="500"/>
      <c r="Q11066" s="498" t="s">
        <v>213</v>
      </c>
      <c r="S11066" s="499"/>
    </row>
    <row r="11067">
      <c r="B11067" s="497"/>
      <c r="H11067" s="500"/>
      <c r="O11067" s="500"/>
      <c r="Q11067" s="498" t="s">
        <v>213</v>
      </c>
      <c r="S11067" s="499"/>
    </row>
    <row r="11068">
      <c r="B11068" s="497"/>
      <c r="H11068" s="500"/>
      <c r="O11068" s="500"/>
      <c r="Q11068" s="498" t="s">
        <v>213</v>
      </c>
      <c r="S11068" s="499"/>
    </row>
    <row r="11069">
      <c r="B11069" s="497"/>
      <c r="H11069" s="500"/>
      <c r="O11069" s="500"/>
      <c r="Q11069" s="498" t="s">
        <v>213</v>
      </c>
      <c r="S11069" s="499"/>
    </row>
    <row r="11070">
      <c r="B11070" s="497"/>
      <c r="H11070" s="500"/>
      <c r="O11070" s="500"/>
      <c r="Q11070" s="498" t="s">
        <v>213</v>
      </c>
      <c r="S11070" s="499"/>
    </row>
    <row r="11071">
      <c r="B11071" s="497"/>
      <c r="H11071" s="500"/>
      <c r="O11071" s="500"/>
      <c r="Q11071" s="498" t="s">
        <v>213</v>
      </c>
      <c r="S11071" s="499"/>
    </row>
    <row r="11072">
      <c r="B11072" s="497"/>
      <c r="H11072" s="500"/>
      <c r="O11072" s="500"/>
      <c r="Q11072" s="498" t="s">
        <v>213</v>
      </c>
      <c r="S11072" s="499"/>
    </row>
    <row r="11073">
      <c r="B11073" s="497"/>
      <c r="H11073" s="500"/>
      <c r="O11073" s="500"/>
      <c r="Q11073" s="498" t="s">
        <v>213</v>
      </c>
      <c r="S11073" s="499"/>
    </row>
    <row r="11074">
      <c r="B11074" s="497"/>
      <c r="H11074" s="500"/>
      <c r="O11074" s="500"/>
      <c r="Q11074" s="498" t="s">
        <v>213</v>
      </c>
      <c r="S11074" s="499"/>
    </row>
    <row r="11075">
      <c r="B11075" s="497"/>
      <c r="H11075" s="500"/>
      <c r="O11075" s="500"/>
      <c r="Q11075" s="498" t="s">
        <v>213</v>
      </c>
      <c r="S11075" s="499"/>
    </row>
    <row r="11076">
      <c r="B11076" s="497"/>
      <c r="H11076" s="500"/>
      <c r="O11076" s="500"/>
      <c r="Q11076" s="498" t="s">
        <v>213</v>
      </c>
      <c r="S11076" s="499"/>
    </row>
    <row r="11077">
      <c r="B11077" s="497"/>
      <c r="H11077" s="500"/>
      <c r="O11077" s="500"/>
      <c r="Q11077" s="498" t="s">
        <v>213</v>
      </c>
      <c r="S11077" s="499"/>
    </row>
    <row r="11078">
      <c r="B11078" s="497"/>
      <c r="H11078" s="500"/>
      <c r="O11078" s="500"/>
      <c r="Q11078" s="498" t="s">
        <v>213</v>
      </c>
      <c r="S11078" s="499"/>
    </row>
    <row r="11079">
      <c r="B11079" s="497"/>
      <c r="H11079" s="500"/>
      <c r="O11079" s="500"/>
      <c r="Q11079" s="498" t="s">
        <v>213</v>
      </c>
      <c r="S11079" s="499"/>
    </row>
    <row r="11080">
      <c r="B11080" s="497"/>
      <c r="H11080" s="500"/>
      <c r="O11080" s="500"/>
      <c r="Q11080" s="498" t="s">
        <v>213</v>
      </c>
      <c r="S11080" s="499"/>
    </row>
    <row r="11081">
      <c r="B11081" s="497"/>
      <c r="H11081" s="500"/>
      <c r="O11081" s="500"/>
      <c r="Q11081" s="498" t="s">
        <v>213</v>
      </c>
      <c r="S11081" s="499"/>
    </row>
    <row r="11082">
      <c r="B11082" s="497"/>
      <c r="H11082" s="500"/>
      <c r="O11082" s="500"/>
      <c r="Q11082" s="498" t="s">
        <v>213</v>
      </c>
      <c r="S11082" s="499"/>
    </row>
    <row r="11083">
      <c r="B11083" s="497"/>
      <c r="H11083" s="500"/>
      <c r="O11083" s="500"/>
      <c r="Q11083" s="498" t="s">
        <v>213</v>
      </c>
      <c r="S11083" s="499"/>
    </row>
    <row r="11084">
      <c r="B11084" s="497"/>
      <c r="H11084" s="500"/>
      <c r="O11084" s="500"/>
      <c r="Q11084" s="498" t="s">
        <v>213</v>
      </c>
      <c r="S11084" s="499"/>
    </row>
    <row r="11085">
      <c r="B11085" s="497"/>
      <c r="H11085" s="500"/>
      <c r="O11085" s="500"/>
      <c r="Q11085" s="498" t="s">
        <v>213</v>
      </c>
      <c r="S11085" s="499"/>
    </row>
    <row r="11086">
      <c r="B11086" s="497"/>
      <c r="H11086" s="500"/>
      <c r="O11086" s="500"/>
      <c r="Q11086" s="498" t="s">
        <v>213</v>
      </c>
      <c r="S11086" s="499"/>
    </row>
    <row r="11087">
      <c r="B11087" s="497"/>
      <c r="H11087" s="500"/>
      <c r="O11087" s="500"/>
      <c r="Q11087" s="498" t="s">
        <v>213</v>
      </c>
      <c r="S11087" s="499"/>
    </row>
    <row r="11088">
      <c r="B11088" s="497"/>
      <c r="H11088" s="500"/>
      <c r="O11088" s="500"/>
      <c r="Q11088" s="498" t="s">
        <v>213</v>
      </c>
      <c r="S11088" s="499"/>
    </row>
    <row r="11089">
      <c r="B11089" s="497"/>
      <c r="H11089" s="500"/>
      <c r="O11089" s="500"/>
      <c r="Q11089" s="498" t="s">
        <v>213</v>
      </c>
      <c r="S11089" s="499"/>
    </row>
    <row r="11090">
      <c r="B11090" s="497"/>
      <c r="H11090" s="500"/>
      <c r="O11090" s="500"/>
      <c r="Q11090" s="498" t="s">
        <v>213</v>
      </c>
      <c r="S11090" s="499"/>
    </row>
    <row r="11091">
      <c r="B11091" s="497"/>
      <c r="H11091" s="500"/>
      <c r="O11091" s="500"/>
      <c r="Q11091" s="498" t="s">
        <v>213</v>
      </c>
      <c r="S11091" s="499"/>
    </row>
    <row r="11092">
      <c r="B11092" s="497"/>
      <c r="H11092" s="500"/>
      <c r="O11092" s="500"/>
      <c r="Q11092" s="498" t="s">
        <v>213</v>
      </c>
      <c r="S11092" s="499"/>
    </row>
    <row r="11093">
      <c r="B11093" s="497"/>
      <c r="H11093" s="500"/>
      <c r="O11093" s="500"/>
      <c r="Q11093" s="498" t="s">
        <v>213</v>
      </c>
      <c r="S11093" s="499"/>
    </row>
    <row r="11094">
      <c r="B11094" s="497"/>
      <c r="H11094" s="500"/>
      <c r="O11094" s="500"/>
      <c r="Q11094" s="498" t="s">
        <v>213</v>
      </c>
      <c r="S11094" s="499"/>
    </row>
    <row r="11095">
      <c r="B11095" s="497"/>
      <c r="H11095" s="500"/>
      <c r="O11095" s="500"/>
      <c r="Q11095" s="498" t="s">
        <v>213</v>
      </c>
      <c r="S11095" s="499"/>
    </row>
    <row r="11096">
      <c r="B11096" s="497"/>
      <c r="H11096" s="500"/>
      <c r="O11096" s="500"/>
      <c r="Q11096" s="498" t="s">
        <v>213</v>
      </c>
      <c r="S11096" s="499"/>
    </row>
    <row r="11097">
      <c r="B11097" s="497"/>
      <c r="H11097" s="500"/>
      <c r="O11097" s="500"/>
      <c r="Q11097" s="498" t="s">
        <v>213</v>
      </c>
      <c r="S11097" s="499"/>
    </row>
    <row r="11098">
      <c r="B11098" s="497"/>
      <c r="H11098" s="500"/>
      <c r="O11098" s="500"/>
      <c r="Q11098" s="498" t="s">
        <v>213</v>
      </c>
      <c r="S11098" s="499"/>
    </row>
    <row r="11099">
      <c r="B11099" s="497"/>
      <c r="H11099" s="500"/>
      <c r="O11099" s="500"/>
      <c r="Q11099" s="498" t="s">
        <v>213</v>
      </c>
      <c r="S11099" s="499"/>
    </row>
    <row r="11100">
      <c r="B11100" s="497"/>
      <c r="H11100" s="500"/>
      <c r="O11100" s="500"/>
      <c r="Q11100" s="498" t="s">
        <v>213</v>
      </c>
      <c r="S11100" s="499"/>
    </row>
    <row r="11101">
      <c r="B11101" s="497"/>
      <c r="H11101" s="500"/>
      <c r="O11101" s="500"/>
      <c r="Q11101" s="498" t="s">
        <v>213</v>
      </c>
      <c r="S11101" s="499"/>
    </row>
    <row r="11102">
      <c r="B11102" s="497"/>
      <c r="H11102" s="500"/>
      <c r="O11102" s="500"/>
      <c r="Q11102" s="498" t="s">
        <v>213</v>
      </c>
      <c r="S11102" s="499"/>
    </row>
    <row r="11103">
      <c r="B11103" s="497"/>
      <c r="H11103" s="500"/>
      <c r="O11103" s="500"/>
      <c r="Q11103" s="498" t="s">
        <v>213</v>
      </c>
      <c r="S11103" s="499"/>
    </row>
    <row r="11104">
      <c r="B11104" s="497"/>
      <c r="H11104" s="500"/>
      <c r="O11104" s="500"/>
      <c r="Q11104" s="498" t="s">
        <v>213</v>
      </c>
      <c r="S11104" s="499"/>
    </row>
    <row r="11105">
      <c r="B11105" s="497"/>
      <c r="H11105" s="500"/>
      <c r="O11105" s="500"/>
      <c r="Q11105" s="498" t="s">
        <v>213</v>
      </c>
      <c r="S11105" s="499"/>
    </row>
    <row r="11106">
      <c r="B11106" s="497"/>
      <c r="H11106" s="500"/>
      <c r="O11106" s="500"/>
      <c r="Q11106" s="498" t="s">
        <v>213</v>
      </c>
      <c r="S11106" s="499"/>
    </row>
    <row r="11107">
      <c r="B11107" s="497"/>
      <c r="H11107" s="500"/>
      <c r="O11107" s="500"/>
      <c r="Q11107" s="498" t="s">
        <v>213</v>
      </c>
      <c r="S11107" s="499"/>
    </row>
    <row r="11108">
      <c r="B11108" s="497"/>
      <c r="H11108" s="500"/>
      <c r="O11108" s="500"/>
      <c r="Q11108" s="498" t="s">
        <v>213</v>
      </c>
      <c r="S11108" s="499"/>
    </row>
    <row r="11109">
      <c r="B11109" s="497"/>
      <c r="H11109" s="500"/>
      <c r="O11109" s="500"/>
      <c r="Q11109" s="498" t="s">
        <v>213</v>
      </c>
      <c r="S11109" s="499"/>
    </row>
    <row r="11110">
      <c r="B11110" s="497"/>
      <c r="H11110" s="500"/>
      <c r="O11110" s="500"/>
      <c r="Q11110" s="498" t="s">
        <v>213</v>
      </c>
      <c r="S11110" s="499"/>
    </row>
    <row r="11111">
      <c r="B11111" s="497"/>
      <c r="H11111" s="500"/>
      <c r="O11111" s="500"/>
      <c r="Q11111" s="498" t="s">
        <v>213</v>
      </c>
      <c r="S11111" s="499"/>
    </row>
    <row r="11112">
      <c r="B11112" s="497"/>
      <c r="H11112" s="500"/>
      <c r="O11112" s="500"/>
      <c r="Q11112" s="498" t="s">
        <v>213</v>
      </c>
      <c r="S11112" s="499"/>
    </row>
    <row r="11113">
      <c r="B11113" s="497"/>
      <c r="H11113" s="500"/>
      <c r="O11113" s="500"/>
      <c r="Q11113" s="498" t="s">
        <v>213</v>
      </c>
      <c r="S11113" s="499"/>
    </row>
    <row r="11114">
      <c r="B11114" s="497"/>
      <c r="H11114" s="500"/>
      <c r="O11114" s="500"/>
      <c r="Q11114" s="498" t="s">
        <v>213</v>
      </c>
      <c r="S11114" s="499"/>
    </row>
    <row r="11115">
      <c r="B11115" s="497"/>
      <c r="H11115" s="500"/>
      <c r="O11115" s="500"/>
      <c r="Q11115" s="498" t="s">
        <v>213</v>
      </c>
      <c r="S11115" s="499"/>
    </row>
    <row r="11116">
      <c r="B11116" s="497"/>
      <c r="H11116" s="500"/>
      <c r="O11116" s="500"/>
      <c r="Q11116" s="498" t="s">
        <v>213</v>
      </c>
      <c r="S11116" s="499"/>
    </row>
    <row r="11117">
      <c r="B11117" s="497"/>
      <c r="H11117" s="500"/>
      <c r="O11117" s="500"/>
      <c r="Q11117" s="498" t="s">
        <v>213</v>
      </c>
      <c r="S11117" s="499"/>
    </row>
    <row r="11118">
      <c r="B11118" s="497"/>
      <c r="H11118" s="500"/>
      <c r="O11118" s="500"/>
      <c r="Q11118" s="498" t="s">
        <v>213</v>
      </c>
      <c r="S11118" s="499"/>
    </row>
    <row r="11119">
      <c r="B11119" s="497"/>
      <c r="H11119" s="500"/>
      <c r="O11119" s="500"/>
      <c r="Q11119" s="498" t="s">
        <v>213</v>
      </c>
      <c r="S11119" s="499"/>
    </row>
    <row r="11120">
      <c r="B11120" s="497"/>
      <c r="H11120" s="500"/>
      <c r="O11120" s="500"/>
      <c r="Q11120" s="498" t="s">
        <v>213</v>
      </c>
      <c r="S11120" s="499"/>
    </row>
    <row r="11121">
      <c r="B11121" s="497"/>
      <c r="H11121" s="500"/>
      <c r="O11121" s="500"/>
      <c r="Q11121" s="498" t="s">
        <v>213</v>
      </c>
      <c r="S11121" s="499"/>
    </row>
    <row r="11122">
      <c r="B11122" s="497"/>
      <c r="H11122" s="500"/>
      <c r="O11122" s="500"/>
      <c r="Q11122" s="498" t="s">
        <v>213</v>
      </c>
      <c r="S11122" s="499"/>
    </row>
    <row r="11123">
      <c r="B11123" s="497"/>
      <c r="H11123" s="500"/>
      <c r="O11123" s="500"/>
      <c r="Q11123" s="498" t="s">
        <v>213</v>
      </c>
      <c r="S11123" s="499"/>
    </row>
    <row r="11124">
      <c r="B11124" s="497"/>
      <c r="H11124" s="500"/>
      <c r="O11124" s="500"/>
      <c r="Q11124" s="498" t="s">
        <v>213</v>
      </c>
      <c r="S11124" s="499"/>
    </row>
    <row r="11125">
      <c r="B11125" s="497"/>
      <c r="H11125" s="500"/>
      <c r="O11125" s="500"/>
      <c r="Q11125" s="498" t="s">
        <v>213</v>
      </c>
      <c r="S11125" s="499"/>
    </row>
    <row r="11126">
      <c r="B11126" s="497"/>
      <c r="H11126" s="500"/>
      <c r="O11126" s="500"/>
      <c r="Q11126" s="498" t="s">
        <v>213</v>
      </c>
      <c r="S11126" s="499"/>
    </row>
    <row r="11127">
      <c r="B11127" s="497"/>
      <c r="H11127" s="500"/>
      <c r="O11127" s="500"/>
      <c r="Q11127" s="498" t="s">
        <v>213</v>
      </c>
      <c r="S11127" s="499"/>
    </row>
    <row r="11128">
      <c r="B11128" s="497"/>
      <c r="H11128" s="500"/>
      <c r="O11128" s="500"/>
      <c r="Q11128" s="498" t="s">
        <v>213</v>
      </c>
      <c r="S11128" s="499"/>
    </row>
    <row r="11129">
      <c r="B11129" s="497"/>
      <c r="H11129" s="500"/>
      <c r="O11129" s="500"/>
      <c r="Q11129" s="498" t="s">
        <v>213</v>
      </c>
      <c r="S11129" s="499"/>
    </row>
    <row r="11130">
      <c r="B11130" s="497"/>
      <c r="H11130" s="500"/>
      <c r="O11130" s="500"/>
      <c r="Q11130" s="498" t="s">
        <v>213</v>
      </c>
      <c r="S11130" s="499"/>
    </row>
    <row r="11131">
      <c r="B11131" s="497"/>
      <c r="H11131" s="500"/>
      <c r="O11131" s="500"/>
      <c r="Q11131" s="498" t="s">
        <v>213</v>
      </c>
      <c r="S11131" s="499"/>
    </row>
    <row r="11132">
      <c r="B11132" s="497"/>
      <c r="H11132" s="500"/>
      <c r="O11132" s="500"/>
      <c r="Q11132" s="498" t="s">
        <v>213</v>
      </c>
      <c r="S11132" s="499"/>
    </row>
    <row r="11133">
      <c r="B11133" s="497"/>
      <c r="H11133" s="500"/>
      <c r="O11133" s="500"/>
      <c r="Q11133" s="498" t="s">
        <v>213</v>
      </c>
      <c r="S11133" s="499"/>
    </row>
    <row r="11134">
      <c r="B11134" s="497"/>
      <c r="H11134" s="500"/>
      <c r="O11134" s="500"/>
      <c r="Q11134" s="498" t="s">
        <v>213</v>
      </c>
      <c r="S11134" s="499"/>
    </row>
    <row r="11135">
      <c r="B11135" s="497"/>
      <c r="H11135" s="500"/>
      <c r="O11135" s="500"/>
      <c r="Q11135" s="498" t="s">
        <v>213</v>
      </c>
      <c r="S11135" s="499"/>
    </row>
    <row r="11136">
      <c r="B11136" s="497"/>
      <c r="H11136" s="500"/>
      <c r="O11136" s="500"/>
      <c r="Q11136" s="498" t="s">
        <v>213</v>
      </c>
      <c r="S11136" s="499"/>
    </row>
    <row r="11137">
      <c r="B11137" s="497"/>
      <c r="H11137" s="500"/>
      <c r="O11137" s="500"/>
      <c r="Q11137" s="498" t="s">
        <v>213</v>
      </c>
      <c r="S11137" s="499"/>
    </row>
    <row r="11138">
      <c r="B11138" s="497"/>
      <c r="H11138" s="500"/>
      <c r="O11138" s="500"/>
      <c r="Q11138" s="498" t="s">
        <v>213</v>
      </c>
      <c r="S11138" s="499"/>
    </row>
    <row r="11139">
      <c r="B11139" s="497"/>
      <c r="H11139" s="500"/>
      <c r="O11139" s="500"/>
      <c r="Q11139" s="498" t="s">
        <v>213</v>
      </c>
      <c r="S11139" s="499"/>
    </row>
    <row r="11140">
      <c r="B11140" s="497"/>
      <c r="H11140" s="500"/>
      <c r="O11140" s="500"/>
      <c r="Q11140" s="498" t="s">
        <v>213</v>
      </c>
      <c r="S11140" s="499"/>
    </row>
    <row r="11141">
      <c r="B11141" s="497"/>
      <c r="H11141" s="500"/>
      <c r="O11141" s="500"/>
      <c r="Q11141" s="498" t="s">
        <v>213</v>
      </c>
      <c r="S11141" s="499"/>
    </row>
    <row r="11142">
      <c r="B11142" s="497"/>
      <c r="H11142" s="500"/>
      <c r="O11142" s="500"/>
      <c r="Q11142" s="498" t="s">
        <v>213</v>
      </c>
      <c r="S11142" s="499"/>
    </row>
    <row r="11143">
      <c r="B11143" s="497"/>
      <c r="H11143" s="500"/>
      <c r="O11143" s="500"/>
      <c r="Q11143" s="498" t="s">
        <v>213</v>
      </c>
      <c r="S11143" s="499"/>
    </row>
    <row r="11144">
      <c r="B11144" s="497"/>
      <c r="H11144" s="500"/>
      <c r="O11144" s="500"/>
      <c r="Q11144" s="498" t="s">
        <v>213</v>
      </c>
      <c r="S11144" s="499"/>
    </row>
    <row r="11145">
      <c r="B11145" s="497"/>
      <c r="H11145" s="500"/>
      <c r="O11145" s="500"/>
      <c r="Q11145" s="498" t="s">
        <v>213</v>
      </c>
      <c r="S11145" s="499"/>
    </row>
    <row r="11146">
      <c r="B11146" s="497"/>
      <c r="H11146" s="500"/>
      <c r="O11146" s="500"/>
      <c r="Q11146" s="498" t="s">
        <v>213</v>
      </c>
      <c r="S11146" s="499"/>
    </row>
    <row r="11147">
      <c r="B11147" s="497"/>
      <c r="H11147" s="500"/>
      <c r="O11147" s="500"/>
      <c r="Q11147" s="498" t="s">
        <v>213</v>
      </c>
      <c r="S11147" s="499"/>
    </row>
    <row r="11148">
      <c r="B11148" s="497"/>
      <c r="H11148" s="500"/>
      <c r="O11148" s="500"/>
      <c r="Q11148" s="498" t="s">
        <v>213</v>
      </c>
      <c r="S11148" s="499"/>
    </row>
    <row r="11149">
      <c r="B11149" s="497"/>
      <c r="H11149" s="500"/>
      <c r="O11149" s="500"/>
      <c r="Q11149" s="498" t="s">
        <v>213</v>
      </c>
      <c r="S11149" s="499"/>
    </row>
    <row r="11150">
      <c r="B11150" s="497"/>
      <c r="H11150" s="500"/>
      <c r="O11150" s="500"/>
      <c r="Q11150" s="498" t="s">
        <v>213</v>
      </c>
      <c r="S11150" s="499"/>
    </row>
    <row r="11151">
      <c r="B11151" s="497"/>
      <c r="H11151" s="500"/>
      <c r="O11151" s="500"/>
      <c r="Q11151" s="498" t="s">
        <v>213</v>
      </c>
      <c r="S11151" s="499"/>
    </row>
    <row r="11152">
      <c r="B11152" s="497"/>
      <c r="H11152" s="500"/>
      <c r="O11152" s="500"/>
      <c r="Q11152" s="498" t="s">
        <v>213</v>
      </c>
      <c r="S11152" s="499"/>
    </row>
    <row r="11153">
      <c r="B11153" s="497"/>
      <c r="H11153" s="500"/>
      <c r="O11153" s="500"/>
      <c r="Q11153" s="498" t="s">
        <v>213</v>
      </c>
      <c r="S11153" s="499"/>
    </row>
    <row r="11154">
      <c r="B11154" s="497"/>
      <c r="H11154" s="500"/>
      <c r="O11154" s="500"/>
      <c r="Q11154" s="498" t="s">
        <v>213</v>
      </c>
      <c r="S11154" s="499"/>
    </row>
    <row r="11155">
      <c r="B11155" s="497"/>
      <c r="H11155" s="500"/>
      <c r="O11155" s="500"/>
      <c r="Q11155" s="498" t="s">
        <v>213</v>
      </c>
      <c r="S11155" s="499"/>
    </row>
    <row r="11156">
      <c r="B11156" s="497"/>
      <c r="H11156" s="500"/>
      <c r="O11156" s="500"/>
      <c r="Q11156" s="498" t="s">
        <v>213</v>
      </c>
      <c r="S11156" s="499"/>
    </row>
    <row r="11157">
      <c r="B11157" s="497"/>
      <c r="H11157" s="500"/>
      <c r="O11157" s="500"/>
      <c r="Q11157" s="498" t="s">
        <v>213</v>
      </c>
      <c r="S11157" s="499"/>
    </row>
    <row r="11158">
      <c r="B11158" s="497"/>
      <c r="H11158" s="500"/>
      <c r="O11158" s="500"/>
      <c r="Q11158" s="498" t="s">
        <v>213</v>
      </c>
      <c r="S11158" s="499"/>
    </row>
    <row r="11159">
      <c r="B11159" s="497"/>
      <c r="H11159" s="500"/>
      <c r="O11159" s="500"/>
      <c r="Q11159" s="498" t="s">
        <v>213</v>
      </c>
      <c r="S11159" s="499"/>
    </row>
    <row r="11160">
      <c r="B11160" s="497"/>
      <c r="H11160" s="500"/>
      <c r="O11160" s="500"/>
      <c r="Q11160" s="498" t="s">
        <v>213</v>
      </c>
      <c r="S11160" s="499"/>
    </row>
    <row r="11161">
      <c r="B11161" s="497"/>
      <c r="H11161" s="500"/>
      <c r="O11161" s="500"/>
      <c r="Q11161" s="498" t="s">
        <v>213</v>
      </c>
      <c r="S11161" s="499"/>
    </row>
    <row r="11162">
      <c r="B11162" s="497"/>
      <c r="H11162" s="500"/>
      <c r="O11162" s="500"/>
      <c r="Q11162" s="498" t="s">
        <v>213</v>
      </c>
      <c r="S11162" s="499"/>
    </row>
    <row r="11163">
      <c r="B11163" s="497"/>
      <c r="H11163" s="500"/>
      <c r="O11163" s="500"/>
      <c r="Q11163" s="498" t="s">
        <v>213</v>
      </c>
      <c r="S11163" s="499"/>
    </row>
    <row r="11164">
      <c r="B11164" s="497"/>
      <c r="H11164" s="500"/>
      <c r="O11164" s="500"/>
      <c r="Q11164" s="498" t="s">
        <v>213</v>
      </c>
      <c r="S11164" s="499"/>
    </row>
    <row r="11165">
      <c r="B11165" s="497"/>
      <c r="H11165" s="500"/>
      <c r="O11165" s="500"/>
      <c r="Q11165" s="498" t="s">
        <v>213</v>
      </c>
      <c r="S11165" s="499"/>
    </row>
    <row r="11166">
      <c r="B11166" s="497"/>
      <c r="H11166" s="500"/>
      <c r="O11166" s="500"/>
      <c r="Q11166" s="498" t="s">
        <v>213</v>
      </c>
      <c r="S11166" s="499"/>
    </row>
    <row r="11167">
      <c r="B11167" s="497"/>
      <c r="H11167" s="500"/>
      <c r="O11167" s="500"/>
      <c r="Q11167" s="498" t="s">
        <v>213</v>
      </c>
      <c r="S11167" s="499"/>
    </row>
    <row r="11168">
      <c r="B11168" s="497"/>
      <c r="H11168" s="500"/>
      <c r="O11168" s="500"/>
      <c r="Q11168" s="498" t="s">
        <v>213</v>
      </c>
      <c r="S11168" s="499"/>
    </row>
    <row r="11169">
      <c r="B11169" s="497"/>
      <c r="H11169" s="500"/>
      <c r="O11169" s="500"/>
      <c r="Q11169" s="498" t="s">
        <v>213</v>
      </c>
      <c r="S11169" s="499"/>
    </row>
    <row r="11170">
      <c r="B11170" s="497"/>
      <c r="H11170" s="500"/>
      <c r="O11170" s="500"/>
      <c r="Q11170" s="498" t="s">
        <v>213</v>
      </c>
      <c r="S11170" s="499"/>
    </row>
    <row r="11171">
      <c r="B11171" s="497"/>
      <c r="H11171" s="500"/>
      <c r="O11171" s="500"/>
      <c r="Q11171" s="498" t="s">
        <v>213</v>
      </c>
      <c r="S11171" s="499"/>
    </row>
    <row r="11172">
      <c r="B11172" s="497"/>
      <c r="H11172" s="500"/>
      <c r="O11172" s="500"/>
      <c r="Q11172" s="498" t="s">
        <v>213</v>
      </c>
      <c r="S11172" s="499"/>
    </row>
    <row r="11173">
      <c r="B11173" s="497"/>
      <c r="H11173" s="500"/>
      <c r="O11173" s="500"/>
      <c r="Q11173" s="498" t="s">
        <v>213</v>
      </c>
      <c r="S11173" s="499"/>
    </row>
    <row r="11174">
      <c r="B11174" s="497"/>
      <c r="H11174" s="500"/>
      <c r="O11174" s="500"/>
      <c r="Q11174" s="498" t="s">
        <v>213</v>
      </c>
      <c r="S11174" s="499"/>
    </row>
    <row r="11175">
      <c r="B11175" s="497"/>
      <c r="H11175" s="500"/>
      <c r="O11175" s="500"/>
      <c r="Q11175" s="498" t="s">
        <v>213</v>
      </c>
      <c r="S11175" s="499"/>
    </row>
    <row r="11176">
      <c r="B11176" s="497"/>
      <c r="H11176" s="500"/>
      <c r="O11176" s="500"/>
      <c r="Q11176" s="498" t="s">
        <v>213</v>
      </c>
      <c r="S11176" s="499"/>
    </row>
    <row r="11177">
      <c r="B11177" s="497"/>
      <c r="H11177" s="500"/>
      <c r="O11177" s="500"/>
      <c r="Q11177" s="498" t="s">
        <v>213</v>
      </c>
      <c r="S11177" s="499"/>
    </row>
    <row r="11178">
      <c r="B11178" s="497"/>
      <c r="H11178" s="500"/>
      <c r="O11178" s="500"/>
      <c r="Q11178" s="498" t="s">
        <v>213</v>
      </c>
      <c r="S11178" s="499"/>
    </row>
    <row r="11179">
      <c r="B11179" s="497"/>
      <c r="H11179" s="500"/>
      <c r="O11179" s="500"/>
      <c r="Q11179" s="498" t="s">
        <v>213</v>
      </c>
      <c r="S11179" s="499"/>
    </row>
    <row r="11180">
      <c r="B11180" s="497"/>
      <c r="H11180" s="500"/>
      <c r="O11180" s="500"/>
      <c r="Q11180" s="498" t="s">
        <v>213</v>
      </c>
      <c r="S11180" s="499"/>
    </row>
    <row r="11181">
      <c r="B11181" s="497"/>
      <c r="H11181" s="500"/>
      <c r="O11181" s="500"/>
      <c r="Q11181" s="498" t="s">
        <v>213</v>
      </c>
      <c r="S11181" s="499"/>
    </row>
    <row r="11182">
      <c r="B11182" s="497"/>
      <c r="H11182" s="500"/>
      <c r="O11182" s="500"/>
      <c r="Q11182" s="498" t="s">
        <v>213</v>
      </c>
      <c r="S11182" s="499"/>
    </row>
    <row r="11183">
      <c r="B11183" s="497"/>
      <c r="H11183" s="500"/>
      <c r="O11183" s="500"/>
      <c r="Q11183" s="498" t="s">
        <v>213</v>
      </c>
      <c r="S11183" s="499"/>
    </row>
    <row r="11184">
      <c r="B11184" s="497"/>
      <c r="H11184" s="500"/>
      <c r="O11184" s="500"/>
      <c r="Q11184" s="498" t="s">
        <v>213</v>
      </c>
      <c r="S11184" s="499"/>
    </row>
    <row r="11185">
      <c r="B11185" s="497"/>
      <c r="H11185" s="500"/>
      <c r="O11185" s="500"/>
      <c r="Q11185" s="498" t="s">
        <v>213</v>
      </c>
      <c r="S11185" s="499"/>
    </row>
    <row r="11186">
      <c r="B11186" s="497"/>
      <c r="H11186" s="500"/>
      <c r="O11186" s="500"/>
      <c r="Q11186" s="498" t="s">
        <v>213</v>
      </c>
      <c r="S11186" s="499"/>
    </row>
    <row r="11187">
      <c r="B11187" s="497"/>
      <c r="H11187" s="500"/>
      <c r="O11187" s="500"/>
      <c r="Q11187" s="498" t="s">
        <v>213</v>
      </c>
      <c r="S11187" s="499"/>
    </row>
    <row r="11188">
      <c r="B11188" s="497"/>
      <c r="H11188" s="500"/>
      <c r="O11188" s="500"/>
      <c r="Q11188" s="498" t="s">
        <v>213</v>
      </c>
      <c r="S11188" s="499"/>
    </row>
    <row r="11189">
      <c r="B11189" s="497"/>
      <c r="H11189" s="500"/>
      <c r="O11189" s="500"/>
      <c r="Q11189" s="498" t="s">
        <v>213</v>
      </c>
      <c r="S11189" s="499"/>
    </row>
    <row r="11190">
      <c r="B11190" s="497"/>
      <c r="H11190" s="500"/>
      <c r="O11190" s="500"/>
      <c r="Q11190" s="498" t="s">
        <v>213</v>
      </c>
      <c r="S11190" s="499"/>
    </row>
    <row r="11191">
      <c r="B11191" s="497"/>
      <c r="H11191" s="500"/>
      <c r="O11191" s="500"/>
      <c r="Q11191" s="498" t="s">
        <v>213</v>
      </c>
      <c r="S11191" s="499"/>
    </row>
    <row r="11192">
      <c r="B11192" s="497"/>
      <c r="H11192" s="500"/>
      <c r="O11192" s="500"/>
      <c r="Q11192" s="498" t="s">
        <v>213</v>
      </c>
      <c r="S11192" s="499"/>
    </row>
    <row r="11193">
      <c r="B11193" s="497"/>
      <c r="H11193" s="500"/>
      <c r="O11193" s="500"/>
      <c r="Q11193" s="498" t="s">
        <v>213</v>
      </c>
      <c r="S11193" s="499"/>
    </row>
    <row r="11194">
      <c r="B11194" s="497"/>
      <c r="H11194" s="500"/>
      <c r="O11194" s="500"/>
      <c r="Q11194" s="498" t="s">
        <v>213</v>
      </c>
      <c r="S11194" s="499"/>
    </row>
    <row r="11195">
      <c r="B11195" s="497"/>
      <c r="H11195" s="500"/>
      <c r="O11195" s="500"/>
      <c r="Q11195" s="498" t="s">
        <v>213</v>
      </c>
      <c r="S11195" s="499"/>
    </row>
    <row r="11196">
      <c r="B11196" s="497"/>
      <c r="H11196" s="500"/>
      <c r="O11196" s="500"/>
      <c r="Q11196" s="498" t="s">
        <v>213</v>
      </c>
      <c r="S11196" s="499"/>
    </row>
    <row r="11197">
      <c r="B11197" s="497"/>
      <c r="H11197" s="500"/>
      <c r="O11197" s="500"/>
      <c r="Q11197" s="498" t="s">
        <v>213</v>
      </c>
      <c r="S11197" s="499"/>
    </row>
    <row r="11198">
      <c r="B11198" s="497"/>
      <c r="H11198" s="500"/>
      <c r="O11198" s="500"/>
      <c r="Q11198" s="498" t="s">
        <v>213</v>
      </c>
      <c r="S11198" s="499"/>
    </row>
    <row r="11199">
      <c r="B11199" s="497"/>
      <c r="H11199" s="500"/>
      <c r="O11199" s="500"/>
      <c r="Q11199" s="498" t="s">
        <v>213</v>
      </c>
      <c r="S11199" s="499"/>
    </row>
    <row r="11200">
      <c r="B11200" s="497"/>
      <c r="H11200" s="500"/>
      <c r="O11200" s="500"/>
      <c r="Q11200" s="498" t="s">
        <v>213</v>
      </c>
      <c r="S11200" s="499"/>
    </row>
    <row r="11201">
      <c r="B11201" s="497"/>
      <c r="H11201" s="500"/>
      <c r="O11201" s="500"/>
      <c r="Q11201" s="498" t="s">
        <v>213</v>
      </c>
      <c r="S11201" s="499"/>
    </row>
    <row r="11202">
      <c r="B11202" s="497"/>
      <c r="H11202" s="500"/>
      <c r="O11202" s="500"/>
      <c r="Q11202" s="498" t="s">
        <v>213</v>
      </c>
      <c r="S11202" s="499"/>
    </row>
    <row r="11203">
      <c r="B11203" s="497"/>
      <c r="H11203" s="500"/>
      <c r="O11203" s="500"/>
      <c r="Q11203" s="498" t="s">
        <v>213</v>
      </c>
      <c r="S11203" s="499"/>
    </row>
    <row r="11204">
      <c r="B11204" s="497"/>
      <c r="H11204" s="500"/>
      <c r="O11204" s="500"/>
      <c r="Q11204" s="498" t="s">
        <v>213</v>
      </c>
      <c r="S11204" s="499"/>
    </row>
    <row r="11205">
      <c r="B11205" s="497"/>
      <c r="H11205" s="500"/>
      <c r="O11205" s="500"/>
      <c r="Q11205" s="498" t="s">
        <v>213</v>
      </c>
      <c r="S11205" s="499"/>
    </row>
    <row r="11206">
      <c r="B11206" s="497"/>
      <c r="H11206" s="500"/>
      <c r="O11206" s="500"/>
      <c r="Q11206" s="498" t="s">
        <v>213</v>
      </c>
      <c r="S11206" s="499"/>
    </row>
    <row r="11207">
      <c r="B11207" s="497"/>
      <c r="H11207" s="500"/>
      <c r="O11207" s="500"/>
      <c r="Q11207" s="498" t="s">
        <v>213</v>
      </c>
      <c r="S11207" s="499"/>
    </row>
    <row r="11208">
      <c r="B11208" s="497"/>
      <c r="H11208" s="500"/>
      <c r="O11208" s="500"/>
      <c r="Q11208" s="498" t="s">
        <v>213</v>
      </c>
      <c r="S11208" s="499"/>
    </row>
    <row r="11209">
      <c r="B11209" s="497"/>
      <c r="H11209" s="500"/>
      <c r="O11209" s="500"/>
      <c r="Q11209" s="498" t="s">
        <v>213</v>
      </c>
      <c r="S11209" s="499"/>
    </row>
    <row r="11210">
      <c r="B11210" s="497"/>
      <c r="H11210" s="500"/>
      <c r="O11210" s="500"/>
      <c r="Q11210" s="498" t="s">
        <v>213</v>
      </c>
      <c r="S11210" s="499"/>
    </row>
    <row r="11211">
      <c r="B11211" s="497"/>
      <c r="H11211" s="500"/>
      <c r="O11211" s="500"/>
      <c r="Q11211" s="498" t="s">
        <v>213</v>
      </c>
      <c r="S11211" s="499"/>
    </row>
    <row r="11212">
      <c r="B11212" s="497"/>
      <c r="H11212" s="500"/>
      <c r="O11212" s="500"/>
      <c r="Q11212" s="498" t="s">
        <v>213</v>
      </c>
      <c r="S11212" s="499"/>
    </row>
    <row r="11213">
      <c r="B11213" s="497"/>
      <c r="H11213" s="500"/>
      <c r="O11213" s="500"/>
      <c r="Q11213" s="498" t="s">
        <v>213</v>
      </c>
      <c r="S11213" s="499"/>
    </row>
    <row r="11214">
      <c r="B11214" s="497"/>
      <c r="H11214" s="500"/>
      <c r="O11214" s="500"/>
      <c r="Q11214" s="498" t="s">
        <v>213</v>
      </c>
      <c r="S11214" s="499"/>
    </row>
    <row r="11215">
      <c r="B11215" s="497"/>
      <c r="H11215" s="500"/>
      <c r="O11215" s="500"/>
      <c r="Q11215" s="498" t="s">
        <v>213</v>
      </c>
      <c r="S11215" s="499"/>
    </row>
    <row r="11216">
      <c r="B11216" s="497"/>
      <c r="H11216" s="500"/>
      <c r="O11216" s="500"/>
      <c r="Q11216" s="498" t="s">
        <v>213</v>
      </c>
      <c r="S11216" s="499"/>
    </row>
    <row r="11217">
      <c r="B11217" s="497"/>
      <c r="H11217" s="500"/>
      <c r="O11217" s="500"/>
      <c r="Q11217" s="498" t="s">
        <v>213</v>
      </c>
      <c r="S11217" s="499"/>
    </row>
    <row r="11218">
      <c r="B11218" s="497"/>
      <c r="H11218" s="500"/>
      <c r="O11218" s="500"/>
      <c r="Q11218" s="498" t="s">
        <v>213</v>
      </c>
      <c r="S11218" s="499"/>
    </row>
    <row r="11219">
      <c r="B11219" s="497"/>
      <c r="H11219" s="500"/>
      <c r="O11219" s="500"/>
      <c r="Q11219" s="498" t="s">
        <v>213</v>
      </c>
      <c r="S11219" s="499"/>
    </row>
    <row r="11220">
      <c r="B11220" s="497"/>
      <c r="H11220" s="500"/>
      <c r="O11220" s="500"/>
      <c r="Q11220" s="498" t="s">
        <v>213</v>
      </c>
      <c r="S11220" s="499"/>
    </row>
    <row r="11221">
      <c r="B11221" s="497"/>
      <c r="H11221" s="500"/>
      <c r="O11221" s="500"/>
      <c r="Q11221" s="498" t="s">
        <v>213</v>
      </c>
      <c r="S11221" s="499"/>
    </row>
    <row r="11222">
      <c r="B11222" s="497"/>
      <c r="H11222" s="500"/>
      <c r="O11222" s="500"/>
      <c r="Q11222" s="498" t="s">
        <v>213</v>
      </c>
      <c r="S11222" s="499"/>
    </row>
    <row r="11223">
      <c r="B11223" s="497"/>
      <c r="H11223" s="500"/>
      <c r="O11223" s="500"/>
      <c r="Q11223" s="498" t="s">
        <v>213</v>
      </c>
      <c r="S11223" s="499"/>
    </row>
    <row r="11224">
      <c r="B11224" s="497"/>
      <c r="H11224" s="500"/>
      <c r="O11224" s="500"/>
      <c r="Q11224" s="498" t="s">
        <v>213</v>
      </c>
      <c r="S11224" s="499"/>
    </row>
    <row r="11225">
      <c r="B11225" s="497"/>
      <c r="H11225" s="500"/>
      <c r="O11225" s="500"/>
      <c r="Q11225" s="498" t="s">
        <v>213</v>
      </c>
      <c r="S11225" s="499"/>
    </row>
    <row r="11226">
      <c r="B11226" s="497"/>
      <c r="H11226" s="500"/>
      <c r="O11226" s="500"/>
      <c r="Q11226" s="498" t="s">
        <v>213</v>
      </c>
      <c r="S11226" s="499"/>
    </row>
    <row r="11227">
      <c r="B11227" s="497"/>
      <c r="H11227" s="500"/>
      <c r="O11227" s="500"/>
      <c r="Q11227" s="498" t="s">
        <v>213</v>
      </c>
      <c r="S11227" s="499"/>
    </row>
    <row r="11228">
      <c r="B11228" s="497"/>
      <c r="H11228" s="500"/>
      <c r="O11228" s="500"/>
      <c r="Q11228" s="498" t="s">
        <v>213</v>
      </c>
      <c r="S11228" s="499"/>
    </row>
    <row r="11229">
      <c r="B11229" s="497"/>
      <c r="H11229" s="500"/>
      <c r="O11229" s="500"/>
      <c r="Q11229" s="498" t="s">
        <v>213</v>
      </c>
      <c r="S11229" s="499"/>
    </row>
    <row r="11230">
      <c r="B11230" s="497"/>
      <c r="H11230" s="500"/>
      <c r="O11230" s="500"/>
      <c r="Q11230" s="498" t="s">
        <v>213</v>
      </c>
      <c r="S11230" s="499"/>
    </row>
    <row r="11231">
      <c r="B11231" s="497"/>
      <c r="H11231" s="500"/>
      <c r="O11231" s="500"/>
      <c r="Q11231" s="498" t="s">
        <v>213</v>
      </c>
      <c r="S11231" s="499"/>
    </row>
    <row r="11232">
      <c r="B11232" s="497"/>
      <c r="H11232" s="500"/>
      <c r="O11232" s="500"/>
      <c r="Q11232" s="498" t="s">
        <v>213</v>
      </c>
      <c r="S11232" s="499"/>
    </row>
    <row r="11233">
      <c r="B11233" s="497"/>
      <c r="H11233" s="500"/>
      <c r="O11233" s="500"/>
      <c r="Q11233" s="498" t="s">
        <v>213</v>
      </c>
      <c r="S11233" s="499"/>
    </row>
    <row r="11234">
      <c r="B11234" s="497"/>
      <c r="H11234" s="500"/>
      <c r="O11234" s="500"/>
      <c r="Q11234" s="498" t="s">
        <v>213</v>
      </c>
      <c r="S11234" s="499"/>
    </row>
    <row r="11235">
      <c r="B11235" s="497"/>
      <c r="H11235" s="500"/>
      <c r="O11235" s="500"/>
      <c r="Q11235" s="498" t="s">
        <v>213</v>
      </c>
      <c r="S11235" s="499"/>
    </row>
    <row r="11236">
      <c r="B11236" s="497"/>
      <c r="H11236" s="500"/>
      <c r="O11236" s="500"/>
      <c r="Q11236" s="498" t="s">
        <v>213</v>
      </c>
      <c r="S11236" s="499"/>
    </row>
    <row r="11237">
      <c r="B11237" s="497"/>
      <c r="H11237" s="500"/>
      <c r="O11237" s="500"/>
      <c r="Q11237" s="498" t="s">
        <v>213</v>
      </c>
      <c r="S11237" s="499"/>
    </row>
    <row r="11238">
      <c r="B11238" s="497"/>
      <c r="H11238" s="500"/>
      <c r="O11238" s="500"/>
      <c r="Q11238" s="498" t="s">
        <v>213</v>
      </c>
      <c r="S11238" s="499"/>
    </row>
    <row r="11239">
      <c r="B11239" s="497"/>
      <c r="H11239" s="500"/>
      <c r="O11239" s="500"/>
      <c r="Q11239" s="498" t="s">
        <v>213</v>
      </c>
      <c r="S11239" s="499"/>
    </row>
    <row r="11240">
      <c r="B11240" s="497"/>
      <c r="H11240" s="500"/>
      <c r="O11240" s="500"/>
      <c r="Q11240" s="498" t="s">
        <v>213</v>
      </c>
      <c r="S11240" s="499"/>
    </row>
    <row r="11241">
      <c r="B11241" s="497"/>
      <c r="H11241" s="500"/>
      <c r="O11241" s="500"/>
      <c r="Q11241" s="498" t="s">
        <v>213</v>
      </c>
      <c r="S11241" s="499"/>
    </row>
    <row r="11242">
      <c r="B11242" s="497"/>
      <c r="H11242" s="500"/>
      <c r="O11242" s="500"/>
      <c r="Q11242" s="498" t="s">
        <v>213</v>
      </c>
      <c r="S11242" s="499"/>
    </row>
    <row r="11243">
      <c r="B11243" s="497"/>
      <c r="H11243" s="500"/>
      <c r="O11243" s="500"/>
      <c r="Q11243" s="498" t="s">
        <v>213</v>
      </c>
      <c r="S11243" s="499"/>
    </row>
    <row r="11244">
      <c r="B11244" s="497"/>
      <c r="H11244" s="500"/>
      <c r="O11244" s="500"/>
      <c r="Q11244" s="498" t="s">
        <v>213</v>
      </c>
      <c r="S11244" s="499"/>
    </row>
    <row r="11245">
      <c r="B11245" s="497"/>
      <c r="H11245" s="500"/>
      <c r="O11245" s="500"/>
      <c r="Q11245" s="498" t="s">
        <v>213</v>
      </c>
      <c r="S11245" s="499"/>
    </row>
    <row r="11246">
      <c r="B11246" s="497"/>
      <c r="H11246" s="500"/>
      <c r="O11246" s="500"/>
      <c r="Q11246" s="498" t="s">
        <v>213</v>
      </c>
      <c r="S11246" s="499"/>
    </row>
    <row r="11247">
      <c r="B11247" s="497"/>
      <c r="H11247" s="500"/>
      <c r="O11247" s="500"/>
      <c r="Q11247" s="498" t="s">
        <v>213</v>
      </c>
      <c r="S11247" s="499"/>
    </row>
    <row r="11248">
      <c r="B11248" s="497"/>
      <c r="H11248" s="500"/>
      <c r="O11248" s="500"/>
      <c r="Q11248" s="498" t="s">
        <v>213</v>
      </c>
      <c r="S11248" s="499"/>
    </row>
    <row r="11249">
      <c r="B11249" s="497"/>
      <c r="H11249" s="500"/>
      <c r="O11249" s="500"/>
      <c r="Q11249" s="498" t="s">
        <v>213</v>
      </c>
      <c r="S11249" s="499"/>
    </row>
    <row r="11250">
      <c r="B11250" s="497"/>
      <c r="H11250" s="500"/>
      <c r="O11250" s="500"/>
      <c r="Q11250" s="498" t="s">
        <v>213</v>
      </c>
      <c r="S11250" s="499"/>
    </row>
    <row r="11251">
      <c r="B11251" s="497"/>
      <c r="H11251" s="500"/>
      <c r="O11251" s="500"/>
      <c r="Q11251" s="498" t="s">
        <v>213</v>
      </c>
      <c r="S11251" s="499"/>
    </row>
    <row r="11252">
      <c r="B11252" s="497"/>
      <c r="H11252" s="500"/>
      <c r="O11252" s="500"/>
      <c r="Q11252" s="498" t="s">
        <v>213</v>
      </c>
      <c r="S11252" s="499"/>
    </row>
    <row r="11253">
      <c r="B11253" s="497"/>
      <c r="H11253" s="500"/>
      <c r="O11253" s="500"/>
      <c r="Q11253" s="498" t="s">
        <v>213</v>
      </c>
      <c r="S11253" s="499"/>
    </row>
    <row r="11254">
      <c r="B11254" s="497"/>
      <c r="H11254" s="500"/>
      <c r="O11254" s="500"/>
      <c r="Q11254" s="498" t="s">
        <v>213</v>
      </c>
      <c r="S11254" s="499"/>
    </row>
    <row r="11255">
      <c r="B11255" s="497"/>
      <c r="H11255" s="500"/>
      <c r="O11255" s="500"/>
      <c r="Q11255" s="498" t="s">
        <v>213</v>
      </c>
      <c r="S11255" s="499"/>
    </row>
    <row r="11256">
      <c r="B11256" s="497"/>
      <c r="H11256" s="500"/>
      <c r="O11256" s="500"/>
      <c r="Q11256" s="498" t="s">
        <v>213</v>
      </c>
      <c r="S11256" s="499"/>
    </row>
    <row r="11257">
      <c r="B11257" s="497"/>
      <c r="H11257" s="500"/>
      <c r="O11257" s="500"/>
      <c r="Q11257" s="498" t="s">
        <v>213</v>
      </c>
      <c r="S11257" s="499"/>
    </row>
    <row r="11258">
      <c r="B11258" s="497"/>
      <c r="H11258" s="500"/>
      <c r="O11258" s="500"/>
      <c r="Q11258" s="498" t="s">
        <v>213</v>
      </c>
      <c r="S11258" s="499"/>
    </row>
    <row r="11259">
      <c r="B11259" s="497"/>
      <c r="H11259" s="500"/>
      <c r="O11259" s="500"/>
      <c r="Q11259" s="498" t="s">
        <v>213</v>
      </c>
      <c r="S11259" s="499"/>
    </row>
    <row r="11260">
      <c r="B11260" s="497"/>
      <c r="H11260" s="500"/>
      <c r="O11260" s="500"/>
      <c r="Q11260" s="498" t="s">
        <v>213</v>
      </c>
      <c r="S11260" s="499"/>
    </row>
    <row r="11261">
      <c r="B11261" s="497"/>
      <c r="H11261" s="500"/>
      <c r="O11261" s="500"/>
      <c r="Q11261" s="498" t="s">
        <v>213</v>
      </c>
      <c r="S11261" s="499"/>
    </row>
    <row r="11262">
      <c r="B11262" s="497"/>
      <c r="H11262" s="500"/>
      <c r="O11262" s="500"/>
      <c r="Q11262" s="498" t="s">
        <v>213</v>
      </c>
      <c r="S11262" s="499"/>
    </row>
    <row r="11263">
      <c r="B11263" s="497"/>
      <c r="H11263" s="500"/>
      <c r="O11263" s="500"/>
      <c r="Q11263" s="498" t="s">
        <v>213</v>
      </c>
      <c r="S11263" s="499"/>
    </row>
    <row r="11264">
      <c r="B11264" s="497"/>
      <c r="H11264" s="500"/>
      <c r="O11264" s="500"/>
      <c r="Q11264" s="498" t="s">
        <v>213</v>
      </c>
      <c r="S11264" s="499"/>
    </row>
    <row r="11265">
      <c r="B11265" s="497"/>
      <c r="H11265" s="500"/>
      <c r="O11265" s="500"/>
      <c r="Q11265" s="498" t="s">
        <v>213</v>
      </c>
      <c r="S11265" s="499"/>
    </row>
    <row r="11266">
      <c r="B11266" s="497"/>
      <c r="H11266" s="500"/>
      <c r="O11266" s="500"/>
      <c r="Q11266" s="498" t="s">
        <v>213</v>
      </c>
      <c r="S11266" s="499"/>
    </row>
    <row r="11267">
      <c r="B11267" s="497"/>
      <c r="H11267" s="500"/>
      <c r="O11267" s="500"/>
      <c r="Q11267" s="498" t="s">
        <v>213</v>
      </c>
      <c r="S11267" s="499"/>
    </row>
    <row r="11268">
      <c r="B11268" s="497"/>
      <c r="H11268" s="500"/>
      <c r="O11268" s="500"/>
      <c r="Q11268" s="498" t="s">
        <v>213</v>
      </c>
      <c r="S11268" s="499"/>
    </row>
    <row r="11269">
      <c r="B11269" s="497"/>
      <c r="H11269" s="500"/>
      <c r="O11269" s="500"/>
      <c r="Q11269" s="498" t="s">
        <v>213</v>
      </c>
      <c r="S11269" s="499"/>
    </row>
    <row r="11270">
      <c r="B11270" s="497"/>
      <c r="H11270" s="500"/>
      <c r="O11270" s="500"/>
      <c r="Q11270" s="498" t="s">
        <v>213</v>
      </c>
      <c r="S11270" s="499"/>
    </row>
    <row r="11271">
      <c r="B11271" s="497"/>
      <c r="H11271" s="500"/>
      <c r="O11271" s="500"/>
      <c r="Q11271" s="498" t="s">
        <v>213</v>
      </c>
      <c r="S11271" s="499"/>
    </row>
    <row r="11272">
      <c r="B11272" s="497"/>
      <c r="H11272" s="500"/>
      <c r="O11272" s="500"/>
      <c r="Q11272" s="498" t="s">
        <v>213</v>
      </c>
      <c r="S11272" s="499"/>
    </row>
    <row r="11273">
      <c r="B11273" s="497"/>
      <c r="H11273" s="500"/>
      <c r="O11273" s="500"/>
      <c r="Q11273" s="498" t="s">
        <v>213</v>
      </c>
      <c r="S11273" s="499"/>
    </row>
    <row r="11274">
      <c r="B11274" s="497"/>
      <c r="H11274" s="500"/>
      <c r="O11274" s="500"/>
      <c r="Q11274" s="498" t="s">
        <v>213</v>
      </c>
      <c r="S11274" s="499"/>
    </row>
    <row r="11275">
      <c r="B11275" s="497"/>
      <c r="H11275" s="500"/>
      <c r="O11275" s="500"/>
      <c r="Q11275" s="498" t="s">
        <v>213</v>
      </c>
      <c r="S11275" s="499"/>
    </row>
    <row r="11276">
      <c r="B11276" s="497"/>
      <c r="H11276" s="500"/>
      <c r="O11276" s="500"/>
      <c r="Q11276" s="498" t="s">
        <v>213</v>
      </c>
      <c r="S11276" s="499"/>
    </row>
    <row r="11277">
      <c r="B11277" s="497"/>
      <c r="H11277" s="500"/>
      <c r="O11277" s="500"/>
      <c r="Q11277" s="498" t="s">
        <v>213</v>
      </c>
      <c r="S11277" s="499"/>
    </row>
    <row r="11278">
      <c r="B11278" s="497"/>
      <c r="H11278" s="500"/>
      <c r="O11278" s="500"/>
      <c r="Q11278" s="498" t="s">
        <v>213</v>
      </c>
      <c r="S11278" s="499"/>
    </row>
    <row r="11279">
      <c r="B11279" s="497"/>
      <c r="H11279" s="500"/>
      <c r="O11279" s="500"/>
      <c r="Q11279" s="498" t="s">
        <v>213</v>
      </c>
      <c r="S11279" s="499"/>
    </row>
    <row r="11280">
      <c r="B11280" s="497"/>
      <c r="H11280" s="500"/>
      <c r="O11280" s="500"/>
      <c r="Q11280" s="498" t="s">
        <v>213</v>
      </c>
      <c r="S11280" s="499"/>
    </row>
    <row r="11281">
      <c r="B11281" s="497"/>
      <c r="H11281" s="500"/>
      <c r="O11281" s="500"/>
      <c r="Q11281" s="498" t="s">
        <v>213</v>
      </c>
      <c r="S11281" s="499"/>
    </row>
    <row r="11282">
      <c r="B11282" s="497"/>
      <c r="H11282" s="500"/>
      <c r="O11282" s="500"/>
      <c r="Q11282" s="498" t="s">
        <v>213</v>
      </c>
      <c r="S11282" s="499"/>
    </row>
    <row r="11283">
      <c r="B11283" s="497"/>
      <c r="H11283" s="500"/>
      <c r="O11283" s="500"/>
      <c r="Q11283" s="498" t="s">
        <v>213</v>
      </c>
      <c r="S11283" s="499"/>
    </row>
    <row r="11284">
      <c r="B11284" s="497"/>
      <c r="H11284" s="500"/>
      <c r="O11284" s="500"/>
      <c r="Q11284" s="498" t="s">
        <v>213</v>
      </c>
      <c r="S11284" s="499"/>
    </row>
    <row r="11285">
      <c r="B11285" s="497"/>
      <c r="H11285" s="500"/>
      <c r="O11285" s="500"/>
      <c r="Q11285" s="498" t="s">
        <v>213</v>
      </c>
      <c r="S11285" s="499"/>
    </row>
    <row r="11286">
      <c r="B11286" s="497"/>
      <c r="H11286" s="500"/>
      <c r="O11286" s="500"/>
      <c r="Q11286" s="498" t="s">
        <v>213</v>
      </c>
      <c r="S11286" s="499"/>
    </row>
    <row r="11287">
      <c r="B11287" s="497"/>
      <c r="H11287" s="500"/>
      <c r="O11287" s="500"/>
      <c r="Q11287" s="498" t="s">
        <v>213</v>
      </c>
      <c r="S11287" s="499"/>
    </row>
    <row r="11288">
      <c r="B11288" s="497"/>
      <c r="H11288" s="500"/>
      <c r="O11288" s="500"/>
      <c r="Q11288" s="498" t="s">
        <v>213</v>
      </c>
      <c r="S11288" s="499"/>
    </row>
    <row r="11289">
      <c r="B11289" s="497"/>
      <c r="H11289" s="500"/>
      <c r="O11289" s="500"/>
      <c r="Q11289" s="498" t="s">
        <v>213</v>
      </c>
      <c r="S11289" s="499"/>
    </row>
    <row r="11290">
      <c r="B11290" s="497"/>
      <c r="H11290" s="500"/>
      <c r="O11290" s="500"/>
      <c r="Q11290" s="498" t="s">
        <v>213</v>
      </c>
      <c r="S11290" s="499"/>
    </row>
    <row r="11291">
      <c r="B11291" s="497"/>
      <c r="H11291" s="500"/>
      <c r="O11291" s="500"/>
      <c r="Q11291" s="498" t="s">
        <v>213</v>
      </c>
      <c r="S11291" s="499"/>
    </row>
    <row r="11292">
      <c r="B11292" s="497"/>
      <c r="H11292" s="500"/>
      <c r="O11292" s="500"/>
      <c r="Q11292" s="498" t="s">
        <v>213</v>
      </c>
      <c r="S11292" s="499"/>
    </row>
    <row r="11293">
      <c r="B11293" s="497"/>
      <c r="H11293" s="500"/>
      <c r="O11293" s="500"/>
      <c r="Q11293" s="498" t="s">
        <v>213</v>
      </c>
      <c r="S11293" s="499"/>
    </row>
    <row r="11294">
      <c r="B11294" s="497"/>
      <c r="H11294" s="500"/>
      <c r="O11294" s="500"/>
      <c r="Q11294" s="498" t="s">
        <v>213</v>
      </c>
      <c r="S11294" s="499"/>
    </row>
    <row r="11295">
      <c r="B11295" s="497"/>
      <c r="H11295" s="500"/>
      <c r="O11295" s="500"/>
      <c r="Q11295" s="498" t="s">
        <v>213</v>
      </c>
      <c r="S11295" s="499"/>
    </row>
    <row r="11296">
      <c r="B11296" s="497"/>
      <c r="H11296" s="500"/>
      <c r="O11296" s="500"/>
      <c r="Q11296" s="498" t="s">
        <v>213</v>
      </c>
      <c r="S11296" s="499"/>
    </row>
    <row r="11297">
      <c r="B11297" s="497"/>
      <c r="H11297" s="500"/>
      <c r="O11297" s="500"/>
      <c r="Q11297" s="498" t="s">
        <v>213</v>
      </c>
      <c r="S11297" s="499"/>
    </row>
    <row r="11298">
      <c r="B11298" s="497"/>
      <c r="H11298" s="500"/>
      <c r="O11298" s="500"/>
      <c r="Q11298" s="498" t="s">
        <v>213</v>
      </c>
      <c r="S11298" s="499"/>
    </row>
    <row r="11299">
      <c r="B11299" s="497"/>
      <c r="H11299" s="500"/>
      <c r="O11299" s="500"/>
      <c r="Q11299" s="498" t="s">
        <v>213</v>
      </c>
      <c r="S11299" s="499"/>
    </row>
    <row r="11300">
      <c r="B11300" s="497"/>
      <c r="H11300" s="500"/>
      <c r="O11300" s="500"/>
      <c r="Q11300" s="498" t="s">
        <v>213</v>
      </c>
      <c r="S11300" s="499"/>
    </row>
    <row r="11301">
      <c r="B11301" s="497"/>
      <c r="H11301" s="500"/>
      <c r="O11301" s="500"/>
      <c r="Q11301" s="498" t="s">
        <v>213</v>
      </c>
      <c r="S11301" s="499"/>
    </row>
    <row r="11302">
      <c r="B11302" s="497"/>
      <c r="H11302" s="500"/>
      <c r="O11302" s="500"/>
      <c r="Q11302" s="498" t="s">
        <v>213</v>
      </c>
      <c r="S11302" s="499"/>
    </row>
    <row r="11303">
      <c r="B11303" s="497"/>
      <c r="H11303" s="500"/>
      <c r="O11303" s="500"/>
      <c r="Q11303" s="498" t="s">
        <v>213</v>
      </c>
      <c r="S11303" s="499"/>
    </row>
    <row r="11304">
      <c r="B11304" s="497"/>
      <c r="H11304" s="500"/>
      <c r="O11304" s="500"/>
      <c r="Q11304" s="498" t="s">
        <v>213</v>
      </c>
      <c r="S11304" s="499"/>
    </row>
    <row r="11305">
      <c r="B11305" s="497"/>
      <c r="H11305" s="500"/>
      <c r="O11305" s="500"/>
      <c r="Q11305" s="498" t="s">
        <v>213</v>
      </c>
      <c r="S11305" s="499"/>
    </row>
    <row r="11306">
      <c r="B11306" s="497"/>
      <c r="H11306" s="500"/>
      <c r="O11306" s="500"/>
      <c r="Q11306" s="498" t="s">
        <v>213</v>
      </c>
      <c r="S11306" s="499"/>
    </row>
    <row r="11307">
      <c r="B11307" s="497"/>
      <c r="H11307" s="500"/>
      <c r="O11307" s="500"/>
      <c r="Q11307" s="498" t="s">
        <v>213</v>
      </c>
      <c r="S11307" s="499"/>
    </row>
    <row r="11308">
      <c r="B11308" s="497"/>
      <c r="H11308" s="500"/>
      <c r="O11308" s="500"/>
      <c r="Q11308" s="498" t="s">
        <v>213</v>
      </c>
      <c r="S11308" s="499"/>
    </row>
    <row r="11309">
      <c r="B11309" s="497"/>
      <c r="H11309" s="500"/>
      <c r="O11309" s="500"/>
      <c r="Q11309" s="498" t="s">
        <v>213</v>
      </c>
      <c r="S11309" s="499"/>
    </row>
    <row r="11310">
      <c r="B11310" s="497"/>
      <c r="H11310" s="500"/>
      <c r="O11310" s="500"/>
      <c r="Q11310" s="498" t="s">
        <v>213</v>
      </c>
      <c r="S11310" s="499"/>
    </row>
    <row r="11311">
      <c r="B11311" s="497"/>
      <c r="H11311" s="500"/>
      <c r="O11311" s="500"/>
      <c r="Q11311" s="498" t="s">
        <v>213</v>
      </c>
      <c r="S11311" s="499"/>
    </row>
    <row r="11312">
      <c r="B11312" s="497"/>
      <c r="H11312" s="500"/>
      <c r="O11312" s="500"/>
      <c r="Q11312" s="498" t="s">
        <v>213</v>
      </c>
      <c r="S11312" s="499"/>
    </row>
    <row r="11313">
      <c r="B11313" s="497"/>
      <c r="H11313" s="500"/>
      <c r="O11313" s="500"/>
      <c r="Q11313" s="498" t="s">
        <v>213</v>
      </c>
      <c r="S11313" s="499"/>
    </row>
    <row r="11314">
      <c r="B11314" s="497"/>
      <c r="H11314" s="500"/>
      <c r="O11314" s="500"/>
      <c r="Q11314" s="498" t="s">
        <v>213</v>
      </c>
      <c r="S11314" s="499"/>
    </row>
    <row r="11315">
      <c r="B11315" s="497"/>
      <c r="H11315" s="500"/>
      <c r="O11315" s="500"/>
      <c r="Q11315" s="498" t="s">
        <v>213</v>
      </c>
      <c r="S11315" s="499"/>
    </row>
    <row r="11316">
      <c r="B11316" s="497"/>
      <c r="H11316" s="500"/>
      <c r="O11316" s="500"/>
      <c r="Q11316" s="498" t="s">
        <v>213</v>
      </c>
      <c r="S11316" s="499"/>
    </row>
    <row r="11317">
      <c r="B11317" s="497"/>
      <c r="H11317" s="500"/>
      <c r="O11317" s="500"/>
      <c r="Q11317" s="498" t="s">
        <v>213</v>
      </c>
      <c r="S11317" s="499"/>
    </row>
    <row r="11318">
      <c r="B11318" s="497"/>
      <c r="H11318" s="500"/>
      <c r="O11318" s="500"/>
      <c r="Q11318" s="498" t="s">
        <v>213</v>
      </c>
      <c r="S11318" s="499"/>
    </row>
    <row r="11319">
      <c r="B11319" s="497"/>
      <c r="H11319" s="500"/>
      <c r="O11319" s="500"/>
      <c r="Q11319" s="498" t="s">
        <v>213</v>
      </c>
      <c r="S11319" s="499"/>
    </row>
    <row r="11320">
      <c r="B11320" s="497"/>
      <c r="H11320" s="500"/>
      <c r="O11320" s="500"/>
      <c r="Q11320" s="498" t="s">
        <v>213</v>
      </c>
      <c r="S11320" s="499"/>
    </row>
    <row r="11321">
      <c r="B11321" s="497"/>
      <c r="H11321" s="500"/>
      <c r="O11321" s="500"/>
      <c r="Q11321" s="498" t="s">
        <v>213</v>
      </c>
      <c r="S11321" s="499"/>
    </row>
    <row r="11322">
      <c r="B11322" s="497"/>
      <c r="H11322" s="500"/>
      <c r="O11322" s="500"/>
      <c r="Q11322" s="498" t="s">
        <v>213</v>
      </c>
      <c r="S11322" s="499"/>
    </row>
    <row r="11323">
      <c r="B11323" s="497"/>
      <c r="H11323" s="500"/>
      <c r="O11323" s="500"/>
      <c r="Q11323" s="498" t="s">
        <v>213</v>
      </c>
      <c r="S11323" s="499"/>
    </row>
    <row r="11324">
      <c r="B11324" s="497"/>
      <c r="H11324" s="500"/>
      <c r="O11324" s="500"/>
      <c r="Q11324" s="498" t="s">
        <v>213</v>
      </c>
      <c r="S11324" s="499"/>
    </row>
    <row r="11325">
      <c r="B11325" s="497"/>
      <c r="H11325" s="500"/>
      <c r="O11325" s="500"/>
      <c r="Q11325" s="498" t="s">
        <v>213</v>
      </c>
      <c r="S11325" s="499"/>
    </row>
    <row r="11326">
      <c r="B11326" s="497"/>
      <c r="H11326" s="500"/>
      <c r="O11326" s="500"/>
      <c r="Q11326" s="498" t="s">
        <v>213</v>
      </c>
      <c r="S11326" s="499"/>
    </row>
    <row r="11327">
      <c r="B11327" s="497"/>
      <c r="H11327" s="500"/>
      <c r="O11327" s="500"/>
      <c r="Q11327" s="498" t="s">
        <v>213</v>
      </c>
      <c r="S11327" s="499"/>
    </row>
    <row r="11328">
      <c r="B11328" s="497"/>
      <c r="H11328" s="500"/>
      <c r="O11328" s="500"/>
      <c r="Q11328" s="498" t="s">
        <v>213</v>
      </c>
      <c r="S11328" s="499"/>
    </row>
    <row r="11329">
      <c r="B11329" s="497"/>
      <c r="H11329" s="500"/>
      <c r="O11329" s="500"/>
      <c r="Q11329" s="498" t="s">
        <v>213</v>
      </c>
      <c r="S11329" s="499"/>
    </row>
    <row r="11330">
      <c r="B11330" s="497"/>
      <c r="H11330" s="500"/>
      <c r="O11330" s="500"/>
      <c r="Q11330" s="498" t="s">
        <v>213</v>
      </c>
      <c r="S11330" s="499"/>
    </row>
    <row r="11331">
      <c r="B11331" s="497"/>
      <c r="H11331" s="500"/>
      <c r="O11331" s="500"/>
      <c r="Q11331" s="498" t="s">
        <v>213</v>
      </c>
      <c r="S11331" s="499"/>
    </row>
    <row r="11332">
      <c r="B11332" s="497"/>
      <c r="H11332" s="500"/>
      <c r="O11332" s="500"/>
      <c r="Q11332" s="498" t="s">
        <v>213</v>
      </c>
      <c r="S11332" s="499"/>
    </row>
    <row r="11333">
      <c r="B11333" s="497"/>
      <c r="H11333" s="500"/>
      <c r="O11333" s="500"/>
      <c r="Q11333" s="498" t="s">
        <v>213</v>
      </c>
      <c r="S11333" s="499"/>
    </row>
    <row r="11334">
      <c r="B11334" s="497"/>
      <c r="H11334" s="500"/>
      <c r="O11334" s="500"/>
      <c r="Q11334" s="498" t="s">
        <v>213</v>
      </c>
      <c r="S11334" s="499"/>
    </row>
    <row r="11335">
      <c r="B11335" s="497"/>
      <c r="H11335" s="500"/>
      <c r="O11335" s="500"/>
      <c r="Q11335" s="498" t="s">
        <v>213</v>
      </c>
      <c r="S11335" s="499"/>
    </row>
    <row r="11336">
      <c r="B11336" s="497"/>
      <c r="H11336" s="500"/>
      <c r="O11336" s="500"/>
      <c r="Q11336" s="498" t="s">
        <v>213</v>
      </c>
      <c r="S11336" s="499"/>
    </row>
    <row r="11337">
      <c r="B11337" s="497"/>
      <c r="H11337" s="500"/>
      <c r="O11337" s="500"/>
      <c r="Q11337" s="498" t="s">
        <v>213</v>
      </c>
      <c r="S11337" s="499"/>
    </row>
    <row r="11338">
      <c r="B11338" s="497"/>
      <c r="H11338" s="500"/>
      <c r="O11338" s="500"/>
      <c r="Q11338" s="498" t="s">
        <v>213</v>
      </c>
      <c r="S11338" s="499"/>
    </row>
    <row r="11339">
      <c r="B11339" s="497"/>
      <c r="H11339" s="500"/>
      <c r="O11339" s="500"/>
      <c r="Q11339" s="498" t="s">
        <v>213</v>
      </c>
      <c r="S11339" s="499"/>
    </row>
    <row r="11340">
      <c r="B11340" s="497"/>
      <c r="H11340" s="500"/>
      <c r="O11340" s="500"/>
      <c r="Q11340" s="498" t="s">
        <v>213</v>
      </c>
      <c r="S11340" s="499"/>
    </row>
    <row r="11341">
      <c r="B11341" s="497"/>
      <c r="H11341" s="500"/>
      <c r="O11341" s="500"/>
      <c r="Q11341" s="498" t="s">
        <v>213</v>
      </c>
      <c r="S11341" s="499"/>
    </row>
    <row r="11342">
      <c r="B11342" s="497"/>
      <c r="H11342" s="500"/>
      <c r="O11342" s="500"/>
      <c r="Q11342" s="498" t="s">
        <v>213</v>
      </c>
      <c r="S11342" s="499"/>
    </row>
    <row r="11343">
      <c r="B11343" s="497"/>
      <c r="H11343" s="500"/>
      <c r="O11343" s="500"/>
      <c r="Q11343" s="498" t="s">
        <v>213</v>
      </c>
      <c r="S11343" s="499"/>
    </row>
    <row r="11344">
      <c r="B11344" s="497"/>
      <c r="H11344" s="500"/>
      <c r="O11344" s="500"/>
      <c r="Q11344" s="498" t="s">
        <v>213</v>
      </c>
      <c r="S11344" s="499"/>
    </row>
    <row r="11345">
      <c r="B11345" s="497"/>
      <c r="H11345" s="500"/>
      <c r="O11345" s="500"/>
      <c r="Q11345" s="498" t="s">
        <v>213</v>
      </c>
      <c r="S11345" s="499"/>
    </row>
    <row r="11346">
      <c r="B11346" s="497"/>
      <c r="H11346" s="500"/>
      <c r="O11346" s="500"/>
      <c r="Q11346" s="498" t="s">
        <v>213</v>
      </c>
      <c r="S11346" s="499"/>
    </row>
    <row r="11347">
      <c r="B11347" s="497"/>
      <c r="H11347" s="500"/>
      <c r="O11347" s="500"/>
      <c r="Q11347" s="498" t="s">
        <v>213</v>
      </c>
      <c r="S11347" s="499"/>
    </row>
    <row r="11348">
      <c r="B11348" s="497"/>
      <c r="H11348" s="500"/>
      <c r="O11348" s="500"/>
      <c r="Q11348" s="498" t="s">
        <v>213</v>
      </c>
      <c r="S11348" s="499"/>
    </row>
    <row r="11349">
      <c r="B11349" s="497"/>
      <c r="H11349" s="500"/>
      <c r="O11349" s="500"/>
      <c r="Q11349" s="498" t="s">
        <v>213</v>
      </c>
      <c r="S11349" s="499"/>
    </row>
    <row r="11350">
      <c r="B11350" s="497"/>
      <c r="H11350" s="500"/>
      <c r="O11350" s="500"/>
      <c r="Q11350" s="498" t="s">
        <v>213</v>
      </c>
      <c r="S11350" s="499"/>
    </row>
    <row r="11351">
      <c r="B11351" s="497"/>
      <c r="H11351" s="500"/>
      <c r="O11351" s="500"/>
      <c r="Q11351" s="498" t="s">
        <v>213</v>
      </c>
      <c r="S11351" s="499"/>
    </row>
    <row r="11352">
      <c r="B11352" s="497"/>
      <c r="H11352" s="500"/>
      <c r="O11352" s="500"/>
      <c r="Q11352" s="498" t="s">
        <v>213</v>
      </c>
      <c r="S11352" s="499"/>
    </row>
    <row r="11353">
      <c r="B11353" s="497"/>
      <c r="H11353" s="500"/>
      <c r="O11353" s="500"/>
      <c r="Q11353" s="498" t="s">
        <v>213</v>
      </c>
      <c r="S11353" s="499"/>
    </row>
    <row r="11354">
      <c r="B11354" s="497"/>
      <c r="H11354" s="500"/>
      <c r="O11354" s="500"/>
      <c r="Q11354" s="498" t="s">
        <v>213</v>
      </c>
      <c r="S11354" s="499"/>
    </row>
    <row r="11355">
      <c r="B11355" s="497"/>
      <c r="H11355" s="500"/>
      <c r="O11355" s="500"/>
      <c r="Q11355" s="498" t="s">
        <v>213</v>
      </c>
      <c r="S11355" s="499"/>
    </row>
    <row r="11356">
      <c r="B11356" s="497"/>
      <c r="H11356" s="500"/>
      <c r="O11356" s="500"/>
      <c r="Q11356" s="498" t="s">
        <v>213</v>
      </c>
      <c r="S11356" s="499"/>
    </row>
    <row r="11357">
      <c r="B11357" s="497"/>
      <c r="H11357" s="500"/>
      <c r="O11357" s="500"/>
      <c r="Q11357" s="498" t="s">
        <v>213</v>
      </c>
      <c r="S11357" s="499"/>
    </row>
    <row r="11358">
      <c r="B11358" s="497"/>
      <c r="H11358" s="500"/>
      <c r="O11358" s="500"/>
      <c r="Q11358" s="498" t="s">
        <v>213</v>
      </c>
      <c r="S11358" s="499"/>
    </row>
    <row r="11359">
      <c r="B11359" s="497"/>
      <c r="H11359" s="500"/>
      <c r="O11359" s="500"/>
      <c r="Q11359" s="498" t="s">
        <v>213</v>
      </c>
      <c r="S11359" s="499"/>
    </row>
    <row r="11360">
      <c r="B11360" s="497"/>
      <c r="H11360" s="500"/>
      <c r="O11360" s="500"/>
      <c r="Q11360" s="498" t="s">
        <v>213</v>
      </c>
      <c r="S11360" s="499"/>
    </row>
    <row r="11361">
      <c r="B11361" s="497"/>
      <c r="H11361" s="500"/>
      <c r="O11361" s="500"/>
      <c r="Q11361" s="498" t="s">
        <v>213</v>
      </c>
      <c r="S11361" s="499"/>
    </row>
    <row r="11362">
      <c r="B11362" s="497"/>
      <c r="H11362" s="500"/>
      <c r="O11362" s="500"/>
      <c r="Q11362" s="498" t="s">
        <v>213</v>
      </c>
      <c r="S11362" s="499"/>
    </row>
    <row r="11363">
      <c r="B11363" s="497"/>
      <c r="H11363" s="500"/>
      <c r="O11363" s="500"/>
      <c r="Q11363" s="498" t="s">
        <v>213</v>
      </c>
      <c r="S11363" s="499"/>
    </row>
    <row r="11364">
      <c r="B11364" s="497"/>
      <c r="H11364" s="500"/>
      <c r="O11364" s="500"/>
      <c r="Q11364" s="498" t="s">
        <v>213</v>
      </c>
      <c r="S11364" s="499"/>
    </row>
    <row r="11365">
      <c r="B11365" s="497"/>
      <c r="H11365" s="500"/>
      <c r="O11365" s="500"/>
      <c r="Q11365" s="498" t="s">
        <v>213</v>
      </c>
      <c r="S11365" s="499"/>
    </row>
    <row r="11366">
      <c r="B11366" s="497"/>
      <c r="H11366" s="500"/>
      <c r="O11366" s="500"/>
      <c r="Q11366" s="498" t="s">
        <v>213</v>
      </c>
      <c r="S11366" s="499"/>
    </row>
    <row r="11367">
      <c r="B11367" s="497"/>
      <c r="H11367" s="500"/>
      <c r="O11367" s="500"/>
      <c r="Q11367" s="498" t="s">
        <v>213</v>
      </c>
      <c r="S11367" s="499"/>
    </row>
    <row r="11368">
      <c r="B11368" s="497"/>
      <c r="H11368" s="500"/>
      <c r="O11368" s="500"/>
      <c r="Q11368" s="498" t="s">
        <v>213</v>
      </c>
      <c r="S11368" s="499"/>
    </row>
    <row r="11369">
      <c r="B11369" s="497"/>
      <c r="H11369" s="500"/>
      <c r="O11369" s="500"/>
      <c r="Q11369" s="498" t="s">
        <v>213</v>
      </c>
      <c r="S11369" s="499"/>
    </row>
    <row r="11370">
      <c r="B11370" s="497"/>
      <c r="H11370" s="500"/>
      <c r="O11370" s="500"/>
      <c r="Q11370" s="498" t="s">
        <v>213</v>
      </c>
      <c r="S11370" s="499"/>
    </row>
    <row r="11371">
      <c r="B11371" s="497"/>
      <c r="H11371" s="500"/>
      <c r="O11371" s="500"/>
      <c r="Q11371" s="498" t="s">
        <v>213</v>
      </c>
      <c r="S11371" s="499"/>
    </row>
    <row r="11372">
      <c r="B11372" s="497"/>
      <c r="H11372" s="500"/>
      <c r="O11372" s="500"/>
      <c r="Q11372" s="498" t="s">
        <v>213</v>
      </c>
      <c r="S11372" s="499"/>
    </row>
    <row r="11373">
      <c r="B11373" s="497"/>
      <c r="H11373" s="500"/>
      <c r="O11373" s="500"/>
      <c r="Q11373" s="498" t="s">
        <v>213</v>
      </c>
      <c r="S11373" s="499"/>
    </row>
    <row r="11374">
      <c r="B11374" s="497"/>
      <c r="H11374" s="500"/>
      <c r="O11374" s="500"/>
      <c r="Q11374" s="498" t="s">
        <v>213</v>
      </c>
      <c r="S11374" s="499"/>
    </row>
    <row r="11375">
      <c r="B11375" s="497"/>
      <c r="H11375" s="500"/>
      <c r="O11375" s="500"/>
      <c r="Q11375" s="498" t="s">
        <v>213</v>
      </c>
      <c r="S11375" s="499"/>
    </row>
    <row r="11376">
      <c r="B11376" s="497"/>
      <c r="H11376" s="500"/>
      <c r="O11376" s="500"/>
      <c r="Q11376" s="498" t="s">
        <v>213</v>
      </c>
      <c r="S11376" s="499"/>
    </row>
    <row r="11377">
      <c r="B11377" s="497"/>
      <c r="H11377" s="500"/>
      <c r="O11377" s="500"/>
      <c r="Q11377" s="498" t="s">
        <v>213</v>
      </c>
      <c r="S11377" s="499"/>
    </row>
    <row r="11378">
      <c r="B11378" s="497"/>
      <c r="H11378" s="500"/>
      <c r="O11378" s="500"/>
      <c r="Q11378" s="498" t="s">
        <v>213</v>
      </c>
      <c r="S11378" s="499"/>
    </row>
    <row r="11379">
      <c r="B11379" s="497"/>
      <c r="H11379" s="500"/>
      <c r="O11379" s="500"/>
      <c r="Q11379" s="498" t="s">
        <v>213</v>
      </c>
      <c r="S11379" s="499"/>
    </row>
    <row r="11380">
      <c r="B11380" s="497"/>
      <c r="H11380" s="500"/>
      <c r="O11380" s="500"/>
      <c r="Q11380" s="498" t="s">
        <v>213</v>
      </c>
      <c r="S11380" s="499"/>
    </row>
    <row r="11381">
      <c r="B11381" s="497"/>
      <c r="H11381" s="500"/>
      <c r="O11381" s="500"/>
      <c r="Q11381" s="498" t="s">
        <v>213</v>
      </c>
      <c r="S11381" s="499"/>
    </row>
    <row r="11382">
      <c r="B11382" s="497"/>
      <c r="H11382" s="500"/>
      <c r="O11382" s="500"/>
      <c r="Q11382" s="498" t="s">
        <v>213</v>
      </c>
      <c r="S11382" s="499"/>
    </row>
    <row r="11383">
      <c r="B11383" s="497"/>
      <c r="H11383" s="500"/>
      <c r="O11383" s="500"/>
      <c r="Q11383" s="498" t="s">
        <v>213</v>
      </c>
      <c r="S11383" s="499"/>
    </row>
    <row r="11384">
      <c r="B11384" s="497"/>
      <c r="H11384" s="500"/>
      <c r="O11384" s="500"/>
      <c r="Q11384" s="498" t="s">
        <v>213</v>
      </c>
      <c r="S11384" s="499"/>
    </row>
    <row r="11385">
      <c r="B11385" s="497"/>
      <c r="H11385" s="500"/>
      <c r="O11385" s="500"/>
      <c r="Q11385" s="498" t="s">
        <v>213</v>
      </c>
      <c r="S11385" s="499"/>
    </row>
    <row r="11386">
      <c r="B11386" s="497"/>
      <c r="H11386" s="500"/>
      <c r="O11386" s="500"/>
      <c r="Q11386" s="498" t="s">
        <v>213</v>
      </c>
      <c r="S11386" s="499"/>
    </row>
    <row r="11387">
      <c r="B11387" s="497"/>
      <c r="H11387" s="500"/>
      <c r="O11387" s="500"/>
      <c r="Q11387" s="498" t="s">
        <v>213</v>
      </c>
      <c r="S11387" s="499"/>
    </row>
    <row r="11388">
      <c r="B11388" s="497"/>
      <c r="H11388" s="500"/>
      <c r="O11388" s="500"/>
      <c r="Q11388" s="498" t="s">
        <v>213</v>
      </c>
      <c r="S11388" s="499"/>
    </row>
    <row r="11389">
      <c r="B11389" s="497"/>
      <c r="H11389" s="500"/>
      <c r="O11389" s="500"/>
      <c r="Q11389" s="498" t="s">
        <v>213</v>
      </c>
      <c r="S11389" s="499"/>
    </row>
    <row r="11390">
      <c r="B11390" s="497"/>
      <c r="H11390" s="500"/>
      <c r="O11390" s="500"/>
      <c r="Q11390" s="498" t="s">
        <v>213</v>
      </c>
      <c r="S11390" s="499"/>
    </row>
    <row r="11391">
      <c r="B11391" s="497"/>
      <c r="H11391" s="500"/>
      <c r="O11391" s="500"/>
      <c r="Q11391" s="498" t="s">
        <v>213</v>
      </c>
      <c r="S11391" s="499"/>
    </row>
    <row r="11392">
      <c r="B11392" s="497"/>
      <c r="H11392" s="500"/>
      <c r="O11392" s="500"/>
      <c r="Q11392" s="498" t="s">
        <v>213</v>
      </c>
      <c r="S11392" s="499"/>
    </row>
    <row r="11393">
      <c r="B11393" s="497"/>
      <c r="H11393" s="500"/>
      <c r="O11393" s="500"/>
      <c r="Q11393" s="498" t="s">
        <v>213</v>
      </c>
      <c r="S11393" s="499"/>
    </row>
    <row r="11394">
      <c r="B11394" s="497"/>
      <c r="H11394" s="500"/>
      <c r="O11394" s="500"/>
      <c r="Q11394" s="498" t="s">
        <v>213</v>
      </c>
      <c r="S11394" s="499"/>
    </row>
    <row r="11395">
      <c r="B11395" s="497"/>
      <c r="H11395" s="500"/>
      <c r="O11395" s="500"/>
      <c r="Q11395" s="498" t="s">
        <v>213</v>
      </c>
      <c r="S11395" s="499"/>
    </row>
    <row r="11396">
      <c r="B11396" s="497"/>
      <c r="H11396" s="500"/>
      <c r="O11396" s="500"/>
      <c r="Q11396" s="498" t="s">
        <v>213</v>
      </c>
      <c r="S11396" s="499"/>
    </row>
    <row r="11397">
      <c r="B11397" s="497"/>
      <c r="H11397" s="500"/>
      <c r="O11397" s="500"/>
      <c r="Q11397" s="498" t="s">
        <v>213</v>
      </c>
      <c r="S11397" s="499"/>
    </row>
    <row r="11398">
      <c r="B11398" s="497"/>
      <c r="H11398" s="500"/>
      <c r="O11398" s="500"/>
      <c r="Q11398" s="498" t="s">
        <v>213</v>
      </c>
      <c r="S11398" s="499"/>
    </row>
    <row r="11399">
      <c r="B11399" s="497"/>
      <c r="H11399" s="500"/>
      <c r="O11399" s="500"/>
      <c r="Q11399" s="498" t="s">
        <v>213</v>
      </c>
      <c r="S11399" s="499"/>
    </row>
    <row r="11400">
      <c r="B11400" s="497"/>
      <c r="H11400" s="500"/>
      <c r="O11400" s="500"/>
      <c r="Q11400" s="498" t="s">
        <v>213</v>
      </c>
      <c r="S11400" s="499"/>
    </row>
    <row r="11401">
      <c r="B11401" s="497"/>
      <c r="H11401" s="500"/>
      <c r="O11401" s="500"/>
      <c r="Q11401" s="498" t="s">
        <v>213</v>
      </c>
      <c r="S11401" s="499"/>
    </row>
    <row r="11402">
      <c r="B11402" s="497"/>
      <c r="H11402" s="500"/>
      <c r="O11402" s="500"/>
      <c r="Q11402" s="498" t="s">
        <v>213</v>
      </c>
      <c r="S11402" s="499"/>
    </row>
    <row r="11403">
      <c r="B11403" s="497"/>
      <c r="H11403" s="500"/>
      <c r="O11403" s="500"/>
      <c r="Q11403" s="498" t="s">
        <v>213</v>
      </c>
      <c r="S11403" s="499"/>
    </row>
    <row r="11404">
      <c r="B11404" s="497"/>
      <c r="H11404" s="500"/>
      <c r="O11404" s="500"/>
      <c r="Q11404" s="498" t="s">
        <v>213</v>
      </c>
      <c r="S11404" s="499"/>
    </row>
    <row r="11405">
      <c r="B11405" s="497"/>
      <c r="H11405" s="500"/>
      <c r="O11405" s="500"/>
      <c r="Q11405" s="498" t="s">
        <v>213</v>
      </c>
      <c r="S11405" s="499"/>
    </row>
    <row r="11406">
      <c r="B11406" s="497"/>
      <c r="H11406" s="500"/>
      <c r="O11406" s="500"/>
      <c r="Q11406" s="498" t="s">
        <v>213</v>
      </c>
      <c r="S11406" s="499"/>
    </row>
    <row r="11407">
      <c r="B11407" s="497"/>
      <c r="H11407" s="500"/>
      <c r="O11407" s="500"/>
      <c r="Q11407" s="498" t="s">
        <v>213</v>
      </c>
      <c r="S11407" s="499"/>
    </row>
    <row r="11408">
      <c r="B11408" s="497"/>
      <c r="H11408" s="500"/>
      <c r="O11408" s="500"/>
      <c r="Q11408" s="498" t="s">
        <v>213</v>
      </c>
      <c r="S11408" s="499"/>
    </row>
    <row r="11409">
      <c r="B11409" s="497"/>
      <c r="H11409" s="500"/>
      <c r="O11409" s="500"/>
      <c r="Q11409" s="498" t="s">
        <v>213</v>
      </c>
      <c r="S11409" s="499"/>
    </row>
    <row r="11410">
      <c r="B11410" s="497"/>
      <c r="H11410" s="500"/>
      <c r="O11410" s="500"/>
      <c r="Q11410" s="498" t="s">
        <v>213</v>
      </c>
      <c r="S11410" s="499"/>
    </row>
    <row r="11411">
      <c r="B11411" s="497"/>
      <c r="H11411" s="500"/>
      <c r="O11411" s="500"/>
      <c r="Q11411" s="498" t="s">
        <v>213</v>
      </c>
      <c r="S11411" s="499"/>
    </row>
    <row r="11412">
      <c r="B11412" s="497"/>
      <c r="H11412" s="500"/>
      <c r="O11412" s="500"/>
      <c r="Q11412" s="498" t="s">
        <v>213</v>
      </c>
      <c r="S11412" s="499"/>
    </row>
    <row r="11413">
      <c r="B11413" s="497"/>
      <c r="H11413" s="500"/>
      <c r="O11413" s="500"/>
      <c r="Q11413" s="498" t="s">
        <v>213</v>
      </c>
      <c r="S11413" s="499"/>
    </row>
    <row r="11414">
      <c r="B11414" s="497"/>
      <c r="H11414" s="500"/>
      <c r="O11414" s="500"/>
      <c r="Q11414" s="498" t="s">
        <v>213</v>
      </c>
      <c r="S11414" s="499"/>
    </row>
    <row r="11415">
      <c r="B11415" s="497"/>
      <c r="H11415" s="500"/>
      <c r="O11415" s="500"/>
      <c r="Q11415" s="498" t="s">
        <v>213</v>
      </c>
      <c r="S11415" s="499"/>
    </row>
    <row r="11416">
      <c r="B11416" s="497"/>
      <c r="H11416" s="500"/>
      <c r="O11416" s="500"/>
      <c r="Q11416" s="498" t="s">
        <v>213</v>
      </c>
      <c r="S11416" s="499"/>
    </row>
    <row r="11417">
      <c r="B11417" s="497"/>
      <c r="H11417" s="500"/>
      <c r="O11417" s="500"/>
      <c r="Q11417" s="498" t="s">
        <v>213</v>
      </c>
      <c r="S11417" s="499"/>
    </row>
    <row r="11418">
      <c r="B11418" s="497"/>
      <c r="H11418" s="500"/>
      <c r="O11418" s="500"/>
      <c r="Q11418" s="498" t="s">
        <v>213</v>
      </c>
      <c r="S11418" s="499"/>
    </row>
    <row r="11419">
      <c r="B11419" s="497"/>
      <c r="H11419" s="500"/>
      <c r="O11419" s="500"/>
      <c r="Q11419" s="498" t="s">
        <v>213</v>
      </c>
      <c r="S11419" s="499"/>
    </row>
    <row r="11420">
      <c r="B11420" s="497"/>
      <c r="H11420" s="500"/>
      <c r="O11420" s="500"/>
      <c r="Q11420" s="498" t="s">
        <v>213</v>
      </c>
      <c r="S11420" s="499"/>
    </row>
    <row r="11421">
      <c r="B11421" s="497"/>
      <c r="H11421" s="500"/>
      <c r="O11421" s="500"/>
      <c r="Q11421" s="498" t="s">
        <v>213</v>
      </c>
      <c r="S11421" s="499"/>
    </row>
    <row r="11422">
      <c r="B11422" s="497"/>
      <c r="H11422" s="500"/>
      <c r="O11422" s="500"/>
      <c r="Q11422" s="498" t="s">
        <v>213</v>
      </c>
      <c r="S11422" s="499"/>
    </row>
    <row r="11423">
      <c r="B11423" s="497"/>
      <c r="H11423" s="500"/>
      <c r="O11423" s="500"/>
      <c r="Q11423" s="498" t="s">
        <v>213</v>
      </c>
      <c r="S11423" s="499"/>
    </row>
    <row r="11424">
      <c r="B11424" s="497"/>
      <c r="H11424" s="500"/>
      <c r="O11424" s="500"/>
      <c r="Q11424" s="498" t="s">
        <v>213</v>
      </c>
      <c r="S11424" s="499"/>
    </row>
    <row r="11425">
      <c r="B11425" s="497"/>
      <c r="H11425" s="500"/>
      <c r="O11425" s="500"/>
      <c r="Q11425" s="498" t="s">
        <v>213</v>
      </c>
      <c r="S11425" s="499"/>
    </row>
    <row r="11426">
      <c r="B11426" s="497"/>
      <c r="H11426" s="500"/>
      <c r="O11426" s="500"/>
      <c r="Q11426" s="498" t="s">
        <v>213</v>
      </c>
      <c r="S11426" s="499"/>
    </row>
    <row r="11427">
      <c r="B11427" s="497"/>
      <c r="H11427" s="500"/>
      <c r="O11427" s="500"/>
      <c r="Q11427" s="498" t="s">
        <v>213</v>
      </c>
      <c r="S11427" s="499"/>
    </row>
    <row r="11428">
      <c r="B11428" s="497"/>
      <c r="H11428" s="500"/>
      <c r="O11428" s="500"/>
      <c r="Q11428" s="498" t="s">
        <v>213</v>
      </c>
      <c r="S11428" s="499"/>
    </row>
    <row r="11429">
      <c r="B11429" s="497"/>
      <c r="H11429" s="500"/>
      <c r="O11429" s="500"/>
      <c r="Q11429" s="498" t="s">
        <v>213</v>
      </c>
      <c r="S11429" s="499"/>
    </row>
    <row r="11430">
      <c r="B11430" s="497"/>
      <c r="H11430" s="500"/>
      <c r="O11430" s="500"/>
      <c r="Q11430" s="498" t="s">
        <v>213</v>
      </c>
      <c r="S11430" s="499"/>
    </row>
    <row r="11431">
      <c r="B11431" s="497"/>
      <c r="H11431" s="500"/>
      <c r="O11431" s="500"/>
      <c r="Q11431" s="498" t="s">
        <v>213</v>
      </c>
      <c r="S11431" s="499"/>
    </row>
    <row r="11432">
      <c r="B11432" s="497"/>
      <c r="H11432" s="500"/>
      <c r="O11432" s="500"/>
      <c r="Q11432" s="498" t="s">
        <v>213</v>
      </c>
      <c r="S11432" s="499"/>
    </row>
    <row r="11433">
      <c r="B11433" s="497"/>
      <c r="H11433" s="500"/>
      <c r="O11433" s="500"/>
      <c r="Q11433" s="498" t="s">
        <v>213</v>
      </c>
      <c r="S11433" s="499"/>
    </row>
    <row r="11434">
      <c r="B11434" s="497"/>
      <c r="H11434" s="500"/>
      <c r="O11434" s="500"/>
      <c r="Q11434" s="498" t="s">
        <v>213</v>
      </c>
      <c r="S11434" s="499"/>
    </row>
    <row r="11435">
      <c r="B11435" s="497"/>
      <c r="H11435" s="500"/>
      <c r="O11435" s="500"/>
      <c r="Q11435" s="498" t="s">
        <v>213</v>
      </c>
      <c r="S11435" s="499"/>
    </row>
    <row r="11436">
      <c r="B11436" s="497"/>
      <c r="H11436" s="500"/>
      <c r="O11436" s="500"/>
      <c r="Q11436" s="498" t="s">
        <v>213</v>
      </c>
      <c r="S11436" s="499"/>
    </row>
    <row r="11437">
      <c r="B11437" s="497"/>
      <c r="H11437" s="500"/>
      <c r="O11437" s="500"/>
      <c r="Q11437" s="498" t="s">
        <v>213</v>
      </c>
      <c r="S11437" s="499"/>
    </row>
    <row r="11438">
      <c r="B11438" s="497"/>
      <c r="H11438" s="500"/>
      <c r="O11438" s="500"/>
      <c r="Q11438" s="498" t="s">
        <v>213</v>
      </c>
      <c r="S11438" s="499"/>
    </row>
    <row r="11439">
      <c r="B11439" s="497"/>
      <c r="H11439" s="500"/>
      <c r="O11439" s="500"/>
      <c r="Q11439" s="498" t="s">
        <v>213</v>
      </c>
      <c r="S11439" s="499"/>
    </row>
    <row r="11440">
      <c r="B11440" s="497"/>
      <c r="H11440" s="500"/>
      <c r="O11440" s="500"/>
      <c r="Q11440" s="498" t="s">
        <v>213</v>
      </c>
      <c r="S11440" s="499"/>
    </row>
    <row r="11441">
      <c r="B11441" s="497"/>
      <c r="H11441" s="500"/>
      <c r="O11441" s="500"/>
      <c r="Q11441" s="498" t="s">
        <v>213</v>
      </c>
      <c r="S11441" s="499"/>
    </row>
    <row r="11442">
      <c r="B11442" s="497"/>
      <c r="H11442" s="500"/>
      <c r="O11442" s="500"/>
      <c r="Q11442" s="498" t="s">
        <v>213</v>
      </c>
      <c r="S11442" s="499"/>
    </row>
    <row r="11443">
      <c r="B11443" s="497"/>
      <c r="H11443" s="500"/>
      <c r="O11443" s="500"/>
      <c r="Q11443" s="498" t="s">
        <v>213</v>
      </c>
      <c r="S11443" s="499"/>
    </row>
    <row r="11444">
      <c r="B11444" s="497"/>
      <c r="H11444" s="500"/>
      <c r="O11444" s="500"/>
      <c r="Q11444" s="498" t="s">
        <v>213</v>
      </c>
      <c r="S11444" s="499"/>
    </row>
    <row r="11445">
      <c r="B11445" s="497"/>
      <c r="H11445" s="500"/>
      <c r="O11445" s="500"/>
      <c r="Q11445" s="498" t="s">
        <v>213</v>
      </c>
      <c r="S11445" s="499"/>
    </row>
    <row r="11446">
      <c r="B11446" s="497"/>
      <c r="H11446" s="500"/>
      <c r="O11446" s="500"/>
      <c r="Q11446" s="498" t="s">
        <v>213</v>
      </c>
      <c r="S11446" s="499"/>
    </row>
    <row r="11447">
      <c r="B11447" s="497"/>
      <c r="H11447" s="500"/>
      <c r="O11447" s="500"/>
      <c r="Q11447" s="498" t="s">
        <v>213</v>
      </c>
      <c r="S11447" s="499"/>
    </row>
    <row r="11448">
      <c r="B11448" s="497"/>
      <c r="H11448" s="500"/>
      <c r="O11448" s="500"/>
      <c r="Q11448" s="498" t="s">
        <v>213</v>
      </c>
      <c r="S11448" s="499"/>
    </row>
    <row r="11449">
      <c r="B11449" s="497"/>
      <c r="H11449" s="500"/>
      <c r="O11449" s="500"/>
      <c r="Q11449" s="498" t="s">
        <v>213</v>
      </c>
      <c r="S11449" s="499"/>
    </row>
    <row r="11450">
      <c r="B11450" s="497"/>
      <c r="H11450" s="500"/>
      <c r="O11450" s="500"/>
      <c r="Q11450" s="498" t="s">
        <v>213</v>
      </c>
      <c r="S11450" s="499"/>
    </row>
    <row r="11451">
      <c r="B11451" s="497"/>
      <c r="H11451" s="500"/>
      <c r="O11451" s="500"/>
      <c r="Q11451" s="498" t="s">
        <v>213</v>
      </c>
      <c r="S11451" s="499"/>
    </row>
    <row r="11452">
      <c r="B11452" s="497"/>
      <c r="H11452" s="500"/>
      <c r="O11452" s="500"/>
      <c r="Q11452" s="498" t="s">
        <v>213</v>
      </c>
      <c r="S11452" s="499"/>
    </row>
    <row r="11453">
      <c r="B11453" s="497"/>
      <c r="H11453" s="500"/>
      <c r="O11453" s="500"/>
      <c r="Q11453" s="498" t="s">
        <v>213</v>
      </c>
      <c r="S11453" s="499"/>
    </row>
    <row r="11454">
      <c r="B11454" s="497"/>
      <c r="H11454" s="500"/>
      <c r="O11454" s="500"/>
      <c r="Q11454" s="498" t="s">
        <v>213</v>
      </c>
      <c r="S11454" s="499"/>
    </row>
    <row r="11455">
      <c r="B11455" s="497"/>
      <c r="H11455" s="500"/>
      <c r="O11455" s="500"/>
      <c r="Q11455" s="498" t="s">
        <v>213</v>
      </c>
      <c r="S11455" s="499"/>
    </row>
    <row r="11456">
      <c r="B11456" s="497"/>
      <c r="H11456" s="500"/>
      <c r="O11456" s="500"/>
      <c r="Q11456" s="498" t="s">
        <v>213</v>
      </c>
      <c r="S11456" s="499"/>
    </row>
    <row r="11457">
      <c r="B11457" s="497"/>
      <c r="H11457" s="500"/>
      <c r="O11457" s="500"/>
      <c r="Q11457" s="498" t="s">
        <v>213</v>
      </c>
      <c r="S11457" s="499"/>
    </row>
    <row r="11458">
      <c r="B11458" s="497"/>
      <c r="H11458" s="500"/>
      <c r="O11458" s="500"/>
      <c r="Q11458" s="498" t="s">
        <v>213</v>
      </c>
      <c r="S11458" s="499"/>
    </row>
    <row r="11459">
      <c r="B11459" s="497"/>
      <c r="H11459" s="500"/>
      <c r="O11459" s="500"/>
      <c r="Q11459" s="498" t="s">
        <v>213</v>
      </c>
      <c r="S11459" s="499"/>
    </row>
    <row r="11460">
      <c r="B11460" s="497"/>
      <c r="H11460" s="500"/>
      <c r="O11460" s="500"/>
      <c r="Q11460" s="498" t="s">
        <v>213</v>
      </c>
      <c r="S11460" s="499"/>
    </row>
    <row r="11461">
      <c r="B11461" s="497"/>
      <c r="H11461" s="500"/>
      <c r="O11461" s="500"/>
      <c r="Q11461" s="498" t="s">
        <v>213</v>
      </c>
      <c r="S11461" s="499"/>
    </row>
    <row r="11462">
      <c r="B11462" s="497"/>
      <c r="H11462" s="500"/>
      <c r="O11462" s="500"/>
      <c r="Q11462" s="498" t="s">
        <v>213</v>
      </c>
      <c r="S11462" s="499"/>
    </row>
    <row r="11463">
      <c r="B11463" s="497"/>
      <c r="H11463" s="500"/>
      <c r="O11463" s="500"/>
      <c r="Q11463" s="498" t="s">
        <v>213</v>
      </c>
      <c r="S11463" s="499"/>
    </row>
    <row r="11464">
      <c r="B11464" s="497"/>
      <c r="H11464" s="500"/>
      <c r="O11464" s="500"/>
      <c r="Q11464" s="498" t="s">
        <v>213</v>
      </c>
      <c r="S11464" s="499"/>
    </row>
    <row r="11465">
      <c r="B11465" s="497"/>
      <c r="H11465" s="500"/>
      <c r="O11465" s="500"/>
      <c r="Q11465" s="498" t="s">
        <v>213</v>
      </c>
      <c r="S11465" s="499"/>
    </row>
    <row r="11466">
      <c r="B11466" s="497"/>
      <c r="H11466" s="500"/>
      <c r="O11466" s="500"/>
      <c r="Q11466" s="498" t="s">
        <v>213</v>
      </c>
      <c r="S11466" s="499"/>
    </row>
    <row r="11467">
      <c r="B11467" s="497"/>
      <c r="H11467" s="500"/>
      <c r="O11467" s="500"/>
      <c r="Q11467" s="498" t="s">
        <v>213</v>
      </c>
      <c r="S11467" s="499"/>
    </row>
    <row r="11468">
      <c r="B11468" s="497"/>
      <c r="H11468" s="500"/>
      <c r="O11468" s="500"/>
      <c r="Q11468" s="498" t="s">
        <v>213</v>
      </c>
      <c r="S11468" s="499"/>
    </row>
    <row r="11469">
      <c r="B11469" s="497"/>
      <c r="H11469" s="500"/>
      <c r="O11469" s="500"/>
      <c r="Q11469" s="498" t="s">
        <v>213</v>
      </c>
      <c r="S11469" s="499"/>
    </row>
    <row r="11470">
      <c r="B11470" s="497"/>
      <c r="H11470" s="500"/>
      <c r="O11470" s="500"/>
      <c r="Q11470" s="498" t="s">
        <v>213</v>
      </c>
      <c r="S11470" s="499"/>
    </row>
    <row r="11471">
      <c r="B11471" s="497"/>
      <c r="H11471" s="500"/>
      <c r="O11471" s="500"/>
      <c r="Q11471" s="498" t="s">
        <v>213</v>
      </c>
      <c r="S11471" s="499"/>
    </row>
    <row r="11472">
      <c r="B11472" s="497"/>
      <c r="H11472" s="500"/>
      <c r="O11472" s="500"/>
      <c r="Q11472" s="498" t="s">
        <v>213</v>
      </c>
      <c r="S11472" s="499"/>
    </row>
    <row r="11473">
      <c r="B11473" s="497"/>
      <c r="H11473" s="500"/>
      <c r="O11473" s="500"/>
      <c r="Q11473" s="498" t="s">
        <v>213</v>
      </c>
      <c r="S11473" s="499"/>
    </row>
    <row r="11474">
      <c r="B11474" s="497"/>
      <c r="H11474" s="500"/>
      <c r="O11474" s="500"/>
      <c r="Q11474" s="498" t="s">
        <v>213</v>
      </c>
      <c r="S11474" s="499"/>
    </row>
    <row r="11475">
      <c r="B11475" s="497"/>
      <c r="H11475" s="500"/>
      <c r="O11475" s="500"/>
      <c r="Q11475" s="498" t="s">
        <v>213</v>
      </c>
      <c r="S11475" s="499"/>
    </row>
    <row r="11476">
      <c r="B11476" s="497"/>
      <c r="H11476" s="500"/>
      <c r="O11476" s="500"/>
      <c r="Q11476" s="498" t="s">
        <v>213</v>
      </c>
      <c r="S11476" s="499"/>
    </row>
    <row r="11477">
      <c r="B11477" s="497"/>
      <c r="H11477" s="500"/>
      <c r="O11477" s="500"/>
      <c r="Q11477" s="498" t="s">
        <v>213</v>
      </c>
      <c r="S11477" s="499"/>
    </row>
    <row r="11478">
      <c r="B11478" s="497"/>
      <c r="H11478" s="500"/>
      <c r="O11478" s="500"/>
      <c r="Q11478" s="498" t="s">
        <v>213</v>
      </c>
      <c r="S11478" s="499"/>
    </row>
    <row r="11479">
      <c r="B11479" s="497"/>
      <c r="H11479" s="500"/>
      <c r="O11479" s="500"/>
      <c r="Q11479" s="498" t="s">
        <v>213</v>
      </c>
      <c r="S11479" s="499"/>
    </row>
    <row r="11480">
      <c r="B11480" s="497"/>
      <c r="H11480" s="500"/>
      <c r="O11480" s="500"/>
      <c r="Q11480" s="498" t="s">
        <v>213</v>
      </c>
      <c r="S11480" s="499"/>
    </row>
    <row r="11481">
      <c r="B11481" s="497"/>
      <c r="H11481" s="500"/>
      <c r="O11481" s="500"/>
      <c r="Q11481" s="498" t="s">
        <v>213</v>
      </c>
      <c r="S11481" s="499"/>
    </row>
    <row r="11482">
      <c r="B11482" s="497"/>
      <c r="H11482" s="500"/>
      <c r="O11482" s="500"/>
      <c r="Q11482" s="498" t="s">
        <v>213</v>
      </c>
      <c r="S11482" s="499"/>
    </row>
    <row r="11483">
      <c r="B11483" s="497"/>
      <c r="H11483" s="500"/>
      <c r="O11483" s="500"/>
      <c r="Q11483" s="498" t="s">
        <v>213</v>
      </c>
      <c r="S11483" s="499"/>
    </row>
    <row r="11484">
      <c r="B11484" s="497"/>
      <c r="H11484" s="500"/>
      <c r="O11484" s="500"/>
      <c r="Q11484" s="498" t="s">
        <v>213</v>
      </c>
      <c r="S11484" s="499"/>
    </row>
    <row r="11485">
      <c r="B11485" s="497"/>
      <c r="H11485" s="500"/>
      <c r="O11485" s="500"/>
      <c r="Q11485" s="498" t="s">
        <v>213</v>
      </c>
      <c r="S11485" s="499"/>
    </row>
    <row r="11486">
      <c r="B11486" s="497"/>
      <c r="H11486" s="500"/>
      <c r="O11486" s="500"/>
      <c r="Q11486" s="498" t="s">
        <v>213</v>
      </c>
      <c r="S11486" s="499"/>
    </row>
    <row r="11487">
      <c r="B11487" s="497"/>
      <c r="H11487" s="500"/>
      <c r="O11487" s="500"/>
      <c r="Q11487" s="498" t="s">
        <v>213</v>
      </c>
      <c r="S11487" s="499"/>
    </row>
    <row r="11488">
      <c r="B11488" s="497"/>
      <c r="H11488" s="500"/>
      <c r="O11488" s="500"/>
      <c r="Q11488" s="498" t="s">
        <v>213</v>
      </c>
      <c r="S11488" s="499"/>
    </row>
    <row r="11489">
      <c r="B11489" s="497"/>
      <c r="H11489" s="500"/>
      <c r="O11489" s="500"/>
      <c r="Q11489" s="498" t="s">
        <v>213</v>
      </c>
      <c r="S11489" s="499"/>
    </row>
    <row r="11490">
      <c r="B11490" s="497"/>
      <c r="H11490" s="500"/>
      <c r="O11490" s="500"/>
      <c r="Q11490" s="498" t="s">
        <v>213</v>
      </c>
      <c r="S11490" s="499"/>
    </row>
    <row r="11491">
      <c r="B11491" s="497"/>
      <c r="H11491" s="500"/>
      <c r="O11491" s="500"/>
      <c r="Q11491" s="498" t="s">
        <v>213</v>
      </c>
      <c r="S11491" s="499"/>
    </row>
    <row r="11492">
      <c r="B11492" s="497"/>
      <c r="H11492" s="500"/>
      <c r="O11492" s="500"/>
      <c r="Q11492" s="498" t="s">
        <v>213</v>
      </c>
      <c r="S11492" s="499"/>
    </row>
    <row r="11493">
      <c r="B11493" s="497"/>
      <c r="H11493" s="500"/>
      <c r="O11493" s="500"/>
      <c r="Q11493" s="498" t="s">
        <v>213</v>
      </c>
      <c r="S11493" s="499"/>
    </row>
    <row r="11494">
      <c r="B11494" s="497"/>
      <c r="H11494" s="500"/>
      <c r="O11494" s="500"/>
      <c r="Q11494" s="498" t="s">
        <v>213</v>
      </c>
      <c r="S11494" s="499"/>
    </row>
    <row r="11495">
      <c r="B11495" s="497"/>
      <c r="H11495" s="500"/>
      <c r="O11495" s="500"/>
      <c r="Q11495" s="498" t="s">
        <v>213</v>
      </c>
      <c r="S11495" s="499"/>
    </row>
    <row r="11496">
      <c r="B11496" s="497"/>
      <c r="H11496" s="500"/>
      <c r="O11496" s="500"/>
      <c r="Q11496" s="498" t="s">
        <v>213</v>
      </c>
      <c r="S11496" s="499"/>
    </row>
    <row r="11497">
      <c r="B11497" s="497"/>
      <c r="H11497" s="500"/>
      <c r="O11497" s="500"/>
      <c r="Q11497" s="498" t="s">
        <v>213</v>
      </c>
      <c r="S11497" s="499"/>
    </row>
    <row r="11498">
      <c r="B11498" s="497"/>
      <c r="H11498" s="500"/>
      <c r="O11498" s="500"/>
      <c r="Q11498" s="498" t="s">
        <v>213</v>
      </c>
      <c r="S11498" s="499"/>
    </row>
    <row r="11499">
      <c r="B11499" s="497"/>
      <c r="H11499" s="500"/>
      <c r="O11499" s="500"/>
      <c r="Q11499" s="498" t="s">
        <v>213</v>
      </c>
      <c r="S11499" s="499"/>
    </row>
    <row r="11500">
      <c r="B11500" s="497"/>
      <c r="H11500" s="500"/>
      <c r="O11500" s="500"/>
      <c r="Q11500" s="498" t="s">
        <v>213</v>
      </c>
      <c r="S11500" s="499"/>
    </row>
    <row r="11501">
      <c r="B11501" s="497"/>
      <c r="H11501" s="500"/>
      <c r="O11501" s="500"/>
      <c r="Q11501" s="498" t="s">
        <v>213</v>
      </c>
      <c r="S11501" s="499"/>
    </row>
    <row r="11502">
      <c r="B11502" s="497"/>
      <c r="H11502" s="500"/>
      <c r="O11502" s="500"/>
      <c r="Q11502" s="498" t="s">
        <v>213</v>
      </c>
      <c r="S11502" s="499"/>
    </row>
    <row r="11503">
      <c r="B11503" s="497"/>
      <c r="H11503" s="500"/>
      <c r="O11503" s="500"/>
      <c r="Q11503" s="498" t="s">
        <v>213</v>
      </c>
      <c r="S11503" s="499"/>
    </row>
    <row r="11504">
      <c r="B11504" s="497"/>
      <c r="H11504" s="500"/>
      <c r="O11504" s="500"/>
      <c r="Q11504" s="498" t="s">
        <v>213</v>
      </c>
      <c r="S11504" s="499"/>
    </row>
    <row r="11505">
      <c r="B11505" s="497"/>
      <c r="H11505" s="500"/>
      <c r="O11505" s="500"/>
      <c r="Q11505" s="498" t="s">
        <v>213</v>
      </c>
      <c r="S11505" s="499"/>
    </row>
    <row r="11506">
      <c r="B11506" s="497"/>
      <c r="H11506" s="500"/>
      <c r="O11506" s="500"/>
      <c r="Q11506" s="498" t="s">
        <v>213</v>
      </c>
      <c r="S11506" s="499"/>
    </row>
    <row r="11507">
      <c r="B11507" s="497"/>
      <c r="H11507" s="500"/>
      <c r="O11507" s="500"/>
      <c r="Q11507" s="498" t="s">
        <v>213</v>
      </c>
      <c r="S11507" s="499"/>
    </row>
    <row r="11508">
      <c r="B11508" s="497"/>
      <c r="H11508" s="500"/>
      <c r="O11508" s="500"/>
      <c r="Q11508" s="498" t="s">
        <v>213</v>
      </c>
      <c r="S11508" s="499"/>
    </row>
    <row r="11509">
      <c r="B11509" s="497"/>
      <c r="H11509" s="500"/>
      <c r="O11509" s="500"/>
      <c r="Q11509" s="498" t="s">
        <v>213</v>
      </c>
      <c r="S11509" s="499"/>
    </row>
    <row r="11510">
      <c r="B11510" s="497"/>
      <c r="H11510" s="500"/>
      <c r="O11510" s="500"/>
      <c r="Q11510" s="498" t="s">
        <v>213</v>
      </c>
      <c r="S11510" s="499"/>
    </row>
    <row r="11511">
      <c r="B11511" s="497"/>
      <c r="H11511" s="500"/>
      <c r="O11511" s="500"/>
      <c r="Q11511" s="498" t="s">
        <v>213</v>
      </c>
      <c r="S11511" s="499"/>
    </row>
    <row r="11512">
      <c r="B11512" s="497"/>
      <c r="H11512" s="500"/>
      <c r="O11512" s="500"/>
      <c r="Q11512" s="498" t="s">
        <v>213</v>
      </c>
      <c r="S11512" s="499"/>
    </row>
    <row r="11513">
      <c r="B11513" s="497"/>
      <c r="H11513" s="500"/>
      <c r="O11513" s="500"/>
      <c r="Q11513" s="498" t="s">
        <v>213</v>
      </c>
      <c r="S11513" s="499"/>
    </row>
    <row r="11514">
      <c r="B11514" s="497"/>
      <c r="H11514" s="500"/>
      <c r="O11514" s="500"/>
      <c r="Q11514" s="498" t="s">
        <v>213</v>
      </c>
      <c r="S11514" s="499"/>
    </row>
    <row r="11515">
      <c r="B11515" s="497"/>
      <c r="H11515" s="500"/>
      <c r="O11515" s="500"/>
      <c r="Q11515" s="498" t="s">
        <v>213</v>
      </c>
      <c r="S11515" s="499"/>
    </row>
    <row r="11516">
      <c r="B11516" s="497"/>
      <c r="H11516" s="500"/>
      <c r="O11516" s="500"/>
      <c r="Q11516" s="498" t="s">
        <v>213</v>
      </c>
      <c r="S11516" s="499"/>
    </row>
    <row r="11517">
      <c r="B11517" s="497"/>
      <c r="H11517" s="500"/>
      <c r="O11517" s="500"/>
      <c r="Q11517" s="498" t="s">
        <v>213</v>
      </c>
      <c r="S11517" s="499"/>
    </row>
    <row r="11518">
      <c r="B11518" s="497"/>
      <c r="H11518" s="500"/>
      <c r="O11518" s="500"/>
      <c r="Q11518" s="498" t="s">
        <v>213</v>
      </c>
      <c r="S11518" s="499"/>
    </row>
    <row r="11519">
      <c r="B11519" s="497"/>
      <c r="H11519" s="500"/>
      <c r="O11519" s="500"/>
      <c r="Q11519" s="498" t="s">
        <v>213</v>
      </c>
      <c r="S11519" s="499"/>
    </row>
    <row r="11520">
      <c r="B11520" s="497"/>
      <c r="H11520" s="500"/>
      <c r="O11520" s="500"/>
      <c r="Q11520" s="498" t="s">
        <v>213</v>
      </c>
      <c r="S11520" s="499"/>
    </row>
    <row r="11521">
      <c r="B11521" s="497"/>
      <c r="H11521" s="500"/>
      <c r="O11521" s="500"/>
      <c r="Q11521" s="498" t="s">
        <v>213</v>
      </c>
      <c r="S11521" s="499"/>
    </row>
    <row r="11522">
      <c r="B11522" s="497"/>
      <c r="H11522" s="500"/>
      <c r="O11522" s="500"/>
      <c r="Q11522" s="498" t="s">
        <v>213</v>
      </c>
      <c r="S11522" s="499"/>
    </row>
    <row r="11523">
      <c r="B11523" s="497"/>
      <c r="H11523" s="500"/>
      <c r="O11523" s="500"/>
      <c r="Q11523" s="498" t="s">
        <v>213</v>
      </c>
      <c r="S11523" s="499"/>
    </row>
    <row r="11524">
      <c r="B11524" s="497"/>
      <c r="H11524" s="500"/>
      <c r="O11524" s="500"/>
      <c r="Q11524" s="498" t="s">
        <v>213</v>
      </c>
      <c r="S11524" s="499"/>
    </row>
    <row r="11525">
      <c r="B11525" s="497"/>
      <c r="H11525" s="500"/>
      <c r="O11525" s="500"/>
      <c r="Q11525" s="498" t="s">
        <v>213</v>
      </c>
      <c r="S11525" s="499"/>
    </row>
    <row r="11526">
      <c r="B11526" s="497"/>
      <c r="H11526" s="500"/>
      <c r="O11526" s="500"/>
      <c r="Q11526" s="498" t="s">
        <v>213</v>
      </c>
      <c r="S11526" s="499"/>
    </row>
    <row r="11527">
      <c r="B11527" s="497"/>
      <c r="H11527" s="500"/>
      <c r="O11527" s="500"/>
      <c r="Q11527" s="498" t="s">
        <v>213</v>
      </c>
      <c r="S11527" s="499"/>
    </row>
    <row r="11528">
      <c r="B11528" s="497"/>
      <c r="H11528" s="500"/>
      <c r="O11528" s="500"/>
      <c r="Q11528" s="498" t="s">
        <v>213</v>
      </c>
      <c r="S11528" s="499"/>
    </row>
    <row r="11529">
      <c r="B11529" s="497"/>
      <c r="H11529" s="500"/>
      <c r="O11529" s="500"/>
      <c r="Q11529" s="498" t="s">
        <v>213</v>
      </c>
      <c r="S11529" s="499"/>
    </row>
    <row r="11530">
      <c r="B11530" s="497"/>
      <c r="H11530" s="500"/>
      <c r="O11530" s="500"/>
      <c r="Q11530" s="498" t="s">
        <v>213</v>
      </c>
      <c r="S11530" s="499"/>
    </row>
    <row r="11531">
      <c r="B11531" s="497"/>
      <c r="H11531" s="500"/>
      <c r="O11531" s="500"/>
      <c r="Q11531" s="498" t="s">
        <v>213</v>
      </c>
      <c r="S11531" s="499"/>
    </row>
    <row r="11532">
      <c r="B11532" s="497"/>
      <c r="H11532" s="500"/>
      <c r="O11532" s="500"/>
      <c r="Q11532" s="498" t="s">
        <v>213</v>
      </c>
      <c r="S11532" s="499"/>
    </row>
    <row r="11533">
      <c r="B11533" s="497"/>
      <c r="H11533" s="500"/>
      <c r="O11533" s="500"/>
      <c r="Q11533" s="498" t="s">
        <v>213</v>
      </c>
      <c r="S11533" s="499"/>
    </row>
    <row r="11534">
      <c r="B11534" s="497"/>
      <c r="H11534" s="500"/>
      <c r="O11534" s="500"/>
      <c r="Q11534" s="498" t="s">
        <v>213</v>
      </c>
      <c r="S11534" s="499"/>
    </row>
    <row r="11535">
      <c r="B11535" s="497"/>
      <c r="H11535" s="500"/>
      <c r="O11535" s="500"/>
      <c r="Q11535" s="498" t="s">
        <v>213</v>
      </c>
      <c r="S11535" s="499"/>
    </row>
    <row r="11536">
      <c r="B11536" s="497"/>
      <c r="H11536" s="500"/>
      <c r="O11536" s="500"/>
      <c r="Q11536" s="498" t="s">
        <v>213</v>
      </c>
      <c r="S11536" s="499"/>
    </row>
    <row r="11537">
      <c r="B11537" s="497"/>
      <c r="H11537" s="500"/>
      <c r="O11537" s="500"/>
      <c r="Q11537" s="498" t="s">
        <v>213</v>
      </c>
      <c r="S11537" s="499"/>
    </row>
    <row r="11538">
      <c r="B11538" s="497"/>
      <c r="H11538" s="500"/>
      <c r="O11538" s="500"/>
      <c r="Q11538" s="498" t="s">
        <v>213</v>
      </c>
      <c r="S11538" s="499"/>
    </row>
    <row r="11539">
      <c r="B11539" s="497"/>
      <c r="H11539" s="500"/>
      <c r="O11539" s="500"/>
      <c r="Q11539" s="498" t="s">
        <v>213</v>
      </c>
      <c r="S11539" s="499"/>
    </row>
    <row r="11540">
      <c r="B11540" s="497"/>
      <c r="H11540" s="500"/>
      <c r="O11540" s="500"/>
      <c r="Q11540" s="498" t="s">
        <v>213</v>
      </c>
      <c r="S11540" s="499"/>
    </row>
    <row r="11541">
      <c r="B11541" s="497"/>
      <c r="H11541" s="500"/>
      <c r="O11541" s="500"/>
      <c r="Q11541" s="498" t="s">
        <v>213</v>
      </c>
      <c r="S11541" s="499"/>
    </row>
    <row r="11542">
      <c r="B11542" s="497"/>
      <c r="H11542" s="500"/>
      <c r="O11542" s="500"/>
      <c r="Q11542" s="498" t="s">
        <v>213</v>
      </c>
      <c r="S11542" s="499"/>
    </row>
    <row r="11543">
      <c r="B11543" s="497"/>
      <c r="H11543" s="500"/>
      <c r="O11543" s="500"/>
      <c r="Q11543" s="498" t="s">
        <v>213</v>
      </c>
      <c r="S11543" s="499"/>
    </row>
    <row r="11544">
      <c r="B11544" s="497"/>
      <c r="H11544" s="500"/>
      <c r="O11544" s="500"/>
      <c r="Q11544" s="498" t="s">
        <v>213</v>
      </c>
      <c r="S11544" s="499"/>
    </row>
    <row r="11545">
      <c r="B11545" s="497"/>
      <c r="H11545" s="500"/>
      <c r="O11545" s="500"/>
      <c r="Q11545" s="498" t="s">
        <v>213</v>
      </c>
      <c r="S11545" s="499"/>
    </row>
    <row r="11546">
      <c r="B11546" s="497"/>
      <c r="H11546" s="500"/>
      <c r="O11546" s="500"/>
      <c r="Q11546" s="498" t="s">
        <v>213</v>
      </c>
      <c r="S11546" s="499"/>
    </row>
    <row r="11547">
      <c r="B11547" s="497"/>
      <c r="H11547" s="500"/>
      <c r="O11547" s="500"/>
      <c r="Q11547" s="498" t="s">
        <v>213</v>
      </c>
      <c r="S11547" s="499"/>
    </row>
    <row r="11548">
      <c r="B11548" s="497"/>
      <c r="H11548" s="500"/>
      <c r="O11548" s="500"/>
      <c r="Q11548" s="498" t="s">
        <v>213</v>
      </c>
      <c r="S11548" s="499"/>
    </row>
    <row r="11549">
      <c r="B11549" s="497"/>
      <c r="H11549" s="500"/>
      <c r="O11549" s="500"/>
      <c r="Q11549" s="498" t="s">
        <v>213</v>
      </c>
      <c r="S11549" s="499"/>
    </row>
    <row r="11550">
      <c r="B11550" s="497"/>
      <c r="H11550" s="500"/>
      <c r="O11550" s="500"/>
      <c r="Q11550" s="498" t="s">
        <v>213</v>
      </c>
      <c r="S11550" s="499"/>
    </row>
    <row r="11551">
      <c r="B11551" s="497"/>
      <c r="H11551" s="500"/>
      <c r="O11551" s="500"/>
      <c r="Q11551" s="498" t="s">
        <v>213</v>
      </c>
      <c r="S11551" s="499"/>
    </row>
    <row r="11552">
      <c r="B11552" s="497"/>
      <c r="H11552" s="500"/>
      <c r="O11552" s="500"/>
      <c r="Q11552" s="498" t="s">
        <v>213</v>
      </c>
      <c r="S11552" s="499"/>
    </row>
    <row r="11553">
      <c r="B11553" s="497"/>
      <c r="H11553" s="500"/>
      <c r="O11553" s="500"/>
      <c r="Q11553" s="498" t="s">
        <v>213</v>
      </c>
      <c r="S11553" s="499"/>
    </row>
    <row r="11554">
      <c r="B11554" s="497"/>
      <c r="H11554" s="500"/>
      <c r="O11554" s="500"/>
      <c r="Q11554" s="498" t="s">
        <v>213</v>
      </c>
      <c r="S11554" s="499"/>
    </row>
    <row r="11555">
      <c r="B11555" s="497"/>
      <c r="H11555" s="500"/>
      <c r="O11555" s="500"/>
      <c r="Q11555" s="498" t="s">
        <v>213</v>
      </c>
      <c r="S11555" s="499"/>
    </row>
    <row r="11556">
      <c r="B11556" s="497"/>
      <c r="H11556" s="500"/>
      <c r="O11556" s="500"/>
      <c r="Q11556" s="498" t="s">
        <v>213</v>
      </c>
      <c r="S11556" s="499"/>
    </row>
    <row r="11557">
      <c r="B11557" s="497"/>
      <c r="H11557" s="500"/>
      <c r="O11557" s="500"/>
      <c r="Q11557" s="498" t="s">
        <v>213</v>
      </c>
      <c r="S11557" s="499"/>
    </row>
    <row r="11558">
      <c r="B11558" s="497"/>
      <c r="H11558" s="500"/>
      <c r="O11558" s="500"/>
      <c r="Q11558" s="498" t="s">
        <v>213</v>
      </c>
      <c r="S11558" s="499"/>
    </row>
    <row r="11559">
      <c r="B11559" s="497"/>
      <c r="H11559" s="500"/>
      <c r="O11559" s="500"/>
      <c r="Q11559" s="498" t="s">
        <v>213</v>
      </c>
      <c r="S11559" s="499"/>
    </row>
    <row r="11560">
      <c r="B11560" s="497"/>
      <c r="H11560" s="500"/>
      <c r="O11560" s="500"/>
      <c r="Q11560" s="498" t="s">
        <v>213</v>
      </c>
      <c r="S11560" s="499"/>
    </row>
    <row r="11561">
      <c r="B11561" s="497"/>
      <c r="H11561" s="500"/>
      <c r="O11561" s="500"/>
      <c r="Q11561" s="498" t="s">
        <v>213</v>
      </c>
      <c r="S11561" s="499"/>
    </row>
    <row r="11562">
      <c r="B11562" s="497"/>
      <c r="H11562" s="500"/>
      <c r="O11562" s="500"/>
      <c r="Q11562" s="498" t="s">
        <v>213</v>
      </c>
      <c r="S11562" s="499"/>
    </row>
    <row r="11563">
      <c r="B11563" s="497"/>
      <c r="H11563" s="500"/>
      <c r="O11563" s="500"/>
      <c r="Q11563" s="498" t="s">
        <v>213</v>
      </c>
      <c r="S11563" s="499"/>
    </row>
    <row r="11564">
      <c r="B11564" s="497"/>
      <c r="H11564" s="500"/>
      <c r="O11564" s="500"/>
      <c r="Q11564" s="498" t="s">
        <v>213</v>
      </c>
      <c r="S11564" s="499"/>
    </row>
    <row r="11565">
      <c r="B11565" s="497"/>
      <c r="H11565" s="500"/>
      <c r="O11565" s="500"/>
      <c r="Q11565" s="498" t="s">
        <v>213</v>
      </c>
      <c r="S11565" s="499"/>
    </row>
    <row r="11566">
      <c r="B11566" s="497"/>
      <c r="H11566" s="500"/>
      <c r="O11566" s="500"/>
      <c r="Q11566" s="498" t="s">
        <v>213</v>
      </c>
      <c r="S11566" s="499"/>
    </row>
    <row r="11567">
      <c r="B11567" s="497"/>
      <c r="H11567" s="500"/>
      <c r="O11567" s="500"/>
      <c r="Q11567" s="498" t="s">
        <v>213</v>
      </c>
      <c r="S11567" s="499"/>
    </row>
    <row r="11568">
      <c r="B11568" s="497"/>
      <c r="H11568" s="500"/>
      <c r="O11568" s="500"/>
      <c r="Q11568" s="498" t="s">
        <v>213</v>
      </c>
      <c r="S11568" s="499"/>
    </row>
    <row r="11569">
      <c r="B11569" s="497"/>
      <c r="H11569" s="500"/>
      <c r="O11569" s="500"/>
      <c r="Q11569" s="498" t="s">
        <v>213</v>
      </c>
      <c r="S11569" s="499"/>
    </row>
    <row r="11570">
      <c r="B11570" s="497"/>
      <c r="H11570" s="500"/>
      <c r="O11570" s="500"/>
      <c r="Q11570" s="498" t="s">
        <v>213</v>
      </c>
      <c r="S11570" s="499"/>
    </row>
    <row r="11571">
      <c r="B11571" s="497"/>
      <c r="H11571" s="500"/>
      <c r="O11571" s="500"/>
      <c r="Q11571" s="498" t="s">
        <v>213</v>
      </c>
      <c r="S11571" s="499"/>
    </row>
    <row r="11572">
      <c r="B11572" s="497"/>
      <c r="H11572" s="500"/>
      <c r="O11572" s="500"/>
      <c r="Q11572" s="498" t="s">
        <v>213</v>
      </c>
      <c r="S11572" s="499"/>
    </row>
    <row r="11573">
      <c r="B11573" s="497"/>
      <c r="H11573" s="500"/>
      <c r="O11573" s="500"/>
      <c r="Q11573" s="498" t="s">
        <v>213</v>
      </c>
      <c r="S11573" s="499"/>
    </row>
    <row r="11574">
      <c r="B11574" s="497"/>
      <c r="H11574" s="500"/>
      <c r="O11574" s="500"/>
      <c r="Q11574" s="498" t="s">
        <v>213</v>
      </c>
      <c r="S11574" s="499"/>
    </row>
    <row r="11575">
      <c r="B11575" s="497"/>
      <c r="H11575" s="500"/>
      <c r="O11575" s="500"/>
      <c r="Q11575" s="498" t="s">
        <v>213</v>
      </c>
      <c r="S11575" s="499"/>
    </row>
    <row r="11576">
      <c r="B11576" s="497"/>
      <c r="H11576" s="500"/>
      <c r="O11576" s="500"/>
      <c r="Q11576" s="498" t="s">
        <v>213</v>
      </c>
      <c r="S11576" s="499"/>
    </row>
    <row r="11577">
      <c r="B11577" s="497"/>
      <c r="H11577" s="500"/>
      <c r="O11577" s="500"/>
      <c r="Q11577" s="498" t="s">
        <v>213</v>
      </c>
      <c r="S11577" s="499"/>
    </row>
    <row r="11578">
      <c r="B11578" s="497"/>
      <c r="H11578" s="500"/>
      <c r="O11578" s="500"/>
      <c r="Q11578" s="498" t="s">
        <v>213</v>
      </c>
      <c r="S11578" s="499"/>
    </row>
    <row r="11579">
      <c r="B11579" s="497"/>
      <c r="H11579" s="500"/>
      <c r="O11579" s="500"/>
      <c r="Q11579" s="498" t="s">
        <v>213</v>
      </c>
      <c r="S11579" s="499"/>
    </row>
    <row r="11580">
      <c r="B11580" s="497"/>
      <c r="H11580" s="500"/>
      <c r="O11580" s="500"/>
      <c r="Q11580" s="498" t="s">
        <v>213</v>
      </c>
      <c r="S11580" s="499"/>
    </row>
    <row r="11581">
      <c r="B11581" s="497"/>
      <c r="H11581" s="500"/>
      <c r="O11581" s="500"/>
      <c r="Q11581" s="498" t="s">
        <v>213</v>
      </c>
      <c r="S11581" s="499"/>
    </row>
    <row r="11582">
      <c r="B11582" s="497"/>
      <c r="H11582" s="500"/>
      <c r="O11582" s="500"/>
      <c r="Q11582" s="498" t="s">
        <v>213</v>
      </c>
      <c r="S11582" s="499"/>
    </row>
    <row r="11583">
      <c r="B11583" s="497"/>
      <c r="H11583" s="500"/>
      <c r="O11583" s="500"/>
      <c r="Q11583" s="498" t="s">
        <v>213</v>
      </c>
      <c r="S11583" s="499"/>
    </row>
    <row r="11584">
      <c r="B11584" s="497"/>
      <c r="H11584" s="500"/>
      <c r="O11584" s="500"/>
      <c r="Q11584" s="498" t="s">
        <v>213</v>
      </c>
      <c r="S11584" s="499"/>
    </row>
    <row r="11585">
      <c r="B11585" s="497"/>
      <c r="H11585" s="500"/>
      <c r="O11585" s="500"/>
      <c r="Q11585" s="498" t="s">
        <v>213</v>
      </c>
      <c r="S11585" s="499"/>
    </row>
    <row r="11586">
      <c r="B11586" s="497"/>
      <c r="H11586" s="500"/>
      <c r="O11586" s="500"/>
      <c r="Q11586" s="498" t="s">
        <v>213</v>
      </c>
      <c r="S11586" s="499"/>
    </row>
    <row r="11587">
      <c r="B11587" s="497"/>
      <c r="H11587" s="500"/>
      <c r="O11587" s="500"/>
      <c r="Q11587" s="498" t="s">
        <v>213</v>
      </c>
      <c r="S11587" s="499"/>
    </row>
    <row r="11588">
      <c r="B11588" s="497"/>
      <c r="H11588" s="500"/>
      <c r="O11588" s="500"/>
      <c r="Q11588" s="498" t="s">
        <v>213</v>
      </c>
      <c r="S11588" s="499"/>
    </row>
    <row r="11589">
      <c r="B11589" s="497"/>
      <c r="H11589" s="500"/>
      <c r="O11589" s="500"/>
      <c r="Q11589" s="498" t="s">
        <v>213</v>
      </c>
      <c r="S11589" s="499"/>
    </row>
    <row r="11590">
      <c r="B11590" s="497"/>
      <c r="H11590" s="500"/>
      <c r="O11590" s="500"/>
      <c r="Q11590" s="498" t="s">
        <v>213</v>
      </c>
      <c r="S11590" s="499"/>
    </row>
    <row r="11591">
      <c r="B11591" s="497"/>
      <c r="H11591" s="500"/>
      <c r="O11591" s="500"/>
      <c r="Q11591" s="498" t="s">
        <v>213</v>
      </c>
      <c r="S11591" s="499"/>
    </row>
    <row r="11592">
      <c r="B11592" s="497"/>
      <c r="H11592" s="500"/>
      <c r="O11592" s="500"/>
      <c r="Q11592" s="498" t="s">
        <v>213</v>
      </c>
      <c r="S11592" s="499"/>
    </row>
    <row r="11593">
      <c r="B11593" s="497"/>
      <c r="H11593" s="500"/>
      <c r="O11593" s="500"/>
      <c r="Q11593" s="498" t="s">
        <v>213</v>
      </c>
      <c r="S11593" s="499"/>
    </row>
    <row r="11594">
      <c r="B11594" s="497"/>
      <c r="H11594" s="500"/>
      <c r="O11594" s="500"/>
      <c r="Q11594" s="498" t="s">
        <v>213</v>
      </c>
      <c r="S11594" s="499"/>
    </row>
    <row r="11595">
      <c r="B11595" s="497"/>
      <c r="H11595" s="500"/>
      <c r="O11595" s="500"/>
      <c r="Q11595" s="498" t="s">
        <v>213</v>
      </c>
      <c r="S11595" s="499"/>
    </row>
    <row r="11596">
      <c r="B11596" s="497"/>
      <c r="H11596" s="500"/>
      <c r="O11596" s="500"/>
      <c r="Q11596" s="498" t="s">
        <v>213</v>
      </c>
      <c r="S11596" s="499"/>
    </row>
    <row r="11597">
      <c r="B11597" s="497"/>
      <c r="H11597" s="500"/>
      <c r="O11597" s="500"/>
      <c r="Q11597" s="498" t="s">
        <v>213</v>
      </c>
      <c r="S11597" s="499"/>
    </row>
    <row r="11598">
      <c r="B11598" s="497"/>
      <c r="H11598" s="500"/>
      <c r="O11598" s="500"/>
      <c r="Q11598" s="498" t="s">
        <v>213</v>
      </c>
      <c r="S11598" s="499"/>
    </row>
    <row r="11599">
      <c r="B11599" s="497"/>
      <c r="H11599" s="500"/>
      <c r="O11599" s="500"/>
      <c r="Q11599" s="498" t="s">
        <v>213</v>
      </c>
      <c r="S11599" s="499"/>
    </row>
    <row r="11600">
      <c r="B11600" s="497"/>
      <c r="H11600" s="500"/>
      <c r="O11600" s="500"/>
      <c r="Q11600" s="498" t="s">
        <v>213</v>
      </c>
      <c r="S11600" s="499"/>
    </row>
    <row r="11601">
      <c r="B11601" s="497"/>
      <c r="H11601" s="500"/>
      <c r="O11601" s="500"/>
      <c r="Q11601" s="498" t="s">
        <v>213</v>
      </c>
      <c r="S11601" s="499"/>
    </row>
    <row r="11602">
      <c r="B11602" s="497"/>
      <c r="H11602" s="500"/>
      <c r="O11602" s="500"/>
      <c r="Q11602" s="498" t="s">
        <v>213</v>
      </c>
      <c r="S11602" s="499"/>
    </row>
    <row r="11603">
      <c r="B11603" s="497"/>
      <c r="H11603" s="500"/>
      <c r="O11603" s="500"/>
      <c r="Q11603" s="498" t="s">
        <v>213</v>
      </c>
      <c r="S11603" s="499"/>
    </row>
    <row r="11604">
      <c r="B11604" s="497"/>
      <c r="H11604" s="500"/>
      <c r="O11604" s="500"/>
      <c r="Q11604" s="498" t="s">
        <v>213</v>
      </c>
      <c r="S11604" s="499"/>
    </row>
    <row r="11605">
      <c r="B11605" s="497"/>
      <c r="H11605" s="500"/>
      <c r="O11605" s="500"/>
      <c r="Q11605" s="498" t="s">
        <v>213</v>
      </c>
      <c r="S11605" s="499"/>
    </row>
    <row r="11606">
      <c r="B11606" s="497"/>
      <c r="H11606" s="500"/>
      <c r="O11606" s="500"/>
      <c r="Q11606" s="498" t="s">
        <v>213</v>
      </c>
      <c r="S11606" s="499"/>
    </row>
    <row r="11607">
      <c r="B11607" s="497"/>
      <c r="H11607" s="500"/>
      <c r="O11607" s="500"/>
      <c r="Q11607" s="498" t="s">
        <v>213</v>
      </c>
      <c r="S11607" s="499"/>
    </row>
    <row r="11608">
      <c r="B11608" s="497"/>
      <c r="H11608" s="500"/>
      <c r="O11608" s="500"/>
      <c r="Q11608" s="498" t="s">
        <v>213</v>
      </c>
      <c r="S11608" s="499"/>
    </row>
    <row r="11609">
      <c r="B11609" s="497"/>
      <c r="H11609" s="500"/>
      <c r="O11609" s="500"/>
      <c r="Q11609" s="498" t="s">
        <v>213</v>
      </c>
      <c r="S11609" s="499"/>
    </row>
    <row r="11610">
      <c r="B11610" s="497"/>
      <c r="H11610" s="500"/>
      <c r="O11610" s="500"/>
      <c r="Q11610" s="498" t="s">
        <v>213</v>
      </c>
      <c r="S11610" s="499"/>
    </row>
    <row r="11611">
      <c r="B11611" s="497"/>
      <c r="H11611" s="500"/>
      <c r="O11611" s="500"/>
      <c r="Q11611" s="498" t="s">
        <v>213</v>
      </c>
      <c r="S11611" s="499"/>
    </row>
    <row r="11612">
      <c r="B11612" s="497"/>
      <c r="H11612" s="500"/>
      <c r="O11612" s="500"/>
      <c r="Q11612" s="498" t="s">
        <v>213</v>
      </c>
      <c r="S11612" s="499"/>
    </row>
    <row r="11613">
      <c r="B11613" s="497"/>
      <c r="H11613" s="500"/>
      <c r="O11613" s="500"/>
      <c r="Q11613" s="498" t="s">
        <v>213</v>
      </c>
      <c r="S11613" s="499"/>
    </row>
    <row r="11614">
      <c r="B11614" s="497"/>
      <c r="H11614" s="500"/>
      <c r="O11614" s="500"/>
      <c r="Q11614" s="498" t="s">
        <v>213</v>
      </c>
      <c r="S11614" s="499"/>
    </row>
    <row r="11615">
      <c r="B11615" s="497"/>
      <c r="H11615" s="500"/>
      <c r="O11615" s="500"/>
      <c r="Q11615" s="498" t="s">
        <v>213</v>
      </c>
      <c r="S11615" s="499"/>
    </row>
    <row r="11616">
      <c r="B11616" s="497"/>
      <c r="H11616" s="500"/>
      <c r="O11616" s="500"/>
      <c r="Q11616" s="498" t="s">
        <v>213</v>
      </c>
      <c r="S11616" s="499"/>
    </row>
    <row r="11617">
      <c r="B11617" s="497"/>
      <c r="H11617" s="500"/>
      <c r="O11617" s="500"/>
      <c r="Q11617" s="498" t="s">
        <v>213</v>
      </c>
      <c r="S11617" s="499"/>
    </row>
    <row r="11618">
      <c r="B11618" s="497"/>
      <c r="H11618" s="500"/>
      <c r="O11618" s="500"/>
      <c r="Q11618" s="498" t="s">
        <v>213</v>
      </c>
      <c r="S11618" s="499"/>
    </row>
    <row r="11619">
      <c r="B11619" s="497"/>
      <c r="H11619" s="500"/>
      <c r="O11619" s="500"/>
      <c r="Q11619" s="498" t="s">
        <v>213</v>
      </c>
      <c r="S11619" s="499"/>
    </row>
    <row r="11620">
      <c r="B11620" s="497"/>
      <c r="H11620" s="500"/>
      <c r="O11620" s="500"/>
      <c r="Q11620" s="498" t="s">
        <v>213</v>
      </c>
      <c r="S11620" s="499"/>
    </row>
    <row r="11621">
      <c r="B11621" s="497"/>
      <c r="H11621" s="500"/>
      <c r="O11621" s="500"/>
      <c r="Q11621" s="498" t="s">
        <v>213</v>
      </c>
      <c r="S11621" s="499"/>
    </row>
    <row r="11622">
      <c r="B11622" s="497"/>
      <c r="H11622" s="500"/>
      <c r="O11622" s="500"/>
      <c r="Q11622" s="498" t="s">
        <v>213</v>
      </c>
      <c r="S11622" s="499"/>
    </row>
    <row r="11623">
      <c r="B11623" s="497"/>
      <c r="H11623" s="500"/>
      <c r="O11623" s="500"/>
      <c r="Q11623" s="498" t="s">
        <v>213</v>
      </c>
      <c r="S11623" s="499"/>
    </row>
    <row r="11624">
      <c r="B11624" s="497"/>
      <c r="H11624" s="500"/>
      <c r="O11624" s="500"/>
      <c r="Q11624" s="498" t="s">
        <v>213</v>
      </c>
      <c r="S11624" s="499"/>
    </row>
    <row r="11625">
      <c r="B11625" s="497"/>
      <c r="H11625" s="500"/>
      <c r="O11625" s="500"/>
      <c r="Q11625" s="498" t="s">
        <v>213</v>
      </c>
      <c r="S11625" s="499"/>
    </row>
    <row r="11626">
      <c r="B11626" s="497"/>
      <c r="H11626" s="500"/>
      <c r="O11626" s="500"/>
      <c r="Q11626" s="498" t="s">
        <v>213</v>
      </c>
      <c r="S11626" s="499"/>
    </row>
    <row r="11627">
      <c r="B11627" s="497"/>
      <c r="H11627" s="500"/>
      <c r="O11627" s="500"/>
      <c r="Q11627" s="498" t="s">
        <v>213</v>
      </c>
      <c r="S11627" s="499"/>
    </row>
    <row r="11628">
      <c r="B11628" s="497"/>
      <c r="H11628" s="500"/>
      <c r="O11628" s="500"/>
      <c r="Q11628" s="498" t="s">
        <v>213</v>
      </c>
      <c r="S11628" s="499"/>
    </row>
    <row r="11629">
      <c r="B11629" s="497"/>
      <c r="H11629" s="500"/>
      <c r="O11629" s="500"/>
      <c r="Q11629" s="498" t="s">
        <v>213</v>
      </c>
      <c r="S11629" s="499"/>
    </row>
    <row r="11630">
      <c r="B11630" s="497"/>
      <c r="H11630" s="500"/>
      <c r="O11630" s="500"/>
      <c r="Q11630" s="498" t="s">
        <v>213</v>
      </c>
      <c r="S11630" s="499"/>
    </row>
    <row r="11631">
      <c r="B11631" s="497"/>
      <c r="H11631" s="500"/>
      <c r="O11631" s="500"/>
      <c r="Q11631" s="498" t="s">
        <v>213</v>
      </c>
      <c r="S11631" s="499"/>
    </row>
    <row r="11632">
      <c r="B11632" s="497"/>
      <c r="H11632" s="500"/>
      <c r="O11632" s="500"/>
      <c r="Q11632" s="498" t="s">
        <v>213</v>
      </c>
      <c r="S11632" s="499"/>
    </row>
    <row r="11633">
      <c r="B11633" s="497"/>
      <c r="H11633" s="500"/>
      <c r="O11633" s="500"/>
      <c r="Q11633" s="498" t="s">
        <v>213</v>
      </c>
      <c r="S11633" s="499"/>
    </row>
    <row r="11634">
      <c r="B11634" s="497"/>
      <c r="H11634" s="500"/>
      <c r="O11634" s="500"/>
      <c r="Q11634" s="498" t="s">
        <v>213</v>
      </c>
      <c r="S11634" s="499"/>
    </row>
    <row r="11635">
      <c r="B11635" s="497"/>
      <c r="H11635" s="500"/>
      <c r="O11635" s="500"/>
      <c r="Q11635" s="498" t="s">
        <v>213</v>
      </c>
      <c r="S11635" s="499"/>
    </row>
    <row r="11636">
      <c r="B11636" s="497"/>
      <c r="H11636" s="500"/>
      <c r="O11636" s="500"/>
      <c r="Q11636" s="498" t="s">
        <v>213</v>
      </c>
      <c r="S11636" s="499"/>
    </row>
    <row r="11637">
      <c r="B11637" s="497"/>
      <c r="H11637" s="500"/>
      <c r="O11637" s="500"/>
      <c r="Q11637" s="498" t="s">
        <v>213</v>
      </c>
      <c r="S11637" s="499"/>
    </row>
    <row r="11638">
      <c r="B11638" s="497"/>
      <c r="H11638" s="500"/>
      <c r="O11638" s="500"/>
      <c r="Q11638" s="498" t="s">
        <v>213</v>
      </c>
      <c r="S11638" s="499"/>
    </row>
    <row r="11639">
      <c r="B11639" s="497"/>
      <c r="H11639" s="500"/>
      <c r="O11639" s="500"/>
      <c r="Q11639" s="498" t="s">
        <v>213</v>
      </c>
      <c r="S11639" s="499"/>
    </row>
    <row r="11640">
      <c r="B11640" s="497"/>
      <c r="H11640" s="500"/>
      <c r="O11640" s="500"/>
      <c r="Q11640" s="498" t="s">
        <v>213</v>
      </c>
      <c r="S11640" s="499"/>
    </row>
    <row r="11641">
      <c r="B11641" s="497"/>
      <c r="H11641" s="500"/>
      <c r="O11641" s="500"/>
      <c r="Q11641" s="498" t="s">
        <v>213</v>
      </c>
      <c r="S11641" s="499"/>
    </row>
    <row r="11642">
      <c r="B11642" s="497"/>
      <c r="H11642" s="500"/>
      <c r="O11642" s="500"/>
      <c r="Q11642" s="498" t="s">
        <v>213</v>
      </c>
      <c r="S11642" s="499"/>
    </row>
    <row r="11643">
      <c r="B11643" s="497"/>
      <c r="H11643" s="500"/>
      <c r="O11643" s="500"/>
      <c r="Q11643" s="498" t="s">
        <v>213</v>
      </c>
      <c r="S11643" s="499"/>
    </row>
    <row r="11644">
      <c r="B11644" s="497"/>
      <c r="H11644" s="500"/>
      <c r="O11644" s="500"/>
      <c r="Q11644" s="498" t="s">
        <v>213</v>
      </c>
      <c r="S11644" s="499"/>
    </row>
    <row r="11645">
      <c r="B11645" s="497"/>
      <c r="H11645" s="500"/>
      <c r="O11645" s="500"/>
      <c r="Q11645" s="498" t="s">
        <v>213</v>
      </c>
      <c r="S11645" s="499"/>
    </row>
    <row r="11646">
      <c r="B11646" s="497"/>
      <c r="H11646" s="500"/>
      <c r="O11646" s="500"/>
      <c r="Q11646" s="498" t="s">
        <v>213</v>
      </c>
      <c r="S11646" s="499"/>
    </row>
    <row r="11647">
      <c r="B11647" s="497"/>
      <c r="H11647" s="500"/>
      <c r="O11647" s="500"/>
      <c r="Q11647" s="498" t="s">
        <v>213</v>
      </c>
      <c r="S11647" s="499"/>
    </row>
    <row r="11648">
      <c r="B11648" s="497"/>
      <c r="H11648" s="500"/>
      <c r="O11648" s="500"/>
      <c r="Q11648" s="498" t="s">
        <v>213</v>
      </c>
      <c r="S11648" s="499"/>
    </row>
    <row r="11649">
      <c r="B11649" s="497"/>
      <c r="H11649" s="500"/>
      <c r="O11649" s="500"/>
      <c r="Q11649" s="498" t="s">
        <v>213</v>
      </c>
      <c r="S11649" s="499"/>
    </row>
    <row r="11650">
      <c r="B11650" s="497"/>
      <c r="H11650" s="500"/>
      <c r="O11650" s="500"/>
      <c r="Q11650" s="498" t="s">
        <v>213</v>
      </c>
      <c r="S11650" s="499"/>
    </row>
    <row r="11651">
      <c r="B11651" s="497"/>
      <c r="H11651" s="500"/>
      <c r="O11651" s="500"/>
      <c r="Q11651" s="498" t="s">
        <v>213</v>
      </c>
      <c r="S11651" s="499"/>
    </row>
    <row r="11652">
      <c r="B11652" s="497"/>
      <c r="H11652" s="500"/>
      <c r="O11652" s="500"/>
      <c r="Q11652" s="498" t="s">
        <v>213</v>
      </c>
      <c r="S11652" s="499"/>
    </row>
    <row r="11653">
      <c r="B11653" s="497"/>
      <c r="H11653" s="500"/>
      <c r="O11653" s="500"/>
      <c r="Q11653" s="498" t="s">
        <v>213</v>
      </c>
      <c r="S11653" s="499"/>
    </row>
    <row r="11654">
      <c r="B11654" s="497"/>
      <c r="H11654" s="500"/>
      <c r="O11654" s="500"/>
      <c r="Q11654" s="498" t="s">
        <v>213</v>
      </c>
      <c r="S11654" s="499"/>
    </row>
    <row r="11655">
      <c r="B11655" s="497"/>
      <c r="H11655" s="500"/>
      <c r="O11655" s="500"/>
      <c r="Q11655" s="498" t="s">
        <v>213</v>
      </c>
      <c r="S11655" s="499"/>
    </row>
    <row r="11656">
      <c r="B11656" s="497"/>
      <c r="H11656" s="500"/>
      <c r="O11656" s="500"/>
      <c r="Q11656" s="498" t="s">
        <v>213</v>
      </c>
      <c r="S11656" s="499"/>
    </row>
    <row r="11657">
      <c r="B11657" s="497"/>
      <c r="H11657" s="500"/>
      <c r="O11657" s="500"/>
      <c r="Q11657" s="498" t="s">
        <v>213</v>
      </c>
      <c r="S11657" s="499"/>
    </row>
    <row r="11658">
      <c r="B11658" s="497"/>
      <c r="H11658" s="500"/>
      <c r="O11658" s="500"/>
      <c r="Q11658" s="498" t="s">
        <v>213</v>
      </c>
      <c r="S11658" s="499"/>
    </row>
    <row r="11659">
      <c r="B11659" s="497"/>
      <c r="H11659" s="500"/>
      <c r="O11659" s="500"/>
      <c r="Q11659" s="498" t="s">
        <v>213</v>
      </c>
      <c r="S11659" s="499"/>
    </row>
    <row r="11660">
      <c r="B11660" s="497"/>
      <c r="H11660" s="500"/>
      <c r="O11660" s="500"/>
      <c r="Q11660" s="498" t="s">
        <v>213</v>
      </c>
      <c r="S11660" s="499"/>
    </row>
    <row r="11661">
      <c r="B11661" s="497"/>
      <c r="H11661" s="500"/>
      <c r="O11661" s="500"/>
      <c r="Q11661" s="498" t="s">
        <v>213</v>
      </c>
      <c r="S11661" s="499"/>
    </row>
    <row r="11662">
      <c r="B11662" s="497"/>
      <c r="H11662" s="500"/>
      <c r="O11662" s="500"/>
      <c r="Q11662" s="498" t="s">
        <v>213</v>
      </c>
      <c r="S11662" s="499"/>
    </row>
    <row r="11663">
      <c r="B11663" s="497"/>
      <c r="H11663" s="500"/>
      <c r="O11663" s="500"/>
      <c r="Q11663" s="498" t="s">
        <v>213</v>
      </c>
      <c r="S11663" s="499"/>
    </row>
    <row r="11664">
      <c r="B11664" s="497"/>
      <c r="H11664" s="500"/>
      <c r="O11664" s="500"/>
      <c r="Q11664" s="498" t="s">
        <v>213</v>
      </c>
      <c r="S11664" s="499"/>
    </row>
    <row r="11665">
      <c r="B11665" s="497"/>
      <c r="H11665" s="500"/>
      <c r="O11665" s="500"/>
      <c r="Q11665" s="498" t="s">
        <v>213</v>
      </c>
      <c r="S11665" s="499"/>
    </row>
    <row r="11666">
      <c r="B11666" s="497"/>
      <c r="H11666" s="500"/>
      <c r="O11666" s="500"/>
      <c r="Q11666" s="498" t="s">
        <v>213</v>
      </c>
      <c r="S11666" s="499"/>
    </row>
    <row r="11667">
      <c r="B11667" s="497"/>
      <c r="H11667" s="500"/>
      <c r="O11667" s="500"/>
      <c r="Q11667" s="498" t="s">
        <v>213</v>
      </c>
      <c r="S11667" s="499"/>
    </row>
    <row r="11668">
      <c r="B11668" s="497"/>
      <c r="H11668" s="500"/>
      <c r="O11668" s="500"/>
      <c r="Q11668" s="498" t="s">
        <v>213</v>
      </c>
      <c r="S11668" s="499"/>
    </row>
    <row r="11669">
      <c r="B11669" s="497"/>
      <c r="H11669" s="500"/>
      <c r="O11669" s="500"/>
      <c r="Q11669" s="498" t="s">
        <v>213</v>
      </c>
      <c r="S11669" s="499"/>
    </row>
    <row r="11670">
      <c r="B11670" s="497"/>
      <c r="H11670" s="500"/>
      <c r="O11670" s="500"/>
      <c r="Q11670" s="498" t="s">
        <v>213</v>
      </c>
      <c r="S11670" s="499"/>
    </row>
    <row r="11671">
      <c r="B11671" s="497"/>
      <c r="H11671" s="500"/>
      <c r="O11671" s="500"/>
      <c r="Q11671" s="498" t="s">
        <v>213</v>
      </c>
      <c r="S11671" s="499"/>
    </row>
    <row r="11672">
      <c r="B11672" s="497"/>
      <c r="H11672" s="500"/>
      <c r="O11672" s="500"/>
      <c r="Q11672" s="498" t="s">
        <v>213</v>
      </c>
      <c r="S11672" s="499"/>
    </row>
    <row r="11673">
      <c r="B11673" s="497"/>
      <c r="H11673" s="500"/>
      <c r="O11673" s="500"/>
      <c r="Q11673" s="498" t="s">
        <v>213</v>
      </c>
      <c r="S11673" s="499"/>
    </row>
    <row r="11674">
      <c r="B11674" s="497"/>
      <c r="H11674" s="500"/>
      <c r="O11674" s="500"/>
      <c r="Q11674" s="498" t="s">
        <v>213</v>
      </c>
      <c r="S11674" s="499"/>
    </row>
    <row r="11675">
      <c r="B11675" s="497"/>
      <c r="H11675" s="500"/>
      <c r="O11675" s="500"/>
      <c r="Q11675" s="498" t="s">
        <v>213</v>
      </c>
      <c r="S11675" s="499"/>
    </row>
    <row r="11676">
      <c r="B11676" s="497"/>
      <c r="H11676" s="500"/>
      <c r="O11676" s="500"/>
      <c r="Q11676" s="498" t="s">
        <v>213</v>
      </c>
      <c r="S11676" s="499"/>
    </row>
    <row r="11677">
      <c r="B11677" s="497"/>
      <c r="H11677" s="500"/>
      <c r="O11677" s="500"/>
      <c r="Q11677" s="498" t="s">
        <v>213</v>
      </c>
      <c r="S11677" s="499"/>
    </row>
    <row r="11678">
      <c r="B11678" s="497"/>
      <c r="H11678" s="500"/>
      <c r="O11678" s="500"/>
      <c r="Q11678" s="498" t="s">
        <v>213</v>
      </c>
      <c r="S11678" s="499"/>
    </row>
    <row r="11679">
      <c r="B11679" s="497"/>
      <c r="H11679" s="500"/>
      <c r="O11679" s="500"/>
      <c r="Q11679" s="498" t="s">
        <v>213</v>
      </c>
      <c r="S11679" s="499"/>
    </row>
    <row r="11680">
      <c r="B11680" s="497"/>
      <c r="H11680" s="500"/>
      <c r="O11680" s="500"/>
      <c r="Q11680" s="498" t="s">
        <v>213</v>
      </c>
      <c r="S11680" s="499"/>
    </row>
    <row r="11681">
      <c r="B11681" s="497"/>
      <c r="H11681" s="500"/>
      <c r="O11681" s="500"/>
      <c r="Q11681" s="498" t="s">
        <v>213</v>
      </c>
      <c r="S11681" s="499"/>
    </row>
    <row r="11682">
      <c r="B11682" s="497"/>
      <c r="H11682" s="500"/>
      <c r="O11682" s="500"/>
      <c r="Q11682" s="498" t="s">
        <v>213</v>
      </c>
      <c r="S11682" s="499"/>
    </row>
    <row r="11683">
      <c r="B11683" s="497"/>
      <c r="H11683" s="500"/>
      <c r="O11683" s="500"/>
      <c r="Q11683" s="498" t="s">
        <v>213</v>
      </c>
      <c r="S11683" s="499"/>
    </row>
    <row r="11684">
      <c r="B11684" s="497"/>
      <c r="H11684" s="500"/>
      <c r="O11684" s="500"/>
      <c r="Q11684" s="498" t="s">
        <v>213</v>
      </c>
      <c r="S11684" s="499"/>
    </row>
    <row r="11685">
      <c r="B11685" s="497"/>
      <c r="H11685" s="500"/>
      <c r="O11685" s="500"/>
      <c r="Q11685" s="498" t="s">
        <v>213</v>
      </c>
      <c r="S11685" s="499"/>
    </row>
    <row r="11686">
      <c r="B11686" s="497"/>
      <c r="H11686" s="500"/>
      <c r="O11686" s="500"/>
      <c r="Q11686" s="498" t="s">
        <v>213</v>
      </c>
      <c r="S11686" s="499"/>
    </row>
    <row r="11687">
      <c r="B11687" s="497"/>
      <c r="H11687" s="500"/>
      <c r="O11687" s="500"/>
      <c r="Q11687" s="498" t="s">
        <v>213</v>
      </c>
      <c r="S11687" s="499"/>
    </row>
    <row r="11688">
      <c r="B11688" s="497"/>
      <c r="H11688" s="500"/>
      <c r="O11688" s="500"/>
      <c r="Q11688" s="498" t="s">
        <v>213</v>
      </c>
      <c r="S11688" s="499"/>
    </row>
    <row r="11689">
      <c r="B11689" s="497"/>
      <c r="H11689" s="500"/>
      <c r="O11689" s="500"/>
      <c r="Q11689" s="498" t="s">
        <v>213</v>
      </c>
      <c r="S11689" s="499"/>
    </row>
    <row r="11690">
      <c r="B11690" s="497"/>
      <c r="H11690" s="500"/>
      <c r="O11690" s="500"/>
      <c r="Q11690" s="498" t="s">
        <v>213</v>
      </c>
      <c r="S11690" s="499"/>
    </row>
    <row r="11691">
      <c r="B11691" s="497"/>
      <c r="H11691" s="500"/>
      <c r="O11691" s="500"/>
      <c r="Q11691" s="498" t="s">
        <v>213</v>
      </c>
      <c r="S11691" s="499"/>
    </row>
    <row r="11692">
      <c r="B11692" s="497"/>
      <c r="H11692" s="500"/>
      <c r="O11692" s="500"/>
      <c r="Q11692" s="498" t="s">
        <v>213</v>
      </c>
      <c r="S11692" s="499"/>
    </row>
    <row r="11693">
      <c r="B11693" s="497"/>
      <c r="H11693" s="500"/>
      <c r="O11693" s="500"/>
      <c r="Q11693" s="498" t="s">
        <v>213</v>
      </c>
      <c r="S11693" s="499"/>
    </row>
    <row r="11694">
      <c r="B11694" s="497"/>
      <c r="H11694" s="500"/>
      <c r="O11694" s="500"/>
      <c r="Q11694" s="498" t="s">
        <v>213</v>
      </c>
      <c r="S11694" s="499"/>
    </row>
    <row r="11695">
      <c r="B11695" s="497"/>
      <c r="H11695" s="500"/>
      <c r="O11695" s="500"/>
      <c r="Q11695" s="498" t="s">
        <v>213</v>
      </c>
      <c r="S11695" s="499"/>
    </row>
    <row r="11696">
      <c r="B11696" s="497"/>
      <c r="H11696" s="500"/>
      <c r="O11696" s="500"/>
      <c r="Q11696" s="498" t="s">
        <v>213</v>
      </c>
      <c r="S11696" s="499"/>
    </row>
    <row r="11697">
      <c r="B11697" s="497"/>
      <c r="H11697" s="500"/>
      <c r="O11697" s="500"/>
      <c r="Q11697" s="498" t="s">
        <v>213</v>
      </c>
      <c r="S11697" s="499"/>
    </row>
    <row r="11698">
      <c r="B11698" s="497"/>
      <c r="H11698" s="500"/>
      <c r="O11698" s="500"/>
      <c r="Q11698" s="498" t="s">
        <v>213</v>
      </c>
      <c r="S11698" s="499"/>
    </row>
    <row r="11699">
      <c r="B11699" s="497"/>
      <c r="H11699" s="500"/>
      <c r="O11699" s="500"/>
      <c r="Q11699" s="498" t="s">
        <v>213</v>
      </c>
      <c r="S11699" s="499"/>
    </row>
    <row r="11700">
      <c r="B11700" s="497"/>
      <c r="H11700" s="500"/>
      <c r="O11700" s="500"/>
      <c r="Q11700" s="498" t="s">
        <v>213</v>
      </c>
      <c r="S11700" s="499"/>
    </row>
    <row r="11701">
      <c r="B11701" s="497"/>
      <c r="H11701" s="500"/>
      <c r="O11701" s="500"/>
      <c r="Q11701" s="498" t="s">
        <v>213</v>
      </c>
      <c r="S11701" s="499"/>
    </row>
    <row r="11702">
      <c r="B11702" s="497"/>
      <c r="H11702" s="500"/>
      <c r="O11702" s="500"/>
      <c r="Q11702" s="498" t="s">
        <v>213</v>
      </c>
      <c r="S11702" s="499"/>
    </row>
    <row r="11703">
      <c r="B11703" s="497"/>
      <c r="H11703" s="500"/>
      <c r="O11703" s="500"/>
      <c r="Q11703" s="498" t="s">
        <v>213</v>
      </c>
      <c r="S11703" s="499"/>
    </row>
    <row r="11704">
      <c r="B11704" s="497"/>
      <c r="H11704" s="500"/>
      <c r="O11704" s="500"/>
      <c r="Q11704" s="498" t="s">
        <v>213</v>
      </c>
      <c r="S11704" s="499"/>
    </row>
    <row r="11705">
      <c r="B11705" s="497"/>
      <c r="H11705" s="500"/>
      <c r="O11705" s="500"/>
      <c r="Q11705" s="498" t="s">
        <v>213</v>
      </c>
      <c r="S11705" s="499"/>
    </row>
    <row r="11706">
      <c r="B11706" s="497"/>
      <c r="H11706" s="500"/>
      <c r="O11706" s="500"/>
      <c r="Q11706" s="498" t="s">
        <v>213</v>
      </c>
      <c r="S11706" s="499"/>
    </row>
    <row r="11707">
      <c r="B11707" s="497"/>
      <c r="H11707" s="500"/>
      <c r="O11707" s="500"/>
      <c r="Q11707" s="498" t="s">
        <v>213</v>
      </c>
      <c r="S11707" s="499"/>
    </row>
    <row r="11708">
      <c r="B11708" s="497"/>
      <c r="H11708" s="500"/>
      <c r="O11708" s="500"/>
      <c r="Q11708" s="498" t="s">
        <v>213</v>
      </c>
      <c r="S11708" s="499"/>
    </row>
    <row r="11709">
      <c r="B11709" s="497"/>
      <c r="H11709" s="500"/>
      <c r="O11709" s="500"/>
      <c r="Q11709" s="498" t="s">
        <v>213</v>
      </c>
      <c r="S11709" s="499"/>
    </row>
    <row r="11710">
      <c r="B11710" s="497"/>
      <c r="H11710" s="500"/>
      <c r="O11710" s="500"/>
      <c r="Q11710" s="498" t="s">
        <v>213</v>
      </c>
      <c r="S11710" s="499"/>
    </row>
    <row r="11711">
      <c r="B11711" s="497"/>
      <c r="H11711" s="500"/>
      <c r="O11711" s="500"/>
      <c r="Q11711" s="498" t="s">
        <v>213</v>
      </c>
      <c r="S11711" s="499"/>
    </row>
    <row r="11712">
      <c r="B11712" s="497"/>
      <c r="H11712" s="500"/>
      <c r="O11712" s="500"/>
      <c r="Q11712" s="498" t="s">
        <v>213</v>
      </c>
      <c r="S11712" s="499"/>
    </row>
    <row r="11713">
      <c r="B11713" s="497"/>
      <c r="H11713" s="500"/>
      <c r="O11713" s="500"/>
      <c r="Q11713" s="498" t="s">
        <v>213</v>
      </c>
      <c r="S11713" s="499"/>
    </row>
    <row r="11714">
      <c r="B11714" s="497"/>
      <c r="H11714" s="500"/>
      <c r="O11714" s="500"/>
      <c r="Q11714" s="498" t="s">
        <v>213</v>
      </c>
      <c r="S11714" s="499"/>
    </row>
    <row r="11715">
      <c r="B11715" s="497"/>
      <c r="H11715" s="500"/>
      <c r="O11715" s="500"/>
      <c r="Q11715" s="498" t="s">
        <v>213</v>
      </c>
      <c r="S11715" s="499"/>
    </row>
    <row r="11716">
      <c r="B11716" s="497"/>
      <c r="H11716" s="500"/>
      <c r="O11716" s="500"/>
      <c r="Q11716" s="498" t="s">
        <v>213</v>
      </c>
      <c r="S11716" s="499"/>
    </row>
    <row r="11717">
      <c r="B11717" s="497"/>
      <c r="H11717" s="500"/>
      <c r="O11717" s="500"/>
      <c r="Q11717" s="498" t="s">
        <v>213</v>
      </c>
      <c r="S11717" s="499"/>
    </row>
    <row r="11718">
      <c r="B11718" s="497"/>
      <c r="H11718" s="500"/>
      <c r="O11718" s="500"/>
      <c r="Q11718" s="498" t="s">
        <v>213</v>
      </c>
      <c r="S11718" s="499"/>
    </row>
    <row r="11719">
      <c r="B11719" s="497"/>
      <c r="H11719" s="500"/>
      <c r="O11719" s="500"/>
      <c r="Q11719" s="498" t="s">
        <v>213</v>
      </c>
      <c r="S11719" s="499"/>
    </row>
    <row r="11720">
      <c r="B11720" s="497"/>
      <c r="H11720" s="500"/>
      <c r="O11720" s="500"/>
      <c r="Q11720" s="498" t="s">
        <v>213</v>
      </c>
      <c r="S11720" s="499"/>
    </row>
    <row r="11721">
      <c r="B11721" s="497"/>
      <c r="H11721" s="500"/>
      <c r="O11721" s="500"/>
      <c r="Q11721" s="498" t="s">
        <v>213</v>
      </c>
      <c r="S11721" s="499"/>
    </row>
    <row r="11722">
      <c r="B11722" s="497"/>
      <c r="H11722" s="500"/>
      <c r="O11722" s="500"/>
      <c r="Q11722" s="498" t="s">
        <v>213</v>
      </c>
      <c r="S11722" s="499"/>
    </row>
    <row r="11723">
      <c r="B11723" s="497"/>
      <c r="H11723" s="500"/>
      <c r="O11723" s="500"/>
      <c r="Q11723" s="498" t="s">
        <v>213</v>
      </c>
      <c r="S11723" s="499"/>
    </row>
    <row r="11724">
      <c r="B11724" s="497"/>
      <c r="H11724" s="500"/>
      <c r="O11724" s="500"/>
      <c r="Q11724" s="498" t="s">
        <v>213</v>
      </c>
      <c r="S11724" s="499"/>
    </row>
    <row r="11725">
      <c r="B11725" s="497"/>
      <c r="H11725" s="500"/>
      <c r="O11725" s="500"/>
      <c r="Q11725" s="498" t="s">
        <v>213</v>
      </c>
      <c r="S11725" s="499"/>
    </row>
    <row r="11726">
      <c r="B11726" s="497"/>
      <c r="H11726" s="500"/>
      <c r="O11726" s="500"/>
      <c r="Q11726" s="498" t="s">
        <v>213</v>
      </c>
      <c r="S11726" s="499"/>
    </row>
    <row r="11727">
      <c r="B11727" s="497"/>
      <c r="H11727" s="500"/>
      <c r="O11727" s="500"/>
      <c r="Q11727" s="498" t="s">
        <v>213</v>
      </c>
      <c r="S11727" s="499"/>
    </row>
    <row r="11728">
      <c r="B11728" s="497"/>
      <c r="H11728" s="500"/>
      <c r="O11728" s="500"/>
      <c r="Q11728" s="498" t="s">
        <v>213</v>
      </c>
      <c r="S11728" s="499"/>
    </row>
    <row r="11729">
      <c r="B11729" s="497"/>
      <c r="H11729" s="500"/>
      <c r="O11729" s="500"/>
      <c r="Q11729" s="498" t="s">
        <v>213</v>
      </c>
      <c r="S11729" s="499"/>
    </row>
    <row r="11730">
      <c r="B11730" s="497"/>
      <c r="H11730" s="500"/>
      <c r="O11730" s="500"/>
      <c r="Q11730" s="498" t="s">
        <v>213</v>
      </c>
      <c r="S11730" s="499"/>
    </row>
    <row r="11731">
      <c r="B11731" s="497"/>
      <c r="H11731" s="500"/>
      <c r="O11731" s="500"/>
      <c r="Q11731" s="498" t="s">
        <v>213</v>
      </c>
      <c r="S11731" s="499"/>
    </row>
    <row r="11732">
      <c r="B11732" s="497"/>
      <c r="H11732" s="500"/>
      <c r="O11732" s="500"/>
      <c r="Q11732" s="498" t="s">
        <v>213</v>
      </c>
      <c r="S11732" s="499"/>
    </row>
    <row r="11733">
      <c r="B11733" s="497"/>
      <c r="H11733" s="500"/>
      <c r="O11733" s="500"/>
      <c r="Q11733" s="498" t="s">
        <v>213</v>
      </c>
      <c r="S11733" s="499"/>
    </row>
    <row r="11734">
      <c r="B11734" s="497"/>
      <c r="H11734" s="500"/>
      <c r="O11734" s="500"/>
      <c r="Q11734" s="498" t="s">
        <v>213</v>
      </c>
      <c r="S11734" s="499"/>
    </row>
    <row r="11735">
      <c r="B11735" s="497"/>
      <c r="H11735" s="500"/>
      <c r="O11735" s="500"/>
      <c r="Q11735" s="498" t="s">
        <v>213</v>
      </c>
      <c r="S11735" s="499"/>
    </row>
    <row r="11736">
      <c r="B11736" s="497"/>
      <c r="H11736" s="500"/>
      <c r="O11736" s="500"/>
      <c r="Q11736" s="498" t="s">
        <v>213</v>
      </c>
      <c r="S11736" s="499"/>
    </row>
    <row r="11737">
      <c r="B11737" s="497"/>
      <c r="H11737" s="500"/>
      <c r="O11737" s="500"/>
      <c r="Q11737" s="498" t="s">
        <v>213</v>
      </c>
      <c r="S11737" s="499"/>
    </row>
    <row r="11738">
      <c r="B11738" s="497"/>
      <c r="H11738" s="500"/>
      <c r="O11738" s="500"/>
      <c r="Q11738" s="498" t="s">
        <v>213</v>
      </c>
      <c r="S11738" s="499"/>
    </row>
    <row r="11739">
      <c r="B11739" s="497"/>
      <c r="H11739" s="500"/>
      <c r="O11739" s="500"/>
      <c r="Q11739" s="498" t="s">
        <v>213</v>
      </c>
      <c r="S11739" s="499"/>
    </row>
    <row r="11740">
      <c r="B11740" s="497"/>
      <c r="H11740" s="500"/>
      <c r="O11740" s="500"/>
      <c r="Q11740" s="498" t="s">
        <v>213</v>
      </c>
      <c r="S11740" s="499"/>
    </row>
    <row r="11741">
      <c r="B11741" s="497"/>
      <c r="H11741" s="500"/>
      <c r="O11741" s="500"/>
      <c r="Q11741" s="498" t="s">
        <v>213</v>
      </c>
      <c r="S11741" s="499"/>
    </row>
    <row r="11742">
      <c r="B11742" s="497"/>
      <c r="H11742" s="500"/>
      <c r="O11742" s="500"/>
      <c r="Q11742" s="498" t="s">
        <v>213</v>
      </c>
      <c r="S11742" s="499"/>
    </row>
    <row r="11743">
      <c r="B11743" s="497"/>
      <c r="H11743" s="500"/>
      <c r="O11743" s="500"/>
      <c r="Q11743" s="498" t="s">
        <v>213</v>
      </c>
      <c r="S11743" s="499"/>
    </row>
    <row r="11744">
      <c r="B11744" s="497"/>
      <c r="H11744" s="500"/>
      <c r="O11744" s="500"/>
      <c r="Q11744" s="498" t="s">
        <v>213</v>
      </c>
      <c r="S11744" s="499"/>
    </row>
    <row r="11745">
      <c r="B11745" s="497"/>
      <c r="H11745" s="500"/>
      <c r="O11745" s="500"/>
      <c r="Q11745" s="498" t="s">
        <v>213</v>
      </c>
      <c r="S11745" s="499"/>
    </row>
    <row r="11746">
      <c r="B11746" s="497"/>
      <c r="H11746" s="500"/>
      <c r="O11746" s="500"/>
      <c r="Q11746" s="498" t="s">
        <v>213</v>
      </c>
      <c r="S11746" s="499"/>
    </row>
    <row r="11747">
      <c r="B11747" s="497"/>
      <c r="H11747" s="500"/>
      <c r="O11747" s="500"/>
      <c r="Q11747" s="498" t="s">
        <v>213</v>
      </c>
      <c r="S11747" s="499"/>
    </row>
    <row r="11748">
      <c r="B11748" s="497"/>
      <c r="H11748" s="500"/>
      <c r="O11748" s="500"/>
      <c r="Q11748" s="498" t="s">
        <v>213</v>
      </c>
      <c r="S11748" s="499"/>
    </row>
    <row r="11749">
      <c r="B11749" s="497"/>
      <c r="H11749" s="500"/>
      <c r="O11749" s="500"/>
      <c r="Q11749" s="498" t="s">
        <v>213</v>
      </c>
      <c r="S11749" s="499"/>
    </row>
    <row r="11750">
      <c r="B11750" s="497"/>
      <c r="H11750" s="500"/>
      <c r="O11750" s="500"/>
      <c r="Q11750" s="498" t="s">
        <v>213</v>
      </c>
      <c r="S11750" s="499"/>
    </row>
    <row r="11751">
      <c r="B11751" s="497"/>
      <c r="H11751" s="500"/>
      <c r="O11751" s="500"/>
      <c r="Q11751" s="498" t="s">
        <v>213</v>
      </c>
      <c r="S11751" s="499"/>
    </row>
    <row r="11752">
      <c r="B11752" s="497"/>
      <c r="H11752" s="500"/>
      <c r="O11752" s="500"/>
      <c r="Q11752" s="498" t="s">
        <v>213</v>
      </c>
      <c r="S11752" s="499"/>
    </row>
    <row r="11753">
      <c r="B11753" s="497"/>
      <c r="H11753" s="500"/>
      <c r="O11753" s="500"/>
      <c r="Q11753" s="498" t="s">
        <v>213</v>
      </c>
      <c r="S11753" s="499"/>
    </row>
    <row r="11754">
      <c r="B11754" s="497"/>
      <c r="H11754" s="500"/>
      <c r="O11754" s="500"/>
      <c r="Q11754" s="498" t="s">
        <v>213</v>
      </c>
      <c r="S11754" s="499"/>
    </row>
    <row r="11755">
      <c r="B11755" s="497"/>
      <c r="H11755" s="500"/>
      <c r="O11755" s="500"/>
      <c r="Q11755" s="498" t="s">
        <v>213</v>
      </c>
      <c r="S11755" s="499"/>
    </row>
    <row r="11756">
      <c r="B11756" s="497"/>
      <c r="H11756" s="500"/>
      <c r="O11756" s="500"/>
      <c r="Q11756" s="498" t="s">
        <v>213</v>
      </c>
      <c r="S11756" s="499"/>
    </row>
    <row r="11757">
      <c r="B11757" s="497"/>
      <c r="H11757" s="500"/>
      <c r="O11757" s="500"/>
      <c r="Q11757" s="498" t="s">
        <v>213</v>
      </c>
      <c r="S11757" s="499"/>
    </row>
    <row r="11758">
      <c r="B11758" s="497"/>
      <c r="H11758" s="500"/>
      <c r="O11758" s="500"/>
      <c r="Q11758" s="498" t="s">
        <v>213</v>
      </c>
      <c r="S11758" s="499"/>
    </row>
    <row r="11759">
      <c r="B11759" s="497"/>
      <c r="H11759" s="500"/>
      <c r="O11759" s="500"/>
      <c r="Q11759" s="498" t="s">
        <v>213</v>
      </c>
      <c r="S11759" s="499"/>
    </row>
    <row r="11760">
      <c r="B11760" s="497"/>
      <c r="H11760" s="500"/>
      <c r="O11760" s="500"/>
      <c r="Q11760" s="498" t="s">
        <v>213</v>
      </c>
      <c r="S11760" s="499"/>
    </row>
    <row r="11761">
      <c r="B11761" s="497"/>
      <c r="H11761" s="500"/>
      <c r="O11761" s="500"/>
      <c r="Q11761" s="498" t="s">
        <v>213</v>
      </c>
      <c r="S11761" s="499"/>
    </row>
    <row r="11762">
      <c r="B11762" s="497"/>
      <c r="H11762" s="500"/>
      <c r="O11762" s="500"/>
      <c r="Q11762" s="498" t="s">
        <v>213</v>
      </c>
      <c r="S11762" s="499"/>
    </row>
    <row r="11763">
      <c r="B11763" s="497"/>
      <c r="H11763" s="500"/>
      <c r="O11763" s="500"/>
      <c r="Q11763" s="498" t="s">
        <v>213</v>
      </c>
      <c r="S11763" s="499"/>
    </row>
    <row r="11764">
      <c r="B11764" s="497"/>
      <c r="H11764" s="500"/>
      <c r="O11764" s="500"/>
      <c r="Q11764" s="498" t="s">
        <v>213</v>
      </c>
      <c r="S11764" s="499"/>
    </row>
    <row r="11765">
      <c r="B11765" s="497"/>
      <c r="H11765" s="500"/>
      <c r="O11765" s="500"/>
      <c r="Q11765" s="498" t="s">
        <v>213</v>
      </c>
      <c r="S11765" s="499"/>
    </row>
    <row r="11766">
      <c r="B11766" s="497"/>
      <c r="H11766" s="500"/>
      <c r="O11766" s="500"/>
      <c r="Q11766" s="498" t="s">
        <v>213</v>
      </c>
      <c r="S11766" s="499"/>
    </row>
    <row r="11767">
      <c r="B11767" s="497"/>
      <c r="H11767" s="500"/>
      <c r="O11767" s="500"/>
      <c r="Q11767" s="498" t="s">
        <v>213</v>
      </c>
      <c r="S11767" s="499"/>
    </row>
    <row r="11768">
      <c r="B11768" s="497"/>
      <c r="H11768" s="500"/>
      <c r="O11768" s="500"/>
      <c r="Q11768" s="498" t="s">
        <v>213</v>
      </c>
      <c r="S11768" s="499"/>
    </row>
    <row r="11769">
      <c r="B11769" s="497"/>
      <c r="H11769" s="500"/>
      <c r="O11769" s="500"/>
      <c r="Q11769" s="498" t="s">
        <v>213</v>
      </c>
      <c r="S11769" s="499"/>
    </row>
    <row r="11770">
      <c r="B11770" s="497"/>
      <c r="H11770" s="500"/>
      <c r="O11770" s="500"/>
      <c r="Q11770" s="498" t="s">
        <v>213</v>
      </c>
      <c r="S11770" s="499"/>
    </row>
    <row r="11771">
      <c r="B11771" s="497"/>
      <c r="H11771" s="500"/>
      <c r="O11771" s="500"/>
      <c r="Q11771" s="498" t="s">
        <v>213</v>
      </c>
      <c r="S11771" s="499"/>
    </row>
    <row r="11772">
      <c r="B11772" s="497"/>
      <c r="H11772" s="500"/>
      <c r="O11772" s="500"/>
      <c r="Q11772" s="498" t="s">
        <v>213</v>
      </c>
      <c r="S11772" s="499"/>
    </row>
    <row r="11773">
      <c r="B11773" s="497"/>
      <c r="H11773" s="500"/>
      <c r="O11773" s="500"/>
      <c r="Q11773" s="498" t="s">
        <v>213</v>
      </c>
      <c r="S11773" s="499"/>
    </row>
    <row r="11774">
      <c r="B11774" s="497"/>
      <c r="H11774" s="500"/>
      <c r="O11774" s="500"/>
      <c r="Q11774" s="498" t="s">
        <v>213</v>
      </c>
      <c r="S11774" s="499"/>
    </row>
    <row r="11775">
      <c r="B11775" s="497"/>
      <c r="H11775" s="500"/>
      <c r="O11775" s="500"/>
      <c r="Q11775" s="498" t="s">
        <v>213</v>
      </c>
      <c r="S11775" s="499"/>
    </row>
    <row r="11776">
      <c r="B11776" s="497"/>
      <c r="H11776" s="500"/>
      <c r="O11776" s="500"/>
      <c r="Q11776" s="498" t="s">
        <v>213</v>
      </c>
      <c r="S11776" s="499"/>
    </row>
    <row r="11777">
      <c r="B11777" s="497"/>
      <c r="H11777" s="500"/>
      <c r="O11777" s="500"/>
      <c r="Q11777" s="498" t="s">
        <v>213</v>
      </c>
      <c r="S11777" s="499"/>
    </row>
    <row r="11778">
      <c r="B11778" s="497"/>
      <c r="H11778" s="500"/>
      <c r="O11778" s="500"/>
      <c r="Q11778" s="498" t="s">
        <v>213</v>
      </c>
      <c r="S11778" s="499"/>
    </row>
    <row r="11779">
      <c r="B11779" s="497"/>
      <c r="H11779" s="500"/>
      <c r="O11779" s="500"/>
      <c r="Q11779" s="498" t="s">
        <v>213</v>
      </c>
      <c r="S11779" s="499"/>
    </row>
    <row r="11780">
      <c r="B11780" s="497"/>
      <c r="H11780" s="500"/>
      <c r="O11780" s="500"/>
      <c r="Q11780" s="498" t="s">
        <v>213</v>
      </c>
      <c r="S11780" s="499"/>
    </row>
    <row r="11781">
      <c r="B11781" s="497"/>
      <c r="H11781" s="500"/>
      <c r="O11781" s="500"/>
      <c r="Q11781" s="498" t="s">
        <v>213</v>
      </c>
      <c r="S11781" s="499"/>
    </row>
    <row r="11782">
      <c r="B11782" s="497"/>
      <c r="H11782" s="500"/>
      <c r="O11782" s="500"/>
      <c r="Q11782" s="498" t="s">
        <v>213</v>
      </c>
      <c r="S11782" s="499"/>
    </row>
    <row r="11783">
      <c r="B11783" s="497"/>
      <c r="H11783" s="500"/>
      <c r="O11783" s="500"/>
      <c r="Q11783" s="498" t="s">
        <v>213</v>
      </c>
      <c r="S11783" s="499"/>
    </row>
    <row r="11784">
      <c r="B11784" s="497"/>
      <c r="H11784" s="500"/>
      <c r="O11784" s="500"/>
      <c r="Q11784" s="498" t="s">
        <v>213</v>
      </c>
      <c r="S11784" s="499"/>
    </row>
    <row r="11785">
      <c r="B11785" s="497"/>
      <c r="H11785" s="500"/>
      <c r="O11785" s="500"/>
      <c r="Q11785" s="498" t="s">
        <v>213</v>
      </c>
      <c r="S11785" s="499"/>
    </row>
    <row r="11786">
      <c r="B11786" s="497"/>
      <c r="H11786" s="500"/>
      <c r="O11786" s="500"/>
      <c r="Q11786" s="498" t="s">
        <v>213</v>
      </c>
      <c r="S11786" s="499"/>
    </row>
    <row r="11787">
      <c r="B11787" s="497"/>
      <c r="H11787" s="500"/>
      <c r="O11787" s="500"/>
      <c r="Q11787" s="498" t="s">
        <v>213</v>
      </c>
      <c r="S11787" s="499"/>
    </row>
    <row r="11788">
      <c r="B11788" s="497"/>
      <c r="H11788" s="500"/>
      <c r="O11788" s="500"/>
      <c r="Q11788" s="498" t="s">
        <v>213</v>
      </c>
      <c r="S11788" s="499"/>
    </row>
    <row r="11789">
      <c r="B11789" s="497"/>
      <c r="H11789" s="500"/>
      <c r="O11789" s="500"/>
      <c r="Q11789" s="498" t="s">
        <v>213</v>
      </c>
      <c r="S11789" s="499"/>
    </row>
    <row r="11790">
      <c r="B11790" s="497"/>
      <c r="H11790" s="500"/>
      <c r="O11790" s="500"/>
      <c r="Q11790" s="498" t="s">
        <v>213</v>
      </c>
      <c r="S11790" s="499"/>
    </row>
    <row r="11791">
      <c r="B11791" s="497"/>
      <c r="H11791" s="500"/>
      <c r="O11791" s="500"/>
      <c r="Q11791" s="498" t="s">
        <v>213</v>
      </c>
      <c r="S11791" s="499"/>
    </row>
    <row r="11792">
      <c r="B11792" s="497"/>
      <c r="H11792" s="500"/>
      <c r="O11792" s="500"/>
      <c r="Q11792" s="498" t="s">
        <v>213</v>
      </c>
      <c r="S11792" s="499"/>
    </row>
    <row r="11793">
      <c r="B11793" s="497"/>
      <c r="H11793" s="500"/>
      <c r="O11793" s="500"/>
      <c r="Q11793" s="498" t="s">
        <v>213</v>
      </c>
      <c r="S11793" s="499"/>
    </row>
    <row r="11794">
      <c r="B11794" s="497"/>
      <c r="H11794" s="500"/>
      <c r="O11794" s="500"/>
      <c r="Q11794" s="498" t="s">
        <v>213</v>
      </c>
      <c r="S11794" s="499"/>
    </row>
    <row r="11795">
      <c r="B11795" s="497"/>
      <c r="H11795" s="500"/>
      <c r="O11795" s="500"/>
      <c r="Q11795" s="498" t="s">
        <v>213</v>
      </c>
      <c r="S11795" s="499"/>
    </row>
    <row r="11796">
      <c r="B11796" s="497"/>
      <c r="H11796" s="500"/>
      <c r="O11796" s="500"/>
      <c r="Q11796" s="498" t="s">
        <v>213</v>
      </c>
      <c r="S11796" s="499"/>
    </row>
    <row r="11797">
      <c r="B11797" s="497"/>
      <c r="H11797" s="500"/>
      <c r="O11797" s="500"/>
      <c r="Q11797" s="498" t="s">
        <v>213</v>
      </c>
      <c r="S11797" s="499"/>
    </row>
    <row r="11798">
      <c r="B11798" s="497"/>
      <c r="H11798" s="500"/>
      <c r="O11798" s="500"/>
      <c r="Q11798" s="498" t="s">
        <v>213</v>
      </c>
      <c r="S11798" s="499"/>
    </row>
    <row r="11799">
      <c r="B11799" s="497"/>
      <c r="H11799" s="500"/>
      <c r="O11799" s="500"/>
      <c r="Q11799" s="498" t="s">
        <v>213</v>
      </c>
      <c r="S11799" s="499"/>
    </row>
    <row r="11800">
      <c r="B11800" s="497"/>
      <c r="H11800" s="500"/>
      <c r="O11800" s="500"/>
      <c r="Q11800" s="498" t="s">
        <v>213</v>
      </c>
      <c r="S11800" s="499"/>
    </row>
    <row r="11801">
      <c r="B11801" s="497"/>
      <c r="H11801" s="500"/>
      <c r="O11801" s="500"/>
      <c r="Q11801" s="498" t="s">
        <v>213</v>
      </c>
      <c r="S11801" s="499"/>
    </row>
    <row r="11802">
      <c r="B11802" s="497"/>
      <c r="H11802" s="500"/>
      <c r="O11802" s="500"/>
      <c r="Q11802" s="498" t="s">
        <v>213</v>
      </c>
      <c r="S11802" s="499"/>
    </row>
    <row r="11803">
      <c r="B11803" s="497"/>
      <c r="H11803" s="500"/>
      <c r="O11803" s="500"/>
      <c r="Q11803" s="498" t="s">
        <v>213</v>
      </c>
      <c r="S11803" s="499"/>
    </row>
    <row r="11804">
      <c r="B11804" s="497"/>
      <c r="H11804" s="500"/>
      <c r="O11804" s="500"/>
      <c r="Q11804" s="498" t="s">
        <v>213</v>
      </c>
      <c r="S11804" s="499"/>
    </row>
    <row r="11805">
      <c r="B11805" s="497"/>
      <c r="H11805" s="500"/>
      <c r="O11805" s="500"/>
      <c r="Q11805" s="498" t="s">
        <v>213</v>
      </c>
      <c r="S11805" s="499"/>
    </row>
    <row r="11806">
      <c r="B11806" s="497"/>
      <c r="H11806" s="500"/>
      <c r="O11806" s="500"/>
      <c r="Q11806" s="498" t="s">
        <v>213</v>
      </c>
      <c r="S11806" s="499"/>
    </row>
    <row r="11807">
      <c r="B11807" s="497"/>
      <c r="H11807" s="500"/>
      <c r="O11807" s="500"/>
      <c r="Q11807" s="498" t="s">
        <v>213</v>
      </c>
      <c r="S11807" s="499"/>
    </row>
    <row r="11808">
      <c r="B11808" s="497"/>
      <c r="H11808" s="500"/>
      <c r="O11808" s="500"/>
      <c r="Q11808" s="498" t="s">
        <v>213</v>
      </c>
      <c r="S11808" s="499"/>
    </row>
    <row r="11809">
      <c r="B11809" s="497"/>
      <c r="H11809" s="500"/>
      <c r="O11809" s="500"/>
      <c r="Q11809" s="498" t="s">
        <v>213</v>
      </c>
      <c r="S11809" s="499"/>
    </row>
    <row r="11810">
      <c r="B11810" s="497"/>
      <c r="H11810" s="500"/>
      <c r="O11810" s="500"/>
      <c r="Q11810" s="498" t="s">
        <v>213</v>
      </c>
      <c r="S11810" s="499"/>
    </row>
    <row r="11811">
      <c r="B11811" s="497"/>
      <c r="H11811" s="500"/>
      <c r="O11811" s="500"/>
      <c r="Q11811" s="498" t="s">
        <v>213</v>
      </c>
      <c r="S11811" s="499"/>
    </row>
    <row r="11812">
      <c r="B11812" s="497"/>
      <c r="H11812" s="500"/>
      <c r="O11812" s="500"/>
      <c r="Q11812" s="498" t="s">
        <v>213</v>
      </c>
      <c r="S11812" s="499"/>
    </row>
    <row r="11813">
      <c r="B11813" s="497"/>
      <c r="H11813" s="500"/>
      <c r="O11813" s="500"/>
      <c r="Q11813" s="498" t="s">
        <v>213</v>
      </c>
      <c r="S11813" s="499"/>
    </row>
    <row r="11814">
      <c r="B11814" s="497"/>
      <c r="H11814" s="500"/>
      <c r="O11814" s="500"/>
      <c r="Q11814" s="498" t="s">
        <v>213</v>
      </c>
      <c r="S11814" s="499"/>
    </row>
    <row r="11815">
      <c r="B11815" s="497"/>
      <c r="H11815" s="500"/>
      <c r="O11815" s="500"/>
      <c r="Q11815" s="498" t="s">
        <v>213</v>
      </c>
      <c r="S11815" s="499"/>
    </row>
    <row r="11816">
      <c r="B11816" s="497"/>
      <c r="H11816" s="500"/>
      <c r="O11816" s="500"/>
      <c r="Q11816" s="498" t="s">
        <v>213</v>
      </c>
      <c r="S11816" s="499"/>
    </row>
    <row r="11817">
      <c r="B11817" s="497"/>
      <c r="H11817" s="500"/>
      <c r="O11817" s="500"/>
      <c r="Q11817" s="498" t="s">
        <v>213</v>
      </c>
      <c r="S11817" s="499"/>
    </row>
    <row r="11818">
      <c r="B11818" s="497"/>
      <c r="H11818" s="500"/>
      <c r="O11818" s="500"/>
      <c r="Q11818" s="498" t="s">
        <v>213</v>
      </c>
      <c r="S11818" s="499"/>
    </row>
    <row r="11819">
      <c r="B11819" s="497"/>
      <c r="H11819" s="500"/>
      <c r="O11819" s="500"/>
      <c r="Q11819" s="498" t="s">
        <v>213</v>
      </c>
      <c r="S11819" s="499"/>
    </row>
    <row r="11820">
      <c r="B11820" s="497"/>
      <c r="H11820" s="500"/>
      <c r="O11820" s="500"/>
      <c r="Q11820" s="498" t="s">
        <v>213</v>
      </c>
      <c r="S11820" s="499"/>
    </row>
    <row r="11821">
      <c r="B11821" s="497"/>
      <c r="H11821" s="500"/>
      <c r="O11821" s="500"/>
      <c r="Q11821" s="498" t="s">
        <v>213</v>
      </c>
      <c r="S11821" s="499"/>
    </row>
    <row r="11822">
      <c r="B11822" s="497"/>
      <c r="H11822" s="500"/>
      <c r="O11822" s="500"/>
      <c r="Q11822" s="498" t="s">
        <v>213</v>
      </c>
      <c r="S11822" s="499"/>
    </row>
    <row r="11823">
      <c r="B11823" s="497"/>
      <c r="H11823" s="500"/>
      <c r="O11823" s="500"/>
      <c r="Q11823" s="498" t="s">
        <v>213</v>
      </c>
      <c r="S11823" s="499"/>
    </row>
    <row r="11824">
      <c r="B11824" s="497"/>
      <c r="H11824" s="500"/>
      <c r="O11824" s="500"/>
      <c r="Q11824" s="498" t="s">
        <v>213</v>
      </c>
      <c r="S11824" s="499"/>
    </row>
    <row r="11825">
      <c r="B11825" s="497"/>
      <c r="H11825" s="500"/>
      <c r="O11825" s="500"/>
      <c r="Q11825" s="498" t="s">
        <v>213</v>
      </c>
      <c r="S11825" s="499"/>
    </row>
    <row r="11826">
      <c r="B11826" s="497"/>
      <c r="H11826" s="500"/>
      <c r="O11826" s="500"/>
      <c r="Q11826" s="498" t="s">
        <v>213</v>
      </c>
      <c r="S11826" s="499"/>
    </row>
    <row r="11827">
      <c r="B11827" s="497"/>
      <c r="H11827" s="500"/>
      <c r="O11827" s="500"/>
      <c r="Q11827" s="498" t="s">
        <v>213</v>
      </c>
      <c r="S11827" s="499"/>
    </row>
    <row r="11828">
      <c r="B11828" s="497"/>
      <c r="H11828" s="500"/>
      <c r="O11828" s="500"/>
      <c r="Q11828" s="498" t="s">
        <v>213</v>
      </c>
      <c r="S11828" s="499"/>
    </row>
    <row r="11829">
      <c r="B11829" s="497"/>
      <c r="H11829" s="500"/>
      <c r="O11829" s="500"/>
      <c r="Q11829" s="498" t="s">
        <v>213</v>
      </c>
      <c r="S11829" s="499"/>
    </row>
    <row r="11830">
      <c r="B11830" s="497"/>
      <c r="H11830" s="500"/>
      <c r="O11830" s="500"/>
      <c r="Q11830" s="498" t="s">
        <v>213</v>
      </c>
      <c r="S11830" s="499"/>
    </row>
    <row r="11831">
      <c r="B11831" s="497"/>
      <c r="H11831" s="500"/>
      <c r="O11831" s="500"/>
      <c r="Q11831" s="498" t="s">
        <v>213</v>
      </c>
      <c r="S11831" s="499"/>
    </row>
    <row r="11832">
      <c r="B11832" s="497"/>
      <c r="H11832" s="500"/>
      <c r="O11832" s="500"/>
      <c r="Q11832" s="498" t="s">
        <v>213</v>
      </c>
      <c r="S11832" s="499"/>
    </row>
    <row r="11833">
      <c r="B11833" s="497"/>
      <c r="H11833" s="500"/>
      <c r="O11833" s="500"/>
      <c r="Q11833" s="498" t="s">
        <v>213</v>
      </c>
      <c r="S11833" s="499"/>
    </row>
    <row r="11834">
      <c r="B11834" s="497"/>
      <c r="H11834" s="500"/>
      <c r="O11834" s="500"/>
      <c r="Q11834" s="498" t="s">
        <v>213</v>
      </c>
      <c r="S11834" s="499"/>
    </row>
    <row r="11835">
      <c r="B11835" s="497"/>
      <c r="H11835" s="500"/>
      <c r="O11835" s="500"/>
      <c r="Q11835" s="498" t="s">
        <v>213</v>
      </c>
      <c r="S11835" s="499"/>
    </row>
    <row r="11836">
      <c r="B11836" s="497"/>
      <c r="H11836" s="500"/>
      <c r="O11836" s="500"/>
      <c r="Q11836" s="498" t="s">
        <v>213</v>
      </c>
      <c r="S11836" s="499"/>
    </row>
    <row r="11837">
      <c r="B11837" s="497"/>
      <c r="H11837" s="500"/>
      <c r="O11837" s="500"/>
      <c r="Q11837" s="498" t="s">
        <v>213</v>
      </c>
      <c r="S11837" s="499"/>
    </row>
    <row r="11838">
      <c r="B11838" s="497"/>
      <c r="H11838" s="500"/>
      <c r="O11838" s="500"/>
      <c r="Q11838" s="498" t="s">
        <v>213</v>
      </c>
      <c r="S11838" s="499"/>
    </row>
    <row r="11839">
      <c r="B11839" s="497"/>
      <c r="H11839" s="500"/>
      <c r="O11839" s="500"/>
      <c r="Q11839" s="498" t="s">
        <v>213</v>
      </c>
      <c r="S11839" s="499"/>
    </row>
    <row r="11840">
      <c r="B11840" s="497"/>
      <c r="H11840" s="500"/>
      <c r="O11840" s="500"/>
      <c r="Q11840" s="498" t="s">
        <v>213</v>
      </c>
      <c r="S11840" s="499"/>
    </row>
    <row r="11841">
      <c r="B11841" s="497"/>
      <c r="H11841" s="500"/>
      <c r="O11841" s="500"/>
      <c r="Q11841" s="498" t="s">
        <v>213</v>
      </c>
      <c r="S11841" s="499"/>
    </row>
    <row r="11842">
      <c r="B11842" s="497"/>
      <c r="H11842" s="500"/>
      <c r="O11842" s="500"/>
      <c r="Q11842" s="498" t="s">
        <v>213</v>
      </c>
      <c r="S11842" s="499"/>
    </row>
    <row r="11843">
      <c r="B11843" s="497"/>
      <c r="H11843" s="500"/>
      <c r="O11843" s="500"/>
      <c r="Q11843" s="498" t="s">
        <v>213</v>
      </c>
      <c r="S11843" s="499"/>
    </row>
    <row r="11844">
      <c r="B11844" s="497"/>
      <c r="H11844" s="500"/>
      <c r="O11844" s="500"/>
      <c r="Q11844" s="498" t="s">
        <v>213</v>
      </c>
      <c r="S11844" s="499"/>
    </row>
    <row r="11845">
      <c r="B11845" s="497"/>
      <c r="H11845" s="500"/>
      <c r="O11845" s="500"/>
      <c r="Q11845" s="498" t="s">
        <v>213</v>
      </c>
      <c r="S11845" s="499"/>
    </row>
    <row r="11846">
      <c r="B11846" s="497"/>
      <c r="H11846" s="500"/>
      <c r="O11846" s="500"/>
      <c r="Q11846" s="498" t="s">
        <v>213</v>
      </c>
      <c r="S11846" s="499"/>
    </row>
    <row r="11847">
      <c r="B11847" s="497"/>
      <c r="H11847" s="500"/>
      <c r="O11847" s="500"/>
      <c r="Q11847" s="498" t="s">
        <v>213</v>
      </c>
      <c r="S11847" s="499"/>
    </row>
    <row r="11848">
      <c r="B11848" s="497"/>
      <c r="H11848" s="500"/>
      <c r="O11848" s="500"/>
      <c r="Q11848" s="498" t="s">
        <v>213</v>
      </c>
      <c r="S11848" s="499"/>
    </row>
    <row r="11849">
      <c r="B11849" s="497"/>
      <c r="H11849" s="500"/>
      <c r="O11849" s="500"/>
      <c r="Q11849" s="498" t="s">
        <v>213</v>
      </c>
      <c r="S11849" s="499"/>
    </row>
    <row r="11850">
      <c r="B11850" s="497"/>
      <c r="H11850" s="500"/>
      <c r="O11850" s="500"/>
      <c r="Q11850" s="498" t="s">
        <v>213</v>
      </c>
      <c r="S11850" s="499"/>
    </row>
    <row r="11851">
      <c r="B11851" s="497"/>
      <c r="H11851" s="500"/>
      <c r="O11851" s="500"/>
      <c r="Q11851" s="498" t="s">
        <v>213</v>
      </c>
      <c r="S11851" s="499"/>
    </row>
    <row r="11852">
      <c r="B11852" s="497"/>
      <c r="H11852" s="500"/>
      <c r="O11852" s="500"/>
      <c r="Q11852" s="498" t="s">
        <v>213</v>
      </c>
      <c r="S11852" s="499"/>
    </row>
    <row r="11853">
      <c r="B11853" s="497"/>
      <c r="H11853" s="500"/>
      <c r="O11853" s="500"/>
      <c r="Q11853" s="498" t="s">
        <v>213</v>
      </c>
      <c r="S11853" s="499"/>
    </row>
    <row r="11854">
      <c r="B11854" s="497"/>
      <c r="H11854" s="500"/>
      <c r="O11854" s="500"/>
      <c r="Q11854" s="498" t="s">
        <v>213</v>
      </c>
      <c r="S11854" s="499"/>
    </row>
    <row r="11855">
      <c r="B11855" s="497"/>
      <c r="H11855" s="500"/>
      <c r="O11855" s="500"/>
      <c r="Q11855" s="498" t="s">
        <v>213</v>
      </c>
      <c r="S11855" s="499"/>
    </row>
    <row r="11856">
      <c r="B11856" s="497"/>
      <c r="H11856" s="500"/>
      <c r="O11856" s="500"/>
      <c r="Q11856" s="498" t="s">
        <v>213</v>
      </c>
      <c r="S11856" s="499"/>
    </row>
    <row r="11857">
      <c r="B11857" s="497"/>
      <c r="H11857" s="500"/>
      <c r="O11857" s="500"/>
      <c r="Q11857" s="498" t="s">
        <v>213</v>
      </c>
      <c r="S11857" s="499"/>
    </row>
    <row r="11858">
      <c r="B11858" s="497"/>
      <c r="H11858" s="500"/>
      <c r="O11858" s="500"/>
      <c r="Q11858" s="498" t="s">
        <v>213</v>
      </c>
      <c r="S11858" s="499"/>
    </row>
    <row r="11859">
      <c r="B11859" s="497"/>
      <c r="H11859" s="500"/>
      <c r="O11859" s="500"/>
      <c r="Q11859" s="498" t="s">
        <v>213</v>
      </c>
      <c r="S11859" s="499"/>
    </row>
    <row r="11860">
      <c r="B11860" s="497"/>
      <c r="H11860" s="500"/>
      <c r="O11860" s="500"/>
      <c r="Q11860" s="498" t="s">
        <v>213</v>
      </c>
      <c r="S11860" s="499"/>
    </row>
    <row r="11861">
      <c r="B11861" s="497"/>
      <c r="H11861" s="500"/>
      <c r="O11861" s="500"/>
      <c r="Q11861" s="498" t="s">
        <v>213</v>
      </c>
      <c r="S11861" s="499"/>
    </row>
    <row r="11862">
      <c r="B11862" s="497"/>
      <c r="H11862" s="500"/>
      <c r="O11862" s="500"/>
      <c r="Q11862" s="498" t="s">
        <v>213</v>
      </c>
      <c r="S11862" s="499"/>
    </row>
    <row r="11863">
      <c r="B11863" s="497"/>
      <c r="H11863" s="500"/>
      <c r="O11863" s="500"/>
      <c r="Q11863" s="498" t="s">
        <v>213</v>
      </c>
      <c r="S11863" s="499"/>
    </row>
    <row r="11864">
      <c r="B11864" s="497"/>
      <c r="H11864" s="500"/>
      <c r="O11864" s="500"/>
      <c r="Q11864" s="498" t="s">
        <v>213</v>
      </c>
      <c r="S11864" s="499"/>
    </row>
    <row r="11865">
      <c r="B11865" s="497"/>
      <c r="H11865" s="500"/>
      <c r="O11865" s="500"/>
      <c r="Q11865" s="498" t="s">
        <v>213</v>
      </c>
      <c r="S11865" s="499"/>
    </row>
    <row r="11866">
      <c r="B11866" s="497"/>
      <c r="H11866" s="500"/>
      <c r="O11866" s="500"/>
      <c r="Q11866" s="498" t="s">
        <v>213</v>
      </c>
      <c r="S11866" s="499"/>
    </row>
    <row r="11867">
      <c r="B11867" s="497"/>
      <c r="H11867" s="500"/>
      <c r="O11867" s="500"/>
      <c r="Q11867" s="498" t="s">
        <v>213</v>
      </c>
      <c r="S11867" s="499"/>
    </row>
    <row r="11868">
      <c r="B11868" s="497"/>
      <c r="H11868" s="500"/>
      <c r="O11868" s="500"/>
      <c r="Q11868" s="498" t="s">
        <v>213</v>
      </c>
      <c r="S11868" s="499"/>
    </row>
    <row r="11869">
      <c r="B11869" s="497"/>
      <c r="H11869" s="500"/>
      <c r="O11869" s="500"/>
      <c r="Q11869" s="498" t="s">
        <v>213</v>
      </c>
      <c r="S11869" s="499"/>
    </row>
    <row r="11870">
      <c r="B11870" s="497"/>
      <c r="H11870" s="500"/>
      <c r="O11870" s="500"/>
      <c r="Q11870" s="498" t="s">
        <v>213</v>
      </c>
      <c r="S11870" s="499"/>
    </row>
    <row r="11871">
      <c r="B11871" s="497"/>
      <c r="H11871" s="500"/>
      <c r="O11871" s="500"/>
      <c r="Q11871" s="498" t="s">
        <v>213</v>
      </c>
      <c r="S11871" s="499"/>
    </row>
    <row r="11872">
      <c r="B11872" s="497"/>
      <c r="H11872" s="500"/>
      <c r="O11872" s="500"/>
      <c r="Q11872" s="498" t="s">
        <v>213</v>
      </c>
      <c r="S11872" s="499"/>
    </row>
    <row r="11873">
      <c r="B11873" s="497"/>
      <c r="H11873" s="500"/>
      <c r="O11873" s="500"/>
      <c r="Q11873" s="498" t="s">
        <v>213</v>
      </c>
      <c r="S11873" s="499"/>
    </row>
    <row r="11874">
      <c r="B11874" s="497"/>
      <c r="H11874" s="500"/>
      <c r="O11874" s="500"/>
      <c r="Q11874" s="498" t="s">
        <v>213</v>
      </c>
      <c r="S11874" s="499"/>
    </row>
    <row r="11875">
      <c r="B11875" s="497"/>
      <c r="H11875" s="500"/>
      <c r="O11875" s="500"/>
      <c r="Q11875" s="498" t="s">
        <v>213</v>
      </c>
      <c r="S11875" s="499"/>
    </row>
    <row r="11876">
      <c r="B11876" s="497"/>
      <c r="H11876" s="500"/>
      <c r="O11876" s="500"/>
      <c r="Q11876" s="498" t="s">
        <v>213</v>
      </c>
      <c r="S11876" s="499"/>
    </row>
    <row r="11877">
      <c r="B11877" s="497"/>
      <c r="H11877" s="500"/>
      <c r="O11877" s="500"/>
      <c r="Q11877" s="498" t="s">
        <v>213</v>
      </c>
      <c r="S11877" s="499"/>
    </row>
    <row r="11878">
      <c r="B11878" s="497"/>
      <c r="H11878" s="500"/>
      <c r="O11878" s="500"/>
      <c r="Q11878" s="498" t="s">
        <v>213</v>
      </c>
      <c r="S11878" s="499"/>
    </row>
    <row r="11879">
      <c r="B11879" s="497"/>
      <c r="H11879" s="500"/>
      <c r="O11879" s="500"/>
      <c r="Q11879" s="498" t="s">
        <v>213</v>
      </c>
      <c r="S11879" s="499"/>
    </row>
    <row r="11880">
      <c r="B11880" s="497"/>
      <c r="H11880" s="500"/>
      <c r="O11880" s="500"/>
      <c r="Q11880" s="498" t="s">
        <v>213</v>
      </c>
      <c r="S11880" s="499"/>
    </row>
    <row r="11881">
      <c r="B11881" s="497"/>
      <c r="H11881" s="500"/>
      <c r="O11881" s="500"/>
      <c r="Q11881" s="498" t="s">
        <v>213</v>
      </c>
      <c r="S11881" s="499"/>
    </row>
    <row r="11882">
      <c r="B11882" s="497"/>
      <c r="H11882" s="500"/>
      <c r="O11882" s="500"/>
      <c r="Q11882" s="498" t="s">
        <v>213</v>
      </c>
      <c r="S11882" s="499"/>
    </row>
    <row r="11883">
      <c r="B11883" s="497"/>
      <c r="H11883" s="500"/>
      <c r="O11883" s="500"/>
      <c r="Q11883" s="498" t="s">
        <v>213</v>
      </c>
      <c r="S11883" s="499"/>
    </row>
    <row r="11884">
      <c r="B11884" s="497"/>
      <c r="H11884" s="500"/>
      <c r="O11884" s="500"/>
      <c r="Q11884" s="498" t="s">
        <v>213</v>
      </c>
      <c r="S11884" s="499"/>
    </row>
    <row r="11885">
      <c r="B11885" s="497"/>
      <c r="H11885" s="500"/>
      <c r="O11885" s="500"/>
      <c r="Q11885" s="498" t="s">
        <v>213</v>
      </c>
      <c r="S11885" s="499"/>
    </row>
    <row r="11886">
      <c r="B11886" s="497"/>
      <c r="H11886" s="500"/>
      <c r="O11886" s="500"/>
      <c r="Q11886" s="498" t="s">
        <v>213</v>
      </c>
      <c r="S11886" s="499"/>
    </row>
    <row r="11887">
      <c r="B11887" s="497"/>
      <c r="H11887" s="500"/>
      <c r="O11887" s="500"/>
      <c r="Q11887" s="498" t="s">
        <v>213</v>
      </c>
      <c r="S11887" s="499"/>
    </row>
    <row r="11888">
      <c r="B11888" s="497"/>
      <c r="H11888" s="500"/>
      <c r="O11888" s="500"/>
      <c r="Q11888" s="498" t="s">
        <v>213</v>
      </c>
      <c r="S11888" s="499"/>
    </row>
    <row r="11889">
      <c r="B11889" s="497"/>
      <c r="H11889" s="500"/>
      <c r="O11889" s="500"/>
      <c r="Q11889" s="498" t="s">
        <v>213</v>
      </c>
      <c r="S11889" s="499"/>
    </row>
    <row r="11890">
      <c r="B11890" s="497"/>
      <c r="H11890" s="500"/>
      <c r="O11890" s="500"/>
      <c r="Q11890" s="498" t="s">
        <v>213</v>
      </c>
      <c r="S11890" s="499"/>
    </row>
    <row r="11891">
      <c r="B11891" s="497"/>
      <c r="H11891" s="500"/>
      <c r="O11891" s="500"/>
      <c r="Q11891" s="498" t="s">
        <v>213</v>
      </c>
      <c r="S11891" s="499"/>
    </row>
    <row r="11892">
      <c r="B11892" s="497"/>
      <c r="H11892" s="500"/>
      <c r="O11892" s="500"/>
      <c r="Q11892" s="498" t="s">
        <v>213</v>
      </c>
      <c r="S11892" s="499"/>
    </row>
    <row r="11893">
      <c r="B11893" s="497"/>
      <c r="H11893" s="500"/>
      <c r="O11893" s="500"/>
      <c r="Q11893" s="498" t="s">
        <v>213</v>
      </c>
      <c r="S11893" s="499"/>
    </row>
    <row r="11894">
      <c r="B11894" s="497"/>
      <c r="H11894" s="500"/>
      <c r="O11894" s="500"/>
      <c r="Q11894" s="498" t="s">
        <v>213</v>
      </c>
      <c r="S11894" s="499"/>
    </row>
    <row r="11895">
      <c r="B11895" s="497"/>
      <c r="H11895" s="500"/>
      <c r="O11895" s="500"/>
      <c r="Q11895" s="498" t="s">
        <v>213</v>
      </c>
      <c r="S11895" s="499"/>
    </row>
    <row r="11896">
      <c r="B11896" s="497"/>
      <c r="H11896" s="500"/>
      <c r="O11896" s="500"/>
      <c r="Q11896" s="498" t="s">
        <v>213</v>
      </c>
      <c r="S11896" s="499"/>
    </row>
    <row r="11897">
      <c r="B11897" s="497"/>
      <c r="H11897" s="500"/>
      <c r="O11897" s="500"/>
      <c r="Q11897" s="498" t="s">
        <v>213</v>
      </c>
      <c r="S11897" s="499"/>
    </row>
    <row r="11898">
      <c r="B11898" s="497"/>
      <c r="H11898" s="500"/>
      <c r="O11898" s="500"/>
      <c r="Q11898" s="498" t="s">
        <v>213</v>
      </c>
      <c r="S11898" s="499"/>
    </row>
    <row r="11899">
      <c r="B11899" s="497"/>
      <c r="H11899" s="500"/>
      <c r="O11899" s="500"/>
      <c r="Q11899" s="498" t="s">
        <v>213</v>
      </c>
      <c r="S11899" s="499"/>
    </row>
    <row r="11900">
      <c r="B11900" s="497"/>
      <c r="H11900" s="500"/>
      <c r="O11900" s="500"/>
      <c r="Q11900" s="498" t="s">
        <v>213</v>
      </c>
      <c r="S11900" s="499"/>
    </row>
    <row r="11901">
      <c r="B11901" s="497"/>
      <c r="H11901" s="500"/>
      <c r="O11901" s="500"/>
      <c r="Q11901" s="498" t="s">
        <v>213</v>
      </c>
      <c r="S11901" s="499"/>
    </row>
    <row r="11902">
      <c r="B11902" s="497"/>
      <c r="H11902" s="500"/>
      <c r="O11902" s="500"/>
      <c r="Q11902" s="498" t="s">
        <v>213</v>
      </c>
      <c r="S11902" s="499"/>
    </row>
    <row r="11903">
      <c r="B11903" s="497"/>
      <c r="H11903" s="500"/>
      <c r="O11903" s="500"/>
      <c r="Q11903" s="498" t="s">
        <v>213</v>
      </c>
      <c r="S11903" s="499"/>
    </row>
    <row r="11904">
      <c r="B11904" s="497"/>
      <c r="H11904" s="500"/>
      <c r="O11904" s="500"/>
      <c r="Q11904" s="498" t="s">
        <v>213</v>
      </c>
      <c r="S11904" s="499"/>
    </row>
    <row r="11905">
      <c r="B11905" s="497"/>
      <c r="H11905" s="500"/>
      <c r="O11905" s="500"/>
      <c r="Q11905" s="498" t="s">
        <v>213</v>
      </c>
      <c r="S11905" s="499"/>
    </row>
    <row r="11906">
      <c r="B11906" s="497"/>
      <c r="H11906" s="500"/>
      <c r="O11906" s="500"/>
      <c r="Q11906" s="498" t="s">
        <v>213</v>
      </c>
      <c r="S11906" s="499"/>
    </row>
    <row r="11907">
      <c r="B11907" s="497"/>
      <c r="H11907" s="500"/>
      <c r="O11907" s="500"/>
      <c r="Q11907" s="498" t="s">
        <v>213</v>
      </c>
      <c r="S11907" s="499"/>
    </row>
    <row r="11908">
      <c r="B11908" s="497"/>
      <c r="H11908" s="500"/>
      <c r="O11908" s="500"/>
      <c r="Q11908" s="498" t="s">
        <v>213</v>
      </c>
      <c r="S11908" s="499"/>
    </row>
    <row r="11909">
      <c r="B11909" s="497"/>
      <c r="H11909" s="500"/>
      <c r="O11909" s="500"/>
      <c r="Q11909" s="498" t="s">
        <v>213</v>
      </c>
      <c r="S11909" s="499"/>
    </row>
    <row r="11910">
      <c r="B11910" s="497"/>
      <c r="H11910" s="500"/>
      <c r="O11910" s="500"/>
      <c r="Q11910" s="498" t="s">
        <v>213</v>
      </c>
      <c r="S11910" s="499"/>
    </row>
    <row r="11911">
      <c r="B11911" s="497"/>
      <c r="H11911" s="500"/>
      <c r="O11911" s="500"/>
      <c r="Q11911" s="498" t="s">
        <v>213</v>
      </c>
      <c r="S11911" s="499"/>
    </row>
    <row r="11912">
      <c r="B11912" s="497"/>
      <c r="H11912" s="500"/>
      <c r="O11912" s="500"/>
      <c r="Q11912" s="498" t="s">
        <v>213</v>
      </c>
      <c r="S11912" s="499"/>
    </row>
    <row r="11913">
      <c r="B11913" s="497"/>
      <c r="H11913" s="500"/>
      <c r="O11913" s="500"/>
      <c r="Q11913" s="498" t="s">
        <v>213</v>
      </c>
      <c r="S11913" s="499"/>
    </row>
    <row r="11914">
      <c r="B11914" s="497"/>
      <c r="H11914" s="500"/>
      <c r="O11914" s="500"/>
      <c r="Q11914" s="498" t="s">
        <v>213</v>
      </c>
      <c r="S11914" s="499"/>
    </row>
    <row r="11915">
      <c r="B11915" s="497"/>
      <c r="H11915" s="500"/>
      <c r="O11915" s="500"/>
      <c r="Q11915" s="498" t="s">
        <v>213</v>
      </c>
      <c r="S11915" s="499"/>
    </row>
    <row r="11916">
      <c r="B11916" s="497"/>
      <c r="H11916" s="500"/>
      <c r="O11916" s="500"/>
      <c r="Q11916" s="498" t="s">
        <v>213</v>
      </c>
      <c r="S11916" s="499"/>
    </row>
    <row r="11917">
      <c r="B11917" s="497"/>
      <c r="H11917" s="500"/>
      <c r="O11917" s="500"/>
      <c r="Q11917" s="498" t="s">
        <v>213</v>
      </c>
      <c r="S11917" s="499"/>
    </row>
    <row r="11918">
      <c r="B11918" s="497"/>
      <c r="H11918" s="500"/>
      <c r="O11918" s="500"/>
      <c r="Q11918" s="498" t="s">
        <v>213</v>
      </c>
      <c r="S11918" s="499"/>
    </row>
    <row r="11919">
      <c r="B11919" s="497"/>
      <c r="H11919" s="500"/>
      <c r="O11919" s="500"/>
      <c r="Q11919" s="498" t="s">
        <v>213</v>
      </c>
      <c r="S11919" s="499"/>
    </row>
    <row r="11920">
      <c r="B11920" s="497"/>
      <c r="H11920" s="500"/>
      <c r="O11920" s="500"/>
      <c r="Q11920" s="498" t="s">
        <v>213</v>
      </c>
      <c r="S11920" s="499"/>
    </row>
    <row r="11921">
      <c r="B11921" s="497"/>
      <c r="H11921" s="500"/>
      <c r="O11921" s="500"/>
      <c r="Q11921" s="498" t="s">
        <v>213</v>
      </c>
      <c r="S11921" s="499"/>
    </row>
    <row r="11922">
      <c r="B11922" s="497"/>
      <c r="H11922" s="500"/>
      <c r="O11922" s="500"/>
      <c r="Q11922" s="498" t="s">
        <v>213</v>
      </c>
      <c r="S11922" s="499"/>
    </row>
    <row r="11923">
      <c r="B11923" s="497"/>
      <c r="H11923" s="500"/>
      <c r="O11923" s="500"/>
      <c r="Q11923" s="498" t="s">
        <v>213</v>
      </c>
      <c r="S11923" s="499"/>
    </row>
    <row r="11924">
      <c r="B11924" s="497"/>
      <c r="H11924" s="500"/>
      <c r="O11924" s="500"/>
      <c r="Q11924" s="498" t="s">
        <v>213</v>
      </c>
      <c r="S11924" s="499"/>
    </row>
    <row r="11925">
      <c r="B11925" s="497"/>
      <c r="H11925" s="500"/>
      <c r="O11925" s="500"/>
      <c r="Q11925" s="498" t="s">
        <v>213</v>
      </c>
      <c r="S11925" s="499"/>
    </row>
    <row r="11926">
      <c r="B11926" s="497"/>
      <c r="H11926" s="500"/>
      <c r="O11926" s="500"/>
      <c r="Q11926" s="498" t="s">
        <v>213</v>
      </c>
      <c r="S11926" s="499"/>
    </row>
    <row r="11927">
      <c r="B11927" s="497"/>
      <c r="H11927" s="500"/>
      <c r="O11927" s="500"/>
      <c r="Q11927" s="498" t="s">
        <v>213</v>
      </c>
      <c r="S11927" s="499"/>
    </row>
    <row r="11928">
      <c r="B11928" s="497"/>
      <c r="H11928" s="500"/>
      <c r="O11928" s="500"/>
      <c r="Q11928" s="498" t="s">
        <v>213</v>
      </c>
      <c r="S11928" s="499"/>
    </row>
    <row r="11929">
      <c r="B11929" s="497"/>
      <c r="H11929" s="500"/>
      <c r="O11929" s="500"/>
      <c r="Q11929" s="498" t="s">
        <v>213</v>
      </c>
      <c r="S11929" s="499"/>
    </row>
    <row r="11930">
      <c r="B11930" s="497"/>
      <c r="H11930" s="500"/>
      <c r="O11930" s="500"/>
      <c r="Q11930" s="498" t="s">
        <v>213</v>
      </c>
      <c r="S11930" s="499"/>
    </row>
    <row r="11931">
      <c r="B11931" s="497"/>
      <c r="H11931" s="500"/>
      <c r="O11931" s="500"/>
      <c r="Q11931" s="498" t="s">
        <v>213</v>
      </c>
      <c r="S11931" s="499"/>
    </row>
    <row r="11932">
      <c r="B11932" s="497"/>
      <c r="H11932" s="500"/>
      <c r="O11932" s="500"/>
      <c r="Q11932" s="498" t="s">
        <v>213</v>
      </c>
      <c r="S11932" s="499"/>
    </row>
    <row r="11933">
      <c r="B11933" s="497"/>
      <c r="H11933" s="500"/>
      <c r="O11933" s="500"/>
      <c r="Q11933" s="498" t="s">
        <v>213</v>
      </c>
      <c r="S11933" s="499"/>
    </row>
    <row r="11934">
      <c r="B11934" s="497"/>
      <c r="H11934" s="500"/>
      <c r="O11934" s="500"/>
      <c r="Q11934" s="498" t="s">
        <v>213</v>
      </c>
      <c r="S11934" s="499"/>
    </row>
    <row r="11935">
      <c r="B11935" s="497"/>
      <c r="H11935" s="500"/>
      <c r="O11935" s="500"/>
      <c r="Q11935" s="498" t="s">
        <v>213</v>
      </c>
      <c r="S11935" s="499"/>
    </row>
    <row r="11936">
      <c r="B11936" s="497"/>
      <c r="H11936" s="500"/>
      <c r="O11936" s="500"/>
      <c r="Q11936" s="498" t="s">
        <v>213</v>
      </c>
      <c r="S11936" s="499"/>
    </row>
    <row r="11937">
      <c r="B11937" s="497"/>
      <c r="H11937" s="500"/>
      <c r="O11937" s="500"/>
      <c r="Q11937" s="498" t="s">
        <v>213</v>
      </c>
      <c r="S11937" s="499"/>
    </row>
    <row r="11938">
      <c r="B11938" s="497"/>
      <c r="H11938" s="500"/>
      <c r="O11938" s="500"/>
      <c r="Q11938" s="498" t="s">
        <v>213</v>
      </c>
      <c r="S11938" s="499"/>
    </row>
    <row r="11939">
      <c r="B11939" s="497"/>
      <c r="H11939" s="500"/>
      <c r="O11939" s="500"/>
      <c r="Q11939" s="498" t="s">
        <v>213</v>
      </c>
      <c r="S11939" s="499"/>
    </row>
    <row r="11940">
      <c r="B11940" s="497"/>
      <c r="H11940" s="500"/>
      <c r="O11940" s="500"/>
      <c r="Q11940" s="498" t="s">
        <v>213</v>
      </c>
      <c r="S11940" s="499"/>
    </row>
    <row r="11941">
      <c r="B11941" s="497"/>
      <c r="H11941" s="500"/>
      <c r="O11941" s="500"/>
      <c r="Q11941" s="498" t="s">
        <v>213</v>
      </c>
      <c r="S11941" s="499"/>
    </row>
    <row r="11942">
      <c r="B11942" s="497"/>
      <c r="H11942" s="500"/>
      <c r="O11942" s="500"/>
      <c r="Q11942" s="498" t="s">
        <v>213</v>
      </c>
      <c r="S11942" s="499"/>
    </row>
    <row r="11943">
      <c r="B11943" s="497"/>
      <c r="H11943" s="500"/>
      <c r="O11943" s="500"/>
      <c r="Q11943" s="498" t="s">
        <v>213</v>
      </c>
      <c r="S11943" s="499"/>
    </row>
    <row r="11944">
      <c r="B11944" s="497"/>
      <c r="H11944" s="500"/>
      <c r="O11944" s="500"/>
      <c r="Q11944" s="498" t="s">
        <v>213</v>
      </c>
      <c r="S11944" s="499"/>
    </row>
    <row r="11945">
      <c r="B11945" s="497"/>
      <c r="H11945" s="500"/>
      <c r="O11945" s="500"/>
      <c r="Q11945" s="498" t="s">
        <v>213</v>
      </c>
      <c r="S11945" s="499"/>
    </row>
    <row r="11946">
      <c r="B11946" s="497"/>
      <c r="H11946" s="500"/>
      <c r="O11946" s="500"/>
      <c r="Q11946" s="498" t="s">
        <v>213</v>
      </c>
      <c r="S11946" s="499"/>
    </row>
    <row r="11947">
      <c r="B11947" s="497"/>
      <c r="H11947" s="500"/>
      <c r="O11947" s="500"/>
      <c r="Q11947" s="498" t="s">
        <v>213</v>
      </c>
      <c r="S11947" s="499"/>
    </row>
    <row r="11948">
      <c r="B11948" s="497"/>
      <c r="H11948" s="500"/>
      <c r="O11948" s="500"/>
      <c r="Q11948" s="498" t="s">
        <v>213</v>
      </c>
      <c r="S11948" s="499"/>
    </row>
    <row r="11949">
      <c r="B11949" s="497"/>
      <c r="H11949" s="500"/>
      <c r="O11949" s="500"/>
      <c r="Q11949" s="498" t="s">
        <v>213</v>
      </c>
      <c r="S11949" s="499"/>
    </row>
    <row r="11950">
      <c r="B11950" s="497"/>
      <c r="H11950" s="500"/>
      <c r="O11950" s="500"/>
      <c r="Q11950" s="498" t="s">
        <v>213</v>
      </c>
      <c r="S11950" s="499"/>
    </row>
    <row r="11951">
      <c r="B11951" s="497"/>
      <c r="H11951" s="500"/>
      <c r="O11951" s="500"/>
      <c r="Q11951" s="498" t="s">
        <v>213</v>
      </c>
      <c r="S11951" s="499"/>
    </row>
    <row r="11952">
      <c r="B11952" s="497"/>
      <c r="H11952" s="500"/>
      <c r="O11952" s="500"/>
      <c r="Q11952" s="498" t="s">
        <v>213</v>
      </c>
      <c r="S11952" s="499"/>
    </row>
    <row r="11953">
      <c r="B11953" s="497"/>
      <c r="H11953" s="500"/>
      <c r="O11953" s="500"/>
      <c r="Q11953" s="498" t="s">
        <v>213</v>
      </c>
      <c r="S11953" s="499"/>
    </row>
    <row r="11954">
      <c r="B11954" s="497"/>
      <c r="H11954" s="500"/>
      <c r="O11954" s="500"/>
      <c r="Q11954" s="498" t="s">
        <v>213</v>
      </c>
      <c r="S11954" s="499"/>
    </row>
    <row r="11955">
      <c r="B11955" s="497"/>
      <c r="H11955" s="500"/>
      <c r="O11955" s="500"/>
      <c r="Q11955" s="498" t="s">
        <v>213</v>
      </c>
      <c r="S11955" s="499"/>
    </row>
    <row r="11956">
      <c r="B11956" s="497"/>
      <c r="H11956" s="500"/>
      <c r="O11956" s="500"/>
      <c r="Q11956" s="498" t="s">
        <v>213</v>
      </c>
      <c r="S11956" s="499"/>
    </row>
    <row r="11957">
      <c r="B11957" s="497"/>
      <c r="H11957" s="500"/>
      <c r="O11957" s="500"/>
      <c r="Q11957" s="498" t="s">
        <v>213</v>
      </c>
      <c r="S11957" s="499"/>
    </row>
    <row r="11958">
      <c r="B11958" s="497"/>
      <c r="H11958" s="500"/>
      <c r="O11958" s="500"/>
      <c r="Q11958" s="498" t="s">
        <v>213</v>
      </c>
      <c r="S11958" s="499"/>
    </row>
    <row r="11959">
      <c r="B11959" s="497"/>
      <c r="H11959" s="500"/>
      <c r="O11959" s="500"/>
      <c r="Q11959" s="498" t="s">
        <v>213</v>
      </c>
      <c r="S11959" s="499"/>
    </row>
    <row r="11960">
      <c r="B11960" s="497"/>
      <c r="H11960" s="500"/>
      <c r="O11960" s="500"/>
      <c r="Q11960" s="498" t="s">
        <v>213</v>
      </c>
      <c r="S11960" s="499"/>
    </row>
    <row r="11961">
      <c r="B11961" s="497"/>
      <c r="H11961" s="500"/>
      <c r="O11961" s="500"/>
      <c r="Q11961" s="498" t="s">
        <v>213</v>
      </c>
      <c r="S11961" s="499"/>
    </row>
    <row r="11962">
      <c r="B11962" s="497"/>
      <c r="H11962" s="500"/>
      <c r="O11962" s="500"/>
      <c r="Q11962" s="498" t="s">
        <v>213</v>
      </c>
      <c r="S11962" s="499"/>
    </row>
    <row r="11963">
      <c r="B11963" s="497"/>
      <c r="H11963" s="500"/>
      <c r="O11963" s="500"/>
      <c r="Q11963" s="498" t="s">
        <v>213</v>
      </c>
      <c r="S11963" s="499"/>
    </row>
    <row r="11964">
      <c r="B11964" s="497"/>
      <c r="H11964" s="500"/>
      <c r="O11964" s="500"/>
      <c r="Q11964" s="498" t="s">
        <v>213</v>
      </c>
      <c r="S11964" s="499"/>
    </row>
    <row r="11965">
      <c r="B11965" s="497"/>
      <c r="H11965" s="500"/>
      <c r="O11965" s="500"/>
      <c r="Q11965" s="498" t="s">
        <v>213</v>
      </c>
      <c r="S11965" s="499"/>
    </row>
    <row r="11966">
      <c r="B11966" s="497"/>
      <c r="H11966" s="500"/>
      <c r="O11966" s="500"/>
      <c r="Q11966" s="498" t="s">
        <v>213</v>
      </c>
      <c r="S11966" s="499"/>
    </row>
    <row r="11967">
      <c r="B11967" s="497"/>
      <c r="H11967" s="500"/>
      <c r="O11967" s="500"/>
      <c r="Q11967" s="498" t="s">
        <v>213</v>
      </c>
      <c r="S11967" s="499"/>
    </row>
    <row r="11968">
      <c r="B11968" s="497"/>
      <c r="H11968" s="500"/>
      <c r="O11968" s="500"/>
      <c r="Q11968" s="498" t="s">
        <v>213</v>
      </c>
      <c r="S11968" s="499"/>
    </row>
    <row r="11969">
      <c r="B11969" s="497"/>
      <c r="H11969" s="500"/>
      <c r="O11969" s="500"/>
      <c r="Q11969" s="498" t="s">
        <v>213</v>
      </c>
      <c r="S11969" s="499"/>
    </row>
    <row r="11970">
      <c r="B11970" s="497"/>
      <c r="H11970" s="500"/>
      <c r="O11970" s="500"/>
      <c r="Q11970" s="498" t="s">
        <v>213</v>
      </c>
      <c r="S11970" s="499"/>
    </row>
    <row r="11971">
      <c r="B11971" s="497"/>
      <c r="H11971" s="500"/>
      <c r="O11971" s="500"/>
      <c r="Q11971" s="498" t="s">
        <v>213</v>
      </c>
      <c r="S11971" s="499"/>
    </row>
    <row r="11972">
      <c r="B11972" s="497"/>
      <c r="H11972" s="500"/>
      <c r="O11972" s="500"/>
      <c r="Q11972" s="498" t="s">
        <v>213</v>
      </c>
      <c r="S11972" s="499"/>
    </row>
    <row r="11973">
      <c r="B11973" s="497"/>
      <c r="H11973" s="500"/>
      <c r="O11973" s="500"/>
      <c r="Q11973" s="498" t="s">
        <v>213</v>
      </c>
      <c r="S11973" s="499"/>
    </row>
    <row r="11974">
      <c r="B11974" s="497"/>
      <c r="H11974" s="500"/>
      <c r="O11974" s="500"/>
      <c r="Q11974" s="498" t="s">
        <v>213</v>
      </c>
      <c r="S11974" s="499"/>
    </row>
    <row r="11975">
      <c r="B11975" s="497"/>
      <c r="H11975" s="500"/>
      <c r="O11975" s="500"/>
      <c r="Q11975" s="498" t="s">
        <v>213</v>
      </c>
      <c r="S11975" s="499"/>
    </row>
    <row r="11976">
      <c r="B11976" s="497"/>
      <c r="H11976" s="500"/>
      <c r="O11976" s="500"/>
      <c r="Q11976" s="498" t="s">
        <v>213</v>
      </c>
      <c r="S11976" s="499"/>
    </row>
    <row r="11977">
      <c r="B11977" s="497"/>
      <c r="H11977" s="500"/>
      <c r="O11977" s="500"/>
      <c r="Q11977" s="498" t="s">
        <v>213</v>
      </c>
      <c r="S11977" s="499"/>
    </row>
    <row r="11978">
      <c r="B11978" s="497"/>
      <c r="H11978" s="500"/>
      <c r="O11978" s="500"/>
      <c r="Q11978" s="498" t="s">
        <v>213</v>
      </c>
      <c r="S11978" s="499"/>
    </row>
    <row r="11979">
      <c r="B11979" s="497"/>
      <c r="H11979" s="500"/>
      <c r="O11979" s="500"/>
      <c r="Q11979" s="498" t="s">
        <v>213</v>
      </c>
      <c r="S11979" s="499"/>
    </row>
    <row r="11980">
      <c r="B11980" s="497"/>
      <c r="H11980" s="500"/>
      <c r="O11980" s="500"/>
      <c r="Q11980" s="498" t="s">
        <v>213</v>
      </c>
      <c r="S11980" s="499"/>
    </row>
    <row r="11981">
      <c r="B11981" s="497"/>
      <c r="H11981" s="500"/>
      <c r="O11981" s="500"/>
      <c r="Q11981" s="498" t="s">
        <v>213</v>
      </c>
      <c r="S11981" s="499"/>
    </row>
    <row r="11982">
      <c r="B11982" s="497"/>
      <c r="H11982" s="500"/>
      <c r="O11982" s="500"/>
      <c r="Q11982" s="498" t="s">
        <v>213</v>
      </c>
      <c r="S11982" s="499"/>
    </row>
    <row r="11983">
      <c r="B11983" s="497"/>
      <c r="H11983" s="500"/>
      <c r="O11983" s="500"/>
      <c r="Q11983" s="498" t="s">
        <v>213</v>
      </c>
      <c r="S11983" s="499"/>
    </row>
    <row r="11984">
      <c r="B11984" s="497"/>
      <c r="H11984" s="500"/>
      <c r="O11984" s="500"/>
      <c r="Q11984" s="498" t="s">
        <v>213</v>
      </c>
      <c r="S11984" s="499"/>
    </row>
    <row r="11985">
      <c r="B11985" s="497"/>
      <c r="H11985" s="500"/>
      <c r="O11985" s="500"/>
      <c r="Q11985" s="498" t="s">
        <v>213</v>
      </c>
      <c r="S11985" s="499"/>
    </row>
    <row r="11986">
      <c r="B11986" s="497"/>
      <c r="H11986" s="500"/>
      <c r="O11986" s="500"/>
      <c r="Q11986" s="498" t="s">
        <v>213</v>
      </c>
      <c r="S11986" s="499"/>
    </row>
    <row r="11987">
      <c r="B11987" s="497"/>
      <c r="H11987" s="500"/>
      <c r="O11987" s="500"/>
      <c r="Q11987" s="498" t="s">
        <v>213</v>
      </c>
      <c r="S11987" s="499"/>
    </row>
    <row r="11988">
      <c r="B11988" s="497"/>
      <c r="H11988" s="500"/>
      <c r="O11988" s="500"/>
      <c r="Q11988" s="498" t="s">
        <v>213</v>
      </c>
      <c r="S11988" s="499"/>
    </row>
    <row r="11989">
      <c r="B11989" s="497"/>
      <c r="H11989" s="500"/>
      <c r="O11989" s="500"/>
      <c r="Q11989" s="498" t="s">
        <v>213</v>
      </c>
      <c r="S11989" s="499"/>
    </row>
    <row r="11990">
      <c r="B11990" s="497"/>
      <c r="H11990" s="500"/>
      <c r="O11990" s="500"/>
      <c r="Q11990" s="498" t="s">
        <v>213</v>
      </c>
      <c r="S11990" s="499"/>
    </row>
    <row r="11991">
      <c r="B11991" s="497"/>
      <c r="H11991" s="500"/>
      <c r="O11991" s="500"/>
      <c r="Q11991" s="498" t="s">
        <v>213</v>
      </c>
      <c r="S11991" s="499"/>
    </row>
    <row r="11992">
      <c r="B11992" s="497"/>
      <c r="H11992" s="500"/>
      <c r="O11992" s="500"/>
      <c r="Q11992" s="498" t="s">
        <v>213</v>
      </c>
      <c r="S11992" s="499"/>
    </row>
    <row r="11993">
      <c r="B11993" s="497"/>
      <c r="H11993" s="500"/>
      <c r="O11993" s="500"/>
      <c r="Q11993" s="498" t="s">
        <v>213</v>
      </c>
      <c r="S11993" s="499"/>
    </row>
    <row r="11994">
      <c r="B11994" s="497"/>
      <c r="H11994" s="500"/>
      <c r="O11994" s="500"/>
      <c r="Q11994" s="498" t="s">
        <v>213</v>
      </c>
      <c r="S11994" s="499"/>
    </row>
    <row r="11995">
      <c r="B11995" s="497"/>
      <c r="H11995" s="500"/>
      <c r="O11995" s="500"/>
      <c r="Q11995" s="498" t="s">
        <v>213</v>
      </c>
      <c r="S11995" s="499"/>
    </row>
    <row r="11996">
      <c r="B11996" s="497"/>
      <c r="H11996" s="500"/>
      <c r="O11996" s="500"/>
      <c r="Q11996" s="498" t="s">
        <v>213</v>
      </c>
      <c r="S11996" s="499"/>
    </row>
    <row r="11997">
      <c r="B11997" s="497"/>
      <c r="H11997" s="500"/>
      <c r="O11997" s="500"/>
      <c r="Q11997" s="498" t="s">
        <v>213</v>
      </c>
      <c r="S11997" s="499"/>
    </row>
    <row r="11998">
      <c r="B11998" s="497"/>
      <c r="H11998" s="500"/>
      <c r="O11998" s="500"/>
      <c r="Q11998" s="498" t="s">
        <v>213</v>
      </c>
      <c r="S11998" s="499"/>
    </row>
    <row r="11999">
      <c r="B11999" s="497"/>
      <c r="H11999" s="500"/>
      <c r="O11999" s="500"/>
      <c r="Q11999" s="498" t="s">
        <v>213</v>
      </c>
      <c r="S11999" s="499"/>
    </row>
    <row r="12000">
      <c r="B12000" s="497"/>
      <c r="H12000" s="500"/>
      <c r="O12000" s="500"/>
      <c r="Q12000" s="498" t="s">
        <v>213</v>
      </c>
      <c r="S12000" s="499"/>
    </row>
    <row r="12001">
      <c r="B12001" s="497"/>
      <c r="H12001" s="500"/>
      <c r="O12001" s="500"/>
      <c r="Q12001" s="498" t="s">
        <v>213</v>
      </c>
      <c r="S12001" s="499"/>
    </row>
    <row r="12002">
      <c r="B12002" s="497"/>
      <c r="H12002" s="500"/>
      <c r="O12002" s="500"/>
      <c r="Q12002" s="498" t="s">
        <v>213</v>
      </c>
      <c r="S12002" s="499"/>
    </row>
    <row r="12003">
      <c r="B12003" s="497"/>
      <c r="H12003" s="500"/>
      <c r="O12003" s="500"/>
      <c r="Q12003" s="498" t="s">
        <v>213</v>
      </c>
      <c r="S12003" s="499"/>
    </row>
    <row r="12004">
      <c r="B12004" s="497"/>
      <c r="H12004" s="500"/>
      <c r="O12004" s="500"/>
      <c r="Q12004" s="498" t="s">
        <v>213</v>
      </c>
      <c r="S12004" s="499"/>
    </row>
    <row r="12005">
      <c r="B12005" s="497"/>
      <c r="H12005" s="500"/>
      <c r="O12005" s="500"/>
      <c r="Q12005" s="498" t="s">
        <v>213</v>
      </c>
      <c r="S12005" s="499"/>
    </row>
    <row r="12006">
      <c r="B12006" s="497"/>
      <c r="H12006" s="500"/>
      <c r="O12006" s="500"/>
      <c r="Q12006" s="498" t="s">
        <v>213</v>
      </c>
      <c r="S12006" s="499"/>
    </row>
    <row r="12007">
      <c r="B12007" s="497"/>
      <c r="H12007" s="500"/>
      <c r="O12007" s="500"/>
      <c r="Q12007" s="498" t="s">
        <v>213</v>
      </c>
      <c r="S12007" s="499"/>
    </row>
    <row r="12008">
      <c r="B12008" s="497"/>
      <c r="H12008" s="500"/>
      <c r="O12008" s="500"/>
      <c r="Q12008" s="498" t="s">
        <v>213</v>
      </c>
      <c r="S12008" s="499"/>
    </row>
    <row r="12009">
      <c r="B12009" s="497"/>
      <c r="H12009" s="500"/>
      <c r="O12009" s="500"/>
      <c r="Q12009" s="498" t="s">
        <v>213</v>
      </c>
      <c r="S12009" s="499"/>
    </row>
    <row r="12010">
      <c r="B12010" s="497"/>
      <c r="H12010" s="500"/>
      <c r="O12010" s="500"/>
      <c r="Q12010" s="498" t="s">
        <v>213</v>
      </c>
      <c r="S12010" s="499"/>
    </row>
    <row r="12011">
      <c r="B12011" s="497"/>
      <c r="H12011" s="500"/>
      <c r="O12011" s="500"/>
      <c r="Q12011" s="498" t="s">
        <v>213</v>
      </c>
      <c r="S12011" s="499"/>
    </row>
    <row r="12012">
      <c r="B12012" s="497"/>
      <c r="H12012" s="500"/>
      <c r="O12012" s="500"/>
      <c r="Q12012" s="498" t="s">
        <v>213</v>
      </c>
      <c r="S12012" s="499"/>
    </row>
    <row r="12013">
      <c r="B12013" s="497"/>
      <c r="H12013" s="500"/>
      <c r="O12013" s="500"/>
      <c r="Q12013" s="498" t="s">
        <v>213</v>
      </c>
      <c r="S12013" s="499"/>
    </row>
    <row r="12014">
      <c r="B12014" s="497"/>
      <c r="H12014" s="500"/>
      <c r="O12014" s="500"/>
      <c r="Q12014" s="498" t="s">
        <v>213</v>
      </c>
      <c r="S12014" s="499"/>
    </row>
    <row r="12015">
      <c r="B12015" s="497"/>
      <c r="H12015" s="500"/>
      <c r="O12015" s="500"/>
      <c r="Q12015" s="498" t="s">
        <v>213</v>
      </c>
      <c r="S12015" s="499"/>
    </row>
    <row r="12016">
      <c r="B12016" s="497"/>
      <c r="H12016" s="500"/>
      <c r="O12016" s="500"/>
      <c r="Q12016" s="498" t="s">
        <v>213</v>
      </c>
      <c r="S12016" s="499"/>
    </row>
    <row r="12017">
      <c r="B12017" s="497"/>
      <c r="H12017" s="500"/>
      <c r="O12017" s="500"/>
      <c r="Q12017" s="498" t="s">
        <v>213</v>
      </c>
      <c r="S12017" s="499"/>
    </row>
    <row r="12018">
      <c r="B12018" s="497"/>
      <c r="H12018" s="500"/>
      <c r="O12018" s="500"/>
      <c r="Q12018" s="498" t="s">
        <v>213</v>
      </c>
      <c r="S12018" s="499"/>
    </row>
    <row r="12019">
      <c r="B12019" s="497"/>
      <c r="H12019" s="500"/>
      <c r="O12019" s="500"/>
      <c r="Q12019" s="498" t="s">
        <v>213</v>
      </c>
      <c r="S12019" s="499"/>
    </row>
    <row r="12020">
      <c r="B12020" s="497"/>
      <c r="H12020" s="500"/>
      <c r="O12020" s="500"/>
      <c r="Q12020" s="498" t="s">
        <v>213</v>
      </c>
      <c r="S12020" s="499"/>
    </row>
    <row r="12021">
      <c r="B12021" s="497"/>
      <c r="H12021" s="500"/>
      <c r="O12021" s="500"/>
      <c r="Q12021" s="498" t="s">
        <v>213</v>
      </c>
      <c r="S12021" s="499"/>
    </row>
    <row r="12022">
      <c r="B12022" s="497"/>
      <c r="H12022" s="500"/>
      <c r="O12022" s="500"/>
      <c r="Q12022" s="498" t="s">
        <v>213</v>
      </c>
      <c r="S12022" s="499"/>
    </row>
    <row r="12023">
      <c r="B12023" s="497"/>
      <c r="H12023" s="500"/>
      <c r="O12023" s="500"/>
      <c r="Q12023" s="498" t="s">
        <v>213</v>
      </c>
      <c r="S12023" s="499"/>
    </row>
    <row r="12024">
      <c r="B12024" s="497"/>
      <c r="H12024" s="500"/>
      <c r="O12024" s="500"/>
      <c r="Q12024" s="498" t="s">
        <v>213</v>
      </c>
      <c r="S12024" s="499"/>
    </row>
    <row r="12025">
      <c r="B12025" s="497"/>
      <c r="H12025" s="500"/>
      <c r="O12025" s="500"/>
      <c r="Q12025" s="498" t="s">
        <v>213</v>
      </c>
      <c r="S12025" s="499"/>
    </row>
    <row r="12026">
      <c r="B12026" s="497"/>
      <c r="H12026" s="500"/>
      <c r="O12026" s="500"/>
      <c r="Q12026" s="498" t="s">
        <v>213</v>
      </c>
      <c r="S12026" s="499"/>
    </row>
    <row r="12027">
      <c r="B12027" s="497"/>
      <c r="H12027" s="500"/>
      <c r="O12027" s="500"/>
      <c r="Q12027" s="498" t="s">
        <v>213</v>
      </c>
      <c r="S12027" s="499"/>
    </row>
    <row r="12028">
      <c r="B12028" s="497"/>
      <c r="H12028" s="500"/>
      <c r="O12028" s="500"/>
      <c r="Q12028" s="498" t="s">
        <v>213</v>
      </c>
      <c r="S12028" s="499"/>
    </row>
    <row r="12029">
      <c r="B12029" s="497"/>
      <c r="H12029" s="500"/>
      <c r="O12029" s="500"/>
      <c r="Q12029" s="498" t="s">
        <v>213</v>
      </c>
      <c r="S12029" s="499"/>
    </row>
    <row r="12030">
      <c r="B12030" s="497"/>
      <c r="H12030" s="500"/>
      <c r="O12030" s="500"/>
      <c r="Q12030" s="498" t="s">
        <v>213</v>
      </c>
      <c r="S12030" s="499"/>
    </row>
    <row r="12031">
      <c r="B12031" s="497"/>
      <c r="H12031" s="500"/>
      <c r="O12031" s="500"/>
      <c r="Q12031" s="498" t="s">
        <v>213</v>
      </c>
      <c r="S12031" s="499"/>
    </row>
    <row r="12032">
      <c r="B12032" s="497"/>
      <c r="H12032" s="500"/>
      <c r="O12032" s="500"/>
      <c r="Q12032" s="498" t="s">
        <v>213</v>
      </c>
      <c r="S12032" s="499"/>
    </row>
    <row r="12033">
      <c r="B12033" s="497"/>
      <c r="H12033" s="500"/>
      <c r="O12033" s="500"/>
      <c r="Q12033" s="498" t="s">
        <v>213</v>
      </c>
      <c r="S12033" s="499"/>
    </row>
    <row r="12034">
      <c r="B12034" s="497"/>
      <c r="H12034" s="500"/>
      <c r="O12034" s="500"/>
      <c r="Q12034" s="498" t="s">
        <v>213</v>
      </c>
      <c r="S12034" s="499"/>
    </row>
    <row r="12035">
      <c r="B12035" s="497"/>
      <c r="H12035" s="500"/>
      <c r="O12035" s="500"/>
      <c r="Q12035" s="498" t="s">
        <v>213</v>
      </c>
      <c r="S12035" s="499"/>
    </row>
    <row r="12036">
      <c r="B12036" s="497"/>
      <c r="H12036" s="500"/>
      <c r="O12036" s="500"/>
      <c r="Q12036" s="498" t="s">
        <v>213</v>
      </c>
      <c r="S12036" s="499"/>
    </row>
    <row r="12037">
      <c r="B12037" s="497"/>
      <c r="H12037" s="500"/>
      <c r="O12037" s="500"/>
      <c r="Q12037" s="498" t="s">
        <v>213</v>
      </c>
      <c r="S12037" s="499"/>
    </row>
    <row r="12038">
      <c r="B12038" s="497"/>
      <c r="H12038" s="500"/>
      <c r="O12038" s="500"/>
      <c r="Q12038" s="498" t="s">
        <v>213</v>
      </c>
      <c r="S12038" s="499"/>
    </row>
    <row r="12039">
      <c r="B12039" s="497"/>
      <c r="H12039" s="500"/>
      <c r="O12039" s="500"/>
      <c r="Q12039" s="498" t="s">
        <v>213</v>
      </c>
      <c r="S12039" s="499"/>
    </row>
    <row r="12040">
      <c r="B12040" s="497"/>
      <c r="H12040" s="500"/>
      <c r="O12040" s="500"/>
      <c r="Q12040" s="498" t="s">
        <v>213</v>
      </c>
      <c r="S12040" s="499"/>
    </row>
    <row r="12041">
      <c r="B12041" s="497"/>
      <c r="H12041" s="500"/>
      <c r="O12041" s="500"/>
      <c r="Q12041" s="498" t="s">
        <v>213</v>
      </c>
      <c r="S12041" s="499"/>
    </row>
    <row r="12042">
      <c r="B12042" s="497"/>
      <c r="H12042" s="500"/>
      <c r="O12042" s="500"/>
      <c r="Q12042" s="498" t="s">
        <v>213</v>
      </c>
      <c r="S12042" s="499"/>
    </row>
    <row r="12043">
      <c r="B12043" s="497"/>
      <c r="H12043" s="500"/>
      <c r="O12043" s="500"/>
      <c r="Q12043" s="498" t="s">
        <v>213</v>
      </c>
      <c r="S12043" s="499"/>
    </row>
    <row r="12044">
      <c r="B12044" s="497"/>
      <c r="H12044" s="500"/>
      <c r="O12044" s="500"/>
      <c r="Q12044" s="498" t="s">
        <v>213</v>
      </c>
      <c r="S12044" s="499"/>
    </row>
    <row r="12045">
      <c r="B12045" s="497"/>
      <c r="H12045" s="500"/>
      <c r="O12045" s="500"/>
      <c r="Q12045" s="498" t="s">
        <v>213</v>
      </c>
      <c r="S12045" s="499"/>
    </row>
    <row r="12046">
      <c r="B12046" s="497"/>
      <c r="H12046" s="500"/>
      <c r="O12046" s="500"/>
      <c r="Q12046" s="498" t="s">
        <v>213</v>
      </c>
      <c r="S12046" s="499"/>
    </row>
    <row r="12047">
      <c r="B12047" s="497"/>
      <c r="H12047" s="500"/>
      <c r="O12047" s="500"/>
      <c r="Q12047" s="498" t="s">
        <v>213</v>
      </c>
      <c r="S12047" s="499"/>
    </row>
    <row r="12048">
      <c r="B12048" s="497"/>
      <c r="H12048" s="500"/>
      <c r="O12048" s="500"/>
      <c r="Q12048" s="498" t="s">
        <v>213</v>
      </c>
      <c r="S12048" s="499"/>
    </row>
    <row r="12049">
      <c r="B12049" s="497"/>
      <c r="H12049" s="500"/>
      <c r="O12049" s="500"/>
      <c r="Q12049" s="498" t="s">
        <v>213</v>
      </c>
      <c r="S12049" s="499"/>
    </row>
    <row r="12050">
      <c r="B12050" s="497"/>
      <c r="H12050" s="500"/>
      <c r="O12050" s="500"/>
      <c r="Q12050" s="498" t="s">
        <v>213</v>
      </c>
      <c r="S12050" s="499"/>
    </row>
    <row r="12051">
      <c r="B12051" s="497"/>
      <c r="H12051" s="500"/>
      <c r="O12051" s="500"/>
      <c r="Q12051" s="498" t="s">
        <v>213</v>
      </c>
      <c r="S12051" s="499"/>
    </row>
    <row r="12052">
      <c r="B12052" s="497"/>
      <c r="H12052" s="500"/>
      <c r="O12052" s="500"/>
      <c r="Q12052" s="498" t="s">
        <v>213</v>
      </c>
      <c r="S12052" s="499"/>
    </row>
    <row r="12053">
      <c r="B12053" s="497"/>
      <c r="H12053" s="500"/>
      <c r="O12053" s="500"/>
      <c r="Q12053" s="498" t="s">
        <v>213</v>
      </c>
      <c r="S12053" s="499"/>
    </row>
    <row r="12054">
      <c r="B12054" s="497"/>
      <c r="H12054" s="500"/>
      <c r="O12054" s="500"/>
      <c r="Q12054" s="498" t="s">
        <v>213</v>
      </c>
      <c r="S12054" s="499"/>
    </row>
    <row r="12055">
      <c r="B12055" s="497"/>
      <c r="H12055" s="500"/>
      <c r="O12055" s="500"/>
      <c r="Q12055" s="498" t="s">
        <v>213</v>
      </c>
      <c r="S12055" s="499"/>
    </row>
    <row r="12056">
      <c r="B12056" s="497"/>
      <c r="H12056" s="500"/>
      <c r="O12056" s="500"/>
      <c r="Q12056" s="498" t="s">
        <v>213</v>
      </c>
      <c r="S12056" s="499"/>
    </row>
    <row r="12057">
      <c r="B12057" s="497"/>
      <c r="H12057" s="500"/>
      <c r="O12057" s="500"/>
      <c r="Q12057" s="498" t="s">
        <v>213</v>
      </c>
      <c r="S12057" s="499"/>
    </row>
    <row r="12058">
      <c r="B12058" s="497"/>
      <c r="H12058" s="500"/>
      <c r="O12058" s="500"/>
      <c r="Q12058" s="498" t="s">
        <v>213</v>
      </c>
      <c r="S12058" s="499"/>
    </row>
    <row r="12059">
      <c r="B12059" s="497"/>
      <c r="H12059" s="500"/>
      <c r="O12059" s="500"/>
      <c r="Q12059" s="498" t="s">
        <v>213</v>
      </c>
      <c r="S12059" s="499"/>
    </row>
    <row r="12060">
      <c r="B12060" s="497"/>
      <c r="H12060" s="500"/>
      <c r="O12060" s="500"/>
      <c r="Q12060" s="498" t="s">
        <v>213</v>
      </c>
      <c r="S12060" s="499"/>
    </row>
    <row r="12061">
      <c r="B12061" s="497"/>
      <c r="H12061" s="500"/>
      <c r="O12061" s="500"/>
      <c r="Q12061" s="498" t="s">
        <v>213</v>
      </c>
      <c r="S12061" s="499"/>
    </row>
    <row r="12062">
      <c r="B12062" s="497"/>
      <c r="H12062" s="500"/>
      <c r="O12062" s="500"/>
      <c r="Q12062" s="498" t="s">
        <v>213</v>
      </c>
      <c r="S12062" s="499"/>
    </row>
    <row r="12063">
      <c r="B12063" s="497"/>
      <c r="H12063" s="500"/>
      <c r="O12063" s="500"/>
      <c r="Q12063" s="498" t="s">
        <v>213</v>
      </c>
      <c r="S12063" s="499"/>
    </row>
    <row r="12064">
      <c r="B12064" s="497"/>
      <c r="H12064" s="500"/>
      <c r="O12064" s="500"/>
      <c r="Q12064" s="498" t="s">
        <v>213</v>
      </c>
      <c r="S12064" s="499"/>
    </row>
    <row r="12065">
      <c r="B12065" s="497"/>
      <c r="H12065" s="500"/>
      <c r="O12065" s="500"/>
      <c r="Q12065" s="498" t="s">
        <v>213</v>
      </c>
      <c r="S12065" s="499"/>
    </row>
    <row r="12066">
      <c r="B12066" s="497"/>
      <c r="H12066" s="500"/>
      <c r="O12066" s="500"/>
      <c r="Q12066" s="498" t="s">
        <v>213</v>
      </c>
      <c r="S12066" s="499"/>
    </row>
    <row r="12067">
      <c r="B12067" s="497"/>
      <c r="H12067" s="500"/>
      <c r="O12067" s="500"/>
      <c r="Q12067" s="498" t="s">
        <v>213</v>
      </c>
      <c r="S12067" s="499"/>
    </row>
    <row r="12068">
      <c r="B12068" s="497"/>
      <c r="H12068" s="500"/>
      <c r="O12068" s="500"/>
      <c r="Q12068" s="498" t="s">
        <v>213</v>
      </c>
      <c r="S12068" s="499"/>
    </row>
    <row r="12069">
      <c r="B12069" s="497"/>
      <c r="H12069" s="500"/>
      <c r="O12069" s="500"/>
      <c r="Q12069" s="498" t="s">
        <v>213</v>
      </c>
      <c r="S12069" s="499"/>
    </row>
    <row r="12070">
      <c r="B12070" s="497"/>
      <c r="H12070" s="500"/>
      <c r="O12070" s="500"/>
      <c r="Q12070" s="498" t="s">
        <v>213</v>
      </c>
      <c r="S12070" s="499"/>
    </row>
    <row r="12071">
      <c r="B12071" s="497"/>
      <c r="H12071" s="500"/>
      <c r="O12071" s="500"/>
      <c r="Q12071" s="498" t="s">
        <v>213</v>
      </c>
      <c r="S12071" s="499"/>
    </row>
    <row r="12072">
      <c r="B12072" s="497"/>
      <c r="H12072" s="500"/>
      <c r="O12072" s="500"/>
      <c r="Q12072" s="498" t="s">
        <v>213</v>
      </c>
      <c r="S12072" s="499"/>
    </row>
    <row r="12073">
      <c r="B12073" s="497"/>
      <c r="H12073" s="500"/>
      <c r="O12073" s="500"/>
      <c r="Q12073" s="498" t="s">
        <v>213</v>
      </c>
      <c r="S12073" s="499"/>
    </row>
    <row r="12074">
      <c r="B12074" s="497"/>
      <c r="H12074" s="500"/>
      <c r="O12074" s="500"/>
      <c r="Q12074" s="498" t="s">
        <v>213</v>
      </c>
      <c r="S12074" s="499"/>
    </row>
    <row r="12075">
      <c r="B12075" s="497"/>
      <c r="H12075" s="500"/>
      <c r="O12075" s="500"/>
      <c r="Q12075" s="498" t="s">
        <v>213</v>
      </c>
      <c r="S12075" s="499"/>
    </row>
    <row r="12076">
      <c r="B12076" s="497"/>
      <c r="H12076" s="500"/>
      <c r="O12076" s="500"/>
      <c r="Q12076" s="498" t="s">
        <v>213</v>
      </c>
      <c r="S12076" s="499"/>
    </row>
    <row r="12077">
      <c r="B12077" s="497"/>
      <c r="H12077" s="500"/>
      <c r="O12077" s="500"/>
      <c r="Q12077" s="498" t="s">
        <v>213</v>
      </c>
      <c r="S12077" s="499"/>
    </row>
    <row r="12078">
      <c r="B12078" s="497"/>
      <c r="H12078" s="500"/>
      <c r="O12078" s="500"/>
      <c r="Q12078" s="498" t="s">
        <v>213</v>
      </c>
      <c r="S12078" s="499"/>
    </row>
    <row r="12079">
      <c r="B12079" s="497"/>
      <c r="H12079" s="500"/>
      <c r="O12079" s="500"/>
      <c r="Q12079" s="498" t="s">
        <v>213</v>
      </c>
      <c r="S12079" s="499"/>
    </row>
    <row r="12080">
      <c r="B12080" s="497"/>
      <c r="H12080" s="500"/>
      <c r="O12080" s="500"/>
      <c r="Q12080" s="498" t="s">
        <v>213</v>
      </c>
      <c r="S12080" s="499"/>
    </row>
    <row r="12081">
      <c r="B12081" s="497"/>
      <c r="H12081" s="500"/>
      <c r="O12081" s="500"/>
      <c r="Q12081" s="498" t="s">
        <v>213</v>
      </c>
      <c r="S12081" s="499"/>
    </row>
    <row r="12082">
      <c r="B12082" s="497"/>
      <c r="H12082" s="500"/>
      <c r="O12082" s="500"/>
      <c r="Q12082" s="498" t="s">
        <v>213</v>
      </c>
      <c r="S12082" s="499"/>
    </row>
    <row r="12083">
      <c r="B12083" s="497"/>
      <c r="H12083" s="500"/>
      <c r="O12083" s="500"/>
      <c r="Q12083" s="498" t="s">
        <v>213</v>
      </c>
      <c r="S12083" s="499"/>
    </row>
    <row r="12084">
      <c r="B12084" s="497"/>
      <c r="H12084" s="500"/>
      <c r="O12084" s="500"/>
      <c r="Q12084" s="498" t="s">
        <v>213</v>
      </c>
      <c r="S12084" s="499"/>
    </row>
    <row r="12085">
      <c r="B12085" s="497"/>
      <c r="H12085" s="500"/>
      <c r="O12085" s="500"/>
      <c r="Q12085" s="498" t="s">
        <v>213</v>
      </c>
      <c r="S12085" s="499"/>
    </row>
    <row r="12086">
      <c r="B12086" s="497"/>
      <c r="H12086" s="500"/>
      <c r="O12086" s="500"/>
      <c r="Q12086" s="498" t="s">
        <v>213</v>
      </c>
      <c r="S12086" s="499"/>
    </row>
    <row r="12087">
      <c r="B12087" s="497"/>
      <c r="H12087" s="500"/>
      <c r="O12087" s="500"/>
      <c r="Q12087" s="498" t="s">
        <v>213</v>
      </c>
      <c r="S12087" s="499"/>
    </row>
    <row r="12088">
      <c r="B12088" s="497"/>
      <c r="H12088" s="500"/>
      <c r="O12088" s="500"/>
      <c r="Q12088" s="498" t="s">
        <v>213</v>
      </c>
      <c r="S12088" s="499"/>
    </row>
    <row r="12089">
      <c r="B12089" s="497"/>
      <c r="H12089" s="500"/>
      <c r="O12089" s="500"/>
      <c r="Q12089" s="498" t="s">
        <v>213</v>
      </c>
      <c r="S12089" s="499"/>
    </row>
    <row r="12090">
      <c r="B12090" s="497"/>
      <c r="H12090" s="500"/>
      <c r="O12090" s="500"/>
      <c r="Q12090" s="498" t="s">
        <v>213</v>
      </c>
      <c r="S12090" s="499"/>
    </row>
    <row r="12091">
      <c r="B12091" s="497"/>
      <c r="H12091" s="500"/>
      <c r="O12091" s="500"/>
      <c r="Q12091" s="498" t="s">
        <v>213</v>
      </c>
      <c r="S12091" s="499"/>
    </row>
    <row r="12092">
      <c r="B12092" s="497"/>
      <c r="H12092" s="500"/>
      <c r="O12092" s="500"/>
      <c r="Q12092" s="498" t="s">
        <v>213</v>
      </c>
      <c r="S12092" s="499"/>
    </row>
    <row r="12093">
      <c r="B12093" s="497"/>
      <c r="H12093" s="500"/>
      <c r="O12093" s="500"/>
      <c r="Q12093" s="498" t="s">
        <v>213</v>
      </c>
      <c r="S12093" s="499"/>
    </row>
    <row r="12094">
      <c r="B12094" s="497"/>
      <c r="H12094" s="500"/>
      <c r="O12094" s="500"/>
      <c r="Q12094" s="498" t="s">
        <v>213</v>
      </c>
      <c r="S12094" s="499"/>
    </row>
    <row r="12095">
      <c r="B12095" s="497"/>
      <c r="H12095" s="500"/>
      <c r="O12095" s="500"/>
      <c r="Q12095" s="498" t="s">
        <v>213</v>
      </c>
      <c r="S12095" s="499"/>
    </row>
    <row r="12096">
      <c r="B12096" s="497"/>
      <c r="H12096" s="500"/>
      <c r="O12096" s="500"/>
      <c r="Q12096" s="498" t="s">
        <v>213</v>
      </c>
      <c r="S12096" s="499"/>
    </row>
    <row r="12097">
      <c r="B12097" s="497"/>
      <c r="H12097" s="500"/>
      <c r="O12097" s="500"/>
      <c r="Q12097" s="498" t="s">
        <v>213</v>
      </c>
      <c r="S12097" s="499"/>
    </row>
    <row r="12098">
      <c r="B12098" s="497"/>
      <c r="H12098" s="500"/>
      <c r="O12098" s="500"/>
      <c r="Q12098" s="498" t="s">
        <v>213</v>
      </c>
      <c r="S12098" s="499"/>
    </row>
    <row r="12099">
      <c r="B12099" s="497"/>
      <c r="H12099" s="500"/>
      <c r="O12099" s="500"/>
      <c r="Q12099" s="498" t="s">
        <v>213</v>
      </c>
      <c r="S12099" s="499"/>
    </row>
    <row r="12100">
      <c r="B12100" s="497"/>
      <c r="H12100" s="500"/>
      <c r="O12100" s="500"/>
      <c r="Q12100" s="498" t="s">
        <v>213</v>
      </c>
      <c r="S12100" s="499"/>
    </row>
    <row r="12101">
      <c r="B12101" s="497"/>
      <c r="H12101" s="500"/>
      <c r="O12101" s="500"/>
      <c r="Q12101" s="498" t="s">
        <v>213</v>
      </c>
      <c r="S12101" s="499"/>
    </row>
    <row r="12102">
      <c r="B12102" s="497"/>
      <c r="H12102" s="500"/>
      <c r="O12102" s="500"/>
      <c r="Q12102" s="498" t="s">
        <v>213</v>
      </c>
      <c r="S12102" s="499"/>
    </row>
    <row r="12103">
      <c r="B12103" s="497"/>
      <c r="H12103" s="500"/>
      <c r="O12103" s="500"/>
      <c r="Q12103" s="498" t="s">
        <v>213</v>
      </c>
      <c r="S12103" s="499"/>
    </row>
    <row r="12104">
      <c r="B12104" s="497"/>
      <c r="H12104" s="500"/>
      <c r="O12104" s="500"/>
      <c r="Q12104" s="498" t="s">
        <v>213</v>
      </c>
      <c r="S12104" s="499"/>
    </row>
    <row r="12105">
      <c r="B12105" s="497"/>
      <c r="H12105" s="500"/>
      <c r="O12105" s="500"/>
      <c r="Q12105" s="498" t="s">
        <v>213</v>
      </c>
      <c r="S12105" s="499"/>
    </row>
    <row r="12106">
      <c r="B12106" s="497"/>
      <c r="H12106" s="500"/>
      <c r="O12106" s="500"/>
      <c r="Q12106" s="498" t="s">
        <v>213</v>
      </c>
      <c r="S12106" s="499"/>
    </row>
    <row r="12107">
      <c r="B12107" s="497"/>
      <c r="H12107" s="500"/>
      <c r="O12107" s="500"/>
      <c r="Q12107" s="498" t="s">
        <v>213</v>
      </c>
      <c r="S12107" s="499"/>
    </row>
    <row r="12108">
      <c r="B12108" s="497"/>
      <c r="H12108" s="500"/>
      <c r="O12108" s="500"/>
      <c r="Q12108" s="498" t="s">
        <v>213</v>
      </c>
      <c r="S12108" s="499"/>
    </row>
    <row r="12109">
      <c r="B12109" s="497"/>
      <c r="H12109" s="500"/>
      <c r="O12109" s="500"/>
      <c r="Q12109" s="498" t="s">
        <v>213</v>
      </c>
      <c r="S12109" s="499"/>
    </row>
    <row r="12110">
      <c r="B12110" s="497"/>
      <c r="H12110" s="500"/>
      <c r="O12110" s="500"/>
      <c r="Q12110" s="498" t="s">
        <v>213</v>
      </c>
      <c r="S12110" s="499"/>
    </row>
    <row r="12111">
      <c r="B12111" s="497"/>
      <c r="H12111" s="500"/>
      <c r="O12111" s="500"/>
      <c r="Q12111" s="498" t="s">
        <v>213</v>
      </c>
      <c r="S12111" s="499"/>
    </row>
    <row r="12112">
      <c r="B12112" s="497"/>
      <c r="H12112" s="500"/>
      <c r="O12112" s="500"/>
      <c r="Q12112" s="498" t="s">
        <v>213</v>
      </c>
      <c r="S12112" s="499"/>
    </row>
    <row r="12113">
      <c r="B12113" s="497"/>
      <c r="H12113" s="500"/>
      <c r="O12113" s="500"/>
      <c r="Q12113" s="498" t="s">
        <v>213</v>
      </c>
      <c r="S12113" s="499"/>
    </row>
    <row r="12114">
      <c r="B12114" s="497"/>
      <c r="H12114" s="500"/>
      <c r="O12114" s="500"/>
      <c r="Q12114" s="498" t="s">
        <v>213</v>
      </c>
      <c r="S12114" s="499"/>
    </row>
    <row r="12115">
      <c r="B12115" s="497"/>
      <c r="H12115" s="500"/>
      <c r="O12115" s="500"/>
      <c r="Q12115" s="498" t="s">
        <v>213</v>
      </c>
      <c r="S12115" s="499"/>
    </row>
    <row r="12116">
      <c r="B12116" s="497"/>
      <c r="H12116" s="500"/>
      <c r="O12116" s="500"/>
      <c r="Q12116" s="498" t="s">
        <v>213</v>
      </c>
      <c r="S12116" s="499"/>
    </row>
    <row r="12117">
      <c r="B12117" s="497"/>
      <c r="H12117" s="500"/>
      <c r="O12117" s="500"/>
      <c r="Q12117" s="498" t="s">
        <v>213</v>
      </c>
      <c r="S12117" s="499"/>
    </row>
    <row r="12118">
      <c r="B12118" s="497"/>
      <c r="H12118" s="500"/>
      <c r="O12118" s="500"/>
      <c r="Q12118" s="498" t="s">
        <v>213</v>
      </c>
      <c r="S12118" s="499"/>
    </row>
    <row r="12119">
      <c r="B12119" s="497"/>
      <c r="H12119" s="500"/>
      <c r="O12119" s="500"/>
      <c r="Q12119" s="498" t="s">
        <v>213</v>
      </c>
      <c r="S12119" s="499"/>
    </row>
    <row r="12120">
      <c r="B12120" s="497"/>
      <c r="H12120" s="500"/>
      <c r="O12120" s="500"/>
      <c r="Q12120" s="498" t="s">
        <v>213</v>
      </c>
      <c r="S12120" s="499"/>
    </row>
    <row r="12121">
      <c r="B12121" s="497"/>
      <c r="H12121" s="500"/>
      <c r="O12121" s="500"/>
      <c r="Q12121" s="498" t="s">
        <v>213</v>
      </c>
      <c r="S12121" s="499"/>
    </row>
    <row r="12122">
      <c r="B12122" s="497"/>
      <c r="H12122" s="500"/>
      <c r="O12122" s="500"/>
      <c r="Q12122" s="498" t="s">
        <v>213</v>
      </c>
      <c r="S12122" s="499"/>
    </row>
    <row r="12123">
      <c r="B12123" s="497"/>
      <c r="H12123" s="500"/>
      <c r="O12123" s="500"/>
      <c r="Q12123" s="498" t="s">
        <v>213</v>
      </c>
      <c r="S12123" s="499"/>
    </row>
    <row r="12124">
      <c r="B12124" s="497"/>
      <c r="H12124" s="500"/>
      <c r="O12124" s="500"/>
      <c r="Q12124" s="498" t="s">
        <v>213</v>
      </c>
      <c r="S12124" s="499"/>
    </row>
    <row r="12125">
      <c r="B12125" s="497"/>
      <c r="H12125" s="500"/>
      <c r="O12125" s="500"/>
      <c r="Q12125" s="498" t="s">
        <v>213</v>
      </c>
      <c r="S12125" s="499"/>
    </row>
    <row r="12126">
      <c r="B12126" s="497"/>
      <c r="H12126" s="500"/>
      <c r="O12126" s="500"/>
      <c r="Q12126" s="498" t="s">
        <v>213</v>
      </c>
      <c r="S12126" s="499"/>
    </row>
    <row r="12127">
      <c r="B12127" s="497"/>
      <c r="H12127" s="500"/>
      <c r="O12127" s="500"/>
      <c r="Q12127" s="498" t="s">
        <v>213</v>
      </c>
      <c r="S12127" s="499"/>
    </row>
    <row r="12128">
      <c r="B12128" s="497"/>
      <c r="H12128" s="500"/>
      <c r="O12128" s="500"/>
      <c r="Q12128" s="498" t="s">
        <v>213</v>
      </c>
      <c r="S12128" s="499"/>
    </row>
    <row r="12129">
      <c r="B12129" s="497"/>
      <c r="H12129" s="500"/>
      <c r="O12129" s="500"/>
      <c r="Q12129" s="498" t="s">
        <v>213</v>
      </c>
      <c r="S12129" s="499"/>
    </row>
    <row r="12130">
      <c r="B12130" s="497"/>
      <c r="H12130" s="500"/>
      <c r="O12130" s="500"/>
      <c r="Q12130" s="498" t="s">
        <v>213</v>
      </c>
      <c r="S12130" s="499"/>
    </row>
    <row r="12131">
      <c r="B12131" s="497"/>
      <c r="H12131" s="500"/>
      <c r="O12131" s="500"/>
      <c r="Q12131" s="498" t="s">
        <v>213</v>
      </c>
      <c r="S12131" s="499"/>
    </row>
    <row r="12132">
      <c r="B12132" s="497"/>
      <c r="H12132" s="500"/>
      <c r="O12132" s="500"/>
      <c r="Q12132" s="498" t="s">
        <v>213</v>
      </c>
      <c r="S12132" s="499"/>
    </row>
    <row r="12133">
      <c r="B12133" s="497"/>
      <c r="H12133" s="500"/>
      <c r="O12133" s="500"/>
      <c r="Q12133" s="498" t="s">
        <v>213</v>
      </c>
      <c r="S12133" s="499"/>
    </row>
    <row r="12134">
      <c r="B12134" s="497"/>
      <c r="H12134" s="500"/>
      <c r="O12134" s="500"/>
      <c r="Q12134" s="498" t="s">
        <v>213</v>
      </c>
      <c r="S12134" s="499"/>
    </row>
    <row r="12135">
      <c r="B12135" s="497"/>
      <c r="H12135" s="500"/>
      <c r="O12135" s="500"/>
      <c r="Q12135" s="498" t="s">
        <v>213</v>
      </c>
      <c r="S12135" s="499"/>
    </row>
    <row r="12136">
      <c r="B12136" s="497"/>
      <c r="H12136" s="500"/>
      <c r="O12136" s="500"/>
      <c r="Q12136" s="498" t="s">
        <v>213</v>
      </c>
      <c r="S12136" s="499"/>
    </row>
    <row r="12137">
      <c r="B12137" s="497"/>
      <c r="H12137" s="500"/>
      <c r="O12137" s="500"/>
      <c r="Q12137" s="498" t="s">
        <v>213</v>
      </c>
      <c r="S12137" s="499"/>
    </row>
    <row r="12138">
      <c r="B12138" s="497"/>
      <c r="H12138" s="500"/>
      <c r="O12138" s="500"/>
      <c r="Q12138" s="498" t="s">
        <v>213</v>
      </c>
      <c r="S12138" s="499"/>
    </row>
    <row r="12139">
      <c r="B12139" s="497"/>
      <c r="H12139" s="500"/>
      <c r="O12139" s="500"/>
      <c r="Q12139" s="498" t="s">
        <v>213</v>
      </c>
      <c r="S12139" s="499"/>
    </row>
    <row r="12140">
      <c r="B12140" s="497"/>
      <c r="H12140" s="500"/>
      <c r="O12140" s="500"/>
      <c r="Q12140" s="498" t="s">
        <v>213</v>
      </c>
      <c r="S12140" s="499"/>
    </row>
    <row r="12141">
      <c r="B12141" s="497"/>
      <c r="H12141" s="500"/>
      <c r="O12141" s="500"/>
      <c r="Q12141" s="498" t="s">
        <v>213</v>
      </c>
      <c r="S12141" s="499"/>
    </row>
    <row r="12142">
      <c r="B12142" s="497"/>
      <c r="H12142" s="500"/>
      <c r="O12142" s="500"/>
      <c r="Q12142" s="498" t="s">
        <v>213</v>
      </c>
      <c r="S12142" s="499"/>
    </row>
    <row r="12143">
      <c r="B12143" s="497"/>
      <c r="H12143" s="500"/>
      <c r="O12143" s="500"/>
      <c r="Q12143" s="498" t="s">
        <v>213</v>
      </c>
      <c r="S12143" s="499"/>
    </row>
    <row r="12144">
      <c r="B12144" s="497"/>
      <c r="H12144" s="500"/>
      <c r="O12144" s="500"/>
      <c r="Q12144" s="498" t="s">
        <v>213</v>
      </c>
      <c r="S12144" s="499"/>
    </row>
    <row r="12145">
      <c r="B12145" s="497"/>
      <c r="H12145" s="500"/>
      <c r="O12145" s="500"/>
      <c r="Q12145" s="498" t="s">
        <v>213</v>
      </c>
      <c r="S12145" s="499"/>
    </row>
    <row r="12146">
      <c r="B12146" s="497"/>
      <c r="H12146" s="500"/>
      <c r="O12146" s="500"/>
      <c r="Q12146" s="498" t="s">
        <v>213</v>
      </c>
      <c r="S12146" s="499"/>
    </row>
    <row r="12147">
      <c r="B12147" s="497"/>
      <c r="H12147" s="500"/>
      <c r="O12147" s="500"/>
      <c r="Q12147" s="498" t="s">
        <v>213</v>
      </c>
      <c r="S12147" s="499"/>
    </row>
    <row r="12148">
      <c r="B12148" s="497"/>
      <c r="H12148" s="500"/>
      <c r="O12148" s="500"/>
      <c r="Q12148" s="498" t="s">
        <v>213</v>
      </c>
      <c r="S12148" s="499"/>
    </row>
    <row r="12149">
      <c r="B12149" s="497"/>
      <c r="H12149" s="500"/>
      <c r="O12149" s="500"/>
      <c r="Q12149" s="498" t="s">
        <v>213</v>
      </c>
      <c r="S12149" s="499"/>
    </row>
    <row r="12150">
      <c r="B12150" s="497"/>
      <c r="H12150" s="500"/>
      <c r="O12150" s="500"/>
      <c r="Q12150" s="498" t="s">
        <v>213</v>
      </c>
      <c r="S12150" s="499"/>
    </row>
    <row r="12151">
      <c r="B12151" s="497"/>
      <c r="H12151" s="500"/>
      <c r="O12151" s="500"/>
      <c r="Q12151" s="498" t="s">
        <v>213</v>
      </c>
      <c r="S12151" s="499"/>
    </row>
    <row r="12152">
      <c r="B12152" s="497"/>
      <c r="H12152" s="500"/>
      <c r="O12152" s="500"/>
      <c r="Q12152" s="498" t="s">
        <v>213</v>
      </c>
      <c r="S12152" s="499"/>
    </row>
    <row r="12153">
      <c r="B12153" s="497"/>
      <c r="H12153" s="500"/>
      <c r="O12153" s="500"/>
      <c r="Q12153" s="498" t="s">
        <v>213</v>
      </c>
      <c r="S12153" s="499"/>
    </row>
    <row r="12154">
      <c r="B12154" s="497"/>
      <c r="H12154" s="500"/>
      <c r="O12154" s="500"/>
      <c r="Q12154" s="498" t="s">
        <v>213</v>
      </c>
      <c r="S12154" s="499"/>
    </row>
    <row r="12155">
      <c r="B12155" s="497"/>
      <c r="H12155" s="500"/>
      <c r="O12155" s="500"/>
      <c r="Q12155" s="498" t="s">
        <v>213</v>
      </c>
      <c r="S12155" s="499"/>
    </row>
    <row r="12156">
      <c r="B12156" s="497"/>
      <c r="H12156" s="500"/>
      <c r="O12156" s="500"/>
      <c r="Q12156" s="498" t="s">
        <v>213</v>
      </c>
      <c r="S12156" s="499"/>
    </row>
    <row r="12157">
      <c r="B12157" s="497"/>
      <c r="H12157" s="500"/>
      <c r="O12157" s="500"/>
      <c r="Q12157" s="498" t="s">
        <v>213</v>
      </c>
      <c r="S12157" s="499"/>
    </row>
    <row r="12158">
      <c r="B12158" s="497"/>
      <c r="H12158" s="500"/>
      <c r="O12158" s="500"/>
      <c r="Q12158" s="498" t="s">
        <v>213</v>
      </c>
      <c r="S12158" s="499"/>
    </row>
    <row r="12159">
      <c r="B12159" s="497"/>
      <c r="H12159" s="500"/>
      <c r="O12159" s="500"/>
      <c r="Q12159" s="498" t="s">
        <v>213</v>
      </c>
      <c r="S12159" s="499"/>
    </row>
    <row r="12160">
      <c r="B12160" s="497"/>
      <c r="H12160" s="500"/>
      <c r="O12160" s="500"/>
      <c r="Q12160" s="498" t="s">
        <v>213</v>
      </c>
      <c r="S12160" s="499"/>
    </row>
    <row r="12161">
      <c r="B12161" s="497"/>
      <c r="H12161" s="500"/>
      <c r="O12161" s="500"/>
      <c r="Q12161" s="498" t="s">
        <v>213</v>
      </c>
      <c r="S12161" s="499"/>
    </row>
    <row r="12162">
      <c r="B12162" s="497"/>
      <c r="H12162" s="500"/>
      <c r="O12162" s="500"/>
      <c r="Q12162" s="498" t="s">
        <v>213</v>
      </c>
      <c r="S12162" s="499"/>
    </row>
    <row r="12163">
      <c r="B12163" s="497"/>
      <c r="H12163" s="500"/>
      <c r="O12163" s="500"/>
      <c r="Q12163" s="498" t="s">
        <v>213</v>
      </c>
      <c r="S12163" s="499"/>
    </row>
    <row r="12164">
      <c r="B12164" s="497"/>
      <c r="H12164" s="500"/>
      <c r="O12164" s="500"/>
      <c r="Q12164" s="498" t="s">
        <v>213</v>
      </c>
      <c r="S12164" s="499"/>
    </row>
    <row r="12165">
      <c r="B12165" s="497"/>
      <c r="H12165" s="500"/>
      <c r="O12165" s="500"/>
      <c r="Q12165" s="498" t="s">
        <v>213</v>
      </c>
      <c r="S12165" s="499"/>
    </row>
    <row r="12166">
      <c r="B12166" s="497"/>
      <c r="H12166" s="500"/>
      <c r="O12166" s="500"/>
      <c r="Q12166" s="498" t="s">
        <v>213</v>
      </c>
      <c r="S12166" s="499"/>
    </row>
    <row r="12167">
      <c r="B12167" s="497"/>
      <c r="H12167" s="500"/>
      <c r="O12167" s="500"/>
      <c r="Q12167" s="498" t="s">
        <v>213</v>
      </c>
      <c r="S12167" s="499"/>
    </row>
    <row r="12168">
      <c r="B12168" s="497"/>
      <c r="H12168" s="500"/>
      <c r="O12168" s="500"/>
      <c r="Q12168" s="498" t="s">
        <v>213</v>
      </c>
      <c r="S12168" s="499"/>
    </row>
    <row r="12169">
      <c r="B12169" s="497"/>
      <c r="H12169" s="500"/>
      <c r="O12169" s="500"/>
      <c r="Q12169" s="498" t="s">
        <v>213</v>
      </c>
      <c r="S12169" s="499"/>
    </row>
    <row r="12170">
      <c r="B12170" s="497"/>
      <c r="H12170" s="500"/>
      <c r="O12170" s="500"/>
      <c r="Q12170" s="498" t="s">
        <v>213</v>
      </c>
      <c r="S12170" s="499"/>
    </row>
    <row r="12171">
      <c r="B12171" s="497"/>
      <c r="H12171" s="500"/>
      <c r="O12171" s="500"/>
      <c r="Q12171" s="498" t="s">
        <v>213</v>
      </c>
      <c r="S12171" s="499"/>
    </row>
    <row r="12172">
      <c r="B12172" s="497"/>
      <c r="H12172" s="500"/>
      <c r="O12172" s="500"/>
      <c r="Q12172" s="498" t="s">
        <v>213</v>
      </c>
      <c r="S12172" s="499"/>
    </row>
    <row r="12173">
      <c r="B12173" s="497"/>
      <c r="H12173" s="500"/>
      <c r="O12173" s="500"/>
      <c r="Q12173" s="498" t="s">
        <v>213</v>
      </c>
      <c r="S12173" s="499"/>
    </row>
    <row r="12174">
      <c r="B12174" s="497"/>
      <c r="H12174" s="500"/>
      <c r="O12174" s="500"/>
      <c r="Q12174" s="498" t="s">
        <v>213</v>
      </c>
      <c r="S12174" s="499"/>
    </row>
    <row r="12175">
      <c r="B12175" s="497"/>
      <c r="H12175" s="500"/>
      <c r="O12175" s="500"/>
      <c r="Q12175" s="498" t="s">
        <v>213</v>
      </c>
      <c r="S12175" s="499"/>
    </row>
    <row r="12176">
      <c r="B12176" s="497"/>
      <c r="H12176" s="500"/>
      <c r="O12176" s="500"/>
      <c r="Q12176" s="498" t="s">
        <v>213</v>
      </c>
      <c r="S12176" s="499"/>
    </row>
    <row r="12177">
      <c r="B12177" s="497"/>
      <c r="H12177" s="500"/>
      <c r="O12177" s="500"/>
      <c r="Q12177" s="498" t="s">
        <v>213</v>
      </c>
      <c r="S12177" s="499"/>
    </row>
    <row r="12178">
      <c r="B12178" s="497"/>
      <c r="H12178" s="500"/>
      <c r="O12178" s="500"/>
      <c r="Q12178" s="498" t="s">
        <v>213</v>
      </c>
      <c r="S12178" s="499"/>
    </row>
    <row r="12179">
      <c r="B12179" s="497"/>
      <c r="H12179" s="500"/>
      <c r="O12179" s="500"/>
      <c r="Q12179" s="498" t="s">
        <v>213</v>
      </c>
      <c r="S12179" s="499"/>
    </row>
    <row r="12180">
      <c r="B12180" s="497"/>
      <c r="H12180" s="500"/>
      <c r="O12180" s="500"/>
      <c r="Q12180" s="498" t="s">
        <v>213</v>
      </c>
      <c r="S12180" s="499"/>
    </row>
    <row r="12181">
      <c r="B12181" s="497"/>
      <c r="H12181" s="500"/>
      <c r="O12181" s="500"/>
      <c r="Q12181" s="498" t="s">
        <v>213</v>
      </c>
      <c r="S12181" s="499"/>
    </row>
    <row r="12182">
      <c r="B12182" s="497"/>
      <c r="H12182" s="500"/>
      <c r="O12182" s="500"/>
      <c r="Q12182" s="498" t="s">
        <v>213</v>
      </c>
      <c r="S12182" s="499"/>
    </row>
    <row r="12183">
      <c r="B12183" s="497"/>
      <c r="H12183" s="500"/>
      <c r="O12183" s="500"/>
      <c r="Q12183" s="498" t="s">
        <v>213</v>
      </c>
      <c r="S12183" s="499"/>
    </row>
    <row r="12184">
      <c r="B12184" s="497"/>
      <c r="H12184" s="500"/>
      <c r="O12184" s="500"/>
      <c r="Q12184" s="498" t="s">
        <v>213</v>
      </c>
      <c r="S12184" s="499"/>
    </row>
    <row r="12185">
      <c r="B12185" s="497"/>
      <c r="H12185" s="500"/>
      <c r="O12185" s="500"/>
      <c r="Q12185" s="498" t="s">
        <v>213</v>
      </c>
      <c r="S12185" s="499"/>
    </row>
    <row r="12186">
      <c r="B12186" s="497"/>
      <c r="H12186" s="500"/>
      <c r="O12186" s="500"/>
      <c r="Q12186" s="498" t="s">
        <v>213</v>
      </c>
      <c r="S12186" s="499"/>
    </row>
    <row r="12187">
      <c r="B12187" s="497"/>
      <c r="H12187" s="500"/>
      <c r="O12187" s="500"/>
      <c r="Q12187" s="498" t="s">
        <v>213</v>
      </c>
      <c r="S12187" s="499"/>
    </row>
    <row r="12188">
      <c r="B12188" s="497"/>
      <c r="H12188" s="500"/>
      <c r="O12188" s="500"/>
      <c r="Q12188" s="498" t="s">
        <v>213</v>
      </c>
      <c r="S12188" s="499"/>
    </row>
    <row r="12189">
      <c r="B12189" s="497"/>
      <c r="H12189" s="500"/>
      <c r="O12189" s="500"/>
      <c r="Q12189" s="498" t="s">
        <v>213</v>
      </c>
      <c r="S12189" s="499"/>
    </row>
    <row r="12190">
      <c r="B12190" s="497"/>
      <c r="H12190" s="500"/>
      <c r="O12190" s="500"/>
      <c r="Q12190" s="498" t="s">
        <v>213</v>
      </c>
      <c r="S12190" s="499"/>
    </row>
    <row r="12191">
      <c r="B12191" s="497"/>
      <c r="H12191" s="500"/>
      <c r="O12191" s="500"/>
      <c r="Q12191" s="498" t="s">
        <v>213</v>
      </c>
      <c r="S12191" s="499"/>
    </row>
    <row r="12192">
      <c r="B12192" s="497"/>
      <c r="H12192" s="500"/>
      <c r="O12192" s="500"/>
      <c r="Q12192" s="498" t="s">
        <v>213</v>
      </c>
      <c r="S12192" s="499"/>
    </row>
    <row r="12193">
      <c r="B12193" s="497"/>
      <c r="H12193" s="500"/>
      <c r="O12193" s="500"/>
      <c r="Q12193" s="498" t="s">
        <v>213</v>
      </c>
      <c r="S12193" s="499"/>
    </row>
    <row r="12194">
      <c r="B12194" s="497"/>
      <c r="H12194" s="500"/>
      <c r="O12194" s="500"/>
      <c r="Q12194" s="498" t="s">
        <v>213</v>
      </c>
      <c r="S12194" s="499"/>
    </row>
    <row r="12195">
      <c r="B12195" s="497"/>
      <c r="H12195" s="500"/>
      <c r="O12195" s="500"/>
      <c r="Q12195" s="498" t="s">
        <v>213</v>
      </c>
      <c r="S12195" s="499"/>
    </row>
    <row r="12196">
      <c r="B12196" s="497"/>
      <c r="H12196" s="500"/>
      <c r="O12196" s="500"/>
      <c r="Q12196" s="498" t="s">
        <v>213</v>
      </c>
      <c r="S12196" s="499"/>
    </row>
    <row r="12197">
      <c r="B12197" s="497"/>
      <c r="H12197" s="500"/>
      <c r="O12197" s="500"/>
      <c r="Q12197" s="498" t="s">
        <v>213</v>
      </c>
      <c r="S12197" s="499"/>
    </row>
    <row r="12198">
      <c r="B12198" s="497"/>
      <c r="H12198" s="500"/>
      <c r="O12198" s="500"/>
      <c r="Q12198" s="498" t="s">
        <v>213</v>
      </c>
      <c r="S12198" s="499"/>
    </row>
    <row r="12199">
      <c r="B12199" s="497"/>
      <c r="H12199" s="500"/>
      <c r="O12199" s="500"/>
      <c r="Q12199" s="498" t="s">
        <v>213</v>
      </c>
      <c r="S12199" s="499"/>
    </row>
    <row r="12200">
      <c r="B12200" s="497"/>
      <c r="H12200" s="500"/>
      <c r="O12200" s="500"/>
      <c r="Q12200" s="498" t="s">
        <v>213</v>
      </c>
      <c r="S12200" s="499"/>
    </row>
    <row r="12201">
      <c r="B12201" s="497"/>
      <c r="H12201" s="500"/>
      <c r="O12201" s="500"/>
      <c r="Q12201" s="498" t="s">
        <v>213</v>
      </c>
      <c r="S12201" s="499"/>
    </row>
    <row r="12202">
      <c r="B12202" s="497"/>
      <c r="H12202" s="500"/>
      <c r="O12202" s="500"/>
      <c r="Q12202" s="498" t="s">
        <v>213</v>
      </c>
      <c r="S12202" s="499"/>
    </row>
    <row r="12203">
      <c r="B12203" s="497"/>
      <c r="H12203" s="500"/>
      <c r="O12203" s="500"/>
      <c r="Q12203" s="498" t="s">
        <v>213</v>
      </c>
      <c r="S12203" s="499"/>
    </row>
    <row r="12204">
      <c r="B12204" s="497"/>
      <c r="H12204" s="500"/>
      <c r="O12204" s="500"/>
      <c r="Q12204" s="498" t="s">
        <v>213</v>
      </c>
      <c r="S12204" s="499"/>
    </row>
    <row r="12205">
      <c r="B12205" s="497"/>
      <c r="H12205" s="500"/>
      <c r="O12205" s="500"/>
      <c r="Q12205" s="498" t="s">
        <v>213</v>
      </c>
      <c r="S12205" s="499"/>
    </row>
    <row r="12206">
      <c r="B12206" s="497"/>
      <c r="H12206" s="500"/>
      <c r="O12206" s="500"/>
      <c r="Q12206" s="498" t="s">
        <v>213</v>
      </c>
      <c r="S12206" s="499"/>
    </row>
    <row r="12207">
      <c r="B12207" s="497"/>
      <c r="H12207" s="500"/>
      <c r="O12207" s="500"/>
      <c r="Q12207" s="498" t="s">
        <v>213</v>
      </c>
      <c r="S12207" s="499"/>
    </row>
    <row r="12208">
      <c r="B12208" s="497"/>
      <c r="H12208" s="500"/>
      <c r="O12208" s="500"/>
      <c r="Q12208" s="498" t="s">
        <v>213</v>
      </c>
      <c r="S12208" s="499"/>
    </row>
    <row r="12209">
      <c r="B12209" s="497"/>
      <c r="H12209" s="500"/>
      <c r="O12209" s="500"/>
      <c r="Q12209" s="498" t="s">
        <v>213</v>
      </c>
      <c r="S12209" s="499"/>
    </row>
    <row r="12210">
      <c r="B12210" s="497"/>
      <c r="H12210" s="500"/>
      <c r="O12210" s="500"/>
      <c r="Q12210" s="498" t="s">
        <v>213</v>
      </c>
      <c r="S12210" s="499"/>
    </row>
    <row r="12211">
      <c r="B12211" s="497"/>
      <c r="H12211" s="500"/>
      <c r="O12211" s="500"/>
      <c r="Q12211" s="498" t="s">
        <v>213</v>
      </c>
      <c r="S12211" s="499"/>
    </row>
    <row r="12212">
      <c r="B12212" s="497"/>
      <c r="H12212" s="500"/>
      <c r="O12212" s="500"/>
      <c r="Q12212" s="498" t="s">
        <v>213</v>
      </c>
      <c r="S12212" s="499"/>
    </row>
    <row r="12213">
      <c r="B12213" s="497"/>
      <c r="H12213" s="500"/>
      <c r="O12213" s="500"/>
      <c r="Q12213" s="498" t="s">
        <v>213</v>
      </c>
      <c r="S12213" s="499"/>
    </row>
    <row r="12214">
      <c r="B12214" s="497"/>
      <c r="H12214" s="500"/>
      <c r="O12214" s="500"/>
      <c r="Q12214" s="498" t="s">
        <v>213</v>
      </c>
      <c r="S12214" s="499"/>
    </row>
    <row r="12215">
      <c r="B12215" s="497"/>
      <c r="H12215" s="500"/>
      <c r="O12215" s="500"/>
      <c r="Q12215" s="498" t="s">
        <v>213</v>
      </c>
      <c r="S12215" s="499"/>
    </row>
    <row r="12216">
      <c r="B12216" s="497"/>
      <c r="H12216" s="500"/>
      <c r="O12216" s="500"/>
      <c r="Q12216" s="498" t="s">
        <v>213</v>
      </c>
      <c r="S12216" s="499"/>
    </row>
    <row r="12217">
      <c r="B12217" s="497"/>
      <c r="H12217" s="500"/>
      <c r="O12217" s="500"/>
      <c r="Q12217" s="498" t="s">
        <v>213</v>
      </c>
      <c r="S12217" s="499"/>
    </row>
    <row r="12218">
      <c r="B12218" s="497"/>
      <c r="H12218" s="500"/>
      <c r="O12218" s="500"/>
      <c r="Q12218" s="498" t="s">
        <v>213</v>
      </c>
      <c r="S12218" s="499"/>
    </row>
    <row r="12219">
      <c r="B12219" s="497"/>
      <c r="H12219" s="500"/>
      <c r="O12219" s="500"/>
      <c r="Q12219" s="498" t="s">
        <v>213</v>
      </c>
      <c r="S12219" s="499"/>
    </row>
    <row r="12220">
      <c r="B12220" s="497"/>
      <c r="H12220" s="500"/>
      <c r="O12220" s="500"/>
      <c r="Q12220" s="498" t="s">
        <v>213</v>
      </c>
      <c r="S12220" s="499"/>
    </row>
    <row r="12221">
      <c r="B12221" s="497"/>
      <c r="H12221" s="500"/>
      <c r="O12221" s="500"/>
      <c r="Q12221" s="498" t="s">
        <v>213</v>
      </c>
      <c r="S12221" s="499"/>
    </row>
    <row r="12222">
      <c r="B12222" s="497"/>
      <c r="H12222" s="500"/>
      <c r="O12222" s="500"/>
      <c r="Q12222" s="498" t="s">
        <v>213</v>
      </c>
      <c r="S12222" s="499"/>
    </row>
    <row r="12223">
      <c r="B12223" s="497"/>
      <c r="H12223" s="500"/>
      <c r="O12223" s="500"/>
      <c r="Q12223" s="498" t="s">
        <v>213</v>
      </c>
      <c r="S12223" s="499"/>
    </row>
    <row r="12224">
      <c r="B12224" s="497"/>
      <c r="H12224" s="500"/>
      <c r="O12224" s="500"/>
      <c r="Q12224" s="498" t="s">
        <v>213</v>
      </c>
      <c r="S12224" s="499"/>
    </row>
    <row r="12225">
      <c r="B12225" s="497"/>
      <c r="H12225" s="500"/>
      <c r="O12225" s="500"/>
      <c r="Q12225" s="498" t="s">
        <v>213</v>
      </c>
      <c r="S12225" s="499"/>
    </row>
    <row r="12226">
      <c r="B12226" s="497"/>
      <c r="H12226" s="500"/>
      <c r="O12226" s="500"/>
      <c r="Q12226" s="498" t="s">
        <v>213</v>
      </c>
      <c r="S12226" s="499"/>
    </row>
    <row r="12227">
      <c r="B12227" s="497"/>
      <c r="H12227" s="500"/>
      <c r="O12227" s="500"/>
      <c r="Q12227" s="498" t="s">
        <v>213</v>
      </c>
      <c r="S12227" s="499"/>
    </row>
    <row r="12228">
      <c r="B12228" s="497"/>
      <c r="H12228" s="500"/>
      <c r="O12228" s="500"/>
      <c r="Q12228" s="498" t="s">
        <v>213</v>
      </c>
      <c r="S12228" s="499"/>
    </row>
    <row r="12229">
      <c r="B12229" s="497"/>
      <c r="H12229" s="500"/>
      <c r="O12229" s="500"/>
      <c r="Q12229" s="498" t="s">
        <v>213</v>
      </c>
      <c r="S12229" s="499"/>
    </row>
    <row r="12230">
      <c r="B12230" s="497"/>
      <c r="H12230" s="500"/>
      <c r="O12230" s="500"/>
      <c r="Q12230" s="498" t="s">
        <v>213</v>
      </c>
      <c r="S12230" s="499"/>
    </row>
    <row r="12231">
      <c r="B12231" s="497"/>
      <c r="H12231" s="500"/>
      <c r="O12231" s="500"/>
      <c r="Q12231" s="498" t="s">
        <v>213</v>
      </c>
      <c r="S12231" s="499"/>
    </row>
    <row r="12232">
      <c r="B12232" s="497"/>
      <c r="H12232" s="500"/>
      <c r="O12232" s="500"/>
      <c r="Q12232" s="498" t="s">
        <v>213</v>
      </c>
      <c r="S12232" s="499"/>
    </row>
    <row r="12233">
      <c r="B12233" s="497"/>
      <c r="H12233" s="500"/>
      <c r="O12233" s="500"/>
      <c r="Q12233" s="498" t="s">
        <v>213</v>
      </c>
      <c r="S12233" s="499"/>
    </row>
    <row r="12234">
      <c r="B12234" s="497"/>
      <c r="H12234" s="500"/>
      <c r="O12234" s="500"/>
      <c r="Q12234" s="498" t="s">
        <v>213</v>
      </c>
      <c r="S12234" s="499"/>
    </row>
    <row r="12235">
      <c r="B12235" s="497"/>
      <c r="H12235" s="500"/>
      <c r="O12235" s="500"/>
      <c r="Q12235" s="498" t="s">
        <v>213</v>
      </c>
      <c r="S12235" s="499"/>
    </row>
    <row r="12236">
      <c r="B12236" s="497"/>
      <c r="H12236" s="500"/>
      <c r="O12236" s="500"/>
      <c r="Q12236" s="498" t="s">
        <v>213</v>
      </c>
      <c r="S12236" s="499"/>
    </row>
    <row r="12237">
      <c r="B12237" s="497"/>
      <c r="H12237" s="500"/>
      <c r="O12237" s="500"/>
      <c r="Q12237" s="498" t="s">
        <v>213</v>
      </c>
      <c r="S12237" s="499"/>
    </row>
    <row r="12238">
      <c r="B12238" s="497"/>
      <c r="H12238" s="500"/>
      <c r="O12238" s="500"/>
      <c r="Q12238" s="498" t="s">
        <v>213</v>
      </c>
      <c r="S12238" s="499"/>
    </row>
    <row r="12239">
      <c r="B12239" s="497"/>
      <c r="H12239" s="500"/>
      <c r="O12239" s="500"/>
      <c r="Q12239" s="498" t="s">
        <v>213</v>
      </c>
      <c r="S12239" s="499"/>
    </row>
    <row r="12240">
      <c r="B12240" s="497"/>
      <c r="H12240" s="500"/>
      <c r="O12240" s="500"/>
      <c r="Q12240" s="498" t="s">
        <v>213</v>
      </c>
      <c r="S12240" s="499"/>
    </row>
    <row r="12241">
      <c r="B12241" s="497"/>
      <c r="H12241" s="500"/>
      <c r="O12241" s="500"/>
      <c r="Q12241" s="498" t="s">
        <v>213</v>
      </c>
      <c r="S12241" s="499"/>
    </row>
    <row r="12242">
      <c r="B12242" s="497"/>
      <c r="H12242" s="500"/>
      <c r="O12242" s="500"/>
      <c r="Q12242" s="498" t="s">
        <v>213</v>
      </c>
      <c r="S12242" s="499"/>
    </row>
    <row r="12243">
      <c r="B12243" s="497"/>
      <c r="H12243" s="500"/>
      <c r="O12243" s="500"/>
      <c r="Q12243" s="498" t="s">
        <v>213</v>
      </c>
      <c r="S12243" s="499"/>
    </row>
    <row r="12244">
      <c r="B12244" s="497"/>
      <c r="H12244" s="500"/>
      <c r="O12244" s="500"/>
      <c r="Q12244" s="498" t="s">
        <v>213</v>
      </c>
      <c r="S12244" s="499"/>
    </row>
    <row r="12245">
      <c r="B12245" s="497"/>
      <c r="H12245" s="500"/>
      <c r="O12245" s="500"/>
      <c r="Q12245" s="498" t="s">
        <v>213</v>
      </c>
      <c r="S12245" s="499"/>
    </row>
    <row r="12246">
      <c r="B12246" s="497"/>
      <c r="H12246" s="500"/>
      <c r="O12246" s="500"/>
      <c r="Q12246" s="498" t="s">
        <v>213</v>
      </c>
      <c r="S12246" s="499"/>
    </row>
    <row r="12247">
      <c r="B12247" s="497"/>
      <c r="H12247" s="500"/>
      <c r="O12247" s="500"/>
      <c r="Q12247" s="498" t="s">
        <v>213</v>
      </c>
      <c r="S12247" s="499"/>
    </row>
    <row r="12248">
      <c r="B12248" s="497"/>
      <c r="H12248" s="500"/>
      <c r="O12248" s="500"/>
      <c r="Q12248" s="498" t="s">
        <v>213</v>
      </c>
      <c r="S12248" s="499"/>
    </row>
    <row r="12249">
      <c r="B12249" s="497"/>
      <c r="H12249" s="500"/>
      <c r="O12249" s="500"/>
      <c r="Q12249" s="498" t="s">
        <v>213</v>
      </c>
      <c r="S12249" s="499"/>
    </row>
    <row r="12250">
      <c r="B12250" s="497"/>
      <c r="H12250" s="500"/>
      <c r="O12250" s="500"/>
      <c r="Q12250" s="498" t="s">
        <v>213</v>
      </c>
      <c r="S12250" s="499"/>
    </row>
    <row r="12251">
      <c r="B12251" s="497"/>
      <c r="H12251" s="500"/>
      <c r="O12251" s="500"/>
      <c r="Q12251" s="498" t="s">
        <v>213</v>
      </c>
      <c r="S12251" s="499"/>
    </row>
    <row r="12252">
      <c r="B12252" s="497"/>
      <c r="H12252" s="500"/>
      <c r="O12252" s="500"/>
      <c r="Q12252" s="498" t="s">
        <v>213</v>
      </c>
      <c r="S12252" s="499"/>
    </row>
    <row r="12253">
      <c r="B12253" s="497"/>
      <c r="H12253" s="500"/>
      <c r="O12253" s="500"/>
      <c r="Q12253" s="498" t="s">
        <v>213</v>
      </c>
      <c r="S12253" s="499"/>
    </row>
    <row r="12254">
      <c r="B12254" s="497"/>
      <c r="H12254" s="500"/>
      <c r="O12254" s="500"/>
      <c r="Q12254" s="498" t="s">
        <v>213</v>
      </c>
      <c r="S12254" s="499"/>
    </row>
    <row r="12255">
      <c r="B12255" s="497"/>
      <c r="H12255" s="500"/>
      <c r="O12255" s="500"/>
      <c r="Q12255" s="498" t="s">
        <v>213</v>
      </c>
      <c r="S12255" s="499"/>
    </row>
    <row r="12256">
      <c r="B12256" s="497"/>
      <c r="H12256" s="500"/>
      <c r="O12256" s="500"/>
      <c r="Q12256" s="498" t="s">
        <v>213</v>
      </c>
      <c r="S12256" s="499"/>
    </row>
    <row r="12257">
      <c r="B12257" s="497"/>
      <c r="H12257" s="500"/>
      <c r="O12257" s="500"/>
      <c r="Q12257" s="498" t="s">
        <v>213</v>
      </c>
      <c r="S12257" s="499"/>
    </row>
    <row r="12258">
      <c r="B12258" s="497"/>
      <c r="H12258" s="500"/>
      <c r="O12258" s="500"/>
      <c r="Q12258" s="498" t="s">
        <v>213</v>
      </c>
      <c r="S12258" s="499"/>
    </row>
    <row r="12259">
      <c r="B12259" s="497"/>
      <c r="H12259" s="500"/>
      <c r="O12259" s="500"/>
      <c r="Q12259" s="498" t="s">
        <v>213</v>
      </c>
      <c r="S12259" s="499"/>
    </row>
    <row r="12260">
      <c r="B12260" s="497"/>
      <c r="H12260" s="500"/>
      <c r="O12260" s="500"/>
      <c r="Q12260" s="498" t="s">
        <v>213</v>
      </c>
      <c r="S12260" s="499"/>
    </row>
    <row r="12261">
      <c r="B12261" s="497"/>
      <c r="H12261" s="500"/>
      <c r="O12261" s="500"/>
      <c r="Q12261" s="498" t="s">
        <v>213</v>
      </c>
      <c r="S12261" s="499"/>
    </row>
    <row r="12262">
      <c r="B12262" s="497"/>
      <c r="H12262" s="500"/>
      <c r="O12262" s="500"/>
      <c r="Q12262" s="498" t="s">
        <v>213</v>
      </c>
      <c r="S12262" s="499"/>
    </row>
    <row r="12263">
      <c r="B12263" s="497"/>
      <c r="H12263" s="500"/>
      <c r="O12263" s="500"/>
      <c r="Q12263" s="498" t="s">
        <v>213</v>
      </c>
      <c r="S12263" s="499"/>
    </row>
    <row r="12264">
      <c r="B12264" s="497"/>
      <c r="H12264" s="500"/>
      <c r="O12264" s="500"/>
      <c r="Q12264" s="498" t="s">
        <v>213</v>
      </c>
      <c r="S12264" s="499"/>
    </row>
    <row r="12265">
      <c r="B12265" s="497"/>
      <c r="H12265" s="500"/>
      <c r="O12265" s="500"/>
      <c r="Q12265" s="498" t="s">
        <v>213</v>
      </c>
      <c r="S12265" s="499"/>
    </row>
    <row r="12266">
      <c r="B12266" s="497"/>
      <c r="H12266" s="500"/>
      <c r="O12266" s="500"/>
      <c r="Q12266" s="498" t="s">
        <v>213</v>
      </c>
      <c r="S12266" s="499"/>
    </row>
    <row r="12267">
      <c r="B12267" s="497"/>
      <c r="H12267" s="500"/>
      <c r="O12267" s="500"/>
      <c r="Q12267" s="498" t="s">
        <v>213</v>
      </c>
      <c r="S12267" s="499"/>
    </row>
    <row r="12268">
      <c r="B12268" s="497"/>
      <c r="H12268" s="500"/>
      <c r="O12268" s="500"/>
      <c r="Q12268" s="498" t="s">
        <v>213</v>
      </c>
      <c r="S12268" s="499"/>
    </row>
    <row r="12269">
      <c r="B12269" s="497"/>
      <c r="H12269" s="500"/>
      <c r="O12269" s="500"/>
      <c r="Q12269" s="498" t="s">
        <v>213</v>
      </c>
      <c r="S12269" s="499"/>
    </row>
    <row r="12270">
      <c r="B12270" s="497"/>
      <c r="H12270" s="500"/>
      <c r="O12270" s="500"/>
      <c r="Q12270" s="498" t="s">
        <v>213</v>
      </c>
      <c r="S12270" s="499"/>
    </row>
    <row r="12271">
      <c r="B12271" s="497"/>
      <c r="H12271" s="500"/>
      <c r="O12271" s="500"/>
      <c r="Q12271" s="498" t="s">
        <v>213</v>
      </c>
      <c r="S12271" s="499"/>
    </row>
    <row r="12272">
      <c r="B12272" s="497"/>
      <c r="H12272" s="500"/>
      <c r="O12272" s="500"/>
      <c r="Q12272" s="498" t="s">
        <v>213</v>
      </c>
      <c r="S12272" s="499"/>
    </row>
    <row r="12273">
      <c r="B12273" s="497"/>
      <c r="H12273" s="500"/>
      <c r="O12273" s="500"/>
      <c r="Q12273" s="498" t="s">
        <v>213</v>
      </c>
      <c r="S12273" s="499"/>
    </row>
    <row r="12274">
      <c r="B12274" s="497"/>
      <c r="H12274" s="500"/>
      <c r="O12274" s="500"/>
      <c r="Q12274" s="498" t="s">
        <v>213</v>
      </c>
      <c r="S12274" s="499"/>
    </row>
    <row r="12275">
      <c r="B12275" s="497"/>
      <c r="H12275" s="500"/>
      <c r="O12275" s="500"/>
      <c r="Q12275" s="498" t="s">
        <v>213</v>
      </c>
      <c r="S12275" s="499"/>
    </row>
    <row r="12276">
      <c r="B12276" s="497"/>
      <c r="H12276" s="500"/>
      <c r="O12276" s="500"/>
      <c r="Q12276" s="498" t="s">
        <v>213</v>
      </c>
      <c r="S12276" s="499"/>
    </row>
    <row r="12277">
      <c r="B12277" s="497"/>
      <c r="H12277" s="500"/>
      <c r="O12277" s="500"/>
      <c r="Q12277" s="498" t="s">
        <v>213</v>
      </c>
      <c r="S12277" s="499"/>
    </row>
    <row r="12278">
      <c r="B12278" s="497"/>
      <c r="H12278" s="500"/>
      <c r="O12278" s="500"/>
      <c r="Q12278" s="498" t="s">
        <v>213</v>
      </c>
      <c r="S12278" s="499"/>
    </row>
    <row r="12279">
      <c r="B12279" s="497"/>
      <c r="H12279" s="500"/>
      <c r="O12279" s="500"/>
      <c r="Q12279" s="498" t="s">
        <v>213</v>
      </c>
      <c r="S12279" s="499"/>
    </row>
    <row r="12280">
      <c r="B12280" s="497"/>
      <c r="H12280" s="500"/>
      <c r="O12280" s="500"/>
      <c r="Q12280" s="498" t="s">
        <v>213</v>
      </c>
      <c r="S12280" s="499"/>
    </row>
    <row r="12281">
      <c r="B12281" s="497"/>
      <c r="H12281" s="500"/>
      <c r="O12281" s="500"/>
      <c r="Q12281" s="498" t="s">
        <v>213</v>
      </c>
      <c r="S12281" s="499"/>
    </row>
    <row r="12282">
      <c r="B12282" s="497"/>
      <c r="H12282" s="500"/>
      <c r="O12282" s="500"/>
      <c r="Q12282" s="498" t="s">
        <v>213</v>
      </c>
      <c r="S12282" s="499"/>
    </row>
    <row r="12283">
      <c r="B12283" s="497"/>
      <c r="H12283" s="500"/>
      <c r="O12283" s="500"/>
      <c r="Q12283" s="498" t="s">
        <v>213</v>
      </c>
      <c r="S12283" s="499"/>
    </row>
    <row r="12284">
      <c r="B12284" s="497"/>
      <c r="H12284" s="500"/>
      <c r="O12284" s="500"/>
      <c r="Q12284" s="498" t="s">
        <v>213</v>
      </c>
      <c r="S12284" s="499"/>
    </row>
    <row r="12285">
      <c r="B12285" s="497"/>
      <c r="H12285" s="500"/>
      <c r="O12285" s="500"/>
      <c r="Q12285" s="498" t="s">
        <v>213</v>
      </c>
      <c r="S12285" s="499"/>
    </row>
    <row r="12286">
      <c r="B12286" s="497"/>
      <c r="H12286" s="500"/>
      <c r="O12286" s="500"/>
      <c r="Q12286" s="498" t="s">
        <v>213</v>
      </c>
      <c r="S12286" s="499"/>
    </row>
    <row r="12287">
      <c r="B12287" s="497"/>
      <c r="H12287" s="500"/>
      <c r="O12287" s="500"/>
      <c r="Q12287" s="498" t="s">
        <v>213</v>
      </c>
      <c r="S12287" s="499"/>
    </row>
    <row r="12288">
      <c r="B12288" s="497"/>
      <c r="H12288" s="500"/>
      <c r="O12288" s="500"/>
      <c r="Q12288" s="498" t="s">
        <v>213</v>
      </c>
      <c r="S12288" s="499"/>
    </row>
    <row r="12289">
      <c r="B12289" s="497"/>
      <c r="H12289" s="500"/>
      <c r="O12289" s="500"/>
      <c r="Q12289" s="498" t="s">
        <v>213</v>
      </c>
      <c r="S12289" s="499"/>
    </row>
    <row r="12290">
      <c r="B12290" s="497"/>
      <c r="H12290" s="500"/>
      <c r="O12290" s="500"/>
      <c r="Q12290" s="498" t="s">
        <v>213</v>
      </c>
      <c r="S12290" s="499"/>
    </row>
    <row r="12291">
      <c r="B12291" s="497"/>
      <c r="H12291" s="500"/>
      <c r="O12291" s="500"/>
      <c r="Q12291" s="498" t="s">
        <v>213</v>
      </c>
      <c r="S12291" s="499"/>
    </row>
    <row r="12292">
      <c r="B12292" s="497"/>
      <c r="H12292" s="500"/>
      <c r="O12292" s="500"/>
      <c r="Q12292" s="498" t="s">
        <v>213</v>
      </c>
      <c r="S12292" s="499"/>
    </row>
    <row r="12293">
      <c r="B12293" s="497"/>
      <c r="H12293" s="500"/>
      <c r="O12293" s="500"/>
      <c r="Q12293" s="498" t="s">
        <v>213</v>
      </c>
      <c r="S12293" s="499"/>
    </row>
    <row r="12294">
      <c r="B12294" s="497"/>
      <c r="H12294" s="500"/>
      <c r="O12294" s="500"/>
      <c r="Q12294" s="498" t="s">
        <v>213</v>
      </c>
      <c r="S12294" s="499"/>
    </row>
    <row r="12295">
      <c r="B12295" s="497"/>
      <c r="H12295" s="500"/>
      <c r="O12295" s="500"/>
      <c r="Q12295" s="498" t="s">
        <v>213</v>
      </c>
      <c r="S12295" s="499"/>
    </row>
    <row r="12296">
      <c r="B12296" s="497"/>
      <c r="H12296" s="500"/>
      <c r="O12296" s="500"/>
      <c r="Q12296" s="498" t="s">
        <v>213</v>
      </c>
      <c r="S12296" s="499"/>
    </row>
    <row r="12297">
      <c r="B12297" s="497"/>
      <c r="H12297" s="500"/>
      <c r="O12297" s="500"/>
      <c r="Q12297" s="498" t="s">
        <v>213</v>
      </c>
      <c r="S12297" s="499"/>
    </row>
    <row r="12298">
      <c r="B12298" s="497"/>
      <c r="H12298" s="500"/>
      <c r="O12298" s="500"/>
      <c r="Q12298" s="498" t="s">
        <v>213</v>
      </c>
      <c r="S12298" s="499"/>
    </row>
    <row r="12299">
      <c r="B12299" s="497"/>
      <c r="H12299" s="500"/>
      <c r="O12299" s="500"/>
      <c r="Q12299" s="498" t="s">
        <v>213</v>
      </c>
      <c r="S12299" s="499"/>
    </row>
    <row r="12300">
      <c r="B12300" s="497"/>
      <c r="H12300" s="500"/>
      <c r="O12300" s="500"/>
      <c r="Q12300" s="498" t="s">
        <v>213</v>
      </c>
      <c r="S12300" s="499"/>
    </row>
    <row r="12301">
      <c r="B12301" s="497"/>
      <c r="H12301" s="500"/>
      <c r="O12301" s="500"/>
      <c r="Q12301" s="498" t="s">
        <v>213</v>
      </c>
      <c r="S12301" s="499"/>
    </row>
    <row r="12302">
      <c r="B12302" s="497"/>
      <c r="H12302" s="500"/>
      <c r="O12302" s="500"/>
      <c r="Q12302" s="498" t="s">
        <v>213</v>
      </c>
      <c r="S12302" s="499"/>
    </row>
    <row r="12303">
      <c r="B12303" s="497"/>
      <c r="H12303" s="500"/>
      <c r="O12303" s="500"/>
      <c r="Q12303" s="498" t="s">
        <v>213</v>
      </c>
      <c r="S12303" s="499"/>
    </row>
    <row r="12304">
      <c r="B12304" s="497"/>
      <c r="H12304" s="500"/>
      <c r="O12304" s="500"/>
      <c r="Q12304" s="498" t="s">
        <v>213</v>
      </c>
      <c r="S12304" s="499"/>
    </row>
    <row r="12305">
      <c r="B12305" s="497"/>
      <c r="H12305" s="500"/>
      <c r="O12305" s="500"/>
      <c r="Q12305" s="498" t="s">
        <v>213</v>
      </c>
      <c r="S12305" s="499"/>
    </row>
    <row r="12306">
      <c r="B12306" s="497"/>
      <c r="H12306" s="500"/>
      <c r="O12306" s="500"/>
      <c r="Q12306" s="498" t="s">
        <v>213</v>
      </c>
      <c r="S12306" s="499"/>
    </row>
    <row r="12307">
      <c r="B12307" s="497"/>
      <c r="H12307" s="500"/>
      <c r="O12307" s="500"/>
      <c r="Q12307" s="498" t="s">
        <v>213</v>
      </c>
      <c r="S12307" s="499"/>
    </row>
    <row r="12308">
      <c r="B12308" s="497"/>
      <c r="H12308" s="500"/>
      <c r="O12308" s="500"/>
      <c r="Q12308" s="498" t="s">
        <v>213</v>
      </c>
      <c r="S12308" s="499"/>
    </row>
    <row r="12309">
      <c r="B12309" s="497"/>
      <c r="H12309" s="500"/>
      <c r="O12309" s="500"/>
      <c r="Q12309" s="498" t="s">
        <v>213</v>
      </c>
      <c r="S12309" s="499"/>
    </row>
    <row r="12310">
      <c r="B12310" s="497"/>
      <c r="H12310" s="500"/>
      <c r="O12310" s="500"/>
      <c r="Q12310" s="498" t="s">
        <v>213</v>
      </c>
      <c r="S12310" s="499"/>
    </row>
    <row r="12311">
      <c r="B12311" s="497"/>
      <c r="H12311" s="500"/>
      <c r="O12311" s="500"/>
      <c r="Q12311" s="498" t="s">
        <v>213</v>
      </c>
      <c r="S12311" s="499"/>
    </row>
    <row r="12312">
      <c r="B12312" s="497"/>
      <c r="H12312" s="500"/>
      <c r="O12312" s="500"/>
      <c r="Q12312" s="498" t="s">
        <v>213</v>
      </c>
      <c r="S12312" s="499"/>
    </row>
    <row r="12313">
      <c r="B12313" s="497"/>
      <c r="H12313" s="500"/>
      <c r="O12313" s="500"/>
      <c r="Q12313" s="498" t="s">
        <v>213</v>
      </c>
      <c r="S12313" s="499"/>
    </row>
    <row r="12314">
      <c r="B12314" s="497"/>
      <c r="H12314" s="500"/>
      <c r="O12314" s="500"/>
      <c r="Q12314" s="498" t="s">
        <v>213</v>
      </c>
      <c r="S12314" s="499"/>
    </row>
    <row r="12315">
      <c r="B12315" s="497"/>
      <c r="H12315" s="500"/>
      <c r="O12315" s="500"/>
      <c r="Q12315" s="498" t="s">
        <v>213</v>
      </c>
      <c r="S12315" s="499"/>
    </row>
    <row r="12316">
      <c r="B12316" s="497"/>
      <c r="H12316" s="500"/>
      <c r="O12316" s="500"/>
      <c r="Q12316" s="498" t="s">
        <v>213</v>
      </c>
      <c r="S12316" s="499"/>
    </row>
    <row r="12317">
      <c r="B12317" s="497"/>
      <c r="H12317" s="500"/>
      <c r="O12317" s="500"/>
      <c r="Q12317" s="498" t="s">
        <v>213</v>
      </c>
      <c r="S12317" s="499"/>
    </row>
    <row r="12318">
      <c r="B12318" s="497"/>
      <c r="H12318" s="500"/>
      <c r="O12318" s="500"/>
      <c r="Q12318" s="498" t="s">
        <v>213</v>
      </c>
      <c r="S12318" s="499"/>
    </row>
    <row r="12319">
      <c r="B12319" s="497"/>
      <c r="H12319" s="500"/>
      <c r="O12319" s="500"/>
      <c r="Q12319" s="498" t="s">
        <v>213</v>
      </c>
      <c r="S12319" s="499"/>
    </row>
    <row r="12320">
      <c r="B12320" s="497"/>
      <c r="H12320" s="500"/>
      <c r="O12320" s="500"/>
      <c r="Q12320" s="498" t="s">
        <v>213</v>
      </c>
      <c r="S12320" s="499"/>
    </row>
    <row r="12321">
      <c r="B12321" s="497"/>
      <c r="H12321" s="500"/>
      <c r="O12321" s="500"/>
      <c r="Q12321" s="498" t="s">
        <v>213</v>
      </c>
      <c r="S12321" s="499"/>
    </row>
    <row r="12322">
      <c r="B12322" s="497"/>
      <c r="H12322" s="500"/>
      <c r="O12322" s="500"/>
      <c r="Q12322" s="498" t="s">
        <v>213</v>
      </c>
      <c r="S12322" s="499"/>
    </row>
    <row r="12323">
      <c r="B12323" s="497"/>
      <c r="H12323" s="500"/>
      <c r="O12323" s="500"/>
      <c r="Q12323" s="498" t="s">
        <v>213</v>
      </c>
      <c r="S12323" s="499"/>
    </row>
    <row r="12324">
      <c r="B12324" s="497"/>
      <c r="H12324" s="500"/>
      <c r="O12324" s="500"/>
      <c r="Q12324" s="498" t="s">
        <v>213</v>
      </c>
      <c r="S12324" s="499"/>
    </row>
    <row r="12325">
      <c r="B12325" s="497"/>
      <c r="H12325" s="500"/>
      <c r="O12325" s="500"/>
      <c r="Q12325" s="498" t="s">
        <v>213</v>
      </c>
      <c r="S12325" s="499"/>
    </row>
    <row r="12326">
      <c r="B12326" s="497"/>
      <c r="H12326" s="500"/>
      <c r="O12326" s="500"/>
      <c r="Q12326" s="498" t="s">
        <v>213</v>
      </c>
      <c r="S12326" s="499"/>
    </row>
    <row r="12327">
      <c r="B12327" s="497"/>
      <c r="H12327" s="500"/>
      <c r="O12327" s="500"/>
      <c r="Q12327" s="498" t="s">
        <v>213</v>
      </c>
      <c r="S12327" s="499"/>
    </row>
    <row r="12328">
      <c r="B12328" s="497"/>
      <c r="H12328" s="500"/>
      <c r="O12328" s="500"/>
      <c r="Q12328" s="498" t="s">
        <v>213</v>
      </c>
      <c r="S12328" s="499"/>
    </row>
    <row r="12329">
      <c r="B12329" s="497"/>
      <c r="H12329" s="500"/>
      <c r="O12329" s="500"/>
      <c r="Q12329" s="498" t="s">
        <v>213</v>
      </c>
      <c r="S12329" s="499"/>
    </row>
    <row r="12330">
      <c r="B12330" s="497"/>
      <c r="H12330" s="500"/>
      <c r="O12330" s="500"/>
      <c r="Q12330" s="498" t="s">
        <v>213</v>
      </c>
      <c r="S12330" s="499"/>
    </row>
    <row r="12331">
      <c r="B12331" s="497"/>
      <c r="H12331" s="500"/>
      <c r="O12331" s="500"/>
      <c r="Q12331" s="498" t="s">
        <v>213</v>
      </c>
      <c r="S12331" s="499"/>
    </row>
    <row r="12332">
      <c r="B12332" s="497"/>
      <c r="H12332" s="500"/>
      <c r="O12332" s="500"/>
      <c r="Q12332" s="498" t="s">
        <v>213</v>
      </c>
      <c r="S12332" s="499"/>
    </row>
    <row r="12333">
      <c r="B12333" s="497"/>
      <c r="H12333" s="500"/>
      <c r="O12333" s="500"/>
      <c r="Q12333" s="498" t="s">
        <v>213</v>
      </c>
      <c r="S12333" s="499"/>
    </row>
    <row r="12334">
      <c r="B12334" s="497"/>
      <c r="H12334" s="500"/>
      <c r="O12334" s="500"/>
      <c r="Q12334" s="498" t="s">
        <v>213</v>
      </c>
      <c r="S12334" s="499"/>
    </row>
    <row r="12335">
      <c r="B12335" s="497"/>
      <c r="H12335" s="500"/>
      <c r="O12335" s="500"/>
      <c r="Q12335" s="498" t="s">
        <v>213</v>
      </c>
      <c r="S12335" s="499"/>
    </row>
    <row r="12336">
      <c r="B12336" s="497"/>
      <c r="H12336" s="500"/>
      <c r="O12336" s="500"/>
      <c r="Q12336" s="498" t="s">
        <v>213</v>
      </c>
      <c r="S12336" s="499"/>
    </row>
    <row r="12337">
      <c r="B12337" s="497"/>
      <c r="H12337" s="500"/>
      <c r="O12337" s="500"/>
      <c r="Q12337" s="498" t="s">
        <v>213</v>
      </c>
      <c r="S12337" s="499"/>
    </row>
    <row r="12338">
      <c r="B12338" s="497"/>
      <c r="H12338" s="500"/>
      <c r="O12338" s="500"/>
      <c r="Q12338" s="498" t="s">
        <v>213</v>
      </c>
      <c r="S12338" s="499"/>
    </row>
    <row r="12339">
      <c r="B12339" s="497"/>
      <c r="H12339" s="500"/>
      <c r="O12339" s="500"/>
      <c r="Q12339" s="498" t="s">
        <v>213</v>
      </c>
      <c r="S12339" s="499"/>
    </row>
    <row r="12340">
      <c r="B12340" s="497"/>
      <c r="H12340" s="500"/>
      <c r="O12340" s="500"/>
      <c r="Q12340" s="498" t="s">
        <v>213</v>
      </c>
      <c r="S12340" s="499"/>
    </row>
    <row r="12341">
      <c r="B12341" s="497"/>
      <c r="H12341" s="500"/>
      <c r="O12341" s="500"/>
      <c r="Q12341" s="498" t="s">
        <v>213</v>
      </c>
      <c r="S12341" s="499"/>
    </row>
    <row r="12342">
      <c r="B12342" s="497"/>
      <c r="H12342" s="500"/>
      <c r="O12342" s="500"/>
      <c r="Q12342" s="498" t="s">
        <v>213</v>
      </c>
      <c r="S12342" s="499"/>
    </row>
    <row r="12343">
      <c r="B12343" s="497"/>
      <c r="H12343" s="500"/>
      <c r="O12343" s="500"/>
      <c r="Q12343" s="498" t="s">
        <v>213</v>
      </c>
      <c r="S12343" s="499"/>
    </row>
    <row r="12344">
      <c r="B12344" s="497"/>
      <c r="H12344" s="500"/>
      <c r="O12344" s="500"/>
      <c r="Q12344" s="498" t="s">
        <v>213</v>
      </c>
      <c r="S12344" s="499"/>
    </row>
    <row r="12345">
      <c r="B12345" s="497"/>
      <c r="H12345" s="500"/>
      <c r="O12345" s="500"/>
      <c r="Q12345" s="498" t="s">
        <v>213</v>
      </c>
      <c r="S12345" s="499"/>
    </row>
    <row r="12346">
      <c r="B12346" s="497"/>
      <c r="H12346" s="500"/>
      <c r="O12346" s="500"/>
      <c r="Q12346" s="498" t="s">
        <v>213</v>
      </c>
      <c r="S12346" s="499"/>
    </row>
    <row r="12347">
      <c r="B12347" s="497"/>
      <c r="H12347" s="500"/>
      <c r="O12347" s="500"/>
      <c r="Q12347" s="498" t="s">
        <v>213</v>
      </c>
      <c r="S12347" s="499"/>
    </row>
    <row r="12348">
      <c r="B12348" s="497"/>
      <c r="H12348" s="500"/>
      <c r="O12348" s="500"/>
      <c r="Q12348" s="498" t="s">
        <v>213</v>
      </c>
      <c r="S12348" s="499"/>
    </row>
    <row r="12349">
      <c r="B12349" s="497"/>
      <c r="H12349" s="500"/>
      <c r="O12349" s="500"/>
      <c r="Q12349" s="498" t="s">
        <v>213</v>
      </c>
      <c r="S12349" s="499"/>
    </row>
    <row r="12350">
      <c r="B12350" s="497"/>
      <c r="H12350" s="500"/>
      <c r="O12350" s="500"/>
      <c r="Q12350" s="498" t="s">
        <v>213</v>
      </c>
      <c r="S12350" s="499"/>
    </row>
    <row r="12351">
      <c r="B12351" s="497"/>
      <c r="H12351" s="500"/>
      <c r="O12351" s="500"/>
      <c r="Q12351" s="498" t="s">
        <v>213</v>
      </c>
      <c r="S12351" s="499"/>
    </row>
    <row r="12352">
      <c r="B12352" s="497"/>
      <c r="H12352" s="500"/>
      <c r="O12352" s="500"/>
      <c r="Q12352" s="498" t="s">
        <v>213</v>
      </c>
      <c r="S12352" s="499"/>
    </row>
    <row r="12353">
      <c r="B12353" s="497"/>
      <c r="H12353" s="500"/>
      <c r="O12353" s="500"/>
      <c r="Q12353" s="498" t="s">
        <v>213</v>
      </c>
      <c r="S12353" s="499"/>
    </row>
    <row r="12354">
      <c r="B12354" s="497"/>
      <c r="H12354" s="500"/>
      <c r="O12354" s="500"/>
      <c r="Q12354" s="498" t="s">
        <v>213</v>
      </c>
      <c r="S12354" s="499"/>
    </row>
    <row r="12355">
      <c r="B12355" s="497"/>
      <c r="H12355" s="500"/>
      <c r="O12355" s="500"/>
      <c r="Q12355" s="498" t="s">
        <v>213</v>
      </c>
      <c r="S12355" s="499"/>
    </row>
    <row r="12356">
      <c r="B12356" s="497"/>
      <c r="H12356" s="500"/>
      <c r="O12356" s="500"/>
      <c r="Q12356" s="498" t="s">
        <v>213</v>
      </c>
      <c r="S12356" s="499"/>
    </row>
    <row r="12357">
      <c r="B12357" s="497"/>
      <c r="H12357" s="500"/>
      <c r="O12357" s="500"/>
      <c r="Q12357" s="498" t="s">
        <v>213</v>
      </c>
      <c r="S12357" s="499"/>
    </row>
    <row r="12358">
      <c r="B12358" s="497"/>
      <c r="H12358" s="500"/>
      <c r="O12358" s="500"/>
      <c r="Q12358" s="498" t="s">
        <v>213</v>
      </c>
      <c r="S12358" s="499"/>
    </row>
    <row r="12359">
      <c r="B12359" s="497"/>
      <c r="H12359" s="500"/>
      <c r="O12359" s="500"/>
      <c r="Q12359" s="498" t="s">
        <v>213</v>
      </c>
      <c r="S12359" s="499"/>
    </row>
    <row r="12360">
      <c r="B12360" s="497"/>
      <c r="H12360" s="500"/>
      <c r="O12360" s="500"/>
      <c r="Q12360" s="498" t="s">
        <v>213</v>
      </c>
      <c r="S12360" s="499"/>
    </row>
    <row r="12361">
      <c r="B12361" s="497"/>
      <c r="H12361" s="500"/>
      <c r="O12361" s="500"/>
      <c r="Q12361" s="498" t="s">
        <v>213</v>
      </c>
      <c r="S12361" s="499"/>
    </row>
    <row r="12362">
      <c r="B12362" s="497"/>
      <c r="H12362" s="500"/>
      <c r="O12362" s="500"/>
      <c r="Q12362" s="498" t="s">
        <v>213</v>
      </c>
      <c r="S12362" s="499"/>
    </row>
    <row r="12363">
      <c r="B12363" s="497"/>
      <c r="H12363" s="500"/>
      <c r="O12363" s="500"/>
      <c r="Q12363" s="498" t="s">
        <v>213</v>
      </c>
      <c r="S12363" s="499"/>
    </row>
    <row r="12364">
      <c r="B12364" s="497"/>
      <c r="H12364" s="500"/>
      <c r="O12364" s="500"/>
      <c r="Q12364" s="498" t="s">
        <v>213</v>
      </c>
      <c r="S12364" s="499"/>
    </row>
    <row r="12365">
      <c r="B12365" s="497"/>
      <c r="H12365" s="500"/>
      <c r="O12365" s="500"/>
      <c r="Q12365" s="498" t="s">
        <v>213</v>
      </c>
      <c r="S12365" s="499"/>
    </row>
    <row r="12366">
      <c r="B12366" s="497"/>
      <c r="H12366" s="500"/>
      <c r="O12366" s="500"/>
      <c r="Q12366" s="498" t="s">
        <v>213</v>
      </c>
      <c r="S12366" s="499"/>
    </row>
    <row r="12367">
      <c r="B12367" s="497"/>
      <c r="H12367" s="500"/>
      <c r="O12367" s="500"/>
      <c r="Q12367" s="498" t="s">
        <v>213</v>
      </c>
      <c r="S12367" s="499"/>
    </row>
    <row r="12368">
      <c r="B12368" s="497"/>
      <c r="H12368" s="500"/>
      <c r="O12368" s="500"/>
      <c r="Q12368" s="498" t="s">
        <v>213</v>
      </c>
      <c r="S12368" s="499"/>
    </row>
    <row r="12369">
      <c r="B12369" s="497"/>
      <c r="H12369" s="500"/>
      <c r="O12369" s="500"/>
      <c r="Q12369" s="498" t="s">
        <v>213</v>
      </c>
      <c r="S12369" s="499"/>
    </row>
    <row r="12370">
      <c r="B12370" s="497"/>
      <c r="H12370" s="500"/>
      <c r="O12370" s="500"/>
      <c r="Q12370" s="498" t="s">
        <v>213</v>
      </c>
      <c r="S12370" s="499"/>
    </row>
    <row r="12371">
      <c r="B12371" s="497"/>
      <c r="H12371" s="500"/>
      <c r="O12371" s="500"/>
      <c r="Q12371" s="498" t="s">
        <v>213</v>
      </c>
      <c r="S12371" s="499"/>
    </row>
    <row r="12372">
      <c r="B12372" s="497"/>
      <c r="H12372" s="500"/>
      <c r="O12372" s="500"/>
      <c r="Q12372" s="498" t="s">
        <v>213</v>
      </c>
      <c r="S12372" s="499"/>
    </row>
    <row r="12373">
      <c r="B12373" s="497"/>
      <c r="H12373" s="500"/>
      <c r="O12373" s="500"/>
      <c r="Q12373" s="498" t="s">
        <v>213</v>
      </c>
      <c r="S12373" s="499"/>
    </row>
    <row r="12374">
      <c r="B12374" s="497"/>
      <c r="H12374" s="500"/>
      <c r="O12374" s="500"/>
      <c r="Q12374" s="498" t="s">
        <v>213</v>
      </c>
      <c r="S12374" s="499"/>
    </row>
    <row r="12375">
      <c r="B12375" s="497"/>
      <c r="H12375" s="500"/>
      <c r="O12375" s="500"/>
      <c r="Q12375" s="498" t="s">
        <v>213</v>
      </c>
      <c r="S12375" s="499"/>
    </row>
    <row r="12376">
      <c r="B12376" s="497"/>
      <c r="H12376" s="500"/>
      <c r="O12376" s="500"/>
      <c r="Q12376" s="498" t="s">
        <v>213</v>
      </c>
      <c r="S12376" s="499"/>
    </row>
    <row r="12377">
      <c r="B12377" s="497"/>
      <c r="H12377" s="500"/>
      <c r="O12377" s="500"/>
      <c r="Q12377" s="498" t="s">
        <v>213</v>
      </c>
      <c r="S12377" s="499"/>
    </row>
    <row r="12378">
      <c r="B12378" s="497"/>
      <c r="H12378" s="500"/>
      <c r="O12378" s="500"/>
      <c r="Q12378" s="498" t="s">
        <v>213</v>
      </c>
      <c r="S12378" s="499"/>
    </row>
    <row r="12379">
      <c r="B12379" s="497"/>
      <c r="H12379" s="500"/>
      <c r="O12379" s="500"/>
      <c r="Q12379" s="498" t="s">
        <v>213</v>
      </c>
      <c r="S12379" s="499"/>
    </row>
    <row r="12380">
      <c r="B12380" s="497"/>
      <c r="H12380" s="500"/>
      <c r="O12380" s="500"/>
      <c r="Q12380" s="498" t="s">
        <v>213</v>
      </c>
      <c r="S12380" s="499"/>
    </row>
    <row r="12381">
      <c r="B12381" s="497"/>
      <c r="H12381" s="500"/>
      <c r="O12381" s="500"/>
      <c r="Q12381" s="498" t="s">
        <v>213</v>
      </c>
      <c r="S12381" s="499"/>
    </row>
    <row r="12382">
      <c r="B12382" s="497"/>
      <c r="H12382" s="500"/>
      <c r="O12382" s="500"/>
      <c r="Q12382" s="498" t="s">
        <v>213</v>
      </c>
      <c r="S12382" s="499"/>
    </row>
    <row r="12383">
      <c r="B12383" s="497"/>
      <c r="H12383" s="500"/>
      <c r="O12383" s="500"/>
      <c r="Q12383" s="498" t="s">
        <v>213</v>
      </c>
      <c r="S12383" s="499"/>
    </row>
    <row r="12384">
      <c r="B12384" s="497"/>
      <c r="H12384" s="500"/>
      <c r="O12384" s="500"/>
      <c r="Q12384" s="498" t="s">
        <v>213</v>
      </c>
      <c r="S12384" s="499"/>
    </row>
    <row r="12385">
      <c r="B12385" s="497"/>
      <c r="H12385" s="500"/>
      <c r="O12385" s="500"/>
      <c r="Q12385" s="498" t="s">
        <v>213</v>
      </c>
      <c r="S12385" s="499"/>
    </row>
    <row r="12386">
      <c r="B12386" s="497"/>
      <c r="H12386" s="500"/>
      <c r="O12386" s="500"/>
      <c r="Q12386" s="498" t="s">
        <v>213</v>
      </c>
      <c r="S12386" s="499"/>
    </row>
    <row r="12387">
      <c r="B12387" s="497"/>
      <c r="H12387" s="500"/>
      <c r="O12387" s="500"/>
      <c r="Q12387" s="498" t="s">
        <v>213</v>
      </c>
      <c r="S12387" s="499"/>
    </row>
    <row r="12388">
      <c r="B12388" s="497"/>
      <c r="H12388" s="500"/>
      <c r="O12388" s="500"/>
      <c r="Q12388" s="498" t="s">
        <v>213</v>
      </c>
      <c r="S12388" s="499"/>
    </row>
    <row r="12389">
      <c r="B12389" s="497"/>
      <c r="H12389" s="500"/>
      <c r="O12389" s="500"/>
      <c r="Q12389" s="498" t="s">
        <v>213</v>
      </c>
      <c r="S12389" s="499"/>
    </row>
    <row r="12390">
      <c r="B12390" s="497"/>
      <c r="H12390" s="500"/>
      <c r="O12390" s="500"/>
      <c r="Q12390" s="498" t="s">
        <v>213</v>
      </c>
      <c r="S12390" s="499"/>
    </row>
    <row r="12391">
      <c r="B12391" s="497"/>
      <c r="H12391" s="500"/>
      <c r="O12391" s="500"/>
      <c r="Q12391" s="498" t="s">
        <v>213</v>
      </c>
      <c r="S12391" s="499"/>
    </row>
    <row r="12392">
      <c r="B12392" s="497"/>
      <c r="H12392" s="500"/>
      <c r="O12392" s="500"/>
      <c r="Q12392" s="498" t="s">
        <v>213</v>
      </c>
      <c r="S12392" s="499"/>
    </row>
    <row r="12393">
      <c r="B12393" s="497"/>
      <c r="H12393" s="500"/>
      <c r="O12393" s="500"/>
      <c r="Q12393" s="498" t="s">
        <v>213</v>
      </c>
      <c r="S12393" s="499"/>
    </row>
    <row r="12394">
      <c r="B12394" s="497"/>
      <c r="H12394" s="500"/>
      <c r="O12394" s="500"/>
      <c r="Q12394" s="498" t="s">
        <v>213</v>
      </c>
      <c r="S12394" s="499"/>
    </row>
    <row r="12395">
      <c r="B12395" s="497"/>
      <c r="H12395" s="500"/>
      <c r="O12395" s="500"/>
      <c r="Q12395" s="498" t="s">
        <v>213</v>
      </c>
      <c r="S12395" s="499"/>
    </row>
    <row r="12396">
      <c r="B12396" s="497"/>
      <c r="H12396" s="500"/>
      <c r="O12396" s="500"/>
      <c r="Q12396" s="498" t="s">
        <v>213</v>
      </c>
      <c r="S12396" s="499"/>
    </row>
    <row r="12397">
      <c r="B12397" s="497"/>
      <c r="H12397" s="500"/>
      <c r="O12397" s="500"/>
      <c r="Q12397" s="498" t="s">
        <v>213</v>
      </c>
      <c r="S12397" s="499"/>
    </row>
    <row r="12398">
      <c r="B12398" s="497"/>
      <c r="H12398" s="500"/>
      <c r="O12398" s="500"/>
      <c r="Q12398" s="498" t="s">
        <v>213</v>
      </c>
      <c r="S12398" s="499"/>
    </row>
    <row r="12399">
      <c r="B12399" s="497"/>
      <c r="H12399" s="500"/>
      <c r="O12399" s="500"/>
      <c r="Q12399" s="498" t="s">
        <v>213</v>
      </c>
      <c r="S12399" s="499"/>
    </row>
    <row r="12400">
      <c r="B12400" s="497"/>
      <c r="H12400" s="500"/>
      <c r="O12400" s="500"/>
      <c r="Q12400" s="498" t="s">
        <v>213</v>
      </c>
      <c r="S12400" s="499"/>
    </row>
    <row r="12401">
      <c r="B12401" s="497"/>
      <c r="H12401" s="500"/>
      <c r="O12401" s="500"/>
      <c r="Q12401" s="498" t="s">
        <v>213</v>
      </c>
      <c r="S12401" s="499"/>
    </row>
    <row r="12402">
      <c r="B12402" s="497"/>
      <c r="H12402" s="500"/>
      <c r="O12402" s="500"/>
      <c r="Q12402" s="498" t="s">
        <v>213</v>
      </c>
      <c r="S12402" s="499"/>
    </row>
    <row r="12403">
      <c r="B12403" s="497"/>
      <c r="H12403" s="500"/>
      <c r="O12403" s="500"/>
      <c r="Q12403" s="498" t="s">
        <v>213</v>
      </c>
      <c r="S12403" s="499"/>
    </row>
    <row r="12404">
      <c r="B12404" s="497"/>
      <c r="H12404" s="500"/>
      <c r="O12404" s="500"/>
      <c r="Q12404" s="498" t="s">
        <v>213</v>
      </c>
      <c r="S12404" s="499"/>
    </row>
    <row r="12405">
      <c r="B12405" s="497"/>
      <c r="H12405" s="500"/>
      <c r="O12405" s="500"/>
      <c r="Q12405" s="498" t="s">
        <v>213</v>
      </c>
      <c r="S12405" s="499"/>
    </row>
    <row r="12406">
      <c r="B12406" s="497"/>
      <c r="H12406" s="500"/>
      <c r="O12406" s="500"/>
      <c r="Q12406" s="498" t="s">
        <v>213</v>
      </c>
      <c r="S12406" s="499"/>
    </row>
    <row r="12407">
      <c r="B12407" s="497"/>
      <c r="H12407" s="500"/>
      <c r="O12407" s="500"/>
      <c r="Q12407" s="498" t="s">
        <v>213</v>
      </c>
      <c r="S12407" s="499"/>
    </row>
    <row r="12408">
      <c r="B12408" s="497"/>
      <c r="H12408" s="500"/>
      <c r="O12408" s="500"/>
      <c r="Q12408" s="498" t="s">
        <v>213</v>
      </c>
      <c r="S12408" s="499"/>
    </row>
    <row r="12409">
      <c r="B12409" s="497"/>
      <c r="H12409" s="500"/>
      <c r="O12409" s="500"/>
      <c r="Q12409" s="498" t="s">
        <v>213</v>
      </c>
      <c r="S12409" s="499"/>
    </row>
    <row r="12410">
      <c r="B12410" s="497"/>
      <c r="H12410" s="500"/>
      <c r="O12410" s="500"/>
      <c r="Q12410" s="498" t="s">
        <v>213</v>
      </c>
      <c r="S12410" s="499"/>
    </row>
    <row r="12411">
      <c r="B12411" s="497"/>
      <c r="H12411" s="500"/>
      <c r="O12411" s="500"/>
      <c r="Q12411" s="498" t="s">
        <v>213</v>
      </c>
      <c r="S12411" s="499"/>
    </row>
    <row r="12412">
      <c r="B12412" s="497"/>
      <c r="H12412" s="500"/>
      <c r="O12412" s="500"/>
      <c r="Q12412" s="498" t="s">
        <v>213</v>
      </c>
      <c r="S12412" s="499"/>
    </row>
    <row r="12413">
      <c r="B12413" s="497"/>
      <c r="H12413" s="500"/>
      <c r="O12413" s="500"/>
      <c r="Q12413" s="498" t="s">
        <v>213</v>
      </c>
      <c r="S12413" s="499"/>
    </row>
    <row r="12414">
      <c r="B12414" s="497"/>
      <c r="H12414" s="500"/>
      <c r="O12414" s="500"/>
      <c r="Q12414" s="498" t="s">
        <v>213</v>
      </c>
      <c r="S12414" s="499"/>
    </row>
    <row r="12415">
      <c r="B12415" s="497"/>
      <c r="H12415" s="500"/>
      <c r="O12415" s="500"/>
      <c r="Q12415" s="498" t="s">
        <v>213</v>
      </c>
      <c r="S12415" s="499"/>
    </row>
    <row r="12416">
      <c r="B12416" s="497"/>
      <c r="H12416" s="500"/>
      <c r="O12416" s="500"/>
      <c r="Q12416" s="498" t="s">
        <v>213</v>
      </c>
      <c r="S12416" s="499"/>
    </row>
    <row r="12417">
      <c r="B12417" s="497"/>
      <c r="H12417" s="500"/>
      <c r="O12417" s="500"/>
      <c r="Q12417" s="498" t="s">
        <v>213</v>
      </c>
      <c r="S12417" s="499"/>
    </row>
    <row r="12418">
      <c r="B12418" s="497"/>
      <c r="H12418" s="500"/>
      <c r="O12418" s="500"/>
      <c r="Q12418" s="498" t="s">
        <v>213</v>
      </c>
      <c r="S12418" s="499"/>
    </row>
    <row r="12419">
      <c r="B12419" s="497"/>
      <c r="H12419" s="500"/>
      <c r="O12419" s="500"/>
      <c r="Q12419" s="498" t="s">
        <v>213</v>
      </c>
      <c r="S12419" s="499"/>
    </row>
    <row r="12420">
      <c r="B12420" s="497"/>
      <c r="H12420" s="500"/>
      <c r="O12420" s="500"/>
      <c r="Q12420" s="498" t="s">
        <v>213</v>
      </c>
      <c r="S12420" s="499"/>
    </row>
    <row r="12421">
      <c r="B12421" s="497"/>
      <c r="H12421" s="500"/>
      <c r="O12421" s="500"/>
      <c r="Q12421" s="498" t="s">
        <v>213</v>
      </c>
      <c r="S12421" s="499"/>
    </row>
    <row r="12422">
      <c r="B12422" s="497"/>
      <c r="H12422" s="500"/>
      <c r="O12422" s="500"/>
      <c r="Q12422" s="498" t="s">
        <v>213</v>
      </c>
      <c r="S12422" s="499"/>
    </row>
    <row r="12423">
      <c r="B12423" s="497"/>
      <c r="H12423" s="500"/>
      <c r="O12423" s="500"/>
      <c r="Q12423" s="498" t="s">
        <v>213</v>
      </c>
      <c r="S12423" s="499"/>
    </row>
    <row r="12424">
      <c r="B12424" s="497"/>
      <c r="H12424" s="500"/>
      <c r="O12424" s="500"/>
      <c r="Q12424" s="498" t="s">
        <v>213</v>
      </c>
      <c r="S12424" s="499"/>
    </row>
    <row r="12425">
      <c r="B12425" s="497"/>
      <c r="H12425" s="500"/>
      <c r="O12425" s="500"/>
      <c r="Q12425" s="498" t="s">
        <v>213</v>
      </c>
      <c r="S12425" s="499"/>
    </row>
    <row r="12426">
      <c r="B12426" s="497"/>
      <c r="H12426" s="500"/>
      <c r="O12426" s="500"/>
      <c r="Q12426" s="498" t="s">
        <v>213</v>
      </c>
      <c r="S12426" s="499"/>
    </row>
    <row r="12427">
      <c r="B12427" s="497"/>
      <c r="H12427" s="500"/>
      <c r="O12427" s="500"/>
      <c r="Q12427" s="498" t="s">
        <v>213</v>
      </c>
      <c r="S12427" s="499"/>
    </row>
    <row r="12428">
      <c r="B12428" s="497"/>
      <c r="H12428" s="500"/>
      <c r="O12428" s="500"/>
      <c r="Q12428" s="498" t="s">
        <v>213</v>
      </c>
      <c r="S12428" s="499"/>
    </row>
    <row r="12429">
      <c r="B12429" s="497"/>
      <c r="H12429" s="500"/>
      <c r="O12429" s="500"/>
      <c r="Q12429" s="498" t="s">
        <v>213</v>
      </c>
      <c r="S12429" s="499"/>
    </row>
    <row r="12430">
      <c r="B12430" s="497"/>
      <c r="H12430" s="500"/>
      <c r="O12430" s="500"/>
      <c r="Q12430" s="498" t="s">
        <v>213</v>
      </c>
      <c r="S12430" s="499"/>
    </row>
    <row r="12431">
      <c r="B12431" s="497"/>
      <c r="H12431" s="500"/>
      <c r="O12431" s="500"/>
      <c r="Q12431" s="498" t="s">
        <v>213</v>
      </c>
      <c r="S12431" s="499"/>
    </row>
    <row r="12432">
      <c r="B12432" s="497"/>
      <c r="H12432" s="500"/>
      <c r="O12432" s="500"/>
      <c r="Q12432" s="498" t="s">
        <v>213</v>
      </c>
      <c r="S12432" s="499"/>
    </row>
    <row r="12433">
      <c r="B12433" s="497"/>
      <c r="H12433" s="500"/>
      <c r="O12433" s="500"/>
      <c r="Q12433" s="498" t="s">
        <v>213</v>
      </c>
      <c r="S12433" s="499"/>
    </row>
    <row r="12434">
      <c r="B12434" s="497"/>
      <c r="H12434" s="500"/>
      <c r="O12434" s="500"/>
      <c r="Q12434" s="498" t="s">
        <v>213</v>
      </c>
      <c r="S12434" s="499"/>
    </row>
    <row r="12435">
      <c r="B12435" s="497"/>
      <c r="H12435" s="500"/>
      <c r="O12435" s="500"/>
      <c r="Q12435" s="498" t="s">
        <v>213</v>
      </c>
      <c r="S12435" s="499"/>
    </row>
    <row r="12436">
      <c r="B12436" s="497"/>
      <c r="H12436" s="500"/>
      <c r="O12436" s="500"/>
      <c r="Q12436" s="498" t="s">
        <v>213</v>
      </c>
      <c r="S12436" s="499"/>
    </row>
    <row r="12437">
      <c r="B12437" s="497"/>
      <c r="H12437" s="500"/>
      <c r="O12437" s="500"/>
      <c r="Q12437" s="498" t="s">
        <v>213</v>
      </c>
      <c r="S12437" s="499"/>
    </row>
    <row r="12438">
      <c r="B12438" s="497"/>
      <c r="H12438" s="500"/>
      <c r="O12438" s="500"/>
      <c r="Q12438" s="498" t="s">
        <v>213</v>
      </c>
      <c r="S12438" s="499"/>
    </row>
    <row r="12439">
      <c r="B12439" s="497"/>
      <c r="H12439" s="500"/>
      <c r="O12439" s="500"/>
      <c r="Q12439" s="498" t="s">
        <v>213</v>
      </c>
      <c r="S12439" s="499"/>
    </row>
    <row r="12440">
      <c r="B12440" s="497"/>
      <c r="H12440" s="500"/>
      <c r="O12440" s="500"/>
      <c r="Q12440" s="498" t="s">
        <v>213</v>
      </c>
      <c r="S12440" s="499"/>
    </row>
    <row r="12441">
      <c r="B12441" s="497"/>
      <c r="H12441" s="500"/>
      <c r="O12441" s="500"/>
      <c r="Q12441" s="498" t="s">
        <v>213</v>
      </c>
      <c r="S12441" s="499"/>
    </row>
    <row r="12442">
      <c r="B12442" s="497"/>
      <c r="H12442" s="500"/>
      <c r="O12442" s="500"/>
      <c r="Q12442" s="498" t="s">
        <v>213</v>
      </c>
      <c r="S12442" s="499"/>
    </row>
    <row r="12443">
      <c r="B12443" s="497"/>
      <c r="H12443" s="500"/>
      <c r="O12443" s="500"/>
      <c r="Q12443" s="498" t="s">
        <v>213</v>
      </c>
      <c r="S12443" s="499"/>
    </row>
    <row r="12444">
      <c r="B12444" s="497"/>
      <c r="H12444" s="500"/>
      <c r="O12444" s="500"/>
      <c r="Q12444" s="498" t="s">
        <v>213</v>
      </c>
      <c r="S12444" s="499"/>
    </row>
    <row r="12445">
      <c r="B12445" s="497"/>
      <c r="H12445" s="500"/>
      <c r="O12445" s="500"/>
      <c r="Q12445" s="498" t="s">
        <v>213</v>
      </c>
      <c r="S12445" s="499"/>
    </row>
    <row r="12446">
      <c r="B12446" s="497"/>
      <c r="H12446" s="500"/>
      <c r="O12446" s="500"/>
      <c r="Q12446" s="498" t="s">
        <v>213</v>
      </c>
      <c r="S12446" s="499"/>
    </row>
    <row r="12447">
      <c r="B12447" s="497"/>
      <c r="H12447" s="500"/>
      <c r="O12447" s="500"/>
      <c r="Q12447" s="498" t="s">
        <v>213</v>
      </c>
      <c r="S12447" s="499"/>
    </row>
    <row r="12448">
      <c r="B12448" s="497"/>
      <c r="H12448" s="500"/>
      <c r="O12448" s="500"/>
      <c r="Q12448" s="498" t="s">
        <v>213</v>
      </c>
      <c r="S12448" s="499"/>
    </row>
    <row r="12449">
      <c r="B12449" s="497"/>
      <c r="H12449" s="500"/>
      <c r="O12449" s="500"/>
      <c r="Q12449" s="498" t="s">
        <v>213</v>
      </c>
      <c r="S12449" s="499"/>
    </row>
    <row r="12450">
      <c r="B12450" s="497"/>
      <c r="H12450" s="500"/>
      <c r="O12450" s="500"/>
      <c r="Q12450" s="498" t="s">
        <v>213</v>
      </c>
      <c r="S12450" s="499"/>
    </row>
    <row r="12451">
      <c r="B12451" s="497"/>
      <c r="H12451" s="500"/>
      <c r="O12451" s="500"/>
      <c r="Q12451" s="498" t="s">
        <v>213</v>
      </c>
      <c r="S12451" s="499"/>
    </row>
    <row r="12452">
      <c r="B12452" s="497"/>
      <c r="H12452" s="500"/>
      <c r="O12452" s="500"/>
      <c r="Q12452" s="498" t="s">
        <v>213</v>
      </c>
      <c r="S12452" s="499"/>
    </row>
    <row r="12453">
      <c r="B12453" s="497"/>
      <c r="H12453" s="500"/>
      <c r="O12453" s="500"/>
      <c r="Q12453" s="498" t="s">
        <v>213</v>
      </c>
      <c r="S12453" s="499"/>
    </row>
    <row r="12454">
      <c r="B12454" s="497"/>
      <c r="H12454" s="500"/>
      <c r="O12454" s="500"/>
      <c r="Q12454" s="498" t="s">
        <v>213</v>
      </c>
      <c r="S12454" s="499"/>
    </row>
    <row r="12455">
      <c r="B12455" s="497"/>
      <c r="H12455" s="500"/>
      <c r="O12455" s="500"/>
      <c r="Q12455" s="498" t="s">
        <v>213</v>
      </c>
      <c r="S12455" s="499"/>
    </row>
    <row r="12456">
      <c r="B12456" s="497"/>
      <c r="H12456" s="500"/>
      <c r="O12456" s="500"/>
      <c r="Q12456" s="498" t="s">
        <v>213</v>
      </c>
      <c r="S12456" s="499"/>
    </row>
    <row r="12457">
      <c r="B12457" s="497"/>
      <c r="H12457" s="500"/>
      <c r="O12457" s="500"/>
      <c r="Q12457" s="498" t="s">
        <v>213</v>
      </c>
      <c r="S12457" s="499"/>
    </row>
    <row r="12458">
      <c r="B12458" s="497"/>
      <c r="H12458" s="500"/>
      <c r="O12458" s="500"/>
      <c r="Q12458" s="498" t="s">
        <v>213</v>
      </c>
      <c r="S12458" s="499"/>
    </row>
    <row r="12459">
      <c r="B12459" s="497"/>
      <c r="H12459" s="500"/>
      <c r="O12459" s="500"/>
      <c r="Q12459" s="498" t="s">
        <v>213</v>
      </c>
      <c r="S12459" s="499"/>
    </row>
    <row r="12460">
      <c r="B12460" s="497"/>
      <c r="H12460" s="500"/>
      <c r="O12460" s="500"/>
      <c r="Q12460" s="498" t="s">
        <v>213</v>
      </c>
      <c r="S12460" s="499"/>
    </row>
    <row r="12461">
      <c r="B12461" s="497"/>
      <c r="H12461" s="500"/>
      <c r="O12461" s="500"/>
      <c r="Q12461" s="498" t="s">
        <v>213</v>
      </c>
      <c r="S12461" s="499"/>
    </row>
    <row r="12462">
      <c r="B12462" s="497"/>
      <c r="H12462" s="500"/>
      <c r="O12462" s="500"/>
      <c r="Q12462" s="498" t="s">
        <v>213</v>
      </c>
      <c r="S12462" s="499"/>
    </row>
    <row r="12463">
      <c r="B12463" s="497"/>
      <c r="H12463" s="500"/>
      <c r="O12463" s="500"/>
      <c r="Q12463" s="498" t="s">
        <v>213</v>
      </c>
      <c r="S12463" s="499"/>
    </row>
    <row r="12464">
      <c r="B12464" s="497"/>
      <c r="H12464" s="500"/>
      <c r="O12464" s="500"/>
      <c r="Q12464" s="498" t="s">
        <v>213</v>
      </c>
      <c r="S12464" s="499"/>
    </row>
    <row r="12465">
      <c r="B12465" s="497"/>
      <c r="H12465" s="500"/>
      <c r="O12465" s="500"/>
      <c r="Q12465" s="498" t="s">
        <v>213</v>
      </c>
      <c r="S12465" s="499"/>
    </row>
    <row r="12466">
      <c r="B12466" s="497"/>
      <c r="H12466" s="500"/>
      <c r="O12466" s="500"/>
      <c r="Q12466" s="498" t="s">
        <v>213</v>
      </c>
      <c r="S12466" s="499"/>
    </row>
    <row r="12467">
      <c r="B12467" s="497"/>
      <c r="H12467" s="500"/>
      <c r="O12467" s="500"/>
      <c r="Q12467" s="498" t="s">
        <v>213</v>
      </c>
      <c r="S12467" s="499"/>
    </row>
    <row r="12468">
      <c r="B12468" s="497"/>
      <c r="H12468" s="500"/>
      <c r="O12468" s="500"/>
      <c r="Q12468" s="498" t="s">
        <v>213</v>
      </c>
      <c r="S12468" s="499"/>
    </row>
    <row r="12469">
      <c r="B12469" s="497"/>
      <c r="H12469" s="500"/>
      <c r="O12469" s="500"/>
      <c r="Q12469" s="498" t="s">
        <v>213</v>
      </c>
      <c r="S12469" s="499"/>
    </row>
    <row r="12470">
      <c r="B12470" s="497"/>
      <c r="H12470" s="500"/>
      <c r="O12470" s="500"/>
      <c r="Q12470" s="498" t="s">
        <v>213</v>
      </c>
      <c r="S12470" s="499"/>
    </row>
    <row r="12471">
      <c r="B12471" s="497"/>
      <c r="H12471" s="500"/>
      <c r="O12471" s="500"/>
      <c r="Q12471" s="498" t="s">
        <v>213</v>
      </c>
      <c r="S12471" s="499"/>
    </row>
    <row r="12472">
      <c r="B12472" s="497"/>
      <c r="H12472" s="500"/>
      <c r="O12472" s="500"/>
      <c r="Q12472" s="498" t="s">
        <v>213</v>
      </c>
      <c r="S12472" s="499"/>
    </row>
    <row r="12473">
      <c r="B12473" s="497"/>
      <c r="H12473" s="500"/>
      <c r="O12473" s="500"/>
      <c r="Q12473" s="498" t="s">
        <v>213</v>
      </c>
      <c r="S12473" s="499"/>
    </row>
    <row r="12474">
      <c r="B12474" s="497"/>
      <c r="H12474" s="500"/>
      <c r="O12474" s="500"/>
      <c r="Q12474" s="498" t="s">
        <v>213</v>
      </c>
      <c r="S12474" s="499"/>
    </row>
    <row r="12475">
      <c r="B12475" s="497"/>
      <c r="H12475" s="500"/>
      <c r="O12475" s="500"/>
      <c r="Q12475" s="498" t="s">
        <v>213</v>
      </c>
      <c r="S12475" s="499"/>
    </row>
    <row r="12476">
      <c r="B12476" s="497"/>
      <c r="H12476" s="500"/>
      <c r="O12476" s="500"/>
      <c r="Q12476" s="498" t="s">
        <v>213</v>
      </c>
      <c r="S12476" s="499"/>
    </row>
    <row r="12477">
      <c r="B12477" s="497"/>
      <c r="H12477" s="500"/>
      <c r="O12477" s="500"/>
      <c r="Q12477" s="498" t="s">
        <v>213</v>
      </c>
      <c r="S12477" s="499"/>
    </row>
    <row r="12478">
      <c r="B12478" s="497"/>
      <c r="H12478" s="500"/>
      <c r="O12478" s="500"/>
      <c r="Q12478" s="498" t="s">
        <v>213</v>
      </c>
      <c r="S12478" s="499"/>
    </row>
    <row r="12479">
      <c r="B12479" s="497"/>
      <c r="H12479" s="500"/>
      <c r="O12479" s="500"/>
      <c r="Q12479" s="498" t="s">
        <v>213</v>
      </c>
      <c r="S12479" s="499"/>
    </row>
    <row r="12480">
      <c r="B12480" s="497"/>
      <c r="H12480" s="500"/>
      <c r="O12480" s="500"/>
      <c r="Q12480" s="498" t="s">
        <v>213</v>
      </c>
      <c r="S12480" s="499"/>
    </row>
    <row r="12481">
      <c r="B12481" s="497"/>
      <c r="H12481" s="500"/>
      <c r="O12481" s="500"/>
      <c r="Q12481" s="498" t="s">
        <v>213</v>
      </c>
      <c r="S12481" s="499"/>
    </row>
    <row r="12482">
      <c r="B12482" s="497"/>
      <c r="H12482" s="500"/>
      <c r="O12482" s="500"/>
      <c r="Q12482" s="498" t="s">
        <v>213</v>
      </c>
      <c r="S12482" s="499"/>
    </row>
    <row r="12483">
      <c r="B12483" s="497"/>
      <c r="H12483" s="500"/>
      <c r="O12483" s="500"/>
      <c r="Q12483" s="498" t="s">
        <v>213</v>
      </c>
      <c r="S12483" s="499"/>
    </row>
    <row r="12484">
      <c r="B12484" s="497"/>
      <c r="H12484" s="500"/>
      <c r="O12484" s="500"/>
      <c r="Q12484" s="498" t="s">
        <v>213</v>
      </c>
      <c r="S12484" s="499"/>
    </row>
    <row r="12485">
      <c r="B12485" s="497"/>
      <c r="H12485" s="500"/>
      <c r="O12485" s="500"/>
      <c r="Q12485" s="498" t="s">
        <v>213</v>
      </c>
      <c r="S12485" s="499"/>
    </row>
    <row r="12486">
      <c r="B12486" s="497"/>
      <c r="H12486" s="500"/>
      <c r="O12486" s="500"/>
      <c r="Q12486" s="498" t="s">
        <v>213</v>
      </c>
      <c r="S12486" s="499"/>
    </row>
    <row r="12487">
      <c r="B12487" s="497"/>
      <c r="H12487" s="500"/>
      <c r="O12487" s="500"/>
      <c r="Q12487" s="498" t="s">
        <v>213</v>
      </c>
      <c r="S12487" s="499"/>
    </row>
    <row r="12488">
      <c r="B12488" s="497"/>
      <c r="H12488" s="500"/>
      <c r="O12488" s="500"/>
      <c r="Q12488" s="498" t="s">
        <v>213</v>
      </c>
      <c r="S12488" s="499"/>
    </row>
    <row r="12489">
      <c r="B12489" s="497"/>
      <c r="H12489" s="500"/>
      <c r="O12489" s="500"/>
      <c r="Q12489" s="498" t="s">
        <v>213</v>
      </c>
      <c r="S12489" s="499"/>
    </row>
    <row r="12490">
      <c r="B12490" s="497"/>
      <c r="H12490" s="500"/>
      <c r="O12490" s="500"/>
      <c r="Q12490" s="498" t="s">
        <v>213</v>
      </c>
      <c r="S12490" s="499"/>
    </row>
    <row r="12491">
      <c r="B12491" s="497"/>
      <c r="H12491" s="500"/>
      <c r="O12491" s="500"/>
      <c r="Q12491" s="498" t="s">
        <v>213</v>
      </c>
      <c r="S12491" s="499"/>
    </row>
    <row r="12492">
      <c r="B12492" s="497"/>
      <c r="H12492" s="500"/>
      <c r="O12492" s="500"/>
      <c r="Q12492" s="498" t="s">
        <v>213</v>
      </c>
      <c r="S12492" s="499"/>
    </row>
    <row r="12493">
      <c r="B12493" s="497"/>
      <c r="H12493" s="500"/>
      <c r="O12493" s="500"/>
      <c r="Q12493" s="498" t="s">
        <v>213</v>
      </c>
      <c r="S12493" s="499"/>
    </row>
    <row r="12494">
      <c r="B12494" s="497"/>
      <c r="H12494" s="500"/>
      <c r="O12494" s="500"/>
      <c r="Q12494" s="498" t="s">
        <v>213</v>
      </c>
      <c r="S12494" s="499"/>
    </row>
    <row r="12495">
      <c r="B12495" s="497"/>
      <c r="H12495" s="500"/>
      <c r="O12495" s="500"/>
      <c r="Q12495" s="498" t="s">
        <v>213</v>
      </c>
      <c r="S12495" s="499"/>
    </row>
    <row r="12496">
      <c r="B12496" s="497"/>
      <c r="H12496" s="500"/>
      <c r="O12496" s="500"/>
      <c r="Q12496" s="498" t="s">
        <v>213</v>
      </c>
      <c r="S12496" s="499"/>
    </row>
    <row r="12497">
      <c r="B12497" s="497"/>
      <c r="H12497" s="500"/>
      <c r="O12497" s="500"/>
      <c r="Q12497" s="498" t="s">
        <v>213</v>
      </c>
      <c r="S12497" s="499"/>
    </row>
    <row r="12498">
      <c r="B12498" s="497"/>
      <c r="H12498" s="500"/>
      <c r="O12498" s="500"/>
      <c r="Q12498" s="498" t="s">
        <v>213</v>
      </c>
      <c r="S12498" s="499"/>
    </row>
    <row r="12499">
      <c r="B12499" s="497"/>
      <c r="H12499" s="500"/>
      <c r="O12499" s="500"/>
      <c r="Q12499" s="498" t="s">
        <v>213</v>
      </c>
      <c r="S12499" s="499"/>
    </row>
    <row r="12500">
      <c r="B12500" s="497"/>
      <c r="H12500" s="500"/>
      <c r="O12500" s="500"/>
      <c r="Q12500" s="498" t="s">
        <v>213</v>
      </c>
      <c r="S12500" s="499"/>
    </row>
    <row r="12501">
      <c r="B12501" s="497"/>
      <c r="H12501" s="500"/>
      <c r="O12501" s="500"/>
      <c r="Q12501" s="498" t="s">
        <v>213</v>
      </c>
      <c r="S12501" s="499"/>
    </row>
    <row r="12502">
      <c r="B12502" s="497"/>
      <c r="H12502" s="500"/>
      <c r="O12502" s="500"/>
      <c r="Q12502" s="498" t="s">
        <v>213</v>
      </c>
      <c r="S12502" s="499"/>
    </row>
    <row r="12503">
      <c r="B12503" s="497"/>
      <c r="H12503" s="500"/>
      <c r="O12503" s="500"/>
      <c r="Q12503" s="498" t="s">
        <v>213</v>
      </c>
      <c r="S12503" s="499"/>
    </row>
    <row r="12504">
      <c r="B12504" s="497"/>
      <c r="H12504" s="500"/>
      <c r="O12504" s="500"/>
      <c r="Q12504" s="498" t="s">
        <v>213</v>
      </c>
      <c r="S12504" s="499"/>
    </row>
    <row r="12505">
      <c r="B12505" s="497"/>
      <c r="H12505" s="500"/>
      <c r="O12505" s="500"/>
      <c r="Q12505" s="498" t="s">
        <v>213</v>
      </c>
      <c r="S12505" s="499"/>
    </row>
    <row r="12506">
      <c r="B12506" s="497"/>
      <c r="H12506" s="500"/>
      <c r="O12506" s="500"/>
      <c r="Q12506" s="498" t="s">
        <v>213</v>
      </c>
      <c r="S12506" s="499"/>
    </row>
    <row r="12507">
      <c r="B12507" s="497"/>
      <c r="H12507" s="500"/>
      <c r="O12507" s="500"/>
      <c r="Q12507" s="498" t="s">
        <v>213</v>
      </c>
      <c r="S12507" s="499"/>
    </row>
    <row r="12508">
      <c r="B12508" s="497"/>
      <c r="H12508" s="500"/>
      <c r="O12508" s="500"/>
      <c r="Q12508" s="498" t="s">
        <v>213</v>
      </c>
      <c r="S12508" s="499"/>
    </row>
    <row r="12509">
      <c r="B12509" s="497"/>
      <c r="H12509" s="500"/>
      <c r="O12509" s="500"/>
      <c r="Q12509" s="498" t="s">
        <v>213</v>
      </c>
      <c r="S12509" s="499"/>
    </row>
    <row r="12510">
      <c r="B12510" s="497"/>
      <c r="H12510" s="500"/>
      <c r="O12510" s="500"/>
      <c r="Q12510" s="498" t="s">
        <v>213</v>
      </c>
      <c r="S12510" s="499"/>
    </row>
    <row r="12511">
      <c r="B12511" s="497"/>
      <c r="H12511" s="500"/>
      <c r="O12511" s="500"/>
      <c r="Q12511" s="498" t="s">
        <v>213</v>
      </c>
      <c r="S12511" s="499"/>
    </row>
    <row r="12512">
      <c r="B12512" s="497"/>
      <c r="H12512" s="500"/>
      <c r="O12512" s="500"/>
      <c r="Q12512" s="498" t="s">
        <v>213</v>
      </c>
      <c r="S12512" s="499"/>
    </row>
    <row r="12513">
      <c r="B12513" s="497"/>
      <c r="H12513" s="500"/>
      <c r="O12513" s="500"/>
      <c r="Q12513" s="498" t="s">
        <v>213</v>
      </c>
      <c r="S12513" s="499"/>
    </row>
    <row r="12514">
      <c r="B12514" s="497"/>
      <c r="H12514" s="500"/>
      <c r="O12514" s="500"/>
      <c r="Q12514" s="498" t="s">
        <v>213</v>
      </c>
      <c r="S12514" s="499"/>
    </row>
    <row r="12515">
      <c r="B12515" s="497"/>
      <c r="H12515" s="500"/>
      <c r="O12515" s="500"/>
      <c r="Q12515" s="498" t="s">
        <v>213</v>
      </c>
      <c r="S12515" s="499"/>
    </row>
    <row r="12516">
      <c r="B12516" s="497"/>
      <c r="H12516" s="500"/>
      <c r="O12516" s="500"/>
      <c r="Q12516" s="498" t="s">
        <v>213</v>
      </c>
      <c r="S12516" s="499"/>
    </row>
    <row r="12517">
      <c r="B12517" s="497"/>
      <c r="H12517" s="500"/>
      <c r="O12517" s="500"/>
      <c r="Q12517" s="498" t="s">
        <v>213</v>
      </c>
      <c r="S12517" s="499"/>
    </row>
    <row r="12518">
      <c r="B12518" s="497"/>
      <c r="H12518" s="500"/>
      <c r="O12518" s="500"/>
      <c r="Q12518" s="498" t="s">
        <v>213</v>
      </c>
      <c r="S12518" s="499"/>
    </row>
    <row r="12519">
      <c r="B12519" s="497"/>
      <c r="H12519" s="500"/>
      <c r="O12519" s="500"/>
      <c r="Q12519" s="498" t="s">
        <v>213</v>
      </c>
      <c r="S12519" s="499"/>
    </row>
    <row r="12520">
      <c r="B12520" s="497"/>
      <c r="H12520" s="500"/>
      <c r="O12520" s="500"/>
      <c r="Q12520" s="498" t="s">
        <v>213</v>
      </c>
      <c r="S12520" s="499"/>
    </row>
    <row r="12521">
      <c r="B12521" s="497"/>
      <c r="H12521" s="500"/>
      <c r="O12521" s="500"/>
      <c r="Q12521" s="498" t="s">
        <v>213</v>
      </c>
      <c r="S12521" s="499"/>
    </row>
    <row r="12522">
      <c r="B12522" s="497"/>
      <c r="H12522" s="500"/>
      <c r="O12522" s="500"/>
      <c r="Q12522" s="498" t="s">
        <v>213</v>
      </c>
      <c r="S12522" s="499"/>
    </row>
    <row r="12523">
      <c r="B12523" s="497"/>
      <c r="H12523" s="500"/>
      <c r="O12523" s="500"/>
      <c r="Q12523" s="498" t="s">
        <v>213</v>
      </c>
      <c r="S12523" s="499"/>
    </row>
    <row r="12524">
      <c r="B12524" s="497"/>
      <c r="H12524" s="500"/>
      <c r="O12524" s="500"/>
      <c r="Q12524" s="498" t="s">
        <v>213</v>
      </c>
      <c r="S12524" s="499"/>
    </row>
    <row r="12525">
      <c r="B12525" s="497"/>
      <c r="H12525" s="500"/>
      <c r="O12525" s="500"/>
      <c r="Q12525" s="498" t="s">
        <v>213</v>
      </c>
      <c r="S12525" s="499"/>
    </row>
    <row r="12526">
      <c r="B12526" s="497"/>
      <c r="H12526" s="500"/>
      <c r="O12526" s="500"/>
      <c r="Q12526" s="498" t="s">
        <v>213</v>
      </c>
      <c r="S12526" s="499"/>
    </row>
    <row r="12527">
      <c r="B12527" s="497"/>
      <c r="H12527" s="500"/>
      <c r="O12527" s="500"/>
      <c r="Q12527" s="498" t="s">
        <v>213</v>
      </c>
      <c r="S12527" s="499"/>
    </row>
    <row r="12528">
      <c r="B12528" s="497"/>
      <c r="H12528" s="500"/>
      <c r="O12528" s="500"/>
      <c r="Q12528" s="498" t="s">
        <v>213</v>
      </c>
      <c r="S12528" s="499"/>
    </row>
    <row r="12529">
      <c r="B12529" s="497"/>
      <c r="H12529" s="500"/>
      <c r="O12529" s="500"/>
      <c r="Q12529" s="498" t="s">
        <v>213</v>
      </c>
      <c r="S12529" s="499"/>
    </row>
    <row r="12530">
      <c r="B12530" s="497"/>
      <c r="H12530" s="500"/>
      <c r="O12530" s="500"/>
      <c r="Q12530" s="498" t="s">
        <v>213</v>
      </c>
      <c r="S12530" s="499"/>
    </row>
    <row r="12531">
      <c r="B12531" s="497"/>
      <c r="H12531" s="500"/>
      <c r="O12531" s="500"/>
      <c r="Q12531" s="498" t="s">
        <v>213</v>
      </c>
      <c r="S12531" s="499"/>
    </row>
    <row r="12532">
      <c r="B12532" s="497"/>
      <c r="H12532" s="500"/>
      <c r="O12532" s="500"/>
      <c r="Q12532" s="498" t="s">
        <v>213</v>
      </c>
      <c r="S12532" s="499"/>
    </row>
    <row r="12533">
      <c r="B12533" s="497"/>
      <c r="H12533" s="500"/>
      <c r="O12533" s="500"/>
      <c r="Q12533" s="498" t="s">
        <v>213</v>
      </c>
      <c r="S12533" s="499"/>
    </row>
    <row r="12534">
      <c r="B12534" s="497"/>
      <c r="H12534" s="500"/>
      <c r="O12534" s="500"/>
      <c r="Q12534" s="498" t="s">
        <v>213</v>
      </c>
      <c r="S12534" s="499"/>
    </row>
    <row r="12535">
      <c r="B12535" s="497"/>
      <c r="H12535" s="500"/>
      <c r="O12535" s="500"/>
      <c r="Q12535" s="498" t="s">
        <v>213</v>
      </c>
      <c r="S12535" s="499"/>
    </row>
    <row r="12536">
      <c r="B12536" s="497"/>
      <c r="H12536" s="500"/>
      <c r="O12536" s="500"/>
      <c r="Q12536" s="498" t="s">
        <v>213</v>
      </c>
      <c r="S12536" s="499"/>
    </row>
    <row r="12537">
      <c r="B12537" s="497"/>
      <c r="H12537" s="500"/>
      <c r="O12537" s="500"/>
      <c r="Q12537" s="498" t="s">
        <v>213</v>
      </c>
      <c r="S12537" s="499"/>
    </row>
    <row r="12538">
      <c r="B12538" s="497"/>
      <c r="H12538" s="500"/>
      <c r="O12538" s="500"/>
      <c r="Q12538" s="498" t="s">
        <v>213</v>
      </c>
      <c r="S12538" s="499"/>
    </row>
    <row r="12539">
      <c r="B12539" s="497"/>
      <c r="H12539" s="500"/>
      <c r="O12539" s="500"/>
      <c r="Q12539" s="498" t="s">
        <v>213</v>
      </c>
      <c r="S12539" s="499"/>
    </row>
    <row r="12540">
      <c r="B12540" s="497"/>
      <c r="H12540" s="500"/>
      <c r="O12540" s="500"/>
      <c r="Q12540" s="498" t="s">
        <v>213</v>
      </c>
      <c r="S12540" s="499"/>
    </row>
    <row r="12541">
      <c r="B12541" s="497"/>
      <c r="H12541" s="500"/>
      <c r="O12541" s="500"/>
      <c r="Q12541" s="498" t="s">
        <v>213</v>
      </c>
      <c r="S12541" s="499"/>
    </row>
    <row r="12542">
      <c r="B12542" s="497"/>
      <c r="H12542" s="500"/>
      <c r="O12542" s="500"/>
      <c r="Q12542" s="498" t="s">
        <v>213</v>
      </c>
      <c r="S12542" s="499"/>
    </row>
    <row r="12543">
      <c r="B12543" s="497"/>
      <c r="H12543" s="500"/>
      <c r="O12543" s="500"/>
      <c r="Q12543" s="498" t="s">
        <v>213</v>
      </c>
      <c r="S12543" s="499"/>
    </row>
    <row r="12544">
      <c r="B12544" s="497"/>
      <c r="H12544" s="500"/>
      <c r="O12544" s="500"/>
      <c r="Q12544" s="498" t="s">
        <v>213</v>
      </c>
      <c r="S12544" s="499"/>
    </row>
    <row r="12545">
      <c r="B12545" s="497"/>
      <c r="H12545" s="500"/>
      <c r="O12545" s="500"/>
      <c r="Q12545" s="498" t="s">
        <v>213</v>
      </c>
      <c r="S12545" s="499"/>
    </row>
    <row r="12546">
      <c r="B12546" s="497"/>
      <c r="H12546" s="500"/>
      <c r="O12546" s="500"/>
      <c r="Q12546" s="498" t="s">
        <v>213</v>
      </c>
      <c r="S12546" s="499"/>
    </row>
    <row r="12547">
      <c r="B12547" s="497"/>
      <c r="H12547" s="500"/>
      <c r="O12547" s="500"/>
      <c r="Q12547" s="498" t="s">
        <v>213</v>
      </c>
      <c r="S12547" s="499"/>
    </row>
    <row r="12548">
      <c r="B12548" s="497"/>
      <c r="H12548" s="500"/>
      <c r="O12548" s="500"/>
      <c r="Q12548" s="498" t="s">
        <v>213</v>
      </c>
      <c r="S12548" s="499"/>
    </row>
    <row r="12549">
      <c r="B12549" s="497"/>
      <c r="H12549" s="500"/>
      <c r="O12549" s="500"/>
      <c r="Q12549" s="498" t="s">
        <v>213</v>
      </c>
      <c r="S12549" s="499"/>
    </row>
    <row r="12550">
      <c r="B12550" s="497"/>
      <c r="H12550" s="500"/>
      <c r="O12550" s="500"/>
      <c r="Q12550" s="498" t="s">
        <v>213</v>
      </c>
      <c r="S12550" s="499"/>
    </row>
    <row r="12551">
      <c r="B12551" s="497"/>
      <c r="H12551" s="500"/>
      <c r="O12551" s="500"/>
      <c r="Q12551" s="498" t="s">
        <v>213</v>
      </c>
      <c r="S12551" s="499"/>
    </row>
    <row r="12552">
      <c r="B12552" s="497"/>
      <c r="H12552" s="500"/>
      <c r="O12552" s="500"/>
      <c r="Q12552" s="498" t="s">
        <v>213</v>
      </c>
      <c r="S12552" s="499"/>
    </row>
    <row r="12553">
      <c r="B12553" s="497"/>
      <c r="H12553" s="500"/>
      <c r="O12553" s="500"/>
      <c r="Q12553" s="498" t="s">
        <v>213</v>
      </c>
      <c r="S12553" s="499"/>
    </row>
    <row r="12554">
      <c r="B12554" s="497"/>
      <c r="H12554" s="500"/>
      <c r="O12554" s="500"/>
      <c r="Q12554" s="498" t="s">
        <v>213</v>
      </c>
      <c r="S12554" s="499"/>
    </row>
    <row r="12555">
      <c r="B12555" s="497"/>
      <c r="H12555" s="500"/>
      <c r="O12555" s="500"/>
      <c r="Q12555" s="498" t="s">
        <v>213</v>
      </c>
      <c r="S12555" s="499"/>
    </row>
    <row r="12556">
      <c r="B12556" s="497"/>
      <c r="H12556" s="500"/>
      <c r="O12556" s="500"/>
      <c r="Q12556" s="498" t="s">
        <v>213</v>
      </c>
      <c r="S12556" s="499"/>
    </row>
    <row r="12557">
      <c r="B12557" s="497"/>
      <c r="H12557" s="500"/>
      <c r="O12557" s="500"/>
      <c r="Q12557" s="498" t="s">
        <v>213</v>
      </c>
      <c r="S12557" s="499"/>
    </row>
    <row r="12558">
      <c r="B12558" s="497"/>
      <c r="H12558" s="500"/>
      <c r="O12558" s="500"/>
      <c r="Q12558" s="498" t="s">
        <v>213</v>
      </c>
      <c r="S12558" s="499"/>
    </row>
    <row r="12559">
      <c r="B12559" s="497"/>
      <c r="H12559" s="500"/>
      <c r="O12559" s="500"/>
      <c r="Q12559" s="498" t="s">
        <v>213</v>
      </c>
      <c r="S12559" s="499"/>
    </row>
    <row r="12560">
      <c r="B12560" s="497"/>
      <c r="H12560" s="500"/>
      <c r="O12560" s="500"/>
      <c r="Q12560" s="498" t="s">
        <v>213</v>
      </c>
      <c r="S12560" s="499"/>
    </row>
    <row r="12561">
      <c r="B12561" s="497"/>
      <c r="H12561" s="500"/>
      <c r="O12561" s="500"/>
      <c r="Q12561" s="498" t="s">
        <v>213</v>
      </c>
      <c r="S12561" s="499"/>
    </row>
    <row r="12562">
      <c r="B12562" s="497"/>
      <c r="H12562" s="500"/>
      <c r="O12562" s="500"/>
      <c r="Q12562" s="498" t="s">
        <v>213</v>
      </c>
      <c r="S12562" s="499"/>
    </row>
    <row r="12563">
      <c r="B12563" s="497"/>
      <c r="H12563" s="500"/>
      <c r="O12563" s="500"/>
      <c r="Q12563" s="498" t="s">
        <v>213</v>
      </c>
      <c r="S12563" s="499"/>
    </row>
    <row r="12564">
      <c r="B12564" s="497"/>
      <c r="H12564" s="500"/>
      <c r="O12564" s="500"/>
      <c r="Q12564" s="498" t="s">
        <v>213</v>
      </c>
      <c r="S12564" s="499"/>
    </row>
    <row r="12565">
      <c r="B12565" s="497"/>
      <c r="H12565" s="500"/>
      <c r="O12565" s="500"/>
      <c r="Q12565" s="498" t="s">
        <v>213</v>
      </c>
      <c r="S12565" s="499"/>
    </row>
    <row r="12566">
      <c r="B12566" s="497"/>
      <c r="H12566" s="500"/>
      <c r="O12566" s="500"/>
      <c r="Q12566" s="498" t="s">
        <v>213</v>
      </c>
      <c r="S12566" s="499"/>
    </row>
    <row r="12567">
      <c r="B12567" s="497"/>
      <c r="H12567" s="500"/>
      <c r="O12567" s="500"/>
      <c r="Q12567" s="498" t="s">
        <v>213</v>
      </c>
      <c r="S12567" s="499"/>
    </row>
    <row r="12568">
      <c r="B12568" s="497"/>
      <c r="H12568" s="500"/>
      <c r="O12568" s="500"/>
      <c r="Q12568" s="498" t="s">
        <v>213</v>
      </c>
      <c r="S12568" s="499"/>
    </row>
    <row r="12569">
      <c r="B12569" s="497"/>
      <c r="H12569" s="500"/>
      <c r="O12569" s="500"/>
      <c r="Q12569" s="498" t="s">
        <v>213</v>
      </c>
      <c r="S12569" s="499"/>
    </row>
    <row r="12570">
      <c r="B12570" s="497"/>
      <c r="H12570" s="500"/>
      <c r="O12570" s="500"/>
      <c r="Q12570" s="498" t="s">
        <v>213</v>
      </c>
      <c r="S12570" s="499"/>
    </row>
    <row r="12571">
      <c r="B12571" s="497"/>
      <c r="H12571" s="500"/>
      <c r="O12571" s="500"/>
      <c r="Q12571" s="498" t="s">
        <v>213</v>
      </c>
      <c r="S12571" s="499"/>
    </row>
    <row r="12572">
      <c r="B12572" s="497"/>
      <c r="H12572" s="500"/>
      <c r="O12572" s="500"/>
      <c r="Q12572" s="498" t="s">
        <v>213</v>
      </c>
      <c r="S12572" s="499"/>
    </row>
    <row r="12573">
      <c r="B12573" s="497"/>
      <c r="H12573" s="500"/>
      <c r="O12573" s="500"/>
      <c r="Q12573" s="498" t="s">
        <v>213</v>
      </c>
      <c r="S12573" s="499"/>
    </row>
    <row r="12574">
      <c r="B12574" s="497"/>
      <c r="H12574" s="500"/>
      <c r="O12574" s="500"/>
      <c r="Q12574" s="498" t="s">
        <v>213</v>
      </c>
      <c r="S12574" s="499"/>
    </row>
    <row r="12575">
      <c r="B12575" s="497"/>
      <c r="H12575" s="500"/>
      <c r="O12575" s="500"/>
      <c r="Q12575" s="498" t="s">
        <v>213</v>
      </c>
      <c r="S12575" s="499"/>
    </row>
    <row r="12576">
      <c r="B12576" s="497"/>
      <c r="H12576" s="500"/>
      <c r="O12576" s="500"/>
      <c r="Q12576" s="498" t="s">
        <v>213</v>
      </c>
      <c r="S12576" s="499"/>
    </row>
    <row r="12577">
      <c r="B12577" s="497"/>
      <c r="H12577" s="500"/>
      <c r="O12577" s="500"/>
      <c r="Q12577" s="498" t="s">
        <v>213</v>
      </c>
      <c r="S12577" s="499"/>
    </row>
    <row r="12578">
      <c r="B12578" s="497"/>
      <c r="H12578" s="500"/>
      <c r="O12578" s="500"/>
      <c r="Q12578" s="498" t="s">
        <v>213</v>
      </c>
      <c r="S12578" s="499"/>
    </row>
    <row r="12579">
      <c r="B12579" s="497"/>
      <c r="H12579" s="500"/>
      <c r="O12579" s="500"/>
      <c r="Q12579" s="498" t="s">
        <v>213</v>
      </c>
      <c r="S12579" s="499"/>
    </row>
    <row r="12580">
      <c r="B12580" s="497"/>
      <c r="H12580" s="500"/>
      <c r="O12580" s="500"/>
      <c r="Q12580" s="498" t="s">
        <v>213</v>
      </c>
      <c r="S12580" s="499"/>
    </row>
    <row r="12581">
      <c r="B12581" s="497"/>
      <c r="H12581" s="500"/>
      <c r="O12581" s="500"/>
      <c r="Q12581" s="498" t="s">
        <v>213</v>
      </c>
      <c r="S12581" s="499"/>
    </row>
    <row r="12582">
      <c r="B12582" s="497"/>
      <c r="H12582" s="500"/>
      <c r="O12582" s="500"/>
      <c r="Q12582" s="498" t="s">
        <v>213</v>
      </c>
      <c r="S12582" s="499"/>
    </row>
    <row r="12583">
      <c r="B12583" s="497"/>
      <c r="H12583" s="500"/>
      <c r="O12583" s="500"/>
      <c r="Q12583" s="498" t="s">
        <v>213</v>
      </c>
      <c r="S12583" s="499"/>
    </row>
    <row r="12584">
      <c r="B12584" s="497"/>
      <c r="H12584" s="500"/>
      <c r="O12584" s="500"/>
      <c r="Q12584" s="498" t="s">
        <v>213</v>
      </c>
      <c r="S12584" s="499"/>
    </row>
    <row r="12585">
      <c r="B12585" s="497"/>
      <c r="H12585" s="500"/>
      <c r="O12585" s="500"/>
      <c r="Q12585" s="498" t="s">
        <v>213</v>
      </c>
      <c r="S12585" s="499"/>
    </row>
    <row r="12586">
      <c r="B12586" s="497"/>
      <c r="H12586" s="500"/>
      <c r="O12586" s="500"/>
      <c r="Q12586" s="498" t="s">
        <v>213</v>
      </c>
      <c r="S12586" s="499"/>
    </row>
    <row r="12587">
      <c r="B12587" s="497"/>
      <c r="H12587" s="500"/>
      <c r="O12587" s="500"/>
      <c r="Q12587" s="498" t="s">
        <v>213</v>
      </c>
      <c r="S12587" s="499"/>
    </row>
    <row r="12588">
      <c r="B12588" s="497"/>
      <c r="H12588" s="500"/>
      <c r="O12588" s="500"/>
      <c r="Q12588" s="498" t="s">
        <v>213</v>
      </c>
      <c r="S12588" s="499"/>
    </row>
    <row r="12589">
      <c r="B12589" s="497"/>
      <c r="H12589" s="500"/>
      <c r="O12589" s="500"/>
      <c r="Q12589" s="498" t="s">
        <v>213</v>
      </c>
      <c r="S12589" s="499"/>
    </row>
    <row r="12590">
      <c r="B12590" s="497"/>
      <c r="H12590" s="500"/>
      <c r="O12590" s="500"/>
      <c r="Q12590" s="498" t="s">
        <v>213</v>
      </c>
      <c r="S12590" s="499"/>
    </row>
    <row r="12591">
      <c r="B12591" s="497"/>
      <c r="H12591" s="500"/>
      <c r="O12591" s="500"/>
      <c r="Q12591" s="498" t="s">
        <v>213</v>
      </c>
      <c r="S12591" s="499"/>
    </row>
    <row r="12592">
      <c r="B12592" s="497"/>
      <c r="H12592" s="500"/>
      <c r="O12592" s="500"/>
      <c r="Q12592" s="498" t="s">
        <v>213</v>
      </c>
      <c r="S12592" s="499"/>
    </row>
    <row r="12593">
      <c r="B12593" s="497"/>
      <c r="H12593" s="500"/>
      <c r="O12593" s="500"/>
      <c r="Q12593" s="498" t="s">
        <v>213</v>
      </c>
      <c r="S12593" s="499"/>
    </row>
    <row r="12594">
      <c r="B12594" s="497"/>
      <c r="H12594" s="500"/>
      <c r="O12594" s="500"/>
      <c r="Q12594" s="498" t="s">
        <v>213</v>
      </c>
      <c r="S12594" s="499"/>
    </row>
    <row r="12595">
      <c r="B12595" s="497"/>
      <c r="H12595" s="500"/>
      <c r="O12595" s="500"/>
      <c r="Q12595" s="498" t="s">
        <v>213</v>
      </c>
      <c r="S12595" s="499"/>
    </row>
    <row r="12596">
      <c r="B12596" s="497"/>
      <c r="H12596" s="500"/>
      <c r="O12596" s="500"/>
      <c r="Q12596" s="498" t="s">
        <v>213</v>
      </c>
      <c r="S12596" s="499"/>
    </row>
    <row r="12597">
      <c r="B12597" s="497"/>
      <c r="H12597" s="500"/>
      <c r="O12597" s="500"/>
      <c r="Q12597" s="498" t="s">
        <v>213</v>
      </c>
      <c r="S12597" s="499"/>
    </row>
    <row r="12598">
      <c r="B12598" s="497"/>
      <c r="H12598" s="500"/>
      <c r="O12598" s="500"/>
      <c r="Q12598" s="498" t="s">
        <v>213</v>
      </c>
      <c r="S12598" s="499"/>
    </row>
    <row r="12599">
      <c r="B12599" s="497"/>
      <c r="H12599" s="500"/>
      <c r="O12599" s="500"/>
      <c r="Q12599" s="498" t="s">
        <v>213</v>
      </c>
      <c r="S12599" s="499"/>
    </row>
    <row r="12600">
      <c r="B12600" s="497"/>
      <c r="H12600" s="500"/>
      <c r="O12600" s="500"/>
      <c r="Q12600" s="498" t="s">
        <v>213</v>
      </c>
      <c r="S12600" s="499"/>
    </row>
    <row r="12601">
      <c r="B12601" s="497"/>
      <c r="H12601" s="500"/>
      <c r="O12601" s="500"/>
      <c r="Q12601" s="498" t="s">
        <v>213</v>
      </c>
      <c r="S12601" s="499"/>
    </row>
    <row r="12602">
      <c r="B12602" s="497"/>
      <c r="H12602" s="500"/>
      <c r="O12602" s="500"/>
      <c r="Q12602" s="498" t="s">
        <v>213</v>
      </c>
      <c r="S12602" s="499"/>
    </row>
    <row r="12603">
      <c r="B12603" s="497"/>
      <c r="H12603" s="500"/>
      <c r="O12603" s="500"/>
      <c r="Q12603" s="498" t="s">
        <v>213</v>
      </c>
      <c r="S12603" s="499"/>
    </row>
    <row r="12604">
      <c r="B12604" s="497"/>
      <c r="H12604" s="500"/>
      <c r="O12604" s="500"/>
      <c r="Q12604" s="498" t="s">
        <v>213</v>
      </c>
      <c r="S12604" s="499"/>
    </row>
    <row r="12605">
      <c r="B12605" s="497"/>
      <c r="H12605" s="500"/>
      <c r="O12605" s="500"/>
      <c r="Q12605" s="498" t="s">
        <v>213</v>
      </c>
      <c r="S12605" s="499"/>
    </row>
    <row r="12606">
      <c r="B12606" s="497"/>
      <c r="H12606" s="500"/>
      <c r="O12606" s="500"/>
      <c r="Q12606" s="498" t="s">
        <v>213</v>
      </c>
      <c r="S12606" s="499"/>
    </row>
    <row r="12607">
      <c r="B12607" s="497"/>
      <c r="H12607" s="500"/>
      <c r="O12607" s="500"/>
      <c r="Q12607" s="498" t="s">
        <v>213</v>
      </c>
      <c r="S12607" s="499"/>
    </row>
    <row r="12608">
      <c r="B12608" s="497"/>
      <c r="H12608" s="500"/>
      <c r="O12608" s="500"/>
      <c r="Q12608" s="498" t="s">
        <v>213</v>
      </c>
      <c r="S12608" s="499"/>
    </row>
    <row r="12609">
      <c r="B12609" s="497"/>
      <c r="H12609" s="500"/>
      <c r="O12609" s="500"/>
      <c r="Q12609" s="498" t="s">
        <v>213</v>
      </c>
      <c r="S12609" s="499"/>
    </row>
    <row r="12610">
      <c r="B12610" s="497"/>
      <c r="H12610" s="500"/>
      <c r="O12610" s="500"/>
      <c r="Q12610" s="498" t="s">
        <v>213</v>
      </c>
      <c r="S12610" s="499"/>
    </row>
    <row r="12611">
      <c r="B12611" s="497"/>
      <c r="H12611" s="500"/>
      <c r="O12611" s="500"/>
      <c r="Q12611" s="498" t="s">
        <v>213</v>
      </c>
      <c r="S12611" s="499"/>
    </row>
    <row r="12612">
      <c r="B12612" s="497"/>
      <c r="H12612" s="500"/>
      <c r="O12612" s="500"/>
      <c r="Q12612" s="498" t="s">
        <v>213</v>
      </c>
      <c r="S12612" s="499"/>
    </row>
    <row r="12613">
      <c r="B12613" s="497"/>
      <c r="H12613" s="500"/>
      <c r="O12613" s="500"/>
      <c r="Q12613" s="498" t="s">
        <v>213</v>
      </c>
      <c r="S12613" s="499"/>
    </row>
    <row r="12614">
      <c r="B12614" s="497"/>
      <c r="H12614" s="500"/>
      <c r="O12614" s="500"/>
      <c r="Q12614" s="498" t="s">
        <v>213</v>
      </c>
      <c r="S12614" s="499"/>
    </row>
    <row r="12615">
      <c r="B12615" s="497"/>
      <c r="H12615" s="500"/>
      <c r="O12615" s="500"/>
      <c r="Q12615" s="498" t="s">
        <v>213</v>
      </c>
      <c r="S12615" s="499"/>
    </row>
    <row r="12616">
      <c r="B12616" s="497"/>
      <c r="H12616" s="500"/>
      <c r="O12616" s="500"/>
      <c r="Q12616" s="498" t="s">
        <v>213</v>
      </c>
      <c r="S12616" s="499"/>
    </row>
    <row r="12617">
      <c r="B12617" s="497"/>
      <c r="H12617" s="500"/>
      <c r="O12617" s="500"/>
      <c r="Q12617" s="498" t="s">
        <v>213</v>
      </c>
      <c r="S12617" s="499"/>
    </row>
    <row r="12618">
      <c r="B12618" s="497"/>
      <c r="H12618" s="500"/>
      <c r="O12618" s="500"/>
      <c r="Q12618" s="498" t="s">
        <v>213</v>
      </c>
      <c r="S12618" s="499"/>
    </row>
    <row r="12619">
      <c r="B12619" s="497"/>
      <c r="H12619" s="500"/>
      <c r="O12619" s="500"/>
      <c r="Q12619" s="498" t="s">
        <v>213</v>
      </c>
      <c r="S12619" s="499"/>
    </row>
    <row r="12620">
      <c r="B12620" s="497"/>
      <c r="H12620" s="500"/>
      <c r="O12620" s="500"/>
      <c r="Q12620" s="498" t="s">
        <v>213</v>
      </c>
      <c r="S12620" s="499"/>
    </row>
    <row r="12621">
      <c r="B12621" s="497"/>
      <c r="H12621" s="500"/>
      <c r="O12621" s="500"/>
      <c r="Q12621" s="498" t="s">
        <v>213</v>
      </c>
      <c r="S12621" s="499"/>
    </row>
    <row r="12622">
      <c r="B12622" s="497"/>
      <c r="H12622" s="500"/>
      <c r="O12622" s="500"/>
      <c r="Q12622" s="498" t="s">
        <v>213</v>
      </c>
      <c r="S12622" s="499"/>
    </row>
    <row r="12623">
      <c r="B12623" s="497"/>
      <c r="H12623" s="500"/>
      <c r="O12623" s="500"/>
      <c r="Q12623" s="498" t="s">
        <v>213</v>
      </c>
      <c r="S12623" s="499"/>
    </row>
    <row r="12624">
      <c r="B12624" s="497"/>
      <c r="H12624" s="500"/>
      <c r="O12624" s="500"/>
      <c r="Q12624" s="498" t="s">
        <v>213</v>
      </c>
      <c r="S12624" s="499"/>
    </row>
    <row r="12625">
      <c r="B12625" s="497"/>
      <c r="H12625" s="500"/>
      <c r="O12625" s="500"/>
      <c r="Q12625" s="498" t="s">
        <v>213</v>
      </c>
      <c r="S12625" s="499"/>
    </row>
    <row r="12626">
      <c r="B12626" s="497"/>
      <c r="H12626" s="500"/>
      <c r="O12626" s="500"/>
      <c r="Q12626" s="498" t="s">
        <v>213</v>
      </c>
      <c r="S12626" s="499"/>
    </row>
    <row r="12627">
      <c r="B12627" s="497"/>
      <c r="H12627" s="500"/>
      <c r="O12627" s="500"/>
      <c r="Q12627" s="498" t="s">
        <v>213</v>
      </c>
      <c r="S12627" s="499"/>
    </row>
    <row r="12628">
      <c r="B12628" s="497"/>
      <c r="H12628" s="500"/>
      <c r="O12628" s="500"/>
      <c r="Q12628" s="498" t="s">
        <v>213</v>
      </c>
      <c r="S12628" s="499"/>
    </row>
    <row r="12629">
      <c r="B12629" s="497"/>
      <c r="H12629" s="500"/>
      <c r="O12629" s="500"/>
      <c r="Q12629" s="498" t="s">
        <v>213</v>
      </c>
      <c r="S12629" s="499"/>
    </row>
    <row r="12630">
      <c r="B12630" s="497"/>
      <c r="H12630" s="500"/>
      <c r="O12630" s="500"/>
      <c r="Q12630" s="498" t="s">
        <v>213</v>
      </c>
      <c r="S12630" s="499"/>
    </row>
    <row r="12631">
      <c r="B12631" s="497"/>
      <c r="H12631" s="500"/>
      <c r="O12631" s="500"/>
      <c r="Q12631" s="498" t="s">
        <v>213</v>
      </c>
      <c r="S12631" s="499"/>
    </row>
    <row r="12632">
      <c r="B12632" s="497"/>
      <c r="H12632" s="500"/>
      <c r="O12632" s="500"/>
      <c r="Q12632" s="498" t="s">
        <v>213</v>
      </c>
      <c r="S12632" s="499"/>
    </row>
    <row r="12633">
      <c r="B12633" s="497"/>
      <c r="H12633" s="500"/>
      <c r="O12633" s="500"/>
      <c r="Q12633" s="498" t="s">
        <v>213</v>
      </c>
      <c r="S12633" s="499"/>
    </row>
    <row r="12634">
      <c r="B12634" s="497"/>
      <c r="H12634" s="500"/>
      <c r="O12634" s="500"/>
      <c r="Q12634" s="498" t="s">
        <v>213</v>
      </c>
      <c r="S12634" s="499"/>
    </row>
    <row r="12635">
      <c r="B12635" s="497"/>
      <c r="H12635" s="500"/>
      <c r="O12635" s="500"/>
      <c r="Q12635" s="498" t="s">
        <v>213</v>
      </c>
      <c r="S12635" s="499"/>
    </row>
    <row r="12636">
      <c r="B12636" s="497"/>
      <c r="H12636" s="500"/>
      <c r="O12636" s="500"/>
      <c r="Q12636" s="498" t="s">
        <v>213</v>
      </c>
      <c r="S12636" s="499"/>
    </row>
    <row r="12637">
      <c r="B12637" s="497"/>
      <c r="H12637" s="500"/>
      <c r="O12637" s="500"/>
      <c r="Q12637" s="498" t="s">
        <v>213</v>
      </c>
      <c r="S12637" s="499"/>
    </row>
    <row r="12638">
      <c r="B12638" s="497"/>
      <c r="H12638" s="500"/>
      <c r="O12638" s="500"/>
      <c r="Q12638" s="498" t="s">
        <v>213</v>
      </c>
      <c r="S12638" s="499"/>
    </row>
    <row r="12639">
      <c r="B12639" s="497"/>
      <c r="H12639" s="500"/>
      <c r="O12639" s="500"/>
      <c r="Q12639" s="498" t="s">
        <v>213</v>
      </c>
      <c r="S12639" s="499"/>
    </row>
    <row r="12640">
      <c r="B12640" s="497"/>
      <c r="H12640" s="500"/>
      <c r="O12640" s="500"/>
      <c r="Q12640" s="498" t="s">
        <v>213</v>
      </c>
      <c r="S12640" s="499"/>
    </row>
    <row r="12641">
      <c r="B12641" s="497"/>
      <c r="H12641" s="500"/>
      <c r="O12641" s="500"/>
      <c r="Q12641" s="498" t="s">
        <v>213</v>
      </c>
      <c r="S12641" s="499"/>
    </row>
    <row r="12642">
      <c r="B12642" s="497"/>
      <c r="H12642" s="500"/>
      <c r="O12642" s="500"/>
      <c r="Q12642" s="498" t="s">
        <v>213</v>
      </c>
      <c r="S12642" s="499"/>
    </row>
    <row r="12643">
      <c r="B12643" s="497"/>
      <c r="H12643" s="500"/>
      <c r="O12643" s="500"/>
      <c r="Q12643" s="498" t="s">
        <v>213</v>
      </c>
      <c r="S12643" s="499"/>
    </row>
    <row r="12644">
      <c r="B12644" s="497"/>
      <c r="H12644" s="500"/>
      <c r="O12644" s="500"/>
      <c r="Q12644" s="498" t="s">
        <v>213</v>
      </c>
      <c r="S12644" s="499"/>
    </row>
    <row r="12645">
      <c r="B12645" s="497"/>
      <c r="H12645" s="500"/>
      <c r="O12645" s="500"/>
      <c r="Q12645" s="498" t="s">
        <v>213</v>
      </c>
      <c r="S12645" s="499"/>
    </row>
    <row r="12646">
      <c r="B12646" s="497"/>
      <c r="H12646" s="500"/>
      <c r="O12646" s="500"/>
      <c r="Q12646" s="498" t="s">
        <v>213</v>
      </c>
      <c r="S12646" s="499"/>
    </row>
    <row r="12647">
      <c r="B12647" s="497"/>
      <c r="H12647" s="500"/>
      <c r="O12647" s="500"/>
      <c r="Q12647" s="498" t="s">
        <v>213</v>
      </c>
      <c r="S12647" s="499"/>
    </row>
    <row r="12648">
      <c r="B12648" s="497"/>
      <c r="H12648" s="500"/>
      <c r="O12648" s="500"/>
      <c r="Q12648" s="498" t="s">
        <v>213</v>
      </c>
      <c r="S12648" s="499"/>
    </row>
    <row r="12649">
      <c r="B12649" s="497"/>
      <c r="H12649" s="500"/>
      <c r="O12649" s="500"/>
      <c r="Q12649" s="498" t="s">
        <v>213</v>
      </c>
      <c r="S12649" s="499"/>
    </row>
    <row r="12650">
      <c r="B12650" s="497"/>
      <c r="H12650" s="500"/>
      <c r="O12650" s="500"/>
      <c r="Q12650" s="498" t="s">
        <v>213</v>
      </c>
      <c r="S12650" s="499"/>
    </row>
    <row r="12651">
      <c r="B12651" s="497"/>
      <c r="H12651" s="500"/>
      <c r="O12651" s="500"/>
      <c r="Q12651" s="498" t="s">
        <v>213</v>
      </c>
      <c r="S12651" s="499"/>
    </row>
    <row r="12652">
      <c r="B12652" s="497"/>
      <c r="H12652" s="500"/>
      <c r="O12652" s="500"/>
      <c r="Q12652" s="498" t="s">
        <v>213</v>
      </c>
      <c r="S12652" s="499"/>
    </row>
    <row r="12653">
      <c r="B12653" s="497"/>
      <c r="H12653" s="500"/>
      <c r="O12653" s="500"/>
      <c r="Q12653" s="498" t="s">
        <v>213</v>
      </c>
      <c r="S12653" s="499"/>
    </row>
    <row r="12654">
      <c r="B12654" s="497"/>
      <c r="H12654" s="500"/>
      <c r="O12654" s="500"/>
      <c r="Q12654" s="498" t="s">
        <v>213</v>
      </c>
      <c r="S12654" s="499"/>
    </row>
    <row r="12655">
      <c r="B12655" s="497"/>
      <c r="H12655" s="500"/>
      <c r="O12655" s="500"/>
      <c r="Q12655" s="498" t="s">
        <v>213</v>
      </c>
      <c r="S12655" s="499"/>
    </row>
    <row r="12656">
      <c r="B12656" s="497"/>
      <c r="H12656" s="500"/>
      <c r="O12656" s="500"/>
      <c r="Q12656" s="498" t="s">
        <v>213</v>
      </c>
      <c r="S12656" s="499"/>
    </row>
    <row r="12657">
      <c r="B12657" s="497"/>
      <c r="H12657" s="500"/>
      <c r="O12657" s="500"/>
      <c r="Q12657" s="498" t="s">
        <v>213</v>
      </c>
      <c r="S12657" s="499"/>
    </row>
    <row r="12658">
      <c r="B12658" s="497"/>
      <c r="H12658" s="500"/>
      <c r="O12658" s="500"/>
      <c r="Q12658" s="498" t="s">
        <v>213</v>
      </c>
      <c r="S12658" s="499"/>
    </row>
    <row r="12659">
      <c r="B12659" s="497"/>
      <c r="H12659" s="500"/>
      <c r="O12659" s="500"/>
      <c r="Q12659" s="498" t="s">
        <v>213</v>
      </c>
      <c r="S12659" s="499"/>
    </row>
    <row r="12660">
      <c r="B12660" s="497"/>
      <c r="H12660" s="500"/>
      <c r="O12660" s="500"/>
      <c r="Q12660" s="498" t="s">
        <v>213</v>
      </c>
      <c r="S12660" s="499"/>
    </row>
    <row r="12661">
      <c r="B12661" s="497"/>
      <c r="H12661" s="500"/>
      <c r="O12661" s="500"/>
      <c r="Q12661" s="498" t="s">
        <v>213</v>
      </c>
      <c r="S12661" s="499"/>
    </row>
    <row r="12662">
      <c r="B12662" s="497"/>
      <c r="H12662" s="500"/>
      <c r="O12662" s="500"/>
      <c r="Q12662" s="498" t="s">
        <v>213</v>
      </c>
      <c r="S12662" s="499"/>
    </row>
    <row r="12663">
      <c r="B12663" s="497"/>
      <c r="H12663" s="500"/>
      <c r="O12663" s="500"/>
      <c r="Q12663" s="498" t="s">
        <v>213</v>
      </c>
      <c r="S12663" s="499"/>
    </row>
    <row r="12664">
      <c r="B12664" s="497"/>
      <c r="H12664" s="500"/>
      <c r="O12664" s="500"/>
      <c r="Q12664" s="498" t="s">
        <v>213</v>
      </c>
      <c r="S12664" s="499"/>
    </row>
    <row r="12665">
      <c r="B12665" s="497"/>
      <c r="H12665" s="500"/>
      <c r="O12665" s="500"/>
      <c r="Q12665" s="498" t="s">
        <v>213</v>
      </c>
      <c r="S12665" s="499"/>
    </row>
    <row r="12666">
      <c r="B12666" s="497"/>
      <c r="H12666" s="500"/>
      <c r="O12666" s="500"/>
      <c r="Q12666" s="498" t="s">
        <v>213</v>
      </c>
      <c r="S12666" s="499"/>
    </row>
    <row r="12667">
      <c r="B12667" s="497"/>
      <c r="H12667" s="500"/>
      <c r="O12667" s="500"/>
      <c r="Q12667" s="498" t="s">
        <v>213</v>
      </c>
      <c r="S12667" s="499"/>
    </row>
    <row r="12668">
      <c r="B12668" s="497"/>
      <c r="H12668" s="500"/>
      <c r="O12668" s="500"/>
      <c r="Q12668" s="498" t="s">
        <v>213</v>
      </c>
      <c r="S12668" s="499"/>
    </row>
    <row r="12669">
      <c r="B12669" s="497"/>
      <c r="H12669" s="500"/>
      <c r="O12669" s="500"/>
      <c r="Q12669" s="498" t="s">
        <v>213</v>
      </c>
      <c r="S12669" s="499"/>
    </row>
    <row r="12670">
      <c r="B12670" s="497"/>
      <c r="H12670" s="500"/>
      <c r="O12670" s="500"/>
      <c r="Q12670" s="498" t="s">
        <v>213</v>
      </c>
      <c r="S12670" s="499"/>
    </row>
    <row r="12671">
      <c r="B12671" s="497"/>
      <c r="H12671" s="500"/>
      <c r="O12671" s="500"/>
      <c r="Q12671" s="498" t="s">
        <v>213</v>
      </c>
      <c r="S12671" s="499"/>
    </row>
    <row r="12672">
      <c r="B12672" s="497"/>
      <c r="H12672" s="500"/>
      <c r="O12672" s="500"/>
      <c r="Q12672" s="498" t="s">
        <v>213</v>
      </c>
      <c r="S12672" s="499"/>
    </row>
    <row r="12673">
      <c r="B12673" s="497"/>
      <c r="H12673" s="500"/>
      <c r="O12673" s="500"/>
      <c r="Q12673" s="498" t="s">
        <v>213</v>
      </c>
      <c r="S12673" s="499"/>
    </row>
    <row r="12674">
      <c r="B12674" s="497"/>
      <c r="H12674" s="500"/>
      <c r="O12674" s="500"/>
      <c r="Q12674" s="498" t="s">
        <v>213</v>
      </c>
      <c r="S12674" s="499"/>
    </row>
    <row r="12675">
      <c r="B12675" s="497"/>
      <c r="H12675" s="500"/>
      <c r="O12675" s="500"/>
      <c r="Q12675" s="498" t="s">
        <v>213</v>
      </c>
      <c r="S12675" s="499"/>
    </row>
    <row r="12676">
      <c r="B12676" s="497"/>
      <c r="H12676" s="500"/>
      <c r="O12676" s="500"/>
      <c r="Q12676" s="498" t="s">
        <v>213</v>
      </c>
      <c r="S12676" s="499"/>
    </row>
    <row r="12677">
      <c r="B12677" s="497"/>
      <c r="H12677" s="500"/>
      <c r="O12677" s="500"/>
      <c r="Q12677" s="498" t="s">
        <v>213</v>
      </c>
      <c r="S12677" s="499"/>
    </row>
    <row r="12678">
      <c r="B12678" s="497"/>
      <c r="H12678" s="500"/>
      <c r="O12678" s="500"/>
      <c r="Q12678" s="498" t="s">
        <v>213</v>
      </c>
      <c r="S12678" s="499"/>
    </row>
    <row r="12679">
      <c r="B12679" s="497"/>
      <c r="H12679" s="500"/>
      <c r="O12679" s="500"/>
      <c r="Q12679" s="498" t="s">
        <v>213</v>
      </c>
      <c r="S12679" s="499"/>
    </row>
    <row r="12680">
      <c r="B12680" s="497"/>
      <c r="H12680" s="500"/>
      <c r="O12680" s="500"/>
      <c r="Q12680" s="498" t="s">
        <v>213</v>
      </c>
      <c r="S12680" s="499"/>
    </row>
    <row r="12681">
      <c r="B12681" s="497"/>
      <c r="H12681" s="500"/>
      <c r="O12681" s="500"/>
      <c r="Q12681" s="498" t="s">
        <v>213</v>
      </c>
      <c r="S12681" s="499"/>
    </row>
    <row r="12682">
      <c r="B12682" s="497"/>
      <c r="H12682" s="500"/>
      <c r="O12682" s="500"/>
      <c r="Q12682" s="498" t="s">
        <v>213</v>
      </c>
      <c r="S12682" s="499"/>
    </row>
    <row r="12683">
      <c r="B12683" s="497"/>
      <c r="H12683" s="500"/>
      <c r="O12683" s="500"/>
      <c r="Q12683" s="498" t="s">
        <v>213</v>
      </c>
      <c r="S12683" s="499"/>
    </row>
    <row r="12684">
      <c r="B12684" s="497"/>
      <c r="H12684" s="500"/>
      <c r="O12684" s="500"/>
      <c r="Q12684" s="498" t="s">
        <v>213</v>
      </c>
      <c r="S12684" s="499"/>
    </row>
    <row r="12685">
      <c r="B12685" s="497"/>
      <c r="H12685" s="500"/>
      <c r="O12685" s="500"/>
      <c r="Q12685" s="498" t="s">
        <v>213</v>
      </c>
      <c r="S12685" s="499"/>
    </row>
    <row r="12686">
      <c r="B12686" s="497"/>
      <c r="H12686" s="500"/>
      <c r="O12686" s="500"/>
      <c r="Q12686" s="498" t="s">
        <v>213</v>
      </c>
      <c r="S12686" s="499"/>
    </row>
    <row r="12687">
      <c r="B12687" s="497"/>
      <c r="H12687" s="500"/>
      <c r="O12687" s="500"/>
      <c r="Q12687" s="498" t="s">
        <v>213</v>
      </c>
      <c r="S12687" s="499"/>
    </row>
    <row r="12688">
      <c r="B12688" s="497"/>
      <c r="H12688" s="500"/>
      <c r="O12688" s="500"/>
      <c r="Q12688" s="498" t="s">
        <v>213</v>
      </c>
      <c r="S12688" s="499"/>
    </row>
    <row r="12689">
      <c r="B12689" s="497"/>
      <c r="H12689" s="500"/>
      <c r="O12689" s="500"/>
      <c r="Q12689" s="498" t="s">
        <v>213</v>
      </c>
      <c r="S12689" s="499"/>
    </row>
    <row r="12690">
      <c r="B12690" s="497"/>
      <c r="H12690" s="500"/>
      <c r="O12690" s="500"/>
      <c r="Q12690" s="498" t="s">
        <v>213</v>
      </c>
      <c r="S12690" s="499"/>
    </row>
    <row r="12691">
      <c r="B12691" s="497"/>
      <c r="H12691" s="500"/>
      <c r="O12691" s="500"/>
      <c r="Q12691" s="498" t="s">
        <v>213</v>
      </c>
      <c r="S12691" s="499"/>
    </row>
    <row r="12692">
      <c r="B12692" s="497"/>
      <c r="H12692" s="500"/>
      <c r="O12692" s="500"/>
      <c r="Q12692" s="498" t="s">
        <v>213</v>
      </c>
      <c r="S12692" s="499"/>
    </row>
    <row r="12693">
      <c r="B12693" s="497"/>
      <c r="H12693" s="500"/>
      <c r="O12693" s="500"/>
      <c r="Q12693" s="498" t="s">
        <v>213</v>
      </c>
      <c r="S12693" s="499"/>
    </row>
    <row r="12694">
      <c r="B12694" s="497"/>
      <c r="H12694" s="500"/>
      <c r="O12694" s="500"/>
      <c r="Q12694" s="498" t="s">
        <v>213</v>
      </c>
      <c r="S12694" s="499"/>
    </row>
    <row r="12695">
      <c r="B12695" s="497"/>
      <c r="H12695" s="500"/>
      <c r="O12695" s="500"/>
      <c r="Q12695" s="498" t="s">
        <v>213</v>
      </c>
      <c r="S12695" s="499"/>
    </row>
    <row r="12696">
      <c r="B12696" s="497"/>
      <c r="H12696" s="500"/>
      <c r="O12696" s="500"/>
      <c r="Q12696" s="498" t="s">
        <v>213</v>
      </c>
      <c r="S12696" s="499"/>
    </row>
    <row r="12697">
      <c r="B12697" s="497"/>
      <c r="H12697" s="500"/>
      <c r="O12697" s="500"/>
      <c r="Q12697" s="498" t="s">
        <v>213</v>
      </c>
      <c r="S12697" s="499"/>
    </row>
    <row r="12698">
      <c r="B12698" s="497"/>
      <c r="H12698" s="500"/>
      <c r="O12698" s="500"/>
      <c r="Q12698" s="498" t="s">
        <v>213</v>
      </c>
      <c r="S12698" s="499"/>
    </row>
    <row r="12699">
      <c r="B12699" s="497"/>
      <c r="H12699" s="500"/>
      <c r="O12699" s="500"/>
      <c r="Q12699" s="498" t="s">
        <v>213</v>
      </c>
      <c r="S12699" s="499"/>
    </row>
    <row r="12700">
      <c r="B12700" s="497"/>
      <c r="H12700" s="500"/>
      <c r="O12700" s="500"/>
      <c r="Q12700" s="498" t="s">
        <v>213</v>
      </c>
      <c r="S12700" s="499"/>
    </row>
    <row r="12701">
      <c r="B12701" s="497"/>
      <c r="H12701" s="500"/>
      <c r="O12701" s="500"/>
      <c r="Q12701" s="498" t="s">
        <v>213</v>
      </c>
      <c r="S12701" s="499"/>
    </row>
    <row r="12702">
      <c r="B12702" s="497"/>
      <c r="H12702" s="500"/>
      <c r="O12702" s="500"/>
      <c r="Q12702" s="498" t="s">
        <v>213</v>
      </c>
      <c r="S12702" s="499"/>
    </row>
    <row r="12703">
      <c r="B12703" s="497"/>
      <c r="H12703" s="500"/>
      <c r="O12703" s="500"/>
      <c r="Q12703" s="498" t="s">
        <v>213</v>
      </c>
      <c r="S12703" s="499"/>
    </row>
    <row r="12704">
      <c r="B12704" s="497"/>
      <c r="H12704" s="500"/>
      <c r="O12704" s="500"/>
      <c r="Q12704" s="498" t="s">
        <v>213</v>
      </c>
      <c r="S12704" s="499"/>
    </row>
    <row r="12705">
      <c r="B12705" s="497"/>
      <c r="H12705" s="500"/>
      <c r="O12705" s="500"/>
      <c r="Q12705" s="498" t="s">
        <v>213</v>
      </c>
      <c r="S12705" s="499"/>
    </row>
    <row r="12706">
      <c r="B12706" s="497"/>
      <c r="H12706" s="500"/>
      <c r="O12706" s="500"/>
      <c r="Q12706" s="498" t="s">
        <v>213</v>
      </c>
      <c r="S12706" s="499"/>
    </row>
    <row r="12707">
      <c r="B12707" s="497"/>
      <c r="H12707" s="500"/>
      <c r="O12707" s="500"/>
      <c r="Q12707" s="498" t="s">
        <v>213</v>
      </c>
      <c r="S12707" s="499"/>
    </row>
    <row r="12708">
      <c r="B12708" s="497"/>
      <c r="H12708" s="500"/>
      <c r="O12708" s="500"/>
      <c r="Q12708" s="498" t="s">
        <v>213</v>
      </c>
      <c r="S12708" s="499"/>
    </row>
    <row r="12709">
      <c r="B12709" s="497"/>
      <c r="H12709" s="500"/>
      <c r="O12709" s="500"/>
      <c r="Q12709" s="498" t="s">
        <v>213</v>
      </c>
      <c r="S12709" s="499"/>
    </row>
    <row r="12710">
      <c r="B12710" s="497"/>
      <c r="H12710" s="500"/>
      <c r="O12710" s="500"/>
      <c r="Q12710" s="498" t="s">
        <v>213</v>
      </c>
      <c r="S12710" s="499"/>
    </row>
    <row r="12711">
      <c r="B12711" s="497"/>
      <c r="H12711" s="500"/>
      <c r="O12711" s="500"/>
      <c r="Q12711" s="498" t="s">
        <v>213</v>
      </c>
      <c r="S12711" s="499"/>
    </row>
    <row r="12712">
      <c r="B12712" s="497"/>
      <c r="H12712" s="500"/>
      <c r="O12712" s="500"/>
      <c r="Q12712" s="498" t="s">
        <v>213</v>
      </c>
      <c r="S12712" s="499"/>
    </row>
    <row r="12713">
      <c r="B12713" s="497"/>
      <c r="H12713" s="500"/>
      <c r="O12713" s="500"/>
      <c r="Q12713" s="498" t="s">
        <v>213</v>
      </c>
      <c r="S12713" s="499"/>
    </row>
    <row r="12714">
      <c r="B12714" s="497"/>
      <c r="H12714" s="500"/>
      <c r="O12714" s="500"/>
      <c r="Q12714" s="498" t="s">
        <v>213</v>
      </c>
      <c r="S12714" s="499"/>
    </row>
    <row r="12715">
      <c r="B12715" s="497"/>
      <c r="H12715" s="500"/>
      <c r="O12715" s="500"/>
      <c r="Q12715" s="498" t="s">
        <v>213</v>
      </c>
      <c r="S12715" s="499"/>
    </row>
    <row r="12716">
      <c r="B12716" s="497"/>
      <c r="H12716" s="500"/>
      <c r="O12716" s="500"/>
      <c r="Q12716" s="498" t="s">
        <v>213</v>
      </c>
      <c r="S12716" s="499"/>
    </row>
    <row r="12717">
      <c r="B12717" s="497"/>
      <c r="H12717" s="500"/>
      <c r="O12717" s="500"/>
      <c r="Q12717" s="498" t="s">
        <v>213</v>
      </c>
      <c r="S12717" s="499"/>
    </row>
    <row r="12718">
      <c r="B12718" s="497"/>
      <c r="H12718" s="500"/>
      <c r="O12718" s="500"/>
      <c r="Q12718" s="498" t="s">
        <v>213</v>
      </c>
      <c r="S12718" s="499"/>
    </row>
    <row r="12719">
      <c r="B12719" s="497"/>
      <c r="H12719" s="500"/>
      <c r="O12719" s="500"/>
      <c r="Q12719" s="498" t="s">
        <v>213</v>
      </c>
      <c r="S12719" s="499"/>
    </row>
    <row r="12720">
      <c r="B12720" s="497"/>
      <c r="H12720" s="500"/>
      <c r="O12720" s="500"/>
      <c r="Q12720" s="498" t="s">
        <v>213</v>
      </c>
      <c r="S12720" s="499"/>
    </row>
    <row r="12721">
      <c r="B12721" s="497"/>
      <c r="H12721" s="500"/>
      <c r="O12721" s="500"/>
      <c r="Q12721" s="498" t="s">
        <v>213</v>
      </c>
      <c r="S12721" s="499"/>
    </row>
    <row r="12722">
      <c r="B12722" s="497"/>
      <c r="H12722" s="500"/>
      <c r="O12722" s="500"/>
      <c r="Q12722" s="498" t="s">
        <v>213</v>
      </c>
      <c r="S12722" s="499"/>
    </row>
    <row r="12723">
      <c r="B12723" s="497"/>
      <c r="H12723" s="500"/>
      <c r="O12723" s="500"/>
      <c r="Q12723" s="498" t="s">
        <v>213</v>
      </c>
      <c r="S12723" s="499"/>
    </row>
    <row r="12724">
      <c r="B12724" s="497"/>
      <c r="H12724" s="500"/>
      <c r="O12724" s="500"/>
      <c r="Q12724" s="498" t="s">
        <v>213</v>
      </c>
      <c r="S12724" s="499"/>
    </row>
    <row r="12725">
      <c r="B12725" s="497"/>
      <c r="H12725" s="500"/>
      <c r="O12725" s="500"/>
      <c r="Q12725" s="498" t="s">
        <v>213</v>
      </c>
      <c r="S12725" s="499"/>
    </row>
    <row r="12726">
      <c r="B12726" s="497"/>
      <c r="H12726" s="500"/>
      <c r="O12726" s="500"/>
      <c r="Q12726" s="498" t="s">
        <v>213</v>
      </c>
      <c r="S12726" s="499"/>
    </row>
    <row r="12727">
      <c r="B12727" s="497"/>
      <c r="H12727" s="500"/>
      <c r="O12727" s="500"/>
      <c r="Q12727" s="498" t="s">
        <v>213</v>
      </c>
      <c r="S12727" s="499"/>
    </row>
    <row r="12728">
      <c r="B12728" s="497"/>
      <c r="H12728" s="500"/>
      <c r="O12728" s="500"/>
      <c r="Q12728" s="498" t="s">
        <v>213</v>
      </c>
      <c r="S12728" s="499"/>
    </row>
    <row r="12729">
      <c r="B12729" s="497"/>
      <c r="H12729" s="500"/>
      <c r="O12729" s="500"/>
      <c r="Q12729" s="498" t="s">
        <v>213</v>
      </c>
      <c r="S12729" s="499"/>
    </row>
    <row r="12730">
      <c r="B12730" s="497"/>
      <c r="H12730" s="500"/>
      <c r="O12730" s="500"/>
      <c r="Q12730" s="498" t="s">
        <v>213</v>
      </c>
      <c r="S12730" s="499"/>
    </row>
    <row r="12731">
      <c r="B12731" s="497"/>
      <c r="H12731" s="500"/>
      <c r="O12731" s="500"/>
      <c r="Q12731" s="498" t="s">
        <v>213</v>
      </c>
      <c r="S12731" s="499"/>
    </row>
    <row r="12732">
      <c r="B12732" s="497"/>
      <c r="H12732" s="500"/>
      <c r="O12732" s="500"/>
      <c r="Q12732" s="498" t="s">
        <v>213</v>
      </c>
      <c r="S12732" s="499"/>
    </row>
    <row r="12733">
      <c r="B12733" s="497"/>
      <c r="H12733" s="500"/>
      <c r="O12733" s="500"/>
      <c r="Q12733" s="498" t="s">
        <v>213</v>
      </c>
      <c r="S12733" s="499"/>
    </row>
    <row r="12734">
      <c r="B12734" s="497"/>
      <c r="H12734" s="500"/>
      <c r="O12734" s="500"/>
      <c r="Q12734" s="498" t="s">
        <v>213</v>
      </c>
      <c r="S12734" s="499"/>
    </row>
    <row r="12735">
      <c r="B12735" s="497"/>
      <c r="H12735" s="500"/>
      <c r="O12735" s="500"/>
      <c r="Q12735" s="498" t="s">
        <v>213</v>
      </c>
      <c r="S12735" s="499"/>
    </row>
    <row r="12736">
      <c r="B12736" s="497"/>
      <c r="H12736" s="500"/>
      <c r="O12736" s="500"/>
      <c r="Q12736" s="498" t="s">
        <v>213</v>
      </c>
      <c r="S12736" s="499"/>
    </row>
    <row r="12737">
      <c r="B12737" s="497"/>
      <c r="H12737" s="500"/>
      <c r="O12737" s="500"/>
      <c r="Q12737" s="498" t="s">
        <v>213</v>
      </c>
      <c r="S12737" s="499"/>
    </row>
    <row r="12738">
      <c r="B12738" s="497"/>
      <c r="H12738" s="500"/>
      <c r="O12738" s="500"/>
      <c r="Q12738" s="498" t="s">
        <v>213</v>
      </c>
      <c r="S12738" s="499"/>
    </row>
    <row r="12739">
      <c r="B12739" s="497"/>
      <c r="H12739" s="500"/>
      <c r="O12739" s="500"/>
      <c r="Q12739" s="498" t="s">
        <v>213</v>
      </c>
      <c r="S12739" s="499"/>
    </row>
    <row r="12740">
      <c r="B12740" s="497"/>
      <c r="H12740" s="500"/>
      <c r="O12740" s="500"/>
      <c r="Q12740" s="498" t="s">
        <v>213</v>
      </c>
      <c r="S12740" s="499"/>
    </row>
    <row r="12741">
      <c r="B12741" s="497"/>
      <c r="H12741" s="500"/>
      <c r="O12741" s="500"/>
      <c r="Q12741" s="498" t="s">
        <v>213</v>
      </c>
      <c r="S12741" s="499"/>
    </row>
    <row r="12742">
      <c r="B12742" s="497"/>
      <c r="H12742" s="500"/>
      <c r="O12742" s="500"/>
      <c r="Q12742" s="498" t="s">
        <v>213</v>
      </c>
      <c r="S12742" s="499"/>
    </row>
    <row r="12743">
      <c r="B12743" s="497"/>
      <c r="H12743" s="500"/>
      <c r="O12743" s="500"/>
      <c r="Q12743" s="498" t="s">
        <v>213</v>
      </c>
      <c r="S12743" s="499"/>
    </row>
    <row r="12744">
      <c r="B12744" s="497"/>
      <c r="H12744" s="500"/>
      <c r="O12744" s="500"/>
      <c r="Q12744" s="498" t="s">
        <v>213</v>
      </c>
      <c r="S12744" s="499"/>
    </row>
    <row r="12745">
      <c r="B12745" s="497"/>
      <c r="H12745" s="500"/>
      <c r="O12745" s="500"/>
      <c r="Q12745" s="498" t="s">
        <v>213</v>
      </c>
      <c r="S12745" s="499"/>
    </row>
    <row r="12746">
      <c r="B12746" s="497"/>
      <c r="H12746" s="500"/>
      <c r="O12746" s="500"/>
      <c r="Q12746" s="498" t="s">
        <v>213</v>
      </c>
      <c r="S12746" s="499"/>
    </row>
    <row r="12747">
      <c r="B12747" s="497"/>
      <c r="H12747" s="500"/>
      <c r="O12747" s="500"/>
      <c r="Q12747" s="498" t="s">
        <v>213</v>
      </c>
      <c r="S12747" s="499"/>
    </row>
    <row r="12748">
      <c r="B12748" s="497"/>
      <c r="H12748" s="500"/>
      <c r="O12748" s="500"/>
      <c r="Q12748" s="498" t="s">
        <v>213</v>
      </c>
      <c r="S12748" s="499"/>
    </row>
    <row r="12749">
      <c r="B12749" s="497"/>
      <c r="H12749" s="500"/>
      <c r="O12749" s="500"/>
      <c r="Q12749" s="498" t="s">
        <v>213</v>
      </c>
      <c r="S12749" s="499"/>
    </row>
    <row r="12750">
      <c r="B12750" s="497"/>
      <c r="H12750" s="500"/>
      <c r="O12750" s="500"/>
      <c r="Q12750" s="498" t="s">
        <v>213</v>
      </c>
      <c r="S12750" s="499"/>
    </row>
    <row r="12751">
      <c r="B12751" s="497"/>
      <c r="H12751" s="500"/>
      <c r="O12751" s="500"/>
      <c r="Q12751" s="498" t="s">
        <v>213</v>
      </c>
      <c r="S12751" s="499"/>
    </row>
    <row r="12752">
      <c r="B12752" s="497"/>
      <c r="H12752" s="500"/>
      <c r="O12752" s="500"/>
      <c r="Q12752" s="498" t="s">
        <v>213</v>
      </c>
      <c r="S12752" s="499"/>
    </row>
    <row r="12753">
      <c r="B12753" s="497"/>
      <c r="H12753" s="500"/>
      <c r="O12753" s="500"/>
      <c r="Q12753" s="498" t="s">
        <v>213</v>
      </c>
      <c r="S12753" s="499"/>
    </row>
    <row r="12754">
      <c r="B12754" s="497"/>
      <c r="H12754" s="500"/>
      <c r="O12754" s="500"/>
      <c r="Q12754" s="498" t="s">
        <v>213</v>
      </c>
      <c r="S12754" s="499"/>
    </row>
    <row r="12755">
      <c r="B12755" s="497"/>
      <c r="H12755" s="500"/>
      <c r="O12755" s="500"/>
      <c r="Q12755" s="498" t="s">
        <v>213</v>
      </c>
      <c r="S12755" s="499"/>
    </row>
    <row r="12756">
      <c r="B12756" s="497"/>
      <c r="H12756" s="500"/>
      <c r="O12756" s="500"/>
      <c r="Q12756" s="498" t="s">
        <v>213</v>
      </c>
      <c r="S12756" s="499"/>
    </row>
    <row r="12757">
      <c r="B12757" s="497"/>
      <c r="H12757" s="500"/>
      <c r="O12757" s="500"/>
      <c r="Q12757" s="498" t="s">
        <v>213</v>
      </c>
      <c r="S12757" s="499"/>
    </row>
    <row r="12758">
      <c r="B12758" s="497"/>
      <c r="H12758" s="500"/>
      <c r="O12758" s="500"/>
      <c r="Q12758" s="498" t="s">
        <v>213</v>
      </c>
      <c r="S12758" s="499"/>
    </row>
    <row r="12759">
      <c r="B12759" s="497"/>
      <c r="H12759" s="500"/>
      <c r="O12759" s="500"/>
      <c r="Q12759" s="498" t="s">
        <v>213</v>
      </c>
      <c r="S12759" s="499"/>
    </row>
    <row r="12760">
      <c r="B12760" s="497"/>
      <c r="H12760" s="500"/>
      <c r="O12760" s="500"/>
      <c r="Q12760" s="498" t="s">
        <v>213</v>
      </c>
      <c r="S12760" s="499"/>
    </row>
    <row r="12761">
      <c r="B12761" s="497"/>
      <c r="H12761" s="500"/>
      <c r="O12761" s="500"/>
      <c r="Q12761" s="498" t="s">
        <v>213</v>
      </c>
      <c r="S12761" s="499"/>
    </row>
    <row r="12762">
      <c r="B12762" s="497"/>
      <c r="H12762" s="500"/>
      <c r="O12762" s="500"/>
      <c r="Q12762" s="498" t="s">
        <v>213</v>
      </c>
      <c r="S12762" s="499"/>
    </row>
    <row r="12763">
      <c r="B12763" s="497"/>
      <c r="H12763" s="500"/>
      <c r="O12763" s="500"/>
      <c r="Q12763" s="498" t="s">
        <v>213</v>
      </c>
      <c r="S12763" s="499"/>
    </row>
    <row r="12764">
      <c r="B12764" s="497"/>
      <c r="H12764" s="500"/>
      <c r="O12764" s="500"/>
      <c r="Q12764" s="498" t="s">
        <v>213</v>
      </c>
      <c r="S12764" s="499"/>
    </row>
    <row r="12765">
      <c r="B12765" s="497"/>
      <c r="H12765" s="500"/>
      <c r="O12765" s="500"/>
      <c r="Q12765" s="498" t="s">
        <v>213</v>
      </c>
      <c r="S12765" s="499"/>
    </row>
    <row r="12766">
      <c r="B12766" s="497"/>
      <c r="H12766" s="500"/>
      <c r="O12766" s="500"/>
      <c r="Q12766" s="498" t="s">
        <v>213</v>
      </c>
      <c r="S12766" s="499"/>
    </row>
    <row r="12767">
      <c r="B12767" s="497"/>
      <c r="H12767" s="500"/>
      <c r="O12767" s="500"/>
      <c r="Q12767" s="498" t="s">
        <v>213</v>
      </c>
      <c r="S12767" s="499"/>
    </row>
    <row r="12768">
      <c r="B12768" s="497"/>
      <c r="H12768" s="500"/>
      <c r="O12768" s="500"/>
      <c r="Q12768" s="498" t="s">
        <v>213</v>
      </c>
      <c r="S12768" s="499"/>
    </row>
    <row r="12769">
      <c r="B12769" s="497"/>
      <c r="H12769" s="500"/>
      <c r="O12769" s="500"/>
      <c r="Q12769" s="498" t="s">
        <v>213</v>
      </c>
      <c r="S12769" s="499"/>
    </row>
    <row r="12770">
      <c r="B12770" s="497"/>
      <c r="H12770" s="500"/>
      <c r="O12770" s="500"/>
      <c r="Q12770" s="498" t="s">
        <v>213</v>
      </c>
      <c r="S12770" s="499"/>
    </row>
    <row r="12771">
      <c r="B12771" s="497"/>
      <c r="H12771" s="500"/>
      <c r="O12771" s="500"/>
      <c r="Q12771" s="498" t="s">
        <v>213</v>
      </c>
      <c r="S12771" s="499"/>
    </row>
    <row r="12772">
      <c r="B12772" s="497"/>
      <c r="H12772" s="500"/>
      <c r="O12772" s="500"/>
      <c r="Q12772" s="498" t="s">
        <v>213</v>
      </c>
      <c r="S12772" s="499"/>
    </row>
    <row r="12773">
      <c r="B12773" s="497"/>
      <c r="H12773" s="500"/>
      <c r="O12773" s="500"/>
      <c r="Q12773" s="498" t="s">
        <v>213</v>
      </c>
      <c r="S12773" s="499"/>
    </row>
    <row r="12774">
      <c r="B12774" s="497"/>
      <c r="H12774" s="500"/>
      <c r="O12774" s="500"/>
      <c r="Q12774" s="498" t="s">
        <v>213</v>
      </c>
      <c r="S12774" s="499"/>
    </row>
    <row r="12775">
      <c r="B12775" s="497"/>
      <c r="H12775" s="500"/>
      <c r="O12775" s="500"/>
      <c r="Q12775" s="498" t="s">
        <v>213</v>
      </c>
      <c r="S12775" s="499"/>
    </row>
    <row r="12776">
      <c r="B12776" s="497"/>
      <c r="H12776" s="500"/>
      <c r="O12776" s="500"/>
      <c r="Q12776" s="498" t="s">
        <v>213</v>
      </c>
      <c r="S12776" s="499"/>
    </row>
    <row r="12777">
      <c r="B12777" s="497"/>
      <c r="H12777" s="500"/>
      <c r="O12777" s="500"/>
      <c r="Q12777" s="498" t="s">
        <v>213</v>
      </c>
      <c r="S12777" s="499"/>
    </row>
    <row r="12778">
      <c r="B12778" s="497"/>
      <c r="H12778" s="500"/>
      <c r="O12778" s="500"/>
      <c r="Q12778" s="498" t="s">
        <v>213</v>
      </c>
      <c r="S12778" s="499"/>
    </row>
    <row r="12779">
      <c r="B12779" s="497"/>
      <c r="H12779" s="500"/>
      <c r="O12779" s="500"/>
      <c r="Q12779" s="498" t="s">
        <v>213</v>
      </c>
      <c r="S12779" s="499"/>
    </row>
    <row r="12780">
      <c r="B12780" s="497"/>
      <c r="H12780" s="500"/>
      <c r="O12780" s="500"/>
      <c r="Q12780" s="498" t="s">
        <v>213</v>
      </c>
      <c r="S12780" s="499"/>
    </row>
    <row r="12781">
      <c r="B12781" s="497"/>
      <c r="H12781" s="500"/>
      <c r="O12781" s="500"/>
      <c r="Q12781" s="498" t="s">
        <v>213</v>
      </c>
      <c r="S12781" s="499"/>
    </row>
    <row r="12782">
      <c r="B12782" s="497"/>
      <c r="H12782" s="500"/>
      <c r="O12782" s="500"/>
      <c r="Q12782" s="498" t="s">
        <v>213</v>
      </c>
      <c r="S12782" s="499"/>
    </row>
    <row r="12783">
      <c r="B12783" s="497"/>
      <c r="H12783" s="500"/>
      <c r="O12783" s="500"/>
      <c r="Q12783" s="498" t="s">
        <v>213</v>
      </c>
      <c r="S12783" s="499"/>
    </row>
    <row r="12784">
      <c r="B12784" s="497"/>
      <c r="H12784" s="500"/>
      <c r="O12784" s="500"/>
      <c r="Q12784" s="498" t="s">
        <v>213</v>
      </c>
      <c r="S12784" s="499"/>
    </row>
    <row r="12785">
      <c r="B12785" s="497"/>
      <c r="H12785" s="500"/>
      <c r="O12785" s="500"/>
      <c r="Q12785" s="498" t="s">
        <v>213</v>
      </c>
      <c r="S12785" s="499"/>
    </row>
    <row r="12786">
      <c r="B12786" s="497"/>
      <c r="H12786" s="500"/>
      <c r="O12786" s="500"/>
      <c r="Q12786" s="498" t="s">
        <v>213</v>
      </c>
      <c r="S12786" s="499"/>
    </row>
    <row r="12787">
      <c r="B12787" s="497"/>
      <c r="H12787" s="500"/>
      <c r="O12787" s="500"/>
      <c r="Q12787" s="498" t="s">
        <v>213</v>
      </c>
      <c r="S12787" s="499"/>
    </row>
    <row r="12788">
      <c r="B12788" s="497"/>
      <c r="H12788" s="500"/>
      <c r="O12788" s="500"/>
      <c r="Q12788" s="498" t="s">
        <v>213</v>
      </c>
      <c r="S12788" s="499"/>
    </row>
    <row r="12789">
      <c r="B12789" s="497"/>
      <c r="H12789" s="500"/>
      <c r="O12789" s="500"/>
      <c r="Q12789" s="498" t="s">
        <v>213</v>
      </c>
      <c r="S12789" s="499"/>
    </row>
    <row r="12790">
      <c r="B12790" s="497"/>
      <c r="H12790" s="500"/>
      <c r="O12790" s="500"/>
      <c r="Q12790" s="498" t="s">
        <v>213</v>
      </c>
      <c r="S12790" s="499"/>
    </row>
    <row r="12791">
      <c r="B12791" s="497"/>
      <c r="H12791" s="500"/>
      <c r="O12791" s="500"/>
      <c r="Q12791" s="498" t="s">
        <v>213</v>
      </c>
      <c r="S12791" s="499"/>
    </row>
    <row r="12792">
      <c r="B12792" s="497"/>
      <c r="H12792" s="500"/>
      <c r="O12792" s="500"/>
      <c r="Q12792" s="498" t="s">
        <v>213</v>
      </c>
      <c r="S12792" s="499"/>
    </row>
    <row r="12793">
      <c r="B12793" s="497"/>
      <c r="H12793" s="500"/>
      <c r="O12793" s="500"/>
      <c r="Q12793" s="498" t="s">
        <v>213</v>
      </c>
      <c r="S12793" s="499"/>
    </row>
    <row r="12794">
      <c r="B12794" s="497"/>
      <c r="H12794" s="500"/>
      <c r="O12794" s="500"/>
      <c r="Q12794" s="498" t="s">
        <v>213</v>
      </c>
      <c r="S12794" s="499"/>
    </row>
    <row r="12795">
      <c r="B12795" s="497"/>
      <c r="H12795" s="500"/>
      <c r="O12795" s="500"/>
      <c r="Q12795" s="498" t="s">
        <v>213</v>
      </c>
      <c r="S12795" s="499"/>
    </row>
    <row r="12796">
      <c r="B12796" s="497"/>
      <c r="H12796" s="500"/>
      <c r="O12796" s="500"/>
      <c r="Q12796" s="498" t="s">
        <v>213</v>
      </c>
      <c r="S12796" s="499"/>
    </row>
    <row r="12797">
      <c r="B12797" s="497"/>
      <c r="H12797" s="500"/>
      <c r="O12797" s="500"/>
      <c r="Q12797" s="498" t="s">
        <v>213</v>
      </c>
      <c r="S12797" s="499"/>
    </row>
    <row r="12798">
      <c r="B12798" s="497"/>
      <c r="H12798" s="500"/>
      <c r="O12798" s="500"/>
      <c r="Q12798" s="498" t="s">
        <v>213</v>
      </c>
      <c r="S12798" s="499"/>
    </row>
    <row r="12799">
      <c r="B12799" s="497"/>
      <c r="H12799" s="500"/>
      <c r="O12799" s="500"/>
      <c r="Q12799" s="498" t="s">
        <v>213</v>
      </c>
      <c r="S12799" s="499"/>
    </row>
    <row r="12800">
      <c r="B12800" s="497"/>
      <c r="H12800" s="500"/>
      <c r="O12800" s="500"/>
      <c r="Q12800" s="498" t="s">
        <v>213</v>
      </c>
      <c r="S12800" s="499"/>
    </row>
    <row r="12801">
      <c r="B12801" s="497"/>
      <c r="H12801" s="500"/>
      <c r="O12801" s="500"/>
      <c r="Q12801" s="498" t="s">
        <v>213</v>
      </c>
      <c r="S12801" s="499"/>
    </row>
    <row r="12802">
      <c r="B12802" s="497"/>
      <c r="H12802" s="500"/>
      <c r="O12802" s="500"/>
      <c r="Q12802" s="498" t="s">
        <v>213</v>
      </c>
      <c r="S12802" s="499"/>
    </row>
    <row r="12803">
      <c r="B12803" s="497"/>
      <c r="H12803" s="500"/>
      <c r="O12803" s="500"/>
      <c r="Q12803" s="498" t="s">
        <v>213</v>
      </c>
      <c r="S12803" s="499"/>
    </row>
    <row r="12804">
      <c r="B12804" s="497"/>
      <c r="H12804" s="500"/>
      <c r="O12804" s="500"/>
      <c r="Q12804" s="498" t="s">
        <v>213</v>
      </c>
      <c r="S12804" s="499"/>
    </row>
    <row r="12805">
      <c r="B12805" s="497"/>
      <c r="H12805" s="500"/>
      <c r="O12805" s="500"/>
      <c r="Q12805" s="498" t="s">
        <v>213</v>
      </c>
      <c r="S12805" s="499"/>
    </row>
    <row r="12806">
      <c r="B12806" s="497"/>
      <c r="H12806" s="500"/>
      <c r="O12806" s="500"/>
      <c r="Q12806" s="498" t="s">
        <v>213</v>
      </c>
      <c r="S12806" s="499"/>
    </row>
    <row r="12807">
      <c r="B12807" s="497"/>
      <c r="H12807" s="500"/>
      <c r="O12807" s="500"/>
      <c r="Q12807" s="498" t="s">
        <v>213</v>
      </c>
      <c r="S12807" s="499"/>
    </row>
    <row r="12808">
      <c r="B12808" s="497"/>
      <c r="H12808" s="500"/>
      <c r="O12808" s="500"/>
      <c r="Q12808" s="498" t="s">
        <v>213</v>
      </c>
      <c r="S12808" s="499"/>
    </row>
    <row r="12809">
      <c r="B12809" s="497"/>
      <c r="H12809" s="500"/>
      <c r="O12809" s="500"/>
      <c r="Q12809" s="498" t="s">
        <v>213</v>
      </c>
      <c r="S12809" s="499"/>
    </row>
    <row r="12810">
      <c r="B12810" s="497"/>
      <c r="H12810" s="500"/>
      <c r="O12810" s="500"/>
      <c r="Q12810" s="498" t="s">
        <v>213</v>
      </c>
      <c r="S12810" s="499"/>
    </row>
    <row r="12811">
      <c r="B12811" s="497"/>
      <c r="H12811" s="500"/>
      <c r="O12811" s="500"/>
      <c r="Q12811" s="498" t="s">
        <v>213</v>
      </c>
      <c r="S12811" s="499"/>
    </row>
    <row r="12812">
      <c r="B12812" s="497"/>
      <c r="H12812" s="500"/>
      <c r="O12812" s="500"/>
      <c r="Q12812" s="498" t="s">
        <v>213</v>
      </c>
      <c r="S12812" s="499"/>
    </row>
    <row r="12813">
      <c r="B12813" s="497"/>
      <c r="H12813" s="500"/>
      <c r="O12813" s="500"/>
      <c r="Q12813" s="498" t="s">
        <v>213</v>
      </c>
      <c r="S12813" s="499"/>
    </row>
    <row r="12814">
      <c r="B12814" s="497"/>
      <c r="H12814" s="500"/>
      <c r="O12814" s="500"/>
      <c r="Q12814" s="498" t="s">
        <v>213</v>
      </c>
      <c r="S12814" s="499"/>
    </row>
    <row r="12815">
      <c r="B12815" s="497"/>
      <c r="H12815" s="500"/>
      <c r="O12815" s="500"/>
      <c r="Q12815" s="498" t="s">
        <v>213</v>
      </c>
      <c r="S12815" s="499"/>
    </row>
    <row r="12816">
      <c r="B12816" s="497"/>
      <c r="H12816" s="500"/>
      <c r="O12816" s="500"/>
      <c r="Q12816" s="498" t="s">
        <v>213</v>
      </c>
      <c r="S12816" s="499"/>
    </row>
    <row r="12817">
      <c r="B12817" s="497"/>
      <c r="H12817" s="500"/>
      <c r="O12817" s="500"/>
      <c r="Q12817" s="498" t="s">
        <v>213</v>
      </c>
      <c r="S12817" s="499"/>
    </row>
    <row r="12818">
      <c r="B12818" s="497"/>
      <c r="H12818" s="500"/>
      <c r="O12818" s="500"/>
      <c r="Q12818" s="498" t="s">
        <v>213</v>
      </c>
      <c r="S12818" s="499"/>
    </row>
    <row r="12819">
      <c r="B12819" s="497"/>
      <c r="H12819" s="500"/>
      <c r="O12819" s="500"/>
      <c r="Q12819" s="498" t="s">
        <v>213</v>
      </c>
      <c r="S12819" s="499"/>
    </row>
    <row r="12820">
      <c r="B12820" s="497"/>
      <c r="H12820" s="500"/>
      <c r="O12820" s="500"/>
      <c r="Q12820" s="498" t="s">
        <v>213</v>
      </c>
      <c r="S12820" s="499"/>
    </row>
    <row r="12821">
      <c r="B12821" s="497"/>
      <c r="H12821" s="500"/>
      <c r="O12821" s="500"/>
      <c r="Q12821" s="498" t="s">
        <v>213</v>
      </c>
      <c r="S12821" s="499"/>
    </row>
    <row r="12822">
      <c r="B12822" s="497"/>
      <c r="H12822" s="500"/>
      <c r="O12822" s="500"/>
      <c r="Q12822" s="498" t="s">
        <v>213</v>
      </c>
      <c r="S12822" s="499"/>
    </row>
    <row r="12823">
      <c r="B12823" s="497"/>
      <c r="H12823" s="500"/>
      <c r="O12823" s="500"/>
      <c r="Q12823" s="498" t="s">
        <v>213</v>
      </c>
      <c r="S12823" s="499"/>
    </row>
    <row r="12824">
      <c r="B12824" s="497"/>
      <c r="H12824" s="500"/>
      <c r="O12824" s="500"/>
      <c r="Q12824" s="498" t="s">
        <v>213</v>
      </c>
      <c r="S12824" s="499"/>
    </row>
    <row r="12825">
      <c r="B12825" s="497"/>
      <c r="H12825" s="500"/>
      <c r="O12825" s="500"/>
      <c r="Q12825" s="498" t="s">
        <v>213</v>
      </c>
      <c r="S12825" s="499"/>
    </row>
    <row r="12826">
      <c r="B12826" s="497"/>
      <c r="H12826" s="500"/>
      <c r="O12826" s="500"/>
      <c r="Q12826" s="498" t="s">
        <v>213</v>
      </c>
      <c r="S12826" s="499"/>
    </row>
    <row r="12827">
      <c r="B12827" s="497"/>
      <c r="H12827" s="500"/>
      <c r="O12827" s="500"/>
      <c r="Q12827" s="498" t="s">
        <v>213</v>
      </c>
      <c r="S12827" s="499"/>
    </row>
    <row r="12828">
      <c r="B12828" s="497"/>
      <c r="H12828" s="500"/>
      <c r="O12828" s="500"/>
      <c r="Q12828" s="498" t="s">
        <v>213</v>
      </c>
      <c r="S12828" s="499"/>
    </row>
    <row r="12829">
      <c r="B12829" s="497"/>
      <c r="H12829" s="500"/>
      <c r="O12829" s="500"/>
      <c r="Q12829" s="498" t="s">
        <v>213</v>
      </c>
      <c r="S12829" s="499"/>
    </row>
    <row r="12830">
      <c r="B12830" s="497"/>
      <c r="H12830" s="500"/>
      <c r="O12830" s="500"/>
      <c r="Q12830" s="498" t="s">
        <v>213</v>
      </c>
      <c r="S12830" s="499"/>
    </row>
    <row r="12831">
      <c r="B12831" s="497"/>
      <c r="H12831" s="500"/>
      <c r="O12831" s="500"/>
      <c r="Q12831" s="498" t="s">
        <v>213</v>
      </c>
      <c r="S12831" s="499"/>
    </row>
    <row r="12832">
      <c r="B12832" s="497"/>
      <c r="H12832" s="500"/>
      <c r="O12832" s="500"/>
      <c r="Q12832" s="498" t="s">
        <v>213</v>
      </c>
      <c r="S12832" s="499"/>
    </row>
    <row r="12833">
      <c r="B12833" s="497"/>
      <c r="H12833" s="500"/>
      <c r="O12833" s="500"/>
      <c r="Q12833" s="498" t="s">
        <v>213</v>
      </c>
      <c r="S12833" s="499"/>
    </row>
    <row r="12834">
      <c r="B12834" s="497"/>
      <c r="H12834" s="500"/>
      <c r="O12834" s="500"/>
      <c r="Q12834" s="498" t="s">
        <v>213</v>
      </c>
      <c r="S12834" s="499"/>
    </row>
    <row r="12835">
      <c r="B12835" s="497"/>
      <c r="H12835" s="500"/>
      <c r="O12835" s="500"/>
      <c r="Q12835" s="498" t="s">
        <v>213</v>
      </c>
      <c r="S12835" s="499"/>
    </row>
    <row r="12836">
      <c r="B12836" s="497"/>
      <c r="H12836" s="500"/>
      <c r="O12836" s="500"/>
      <c r="Q12836" s="498" t="s">
        <v>213</v>
      </c>
      <c r="S12836" s="499"/>
    </row>
    <row r="12837">
      <c r="B12837" s="497"/>
      <c r="H12837" s="500"/>
      <c r="O12837" s="500"/>
      <c r="Q12837" s="498" t="s">
        <v>213</v>
      </c>
      <c r="S12837" s="499"/>
    </row>
    <row r="12838">
      <c r="B12838" s="497"/>
      <c r="H12838" s="500"/>
      <c r="O12838" s="500"/>
      <c r="Q12838" s="498" t="s">
        <v>213</v>
      </c>
      <c r="S12838" s="499"/>
    </row>
    <row r="12839">
      <c r="B12839" s="497"/>
      <c r="H12839" s="500"/>
      <c r="O12839" s="500"/>
      <c r="Q12839" s="498" t="s">
        <v>213</v>
      </c>
      <c r="S12839" s="499"/>
    </row>
    <row r="12840">
      <c r="B12840" s="497"/>
      <c r="H12840" s="500"/>
      <c r="O12840" s="500"/>
      <c r="Q12840" s="498" t="s">
        <v>213</v>
      </c>
      <c r="S12840" s="499"/>
    </row>
    <row r="12841">
      <c r="B12841" s="497"/>
      <c r="H12841" s="500"/>
      <c r="O12841" s="500"/>
      <c r="Q12841" s="498" t="s">
        <v>213</v>
      </c>
      <c r="S12841" s="499"/>
    </row>
    <row r="12842">
      <c r="B12842" s="497"/>
      <c r="H12842" s="500"/>
      <c r="O12842" s="500"/>
      <c r="Q12842" s="498" t="s">
        <v>213</v>
      </c>
      <c r="S12842" s="499"/>
    </row>
    <row r="12843">
      <c r="B12843" s="497"/>
      <c r="H12843" s="500"/>
      <c r="O12843" s="500"/>
      <c r="Q12843" s="498" t="s">
        <v>213</v>
      </c>
      <c r="S12843" s="499"/>
    </row>
    <row r="12844">
      <c r="B12844" s="497"/>
      <c r="H12844" s="500"/>
      <c r="O12844" s="500"/>
      <c r="Q12844" s="498" t="s">
        <v>213</v>
      </c>
      <c r="S12844" s="499"/>
    </row>
    <row r="12845">
      <c r="B12845" s="497"/>
      <c r="H12845" s="500"/>
      <c r="O12845" s="500"/>
      <c r="Q12845" s="498" t="s">
        <v>213</v>
      </c>
      <c r="S12845" s="499"/>
    </row>
    <row r="12846">
      <c r="B12846" s="497"/>
      <c r="H12846" s="500"/>
      <c r="O12846" s="500"/>
      <c r="Q12846" s="498" t="s">
        <v>213</v>
      </c>
      <c r="S12846" s="499"/>
    </row>
    <row r="12847">
      <c r="B12847" s="497"/>
      <c r="H12847" s="500"/>
      <c r="O12847" s="500"/>
      <c r="Q12847" s="498" t="s">
        <v>213</v>
      </c>
      <c r="S12847" s="499"/>
    </row>
    <row r="12848">
      <c r="B12848" s="497"/>
      <c r="H12848" s="500"/>
      <c r="O12848" s="500"/>
      <c r="Q12848" s="498" t="s">
        <v>213</v>
      </c>
      <c r="S12848" s="499"/>
    </row>
    <row r="12849">
      <c r="B12849" s="497"/>
      <c r="H12849" s="500"/>
      <c r="O12849" s="500"/>
      <c r="Q12849" s="498" t="s">
        <v>213</v>
      </c>
      <c r="S12849" s="499"/>
    </row>
    <row r="12850">
      <c r="B12850" s="497"/>
      <c r="H12850" s="500"/>
      <c r="O12850" s="500"/>
      <c r="Q12850" s="498" t="s">
        <v>213</v>
      </c>
      <c r="S12850" s="499"/>
    </row>
    <row r="12851">
      <c r="B12851" s="497"/>
      <c r="H12851" s="500"/>
      <c r="O12851" s="500"/>
      <c r="Q12851" s="498" t="s">
        <v>213</v>
      </c>
      <c r="S12851" s="499"/>
    </row>
    <row r="12852">
      <c r="B12852" s="497"/>
      <c r="H12852" s="500"/>
      <c r="O12852" s="500"/>
      <c r="Q12852" s="498" t="s">
        <v>213</v>
      </c>
      <c r="S12852" s="499"/>
    </row>
    <row r="12853">
      <c r="B12853" s="497"/>
      <c r="H12853" s="500"/>
      <c r="O12853" s="500"/>
      <c r="Q12853" s="498" t="s">
        <v>213</v>
      </c>
      <c r="S12853" s="499"/>
    </row>
    <row r="12854">
      <c r="B12854" s="497"/>
      <c r="H12854" s="500"/>
      <c r="O12854" s="500"/>
      <c r="Q12854" s="498" t="s">
        <v>213</v>
      </c>
      <c r="S12854" s="499"/>
    </row>
    <row r="12855">
      <c r="B12855" s="497"/>
      <c r="H12855" s="500"/>
      <c r="O12855" s="500"/>
      <c r="Q12855" s="498" t="s">
        <v>213</v>
      </c>
      <c r="S12855" s="499"/>
    </row>
    <row r="12856">
      <c r="B12856" s="497"/>
      <c r="H12856" s="500"/>
      <c r="O12856" s="500"/>
      <c r="Q12856" s="498" t="s">
        <v>213</v>
      </c>
      <c r="S12856" s="499"/>
    </row>
    <row r="12857">
      <c r="B12857" s="497"/>
      <c r="H12857" s="500"/>
      <c r="O12857" s="500"/>
      <c r="Q12857" s="498" t="s">
        <v>213</v>
      </c>
      <c r="S12857" s="499"/>
    </row>
    <row r="12858">
      <c r="B12858" s="497"/>
      <c r="H12858" s="500"/>
      <c r="O12858" s="500"/>
      <c r="Q12858" s="498" t="s">
        <v>213</v>
      </c>
      <c r="S12858" s="499"/>
    </row>
    <row r="12859">
      <c r="B12859" s="497"/>
      <c r="H12859" s="500"/>
      <c r="O12859" s="500"/>
      <c r="Q12859" s="498" t="s">
        <v>213</v>
      </c>
      <c r="S12859" s="499"/>
    </row>
    <row r="12860">
      <c r="B12860" s="497"/>
      <c r="H12860" s="500"/>
      <c r="O12860" s="500"/>
      <c r="Q12860" s="498" t="s">
        <v>213</v>
      </c>
      <c r="S12860" s="499"/>
    </row>
    <row r="12861">
      <c r="B12861" s="497"/>
      <c r="H12861" s="500"/>
      <c r="O12861" s="500"/>
      <c r="Q12861" s="498" t="s">
        <v>213</v>
      </c>
      <c r="S12861" s="499"/>
    </row>
    <row r="12862">
      <c r="B12862" s="497"/>
      <c r="H12862" s="500"/>
      <c r="O12862" s="500"/>
      <c r="Q12862" s="498" t="s">
        <v>213</v>
      </c>
      <c r="S12862" s="499"/>
    </row>
    <row r="12863">
      <c r="B12863" s="497"/>
      <c r="H12863" s="500"/>
      <c r="O12863" s="500"/>
      <c r="Q12863" s="498" t="s">
        <v>213</v>
      </c>
      <c r="S12863" s="499"/>
    </row>
    <row r="12864">
      <c r="B12864" s="497"/>
      <c r="H12864" s="500"/>
      <c r="O12864" s="500"/>
      <c r="Q12864" s="498" t="s">
        <v>213</v>
      </c>
      <c r="S12864" s="499"/>
    </row>
    <row r="12865">
      <c r="B12865" s="497"/>
      <c r="H12865" s="500"/>
      <c r="O12865" s="500"/>
      <c r="Q12865" s="498" t="s">
        <v>213</v>
      </c>
      <c r="S12865" s="499"/>
    </row>
    <row r="12866">
      <c r="B12866" s="497"/>
      <c r="H12866" s="500"/>
      <c r="O12866" s="500"/>
      <c r="Q12866" s="498" t="s">
        <v>213</v>
      </c>
      <c r="S12866" s="499"/>
    </row>
    <row r="12867">
      <c r="B12867" s="497"/>
      <c r="H12867" s="500"/>
      <c r="O12867" s="500"/>
      <c r="Q12867" s="498" t="s">
        <v>213</v>
      </c>
      <c r="S12867" s="499"/>
    </row>
    <row r="12868">
      <c r="B12868" s="497"/>
      <c r="H12868" s="500"/>
      <c r="O12868" s="500"/>
      <c r="Q12868" s="498" t="s">
        <v>213</v>
      </c>
      <c r="S12868" s="499"/>
    </row>
    <row r="12869">
      <c r="B12869" s="497"/>
      <c r="H12869" s="500"/>
      <c r="O12869" s="500"/>
      <c r="Q12869" s="498" t="s">
        <v>213</v>
      </c>
      <c r="S12869" s="499"/>
    </row>
    <row r="12870">
      <c r="B12870" s="497"/>
      <c r="H12870" s="500"/>
      <c r="O12870" s="500"/>
      <c r="Q12870" s="498" t="s">
        <v>213</v>
      </c>
      <c r="S12870" s="499"/>
    </row>
    <row r="12871">
      <c r="B12871" s="497"/>
      <c r="H12871" s="500"/>
      <c r="O12871" s="500"/>
      <c r="Q12871" s="498" t="s">
        <v>213</v>
      </c>
      <c r="S12871" s="499"/>
    </row>
    <row r="12872">
      <c r="B12872" s="497"/>
      <c r="H12872" s="500"/>
      <c r="O12872" s="500"/>
      <c r="Q12872" s="498" t="s">
        <v>213</v>
      </c>
      <c r="S12872" s="499"/>
    </row>
    <row r="12873">
      <c r="B12873" s="497"/>
      <c r="H12873" s="500"/>
      <c r="O12873" s="500"/>
      <c r="Q12873" s="498" t="s">
        <v>213</v>
      </c>
      <c r="S12873" s="499"/>
    </row>
    <row r="12874">
      <c r="B12874" s="497"/>
      <c r="H12874" s="500"/>
      <c r="O12874" s="500"/>
      <c r="Q12874" s="498" t="s">
        <v>213</v>
      </c>
      <c r="S12874" s="499"/>
    </row>
    <row r="12875">
      <c r="B12875" s="497"/>
      <c r="H12875" s="500"/>
      <c r="O12875" s="500"/>
      <c r="Q12875" s="498" t="s">
        <v>213</v>
      </c>
      <c r="S12875" s="499"/>
    </row>
    <row r="12876">
      <c r="B12876" s="497"/>
      <c r="H12876" s="500"/>
      <c r="O12876" s="500"/>
      <c r="Q12876" s="498" t="s">
        <v>213</v>
      </c>
      <c r="S12876" s="499"/>
    </row>
    <row r="12877">
      <c r="B12877" s="497"/>
      <c r="H12877" s="500"/>
      <c r="O12877" s="500"/>
      <c r="Q12877" s="498" t="s">
        <v>213</v>
      </c>
      <c r="S12877" s="499"/>
    </row>
    <row r="12878">
      <c r="B12878" s="497"/>
      <c r="H12878" s="500"/>
      <c r="O12878" s="500"/>
      <c r="Q12878" s="498" t="s">
        <v>213</v>
      </c>
      <c r="S12878" s="499"/>
    </row>
    <row r="12879">
      <c r="B12879" s="497"/>
      <c r="H12879" s="500"/>
      <c r="O12879" s="500"/>
      <c r="Q12879" s="498" t="s">
        <v>213</v>
      </c>
      <c r="S12879" s="499"/>
    </row>
    <row r="12880">
      <c r="B12880" s="497"/>
      <c r="H12880" s="500"/>
      <c r="O12880" s="500"/>
      <c r="Q12880" s="498" t="s">
        <v>213</v>
      </c>
      <c r="S12880" s="499"/>
    </row>
    <row r="12881">
      <c r="B12881" s="497"/>
      <c r="H12881" s="500"/>
      <c r="O12881" s="500"/>
      <c r="Q12881" s="498" t="s">
        <v>213</v>
      </c>
      <c r="S12881" s="499"/>
    </row>
    <row r="12882">
      <c r="B12882" s="497"/>
      <c r="H12882" s="500"/>
      <c r="O12882" s="500"/>
      <c r="Q12882" s="498" t="s">
        <v>213</v>
      </c>
      <c r="S12882" s="499"/>
    </row>
    <row r="12883">
      <c r="B12883" s="497"/>
      <c r="H12883" s="500"/>
      <c r="O12883" s="500"/>
      <c r="Q12883" s="498" t="s">
        <v>213</v>
      </c>
      <c r="S12883" s="499"/>
    </row>
    <row r="12884">
      <c r="B12884" s="497"/>
      <c r="H12884" s="500"/>
      <c r="O12884" s="500"/>
      <c r="Q12884" s="498" t="s">
        <v>213</v>
      </c>
      <c r="S12884" s="499"/>
    </row>
    <row r="12885">
      <c r="B12885" s="497"/>
      <c r="H12885" s="500"/>
      <c r="O12885" s="500"/>
      <c r="Q12885" s="498" t="s">
        <v>213</v>
      </c>
      <c r="S12885" s="499"/>
    </row>
    <row r="12886">
      <c r="B12886" s="497"/>
      <c r="H12886" s="500"/>
      <c r="O12886" s="500"/>
      <c r="Q12886" s="498" t="s">
        <v>213</v>
      </c>
      <c r="S12886" s="499"/>
    </row>
    <row r="12887">
      <c r="B12887" s="497"/>
      <c r="H12887" s="500"/>
      <c r="O12887" s="500"/>
      <c r="Q12887" s="498" t="s">
        <v>213</v>
      </c>
      <c r="S12887" s="499"/>
    </row>
    <row r="12888">
      <c r="B12888" s="497"/>
      <c r="H12888" s="500"/>
      <c r="O12888" s="500"/>
      <c r="Q12888" s="498" t="s">
        <v>213</v>
      </c>
      <c r="S12888" s="499"/>
    </row>
    <row r="12889">
      <c r="B12889" s="497"/>
      <c r="H12889" s="500"/>
      <c r="O12889" s="500"/>
      <c r="Q12889" s="498" t="s">
        <v>213</v>
      </c>
      <c r="S12889" s="499"/>
    </row>
    <row r="12890">
      <c r="B12890" s="497"/>
      <c r="H12890" s="500"/>
      <c r="O12890" s="500"/>
      <c r="Q12890" s="498" t="s">
        <v>213</v>
      </c>
      <c r="S12890" s="499"/>
    </row>
    <row r="12891">
      <c r="B12891" s="497"/>
      <c r="H12891" s="500"/>
      <c r="O12891" s="500"/>
      <c r="Q12891" s="498" t="s">
        <v>213</v>
      </c>
      <c r="S12891" s="499"/>
    </row>
    <row r="12892">
      <c r="B12892" s="497"/>
      <c r="H12892" s="500"/>
      <c r="O12892" s="500"/>
      <c r="Q12892" s="498" t="s">
        <v>213</v>
      </c>
      <c r="S12892" s="499"/>
    </row>
    <row r="12893">
      <c r="B12893" s="497"/>
      <c r="H12893" s="500"/>
      <c r="O12893" s="500"/>
      <c r="Q12893" s="498" t="s">
        <v>213</v>
      </c>
      <c r="S12893" s="499"/>
    </row>
    <row r="12894">
      <c r="B12894" s="497"/>
      <c r="H12894" s="500"/>
      <c r="O12894" s="500"/>
      <c r="Q12894" s="498" t="s">
        <v>213</v>
      </c>
      <c r="S12894" s="499"/>
    </row>
    <row r="12895">
      <c r="B12895" s="497"/>
      <c r="H12895" s="500"/>
      <c r="O12895" s="500"/>
      <c r="Q12895" s="498" t="s">
        <v>213</v>
      </c>
      <c r="S12895" s="499"/>
    </row>
    <row r="12896">
      <c r="B12896" s="497"/>
      <c r="H12896" s="500"/>
      <c r="O12896" s="500"/>
      <c r="Q12896" s="498" t="s">
        <v>213</v>
      </c>
      <c r="S12896" s="499"/>
    </row>
    <row r="12897">
      <c r="B12897" s="497"/>
      <c r="H12897" s="500"/>
      <c r="O12897" s="500"/>
      <c r="Q12897" s="498" t="s">
        <v>213</v>
      </c>
      <c r="S12897" s="499"/>
    </row>
    <row r="12898">
      <c r="B12898" s="497"/>
      <c r="H12898" s="500"/>
      <c r="O12898" s="500"/>
      <c r="Q12898" s="498" t="s">
        <v>213</v>
      </c>
      <c r="S12898" s="499"/>
    </row>
    <row r="12899">
      <c r="B12899" s="497"/>
      <c r="H12899" s="500"/>
      <c r="O12899" s="500"/>
      <c r="Q12899" s="498" t="s">
        <v>213</v>
      </c>
      <c r="S12899" s="499"/>
    </row>
    <row r="12900">
      <c r="B12900" s="497"/>
      <c r="H12900" s="500"/>
      <c r="O12900" s="500"/>
      <c r="Q12900" s="498" t="s">
        <v>213</v>
      </c>
      <c r="S12900" s="499"/>
    </row>
    <row r="12901">
      <c r="B12901" s="497"/>
      <c r="H12901" s="500"/>
      <c r="O12901" s="500"/>
      <c r="Q12901" s="498" t="s">
        <v>213</v>
      </c>
      <c r="S12901" s="499"/>
    </row>
    <row r="12902">
      <c r="B12902" s="497"/>
      <c r="H12902" s="500"/>
      <c r="O12902" s="500"/>
      <c r="Q12902" s="498" t="s">
        <v>213</v>
      </c>
      <c r="S12902" s="499"/>
    </row>
    <row r="12903">
      <c r="B12903" s="497"/>
      <c r="H12903" s="500"/>
      <c r="O12903" s="500"/>
      <c r="Q12903" s="498" t="s">
        <v>213</v>
      </c>
      <c r="S12903" s="499"/>
    </row>
    <row r="12904">
      <c r="B12904" s="497"/>
      <c r="H12904" s="500"/>
      <c r="O12904" s="500"/>
      <c r="Q12904" s="498" t="s">
        <v>213</v>
      </c>
      <c r="S12904" s="499"/>
    </row>
    <row r="12905">
      <c r="B12905" s="497"/>
      <c r="H12905" s="500"/>
      <c r="O12905" s="500"/>
      <c r="Q12905" s="498" t="s">
        <v>213</v>
      </c>
      <c r="S12905" s="499"/>
    </row>
    <row r="12906">
      <c r="B12906" s="497"/>
      <c r="H12906" s="500"/>
      <c r="O12906" s="500"/>
      <c r="Q12906" s="498" t="s">
        <v>213</v>
      </c>
      <c r="S12906" s="499"/>
    </row>
    <row r="12907">
      <c r="B12907" s="497"/>
      <c r="H12907" s="500"/>
      <c r="O12907" s="500"/>
      <c r="Q12907" s="498" t="s">
        <v>213</v>
      </c>
      <c r="S12907" s="499"/>
    </row>
    <row r="12908">
      <c r="B12908" s="497"/>
      <c r="H12908" s="500"/>
      <c r="O12908" s="500"/>
      <c r="Q12908" s="498" t="s">
        <v>213</v>
      </c>
      <c r="S12908" s="499"/>
    </row>
    <row r="12909">
      <c r="B12909" s="497"/>
      <c r="H12909" s="500"/>
      <c r="O12909" s="500"/>
      <c r="Q12909" s="498" t="s">
        <v>213</v>
      </c>
      <c r="S12909" s="499"/>
    </row>
    <row r="12910">
      <c r="B12910" s="497"/>
      <c r="H12910" s="500"/>
      <c r="O12910" s="500"/>
      <c r="Q12910" s="498" t="s">
        <v>213</v>
      </c>
      <c r="S12910" s="499"/>
    </row>
    <row r="12911">
      <c r="B12911" s="497"/>
      <c r="H12911" s="500"/>
      <c r="O12911" s="500"/>
      <c r="Q12911" s="498" t="s">
        <v>213</v>
      </c>
      <c r="S12911" s="499"/>
    </row>
    <row r="12912">
      <c r="B12912" s="497"/>
      <c r="H12912" s="500"/>
      <c r="O12912" s="500"/>
      <c r="Q12912" s="498" t="s">
        <v>213</v>
      </c>
      <c r="S12912" s="499"/>
    </row>
    <row r="12913">
      <c r="B12913" s="497"/>
      <c r="H12913" s="500"/>
      <c r="O12913" s="500"/>
      <c r="Q12913" s="498" t="s">
        <v>213</v>
      </c>
      <c r="S12913" s="499"/>
    </row>
    <row r="12914">
      <c r="B12914" s="497"/>
      <c r="H12914" s="500"/>
      <c r="O12914" s="500"/>
      <c r="Q12914" s="498" t="s">
        <v>213</v>
      </c>
      <c r="S12914" s="499"/>
    </row>
    <row r="12915">
      <c r="B12915" s="497"/>
      <c r="H12915" s="500"/>
      <c r="O12915" s="500"/>
      <c r="Q12915" s="498" t="s">
        <v>213</v>
      </c>
      <c r="S12915" s="499"/>
    </row>
    <row r="12916">
      <c r="B12916" s="497"/>
      <c r="H12916" s="500"/>
      <c r="O12916" s="500"/>
      <c r="Q12916" s="498" t="s">
        <v>213</v>
      </c>
      <c r="S12916" s="499"/>
    </row>
    <row r="12917">
      <c r="B12917" s="497"/>
      <c r="H12917" s="500"/>
      <c r="O12917" s="500"/>
      <c r="Q12917" s="498" t="s">
        <v>213</v>
      </c>
      <c r="S12917" s="499"/>
    </row>
    <row r="12918">
      <c r="B12918" s="497"/>
      <c r="H12918" s="500"/>
      <c r="O12918" s="500"/>
      <c r="Q12918" s="498" t="s">
        <v>213</v>
      </c>
      <c r="S12918" s="499"/>
    </row>
    <row r="12919">
      <c r="B12919" s="497"/>
      <c r="H12919" s="500"/>
      <c r="O12919" s="500"/>
      <c r="Q12919" s="498" t="s">
        <v>213</v>
      </c>
      <c r="S12919" s="499"/>
    </row>
    <row r="12920">
      <c r="B12920" s="497"/>
      <c r="H12920" s="500"/>
      <c r="O12920" s="500"/>
      <c r="Q12920" s="498" t="s">
        <v>213</v>
      </c>
      <c r="S12920" s="499"/>
    </row>
    <row r="12921">
      <c r="B12921" s="497"/>
      <c r="H12921" s="500"/>
      <c r="O12921" s="500"/>
      <c r="Q12921" s="498" t="s">
        <v>213</v>
      </c>
      <c r="S12921" s="499"/>
    </row>
    <row r="12922">
      <c r="B12922" s="497"/>
      <c r="H12922" s="500"/>
      <c r="O12922" s="500"/>
      <c r="Q12922" s="498" t="s">
        <v>213</v>
      </c>
      <c r="S12922" s="499"/>
    </row>
    <row r="12923">
      <c r="B12923" s="497"/>
      <c r="H12923" s="500"/>
      <c r="O12923" s="500"/>
      <c r="Q12923" s="498" t="s">
        <v>213</v>
      </c>
      <c r="S12923" s="499"/>
    </row>
    <row r="12924">
      <c r="B12924" s="497"/>
      <c r="H12924" s="500"/>
      <c r="O12924" s="500"/>
      <c r="Q12924" s="498" t="s">
        <v>213</v>
      </c>
      <c r="S12924" s="499"/>
    </row>
    <row r="12925">
      <c r="B12925" s="497"/>
      <c r="H12925" s="500"/>
      <c r="O12925" s="500"/>
      <c r="Q12925" s="498" t="s">
        <v>213</v>
      </c>
      <c r="S12925" s="499"/>
    </row>
    <row r="12926">
      <c r="B12926" s="497"/>
      <c r="H12926" s="500"/>
      <c r="O12926" s="500"/>
      <c r="Q12926" s="498" t="s">
        <v>213</v>
      </c>
      <c r="S12926" s="499"/>
    </row>
    <row r="12927">
      <c r="B12927" s="497"/>
      <c r="H12927" s="500"/>
      <c r="O12927" s="500"/>
      <c r="Q12927" s="498" t="s">
        <v>213</v>
      </c>
      <c r="S12927" s="499"/>
    </row>
    <row r="12928">
      <c r="B12928" s="497"/>
      <c r="H12928" s="500"/>
      <c r="O12928" s="500"/>
      <c r="Q12928" s="498" t="s">
        <v>213</v>
      </c>
      <c r="S12928" s="499"/>
    </row>
    <row r="12929">
      <c r="B12929" s="497"/>
      <c r="H12929" s="500"/>
      <c r="O12929" s="500"/>
      <c r="Q12929" s="498" t="s">
        <v>213</v>
      </c>
      <c r="S12929" s="499"/>
    </row>
    <row r="12930">
      <c r="B12930" s="497"/>
      <c r="H12930" s="500"/>
      <c r="O12930" s="500"/>
      <c r="Q12930" s="498" t="s">
        <v>213</v>
      </c>
      <c r="S12930" s="499"/>
    </row>
    <row r="12931">
      <c r="B12931" s="497"/>
      <c r="H12931" s="500"/>
      <c r="O12931" s="500"/>
      <c r="Q12931" s="498" t="s">
        <v>213</v>
      </c>
      <c r="S12931" s="499"/>
    </row>
    <row r="12932">
      <c r="B12932" s="497"/>
      <c r="H12932" s="500"/>
      <c r="O12932" s="500"/>
      <c r="Q12932" s="498" t="s">
        <v>213</v>
      </c>
      <c r="S12932" s="499"/>
    </row>
    <row r="12933">
      <c r="B12933" s="497"/>
      <c r="H12933" s="500"/>
      <c r="O12933" s="500"/>
      <c r="Q12933" s="498" t="s">
        <v>213</v>
      </c>
      <c r="S12933" s="499"/>
    </row>
    <row r="12934">
      <c r="B12934" s="497"/>
      <c r="H12934" s="500"/>
      <c r="O12934" s="500"/>
      <c r="Q12934" s="498" t="s">
        <v>213</v>
      </c>
      <c r="S12934" s="499"/>
    </row>
    <row r="12935">
      <c r="B12935" s="497"/>
      <c r="H12935" s="500"/>
      <c r="O12935" s="500"/>
      <c r="Q12935" s="498" t="s">
        <v>213</v>
      </c>
      <c r="S12935" s="499"/>
    </row>
    <row r="12936">
      <c r="B12936" s="497"/>
      <c r="H12936" s="500"/>
      <c r="O12936" s="500"/>
      <c r="Q12936" s="498" t="s">
        <v>213</v>
      </c>
      <c r="S12936" s="499"/>
    </row>
    <row r="12937">
      <c r="B12937" s="497"/>
      <c r="H12937" s="500"/>
      <c r="O12937" s="500"/>
      <c r="Q12937" s="498" t="s">
        <v>213</v>
      </c>
      <c r="S12937" s="499"/>
    </row>
    <row r="12938">
      <c r="B12938" s="497"/>
      <c r="H12938" s="500"/>
      <c r="O12938" s="500"/>
      <c r="Q12938" s="498" t="s">
        <v>213</v>
      </c>
      <c r="S12938" s="499"/>
    </row>
    <row r="12939">
      <c r="B12939" s="497"/>
      <c r="H12939" s="500"/>
      <c r="O12939" s="500"/>
      <c r="Q12939" s="498" t="s">
        <v>213</v>
      </c>
      <c r="S12939" s="499"/>
    </row>
    <row r="12940">
      <c r="B12940" s="497"/>
      <c r="H12940" s="500"/>
      <c r="O12940" s="500"/>
      <c r="Q12940" s="498" t="s">
        <v>213</v>
      </c>
      <c r="S12940" s="499"/>
    </row>
    <row r="12941">
      <c r="B12941" s="497"/>
      <c r="H12941" s="500"/>
      <c r="O12941" s="500"/>
      <c r="Q12941" s="498" t="s">
        <v>213</v>
      </c>
      <c r="S12941" s="499"/>
    </row>
    <row r="12942">
      <c r="B12942" s="497"/>
      <c r="H12942" s="500"/>
      <c r="O12942" s="500"/>
      <c r="Q12942" s="498" t="s">
        <v>213</v>
      </c>
      <c r="S12942" s="499"/>
    </row>
    <row r="12943">
      <c r="B12943" s="497"/>
      <c r="H12943" s="500"/>
      <c r="O12943" s="500"/>
      <c r="Q12943" s="498" t="s">
        <v>213</v>
      </c>
      <c r="S12943" s="499"/>
    </row>
    <row r="12944">
      <c r="B12944" s="497"/>
      <c r="H12944" s="500"/>
      <c r="O12944" s="500"/>
      <c r="Q12944" s="498" t="s">
        <v>213</v>
      </c>
      <c r="S12944" s="499"/>
    </row>
    <row r="12945">
      <c r="B12945" s="497"/>
      <c r="H12945" s="500"/>
      <c r="O12945" s="500"/>
      <c r="Q12945" s="498" t="s">
        <v>213</v>
      </c>
      <c r="S12945" s="499"/>
    </row>
    <row r="12946">
      <c r="B12946" s="497"/>
      <c r="H12946" s="500"/>
      <c r="O12946" s="500"/>
      <c r="Q12946" s="498" t="s">
        <v>213</v>
      </c>
      <c r="S12946" s="499"/>
    </row>
    <row r="12947">
      <c r="B12947" s="497"/>
      <c r="H12947" s="500"/>
      <c r="O12947" s="500"/>
      <c r="Q12947" s="498" t="s">
        <v>213</v>
      </c>
      <c r="S12947" s="499"/>
    </row>
    <row r="12948">
      <c r="B12948" s="497"/>
      <c r="H12948" s="500"/>
      <c r="O12948" s="500"/>
      <c r="Q12948" s="498" t="s">
        <v>213</v>
      </c>
      <c r="S12948" s="499"/>
    </row>
    <row r="12949">
      <c r="B12949" s="497"/>
      <c r="H12949" s="500"/>
      <c r="O12949" s="500"/>
      <c r="Q12949" s="498" t="s">
        <v>213</v>
      </c>
      <c r="S12949" s="499"/>
    </row>
    <row r="12950">
      <c r="B12950" s="497"/>
      <c r="H12950" s="500"/>
      <c r="O12950" s="500"/>
      <c r="Q12950" s="498" t="s">
        <v>213</v>
      </c>
      <c r="S12950" s="499"/>
    </row>
    <row r="12951">
      <c r="B12951" s="497"/>
      <c r="H12951" s="500"/>
      <c r="O12951" s="500"/>
      <c r="Q12951" s="498" t="s">
        <v>213</v>
      </c>
      <c r="S12951" s="499"/>
    </row>
    <row r="12952">
      <c r="B12952" s="497"/>
      <c r="H12952" s="500"/>
      <c r="O12952" s="500"/>
      <c r="Q12952" s="498" t="s">
        <v>213</v>
      </c>
      <c r="S12952" s="499"/>
    </row>
    <row r="12953">
      <c r="B12953" s="497"/>
      <c r="H12953" s="500"/>
      <c r="O12953" s="500"/>
      <c r="Q12953" s="498" t="s">
        <v>213</v>
      </c>
      <c r="S12953" s="499"/>
    </row>
    <row r="12954">
      <c r="B12954" s="497"/>
      <c r="H12954" s="500"/>
      <c r="O12954" s="500"/>
      <c r="Q12954" s="498" t="s">
        <v>213</v>
      </c>
      <c r="S12954" s="499"/>
    </row>
    <row r="12955">
      <c r="B12955" s="497"/>
      <c r="H12955" s="500"/>
      <c r="O12955" s="500"/>
      <c r="Q12955" s="498" t="s">
        <v>213</v>
      </c>
      <c r="S12955" s="499"/>
    </row>
    <row r="12956">
      <c r="B12956" s="497"/>
      <c r="H12956" s="500"/>
      <c r="O12956" s="500"/>
      <c r="Q12956" s="498" t="s">
        <v>213</v>
      </c>
      <c r="S12956" s="499"/>
    </row>
    <row r="12957">
      <c r="B12957" s="497"/>
      <c r="H12957" s="500"/>
      <c r="O12957" s="500"/>
      <c r="Q12957" s="498" t="s">
        <v>213</v>
      </c>
      <c r="S12957" s="499"/>
    </row>
    <row r="12958">
      <c r="B12958" s="497"/>
      <c r="H12958" s="500"/>
      <c r="O12958" s="500"/>
      <c r="Q12958" s="498" t="s">
        <v>213</v>
      </c>
      <c r="S12958" s="499"/>
    </row>
    <row r="12959">
      <c r="B12959" s="497"/>
      <c r="H12959" s="500"/>
      <c r="O12959" s="500"/>
      <c r="Q12959" s="498" t="s">
        <v>213</v>
      </c>
      <c r="S12959" s="499"/>
    </row>
    <row r="12960">
      <c r="B12960" s="497"/>
      <c r="H12960" s="500"/>
      <c r="O12960" s="500"/>
      <c r="Q12960" s="498" t="s">
        <v>213</v>
      </c>
      <c r="S12960" s="499"/>
    </row>
    <row r="12961">
      <c r="B12961" s="497"/>
      <c r="H12961" s="500"/>
      <c r="O12961" s="500"/>
      <c r="Q12961" s="498" t="s">
        <v>213</v>
      </c>
      <c r="S12961" s="499"/>
    </row>
    <row r="12962">
      <c r="B12962" s="497"/>
      <c r="H12962" s="500"/>
      <c r="O12962" s="500"/>
      <c r="Q12962" s="498" t="s">
        <v>213</v>
      </c>
      <c r="S12962" s="499"/>
    </row>
    <row r="12963">
      <c r="B12963" s="497"/>
      <c r="H12963" s="500"/>
      <c r="O12963" s="500"/>
      <c r="Q12963" s="498" t="s">
        <v>213</v>
      </c>
      <c r="S12963" s="499"/>
    </row>
    <row r="12964">
      <c r="B12964" s="497"/>
      <c r="H12964" s="500"/>
      <c r="O12964" s="500"/>
      <c r="Q12964" s="498" t="s">
        <v>213</v>
      </c>
      <c r="S12964" s="499"/>
    </row>
    <row r="12965">
      <c r="B12965" s="497"/>
      <c r="H12965" s="500"/>
      <c r="O12965" s="500"/>
      <c r="Q12965" s="498" t="s">
        <v>213</v>
      </c>
      <c r="S12965" s="499"/>
    </row>
    <row r="12966">
      <c r="B12966" s="497"/>
      <c r="H12966" s="500"/>
      <c r="O12966" s="500"/>
      <c r="Q12966" s="498" t="s">
        <v>213</v>
      </c>
      <c r="S12966" s="499"/>
    </row>
    <row r="12967">
      <c r="B12967" s="497"/>
      <c r="H12967" s="500"/>
      <c r="O12967" s="500"/>
      <c r="Q12967" s="498" t="s">
        <v>213</v>
      </c>
      <c r="S12967" s="499"/>
    </row>
    <row r="12968">
      <c r="B12968" s="497"/>
      <c r="H12968" s="500"/>
      <c r="O12968" s="500"/>
      <c r="Q12968" s="498" t="s">
        <v>213</v>
      </c>
      <c r="S12968" s="499"/>
    </row>
    <row r="12969">
      <c r="B12969" s="497"/>
      <c r="H12969" s="500"/>
      <c r="O12969" s="500"/>
      <c r="Q12969" s="498" t="s">
        <v>213</v>
      </c>
      <c r="S12969" s="499"/>
    </row>
    <row r="12970">
      <c r="B12970" s="497"/>
      <c r="H12970" s="500"/>
      <c r="O12970" s="500"/>
      <c r="Q12970" s="498" t="s">
        <v>213</v>
      </c>
      <c r="S12970" s="499"/>
    </row>
    <row r="12971">
      <c r="B12971" s="497"/>
      <c r="H12971" s="500"/>
      <c r="O12971" s="500"/>
      <c r="Q12971" s="498" t="s">
        <v>213</v>
      </c>
      <c r="S12971" s="499"/>
    </row>
    <row r="12972">
      <c r="B12972" s="497"/>
      <c r="H12972" s="500"/>
      <c r="O12972" s="500"/>
      <c r="Q12972" s="498" t="s">
        <v>213</v>
      </c>
      <c r="S12972" s="499"/>
    </row>
    <row r="12973">
      <c r="B12973" s="497"/>
      <c r="H12973" s="500"/>
      <c r="O12973" s="500"/>
      <c r="Q12973" s="498" t="s">
        <v>213</v>
      </c>
      <c r="S12973" s="499"/>
    </row>
    <row r="12974">
      <c r="B12974" s="497"/>
      <c r="H12974" s="500"/>
      <c r="O12974" s="500"/>
      <c r="Q12974" s="498" t="s">
        <v>213</v>
      </c>
      <c r="S12974" s="499"/>
    </row>
    <row r="12975">
      <c r="B12975" s="497"/>
      <c r="H12975" s="500"/>
      <c r="O12975" s="500"/>
      <c r="Q12975" s="498" t="s">
        <v>213</v>
      </c>
      <c r="S12975" s="499"/>
    </row>
    <row r="12976">
      <c r="B12976" s="497"/>
      <c r="H12976" s="500"/>
      <c r="O12976" s="500"/>
      <c r="Q12976" s="498" t="s">
        <v>213</v>
      </c>
      <c r="S12976" s="499"/>
    </row>
    <row r="12977">
      <c r="B12977" s="497"/>
      <c r="H12977" s="500"/>
      <c r="O12977" s="500"/>
      <c r="Q12977" s="498" t="s">
        <v>213</v>
      </c>
      <c r="S12977" s="499"/>
    </row>
    <row r="12978">
      <c r="B12978" s="497"/>
      <c r="H12978" s="500"/>
      <c r="O12978" s="500"/>
      <c r="Q12978" s="498" t="s">
        <v>213</v>
      </c>
      <c r="S12978" s="499"/>
    </row>
    <row r="12979">
      <c r="B12979" s="497"/>
      <c r="H12979" s="500"/>
      <c r="O12979" s="500"/>
      <c r="Q12979" s="498" t="s">
        <v>213</v>
      </c>
      <c r="S12979" s="499"/>
    </row>
    <row r="12980">
      <c r="B12980" s="497"/>
      <c r="H12980" s="500"/>
      <c r="O12980" s="500"/>
      <c r="Q12980" s="498" t="s">
        <v>213</v>
      </c>
      <c r="S12980" s="499"/>
    </row>
    <row r="12981">
      <c r="B12981" s="497"/>
      <c r="H12981" s="500"/>
      <c r="O12981" s="500"/>
      <c r="Q12981" s="498" t="s">
        <v>213</v>
      </c>
      <c r="S12981" s="499"/>
    </row>
    <row r="12982">
      <c r="B12982" s="497"/>
      <c r="H12982" s="500"/>
      <c r="O12982" s="500"/>
      <c r="Q12982" s="498" t="s">
        <v>213</v>
      </c>
      <c r="S12982" s="499"/>
    </row>
    <row r="12983">
      <c r="B12983" s="497"/>
      <c r="H12983" s="500"/>
      <c r="O12983" s="500"/>
      <c r="Q12983" s="498" t="s">
        <v>213</v>
      </c>
      <c r="S12983" s="499"/>
    </row>
    <row r="12984">
      <c r="B12984" s="497"/>
      <c r="H12984" s="500"/>
      <c r="O12984" s="500"/>
      <c r="Q12984" s="498" t="s">
        <v>213</v>
      </c>
      <c r="S12984" s="499"/>
    </row>
    <row r="12985">
      <c r="B12985" s="497"/>
      <c r="H12985" s="500"/>
      <c r="O12985" s="500"/>
      <c r="Q12985" s="498" t="s">
        <v>213</v>
      </c>
      <c r="S12985" s="499"/>
    </row>
    <row r="12986">
      <c r="B12986" s="497"/>
      <c r="H12986" s="500"/>
      <c r="O12986" s="500"/>
      <c r="Q12986" s="498" t="s">
        <v>213</v>
      </c>
      <c r="S12986" s="499"/>
    </row>
    <row r="12987">
      <c r="B12987" s="497"/>
      <c r="H12987" s="500"/>
      <c r="O12987" s="500"/>
      <c r="Q12987" s="498" t="s">
        <v>213</v>
      </c>
      <c r="S12987" s="499"/>
    </row>
    <row r="12988">
      <c r="B12988" s="497"/>
      <c r="H12988" s="500"/>
      <c r="O12988" s="500"/>
      <c r="Q12988" s="498" t="s">
        <v>213</v>
      </c>
      <c r="S12988" s="499"/>
    </row>
    <row r="12989">
      <c r="B12989" s="497"/>
      <c r="H12989" s="500"/>
      <c r="O12989" s="500"/>
      <c r="Q12989" s="498" t="s">
        <v>213</v>
      </c>
      <c r="S12989" s="499"/>
    </row>
    <row r="12990">
      <c r="B12990" s="497"/>
      <c r="H12990" s="500"/>
      <c r="O12990" s="500"/>
      <c r="Q12990" s="498" t="s">
        <v>213</v>
      </c>
      <c r="S12990" s="499"/>
    </row>
    <row r="12991">
      <c r="B12991" s="497"/>
      <c r="H12991" s="500"/>
      <c r="O12991" s="500"/>
      <c r="Q12991" s="498" t="s">
        <v>213</v>
      </c>
      <c r="S12991" s="499"/>
    </row>
    <row r="12992">
      <c r="B12992" s="497"/>
      <c r="H12992" s="500"/>
      <c r="O12992" s="500"/>
      <c r="Q12992" s="498" t="s">
        <v>213</v>
      </c>
      <c r="S12992" s="499"/>
    </row>
    <row r="12993">
      <c r="B12993" s="497"/>
      <c r="H12993" s="500"/>
      <c r="O12993" s="500"/>
      <c r="Q12993" s="498" t="s">
        <v>213</v>
      </c>
      <c r="S12993" s="499"/>
    </row>
    <row r="12994">
      <c r="B12994" s="497"/>
      <c r="H12994" s="500"/>
      <c r="O12994" s="500"/>
      <c r="Q12994" s="498" t="s">
        <v>213</v>
      </c>
      <c r="S12994" s="499"/>
    </row>
    <row r="12995">
      <c r="B12995" s="497"/>
      <c r="H12995" s="500"/>
      <c r="O12995" s="500"/>
      <c r="Q12995" s="498" t="s">
        <v>213</v>
      </c>
      <c r="S12995" s="499"/>
    </row>
    <row r="12996">
      <c r="B12996" s="497"/>
      <c r="H12996" s="500"/>
      <c r="O12996" s="500"/>
      <c r="Q12996" s="498" t="s">
        <v>213</v>
      </c>
      <c r="S12996" s="499"/>
    </row>
    <row r="12997">
      <c r="B12997" s="497"/>
      <c r="H12997" s="500"/>
      <c r="O12997" s="500"/>
      <c r="Q12997" s="498" t="s">
        <v>213</v>
      </c>
      <c r="S12997" s="499"/>
    </row>
    <row r="12998">
      <c r="B12998" s="497"/>
      <c r="H12998" s="500"/>
      <c r="O12998" s="500"/>
      <c r="Q12998" s="498" t="s">
        <v>213</v>
      </c>
      <c r="S12998" s="499"/>
    </row>
    <row r="12999">
      <c r="B12999" s="497"/>
      <c r="H12999" s="500"/>
      <c r="O12999" s="500"/>
      <c r="Q12999" s="498" t="s">
        <v>213</v>
      </c>
      <c r="S12999" s="499"/>
    </row>
    <row r="13000">
      <c r="B13000" s="497"/>
      <c r="H13000" s="500"/>
      <c r="O13000" s="500"/>
      <c r="Q13000" s="498" t="s">
        <v>213</v>
      </c>
      <c r="S13000" s="499"/>
    </row>
    <row r="13001">
      <c r="B13001" s="497"/>
      <c r="H13001" s="500"/>
      <c r="O13001" s="500"/>
      <c r="Q13001" s="498" t="s">
        <v>213</v>
      </c>
      <c r="S13001" s="499"/>
    </row>
    <row r="13002">
      <c r="B13002" s="497"/>
      <c r="H13002" s="500"/>
      <c r="O13002" s="500"/>
      <c r="Q13002" s="498" t="s">
        <v>213</v>
      </c>
      <c r="S13002" s="499"/>
    </row>
    <row r="13003">
      <c r="B13003" s="497"/>
      <c r="H13003" s="500"/>
      <c r="O13003" s="500"/>
      <c r="Q13003" s="498" t="s">
        <v>213</v>
      </c>
      <c r="S13003" s="499"/>
    </row>
    <row r="13004">
      <c r="B13004" s="497"/>
      <c r="H13004" s="500"/>
      <c r="O13004" s="500"/>
      <c r="Q13004" s="498" t="s">
        <v>213</v>
      </c>
      <c r="S13004" s="499"/>
    </row>
    <row r="13005">
      <c r="B13005" s="497"/>
      <c r="H13005" s="500"/>
      <c r="O13005" s="500"/>
      <c r="Q13005" s="498" t="s">
        <v>213</v>
      </c>
      <c r="S13005" s="499"/>
    </row>
    <row r="13006">
      <c r="B13006" s="497"/>
      <c r="H13006" s="500"/>
      <c r="O13006" s="500"/>
      <c r="Q13006" s="498" t="s">
        <v>213</v>
      </c>
      <c r="S13006" s="499"/>
    </row>
    <row r="13007">
      <c r="B13007" s="497"/>
      <c r="H13007" s="500"/>
      <c r="O13007" s="500"/>
      <c r="Q13007" s="498" t="s">
        <v>213</v>
      </c>
      <c r="S13007" s="499"/>
    </row>
    <row r="13008">
      <c r="B13008" s="497"/>
      <c r="H13008" s="500"/>
      <c r="O13008" s="500"/>
      <c r="Q13008" s="498" t="s">
        <v>213</v>
      </c>
      <c r="S13008" s="499"/>
    </row>
    <row r="13009">
      <c r="B13009" s="497"/>
      <c r="H13009" s="500"/>
      <c r="O13009" s="500"/>
      <c r="Q13009" s="498" t="s">
        <v>213</v>
      </c>
      <c r="S13009" s="499"/>
    </row>
    <row r="13010">
      <c r="B13010" s="497"/>
      <c r="H13010" s="500"/>
      <c r="O13010" s="500"/>
      <c r="Q13010" s="498" t="s">
        <v>213</v>
      </c>
      <c r="S13010" s="499"/>
    </row>
    <row r="13011">
      <c r="B13011" s="497"/>
      <c r="H13011" s="500"/>
      <c r="O13011" s="500"/>
      <c r="Q13011" s="498" t="s">
        <v>213</v>
      </c>
      <c r="S13011" s="499"/>
    </row>
    <row r="13012">
      <c r="B13012" s="497"/>
      <c r="H13012" s="500"/>
      <c r="O13012" s="500"/>
      <c r="Q13012" s="498" t="s">
        <v>213</v>
      </c>
      <c r="S13012" s="499"/>
    </row>
    <row r="13013">
      <c r="B13013" s="497"/>
      <c r="H13013" s="500"/>
      <c r="O13013" s="500"/>
      <c r="Q13013" s="498" t="s">
        <v>213</v>
      </c>
      <c r="S13013" s="499"/>
    </row>
    <row r="13014">
      <c r="B13014" s="497"/>
      <c r="H13014" s="500"/>
      <c r="O13014" s="500"/>
      <c r="Q13014" s="498" t="s">
        <v>213</v>
      </c>
      <c r="S13014" s="499"/>
    </row>
    <row r="13015">
      <c r="B13015" s="497"/>
      <c r="H13015" s="500"/>
      <c r="O13015" s="500"/>
      <c r="Q13015" s="498" t="s">
        <v>213</v>
      </c>
      <c r="S13015" s="499"/>
    </row>
    <row r="13016">
      <c r="B13016" s="497"/>
      <c r="H13016" s="500"/>
      <c r="O13016" s="500"/>
      <c r="Q13016" s="498" t="s">
        <v>213</v>
      </c>
      <c r="S13016" s="499"/>
    </row>
    <row r="13017">
      <c r="B13017" s="497"/>
      <c r="H13017" s="500"/>
      <c r="O13017" s="500"/>
      <c r="Q13017" s="498" t="s">
        <v>213</v>
      </c>
      <c r="S13017" s="499"/>
    </row>
    <row r="13018">
      <c r="B13018" s="497"/>
      <c r="H13018" s="500"/>
      <c r="O13018" s="500"/>
      <c r="Q13018" s="498" t="s">
        <v>213</v>
      </c>
      <c r="S13018" s="499"/>
    </row>
    <row r="13019">
      <c r="B13019" s="497"/>
      <c r="H13019" s="500"/>
      <c r="O13019" s="500"/>
      <c r="Q13019" s="498" t="s">
        <v>213</v>
      </c>
      <c r="S13019" s="499"/>
    </row>
    <row r="13020">
      <c r="B13020" s="497"/>
      <c r="H13020" s="500"/>
      <c r="O13020" s="500"/>
      <c r="Q13020" s="498" t="s">
        <v>213</v>
      </c>
      <c r="S13020" s="499"/>
    </row>
    <row r="13021">
      <c r="B13021" s="497"/>
      <c r="H13021" s="500"/>
      <c r="O13021" s="500"/>
      <c r="Q13021" s="498" t="s">
        <v>213</v>
      </c>
      <c r="S13021" s="499"/>
    </row>
    <row r="13022">
      <c r="B13022" s="497"/>
      <c r="H13022" s="500"/>
      <c r="O13022" s="500"/>
      <c r="Q13022" s="498" t="s">
        <v>213</v>
      </c>
      <c r="S13022" s="499"/>
    </row>
    <row r="13023">
      <c r="B13023" s="497"/>
      <c r="H13023" s="500"/>
      <c r="O13023" s="500"/>
      <c r="Q13023" s="498" t="s">
        <v>213</v>
      </c>
      <c r="S13023" s="499"/>
    </row>
    <row r="13024">
      <c r="B13024" s="497"/>
      <c r="H13024" s="500"/>
      <c r="O13024" s="500"/>
      <c r="Q13024" s="498" t="s">
        <v>213</v>
      </c>
      <c r="S13024" s="499"/>
    </row>
    <row r="13025">
      <c r="B13025" s="497"/>
      <c r="H13025" s="500"/>
      <c r="O13025" s="500"/>
      <c r="Q13025" s="498" t="s">
        <v>213</v>
      </c>
      <c r="S13025" s="499"/>
    </row>
    <row r="13026">
      <c r="B13026" s="497"/>
      <c r="H13026" s="500"/>
      <c r="O13026" s="500"/>
      <c r="Q13026" s="498" t="s">
        <v>213</v>
      </c>
      <c r="S13026" s="499"/>
    </row>
    <row r="13027">
      <c r="B13027" s="497"/>
      <c r="H13027" s="500"/>
      <c r="O13027" s="500"/>
      <c r="Q13027" s="498" t="s">
        <v>213</v>
      </c>
      <c r="S13027" s="499"/>
    </row>
    <row r="13028">
      <c r="B13028" s="497"/>
      <c r="H13028" s="500"/>
      <c r="O13028" s="500"/>
      <c r="Q13028" s="498" t="s">
        <v>213</v>
      </c>
      <c r="S13028" s="499"/>
    </row>
    <row r="13029">
      <c r="B13029" s="497"/>
      <c r="H13029" s="500"/>
      <c r="O13029" s="500"/>
      <c r="Q13029" s="498" t="s">
        <v>213</v>
      </c>
      <c r="S13029" s="499"/>
    </row>
    <row r="13030">
      <c r="B13030" s="497"/>
      <c r="H13030" s="500"/>
      <c r="O13030" s="500"/>
      <c r="Q13030" s="498" t="s">
        <v>213</v>
      </c>
      <c r="S13030" s="499"/>
    </row>
    <row r="13031">
      <c r="B13031" s="497"/>
      <c r="H13031" s="500"/>
      <c r="O13031" s="500"/>
      <c r="Q13031" s="498" t="s">
        <v>213</v>
      </c>
      <c r="S13031" s="499"/>
    </row>
    <row r="13032">
      <c r="B13032" s="497"/>
      <c r="H13032" s="500"/>
      <c r="O13032" s="500"/>
      <c r="Q13032" s="498" t="s">
        <v>213</v>
      </c>
      <c r="S13032" s="499"/>
    </row>
    <row r="13033">
      <c r="B13033" s="497"/>
      <c r="H13033" s="500"/>
      <c r="O13033" s="500"/>
      <c r="Q13033" s="498" t="s">
        <v>213</v>
      </c>
      <c r="S13033" s="499"/>
    </row>
    <row r="13034">
      <c r="B13034" s="497"/>
      <c r="H13034" s="500"/>
      <c r="O13034" s="500"/>
      <c r="Q13034" s="498" t="s">
        <v>213</v>
      </c>
      <c r="S13034" s="499"/>
    </row>
    <row r="13035">
      <c r="B13035" s="497"/>
      <c r="H13035" s="500"/>
      <c r="O13035" s="500"/>
      <c r="Q13035" s="498" t="s">
        <v>213</v>
      </c>
      <c r="S13035" s="499"/>
    </row>
    <row r="13036">
      <c r="B13036" s="497"/>
      <c r="H13036" s="500"/>
      <c r="O13036" s="500"/>
      <c r="Q13036" s="498" t="s">
        <v>213</v>
      </c>
      <c r="S13036" s="499"/>
    </row>
    <row r="13037">
      <c r="B13037" s="497"/>
      <c r="H13037" s="500"/>
      <c r="O13037" s="500"/>
      <c r="Q13037" s="498" t="s">
        <v>213</v>
      </c>
      <c r="S13037" s="499"/>
    </row>
    <row r="13038">
      <c r="B13038" s="497"/>
      <c r="H13038" s="500"/>
      <c r="O13038" s="500"/>
      <c r="Q13038" s="498" t="s">
        <v>213</v>
      </c>
      <c r="S13038" s="499"/>
    </row>
    <row r="13039">
      <c r="B13039" s="497"/>
      <c r="H13039" s="500"/>
      <c r="O13039" s="500"/>
      <c r="Q13039" s="498" t="s">
        <v>213</v>
      </c>
      <c r="S13039" s="499"/>
    </row>
    <row r="13040">
      <c r="B13040" s="497"/>
      <c r="H13040" s="500"/>
      <c r="O13040" s="500"/>
      <c r="Q13040" s="498" t="s">
        <v>213</v>
      </c>
      <c r="S13040" s="499"/>
    </row>
    <row r="13041">
      <c r="B13041" s="497"/>
      <c r="H13041" s="500"/>
      <c r="O13041" s="500"/>
      <c r="Q13041" s="498" t="s">
        <v>213</v>
      </c>
      <c r="S13041" s="499"/>
    </row>
    <row r="13042">
      <c r="B13042" s="497"/>
      <c r="H13042" s="500"/>
      <c r="O13042" s="500"/>
      <c r="Q13042" s="498" t="s">
        <v>213</v>
      </c>
      <c r="S13042" s="499"/>
    </row>
    <row r="13043">
      <c r="B13043" s="497"/>
      <c r="H13043" s="500"/>
      <c r="O13043" s="500"/>
      <c r="Q13043" s="498" t="s">
        <v>213</v>
      </c>
      <c r="S13043" s="499"/>
    </row>
    <row r="13044">
      <c r="B13044" s="497"/>
      <c r="H13044" s="500"/>
      <c r="O13044" s="500"/>
      <c r="Q13044" s="498" t="s">
        <v>213</v>
      </c>
      <c r="S13044" s="499"/>
    </row>
    <row r="13045">
      <c r="B13045" s="497"/>
      <c r="H13045" s="500"/>
      <c r="O13045" s="500"/>
      <c r="Q13045" s="498" t="s">
        <v>213</v>
      </c>
      <c r="S13045" s="499"/>
    </row>
    <row r="13046">
      <c r="B13046" s="497"/>
      <c r="H13046" s="500"/>
      <c r="O13046" s="500"/>
      <c r="Q13046" s="498" t="s">
        <v>213</v>
      </c>
      <c r="S13046" s="499"/>
    </row>
    <row r="13047">
      <c r="B13047" s="497"/>
      <c r="H13047" s="500"/>
      <c r="O13047" s="500"/>
      <c r="Q13047" s="498" t="s">
        <v>213</v>
      </c>
      <c r="S13047" s="499"/>
    </row>
    <row r="13048">
      <c r="B13048" s="497"/>
      <c r="H13048" s="500"/>
      <c r="O13048" s="500"/>
      <c r="Q13048" s="498" t="s">
        <v>213</v>
      </c>
      <c r="S13048" s="499"/>
    </row>
    <row r="13049">
      <c r="B13049" s="497"/>
      <c r="H13049" s="500"/>
      <c r="O13049" s="500"/>
      <c r="Q13049" s="498" t="s">
        <v>213</v>
      </c>
      <c r="S13049" s="499"/>
    </row>
    <row r="13050">
      <c r="B13050" s="497"/>
      <c r="H13050" s="500"/>
      <c r="O13050" s="500"/>
      <c r="Q13050" s="498" t="s">
        <v>213</v>
      </c>
      <c r="S13050" s="499"/>
    </row>
    <row r="13051">
      <c r="B13051" s="497"/>
      <c r="H13051" s="500"/>
      <c r="O13051" s="500"/>
      <c r="Q13051" s="498" t="s">
        <v>213</v>
      </c>
      <c r="S13051" s="499"/>
    </row>
    <row r="13052">
      <c r="B13052" s="497"/>
      <c r="H13052" s="500"/>
      <c r="O13052" s="500"/>
      <c r="Q13052" s="498" t="s">
        <v>213</v>
      </c>
      <c r="S13052" s="499"/>
    </row>
    <row r="13053">
      <c r="B13053" s="497"/>
      <c r="H13053" s="500"/>
      <c r="O13053" s="500"/>
      <c r="Q13053" s="498" t="s">
        <v>213</v>
      </c>
      <c r="S13053" s="499"/>
    </row>
    <row r="13054">
      <c r="B13054" s="497"/>
      <c r="H13054" s="500"/>
      <c r="O13054" s="500"/>
      <c r="Q13054" s="498" t="s">
        <v>213</v>
      </c>
      <c r="S13054" s="499"/>
    </row>
    <row r="13055">
      <c r="B13055" s="497"/>
      <c r="H13055" s="500"/>
      <c r="O13055" s="500"/>
      <c r="Q13055" s="498" t="s">
        <v>213</v>
      </c>
      <c r="S13055" s="499"/>
    </row>
    <row r="13056">
      <c r="B13056" s="497"/>
      <c r="H13056" s="500"/>
      <c r="O13056" s="500"/>
      <c r="Q13056" s="498" t="s">
        <v>213</v>
      </c>
      <c r="S13056" s="499"/>
    </row>
    <row r="13057">
      <c r="B13057" s="497"/>
      <c r="H13057" s="500"/>
      <c r="O13057" s="500"/>
      <c r="Q13057" s="498" t="s">
        <v>213</v>
      </c>
      <c r="S13057" s="499"/>
    </row>
    <row r="13058">
      <c r="B13058" s="497"/>
      <c r="H13058" s="500"/>
      <c r="O13058" s="500"/>
      <c r="Q13058" s="498" t="s">
        <v>213</v>
      </c>
      <c r="S13058" s="499"/>
    </row>
    <row r="13059">
      <c r="B13059" s="497"/>
      <c r="H13059" s="500"/>
      <c r="O13059" s="500"/>
      <c r="Q13059" s="498" t="s">
        <v>213</v>
      </c>
      <c r="S13059" s="499"/>
    </row>
    <row r="13060">
      <c r="B13060" s="497"/>
      <c r="H13060" s="500"/>
      <c r="O13060" s="500"/>
      <c r="Q13060" s="498" t="s">
        <v>213</v>
      </c>
      <c r="S13060" s="499"/>
    </row>
    <row r="13061">
      <c r="B13061" s="497"/>
      <c r="H13061" s="500"/>
      <c r="O13061" s="500"/>
      <c r="Q13061" s="498" t="s">
        <v>213</v>
      </c>
      <c r="S13061" s="499"/>
    </row>
    <row r="13062">
      <c r="B13062" s="497"/>
      <c r="H13062" s="500"/>
      <c r="O13062" s="500"/>
      <c r="Q13062" s="498" t="s">
        <v>213</v>
      </c>
      <c r="S13062" s="499"/>
    </row>
    <row r="13063">
      <c r="B13063" s="497"/>
      <c r="H13063" s="500"/>
      <c r="O13063" s="500"/>
      <c r="Q13063" s="498" t="s">
        <v>213</v>
      </c>
      <c r="S13063" s="499"/>
    </row>
    <row r="13064">
      <c r="B13064" s="497"/>
      <c r="H13064" s="500"/>
      <c r="O13064" s="500"/>
      <c r="Q13064" s="498" t="s">
        <v>213</v>
      </c>
      <c r="S13064" s="499"/>
    </row>
    <row r="13065">
      <c r="B13065" s="497"/>
      <c r="H13065" s="500"/>
      <c r="O13065" s="500"/>
      <c r="Q13065" s="498" t="s">
        <v>213</v>
      </c>
      <c r="S13065" s="499"/>
    </row>
    <row r="13066">
      <c r="B13066" s="497"/>
      <c r="H13066" s="500"/>
      <c r="O13066" s="500"/>
      <c r="Q13066" s="498" t="s">
        <v>213</v>
      </c>
      <c r="S13066" s="499"/>
    </row>
    <row r="13067">
      <c r="B13067" s="497"/>
      <c r="H13067" s="500"/>
      <c r="O13067" s="500"/>
      <c r="Q13067" s="498" t="s">
        <v>213</v>
      </c>
      <c r="S13067" s="499"/>
    </row>
    <row r="13068">
      <c r="B13068" s="497"/>
      <c r="H13068" s="500"/>
      <c r="O13068" s="500"/>
      <c r="Q13068" s="498" t="s">
        <v>213</v>
      </c>
      <c r="S13068" s="499"/>
    </row>
    <row r="13069">
      <c r="B13069" s="497"/>
      <c r="H13069" s="500"/>
      <c r="O13069" s="500"/>
      <c r="Q13069" s="498" t="s">
        <v>213</v>
      </c>
      <c r="S13069" s="499"/>
    </row>
    <row r="13070">
      <c r="B13070" s="497"/>
      <c r="H13070" s="500"/>
      <c r="O13070" s="500"/>
      <c r="Q13070" s="498" t="s">
        <v>213</v>
      </c>
      <c r="S13070" s="499"/>
    </row>
    <row r="13071">
      <c r="B13071" s="497"/>
      <c r="H13071" s="500"/>
      <c r="O13071" s="500"/>
      <c r="Q13071" s="498" t="s">
        <v>213</v>
      </c>
      <c r="S13071" s="499"/>
    </row>
    <row r="13072">
      <c r="B13072" s="497"/>
      <c r="H13072" s="500"/>
      <c r="O13072" s="500"/>
      <c r="Q13072" s="498" t="s">
        <v>213</v>
      </c>
      <c r="S13072" s="499"/>
    </row>
    <row r="13073">
      <c r="B13073" s="497"/>
      <c r="H13073" s="500"/>
      <c r="O13073" s="500"/>
      <c r="Q13073" s="498" t="s">
        <v>213</v>
      </c>
      <c r="S13073" s="499"/>
    </row>
    <row r="13074">
      <c r="B13074" s="497"/>
      <c r="H13074" s="500"/>
      <c r="O13074" s="500"/>
      <c r="Q13074" s="498" t="s">
        <v>213</v>
      </c>
      <c r="S13074" s="499"/>
    </row>
    <row r="13075">
      <c r="B13075" s="497"/>
      <c r="H13075" s="500"/>
      <c r="O13075" s="500"/>
      <c r="Q13075" s="498" t="s">
        <v>213</v>
      </c>
      <c r="S13075" s="499"/>
    </row>
    <row r="13076">
      <c r="B13076" s="497"/>
      <c r="H13076" s="500"/>
      <c r="O13076" s="500"/>
      <c r="Q13076" s="498" t="s">
        <v>213</v>
      </c>
      <c r="S13076" s="499"/>
    </row>
    <row r="13077">
      <c r="B13077" s="497"/>
      <c r="H13077" s="500"/>
      <c r="O13077" s="500"/>
      <c r="Q13077" s="498" t="s">
        <v>213</v>
      </c>
      <c r="S13077" s="499"/>
    </row>
    <row r="13078">
      <c r="B13078" s="497"/>
      <c r="H13078" s="500"/>
      <c r="O13078" s="500"/>
      <c r="Q13078" s="498" t="s">
        <v>213</v>
      </c>
      <c r="S13078" s="499"/>
    </row>
    <row r="13079">
      <c r="B13079" s="497"/>
      <c r="H13079" s="500"/>
      <c r="O13079" s="500"/>
      <c r="Q13079" s="498" t="s">
        <v>213</v>
      </c>
      <c r="S13079" s="499"/>
    </row>
    <row r="13080">
      <c r="B13080" s="497"/>
      <c r="H13080" s="500"/>
      <c r="O13080" s="500"/>
      <c r="Q13080" s="498" t="s">
        <v>213</v>
      </c>
      <c r="S13080" s="499"/>
    </row>
    <row r="13081">
      <c r="B13081" s="497"/>
      <c r="H13081" s="500"/>
      <c r="O13081" s="500"/>
      <c r="Q13081" s="498" t="s">
        <v>213</v>
      </c>
      <c r="S13081" s="499"/>
    </row>
    <row r="13082">
      <c r="B13082" s="497"/>
      <c r="H13082" s="500"/>
      <c r="O13082" s="500"/>
      <c r="Q13082" s="498" t="s">
        <v>213</v>
      </c>
      <c r="S13082" s="499"/>
    </row>
    <row r="13083">
      <c r="B13083" s="497"/>
      <c r="H13083" s="500"/>
      <c r="O13083" s="500"/>
      <c r="Q13083" s="498" t="s">
        <v>213</v>
      </c>
      <c r="S13083" s="499"/>
    </row>
    <row r="13084">
      <c r="B13084" s="497"/>
      <c r="H13084" s="500"/>
      <c r="O13084" s="500"/>
      <c r="Q13084" s="498" t="s">
        <v>213</v>
      </c>
      <c r="S13084" s="499"/>
    </row>
    <row r="13085">
      <c r="B13085" s="497"/>
      <c r="H13085" s="500"/>
      <c r="O13085" s="500"/>
      <c r="Q13085" s="498" t="s">
        <v>213</v>
      </c>
      <c r="S13085" s="499"/>
    </row>
    <row r="13086">
      <c r="B13086" s="497"/>
      <c r="H13086" s="500"/>
      <c r="O13086" s="500"/>
      <c r="Q13086" s="498" t="s">
        <v>213</v>
      </c>
      <c r="S13086" s="499"/>
    </row>
    <row r="13087">
      <c r="B13087" s="497"/>
      <c r="H13087" s="500"/>
      <c r="O13087" s="500"/>
      <c r="Q13087" s="498" t="s">
        <v>213</v>
      </c>
      <c r="S13087" s="499"/>
    </row>
    <row r="13088">
      <c r="B13088" s="497"/>
      <c r="H13088" s="500"/>
      <c r="O13088" s="500"/>
      <c r="Q13088" s="498" t="s">
        <v>213</v>
      </c>
      <c r="S13088" s="499"/>
    </row>
    <row r="13089">
      <c r="B13089" s="497"/>
      <c r="H13089" s="500"/>
      <c r="O13089" s="500"/>
      <c r="Q13089" s="498" t="s">
        <v>213</v>
      </c>
      <c r="S13089" s="499"/>
    </row>
    <row r="13090">
      <c r="B13090" s="497"/>
      <c r="H13090" s="500"/>
      <c r="O13090" s="500"/>
      <c r="Q13090" s="498" t="s">
        <v>213</v>
      </c>
      <c r="S13090" s="499"/>
    </row>
    <row r="13091">
      <c r="B13091" s="497"/>
      <c r="H13091" s="500"/>
      <c r="O13091" s="500"/>
      <c r="Q13091" s="498" t="s">
        <v>213</v>
      </c>
      <c r="S13091" s="499"/>
    </row>
    <row r="13092">
      <c r="B13092" s="497"/>
      <c r="H13092" s="500"/>
      <c r="O13092" s="500"/>
      <c r="Q13092" s="498" t="s">
        <v>213</v>
      </c>
      <c r="S13092" s="499"/>
    </row>
    <row r="13093">
      <c r="B13093" s="497"/>
      <c r="H13093" s="500"/>
      <c r="O13093" s="500"/>
      <c r="Q13093" s="498" t="s">
        <v>213</v>
      </c>
      <c r="S13093" s="499"/>
    </row>
    <row r="13094">
      <c r="B13094" s="497"/>
      <c r="H13094" s="500"/>
      <c r="O13094" s="500"/>
      <c r="Q13094" s="498" t="s">
        <v>213</v>
      </c>
      <c r="S13094" s="499"/>
    </row>
    <row r="13095">
      <c r="B13095" s="497"/>
      <c r="H13095" s="500"/>
      <c r="O13095" s="500"/>
      <c r="Q13095" s="498" t="s">
        <v>213</v>
      </c>
      <c r="S13095" s="499"/>
    </row>
    <row r="13096">
      <c r="B13096" s="497"/>
      <c r="H13096" s="500"/>
      <c r="O13096" s="500"/>
      <c r="Q13096" s="498" t="s">
        <v>213</v>
      </c>
      <c r="S13096" s="499"/>
    </row>
    <row r="13097">
      <c r="B13097" s="497"/>
      <c r="H13097" s="500"/>
      <c r="O13097" s="500"/>
      <c r="Q13097" s="498" t="s">
        <v>213</v>
      </c>
      <c r="S13097" s="499"/>
    </row>
    <row r="13098">
      <c r="B13098" s="497"/>
      <c r="H13098" s="500"/>
      <c r="O13098" s="500"/>
      <c r="Q13098" s="498" t="s">
        <v>213</v>
      </c>
      <c r="S13098" s="499"/>
    </row>
    <row r="13099">
      <c r="B13099" s="497"/>
      <c r="H13099" s="500"/>
      <c r="O13099" s="500"/>
      <c r="Q13099" s="498" t="s">
        <v>213</v>
      </c>
      <c r="S13099" s="499"/>
    </row>
    <row r="13100">
      <c r="B13100" s="497"/>
      <c r="H13100" s="500"/>
      <c r="O13100" s="500"/>
      <c r="Q13100" s="498" t="s">
        <v>213</v>
      </c>
      <c r="S13100" s="499"/>
    </row>
    <row r="13101">
      <c r="B13101" s="497"/>
      <c r="H13101" s="500"/>
      <c r="O13101" s="500"/>
      <c r="Q13101" s="498" t="s">
        <v>213</v>
      </c>
      <c r="S13101" s="499"/>
    </row>
    <row r="13102">
      <c r="B13102" s="497"/>
      <c r="H13102" s="500"/>
      <c r="O13102" s="500"/>
      <c r="Q13102" s="498" t="s">
        <v>213</v>
      </c>
      <c r="S13102" s="499"/>
    </row>
    <row r="13103">
      <c r="B13103" s="497"/>
      <c r="H13103" s="500"/>
      <c r="O13103" s="500"/>
      <c r="Q13103" s="498" t="s">
        <v>213</v>
      </c>
      <c r="S13103" s="499"/>
    </row>
    <row r="13104">
      <c r="B13104" s="497"/>
      <c r="H13104" s="500"/>
      <c r="O13104" s="500"/>
      <c r="Q13104" s="498" t="s">
        <v>213</v>
      </c>
      <c r="S13104" s="499"/>
    </row>
    <row r="13105">
      <c r="B13105" s="497"/>
      <c r="H13105" s="500"/>
      <c r="O13105" s="500"/>
      <c r="Q13105" s="498" t="s">
        <v>213</v>
      </c>
      <c r="S13105" s="499"/>
    </row>
    <row r="13106">
      <c r="B13106" s="497"/>
      <c r="H13106" s="500"/>
      <c r="O13106" s="500"/>
      <c r="Q13106" s="498" t="s">
        <v>213</v>
      </c>
      <c r="S13106" s="499"/>
    </row>
    <row r="13107">
      <c r="B13107" s="497"/>
      <c r="H13107" s="500"/>
      <c r="O13107" s="500"/>
      <c r="Q13107" s="498" t="s">
        <v>213</v>
      </c>
      <c r="S13107" s="499"/>
    </row>
    <row r="13108">
      <c r="B13108" s="497"/>
      <c r="H13108" s="500"/>
      <c r="O13108" s="500"/>
      <c r="Q13108" s="498" t="s">
        <v>213</v>
      </c>
      <c r="S13108" s="499"/>
    </row>
    <row r="13109">
      <c r="B13109" s="497"/>
      <c r="H13109" s="500"/>
      <c r="O13109" s="500"/>
      <c r="Q13109" s="498" t="s">
        <v>213</v>
      </c>
      <c r="S13109" s="499"/>
    </row>
    <row r="13110">
      <c r="B13110" s="497"/>
      <c r="H13110" s="500"/>
      <c r="O13110" s="500"/>
      <c r="Q13110" s="498" t="s">
        <v>213</v>
      </c>
      <c r="S13110" s="499"/>
    </row>
    <row r="13111">
      <c r="B13111" s="497"/>
      <c r="H13111" s="500"/>
      <c r="O13111" s="500"/>
      <c r="Q13111" s="498" t="s">
        <v>213</v>
      </c>
      <c r="S13111" s="499"/>
    </row>
    <row r="13112">
      <c r="B13112" s="497"/>
      <c r="H13112" s="500"/>
      <c r="O13112" s="500"/>
      <c r="Q13112" s="498" t="s">
        <v>213</v>
      </c>
      <c r="S13112" s="499"/>
    </row>
    <row r="13113">
      <c r="B13113" s="497"/>
      <c r="H13113" s="500"/>
      <c r="O13113" s="500"/>
      <c r="Q13113" s="498" t="s">
        <v>213</v>
      </c>
      <c r="S13113" s="499"/>
    </row>
    <row r="13114">
      <c r="B13114" s="497"/>
      <c r="H13114" s="500"/>
      <c r="O13114" s="500"/>
      <c r="Q13114" s="498" t="s">
        <v>213</v>
      </c>
      <c r="S13114" s="499"/>
    </row>
    <row r="13115">
      <c r="B13115" s="497"/>
      <c r="H13115" s="500"/>
      <c r="O13115" s="500"/>
      <c r="Q13115" s="498" t="s">
        <v>213</v>
      </c>
      <c r="S13115" s="499"/>
    </row>
    <row r="13116">
      <c r="B13116" s="497"/>
      <c r="H13116" s="500"/>
      <c r="O13116" s="500"/>
      <c r="Q13116" s="498" t="s">
        <v>213</v>
      </c>
      <c r="S13116" s="499"/>
    </row>
    <row r="13117">
      <c r="B13117" s="497"/>
      <c r="H13117" s="500"/>
      <c r="O13117" s="500"/>
      <c r="Q13117" s="498" t="s">
        <v>213</v>
      </c>
      <c r="S13117" s="499"/>
    </row>
    <row r="13118">
      <c r="B13118" s="497"/>
      <c r="H13118" s="500"/>
      <c r="O13118" s="500"/>
      <c r="Q13118" s="498" t="s">
        <v>213</v>
      </c>
      <c r="S13118" s="499"/>
    </row>
    <row r="13119">
      <c r="B13119" s="497"/>
      <c r="H13119" s="500"/>
      <c r="O13119" s="500"/>
      <c r="Q13119" s="498" t="s">
        <v>213</v>
      </c>
      <c r="S13119" s="499"/>
    </row>
    <row r="13120">
      <c r="B13120" s="497"/>
      <c r="H13120" s="500"/>
      <c r="O13120" s="500"/>
      <c r="Q13120" s="498" t="s">
        <v>213</v>
      </c>
      <c r="S13120" s="499"/>
    </row>
    <row r="13121">
      <c r="B13121" s="497"/>
      <c r="H13121" s="500"/>
      <c r="O13121" s="500"/>
      <c r="Q13121" s="498" t="s">
        <v>213</v>
      </c>
      <c r="S13121" s="499"/>
    </row>
    <row r="13122">
      <c r="B13122" s="497"/>
      <c r="H13122" s="500"/>
      <c r="O13122" s="500"/>
      <c r="Q13122" s="498" t="s">
        <v>213</v>
      </c>
      <c r="S13122" s="499"/>
    </row>
    <row r="13123">
      <c r="B13123" s="497"/>
      <c r="H13123" s="500"/>
      <c r="O13123" s="500"/>
      <c r="Q13123" s="498" t="s">
        <v>213</v>
      </c>
      <c r="S13123" s="499"/>
    </row>
    <row r="13124">
      <c r="B13124" s="497"/>
      <c r="H13124" s="500"/>
      <c r="O13124" s="500"/>
      <c r="Q13124" s="498" t="s">
        <v>213</v>
      </c>
      <c r="S13124" s="499"/>
    </row>
    <row r="13125">
      <c r="B13125" s="497"/>
      <c r="H13125" s="500"/>
      <c r="O13125" s="500"/>
      <c r="Q13125" s="498" t="s">
        <v>213</v>
      </c>
      <c r="S13125" s="499"/>
    </row>
    <row r="13126">
      <c r="B13126" s="497"/>
      <c r="H13126" s="500"/>
      <c r="O13126" s="500"/>
      <c r="Q13126" s="498" t="s">
        <v>213</v>
      </c>
      <c r="S13126" s="499"/>
    </row>
    <row r="13127">
      <c r="B13127" s="497"/>
      <c r="H13127" s="500"/>
      <c r="O13127" s="500"/>
      <c r="Q13127" s="498" t="s">
        <v>213</v>
      </c>
      <c r="S13127" s="499"/>
    </row>
    <row r="13128">
      <c r="B13128" s="497"/>
      <c r="H13128" s="500"/>
      <c r="O13128" s="500"/>
      <c r="Q13128" s="498" t="s">
        <v>213</v>
      </c>
      <c r="S13128" s="499"/>
    </row>
    <row r="13129">
      <c r="B13129" s="497"/>
      <c r="H13129" s="500"/>
      <c r="O13129" s="500"/>
      <c r="Q13129" s="498" t="s">
        <v>213</v>
      </c>
      <c r="S13129" s="499"/>
    </row>
    <row r="13130">
      <c r="B13130" s="497"/>
      <c r="H13130" s="500"/>
      <c r="O13130" s="500"/>
      <c r="Q13130" s="498" t="s">
        <v>213</v>
      </c>
      <c r="S13130" s="499"/>
    </row>
    <row r="13131">
      <c r="B13131" s="497"/>
      <c r="H13131" s="500"/>
      <c r="O13131" s="500"/>
      <c r="Q13131" s="498" t="s">
        <v>213</v>
      </c>
      <c r="S13131" s="499"/>
    </row>
    <row r="13132">
      <c r="B13132" s="497"/>
      <c r="H13132" s="500"/>
      <c r="O13132" s="500"/>
      <c r="Q13132" s="498" t="s">
        <v>213</v>
      </c>
      <c r="S13132" s="499"/>
    </row>
    <row r="13133">
      <c r="B13133" s="497"/>
      <c r="H13133" s="500"/>
      <c r="O13133" s="500"/>
      <c r="Q13133" s="498" t="s">
        <v>213</v>
      </c>
      <c r="S13133" s="499"/>
    </row>
    <row r="13134">
      <c r="B13134" s="497"/>
      <c r="H13134" s="500"/>
      <c r="O13134" s="500"/>
      <c r="Q13134" s="498" t="s">
        <v>213</v>
      </c>
      <c r="S13134" s="499"/>
    </row>
    <row r="13135">
      <c r="B13135" s="497"/>
      <c r="H13135" s="500"/>
      <c r="O13135" s="500"/>
      <c r="Q13135" s="498" t="s">
        <v>213</v>
      </c>
      <c r="S13135" s="499"/>
    </row>
    <row r="13136">
      <c r="B13136" s="497"/>
      <c r="H13136" s="500"/>
      <c r="O13136" s="500"/>
      <c r="Q13136" s="498" t="s">
        <v>213</v>
      </c>
      <c r="S13136" s="499"/>
    </row>
    <row r="13137">
      <c r="B13137" s="497"/>
      <c r="H13137" s="500"/>
      <c r="O13137" s="500"/>
      <c r="Q13137" s="498" t="s">
        <v>213</v>
      </c>
      <c r="S13137" s="499"/>
    </row>
    <row r="13138">
      <c r="B13138" s="497"/>
      <c r="H13138" s="500"/>
      <c r="O13138" s="500"/>
      <c r="Q13138" s="498" t="s">
        <v>213</v>
      </c>
      <c r="S13138" s="499"/>
    </row>
    <row r="13139">
      <c r="B13139" s="497"/>
      <c r="H13139" s="500"/>
      <c r="O13139" s="500"/>
      <c r="Q13139" s="498" t="s">
        <v>213</v>
      </c>
      <c r="S13139" s="499"/>
    </row>
    <row r="13140">
      <c r="B13140" s="497"/>
      <c r="H13140" s="500"/>
      <c r="O13140" s="500"/>
      <c r="Q13140" s="498" t="s">
        <v>213</v>
      </c>
      <c r="S13140" s="499"/>
    </row>
    <row r="13141">
      <c r="B13141" s="497"/>
      <c r="H13141" s="500"/>
      <c r="O13141" s="500"/>
      <c r="Q13141" s="498" t="s">
        <v>213</v>
      </c>
      <c r="S13141" s="499"/>
    </row>
    <row r="13142">
      <c r="B13142" s="497"/>
      <c r="H13142" s="500"/>
      <c r="O13142" s="500"/>
      <c r="Q13142" s="498" t="s">
        <v>213</v>
      </c>
      <c r="S13142" s="499"/>
    </row>
    <row r="13143">
      <c r="B13143" s="497"/>
      <c r="H13143" s="500"/>
      <c r="O13143" s="500"/>
      <c r="Q13143" s="498" t="s">
        <v>213</v>
      </c>
      <c r="S13143" s="499"/>
    </row>
    <row r="13144">
      <c r="B13144" s="497"/>
      <c r="H13144" s="500"/>
      <c r="O13144" s="500"/>
      <c r="Q13144" s="498" t="s">
        <v>213</v>
      </c>
      <c r="S13144" s="499"/>
    </row>
    <row r="13145">
      <c r="B13145" s="497"/>
      <c r="H13145" s="500"/>
      <c r="O13145" s="500"/>
      <c r="Q13145" s="498" t="s">
        <v>213</v>
      </c>
      <c r="S13145" s="499"/>
    </row>
    <row r="13146">
      <c r="B13146" s="497"/>
      <c r="H13146" s="500"/>
      <c r="O13146" s="500"/>
      <c r="Q13146" s="498" t="s">
        <v>213</v>
      </c>
      <c r="S13146" s="499"/>
    </row>
    <row r="13147">
      <c r="B13147" s="497"/>
      <c r="H13147" s="500"/>
      <c r="O13147" s="500"/>
      <c r="Q13147" s="498" t="s">
        <v>213</v>
      </c>
      <c r="S13147" s="499"/>
    </row>
    <row r="13148">
      <c r="B13148" s="497"/>
      <c r="H13148" s="500"/>
      <c r="O13148" s="500"/>
      <c r="Q13148" s="498" t="s">
        <v>213</v>
      </c>
      <c r="S13148" s="499"/>
    </row>
    <row r="13149">
      <c r="B13149" s="497"/>
      <c r="H13149" s="500"/>
      <c r="O13149" s="500"/>
      <c r="Q13149" s="498" t="s">
        <v>213</v>
      </c>
      <c r="S13149" s="499"/>
    </row>
    <row r="13150">
      <c r="B13150" s="497"/>
      <c r="H13150" s="500"/>
      <c r="O13150" s="500"/>
      <c r="Q13150" s="498" t="s">
        <v>213</v>
      </c>
      <c r="S13150" s="499"/>
    </row>
    <row r="13151">
      <c r="B13151" s="497"/>
      <c r="H13151" s="500"/>
      <c r="O13151" s="500"/>
      <c r="Q13151" s="498" t="s">
        <v>213</v>
      </c>
      <c r="S13151" s="499"/>
    </row>
    <row r="13152">
      <c r="B13152" s="497"/>
      <c r="H13152" s="500"/>
      <c r="O13152" s="500"/>
      <c r="Q13152" s="498" t="s">
        <v>213</v>
      </c>
      <c r="S13152" s="499"/>
    </row>
    <row r="13153">
      <c r="B13153" s="497"/>
      <c r="H13153" s="500"/>
      <c r="O13153" s="500"/>
      <c r="Q13153" s="498" t="s">
        <v>213</v>
      </c>
      <c r="S13153" s="499"/>
    </row>
    <row r="13154">
      <c r="B13154" s="497"/>
      <c r="H13154" s="500"/>
      <c r="O13154" s="500"/>
      <c r="Q13154" s="498" t="s">
        <v>213</v>
      </c>
      <c r="S13154" s="499"/>
    </row>
    <row r="13155">
      <c r="B13155" s="497"/>
      <c r="H13155" s="500"/>
      <c r="O13155" s="500"/>
      <c r="Q13155" s="498" t="s">
        <v>213</v>
      </c>
      <c r="S13155" s="499"/>
    </row>
    <row r="13156">
      <c r="B13156" s="497"/>
      <c r="H13156" s="500"/>
      <c r="O13156" s="500"/>
      <c r="Q13156" s="498" t="s">
        <v>213</v>
      </c>
      <c r="S13156" s="499"/>
    </row>
    <row r="13157">
      <c r="B13157" s="497"/>
      <c r="H13157" s="500"/>
      <c r="O13157" s="500"/>
      <c r="Q13157" s="498" t="s">
        <v>213</v>
      </c>
      <c r="S13157" s="499"/>
    </row>
    <row r="13158">
      <c r="B13158" s="497"/>
      <c r="H13158" s="500"/>
      <c r="O13158" s="500"/>
      <c r="Q13158" s="498" t="s">
        <v>213</v>
      </c>
      <c r="S13158" s="499"/>
    </row>
    <row r="13159">
      <c r="B13159" s="497"/>
      <c r="H13159" s="500"/>
      <c r="O13159" s="500"/>
      <c r="Q13159" s="498" t="s">
        <v>213</v>
      </c>
      <c r="S13159" s="499"/>
    </row>
    <row r="13160">
      <c r="B13160" s="497"/>
      <c r="H13160" s="500"/>
      <c r="O13160" s="500"/>
      <c r="Q13160" s="498" t="s">
        <v>213</v>
      </c>
      <c r="S13160" s="499"/>
    </row>
    <row r="13161">
      <c r="B13161" s="497"/>
      <c r="H13161" s="500"/>
      <c r="O13161" s="500"/>
      <c r="Q13161" s="498" t="s">
        <v>213</v>
      </c>
      <c r="S13161" s="499"/>
    </row>
    <row r="13162">
      <c r="B13162" s="497"/>
      <c r="H13162" s="500"/>
      <c r="O13162" s="500"/>
      <c r="Q13162" s="498" t="s">
        <v>213</v>
      </c>
      <c r="S13162" s="499"/>
    </row>
    <row r="13163">
      <c r="B13163" s="497"/>
      <c r="H13163" s="500"/>
      <c r="O13163" s="500"/>
      <c r="Q13163" s="498" t="s">
        <v>213</v>
      </c>
      <c r="S13163" s="499"/>
    </row>
    <row r="13164">
      <c r="B13164" s="497"/>
      <c r="H13164" s="500"/>
      <c r="O13164" s="500"/>
      <c r="Q13164" s="498" t="s">
        <v>213</v>
      </c>
      <c r="S13164" s="499"/>
    </row>
    <row r="13165">
      <c r="B13165" s="497"/>
      <c r="H13165" s="500"/>
      <c r="O13165" s="500"/>
      <c r="Q13165" s="498" t="s">
        <v>213</v>
      </c>
      <c r="S13165" s="499"/>
    </row>
    <row r="13166">
      <c r="B13166" s="497"/>
      <c r="H13166" s="500"/>
      <c r="O13166" s="500"/>
      <c r="Q13166" s="498" t="s">
        <v>213</v>
      </c>
      <c r="S13166" s="499"/>
    </row>
    <row r="13167">
      <c r="B13167" s="497"/>
      <c r="H13167" s="500"/>
      <c r="O13167" s="500"/>
      <c r="Q13167" s="498" t="s">
        <v>213</v>
      </c>
      <c r="S13167" s="499"/>
    </row>
    <row r="13168">
      <c r="B13168" s="497"/>
      <c r="H13168" s="500"/>
      <c r="O13168" s="500"/>
      <c r="Q13168" s="498" t="s">
        <v>213</v>
      </c>
      <c r="S13168" s="499"/>
    </row>
    <row r="13169">
      <c r="B13169" s="497"/>
      <c r="H13169" s="500"/>
      <c r="O13169" s="500"/>
      <c r="Q13169" s="498" t="s">
        <v>213</v>
      </c>
      <c r="S13169" s="499"/>
    </row>
    <row r="13170">
      <c r="B13170" s="497"/>
      <c r="H13170" s="500"/>
      <c r="O13170" s="500"/>
      <c r="Q13170" s="498" t="s">
        <v>213</v>
      </c>
      <c r="S13170" s="499"/>
    </row>
    <row r="13171">
      <c r="B13171" s="497"/>
      <c r="H13171" s="500"/>
      <c r="O13171" s="500"/>
      <c r="Q13171" s="498" t="s">
        <v>213</v>
      </c>
      <c r="S13171" s="499"/>
    </row>
    <row r="13172">
      <c r="B13172" s="497"/>
      <c r="H13172" s="500"/>
      <c r="O13172" s="500"/>
      <c r="Q13172" s="498" t="s">
        <v>213</v>
      </c>
      <c r="S13172" s="499"/>
    </row>
    <row r="13173">
      <c r="B13173" s="497"/>
      <c r="H13173" s="500"/>
      <c r="O13173" s="500"/>
      <c r="Q13173" s="498" t="s">
        <v>213</v>
      </c>
      <c r="S13173" s="499"/>
    </row>
    <row r="13174">
      <c r="B13174" s="497"/>
      <c r="H13174" s="500"/>
      <c r="O13174" s="500"/>
      <c r="Q13174" s="498" t="s">
        <v>213</v>
      </c>
      <c r="S13174" s="499"/>
    </row>
    <row r="13175">
      <c r="B13175" s="497"/>
      <c r="H13175" s="500"/>
      <c r="O13175" s="500"/>
      <c r="Q13175" s="498" t="s">
        <v>213</v>
      </c>
      <c r="S13175" s="499"/>
    </row>
    <row r="13176">
      <c r="B13176" s="497"/>
      <c r="H13176" s="500"/>
      <c r="O13176" s="500"/>
      <c r="Q13176" s="498" t="s">
        <v>213</v>
      </c>
      <c r="S13176" s="499"/>
    </row>
    <row r="13177">
      <c r="B13177" s="497"/>
      <c r="H13177" s="500"/>
      <c r="O13177" s="500"/>
      <c r="Q13177" s="498" t="s">
        <v>213</v>
      </c>
      <c r="S13177" s="499"/>
    </row>
    <row r="13178">
      <c r="B13178" s="497"/>
      <c r="H13178" s="500"/>
      <c r="O13178" s="500"/>
      <c r="Q13178" s="498" t="s">
        <v>213</v>
      </c>
      <c r="S13178" s="499"/>
    </row>
    <row r="13179">
      <c r="B13179" s="497"/>
      <c r="H13179" s="500"/>
      <c r="O13179" s="500"/>
      <c r="Q13179" s="498" t="s">
        <v>213</v>
      </c>
      <c r="S13179" s="499"/>
    </row>
    <row r="13180">
      <c r="B13180" s="497"/>
      <c r="H13180" s="500"/>
      <c r="O13180" s="500"/>
      <c r="Q13180" s="498" t="s">
        <v>213</v>
      </c>
      <c r="S13180" s="499"/>
    </row>
    <row r="13181">
      <c r="B13181" s="497"/>
      <c r="H13181" s="500"/>
      <c r="O13181" s="500"/>
      <c r="Q13181" s="498" t="s">
        <v>213</v>
      </c>
      <c r="S13181" s="499"/>
    </row>
    <row r="13182">
      <c r="B13182" s="497"/>
      <c r="H13182" s="500"/>
      <c r="O13182" s="500"/>
      <c r="Q13182" s="498" t="s">
        <v>213</v>
      </c>
      <c r="S13182" s="499"/>
    </row>
    <row r="13183">
      <c r="B13183" s="497"/>
      <c r="H13183" s="500"/>
      <c r="O13183" s="500"/>
      <c r="Q13183" s="498" t="s">
        <v>213</v>
      </c>
      <c r="S13183" s="499"/>
    </row>
    <row r="13184">
      <c r="B13184" s="497"/>
      <c r="H13184" s="500"/>
      <c r="O13184" s="500"/>
      <c r="Q13184" s="498" t="s">
        <v>213</v>
      </c>
      <c r="S13184" s="499"/>
    </row>
    <row r="13185">
      <c r="B13185" s="497"/>
      <c r="H13185" s="500"/>
      <c r="O13185" s="500"/>
      <c r="Q13185" s="498" t="s">
        <v>213</v>
      </c>
      <c r="S13185" s="499"/>
    </row>
    <row r="13186">
      <c r="B13186" s="497"/>
      <c r="H13186" s="500"/>
      <c r="O13186" s="500"/>
      <c r="Q13186" s="498" t="s">
        <v>213</v>
      </c>
      <c r="S13186" s="499"/>
    </row>
    <row r="13187">
      <c r="B13187" s="497"/>
      <c r="H13187" s="500"/>
      <c r="O13187" s="500"/>
      <c r="Q13187" s="498" t="s">
        <v>213</v>
      </c>
      <c r="S13187" s="499"/>
    </row>
    <row r="13188">
      <c r="B13188" s="497"/>
      <c r="H13188" s="500"/>
      <c r="O13188" s="500"/>
      <c r="Q13188" s="498" t="s">
        <v>213</v>
      </c>
      <c r="S13188" s="499"/>
    </row>
    <row r="13189">
      <c r="B13189" s="497"/>
      <c r="H13189" s="500"/>
      <c r="O13189" s="500"/>
      <c r="Q13189" s="498" t="s">
        <v>213</v>
      </c>
      <c r="S13189" s="499"/>
    </row>
    <row r="13190">
      <c r="B13190" s="497"/>
      <c r="H13190" s="500"/>
      <c r="O13190" s="500"/>
      <c r="Q13190" s="498" t="s">
        <v>213</v>
      </c>
      <c r="S13190" s="499"/>
    </row>
    <row r="13191">
      <c r="B13191" s="497"/>
      <c r="H13191" s="500"/>
      <c r="O13191" s="500"/>
      <c r="Q13191" s="498" t="s">
        <v>213</v>
      </c>
      <c r="S13191" s="499"/>
    </row>
    <row r="13192">
      <c r="B13192" s="497"/>
      <c r="H13192" s="500"/>
      <c r="O13192" s="500"/>
      <c r="Q13192" s="498" t="s">
        <v>213</v>
      </c>
      <c r="S13192" s="499"/>
    </row>
    <row r="13193">
      <c r="B13193" s="497"/>
      <c r="H13193" s="500"/>
      <c r="O13193" s="500"/>
      <c r="Q13193" s="498" t="s">
        <v>213</v>
      </c>
      <c r="S13193" s="499"/>
    </row>
    <row r="13194">
      <c r="B13194" s="497"/>
      <c r="H13194" s="500"/>
      <c r="O13194" s="500"/>
      <c r="Q13194" s="498" t="s">
        <v>213</v>
      </c>
      <c r="S13194" s="499"/>
    </row>
    <row r="13195">
      <c r="B13195" s="497"/>
      <c r="H13195" s="500"/>
      <c r="O13195" s="500"/>
      <c r="Q13195" s="498" t="s">
        <v>213</v>
      </c>
      <c r="S13195" s="499"/>
    </row>
    <row r="13196">
      <c r="B13196" s="497"/>
      <c r="H13196" s="500"/>
      <c r="O13196" s="500"/>
      <c r="Q13196" s="498" t="s">
        <v>213</v>
      </c>
      <c r="S13196" s="499"/>
    </row>
    <row r="13197">
      <c r="B13197" s="497"/>
      <c r="H13197" s="500"/>
      <c r="O13197" s="500"/>
      <c r="Q13197" s="498" t="s">
        <v>213</v>
      </c>
      <c r="S13197" s="499"/>
    </row>
    <row r="13198">
      <c r="B13198" s="497"/>
      <c r="H13198" s="500"/>
      <c r="O13198" s="500"/>
      <c r="Q13198" s="498" t="s">
        <v>213</v>
      </c>
      <c r="S13198" s="499"/>
    </row>
    <row r="13199">
      <c r="B13199" s="497"/>
      <c r="H13199" s="500"/>
      <c r="O13199" s="500"/>
      <c r="Q13199" s="498" t="s">
        <v>213</v>
      </c>
      <c r="S13199" s="499"/>
    </row>
    <row r="13200">
      <c r="B13200" s="497"/>
      <c r="H13200" s="500"/>
      <c r="O13200" s="500"/>
      <c r="Q13200" s="498" t="s">
        <v>213</v>
      </c>
      <c r="S13200" s="499"/>
    </row>
    <row r="13201">
      <c r="B13201" s="497"/>
      <c r="H13201" s="500"/>
      <c r="O13201" s="500"/>
      <c r="Q13201" s="498" t="s">
        <v>213</v>
      </c>
      <c r="S13201" s="499"/>
    </row>
    <row r="13202">
      <c r="B13202" s="497"/>
      <c r="H13202" s="500"/>
      <c r="O13202" s="500"/>
      <c r="Q13202" s="498" t="s">
        <v>213</v>
      </c>
      <c r="S13202" s="499"/>
    </row>
    <row r="13203">
      <c r="B13203" s="497"/>
      <c r="H13203" s="500"/>
      <c r="O13203" s="500"/>
      <c r="Q13203" s="498" t="s">
        <v>213</v>
      </c>
      <c r="S13203" s="499"/>
    </row>
    <row r="13204">
      <c r="B13204" s="497"/>
      <c r="H13204" s="500"/>
      <c r="O13204" s="500"/>
      <c r="Q13204" s="498" t="s">
        <v>213</v>
      </c>
      <c r="S13204" s="499"/>
    </row>
    <row r="13205">
      <c r="B13205" s="497"/>
      <c r="H13205" s="500"/>
      <c r="O13205" s="500"/>
      <c r="Q13205" s="498" t="s">
        <v>213</v>
      </c>
      <c r="S13205" s="499"/>
    </row>
    <row r="13206">
      <c r="B13206" s="497"/>
      <c r="H13206" s="500"/>
      <c r="O13206" s="500"/>
      <c r="Q13206" s="498" t="s">
        <v>213</v>
      </c>
      <c r="S13206" s="499"/>
    </row>
    <row r="13207">
      <c r="B13207" s="497"/>
      <c r="H13207" s="500"/>
      <c r="O13207" s="500"/>
      <c r="Q13207" s="498" t="s">
        <v>213</v>
      </c>
      <c r="S13207" s="499"/>
    </row>
    <row r="13208">
      <c r="B13208" s="497"/>
      <c r="H13208" s="500"/>
      <c r="O13208" s="500"/>
      <c r="Q13208" s="498" t="s">
        <v>213</v>
      </c>
      <c r="S13208" s="499"/>
    </row>
    <row r="13209">
      <c r="B13209" s="497"/>
      <c r="H13209" s="500"/>
      <c r="O13209" s="500"/>
      <c r="Q13209" s="498" t="s">
        <v>213</v>
      </c>
      <c r="S13209" s="499"/>
    </row>
    <row r="13210">
      <c r="B13210" s="497"/>
      <c r="H13210" s="500"/>
      <c r="O13210" s="500"/>
      <c r="Q13210" s="498" t="s">
        <v>213</v>
      </c>
      <c r="S13210" s="499"/>
    </row>
    <row r="13211">
      <c r="B13211" s="497"/>
      <c r="H13211" s="500"/>
      <c r="O13211" s="500"/>
      <c r="Q13211" s="498" t="s">
        <v>213</v>
      </c>
      <c r="S13211" s="499"/>
    </row>
    <row r="13212">
      <c r="B13212" s="497"/>
      <c r="H13212" s="500"/>
      <c r="O13212" s="500"/>
      <c r="Q13212" s="498" t="s">
        <v>213</v>
      </c>
      <c r="S13212" s="499"/>
    </row>
    <row r="13213">
      <c r="B13213" s="497"/>
      <c r="H13213" s="500"/>
      <c r="O13213" s="500"/>
      <c r="Q13213" s="498" t="s">
        <v>213</v>
      </c>
      <c r="S13213" s="499"/>
    </row>
    <row r="13214">
      <c r="B13214" s="497"/>
      <c r="H13214" s="500"/>
      <c r="O13214" s="500"/>
      <c r="Q13214" s="498" t="s">
        <v>213</v>
      </c>
      <c r="S13214" s="499"/>
    </row>
    <row r="13215">
      <c r="B13215" s="497"/>
      <c r="H13215" s="500"/>
      <c r="O13215" s="500"/>
      <c r="Q13215" s="498" t="s">
        <v>213</v>
      </c>
      <c r="S13215" s="499"/>
    </row>
    <row r="13216">
      <c r="B13216" s="497"/>
      <c r="H13216" s="500"/>
      <c r="O13216" s="500"/>
      <c r="Q13216" s="498" t="s">
        <v>213</v>
      </c>
      <c r="S13216" s="499"/>
    </row>
    <row r="13217">
      <c r="B13217" s="497"/>
      <c r="H13217" s="500"/>
      <c r="O13217" s="500"/>
      <c r="Q13217" s="498" t="s">
        <v>213</v>
      </c>
      <c r="S13217" s="499"/>
    </row>
    <row r="13218">
      <c r="B13218" s="497"/>
      <c r="H13218" s="500"/>
      <c r="O13218" s="500"/>
      <c r="Q13218" s="498" t="s">
        <v>213</v>
      </c>
      <c r="S13218" s="499"/>
    </row>
    <row r="13219">
      <c r="B13219" s="497"/>
      <c r="H13219" s="500"/>
      <c r="O13219" s="500"/>
      <c r="Q13219" s="498" t="s">
        <v>213</v>
      </c>
      <c r="S13219" s="499"/>
    </row>
    <row r="13220">
      <c r="B13220" s="497"/>
      <c r="H13220" s="500"/>
      <c r="O13220" s="500"/>
      <c r="Q13220" s="498" t="s">
        <v>213</v>
      </c>
      <c r="S13220" s="499"/>
    </row>
    <row r="13221">
      <c r="B13221" s="497"/>
      <c r="H13221" s="500"/>
      <c r="O13221" s="500"/>
      <c r="Q13221" s="498" t="s">
        <v>213</v>
      </c>
      <c r="S13221" s="499"/>
    </row>
    <row r="13222">
      <c r="B13222" s="497"/>
      <c r="H13222" s="500"/>
      <c r="O13222" s="500"/>
      <c r="Q13222" s="498" t="s">
        <v>213</v>
      </c>
      <c r="S13222" s="499"/>
    </row>
    <row r="13223">
      <c r="B13223" s="497"/>
      <c r="H13223" s="500"/>
      <c r="O13223" s="500"/>
      <c r="Q13223" s="498" t="s">
        <v>213</v>
      </c>
      <c r="S13223" s="499"/>
    </row>
    <row r="13224">
      <c r="B13224" s="497"/>
      <c r="H13224" s="500"/>
      <c r="O13224" s="500"/>
      <c r="Q13224" s="498" t="s">
        <v>213</v>
      </c>
      <c r="S13224" s="499"/>
    </row>
    <row r="13225">
      <c r="B13225" s="497"/>
      <c r="H13225" s="500"/>
      <c r="O13225" s="500"/>
      <c r="Q13225" s="498" t="s">
        <v>213</v>
      </c>
      <c r="S13225" s="499"/>
    </row>
    <row r="13226">
      <c r="B13226" s="497"/>
      <c r="H13226" s="500"/>
      <c r="O13226" s="500"/>
      <c r="Q13226" s="498" t="s">
        <v>213</v>
      </c>
      <c r="S13226" s="499"/>
    </row>
    <row r="13227">
      <c r="B13227" s="497"/>
      <c r="H13227" s="500"/>
      <c r="O13227" s="500"/>
      <c r="Q13227" s="498" t="s">
        <v>213</v>
      </c>
      <c r="S13227" s="499"/>
    </row>
    <row r="13228">
      <c r="B13228" s="497"/>
      <c r="H13228" s="500"/>
      <c r="O13228" s="500"/>
      <c r="Q13228" s="498" t="s">
        <v>213</v>
      </c>
      <c r="S13228" s="499"/>
    </row>
    <row r="13229">
      <c r="B13229" s="497"/>
      <c r="H13229" s="500"/>
      <c r="O13229" s="500"/>
      <c r="Q13229" s="498" t="s">
        <v>213</v>
      </c>
      <c r="S13229" s="499"/>
    </row>
    <row r="13230">
      <c r="B13230" s="497"/>
      <c r="H13230" s="500"/>
      <c r="O13230" s="500"/>
      <c r="Q13230" s="498" t="s">
        <v>213</v>
      </c>
      <c r="S13230" s="499"/>
    </row>
    <row r="13231">
      <c r="B13231" s="497"/>
      <c r="H13231" s="500"/>
      <c r="O13231" s="500"/>
      <c r="Q13231" s="498" t="s">
        <v>213</v>
      </c>
      <c r="S13231" s="499"/>
    </row>
    <row r="13232">
      <c r="B13232" s="497"/>
      <c r="H13232" s="500"/>
      <c r="O13232" s="500"/>
      <c r="Q13232" s="498" t="s">
        <v>213</v>
      </c>
      <c r="S13232" s="499"/>
    </row>
    <row r="13233">
      <c r="B13233" s="497"/>
      <c r="H13233" s="500"/>
      <c r="O13233" s="500"/>
      <c r="Q13233" s="498" t="s">
        <v>213</v>
      </c>
      <c r="S13233" s="499"/>
    </row>
    <row r="13234">
      <c r="B13234" s="497"/>
      <c r="H13234" s="500"/>
      <c r="O13234" s="500"/>
      <c r="Q13234" s="498" t="s">
        <v>213</v>
      </c>
      <c r="S13234" s="499"/>
    </row>
    <row r="13235">
      <c r="B13235" s="497"/>
      <c r="H13235" s="500"/>
      <c r="O13235" s="500"/>
      <c r="Q13235" s="498" t="s">
        <v>213</v>
      </c>
      <c r="S13235" s="499"/>
    </row>
    <row r="13236">
      <c r="B13236" s="497"/>
      <c r="H13236" s="500"/>
      <c r="O13236" s="500"/>
      <c r="Q13236" s="498" t="s">
        <v>213</v>
      </c>
      <c r="S13236" s="499"/>
    </row>
    <row r="13237">
      <c r="B13237" s="497"/>
      <c r="H13237" s="500"/>
      <c r="O13237" s="500"/>
      <c r="Q13237" s="498" t="s">
        <v>213</v>
      </c>
      <c r="S13237" s="499"/>
    </row>
    <row r="13238">
      <c r="B13238" s="497"/>
      <c r="H13238" s="500"/>
      <c r="O13238" s="500"/>
      <c r="Q13238" s="498" t="s">
        <v>213</v>
      </c>
      <c r="S13238" s="499"/>
    </row>
    <row r="13239">
      <c r="B13239" s="497"/>
      <c r="H13239" s="500"/>
      <c r="O13239" s="500"/>
      <c r="Q13239" s="498" t="s">
        <v>213</v>
      </c>
      <c r="S13239" s="499"/>
    </row>
    <row r="13240">
      <c r="B13240" s="497"/>
      <c r="H13240" s="500"/>
      <c r="O13240" s="500"/>
      <c r="Q13240" s="498" t="s">
        <v>213</v>
      </c>
      <c r="S13240" s="499"/>
    </row>
    <row r="13241">
      <c r="B13241" s="497"/>
      <c r="H13241" s="500"/>
      <c r="O13241" s="500"/>
      <c r="Q13241" s="498" t="s">
        <v>213</v>
      </c>
      <c r="S13241" s="499"/>
    </row>
    <row r="13242">
      <c r="B13242" s="497"/>
      <c r="H13242" s="500"/>
      <c r="O13242" s="500"/>
      <c r="Q13242" s="498" t="s">
        <v>213</v>
      </c>
      <c r="S13242" s="499"/>
    </row>
    <row r="13243">
      <c r="B13243" s="497"/>
      <c r="H13243" s="500"/>
      <c r="O13243" s="500"/>
      <c r="Q13243" s="498" t="s">
        <v>213</v>
      </c>
      <c r="S13243" s="499"/>
    </row>
    <row r="13244">
      <c r="B13244" s="497"/>
      <c r="H13244" s="500"/>
      <c r="O13244" s="500"/>
      <c r="Q13244" s="498" t="s">
        <v>213</v>
      </c>
      <c r="S13244" s="499"/>
    </row>
    <row r="13245">
      <c r="B13245" s="497"/>
      <c r="H13245" s="500"/>
      <c r="O13245" s="500"/>
      <c r="Q13245" s="498" t="s">
        <v>213</v>
      </c>
      <c r="S13245" s="499"/>
    </row>
    <row r="13246">
      <c r="B13246" s="497"/>
      <c r="H13246" s="500"/>
      <c r="O13246" s="500"/>
      <c r="Q13246" s="498" t="s">
        <v>213</v>
      </c>
      <c r="S13246" s="499"/>
    </row>
    <row r="13247">
      <c r="B13247" s="497"/>
      <c r="H13247" s="500"/>
      <c r="O13247" s="500"/>
      <c r="Q13247" s="498" t="s">
        <v>213</v>
      </c>
      <c r="S13247" s="499"/>
    </row>
    <row r="13248">
      <c r="B13248" s="497"/>
      <c r="H13248" s="500"/>
      <c r="O13248" s="500"/>
      <c r="Q13248" s="498" t="s">
        <v>213</v>
      </c>
      <c r="S13248" s="499"/>
    </row>
    <row r="13249">
      <c r="B13249" s="497"/>
      <c r="H13249" s="500"/>
      <c r="O13249" s="500"/>
      <c r="Q13249" s="498" t="s">
        <v>213</v>
      </c>
      <c r="S13249" s="499"/>
    </row>
    <row r="13250">
      <c r="B13250" s="497"/>
      <c r="H13250" s="500"/>
      <c r="O13250" s="500"/>
      <c r="Q13250" s="498" t="s">
        <v>213</v>
      </c>
      <c r="S13250" s="499"/>
    </row>
    <row r="13251">
      <c r="B13251" s="497"/>
      <c r="H13251" s="500"/>
      <c r="O13251" s="500"/>
      <c r="Q13251" s="498" t="s">
        <v>213</v>
      </c>
      <c r="S13251" s="499"/>
    </row>
    <row r="13252">
      <c r="B13252" s="497"/>
      <c r="H13252" s="500"/>
      <c r="O13252" s="500"/>
      <c r="Q13252" s="498" t="s">
        <v>213</v>
      </c>
      <c r="S13252" s="499"/>
    </row>
    <row r="13253">
      <c r="B13253" s="497"/>
      <c r="H13253" s="500"/>
      <c r="O13253" s="500"/>
      <c r="Q13253" s="498" t="s">
        <v>213</v>
      </c>
      <c r="S13253" s="499"/>
    </row>
    <row r="13254">
      <c r="B13254" s="497"/>
      <c r="H13254" s="500"/>
      <c r="O13254" s="500"/>
      <c r="Q13254" s="498" t="s">
        <v>213</v>
      </c>
      <c r="S13254" s="499"/>
    </row>
    <row r="13255">
      <c r="B13255" s="497"/>
      <c r="H13255" s="500"/>
      <c r="O13255" s="500"/>
      <c r="Q13255" s="498" t="s">
        <v>213</v>
      </c>
      <c r="S13255" s="499"/>
    </row>
    <row r="13256">
      <c r="B13256" s="497"/>
      <c r="H13256" s="500"/>
      <c r="O13256" s="500"/>
      <c r="Q13256" s="498" t="s">
        <v>213</v>
      </c>
      <c r="S13256" s="499"/>
    </row>
    <row r="13257">
      <c r="B13257" s="497"/>
      <c r="H13257" s="500"/>
      <c r="O13257" s="500"/>
      <c r="Q13257" s="498" t="s">
        <v>213</v>
      </c>
      <c r="S13257" s="499"/>
    </row>
    <row r="13258">
      <c r="B13258" s="497"/>
      <c r="H13258" s="500"/>
      <c r="O13258" s="500"/>
      <c r="Q13258" s="498" t="s">
        <v>213</v>
      </c>
      <c r="S13258" s="499"/>
    </row>
    <row r="13259">
      <c r="B13259" s="497"/>
      <c r="H13259" s="500"/>
      <c r="O13259" s="500"/>
      <c r="Q13259" s="498" t="s">
        <v>213</v>
      </c>
      <c r="S13259" s="499"/>
    </row>
    <row r="13260">
      <c r="B13260" s="497"/>
      <c r="H13260" s="500"/>
      <c r="O13260" s="500"/>
      <c r="Q13260" s="498" t="s">
        <v>213</v>
      </c>
      <c r="S13260" s="499"/>
    </row>
    <row r="13261">
      <c r="B13261" s="497"/>
      <c r="H13261" s="500"/>
      <c r="O13261" s="500"/>
      <c r="Q13261" s="498" t="s">
        <v>213</v>
      </c>
      <c r="S13261" s="499"/>
    </row>
    <row r="13262">
      <c r="B13262" s="497"/>
      <c r="H13262" s="500"/>
      <c r="O13262" s="500"/>
      <c r="Q13262" s="498" t="s">
        <v>213</v>
      </c>
      <c r="S13262" s="499"/>
    </row>
    <row r="13263">
      <c r="B13263" s="497"/>
      <c r="H13263" s="500"/>
      <c r="O13263" s="500"/>
      <c r="Q13263" s="498" t="s">
        <v>213</v>
      </c>
      <c r="S13263" s="499"/>
    </row>
    <row r="13264">
      <c r="B13264" s="497"/>
      <c r="H13264" s="500"/>
      <c r="O13264" s="500"/>
      <c r="Q13264" s="498" t="s">
        <v>213</v>
      </c>
      <c r="S13264" s="499"/>
    </row>
    <row r="13265">
      <c r="B13265" s="497"/>
      <c r="H13265" s="500"/>
      <c r="O13265" s="500"/>
      <c r="Q13265" s="498" t="s">
        <v>213</v>
      </c>
      <c r="S13265" s="499"/>
    </row>
    <row r="13266">
      <c r="B13266" s="497"/>
      <c r="H13266" s="500"/>
      <c r="O13266" s="500"/>
      <c r="Q13266" s="498" t="s">
        <v>213</v>
      </c>
      <c r="S13266" s="499"/>
    </row>
    <row r="13267">
      <c r="B13267" s="497"/>
      <c r="H13267" s="500"/>
      <c r="O13267" s="500"/>
      <c r="Q13267" s="498" t="s">
        <v>213</v>
      </c>
      <c r="S13267" s="499"/>
    </row>
    <row r="13268">
      <c r="B13268" s="497"/>
      <c r="H13268" s="500"/>
      <c r="O13268" s="500"/>
      <c r="Q13268" s="498" t="s">
        <v>213</v>
      </c>
      <c r="S13268" s="499"/>
    </row>
    <row r="13269">
      <c r="B13269" s="497"/>
      <c r="H13269" s="500"/>
      <c r="O13269" s="500"/>
      <c r="Q13269" s="498" t="s">
        <v>213</v>
      </c>
      <c r="S13269" s="499"/>
    </row>
    <row r="13270">
      <c r="B13270" s="497"/>
      <c r="H13270" s="500"/>
      <c r="O13270" s="500"/>
      <c r="Q13270" s="498" t="s">
        <v>213</v>
      </c>
      <c r="S13270" s="499"/>
    </row>
    <row r="13271">
      <c r="B13271" s="497"/>
      <c r="H13271" s="500"/>
      <c r="O13271" s="500"/>
      <c r="Q13271" s="498" t="s">
        <v>213</v>
      </c>
      <c r="S13271" s="499"/>
    </row>
    <row r="13272">
      <c r="B13272" s="497"/>
      <c r="H13272" s="500"/>
      <c r="O13272" s="500"/>
      <c r="Q13272" s="498" t="s">
        <v>213</v>
      </c>
      <c r="S13272" s="499"/>
    </row>
    <row r="13273">
      <c r="B13273" s="497"/>
      <c r="H13273" s="500"/>
      <c r="O13273" s="500"/>
      <c r="Q13273" s="498" t="s">
        <v>213</v>
      </c>
      <c r="S13273" s="499"/>
    </row>
    <row r="13274">
      <c r="B13274" s="497"/>
      <c r="H13274" s="500"/>
      <c r="O13274" s="500"/>
      <c r="Q13274" s="498" t="s">
        <v>213</v>
      </c>
      <c r="S13274" s="499"/>
    </row>
    <row r="13275">
      <c r="B13275" s="497"/>
      <c r="H13275" s="500"/>
      <c r="O13275" s="500"/>
      <c r="Q13275" s="498" t="s">
        <v>213</v>
      </c>
      <c r="S13275" s="499"/>
    </row>
    <row r="13276">
      <c r="B13276" s="497"/>
      <c r="H13276" s="500"/>
      <c r="O13276" s="500"/>
      <c r="Q13276" s="498" t="s">
        <v>213</v>
      </c>
      <c r="S13276" s="499"/>
    </row>
    <row r="13277">
      <c r="B13277" s="497"/>
      <c r="H13277" s="500"/>
      <c r="O13277" s="500"/>
      <c r="Q13277" s="498" t="s">
        <v>213</v>
      </c>
      <c r="S13277" s="499"/>
    </row>
    <row r="13278">
      <c r="B13278" s="497"/>
      <c r="H13278" s="500"/>
      <c r="O13278" s="500"/>
      <c r="Q13278" s="498" t="s">
        <v>213</v>
      </c>
      <c r="S13278" s="499"/>
    </row>
    <row r="13279">
      <c r="B13279" s="497"/>
      <c r="H13279" s="500"/>
      <c r="O13279" s="500"/>
      <c r="Q13279" s="498" t="s">
        <v>213</v>
      </c>
      <c r="S13279" s="499"/>
    </row>
    <row r="13280">
      <c r="B13280" s="497"/>
      <c r="H13280" s="500"/>
      <c r="O13280" s="500"/>
      <c r="Q13280" s="498" t="s">
        <v>213</v>
      </c>
      <c r="S13280" s="499"/>
    </row>
    <row r="13281">
      <c r="B13281" s="497"/>
      <c r="H13281" s="500"/>
      <c r="O13281" s="500"/>
      <c r="Q13281" s="498" t="s">
        <v>213</v>
      </c>
      <c r="S13281" s="499"/>
    </row>
    <row r="13282">
      <c r="B13282" s="497"/>
      <c r="H13282" s="500"/>
      <c r="O13282" s="500"/>
      <c r="Q13282" s="498" t="s">
        <v>213</v>
      </c>
      <c r="S13282" s="499"/>
    </row>
    <row r="13283">
      <c r="B13283" s="497"/>
      <c r="H13283" s="500"/>
      <c r="O13283" s="500"/>
      <c r="Q13283" s="498" t="s">
        <v>213</v>
      </c>
      <c r="S13283" s="499"/>
    </row>
    <row r="13284">
      <c r="B13284" s="497"/>
      <c r="H13284" s="500"/>
      <c r="O13284" s="500"/>
      <c r="Q13284" s="498" t="s">
        <v>213</v>
      </c>
      <c r="S13284" s="499"/>
    </row>
    <row r="13285">
      <c r="B13285" s="497"/>
      <c r="H13285" s="500"/>
      <c r="O13285" s="500"/>
      <c r="Q13285" s="498" t="s">
        <v>213</v>
      </c>
      <c r="S13285" s="499"/>
    </row>
    <row r="13286">
      <c r="B13286" s="497"/>
      <c r="H13286" s="500"/>
      <c r="O13286" s="500"/>
      <c r="Q13286" s="498" t="s">
        <v>213</v>
      </c>
      <c r="S13286" s="499"/>
    </row>
    <row r="13287">
      <c r="B13287" s="497"/>
      <c r="H13287" s="500"/>
      <c r="O13287" s="500"/>
      <c r="Q13287" s="498" t="s">
        <v>213</v>
      </c>
      <c r="S13287" s="499"/>
    </row>
    <row r="13288">
      <c r="B13288" s="497"/>
      <c r="H13288" s="500"/>
      <c r="O13288" s="500"/>
      <c r="Q13288" s="498" t="s">
        <v>213</v>
      </c>
      <c r="S13288" s="499"/>
    </row>
    <row r="13289">
      <c r="B13289" s="497"/>
      <c r="H13289" s="500"/>
      <c r="O13289" s="500"/>
      <c r="Q13289" s="498" t="s">
        <v>213</v>
      </c>
      <c r="S13289" s="499"/>
    </row>
    <row r="13290">
      <c r="B13290" s="497"/>
      <c r="H13290" s="500"/>
      <c r="O13290" s="500"/>
      <c r="Q13290" s="498" t="s">
        <v>213</v>
      </c>
      <c r="S13290" s="499"/>
    </row>
    <row r="13291">
      <c r="B13291" s="497"/>
      <c r="H13291" s="500"/>
      <c r="O13291" s="500"/>
      <c r="Q13291" s="498" t="s">
        <v>213</v>
      </c>
      <c r="S13291" s="499"/>
    </row>
    <row r="13292">
      <c r="B13292" s="497"/>
      <c r="H13292" s="500"/>
      <c r="O13292" s="500"/>
      <c r="Q13292" s="498" t="s">
        <v>213</v>
      </c>
      <c r="S13292" s="499"/>
    </row>
    <row r="13293">
      <c r="B13293" s="497"/>
      <c r="H13293" s="500"/>
      <c r="O13293" s="500"/>
      <c r="Q13293" s="498" t="s">
        <v>213</v>
      </c>
      <c r="S13293" s="499"/>
    </row>
    <row r="13294">
      <c r="B13294" s="497"/>
      <c r="H13294" s="500"/>
      <c r="O13294" s="500"/>
      <c r="Q13294" s="498" t="s">
        <v>213</v>
      </c>
      <c r="S13294" s="499"/>
    </row>
    <row r="13295">
      <c r="B13295" s="497"/>
      <c r="H13295" s="500"/>
      <c r="O13295" s="500"/>
      <c r="Q13295" s="498" t="s">
        <v>213</v>
      </c>
      <c r="S13295" s="499"/>
    </row>
    <row r="13296">
      <c r="B13296" s="497"/>
      <c r="H13296" s="500"/>
      <c r="O13296" s="500"/>
      <c r="Q13296" s="498" t="s">
        <v>213</v>
      </c>
      <c r="S13296" s="499"/>
    </row>
    <row r="13297">
      <c r="B13297" s="497"/>
      <c r="H13297" s="500"/>
      <c r="O13297" s="500"/>
      <c r="Q13297" s="498" t="s">
        <v>213</v>
      </c>
      <c r="S13297" s="499"/>
    </row>
    <row r="13298">
      <c r="B13298" s="497"/>
      <c r="H13298" s="500"/>
      <c r="O13298" s="500"/>
      <c r="Q13298" s="498" t="s">
        <v>213</v>
      </c>
      <c r="S13298" s="499"/>
    </row>
    <row r="13299">
      <c r="B13299" s="497"/>
      <c r="H13299" s="500"/>
      <c r="O13299" s="500"/>
      <c r="Q13299" s="498" t="s">
        <v>213</v>
      </c>
      <c r="S13299" s="499"/>
    </row>
    <row r="13300">
      <c r="B13300" s="497"/>
      <c r="H13300" s="500"/>
      <c r="O13300" s="500"/>
      <c r="Q13300" s="498" t="s">
        <v>213</v>
      </c>
      <c r="S13300" s="499"/>
    </row>
    <row r="13301">
      <c r="B13301" s="497"/>
      <c r="H13301" s="500"/>
      <c r="O13301" s="500"/>
      <c r="Q13301" s="498" t="s">
        <v>213</v>
      </c>
      <c r="S13301" s="499"/>
    </row>
    <row r="13302">
      <c r="B13302" s="497"/>
      <c r="H13302" s="500"/>
      <c r="O13302" s="500"/>
      <c r="Q13302" s="498" t="s">
        <v>213</v>
      </c>
      <c r="S13302" s="499"/>
    </row>
    <row r="13303">
      <c r="B13303" s="497"/>
      <c r="H13303" s="500"/>
      <c r="O13303" s="500"/>
      <c r="Q13303" s="498" t="s">
        <v>213</v>
      </c>
      <c r="S13303" s="499"/>
    </row>
    <row r="13304">
      <c r="B13304" s="497"/>
      <c r="H13304" s="500"/>
      <c r="O13304" s="500"/>
      <c r="Q13304" s="498" t="s">
        <v>213</v>
      </c>
      <c r="S13304" s="499"/>
    </row>
    <row r="13305">
      <c r="B13305" s="497"/>
      <c r="H13305" s="500"/>
      <c r="O13305" s="500"/>
      <c r="Q13305" s="498" t="s">
        <v>213</v>
      </c>
      <c r="S13305" s="499"/>
    </row>
    <row r="13306">
      <c r="B13306" s="497"/>
      <c r="H13306" s="500"/>
      <c r="O13306" s="500"/>
      <c r="Q13306" s="498" t="s">
        <v>213</v>
      </c>
      <c r="S13306" s="499"/>
    </row>
    <row r="13307">
      <c r="B13307" s="497"/>
      <c r="H13307" s="500"/>
      <c r="O13307" s="500"/>
      <c r="Q13307" s="498" t="s">
        <v>213</v>
      </c>
      <c r="S13307" s="499"/>
    </row>
    <row r="13308">
      <c r="B13308" s="497"/>
      <c r="H13308" s="500"/>
      <c r="O13308" s="500"/>
      <c r="Q13308" s="498" t="s">
        <v>213</v>
      </c>
      <c r="S13308" s="499"/>
    </row>
    <row r="13309">
      <c r="B13309" s="497"/>
      <c r="H13309" s="500"/>
      <c r="O13309" s="500"/>
      <c r="Q13309" s="498" t="s">
        <v>213</v>
      </c>
      <c r="S13309" s="499"/>
    </row>
    <row r="13310">
      <c r="B13310" s="497"/>
      <c r="H13310" s="500"/>
      <c r="O13310" s="500"/>
      <c r="Q13310" s="498" t="s">
        <v>213</v>
      </c>
      <c r="S13310" s="499"/>
    </row>
    <row r="13311">
      <c r="B13311" s="497"/>
      <c r="H13311" s="500"/>
      <c r="O13311" s="500"/>
      <c r="Q13311" s="498" t="s">
        <v>213</v>
      </c>
      <c r="S13311" s="499"/>
    </row>
    <row r="13312">
      <c r="B13312" s="497"/>
      <c r="H13312" s="500"/>
      <c r="O13312" s="500"/>
      <c r="Q13312" s="498" t="s">
        <v>213</v>
      </c>
      <c r="S13312" s="499"/>
    </row>
    <row r="13313">
      <c r="B13313" s="497"/>
      <c r="H13313" s="500"/>
      <c r="O13313" s="500"/>
      <c r="Q13313" s="498" t="s">
        <v>213</v>
      </c>
      <c r="S13313" s="499"/>
    </row>
    <row r="13314">
      <c r="B13314" s="497"/>
      <c r="H13314" s="500"/>
      <c r="O13314" s="500"/>
      <c r="Q13314" s="498" t="s">
        <v>213</v>
      </c>
      <c r="S13314" s="499"/>
    </row>
    <row r="13315">
      <c r="B13315" s="497"/>
      <c r="H13315" s="500"/>
      <c r="O13315" s="500"/>
      <c r="Q13315" s="498" t="s">
        <v>213</v>
      </c>
      <c r="S13315" s="499"/>
    </row>
    <row r="13316">
      <c r="B13316" s="497"/>
      <c r="H13316" s="500"/>
      <c r="O13316" s="500"/>
      <c r="Q13316" s="498" t="s">
        <v>213</v>
      </c>
      <c r="S13316" s="499"/>
    </row>
    <row r="13317">
      <c r="B13317" s="497"/>
      <c r="H13317" s="500"/>
      <c r="O13317" s="500"/>
      <c r="Q13317" s="498" t="s">
        <v>213</v>
      </c>
      <c r="S13317" s="499"/>
    </row>
    <row r="13318">
      <c r="B13318" s="497"/>
      <c r="H13318" s="500"/>
      <c r="O13318" s="500"/>
      <c r="Q13318" s="498" t="s">
        <v>213</v>
      </c>
      <c r="S13318" s="499"/>
    </row>
    <row r="13319">
      <c r="B13319" s="497"/>
      <c r="H13319" s="500"/>
      <c r="O13319" s="500"/>
      <c r="Q13319" s="498" t="s">
        <v>213</v>
      </c>
      <c r="S13319" s="499"/>
    </row>
    <row r="13320">
      <c r="B13320" s="497"/>
      <c r="H13320" s="500"/>
      <c r="O13320" s="500"/>
      <c r="Q13320" s="498" t="s">
        <v>213</v>
      </c>
      <c r="S13320" s="499"/>
    </row>
    <row r="13321">
      <c r="B13321" s="497"/>
      <c r="H13321" s="500"/>
      <c r="O13321" s="500"/>
      <c r="Q13321" s="498" t="s">
        <v>213</v>
      </c>
      <c r="S13321" s="499"/>
    </row>
    <row r="13322">
      <c r="B13322" s="497"/>
      <c r="H13322" s="500"/>
      <c r="O13322" s="500"/>
      <c r="Q13322" s="498" t="s">
        <v>213</v>
      </c>
      <c r="S13322" s="499"/>
    </row>
    <row r="13323">
      <c r="B13323" s="497"/>
      <c r="H13323" s="500"/>
      <c r="O13323" s="500"/>
      <c r="Q13323" s="498" t="s">
        <v>213</v>
      </c>
      <c r="S13323" s="499"/>
    </row>
    <row r="13324">
      <c r="B13324" s="497"/>
      <c r="H13324" s="500"/>
      <c r="O13324" s="500"/>
      <c r="Q13324" s="498" t="s">
        <v>213</v>
      </c>
      <c r="S13324" s="499"/>
    </row>
    <row r="13325">
      <c r="B13325" s="497"/>
      <c r="H13325" s="500"/>
      <c r="O13325" s="500"/>
      <c r="Q13325" s="498" t="s">
        <v>213</v>
      </c>
      <c r="S13325" s="499"/>
    </row>
    <row r="13326">
      <c r="B13326" s="497"/>
      <c r="H13326" s="500"/>
      <c r="O13326" s="500"/>
      <c r="Q13326" s="498" t="s">
        <v>213</v>
      </c>
      <c r="S13326" s="499"/>
    </row>
    <row r="13327">
      <c r="B13327" s="497"/>
      <c r="H13327" s="500"/>
      <c r="O13327" s="500"/>
      <c r="Q13327" s="498" t="s">
        <v>213</v>
      </c>
      <c r="S13327" s="499"/>
    </row>
    <row r="13328">
      <c r="B13328" s="497"/>
      <c r="H13328" s="500"/>
      <c r="O13328" s="500"/>
      <c r="Q13328" s="498" t="s">
        <v>213</v>
      </c>
      <c r="S13328" s="499"/>
    </row>
    <row r="13329">
      <c r="B13329" s="497"/>
      <c r="H13329" s="500"/>
      <c r="O13329" s="500"/>
      <c r="Q13329" s="498" t="s">
        <v>213</v>
      </c>
      <c r="S13329" s="499"/>
    </row>
    <row r="13330">
      <c r="B13330" s="497"/>
      <c r="H13330" s="500"/>
      <c r="O13330" s="500"/>
      <c r="Q13330" s="498" t="s">
        <v>213</v>
      </c>
      <c r="S13330" s="499"/>
    </row>
    <row r="13331">
      <c r="B13331" s="497"/>
      <c r="H13331" s="500"/>
      <c r="O13331" s="500"/>
      <c r="Q13331" s="498" t="s">
        <v>213</v>
      </c>
      <c r="S13331" s="499"/>
    </row>
    <row r="13332">
      <c r="B13332" s="497"/>
      <c r="H13332" s="500"/>
      <c r="O13332" s="500"/>
      <c r="Q13332" s="498" t="s">
        <v>213</v>
      </c>
      <c r="S13332" s="499"/>
    </row>
    <row r="13333">
      <c r="B13333" s="497"/>
      <c r="H13333" s="500"/>
      <c r="O13333" s="500"/>
      <c r="Q13333" s="498" t="s">
        <v>213</v>
      </c>
      <c r="S13333" s="499"/>
    </row>
    <row r="13334">
      <c r="B13334" s="497"/>
      <c r="H13334" s="500"/>
      <c r="O13334" s="500"/>
      <c r="Q13334" s="498" t="s">
        <v>213</v>
      </c>
      <c r="S13334" s="499"/>
    </row>
    <row r="13335">
      <c r="B13335" s="497"/>
      <c r="H13335" s="500"/>
      <c r="O13335" s="500"/>
      <c r="Q13335" s="498" t="s">
        <v>213</v>
      </c>
      <c r="S13335" s="499"/>
    </row>
    <row r="13336">
      <c r="B13336" s="497"/>
      <c r="H13336" s="500"/>
      <c r="O13336" s="500"/>
      <c r="Q13336" s="498" t="s">
        <v>213</v>
      </c>
      <c r="S13336" s="499"/>
    </row>
    <row r="13337">
      <c r="B13337" s="497"/>
      <c r="H13337" s="500"/>
      <c r="O13337" s="500"/>
      <c r="Q13337" s="498" t="s">
        <v>213</v>
      </c>
      <c r="S13337" s="499"/>
    </row>
    <row r="13338">
      <c r="B13338" s="497"/>
      <c r="H13338" s="500"/>
      <c r="O13338" s="500"/>
      <c r="Q13338" s="498" t="s">
        <v>213</v>
      </c>
      <c r="S13338" s="499"/>
    </row>
    <row r="13339">
      <c r="B13339" s="497"/>
      <c r="H13339" s="500"/>
      <c r="O13339" s="500"/>
      <c r="Q13339" s="498" t="s">
        <v>213</v>
      </c>
      <c r="S13339" s="499"/>
    </row>
    <row r="13340">
      <c r="B13340" s="497"/>
      <c r="H13340" s="500"/>
      <c r="O13340" s="500"/>
      <c r="Q13340" s="498" t="s">
        <v>213</v>
      </c>
      <c r="S13340" s="499"/>
    </row>
    <row r="13341">
      <c r="B13341" s="497"/>
      <c r="H13341" s="500"/>
      <c r="O13341" s="500"/>
      <c r="Q13341" s="498" t="s">
        <v>213</v>
      </c>
      <c r="S13341" s="499"/>
    </row>
    <row r="13342">
      <c r="B13342" s="497"/>
      <c r="H13342" s="500"/>
      <c r="O13342" s="500"/>
      <c r="Q13342" s="498" t="s">
        <v>213</v>
      </c>
      <c r="S13342" s="499"/>
    </row>
    <row r="13343">
      <c r="B13343" s="497"/>
      <c r="H13343" s="500"/>
      <c r="O13343" s="500"/>
      <c r="Q13343" s="498" t="s">
        <v>213</v>
      </c>
      <c r="S13343" s="499"/>
    </row>
    <row r="13344">
      <c r="B13344" s="497"/>
      <c r="H13344" s="500"/>
      <c r="O13344" s="500"/>
      <c r="Q13344" s="498" t="s">
        <v>213</v>
      </c>
      <c r="S13344" s="499"/>
    </row>
    <row r="13345">
      <c r="B13345" s="497"/>
      <c r="H13345" s="500"/>
      <c r="O13345" s="500"/>
      <c r="Q13345" s="498" t="s">
        <v>213</v>
      </c>
      <c r="S13345" s="499"/>
    </row>
    <row r="13346">
      <c r="B13346" s="497"/>
      <c r="H13346" s="500"/>
      <c r="O13346" s="500"/>
      <c r="Q13346" s="498" t="s">
        <v>213</v>
      </c>
      <c r="S13346" s="499"/>
    </row>
    <row r="13347">
      <c r="B13347" s="497"/>
      <c r="H13347" s="500"/>
      <c r="O13347" s="500"/>
      <c r="Q13347" s="498" t="s">
        <v>213</v>
      </c>
      <c r="S13347" s="499"/>
    </row>
    <row r="13348">
      <c r="B13348" s="497"/>
      <c r="H13348" s="500"/>
      <c r="O13348" s="500"/>
      <c r="Q13348" s="498" t="s">
        <v>213</v>
      </c>
      <c r="S13348" s="499"/>
    </row>
    <row r="13349">
      <c r="B13349" s="497"/>
      <c r="H13349" s="500"/>
      <c r="O13349" s="500"/>
      <c r="Q13349" s="498" t="s">
        <v>213</v>
      </c>
      <c r="S13349" s="499"/>
    </row>
    <row r="13350">
      <c r="B13350" s="497"/>
      <c r="H13350" s="500"/>
      <c r="O13350" s="500"/>
      <c r="Q13350" s="498" t="s">
        <v>213</v>
      </c>
      <c r="S13350" s="499"/>
    </row>
    <row r="13351">
      <c r="B13351" s="497"/>
      <c r="H13351" s="500"/>
      <c r="O13351" s="500"/>
      <c r="Q13351" s="498" t="s">
        <v>213</v>
      </c>
      <c r="S13351" s="499"/>
    </row>
    <row r="13352">
      <c r="B13352" s="497"/>
      <c r="H13352" s="500"/>
      <c r="O13352" s="500"/>
      <c r="Q13352" s="498" t="s">
        <v>213</v>
      </c>
      <c r="S13352" s="499"/>
    </row>
    <row r="13353">
      <c r="B13353" s="497"/>
      <c r="H13353" s="500"/>
      <c r="O13353" s="500"/>
      <c r="Q13353" s="498" t="s">
        <v>213</v>
      </c>
      <c r="S13353" s="499"/>
    </row>
    <row r="13354">
      <c r="B13354" s="497"/>
      <c r="H13354" s="500"/>
      <c r="O13354" s="500"/>
      <c r="Q13354" s="498" t="s">
        <v>213</v>
      </c>
      <c r="S13354" s="499"/>
    </row>
    <row r="13355">
      <c r="B13355" s="497"/>
      <c r="H13355" s="500"/>
      <c r="O13355" s="500"/>
      <c r="Q13355" s="498" t="s">
        <v>213</v>
      </c>
      <c r="S13355" s="499"/>
    </row>
    <row r="13356">
      <c r="B13356" s="497"/>
      <c r="H13356" s="500"/>
      <c r="O13356" s="500"/>
      <c r="Q13356" s="498" t="s">
        <v>213</v>
      </c>
      <c r="S13356" s="499"/>
    </row>
    <row r="13357">
      <c r="B13357" s="497"/>
      <c r="H13357" s="500"/>
      <c r="O13357" s="500"/>
      <c r="Q13357" s="498" t="s">
        <v>213</v>
      </c>
      <c r="S13357" s="499"/>
    </row>
    <row r="13358">
      <c r="B13358" s="497"/>
      <c r="H13358" s="500"/>
      <c r="O13358" s="500"/>
      <c r="Q13358" s="498" t="s">
        <v>213</v>
      </c>
      <c r="S13358" s="499"/>
    </row>
    <row r="13359">
      <c r="B13359" s="497"/>
      <c r="H13359" s="500"/>
      <c r="O13359" s="500"/>
      <c r="Q13359" s="498" t="s">
        <v>213</v>
      </c>
      <c r="S13359" s="499"/>
    </row>
    <row r="13360">
      <c r="B13360" s="497"/>
      <c r="H13360" s="500"/>
      <c r="O13360" s="500"/>
      <c r="Q13360" s="498" t="s">
        <v>213</v>
      </c>
      <c r="S13360" s="499"/>
    </row>
    <row r="13361">
      <c r="B13361" s="497"/>
      <c r="H13361" s="500"/>
      <c r="O13361" s="500"/>
      <c r="Q13361" s="498" t="s">
        <v>213</v>
      </c>
      <c r="S13361" s="499"/>
    </row>
    <row r="13362">
      <c r="B13362" s="497"/>
      <c r="H13362" s="500"/>
      <c r="O13362" s="500"/>
      <c r="Q13362" s="498" t="s">
        <v>213</v>
      </c>
      <c r="S13362" s="499"/>
    </row>
    <row r="13363">
      <c r="B13363" s="497"/>
      <c r="H13363" s="500"/>
      <c r="O13363" s="500"/>
      <c r="Q13363" s="498" t="s">
        <v>213</v>
      </c>
      <c r="S13363" s="499"/>
    </row>
    <row r="13364">
      <c r="B13364" s="497"/>
      <c r="H13364" s="500"/>
      <c r="O13364" s="500"/>
      <c r="Q13364" s="498" t="s">
        <v>213</v>
      </c>
      <c r="S13364" s="499"/>
    </row>
    <row r="13365">
      <c r="B13365" s="497"/>
      <c r="H13365" s="500"/>
      <c r="O13365" s="500"/>
      <c r="Q13365" s="498" t="s">
        <v>213</v>
      </c>
      <c r="S13365" s="499"/>
    </row>
    <row r="13366">
      <c r="B13366" s="497"/>
      <c r="H13366" s="500"/>
      <c r="O13366" s="500"/>
      <c r="Q13366" s="498" t="s">
        <v>213</v>
      </c>
      <c r="S13366" s="499"/>
    </row>
    <row r="13367">
      <c r="B13367" s="497"/>
      <c r="H13367" s="500"/>
      <c r="O13367" s="500"/>
      <c r="Q13367" s="498" t="s">
        <v>213</v>
      </c>
      <c r="S13367" s="499"/>
    </row>
    <row r="13368">
      <c r="B13368" s="497"/>
      <c r="H13368" s="500"/>
      <c r="O13368" s="500"/>
      <c r="Q13368" s="498" t="s">
        <v>213</v>
      </c>
      <c r="S13368" s="499"/>
    </row>
    <row r="13369">
      <c r="B13369" s="497"/>
      <c r="H13369" s="500"/>
      <c r="O13369" s="500"/>
      <c r="Q13369" s="498" t="s">
        <v>213</v>
      </c>
      <c r="S13369" s="499"/>
    </row>
    <row r="13370">
      <c r="B13370" s="497"/>
      <c r="H13370" s="500"/>
      <c r="O13370" s="500"/>
      <c r="Q13370" s="498" t="s">
        <v>213</v>
      </c>
      <c r="S13370" s="499"/>
    </row>
    <row r="13371">
      <c r="B13371" s="497"/>
      <c r="H13371" s="500"/>
      <c r="O13371" s="500"/>
      <c r="Q13371" s="498" t="s">
        <v>213</v>
      </c>
      <c r="S13371" s="499"/>
    </row>
    <row r="13372">
      <c r="B13372" s="497"/>
      <c r="H13372" s="500"/>
      <c r="O13372" s="500"/>
      <c r="Q13372" s="498" t="s">
        <v>213</v>
      </c>
      <c r="S13372" s="499"/>
    </row>
    <row r="13373">
      <c r="B13373" s="497"/>
      <c r="H13373" s="500"/>
      <c r="O13373" s="500"/>
      <c r="Q13373" s="498" t="s">
        <v>213</v>
      </c>
      <c r="S13373" s="499"/>
    </row>
    <row r="13374">
      <c r="B13374" s="497"/>
      <c r="H13374" s="500"/>
      <c r="O13374" s="500"/>
      <c r="Q13374" s="498" t="s">
        <v>213</v>
      </c>
      <c r="S13374" s="499"/>
    </row>
    <row r="13375">
      <c r="B13375" s="497"/>
      <c r="H13375" s="500"/>
      <c r="O13375" s="500"/>
      <c r="Q13375" s="498" t="s">
        <v>213</v>
      </c>
      <c r="S13375" s="499"/>
    </row>
    <row r="13376">
      <c r="B13376" s="497"/>
      <c r="H13376" s="500"/>
      <c r="O13376" s="500"/>
      <c r="Q13376" s="498" t="s">
        <v>213</v>
      </c>
      <c r="S13376" s="499"/>
    </row>
    <row r="13377">
      <c r="B13377" s="497"/>
      <c r="H13377" s="500"/>
      <c r="O13377" s="500"/>
      <c r="Q13377" s="498" t="s">
        <v>213</v>
      </c>
      <c r="S13377" s="499"/>
    </row>
    <row r="13378">
      <c r="B13378" s="497"/>
      <c r="H13378" s="500"/>
      <c r="O13378" s="500"/>
      <c r="Q13378" s="498" t="s">
        <v>213</v>
      </c>
      <c r="S13378" s="499"/>
    </row>
    <row r="13379">
      <c r="B13379" s="497"/>
      <c r="H13379" s="500"/>
      <c r="O13379" s="500"/>
      <c r="Q13379" s="498" t="s">
        <v>213</v>
      </c>
      <c r="S13379" s="499"/>
    </row>
    <row r="13380">
      <c r="B13380" s="497"/>
      <c r="H13380" s="500"/>
      <c r="O13380" s="500"/>
      <c r="Q13380" s="498" t="s">
        <v>213</v>
      </c>
      <c r="S13380" s="499"/>
    </row>
    <row r="13381">
      <c r="B13381" s="497"/>
      <c r="H13381" s="500"/>
      <c r="O13381" s="500"/>
      <c r="Q13381" s="498" t="s">
        <v>213</v>
      </c>
      <c r="S13381" s="499"/>
    </row>
    <row r="13382">
      <c r="B13382" s="497"/>
      <c r="H13382" s="500"/>
      <c r="O13382" s="500"/>
      <c r="Q13382" s="498" t="s">
        <v>213</v>
      </c>
      <c r="S13382" s="499"/>
    </row>
    <row r="13383">
      <c r="B13383" s="497"/>
      <c r="H13383" s="500"/>
      <c r="O13383" s="500"/>
      <c r="Q13383" s="498" t="s">
        <v>213</v>
      </c>
      <c r="S13383" s="499"/>
    </row>
    <row r="13384">
      <c r="B13384" s="497"/>
      <c r="H13384" s="500"/>
      <c r="O13384" s="500"/>
      <c r="Q13384" s="498" t="s">
        <v>213</v>
      </c>
      <c r="S13384" s="499"/>
    </row>
    <row r="13385">
      <c r="B13385" s="497"/>
      <c r="H13385" s="500"/>
      <c r="O13385" s="500"/>
      <c r="Q13385" s="498" t="s">
        <v>213</v>
      </c>
      <c r="S13385" s="499"/>
    </row>
    <row r="13386">
      <c r="B13386" s="497"/>
      <c r="H13386" s="500"/>
      <c r="O13386" s="500"/>
      <c r="Q13386" s="498" t="s">
        <v>213</v>
      </c>
      <c r="S13386" s="499"/>
    </row>
    <row r="13387">
      <c r="B13387" s="497"/>
      <c r="H13387" s="500"/>
      <c r="O13387" s="500"/>
      <c r="Q13387" s="498" t="s">
        <v>213</v>
      </c>
      <c r="S13387" s="499"/>
    </row>
    <row r="13388">
      <c r="B13388" s="497"/>
      <c r="H13388" s="500"/>
      <c r="O13388" s="500"/>
      <c r="Q13388" s="498" t="s">
        <v>213</v>
      </c>
      <c r="S13388" s="499"/>
    </row>
    <row r="13389">
      <c r="B13389" s="497"/>
      <c r="H13389" s="500"/>
      <c r="O13389" s="500"/>
      <c r="Q13389" s="498" t="s">
        <v>213</v>
      </c>
      <c r="S13389" s="499"/>
    </row>
    <row r="13390">
      <c r="B13390" s="497"/>
      <c r="H13390" s="500"/>
      <c r="O13390" s="500"/>
      <c r="Q13390" s="498" t="s">
        <v>213</v>
      </c>
      <c r="S13390" s="499"/>
    </row>
    <row r="13391">
      <c r="B13391" s="497"/>
      <c r="H13391" s="500"/>
      <c r="O13391" s="500"/>
      <c r="Q13391" s="498" t="s">
        <v>213</v>
      </c>
      <c r="S13391" s="499"/>
    </row>
    <row r="13392">
      <c r="B13392" s="497"/>
      <c r="H13392" s="500"/>
      <c r="O13392" s="500"/>
      <c r="Q13392" s="498" t="s">
        <v>213</v>
      </c>
      <c r="S13392" s="499"/>
    </row>
    <row r="13393">
      <c r="B13393" s="497"/>
      <c r="H13393" s="500"/>
      <c r="O13393" s="500"/>
      <c r="Q13393" s="498" t="s">
        <v>213</v>
      </c>
      <c r="S13393" s="499"/>
    </row>
    <row r="13394">
      <c r="B13394" s="497"/>
      <c r="H13394" s="500"/>
      <c r="O13394" s="500"/>
      <c r="Q13394" s="498" t="s">
        <v>213</v>
      </c>
      <c r="S13394" s="499"/>
    </row>
    <row r="13395">
      <c r="B13395" s="497"/>
      <c r="H13395" s="500"/>
      <c r="O13395" s="500"/>
      <c r="Q13395" s="498" t="s">
        <v>213</v>
      </c>
      <c r="S13395" s="499"/>
    </row>
    <row r="13396">
      <c r="B13396" s="497"/>
      <c r="H13396" s="500"/>
      <c r="O13396" s="500"/>
      <c r="Q13396" s="498" t="s">
        <v>213</v>
      </c>
      <c r="S13396" s="499"/>
    </row>
    <row r="13397">
      <c r="B13397" s="497"/>
      <c r="H13397" s="500"/>
      <c r="O13397" s="500"/>
      <c r="Q13397" s="498" t="s">
        <v>213</v>
      </c>
      <c r="S13397" s="499"/>
    </row>
    <row r="13398">
      <c r="B13398" s="497"/>
      <c r="H13398" s="500"/>
      <c r="O13398" s="500"/>
      <c r="Q13398" s="498" t="s">
        <v>213</v>
      </c>
      <c r="S13398" s="499"/>
    </row>
    <row r="13399">
      <c r="B13399" s="497"/>
      <c r="H13399" s="500"/>
      <c r="O13399" s="500"/>
      <c r="Q13399" s="498" t="s">
        <v>213</v>
      </c>
      <c r="S13399" s="499"/>
    </row>
    <row r="13400">
      <c r="B13400" s="497"/>
      <c r="H13400" s="500"/>
      <c r="O13400" s="500"/>
      <c r="Q13400" s="498" t="s">
        <v>213</v>
      </c>
      <c r="S13400" s="499"/>
    </row>
    <row r="13401">
      <c r="B13401" s="497"/>
      <c r="H13401" s="500"/>
      <c r="O13401" s="500"/>
      <c r="Q13401" s="498" t="s">
        <v>213</v>
      </c>
      <c r="S13401" s="499"/>
    </row>
    <row r="13402">
      <c r="B13402" s="497"/>
      <c r="H13402" s="500"/>
      <c r="O13402" s="500"/>
      <c r="Q13402" s="498" t="s">
        <v>213</v>
      </c>
      <c r="S13402" s="499"/>
    </row>
    <row r="13403">
      <c r="B13403" s="497"/>
      <c r="H13403" s="500"/>
      <c r="O13403" s="500"/>
      <c r="Q13403" s="498" t="s">
        <v>213</v>
      </c>
      <c r="S13403" s="499"/>
    </row>
    <row r="13404">
      <c r="B13404" s="497"/>
      <c r="H13404" s="500"/>
      <c r="O13404" s="500"/>
      <c r="Q13404" s="498" t="s">
        <v>213</v>
      </c>
      <c r="S13404" s="499"/>
    </row>
    <row r="13405">
      <c r="B13405" s="497"/>
      <c r="H13405" s="500"/>
      <c r="O13405" s="500"/>
      <c r="Q13405" s="498" t="s">
        <v>213</v>
      </c>
      <c r="S13405" s="499"/>
    </row>
    <row r="13406">
      <c r="B13406" s="497"/>
      <c r="H13406" s="500"/>
      <c r="O13406" s="500"/>
      <c r="Q13406" s="498" t="s">
        <v>213</v>
      </c>
      <c r="S13406" s="499"/>
    </row>
    <row r="13407">
      <c r="B13407" s="497"/>
      <c r="H13407" s="500"/>
      <c r="O13407" s="500"/>
      <c r="Q13407" s="498" t="s">
        <v>213</v>
      </c>
      <c r="S13407" s="499"/>
    </row>
    <row r="13408">
      <c r="B13408" s="497"/>
      <c r="H13408" s="500"/>
      <c r="O13408" s="500"/>
      <c r="Q13408" s="498" t="s">
        <v>213</v>
      </c>
      <c r="S13408" s="499"/>
    </row>
    <row r="13409">
      <c r="B13409" s="497"/>
      <c r="H13409" s="500"/>
      <c r="O13409" s="500"/>
      <c r="Q13409" s="498" t="s">
        <v>213</v>
      </c>
      <c r="S13409" s="499"/>
    </row>
    <row r="13410">
      <c r="B13410" s="497"/>
      <c r="H13410" s="500"/>
      <c r="O13410" s="500"/>
      <c r="Q13410" s="498" t="s">
        <v>213</v>
      </c>
      <c r="S13410" s="499"/>
    </row>
    <row r="13411">
      <c r="B13411" s="497"/>
      <c r="H13411" s="500"/>
      <c r="O13411" s="500"/>
      <c r="Q13411" s="498" t="s">
        <v>213</v>
      </c>
      <c r="S13411" s="499"/>
    </row>
    <row r="13412">
      <c r="B13412" s="497"/>
      <c r="H13412" s="500"/>
      <c r="O13412" s="500"/>
      <c r="Q13412" s="498" t="s">
        <v>213</v>
      </c>
      <c r="S13412" s="499"/>
    </row>
    <row r="13413">
      <c r="B13413" s="497"/>
      <c r="H13413" s="500"/>
      <c r="O13413" s="500"/>
      <c r="Q13413" s="498" t="s">
        <v>213</v>
      </c>
      <c r="S13413" s="499"/>
    </row>
    <row r="13414">
      <c r="B13414" s="497"/>
      <c r="H13414" s="500"/>
      <c r="O13414" s="500"/>
      <c r="Q13414" s="498" t="s">
        <v>213</v>
      </c>
      <c r="S13414" s="499"/>
    </row>
    <row r="13415">
      <c r="B13415" s="497"/>
      <c r="H13415" s="500"/>
      <c r="O13415" s="500"/>
      <c r="Q13415" s="498" t="s">
        <v>213</v>
      </c>
      <c r="S13415" s="499"/>
    </row>
    <row r="13416">
      <c r="B13416" s="497"/>
      <c r="H13416" s="500"/>
      <c r="O13416" s="500"/>
      <c r="Q13416" s="498" t="s">
        <v>213</v>
      </c>
      <c r="S13416" s="499"/>
    </row>
    <row r="13417">
      <c r="B13417" s="497"/>
      <c r="H13417" s="500"/>
      <c r="O13417" s="500"/>
      <c r="Q13417" s="498" t="s">
        <v>213</v>
      </c>
      <c r="S13417" s="499"/>
    </row>
    <row r="13418">
      <c r="B13418" s="497"/>
      <c r="H13418" s="500"/>
      <c r="O13418" s="500"/>
      <c r="Q13418" s="498" t="s">
        <v>213</v>
      </c>
      <c r="S13418" s="499"/>
    </row>
    <row r="13419">
      <c r="B13419" s="497"/>
      <c r="H13419" s="500"/>
      <c r="O13419" s="500"/>
      <c r="Q13419" s="498" t="s">
        <v>213</v>
      </c>
      <c r="S13419" s="499"/>
    </row>
    <row r="13420">
      <c r="B13420" s="497"/>
      <c r="H13420" s="500"/>
      <c r="O13420" s="500"/>
      <c r="Q13420" s="498" t="s">
        <v>213</v>
      </c>
      <c r="S13420" s="499"/>
    </row>
    <row r="13421">
      <c r="B13421" s="497"/>
      <c r="H13421" s="500"/>
      <c r="O13421" s="500"/>
      <c r="Q13421" s="498" t="s">
        <v>213</v>
      </c>
      <c r="S13421" s="499"/>
    </row>
    <row r="13422">
      <c r="B13422" s="497"/>
      <c r="H13422" s="500"/>
      <c r="O13422" s="500"/>
      <c r="Q13422" s="498" t="s">
        <v>213</v>
      </c>
      <c r="S13422" s="499"/>
    </row>
    <row r="13423">
      <c r="B13423" s="497"/>
      <c r="H13423" s="500"/>
      <c r="O13423" s="500"/>
      <c r="Q13423" s="498" t="s">
        <v>213</v>
      </c>
      <c r="S13423" s="499"/>
    </row>
    <row r="13424">
      <c r="B13424" s="497"/>
      <c r="H13424" s="500"/>
      <c r="O13424" s="500"/>
      <c r="Q13424" s="498" t="s">
        <v>213</v>
      </c>
      <c r="S13424" s="499"/>
    </row>
    <row r="13425">
      <c r="B13425" s="497"/>
      <c r="H13425" s="500"/>
      <c r="O13425" s="500"/>
      <c r="Q13425" s="498" t="s">
        <v>213</v>
      </c>
      <c r="S13425" s="499"/>
    </row>
    <row r="13426">
      <c r="B13426" s="497"/>
      <c r="H13426" s="500"/>
      <c r="O13426" s="500"/>
      <c r="Q13426" s="498" t="s">
        <v>213</v>
      </c>
      <c r="S13426" s="499"/>
    </row>
    <row r="13427">
      <c r="B13427" s="497"/>
      <c r="H13427" s="500"/>
      <c r="O13427" s="500"/>
      <c r="Q13427" s="498" t="s">
        <v>213</v>
      </c>
      <c r="S13427" s="499"/>
    </row>
    <row r="13428">
      <c r="B13428" s="497"/>
      <c r="H13428" s="500"/>
      <c r="O13428" s="500"/>
      <c r="Q13428" s="498" t="s">
        <v>213</v>
      </c>
      <c r="S13428" s="499"/>
    </row>
    <row r="13429">
      <c r="B13429" s="497"/>
      <c r="H13429" s="500"/>
      <c r="O13429" s="500"/>
      <c r="Q13429" s="498" t="s">
        <v>213</v>
      </c>
      <c r="S13429" s="499"/>
    </row>
    <row r="13430">
      <c r="B13430" s="497"/>
      <c r="H13430" s="500"/>
      <c r="O13430" s="500"/>
      <c r="Q13430" s="498" t="s">
        <v>213</v>
      </c>
      <c r="S13430" s="499"/>
    </row>
    <row r="13431">
      <c r="B13431" s="497"/>
      <c r="H13431" s="500"/>
      <c r="O13431" s="500"/>
      <c r="Q13431" s="498" t="s">
        <v>213</v>
      </c>
      <c r="S13431" s="499"/>
    </row>
    <row r="13432">
      <c r="B13432" s="497"/>
      <c r="H13432" s="500"/>
      <c r="O13432" s="500"/>
      <c r="Q13432" s="498" t="s">
        <v>213</v>
      </c>
      <c r="S13432" s="499"/>
    </row>
    <row r="13433">
      <c r="B13433" s="497"/>
      <c r="H13433" s="500"/>
      <c r="O13433" s="500"/>
      <c r="Q13433" s="498" t="s">
        <v>213</v>
      </c>
      <c r="S13433" s="499"/>
    </row>
    <row r="13434">
      <c r="B13434" s="497"/>
      <c r="H13434" s="500"/>
      <c r="O13434" s="500"/>
      <c r="Q13434" s="498" t="s">
        <v>213</v>
      </c>
      <c r="S13434" s="499"/>
    </row>
    <row r="13435">
      <c r="B13435" s="497"/>
      <c r="H13435" s="500"/>
      <c r="O13435" s="500"/>
      <c r="Q13435" s="498" t="s">
        <v>213</v>
      </c>
      <c r="S13435" s="499"/>
    </row>
    <row r="13436">
      <c r="B13436" s="497"/>
      <c r="H13436" s="500"/>
      <c r="O13436" s="500"/>
      <c r="Q13436" s="498" t="s">
        <v>213</v>
      </c>
      <c r="S13436" s="499"/>
    </row>
    <row r="13437">
      <c r="B13437" s="497"/>
      <c r="H13437" s="500"/>
      <c r="O13437" s="500"/>
      <c r="Q13437" s="498" t="s">
        <v>213</v>
      </c>
      <c r="S13437" s="499"/>
    </row>
    <row r="13438">
      <c r="B13438" s="497"/>
      <c r="H13438" s="500"/>
      <c r="O13438" s="500"/>
      <c r="Q13438" s="498" t="s">
        <v>213</v>
      </c>
      <c r="S13438" s="499"/>
    </row>
    <row r="13439">
      <c r="B13439" s="497"/>
      <c r="H13439" s="500"/>
      <c r="O13439" s="500"/>
      <c r="Q13439" s="498" t="s">
        <v>213</v>
      </c>
      <c r="S13439" s="499"/>
    </row>
    <row r="13440">
      <c r="B13440" s="497"/>
      <c r="H13440" s="500"/>
      <c r="O13440" s="500"/>
      <c r="Q13440" s="498" t="s">
        <v>213</v>
      </c>
      <c r="S13440" s="499"/>
    </row>
    <row r="13441">
      <c r="B13441" s="497"/>
      <c r="H13441" s="500"/>
      <c r="O13441" s="500"/>
      <c r="Q13441" s="498" t="s">
        <v>213</v>
      </c>
      <c r="S13441" s="499"/>
    </row>
    <row r="13442">
      <c r="B13442" s="497"/>
      <c r="H13442" s="500"/>
      <c r="O13442" s="500"/>
      <c r="Q13442" s="498" t="s">
        <v>213</v>
      </c>
      <c r="S13442" s="499"/>
    </row>
    <row r="13443">
      <c r="B13443" s="497"/>
      <c r="H13443" s="500"/>
      <c r="O13443" s="500"/>
      <c r="Q13443" s="498" t="s">
        <v>213</v>
      </c>
      <c r="S13443" s="499"/>
    </row>
    <row r="13444">
      <c r="B13444" s="497"/>
      <c r="H13444" s="500"/>
      <c r="O13444" s="500"/>
      <c r="Q13444" s="498" t="s">
        <v>213</v>
      </c>
      <c r="S13444" s="499"/>
    </row>
    <row r="13445">
      <c r="B13445" s="497"/>
      <c r="H13445" s="500"/>
      <c r="O13445" s="500"/>
      <c r="Q13445" s="498" t="s">
        <v>213</v>
      </c>
      <c r="S13445" s="499"/>
    </row>
    <row r="13446">
      <c r="B13446" s="497"/>
      <c r="H13446" s="500"/>
      <c r="O13446" s="500"/>
      <c r="Q13446" s="498" t="s">
        <v>213</v>
      </c>
      <c r="S13446" s="499"/>
    </row>
    <row r="13447">
      <c r="B13447" s="497"/>
      <c r="H13447" s="500"/>
      <c r="O13447" s="500"/>
      <c r="Q13447" s="498" t="s">
        <v>213</v>
      </c>
      <c r="S13447" s="499"/>
    </row>
    <row r="13448">
      <c r="B13448" s="497"/>
      <c r="H13448" s="500"/>
      <c r="O13448" s="500"/>
      <c r="Q13448" s="498" t="s">
        <v>213</v>
      </c>
      <c r="S13448" s="499"/>
    </row>
    <row r="13449">
      <c r="B13449" s="497"/>
      <c r="H13449" s="500"/>
      <c r="O13449" s="500"/>
      <c r="Q13449" s="498" t="s">
        <v>213</v>
      </c>
      <c r="S13449" s="499"/>
    </row>
    <row r="13450">
      <c r="B13450" s="497"/>
      <c r="H13450" s="500"/>
      <c r="O13450" s="500"/>
      <c r="Q13450" s="498" t="s">
        <v>213</v>
      </c>
      <c r="S13450" s="499"/>
    </row>
    <row r="13451">
      <c r="B13451" s="497"/>
      <c r="H13451" s="500"/>
      <c r="O13451" s="500"/>
      <c r="Q13451" s="498" t="s">
        <v>213</v>
      </c>
      <c r="S13451" s="499"/>
    </row>
    <row r="13452">
      <c r="B13452" s="497"/>
      <c r="H13452" s="500"/>
      <c r="O13452" s="500"/>
      <c r="Q13452" s="498" t="s">
        <v>213</v>
      </c>
      <c r="S13452" s="499"/>
    </row>
    <row r="13453">
      <c r="B13453" s="497"/>
      <c r="H13453" s="500"/>
      <c r="O13453" s="500"/>
      <c r="Q13453" s="498" t="s">
        <v>213</v>
      </c>
      <c r="S13453" s="499"/>
    </row>
    <row r="13454">
      <c r="B13454" s="497"/>
      <c r="H13454" s="500"/>
      <c r="O13454" s="500"/>
      <c r="Q13454" s="498" t="s">
        <v>213</v>
      </c>
      <c r="S13454" s="499"/>
    </row>
    <row r="13455">
      <c r="B13455" s="497"/>
      <c r="H13455" s="500"/>
      <c r="O13455" s="500"/>
      <c r="Q13455" s="498" t="s">
        <v>213</v>
      </c>
      <c r="S13455" s="499"/>
    </row>
    <row r="13456">
      <c r="B13456" s="497"/>
      <c r="H13456" s="500"/>
      <c r="O13456" s="500"/>
      <c r="Q13456" s="498" t="s">
        <v>213</v>
      </c>
      <c r="S13456" s="499"/>
    </row>
    <row r="13457">
      <c r="B13457" s="497"/>
      <c r="H13457" s="500"/>
      <c r="O13457" s="500"/>
      <c r="Q13457" s="498" t="s">
        <v>213</v>
      </c>
      <c r="S13457" s="499"/>
    </row>
    <row r="13458">
      <c r="B13458" s="497"/>
      <c r="H13458" s="500"/>
      <c r="O13458" s="500"/>
      <c r="Q13458" s="498" t="s">
        <v>213</v>
      </c>
      <c r="S13458" s="499"/>
    </row>
    <row r="13459">
      <c r="B13459" s="497"/>
      <c r="H13459" s="500"/>
      <c r="O13459" s="500"/>
      <c r="Q13459" s="498" t="s">
        <v>213</v>
      </c>
      <c r="S13459" s="499"/>
    </row>
    <row r="13460">
      <c r="B13460" s="497"/>
      <c r="H13460" s="500"/>
      <c r="O13460" s="500"/>
      <c r="Q13460" s="498" t="s">
        <v>213</v>
      </c>
      <c r="S13460" s="499"/>
    </row>
    <row r="13461">
      <c r="B13461" s="497"/>
      <c r="H13461" s="500"/>
      <c r="O13461" s="500"/>
      <c r="Q13461" s="498" t="s">
        <v>213</v>
      </c>
      <c r="S13461" s="499"/>
    </row>
    <row r="13462">
      <c r="B13462" s="497"/>
      <c r="H13462" s="500"/>
      <c r="O13462" s="500"/>
      <c r="Q13462" s="498" t="s">
        <v>213</v>
      </c>
      <c r="S13462" s="499"/>
    </row>
    <row r="13463">
      <c r="B13463" s="497"/>
      <c r="H13463" s="500"/>
      <c r="O13463" s="500"/>
      <c r="Q13463" s="498" t="s">
        <v>213</v>
      </c>
      <c r="S13463" s="499"/>
    </row>
    <row r="13464">
      <c r="B13464" s="497"/>
      <c r="H13464" s="500"/>
      <c r="O13464" s="500"/>
      <c r="Q13464" s="498" t="s">
        <v>213</v>
      </c>
      <c r="S13464" s="499"/>
    </row>
    <row r="13465">
      <c r="B13465" s="497"/>
      <c r="H13465" s="500"/>
      <c r="O13465" s="500"/>
      <c r="Q13465" s="498" t="s">
        <v>213</v>
      </c>
      <c r="S13465" s="499"/>
    </row>
    <row r="13466">
      <c r="B13466" s="497"/>
      <c r="H13466" s="500"/>
      <c r="O13466" s="500"/>
      <c r="Q13466" s="498" t="s">
        <v>213</v>
      </c>
      <c r="S13466" s="499"/>
    </row>
    <row r="13467">
      <c r="B13467" s="497"/>
      <c r="H13467" s="500"/>
      <c r="O13467" s="500"/>
      <c r="Q13467" s="498" t="s">
        <v>213</v>
      </c>
      <c r="S13467" s="499"/>
    </row>
    <row r="13468">
      <c r="B13468" s="497"/>
      <c r="H13468" s="500"/>
      <c r="O13468" s="500"/>
      <c r="Q13468" s="498" t="s">
        <v>213</v>
      </c>
      <c r="S13468" s="499"/>
    </row>
    <row r="13469">
      <c r="B13469" s="497"/>
      <c r="H13469" s="500"/>
      <c r="O13469" s="500"/>
      <c r="Q13469" s="498" t="s">
        <v>213</v>
      </c>
      <c r="S13469" s="499"/>
    </row>
    <row r="13470">
      <c r="B13470" s="497"/>
      <c r="H13470" s="500"/>
      <c r="O13470" s="500"/>
      <c r="Q13470" s="498" t="s">
        <v>213</v>
      </c>
      <c r="S13470" s="499"/>
    </row>
    <row r="13471">
      <c r="B13471" s="497"/>
      <c r="H13471" s="500"/>
      <c r="O13471" s="500"/>
      <c r="Q13471" s="498" t="s">
        <v>213</v>
      </c>
      <c r="S13471" s="499"/>
    </row>
    <row r="13472">
      <c r="B13472" s="497"/>
      <c r="H13472" s="500"/>
      <c r="O13472" s="500"/>
      <c r="Q13472" s="498" t="s">
        <v>213</v>
      </c>
      <c r="S13472" s="499"/>
    </row>
    <row r="13473">
      <c r="B13473" s="497"/>
      <c r="H13473" s="500"/>
      <c r="O13473" s="500"/>
      <c r="Q13473" s="498" t="s">
        <v>213</v>
      </c>
      <c r="S13473" s="499"/>
    </row>
    <row r="13474">
      <c r="B13474" s="497"/>
      <c r="H13474" s="500"/>
      <c r="O13474" s="500"/>
      <c r="Q13474" s="498" t="s">
        <v>213</v>
      </c>
      <c r="S13474" s="499"/>
    </row>
    <row r="13475">
      <c r="B13475" s="497"/>
      <c r="H13475" s="500"/>
      <c r="O13475" s="500"/>
      <c r="Q13475" s="498" t="s">
        <v>213</v>
      </c>
      <c r="S13475" s="499"/>
    </row>
    <row r="13476">
      <c r="B13476" s="497"/>
      <c r="H13476" s="500"/>
      <c r="O13476" s="500"/>
      <c r="Q13476" s="498" t="s">
        <v>213</v>
      </c>
      <c r="S13476" s="499"/>
    </row>
    <row r="13477">
      <c r="B13477" s="497"/>
      <c r="H13477" s="500"/>
      <c r="O13477" s="500"/>
      <c r="Q13477" s="498" t="s">
        <v>213</v>
      </c>
      <c r="S13477" s="499"/>
    </row>
    <row r="13478">
      <c r="B13478" s="497"/>
      <c r="H13478" s="500"/>
      <c r="O13478" s="500"/>
      <c r="Q13478" s="498" t="s">
        <v>213</v>
      </c>
      <c r="S13478" s="499"/>
    </row>
    <row r="13479">
      <c r="B13479" s="497"/>
      <c r="H13479" s="500"/>
      <c r="O13479" s="500"/>
      <c r="Q13479" s="498" t="s">
        <v>213</v>
      </c>
      <c r="S13479" s="499"/>
    </row>
    <row r="13480">
      <c r="B13480" s="497"/>
      <c r="H13480" s="500"/>
      <c r="O13480" s="500"/>
      <c r="Q13480" s="498" t="s">
        <v>213</v>
      </c>
      <c r="S13480" s="499"/>
    </row>
    <row r="13481">
      <c r="B13481" s="497"/>
      <c r="H13481" s="500"/>
      <c r="O13481" s="500"/>
      <c r="Q13481" s="498" t="s">
        <v>213</v>
      </c>
      <c r="S13481" s="499"/>
    </row>
    <row r="13482">
      <c r="B13482" s="497"/>
      <c r="H13482" s="500"/>
      <c r="O13482" s="500"/>
      <c r="Q13482" s="498" t="s">
        <v>213</v>
      </c>
      <c r="S13482" s="499"/>
    </row>
    <row r="13483">
      <c r="B13483" s="497"/>
      <c r="H13483" s="500"/>
      <c r="O13483" s="500"/>
      <c r="Q13483" s="498" t="s">
        <v>213</v>
      </c>
      <c r="S13483" s="499"/>
    </row>
    <row r="13484">
      <c r="B13484" s="497"/>
      <c r="H13484" s="500"/>
      <c r="O13484" s="500"/>
      <c r="Q13484" s="498" t="s">
        <v>213</v>
      </c>
      <c r="S13484" s="499"/>
    </row>
    <row r="13485">
      <c r="B13485" s="497"/>
      <c r="H13485" s="500"/>
      <c r="O13485" s="500"/>
      <c r="Q13485" s="498" t="s">
        <v>213</v>
      </c>
      <c r="S13485" s="499"/>
    </row>
    <row r="13486">
      <c r="B13486" s="497"/>
      <c r="H13486" s="500"/>
      <c r="O13486" s="500"/>
      <c r="Q13486" s="498" t="s">
        <v>213</v>
      </c>
      <c r="S13486" s="499"/>
    </row>
    <row r="13487">
      <c r="B13487" s="497"/>
      <c r="H13487" s="500"/>
      <c r="O13487" s="500"/>
      <c r="Q13487" s="498" t="s">
        <v>213</v>
      </c>
      <c r="S13487" s="499"/>
    </row>
    <row r="13488">
      <c r="B13488" s="497"/>
      <c r="H13488" s="500"/>
      <c r="O13488" s="500"/>
      <c r="Q13488" s="498" t="s">
        <v>213</v>
      </c>
      <c r="S13488" s="499"/>
    </row>
    <row r="13489">
      <c r="B13489" s="497"/>
      <c r="H13489" s="500"/>
      <c r="O13489" s="500"/>
      <c r="Q13489" s="498" t="s">
        <v>213</v>
      </c>
      <c r="S13489" s="499"/>
    </row>
    <row r="13490">
      <c r="B13490" s="497"/>
      <c r="H13490" s="500"/>
      <c r="O13490" s="500"/>
      <c r="Q13490" s="498" t="s">
        <v>213</v>
      </c>
      <c r="S13490" s="499"/>
    </row>
    <row r="13491">
      <c r="B13491" s="497"/>
      <c r="H13491" s="500"/>
      <c r="O13491" s="500"/>
      <c r="Q13491" s="498" t="s">
        <v>213</v>
      </c>
      <c r="S13491" s="499"/>
    </row>
    <row r="13492">
      <c r="B13492" s="497"/>
      <c r="H13492" s="500"/>
      <c r="O13492" s="500"/>
      <c r="Q13492" s="498" t="s">
        <v>213</v>
      </c>
      <c r="S13492" s="499"/>
    </row>
    <row r="13493">
      <c r="B13493" s="497"/>
      <c r="H13493" s="500"/>
      <c r="O13493" s="500"/>
      <c r="Q13493" s="498" t="s">
        <v>213</v>
      </c>
      <c r="S13493" s="499"/>
    </row>
    <row r="13494">
      <c r="B13494" s="497"/>
      <c r="H13494" s="500"/>
      <c r="O13494" s="500"/>
      <c r="Q13494" s="498" t="s">
        <v>213</v>
      </c>
      <c r="S13494" s="499"/>
    </row>
    <row r="13495">
      <c r="B13495" s="497"/>
      <c r="H13495" s="500"/>
      <c r="O13495" s="500"/>
      <c r="Q13495" s="498" t="s">
        <v>213</v>
      </c>
      <c r="S13495" s="499"/>
    </row>
    <row r="13496">
      <c r="B13496" s="497"/>
      <c r="H13496" s="500"/>
      <c r="O13496" s="500"/>
      <c r="Q13496" s="498" t="s">
        <v>213</v>
      </c>
      <c r="S13496" s="499"/>
    </row>
    <row r="13497">
      <c r="B13497" s="497"/>
      <c r="H13497" s="500"/>
      <c r="O13497" s="500"/>
      <c r="Q13497" s="498" t="s">
        <v>213</v>
      </c>
      <c r="S13497" s="499"/>
    </row>
    <row r="13498">
      <c r="B13498" s="497"/>
      <c r="H13498" s="500"/>
      <c r="O13498" s="500"/>
      <c r="Q13498" s="498" t="s">
        <v>213</v>
      </c>
      <c r="S13498" s="499"/>
    </row>
    <row r="13499">
      <c r="B13499" s="497"/>
      <c r="H13499" s="500"/>
      <c r="O13499" s="500"/>
      <c r="Q13499" s="498" t="s">
        <v>213</v>
      </c>
      <c r="S13499" s="499"/>
    </row>
    <row r="13500">
      <c r="B13500" s="497"/>
      <c r="H13500" s="500"/>
      <c r="O13500" s="500"/>
      <c r="Q13500" s="498" t="s">
        <v>213</v>
      </c>
      <c r="S13500" s="499"/>
    </row>
    <row r="13501">
      <c r="B13501" s="497"/>
      <c r="H13501" s="500"/>
      <c r="O13501" s="500"/>
      <c r="Q13501" s="498" t="s">
        <v>213</v>
      </c>
      <c r="S13501" s="499"/>
    </row>
    <row r="13502">
      <c r="B13502" s="497"/>
      <c r="H13502" s="500"/>
      <c r="O13502" s="500"/>
      <c r="Q13502" s="498" t="s">
        <v>213</v>
      </c>
      <c r="S13502" s="499"/>
    </row>
    <row r="13503">
      <c r="B13503" s="497"/>
      <c r="H13503" s="500"/>
      <c r="O13503" s="500"/>
      <c r="Q13503" s="498" t="s">
        <v>213</v>
      </c>
      <c r="S13503" s="499"/>
    </row>
    <row r="13504">
      <c r="B13504" s="497"/>
      <c r="H13504" s="500"/>
      <c r="O13504" s="500"/>
      <c r="Q13504" s="498" t="s">
        <v>213</v>
      </c>
      <c r="S13504" s="499"/>
    </row>
    <row r="13505">
      <c r="B13505" s="497"/>
      <c r="H13505" s="500"/>
      <c r="O13505" s="500"/>
      <c r="Q13505" s="498" t="s">
        <v>213</v>
      </c>
      <c r="S13505" s="499"/>
    </row>
    <row r="13506">
      <c r="B13506" s="497"/>
      <c r="H13506" s="500"/>
      <c r="O13506" s="500"/>
      <c r="Q13506" s="498" t="s">
        <v>213</v>
      </c>
      <c r="S13506" s="499"/>
    </row>
    <row r="13507">
      <c r="B13507" s="497"/>
      <c r="H13507" s="500"/>
      <c r="O13507" s="500"/>
      <c r="Q13507" s="498" t="s">
        <v>213</v>
      </c>
      <c r="S13507" s="499"/>
    </row>
    <row r="13508">
      <c r="B13508" s="497"/>
      <c r="H13508" s="500"/>
      <c r="O13508" s="500"/>
      <c r="Q13508" s="498" t="s">
        <v>213</v>
      </c>
      <c r="S13508" s="499"/>
    </row>
    <row r="13509">
      <c r="B13509" s="497"/>
      <c r="H13509" s="500"/>
      <c r="O13509" s="500"/>
      <c r="Q13509" s="498" t="s">
        <v>213</v>
      </c>
      <c r="S13509" s="499"/>
    </row>
    <row r="13510">
      <c r="B13510" s="497"/>
      <c r="H13510" s="500"/>
      <c r="O13510" s="500"/>
      <c r="Q13510" s="498" t="s">
        <v>213</v>
      </c>
      <c r="S13510" s="499"/>
    </row>
    <row r="13511">
      <c r="B13511" s="497"/>
      <c r="H13511" s="500"/>
      <c r="O13511" s="500"/>
      <c r="Q13511" s="498" t="s">
        <v>213</v>
      </c>
      <c r="S13511" s="499"/>
    </row>
    <row r="13512">
      <c r="B13512" s="497"/>
      <c r="H13512" s="500"/>
      <c r="O13512" s="500"/>
      <c r="Q13512" s="498" t="s">
        <v>213</v>
      </c>
      <c r="S13512" s="499"/>
    </row>
    <row r="13513">
      <c r="B13513" s="497"/>
      <c r="H13513" s="500"/>
      <c r="O13513" s="500"/>
      <c r="Q13513" s="498" t="s">
        <v>213</v>
      </c>
      <c r="S13513" s="499"/>
    </row>
    <row r="13514">
      <c r="B13514" s="497"/>
      <c r="H13514" s="500"/>
      <c r="O13514" s="500"/>
      <c r="Q13514" s="498" t="s">
        <v>213</v>
      </c>
      <c r="S13514" s="499"/>
    </row>
    <row r="13515">
      <c r="B13515" s="497"/>
      <c r="H13515" s="500"/>
      <c r="O13515" s="500"/>
      <c r="Q13515" s="498" t="s">
        <v>213</v>
      </c>
      <c r="S13515" s="499"/>
    </row>
    <row r="13516">
      <c r="B13516" s="497"/>
      <c r="H13516" s="500"/>
      <c r="O13516" s="500"/>
      <c r="Q13516" s="498" t="s">
        <v>213</v>
      </c>
      <c r="S13516" s="499"/>
    </row>
    <row r="13517">
      <c r="B13517" s="497"/>
      <c r="H13517" s="500"/>
      <c r="O13517" s="500"/>
      <c r="Q13517" s="498" t="s">
        <v>213</v>
      </c>
      <c r="S13517" s="499"/>
    </row>
    <row r="13518">
      <c r="B13518" s="497"/>
      <c r="H13518" s="500"/>
      <c r="O13518" s="500"/>
      <c r="Q13518" s="498" t="s">
        <v>213</v>
      </c>
      <c r="S13518" s="499"/>
    </row>
    <row r="13519">
      <c r="B13519" s="497"/>
      <c r="H13519" s="500"/>
      <c r="O13519" s="500"/>
      <c r="Q13519" s="498" t="s">
        <v>213</v>
      </c>
      <c r="S13519" s="499"/>
    </row>
    <row r="13520">
      <c r="B13520" s="497"/>
      <c r="H13520" s="500"/>
      <c r="O13520" s="500"/>
      <c r="Q13520" s="498" t="s">
        <v>213</v>
      </c>
      <c r="S13520" s="499"/>
    </row>
    <row r="13521">
      <c r="B13521" s="497"/>
      <c r="H13521" s="500"/>
      <c r="O13521" s="500"/>
      <c r="Q13521" s="498" t="s">
        <v>213</v>
      </c>
      <c r="S13521" s="499"/>
    </row>
    <row r="13522">
      <c r="B13522" s="497"/>
      <c r="H13522" s="500"/>
      <c r="O13522" s="500"/>
      <c r="Q13522" s="498" t="s">
        <v>213</v>
      </c>
      <c r="S13522" s="499"/>
    </row>
    <row r="13523">
      <c r="B13523" s="497"/>
      <c r="H13523" s="500"/>
      <c r="O13523" s="500"/>
      <c r="Q13523" s="498" t="s">
        <v>213</v>
      </c>
      <c r="S13523" s="499"/>
    </row>
    <row r="13524">
      <c r="B13524" s="497"/>
      <c r="H13524" s="500"/>
      <c r="O13524" s="500"/>
      <c r="Q13524" s="498" t="s">
        <v>213</v>
      </c>
      <c r="S13524" s="499"/>
    </row>
    <row r="13525">
      <c r="B13525" s="497"/>
      <c r="H13525" s="500"/>
      <c r="O13525" s="500"/>
      <c r="Q13525" s="498" t="s">
        <v>213</v>
      </c>
      <c r="S13525" s="499"/>
    </row>
    <row r="13526">
      <c r="B13526" s="497"/>
      <c r="H13526" s="500"/>
      <c r="O13526" s="500"/>
      <c r="Q13526" s="498" t="s">
        <v>213</v>
      </c>
      <c r="S13526" s="499"/>
    </row>
    <row r="13527">
      <c r="B13527" s="497"/>
      <c r="H13527" s="500"/>
      <c r="O13527" s="500"/>
      <c r="Q13527" s="498" t="s">
        <v>213</v>
      </c>
      <c r="S13527" s="499"/>
    </row>
    <row r="13528">
      <c r="B13528" s="497"/>
      <c r="H13528" s="500"/>
      <c r="O13528" s="500"/>
      <c r="Q13528" s="498" t="s">
        <v>213</v>
      </c>
      <c r="S13528" s="499"/>
    </row>
    <row r="13529">
      <c r="B13529" s="497"/>
      <c r="H13529" s="500"/>
      <c r="O13529" s="500"/>
      <c r="Q13529" s="498" t="s">
        <v>213</v>
      </c>
      <c r="S13529" s="499"/>
    </row>
    <row r="13530">
      <c r="B13530" s="497"/>
      <c r="H13530" s="500"/>
      <c r="O13530" s="500"/>
      <c r="Q13530" s="498" t="s">
        <v>213</v>
      </c>
      <c r="S13530" s="499"/>
    </row>
    <row r="13531">
      <c r="B13531" s="497"/>
      <c r="H13531" s="500"/>
      <c r="O13531" s="500"/>
      <c r="Q13531" s="498" t="s">
        <v>213</v>
      </c>
      <c r="S13531" s="499"/>
    </row>
    <row r="13532">
      <c r="B13532" s="497"/>
      <c r="H13532" s="500"/>
      <c r="O13532" s="500"/>
      <c r="Q13532" s="498" t="s">
        <v>213</v>
      </c>
      <c r="S13532" s="499"/>
    </row>
    <row r="13533">
      <c r="B13533" s="497"/>
      <c r="H13533" s="500"/>
      <c r="O13533" s="500"/>
      <c r="Q13533" s="498" t="s">
        <v>213</v>
      </c>
      <c r="S13533" s="499"/>
    </row>
    <row r="13534">
      <c r="B13534" s="497"/>
      <c r="H13534" s="500"/>
      <c r="O13534" s="500"/>
      <c r="Q13534" s="498" t="s">
        <v>213</v>
      </c>
      <c r="S13534" s="499"/>
    </row>
    <row r="13535">
      <c r="B13535" s="497"/>
      <c r="H13535" s="500"/>
      <c r="O13535" s="500"/>
      <c r="Q13535" s="498" t="s">
        <v>213</v>
      </c>
      <c r="S13535" s="499"/>
    </row>
    <row r="13536">
      <c r="B13536" s="497"/>
      <c r="H13536" s="500"/>
      <c r="O13536" s="500"/>
      <c r="Q13536" s="498" t="s">
        <v>213</v>
      </c>
      <c r="S13536" s="499"/>
    </row>
    <row r="13537">
      <c r="B13537" s="497"/>
      <c r="H13537" s="500"/>
      <c r="O13537" s="500"/>
      <c r="Q13537" s="498" t="s">
        <v>213</v>
      </c>
      <c r="S13537" s="499"/>
    </row>
    <row r="13538">
      <c r="B13538" s="497"/>
      <c r="H13538" s="500"/>
      <c r="O13538" s="500"/>
      <c r="Q13538" s="498" t="s">
        <v>213</v>
      </c>
      <c r="S13538" s="499"/>
    </row>
    <row r="13539">
      <c r="B13539" s="497"/>
      <c r="H13539" s="500"/>
      <c r="O13539" s="500"/>
      <c r="Q13539" s="498" t="s">
        <v>213</v>
      </c>
      <c r="S13539" s="499"/>
    </row>
    <row r="13540">
      <c r="B13540" s="497"/>
      <c r="H13540" s="500"/>
      <c r="O13540" s="500"/>
      <c r="Q13540" s="498" t="s">
        <v>213</v>
      </c>
      <c r="S13540" s="499"/>
    </row>
    <row r="13541">
      <c r="B13541" s="497"/>
      <c r="H13541" s="500"/>
      <c r="O13541" s="500"/>
      <c r="Q13541" s="498" t="s">
        <v>213</v>
      </c>
      <c r="S13541" s="499"/>
    </row>
    <row r="13542">
      <c r="B13542" s="497"/>
      <c r="H13542" s="500"/>
      <c r="O13542" s="500"/>
      <c r="Q13542" s="498" t="s">
        <v>213</v>
      </c>
      <c r="S13542" s="499"/>
    </row>
    <row r="13543">
      <c r="B13543" s="497"/>
      <c r="H13543" s="500"/>
      <c r="O13543" s="500"/>
      <c r="Q13543" s="498" t="s">
        <v>213</v>
      </c>
      <c r="S13543" s="499"/>
    </row>
    <row r="13544">
      <c r="B13544" s="497"/>
      <c r="H13544" s="500"/>
      <c r="O13544" s="500"/>
      <c r="Q13544" s="498" t="s">
        <v>213</v>
      </c>
      <c r="S13544" s="499"/>
    </row>
    <row r="13545">
      <c r="B13545" s="497"/>
      <c r="H13545" s="500"/>
      <c r="O13545" s="500"/>
      <c r="Q13545" s="498" t="s">
        <v>213</v>
      </c>
      <c r="S13545" s="499"/>
    </row>
    <row r="13546">
      <c r="B13546" s="497"/>
      <c r="H13546" s="500"/>
      <c r="O13546" s="500"/>
      <c r="Q13546" s="498" t="s">
        <v>213</v>
      </c>
      <c r="S13546" s="499"/>
    </row>
    <row r="13547">
      <c r="B13547" s="497"/>
      <c r="H13547" s="500"/>
      <c r="O13547" s="500"/>
      <c r="Q13547" s="498" t="s">
        <v>213</v>
      </c>
      <c r="S13547" s="499"/>
    </row>
    <row r="13548">
      <c r="B13548" s="497"/>
      <c r="H13548" s="500"/>
      <c r="O13548" s="500"/>
      <c r="Q13548" s="498" t="s">
        <v>213</v>
      </c>
      <c r="S13548" s="499"/>
    </row>
    <row r="13549">
      <c r="B13549" s="497"/>
      <c r="H13549" s="500"/>
      <c r="O13549" s="500"/>
      <c r="Q13549" s="498" t="s">
        <v>213</v>
      </c>
      <c r="S13549" s="499"/>
    </row>
    <row r="13550">
      <c r="B13550" s="497"/>
      <c r="H13550" s="500"/>
      <c r="O13550" s="500"/>
      <c r="Q13550" s="498" t="s">
        <v>213</v>
      </c>
      <c r="S13550" s="499"/>
    </row>
    <row r="13551">
      <c r="B13551" s="497"/>
      <c r="H13551" s="500"/>
      <c r="O13551" s="500"/>
      <c r="Q13551" s="498" t="s">
        <v>213</v>
      </c>
      <c r="S13551" s="499"/>
    </row>
    <row r="13552">
      <c r="B13552" s="497"/>
      <c r="H13552" s="500"/>
      <c r="O13552" s="500"/>
      <c r="Q13552" s="498" t="s">
        <v>213</v>
      </c>
      <c r="S13552" s="499"/>
    </row>
    <row r="13553">
      <c r="B13553" s="497"/>
      <c r="H13553" s="500"/>
      <c r="O13553" s="500"/>
      <c r="Q13553" s="498" t="s">
        <v>213</v>
      </c>
      <c r="S13553" s="499"/>
    </row>
    <row r="13554">
      <c r="B13554" s="497"/>
      <c r="H13554" s="500"/>
      <c r="O13554" s="500"/>
      <c r="Q13554" s="498" t="s">
        <v>213</v>
      </c>
      <c r="S13554" s="499"/>
    </row>
    <row r="13555">
      <c r="B13555" s="497"/>
      <c r="H13555" s="500"/>
      <c r="O13555" s="500"/>
      <c r="Q13555" s="498" t="s">
        <v>213</v>
      </c>
      <c r="S13555" s="499"/>
    </row>
    <row r="13556">
      <c r="B13556" s="497"/>
      <c r="H13556" s="500"/>
      <c r="O13556" s="500"/>
      <c r="Q13556" s="498" t="s">
        <v>213</v>
      </c>
      <c r="S13556" s="499"/>
    </row>
    <row r="13557">
      <c r="B13557" s="497"/>
      <c r="H13557" s="500"/>
      <c r="O13557" s="500"/>
      <c r="Q13557" s="498" t="s">
        <v>213</v>
      </c>
      <c r="S13557" s="499"/>
    </row>
    <row r="13558">
      <c r="B13558" s="497"/>
      <c r="H13558" s="500"/>
      <c r="O13558" s="500"/>
      <c r="Q13558" s="498" t="s">
        <v>213</v>
      </c>
      <c r="S13558" s="499"/>
    </row>
    <row r="13559">
      <c r="B13559" s="497"/>
      <c r="H13559" s="500"/>
      <c r="O13559" s="500"/>
      <c r="Q13559" s="498" t="s">
        <v>213</v>
      </c>
      <c r="S13559" s="499"/>
    </row>
    <row r="13560">
      <c r="B13560" s="497"/>
      <c r="H13560" s="500"/>
      <c r="O13560" s="500"/>
      <c r="Q13560" s="498" t="s">
        <v>213</v>
      </c>
      <c r="S13560" s="499"/>
    </row>
    <row r="13561">
      <c r="B13561" s="497"/>
      <c r="H13561" s="500"/>
      <c r="O13561" s="500"/>
      <c r="Q13561" s="498" t="s">
        <v>213</v>
      </c>
      <c r="S13561" s="499"/>
    </row>
    <row r="13562">
      <c r="B13562" s="497"/>
      <c r="H13562" s="500"/>
      <c r="O13562" s="500"/>
      <c r="Q13562" s="498" t="s">
        <v>213</v>
      </c>
      <c r="S13562" s="499"/>
    </row>
    <row r="13563">
      <c r="B13563" s="497"/>
      <c r="H13563" s="500"/>
      <c r="O13563" s="500"/>
      <c r="Q13563" s="498" t="s">
        <v>213</v>
      </c>
      <c r="S13563" s="499"/>
    </row>
    <row r="13564">
      <c r="B13564" s="497"/>
      <c r="H13564" s="500"/>
      <c r="O13564" s="500"/>
      <c r="Q13564" s="498" t="s">
        <v>213</v>
      </c>
      <c r="S13564" s="499"/>
    </row>
    <row r="13565">
      <c r="B13565" s="497"/>
      <c r="H13565" s="500"/>
      <c r="O13565" s="500"/>
      <c r="Q13565" s="498" t="s">
        <v>213</v>
      </c>
      <c r="S13565" s="499"/>
    </row>
    <row r="13566">
      <c r="B13566" s="497"/>
      <c r="H13566" s="500"/>
      <c r="O13566" s="500"/>
      <c r="Q13566" s="498" t="s">
        <v>213</v>
      </c>
      <c r="S13566" s="499"/>
    </row>
    <row r="13567">
      <c r="B13567" s="497"/>
      <c r="H13567" s="500"/>
      <c r="O13567" s="500"/>
      <c r="Q13567" s="498" t="s">
        <v>213</v>
      </c>
      <c r="S13567" s="499"/>
    </row>
    <row r="13568">
      <c r="B13568" s="497"/>
      <c r="H13568" s="500"/>
      <c r="O13568" s="500"/>
      <c r="Q13568" s="498" t="s">
        <v>213</v>
      </c>
      <c r="S13568" s="499"/>
    </row>
    <row r="13569">
      <c r="B13569" s="497"/>
      <c r="H13569" s="500"/>
      <c r="O13569" s="500"/>
      <c r="Q13569" s="498" t="s">
        <v>213</v>
      </c>
      <c r="S13569" s="499"/>
    </row>
    <row r="13570">
      <c r="B13570" s="497"/>
      <c r="H13570" s="500"/>
      <c r="O13570" s="500"/>
      <c r="Q13570" s="498" t="s">
        <v>213</v>
      </c>
      <c r="S13570" s="499"/>
    </row>
    <row r="13571">
      <c r="B13571" s="497"/>
      <c r="H13571" s="500"/>
      <c r="O13571" s="500"/>
      <c r="Q13571" s="498" t="s">
        <v>213</v>
      </c>
      <c r="S13571" s="499"/>
    </row>
    <row r="13572">
      <c r="B13572" s="497"/>
      <c r="H13572" s="500"/>
      <c r="O13572" s="500"/>
      <c r="Q13572" s="498" t="s">
        <v>213</v>
      </c>
      <c r="S13572" s="499"/>
    </row>
    <row r="13573">
      <c r="B13573" s="497"/>
      <c r="H13573" s="500"/>
      <c r="O13573" s="500"/>
      <c r="Q13573" s="498" t="s">
        <v>213</v>
      </c>
      <c r="S13573" s="499"/>
    </row>
    <row r="13574">
      <c r="B13574" s="497"/>
      <c r="H13574" s="500"/>
      <c r="O13574" s="500"/>
      <c r="Q13574" s="498" t="s">
        <v>213</v>
      </c>
      <c r="S13574" s="499"/>
    </row>
    <row r="13575">
      <c r="B13575" s="497"/>
      <c r="H13575" s="500"/>
      <c r="O13575" s="500"/>
      <c r="Q13575" s="498" t="s">
        <v>213</v>
      </c>
      <c r="S13575" s="499"/>
    </row>
    <row r="13576">
      <c r="B13576" s="497"/>
      <c r="H13576" s="500"/>
      <c r="O13576" s="500"/>
      <c r="Q13576" s="498" t="s">
        <v>213</v>
      </c>
      <c r="S13576" s="499"/>
    </row>
    <row r="13577">
      <c r="B13577" s="497"/>
      <c r="H13577" s="500"/>
      <c r="O13577" s="500"/>
      <c r="Q13577" s="498" t="s">
        <v>213</v>
      </c>
      <c r="S13577" s="499"/>
    </row>
    <row r="13578">
      <c r="B13578" s="497"/>
      <c r="H13578" s="500"/>
      <c r="O13578" s="500"/>
      <c r="Q13578" s="498" t="s">
        <v>213</v>
      </c>
      <c r="S13578" s="499"/>
    </row>
    <row r="13579">
      <c r="B13579" s="497"/>
      <c r="H13579" s="500"/>
      <c r="O13579" s="500"/>
      <c r="Q13579" s="498" t="s">
        <v>213</v>
      </c>
      <c r="S13579" s="499"/>
    </row>
    <row r="13580">
      <c r="B13580" s="497"/>
      <c r="H13580" s="500"/>
      <c r="O13580" s="500"/>
      <c r="Q13580" s="498" t="s">
        <v>213</v>
      </c>
      <c r="S13580" s="499"/>
    </row>
    <row r="13581">
      <c r="B13581" s="497"/>
      <c r="H13581" s="500"/>
      <c r="O13581" s="500"/>
      <c r="Q13581" s="498" t="s">
        <v>213</v>
      </c>
      <c r="S13581" s="499"/>
    </row>
    <row r="13582">
      <c r="B13582" s="497"/>
      <c r="H13582" s="500"/>
      <c r="O13582" s="500"/>
      <c r="Q13582" s="498" t="s">
        <v>213</v>
      </c>
      <c r="S13582" s="499"/>
    </row>
    <row r="13583">
      <c r="B13583" s="497"/>
      <c r="H13583" s="500"/>
      <c r="O13583" s="500"/>
      <c r="Q13583" s="498" t="s">
        <v>213</v>
      </c>
      <c r="S13583" s="499"/>
    </row>
    <row r="13584">
      <c r="B13584" s="497"/>
      <c r="H13584" s="500"/>
      <c r="O13584" s="500"/>
      <c r="Q13584" s="498" t="s">
        <v>213</v>
      </c>
      <c r="S13584" s="499"/>
    </row>
    <row r="13585">
      <c r="B13585" s="497"/>
      <c r="H13585" s="500"/>
      <c r="O13585" s="500"/>
      <c r="Q13585" s="498" t="s">
        <v>213</v>
      </c>
      <c r="S13585" s="499"/>
    </row>
    <row r="13586">
      <c r="B13586" s="497"/>
      <c r="H13586" s="500"/>
      <c r="O13586" s="500"/>
      <c r="Q13586" s="498" t="s">
        <v>213</v>
      </c>
      <c r="S13586" s="499"/>
    </row>
    <row r="13587">
      <c r="B13587" s="497"/>
      <c r="H13587" s="500"/>
      <c r="O13587" s="500"/>
      <c r="Q13587" s="498" t="s">
        <v>213</v>
      </c>
      <c r="S13587" s="499"/>
    </row>
    <row r="13588">
      <c r="B13588" s="497"/>
      <c r="H13588" s="500"/>
      <c r="O13588" s="500"/>
      <c r="Q13588" s="498" t="s">
        <v>213</v>
      </c>
      <c r="S13588" s="499"/>
    </row>
    <row r="13589">
      <c r="B13589" s="497"/>
      <c r="H13589" s="500"/>
      <c r="O13589" s="500"/>
      <c r="Q13589" s="498" t="s">
        <v>213</v>
      </c>
      <c r="S13589" s="499"/>
    </row>
    <row r="13590">
      <c r="B13590" s="497"/>
      <c r="H13590" s="500"/>
      <c r="O13590" s="500"/>
      <c r="Q13590" s="498" t="s">
        <v>213</v>
      </c>
      <c r="S13590" s="499"/>
    </row>
    <row r="13591">
      <c r="B13591" s="497"/>
      <c r="H13591" s="500"/>
      <c r="O13591" s="500"/>
      <c r="Q13591" s="498" t="s">
        <v>213</v>
      </c>
      <c r="S13591" s="499"/>
    </row>
    <row r="13592">
      <c r="B13592" s="497"/>
      <c r="H13592" s="500"/>
      <c r="O13592" s="500"/>
      <c r="Q13592" s="498" t="s">
        <v>213</v>
      </c>
      <c r="S13592" s="499"/>
    </row>
    <row r="13593">
      <c r="B13593" s="497"/>
      <c r="H13593" s="500"/>
      <c r="O13593" s="500"/>
      <c r="Q13593" s="498" t="s">
        <v>213</v>
      </c>
      <c r="S13593" s="499"/>
    </row>
    <row r="13594">
      <c r="B13594" s="497"/>
      <c r="H13594" s="500"/>
      <c r="O13594" s="500"/>
      <c r="Q13594" s="498" t="s">
        <v>213</v>
      </c>
      <c r="S13594" s="499"/>
    </row>
    <row r="13595">
      <c r="B13595" s="497"/>
      <c r="H13595" s="500"/>
      <c r="O13595" s="500"/>
      <c r="Q13595" s="498" t="s">
        <v>213</v>
      </c>
      <c r="S13595" s="499"/>
    </row>
    <row r="13596">
      <c r="B13596" s="497"/>
      <c r="H13596" s="500"/>
      <c r="O13596" s="500"/>
      <c r="Q13596" s="498" t="s">
        <v>213</v>
      </c>
      <c r="S13596" s="499"/>
    </row>
    <row r="13597">
      <c r="B13597" s="497"/>
      <c r="H13597" s="500"/>
      <c r="O13597" s="500"/>
      <c r="Q13597" s="498" t="s">
        <v>213</v>
      </c>
      <c r="S13597" s="499"/>
    </row>
    <row r="13598">
      <c r="B13598" s="497"/>
      <c r="H13598" s="500"/>
      <c r="O13598" s="500"/>
      <c r="Q13598" s="498" t="s">
        <v>213</v>
      </c>
      <c r="S13598" s="499"/>
    </row>
    <row r="13599">
      <c r="B13599" s="497"/>
      <c r="H13599" s="500"/>
      <c r="O13599" s="500"/>
      <c r="Q13599" s="498" t="s">
        <v>213</v>
      </c>
      <c r="S13599" s="499"/>
    </row>
    <row r="13600">
      <c r="B13600" s="497"/>
      <c r="H13600" s="500"/>
      <c r="O13600" s="500"/>
      <c r="Q13600" s="498" t="s">
        <v>213</v>
      </c>
      <c r="S13600" s="499"/>
    </row>
    <row r="13601">
      <c r="B13601" s="497"/>
      <c r="H13601" s="500"/>
      <c r="O13601" s="500"/>
      <c r="Q13601" s="498" t="s">
        <v>213</v>
      </c>
      <c r="S13601" s="499"/>
    </row>
    <row r="13602">
      <c r="B13602" s="497"/>
      <c r="H13602" s="500"/>
      <c r="O13602" s="500"/>
      <c r="Q13602" s="498" t="s">
        <v>213</v>
      </c>
      <c r="S13602" s="499"/>
    </row>
    <row r="13603">
      <c r="B13603" s="497"/>
      <c r="H13603" s="500"/>
      <c r="O13603" s="500"/>
      <c r="Q13603" s="498" t="s">
        <v>213</v>
      </c>
      <c r="S13603" s="499"/>
    </row>
    <row r="13604">
      <c r="B13604" s="497"/>
      <c r="H13604" s="500"/>
      <c r="O13604" s="500"/>
      <c r="Q13604" s="498" t="s">
        <v>213</v>
      </c>
      <c r="S13604" s="499"/>
    </row>
    <row r="13605">
      <c r="B13605" s="497"/>
      <c r="H13605" s="500"/>
      <c r="O13605" s="500"/>
      <c r="Q13605" s="498" t="s">
        <v>213</v>
      </c>
      <c r="S13605" s="499"/>
    </row>
    <row r="13606">
      <c r="B13606" s="497"/>
      <c r="H13606" s="500"/>
      <c r="O13606" s="500"/>
      <c r="Q13606" s="498" t="s">
        <v>213</v>
      </c>
      <c r="S13606" s="499"/>
    </row>
    <row r="13607">
      <c r="B13607" s="497"/>
      <c r="H13607" s="500"/>
      <c r="O13607" s="500"/>
      <c r="Q13607" s="498" t="s">
        <v>213</v>
      </c>
      <c r="S13607" s="499"/>
    </row>
    <row r="13608">
      <c r="B13608" s="497"/>
      <c r="H13608" s="500"/>
      <c r="O13608" s="500"/>
      <c r="Q13608" s="498" t="s">
        <v>213</v>
      </c>
      <c r="S13608" s="499"/>
    </row>
    <row r="13609">
      <c r="B13609" s="497"/>
      <c r="H13609" s="500"/>
      <c r="O13609" s="500"/>
      <c r="Q13609" s="498" t="s">
        <v>213</v>
      </c>
      <c r="S13609" s="499"/>
    </row>
    <row r="13610">
      <c r="B13610" s="497"/>
      <c r="H13610" s="500"/>
      <c r="O13610" s="500"/>
      <c r="Q13610" s="498" t="s">
        <v>213</v>
      </c>
      <c r="S13610" s="499"/>
    </row>
    <row r="13611">
      <c r="B13611" s="497"/>
      <c r="H13611" s="500"/>
      <c r="O13611" s="500"/>
      <c r="Q13611" s="498" t="s">
        <v>213</v>
      </c>
      <c r="S13611" s="499"/>
    </row>
    <row r="13612">
      <c r="B13612" s="497"/>
      <c r="H13612" s="500"/>
      <c r="O13612" s="500"/>
      <c r="Q13612" s="498" t="s">
        <v>213</v>
      </c>
      <c r="S13612" s="499"/>
    </row>
    <row r="13613">
      <c r="B13613" s="497"/>
      <c r="H13613" s="500"/>
      <c r="O13613" s="500"/>
      <c r="Q13613" s="498" t="s">
        <v>213</v>
      </c>
      <c r="S13613" s="499"/>
    </row>
    <row r="13614">
      <c r="B13614" s="497"/>
      <c r="H13614" s="500"/>
      <c r="O13614" s="500"/>
      <c r="Q13614" s="498" t="s">
        <v>213</v>
      </c>
      <c r="S13614" s="499"/>
    </row>
    <row r="13615">
      <c r="B13615" s="497"/>
      <c r="H13615" s="500"/>
      <c r="O13615" s="500"/>
      <c r="Q13615" s="498" t="s">
        <v>213</v>
      </c>
      <c r="S13615" s="499"/>
    </row>
    <row r="13616">
      <c r="B13616" s="497"/>
      <c r="H13616" s="500"/>
      <c r="O13616" s="500"/>
      <c r="Q13616" s="498" t="s">
        <v>213</v>
      </c>
      <c r="S13616" s="499"/>
    </row>
    <row r="13617">
      <c r="B13617" s="497"/>
      <c r="H13617" s="500"/>
      <c r="O13617" s="500"/>
      <c r="Q13617" s="498" t="s">
        <v>213</v>
      </c>
      <c r="S13617" s="499"/>
    </row>
    <row r="13618">
      <c r="B13618" s="497"/>
      <c r="H13618" s="500"/>
      <c r="O13618" s="500"/>
      <c r="Q13618" s="498" t="s">
        <v>213</v>
      </c>
      <c r="S13618" s="499"/>
    </row>
    <row r="13619">
      <c r="B13619" s="497"/>
      <c r="H13619" s="500"/>
      <c r="O13619" s="500"/>
      <c r="Q13619" s="498" t="s">
        <v>213</v>
      </c>
      <c r="S13619" s="499"/>
    </row>
    <row r="13620">
      <c r="B13620" s="497"/>
      <c r="H13620" s="500"/>
      <c r="O13620" s="500"/>
      <c r="Q13620" s="498" t="s">
        <v>213</v>
      </c>
      <c r="S13620" s="499"/>
    </row>
    <row r="13621">
      <c r="B13621" s="497"/>
      <c r="H13621" s="500"/>
      <c r="O13621" s="500"/>
      <c r="Q13621" s="498" t="s">
        <v>213</v>
      </c>
      <c r="S13621" s="499"/>
    </row>
    <row r="13622">
      <c r="B13622" s="497"/>
      <c r="H13622" s="500"/>
      <c r="O13622" s="500"/>
      <c r="Q13622" s="498" t="s">
        <v>213</v>
      </c>
      <c r="S13622" s="499"/>
    </row>
    <row r="13623">
      <c r="B13623" s="497"/>
      <c r="H13623" s="500"/>
      <c r="O13623" s="500"/>
      <c r="Q13623" s="498" t="s">
        <v>213</v>
      </c>
      <c r="S13623" s="499"/>
    </row>
    <row r="13624">
      <c r="B13624" s="497"/>
      <c r="H13624" s="500"/>
      <c r="O13624" s="500"/>
      <c r="Q13624" s="498" t="s">
        <v>213</v>
      </c>
      <c r="S13624" s="499"/>
    </row>
    <row r="13625">
      <c r="B13625" s="497"/>
      <c r="H13625" s="500"/>
      <c r="O13625" s="500"/>
      <c r="Q13625" s="498" t="s">
        <v>213</v>
      </c>
      <c r="S13625" s="499"/>
    </row>
    <row r="13626">
      <c r="B13626" s="497"/>
      <c r="H13626" s="500"/>
      <c r="O13626" s="500"/>
      <c r="Q13626" s="498" t="s">
        <v>213</v>
      </c>
      <c r="S13626" s="499"/>
    </row>
    <row r="13627">
      <c r="B13627" s="497"/>
      <c r="H13627" s="500"/>
      <c r="O13627" s="500"/>
      <c r="Q13627" s="498" t="s">
        <v>213</v>
      </c>
      <c r="S13627" s="499"/>
    </row>
    <row r="13628">
      <c r="B13628" s="497"/>
      <c r="H13628" s="500"/>
      <c r="O13628" s="500"/>
      <c r="Q13628" s="498" t="s">
        <v>213</v>
      </c>
      <c r="S13628" s="499"/>
    </row>
    <row r="13629">
      <c r="B13629" s="497"/>
      <c r="H13629" s="500"/>
      <c r="O13629" s="500"/>
      <c r="Q13629" s="498" t="s">
        <v>213</v>
      </c>
      <c r="S13629" s="499"/>
    </row>
    <row r="13630">
      <c r="B13630" s="497"/>
      <c r="H13630" s="500"/>
      <c r="O13630" s="500"/>
      <c r="Q13630" s="498" t="s">
        <v>213</v>
      </c>
      <c r="S13630" s="499"/>
    </row>
    <row r="13631">
      <c r="B13631" s="497"/>
      <c r="H13631" s="500"/>
      <c r="O13631" s="500"/>
      <c r="Q13631" s="498" t="s">
        <v>213</v>
      </c>
      <c r="S13631" s="499"/>
    </row>
    <row r="13632">
      <c r="B13632" s="497"/>
      <c r="H13632" s="500"/>
      <c r="O13632" s="500"/>
      <c r="Q13632" s="498" t="s">
        <v>213</v>
      </c>
      <c r="S13632" s="499"/>
    </row>
    <row r="13633">
      <c r="B13633" s="497"/>
      <c r="H13633" s="500"/>
      <c r="O13633" s="500"/>
      <c r="Q13633" s="498" t="s">
        <v>213</v>
      </c>
      <c r="S13633" s="499"/>
    </row>
    <row r="13634">
      <c r="B13634" s="497"/>
      <c r="H13634" s="500"/>
      <c r="O13634" s="500"/>
      <c r="Q13634" s="498" t="s">
        <v>213</v>
      </c>
      <c r="S13634" s="499"/>
    </row>
    <row r="13635">
      <c r="B13635" s="497"/>
      <c r="H13635" s="500"/>
      <c r="O13635" s="500"/>
      <c r="Q13635" s="498" t="s">
        <v>213</v>
      </c>
      <c r="S13635" s="499"/>
    </row>
    <row r="13636">
      <c r="B13636" s="497"/>
      <c r="H13636" s="500"/>
      <c r="O13636" s="500"/>
      <c r="Q13636" s="498" t="s">
        <v>213</v>
      </c>
      <c r="S13636" s="499"/>
    </row>
    <row r="13637">
      <c r="B13637" s="497"/>
      <c r="H13637" s="500"/>
      <c r="O13637" s="500"/>
      <c r="Q13637" s="498" t="s">
        <v>213</v>
      </c>
      <c r="S13637" s="499"/>
    </row>
    <row r="13638">
      <c r="B13638" s="497"/>
      <c r="H13638" s="500"/>
      <c r="O13638" s="500"/>
      <c r="Q13638" s="498" t="s">
        <v>213</v>
      </c>
      <c r="S13638" s="499"/>
    </row>
    <row r="13639">
      <c r="B13639" s="497"/>
      <c r="H13639" s="500"/>
      <c r="O13639" s="500"/>
      <c r="Q13639" s="498" t="s">
        <v>213</v>
      </c>
      <c r="S13639" s="499"/>
    </row>
    <row r="13640">
      <c r="B13640" s="497"/>
      <c r="H13640" s="500"/>
      <c r="O13640" s="500"/>
      <c r="Q13640" s="498" t="s">
        <v>213</v>
      </c>
      <c r="S13640" s="499"/>
    </row>
    <row r="13641">
      <c r="B13641" s="497"/>
      <c r="H13641" s="500"/>
      <c r="O13641" s="500"/>
      <c r="Q13641" s="498" t="s">
        <v>213</v>
      </c>
      <c r="S13641" s="499"/>
    </row>
    <row r="13642">
      <c r="B13642" s="497"/>
      <c r="H13642" s="500"/>
      <c r="O13642" s="500"/>
      <c r="Q13642" s="498" t="s">
        <v>213</v>
      </c>
      <c r="S13642" s="499"/>
    </row>
    <row r="13643">
      <c r="B13643" s="497"/>
      <c r="H13643" s="500"/>
      <c r="O13643" s="500"/>
      <c r="Q13643" s="498" t="s">
        <v>213</v>
      </c>
      <c r="S13643" s="499"/>
    </row>
    <row r="13644">
      <c r="B13644" s="497"/>
      <c r="H13644" s="500"/>
      <c r="O13644" s="500"/>
      <c r="Q13644" s="498" t="s">
        <v>213</v>
      </c>
      <c r="S13644" s="499"/>
    </row>
    <row r="13645">
      <c r="B13645" s="497"/>
      <c r="H13645" s="500"/>
      <c r="O13645" s="500"/>
      <c r="Q13645" s="498" t="s">
        <v>213</v>
      </c>
      <c r="S13645" s="499"/>
    </row>
    <row r="13646">
      <c r="B13646" s="497"/>
      <c r="H13646" s="500"/>
      <c r="O13646" s="500"/>
      <c r="Q13646" s="498" t="s">
        <v>213</v>
      </c>
      <c r="S13646" s="499"/>
    </row>
    <row r="13647">
      <c r="B13647" s="497"/>
      <c r="H13647" s="500"/>
      <c r="O13647" s="500"/>
      <c r="Q13647" s="498" t="s">
        <v>213</v>
      </c>
      <c r="S13647" s="499"/>
    </row>
    <row r="13648">
      <c r="B13648" s="497"/>
      <c r="H13648" s="500"/>
      <c r="O13648" s="500"/>
      <c r="Q13648" s="498" t="s">
        <v>213</v>
      </c>
      <c r="S13648" s="499"/>
    </row>
    <row r="13649">
      <c r="B13649" s="497"/>
      <c r="H13649" s="500"/>
      <c r="O13649" s="500"/>
      <c r="Q13649" s="498" t="s">
        <v>213</v>
      </c>
      <c r="S13649" s="499"/>
    </row>
    <row r="13650">
      <c r="B13650" s="497"/>
      <c r="H13650" s="500"/>
      <c r="O13650" s="500"/>
      <c r="Q13650" s="498" t="s">
        <v>213</v>
      </c>
      <c r="S13650" s="499"/>
    </row>
    <row r="13651">
      <c r="B13651" s="497"/>
      <c r="H13651" s="500"/>
      <c r="O13651" s="500"/>
      <c r="Q13651" s="498" t="s">
        <v>213</v>
      </c>
      <c r="S13651" s="499"/>
    </row>
    <row r="13652">
      <c r="B13652" s="497"/>
      <c r="H13652" s="500"/>
      <c r="O13652" s="500"/>
      <c r="Q13652" s="498" t="s">
        <v>213</v>
      </c>
      <c r="S13652" s="499"/>
    </row>
    <row r="13653">
      <c r="B13653" s="497"/>
      <c r="H13653" s="500"/>
      <c r="O13653" s="500"/>
      <c r="Q13653" s="498" t="s">
        <v>213</v>
      </c>
      <c r="S13653" s="499"/>
    </row>
    <row r="13654">
      <c r="B13654" s="497"/>
      <c r="H13654" s="500"/>
      <c r="O13654" s="500"/>
      <c r="Q13654" s="498" t="s">
        <v>213</v>
      </c>
      <c r="S13654" s="499"/>
    </row>
    <row r="13655">
      <c r="B13655" s="497"/>
      <c r="H13655" s="500"/>
      <c r="O13655" s="500"/>
      <c r="Q13655" s="498" t="s">
        <v>213</v>
      </c>
      <c r="S13655" s="499"/>
    </row>
    <row r="13656">
      <c r="B13656" s="497"/>
      <c r="H13656" s="500"/>
      <c r="O13656" s="500"/>
      <c r="Q13656" s="498" t="s">
        <v>213</v>
      </c>
      <c r="S13656" s="499"/>
    </row>
    <row r="13657">
      <c r="B13657" s="497"/>
      <c r="H13657" s="500"/>
      <c r="O13657" s="500"/>
      <c r="Q13657" s="498" t="s">
        <v>213</v>
      </c>
      <c r="S13657" s="499"/>
    </row>
    <row r="13658">
      <c r="B13658" s="497"/>
      <c r="H13658" s="500"/>
      <c r="O13658" s="500"/>
      <c r="Q13658" s="498" t="s">
        <v>213</v>
      </c>
      <c r="S13658" s="499"/>
    </row>
    <row r="13659">
      <c r="B13659" s="497"/>
      <c r="H13659" s="500"/>
      <c r="O13659" s="500"/>
      <c r="Q13659" s="498" t="s">
        <v>213</v>
      </c>
      <c r="S13659" s="499"/>
    </row>
    <row r="13660">
      <c r="B13660" s="497"/>
      <c r="H13660" s="500"/>
      <c r="O13660" s="500"/>
      <c r="Q13660" s="498" t="s">
        <v>213</v>
      </c>
      <c r="S13660" s="499"/>
    </row>
    <row r="13661">
      <c r="B13661" s="497"/>
      <c r="H13661" s="500"/>
      <c r="O13661" s="500"/>
      <c r="Q13661" s="498" t="s">
        <v>213</v>
      </c>
      <c r="S13661" s="499"/>
    </row>
    <row r="13662">
      <c r="B13662" s="497"/>
      <c r="H13662" s="500"/>
      <c r="O13662" s="500"/>
      <c r="Q13662" s="498" t="s">
        <v>213</v>
      </c>
      <c r="S13662" s="499"/>
    </row>
    <row r="13663">
      <c r="B13663" s="497"/>
      <c r="H13663" s="500"/>
      <c r="O13663" s="500"/>
      <c r="Q13663" s="498" t="s">
        <v>213</v>
      </c>
      <c r="S13663" s="499"/>
    </row>
    <row r="13664">
      <c r="B13664" s="497"/>
      <c r="H13664" s="500"/>
      <c r="O13664" s="500"/>
      <c r="Q13664" s="498" t="s">
        <v>213</v>
      </c>
      <c r="S13664" s="499"/>
    </row>
    <row r="13665">
      <c r="B13665" s="497"/>
      <c r="H13665" s="500"/>
      <c r="O13665" s="500"/>
      <c r="Q13665" s="498" t="s">
        <v>213</v>
      </c>
      <c r="S13665" s="499"/>
    </row>
    <row r="13666">
      <c r="B13666" s="497"/>
      <c r="H13666" s="500"/>
      <c r="O13666" s="500"/>
      <c r="Q13666" s="498" t="s">
        <v>213</v>
      </c>
      <c r="S13666" s="499"/>
    </row>
    <row r="13667">
      <c r="B13667" s="497"/>
      <c r="H13667" s="500"/>
      <c r="O13667" s="500"/>
      <c r="Q13667" s="498" t="s">
        <v>213</v>
      </c>
      <c r="S13667" s="499"/>
    </row>
    <row r="13668">
      <c r="B13668" s="497"/>
      <c r="H13668" s="500"/>
      <c r="O13668" s="500"/>
      <c r="Q13668" s="498" t="s">
        <v>213</v>
      </c>
      <c r="S13668" s="499"/>
    </row>
    <row r="13669">
      <c r="B13669" s="497"/>
      <c r="H13669" s="500"/>
      <c r="O13669" s="500"/>
      <c r="Q13669" s="498" t="s">
        <v>213</v>
      </c>
      <c r="S13669" s="499"/>
    </row>
    <row r="13670">
      <c r="B13670" s="497"/>
      <c r="H13670" s="500"/>
      <c r="O13670" s="500"/>
      <c r="Q13670" s="498" t="s">
        <v>213</v>
      </c>
      <c r="S13670" s="499"/>
    </row>
    <row r="13671">
      <c r="B13671" s="497"/>
      <c r="H13671" s="500"/>
      <c r="O13671" s="500"/>
      <c r="Q13671" s="498" t="s">
        <v>213</v>
      </c>
      <c r="S13671" s="499"/>
    </row>
    <row r="13672">
      <c r="B13672" s="497"/>
      <c r="H13672" s="500"/>
      <c r="O13672" s="500"/>
      <c r="Q13672" s="498" t="s">
        <v>213</v>
      </c>
      <c r="S13672" s="499"/>
    </row>
    <row r="13673">
      <c r="B13673" s="497"/>
      <c r="H13673" s="500"/>
      <c r="O13673" s="500"/>
      <c r="Q13673" s="498" t="s">
        <v>213</v>
      </c>
      <c r="S13673" s="499"/>
    </row>
    <row r="13674">
      <c r="B13674" s="497"/>
      <c r="H13674" s="500"/>
      <c r="O13674" s="500"/>
      <c r="Q13674" s="498" t="s">
        <v>213</v>
      </c>
      <c r="S13674" s="499"/>
    </row>
    <row r="13675">
      <c r="B13675" s="497"/>
      <c r="H13675" s="500"/>
      <c r="O13675" s="500"/>
      <c r="Q13675" s="498" t="s">
        <v>213</v>
      </c>
      <c r="S13675" s="499"/>
    </row>
    <row r="13676">
      <c r="B13676" s="497"/>
      <c r="H13676" s="500"/>
      <c r="O13676" s="500"/>
      <c r="Q13676" s="498" t="s">
        <v>213</v>
      </c>
      <c r="S13676" s="499"/>
    </row>
    <row r="13677">
      <c r="B13677" s="497"/>
      <c r="H13677" s="500"/>
      <c r="O13677" s="500"/>
      <c r="Q13677" s="498" t="s">
        <v>213</v>
      </c>
      <c r="S13677" s="499"/>
    </row>
    <row r="13678">
      <c r="B13678" s="497"/>
      <c r="H13678" s="500"/>
      <c r="O13678" s="500"/>
      <c r="Q13678" s="498" t="s">
        <v>213</v>
      </c>
      <c r="S13678" s="499"/>
    </row>
    <row r="13679">
      <c r="B13679" s="497"/>
      <c r="H13679" s="500"/>
      <c r="O13679" s="500"/>
      <c r="Q13679" s="498" t="s">
        <v>213</v>
      </c>
      <c r="S13679" s="499"/>
    </row>
    <row r="13680">
      <c r="B13680" s="497"/>
      <c r="H13680" s="500"/>
      <c r="O13680" s="500"/>
      <c r="Q13680" s="498" t="s">
        <v>213</v>
      </c>
      <c r="S13680" s="499"/>
    </row>
    <row r="13681">
      <c r="B13681" s="497"/>
      <c r="H13681" s="500"/>
      <c r="O13681" s="500"/>
      <c r="Q13681" s="498" t="s">
        <v>213</v>
      </c>
      <c r="S13681" s="499"/>
    </row>
    <row r="13682">
      <c r="B13682" s="497"/>
      <c r="H13682" s="500"/>
      <c r="O13682" s="500"/>
      <c r="Q13682" s="498" t="s">
        <v>213</v>
      </c>
      <c r="S13682" s="499"/>
    </row>
    <row r="13683">
      <c r="B13683" s="497"/>
      <c r="H13683" s="500"/>
      <c r="O13683" s="500"/>
      <c r="Q13683" s="498" t="s">
        <v>213</v>
      </c>
      <c r="S13683" s="499"/>
    </row>
    <row r="13684">
      <c r="B13684" s="497"/>
      <c r="H13684" s="500"/>
      <c r="O13684" s="500"/>
      <c r="Q13684" s="498" t="s">
        <v>213</v>
      </c>
      <c r="S13684" s="499"/>
    </row>
    <row r="13685">
      <c r="B13685" s="497"/>
      <c r="H13685" s="500"/>
      <c r="O13685" s="500"/>
      <c r="Q13685" s="498" t="s">
        <v>213</v>
      </c>
      <c r="S13685" s="499"/>
    </row>
    <row r="13686">
      <c r="B13686" s="497"/>
      <c r="H13686" s="500"/>
      <c r="O13686" s="500"/>
      <c r="Q13686" s="498" t="s">
        <v>213</v>
      </c>
      <c r="S13686" s="499"/>
    </row>
    <row r="13687">
      <c r="B13687" s="497"/>
      <c r="H13687" s="500"/>
      <c r="O13687" s="500"/>
      <c r="Q13687" s="498" t="s">
        <v>213</v>
      </c>
      <c r="S13687" s="499"/>
    </row>
    <row r="13688">
      <c r="B13688" s="497"/>
      <c r="H13688" s="500"/>
      <c r="O13688" s="500"/>
      <c r="Q13688" s="498" t="s">
        <v>213</v>
      </c>
      <c r="S13688" s="499"/>
    </row>
    <row r="13689">
      <c r="B13689" s="497"/>
      <c r="H13689" s="500"/>
      <c r="O13689" s="500"/>
      <c r="Q13689" s="498" t="s">
        <v>213</v>
      </c>
      <c r="S13689" s="499"/>
    </row>
    <row r="13690">
      <c r="B13690" s="497"/>
      <c r="H13690" s="500"/>
      <c r="O13690" s="500"/>
      <c r="Q13690" s="498" t="s">
        <v>213</v>
      </c>
      <c r="S13690" s="499"/>
    </row>
    <row r="13691">
      <c r="B13691" s="497"/>
      <c r="H13691" s="500"/>
      <c r="O13691" s="500"/>
      <c r="Q13691" s="498" t="s">
        <v>213</v>
      </c>
      <c r="S13691" s="499"/>
    </row>
    <row r="13692">
      <c r="B13692" s="497"/>
      <c r="H13692" s="500"/>
      <c r="O13692" s="500"/>
      <c r="Q13692" s="498" t="s">
        <v>213</v>
      </c>
      <c r="S13692" s="499"/>
    </row>
    <row r="13693">
      <c r="B13693" s="497"/>
      <c r="H13693" s="500"/>
      <c r="O13693" s="500"/>
      <c r="Q13693" s="498" t="s">
        <v>213</v>
      </c>
      <c r="S13693" s="499"/>
    </row>
    <row r="13694">
      <c r="B13694" s="497"/>
      <c r="H13694" s="500"/>
      <c r="O13694" s="500"/>
      <c r="Q13694" s="498" t="s">
        <v>213</v>
      </c>
      <c r="S13694" s="499"/>
    </row>
    <row r="13695">
      <c r="B13695" s="497"/>
      <c r="H13695" s="500"/>
      <c r="O13695" s="500"/>
      <c r="Q13695" s="498" t="s">
        <v>213</v>
      </c>
      <c r="S13695" s="499"/>
    </row>
    <row r="13696">
      <c r="B13696" s="497"/>
      <c r="H13696" s="500"/>
      <c r="O13696" s="500"/>
      <c r="Q13696" s="498" t="s">
        <v>213</v>
      </c>
      <c r="S13696" s="499"/>
    </row>
    <row r="13697">
      <c r="B13697" s="497"/>
      <c r="H13697" s="500"/>
      <c r="O13697" s="500"/>
      <c r="Q13697" s="498" t="s">
        <v>213</v>
      </c>
      <c r="S13697" s="499"/>
    </row>
    <row r="13698">
      <c r="B13698" s="497"/>
      <c r="H13698" s="500"/>
      <c r="O13698" s="500"/>
      <c r="Q13698" s="498" t="s">
        <v>213</v>
      </c>
      <c r="S13698" s="499"/>
    </row>
    <row r="13699">
      <c r="B13699" s="497"/>
      <c r="H13699" s="500"/>
      <c r="O13699" s="500"/>
      <c r="Q13699" s="498" t="s">
        <v>213</v>
      </c>
      <c r="S13699" s="499"/>
    </row>
    <row r="13700">
      <c r="B13700" s="497"/>
      <c r="H13700" s="500"/>
      <c r="O13700" s="500"/>
      <c r="Q13700" s="498" t="s">
        <v>213</v>
      </c>
      <c r="S13700" s="499"/>
    </row>
    <row r="13701">
      <c r="B13701" s="497"/>
      <c r="H13701" s="500"/>
      <c r="O13701" s="500"/>
      <c r="Q13701" s="498" t="s">
        <v>213</v>
      </c>
      <c r="S13701" s="499"/>
    </row>
    <row r="13702">
      <c r="B13702" s="497"/>
      <c r="H13702" s="500"/>
      <c r="O13702" s="500"/>
      <c r="Q13702" s="498" t="s">
        <v>213</v>
      </c>
      <c r="S13702" s="499"/>
    </row>
    <row r="13703">
      <c r="B13703" s="497"/>
      <c r="H13703" s="500"/>
      <c r="O13703" s="500"/>
      <c r="Q13703" s="498" t="s">
        <v>213</v>
      </c>
      <c r="S13703" s="499"/>
    </row>
    <row r="13704">
      <c r="B13704" s="497"/>
      <c r="H13704" s="500"/>
      <c r="O13704" s="500"/>
      <c r="Q13704" s="498" t="s">
        <v>213</v>
      </c>
      <c r="S13704" s="499"/>
    </row>
    <row r="13705">
      <c r="B13705" s="497"/>
      <c r="H13705" s="500"/>
      <c r="O13705" s="500"/>
      <c r="Q13705" s="498" t="s">
        <v>213</v>
      </c>
      <c r="S13705" s="499"/>
    </row>
    <row r="13706">
      <c r="B13706" s="497"/>
      <c r="H13706" s="500"/>
      <c r="O13706" s="500"/>
      <c r="Q13706" s="498" t="s">
        <v>213</v>
      </c>
      <c r="S13706" s="499"/>
    </row>
    <row r="13707">
      <c r="B13707" s="497"/>
      <c r="H13707" s="500"/>
      <c r="O13707" s="500"/>
      <c r="Q13707" s="498" t="s">
        <v>213</v>
      </c>
      <c r="S13707" s="499"/>
    </row>
    <row r="13708">
      <c r="B13708" s="497"/>
      <c r="H13708" s="500"/>
      <c r="O13708" s="500"/>
      <c r="Q13708" s="498" t="s">
        <v>213</v>
      </c>
      <c r="S13708" s="499"/>
    </row>
    <row r="13709">
      <c r="B13709" s="497"/>
      <c r="H13709" s="500"/>
      <c r="O13709" s="500"/>
      <c r="Q13709" s="498" t="s">
        <v>213</v>
      </c>
      <c r="S13709" s="499"/>
    </row>
    <row r="13710">
      <c r="B13710" s="497"/>
      <c r="H13710" s="500"/>
      <c r="O13710" s="500"/>
      <c r="Q13710" s="498" t="s">
        <v>213</v>
      </c>
      <c r="S13710" s="499"/>
    </row>
    <row r="13711">
      <c r="B13711" s="497"/>
      <c r="H13711" s="500"/>
      <c r="O13711" s="500"/>
      <c r="Q13711" s="498" t="s">
        <v>213</v>
      </c>
      <c r="S13711" s="499"/>
    </row>
    <row r="13712">
      <c r="B13712" s="497"/>
      <c r="H13712" s="500"/>
      <c r="O13712" s="500"/>
      <c r="Q13712" s="498" t="s">
        <v>213</v>
      </c>
      <c r="S13712" s="499"/>
    </row>
    <row r="13713">
      <c r="B13713" s="497"/>
      <c r="H13713" s="500"/>
      <c r="O13713" s="500"/>
      <c r="Q13713" s="498" t="s">
        <v>213</v>
      </c>
      <c r="S13713" s="499"/>
    </row>
    <row r="13714">
      <c r="B13714" s="497"/>
      <c r="H13714" s="500"/>
      <c r="O13714" s="500"/>
      <c r="Q13714" s="498" t="s">
        <v>213</v>
      </c>
      <c r="S13714" s="499"/>
    </row>
    <row r="13715">
      <c r="B13715" s="497"/>
      <c r="H13715" s="500"/>
      <c r="O13715" s="500"/>
      <c r="Q13715" s="498" t="s">
        <v>213</v>
      </c>
      <c r="S13715" s="499"/>
    </row>
    <row r="13716">
      <c r="B13716" s="497"/>
      <c r="H13716" s="500"/>
      <c r="O13716" s="500"/>
      <c r="Q13716" s="498" t="s">
        <v>213</v>
      </c>
      <c r="S13716" s="499"/>
    </row>
    <row r="13717">
      <c r="B13717" s="497"/>
      <c r="H13717" s="500"/>
      <c r="O13717" s="500"/>
      <c r="Q13717" s="498" t="s">
        <v>213</v>
      </c>
      <c r="S13717" s="499"/>
    </row>
    <row r="13718">
      <c r="B13718" s="497"/>
      <c r="H13718" s="500"/>
      <c r="O13718" s="500"/>
      <c r="Q13718" s="498" t="s">
        <v>213</v>
      </c>
      <c r="S13718" s="499"/>
    </row>
    <row r="13719">
      <c r="B13719" s="497"/>
      <c r="H13719" s="500"/>
      <c r="O13719" s="500"/>
      <c r="Q13719" s="498" t="s">
        <v>213</v>
      </c>
      <c r="S13719" s="499"/>
    </row>
    <row r="13720">
      <c r="B13720" s="497"/>
      <c r="H13720" s="500"/>
      <c r="O13720" s="500"/>
      <c r="Q13720" s="498" t="s">
        <v>213</v>
      </c>
      <c r="S13720" s="499"/>
    </row>
    <row r="13721">
      <c r="B13721" s="497"/>
      <c r="H13721" s="500"/>
      <c r="O13721" s="500"/>
      <c r="Q13721" s="498" t="s">
        <v>213</v>
      </c>
      <c r="S13721" s="499"/>
    </row>
    <row r="13722">
      <c r="B13722" s="497"/>
      <c r="H13722" s="500"/>
      <c r="O13722" s="500"/>
      <c r="Q13722" s="498" t="s">
        <v>213</v>
      </c>
      <c r="S13722" s="499"/>
    </row>
    <row r="13723">
      <c r="B13723" s="497"/>
      <c r="H13723" s="500"/>
      <c r="O13723" s="500"/>
      <c r="Q13723" s="498" t="s">
        <v>213</v>
      </c>
      <c r="S13723" s="499"/>
    </row>
    <row r="13724">
      <c r="B13724" s="497"/>
      <c r="H13724" s="500"/>
      <c r="O13724" s="500"/>
      <c r="Q13724" s="498" t="s">
        <v>213</v>
      </c>
      <c r="S13724" s="499"/>
    </row>
    <row r="13725">
      <c r="B13725" s="497"/>
      <c r="H13725" s="500"/>
      <c r="O13725" s="500"/>
      <c r="Q13725" s="498" t="s">
        <v>213</v>
      </c>
      <c r="S13725" s="499"/>
    </row>
    <row r="13726">
      <c r="B13726" s="497"/>
      <c r="H13726" s="500"/>
      <c r="O13726" s="500"/>
      <c r="Q13726" s="498" t="s">
        <v>213</v>
      </c>
      <c r="S13726" s="499"/>
    </row>
    <row r="13727">
      <c r="B13727" s="497"/>
      <c r="H13727" s="500"/>
      <c r="O13727" s="500"/>
      <c r="Q13727" s="498" t="s">
        <v>213</v>
      </c>
      <c r="S13727" s="499"/>
    </row>
    <row r="13728">
      <c r="B13728" s="497"/>
      <c r="H13728" s="500"/>
      <c r="O13728" s="500"/>
      <c r="Q13728" s="498" t="s">
        <v>213</v>
      </c>
      <c r="S13728" s="499"/>
    </row>
    <row r="13729">
      <c r="B13729" s="497"/>
      <c r="H13729" s="500"/>
      <c r="O13729" s="500"/>
      <c r="Q13729" s="498" t="s">
        <v>213</v>
      </c>
      <c r="S13729" s="499"/>
    </row>
    <row r="13730">
      <c r="B13730" s="497"/>
      <c r="H13730" s="500"/>
      <c r="O13730" s="500"/>
      <c r="Q13730" s="498" t="s">
        <v>213</v>
      </c>
      <c r="S13730" s="499"/>
    </row>
    <row r="13731">
      <c r="B13731" s="497"/>
      <c r="H13731" s="500"/>
      <c r="O13731" s="500"/>
      <c r="Q13731" s="498" t="s">
        <v>213</v>
      </c>
      <c r="S13731" s="499"/>
    </row>
    <row r="13732">
      <c r="B13732" s="497"/>
      <c r="H13732" s="500"/>
      <c r="O13732" s="500"/>
      <c r="Q13732" s="498" t="s">
        <v>213</v>
      </c>
      <c r="S13732" s="499"/>
    </row>
    <row r="13733">
      <c r="B13733" s="497"/>
      <c r="H13733" s="500"/>
      <c r="O13733" s="500"/>
      <c r="Q13733" s="498" t="s">
        <v>213</v>
      </c>
      <c r="S13733" s="499"/>
    </row>
    <row r="13734">
      <c r="B13734" s="497"/>
      <c r="H13734" s="500"/>
      <c r="O13734" s="500"/>
      <c r="Q13734" s="498" t="s">
        <v>213</v>
      </c>
      <c r="S13734" s="499"/>
    </row>
    <row r="13735">
      <c r="B13735" s="497"/>
      <c r="H13735" s="500"/>
      <c r="O13735" s="500"/>
      <c r="Q13735" s="498" t="s">
        <v>213</v>
      </c>
      <c r="S13735" s="499"/>
    </row>
    <row r="13736">
      <c r="B13736" s="497"/>
      <c r="H13736" s="500"/>
      <c r="O13736" s="500"/>
      <c r="Q13736" s="498" t="s">
        <v>213</v>
      </c>
      <c r="S13736" s="499"/>
    </row>
    <row r="13737">
      <c r="B13737" s="497"/>
      <c r="H13737" s="500"/>
      <c r="O13737" s="500"/>
      <c r="Q13737" s="498" t="s">
        <v>213</v>
      </c>
      <c r="S13737" s="499"/>
    </row>
    <row r="13738">
      <c r="B13738" s="497"/>
      <c r="H13738" s="500"/>
      <c r="O13738" s="500"/>
      <c r="Q13738" s="498" t="s">
        <v>213</v>
      </c>
      <c r="S13738" s="499"/>
    </row>
    <row r="13739">
      <c r="B13739" s="497"/>
      <c r="H13739" s="500"/>
      <c r="O13739" s="500"/>
      <c r="Q13739" s="498" t="s">
        <v>213</v>
      </c>
      <c r="S13739" s="499"/>
    </row>
    <row r="13740">
      <c r="B13740" s="497"/>
      <c r="H13740" s="500"/>
      <c r="O13740" s="500"/>
      <c r="Q13740" s="498" t="s">
        <v>213</v>
      </c>
      <c r="S13740" s="499"/>
    </row>
    <row r="13741">
      <c r="B13741" s="497"/>
      <c r="H13741" s="500"/>
      <c r="O13741" s="500"/>
      <c r="Q13741" s="498" t="s">
        <v>213</v>
      </c>
      <c r="S13741" s="499"/>
    </row>
    <row r="13742">
      <c r="B13742" s="497"/>
      <c r="H13742" s="500"/>
      <c r="O13742" s="500"/>
      <c r="Q13742" s="498" t="s">
        <v>213</v>
      </c>
      <c r="S13742" s="499"/>
    </row>
    <row r="13743">
      <c r="B13743" s="497"/>
      <c r="H13743" s="500"/>
      <c r="O13743" s="500"/>
      <c r="Q13743" s="498" t="s">
        <v>213</v>
      </c>
      <c r="S13743" s="499"/>
    </row>
    <row r="13744">
      <c r="B13744" s="497"/>
      <c r="H13744" s="500"/>
      <c r="O13744" s="500"/>
      <c r="Q13744" s="498" t="s">
        <v>213</v>
      </c>
      <c r="S13744" s="499"/>
    </row>
    <row r="13745">
      <c r="B13745" s="497"/>
      <c r="H13745" s="500"/>
      <c r="O13745" s="500"/>
      <c r="Q13745" s="498" t="s">
        <v>213</v>
      </c>
      <c r="S13745" s="499"/>
    </row>
    <row r="13746">
      <c r="B13746" s="497"/>
      <c r="H13746" s="500"/>
      <c r="O13746" s="500"/>
      <c r="Q13746" s="498" t="s">
        <v>213</v>
      </c>
      <c r="S13746" s="499"/>
    </row>
    <row r="13747">
      <c r="B13747" s="497"/>
      <c r="H13747" s="500"/>
      <c r="O13747" s="500"/>
      <c r="Q13747" s="498" t="s">
        <v>213</v>
      </c>
      <c r="S13747" s="499"/>
    </row>
    <row r="13748">
      <c r="B13748" s="497"/>
      <c r="H13748" s="500"/>
      <c r="O13748" s="500"/>
      <c r="Q13748" s="498" t="s">
        <v>213</v>
      </c>
      <c r="S13748" s="499"/>
    </row>
    <row r="13749">
      <c r="B13749" s="497"/>
      <c r="H13749" s="500"/>
      <c r="O13749" s="500"/>
      <c r="Q13749" s="498" t="s">
        <v>213</v>
      </c>
      <c r="S13749" s="499"/>
    </row>
    <row r="13750">
      <c r="B13750" s="497"/>
      <c r="H13750" s="500"/>
      <c r="O13750" s="500"/>
      <c r="Q13750" s="498" t="s">
        <v>213</v>
      </c>
      <c r="S13750" s="499"/>
    </row>
    <row r="13751">
      <c r="B13751" s="497"/>
      <c r="H13751" s="500"/>
      <c r="O13751" s="500"/>
      <c r="Q13751" s="498" t="s">
        <v>213</v>
      </c>
      <c r="S13751" s="499"/>
    </row>
    <row r="13752">
      <c r="B13752" s="497"/>
      <c r="H13752" s="500"/>
      <c r="O13752" s="500"/>
      <c r="Q13752" s="498" t="s">
        <v>213</v>
      </c>
      <c r="S13752" s="499"/>
    </row>
    <row r="13753">
      <c r="B13753" s="497"/>
      <c r="H13753" s="500"/>
      <c r="O13753" s="500"/>
      <c r="Q13753" s="498" t="s">
        <v>213</v>
      </c>
      <c r="S13753" s="499"/>
    </row>
    <row r="13754">
      <c r="B13754" s="497"/>
      <c r="H13754" s="500"/>
      <c r="O13754" s="500"/>
      <c r="Q13754" s="498" t="s">
        <v>213</v>
      </c>
      <c r="S13754" s="499"/>
    </row>
    <row r="13755">
      <c r="B13755" s="497"/>
      <c r="H13755" s="500"/>
      <c r="O13755" s="500"/>
      <c r="Q13755" s="498" t="s">
        <v>213</v>
      </c>
      <c r="S13755" s="499"/>
    </row>
    <row r="13756">
      <c r="B13756" s="497"/>
      <c r="H13756" s="500"/>
      <c r="O13756" s="500"/>
      <c r="Q13756" s="498" t="s">
        <v>213</v>
      </c>
      <c r="S13756" s="499"/>
    </row>
    <row r="13757">
      <c r="B13757" s="497"/>
      <c r="H13757" s="500"/>
      <c r="O13757" s="500"/>
      <c r="Q13757" s="498" t="s">
        <v>213</v>
      </c>
      <c r="S13757" s="499"/>
    </row>
    <row r="13758">
      <c r="B13758" s="497"/>
      <c r="H13758" s="500"/>
      <c r="O13758" s="500"/>
      <c r="Q13758" s="498" t="s">
        <v>213</v>
      </c>
      <c r="S13758" s="499"/>
    </row>
    <row r="13759">
      <c r="B13759" s="497"/>
      <c r="H13759" s="500"/>
      <c r="O13759" s="500"/>
      <c r="Q13759" s="498" t="s">
        <v>213</v>
      </c>
      <c r="S13759" s="499"/>
    </row>
    <row r="13760">
      <c r="B13760" s="497"/>
      <c r="H13760" s="500"/>
      <c r="O13760" s="500"/>
      <c r="Q13760" s="498" t="s">
        <v>213</v>
      </c>
      <c r="S13760" s="499"/>
    </row>
    <row r="13761">
      <c r="B13761" s="497"/>
      <c r="H13761" s="500"/>
      <c r="O13761" s="500"/>
      <c r="Q13761" s="498" t="s">
        <v>213</v>
      </c>
      <c r="S13761" s="499"/>
    </row>
    <row r="13762">
      <c r="B13762" s="497"/>
      <c r="H13762" s="500"/>
      <c r="O13762" s="500"/>
      <c r="Q13762" s="498" t="s">
        <v>213</v>
      </c>
      <c r="S13762" s="499"/>
    </row>
    <row r="13763">
      <c r="B13763" s="497"/>
      <c r="H13763" s="500"/>
      <c r="O13763" s="500"/>
      <c r="Q13763" s="498" t="s">
        <v>213</v>
      </c>
      <c r="S13763" s="499"/>
    </row>
    <row r="13764">
      <c r="B13764" s="497"/>
      <c r="H13764" s="500"/>
      <c r="O13764" s="500"/>
      <c r="Q13764" s="498" t="s">
        <v>213</v>
      </c>
      <c r="S13764" s="499"/>
    </row>
    <row r="13765">
      <c r="B13765" s="497"/>
      <c r="H13765" s="500"/>
      <c r="O13765" s="500"/>
      <c r="Q13765" s="498" t="s">
        <v>213</v>
      </c>
      <c r="S13765" s="499"/>
    </row>
    <row r="13766">
      <c r="B13766" s="497"/>
      <c r="H13766" s="500"/>
      <c r="O13766" s="500"/>
      <c r="Q13766" s="498" t="s">
        <v>213</v>
      </c>
      <c r="S13766" s="499"/>
    </row>
    <row r="13767">
      <c r="B13767" s="497"/>
      <c r="H13767" s="500"/>
      <c r="O13767" s="500"/>
      <c r="Q13767" s="498" t="s">
        <v>213</v>
      </c>
      <c r="S13767" s="499"/>
    </row>
    <row r="13768">
      <c r="B13768" s="497"/>
      <c r="H13768" s="500"/>
      <c r="O13768" s="500"/>
      <c r="Q13768" s="498" t="s">
        <v>213</v>
      </c>
      <c r="S13768" s="499"/>
    </row>
    <row r="13769">
      <c r="B13769" s="497"/>
      <c r="H13769" s="500"/>
      <c r="O13769" s="500"/>
      <c r="Q13769" s="498" t="s">
        <v>213</v>
      </c>
      <c r="S13769" s="499"/>
    </row>
    <row r="13770">
      <c r="B13770" s="497"/>
      <c r="H13770" s="500"/>
      <c r="O13770" s="500"/>
      <c r="Q13770" s="498" t="s">
        <v>213</v>
      </c>
      <c r="S13770" s="499"/>
    </row>
    <row r="13771">
      <c r="B13771" s="497"/>
      <c r="H13771" s="500"/>
      <c r="O13771" s="500"/>
      <c r="Q13771" s="498" t="s">
        <v>213</v>
      </c>
      <c r="S13771" s="499"/>
    </row>
    <row r="13772">
      <c r="B13772" s="497"/>
      <c r="H13772" s="500"/>
      <c r="O13772" s="500"/>
      <c r="Q13772" s="498" t="s">
        <v>213</v>
      </c>
      <c r="S13772" s="499"/>
    </row>
    <row r="13773">
      <c r="B13773" s="497"/>
      <c r="H13773" s="500"/>
      <c r="O13773" s="500"/>
      <c r="Q13773" s="498" t="s">
        <v>213</v>
      </c>
      <c r="S13773" s="499"/>
    </row>
    <row r="13774">
      <c r="B13774" s="497"/>
      <c r="H13774" s="500"/>
      <c r="O13774" s="500"/>
      <c r="Q13774" s="498" t="s">
        <v>213</v>
      </c>
      <c r="S13774" s="499"/>
    </row>
    <row r="13775">
      <c r="B13775" s="497"/>
      <c r="H13775" s="500"/>
      <c r="O13775" s="500"/>
      <c r="Q13775" s="498" t="s">
        <v>213</v>
      </c>
      <c r="S13775" s="499"/>
    </row>
    <row r="13776">
      <c r="B13776" s="497"/>
      <c r="H13776" s="500"/>
      <c r="O13776" s="500"/>
      <c r="Q13776" s="498" t="s">
        <v>213</v>
      </c>
      <c r="S13776" s="499"/>
    </row>
    <row r="13777">
      <c r="B13777" s="497"/>
      <c r="H13777" s="500"/>
      <c r="O13777" s="500"/>
      <c r="Q13777" s="498" t="s">
        <v>213</v>
      </c>
      <c r="S13777" s="499"/>
    </row>
    <row r="13778">
      <c r="B13778" s="497"/>
      <c r="H13778" s="500"/>
      <c r="O13778" s="500"/>
      <c r="Q13778" s="498" t="s">
        <v>213</v>
      </c>
      <c r="S13778" s="499"/>
    </row>
    <row r="13779">
      <c r="B13779" s="497"/>
      <c r="H13779" s="500"/>
      <c r="O13779" s="500"/>
      <c r="Q13779" s="498" t="s">
        <v>213</v>
      </c>
      <c r="S13779" s="499"/>
    </row>
    <row r="13780">
      <c r="B13780" s="497"/>
      <c r="H13780" s="500"/>
      <c r="O13780" s="500"/>
      <c r="Q13780" s="498" t="s">
        <v>213</v>
      </c>
      <c r="S13780" s="499"/>
    </row>
    <row r="13781">
      <c r="B13781" s="497"/>
      <c r="H13781" s="500"/>
      <c r="O13781" s="500"/>
      <c r="Q13781" s="498" t="s">
        <v>213</v>
      </c>
      <c r="S13781" s="499"/>
    </row>
    <row r="13782">
      <c r="B13782" s="497"/>
      <c r="H13782" s="500"/>
      <c r="O13782" s="500"/>
      <c r="Q13782" s="498" t="s">
        <v>213</v>
      </c>
      <c r="S13782" s="499"/>
    </row>
    <row r="13783">
      <c r="B13783" s="497"/>
      <c r="H13783" s="500"/>
      <c r="O13783" s="500"/>
      <c r="Q13783" s="498" t="s">
        <v>213</v>
      </c>
      <c r="S13783" s="499"/>
    </row>
    <row r="13784">
      <c r="B13784" s="497"/>
      <c r="H13784" s="500"/>
      <c r="O13784" s="500"/>
      <c r="Q13784" s="498" t="s">
        <v>213</v>
      </c>
      <c r="S13784" s="499"/>
    </row>
    <row r="13785">
      <c r="B13785" s="497"/>
      <c r="H13785" s="500"/>
      <c r="O13785" s="500"/>
      <c r="Q13785" s="498" t="s">
        <v>213</v>
      </c>
      <c r="S13785" s="499"/>
    </row>
    <row r="13786">
      <c r="B13786" s="497"/>
      <c r="H13786" s="500"/>
      <c r="O13786" s="500"/>
      <c r="Q13786" s="498" t="s">
        <v>213</v>
      </c>
      <c r="S13786" s="499"/>
    </row>
    <row r="13787">
      <c r="B13787" s="497"/>
      <c r="H13787" s="500"/>
      <c r="O13787" s="500"/>
      <c r="Q13787" s="498" t="s">
        <v>213</v>
      </c>
      <c r="S13787" s="499"/>
    </row>
    <row r="13788">
      <c r="B13788" s="497"/>
      <c r="H13788" s="500"/>
      <c r="O13788" s="500"/>
      <c r="Q13788" s="498" t="s">
        <v>213</v>
      </c>
      <c r="S13788" s="499"/>
    </row>
    <row r="13789">
      <c r="B13789" s="497"/>
      <c r="H13789" s="500"/>
      <c r="O13789" s="500"/>
      <c r="Q13789" s="498" t="s">
        <v>213</v>
      </c>
      <c r="S13789" s="499"/>
    </row>
    <row r="13790">
      <c r="B13790" s="497"/>
      <c r="H13790" s="500"/>
      <c r="O13790" s="500"/>
      <c r="Q13790" s="498" t="s">
        <v>213</v>
      </c>
      <c r="S13790" s="499"/>
    </row>
    <row r="13791">
      <c r="B13791" s="497"/>
      <c r="H13791" s="500"/>
      <c r="O13791" s="500"/>
      <c r="Q13791" s="498" t="s">
        <v>213</v>
      </c>
      <c r="S13791" s="499"/>
    </row>
    <row r="13792">
      <c r="B13792" s="497"/>
      <c r="H13792" s="500"/>
      <c r="O13792" s="500"/>
      <c r="Q13792" s="498" t="s">
        <v>213</v>
      </c>
      <c r="S13792" s="499"/>
    </row>
    <row r="13793">
      <c r="B13793" s="497"/>
      <c r="H13793" s="500"/>
      <c r="O13793" s="500"/>
      <c r="Q13793" s="498" t="s">
        <v>213</v>
      </c>
      <c r="S13793" s="499"/>
    </row>
    <row r="13794">
      <c r="B13794" s="497"/>
      <c r="H13794" s="500"/>
      <c r="O13794" s="500"/>
      <c r="Q13794" s="498" t="s">
        <v>213</v>
      </c>
      <c r="S13794" s="499"/>
    </row>
    <row r="13795">
      <c r="B13795" s="497"/>
      <c r="H13795" s="500"/>
      <c r="O13795" s="500"/>
      <c r="Q13795" s="498" t="s">
        <v>213</v>
      </c>
      <c r="S13795" s="499"/>
    </row>
    <row r="13796">
      <c r="B13796" s="497"/>
      <c r="H13796" s="500"/>
      <c r="O13796" s="500"/>
      <c r="Q13796" s="498" t="s">
        <v>213</v>
      </c>
      <c r="S13796" s="499"/>
    </row>
    <row r="13797">
      <c r="B13797" s="497"/>
      <c r="H13797" s="500"/>
      <c r="O13797" s="500"/>
      <c r="Q13797" s="498" t="s">
        <v>213</v>
      </c>
      <c r="S13797" s="499"/>
    </row>
    <row r="13798">
      <c r="B13798" s="497"/>
      <c r="H13798" s="500"/>
      <c r="O13798" s="500"/>
      <c r="Q13798" s="498" t="s">
        <v>213</v>
      </c>
      <c r="S13798" s="499"/>
    </row>
    <row r="13799">
      <c r="B13799" s="497"/>
      <c r="H13799" s="500"/>
      <c r="O13799" s="500"/>
      <c r="Q13799" s="498" t="s">
        <v>213</v>
      </c>
      <c r="S13799" s="499"/>
    </row>
    <row r="13800">
      <c r="B13800" s="497"/>
      <c r="H13800" s="500"/>
      <c r="O13800" s="500"/>
      <c r="Q13800" s="498" t="s">
        <v>213</v>
      </c>
      <c r="S13800" s="499"/>
    </row>
    <row r="13801">
      <c r="B13801" s="497"/>
      <c r="H13801" s="500"/>
      <c r="O13801" s="500"/>
      <c r="Q13801" s="498" t="s">
        <v>213</v>
      </c>
      <c r="S13801" s="499"/>
    </row>
    <row r="13802">
      <c r="B13802" s="497"/>
      <c r="H13802" s="500"/>
      <c r="O13802" s="500"/>
      <c r="Q13802" s="498" t="s">
        <v>213</v>
      </c>
      <c r="S13802" s="499"/>
    </row>
    <row r="13803">
      <c r="B13803" s="497"/>
      <c r="H13803" s="500"/>
      <c r="O13803" s="500"/>
      <c r="Q13803" s="498" t="s">
        <v>213</v>
      </c>
      <c r="S13803" s="499"/>
    </row>
    <row r="13804">
      <c r="B13804" s="497"/>
      <c r="H13804" s="500"/>
      <c r="O13804" s="500"/>
      <c r="Q13804" s="498" t="s">
        <v>213</v>
      </c>
      <c r="S13804" s="499"/>
    </row>
    <row r="13805">
      <c r="B13805" s="497"/>
      <c r="H13805" s="500"/>
      <c r="O13805" s="500"/>
      <c r="Q13805" s="498" t="s">
        <v>213</v>
      </c>
      <c r="S13805" s="499"/>
    </row>
    <row r="13806">
      <c r="B13806" s="497"/>
      <c r="H13806" s="500"/>
      <c r="O13806" s="500"/>
      <c r="Q13806" s="498" t="s">
        <v>213</v>
      </c>
      <c r="S13806" s="499"/>
    </row>
    <row r="13807">
      <c r="B13807" s="497"/>
      <c r="H13807" s="500"/>
      <c r="O13807" s="500"/>
      <c r="Q13807" s="498" t="s">
        <v>213</v>
      </c>
      <c r="S13807" s="499"/>
    </row>
    <row r="13808">
      <c r="B13808" s="497"/>
      <c r="H13808" s="500"/>
      <c r="O13808" s="500"/>
      <c r="Q13808" s="498" t="s">
        <v>213</v>
      </c>
      <c r="S13808" s="499"/>
    </row>
    <row r="13809">
      <c r="B13809" s="497"/>
      <c r="H13809" s="500"/>
      <c r="O13809" s="500"/>
      <c r="Q13809" s="498" t="s">
        <v>213</v>
      </c>
      <c r="S13809" s="499"/>
    </row>
    <row r="13810">
      <c r="B13810" s="497"/>
      <c r="H13810" s="500"/>
      <c r="O13810" s="500"/>
      <c r="Q13810" s="498" t="s">
        <v>213</v>
      </c>
      <c r="S13810" s="499"/>
    </row>
    <row r="13811">
      <c r="B13811" s="497"/>
      <c r="H13811" s="500"/>
      <c r="O13811" s="500"/>
      <c r="Q13811" s="498" t="s">
        <v>213</v>
      </c>
      <c r="S13811" s="499"/>
    </row>
    <row r="13812">
      <c r="B13812" s="497"/>
      <c r="H13812" s="500"/>
      <c r="O13812" s="500"/>
      <c r="Q13812" s="498" t="s">
        <v>213</v>
      </c>
      <c r="S13812" s="499"/>
    </row>
    <row r="13813">
      <c r="B13813" s="497"/>
      <c r="H13813" s="500"/>
      <c r="O13813" s="500"/>
      <c r="Q13813" s="498" t="s">
        <v>213</v>
      </c>
      <c r="S13813" s="499"/>
    </row>
    <row r="13814">
      <c r="B13814" s="497"/>
      <c r="H13814" s="500"/>
      <c r="O13814" s="500"/>
      <c r="Q13814" s="498" t="s">
        <v>213</v>
      </c>
      <c r="S13814" s="499"/>
    </row>
    <row r="13815">
      <c r="B13815" s="497"/>
      <c r="H13815" s="500"/>
      <c r="O13815" s="500"/>
      <c r="Q13815" s="498" t="s">
        <v>213</v>
      </c>
      <c r="S13815" s="499"/>
    </row>
    <row r="13816">
      <c r="B13816" s="497"/>
      <c r="H13816" s="500"/>
      <c r="O13816" s="500"/>
      <c r="Q13816" s="498" t="s">
        <v>213</v>
      </c>
      <c r="S13816" s="499"/>
    </row>
    <row r="13817">
      <c r="B13817" s="497"/>
      <c r="H13817" s="500"/>
      <c r="O13817" s="500"/>
      <c r="Q13817" s="498" t="s">
        <v>213</v>
      </c>
      <c r="S13817" s="499"/>
    </row>
    <row r="13818">
      <c r="B13818" s="497"/>
      <c r="H13818" s="500"/>
      <c r="O13818" s="500"/>
      <c r="Q13818" s="498" t="s">
        <v>213</v>
      </c>
      <c r="S13818" s="499"/>
    </row>
    <row r="13819">
      <c r="B13819" s="497"/>
      <c r="H13819" s="500"/>
      <c r="O13819" s="500"/>
      <c r="Q13819" s="498" t="s">
        <v>213</v>
      </c>
      <c r="S13819" s="499"/>
    </row>
    <row r="13820">
      <c r="B13820" s="497"/>
      <c r="H13820" s="500"/>
      <c r="O13820" s="500"/>
      <c r="Q13820" s="498" t="s">
        <v>213</v>
      </c>
      <c r="S13820" s="499"/>
    </row>
    <row r="13821">
      <c r="B13821" s="497"/>
      <c r="H13821" s="500"/>
      <c r="O13821" s="500"/>
      <c r="Q13821" s="498" t="s">
        <v>213</v>
      </c>
      <c r="S13821" s="499"/>
    </row>
    <row r="13822">
      <c r="B13822" s="497"/>
      <c r="H13822" s="500"/>
      <c r="O13822" s="500"/>
      <c r="Q13822" s="498" t="s">
        <v>213</v>
      </c>
      <c r="S13822" s="499"/>
    </row>
    <row r="13823">
      <c r="B13823" s="497"/>
      <c r="H13823" s="500"/>
      <c r="O13823" s="500"/>
      <c r="Q13823" s="498" t="s">
        <v>213</v>
      </c>
      <c r="S13823" s="499"/>
    </row>
    <row r="13824">
      <c r="B13824" s="497"/>
      <c r="H13824" s="500"/>
      <c r="O13824" s="500"/>
      <c r="Q13824" s="498" t="s">
        <v>213</v>
      </c>
      <c r="S13824" s="499"/>
    </row>
    <row r="13825">
      <c r="B13825" s="497"/>
      <c r="H13825" s="500"/>
      <c r="O13825" s="500"/>
      <c r="Q13825" s="498" t="s">
        <v>213</v>
      </c>
      <c r="S13825" s="499"/>
    </row>
    <row r="13826">
      <c r="B13826" s="497"/>
      <c r="H13826" s="500"/>
      <c r="O13826" s="500"/>
      <c r="Q13826" s="498" t="s">
        <v>213</v>
      </c>
      <c r="S13826" s="499"/>
    </row>
    <row r="13827">
      <c r="B13827" s="497"/>
      <c r="H13827" s="500"/>
      <c r="O13827" s="500"/>
      <c r="Q13827" s="498" t="s">
        <v>213</v>
      </c>
      <c r="S13827" s="499"/>
    </row>
    <row r="13828">
      <c r="B13828" s="497"/>
      <c r="H13828" s="500"/>
      <c r="O13828" s="500"/>
      <c r="Q13828" s="498" t="s">
        <v>213</v>
      </c>
      <c r="S13828" s="499"/>
    </row>
    <row r="13829">
      <c r="B13829" s="497"/>
      <c r="H13829" s="500"/>
      <c r="O13829" s="500"/>
      <c r="Q13829" s="498" t="s">
        <v>213</v>
      </c>
      <c r="S13829" s="499"/>
    </row>
    <row r="13830">
      <c r="B13830" s="497"/>
      <c r="H13830" s="500"/>
      <c r="O13830" s="500"/>
      <c r="Q13830" s="498" t="s">
        <v>213</v>
      </c>
      <c r="S13830" s="499"/>
    </row>
    <row r="13831">
      <c r="B13831" s="497"/>
      <c r="H13831" s="500"/>
      <c r="O13831" s="500"/>
      <c r="Q13831" s="498" t="s">
        <v>213</v>
      </c>
      <c r="S13831" s="499"/>
    </row>
    <row r="13832">
      <c r="B13832" s="497"/>
      <c r="H13832" s="500"/>
      <c r="O13832" s="500"/>
      <c r="Q13832" s="498" t="s">
        <v>213</v>
      </c>
      <c r="S13832" s="499"/>
    </row>
    <row r="13833">
      <c r="B13833" s="497"/>
      <c r="H13833" s="500"/>
      <c r="O13833" s="500"/>
      <c r="Q13833" s="498" t="s">
        <v>213</v>
      </c>
      <c r="S13833" s="499"/>
    </row>
    <row r="13834">
      <c r="B13834" s="497"/>
      <c r="H13834" s="500"/>
      <c r="O13834" s="500"/>
      <c r="Q13834" s="498" t="s">
        <v>213</v>
      </c>
      <c r="S13834" s="499"/>
    </row>
    <row r="13835">
      <c r="B13835" s="497"/>
      <c r="H13835" s="500"/>
      <c r="O13835" s="500"/>
      <c r="Q13835" s="498" t="s">
        <v>213</v>
      </c>
      <c r="S13835" s="499"/>
    </row>
    <row r="13836">
      <c r="B13836" s="497"/>
      <c r="H13836" s="500"/>
      <c r="O13836" s="500"/>
      <c r="Q13836" s="498" t="s">
        <v>213</v>
      </c>
      <c r="S13836" s="499"/>
    </row>
    <row r="13837">
      <c r="B13837" s="497"/>
      <c r="H13837" s="500"/>
      <c r="O13837" s="500"/>
      <c r="Q13837" s="498" t="s">
        <v>213</v>
      </c>
      <c r="S13837" s="499"/>
    </row>
    <row r="13838">
      <c r="B13838" s="497"/>
      <c r="H13838" s="500"/>
      <c r="O13838" s="500"/>
      <c r="Q13838" s="498" t="s">
        <v>213</v>
      </c>
      <c r="S13838" s="499"/>
    </row>
    <row r="13839">
      <c r="B13839" s="497"/>
      <c r="H13839" s="500"/>
      <c r="O13839" s="500"/>
      <c r="Q13839" s="498" t="s">
        <v>213</v>
      </c>
      <c r="S13839" s="499"/>
    </row>
    <row r="13840">
      <c r="B13840" s="497"/>
      <c r="H13840" s="500"/>
      <c r="O13840" s="500"/>
      <c r="Q13840" s="498" t="s">
        <v>213</v>
      </c>
      <c r="S13840" s="499"/>
    </row>
    <row r="13841">
      <c r="B13841" s="497"/>
      <c r="H13841" s="500"/>
      <c r="O13841" s="500"/>
      <c r="Q13841" s="498" t="s">
        <v>213</v>
      </c>
      <c r="S13841" s="499"/>
    </row>
    <row r="13842">
      <c r="B13842" s="497"/>
      <c r="H13842" s="500"/>
      <c r="O13842" s="500"/>
      <c r="Q13842" s="498" t="s">
        <v>213</v>
      </c>
      <c r="S13842" s="499"/>
    </row>
    <row r="13843">
      <c r="B13843" s="497"/>
      <c r="H13843" s="500"/>
      <c r="O13843" s="500"/>
      <c r="Q13843" s="498" t="s">
        <v>213</v>
      </c>
      <c r="S13843" s="499"/>
    </row>
    <row r="13844">
      <c r="B13844" s="497"/>
      <c r="H13844" s="500"/>
      <c r="O13844" s="500"/>
      <c r="Q13844" s="498" t="s">
        <v>213</v>
      </c>
      <c r="S13844" s="499"/>
    </row>
    <row r="13845">
      <c r="B13845" s="497"/>
      <c r="H13845" s="500"/>
      <c r="O13845" s="500"/>
      <c r="Q13845" s="498" t="s">
        <v>213</v>
      </c>
      <c r="S13845" s="499"/>
    </row>
    <row r="13846">
      <c r="B13846" s="497"/>
      <c r="H13846" s="500"/>
      <c r="O13846" s="500"/>
      <c r="Q13846" s="498" t="s">
        <v>213</v>
      </c>
      <c r="S13846" s="499"/>
    </row>
    <row r="13847">
      <c r="B13847" s="497"/>
      <c r="H13847" s="500"/>
      <c r="O13847" s="500"/>
      <c r="Q13847" s="498" t="s">
        <v>213</v>
      </c>
      <c r="S13847" s="499"/>
    </row>
    <row r="13848">
      <c r="B13848" s="497"/>
      <c r="H13848" s="500"/>
      <c r="O13848" s="500"/>
      <c r="Q13848" s="498" t="s">
        <v>213</v>
      </c>
      <c r="S13848" s="499"/>
    </row>
    <row r="13849">
      <c r="B13849" s="497"/>
      <c r="H13849" s="500"/>
      <c r="O13849" s="500"/>
      <c r="Q13849" s="498" t="s">
        <v>213</v>
      </c>
      <c r="S13849" s="499"/>
    </row>
    <row r="13850">
      <c r="B13850" s="497"/>
      <c r="H13850" s="500"/>
      <c r="O13850" s="500"/>
      <c r="Q13850" s="498" t="s">
        <v>213</v>
      </c>
      <c r="S13850" s="499"/>
    </row>
    <row r="13851">
      <c r="B13851" s="497"/>
      <c r="H13851" s="500"/>
      <c r="O13851" s="500"/>
      <c r="Q13851" s="498" t="s">
        <v>213</v>
      </c>
      <c r="S13851" s="499"/>
    </row>
    <row r="13852">
      <c r="B13852" s="497"/>
      <c r="H13852" s="500"/>
      <c r="O13852" s="500"/>
      <c r="Q13852" s="498" t="s">
        <v>213</v>
      </c>
      <c r="S13852" s="499"/>
    </row>
    <row r="13853">
      <c r="B13853" s="497"/>
      <c r="H13853" s="500"/>
      <c r="O13853" s="500"/>
      <c r="Q13853" s="498" t="s">
        <v>213</v>
      </c>
      <c r="S13853" s="499"/>
    </row>
    <row r="13854">
      <c r="B13854" s="497"/>
      <c r="H13854" s="500"/>
      <c r="O13854" s="500"/>
      <c r="Q13854" s="498" t="s">
        <v>213</v>
      </c>
      <c r="S13854" s="499"/>
    </row>
    <row r="13855">
      <c r="B13855" s="497"/>
      <c r="H13855" s="500"/>
      <c r="O13855" s="500"/>
      <c r="Q13855" s="498" t="s">
        <v>213</v>
      </c>
      <c r="S13855" s="499"/>
    </row>
    <row r="13856">
      <c r="B13856" s="497"/>
      <c r="H13856" s="500"/>
      <c r="O13856" s="500"/>
      <c r="Q13856" s="498" t="s">
        <v>213</v>
      </c>
      <c r="S13856" s="499"/>
    </row>
    <row r="13857">
      <c r="B13857" s="497"/>
      <c r="H13857" s="500"/>
      <c r="O13857" s="500"/>
      <c r="Q13857" s="498" t="s">
        <v>213</v>
      </c>
      <c r="S13857" s="499"/>
    </row>
    <row r="13858">
      <c r="B13858" s="497"/>
      <c r="H13858" s="500"/>
      <c r="O13858" s="500"/>
      <c r="Q13858" s="498" t="s">
        <v>213</v>
      </c>
      <c r="S13858" s="499"/>
    </row>
    <row r="13859">
      <c r="B13859" s="497"/>
      <c r="H13859" s="500"/>
      <c r="O13859" s="500"/>
      <c r="Q13859" s="498" t="s">
        <v>213</v>
      </c>
      <c r="S13859" s="499"/>
    </row>
    <row r="13860">
      <c r="B13860" s="497"/>
      <c r="H13860" s="500"/>
      <c r="O13860" s="500"/>
      <c r="Q13860" s="498" t="s">
        <v>213</v>
      </c>
      <c r="S13860" s="499"/>
    </row>
    <row r="13861">
      <c r="B13861" s="497"/>
      <c r="H13861" s="500"/>
      <c r="O13861" s="500"/>
      <c r="Q13861" s="498" t="s">
        <v>213</v>
      </c>
      <c r="S13861" s="499"/>
    </row>
    <row r="13862">
      <c r="B13862" s="497"/>
      <c r="H13862" s="500"/>
      <c r="O13862" s="500"/>
      <c r="Q13862" s="498" t="s">
        <v>213</v>
      </c>
      <c r="S13862" s="499"/>
    </row>
    <row r="13863">
      <c r="B13863" s="497"/>
      <c r="H13863" s="500"/>
      <c r="O13863" s="500"/>
      <c r="Q13863" s="498" t="s">
        <v>213</v>
      </c>
      <c r="S13863" s="499"/>
    </row>
    <row r="13864">
      <c r="B13864" s="497"/>
      <c r="H13864" s="500"/>
      <c r="O13864" s="500"/>
      <c r="Q13864" s="498" t="s">
        <v>213</v>
      </c>
      <c r="S13864" s="499"/>
    </row>
    <row r="13865">
      <c r="B13865" s="497"/>
      <c r="H13865" s="500"/>
      <c r="O13865" s="500"/>
      <c r="Q13865" s="498" t="s">
        <v>213</v>
      </c>
      <c r="S13865" s="499"/>
    </row>
    <row r="13866">
      <c r="B13866" s="497"/>
      <c r="H13866" s="500"/>
      <c r="O13866" s="500"/>
      <c r="Q13866" s="498" t="s">
        <v>213</v>
      </c>
      <c r="S13866" s="499"/>
    </row>
    <row r="13867">
      <c r="B13867" s="497"/>
      <c r="H13867" s="500"/>
      <c r="O13867" s="500"/>
      <c r="Q13867" s="498" t="s">
        <v>213</v>
      </c>
      <c r="S13867" s="499"/>
    </row>
    <row r="13868">
      <c r="B13868" s="497"/>
      <c r="H13868" s="500"/>
      <c r="O13868" s="500"/>
      <c r="Q13868" s="498" t="s">
        <v>213</v>
      </c>
      <c r="S13868" s="499"/>
    </row>
    <row r="13869">
      <c r="B13869" s="497"/>
      <c r="H13869" s="500"/>
      <c r="O13869" s="500"/>
      <c r="Q13869" s="498" t="s">
        <v>213</v>
      </c>
      <c r="S13869" s="499"/>
    </row>
    <row r="13870">
      <c r="B13870" s="497"/>
      <c r="H13870" s="500"/>
      <c r="O13870" s="500"/>
      <c r="Q13870" s="498" t="s">
        <v>213</v>
      </c>
      <c r="S13870" s="499"/>
    </row>
    <row r="13871">
      <c r="B13871" s="497"/>
      <c r="H13871" s="500"/>
      <c r="O13871" s="500"/>
      <c r="Q13871" s="498" t="s">
        <v>213</v>
      </c>
      <c r="S13871" s="499"/>
    </row>
    <row r="13872">
      <c r="B13872" s="497"/>
      <c r="H13872" s="500"/>
      <c r="O13872" s="500"/>
      <c r="Q13872" s="498" t="s">
        <v>213</v>
      </c>
      <c r="S13872" s="499"/>
    </row>
    <row r="13873">
      <c r="B13873" s="497"/>
      <c r="H13873" s="500"/>
      <c r="O13873" s="500"/>
      <c r="Q13873" s="498" t="s">
        <v>213</v>
      </c>
      <c r="S13873" s="499"/>
    </row>
    <row r="13874">
      <c r="B13874" s="497"/>
      <c r="H13874" s="500"/>
      <c r="O13874" s="500"/>
      <c r="Q13874" s="498" t="s">
        <v>213</v>
      </c>
      <c r="S13874" s="499"/>
    </row>
    <row r="13875">
      <c r="B13875" s="497"/>
      <c r="H13875" s="500"/>
      <c r="O13875" s="500"/>
      <c r="Q13875" s="498" t="s">
        <v>213</v>
      </c>
      <c r="S13875" s="499"/>
    </row>
    <row r="13876">
      <c r="B13876" s="497"/>
      <c r="H13876" s="500"/>
      <c r="O13876" s="500"/>
      <c r="Q13876" s="498" t="s">
        <v>213</v>
      </c>
      <c r="S13876" s="499"/>
    </row>
    <row r="13877">
      <c r="B13877" s="497"/>
      <c r="H13877" s="500"/>
      <c r="O13877" s="500"/>
      <c r="Q13877" s="498" t="s">
        <v>213</v>
      </c>
      <c r="S13877" s="499"/>
    </row>
    <row r="13878">
      <c r="B13878" s="497"/>
      <c r="H13878" s="500"/>
      <c r="O13878" s="500"/>
      <c r="Q13878" s="498" t="s">
        <v>213</v>
      </c>
      <c r="S13878" s="499"/>
    </row>
    <row r="13879">
      <c r="B13879" s="497"/>
      <c r="H13879" s="500"/>
      <c r="O13879" s="500"/>
      <c r="Q13879" s="498" t="s">
        <v>213</v>
      </c>
      <c r="S13879" s="499"/>
    </row>
    <row r="13880">
      <c r="B13880" s="497"/>
      <c r="H13880" s="500"/>
      <c r="O13880" s="500"/>
      <c r="Q13880" s="498" t="s">
        <v>213</v>
      </c>
      <c r="S13880" s="499"/>
    </row>
    <row r="13881">
      <c r="B13881" s="497"/>
      <c r="H13881" s="500"/>
      <c r="O13881" s="500"/>
      <c r="Q13881" s="498" t="s">
        <v>213</v>
      </c>
      <c r="S13881" s="499"/>
    </row>
    <row r="13882">
      <c r="B13882" s="497"/>
      <c r="H13882" s="500"/>
      <c r="O13882" s="500"/>
      <c r="Q13882" s="498" t="s">
        <v>213</v>
      </c>
      <c r="S13882" s="499"/>
    </row>
    <row r="13883">
      <c r="B13883" s="497"/>
      <c r="H13883" s="500"/>
      <c r="O13883" s="500"/>
      <c r="Q13883" s="498" t="s">
        <v>213</v>
      </c>
      <c r="S13883" s="499"/>
    </row>
    <row r="13884">
      <c r="B13884" s="497"/>
      <c r="H13884" s="500"/>
      <c r="O13884" s="500"/>
      <c r="Q13884" s="498" t="s">
        <v>213</v>
      </c>
      <c r="S13884" s="499"/>
    </row>
    <row r="13885">
      <c r="B13885" s="497"/>
      <c r="H13885" s="500"/>
      <c r="O13885" s="500"/>
      <c r="Q13885" s="498" t="s">
        <v>213</v>
      </c>
      <c r="S13885" s="499"/>
    </row>
    <row r="13886">
      <c r="B13886" s="497"/>
      <c r="H13886" s="500"/>
      <c r="O13886" s="500"/>
      <c r="Q13886" s="498" t="s">
        <v>213</v>
      </c>
      <c r="S13886" s="499"/>
    </row>
    <row r="13887">
      <c r="B13887" s="497"/>
      <c r="H13887" s="500"/>
      <c r="O13887" s="500"/>
      <c r="Q13887" s="498" t="s">
        <v>213</v>
      </c>
      <c r="S13887" s="499"/>
    </row>
    <row r="13888">
      <c r="B13888" s="497"/>
      <c r="H13888" s="500"/>
      <c r="O13888" s="500"/>
      <c r="Q13888" s="498" t="s">
        <v>213</v>
      </c>
      <c r="S13888" s="499"/>
    </row>
    <row r="13889">
      <c r="B13889" s="497"/>
      <c r="H13889" s="500"/>
      <c r="O13889" s="500"/>
      <c r="Q13889" s="498" t="s">
        <v>213</v>
      </c>
      <c r="S13889" s="499"/>
    </row>
    <row r="13890">
      <c r="B13890" s="497"/>
      <c r="H13890" s="500"/>
      <c r="O13890" s="500"/>
      <c r="Q13890" s="498" t="s">
        <v>213</v>
      </c>
      <c r="S13890" s="499"/>
    </row>
    <row r="13891">
      <c r="B13891" s="497"/>
      <c r="H13891" s="500"/>
      <c r="O13891" s="500"/>
      <c r="Q13891" s="498" t="s">
        <v>213</v>
      </c>
      <c r="S13891" s="499"/>
    </row>
    <row r="13892">
      <c r="B13892" s="497"/>
      <c r="H13892" s="500"/>
      <c r="O13892" s="500"/>
      <c r="Q13892" s="498" t="s">
        <v>213</v>
      </c>
      <c r="S13892" s="499"/>
    </row>
    <row r="13893">
      <c r="B13893" s="497"/>
      <c r="H13893" s="500"/>
      <c r="O13893" s="500"/>
      <c r="Q13893" s="498" t="s">
        <v>213</v>
      </c>
      <c r="S13893" s="499"/>
    </row>
    <row r="13894">
      <c r="B13894" s="497"/>
      <c r="H13894" s="500"/>
      <c r="O13894" s="500"/>
      <c r="Q13894" s="498" t="s">
        <v>213</v>
      </c>
      <c r="S13894" s="499"/>
    </row>
    <row r="13895">
      <c r="B13895" s="497"/>
      <c r="H13895" s="500"/>
      <c r="O13895" s="500"/>
      <c r="Q13895" s="498" t="s">
        <v>213</v>
      </c>
      <c r="S13895" s="499"/>
    </row>
    <row r="13896">
      <c r="B13896" s="497"/>
      <c r="H13896" s="500"/>
      <c r="O13896" s="500"/>
      <c r="Q13896" s="498" t="s">
        <v>213</v>
      </c>
      <c r="S13896" s="499"/>
    </row>
    <row r="13897">
      <c r="B13897" s="497"/>
      <c r="H13897" s="500"/>
      <c r="O13897" s="500"/>
      <c r="Q13897" s="498" t="s">
        <v>213</v>
      </c>
      <c r="S13897" s="499"/>
    </row>
    <row r="13898">
      <c r="B13898" s="497"/>
      <c r="H13898" s="500"/>
      <c r="O13898" s="500"/>
      <c r="Q13898" s="498" t="s">
        <v>213</v>
      </c>
      <c r="S13898" s="499"/>
    </row>
    <row r="13899">
      <c r="B13899" s="497"/>
      <c r="H13899" s="500"/>
      <c r="O13899" s="500"/>
      <c r="Q13899" s="498" t="s">
        <v>213</v>
      </c>
      <c r="S13899" s="499"/>
    </row>
    <row r="13900">
      <c r="B13900" s="497"/>
      <c r="H13900" s="500"/>
      <c r="O13900" s="500"/>
      <c r="Q13900" s="498" t="s">
        <v>213</v>
      </c>
      <c r="S13900" s="499"/>
    </row>
    <row r="13901">
      <c r="B13901" s="497"/>
      <c r="H13901" s="500"/>
      <c r="O13901" s="500"/>
      <c r="Q13901" s="498" t="s">
        <v>213</v>
      </c>
      <c r="S13901" s="499"/>
    </row>
    <row r="13902">
      <c r="B13902" s="497"/>
      <c r="H13902" s="500"/>
      <c r="O13902" s="500"/>
      <c r="Q13902" s="498" t="s">
        <v>213</v>
      </c>
      <c r="S13902" s="499"/>
    </row>
    <row r="13903">
      <c r="B13903" s="497"/>
      <c r="H13903" s="500"/>
      <c r="O13903" s="500"/>
      <c r="Q13903" s="498" t="s">
        <v>213</v>
      </c>
      <c r="S13903" s="499"/>
    </row>
    <row r="13904">
      <c r="B13904" s="497"/>
      <c r="H13904" s="500"/>
      <c r="O13904" s="500"/>
      <c r="Q13904" s="498" t="s">
        <v>213</v>
      </c>
      <c r="S13904" s="499"/>
    </row>
    <row r="13905">
      <c r="B13905" s="497"/>
      <c r="H13905" s="500"/>
      <c r="O13905" s="500"/>
      <c r="Q13905" s="498" t="s">
        <v>213</v>
      </c>
      <c r="S13905" s="499"/>
    </row>
    <row r="13906">
      <c r="B13906" s="497"/>
      <c r="H13906" s="500"/>
      <c r="O13906" s="500"/>
      <c r="Q13906" s="498" t="s">
        <v>213</v>
      </c>
      <c r="S13906" s="499"/>
    </row>
    <row r="13907">
      <c r="B13907" s="497"/>
      <c r="H13907" s="500"/>
      <c r="O13907" s="500"/>
      <c r="Q13907" s="498" t="s">
        <v>213</v>
      </c>
      <c r="S13907" s="499"/>
    </row>
    <row r="13908">
      <c r="B13908" s="497"/>
      <c r="H13908" s="500"/>
      <c r="O13908" s="500"/>
      <c r="Q13908" s="498" t="s">
        <v>213</v>
      </c>
      <c r="S13908" s="499"/>
    </row>
    <row r="13909">
      <c r="B13909" s="497"/>
      <c r="H13909" s="500"/>
      <c r="O13909" s="500"/>
      <c r="Q13909" s="498" t="s">
        <v>213</v>
      </c>
      <c r="S13909" s="499"/>
    </row>
    <row r="13910">
      <c r="B13910" s="497"/>
      <c r="H13910" s="500"/>
      <c r="O13910" s="500"/>
      <c r="Q13910" s="498" t="s">
        <v>213</v>
      </c>
      <c r="S13910" s="499"/>
    </row>
    <row r="13911">
      <c r="B13911" s="497"/>
      <c r="H13911" s="500"/>
      <c r="O13911" s="500"/>
      <c r="Q13911" s="498" t="s">
        <v>213</v>
      </c>
      <c r="S13911" s="499"/>
    </row>
    <row r="13912">
      <c r="B13912" s="497"/>
      <c r="H13912" s="500"/>
      <c r="O13912" s="500"/>
      <c r="Q13912" s="498" t="s">
        <v>213</v>
      </c>
      <c r="S13912" s="499"/>
    </row>
    <row r="13913">
      <c r="B13913" s="497"/>
      <c r="H13913" s="500"/>
      <c r="O13913" s="500"/>
      <c r="Q13913" s="498" t="s">
        <v>213</v>
      </c>
      <c r="S13913" s="499"/>
    </row>
    <row r="13914">
      <c r="B13914" s="497"/>
      <c r="H13914" s="500"/>
      <c r="O13914" s="500"/>
      <c r="Q13914" s="498" t="s">
        <v>213</v>
      </c>
      <c r="S13914" s="499"/>
    </row>
    <row r="13915">
      <c r="B13915" s="497"/>
      <c r="H13915" s="500"/>
      <c r="O13915" s="500"/>
      <c r="Q13915" s="498" t="s">
        <v>213</v>
      </c>
      <c r="S13915" s="499"/>
    </row>
    <row r="13916">
      <c r="B13916" s="497"/>
      <c r="H13916" s="500"/>
      <c r="O13916" s="500"/>
      <c r="Q13916" s="498" t="s">
        <v>213</v>
      </c>
      <c r="S13916" s="499"/>
    </row>
    <row r="13917">
      <c r="B13917" s="497"/>
      <c r="H13917" s="500"/>
      <c r="O13917" s="500"/>
      <c r="Q13917" s="498" t="s">
        <v>213</v>
      </c>
      <c r="S13917" s="499"/>
    </row>
    <row r="13918">
      <c r="B13918" s="497"/>
      <c r="H13918" s="500"/>
      <c r="O13918" s="500"/>
      <c r="Q13918" s="498" t="s">
        <v>213</v>
      </c>
      <c r="S13918" s="499"/>
    </row>
    <row r="13919">
      <c r="B13919" s="497"/>
      <c r="H13919" s="500"/>
      <c r="O13919" s="500"/>
      <c r="Q13919" s="498" t="s">
        <v>213</v>
      </c>
      <c r="S13919" s="499"/>
    </row>
    <row r="13920">
      <c r="B13920" s="497"/>
      <c r="H13920" s="500"/>
      <c r="O13920" s="500"/>
      <c r="Q13920" s="498" t="s">
        <v>213</v>
      </c>
      <c r="S13920" s="499"/>
    </row>
    <row r="13921">
      <c r="B13921" s="497"/>
      <c r="H13921" s="500"/>
      <c r="O13921" s="500"/>
      <c r="Q13921" s="498" t="s">
        <v>213</v>
      </c>
      <c r="S13921" s="499"/>
    </row>
    <row r="13922">
      <c r="B13922" s="497"/>
      <c r="H13922" s="500"/>
      <c r="O13922" s="500"/>
      <c r="Q13922" s="498" t="s">
        <v>213</v>
      </c>
      <c r="S13922" s="499"/>
    </row>
    <row r="13923">
      <c r="B13923" s="497"/>
      <c r="H13923" s="500"/>
      <c r="O13923" s="500"/>
      <c r="Q13923" s="498" t="s">
        <v>213</v>
      </c>
      <c r="S13923" s="499"/>
    </row>
    <row r="13924">
      <c r="B13924" s="497"/>
      <c r="H13924" s="500"/>
      <c r="O13924" s="500"/>
      <c r="Q13924" s="498" t="s">
        <v>213</v>
      </c>
      <c r="S13924" s="499"/>
    </row>
    <row r="13925">
      <c r="B13925" s="497"/>
      <c r="H13925" s="500"/>
      <c r="O13925" s="500"/>
      <c r="Q13925" s="498" t="s">
        <v>213</v>
      </c>
      <c r="S13925" s="499"/>
    </row>
    <row r="13926">
      <c r="B13926" s="497"/>
      <c r="H13926" s="500"/>
      <c r="O13926" s="500"/>
      <c r="Q13926" s="498" t="s">
        <v>213</v>
      </c>
      <c r="S13926" s="499"/>
    </row>
    <row r="13927">
      <c r="B13927" s="497"/>
      <c r="H13927" s="500"/>
      <c r="O13927" s="500"/>
      <c r="Q13927" s="498" t="s">
        <v>213</v>
      </c>
      <c r="S13927" s="499"/>
    </row>
    <row r="13928">
      <c r="B13928" s="497"/>
      <c r="H13928" s="500"/>
      <c r="O13928" s="500"/>
      <c r="Q13928" s="498" t="s">
        <v>213</v>
      </c>
      <c r="S13928" s="499"/>
    </row>
    <row r="13929">
      <c r="B13929" s="497"/>
      <c r="H13929" s="500"/>
      <c r="O13929" s="500"/>
      <c r="Q13929" s="498" t="s">
        <v>213</v>
      </c>
      <c r="S13929" s="499"/>
    </row>
    <row r="13930">
      <c r="B13930" s="497"/>
      <c r="H13930" s="500"/>
      <c r="O13930" s="500"/>
      <c r="Q13930" s="498" t="s">
        <v>213</v>
      </c>
      <c r="S13930" s="499"/>
    </row>
    <row r="13931">
      <c r="B13931" s="497"/>
      <c r="H13931" s="500"/>
      <c r="O13931" s="500"/>
      <c r="Q13931" s="498" t="s">
        <v>213</v>
      </c>
      <c r="S13931" s="499"/>
    </row>
    <row r="13932">
      <c r="B13932" s="497"/>
      <c r="H13932" s="500"/>
      <c r="O13932" s="500"/>
      <c r="Q13932" s="498" t="s">
        <v>213</v>
      </c>
      <c r="S13932" s="499"/>
    </row>
    <row r="13933">
      <c r="B13933" s="497"/>
      <c r="H13933" s="500"/>
      <c r="O13933" s="500"/>
      <c r="Q13933" s="498" t="s">
        <v>213</v>
      </c>
      <c r="S13933" s="499"/>
    </row>
    <row r="13934">
      <c r="B13934" s="497"/>
      <c r="H13934" s="500"/>
      <c r="O13934" s="500"/>
      <c r="Q13934" s="498" t="s">
        <v>213</v>
      </c>
      <c r="S13934" s="499"/>
    </row>
    <row r="13935">
      <c r="B13935" s="497"/>
      <c r="H13935" s="500"/>
      <c r="O13935" s="500"/>
      <c r="Q13935" s="498" t="s">
        <v>213</v>
      </c>
      <c r="S13935" s="499"/>
    </row>
    <row r="13936">
      <c r="B13936" s="497"/>
      <c r="H13936" s="500"/>
      <c r="O13936" s="500"/>
      <c r="Q13936" s="498" t="s">
        <v>213</v>
      </c>
      <c r="S13936" s="499"/>
    </row>
    <row r="13937">
      <c r="B13937" s="497"/>
      <c r="H13937" s="500"/>
      <c r="O13937" s="500"/>
      <c r="Q13937" s="498" t="s">
        <v>213</v>
      </c>
      <c r="S13937" s="499"/>
    </row>
    <row r="13938">
      <c r="B13938" s="497"/>
      <c r="H13938" s="500"/>
      <c r="O13938" s="500"/>
      <c r="Q13938" s="498" t="s">
        <v>213</v>
      </c>
      <c r="S13938" s="499"/>
    </row>
    <row r="13939">
      <c r="B13939" s="497"/>
      <c r="H13939" s="500"/>
      <c r="O13939" s="500"/>
      <c r="Q13939" s="498" t="s">
        <v>213</v>
      </c>
      <c r="S13939" s="499"/>
    </row>
    <row r="13940">
      <c r="B13940" s="497"/>
      <c r="H13940" s="500"/>
      <c r="O13940" s="500"/>
      <c r="Q13940" s="498" t="s">
        <v>213</v>
      </c>
      <c r="S13940" s="499"/>
    </row>
    <row r="13941">
      <c r="B13941" s="497"/>
      <c r="H13941" s="500"/>
      <c r="O13941" s="500"/>
      <c r="Q13941" s="498" t="s">
        <v>213</v>
      </c>
      <c r="S13941" s="499"/>
    </row>
    <row r="13942">
      <c r="B13942" s="497"/>
      <c r="H13942" s="500"/>
      <c r="O13942" s="500"/>
      <c r="Q13942" s="498" t="s">
        <v>213</v>
      </c>
      <c r="S13942" s="499"/>
    </row>
    <row r="13943">
      <c r="B13943" s="497"/>
      <c r="H13943" s="500"/>
      <c r="O13943" s="500"/>
      <c r="Q13943" s="498" t="s">
        <v>213</v>
      </c>
      <c r="S13943" s="499"/>
    </row>
    <row r="13944">
      <c r="B13944" s="497"/>
      <c r="H13944" s="500"/>
      <c r="O13944" s="500"/>
      <c r="Q13944" s="498" t="s">
        <v>213</v>
      </c>
      <c r="S13944" s="499"/>
    </row>
    <row r="13945">
      <c r="B13945" s="497"/>
      <c r="H13945" s="500"/>
      <c r="O13945" s="500"/>
      <c r="Q13945" s="498" t="s">
        <v>213</v>
      </c>
      <c r="S13945" s="499"/>
    </row>
    <row r="13946">
      <c r="B13946" s="497"/>
      <c r="H13946" s="500"/>
      <c r="O13946" s="500"/>
      <c r="Q13946" s="498" t="s">
        <v>213</v>
      </c>
      <c r="S13946" s="499"/>
    </row>
    <row r="13947">
      <c r="B13947" s="497"/>
      <c r="H13947" s="500"/>
      <c r="O13947" s="500"/>
      <c r="Q13947" s="498" t="s">
        <v>213</v>
      </c>
      <c r="S13947" s="499"/>
    </row>
    <row r="13948">
      <c r="B13948" s="497"/>
      <c r="H13948" s="500"/>
      <c r="O13948" s="500"/>
      <c r="Q13948" s="498" t="s">
        <v>213</v>
      </c>
      <c r="S13948" s="499"/>
    </row>
    <row r="13949">
      <c r="B13949" s="497"/>
      <c r="H13949" s="500"/>
      <c r="O13949" s="500"/>
      <c r="Q13949" s="498" t="s">
        <v>213</v>
      </c>
      <c r="S13949" s="499"/>
    </row>
    <row r="13950">
      <c r="B13950" s="497"/>
      <c r="H13950" s="500"/>
      <c r="O13950" s="500"/>
      <c r="Q13950" s="498" t="s">
        <v>213</v>
      </c>
      <c r="S13950" s="499"/>
    </row>
    <row r="13951">
      <c r="B13951" s="497"/>
      <c r="H13951" s="500"/>
      <c r="O13951" s="500"/>
      <c r="Q13951" s="498" t="s">
        <v>213</v>
      </c>
      <c r="S13951" s="499"/>
    </row>
    <row r="13952">
      <c r="B13952" s="497"/>
      <c r="H13952" s="500"/>
      <c r="O13952" s="500"/>
      <c r="Q13952" s="498" t="s">
        <v>213</v>
      </c>
      <c r="S13952" s="499"/>
    </row>
    <row r="13953">
      <c r="B13953" s="497"/>
      <c r="H13953" s="500"/>
      <c r="O13953" s="500"/>
      <c r="Q13953" s="498" t="s">
        <v>213</v>
      </c>
      <c r="S13953" s="499"/>
    </row>
    <row r="13954">
      <c r="B13954" s="497"/>
      <c r="H13954" s="500"/>
      <c r="O13954" s="500"/>
      <c r="Q13954" s="498" t="s">
        <v>213</v>
      </c>
      <c r="S13954" s="499"/>
    </row>
    <row r="13955">
      <c r="B13955" s="497"/>
      <c r="H13955" s="500"/>
      <c r="O13955" s="500"/>
      <c r="Q13955" s="498" t="s">
        <v>213</v>
      </c>
      <c r="S13955" s="499"/>
    </row>
    <row r="13956">
      <c r="B13956" s="497"/>
      <c r="H13956" s="500"/>
      <c r="O13956" s="500"/>
      <c r="Q13956" s="498" t="s">
        <v>213</v>
      </c>
      <c r="S13956" s="499"/>
    </row>
    <row r="13957">
      <c r="B13957" s="497"/>
      <c r="H13957" s="500"/>
      <c r="O13957" s="500"/>
      <c r="Q13957" s="498" t="s">
        <v>213</v>
      </c>
      <c r="S13957" s="499"/>
    </row>
    <row r="13958">
      <c r="B13958" s="497"/>
      <c r="H13958" s="500"/>
      <c r="O13958" s="500"/>
      <c r="Q13958" s="498" t="s">
        <v>213</v>
      </c>
      <c r="S13958" s="499"/>
    </row>
    <row r="13959">
      <c r="B13959" s="497"/>
      <c r="H13959" s="500"/>
      <c r="O13959" s="500"/>
      <c r="Q13959" s="498" t="s">
        <v>213</v>
      </c>
      <c r="S13959" s="499"/>
    </row>
    <row r="13960">
      <c r="B13960" s="497"/>
      <c r="H13960" s="500"/>
      <c r="O13960" s="500"/>
      <c r="Q13960" s="498" t="s">
        <v>213</v>
      </c>
      <c r="S13960" s="499"/>
    </row>
    <row r="13961">
      <c r="B13961" s="497"/>
      <c r="H13961" s="500"/>
      <c r="O13961" s="500"/>
      <c r="Q13961" s="498" t="s">
        <v>213</v>
      </c>
      <c r="S13961" s="499"/>
    </row>
    <row r="13962">
      <c r="B13962" s="497"/>
      <c r="H13962" s="500"/>
      <c r="O13962" s="500"/>
      <c r="Q13962" s="498" t="s">
        <v>213</v>
      </c>
      <c r="S13962" s="499"/>
    </row>
    <row r="13963">
      <c r="B13963" s="497"/>
      <c r="H13963" s="500"/>
      <c r="O13963" s="500"/>
      <c r="Q13963" s="498" t="s">
        <v>213</v>
      </c>
      <c r="S13963" s="499"/>
    </row>
    <row r="13964">
      <c r="B13964" s="497"/>
      <c r="H13964" s="500"/>
      <c r="O13964" s="500"/>
      <c r="Q13964" s="498" t="s">
        <v>213</v>
      </c>
      <c r="S13964" s="499"/>
    </row>
    <row r="13965">
      <c r="B13965" s="497"/>
      <c r="H13965" s="500"/>
      <c r="O13965" s="500"/>
      <c r="Q13965" s="498" t="s">
        <v>213</v>
      </c>
      <c r="S13965" s="499"/>
    </row>
    <row r="13966">
      <c r="B13966" s="497"/>
      <c r="H13966" s="500"/>
      <c r="O13966" s="500"/>
      <c r="Q13966" s="498" t="s">
        <v>213</v>
      </c>
      <c r="S13966" s="499"/>
    </row>
    <row r="13967">
      <c r="B13967" s="497"/>
      <c r="H13967" s="500"/>
      <c r="O13967" s="500"/>
      <c r="Q13967" s="498" t="s">
        <v>213</v>
      </c>
      <c r="S13967" s="499"/>
    </row>
    <row r="13968">
      <c r="B13968" s="497"/>
      <c r="H13968" s="500"/>
      <c r="O13968" s="500"/>
      <c r="Q13968" s="498" t="s">
        <v>213</v>
      </c>
      <c r="S13968" s="499"/>
    </row>
    <row r="13969">
      <c r="B13969" s="497"/>
      <c r="H13969" s="500"/>
      <c r="O13969" s="500"/>
      <c r="Q13969" s="498" t="s">
        <v>213</v>
      </c>
      <c r="S13969" s="499"/>
    </row>
    <row r="13970">
      <c r="B13970" s="497"/>
      <c r="H13970" s="500"/>
      <c r="O13970" s="500"/>
      <c r="Q13970" s="498" t="s">
        <v>213</v>
      </c>
      <c r="S13970" s="499"/>
    </row>
    <row r="13971">
      <c r="B13971" s="497"/>
      <c r="H13971" s="500"/>
      <c r="O13971" s="500"/>
      <c r="Q13971" s="498" t="s">
        <v>213</v>
      </c>
      <c r="S13971" s="499"/>
    </row>
    <row r="13972">
      <c r="B13972" s="497"/>
      <c r="H13972" s="500"/>
      <c r="O13972" s="500"/>
      <c r="Q13972" s="498" t="s">
        <v>213</v>
      </c>
      <c r="S13972" s="499"/>
    </row>
    <row r="13973">
      <c r="B13973" s="497"/>
      <c r="H13973" s="500"/>
      <c r="O13973" s="500"/>
      <c r="Q13973" s="498" t="s">
        <v>213</v>
      </c>
      <c r="S13973" s="499"/>
    </row>
    <row r="13974">
      <c r="B13974" s="497"/>
      <c r="H13974" s="500"/>
      <c r="O13974" s="500"/>
      <c r="Q13974" s="498" t="s">
        <v>213</v>
      </c>
      <c r="S13974" s="499"/>
    </row>
    <row r="13975">
      <c r="B13975" s="497"/>
      <c r="H13975" s="500"/>
      <c r="O13975" s="500"/>
      <c r="Q13975" s="498" t="s">
        <v>213</v>
      </c>
      <c r="S13975" s="499"/>
    </row>
    <row r="13976">
      <c r="B13976" s="497"/>
      <c r="H13976" s="500"/>
      <c r="O13976" s="500"/>
      <c r="Q13976" s="498" t="s">
        <v>213</v>
      </c>
      <c r="S13976" s="499"/>
    </row>
    <row r="13977">
      <c r="B13977" s="497"/>
      <c r="H13977" s="500"/>
      <c r="O13977" s="500"/>
      <c r="Q13977" s="498" t="s">
        <v>213</v>
      </c>
      <c r="S13977" s="499"/>
    </row>
    <row r="13978">
      <c r="B13978" s="497"/>
      <c r="H13978" s="500"/>
      <c r="O13978" s="500"/>
      <c r="Q13978" s="498" t="s">
        <v>213</v>
      </c>
      <c r="S13978" s="499"/>
    </row>
    <row r="13979">
      <c r="B13979" s="497"/>
      <c r="H13979" s="500"/>
      <c r="O13979" s="500"/>
      <c r="Q13979" s="498" t="s">
        <v>213</v>
      </c>
      <c r="S13979" s="499"/>
    </row>
    <row r="13980">
      <c r="B13980" s="497"/>
      <c r="H13980" s="500"/>
      <c r="O13980" s="500"/>
      <c r="Q13980" s="498" t="s">
        <v>213</v>
      </c>
      <c r="S13980" s="499"/>
    </row>
    <row r="13981">
      <c r="B13981" s="497"/>
      <c r="H13981" s="500"/>
      <c r="O13981" s="500"/>
      <c r="Q13981" s="498" t="s">
        <v>213</v>
      </c>
      <c r="S13981" s="499"/>
    </row>
    <row r="13982">
      <c r="B13982" s="497"/>
      <c r="H13982" s="500"/>
      <c r="O13982" s="500"/>
      <c r="Q13982" s="498" t="s">
        <v>213</v>
      </c>
      <c r="S13982" s="499"/>
    </row>
    <row r="13983">
      <c r="B13983" s="497"/>
      <c r="H13983" s="500"/>
      <c r="O13983" s="500"/>
      <c r="Q13983" s="498" t="s">
        <v>213</v>
      </c>
      <c r="S13983" s="499"/>
    </row>
    <row r="13984">
      <c r="B13984" s="497"/>
      <c r="H13984" s="500"/>
      <c r="O13984" s="500"/>
      <c r="Q13984" s="498" t="s">
        <v>213</v>
      </c>
      <c r="S13984" s="499"/>
    </row>
    <row r="13985">
      <c r="B13985" s="497"/>
      <c r="H13985" s="500"/>
      <c r="O13985" s="500"/>
      <c r="Q13985" s="498" t="s">
        <v>213</v>
      </c>
      <c r="S13985" s="499"/>
    </row>
    <row r="13986">
      <c r="B13986" s="497"/>
      <c r="H13986" s="500"/>
      <c r="O13986" s="500"/>
      <c r="Q13986" s="498" t="s">
        <v>213</v>
      </c>
      <c r="S13986" s="499"/>
    </row>
    <row r="13987">
      <c r="B13987" s="497"/>
      <c r="H13987" s="500"/>
      <c r="O13987" s="500"/>
      <c r="Q13987" s="498" t="s">
        <v>213</v>
      </c>
      <c r="S13987" s="499"/>
    </row>
    <row r="13988">
      <c r="B13988" s="497"/>
      <c r="H13988" s="500"/>
      <c r="O13988" s="500"/>
      <c r="Q13988" s="498" t="s">
        <v>213</v>
      </c>
      <c r="S13988" s="499"/>
    </row>
    <row r="13989">
      <c r="B13989" s="497"/>
      <c r="H13989" s="500"/>
      <c r="O13989" s="500"/>
      <c r="Q13989" s="498" t="s">
        <v>213</v>
      </c>
      <c r="S13989" s="499"/>
    </row>
    <row r="13990">
      <c r="B13990" s="497"/>
      <c r="H13990" s="500"/>
      <c r="O13990" s="500"/>
      <c r="Q13990" s="498" t="s">
        <v>213</v>
      </c>
      <c r="S13990" s="499"/>
    </row>
    <row r="13991">
      <c r="B13991" s="497"/>
      <c r="H13991" s="500"/>
      <c r="O13991" s="500"/>
      <c r="Q13991" s="498" t="s">
        <v>213</v>
      </c>
      <c r="S13991" s="499"/>
    </row>
    <row r="13992">
      <c r="B13992" s="497"/>
      <c r="H13992" s="500"/>
      <c r="O13992" s="500"/>
      <c r="Q13992" s="498" t="s">
        <v>213</v>
      </c>
      <c r="S13992" s="499"/>
    </row>
    <row r="13993">
      <c r="B13993" s="497"/>
      <c r="H13993" s="500"/>
      <c r="O13993" s="500"/>
      <c r="Q13993" s="498" t="s">
        <v>213</v>
      </c>
      <c r="S13993" s="499"/>
    </row>
    <row r="13994">
      <c r="B13994" s="497"/>
      <c r="H13994" s="500"/>
      <c r="O13994" s="500"/>
      <c r="Q13994" s="498" t="s">
        <v>213</v>
      </c>
      <c r="S13994" s="499"/>
    </row>
    <row r="13995">
      <c r="B13995" s="497"/>
      <c r="H13995" s="500"/>
      <c r="O13995" s="500"/>
      <c r="Q13995" s="498" t="s">
        <v>213</v>
      </c>
      <c r="S13995" s="499"/>
    </row>
    <row r="13996">
      <c r="B13996" s="497"/>
      <c r="H13996" s="500"/>
      <c r="O13996" s="500"/>
      <c r="Q13996" s="498" t="s">
        <v>213</v>
      </c>
      <c r="S13996" s="499"/>
    </row>
    <row r="13997">
      <c r="B13997" s="497"/>
      <c r="H13997" s="500"/>
      <c r="O13997" s="500"/>
      <c r="Q13997" s="498" t="s">
        <v>213</v>
      </c>
      <c r="S13997" s="499"/>
    </row>
    <row r="13998">
      <c r="B13998" s="497"/>
      <c r="H13998" s="500"/>
      <c r="O13998" s="500"/>
      <c r="Q13998" s="498" t="s">
        <v>213</v>
      </c>
      <c r="S13998" s="499"/>
    </row>
    <row r="13999">
      <c r="B13999" s="497"/>
      <c r="H13999" s="500"/>
      <c r="O13999" s="500"/>
      <c r="Q13999" s="498" t="s">
        <v>213</v>
      </c>
      <c r="S13999" s="499"/>
    </row>
    <row r="14000">
      <c r="B14000" s="497"/>
      <c r="H14000" s="500"/>
      <c r="O14000" s="500"/>
      <c r="Q14000" s="498" t="s">
        <v>213</v>
      </c>
      <c r="S14000" s="499"/>
    </row>
    <row r="14001">
      <c r="B14001" s="497"/>
      <c r="H14001" s="500"/>
      <c r="O14001" s="500"/>
      <c r="Q14001" s="498" t="s">
        <v>213</v>
      </c>
      <c r="S14001" s="499"/>
    </row>
    <row r="14002">
      <c r="B14002" s="497"/>
      <c r="H14002" s="500"/>
      <c r="O14002" s="500"/>
      <c r="Q14002" s="498" t="s">
        <v>213</v>
      </c>
      <c r="S14002" s="499"/>
    </row>
    <row r="14003">
      <c r="B14003" s="497"/>
      <c r="H14003" s="500"/>
      <c r="O14003" s="500"/>
      <c r="Q14003" s="498" t="s">
        <v>213</v>
      </c>
      <c r="S14003" s="499"/>
    </row>
    <row r="14004">
      <c r="B14004" s="497"/>
      <c r="H14004" s="500"/>
      <c r="O14004" s="500"/>
      <c r="Q14004" s="498" t="s">
        <v>213</v>
      </c>
      <c r="S14004" s="499"/>
    </row>
    <row r="14005">
      <c r="B14005" s="497"/>
      <c r="H14005" s="500"/>
      <c r="O14005" s="500"/>
      <c r="Q14005" s="498" t="s">
        <v>213</v>
      </c>
      <c r="S14005" s="499"/>
    </row>
    <row r="14006">
      <c r="B14006" s="497"/>
      <c r="H14006" s="500"/>
      <c r="O14006" s="500"/>
      <c r="Q14006" s="498" t="s">
        <v>213</v>
      </c>
      <c r="S14006" s="499"/>
    </row>
    <row r="14007">
      <c r="B14007" s="497"/>
      <c r="H14007" s="500"/>
      <c r="O14007" s="500"/>
      <c r="Q14007" s="498" t="s">
        <v>213</v>
      </c>
      <c r="S14007" s="499"/>
    </row>
    <row r="14008">
      <c r="B14008" s="497"/>
      <c r="H14008" s="500"/>
      <c r="O14008" s="500"/>
      <c r="Q14008" s="498" t="s">
        <v>213</v>
      </c>
      <c r="S14008" s="499"/>
    </row>
    <row r="14009">
      <c r="B14009" s="497"/>
      <c r="H14009" s="500"/>
      <c r="O14009" s="500"/>
      <c r="Q14009" s="498" t="s">
        <v>213</v>
      </c>
      <c r="S14009" s="499"/>
    </row>
    <row r="14010">
      <c r="B14010" s="497"/>
      <c r="H14010" s="500"/>
      <c r="O14010" s="500"/>
      <c r="Q14010" s="498" t="s">
        <v>213</v>
      </c>
      <c r="S14010" s="499"/>
    </row>
    <row r="14011">
      <c r="B14011" s="497"/>
      <c r="H14011" s="500"/>
      <c r="O14011" s="500"/>
      <c r="Q14011" s="498" t="s">
        <v>213</v>
      </c>
      <c r="S14011" s="499"/>
    </row>
    <row r="14012">
      <c r="B14012" s="497"/>
      <c r="H14012" s="500"/>
      <c r="O14012" s="500"/>
      <c r="Q14012" s="498" t="s">
        <v>213</v>
      </c>
      <c r="S14012" s="499"/>
    </row>
    <row r="14013">
      <c r="B14013" s="497"/>
      <c r="H14013" s="500"/>
      <c r="O14013" s="500"/>
      <c r="Q14013" s="498" t="s">
        <v>213</v>
      </c>
      <c r="S14013" s="499"/>
    </row>
    <row r="14014">
      <c r="B14014" s="497"/>
      <c r="H14014" s="500"/>
      <c r="O14014" s="500"/>
      <c r="Q14014" s="498" t="s">
        <v>213</v>
      </c>
      <c r="S14014" s="499"/>
    </row>
    <row r="14015">
      <c r="B14015" s="497"/>
      <c r="H14015" s="500"/>
      <c r="O14015" s="500"/>
      <c r="Q14015" s="498" t="s">
        <v>213</v>
      </c>
      <c r="S14015" s="499"/>
    </row>
    <row r="14016">
      <c r="B14016" s="497"/>
      <c r="H14016" s="500"/>
      <c r="O14016" s="500"/>
      <c r="Q14016" s="498" t="s">
        <v>213</v>
      </c>
      <c r="S14016" s="499"/>
    </row>
    <row r="14017">
      <c r="B14017" s="497"/>
      <c r="H14017" s="500"/>
      <c r="O14017" s="500"/>
      <c r="Q14017" s="498" t="s">
        <v>213</v>
      </c>
      <c r="S14017" s="499"/>
    </row>
    <row r="14018">
      <c r="B14018" s="497"/>
      <c r="H14018" s="500"/>
      <c r="O14018" s="500"/>
      <c r="Q14018" s="498" t="s">
        <v>213</v>
      </c>
      <c r="S14018" s="499"/>
    </row>
    <row r="14019">
      <c r="B14019" s="497"/>
      <c r="H14019" s="500"/>
      <c r="O14019" s="500"/>
      <c r="Q14019" s="498" t="s">
        <v>213</v>
      </c>
      <c r="S14019" s="499"/>
    </row>
    <row r="14020">
      <c r="B14020" s="497"/>
      <c r="H14020" s="500"/>
      <c r="O14020" s="500"/>
      <c r="Q14020" s="498" t="s">
        <v>213</v>
      </c>
      <c r="S14020" s="499"/>
    </row>
    <row r="14021">
      <c r="B14021" s="497"/>
      <c r="H14021" s="500"/>
      <c r="O14021" s="500"/>
      <c r="Q14021" s="498" t="s">
        <v>213</v>
      </c>
      <c r="S14021" s="499"/>
    </row>
    <row r="14022">
      <c r="B14022" s="497"/>
      <c r="H14022" s="500"/>
      <c r="O14022" s="500"/>
      <c r="Q14022" s="498" t="s">
        <v>213</v>
      </c>
      <c r="S14022" s="499"/>
    </row>
    <row r="14023">
      <c r="B14023" s="497"/>
      <c r="H14023" s="500"/>
      <c r="O14023" s="500"/>
      <c r="Q14023" s="498" t="s">
        <v>213</v>
      </c>
      <c r="S14023" s="499"/>
    </row>
    <row r="14024">
      <c r="B14024" s="497"/>
      <c r="H14024" s="500"/>
      <c r="O14024" s="500"/>
      <c r="Q14024" s="498" t="s">
        <v>213</v>
      </c>
      <c r="S14024" s="499"/>
    </row>
    <row r="14025">
      <c r="B14025" s="497"/>
      <c r="H14025" s="500"/>
      <c r="O14025" s="500"/>
      <c r="Q14025" s="498" t="s">
        <v>213</v>
      </c>
      <c r="S14025" s="499"/>
    </row>
    <row r="14026">
      <c r="B14026" s="497"/>
      <c r="H14026" s="500"/>
      <c r="O14026" s="500"/>
      <c r="Q14026" s="498" t="s">
        <v>213</v>
      </c>
      <c r="S14026" s="499"/>
    </row>
    <row r="14027">
      <c r="B14027" s="497"/>
      <c r="H14027" s="500"/>
      <c r="O14027" s="500"/>
      <c r="Q14027" s="498" t="s">
        <v>213</v>
      </c>
      <c r="S14027" s="499"/>
    </row>
    <row r="14028">
      <c r="B14028" s="497"/>
      <c r="H14028" s="500"/>
      <c r="O14028" s="500"/>
      <c r="Q14028" s="498" t="s">
        <v>213</v>
      </c>
      <c r="S14028" s="499"/>
    </row>
    <row r="14029">
      <c r="B14029" s="497"/>
      <c r="H14029" s="500"/>
      <c r="O14029" s="500"/>
      <c r="Q14029" s="498" t="s">
        <v>213</v>
      </c>
      <c r="S14029" s="499"/>
    </row>
    <row r="14030">
      <c r="B14030" s="497"/>
      <c r="H14030" s="500"/>
      <c r="O14030" s="500"/>
      <c r="Q14030" s="498" t="s">
        <v>213</v>
      </c>
      <c r="S14030" s="499"/>
    </row>
    <row r="14031">
      <c r="B14031" s="497"/>
      <c r="H14031" s="500"/>
      <c r="O14031" s="500"/>
      <c r="Q14031" s="498" t="s">
        <v>213</v>
      </c>
      <c r="S14031" s="499"/>
    </row>
    <row r="14032">
      <c r="B14032" s="497"/>
      <c r="H14032" s="500"/>
      <c r="O14032" s="500"/>
      <c r="Q14032" s="498" t="s">
        <v>213</v>
      </c>
      <c r="S14032" s="499"/>
    </row>
    <row r="14033">
      <c r="B14033" s="497"/>
      <c r="H14033" s="500"/>
      <c r="O14033" s="500"/>
      <c r="Q14033" s="498" t="s">
        <v>213</v>
      </c>
      <c r="S14033" s="499"/>
    </row>
    <row r="14034">
      <c r="B14034" s="497"/>
      <c r="H14034" s="500"/>
      <c r="O14034" s="500"/>
      <c r="Q14034" s="498" t="s">
        <v>213</v>
      </c>
      <c r="S14034" s="499"/>
    </row>
    <row r="14035">
      <c r="B14035" s="497"/>
      <c r="H14035" s="500"/>
      <c r="O14035" s="500"/>
      <c r="Q14035" s="498" t="s">
        <v>213</v>
      </c>
      <c r="S14035" s="499"/>
    </row>
    <row r="14036">
      <c r="B14036" s="497"/>
      <c r="H14036" s="500"/>
      <c r="O14036" s="500"/>
      <c r="Q14036" s="498" t="s">
        <v>213</v>
      </c>
      <c r="S14036" s="499"/>
    </row>
    <row r="14037">
      <c r="B14037" s="497"/>
      <c r="H14037" s="500"/>
      <c r="O14037" s="500"/>
      <c r="Q14037" s="498" t="s">
        <v>213</v>
      </c>
      <c r="S14037" s="499"/>
    </row>
    <row r="14038">
      <c r="B14038" s="497"/>
      <c r="H14038" s="500"/>
      <c r="O14038" s="500"/>
      <c r="Q14038" s="498" t="s">
        <v>213</v>
      </c>
      <c r="S14038" s="499"/>
    </row>
    <row r="14039">
      <c r="B14039" s="497"/>
      <c r="H14039" s="500"/>
      <c r="O14039" s="500"/>
      <c r="Q14039" s="498" t="s">
        <v>213</v>
      </c>
      <c r="S14039" s="499"/>
    </row>
    <row r="14040">
      <c r="B14040" s="497"/>
      <c r="H14040" s="500"/>
      <c r="O14040" s="500"/>
      <c r="Q14040" s="498" t="s">
        <v>213</v>
      </c>
      <c r="S14040" s="499"/>
    </row>
    <row r="14041">
      <c r="B14041" s="497"/>
      <c r="H14041" s="500"/>
      <c r="O14041" s="500"/>
      <c r="Q14041" s="498" t="s">
        <v>213</v>
      </c>
      <c r="S14041" s="499"/>
    </row>
    <row r="14042">
      <c r="B14042" s="497"/>
      <c r="H14042" s="500"/>
      <c r="O14042" s="500"/>
      <c r="Q14042" s="498" t="s">
        <v>213</v>
      </c>
      <c r="S14042" s="499"/>
    </row>
    <row r="14043">
      <c r="B14043" s="497"/>
      <c r="H14043" s="500"/>
      <c r="O14043" s="500"/>
      <c r="Q14043" s="498" t="s">
        <v>213</v>
      </c>
      <c r="S14043" s="499"/>
    </row>
    <row r="14044">
      <c r="B14044" s="497"/>
      <c r="H14044" s="500"/>
      <c r="O14044" s="500"/>
      <c r="Q14044" s="498" t="s">
        <v>213</v>
      </c>
      <c r="S14044" s="499"/>
    </row>
    <row r="14045">
      <c r="B14045" s="497"/>
      <c r="H14045" s="500"/>
      <c r="O14045" s="500"/>
      <c r="Q14045" s="498" t="s">
        <v>213</v>
      </c>
      <c r="S14045" s="499"/>
    </row>
    <row r="14046">
      <c r="B14046" s="497"/>
      <c r="H14046" s="500"/>
      <c r="O14046" s="500"/>
      <c r="Q14046" s="498" t="s">
        <v>213</v>
      </c>
      <c r="S14046" s="499"/>
    </row>
    <row r="14047">
      <c r="B14047" s="497"/>
      <c r="H14047" s="500"/>
      <c r="O14047" s="500"/>
      <c r="Q14047" s="498" t="s">
        <v>213</v>
      </c>
      <c r="S14047" s="499"/>
    </row>
    <row r="14048">
      <c r="B14048" s="497"/>
      <c r="H14048" s="500"/>
      <c r="O14048" s="500"/>
      <c r="Q14048" s="498" t="s">
        <v>213</v>
      </c>
      <c r="S14048" s="499"/>
    </row>
    <row r="14049">
      <c r="B14049" s="497"/>
      <c r="H14049" s="500"/>
      <c r="O14049" s="500"/>
      <c r="Q14049" s="498" t="s">
        <v>213</v>
      </c>
      <c r="S14049" s="499"/>
    </row>
    <row r="14050">
      <c r="B14050" s="497"/>
      <c r="H14050" s="500"/>
      <c r="O14050" s="500"/>
      <c r="Q14050" s="498" t="s">
        <v>213</v>
      </c>
      <c r="S14050" s="499"/>
    </row>
    <row r="14051">
      <c r="B14051" s="497"/>
      <c r="H14051" s="500"/>
      <c r="O14051" s="500"/>
      <c r="Q14051" s="498" t="s">
        <v>213</v>
      </c>
      <c r="S14051" s="499"/>
    </row>
    <row r="14052">
      <c r="B14052" s="497"/>
      <c r="H14052" s="500"/>
      <c r="O14052" s="500"/>
      <c r="Q14052" s="498" t="s">
        <v>213</v>
      </c>
      <c r="S14052" s="499"/>
    </row>
    <row r="14053">
      <c r="B14053" s="497"/>
      <c r="H14053" s="500"/>
      <c r="O14053" s="500"/>
      <c r="Q14053" s="498" t="s">
        <v>213</v>
      </c>
      <c r="S14053" s="499"/>
    </row>
    <row r="14054">
      <c r="B14054" s="497"/>
      <c r="H14054" s="500"/>
      <c r="O14054" s="500"/>
      <c r="Q14054" s="498" t="s">
        <v>213</v>
      </c>
      <c r="S14054" s="499"/>
    </row>
    <row r="14055">
      <c r="B14055" s="497"/>
      <c r="H14055" s="500"/>
      <c r="O14055" s="500"/>
      <c r="Q14055" s="498" t="s">
        <v>213</v>
      </c>
      <c r="S14055" s="499"/>
    </row>
    <row r="14056">
      <c r="B14056" s="497"/>
      <c r="H14056" s="500"/>
      <c r="O14056" s="500"/>
      <c r="Q14056" s="498" t="s">
        <v>213</v>
      </c>
      <c r="S14056" s="499"/>
    </row>
    <row r="14057">
      <c r="B14057" s="497"/>
      <c r="H14057" s="500"/>
      <c r="O14057" s="500"/>
      <c r="Q14057" s="498" t="s">
        <v>213</v>
      </c>
      <c r="S14057" s="499"/>
    </row>
    <row r="14058">
      <c r="B14058" s="497"/>
      <c r="H14058" s="500"/>
      <c r="O14058" s="500"/>
      <c r="Q14058" s="498" t="s">
        <v>213</v>
      </c>
      <c r="S14058" s="499"/>
    </row>
    <row r="14059">
      <c r="B14059" s="497"/>
      <c r="H14059" s="500"/>
      <c r="O14059" s="500"/>
      <c r="Q14059" s="498" t="s">
        <v>213</v>
      </c>
      <c r="S14059" s="499"/>
    </row>
    <row r="14060">
      <c r="B14060" s="497"/>
      <c r="H14060" s="500"/>
      <c r="O14060" s="500"/>
      <c r="Q14060" s="498" t="s">
        <v>213</v>
      </c>
      <c r="S14060" s="499"/>
    </row>
    <row r="14061">
      <c r="B14061" s="497"/>
      <c r="H14061" s="500"/>
      <c r="O14061" s="500"/>
      <c r="Q14061" s="498" t="s">
        <v>213</v>
      </c>
      <c r="S14061" s="499"/>
    </row>
    <row r="14062">
      <c r="B14062" s="497"/>
      <c r="H14062" s="500"/>
      <c r="O14062" s="500"/>
      <c r="Q14062" s="498" t="s">
        <v>213</v>
      </c>
      <c r="S14062" s="499"/>
    </row>
    <row r="14063">
      <c r="B14063" s="497"/>
      <c r="H14063" s="500"/>
      <c r="O14063" s="500"/>
      <c r="Q14063" s="498" t="s">
        <v>213</v>
      </c>
      <c r="S14063" s="499"/>
    </row>
    <row r="14064">
      <c r="B14064" s="497"/>
      <c r="H14064" s="500"/>
      <c r="O14064" s="500"/>
      <c r="Q14064" s="498" t="s">
        <v>213</v>
      </c>
      <c r="S14064" s="499"/>
    </row>
    <row r="14065">
      <c r="B14065" s="497"/>
      <c r="H14065" s="500"/>
      <c r="O14065" s="500"/>
      <c r="Q14065" s="498" t="s">
        <v>213</v>
      </c>
      <c r="S14065" s="499"/>
    </row>
    <row r="14066">
      <c r="B14066" s="497"/>
      <c r="H14066" s="500"/>
      <c r="O14066" s="500"/>
      <c r="Q14066" s="498" t="s">
        <v>213</v>
      </c>
      <c r="S14066" s="499"/>
    </row>
    <row r="14067">
      <c r="B14067" s="497"/>
      <c r="H14067" s="500"/>
      <c r="O14067" s="500"/>
      <c r="Q14067" s="498" t="s">
        <v>213</v>
      </c>
      <c r="S14067" s="499"/>
    </row>
    <row r="14068">
      <c r="B14068" s="497"/>
      <c r="H14068" s="500"/>
      <c r="O14068" s="500"/>
      <c r="Q14068" s="498" t="s">
        <v>213</v>
      </c>
      <c r="S14068" s="499"/>
    </row>
    <row r="14069">
      <c r="B14069" s="497"/>
      <c r="H14069" s="500"/>
      <c r="O14069" s="500"/>
      <c r="Q14069" s="498" t="s">
        <v>213</v>
      </c>
      <c r="S14069" s="499"/>
    </row>
    <row r="14070">
      <c r="B14070" s="497"/>
      <c r="H14070" s="500"/>
      <c r="O14070" s="500"/>
      <c r="Q14070" s="498" t="s">
        <v>213</v>
      </c>
      <c r="S14070" s="499"/>
    </row>
    <row r="14071">
      <c r="B14071" s="497"/>
      <c r="H14071" s="500"/>
      <c r="O14071" s="500"/>
      <c r="Q14071" s="498" t="s">
        <v>213</v>
      </c>
      <c r="S14071" s="499"/>
    </row>
    <row r="14072">
      <c r="B14072" s="497"/>
      <c r="H14072" s="500"/>
      <c r="O14072" s="500"/>
      <c r="Q14072" s="498" t="s">
        <v>213</v>
      </c>
      <c r="S14072" s="499"/>
    </row>
    <row r="14073">
      <c r="B14073" s="497"/>
      <c r="H14073" s="500"/>
      <c r="O14073" s="500"/>
      <c r="Q14073" s="498" t="s">
        <v>213</v>
      </c>
      <c r="S14073" s="499"/>
    </row>
    <row r="14074">
      <c r="B14074" s="497"/>
      <c r="H14074" s="500"/>
      <c r="O14074" s="500"/>
      <c r="Q14074" s="498" t="s">
        <v>213</v>
      </c>
      <c r="S14074" s="499"/>
    </row>
    <row r="14075">
      <c r="B14075" s="497"/>
      <c r="H14075" s="500"/>
      <c r="O14075" s="500"/>
      <c r="Q14075" s="498" t="s">
        <v>213</v>
      </c>
      <c r="S14075" s="499"/>
    </row>
    <row r="14076">
      <c r="B14076" s="497"/>
      <c r="H14076" s="500"/>
      <c r="O14076" s="500"/>
      <c r="Q14076" s="498" t="s">
        <v>213</v>
      </c>
      <c r="S14076" s="499"/>
    </row>
    <row r="14077">
      <c r="B14077" s="497"/>
      <c r="H14077" s="500"/>
      <c r="O14077" s="500"/>
      <c r="Q14077" s="498" t="s">
        <v>213</v>
      </c>
      <c r="S14077" s="499"/>
    </row>
    <row r="14078">
      <c r="B14078" s="497"/>
      <c r="H14078" s="500"/>
      <c r="O14078" s="500"/>
      <c r="Q14078" s="498" t="s">
        <v>213</v>
      </c>
      <c r="S14078" s="499"/>
    </row>
    <row r="14079">
      <c r="B14079" s="497"/>
      <c r="H14079" s="500"/>
      <c r="O14079" s="500"/>
      <c r="Q14079" s="498" t="s">
        <v>213</v>
      </c>
      <c r="S14079" s="499"/>
    </row>
    <row r="14080">
      <c r="B14080" s="497"/>
      <c r="H14080" s="500"/>
      <c r="O14080" s="500"/>
      <c r="Q14080" s="498" t="s">
        <v>213</v>
      </c>
      <c r="S14080" s="499"/>
    </row>
    <row r="14081">
      <c r="B14081" s="497"/>
      <c r="H14081" s="500"/>
      <c r="O14081" s="500"/>
      <c r="Q14081" s="498" t="s">
        <v>213</v>
      </c>
      <c r="S14081" s="499"/>
    </row>
    <row r="14082">
      <c r="B14082" s="497"/>
      <c r="H14082" s="500"/>
      <c r="O14082" s="500"/>
      <c r="Q14082" s="498" t="s">
        <v>213</v>
      </c>
      <c r="S14082" s="499"/>
    </row>
    <row r="14083">
      <c r="B14083" s="497"/>
      <c r="H14083" s="500"/>
      <c r="O14083" s="500"/>
      <c r="Q14083" s="498" t="s">
        <v>213</v>
      </c>
      <c r="S14083" s="499"/>
    </row>
    <row r="14084">
      <c r="B14084" s="497"/>
      <c r="H14084" s="500"/>
      <c r="O14084" s="500"/>
      <c r="Q14084" s="498" t="s">
        <v>213</v>
      </c>
      <c r="S14084" s="499"/>
    </row>
    <row r="14085">
      <c r="B14085" s="497"/>
      <c r="H14085" s="500"/>
      <c r="O14085" s="500"/>
      <c r="Q14085" s="498" t="s">
        <v>213</v>
      </c>
      <c r="S14085" s="499"/>
    </row>
    <row r="14086">
      <c r="B14086" s="497"/>
      <c r="H14086" s="500"/>
      <c r="O14086" s="500"/>
      <c r="Q14086" s="498" t="s">
        <v>213</v>
      </c>
      <c r="S14086" s="499"/>
    </row>
    <row r="14087">
      <c r="B14087" s="497"/>
      <c r="H14087" s="500"/>
      <c r="O14087" s="500"/>
      <c r="Q14087" s="498" t="s">
        <v>213</v>
      </c>
      <c r="S14087" s="499"/>
    </row>
    <row r="14088">
      <c r="B14088" s="497"/>
      <c r="H14088" s="500"/>
      <c r="O14088" s="500"/>
      <c r="Q14088" s="498" t="s">
        <v>213</v>
      </c>
      <c r="S14088" s="499"/>
    </row>
    <row r="14089">
      <c r="B14089" s="497"/>
      <c r="H14089" s="500"/>
      <c r="O14089" s="500"/>
      <c r="Q14089" s="498" t="s">
        <v>213</v>
      </c>
      <c r="S14089" s="499"/>
    </row>
    <row r="14090">
      <c r="B14090" s="497"/>
      <c r="H14090" s="500"/>
      <c r="O14090" s="500"/>
      <c r="Q14090" s="498" t="s">
        <v>213</v>
      </c>
      <c r="S14090" s="499"/>
    </row>
    <row r="14091">
      <c r="B14091" s="497"/>
      <c r="H14091" s="500"/>
      <c r="O14091" s="500"/>
      <c r="Q14091" s="498" t="s">
        <v>213</v>
      </c>
      <c r="S14091" s="499"/>
    </row>
    <row r="14092">
      <c r="B14092" s="497"/>
      <c r="H14092" s="500"/>
      <c r="O14092" s="500"/>
      <c r="Q14092" s="498" t="s">
        <v>213</v>
      </c>
      <c r="S14092" s="499"/>
    </row>
    <row r="14093">
      <c r="B14093" s="497"/>
      <c r="H14093" s="500"/>
      <c r="O14093" s="500"/>
      <c r="Q14093" s="498" t="s">
        <v>213</v>
      </c>
      <c r="S14093" s="499"/>
    </row>
    <row r="14094">
      <c r="B14094" s="497"/>
      <c r="H14094" s="500"/>
      <c r="O14094" s="500"/>
      <c r="Q14094" s="498" t="s">
        <v>213</v>
      </c>
      <c r="S14094" s="499"/>
    </row>
    <row r="14095">
      <c r="B14095" s="497"/>
      <c r="H14095" s="500"/>
      <c r="O14095" s="500"/>
      <c r="Q14095" s="498" t="s">
        <v>213</v>
      </c>
      <c r="S14095" s="499"/>
    </row>
    <row r="14096">
      <c r="B14096" s="497"/>
      <c r="H14096" s="500"/>
      <c r="O14096" s="500"/>
      <c r="Q14096" s="498" t="s">
        <v>213</v>
      </c>
      <c r="S14096" s="499"/>
    </row>
    <row r="14097">
      <c r="B14097" s="497"/>
      <c r="H14097" s="500"/>
      <c r="O14097" s="500"/>
      <c r="Q14097" s="498" t="s">
        <v>213</v>
      </c>
      <c r="S14097" s="499"/>
    </row>
    <row r="14098">
      <c r="B14098" s="497"/>
      <c r="H14098" s="500"/>
      <c r="O14098" s="500"/>
      <c r="Q14098" s="498" t="s">
        <v>213</v>
      </c>
      <c r="S14098" s="499"/>
    </row>
    <row r="14099">
      <c r="B14099" s="497"/>
      <c r="H14099" s="500"/>
      <c r="O14099" s="500"/>
      <c r="Q14099" s="498" t="s">
        <v>213</v>
      </c>
      <c r="S14099" s="499"/>
    </row>
    <row r="14100">
      <c r="B14100" s="497"/>
      <c r="H14100" s="500"/>
      <c r="O14100" s="500"/>
      <c r="Q14100" s="498" t="s">
        <v>213</v>
      </c>
      <c r="S14100" s="499"/>
    </row>
    <row r="14101">
      <c r="B14101" s="497"/>
      <c r="H14101" s="500"/>
      <c r="O14101" s="500"/>
      <c r="Q14101" s="498" t="s">
        <v>213</v>
      </c>
      <c r="S14101" s="499"/>
    </row>
    <row r="14102">
      <c r="B14102" s="497"/>
      <c r="H14102" s="500"/>
      <c r="O14102" s="500"/>
      <c r="Q14102" s="498" t="s">
        <v>213</v>
      </c>
      <c r="S14102" s="499"/>
    </row>
    <row r="14103">
      <c r="B14103" s="497"/>
      <c r="H14103" s="500"/>
      <c r="O14103" s="500"/>
      <c r="Q14103" s="498" t="s">
        <v>213</v>
      </c>
      <c r="S14103" s="499"/>
    </row>
    <row r="14104">
      <c r="B14104" s="497"/>
      <c r="H14104" s="500"/>
      <c r="O14104" s="500"/>
      <c r="Q14104" s="498" t="s">
        <v>213</v>
      </c>
      <c r="S14104" s="499"/>
    </row>
    <row r="14105">
      <c r="B14105" s="497"/>
      <c r="H14105" s="500"/>
      <c r="O14105" s="500"/>
      <c r="Q14105" s="498" t="s">
        <v>213</v>
      </c>
      <c r="S14105" s="499"/>
    </row>
    <row r="14106">
      <c r="B14106" s="497"/>
      <c r="H14106" s="500"/>
      <c r="O14106" s="500"/>
      <c r="Q14106" s="498" t="s">
        <v>213</v>
      </c>
      <c r="S14106" s="499"/>
    </row>
    <row r="14107">
      <c r="B14107" s="497"/>
      <c r="H14107" s="500"/>
      <c r="O14107" s="500"/>
      <c r="Q14107" s="498" t="s">
        <v>213</v>
      </c>
      <c r="S14107" s="499"/>
    </row>
    <row r="14108">
      <c r="B14108" s="497"/>
      <c r="H14108" s="500"/>
      <c r="O14108" s="500"/>
      <c r="Q14108" s="498" t="s">
        <v>213</v>
      </c>
      <c r="S14108" s="499"/>
    </row>
    <row r="14109">
      <c r="B14109" s="497"/>
      <c r="H14109" s="500"/>
      <c r="O14109" s="500"/>
      <c r="Q14109" s="498" t="s">
        <v>213</v>
      </c>
      <c r="S14109" s="499"/>
    </row>
    <row r="14110">
      <c r="B14110" s="497"/>
      <c r="H14110" s="500"/>
      <c r="O14110" s="500"/>
      <c r="Q14110" s="498" t="s">
        <v>213</v>
      </c>
      <c r="S14110" s="499"/>
    </row>
    <row r="14111">
      <c r="B14111" s="497"/>
      <c r="H14111" s="500"/>
      <c r="O14111" s="500"/>
      <c r="Q14111" s="498" t="s">
        <v>213</v>
      </c>
      <c r="S14111" s="499"/>
    </row>
    <row r="14112">
      <c r="B14112" s="497"/>
      <c r="H14112" s="500"/>
      <c r="O14112" s="500"/>
      <c r="Q14112" s="498" t="s">
        <v>213</v>
      </c>
      <c r="S14112" s="499"/>
    </row>
    <row r="14113">
      <c r="B14113" s="497"/>
      <c r="H14113" s="500"/>
      <c r="O14113" s="500"/>
      <c r="Q14113" s="498" t="s">
        <v>213</v>
      </c>
      <c r="S14113" s="499"/>
    </row>
    <row r="14114">
      <c r="B14114" s="497"/>
      <c r="H14114" s="500"/>
      <c r="O14114" s="500"/>
      <c r="Q14114" s="498" t="s">
        <v>213</v>
      </c>
      <c r="S14114" s="499"/>
    </row>
    <row r="14115">
      <c r="B14115" s="497"/>
      <c r="H14115" s="500"/>
      <c r="O14115" s="500"/>
      <c r="Q14115" s="498" t="s">
        <v>213</v>
      </c>
      <c r="S14115" s="499"/>
    </row>
    <row r="14116">
      <c r="B14116" s="497"/>
      <c r="H14116" s="500"/>
      <c r="O14116" s="500"/>
      <c r="Q14116" s="498" t="s">
        <v>213</v>
      </c>
      <c r="S14116" s="499"/>
    </row>
    <row r="14117">
      <c r="B14117" s="497"/>
      <c r="H14117" s="500"/>
      <c r="O14117" s="500"/>
      <c r="Q14117" s="498" t="s">
        <v>213</v>
      </c>
      <c r="S14117" s="499"/>
    </row>
    <row r="14118">
      <c r="B14118" s="497"/>
      <c r="H14118" s="500"/>
      <c r="O14118" s="500"/>
      <c r="Q14118" s="498" t="s">
        <v>213</v>
      </c>
      <c r="S14118" s="499"/>
    </row>
    <row r="14119">
      <c r="B14119" s="497"/>
      <c r="H14119" s="500"/>
      <c r="O14119" s="500"/>
      <c r="Q14119" s="498" t="s">
        <v>213</v>
      </c>
      <c r="S14119" s="499"/>
    </row>
    <row r="14120">
      <c r="B14120" s="497"/>
      <c r="H14120" s="500"/>
      <c r="O14120" s="500"/>
      <c r="Q14120" s="498" t="s">
        <v>213</v>
      </c>
      <c r="S14120" s="499"/>
    </row>
    <row r="14121">
      <c r="B14121" s="497"/>
      <c r="H14121" s="500"/>
      <c r="O14121" s="500"/>
      <c r="Q14121" s="498" t="s">
        <v>213</v>
      </c>
      <c r="S14121" s="499"/>
    </row>
    <row r="14122">
      <c r="B14122" s="497"/>
      <c r="H14122" s="500"/>
      <c r="O14122" s="500"/>
      <c r="Q14122" s="498" t="s">
        <v>213</v>
      </c>
      <c r="S14122" s="499"/>
    </row>
    <row r="14123">
      <c r="B14123" s="497"/>
      <c r="H14123" s="500"/>
      <c r="O14123" s="500"/>
      <c r="Q14123" s="498" t="s">
        <v>213</v>
      </c>
      <c r="S14123" s="499"/>
    </row>
    <row r="14124">
      <c r="B14124" s="497"/>
      <c r="H14124" s="500"/>
      <c r="O14124" s="500"/>
      <c r="Q14124" s="498" t="s">
        <v>213</v>
      </c>
      <c r="S14124" s="499"/>
    </row>
    <row r="14125">
      <c r="B14125" s="497"/>
      <c r="H14125" s="500"/>
      <c r="O14125" s="500"/>
      <c r="Q14125" s="498" t="s">
        <v>213</v>
      </c>
      <c r="S14125" s="499"/>
    </row>
    <row r="14126">
      <c r="B14126" s="497"/>
      <c r="H14126" s="500"/>
      <c r="O14126" s="500"/>
      <c r="Q14126" s="498" t="s">
        <v>213</v>
      </c>
      <c r="S14126" s="499"/>
    </row>
    <row r="14127">
      <c r="B14127" s="497"/>
      <c r="H14127" s="500"/>
      <c r="O14127" s="500"/>
      <c r="Q14127" s="498" t="s">
        <v>213</v>
      </c>
      <c r="S14127" s="499"/>
    </row>
    <row r="14128">
      <c r="B14128" s="497"/>
      <c r="H14128" s="500"/>
      <c r="O14128" s="500"/>
      <c r="Q14128" s="498" t="s">
        <v>213</v>
      </c>
      <c r="S14128" s="499"/>
    </row>
    <row r="14129">
      <c r="B14129" s="497"/>
      <c r="H14129" s="500"/>
      <c r="O14129" s="500"/>
      <c r="Q14129" s="498" t="s">
        <v>213</v>
      </c>
      <c r="S14129" s="499"/>
    </row>
    <row r="14130">
      <c r="B14130" s="497"/>
      <c r="H14130" s="500"/>
      <c r="O14130" s="500"/>
      <c r="Q14130" s="498" t="s">
        <v>213</v>
      </c>
      <c r="S14130" s="499"/>
    </row>
    <row r="14131">
      <c r="B14131" s="497"/>
      <c r="H14131" s="500"/>
      <c r="O14131" s="500"/>
      <c r="Q14131" s="498" t="s">
        <v>213</v>
      </c>
      <c r="S14131" s="499"/>
    </row>
    <row r="14132">
      <c r="B14132" s="497"/>
      <c r="H14132" s="500"/>
      <c r="O14132" s="500"/>
      <c r="Q14132" s="498" t="s">
        <v>213</v>
      </c>
      <c r="S14132" s="499"/>
    </row>
    <row r="14133">
      <c r="B14133" s="497"/>
      <c r="H14133" s="500"/>
      <c r="O14133" s="500"/>
      <c r="Q14133" s="498" t="s">
        <v>213</v>
      </c>
      <c r="S14133" s="499"/>
    </row>
    <row r="14134">
      <c r="B14134" s="497"/>
      <c r="H14134" s="500"/>
      <c r="O14134" s="500"/>
      <c r="Q14134" s="498" t="s">
        <v>213</v>
      </c>
      <c r="S14134" s="499"/>
    </row>
    <row r="14135">
      <c r="B14135" s="497"/>
      <c r="H14135" s="500"/>
      <c r="O14135" s="500"/>
      <c r="Q14135" s="498" t="s">
        <v>213</v>
      </c>
      <c r="S14135" s="499"/>
    </row>
    <row r="14136">
      <c r="B14136" s="497"/>
      <c r="H14136" s="500"/>
      <c r="O14136" s="500"/>
      <c r="Q14136" s="498" t="s">
        <v>213</v>
      </c>
      <c r="S14136" s="499"/>
    </row>
    <row r="14137">
      <c r="B14137" s="497"/>
      <c r="H14137" s="500"/>
      <c r="O14137" s="500"/>
      <c r="Q14137" s="498" t="s">
        <v>213</v>
      </c>
      <c r="S14137" s="499"/>
    </row>
    <row r="14138">
      <c r="B14138" s="497"/>
      <c r="H14138" s="500"/>
      <c r="O14138" s="500"/>
      <c r="Q14138" s="498" t="s">
        <v>213</v>
      </c>
      <c r="S14138" s="499"/>
    </row>
    <row r="14139">
      <c r="B14139" s="497"/>
      <c r="H14139" s="500"/>
      <c r="O14139" s="500"/>
      <c r="Q14139" s="498" t="s">
        <v>213</v>
      </c>
      <c r="S14139" s="499"/>
    </row>
    <row r="14140">
      <c r="B14140" s="497"/>
      <c r="H14140" s="500"/>
      <c r="O14140" s="500"/>
      <c r="Q14140" s="498" t="s">
        <v>213</v>
      </c>
      <c r="S14140" s="499"/>
    </row>
    <row r="14141">
      <c r="B14141" s="497"/>
      <c r="H14141" s="500"/>
      <c r="O14141" s="500"/>
      <c r="Q14141" s="498" t="s">
        <v>213</v>
      </c>
      <c r="S14141" s="499"/>
    </row>
    <row r="14142">
      <c r="B14142" s="497"/>
      <c r="H14142" s="500"/>
      <c r="O14142" s="500"/>
      <c r="Q14142" s="498" t="s">
        <v>213</v>
      </c>
      <c r="S14142" s="499"/>
    </row>
    <row r="14143">
      <c r="B14143" s="497"/>
      <c r="H14143" s="500"/>
      <c r="O14143" s="500"/>
      <c r="Q14143" s="498" t="s">
        <v>213</v>
      </c>
      <c r="S14143" s="499"/>
    </row>
    <row r="14144">
      <c r="B14144" s="497"/>
      <c r="H14144" s="500"/>
      <c r="O14144" s="500"/>
      <c r="Q14144" s="498" t="s">
        <v>213</v>
      </c>
      <c r="S14144" s="499"/>
    </row>
    <row r="14145">
      <c r="B14145" s="497"/>
      <c r="H14145" s="500"/>
      <c r="O14145" s="500"/>
      <c r="Q14145" s="498" t="s">
        <v>213</v>
      </c>
      <c r="S14145" s="499"/>
    </row>
    <row r="14146">
      <c r="B14146" s="497"/>
      <c r="H14146" s="500"/>
      <c r="O14146" s="500"/>
      <c r="Q14146" s="498" t="s">
        <v>213</v>
      </c>
      <c r="S14146" s="499"/>
    </row>
    <row r="14147">
      <c r="B14147" s="497"/>
      <c r="H14147" s="500"/>
      <c r="O14147" s="500"/>
      <c r="Q14147" s="498" t="s">
        <v>213</v>
      </c>
      <c r="S14147" s="499"/>
    </row>
    <row r="14148">
      <c r="B14148" s="497"/>
      <c r="H14148" s="500"/>
      <c r="O14148" s="500"/>
      <c r="Q14148" s="498" t="s">
        <v>213</v>
      </c>
      <c r="S14148" s="499"/>
    </row>
    <row r="14149">
      <c r="B14149" s="497"/>
      <c r="H14149" s="500"/>
      <c r="O14149" s="500"/>
      <c r="Q14149" s="498" t="s">
        <v>213</v>
      </c>
      <c r="S14149" s="499"/>
    </row>
    <row r="14150">
      <c r="B14150" s="497"/>
      <c r="H14150" s="500"/>
      <c r="O14150" s="500"/>
      <c r="Q14150" s="498" t="s">
        <v>213</v>
      </c>
      <c r="S14150" s="499"/>
    </row>
    <row r="14151">
      <c r="B14151" s="497"/>
      <c r="H14151" s="500"/>
      <c r="O14151" s="500"/>
      <c r="Q14151" s="498" t="s">
        <v>213</v>
      </c>
      <c r="S14151" s="499"/>
    </row>
    <row r="14152">
      <c r="B14152" s="497"/>
      <c r="H14152" s="500"/>
      <c r="O14152" s="500"/>
      <c r="Q14152" s="498" t="s">
        <v>213</v>
      </c>
      <c r="S14152" s="499"/>
    </row>
    <row r="14153">
      <c r="B14153" s="497"/>
      <c r="H14153" s="500"/>
      <c r="O14153" s="500"/>
      <c r="Q14153" s="498" t="s">
        <v>213</v>
      </c>
      <c r="S14153" s="499"/>
    </row>
    <row r="14154">
      <c r="B14154" s="497"/>
      <c r="H14154" s="500"/>
      <c r="O14154" s="500"/>
      <c r="Q14154" s="498" t="s">
        <v>213</v>
      </c>
      <c r="S14154" s="499"/>
    </row>
    <row r="14155">
      <c r="B14155" s="497"/>
      <c r="H14155" s="500"/>
      <c r="O14155" s="500"/>
      <c r="Q14155" s="498" t="s">
        <v>213</v>
      </c>
      <c r="S14155" s="499"/>
    </row>
    <row r="14156">
      <c r="B14156" s="497"/>
      <c r="H14156" s="500"/>
      <c r="O14156" s="500"/>
      <c r="Q14156" s="498" t="s">
        <v>213</v>
      </c>
      <c r="S14156" s="499"/>
    </row>
    <row r="14157">
      <c r="B14157" s="497"/>
      <c r="H14157" s="500"/>
      <c r="O14157" s="500"/>
      <c r="Q14157" s="498" t="s">
        <v>213</v>
      </c>
      <c r="S14157" s="499"/>
    </row>
    <row r="14158">
      <c r="B14158" s="497"/>
      <c r="H14158" s="500"/>
      <c r="O14158" s="500"/>
      <c r="Q14158" s="498" t="s">
        <v>213</v>
      </c>
      <c r="S14158" s="499"/>
    </row>
    <row r="14159">
      <c r="B14159" s="497"/>
      <c r="H14159" s="500"/>
      <c r="O14159" s="500"/>
      <c r="Q14159" s="498" t="s">
        <v>213</v>
      </c>
      <c r="S14159" s="499"/>
    </row>
    <row r="14160">
      <c r="B14160" s="497"/>
      <c r="H14160" s="500"/>
      <c r="O14160" s="500"/>
      <c r="Q14160" s="498" t="s">
        <v>213</v>
      </c>
      <c r="S14160" s="499"/>
    </row>
    <row r="14161">
      <c r="B14161" s="497"/>
      <c r="H14161" s="500"/>
      <c r="O14161" s="500"/>
      <c r="Q14161" s="498" t="s">
        <v>213</v>
      </c>
      <c r="S14161" s="499"/>
    </row>
    <row r="14162">
      <c r="B14162" s="497"/>
      <c r="H14162" s="500"/>
      <c r="O14162" s="500"/>
      <c r="Q14162" s="498" t="s">
        <v>213</v>
      </c>
      <c r="S14162" s="499"/>
    </row>
    <row r="14163">
      <c r="B14163" s="497"/>
      <c r="H14163" s="500"/>
      <c r="O14163" s="500"/>
      <c r="Q14163" s="498" t="s">
        <v>213</v>
      </c>
      <c r="S14163" s="499"/>
    </row>
    <row r="14164">
      <c r="B14164" s="497"/>
      <c r="H14164" s="500"/>
      <c r="O14164" s="500"/>
      <c r="Q14164" s="498" t="s">
        <v>213</v>
      </c>
      <c r="S14164" s="499"/>
    </row>
    <row r="14165">
      <c r="B14165" s="497"/>
      <c r="H14165" s="500"/>
      <c r="O14165" s="500"/>
      <c r="Q14165" s="498" t="s">
        <v>213</v>
      </c>
      <c r="S14165" s="499"/>
    </row>
    <row r="14166">
      <c r="B14166" s="497"/>
      <c r="H14166" s="500"/>
      <c r="O14166" s="500"/>
      <c r="Q14166" s="498" t="s">
        <v>213</v>
      </c>
      <c r="S14166" s="499"/>
    </row>
    <row r="14167">
      <c r="B14167" s="497"/>
      <c r="H14167" s="500"/>
      <c r="O14167" s="500"/>
      <c r="Q14167" s="498" t="s">
        <v>213</v>
      </c>
      <c r="S14167" s="499"/>
    </row>
    <row r="14168">
      <c r="B14168" s="497"/>
      <c r="H14168" s="500"/>
      <c r="O14168" s="500"/>
      <c r="Q14168" s="498" t="s">
        <v>213</v>
      </c>
      <c r="S14168" s="499"/>
    </row>
    <row r="14169">
      <c r="B14169" s="497"/>
      <c r="H14169" s="500"/>
      <c r="O14169" s="500"/>
      <c r="Q14169" s="498" t="s">
        <v>213</v>
      </c>
      <c r="S14169" s="499"/>
    </row>
    <row r="14170">
      <c r="B14170" s="497"/>
      <c r="H14170" s="500"/>
      <c r="O14170" s="500"/>
      <c r="Q14170" s="498" t="s">
        <v>213</v>
      </c>
      <c r="S14170" s="499"/>
    </row>
    <row r="14171">
      <c r="B14171" s="497"/>
      <c r="H14171" s="500"/>
      <c r="O14171" s="500"/>
      <c r="Q14171" s="498" t="s">
        <v>213</v>
      </c>
      <c r="S14171" s="499"/>
    </row>
    <row r="14172">
      <c r="B14172" s="497"/>
      <c r="H14172" s="500"/>
      <c r="O14172" s="500"/>
      <c r="Q14172" s="498" t="s">
        <v>213</v>
      </c>
      <c r="S14172" s="499"/>
    </row>
    <row r="14173">
      <c r="B14173" s="497"/>
      <c r="H14173" s="500"/>
      <c r="O14173" s="500"/>
      <c r="Q14173" s="498" t="s">
        <v>213</v>
      </c>
      <c r="S14173" s="499"/>
    </row>
    <row r="14174">
      <c r="B14174" s="497"/>
      <c r="H14174" s="500"/>
      <c r="O14174" s="500"/>
      <c r="Q14174" s="498" t="s">
        <v>213</v>
      </c>
      <c r="S14174" s="499"/>
    </row>
    <row r="14175">
      <c r="B14175" s="497"/>
      <c r="H14175" s="500"/>
      <c r="O14175" s="500"/>
      <c r="Q14175" s="498" t="s">
        <v>213</v>
      </c>
      <c r="S14175" s="499"/>
    </row>
    <row r="14176">
      <c r="B14176" s="497"/>
      <c r="H14176" s="500"/>
      <c r="O14176" s="500"/>
      <c r="Q14176" s="498" t="s">
        <v>213</v>
      </c>
      <c r="S14176" s="499"/>
    </row>
    <row r="14177">
      <c r="B14177" s="497"/>
      <c r="H14177" s="500"/>
      <c r="O14177" s="500"/>
      <c r="Q14177" s="498" t="s">
        <v>213</v>
      </c>
      <c r="S14177" s="499"/>
    </row>
    <row r="14178">
      <c r="B14178" s="497"/>
      <c r="H14178" s="500"/>
      <c r="O14178" s="500"/>
      <c r="Q14178" s="498" t="s">
        <v>213</v>
      </c>
      <c r="S14178" s="499"/>
    </row>
    <row r="14179">
      <c r="B14179" s="497"/>
      <c r="H14179" s="500"/>
      <c r="O14179" s="500"/>
      <c r="Q14179" s="498" t="s">
        <v>213</v>
      </c>
      <c r="S14179" s="499"/>
    </row>
    <row r="14180">
      <c r="B14180" s="497"/>
      <c r="H14180" s="500"/>
      <c r="O14180" s="500"/>
      <c r="Q14180" s="498" t="s">
        <v>213</v>
      </c>
      <c r="S14180" s="499"/>
    </row>
    <row r="14181">
      <c r="B14181" s="497"/>
      <c r="H14181" s="500"/>
      <c r="O14181" s="500"/>
      <c r="Q14181" s="498" t="s">
        <v>213</v>
      </c>
      <c r="S14181" s="499"/>
    </row>
    <row r="14182">
      <c r="B14182" s="497"/>
      <c r="H14182" s="500"/>
      <c r="O14182" s="500"/>
      <c r="Q14182" s="498" t="s">
        <v>213</v>
      </c>
      <c r="S14182" s="499"/>
    </row>
    <row r="14183">
      <c r="B14183" s="497"/>
      <c r="H14183" s="500"/>
      <c r="O14183" s="500"/>
      <c r="Q14183" s="498" t="s">
        <v>213</v>
      </c>
      <c r="S14183" s="499"/>
    </row>
    <row r="14184">
      <c r="B14184" s="497"/>
      <c r="H14184" s="500"/>
      <c r="O14184" s="500"/>
      <c r="Q14184" s="498" t="s">
        <v>213</v>
      </c>
      <c r="S14184" s="499"/>
    </row>
    <row r="14185">
      <c r="B14185" s="497"/>
      <c r="H14185" s="500"/>
      <c r="O14185" s="500"/>
      <c r="Q14185" s="498" t="s">
        <v>213</v>
      </c>
      <c r="S14185" s="499"/>
    </row>
    <row r="14186">
      <c r="B14186" s="497"/>
      <c r="H14186" s="500"/>
      <c r="O14186" s="500"/>
      <c r="Q14186" s="498" t="s">
        <v>213</v>
      </c>
      <c r="S14186" s="499"/>
    </row>
    <row r="14187">
      <c r="B14187" s="497"/>
      <c r="H14187" s="500"/>
      <c r="O14187" s="500"/>
      <c r="Q14187" s="498" t="s">
        <v>213</v>
      </c>
      <c r="S14187" s="499"/>
    </row>
    <row r="14188">
      <c r="B14188" s="497"/>
      <c r="H14188" s="500"/>
      <c r="O14188" s="500"/>
      <c r="Q14188" s="498" t="s">
        <v>213</v>
      </c>
      <c r="S14188" s="499"/>
    </row>
    <row r="14189">
      <c r="B14189" s="497"/>
      <c r="H14189" s="500"/>
      <c r="O14189" s="500"/>
      <c r="Q14189" s="498" t="s">
        <v>213</v>
      </c>
      <c r="S14189" s="499"/>
    </row>
    <row r="14190">
      <c r="B14190" s="497"/>
      <c r="H14190" s="500"/>
      <c r="O14190" s="500"/>
      <c r="Q14190" s="498" t="s">
        <v>213</v>
      </c>
      <c r="S14190" s="499"/>
    </row>
    <row r="14191">
      <c r="B14191" s="497"/>
      <c r="H14191" s="500"/>
      <c r="O14191" s="500"/>
      <c r="Q14191" s="498" t="s">
        <v>213</v>
      </c>
      <c r="S14191" s="499"/>
    </row>
    <row r="14192">
      <c r="B14192" s="497"/>
      <c r="H14192" s="500"/>
      <c r="O14192" s="500"/>
      <c r="Q14192" s="498" t="s">
        <v>213</v>
      </c>
      <c r="S14192" s="499"/>
    </row>
    <row r="14193">
      <c r="B14193" s="497"/>
      <c r="H14193" s="500"/>
      <c r="O14193" s="500"/>
      <c r="Q14193" s="498" t="s">
        <v>213</v>
      </c>
      <c r="S14193" s="499"/>
    </row>
    <row r="14194">
      <c r="B14194" s="497"/>
      <c r="H14194" s="500"/>
      <c r="O14194" s="500"/>
      <c r="Q14194" s="498" t="s">
        <v>213</v>
      </c>
      <c r="S14194" s="499"/>
    </row>
    <row r="14195">
      <c r="B14195" s="497"/>
      <c r="H14195" s="500"/>
      <c r="O14195" s="500"/>
      <c r="Q14195" s="498" t="s">
        <v>213</v>
      </c>
      <c r="S14195" s="499"/>
    </row>
    <row r="14196">
      <c r="B14196" s="497"/>
      <c r="H14196" s="500"/>
      <c r="O14196" s="500"/>
      <c r="Q14196" s="498" t="s">
        <v>213</v>
      </c>
      <c r="S14196" s="499"/>
    </row>
    <row r="14197">
      <c r="B14197" s="497"/>
      <c r="H14197" s="500"/>
      <c r="O14197" s="500"/>
      <c r="Q14197" s="498" t="s">
        <v>213</v>
      </c>
      <c r="S14197" s="499"/>
    </row>
    <row r="14198">
      <c r="B14198" s="497"/>
      <c r="H14198" s="500"/>
      <c r="O14198" s="500"/>
      <c r="Q14198" s="498" t="s">
        <v>213</v>
      </c>
      <c r="S14198" s="499"/>
    </row>
    <row r="14199">
      <c r="B14199" s="497"/>
      <c r="H14199" s="500"/>
      <c r="O14199" s="500"/>
      <c r="Q14199" s="498" t="s">
        <v>213</v>
      </c>
      <c r="S14199" s="499"/>
    </row>
    <row r="14200">
      <c r="B14200" s="497"/>
      <c r="H14200" s="500"/>
      <c r="O14200" s="500"/>
      <c r="Q14200" s="498" t="s">
        <v>213</v>
      </c>
      <c r="S14200" s="499"/>
    </row>
    <row r="14201">
      <c r="B14201" s="497"/>
      <c r="H14201" s="500"/>
      <c r="O14201" s="500"/>
      <c r="Q14201" s="498" t="s">
        <v>213</v>
      </c>
      <c r="S14201" s="499"/>
    </row>
    <row r="14202">
      <c r="B14202" s="497"/>
      <c r="H14202" s="500"/>
      <c r="O14202" s="500"/>
      <c r="Q14202" s="498" t="s">
        <v>213</v>
      </c>
      <c r="S14202" s="499"/>
    </row>
    <row r="14203">
      <c r="B14203" s="497"/>
      <c r="H14203" s="500"/>
      <c r="O14203" s="500"/>
      <c r="Q14203" s="498" t="s">
        <v>213</v>
      </c>
      <c r="S14203" s="499"/>
    </row>
    <row r="14204">
      <c r="B14204" s="497"/>
      <c r="H14204" s="500"/>
      <c r="O14204" s="500"/>
      <c r="Q14204" s="498" t="s">
        <v>213</v>
      </c>
      <c r="S14204" s="499"/>
    </row>
    <row r="14205">
      <c r="B14205" s="497"/>
      <c r="H14205" s="500"/>
      <c r="O14205" s="500"/>
      <c r="Q14205" s="498" t="s">
        <v>213</v>
      </c>
      <c r="S14205" s="499"/>
    </row>
    <row r="14206">
      <c r="B14206" s="497"/>
      <c r="H14206" s="500"/>
      <c r="O14206" s="500"/>
      <c r="Q14206" s="498" t="s">
        <v>213</v>
      </c>
      <c r="S14206" s="499"/>
    </row>
    <row r="14207">
      <c r="B14207" s="497"/>
      <c r="H14207" s="500"/>
      <c r="O14207" s="500"/>
      <c r="Q14207" s="498" t="s">
        <v>213</v>
      </c>
      <c r="S14207" s="499"/>
    </row>
    <row r="14208">
      <c r="B14208" s="497"/>
      <c r="H14208" s="500"/>
      <c r="O14208" s="500"/>
      <c r="Q14208" s="498" t="s">
        <v>213</v>
      </c>
      <c r="S14208" s="499"/>
    </row>
    <row r="14209">
      <c r="B14209" s="497"/>
      <c r="H14209" s="500"/>
      <c r="O14209" s="500"/>
      <c r="Q14209" s="498" t="s">
        <v>213</v>
      </c>
      <c r="S14209" s="499"/>
    </row>
    <row r="14210">
      <c r="B14210" s="497"/>
      <c r="H14210" s="500"/>
      <c r="O14210" s="500"/>
      <c r="Q14210" s="498" t="s">
        <v>213</v>
      </c>
      <c r="S14210" s="499"/>
    </row>
    <row r="14211">
      <c r="B14211" s="497"/>
      <c r="H14211" s="500"/>
      <c r="O14211" s="500"/>
      <c r="Q14211" s="498" t="s">
        <v>213</v>
      </c>
      <c r="S14211" s="499"/>
    </row>
    <row r="14212">
      <c r="B14212" s="497"/>
      <c r="H14212" s="500"/>
      <c r="O14212" s="500"/>
      <c r="Q14212" s="498" t="s">
        <v>213</v>
      </c>
      <c r="S14212" s="499"/>
    </row>
    <row r="14213">
      <c r="B14213" s="497"/>
      <c r="H14213" s="500"/>
      <c r="O14213" s="500"/>
      <c r="Q14213" s="498" t="s">
        <v>213</v>
      </c>
      <c r="S14213" s="499"/>
    </row>
    <row r="14214">
      <c r="B14214" s="497"/>
      <c r="H14214" s="500"/>
      <c r="O14214" s="500"/>
      <c r="Q14214" s="498" t="s">
        <v>213</v>
      </c>
      <c r="S14214" s="499"/>
    </row>
    <row r="14215">
      <c r="B14215" s="497"/>
      <c r="H14215" s="500"/>
      <c r="O14215" s="500"/>
      <c r="Q14215" s="498" t="s">
        <v>213</v>
      </c>
      <c r="S14215" s="499"/>
    </row>
    <row r="14216">
      <c r="B14216" s="497"/>
      <c r="H14216" s="500"/>
      <c r="O14216" s="500"/>
      <c r="Q14216" s="498" t="s">
        <v>213</v>
      </c>
      <c r="S14216" s="499"/>
    </row>
    <row r="14217">
      <c r="B14217" s="497"/>
      <c r="H14217" s="500"/>
      <c r="O14217" s="500"/>
      <c r="Q14217" s="498" t="s">
        <v>213</v>
      </c>
      <c r="S14217" s="499"/>
    </row>
    <row r="14218">
      <c r="B14218" s="497"/>
      <c r="H14218" s="500"/>
      <c r="O14218" s="500"/>
      <c r="Q14218" s="498" t="s">
        <v>213</v>
      </c>
      <c r="S14218" s="499"/>
    </row>
    <row r="14219">
      <c r="B14219" s="497"/>
      <c r="H14219" s="500"/>
      <c r="O14219" s="500"/>
      <c r="Q14219" s="498" t="s">
        <v>213</v>
      </c>
      <c r="S14219" s="499"/>
    </row>
    <row r="14220">
      <c r="B14220" s="497"/>
      <c r="H14220" s="500"/>
      <c r="O14220" s="500"/>
      <c r="Q14220" s="498" t="s">
        <v>213</v>
      </c>
      <c r="S14220" s="499"/>
    </row>
    <row r="14221">
      <c r="B14221" s="497"/>
      <c r="H14221" s="500"/>
      <c r="O14221" s="500"/>
      <c r="Q14221" s="498" t="s">
        <v>213</v>
      </c>
      <c r="S14221" s="499"/>
    </row>
    <row r="14222">
      <c r="B14222" s="497"/>
      <c r="H14222" s="500"/>
      <c r="O14222" s="500"/>
      <c r="Q14222" s="498" t="s">
        <v>213</v>
      </c>
      <c r="S14222" s="499"/>
    </row>
    <row r="14223">
      <c r="B14223" s="497"/>
      <c r="H14223" s="500"/>
      <c r="O14223" s="500"/>
      <c r="Q14223" s="498" t="s">
        <v>213</v>
      </c>
      <c r="S14223" s="499"/>
    </row>
    <row r="14224">
      <c r="B14224" s="497"/>
      <c r="H14224" s="500"/>
      <c r="O14224" s="500"/>
      <c r="Q14224" s="498" t="s">
        <v>213</v>
      </c>
      <c r="S14224" s="499"/>
    </row>
    <row r="14225">
      <c r="B14225" s="497"/>
      <c r="H14225" s="500"/>
      <c r="O14225" s="500"/>
      <c r="Q14225" s="498" t="s">
        <v>213</v>
      </c>
      <c r="S14225" s="499"/>
    </row>
    <row r="14226">
      <c r="B14226" s="497"/>
      <c r="H14226" s="500"/>
      <c r="O14226" s="500"/>
      <c r="Q14226" s="498" t="s">
        <v>213</v>
      </c>
      <c r="S14226" s="499"/>
    </row>
    <row r="14227">
      <c r="B14227" s="497"/>
      <c r="H14227" s="500"/>
      <c r="O14227" s="500"/>
      <c r="Q14227" s="498" t="s">
        <v>213</v>
      </c>
      <c r="S14227" s="499"/>
    </row>
    <row r="14228">
      <c r="B14228" s="497"/>
      <c r="H14228" s="500"/>
      <c r="O14228" s="500"/>
      <c r="Q14228" s="498" t="s">
        <v>213</v>
      </c>
      <c r="S14228" s="499"/>
    </row>
    <row r="14229">
      <c r="B14229" s="497"/>
      <c r="H14229" s="500"/>
      <c r="O14229" s="500"/>
      <c r="Q14229" s="498" t="s">
        <v>213</v>
      </c>
      <c r="S14229" s="499"/>
    </row>
    <row r="14230">
      <c r="B14230" s="497"/>
      <c r="H14230" s="500"/>
      <c r="O14230" s="500"/>
      <c r="Q14230" s="498" t="s">
        <v>213</v>
      </c>
      <c r="S14230" s="499"/>
    </row>
    <row r="14231">
      <c r="B14231" s="497"/>
      <c r="H14231" s="500"/>
      <c r="O14231" s="500"/>
      <c r="Q14231" s="498" t="s">
        <v>213</v>
      </c>
      <c r="S14231" s="499"/>
    </row>
    <row r="14232">
      <c r="B14232" s="497"/>
      <c r="H14232" s="500"/>
      <c r="O14232" s="500"/>
      <c r="Q14232" s="498" t="s">
        <v>213</v>
      </c>
      <c r="S14232" s="499"/>
    </row>
    <row r="14233">
      <c r="B14233" s="497"/>
      <c r="H14233" s="500"/>
      <c r="O14233" s="500"/>
      <c r="Q14233" s="498" t="s">
        <v>213</v>
      </c>
      <c r="S14233" s="499"/>
    </row>
    <row r="14234">
      <c r="B14234" s="497"/>
      <c r="H14234" s="500"/>
      <c r="O14234" s="500"/>
      <c r="Q14234" s="498" t="s">
        <v>213</v>
      </c>
      <c r="S14234" s="499"/>
    </row>
    <row r="14235">
      <c r="B14235" s="497"/>
      <c r="H14235" s="500"/>
      <c r="O14235" s="500"/>
      <c r="Q14235" s="498" t="s">
        <v>213</v>
      </c>
      <c r="S14235" s="499"/>
    </row>
    <row r="14236">
      <c r="B14236" s="497"/>
      <c r="H14236" s="500"/>
      <c r="O14236" s="500"/>
      <c r="Q14236" s="498" t="s">
        <v>213</v>
      </c>
      <c r="S14236" s="499"/>
    </row>
    <row r="14237">
      <c r="B14237" s="497"/>
      <c r="H14237" s="500"/>
      <c r="O14237" s="500"/>
      <c r="Q14237" s="498" t="s">
        <v>213</v>
      </c>
      <c r="S14237" s="499"/>
    </row>
    <row r="14238">
      <c r="B14238" s="497"/>
      <c r="H14238" s="500"/>
      <c r="O14238" s="500"/>
      <c r="Q14238" s="498" t="s">
        <v>213</v>
      </c>
      <c r="S14238" s="499"/>
    </row>
    <row r="14239">
      <c r="B14239" s="497"/>
      <c r="H14239" s="500"/>
      <c r="O14239" s="500"/>
      <c r="Q14239" s="498" t="s">
        <v>213</v>
      </c>
      <c r="S14239" s="499"/>
    </row>
    <row r="14240">
      <c r="B14240" s="497"/>
      <c r="H14240" s="500"/>
      <c r="O14240" s="500"/>
      <c r="Q14240" s="498" t="s">
        <v>213</v>
      </c>
      <c r="S14240" s="499"/>
    </row>
    <row r="14241">
      <c r="B14241" s="497"/>
      <c r="H14241" s="500"/>
      <c r="O14241" s="500"/>
      <c r="Q14241" s="498" t="s">
        <v>213</v>
      </c>
      <c r="S14241" s="499"/>
    </row>
    <row r="14242">
      <c r="B14242" s="497"/>
      <c r="H14242" s="500"/>
      <c r="O14242" s="500"/>
      <c r="Q14242" s="498" t="s">
        <v>213</v>
      </c>
      <c r="S14242" s="499"/>
    </row>
    <row r="14243">
      <c r="B14243" s="497"/>
      <c r="H14243" s="500"/>
      <c r="O14243" s="500"/>
      <c r="Q14243" s="498" t="s">
        <v>213</v>
      </c>
      <c r="S14243" s="499"/>
    </row>
    <row r="14244">
      <c r="B14244" s="497"/>
      <c r="H14244" s="500"/>
      <c r="O14244" s="500"/>
      <c r="Q14244" s="498" t="s">
        <v>213</v>
      </c>
      <c r="S14244" s="499"/>
    </row>
    <row r="14245">
      <c r="B14245" s="497"/>
      <c r="H14245" s="500"/>
      <c r="O14245" s="500"/>
      <c r="Q14245" s="498" t="s">
        <v>213</v>
      </c>
      <c r="S14245" s="499"/>
    </row>
    <row r="14246">
      <c r="B14246" s="497"/>
      <c r="H14246" s="500"/>
      <c r="O14246" s="500"/>
      <c r="Q14246" s="498" t="s">
        <v>213</v>
      </c>
      <c r="S14246" s="499"/>
    </row>
    <row r="14247">
      <c r="B14247" s="497"/>
      <c r="H14247" s="500"/>
      <c r="O14247" s="500"/>
      <c r="Q14247" s="498" t="s">
        <v>213</v>
      </c>
      <c r="S14247" s="499"/>
    </row>
    <row r="14248">
      <c r="B14248" s="497"/>
      <c r="H14248" s="500"/>
      <c r="O14248" s="500"/>
      <c r="Q14248" s="498" t="s">
        <v>213</v>
      </c>
      <c r="S14248" s="499"/>
    </row>
    <row r="14249">
      <c r="B14249" s="497"/>
      <c r="H14249" s="500"/>
      <c r="O14249" s="500"/>
      <c r="Q14249" s="498" t="s">
        <v>213</v>
      </c>
      <c r="S14249" s="499"/>
    </row>
    <row r="14250">
      <c r="B14250" s="497"/>
      <c r="H14250" s="500"/>
      <c r="O14250" s="500"/>
      <c r="Q14250" s="498" t="s">
        <v>213</v>
      </c>
      <c r="S14250" s="499"/>
    </row>
    <row r="14251">
      <c r="B14251" s="497"/>
      <c r="H14251" s="500"/>
      <c r="O14251" s="500"/>
      <c r="Q14251" s="498" t="s">
        <v>213</v>
      </c>
      <c r="S14251" s="499"/>
    </row>
    <row r="14252">
      <c r="B14252" s="497"/>
      <c r="H14252" s="500"/>
      <c r="O14252" s="500"/>
      <c r="Q14252" s="498" t="s">
        <v>213</v>
      </c>
      <c r="S14252" s="499"/>
    </row>
    <row r="14253">
      <c r="B14253" s="497"/>
      <c r="H14253" s="500"/>
      <c r="O14253" s="500"/>
      <c r="Q14253" s="498" t="s">
        <v>213</v>
      </c>
      <c r="S14253" s="499"/>
    </row>
    <row r="14254">
      <c r="B14254" s="497"/>
      <c r="H14254" s="500"/>
      <c r="O14254" s="500"/>
      <c r="Q14254" s="498" t="s">
        <v>213</v>
      </c>
      <c r="S14254" s="499"/>
    </row>
    <row r="14255">
      <c r="B14255" s="497"/>
      <c r="H14255" s="500"/>
      <c r="O14255" s="500"/>
      <c r="Q14255" s="498" t="s">
        <v>213</v>
      </c>
      <c r="S14255" s="499"/>
    </row>
    <row r="14256">
      <c r="B14256" s="497"/>
      <c r="H14256" s="500"/>
      <c r="O14256" s="500"/>
      <c r="Q14256" s="498" t="s">
        <v>213</v>
      </c>
      <c r="S14256" s="499"/>
    </row>
    <row r="14257">
      <c r="B14257" s="497"/>
      <c r="H14257" s="500"/>
      <c r="O14257" s="500"/>
      <c r="Q14257" s="498" t="s">
        <v>213</v>
      </c>
      <c r="S14257" s="499"/>
    </row>
    <row r="14258">
      <c r="B14258" s="497"/>
      <c r="H14258" s="500"/>
      <c r="O14258" s="500"/>
      <c r="Q14258" s="498" t="s">
        <v>213</v>
      </c>
      <c r="S14258" s="499"/>
    </row>
    <row r="14259">
      <c r="B14259" s="497"/>
      <c r="H14259" s="500"/>
      <c r="O14259" s="500"/>
      <c r="Q14259" s="498" t="s">
        <v>213</v>
      </c>
      <c r="S14259" s="499"/>
    </row>
    <row r="14260">
      <c r="B14260" s="497"/>
      <c r="H14260" s="500"/>
      <c r="O14260" s="500"/>
      <c r="Q14260" s="498" t="s">
        <v>213</v>
      </c>
      <c r="S14260" s="499"/>
    </row>
    <row r="14261">
      <c r="B14261" s="497"/>
      <c r="H14261" s="500"/>
      <c r="O14261" s="500"/>
      <c r="Q14261" s="498" t="s">
        <v>213</v>
      </c>
      <c r="S14261" s="499"/>
    </row>
    <row r="14262">
      <c r="B14262" s="497"/>
      <c r="H14262" s="500"/>
      <c r="O14262" s="500"/>
      <c r="Q14262" s="498" t="s">
        <v>213</v>
      </c>
      <c r="S14262" s="499"/>
    </row>
    <row r="14263">
      <c r="B14263" s="497"/>
      <c r="H14263" s="500"/>
      <c r="O14263" s="500"/>
      <c r="Q14263" s="498" t="s">
        <v>213</v>
      </c>
      <c r="S14263" s="499"/>
    </row>
    <row r="14264">
      <c r="B14264" s="497"/>
      <c r="H14264" s="500"/>
      <c r="O14264" s="500"/>
      <c r="Q14264" s="498" t="s">
        <v>213</v>
      </c>
      <c r="S14264" s="499"/>
    </row>
    <row r="14265">
      <c r="B14265" s="497"/>
      <c r="H14265" s="500"/>
      <c r="O14265" s="500"/>
      <c r="Q14265" s="498" t="s">
        <v>213</v>
      </c>
      <c r="S14265" s="499"/>
    </row>
    <row r="14266">
      <c r="B14266" s="497"/>
      <c r="H14266" s="500"/>
      <c r="O14266" s="500"/>
      <c r="Q14266" s="498" t="s">
        <v>213</v>
      </c>
      <c r="S14266" s="499"/>
    </row>
    <row r="14267">
      <c r="B14267" s="497"/>
      <c r="H14267" s="500"/>
      <c r="O14267" s="500"/>
      <c r="Q14267" s="498" t="s">
        <v>213</v>
      </c>
      <c r="S14267" s="499"/>
    </row>
    <row r="14268">
      <c r="B14268" s="497"/>
      <c r="H14268" s="500"/>
      <c r="O14268" s="500"/>
      <c r="Q14268" s="498" t="s">
        <v>213</v>
      </c>
      <c r="S14268" s="499"/>
    </row>
    <row r="14269">
      <c r="B14269" s="497"/>
      <c r="H14269" s="500"/>
      <c r="O14269" s="500"/>
      <c r="Q14269" s="498" t="s">
        <v>213</v>
      </c>
      <c r="S14269" s="499"/>
    </row>
    <row r="14270">
      <c r="B14270" s="497"/>
      <c r="H14270" s="500"/>
      <c r="O14270" s="500"/>
      <c r="Q14270" s="498" t="s">
        <v>213</v>
      </c>
      <c r="S14270" s="499"/>
    </row>
    <row r="14271">
      <c r="B14271" s="497"/>
      <c r="H14271" s="500"/>
      <c r="O14271" s="500"/>
      <c r="Q14271" s="498" t="s">
        <v>213</v>
      </c>
      <c r="S14271" s="499"/>
    </row>
    <row r="14272">
      <c r="B14272" s="497"/>
      <c r="H14272" s="500"/>
      <c r="O14272" s="500"/>
      <c r="Q14272" s="498" t="s">
        <v>213</v>
      </c>
      <c r="S14272" s="499"/>
    </row>
    <row r="14273">
      <c r="B14273" s="497"/>
      <c r="H14273" s="500"/>
      <c r="O14273" s="500"/>
      <c r="Q14273" s="498" t="s">
        <v>213</v>
      </c>
      <c r="S14273" s="499"/>
    </row>
    <row r="14274">
      <c r="B14274" s="497"/>
      <c r="H14274" s="500"/>
      <c r="O14274" s="500"/>
      <c r="Q14274" s="498" t="s">
        <v>213</v>
      </c>
      <c r="S14274" s="499"/>
    </row>
    <row r="14275">
      <c r="B14275" s="497"/>
      <c r="H14275" s="500"/>
      <c r="O14275" s="500"/>
      <c r="Q14275" s="498" t="s">
        <v>213</v>
      </c>
      <c r="S14275" s="499"/>
    </row>
    <row r="14276">
      <c r="B14276" s="497"/>
      <c r="H14276" s="500"/>
      <c r="O14276" s="500"/>
      <c r="Q14276" s="498" t="s">
        <v>213</v>
      </c>
      <c r="S14276" s="499"/>
    </row>
    <row r="14277">
      <c r="B14277" s="497"/>
      <c r="H14277" s="500"/>
      <c r="O14277" s="500"/>
      <c r="Q14277" s="498" t="s">
        <v>213</v>
      </c>
      <c r="S14277" s="499"/>
    </row>
    <row r="14278">
      <c r="B14278" s="497"/>
      <c r="H14278" s="500"/>
      <c r="O14278" s="500"/>
      <c r="Q14278" s="498" t="s">
        <v>213</v>
      </c>
      <c r="S14278" s="499"/>
    </row>
    <row r="14279">
      <c r="B14279" s="497"/>
      <c r="H14279" s="500"/>
      <c r="O14279" s="500"/>
      <c r="Q14279" s="498" t="s">
        <v>213</v>
      </c>
      <c r="S14279" s="499"/>
    </row>
    <row r="14280">
      <c r="B14280" s="497"/>
      <c r="H14280" s="500"/>
      <c r="O14280" s="500"/>
      <c r="Q14280" s="498" t="s">
        <v>213</v>
      </c>
      <c r="S14280" s="499"/>
    </row>
    <row r="14281">
      <c r="B14281" s="497"/>
      <c r="H14281" s="500"/>
      <c r="O14281" s="500"/>
      <c r="Q14281" s="498" t="s">
        <v>213</v>
      </c>
      <c r="S14281" s="499"/>
    </row>
    <row r="14282">
      <c r="B14282" s="497"/>
      <c r="H14282" s="500"/>
      <c r="O14282" s="500"/>
      <c r="Q14282" s="498" t="s">
        <v>213</v>
      </c>
      <c r="S14282" s="499"/>
    </row>
    <row r="14283">
      <c r="B14283" s="497"/>
      <c r="H14283" s="500"/>
      <c r="O14283" s="500"/>
      <c r="Q14283" s="498" t="s">
        <v>213</v>
      </c>
      <c r="S14283" s="499"/>
    </row>
    <row r="14284">
      <c r="B14284" s="497"/>
      <c r="H14284" s="500"/>
      <c r="O14284" s="500"/>
      <c r="Q14284" s="498" t="s">
        <v>213</v>
      </c>
      <c r="S14284" s="499"/>
    </row>
    <row r="14285">
      <c r="B14285" s="497"/>
      <c r="H14285" s="500"/>
      <c r="O14285" s="500"/>
      <c r="Q14285" s="498" t="s">
        <v>213</v>
      </c>
      <c r="S14285" s="499"/>
    </row>
    <row r="14286">
      <c r="B14286" s="497"/>
      <c r="H14286" s="500"/>
      <c r="O14286" s="500"/>
      <c r="Q14286" s="498" t="s">
        <v>213</v>
      </c>
      <c r="S14286" s="499"/>
    </row>
    <row r="14287">
      <c r="B14287" s="497"/>
      <c r="H14287" s="500"/>
      <c r="O14287" s="500"/>
      <c r="Q14287" s="498" t="s">
        <v>213</v>
      </c>
      <c r="S14287" s="499"/>
    </row>
    <row r="14288">
      <c r="B14288" s="497"/>
      <c r="H14288" s="500"/>
      <c r="O14288" s="500"/>
      <c r="Q14288" s="498" t="s">
        <v>213</v>
      </c>
      <c r="S14288" s="499"/>
    </row>
    <row r="14289">
      <c r="B14289" s="497"/>
      <c r="H14289" s="500"/>
      <c r="O14289" s="500"/>
      <c r="Q14289" s="498" t="s">
        <v>213</v>
      </c>
      <c r="S14289" s="499"/>
    </row>
    <row r="14290">
      <c r="B14290" s="497"/>
      <c r="H14290" s="500"/>
      <c r="O14290" s="500"/>
      <c r="Q14290" s="498" t="s">
        <v>213</v>
      </c>
      <c r="S14290" s="499"/>
    </row>
    <row r="14291">
      <c r="B14291" s="497"/>
      <c r="H14291" s="500"/>
      <c r="O14291" s="500"/>
      <c r="Q14291" s="498" t="s">
        <v>213</v>
      </c>
      <c r="S14291" s="499"/>
    </row>
    <row r="14292">
      <c r="B14292" s="497"/>
      <c r="H14292" s="500"/>
      <c r="O14292" s="500"/>
      <c r="Q14292" s="498" t="s">
        <v>213</v>
      </c>
      <c r="S14292" s="499"/>
    </row>
    <row r="14293">
      <c r="B14293" s="497"/>
      <c r="H14293" s="500"/>
      <c r="O14293" s="500"/>
      <c r="Q14293" s="498" t="s">
        <v>213</v>
      </c>
      <c r="S14293" s="499"/>
    </row>
    <row r="14294">
      <c r="B14294" s="497"/>
      <c r="H14294" s="500"/>
      <c r="O14294" s="500"/>
      <c r="Q14294" s="498" t="s">
        <v>213</v>
      </c>
      <c r="S14294" s="499"/>
    </row>
    <row r="14295">
      <c r="B14295" s="497"/>
      <c r="H14295" s="500"/>
      <c r="O14295" s="500"/>
      <c r="Q14295" s="498" t="s">
        <v>213</v>
      </c>
      <c r="S14295" s="499"/>
    </row>
    <row r="14296">
      <c r="B14296" s="497"/>
      <c r="H14296" s="500"/>
      <c r="O14296" s="500"/>
      <c r="Q14296" s="498" t="s">
        <v>213</v>
      </c>
      <c r="S14296" s="499"/>
    </row>
    <row r="14297">
      <c r="B14297" s="497"/>
      <c r="H14297" s="500"/>
      <c r="O14297" s="500"/>
      <c r="Q14297" s="498" t="s">
        <v>213</v>
      </c>
      <c r="S14297" s="499"/>
    </row>
    <row r="14298">
      <c r="B14298" s="497"/>
      <c r="H14298" s="500"/>
      <c r="O14298" s="500"/>
      <c r="Q14298" s="498" t="s">
        <v>213</v>
      </c>
      <c r="S14298" s="499"/>
    </row>
    <row r="14299">
      <c r="B14299" s="497"/>
      <c r="H14299" s="500"/>
      <c r="O14299" s="500"/>
      <c r="Q14299" s="498" t="s">
        <v>213</v>
      </c>
      <c r="S14299" s="499"/>
    </row>
    <row r="14300">
      <c r="B14300" s="497"/>
      <c r="H14300" s="500"/>
      <c r="O14300" s="500"/>
      <c r="Q14300" s="498" t="s">
        <v>213</v>
      </c>
      <c r="S14300" s="499"/>
    </row>
    <row r="14301">
      <c r="B14301" s="497"/>
      <c r="H14301" s="500"/>
      <c r="O14301" s="500"/>
      <c r="Q14301" s="498" t="s">
        <v>213</v>
      </c>
      <c r="S14301" s="499"/>
    </row>
    <row r="14302">
      <c r="B14302" s="497"/>
      <c r="H14302" s="500"/>
      <c r="O14302" s="500"/>
      <c r="Q14302" s="498" t="s">
        <v>213</v>
      </c>
      <c r="S14302" s="499"/>
    </row>
    <row r="14303">
      <c r="B14303" s="497"/>
      <c r="H14303" s="500"/>
      <c r="O14303" s="500"/>
      <c r="Q14303" s="498" t="s">
        <v>213</v>
      </c>
      <c r="S14303" s="499"/>
    </row>
    <row r="14304">
      <c r="B14304" s="497"/>
      <c r="H14304" s="500"/>
      <c r="O14304" s="500"/>
      <c r="Q14304" s="498" t="s">
        <v>213</v>
      </c>
      <c r="S14304" s="499"/>
    </row>
    <row r="14305">
      <c r="B14305" s="497"/>
      <c r="H14305" s="500"/>
      <c r="O14305" s="500"/>
      <c r="Q14305" s="498" t="s">
        <v>213</v>
      </c>
      <c r="S14305" s="499"/>
    </row>
    <row r="14306">
      <c r="B14306" s="497"/>
      <c r="H14306" s="500"/>
      <c r="O14306" s="500"/>
      <c r="Q14306" s="498" t="s">
        <v>213</v>
      </c>
      <c r="S14306" s="499"/>
    </row>
    <row r="14307">
      <c r="B14307" s="497"/>
      <c r="H14307" s="500"/>
      <c r="O14307" s="500"/>
      <c r="Q14307" s="498" t="s">
        <v>213</v>
      </c>
      <c r="S14307" s="499"/>
    </row>
    <row r="14308">
      <c r="B14308" s="497"/>
      <c r="H14308" s="500"/>
      <c r="O14308" s="500"/>
      <c r="Q14308" s="498" t="s">
        <v>213</v>
      </c>
      <c r="S14308" s="499"/>
    </row>
    <row r="14309">
      <c r="B14309" s="497"/>
      <c r="H14309" s="500"/>
      <c r="O14309" s="500"/>
      <c r="Q14309" s="498" t="s">
        <v>213</v>
      </c>
      <c r="S14309" s="499"/>
    </row>
    <row r="14310">
      <c r="B14310" s="497"/>
      <c r="H14310" s="500"/>
      <c r="O14310" s="500"/>
      <c r="Q14310" s="498" t="s">
        <v>213</v>
      </c>
      <c r="S14310" s="499"/>
    </row>
    <row r="14311">
      <c r="B14311" s="497"/>
      <c r="H14311" s="500"/>
      <c r="O14311" s="500"/>
      <c r="Q14311" s="498" t="s">
        <v>213</v>
      </c>
      <c r="S14311" s="499"/>
    </row>
    <row r="14312">
      <c r="B14312" s="497"/>
      <c r="H14312" s="500"/>
      <c r="O14312" s="500"/>
      <c r="Q14312" s="498" t="s">
        <v>213</v>
      </c>
      <c r="S14312" s="499"/>
    </row>
    <row r="14313">
      <c r="B14313" s="497"/>
      <c r="H14313" s="500"/>
      <c r="O14313" s="500"/>
      <c r="Q14313" s="498" t="s">
        <v>213</v>
      </c>
      <c r="S14313" s="499"/>
    </row>
    <row r="14314">
      <c r="B14314" s="497"/>
      <c r="H14314" s="500"/>
      <c r="O14314" s="500"/>
      <c r="Q14314" s="498" t="s">
        <v>213</v>
      </c>
      <c r="S14314" s="499"/>
    </row>
    <row r="14315">
      <c r="B14315" s="497"/>
      <c r="H14315" s="500"/>
      <c r="O14315" s="500"/>
      <c r="Q14315" s="498" t="s">
        <v>213</v>
      </c>
      <c r="S14315" s="499"/>
    </row>
    <row r="14316">
      <c r="B14316" s="497"/>
      <c r="H14316" s="500"/>
      <c r="O14316" s="500"/>
      <c r="Q14316" s="498" t="s">
        <v>213</v>
      </c>
      <c r="S14316" s="499"/>
    </row>
    <row r="14317">
      <c r="B14317" s="497"/>
      <c r="H14317" s="500"/>
      <c r="O14317" s="500"/>
      <c r="Q14317" s="498" t="s">
        <v>213</v>
      </c>
      <c r="S14317" s="499"/>
    </row>
    <row r="14318">
      <c r="B14318" s="497"/>
      <c r="H14318" s="500"/>
      <c r="O14318" s="500"/>
      <c r="Q14318" s="498" t="s">
        <v>213</v>
      </c>
      <c r="S14318" s="499"/>
    </row>
    <row r="14319">
      <c r="B14319" s="497"/>
      <c r="H14319" s="500"/>
      <c r="O14319" s="500"/>
      <c r="Q14319" s="498" t="s">
        <v>213</v>
      </c>
      <c r="S14319" s="499"/>
    </row>
    <row r="14320">
      <c r="B14320" s="497"/>
      <c r="H14320" s="500"/>
      <c r="O14320" s="500"/>
      <c r="Q14320" s="498" t="s">
        <v>213</v>
      </c>
      <c r="S14320" s="499"/>
    </row>
    <row r="14321">
      <c r="B14321" s="497"/>
      <c r="H14321" s="500"/>
      <c r="O14321" s="500"/>
      <c r="Q14321" s="498" t="s">
        <v>213</v>
      </c>
      <c r="S14321" s="499"/>
    </row>
    <row r="14322">
      <c r="B14322" s="497"/>
      <c r="H14322" s="500"/>
      <c r="O14322" s="500"/>
      <c r="Q14322" s="498" t="s">
        <v>213</v>
      </c>
      <c r="S14322" s="499"/>
    </row>
    <row r="14323">
      <c r="B14323" s="497"/>
      <c r="H14323" s="500"/>
      <c r="O14323" s="500"/>
      <c r="Q14323" s="498" t="s">
        <v>213</v>
      </c>
      <c r="S14323" s="499"/>
    </row>
    <row r="14324">
      <c r="B14324" s="497"/>
      <c r="H14324" s="500"/>
      <c r="O14324" s="500"/>
      <c r="Q14324" s="498" t="s">
        <v>213</v>
      </c>
      <c r="S14324" s="499"/>
    </row>
    <row r="14325">
      <c r="B14325" s="497"/>
      <c r="H14325" s="500"/>
      <c r="O14325" s="500"/>
      <c r="Q14325" s="498" t="s">
        <v>213</v>
      </c>
      <c r="S14325" s="499"/>
    </row>
    <row r="14326">
      <c r="B14326" s="497"/>
      <c r="H14326" s="500"/>
      <c r="O14326" s="500"/>
      <c r="Q14326" s="498" t="s">
        <v>213</v>
      </c>
      <c r="S14326" s="499"/>
    </row>
    <row r="14327">
      <c r="B14327" s="497"/>
      <c r="H14327" s="500"/>
      <c r="O14327" s="500"/>
      <c r="Q14327" s="498" t="s">
        <v>213</v>
      </c>
      <c r="S14327" s="499"/>
    </row>
    <row r="14328">
      <c r="B14328" s="497"/>
      <c r="H14328" s="500"/>
      <c r="O14328" s="500"/>
      <c r="Q14328" s="498" t="s">
        <v>213</v>
      </c>
      <c r="S14328" s="499"/>
    </row>
    <row r="14329">
      <c r="B14329" s="497"/>
      <c r="H14329" s="500"/>
      <c r="O14329" s="500"/>
      <c r="Q14329" s="498" t="s">
        <v>213</v>
      </c>
      <c r="S14329" s="499"/>
    </row>
    <row r="14330">
      <c r="B14330" s="497"/>
      <c r="H14330" s="500"/>
      <c r="O14330" s="500"/>
      <c r="Q14330" s="498" t="s">
        <v>213</v>
      </c>
      <c r="S14330" s="499"/>
    </row>
    <row r="14331">
      <c r="B14331" s="497"/>
      <c r="H14331" s="500"/>
      <c r="O14331" s="500"/>
      <c r="Q14331" s="498" t="s">
        <v>213</v>
      </c>
      <c r="S14331" s="499"/>
    </row>
    <row r="14332">
      <c r="B14332" s="497"/>
      <c r="H14332" s="500"/>
      <c r="O14332" s="500"/>
      <c r="Q14332" s="498" t="s">
        <v>213</v>
      </c>
      <c r="S14332" s="499"/>
    </row>
    <row r="14333">
      <c r="B14333" s="497"/>
      <c r="H14333" s="500"/>
      <c r="O14333" s="500"/>
      <c r="Q14333" s="498" t="s">
        <v>213</v>
      </c>
      <c r="S14333" s="499"/>
    </row>
    <row r="14334">
      <c r="B14334" s="497"/>
      <c r="H14334" s="500"/>
      <c r="O14334" s="500"/>
      <c r="Q14334" s="498" t="s">
        <v>213</v>
      </c>
      <c r="S14334" s="499"/>
    </row>
    <row r="14335">
      <c r="B14335" s="497"/>
      <c r="H14335" s="500"/>
      <c r="O14335" s="500"/>
      <c r="Q14335" s="498" t="s">
        <v>213</v>
      </c>
      <c r="S14335" s="499"/>
    </row>
    <row r="14336">
      <c r="B14336" s="497"/>
      <c r="H14336" s="500"/>
      <c r="O14336" s="500"/>
      <c r="Q14336" s="498" t="s">
        <v>213</v>
      </c>
      <c r="S14336" s="499"/>
    </row>
    <row r="14337">
      <c r="B14337" s="497"/>
      <c r="H14337" s="500"/>
      <c r="O14337" s="500"/>
      <c r="Q14337" s="498" t="s">
        <v>213</v>
      </c>
      <c r="S14337" s="499"/>
    </row>
    <row r="14338">
      <c r="B14338" s="497"/>
      <c r="H14338" s="500"/>
      <c r="O14338" s="500"/>
      <c r="Q14338" s="498" t="s">
        <v>213</v>
      </c>
      <c r="S14338" s="499"/>
    </row>
    <row r="14339">
      <c r="B14339" s="497"/>
      <c r="H14339" s="500"/>
      <c r="O14339" s="500"/>
      <c r="Q14339" s="498" t="s">
        <v>213</v>
      </c>
      <c r="S14339" s="499"/>
    </row>
    <row r="14340">
      <c r="B14340" s="497"/>
      <c r="H14340" s="500"/>
      <c r="O14340" s="500"/>
      <c r="Q14340" s="498" t="s">
        <v>213</v>
      </c>
      <c r="S14340" s="499"/>
    </row>
    <row r="14341">
      <c r="B14341" s="497"/>
      <c r="H14341" s="500"/>
      <c r="O14341" s="500"/>
      <c r="Q14341" s="498" t="s">
        <v>213</v>
      </c>
      <c r="S14341" s="499"/>
    </row>
    <row r="14342">
      <c r="B14342" s="497"/>
      <c r="H14342" s="500"/>
      <c r="O14342" s="500"/>
      <c r="Q14342" s="498" t="s">
        <v>213</v>
      </c>
      <c r="S14342" s="499"/>
    </row>
    <row r="14343">
      <c r="B14343" s="497"/>
      <c r="H14343" s="500"/>
      <c r="O14343" s="500"/>
      <c r="Q14343" s="498" t="s">
        <v>213</v>
      </c>
      <c r="S14343" s="499"/>
    </row>
    <row r="14344">
      <c r="B14344" s="497"/>
      <c r="H14344" s="500"/>
      <c r="O14344" s="500"/>
      <c r="Q14344" s="498" t="s">
        <v>213</v>
      </c>
      <c r="S14344" s="499"/>
    </row>
    <row r="14345">
      <c r="B14345" s="497"/>
      <c r="H14345" s="500"/>
      <c r="O14345" s="500"/>
      <c r="Q14345" s="498" t="s">
        <v>213</v>
      </c>
      <c r="S14345" s="499"/>
    </row>
    <row r="14346">
      <c r="B14346" s="497"/>
      <c r="H14346" s="500"/>
      <c r="O14346" s="500"/>
      <c r="Q14346" s="498" t="s">
        <v>213</v>
      </c>
      <c r="S14346" s="499"/>
    </row>
    <row r="14347">
      <c r="B14347" s="497"/>
      <c r="H14347" s="500"/>
      <c r="O14347" s="500"/>
      <c r="Q14347" s="498" t="s">
        <v>213</v>
      </c>
      <c r="S14347" s="499"/>
    </row>
    <row r="14348">
      <c r="B14348" s="497"/>
      <c r="H14348" s="500"/>
      <c r="O14348" s="500"/>
      <c r="Q14348" s="498" t="s">
        <v>213</v>
      </c>
      <c r="S14348" s="499"/>
    </row>
    <row r="14349">
      <c r="B14349" s="497"/>
      <c r="H14349" s="500"/>
      <c r="O14349" s="500"/>
      <c r="Q14349" s="498" t="s">
        <v>213</v>
      </c>
      <c r="S14349" s="499"/>
    </row>
    <row r="14350">
      <c r="B14350" s="497"/>
      <c r="H14350" s="500"/>
      <c r="O14350" s="500"/>
      <c r="Q14350" s="498" t="s">
        <v>213</v>
      </c>
      <c r="S14350" s="499"/>
    </row>
    <row r="14351">
      <c r="B14351" s="497"/>
      <c r="H14351" s="500"/>
      <c r="O14351" s="500"/>
      <c r="Q14351" s="498" t="s">
        <v>213</v>
      </c>
      <c r="S14351" s="499"/>
    </row>
    <row r="14352">
      <c r="B14352" s="497"/>
      <c r="H14352" s="500"/>
      <c r="O14352" s="500"/>
      <c r="Q14352" s="498" t="s">
        <v>213</v>
      </c>
      <c r="S14352" s="499"/>
    </row>
    <row r="14353">
      <c r="B14353" s="497"/>
      <c r="H14353" s="500"/>
      <c r="O14353" s="500"/>
      <c r="Q14353" s="498" t="s">
        <v>213</v>
      </c>
      <c r="S14353" s="499"/>
    </row>
    <row r="14354">
      <c r="B14354" s="497"/>
      <c r="H14354" s="500"/>
      <c r="O14354" s="500"/>
      <c r="Q14354" s="498" t="s">
        <v>213</v>
      </c>
      <c r="S14354" s="499"/>
    </row>
    <row r="14355">
      <c r="B14355" s="497"/>
      <c r="H14355" s="500"/>
      <c r="O14355" s="500"/>
      <c r="Q14355" s="498" t="s">
        <v>213</v>
      </c>
      <c r="S14355" s="499"/>
    </row>
    <row r="14356">
      <c r="B14356" s="497"/>
      <c r="H14356" s="500"/>
      <c r="O14356" s="500"/>
      <c r="Q14356" s="498" t="s">
        <v>213</v>
      </c>
      <c r="S14356" s="499"/>
    </row>
    <row r="14357">
      <c r="B14357" s="497"/>
      <c r="H14357" s="500"/>
      <c r="O14357" s="500"/>
      <c r="Q14357" s="498" t="s">
        <v>213</v>
      </c>
      <c r="S14357" s="499"/>
    </row>
    <row r="14358">
      <c r="B14358" s="497"/>
      <c r="H14358" s="500"/>
      <c r="O14358" s="500"/>
      <c r="Q14358" s="498" t="s">
        <v>213</v>
      </c>
      <c r="S14358" s="499"/>
    </row>
    <row r="14359">
      <c r="B14359" s="497"/>
      <c r="H14359" s="500"/>
      <c r="O14359" s="500"/>
      <c r="Q14359" s="498" t="s">
        <v>213</v>
      </c>
      <c r="S14359" s="499"/>
    </row>
    <row r="14360">
      <c r="B14360" s="497"/>
      <c r="H14360" s="500"/>
      <c r="O14360" s="500"/>
      <c r="Q14360" s="498" t="s">
        <v>213</v>
      </c>
      <c r="S14360" s="499"/>
    </row>
    <row r="14361">
      <c r="B14361" s="497"/>
      <c r="H14361" s="500"/>
      <c r="O14361" s="500"/>
      <c r="Q14361" s="498" t="s">
        <v>213</v>
      </c>
      <c r="S14361" s="499"/>
    </row>
    <row r="14362">
      <c r="B14362" s="497"/>
      <c r="H14362" s="500"/>
      <c r="O14362" s="500"/>
      <c r="Q14362" s="498" t="s">
        <v>213</v>
      </c>
      <c r="S14362" s="499"/>
    </row>
    <row r="14363">
      <c r="B14363" s="497"/>
      <c r="H14363" s="500"/>
      <c r="O14363" s="500"/>
      <c r="Q14363" s="498" t="s">
        <v>213</v>
      </c>
      <c r="S14363" s="499"/>
    </row>
    <row r="14364">
      <c r="B14364" s="497"/>
      <c r="H14364" s="500"/>
      <c r="O14364" s="500"/>
      <c r="Q14364" s="498" t="s">
        <v>213</v>
      </c>
      <c r="S14364" s="499"/>
    </row>
    <row r="14365">
      <c r="B14365" s="497"/>
      <c r="H14365" s="500"/>
      <c r="O14365" s="500"/>
      <c r="Q14365" s="498" t="s">
        <v>213</v>
      </c>
      <c r="S14365" s="499"/>
    </row>
    <row r="14366">
      <c r="B14366" s="497"/>
      <c r="H14366" s="500"/>
      <c r="O14366" s="500"/>
      <c r="Q14366" s="498" t="s">
        <v>213</v>
      </c>
      <c r="S14366" s="499"/>
    </row>
    <row r="14367">
      <c r="B14367" s="497"/>
      <c r="H14367" s="500"/>
      <c r="O14367" s="500"/>
      <c r="Q14367" s="498" t="s">
        <v>213</v>
      </c>
      <c r="S14367" s="499"/>
    </row>
    <row r="14368">
      <c r="B14368" s="497"/>
      <c r="H14368" s="500"/>
      <c r="O14368" s="500"/>
      <c r="Q14368" s="498" t="s">
        <v>213</v>
      </c>
      <c r="S14368" s="499"/>
    </row>
    <row r="14369">
      <c r="B14369" s="497"/>
      <c r="H14369" s="500"/>
      <c r="O14369" s="500"/>
      <c r="Q14369" s="498" t="s">
        <v>213</v>
      </c>
      <c r="S14369" s="499"/>
    </row>
    <row r="14370">
      <c r="B14370" s="497"/>
      <c r="H14370" s="500"/>
      <c r="O14370" s="500"/>
      <c r="Q14370" s="498" t="s">
        <v>213</v>
      </c>
      <c r="S14370" s="499"/>
    </row>
    <row r="14371">
      <c r="B14371" s="497"/>
      <c r="H14371" s="500"/>
      <c r="O14371" s="500"/>
      <c r="Q14371" s="498" t="s">
        <v>213</v>
      </c>
      <c r="S14371" s="499"/>
    </row>
    <row r="14372">
      <c r="B14372" s="497"/>
      <c r="H14372" s="500"/>
      <c r="O14372" s="500"/>
      <c r="Q14372" s="498" t="s">
        <v>213</v>
      </c>
      <c r="S14372" s="499"/>
    </row>
    <row r="14373">
      <c r="B14373" s="497"/>
      <c r="H14373" s="500"/>
      <c r="O14373" s="500"/>
      <c r="Q14373" s="498" t="s">
        <v>213</v>
      </c>
      <c r="S14373" s="499"/>
    </row>
    <row r="14374">
      <c r="B14374" s="497"/>
      <c r="H14374" s="500"/>
      <c r="O14374" s="500"/>
      <c r="Q14374" s="498" t="s">
        <v>213</v>
      </c>
      <c r="S14374" s="499"/>
    </row>
    <row r="14375">
      <c r="B14375" s="497"/>
      <c r="H14375" s="500"/>
      <c r="O14375" s="500"/>
      <c r="Q14375" s="498" t="s">
        <v>213</v>
      </c>
      <c r="S14375" s="499"/>
    </row>
    <row r="14376">
      <c r="B14376" s="497"/>
      <c r="H14376" s="500"/>
      <c r="O14376" s="500"/>
      <c r="Q14376" s="498" t="s">
        <v>213</v>
      </c>
      <c r="S14376" s="499"/>
    </row>
    <row r="14377">
      <c r="B14377" s="497"/>
      <c r="H14377" s="500"/>
      <c r="O14377" s="500"/>
      <c r="Q14377" s="498" t="s">
        <v>213</v>
      </c>
      <c r="S14377" s="499"/>
    </row>
    <row r="14378">
      <c r="B14378" s="497"/>
      <c r="H14378" s="500"/>
      <c r="O14378" s="500"/>
      <c r="Q14378" s="498" t="s">
        <v>213</v>
      </c>
      <c r="S14378" s="499"/>
    </row>
    <row r="14379">
      <c r="B14379" s="497"/>
      <c r="H14379" s="500"/>
      <c r="O14379" s="500"/>
      <c r="Q14379" s="498" t="s">
        <v>213</v>
      </c>
      <c r="S14379" s="499"/>
    </row>
    <row r="14380">
      <c r="B14380" s="497"/>
      <c r="H14380" s="500"/>
      <c r="O14380" s="500"/>
      <c r="Q14380" s="498" t="s">
        <v>213</v>
      </c>
      <c r="S14380" s="499"/>
    </row>
    <row r="14381">
      <c r="B14381" s="497"/>
      <c r="H14381" s="500"/>
      <c r="O14381" s="500"/>
      <c r="Q14381" s="498" t="s">
        <v>213</v>
      </c>
      <c r="S14381" s="499"/>
    </row>
    <row r="14382">
      <c r="B14382" s="497"/>
      <c r="H14382" s="500"/>
      <c r="O14382" s="500"/>
      <c r="Q14382" s="498" t="s">
        <v>213</v>
      </c>
      <c r="S14382" s="499"/>
    </row>
    <row r="14383">
      <c r="B14383" s="497"/>
      <c r="H14383" s="500"/>
      <c r="O14383" s="500"/>
      <c r="Q14383" s="498" t="s">
        <v>213</v>
      </c>
      <c r="S14383" s="499"/>
    </row>
    <row r="14384">
      <c r="B14384" s="497"/>
      <c r="H14384" s="500"/>
      <c r="O14384" s="500"/>
      <c r="Q14384" s="498" t="s">
        <v>213</v>
      </c>
      <c r="S14384" s="499"/>
    </row>
    <row r="14385">
      <c r="B14385" s="497"/>
      <c r="H14385" s="500"/>
      <c r="O14385" s="500"/>
      <c r="Q14385" s="498" t="s">
        <v>213</v>
      </c>
      <c r="S14385" s="499"/>
    </row>
    <row r="14386">
      <c r="B14386" s="497"/>
      <c r="H14386" s="500"/>
      <c r="O14386" s="500"/>
      <c r="Q14386" s="498" t="s">
        <v>213</v>
      </c>
      <c r="S14386" s="499"/>
    </row>
    <row r="14387">
      <c r="B14387" s="497"/>
      <c r="H14387" s="500"/>
      <c r="O14387" s="500"/>
      <c r="Q14387" s="498" t="s">
        <v>213</v>
      </c>
      <c r="S14387" s="499"/>
    </row>
    <row r="14388">
      <c r="B14388" s="497"/>
      <c r="H14388" s="500"/>
      <c r="O14388" s="500"/>
      <c r="Q14388" s="498" t="s">
        <v>213</v>
      </c>
      <c r="S14388" s="499"/>
    </row>
    <row r="14389">
      <c r="B14389" s="497"/>
      <c r="H14389" s="500"/>
      <c r="O14389" s="500"/>
      <c r="Q14389" s="498" t="s">
        <v>213</v>
      </c>
      <c r="S14389" s="499"/>
    </row>
    <row r="14390">
      <c r="B14390" s="497"/>
      <c r="H14390" s="500"/>
      <c r="O14390" s="500"/>
      <c r="Q14390" s="498" t="s">
        <v>213</v>
      </c>
      <c r="S14390" s="499"/>
    </row>
    <row r="14391">
      <c r="B14391" s="497"/>
      <c r="H14391" s="500"/>
      <c r="O14391" s="500"/>
      <c r="Q14391" s="498" t="s">
        <v>213</v>
      </c>
      <c r="S14391" s="499"/>
    </row>
    <row r="14392">
      <c r="B14392" s="497"/>
      <c r="H14392" s="500"/>
      <c r="O14392" s="500"/>
      <c r="Q14392" s="498" t="s">
        <v>213</v>
      </c>
      <c r="S14392" s="499"/>
    </row>
    <row r="14393">
      <c r="B14393" s="497"/>
      <c r="H14393" s="500"/>
      <c r="O14393" s="500"/>
      <c r="Q14393" s="498" t="s">
        <v>213</v>
      </c>
      <c r="S14393" s="499"/>
    </row>
    <row r="14394">
      <c r="B14394" s="497"/>
      <c r="H14394" s="500"/>
      <c r="O14394" s="500"/>
      <c r="Q14394" s="498" t="s">
        <v>213</v>
      </c>
      <c r="S14394" s="499"/>
    </row>
    <row r="14395">
      <c r="B14395" s="497"/>
      <c r="H14395" s="500"/>
      <c r="O14395" s="500"/>
      <c r="Q14395" s="498" t="s">
        <v>213</v>
      </c>
      <c r="S14395" s="499"/>
    </row>
    <row r="14396">
      <c r="B14396" s="497"/>
      <c r="H14396" s="500"/>
      <c r="O14396" s="500"/>
      <c r="Q14396" s="498" t="s">
        <v>213</v>
      </c>
      <c r="S14396" s="499"/>
    </row>
    <row r="14397">
      <c r="B14397" s="497"/>
      <c r="H14397" s="500"/>
      <c r="O14397" s="500"/>
      <c r="Q14397" s="498" t="s">
        <v>213</v>
      </c>
      <c r="S14397" s="499"/>
    </row>
    <row r="14398">
      <c r="B14398" s="497"/>
      <c r="H14398" s="500"/>
      <c r="O14398" s="500"/>
      <c r="Q14398" s="498" t="s">
        <v>213</v>
      </c>
      <c r="S14398" s="499"/>
    </row>
    <row r="14399">
      <c r="B14399" s="497"/>
      <c r="H14399" s="500"/>
      <c r="O14399" s="500"/>
      <c r="Q14399" s="498" t="s">
        <v>213</v>
      </c>
      <c r="S14399" s="499"/>
    </row>
    <row r="14400">
      <c r="B14400" s="497"/>
      <c r="H14400" s="500"/>
      <c r="O14400" s="500"/>
      <c r="Q14400" s="498" t="s">
        <v>213</v>
      </c>
      <c r="S14400" s="499"/>
    </row>
    <row r="14401">
      <c r="B14401" s="497"/>
      <c r="H14401" s="500"/>
      <c r="O14401" s="500"/>
      <c r="Q14401" s="498" t="s">
        <v>213</v>
      </c>
      <c r="S14401" s="499"/>
    </row>
    <row r="14402">
      <c r="B14402" s="497"/>
      <c r="H14402" s="500"/>
      <c r="O14402" s="500"/>
      <c r="Q14402" s="498" t="s">
        <v>213</v>
      </c>
      <c r="S14402" s="499"/>
    </row>
    <row r="14403">
      <c r="B14403" s="497"/>
      <c r="H14403" s="500"/>
      <c r="O14403" s="500"/>
      <c r="Q14403" s="498" t="s">
        <v>213</v>
      </c>
      <c r="S14403" s="499"/>
    </row>
    <row r="14404">
      <c r="B14404" s="497"/>
      <c r="H14404" s="500"/>
      <c r="O14404" s="500"/>
      <c r="Q14404" s="498" t="s">
        <v>213</v>
      </c>
      <c r="S14404" s="499"/>
    </row>
    <row r="14405">
      <c r="B14405" s="497"/>
      <c r="H14405" s="500"/>
      <c r="O14405" s="500"/>
      <c r="Q14405" s="498" t="s">
        <v>213</v>
      </c>
      <c r="S14405" s="499"/>
    </row>
    <row r="14406">
      <c r="B14406" s="497"/>
      <c r="H14406" s="500"/>
      <c r="O14406" s="500"/>
      <c r="Q14406" s="498" t="s">
        <v>213</v>
      </c>
      <c r="S14406" s="499"/>
    </row>
    <row r="14407">
      <c r="B14407" s="497"/>
      <c r="H14407" s="500"/>
      <c r="O14407" s="500"/>
      <c r="Q14407" s="498" t="s">
        <v>213</v>
      </c>
      <c r="S14407" s="499"/>
    </row>
    <row r="14408">
      <c r="B14408" s="497"/>
      <c r="H14408" s="500"/>
      <c r="O14408" s="500"/>
      <c r="Q14408" s="498" t="s">
        <v>213</v>
      </c>
      <c r="S14408" s="499"/>
    </row>
    <row r="14409">
      <c r="B14409" s="497"/>
      <c r="H14409" s="500"/>
      <c r="O14409" s="500"/>
      <c r="Q14409" s="498" t="s">
        <v>213</v>
      </c>
      <c r="S14409" s="499"/>
    </row>
    <row r="14410">
      <c r="B14410" s="497"/>
      <c r="H14410" s="500"/>
      <c r="O14410" s="500"/>
      <c r="Q14410" s="498" t="s">
        <v>213</v>
      </c>
      <c r="S14410" s="499"/>
    </row>
    <row r="14411">
      <c r="B14411" s="497"/>
      <c r="H14411" s="500"/>
      <c r="O14411" s="500"/>
      <c r="Q14411" s="498" t="s">
        <v>213</v>
      </c>
      <c r="S14411" s="499"/>
    </row>
    <row r="14412">
      <c r="B14412" s="497"/>
      <c r="H14412" s="500"/>
      <c r="O14412" s="500"/>
      <c r="Q14412" s="498" t="s">
        <v>213</v>
      </c>
      <c r="S14412" s="499"/>
    </row>
    <row r="14413">
      <c r="B14413" s="497"/>
      <c r="H14413" s="500"/>
      <c r="O14413" s="500"/>
      <c r="Q14413" s="498" t="s">
        <v>213</v>
      </c>
      <c r="S14413" s="499"/>
    </row>
    <row r="14414">
      <c r="B14414" s="497"/>
      <c r="H14414" s="500"/>
      <c r="O14414" s="500"/>
      <c r="Q14414" s="498" t="s">
        <v>213</v>
      </c>
      <c r="S14414" s="499"/>
    </row>
    <row r="14415">
      <c r="B14415" s="497"/>
      <c r="H14415" s="500"/>
      <c r="O14415" s="500"/>
      <c r="Q14415" s="498" t="s">
        <v>213</v>
      </c>
      <c r="S14415" s="499"/>
    </row>
    <row r="14416">
      <c r="B14416" s="497"/>
      <c r="H14416" s="500"/>
      <c r="O14416" s="500"/>
      <c r="Q14416" s="498" t="s">
        <v>213</v>
      </c>
      <c r="S14416" s="499"/>
    </row>
    <row r="14417">
      <c r="B14417" s="497"/>
      <c r="H14417" s="500"/>
      <c r="O14417" s="500"/>
      <c r="Q14417" s="498" t="s">
        <v>213</v>
      </c>
      <c r="S14417" s="499"/>
    </row>
    <row r="14418">
      <c r="B14418" s="497"/>
      <c r="H14418" s="500"/>
      <c r="O14418" s="500"/>
      <c r="Q14418" s="498" t="s">
        <v>213</v>
      </c>
      <c r="S14418" s="499"/>
    </row>
    <row r="14419">
      <c r="B14419" s="497"/>
      <c r="H14419" s="500"/>
      <c r="O14419" s="500"/>
      <c r="Q14419" s="498" t="s">
        <v>213</v>
      </c>
      <c r="S14419" s="499"/>
    </row>
    <row r="14420">
      <c r="B14420" s="497"/>
      <c r="H14420" s="500"/>
      <c r="O14420" s="500"/>
      <c r="Q14420" s="498" t="s">
        <v>213</v>
      </c>
      <c r="S14420" s="499"/>
    </row>
    <row r="14421">
      <c r="B14421" s="497"/>
      <c r="H14421" s="500"/>
      <c r="O14421" s="500"/>
      <c r="Q14421" s="498" t="s">
        <v>213</v>
      </c>
      <c r="S14421" s="499"/>
    </row>
    <row r="14422">
      <c r="B14422" s="497"/>
      <c r="H14422" s="500"/>
      <c r="O14422" s="500"/>
      <c r="Q14422" s="498" t="s">
        <v>213</v>
      </c>
      <c r="S14422" s="499"/>
    </row>
    <row r="14423">
      <c r="B14423" s="497"/>
      <c r="H14423" s="500"/>
      <c r="O14423" s="500"/>
      <c r="Q14423" s="498" t="s">
        <v>213</v>
      </c>
      <c r="S14423" s="499"/>
    </row>
    <row r="14424">
      <c r="B14424" s="497"/>
      <c r="H14424" s="500"/>
      <c r="O14424" s="500"/>
      <c r="Q14424" s="498" t="s">
        <v>213</v>
      </c>
      <c r="S14424" s="499"/>
    </row>
    <row r="14425">
      <c r="B14425" s="497"/>
      <c r="H14425" s="500"/>
      <c r="O14425" s="500"/>
      <c r="Q14425" s="498" t="s">
        <v>213</v>
      </c>
      <c r="S14425" s="499"/>
    </row>
    <row r="14426">
      <c r="B14426" s="497"/>
      <c r="H14426" s="500"/>
      <c r="O14426" s="500"/>
      <c r="Q14426" s="498" t="s">
        <v>213</v>
      </c>
      <c r="S14426" s="499"/>
    </row>
    <row r="14427">
      <c r="B14427" s="497"/>
      <c r="H14427" s="500"/>
      <c r="O14427" s="500"/>
      <c r="Q14427" s="498" t="s">
        <v>213</v>
      </c>
      <c r="S14427" s="499"/>
    </row>
    <row r="14428">
      <c r="B14428" s="497"/>
      <c r="H14428" s="500"/>
      <c r="O14428" s="500"/>
      <c r="Q14428" s="498" t="s">
        <v>213</v>
      </c>
      <c r="S14428" s="499"/>
    </row>
    <row r="14429">
      <c r="B14429" s="497"/>
      <c r="H14429" s="500"/>
      <c r="O14429" s="500"/>
      <c r="Q14429" s="498" t="s">
        <v>213</v>
      </c>
      <c r="S14429" s="499"/>
    </row>
    <row r="14430">
      <c r="B14430" s="497"/>
      <c r="H14430" s="500"/>
      <c r="O14430" s="500"/>
      <c r="Q14430" s="498" t="s">
        <v>213</v>
      </c>
      <c r="S14430" s="499"/>
    </row>
    <row r="14431">
      <c r="B14431" s="497"/>
      <c r="H14431" s="500"/>
      <c r="O14431" s="500"/>
      <c r="Q14431" s="498" t="s">
        <v>213</v>
      </c>
      <c r="S14431" s="499"/>
    </row>
    <row r="14432">
      <c r="B14432" s="497"/>
      <c r="H14432" s="500"/>
      <c r="O14432" s="500"/>
      <c r="Q14432" s="498" t="s">
        <v>213</v>
      </c>
      <c r="S14432" s="499"/>
    </row>
    <row r="14433">
      <c r="B14433" s="497"/>
      <c r="H14433" s="500"/>
      <c r="O14433" s="500"/>
      <c r="Q14433" s="498" t="s">
        <v>213</v>
      </c>
      <c r="S14433" s="499"/>
    </row>
    <row r="14434">
      <c r="B14434" s="497"/>
      <c r="H14434" s="500"/>
      <c r="O14434" s="500"/>
      <c r="Q14434" s="498" t="s">
        <v>213</v>
      </c>
      <c r="S14434" s="499"/>
    </row>
    <row r="14435">
      <c r="B14435" s="497"/>
      <c r="H14435" s="500"/>
      <c r="O14435" s="500"/>
      <c r="Q14435" s="498" t="s">
        <v>213</v>
      </c>
      <c r="S14435" s="499"/>
    </row>
    <row r="14436">
      <c r="B14436" s="497"/>
      <c r="H14436" s="500"/>
      <c r="O14436" s="500"/>
      <c r="Q14436" s="498" t="s">
        <v>213</v>
      </c>
      <c r="S14436" s="499"/>
    </row>
    <row r="14437">
      <c r="B14437" s="497"/>
      <c r="H14437" s="500"/>
      <c r="O14437" s="500"/>
      <c r="Q14437" s="498" t="s">
        <v>213</v>
      </c>
      <c r="S14437" s="499"/>
    </row>
    <row r="14438">
      <c r="B14438" s="497"/>
      <c r="H14438" s="500"/>
      <c r="O14438" s="500"/>
      <c r="Q14438" s="498" t="s">
        <v>213</v>
      </c>
      <c r="S14438" s="499"/>
    </row>
    <row r="14439">
      <c r="B14439" s="497"/>
      <c r="H14439" s="500"/>
      <c r="O14439" s="500"/>
      <c r="Q14439" s="498" t="s">
        <v>213</v>
      </c>
      <c r="S14439" s="499"/>
    </row>
    <row r="14440">
      <c r="B14440" s="497"/>
      <c r="H14440" s="500"/>
      <c r="O14440" s="500"/>
      <c r="Q14440" s="498" t="s">
        <v>213</v>
      </c>
      <c r="S14440" s="499"/>
    </row>
    <row r="14441">
      <c r="B14441" s="497"/>
      <c r="H14441" s="500"/>
      <c r="O14441" s="500"/>
      <c r="Q14441" s="498" t="s">
        <v>213</v>
      </c>
      <c r="S14441" s="499"/>
    </row>
    <row r="14442">
      <c r="B14442" s="497"/>
      <c r="H14442" s="500"/>
      <c r="O14442" s="500"/>
      <c r="Q14442" s="498" t="s">
        <v>213</v>
      </c>
      <c r="S14442" s="499"/>
    </row>
    <row r="14443">
      <c r="B14443" s="497"/>
      <c r="H14443" s="500"/>
      <c r="O14443" s="500"/>
      <c r="Q14443" s="498" t="s">
        <v>213</v>
      </c>
      <c r="S14443" s="499"/>
    </row>
    <row r="14444">
      <c r="B14444" s="497"/>
      <c r="H14444" s="500"/>
      <c r="O14444" s="500"/>
      <c r="Q14444" s="498" t="s">
        <v>213</v>
      </c>
      <c r="S14444" s="499"/>
    </row>
    <row r="14445">
      <c r="B14445" s="497"/>
      <c r="H14445" s="500"/>
      <c r="O14445" s="500"/>
      <c r="Q14445" s="498" t="s">
        <v>213</v>
      </c>
      <c r="S14445" s="499"/>
    </row>
    <row r="14446">
      <c r="B14446" s="497"/>
      <c r="H14446" s="500"/>
      <c r="O14446" s="500"/>
      <c r="Q14446" s="498" t="s">
        <v>213</v>
      </c>
      <c r="S14446" s="499"/>
    </row>
    <row r="14447">
      <c r="B14447" s="497"/>
      <c r="H14447" s="500"/>
      <c r="O14447" s="500"/>
      <c r="Q14447" s="498" t="s">
        <v>213</v>
      </c>
      <c r="S14447" s="499"/>
    </row>
    <row r="14448">
      <c r="B14448" s="497"/>
      <c r="H14448" s="500"/>
      <c r="O14448" s="500"/>
      <c r="Q14448" s="498" t="s">
        <v>213</v>
      </c>
      <c r="S14448" s="499"/>
    </row>
    <row r="14449">
      <c r="B14449" s="497"/>
      <c r="H14449" s="500"/>
      <c r="O14449" s="500"/>
      <c r="Q14449" s="498" t="s">
        <v>213</v>
      </c>
      <c r="S14449" s="499"/>
    </row>
    <row r="14450">
      <c r="B14450" s="497"/>
      <c r="H14450" s="500"/>
      <c r="O14450" s="500"/>
      <c r="Q14450" s="498" t="s">
        <v>213</v>
      </c>
      <c r="S14450" s="499"/>
    </row>
    <row r="14451">
      <c r="B14451" s="497"/>
      <c r="H14451" s="500"/>
      <c r="O14451" s="500"/>
      <c r="Q14451" s="498" t="s">
        <v>213</v>
      </c>
      <c r="S14451" s="499"/>
    </row>
    <row r="14452">
      <c r="B14452" s="497"/>
      <c r="H14452" s="500"/>
      <c r="O14452" s="500"/>
      <c r="Q14452" s="498" t="s">
        <v>213</v>
      </c>
      <c r="S14452" s="499"/>
    </row>
    <row r="14453">
      <c r="B14453" s="497"/>
      <c r="H14453" s="500"/>
      <c r="O14453" s="500"/>
      <c r="Q14453" s="498" t="s">
        <v>213</v>
      </c>
      <c r="S14453" s="499"/>
    </row>
    <row r="14454">
      <c r="B14454" s="497"/>
      <c r="H14454" s="500"/>
      <c r="O14454" s="500"/>
      <c r="Q14454" s="498" t="s">
        <v>213</v>
      </c>
      <c r="S14454" s="499"/>
    </row>
    <row r="14455">
      <c r="B14455" s="497"/>
      <c r="H14455" s="500"/>
      <c r="O14455" s="500"/>
      <c r="Q14455" s="498" t="s">
        <v>213</v>
      </c>
      <c r="S14455" s="499"/>
    </row>
    <row r="14456">
      <c r="B14456" s="497"/>
      <c r="H14456" s="500"/>
      <c r="O14456" s="500"/>
      <c r="Q14456" s="498" t="s">
        <v>213</v>
      </c>
      <c r="S14456" s="499"/>
    </row>
    <row r="14457">
      <c r="B14457" s="497"/>
      <c r="H14457" s="500"/>
      <c r="O14457" s="500"/>
      <c r="Q14457" s="498" t="s">
        <v>213</v>
      </c>
      <c r="S14457" s="499"/>
    </row>
    <row r="14458">
      <c r="B14458" s="497"/>
      <c r="H14458" s="500"/>
      <c r="O14458" s="500"/>
      <c r="Q14458" s="498" t="s">
        <v>213</v>
      </c>
      <c r="S14458" s="499"/>
    </row>
    <row r="14459">
      <c r="B14459" s="497"/>
      <c r="H14459" s="500"/>
      <c r="O14459" s="500"/>
      <c r="Q14459" s="498" t="s">
        <v>213</v>
      </c>
      <c r="S14459" s="499"/>
    </row>
    <row r="14460">
      <c r="B14460" s="497"/>
      <c r="H14460" s="500"/>
      <c r="O14460" s="500"/>
      <c r="Q14460" s="498" t="s">
        <v>213</v>
      </c>
      <c r="S14460" s="499"/>
    </row>
    <row r="14461">
      <c r="B14461" s="497"/>
      <c r="H14461" s="500"/>
      <c r="O14461" s="500"/>
      <c r="Q14461" s="498" t="s">
        <v>213</v>
      </c>
      <c r="S14461" s="499"/>
    </row>
    <row r="14462">
      <c r="B14462" s="497"/>
      <c r="H14462" s="500"/>
      <c r="O14462" s="500"/>
      <c r="Q14462" s="498" t="s">
        <v>213</v>
      </c>
      <c r="S14462" s="499"/>
    </row>
    <row r="14463">
      <c r="B14463" s="497"/>
      <c r="H14463" s="500"/>
      <c r="O14463" s="500"/>
      <c r="Q14463" s="498" t="s">
        <v>213</v>
      </c>
      <c r="S14463" s="499"/>
    </row>
    <row r="14464">
      <c r="B14464" s="497"/>
      <c r="H14464" s="500"/>
      <c r="O14464" s="500"/>
      <c r="Q14464" s="498" t="s">
        <v>213</v>
      </c>
      <c r="S14464" s="499"/>
    </row>
    <row r="14465">
      <c r="B14465" s="497"/>
      <c r="H14465" s="500"/>
      <c r="O14465" s="500"/>
      <c r="Q14465" s="498" t="s">
        <v>213</v>
      </c>
      <c r="S14465" s="499"/>
    </row>
    <row r="14466">
      <c r="B14466" s="497"/>
      <c r="H14466" s="500"/>
      <c r="O14466" s="500"/>
      <c r="Q14466" s="498" t="s">
        <v>213</v>
      </c>
      <c r="S14466" s="499"/>
    </row>
    <row r="14467">
      <c r="B14467" s="497"/>
      <c r="H14467" s="500"/>
      <c r="O14467" s="500"/>
      <c r="Q14467" s="498" t="s">
        <v>213</v>
      </c>
      <c r="S14467" s="499"/>
    </row>
    <row r="14468">
      <c r="B14468" s="497"/>
      <c r="H14468" s="500"/>
      <c r="O14468" s="500"/>
      <c r="Q14468" s="498" t="s">
        <v>213</v>
      </c>
      <c r="S14468" s="499"/>
    </row>
    <row r="14469">
      <c r="B14469" s="497"/>
      <c r="H14469" s="500"/>
      <c r="O14469" s="500"/>
      <c r="Q14469" s="498" t="s">
        <v>213</v>
      </c>
      <c r="S14469" s="499"/>
    </row>
    <row r="14470">
      <c r="B14470" s="497"/>
      <c r="H14470" s="500"/>
      <c r="O14470" s="500"/>
      <c r="Q14470" s="498" t="s">
        <v>213</v>
      </c>
      <c r="S14470" s="499"/>
    </row>
    <row r="14471">
      <c r="B14471" s="497"/>
      <c r="H14471" s="500"/>
      <c r="O14471" s="500"/>
      <c r="Q14471" s="498" t="s">
        <v>213</v>
      </c>
      <c r="S14471" s="499"/>
    </row>
    <row r="14472">
      <c r="B14472" s="497"/>
      <c r="H14472" s="500"/>
      <c r="O14472" s="500"/>
      <c r="Q14472" s="498" t="s">
        <v>213</v>
      </c>
      <c r="S14472" s="499"/>
    </row>
    <row r="14473">
      <c r="B14473" s="497"/>
      <c r="H14473" s="500"/>
      <c r="O14473" s="500"/>
      <c r="Q14473" s="498" t="s">
        <v>213</v>
      </c>
      <c r="S14473" s="499"/>
    </row>
    <row r="14474">
      <c r="B14474" s="497"/>
      <c r="H14474" s="500"/>
      <c r="O14474" s="500"/>
      <c r="Q14474" s="498" t="s">
        <v>213</v>
      </c>
      <c r="S14474" s="499"/>
    </row>
    <row r="14475">
      <c r="B14475" s="497"/>
      <c r="H14475" s="500"/>
      <c r="O14475" s="500"/>
      <c r="Q14475" s="498" t="s">
        <v>213</v>
      </c>
      <c r="S14475" s="499"/>
    </row>
    <row r="14476">
      <c r="B14476" s="497"/>
      <c r="H14476" s="500"/>
      <c r="O14476" s="500"/>
      <c r="Q14476" s="498" t="s">
        <v>213</v>
      </c>
      <c r="S14476" s="499"/>
    </row>
    <row r="14477">
      <c r="B14477" s="497"/>
      <c r="H14477" s="500"/>
      <c r="O14477" s="500"/>
      <c r="Q14477" s="498" t="s">
        <v>213</v>
      </c>
      <c r="S14477" s="499"/>
    </row>
    <row r="14478">
      <c r="B14478" s="497"/>
      <c r="H14478" s="500"/>
      <c r="O14478" s="500"/>
      <c r="Q14478" s="498" t="s">
        <v>213</v>
      </c>
      <c r="S14478" s="499"/>
    </row>
    <row r="14479">
      <c r="B14479" s="497"/>
      <c r="H14479" s="500"/>
      <c r="O14479" s="500"/>
      <c r="Q14479" s="498" t="s">
        <v>213</v>
      </c>
      <c r="S14479" s="499"/>
    </row>
    <row r="14480">
      <c r="B14480" s="497"/>
      <c r="H14480" s="500"/>
      <c r="O14480" s="500"/>
      <c r="Q14480" s="498" t="s">
        <v>213</v>
      </c>
      <c r="S14480" s="499"/>
    </row>
    <row r="14481">
      <c r="B14481" s="497"/>
      <c r="H14481" s="500"/>
      <c r="O14481" s="500"/>
      <c r="Q14481" s="498" t="s">
        <v>213</v>
      </c>
      <c r="S14481" s="499"/>
    </row>
    <row r="14482">
      <c r="B14482" s="497"/>
      <c r="H14482" s="500"/>
      <c r="O14482" s="500"/>
      <c r="Q14482" s="498" t="s">
        <v>213</v>
      </c>
      <c r="S14482" s="499"/>
    </row>
    <row r="14483">
      <c r="B14483" s="497"/>
      <c r="H14483" s="500"/>
      <c r="O14483" s="500"/>
      <c r="Q14483" s="498" t="s">
        <v>213</v>
      </c>
      <c r="S14483" s="499"/>
    </row>
    <row r="14484">
      <c r="B14484" s="497"/>
      <c r="H14484" s="500"/>
      <c r="O14484" s="500"/>
      <c r="Q14484" s="498" t="s">
        <v>213</v>
      </c>
      <c r="S14484" s="499"/>
    </row>
    <row r="14485">
      <c r="B14485" s="497"/>
      <c r="H14485" s="500"/>
      <c r="O14485" s="500"/>
      <c r="Q14485" s="498" t="s">
        <v>213</v>
      </c>
      <c r="S14485" s="499"/>
    </row>
    <row r="14486">
      <c r="B14486" s="497"/>
      <c r="H14486" s="500"/>
      <c r="O14486" s="500"/>
      <c r="Q14486" s="498" t="s">
        <v>213</v>
      </c>
      <c r="S14486" s="499"/>
    </row>
    <row r="14487">
      <c r="B14487" s="497"/>
      <c r="H14487" s="500"/>
      <c r="O14487" s="500"/>
      <c r="Q14487" s="498" t="s">
        <v>213</v>
      </c>
      <c r="S14487" s="499"/>
    </row>
    <row r="14488">
      <c r="B14488" s="497"/>
      <c r="H14488" s="500"/>
      <c r="O14488" s="500"/>
      <c r="Q14488" s="498" t="s">
        <v>213</v>
      </c>
      <c r="S14488" s="499"/>
    </row>
    <row r="14489">
      <c r="B14489" s="497"/>
      <c r="H14489" s="500"/>
      <c r="O14489" s="500"/>
      <c r="Q14489" s="498" t="s">
        <v>213</v>
      </c>
      <c r="S14489" s="499"/>
    </row>
    <row r="14490">
      <c r="B14490" s="497"/>
      <c r="H14490" s="500"/>
      <c r="O14490" s="500"/>
      <c r="Q14490" s="498" t="s">
        <v>213</v>
      </c>
      <c r="S14490" s="499"/>
    </row>
    <row r="14491">
      <c r="B14491" s="497"/>
      <c r="H14491" s="500"/>
      <c r="O14491" s="500"/>
      <c r="Q14491" s="498" t="s">
        <v>213</v>
      </c>
      <c r="S14491" s="499"/>
    </row>
    <row r="14492">
      <c r="B14492" s="497"/>
      <c r="H14492" s="500"/>
      <c r="O14492" s="500"/>
      <c r="Q14492" s="498" t="s">
        <v>213</v>
      </c>
      <c r="S14492" s="499"/>
    </row>
    <row r="14493">
      <c r="B14493" s="497"/>
      <c r="H14493" s="500"/>
      <c r="O14493" s="500"/>
      <c r="Q14493" s="498" t="s">
        <v>213</v>
      </c>
      <c r="S14493" s="499"/>
    </row>
    <row r="14494">
      <c r="B14494" s="497"/>
      <c r="H14494" s="500"/>
      <c r="O14494" s="500"/>
      <c r="Q14494" s="498" t="s">
        <v>213</v>
      </c>
      <c r="S14494" s="499"/>
    </row>
    <row r="14495">
      <c r="B14495" s="497"/>
      <c r="H14495" s="500"/>
      <c r="O14495" s="500"/>
      <c r="Q14495" s="498" t="s">
        <v>213</v>
      </c>
      <c r="S14495" s="499"/>
    </row>
    <row r="14496">
      <c r="B14496" s="497"/>
      <c r="H14496" s="500"/>
      <c r="O14496" s="500"/>
      <c r="Q14496" s="498" t="s">
        <v>213</v>
      </c>
      <c r="S14496" s="499"/>
    </row>
    <row r="14497">
      <c r="B14497" s="497"/>
      <c r="H14497" s="500"/>
      <c r="O14497" s="500"/>
      <c r="Q14497" s="498" t="s">
        <v>213</v>
      </c>
      <c r="S14497" s="499"/>
    </row>
    <row r="14498">
      <c r="B14498" s="497"/>
      <c r="H14498" s="500"/>
      <c r="O14498" s="500"/>
      <c r="Q14498" s="498" t="s">
        <v>213</v>
      </c>
      <c r="S14498" s="499"/>
    </row>
    <row r="14499">
      <c r="B14499" s="497"/>
      <c r="H14499" s="500"/>
      <c r="O14499" s="500"/>
      <c r="Q14499" s="498" t="s">
        <v>213</v>
      </c>
      <c r="S14499" s="499"/>
    </row>
    <row r="14500">
      <c r="B14500" s="497"/>
      <c r="H14500" s="500"/>
      <c r="O14500" s="500"/>
      <c r="Q14500" s="498" t="s">
        <v>213</v>
      </c>
      <c r="S14500" s="499"/>
    </row>
    <row r="14501">
      <c r="B14501" s="497"/>
      <c r="H14501" s="500"/>
      <c r="O14501" s="500"/>
      <c r="Q14501" s="498" t="s">
        <v>213</v>
      </c>
      <c r="S14501" s="499"/>
    </row>
    <row r="14502">
      <c r="B14502" s="497"/>
      <c r="H14502" s="500"/>
      <c r="O14502" s="500"/>
      <c r="Q14502" s="498" t="s">
        <v>213</v>
      </c>
      <c r="S14502" s="499"/>
    </row>
    <row r="14503">
      <c r="B14503" s="497"/>
      <c r="H14503" s="500"/>
      <c r="O14503" s="500"/>
      <c r="Q14503" s="498" t="s">
        <v>213</v>
      </c>
      <c r="S14503" s="499"/>
    </row>
    <row r="14504">
      <c r="B14504" s="497"/>
      <c r="H14504" s="500"/>
      <c r="O14504" s="500"/>
      <c r="Q14504" s="498" t="s">
        <v>213</v>
      </c>
      <c r="S14504" s="499"/>
    </row>
    <row r="14505">
      <c r="B14505" s="497"/>
      <c r="H14505" s="500"/>
      <c r="O14505" s="500"/>
      <c r="Q14505" s="498" t="s">
        <v>213</v>
      </c>
      <c r="S14505" s="499"/>
    </row>
    <row r="14506">
      <c r="B14506" s="497"/>
      <c r="H14506" s="500"/>
      <c r="O14506" s="500"/>
      <c r="Q14506" s="498" t="s">
        <v>213</v>
      </c>
      <c r="S14506" s="499"/>
    </row>
    <row r="14507">
      <c r="B14507" s="497"/>
      <c r="H14507" s="500"/>
      <c r="O14507" s="500"/>
      <c r="Q14507" s="498" t="s">
        <v>213</v>
      </c>
      <c r="S14507" s="499"/>
    </row>
    <row r="14508">
      <c r="B14508" s="497"/>
      <c r="H14508" s="500"/>
      <c r="O14508" s="500"/>
      <c r="Q14508" s="498" t="s">
        <v>213</v>
      </c>
      <c r="S14508" s="499"/>
    </row>
    <row r="14509">
      <c r="B14509" s="497"/>
      <c r="H14509" s="500"/>
      <c r="O14509" s="500"/>
      <c r="Q14509" s="498" t="s">
        <v>213</v>
      </c>
      <c r="S14509" s="499"/>
    </row>
    <row r="14510">
      <c r="B14510" s="497"/>
      <c r="H14510" s="500"/>
      <c r="O14510" s="500"/>
      <c r="Q14510" s="498" t="s">
        <v>213</v>
      </c>
      <c r="S14510" s="499"/>
    </row>
    <row r="14511">
      <c r="B14511" s="497"/>
      <c r="H14511" s="500"/>
      <c r="O14511" s="500"/>
      <c r="Q14511" s="498" t="s">
        <v>213</v>
      </c>
      <c r="S14511" s="499"/>
    </row>
    <row r="14512">
      <c r="B14512" s="497"/>
      <c r="H14512" s="500"/>
      <c r="O14512" s="500"/>
      <c r="Q14512" s="498" t="s">
        <v>213</v>
      </c>
      <c r="S14512" s="499"/>
    </row>
    <row r="14513">
      <c r="B14513" s="497"/>
      <c r="H14513" s="500"/>
      <c r="O14513" s="500"/>
      <c r="Q14513" s="498" t="s">
        <v>213</v>
      </c>
      <c r="S14513" s="499"/>
    </row>
    <row r="14514">
      <c r="B14514" s="497"/>
      <c r="H14514" s="500"/>
      <c r="O14514" s="500"/>
      <c r="Q14514" s="498" t="s">
        <v>213</v>
      </c>
      <c r="S14514" s="499"/>
    </row>
    <row r="14515">
      <c r="B14515" s="497"/>
      <c r="H14515" s="500"/>
      <c r="O14515" s="500"/>
      <c r="Q14515" s="498" t="s">
        <v>213</v>
      </c>
      <c r="S14515" s="499"/>
    </row>
    <row r="14516">
      <c r="B14516" s="497"/>
      <c r="H14516" s="500"/>
      <c r="O14516" s="500"/>
      <c r="Q14516" s="498" t="s">
        <v>213</v>
      </c>
      <c r="S14516" s="499"/>
    </row>
    <row r="14517">
      <c r="B14517" s="497"/>
      <c r="H14517" s="500"/>
      <c r="O14517" s="500"/>
      <c r="Q14517" s="498" t="s">
        <v>213</v>
      </c>
      <c r="S14517" s="499"/>
    </row>
    <row r="14518">
      <c r="B14518" s="497"/>
      <c r="H14518" s="500"/>
      <c r="O14518" s="500"/>
      <c r="Q14518" s="498" t="s">
        <v>213</v>
      </c>
      <c r="S14518" s="499"/>
    </row>
    <row r="14519">
      <c r="B14519" s="497"/>
      <c r="H14519" s="500"/>
      <c r="O14519" s="500"/>
      <c r="Q14519" s="498" t="s">
        <v>213</v>
      </c>
      <c r="S14519" s="499"/>
    </row>
    <row r="14520">
      <c r="B14520" s="497"/>
      <c r="H14520" s="500"/>
      <c r="O14520" s="500"/>
      <c r="Q14520" s="498" t="s">
        <v>213</v>
      </c>
      <c r="S14520" s="499"/>
    </row>
    <row r="14521">
      <c r="B14521" s="497"/>
      <c r="H14521" s="500"/>
      <c r="O14521" s="500"/>
      <c r="Q14521" s="498" t="s">
        <v>213</v>
      </c>
      <c r="S14521" s="499"/>
    </row>
    <row r="14522">
      <c r="B14522" s="497"/>
      <c r="H14522" s="500"/>
      <c r="O14522" s="500"/>
      <c r="Q14522" s="498" t="s">
        <v>213</v>
      </c>
      <c r="S14522" s="499"/>
    </row>
    <row r="14523">
      <c r="B14523" s="497"/>
      <c r="H14523" s="500"/>
      <c r="O14523" s="500"/>
      <c r="Q14523" s="498" t="s">
        <v>213</v>
      </c>
      <c r="S14523" s="499"/>
    </row>
    <row r="14524">
      <c r="B14524" s="497"/>
      <c r="H14524" s="500"/>
      <c r="O14524" s="500"/>
      <c r="Q14524" s="498" t="s">
        <v>213</v>
      </c>
      <c r="S14524" s="499"/>
    </row>
    <row r="14525">
      <c r="B14525" s="497"/>
      <c r="H14525" s="500"/>
      <c r="O14525" s="500"/>
      <c r="Q14525" s="498" t="s">
        <v>213</v>
      </c>
      <c r="S14525" s="499"/>
    </row>
    <row r="14526">
      <c r="B14526" s="497"/>
      <c r="H14526" s="500"/>
      <c r="O14526" s="500"/>
      <c r="Q14526" s="498" t="s">
        <v>213</v>
      </c>
      <c r="S14526" s="499"/>
    </row>
    <row r="14527">
      <c r="B14527" s="497"/>
      <c r="H14527" s="500"/>
      <c r="O14527" s="500"/>
      <c r="Q14527" s="498" t="s">
        <v>213</v>
      </c>
      <c r="S14527" s="499"/>
    </row>
    <row r="14528">
      <c r="B14528" s="497"/>
      <c r="H14528" s="500"/>
      <c r="O14528" s="500"/>
      <c r="Q14528" s="498" t="s">
        <v>213</v>
      </c>
      <c r="S14528" s="499"/>
    </row>
    <row r="14529">
      <c r="B14529" s="497"/>
      <c r="H14529" s="500"/>
      <c r="O14529" s="500"/>
      <c r="Q14529" s="498" t="s">
        <v>213</v>
      </c>
      <c r="S14529" s="499"/>
    </row>
    <row r="14530">
      <c r="B14530" s="497"/>
      <c r="H14530" s="500"/>
      <c r="O14530" s="500"/>
      <c r="Q14530" s="498" t="s">
        <v>213</v>
      </c>
      <c r="S14530" s="499"/>
    </row>
    <row r="14531">
      <c r="B14531" s="497"/>
      <c r="H14531" s="500"/>
      <c r="O14531" s="500"/>
      <c r="Q14531" s="498" t="s">
        <v>213</v>
      </c>
      <c r="S14531" s="499"/>
    </row>
    <row r="14532">
      <c r="B14532" s="497"/>
      <c r="H14532" s="500"/>
      <c r="O14532" s="500"/>
      <c r="Q14532" s="498" t="s">
        <v>213</v>
      </c>
      <c r="S14532" s="499"/>
    </row>
    <row r="14533">
      <c r="B14533" s="497"/>
      <c r="H14533" s="500"/>
      <c r="O14533" s="500"/>
      <c r="Q14533" s="498" t="s">
        <v>213</v>
      </c>
      <c r="S14533" s="499"/>
    </row>
    <row r="14534">
      <c r="B14534" s="497"/>
      <c r="H14534" s="500"/>
      <c r="O14534" s="500"/>
      <c r="Q14534" s="498" t="s">
        <v>213</v>
      </c>
      <c r="S14534" s="499"/>
    </row>
    <row r="14535">
      <c r="B14535" s="497"/>
      <c r="H14535" s="500"/>
      <c r="O14535" s="500"/>
      <c r="Q14535" s="498" t="s">
        <v>213</v>
      </c>
      <c r="S14535" s="499"/>
    </row>
    <row r="14536">
      <c r="B14536" s="497"/>
      <c r="H14536" s="500"/>
      <c r="O14536" s="500"/>
      <c r="Q14536" s="498" t="s">
        <v>213</v>
      </c>
      <c r="S14536" s="499"/>
    </row>
    <row r="14537">
      <c r="B14537" s="497"/>
      <c r="H14537" s="500"/>
      <c r="O14537" s="500"/>
      <c r="Q14537" s="498" t="s">
        <v>213</v>
      </c>
      <c r="S14537" s="499"/>
    </row>
    <row r="14538">
      <c r="B14538" s="497"/>
      <c r="H14538" s="500"/>
      <c r="O14538" s="500"/>
      <c r="Q14538" s="498" t="s">
        <v>213</v>
      </c>
      <c r="S14538" s="499"/>
    </row>
    <row r="14539">
      <c r="B14539" s="497"/>
      <c r="H14539" s="500"/>
      <c r="O14539" s="500"/>
      <c r="Q14539" s="498" t="s">
        <v>213</v>
      </c>
      <c r="S14539" s="499"/>
    </row>
    <row r="14540">
      <c r="B14540" s="497"/>
      <c r="H14540" s="500"/>
      <c r="O14540" s="500"/>
      <c r="Q14540" s="498" t="s">
        <v>213</v>
      </c>
      <c r="S14540" s="499"/>
    </row>
    <row r="14541">
      <c r="B14541" s="497"/>
      <c r="H14541" s="500"/>
      <c r="O14541" s="500"/>
      <c r="Q14541" s="498" t="s">
        <v>213</v>
      </c>
      <c r="S14541" s="499"/>
    </row>
    <row r="14542">
      <c r="B14542" s="497"/>
      <c r="H14542" s="500"/>
      <c r="O14542" s="500"/>
      <c r="Q14542" s="498" t="s">
        <v>213</v>
      </c>
      <c r="S14542" s="499"/>
    </row>
    <row r="14543">
      <c r="B14543" s="497"/>
      <c r="H14543" s="500"/>
      <c r="O14543" s="500"/>
      <c r="Q14543" s="498" t="s">
        <v>213</v>
      </c>
      <c r="S14543" s="499"/>
    </row>
    <row r="14544">
      <c r="B14544" s="497"/>
      <c r="H14544" s="500"/>
      <c r="O14544" s="500"/>
      <c r="Q14544" s="498" t="s">
        <v>213</v>
      </c>
      <c r="S14544" s="499"/>
    </row>
    <row r="14545">
      <c r="B14545" s="497"/>
      <c r="H14545" s="500"/>
      <c r="O14545" s="500"/>
      <c r="Q14545" s="498" t="s">
        <v>213</v>
      </c>
      <c r="S14545" s="499"/>
    </row>
    <row r="14546">
      <c r="B14546" s="497"/>
      <c r="H14546" s="500"/>
      <c r="O14546" s="500"/>
      <c r="Q14546" s="498" t="s">
        <v>213</v>
      </c>
      <c r="S14546" s="499"/>
    </row>
    <row r="14547">
      <c r="B14547" s="497"/>
      <c r="H14547" s="500"/>
      <c r="O14547" s="500"/>
      <c r="Q14547" s="498" t="s">
        <v>213</v>
      </c>
      <c r="S14547" s="499"/>
    </row>
    <row r="14548">
      <c r="B14548" s="497"/>
      <c r="H14548" s="500"/>
      <c r="O14548" s="500"/>
      <c r="Q14548" s="498" t="s">
        <v>213</v>
      </c>
      <c r="S14548" s="499"/>
    </row>
    <row r="14549">
      <c r="B14549" s="497"/>
      <c r="H14549" s="500"/>
      <c r="O14549" s="500"/>
      <c r="Q14549" s="498" t="s">
        <v>213</v>
      </c>
      <c r="S14549" s="499"/>
    </row>
    <row r="14550">
      <c r="B14550" s="497"/>
      <c r="H14550" s="500"/>
      <c r="O14550" s="500"/>
      <c r="Q14550" s="498" t="s">
        <v>213</v>
      </c>
      <c r="S14550" s="499"/>
    </row>
    <row r="14551">
      <c r="B14551" s="497"/>
      <c r="H14551" s="500"/>
      <c r="O14551" s="500"/>
      <c r="Q14551" s="498" t="s">
        <v>213</v>
      </c>
      <c r="S14551" s="499"/>
    </row>
    <row r="14552">
      <c r="B14552" s="497"/>
      <c r="H14552" s="500"/>
      <c r="O14552" s="500"/>
      <c r="Q14552" s="498" t="s">
        <v>213</v>
      </c>
      <c r="S14552" s="499"/>
    </row>
    <row r="14553">
      <c r="B14553" s="497"/>
      <c r="H14553" s="500"/>
      <c r="O14553" s="500"/>
      <c r="Q14553" s="498" t="s">
        <v>213</v>
      </c>
      <c r="S14553" s="499"/>
    </row>
    <row r="14554">
      <c r="B14554" s="497"/>
      <c r="H14554" s="500"/>
      <c r="O14554" s="500"/>
      <c r="Q14554" s="498" t="s">
        <v>213</v>
      </c>
      <c r="S14554" s="499"/>
    </row>
    <row r="14555">
      <c r="B14555" s="497"/>
      <c r="H14555" s="500"/>
      <c r="O14555" s="500"/>
      <c r="Q14555" s="498" t="s">
        <v>213</v>
      </c>
      <c r="S14555" s="499"/>
    </row>
    <row r="14556">
      <c r="B14556" s="497"/>
      <c r="H14556" s="500"/>
      <c r="O14556" s="500"/>
      <c r="Q14556" s="498" t="s">
        <v>213</v>
      </c>
      <c r="S14556" s="499"/>
    </row>
    <row r="14557">
      <c r="B14557" s="497"/>
      <c r="H14557" s="500"/>
      <c r="O14557" s="500"/>
      <c r="Q14557" s="498" t="s">
        <v>213</v>
      </c>
      <c r="S14557" s="499"/>
    </row>
    <row r="14558">
      <c r="B14558" s="497"/>
      <c r="H14558" s="500"/>
      <c r="O14558" s="500"/>
      <c r="Q14558" s="498" t="s">
        <v>213</v>
      </c>
      <c r="S14558" s="499"/>
    </row>
    <row r="14559">
      <c r="B14559" s="497"/>
      <c r="H14559" s="500"/>
      <c r="O14559" s="500"/>
      <c r="Q14559" s="498" t="s">
        <v>213</v>
      </c>
      <c r="S14559" s="499"/>
    </row>
    <row r="14560">
      <c r="B14560" s="497"/>
      <c r="H14560" s="500"/>
      <c r="O14560" s="500"/>
      <c r="Q14560" s="498" t="s">
        <v>213</v>
      </c>
      <c r="S14560" s="499"/>
    </row>
    <row r="14561">
      <c r="B14561" s="497"/>
      <c r="H14561" s="500"/>
      <c r="O14561" s="500"/>
      <c r="Q14561" s="498" t="s">
        <v>213</v>
      </c>
      <c r="S14561" s="499"/>
    </row>
    <row r="14562">
      <c r="B14562" s="497"/>
      <c r="H14562" s="500"/>
      <c r="O14562" s="500"/>
      <c r="Q14562" s="498" t="s">
        <v>213</v>
      </c>
      <c r="S14562" s="499"/>
    </row>
    <row r="14563">
      <c r="B14563" s="497"/>
      <c r="H14563" s="500"/>
      <c r="O14563" s="500"/>
      <c r="Q14563" s="498" t="s">
        <v>213</v>
      </c>
      <c r="S14563" s="499"/>
    </row>
    <row r="14564">
      <c r="B14564" s="497"/>
      <c r="H14564" s="500"/>
      <c r="O14564" s="500"/>
      <c r="Q14564" s="498" t="s">
        <v>213</v>
      </c>
      <c r="S14564" s="499"/>
    </row>
    <row r="14565">
      <c r="B14565" s="497"/>
      <c r="H14565" s="500"/>
      <c r="O14565" s="500"/>
      <c r="Q14565" s="498" t="s">
        <v>213</v>
      </c>
      <c r="S14565" s="499"/>
    </row>
    <row r="14566">
      <c r="B14566" s="497"/>
      <c r="H14566" s="500"/>
      <c r="O14566" s="500"/>
      <c r="Q14566" s="498" t="s">
        <v>213</v>
      </c>
      <c r="S14566" s="499"/>
    </row>
    <row r="14567">
      <c r="B14567" s="497"/>
      <c r="H14567" s="500"/>
      <c r="O14567" s="500"/>
      <c r="Q14567" s="498" t="s">
        <v>213</v>
      </c>
      <c r="S14567" s="499"/>
    </row>
    <row r="14568">
      <c r="B14568" s="497"/>
      <c r="H14568" s="500"/>
      <c r="O14568" s="500"/>
      <c r="Q14568" s="498" t="s">
        <v>213</v>
      </c>
      <c r="S14568" s="499"/>
    </row>
    <row r="14569">
      <c r="B14569" s="497"/>
      <c r="H14569" s="500"/>
      <c r="O14569" s="500"/>
      <c r="Q14569" s="498" t="s">
        <v>213</v>
      </c>
      <c r="S14569" s="499"/>
    </row>
    <row r="14570">
      <c r="B14570" s="497"/>
      <c r="H14570" s="500"/>
      <c r="O14570" s="500"/>
      <c r="Q14570" s="498" t="s">
        <v>213</v>
      </c>
      <c r="S14570" s="499"/>
    </row>
    <row r="14571">
      <c r="B14571" s="497"/>
      <c r="H14571" s="500"/>
      <c r="O14571" s="500"/>
      <c r="Q14571" s="498" t="s">
        <v>213</v>
      </c>
      <c r="S14571" s="499"/>
    </row>
    <row r="14572">
      <c r="B14572" s="497"/>
      <c r="H14572" s="500"/>
      <c r="O14572" s="500"/>
      <c r="Q14572" s="498" t="s">
        <v>213</v>
      </c>
      <c r="S14572" s="499"/>
    </row>
    <row r="14573">
      <c r="B14573" s="497"/>
      <c r="H14573" s="500"/>
      <c r="O14573" s="500"/>
      <c r="Q14573" s="498" t="s">
        <v>213</v>
      </c>
      <c r="S14573" s="499"/>
    </row>
    <row r="14574">
      <c r="B14574" s="497"/>
      <c r="H14574" s="500"/>
      <c r="O14574" s="500"/>
      <c r="Q14574" s="498" t="s">
        <v>213</v>
      </c>
      <c r="S14574" s="499"/>
    </row>
    <row r="14575">
      <c r="B14575" s="497"/>
      <c r="H14575" s="500"/>
      <c r="O14575" s="500"/>
      <c r="Q14575" s="498" t="s">
        <v>213</v>
      </c>
      <c r="S14575" s="499"/>
    </row>
    <row r="14576">
      <c r="B14576" s="497"/>
      <c r="H14576" s="500"/>
      <c r="O14576" s="500"/>
      <c r="Q14576" s="498" t="s">
        <v>213</v>
      </c>
      <c r="S14576" s="499"/>
    </row>
    <row r="14577">
      <c r="B14577" s="497"/>
      <c r="H14577" s="500"/>
      <c r="O14577" s="500"/>
      <c r="Q14577" s="498" t="s">
        <v>213</v>
      </c>
      <c r="S14577" s="499"/>
    </row>
    <row r="14578">
      <c r="B14578" s="497"/>
      <c r="H14578" s="500"/>
      <c r="O14578" s="500"/>
      <c r="Q14578" s="498" t="s">
        <v>213</v>
      </c>
      <c r="S14578" s="499"/>
    </row>
    <row r="14579">
      <c r="B14579" s="497"/>
      <c r="H14579" s="500"/>
      <c r="O14579" s="500"/>
      <c r="Q14579" s="498" t="s">
        <v>213</v>
      </c>
      <c r="S14579" s="499"/>
    </row>
    <row r="14580">
      <c r="B14580" s="497"/>
      <c r="H14580" s="500"/>
      <c r="O14580" s="500"/>
      <c r="Q14580" s="498" t="s">
        <v>213</v>
      </c>
      <c r="S14580" s="499"/>
    </row>
    <row r="14581">
      <c r="B14581" s="497"/>
      <c r="H14581" s="500"/>
      <c r="O14581" s="500"/>
      <c r="Q14581" s="498" t="s">
        <v>213</v>
      </c>
      <c r="S14581" s="499"/>
    </row>
    <row r="14582">
      <c r="B14582" s="497"/>
      <c r="H14582" s="500"/>
      <c r="O14582" s="500"/>
      <c r="Q14582" s="498" t="s">
        <v>213</v>
      </c>
      <c r="S14582" s="499"/>
    </row>
    <row r="14583">
      <c r="B14583" s="497"/>
      <c r="H14583" s="500"/>
      <c r="O14583" s="500"/>
      <c r="Q14583" s="498" t="s">
        <v>213</v>
      </c>
      <c r="S14583" s="499"/>
    </row>
    <row r="14584">
      <c r="B14584" s="497"/>
      <c r="H14584" s="500"/>
      <c r="O14584" s="500"/>
      <c r="Q14584" s="498" t="s">
        <v>213</v>
      </c>
      <c r="S14584" s="499"/>
    </row>
    <row r="14585">
      <c r="B14585" s="497"/>
      <c r="H14585" s="500"/>
      <c r="O14585" s="500"/>
      <c r="Q14585" s="498" t="s">
        <v>213</v>
      </c>
      <c r="S14585" s="499"/>
    </row>
    <row r="14586">
      <c r="B14586" s="497"/>
      <c r="H14586" s="500"/>
      <c r="O14586" s="500"/>
      <c r="Q14586" s="498" t="s">
        <v>213</v>
      </c>
      <c r="S14586" s="499"/>
    </row>
    <row r="14587">
      <c r="B14587" s="497"/>
      <c r="H14587" s="500"/>
      <c r="O14587" s="500"/>
      <c r="Q14587" s="498" t="s">
        <v>213</v>
      </c>
      <c r="S14587" s="499"/>
    </row>
    <row r="14588">
      <c r="B14588" s="497"/>
      <c r="H14588" s="500"/>
      <c r="O14588" s="500"/>
      <c r="Q14588" s="498" t="s">
        <v>213</v>
      </c>
      <c r="S14588" s="499"/>
    </row>
    <row r="14589">
      <c r="B14589" s="497"/>
      <c r="H14589" s="500"/>
      <c r="O14589" s="500"/>
      <c r="Q14589" s="498" t="s">
        <v>213</v>
      </c>
      <c r="S14589" s="499"/>
    </row>
    <row r="14590">
      <c r="B14590" s="497"/>
      <c r="H14590" s="500"/>
      <c r="O14590" s="500"/>
      <c r="Q14590" s="498" t="s">
        <v>213</v>
      </c>
      <c r="S14590" s="499"/>
    </row>
    <row r="14591">
      <c r="B14591" s="497"/>
      <c r="H14591" s="500"/>
      <c r="O14591" s="500"/>
      <c r="Q14591" s="498" t="s">
        <v>213</v>
      </c>
      <c r="S14591" s="499"/>
    </row>
    <row r="14592">
      <c r="B14592" s="497"/>
      <c r="H14592" s="500"/>
      <c r="O14592" s="500"/>
      <c r="Q14592" s="498" t="s">
        <v>213</v>
      </c>
      <c r="S14592" s="499"/>
    </row>
    <row r="14593">
      <c r="B14593" s="497"/>
      <c r="H14593" s="500"/>
      <c r="O14593" s="500"/>
      <c r="Q14593" s="498" t="s">
        <v>213</v>
      </c>
      <c r="S14593" s="499"/>
    </row>
    <row r="14594">
      <c r="B14594" s="497"/>
      <c r="H14594" s="500"/>
      <c r="O14594" s="500"/>
      <c r="Q14594" s="498" t="s">
        <v>213</v>
      </c>
      <c r="S14594" s="499"/>
    </row>
    <row r="14595">
      <c r="B14595" s="497"/>
      <c r="H14595" s="500"/>
      <c r="O14595" s="500"/>
      <c r="Q14595" s="498" t="s">
        <v>213</v>
      </c>
      <c r="S14595" s="499"/>
    </row>
    <row r="14596">
      <c r="B14596" s="497"/>
      <c r="H14596" s="500"/>
      <c r="O14596" s="500"/>
      <c r="Q14596" s="498" t="s">
        <v>213</v>
      </c>
      <c r="S14596" s="499"/>
    </row>
    <row r="14597">
      <c r="B14597" s="497"/>
      <c r="H14597" s="500"/>
      <c r="O14597" s="500"/>
      <c r="Q14597" s="498" t="s">
        <v>213</v>
      </c>
      <c r="S14597" s="499"/>
    </row>
    <row r="14598">
      <c r="B14598" s="497"/>
      <c r="H14598" s="500"/>
      <c r="O14598" s="500"/>
      <c r="Q14598" s="498" t="s">
        <v>213</v>
      </c>
      <c r="S14598" s="499"/>
    </row>
    <row r="14599">
      <c r="B14599" s="497"/>
      <c r="H14599" s="500"/>
      <c r="O14599" s="500"/>
      <c r="Q14599" s="498" t="s">
        <v>213</v>
      </c>
      <c r="S14599" s="499"/>
    </row>
    <row r="14600">
      <c r="B14600" s="497"/>
      <c r="H14600" s="500"/>
      <c r="O14600" s="500"/>
      <c r="Q14600" s="498" t="s">
        <v>213</v>
      </c>
      <c r="S14600" s="499"/>
    </row>
    <row r="14601">
      <c r="B14601" s="497"/>
      <c r="H14601" s="500"/>
      <c r="O14601" s="500"/>
      <c r="Q14601" s="498" t="s">
        <v>213</v>
      </c>
      <c r="S14601" s="499"/>
    </row>
    <row r="14602">
      <c r="B14602" s="497"/>
      <c r="H14602" s="500"/>
      <c r="O14602" s="500"/>
      <c r="Q14602" s="498" t="s">
        <v>213</v>
      </c>
      <c r="S14602" s="499"/>
    </row>
    <row r="14603">
      <c r="B14603" s="497"/>
      <c r="H14603" s="500"/>
      <c r="O14603" s="500"/>
      <c r="Q14603" s="498" t="s">
        <v>213</v>
      </c>
      <c r="S14603" s="499"/>
    </row>
    <row r="14604">
      <c r="B14604" s="497"/>
      <c r="H14604" s="500"/>
      <c r="O14604" s="500"/>
      <c r="Q14604" s="498" t="s">
        <v>213</v>
      </c>
      <c r="S14604" s="499"/>
    </row>
    <row r="14605">
      <c r="B14605" s="497"/>
      <c r="H14605" s="500"/>
      <c r="O14605" s="500"/>
      <c r="Q14605" s="498" t="s">
        <v>213</v>
      </c>
      <c r="S14605" s="499"/>
    </row>
    <row r="14606">
      <c r="B14606" s="497"/>
      <c r="H14606" s="500"/>
      <c r="O14606" s="500"/>
      <c r="Q14606" s="498" t="s">
        <v>213</v>
      </c>
      <c r="S14606" s="499"/>
    </row>
    <row r="14607">
      <c r="B14607" s="497"/>
      <c r="H14607" s="500"/>
      <c r="O14607" s="500"/>
      <c r="Q14607" s="498" t="s">
        <v>213</v>
      </c>
      <c r="S14607" s="499"/>
    </row>
    <row r="14608">
      <c r="B14608" s="497"/>
      <c r="H14608" s="500"/>
      <c r="O14608" s="500"/>
      <c r="Q14608" s="498" t="s">
        <v>213</v>
      </c>
      <c r="S14608" s="499"/>
    </row>
    <row r="14609">
      <c r="B14609" s="497"/>
      <c r="H14609" s="500"/>
      <c r="O14609" s="500"/>
      <c r="Q14609" s="498" t="s">
        <v>213</v>
      </c>
      <c r="S14609" s="499"/>
    </row>
    <row r="14610">
      <c r="B14610" s="497"/>
      <c r="H14610" s="500"/>
      <c r="O14610" s="500"/>
      <c r="Q14610" s="498" t="s">
        <v>213</v>
      </c>
      <c r="S14610" s="499"/>
    </row>
    <row r="14611">
      <c r="B14611" s="497"/>
      <c r="H14611" s="500"/>
      <c r="O14611" s="500"/>
      <c r="Q14611" s="498" t="s">
        <v>213</v>
      </c>
      <c r="S14611" s="499"/>
    </row>
    <row r="14612">
      <c r="B14612" s="497"/>
      <c r="H14612" s="500"/>
      <c r="O14612" s="500"/>
      <c r="Q14612" s="498" t="s">
        <v>213</v>
      </c>
      <c r="S14612" s="499"/>
    </row>
    <row r="14613">
      <c r="B14613" s="497"/>
      <c r="H14613" s="500"/>
      <c r="O14613" s="500"/>
      <c r="Q14613" s="498" t="s">
        <v>213</v>
      </c>
      <c r="S14613" s="499"/>
    </row>
    <row r="14614">
      <c r="B14614" s="497"/>
      <c r="H14614" s="500"/>
      <c r="O14614" s="500"/>
      <c r="Q14614" s="498" t="s">
        <v>213</v>
      </c>
      <c r="S14614" s="499"/>
    </row>
    <row r="14615">
      <c r="B14615" s="497"/>
      <c r="H14615" s="500"/>
      <c r="O14615" s="500"/>
      <c r="Q14615" s="498" t="s">
        <v>213</v>
      </c>
      <c r="S14615" s="499"/>
    </row>
    <row r="14616">
      <c r="B14616" s="497"/>
      <c r="H14616" s="500"/>
      <c r="O14616" s="500"/>
      <c r="Q14616" s="498" t="s">
        <v>213</v>
      </c>
      <c r="S14616" s="499"/>
    </row>
    <row r="14617">
      <c r="B14617" s="497"/>
      <c r="H14617" s="500"/>
      <c r="O14617" s="500"/>
      <c r="Q14617" s="498" t="s">
        <v>213</v>
      </c>
      <c r="S14617" s="499"/>
    </row>
    <row r="14618">
      <c r="B14618" s="497"/>
      <c r="H14618" s="500"/>
      <c r="O14618" s="500"/>
      <c r="Q14618" s="498" t="s">
        <v>213</v>
      </c>
      <c r="S14618" s="499"/>
    </row>
    <row r="14619">
      <c r="B14619" s="497"/>
      <c r="H14619" s="500"/>
      <c r="O14619" s="500"/>
      <c r="Q14619" s="498" t="s">
        <v>213</v>
      </c>
      <c r="S14619" s="499"/>
    </row>
    <row r="14620">
      <c r="B14620" s="497"/>
      <c r="H14620" s="500"/>
      <c r="O14620" s="500"/>
      <c r="Q14620" s="498" t="s">
        <v>213</v>
      </c>
      <c r="S14620" s="499"/>
    </row>
    <row r="14621">
      <c r="B14621" s="497"/>
      <c r="H14621" s="500"/>
      <c r="O14621" s="500"/>
      <c r="Q14621" s="498" t="s">
        <v>213</v>
      </c>
      <c r="S14621" s="499"/>
    </row>
    <row r="14622">
      <c r="B14622" s="497"/>
      <c r="H14622" s="500"/>
      <c r="O14622" s="500"/>
      <c r="Q14622" s="498" t="s">
        <v>213</v>
      </c>
      <c r="S14622" s="499"/>
    </row>
    <row r="14623">
      <c r="B14623" s="497"/>
      <c r="H14623" s="500"/>
      <c r="O14623" s="500"/>
      <c r="Q14623" s="498" t="s">
        <v>213</v>
      </c>
      <c r="S14623" s="499"/>
    </row>
    <row r="14624">
      <c r="B14624" s="497"/>
      <c r="H14624" s="500"/>
      <c r="O14624" s="500"/>
      <c r="Q14624" s="498" t="s">
        <v>213</v>
      </c>
      <c r="S14624" s="499"/>
    </row>
    <row r="14625">
      <c r="B14625" s="497"/>
      <c r="H14625" s="500"/>
      <c r="O14625" s="500"/>
      <c r="Q14625" s="498" t="s">
        <v>213</v>
      </c>
      <c r="S14625" s="499"/>
    </row>
    <row r="14626">
      <c r="B14626" s="497"/>
      <c r="H14626" s="500"/>
      <c r="O14626" s="500"/>
      <c r="Q14626" s="498" t="s">
        <v>213</v>
      </c>
      <c r="S14626" s="499"/>
    </row>
    <row r="14627">
      <c r="B14627" s="497"/>
      <c r="H14627" s="500"/>
      <c r="O14627" s="500"/>
      <c r="Q14627" s="498" t="s">
        <v>213</v>
      </c>
      <c r="S14627" s="499"/>
    </row>
    <row r="14628">
      <c r="B14628" s="497"/>
      <c r="H14628" s="500"/>
      <c r="O14628" s="500"/>
      <c r="Q14628" s="498" t="s">
        <v>213</v>
      </c>
      <c r="S14628" s="499"/>
    </row>
    <row r="14629">
      <c r="B14629" s="497"/>
      <c r="H14629" s="500"/>
      <c r="O14629" s="500"/>
      <c r="Q14629" s="498" t="s">
        <v>213</v>
      </c>
      <c r="S14629" s="499"/>
    </row>
    <row r="14630">
      <c r="B14630" s="497"/>
      <c r="H14630" s="500"/>
      <c r="O14630" s="500"/>
      <c r="Q14630" s="498" t="s">
        <v>213</v>
      </c>
      <c r="S14630" s="499"/>
    </row>
    <row r="14631">
      <c r="B14631" s="497"/>
      <c r="H14631" s="500"/>
      <c r="O14631" s="500"/>
      <c r="Q14631" s="498" t="s">
        <v>213</v>
      </c>
      <c r="S14631" s="499"/>
    </row>
    <row r="14632">
      <c r="B14632" s="497"/>
      <c r="H14632" s="500"/>
      <c r="O14632" s="500"/>
      <c r="Q14632" s="498" t="s">
        <v>213</v>
      </c>
      <c r="S14632" s="499"/>
    </row>
    <row r="14633">
      <c r="B14633" s="497"/>
      <c r="H14633" s="500"/>
      <c r="O14633" s="500"/>
      <c r="Q14633" s="498" t="s">
        <v>213</v>
      </c>
      <c r="S14633" s="499"/>
    </row>
    <row r="14634">
      <c r="B14634" s="497"/>
      <c r="H14634" s="500"/>
      <c r="O14634" s="500"/>
      <c r="Q14634" s="498" t="s">
        <v>213</v>
      </c>
      <c r="S14634" s="499"/>
    </row>
    <row r="14635">
      <c r="B14635" s="497"/>
      <c r="H14635" s="500"/>
      <c r="O14635" s="500"/>
      <c r="Q14635" s="498" t="s">
        <v>213</v>
      </c>
      <c r="S14635" s="499"/>
    </row>
    <row r="14636">
      <c r="B14636" s="497"/>
      <c r="H14636" s="500"/>
      <c r="O14636" s="500"/>
      <c r="Q14636" s="498" t="s">
        <v>213</v>
      </c>
      <c r="S14636" s="499"/>
    </row>
    <row r="14637">
      <c r="B14637" s="497"/>
      <c r="H14637" s="500"/>
      <c r="O14637" s="500"/>
      <c r="Q14637" s="498" t="s">
        <v>213</v>
      </c>
      <c r="S14637" s="499"/>
    </row>
    <row r="14638">
      <c r="B14638" s="497"/>
      <c r="H14638" s="500"/>
      <c r="O14638" s="500"/>
      <c r="Q14638" s="498" t="s">
        <v>213</v>
      </c>
      <c r="S14638" s="499"/>
    </row>
    <row r="14639">
      <c r="B14639" s="497"/>
      <c r="H14639" s="500"/>
      <c r="O14639" s="500"/>
      <c r="Q14639" s="498" t="s">
        <v>213</v>
      </c>
      <c r="S14639" s="499"/>
    </row>
    <row r="14640">
      <c r="B14640" s="497"/>
      <c r="H14640" s="500"/>
      <c r="O14640" s="500"/>
      <c r="Q14640" s="498" t="s">
        <v>213</v>
      </c>
      <c r="S14640" s="499"/>
    </row>
    <row r="14641">
      <c r="B14641" s="497"/>
      <c r="H14641" s="500"/>
      <c r="O14641" s="500"/>
      <c r="Q14641" s="498" t="s">
        <v>213</v>
      </c>
      <c r="S14641" s="499"/>
    </row>
    <row r="14642">
      <c r="B14642" s="497"/>
      <c r="H14642" s="500"/>
      <c r="O14642" s="500"/>
      <c r="Q14642" s="498" t="s">
        <v>213</v>
      </c>
      <c r="S14642" s="499"/>
    </row>
    <row r="14643">
      <c r="B14643" s="497"/>
      <c r="H14643" s="500"/>
      <c r="O14643" s="500"/>
      <c r="Q14643" s="498" t="s">
        <v>213</v>
      </c>
      <c r="S14643" s="499"/>
    </row>
    <row r="14644">
      <c r="B14644" s="497"/>
      <c r="H14644" s="500"/>
      <c r="O14644" s="500"/>
      <c r="Q14644" s="498" t="s">
        <v>213</v>
      </c>
      <c r="S14644" s="499"/>
    </row>
    <row r="14645">
      <c r="B14645" s="497"/>
      <c r="H14645" s="500"/>
      <c r="O14645" s="500"/>
      <c r="Q14645" s="498" t="s">
        <v>213</v>
      </c>
      <c r="S14645" s="499"/>
    </row>
    <row r="14646">
      <c r="B14646" s="497"/>
      <c r="H14646" s="500"/>
      <c r="O14646" s="500"/>
      <c r="Q14646" s="498" t="s">
        <v>213</v>
      </c>
      <c r="S14646" s="499"/>
    </row>
    <row r="14647">
      <c r="B14647" s="497"/>
      <c r="H14647" s="500"/>
      <c r="O14647" s="500"/>
      <c r="Q14647" s="498" t="s">
        <v>213</v>
      </c>
      <c r="S14647" s="499"/>
    </row>
    <row r="14648">
      <c r="B14648" s="497"/>
      <c r="H14648" s="500"/>
      <c r="O14648" s="500"/>
      <c r="Q14648" s="498" t="s">
        <v>213</v>
      </c>
      <c r="S14648" s="499"/>
    </row>
    <row r="14649">
      <c r="B14649" s="497"/>
      <c r="H14649" s="500"/>
      <c r="O14649" s="500"/>
      <c r="Q14649" s="498" t="s">
        <v>213</v>
      </c>
      <c r="S14649" s="499"/>
    </row>
    <row r="14650">
      <c r="B14650" s="497"/>
      <c r="H14650" s="500"/>
      <c r="O14650" s="500"/>
      <c r="Q14650" s="498" t="s">
        <v>213</v>
      </c>
      <c r="S14650" s="499"/>
    </row>
    <row r="14651">
      <c r="B14651" s="497"/>
      <c r="H14651" s="500"/>
      <c r="O14651" s="500"/>
      <c r="Q14651" s="498" t="s">
        <v>213</v>
      </c>
      <c r="S14651" s="499"/>
    </row>
    <row r="14652">
      <c r="B14652" s="497"/>
      <c r="H14652" s="500"/>
      <c r="O14652" s="500"/>
      <c r="Q14652" s="498" t="s">
        <v>213</v>
      </c>
      <c r="S14652" s="499"/>
    </row>
    <row r="14653">
      <c r="B14653" s="497"/>
      <c r="H14653" s="500"/>
      <c r="O14653" s="500"/>
      <c r="Q14653" s="498" t="s">
        <v>213</v>
      </c>
      <c r="S14653" s="499"/>
    </row>
    <row r="14654">
      <c r="B14654" s="497"/>
      <c r="H14654" s="500"/>
      <c r="O14654" s="500"/>
      <c r="Q14654" s="498" t="s">
        <v>213</v>
      </c>
      <c r="S14654" s="499"/>
    </row>
    <row r="14655">
      <c r="B14655" s="497"/>
      <c r="H14655" s="500"/>
      <c r="O14655" s="500"/>
      <c r="Q14655" s="498" t="s">
        <v>213</v>
      </c>
      <c r="S14655" s="499"/>
    </row>
    <row r="14656">
      <c r="B14656" s="497"/>
      <c r="H14656" s="500"/>
      <c r="O14656" s="500"/>
      <c r="Q14656" s="498" t="s">
        <v>213</v>
      </c>
      <c r="S14656" s="499"/>
    </row>
    <row r="14657">
      <c r="B14657" s="497"/>
      <c r="H14657" s="500"/>
      <c r="O14657" s="500"/>
      <c r="Q14657" s="498" t="s">
        <v>213</v>
      </c>
      <c r="S14657" s="499"/>
    </row>
    <row r="14658">
      <c r="B14658" s="497"/>
      <c r="H14658" s="500"/>
      <c r="O14658" s="500"/>
      <c r="Q14658" s="498" t="s">
        <v>213</v>
      </c>
      <c r="S14658" s="499"/>
    </row>
    <row r="14659">
      <c r="B14659" s="497"/>
      <c r="H14659" s="500"/>
      <c r="O14659" s="500"/>
      <c r="Q14659" s="498" t="s">
        <v>213</v>
      </c>
      <c r="S14659" s="499"/>
    </row>
    <row r="14660">
      <c r="B14660" s="497"/>
      <c r="H14660" s="500"/>
      <c r="O14660" s="500"/>
      <c r="Q14660" s="498" t="s">
        <v>213</v>
      </c>
      <c r="S14660" s="499"/>
    </row>
    <row r="14661">
      <c r="B14661" s="497"/>
      <c r="H14661" s="500"/>
      <c r="O14661" s="500"/>
      <c r="Q14661" s="498" t="s">
        <v>213</v>
      </c>
      <c r="S14661" s="499"/>
    </row>
    <row r="14662">
      <c r="B14662" s="497"/>
      <c r="H14662" s="500"/>
      <c r="O14662" s="500"/>
      <c r="Q14662" s="498" t="s">
        <v>213</v>
      </c>
      <c r="S14662" s="499"/>
    </row>
    <row r="14663">
      <c r="B14663" s="497"/>
      <c r="H14663" s="500"/>
      <c r="O14663" s="500"/>
      <c r="Q14663" s="498" t="s">
        <v>213</v>
      </c>
      <c r="S14663" s="499"/>
    </row>
    <row r="14664">
      <c r="B14664" s="497"/>
      <c r="H14664" s="500"/>
      <c r="O14664" s="500"/>
      <c r="Q14664" s="498" t="s">
        <v>213</v>
      </c>
      <c r="S14664" s="499"/>
    </row>
    <row r="14665">
      <c r="B14665" s="497"/>
      <c r="H14665" s="500"/>
      <c r="O14665" s="500"/>
      <c r="Q14665" s="498" t="s">
        <v>213</v>
      </c>
      <c r="S14665" s="499"/>
    </row>
    <row r="14666">
      <c r="B14666" s="497"/>
      <c r="H14666" s="500"/>
      <c r="O14666" s="500"/>
      <c r="Q14666" s="498" t="s">
        <v>213</v>
      </c>
      <c r="S14666" s="499"/>
    </row>
    <row r="14667">
      <c r="B14667" s="497"/>
      <c r="H14667" s="500"/>
      <c r="O14667" s="500"/>
      <c r="Q14667" s="498" t="s">
        <v>213</v>
      </c>
      <c r="S14667" s="499"/>
    </row>
    <row r="14668">
      <c r="B14668" s="497"/>
      <c r="H14668" s="500"/>
      <c r="O14668" s="500"/>
      <c r="Q14668" s="498" t="s">
        <v>213</v>
      </c>
      <c r="S14668" s="499"/>
    </row>
    <row r="14669">
      <c r="B14669" s="497"/>
      <c r="H14669" s="500"/>
      <c r="O14669" s="500"/>
      <c r="Q14669" s="498" t="s">
        <v>213</v>
      </c>
      <c r="S14669" s="499"/>
    </row>
    <row r="14670">
      <c r="B14670" s="497"/>
      <c r="H14670" s="500"/>
      <c r="O14670" s="500"/>
      <c r="Q14670" s="498" t="s">
        <v>213</v>
      </c>
      <c r="S14670" s="499"/>
    </row>
    <row r="14671">
      <c r="B14671" s="497"/>
      <c r="H14671" s="500"/>
      <c r="O14671" s="500"/>
      <c r="Q14671" s="498" t="s">
        <v>213</v>
      </c>
      <c r="S14671" s="499"/>
    </row>
    <row r="14672">
      <c r="B14672" s="497"/>
      <c r="H14672" s="500"/>
      <c r="O14672" s="500"/>
      <c r="Q14672" s="498" t="s">
        <v>213</v>
      </c>
      <c r="S14672" s="499"/>
    </row>
    <row r="14673">
      <c r="B14673" s="497"/>
      <c r="H14673" s="500"/>
      <c r="O14673" s="500"/>
      <c r="Q14673" s="498" t="s">
        <v>213</v>
      </c>
      <c r="S14673" s="499"/>
    </row>
    <row r="14674">
      <c r="B14674" s="497"/>
      <c r="H14674" s="500"/>
      <c r="O14674" s="500"/>
      <c r="Q14674" s="498" t="s">
        <v>213</v>
      </c>
      <c r="S14674" s="499"/>
    </row>
    <row r="14675">
      <c r="B14675" s="497"/>
      <c r="H14675" s="500"/>
      <c r="O14675" s="500"/>
      <c r="Q14675" s="498" t="s">
        <v>213</v>
      </c>
      <c r="S14675" s="499"/>
    </row>
    <row r="14676">
      <c r="B14676" s="497"/>
      <c r="H14676" s="500"/>
      <c r="O14676" s="500"/>
      <c r="Q14676" s="498" t="s">
        <v>213</v>
      </c>
      <c r="S14676" s="499"/>
    </row>
    <row r="14677">
      <c r="B14677" s="497"/>
      <c r="H14677" s="500"/>
      <c r="O14677" s="500"/>
      <c r="Q14677" s="498" t="s">
        <v>213</v>
      </c>
      <c r="S14677" s="499"/>
    </row>
    <row r="14678">
      <c r="B14678" s="497"/>
      <c r="H14678" s="500"/>
      <c r="O14678" s="500"/>
      <c r="Q14678" s="498" t="s">
        <v>213</v>
      </c>
      <c r="S14678" s="499"/>
    </row>
    <row r="14679">
      <c r="B14679" s="497"/>
      <c r="H14679" s="500"/>
      <c r="O14679" s="500"/>
      <c r="Q14679" s="498" t="s">
        <v>213</v>
      </c>
      <c r="S14679" s="499"/>
    </row>
    <row r="14680">
      <c r="B14680" s="497"/>
      <c r="H14680" s="500"/>
      <c r="O14680" s="500"/>
      <c r="Q14680" s="498" t="s">
        <v>213</v>
      </c>
      <c r="S14680" s="499"/>
    </row>
    <row r="14681">
      <c r="B14681" s="497"/>
      <c r="H14681" s="500"/>
      <c r="O14681" s="500"/>
      <c r="Q14681" s="498" t="s">
        <v>213</v>
      </c>
      <c r="S14681" s="499"/>
    </row>
    <row r="14682">
      <c r="B14682" s="497"/>
      <c r="H14682" s="500"/>
      <c r="O14682" s="500"/>
      <c r="Q14682" s="498" t="s">
        <v>213</v>
      </c>
      <c r="S14682" s="499"/>
    </row>
    <row r="14683">
      <c r="B14683" s="497"/>
      <c r="H14683" s="500"/>
      <c r="O14683" s="500"/>
      <c r="Q14683" s="498" t="s">
        <v>213</v>
      </c>
      <c r="S14683" s="499"/>
    </row>
    <row r="14684">
      <c r="B14684" s="497"/>
      <c r="H14684" s="500"/>
      <c r="O14684" s="500"/>
      <c r="Q14684" s="498" t="s">
        <v>213</v>
      </c>
      <c r="S14684" s="499"/>
    </row>
    <row r="14685">
      <c r="B14685" s="497"/>
      <c r="H14685" s="500"/>
      <c r="O14685" s="500"/>
      <c r="Q14685" s="498" t="s">
        <v>213</v>
      </c>
      <c r="S14685" s="499"/>
    </row>
    <row r="14686">
      <c r="B14686" s="497"/>
      <c r="H14686" s="500"/>
      <c r="O14686" s="500"/>
      <c r="Q14686" s="498" t="s">
        <v>213</v>
      </c>
      <c r="S14686" s="499"/>
    </row>
    <row r="14687">
      <c r="B14687" s="497"/>
      <c r="H14687" s="500"/>
      <c r="O14687" s="500"/>
      <c r="Q14687" s="498" t="s">
        <v>213</v>
      </c>
      <c r="S14687" s="499"/>
    </row>
    <row r="14688">
      <c r="B14688" s="497"/>
      <c r="H14688" s="500"/>
      <c r="O14688" s="500"/>
      <c r="Q14688" s="498" t="s">
        <v>213</v>
      </c>
      <c r="S14688" s="499"/>
    </row>
    <row r="14689">
      <c r="B14689" s="497"/>
      <c r="H14689" s="500"/>
      <c r="O14689" s="500"/>
      <c r="Q14689" s="498" t="s">
        <v>213</v>
      </c>
      <c r="S14689" s="499"/>
    </row>
    <row r="14690">
      <c r="B14690" s="497"/>
      <c r="H14690" s="500"/>
      <c r="O14690" s="500"/>
      <c r="Q14690" s="498" t="s">
        <v>213</v>
      </c>
      <c r="S14690" s="499"/>
    </row>
    <row r="14691">
      <c r="B14691" s="497"/>
      <c r="H14691" s="500"/>
      <c r="O14691" s="500"/>
      <c r="Q14691" s="498" t="s">
        <v>213</v>
      </c>
      <c r="S14691" s="499"/>
    </row>
    <row r="14692">
      <c r="B14692" s="497"/>
      <c r="H14692" s="500"/>
      <c r="O14692" s="500"/>
      <c r="Q14692" s="498" t="s">
        <v>213</v>
      </c>
      <c r="S14692" s="499"/>
    </row>
    <row r="14693">
      <c r="B14693" s="497"/>
      <c r="H14693" s="500"/>
      <c r="O14693" s="500"/>
      <c r="Q14693" s="498" t="s">
        <v>213</v>
      </c>
      <c r="S14693" s="499"/>
    </row>
    <row r="14694">
      <c r="B14694" s="497"/>
      <c r="H14694" s="500"/>
      <c r="O14694" s="500"/>
      <c r="Q14694" s="498" t="s">
        <v>213</v>
      </c>
      <c r="S14694" s="499"/>
    </row>
    <row r="14695">
      <c r="B14695" s="497"/>
      <c r="H14695" s="500"/>
      <c r="O14695" s="500"/>
      <c r="Q14695" s="498" t="s">
        <v>213</v>
      </c>
      <c r="S14695" s="499"/>
    </row>
    <row r="14696">
      <c r="B14696" s="497"/>
      <c r="H14696" s="500"/>
      <c r="O14696" s="500"/>
      <c r="Q14696" s="498" t="s">
        <v>213</v>
      </c>
      <c r="S14696" s="499"/>
    </row>
    <row r="14697">
      <c r="B14697" s="497"/>
      <c r="H14697" s="500"/>
      <c r="O14697" s="500"/>
      <c r="Q14697" s="498" t="s">
        <v>213</v>
      </c>
      <c r="S14697" s="499"/>
    </row>
    <row r="14698">
      <c r="B14698" s="497"/>
      <c r="H14698" s="500"/>
      <c r="O14698" s="500"/>
      <c r="Q14698" s="498" t="s">
        <v>213</v>
      </c>
      <c r="S14698" s="499"/>
    </row>
    <row r="14699">
      <c r="B14699" s="497"/>
      <c r="H14699" s="500"/>
      <c r="O14699" s="500"/>
      <c r="Q14699" s="498" t="s">
        <v>213</v>
      </c>
      <c r="S14699" s="499"/>
    </row>
    <row r="14700">
      <c r="B14700" s="497"/>
      <c r="H14700" s="500"/>
      <c r="O14700" s="500"/>
      <c r="Q14700" s="498" t="s">
        <v>213</v>
      </c>
      <c r="S14700" s="499"/>
    </row>
    <row r="14701">
      <c r="B14701" s="497"/>
      <c r="H14701" s="500"/>
      <c r="O14701" s="500"/>
      <c r="Q14701" s="498" t="s">
        <v>213</v>
      </c>
      <c r="S14701" s="499"/>
    </row>
    <row r="14702">
      <c r="B14702" s="497"/>
      <c r="H14702" s="500"/>
      <c r="O14702" s="500"/>
      <c r="Q14702" s="498" t="s">
        <v>213</v>
      </c>
      <c r="S14702" s="499"/>
    </row>
    <row r="14703">
      <c r="B14703" s="497"/>
      <c r="H14703" s="500"/>
      <c r="O14703" s="500"/>
      <c r="Q14703" s="498" t="s">
        <v>213</v>
      </c>
      <c r="S14703" s="499"/>
    </row>
    <row r="14704">
      <c r="B14704" s="497"/>
      <c r="H14704" s="500"/>
      <c r="O14704" s="500"/>
      <c r="Q14704" s="498" t="s">
        <v>213</v>
      </c>
      <c r="S14704" s="499"/>
    </row>
    <row r="14705">
      <c r="B14705" s="497"/>
      <c r="H14705" s="500"/>
      <c r="O14705" s="500"/>
      <c r="Q14705" s="498" t="s">
        <v>213</v>
      </c>
      <c r="S14705" s="499"/>
    </row>
    <row r="14706">
      <c r="B14706" s="497"/>
      <c r="H14706" s="500"/>
      <c r="O14706" s="500"/>
      <c r="Q14706" s="498" t="s">
        <v>213</v>
      </c>
      <c r="S14706" s="499"/>
    </row>
    <row r="14707">
      <c r="B14707" s="497"/>
      <c r="H14707" s="500"/>
      <c r="O14707" s="500"/>
      <c r="Q14707" s="498" t="s">
        <v>213</v>
      </c>
      <c r="S14707" s="499"/>
    </row>
    <row r="14708">
      <c r="B14708" s="497"/>
      <c r="H14708" s="500"/>
      <c r="O14708" s="500"/>
      <c r="Q14708" s="498" t="s">
        <v>213</v>
      </c>
      <c r="S14708" s="499"/>
    </row>
    <row r="14709">
      <c r="B14709" s="497"/>
      <c r="H14709" s="500"/>
      <c r="O14709" s="500"/>
      <c r="Q14709" s="498" t="s">
        <v>213</v>
      </c>
      <c r="S14709" s="499"/>
    </row>
    <row r="14710">
      <c r="B14710" s="497"/>
      <c r="H14710" s="500"/>
      <c r="O14710" s="500"/>
      <c r="Q14710" s="498" t="s">
        <v>213</v>
      </c>
      <c r="S14710" s="499"/>
    </row>
    <row r="14711">
      <c r="B14711" s="497"/>
      <c r="H14711" s="500"/>
      <c r="O14711" s="500"/>
      <c r="Q14711" s="498" t="s">
        <v>213</v>
      </c>
      <c r="S14711" s="499"/>
    </row>
    <row r="14712">
      <c r="B14712" s="497"/>
      <c r="H14712" s="500"/>
      <c r="O14712" s="500"/>
      <c r="Q14712" s="498" t="s">
        <v>213</v>
      </c>
      <c r="S14712" s="499"/>
    </row>
    <row r="14713">
      <c r="B14713" s="497"/>
      <c r="H14713" s="500"/>
      <c r="O14713" s="500"/>
      <c r="Q14713" s="498" t="s">
        <v>213</v>
      </c>
      <c r="S14713" s="499"/>
    </row>
    <row r="14714">
      <c r="B14714" s="497"/>
      <c r="H14714" s="500"/>
      <c r="O14714" s="500"/>
      <c r="Q14714" s="498" t="s">
        <v>213</v>
      </c>
      <c r="S14714" s="499"/>
    </row>
    <row r="14715">
      <c r="B14715" s="497"/>
      <c r="H14715" s="500"/>
      <c r="O14715" s="500"/>
      <c r="Q14715" s="498" t="s">
        <v>213</v>
      </c>
      <c r="S14715" s="499"/>
    </row>
    <row r="14716">
      <c r="B14716" s="497"/>
      <c r="H14716" s="500"/>
      <c r="O14716" s="500"/>
      <c r="Q14716" s="498" t="s">
        <v>213</v>
      </c>
      <c r="S14716" s="499"/>
    </row>
    <row r="14717">
      <c r="B14717" s="497"/>
      <c r="H14717" s="500"/>
      <c r="O14717" s="500"/>
      <c r="Q14717" s="498" t="s">
        <v>213</v>
      </c>
      <c r="S14717" s="499"/>
    </row>
    <row r="14718">
      <c r="B14718" s="497"/>
      <c r="H14718" s="500"/>
      <c r="O14718" s="500"/>
      <c r="Q14718" s="498" t="s">
        <v>213</v>
      </c>
      <c r="S14718" s="499"/>
    </row>
    <row r="14719">
      <c r="B14719" s="497"/>
      <c r="H14719" s="500"/>
      <c r="O14719" s="500"/>
      <c r="Q14719" s="498" t="s">
        <v>213</v>
      </c>
      <c r="S14719" s="499"/>
    </row>
    <row r="14720">
      <c r="B14720" s="497"/>
      <c r="H14720" s="500"/>
      <c r="O14720" s="500"/>
      <c r="Q14720" s="498" t="s">
        <v>213</v>
      </c>
      <c r="S14720" s="499"/>
    </row>
    <row r="14721">
      <c r="B14721" s="497"/>
      <c r="H14721" s="500"/>
      <c r="O14721" s="500"/>
      <c r="Q14721" s="498" t="s">
        <v>213</v>
      </c>
      <c r="S14721" s="499"/>
    </row>
    <row r="14722">
      <c r="B14722" s="497"/>
      <c r="H14722" s="500"/>
      <c r="O14722" s="500"/>
      <c r="Q14722" s="498" t="s">
        <v>213</v>
      </c>
      <c r="S14722" s="499"/>
    </row>
    <row r="14723">
      <c r="B14723" s="497"/>
      <c r="H14723" s="500"/>
      <c r="O14723" s="500"/>
      <c r="Q14723" s="498" t="s">
        <v>213</v>
      </c>
      <c r="S14723" s="499"/>
    </row>
    <row r="14724">
      <c r="B14724" s="497"/>
      <c r="H14724" s="500"/>
      <c r="O14724" s="500"/>
      <c r="Q14724" s="498" t="s">
        <v>213</v>
      </c>
      <c r="S14724" s="499"/>
    </row>
    <row r="14725">
      <c r="B14725" s="497"/>
      <c r="H14725" s="500"/>
      <c r="O14725" s="500"/>
      <c r="Q14725" s="498" t="s">
        <v>213</v>
      </c>
      <c r="S14725" s="499"/>
    </row>
    <row r="14726">
      <c r="B14726" s="497"/>
      <c r="H14726" s="500"/>
      <c r="O14726" s="500"/>
      <c r="Q14726" s="498" t="s">
        <v>213</v>
      </c>
      <c r="S14726" s="499"/>
    </row>
    <row r="14727">
      <c r="B14727" s="497"/>
      <c r="H14727" s="500"/>
      <c r="O14727" s="500"/>
      <c r="Q14727" s="498" t="s">
        <v>213</v>
      </c>
      <c r="S14727" s="499"/>
    </row>
    <row r="14728">
      <c r="B14728" s="497"/>
      <c r="H14728" s="500"/>
      <c r="O14728" s="500"/>
      <c r="Q14728" s="498" t="s">
        <v>213</v>
      </c>
      <c r="S14728" s="499"/>
    </row>
    <row r="14729">
      <c r="B14729" s="497"/>
      <c r="H14729" s="500"/>
      <c r="O14729" s="500"/>
      <c r="Q14729" s="498" t="s">
        <v>213</v>
      </c>
      <c r="S14729" s="499"/>
    </row>
    <row r="14730">
      <c r="B14730" s="497"/>
      <c r="H14730" s="500"/>
      <c r="O14730" s="500"/>
      <c r="Q14730" s="498" t="s">
        <v>213</v>
      </c>
      <c r="S14730" s="499"/>
    </row>
    <row r="14731">
      <c r="B14731" s="497"/>
      <c r="H14731" s="500"/>
      <c r="O14731" s="500"/>
      <c r="Q14731" s="498" t="s">
        <v>213</v>
      </c>
      <c r="S14731" s="499"/>
    </row>
    <row r="14732">
      <c r="B14732" s="497"/>
      <c r="H14732" s="500"/>
      <c r="O14732" s="500"/>
      <c r="Q14732" s="498" t="s">
        <v>213</v>
      </c>
      <c r="S14732" s="499"/>
    </row>
    <row r="14733">
      <c r="B14733" s="497"/>
      <c r="H14733" s="500"/>
      <c r="O14733" s="500"/>
      <c r="Q14733" s="498" t="s">
        <v>213</v>
      </c>
      <c r="S14733" s="499"/>
    </row>
    <row r="14734">
      <c r="B14734" s="497"/>
      <c r="H14734" s="500"/>
      <c r="O14734" s="500"/>
      <c r="Q14734" s="498" t="s">
        <v>213</v>
      </c>
      <c r="S14734" s="499"/>
    </row>
    <row r="14735">
      <c r="B14735" s="497"/>
      <c r="H14735" s="500"/>
      <c r="O14735" s="500"/>
      <c r="Q14735" s="498" t="s">
        <v>213</v>
      </c>
      <c r="S14735" s="499"/>
    </row>
    <row r="14736">
      <c r="B14736" s="497"/>
      <c r="H14736" s="500"/>
      <c r="O14736" s="500"/>
      <c r="Q14736" s="498" t="s">
        <v>213</v>
      </c>
      <c r="S14736" s="499"/>
    </row>
    <row r="14737">
      <c r="B14737" s="497"/>
      <c r="H14737" s="500"/>
      <c r="O14737" s="500"/>
      <c r="Q14737" s="498" t="s">
        <v>213</v>
      </c>
      <c r="S14737" s="499"/>
    </row>
    <row r="14738">
      <c r="B14738" s="497"/>
      <c r="H14738" s="500"/>
      <c r="O14738" s="500"/>
      <c r="Q14738" s="498" t="s">
        <v>213</v>
      </c>
      <c r="S14738" s="499"/>
    </row>
    <row r="14739">
      <c r="B14739" s="497"/>
      <c r="H14739" s="500"/>
      <c r="O14739" s="500"/>
      <c r="Q14739" s="498" t="s">
        <v>213</v>
      </c>
      <c r="S14739" s="499"/>
    </row>
    <row r="14740">
      <c r="B14740" s="497"/>
      <c r="H14740" s="500"/>
      <c r="O14740" s="500"/>
      <c r="Q14740" s="498" t="s">
        <v>213</v>
      </c>
      <c r="S14740" s="499"/>
    </row>
    <row r="14741">
      <c r="B14741" s="497"/>
      <c r="H14741" s="500"/>
      <c r="O14741" s="500"/>
      <c r="Q14741" s="498" t="s">
        <v>213</v>
      </c>
      <c r="S14741" s="499"/>
    </row>
    <row r="14742">
      <c r="B14742" s="497"/>
      <c r="H14742" s="500"/>
      <c r="O14742" s="500"/>
      <c r="Q14742" s="498" t="s">
        <v>213</v>
      </c>
      <c r="S14742" s="499"/>
    </row>
    <row r="14743">
      <c r="B14743" s="497"/>
      <c r="H14743" s="500"/>
      <c r="O14743" s="500"/>
      <c r="Q14743" s="498" t="s">
        <v>213</v>
      </c>
      <c r="S14743" s="499"/>
    </row>
    <row r="14744">
      <c r="B14744" s="497"/>
      <c r="H14744" s="500"/>
      <c r="O14744" s="500"/>
      <c r="Q14744" s="498" t="s">
        <v>213</v>
      </c>
      <c r="S14744" s="499"/>
    </row>
    <row r="14745">
      <c r="B14745" s="497"/>
      <c r="H14745" s="500"/>
      <c r="O14745" s="500"/>
      <c r="Q14745" s="498" t="s">
        <v>213</v>
      </c>
      <c r="S14745" s="499"/>
    </row>
    <row r="14746">
      <c r="B14746" s="497"/>
      <c r="H14746" s="500"/>
      <c r="O14746" s="500"/>
      <c r="Q14746" s="498" t="s">
        <v>213</v>
      </c>
      <c r="S14746" s="499"/>
    </row>
    <row r="14747">
      <c r="B14747" s="497"/>
      <c r="H14747" s="500"/>
      <c r="O14747" s="500"/>
      <c r="Q14747" s="498" t="s">
        <v>213</v>
      </c>
      <c r="S14747" s="499"/>
    </row>
    <row r="14748">
      <c r="B14748" s="497"/>
      <c r="H14748" s="500"/>
      <c r="O14748" s="500"/>
      <c r="Q14748" s="498" t="s">
        <v>213</v>
      </c>
      <c r="S14748" s="499"/>
    </row>
    <row r="14749">
      <c r="B14749" s="497"/>
      <c r="H14749" s="500"/>
      <c r="O14749" s="500"/>
      <c r="Q14749" s="498" t="s">
        <v>213</v>
      </c>
      <c r="S14749" s="499"/>
    </row>
    <row r="14750">
      <c r="B14750" s="497"/>
      <c r="H14750" s="500"/>
      <c r="O14750" s="500"/>
      <c r="Q14750" s="498" t="s">
        <v>213</v>
      </c>
      <c r="S14750" s="499"/>
    </row>
    <row r="14751">
      <c r="B14751" s="497"/>
      <c r="H14751" s="500"/>
      <c r="O14751" s="500"/>
      <c r="Q14751" s="498" t="s">
        <v>213</v>
      </c>
      <c r="S14751" s="499"/>
    </row>
    <row r="14752">
      <c r="B14752" s="497"/>
      <c r="H14752" s="500"/>
      <c r="O14752" s="500"/>
      <c r="Q14752" s="498" t="s">
        <v>213</v>
      </c>
      <c r="S14752" s="499"/>
    </row>
    <row r="14753">
      <c r="B14753" s="497"/>
      <c r="H14753" s="500"/>
      <c r="O14753" s="500"/>
      <c r="Q14753" s="498" t="s">
        <v>213</v>
      </c>
      <c r="S14753" s="499"/>
    </row>
    <row r="14754">
      <c r="B14754" s="497"/>
      <c r="H14754" s="500"/>
      <c r="O14754" s="500"/>
      <c r="Q14754" s="498" t="s">
        <v>213</v>
      </c>
      <c r="S14754" s="499"/>
    </row>
    <row r="14755">
      <c r="B14755" s="497"/>
      <c r="H14755" s="500"/>
      <c r="O14755" s="500"/>
      <c r="Q14755" s="498" t="s">
        <v>213</v>
      </c>
      <c r="S14755" s="499"/>
    </row>
    <row r="14756">
      <c r="B14756" s="497"/>
      <c r="H14756" s="500"/>
      <c r="O14756" s="500"/>
      <c r="Q14756" s="498" t="s">
        <v>213</v>
      </c>
      <c r="S14756" s="499"/>
    </row>
    <row r="14757">
      <c r="B14757" s="497"/>
      <c r="H14757" s="500"/>
      <c r="O14757" s="500"/>
      <c r="Q14757" s="498" t="s">
        <v>213</v>
      </c>
      <c r="S14757" s="499"/>
    </row>
    <row r="14758">
      <c r="B14758" s="497"/>
      <c r="H14758" s="500"/>
      <c r="O14758" s="500"/>
      <c r="Q14758" s="498" t="s">
        <v>213</v>
      </c>
      <c r="S14758" s="499"/>
    </row>
    <row r="14759">
      <c r="B14759" s="497"/>
      <c r="H14759" s="500"/>
      <c r="O14759" s="500"/>
      <c r="Q14759" s="498" t="s">
        <v>213</v>
      </c>
      <c r="S14759" s="499"/>
    </row>
    <row r="14760">
      <c r="B14760" s="497"/>
      <c r="H14760" s="500"/>
      <c r="O14760" s="500"/>
      <c r="Q14760" s="498" t="s">
        <v>213</v>
      </c>
      <c r="S14760" s="499"/>
    </row>
    <row r="14761">
      <c r="B14761" s="497"/>
      <c r="H14761" s="500"/>
      <c r="O14761" s="500"/>
      <c r="Q14761" s="498" t="s">
        <v>213</v>
      </c>
      <c r="S14761" s="499"/>
    </row>
    <row r="14762">
      <c r="B14762" s="497"/>
      <c r="H14762" s="500"/>
      <c r="O14762" s="500"/>
      <c r="Q14762" s="498" t="s">
        <v>213</v>
      </c>
      <c r="S14762" s="499"/>
    </row>
    <row r="14763">
      <c r="B14763" s="497"/>
      <c r="H14763" s="500"/>
      <c r="O14763" s="500"/>
      <c r="Q14763" s="498" t="s">
        <v>213</v>
      </c>
      <c r="S14763" s="499"/>
    </row>
    <row r="14764">
      <c r="B14764" s="497"/>
      <c r="H14764" s="500"/>
      <c r="O14764" s="500"/>
      <c r="Q14764" s="498" t="s">
        <v>213</v>
      </c>
      <c r="S14764" s="499"/>
    </row>
    <row r="14765">
      <c r="B14765" s="497"/>
      <c r="H14765" s="500"/>
      <c r="O14765" s="500"/>
      <c r="Q14765" s="498" t="s">
        <v>213</v>
      </c>
      <c r="S14765" s="499"/>
    </row>
    <row r="14766">
      <c r="B14766" s="497"/>
      <c r="H14766" s="500"/>
      <c r="O14766" s="500"/>
      <c r="Q14766" s="498" t="s">
        <v>213</v>
      </c>
      <c r="S14766" s="499"/>
    </row>
    <row r="14767">
      <c r="B14767" s="497"/>
      <c r="H14767" s="500"/>
      <c r="O14767" s="500"/>
      <c r="Q14767" s="498" t="s">
        <v>213</v>
      </c>
      <c r="S14767" s="499"/>
    </row>
    <row r="14768">
      <c r="B14768" s="497"/>
      <c r="H14768" s="500"/>
      <c r="O14768" s="500"/>
      <c r="Q14768" s="498" t="s">
        <v>213</v>
      </c>
      <c r="S14768" s="499"/>
    </row>
    <row r="14769">
      <c r="B14769" s="497"/>
      <c r="H14769" s="500"/>
      <c r="O14769" s="500"/>
      <c r="Q14769" s="498" t="s">
        <v>213</v>
      </c>
      <c r="S14769" s="499"/>
    </row>
    <row r="14770">
      <c r="B14770" s="497"/>
      <c r="H14770" s="500"/>
      <c r="O14770" s="500"/>
      <c r="Q14770" s="498" t="s">
        <v>213</v>
      </c>
      <c r="S14770" s="499"/>
    </row>
    <row r="14771">
      <c r="B14771" s="497"/>
      <c r="H14771" s="500"/>
      <c r="O14771" s="500"/>
      <c r="Q14771" s="498" t="s">
        <v>213</v>
      </c>
      <c r="S14771" s="499"/>
    </row>
    <row r="14772">
      <c r="B14772" s="497"/>
      <c r="H14772" s="500"/>
      <c r="O14772" s="500"/>
      <c r="Q14772" s="498" t="s">
        <v>213</v>
      </c>
      <c r="S14772" s="499"/>
    </row>
    <row r="14773">
      <c r="B14773" s="497"/>
      <c r="H14773" s="500"/>
      <c r="O14773" s="500"/>
      <c r="Q14773" s="498" t="s">
        <v>213</v>
      </c>
      <c r="S14773" s="499"/>
    </row>
    <row r="14774">
      <c r="B14774" s="497"/>
      <c r="H14774" s="500"/>
      <c r="O14774" s="500"/>
      <c r="Q14774" s="498" t="s">
        <v>213</v>
      </c>
      <c r="S14774" s="499"/>
    </row>
    <row r="14775">
      <c r="B14775" s="497"/>
      <c r="H14775" s="500"/>
      <c r="O14775" s="500"/>
      <c r="Q14775" s="498" t="s">
        <v>213</v>
      </c>
      <c r="S14775" s="499"/>
    </row>
    <row r="14776">
      <c r="B14776" s="497"/>
      <c r="H14776" s="500"/>
      <c r="O14776" s="500"/>
      <c r="Q14776" s="498" t="s">
        <v>213</v>
      </c>
      <c r="S14776" s="499"/>
    </row>
    <row r="14777">
      <c r="B14777" s="497"/>
      <c r="H14777" s="500"/>
      <c r="O14777" s="500"/>
      <c r="Q14777" s="498" t="s">
        <v>213</v>
      </c>
      <c r="S14777" s="499"/>
    </row>
    <row r="14778">
      <c r="B14778" s="497"/>
      <c r="H14778" s="500"/>
      <c r="O14778" s="500"/>
      <c r="Q14778" s="498" t="s">
        <v>213</v>
      </c>
      <c r="S14778" s="499"/>
    </row>
    <row r="14779">
      <c r="B14779" s="497"/>
      <c r="H14779" s="500"/>
      <c r="O14779" s="500"/>
      <c r="Q14779" s="498" t="s">
        <v>213</v>
      </c>
      <c r="S14779" s="499"/>
    </row>
    <row r="14780">
      <c r="B14780" s="497"/>
      <c r="H14780" s="500"/>
      <c r="O14780" s="500"/>
      <c r="Q14780" s="498" t="s">
        <v>213</v>
      </c>
      <c r="S14780" s="499"/>
    </row>
    <row r="14781">
      <c r="B14781" s="497"/>
      <c r="H14781" s="500"/>
      <c r="O14781" s="500"/>
      <c r="Q14781" s="498" t="s">
        <v>213</v>
      </c>
      <c r="S14781" s="499"/>
    </row>
    <row r="14782">
      <c r="B14782" s="497"/>
      <c r="H14782" s="500"/>
      <c r="O14782" s="500"/>
      <c r="Q14782" s="498" t="s">
        <v>213</v>
      </c>
      <c r="S14782" s="499"/>
    </row>
    <row r="14783">
      <c r="B14783" s="497"/>
      <c r="H14783" s="500"/>
      <c r="O14783" s="500"/>
      <c r="Q14783" s="498" t="s">
        <v>213</v>
      </c>
      <c r="S14783" s="499"/>
    </row>
    <row r="14784">
      <c r="B14784" s="497"/>
      <c r="H14784" s="500"/>
      <c r="O14784" s="500"/>
      <c r="Q14784" s="498" t="s">
        <v>213</v>
      </c>
      <c r="S14784" s="499"/>
    </row>
    <row r="14785">
      <c r="B14785" s="497"/>
      <c r="H14785" s="500"/>
      <c r="O14785" s="500"/>
      <c r="Q14785" s="498" t="s">
        <v>213</v>
      </c>
      <c r="S14785" s="499"/>
    </row>
    <row r="14786">
      <c r="B14786" s="497"/>
      <c r="H14786" s="500"/>
      <c r="O14786" s="500"/>
      <c r="Q14786" s="498" t="s">
        <v>213</v>
      </c>
      <c r="S14786" s="499"/>
    </row>
    <row r="14787">
      <c r="B14787" s="497"/>
      <c r="H14787" s="500"/>
      <c r="O14787" s="500"/>
      <c r="Q14787" s="498" t="s">
        <v>213</v>
      </c>
      <c r="S14787" s="499"/>
    </row>
    <row r="14788">
      <c r="B14788" s="497"/>
      <c r="H14788" s="500"/>
      <c r="O14788" s="500"/>
      <c r="Q14788" s="498" t="s">
        <v>213</v>
      </c>
      <c r="S14788" s="499"/>
    </row>
    <row r="14789">
      <c r="B14789" s="497"/>
      <c r="H14789" s="500"/>
      <c r="O14789" s="500"/>
      <c r="Q14789" s="498" t="s">
        <v>213</v>
      </c>
      <c r="S14789" s="499"/>
    </row>
    <row r="14790">
      <c r="B14790" s="497"/>
      <c r="H14790" s="500"/>
      <c r="O14790" s="500"/>
      <c r="Q14790" s="498" t="s">
        <v>213</v>
      </c>
      <c r="S14790" s="499"/>
    </row>
    <row r="14791">
      <c r="B14791" s="497"/>
      <c r="H14791" s="500"/>
      <c r="O14791" s="500"/>
      <c r="Q14791" s="498" t="s">
        <v>213</v>
      </c>
      <c r="S14791" s="499"/>
    </row>
    <row r="14792">
      <c r="B14792" s="497"/>
      <c r="H14792" s="500"/>
      <c r="O14792" s="500"/>
      <c r="Q14792" s="498" t="s">
        <v>213</v>
      </c>
      <c r="S14792" s="499"/>
    </row>
    <row r="14793">
      <c r="B14793" s="497"/>
      <c r="H14793" s="500"/>
      <c r="O14793" s="500"/>
      <c r="Q14793" s="498" t="s">
        <v>213</v>
      </c>
      <c r="S14793" s="499"/>
    </row>
    <row r="14794">
      <c r="B14794" s="497"/>
      <c r="H14794" s="500"/>
      <c r="O14794" s="500"/>
      <c r="Q14794" s="498" t="s">
        <v>213</v>
      </c>
      <c r="S14794" s="499"/>
    </row>
    <row r="14795">
      <c r="B14795" s="497"/>
      <c r="H14795" s="500"/>
      <c r="O14795" s="500"/>
      <c r="Q14795" s="498" t="s">
        <v>213</v>
      </c>
      <c r="S14795" s="499"/>
    </row>
    <row r="14796">
      <c r="B14796" s="497"/>
      <c r="H14796" s="500"/>
      <c r="O14796" s="500"/>
      <c r="Q14796" s="498" t="s">
        <v>213</v>
      </c>
      <c r="S14796" s="499"/>
    </row>
    <row r="14797">
      <c r="B14797" s="497"/>
      <c r="H14797" s="500"/>
      <c r="O14797" s="500"/>
      <c r="Q14797" s="498" t="s">
        <v>213</v>
      </c>
      <c r="S14797" s="499"/>
    </row>
    <row r="14798">
      <c r="B14798" s="497"/>
      <c r="H14798" s="500"/>
      <c r="O14798" s="500"/>
      <c r="Q14798" s="498" t="s">
        <v>213</v>
      </c>
      <c r="S14798" s="499"/>
    </row>
    <row r="14799">
      <c r="B14799" s="497"/>
      <c r="H14799" s="500"/>
      <c r="O14799" s="500"/>
      <c r="Q14799" s="498" t="s">
        <v>213</v>
      </c>
      <c r="S14799" s="499"/>
    </row>
    <row r="14800">
      <c r="B14800" s="497"/>
      <c r="H14800" s="500"/>
      <c r="O14800" s="500"/>
      <c r="Q14800" s="498" t="s">
        <v>213</v>
      </c>
      <c r="S14800" s="499"/>
    </row>
    <row r="14801">
      <c r="B14801" s="497"/>
      <c r="H14801" s="500"/>
      <c r="O14801" s="500"/>
      <c r="Q14801" s="498" t="s">
        <v>213</v>
      </c>
      <c r="S14801" s="499"/>
    </row>
    <row r="14802">
      <c r="B14802" s="497"/>
      <c r="H14802" s="500"/>
      <c r="O14802" s="500"/>
      <c r="Q14802" s="498" t="s">
        <v>213</v>
      </c>
      <c r="S14802" s="499"/>
    </row>
    <row r="14803">
      <c r="B14803" s="497"/>
      <c r="H14803" s="500"/>
      <c r="O14803" s="500"/>
      <c r="Q14803" s="498" t="s">
        <v>213</v>
      </c>
      <c r="S14803" s="499"/>
    </row>
    <row r="14804">
      <c r="B14804" s="497"/>
      <c r="H14804" s="500"/>
      <c r="O14804" s="500"/>
      <c r="Q14804" s="498" t="s">
        <v>213</v>
      </c>
      <c r="S14804" s="499"/>
    </row>
    <row r="14805">
      <c r="B14805" s="497"/>
      <c r="H14805" s="500"/>
      <c r="O14805" s="500"/>
      <c r="Q14805" s="498" t="s">
        <v>213</v>
      </c>
      <c r="S14805" s="499"/>
    </row>
    <row r="14806">
      <c r="B14806" s="497"/>
      <c r="H14806" s="500"/>
      <c r="O14806" s="500"/>
      <c r="Q14806" s="498" t="s">
        <v>213</v>
      </c>
      <c r="S14806" s="499"/>
    </row>
    <row r="14807">
      <c r="B14807" s="497"/>
      <c r="H14807" s="500"/>
      <c r="O14807" s="500"/>
      <c r="Q14807" s="498" t="s">
        <v>213</v>
      </c>
      <c r="S14807" s="499"/>
    </row>
    <row r="14808">
      <c r="B14808" s="497"/>
      <c r="H14808" s="500"/>
      <c r="O14808" s="500"/>
      <c r="Q14808" s="498" t="s">
        <v>213</v>
      </c>
      <c r="S14808" s="499"/>
    </row>
    <row r="14809">
      <c r="B14809" s="497"/>
      <c r="H14809" s="500"/>
      <c r="O14809" s="500"/>
      <c r="Q14809" s="498" t="s">
        <v>213</v>
      </c>
      <c r="S14809" s="499"/>
    </row>
    <row r="14810">
      <c r="B14810" s="497"/>
      <c r="H14810" s="500"/>
      <c r="O14810" s="500"/>
      <c r="Q14810" s="498" t="s">
        <v>213</v>
      </c>
      <c r="S14810" s="499"/>
    </row>
    <row r="14811">
      <c r="B14811" s="497"/>
      <c r="H14811" s="500"/>
      <c r="O14811" s="500"/>
      <c r="Q14811" s="498" t="s">
        <v>213</v>
      </c>
      <c r="S14811" s="499"/>
    </row>
    <row r="14812">
      <c r="B14812" s="497"/>
      <c r="H14812" s="500"/>
      <c r="O14812" s="500"/>
      <c r="Q14812" s="498" t="s">
        <v>213</v>
      </c>
      <c r="S14812" s="499"/>
    </row>
    <row r="14813">
      <c r="B14813" s="497"/>
      <c r="H14813" s="500"/>
      <c r="O14813" s="500"/>
      <c r="Q14813" s="498" t="s">
        <v>213</v>
      </c>
      <c r="S14813" s="499"/>
    </row>
    <row r="14814">
      <c r="B14814" s="497"/>
      <c r="H14814" s="500"/>
      <c r="O14814" s="500"/>
      <c r="Q14814" s="498" t="s">
        <v>213</v>
      </c>
      <c r="S14814" s="499"/>
    </row>
    <row r="14815">
      <c r="B14815" s="497"/>
      <c r="H14815" s="500"/>
      <c r="O14815" s="500"/>
      <c r="Q14815" s="498" t="s">
        <v>213</v>
      </c>
      <c r="S14815" s="499"/>
    </row>
    <row r="14816">
      <c r="B14816" s="497"/>
      <c r="H14816" s="500"/>
      <c r="O14816" s="500"/>
      <c r="Q14816" s="498" t="s">
        <v>213</v>
      </c>
      <c r="S14816" s="499"/>
    </row>
    <row r="14817">
      <c r="B14817" s="497"/>
      <c r="H14817" s="500"/>
      <c r="O14817" s="500"/>
      <c r="Q14817" s="498" t="s">
        <v>213</v>
      </c>
      <c r="S14817" s="499"/>
    </row>
    <row r="14818">
      <c r="B14818" s="497"/>
      <c r="H14818" s="500"/>
      <c r="O14818" s="500"/>
      <c r="Q14818" s="498" t="s">
        <v>213</v>
      </c>
      <c r="S14818" s="499"/>
    </row>
    <row r="14819">
      <c r="B14819" s="497"/>
      <c r="H14819" s="500"/>
      <c r="O14819" s="500"/>
      <c r="Q14819" s="498" t="s">
        <v>213</v>
      </c>
      <c r="S14819" s="499"/>
    </row>
    <row r="14820">
      <c r="B14820" s="497"/>
      <c r="H14820" s="500"/>
      <c r="O14820" s="500"/>
      <c r="Q14820" s="498" t="s">
        <v>213</v>
      </c>
      <c r="S14820" s="499"/>
    </row>
    <row r="14821">
      <c r="B14821" s="497"/>
      <c r="H14821" s="500"/>
      <c r="O14821" s="500"/>
      <c r="Q14821" s="498" t="s">
        <v>213</v>
      </c>
      <c r="S14821" s="499"/>
    </row>
    <row r="14822">
      <c r="B14822" s="497"/>
      <c r="H14822" s="500"/>
      <c r="O14822" s="500"/>
      <c r="Q14822" s="498" t="s">
        <v>213</v>
      </c>
      <c r="S14822" s="499"/>
    </row>
    <row r="14823">
      <c r="B14823" s="497"/>
      <c r="H14823" s="500"/>
      <c r="O14823" s="500"/>
      <c r="Q14823" s="498" t="s">
        <v>213</v>
      </c>
      <c r="S14823" s="499"/>
    </row>
    <row r="14824">
      <c r="B14824" s="497"/>
      <c r="H14824" s="500"/>
      <c r="O14824" s="500"/>
      <c r="Q14824" s="498" t="s">
        <v>213</v>
      </c>
      <c r="S14824" s="499"/>
    </row>
    <row r="14825">
      <c r="B14825" s="497"/>
      <c r="H14825" s="500"/>
      <c r="O14825" s="500"/>
      <c r="Q14825" s="498" t="s">
        <v>213</v>
      </c>
      <c r="S14825" s="499"/>
    </row>
    <row r="14826">
      <c r="B14826" s="497"/>
      <c r="H14826" s="500"/>
      <c r="O14826" s="500"/>
      <c r="Q14826" s="498" t="s">
        <v>213</v>
      </c>
      <c r="S14826" s="499"/>
    </row>
    <row r="14827">
      <c r="B14827" s="497"/>
      <c r="H14827" s="500"/>
      <c r="O14827" s="500"/>
      <c r="Q14827" s="498" t="s">
        <v>213</v>
      </c>
      <c r="S14827" s="499"/>
    </row>
    <row r="14828">
      <c r="B14828" s="497"/>
      <c r="H14828" s="500"/>
      <c r="O14828" s="500"/>
      <c r="Q14828" s="498" t="s">
        <v>213</v>
      </c>
      <c r="S14828" s="499"/>
    </row>
    <row r="14829">
      <c r="B14829" s="497"/>
      <c r="H14829" s="500"/>
      <c r="O14829" s="500"/>
      <c r="Q14829" s="498" t="s">
        <v>213</v>
      </c>
      <c r="S14829" s="499"/>
    </row>
    <row r="14830">
      <c r="B14830" s="497"/>
      <c r="H14830" s="500"/>
      <c r="O14830" s="500"/>
      <c r="Q14830" s="498" t="s">
        <v>213</v>
      </c>
      <c r="S14830" s="499"/>
    </row>
    <row r="14831">
      <c r="B14831" s="497"/>
      <c r="H14831" s="500"/>
      <c r="O14831" s="500"/>
      <c r="Q14831" s="498" t="s">
        <v>213</v>
      </c>
      <c r="S14831" s="499"/>
    </row>
    <row r="14832">
      <c r="B14832" s="497"/>
      <c r="H14832" s="500"/>
      <c r="O14832" s="500"/>
      <c r="Q14832" s="498" t="s">
        <v>213</v>
      </c>
      <c r="S14832" s="499"/>
    </row>
    <row r="14833">
      <c r="B14833" s="497"/>
      <c r="H14833" s="500"/>
      <c r="O14833" s="500"/>
      <c r="Q14833" s="498" t="s">
        <v>213</v>
      </c>
      <c r="S14833" s="499"/>
    </row>
    <row r="14834">
      <c r="B14834" s="497"/>
      <c r="H14834" s="500"/>
      <c r="O14834" s="500"/>
      <c r="Q14834" s="498" t="s">
        <v>213</v>
      </c>
      <c r="S14834" s="499"/>
    </row>
    <row r="14835">
      <c r="B14835" s="497"/>
      <c r="H14835" s="500"/>
      <c r="O14835" s="500"/>
      <c r="Q14835" s="498" t="s">
        <v>213</v>
      </c>
      <c r="S14835" s="499"/>
    </row>
    <row r="14836">
      <c r="B14836" s="497"/>
      <c r="H14836" s="500"/>
      <c r="O14836" s="500"/>
      <c r="Q14836" s="498" t="s">
        <v>213</v>
      </c>
      <c r="S14836" s="499"/>
    </row>
    <row r="14837">
      <c r="B14837" s="497"/>
      <c r="H14837" s="500"/>
      <c r="O14837" s="500"/>
      <c r="Q14837" s="498" t="s">
        <v>213</v>
      </c>
      <c r="S14837" s="499"/>
    </row>
    <row r="14838">
      <c r="B14838" s="497"/>
      <c r="H14838" s="500"/>
      <c r="O14838" s="500"/>
      <c r="Q14838" s="498" t="s">
        <v>213</v>
      </c>
      <c r="S14838" s="499"/>
    </row>
    <row r="14839">
      <c r="B14839" s="497"/>
      <c r="H14839" s="500"/>
      <c r="O14839" s="500"/>
      <c r="Q14839" s="498" t="s">
        <v>213</v>
      </c>
      <c r="S14839" s="499"/>
    </row>
    <row r="14840">
      <c r="B14840" s="497"/>
      <c r="H14840" s="500"/>
      <c r="O14840" s="500"/>
      <c r="Q14840" s="498" t="s">
        <v>213</v>
      </c>
      <c r="S14840" s="499"/>
    </row>
    <row r="14841">
      <c r="B14841" s="497"/>
      <c r="H14841" s="500"/>
      <c r="O14841" s="500"/>
      <c r="Q14841" s="498" t="s">
        <v>213</v>
      </c>
      <c r="S14841" s="499"/>
    </row>
    <row r="14842">
      <c r="B14842" s="497"/>
      <c r="H14842" s="500"/>
      <c r="O14842" s="500"/>
      <c r="Q14842" s="498" t="s">
        <v>213</v>
      </c>
      <c r="S14842" s="499"/>
    </row>
    <row r="14843">
      <c r="B14843" s="497"/>
      <c r="H14843" s="500"/>
      <c r="O14843" s="500"/>
      <c r="Q14843" s="498" t="s">
        <v>213</v>
      </c>
      <c r="S14843" s="499"/>
    </row>
    <row r="14844">
      <c r="B14844" s="497"/>
      <c r="H14844" s="500"/>
      <c r="O14844" s="500"/>
      <c r="Q14844" s="498" t="s">
        <v>213</v>
      </c>
      <c r="S14844" s="499"/>
    </row>
    <row r="14845">
      <c r="B14845" s="497"/>
      <c r="H14845" s="500"/>
      <c r="O14845" s="500"/>
      <c r="Q14845" s="498" t="s">
        <v>213</v>
      </c>
      <c r="S14845" s="499"/>
    </row>
    <row r="14846">
      <c r="B14846" s="497"/>
      <c r="H14846" s="500"/>
      <c r="O14846" s="500"/>
      <c r="Q14846" s="498" t="s">
        <v>213</v>
      </c>
      <c r="S14846" s="499"/>
    </row>
    <row r="14847">
      <c r="B14847" s="497"/>
      <c r="H14847" s="500"/>
      <c r="O14847" s="500"/>
      <c r="Q14847" s="498" t="s">
        <v>213</v>
      </c>
      <c r="S14847" s="499"/>
    </row>
    <row r="14848">
      <c r="B14848" s="497"/>
      <c r="H14848" s="500"/>
      <c r="O14848" s="500"/>
      <c r="Q14848" s="498" t="s">
        <v>213</v>
      </c>
      <c r="S14848" s="499"/>
    </row>
    <row r="14849">
      <c r="B14849" s="497"/>
      <c r="H14849" s="500"/>
      <c r="O14849" s="500"/>
      <c r="Q14849" s="498" t="s">
        <v>213</v>
      </c>
      <c r="S14849" s="499"/>
    </row>
    <row r="14850">
      <c r="B14850" s="497"/>
      <c r="H14850" s="500"/>
      <c r="O14850" s="500"/>
      <c r="Q14850" s="498" t="s">
        <v>213</v>
      </c>
      <c r="S14850" s="499"/>
    </row>
    <row r="14851">
      <c r="B14851" s="497"/>
      <c r="H14851" s="500"/>
      <c r="O14851" s="500"/>
      <c r="Q14851" s="498" t="s">
        <v>213</v>
      </c>
      <c r="S14851" s="499"/>
    </row>
    <row r="14852">
      <c r="B14852" s="497"/>
      <c r="H14852" s="500"/>
      <c r="O14852" s="500"/>
      <c r="Q14852" s="498" t="s">
        <v>213</v>
      </c>
      <c r="S14852" s="499"/>
    </row>
    <row r="14853">
      <c r="B14853" s="497"/>
      <c r="H14853" s="500"/>
      <c r="O14853" s="500"/>
      <c r="Q14853" s="498" t="s">
        <v>213</v>
      </c>
      <c r="S14853" s="499"/>
    </row>
    <row r="14854">
      <c r="B14854" s="497"/>
      <c r="H14854" s="500"/>
      <c r="O14854" s="500"/>
      <c r="Q14854" s="498" t="s">
        <v>213</v>
      </c>
      <c r="S14854" s="499"/>
    </row>
    <row r="14855">
      <c r="B14855" s="497"/>
      <c r="H14855" s="500"/>
      <c r="O14855" s="500"/>
      <c r="Q14855" s="498" t="s">
        <v>213</v>
      </c>
      <c r="S14855" s="499"/>
    </row>
    <row r="14856">
      <c r="B14856" s="497"/>
      <c r="H14856" s="500"/>
      <c r="O14856" s="500"/>
      <c r="Q14856" s="498" t="s">
        <v>213</v>
      </c>
      <c r="S14856" s="499"/>
    </row>
    <row r="14857">
      <c r="B14857" s="497"/>
      <c r="H14857" s="500"/>
      <c r="O14857" s="500"/>
      <c r="Q14857" s="498" t="s">
        <v>213</v>
      </c>
      <c r="S14857" s="499"/>
    </row>
    <row r="14858">
      <c r="B14858" s="497"/>
      <c r="H14858" s="500"/>
      <c r="O14858" s="500"/>
      <c r="Q14858" s="498" t="s">
        <v>213</v>
      </c>
      <c r="S14858" s="499"/>
    </row>
    <row r="14859">
      <c r="B14859" s="497"/>
      <c r="H14859" s="500"/>
      <c r="O14859" s="500"/>
      <c r="Q14859" s="498" t="s">
        <v>213</v>
      </c>
      <c r="S14859" s="499"/>
    </row>
    <row r="14860">
      <c r="B14860" s="497"/>
      <c r="H14860" s="500"/>
      <c r="O14860" s="500"/>
      <c r="Q14860" s="498" t="s">
        <v>213</v>
      </c>
      <c r="S14860" s="499"/>
    </row>
    <row r="14861">
      <c r="B14861" s="497"/>
      <c r="H14861" s="500"/>
      <c r="O14861" s="500"/>
      <c r="Q14861" s="498" t="s">
        <v>213</v>
      </c>
      <c r="S14861" s="499"/>
    </row>
    <row r="14862">
      <c r="B14862" s="497"/>
      <c r="H14862" s="500"/>
      <c r="O14862" s="500"/>
      <c r="Q14862" s="498" t="s">
        <v>213</v>
      </c>
      <c r="S14862" s="499"/>
    </row>
    <row r="14863">
      <c r="B14863" s="497"/>
      <c r="H14863" s="500"/>
      <c r="O14863" s="500"/>
      <c r="Q14863" s="498" t="s">
        <v>213</v>
      </c>
      <c r="S14863" s="499"/>
    </row>
    <row r="14864">
      <c r="B14864" s="497"/>
      <c r="H14864" s="500"/>
      <c r="O14864" s="500"/>
      <c r="Q14864" s="498" t="s">
        <v>213</v>
      </c>
      <c r="S14864" s="499"/>
    </row>
    <row r="14865">
      <c r="B14865" s="497"/>
      <c r="H14865" s="500"/>
      <c r="O14865" s="500"/>
      <c r="Q14865" s="498" t="s">
        <v>213</v>
      </c>
      <c r="S14865" s="499"/>
    </row>
    <row r="14866">
      <c r="B14866" s="497"/>
      <c r="H14866" s="500"/>
      <c r="O14866" s="500"/>
      <c r="Q14866" s="498" t="s">
        <v>213</v>
      </c>
      <c r="S14866" s="499"/>
    </row>
    <row r="14867">
      <c r="B14867" s="497"/>
      <c r="H14867" s="500"/>
      <c r="O14867" s="500"/>
      <c r="Q14867" s="498" t="s">
        <v>213</v>
      </c>
      <c r="S14867" s="499"/>
    </row>
    <row r="14868">
      <c r="B14868" s="497"/>
      <c r="H14868" s="500"/>
      <c r="O14868" s="500"/>
      <c r="Q14868" s="498" t="s">
        <v>213</v>
      </c>
      <c r="S14868" s="499"/>
    </row>
    <row r="14869">
      <c r="B14869" s="497"/>
      <c r="H14869" s="500"/>
      <c r="O14869" s="500"/>
      <c r="Q14869" s="498" t="s">
        <v>213</v>
      </c>
      <c r="S14869" s="499"/>
    </row>
    <row r="14870">
      <c r="B14870" s="497"/>
      <c r="H14870" s="500"/>
      <c r="O14870" s="500"/>
      <c r="Q14870" s="498" t="s">
        <v>213</v>
      </c>
      <c r="S14870" s="499"/>
    </row>
    <row r="14871">
      <c r="B14871" s="497"/>
      <c r="H14871" s="500"/>
      <c r="O14871" s="500"/>
      <c r="Q14871" s="498" t="s">
        <v>213</v>
      </c>
      <c r="S14871" s="499"/>
    </row>
    <row r="14872">
      <c r="B14872" s="497"/>
      <c r="H14872" s="500"/>
      <c r="O14872" s="500"/>
      <c r="Q14872" s="498" t="s">
        <v>213</v>
      </c>
      <c r="S14872" s="499"/>
    </row>
    <row r="14873">
      <c r="B14873" s="497"/>
      <c r="H14873" s="500"/>
      <c r="O14873" s="500"/>
      <c r="Q14873" s="498" t="s">
        <v>213</v>
      </c>
      <c r="S14873" s="499"/>
    </row>
    <row r="14874">
      <c r="B14874" s="497"/>
      <c r="H14874" s="500"/>
      <c r="O14874" s="500"/>
      <c r="Q14874" s="498" t="s">
        <v>213</v>
      </c>
      <c r="S14874" s="499"/>
    </row>
    <row r="14875">
      <c r="B14875" s="497"/>
      <c r="H14875" s="500"/>
      <c r="O14875" s="500"/>
      <c r="Q14875" s="498" t="s">
        <v>213</v>
      </c>
      <c r="S14875" s="499"/>
    </row>
    <row r="14876">
      <c r="B14876" s="497"/>
      <c r="H14876" s="500"/>
      <c r="O14876" s="500"/>
      <c r="Q14876" s="498" t="s">
        <v>213</v>
      </c>
      <c r="S14876" s="499"/>
    </row>
    <row r="14877">
      <c r="B14877" s="497"/>
      <c r="H14877" s="500"/>
      <c r="O14877" s="500"/>
      <c r="Q14877" s="498" t="s">
        <v>213</v>
      </c>
      <c r="S14877" s="499"/>
    </row>
    <row r="14878">
      <c r="B14878" s="497"/>
      <c r="H14878" s="500"/>
      <c r="O14878" s="500"/>
      <c r="Q14878" s="498" t="s">
        <v>213</v>
      </c>
      <c r="S14878" s="499"/>
    </row>
    <row r="14879">
      <c r="B14879" s="497"/>
      <c r="H14879" s="500"/>
      <c r="O14879" s="500"/>
      <c r="Q14879" s="498" t="s">
        <v>213</v>
      </c>
      <c r="S14879" s="499"/>
    </row>
    <row r="14880">
      <c r="B14880" s="497"/>
      <c r="H14880" s="500"/>
      <c r="O14880" s="500"/>
      <c r="Q14880" s="498" t="s">
        <v>213</v>
      </c>
      <c r="S14880" s="499"/>
    </row>
    <row r="14881">
      <c r="B14881" s="497"/>
      <c r="H14881" s="500"/>
      <c r="O14881" s="500"/>
      <c r="Q14881" s="498" t="s">
        <v>213</v>
      </c>
      <c r="S14881" s="499"/>
    </row>
    <row r="14882">
      <c r="B14882" s="497"/>
      <c r="H14882" s="500"/>
      <c r="O14882" s="500"/>
      <c r="Q14882" s="498" t="s">
        <v>213</v>
      </c>
      <c r="S14882" s="499"/>
    </row>
    <row r="14883">
      <c r="B14883" s="497"/>
      <c r="H14883" s="500"/>
      <c r="O14883" s="500"/>
      <c r="Q14883" s="498" t="s">
        <v>213</v>
      </c>
      <c r="S14883" s="499"/>
    </row>
    <row r="14884">
      <c r="B14884" s="497"/>
      <c r="H14884" s="500"/>
      <c r="O14884" s="500"/>
      <c r="Q14884" s="498" t="s">
        <v>213</v>
      </c>
      <c r="S14884" s="499"/>
    </row>
    <row r="14885">
      <c r="B14885" s="497"/>
      <c r="H14885" s="500"/>
      <c r="O14885" s="500"/>
      <c r="Q14885" s="498" t="s">
        <v>213</v>
      </c>
      <c r="S14885" s="499"/>
    </row>
    <row r="14886">
      <c r="B14886" s="497"/>
      <c r="H14886" s="500"/>
      <c r="O14886" s="500"/>
      <c r="Q14886" s="498" t="s">
        <v>213</v>
      </c>
      <c r="S14886" s="499"/>
    </row>
    <row r="14887">
      <c r="B14887" s="497"/>
      <c r="H14887" s="500"/>
      <c r="O14887" s="500"/>
      <c r="Q14887" s="498" t="s">
        <v>213</v>
      </c>
      <c r="S14887" s="499"/>
    </row>
    <row r="14888">
      <c r="B14888" s="497"/>
      <c r="H14888" s="500"/>
      <c r="O14888" s="500"/>
      <c r="Q14888" s="498" t="s">
        <v>213</v>
      </c>
      <c r="S14888" s="499"/>
    </row>
    <row r="14889">
      <c r="B14889" s="497"/>
      <c r="H14889" s="500"/>
      <c r="O14889" s="500"/>
      <c r="Q14889" s="498" t="s">
        <v>213</v>
      </c>
      <c r="S14889" s="499"/>
    </row>
    <row r="14890">
      <c r="B14890" s="497"/>
      <c r="H14890" s="500"/>
      <c r="O14890" s="500"/>
      <c r="Q14890" s="498" t="s">
        <v>213</v>
      </c>
      <c r="S14890" s="499"/>
    </row>
    <row r="14891">
      <c r="B14891" s="497"/>
      <c r="H14891" s="500"/>
      <c r="O14891" s="500"/>
      <c r="Q14891" s="498" t="s">
        <v>213</v>
      </c>
      <c r="S14891" s="499"/>
    </row>
    <row r="14892">
      <c r="B14892" s="497"/>
      <c r="H14892" s="500"/>
      <c r="O14892" s="500"/>
      <c r="Q14892" s="498" t="s">
        <v>213</v>
      </c>
      <c r="S14892" s="499"/>
    </row>
    <row r="14893">
      <c r="B14893" s="497"/>
      <c r="H14893" s="500"/>
      <c r="O14893" s="500"/>
      <c r="Q14893" s="498" t="s">
        <v>213</v>
      </c>
      <c r="S14893" s="499"/>
    </row>
    <row r="14894">
      <c r="B14894" s="497"/>
      <c r="H14894" s="500"/>
      <c r="O14894" s="500"/>
      <c r="Q14894" s="498" t="s">
        <v>213</v>
      </c>
      <c r="S14894" s="499"/>
    </row>
    <row r="14895">
      <c r="B14895" s="497"/>
      <c r="H14895" s="500"/>
      <c r="O14895" s="500"/>
      <c r="Q14895" s="498" t="s">
        <v>213</v>
      </c>
      <c r="S14895" s="499"/>
    </row>
    <row r="14896">
      <c r="B14896" s="497"/>
      <c r="H14896" s="500"/>
      <c r="O14896" s="500"/>
      <c r="Q14896" s="498" t="s">
        <v>213</v>
      </c>
      <c r="S14896" s="499"/>
    </row>
    <row r="14897">
      <c r="B14897" s="497"/>
      <c r="H14897" s="500"/>
      <c r="O14897" s="500"/>
      <c r="Q14897" s="498" t="s">
        <v>213</v>
      </c>
      <c r="S14897" s="499"/>
    </row>
    <row r="14898">
      <c r="B14898" s="497"/>
      <c r="H14898" s="500"/>
      <c r="O14898" s="500"/>
      <c r="Q14898" s="498" t="s">
        <v>213</v>
      </c>
      <c r="S14898" s="499"/>
    </row>
    <row r="14899">
      <c r="B14899" s="497"/>
      <c r="H14899" s="500"/>
      <c r="O14899" s="500"/>
      <c r="Q14899" s="498" t="s">
        <v>213</v>
      </c>
      <c r="S14899" s="499"/>
    </row>
    <row r="14900">
      <c r="B14900" s="497"/>
      <c r="H14900" s="500"/>
      <c r="O14900" s="500"/>
      <c r="Q14900" s="498" t="s">
        <v>213</v>
      </c>
      <c r="S14900" s="499"/>
    </row>
    <row r="14901">
      <c r="B14901" s="497"/>
      <c r="H14901" s="500"/>
      <c r="O14901" s="500"/>
      <c r="Q14901" s="498" t="s">
        <v>213</v>
      </c>
      <c r="S14901" s="499"/>
    </row>
    <row r="14902">
      <c r="B14902" s="497"/>
      <c r="H14902" s="500"/>
      <c r="O14902" s="500"/>
      <c r="Q14902" s="498" t="s">
        <v>213</v>
      </c>
      <c r="S14902" s="499"/>
    </row>
    <row r="14903">
      <c r="B14903" s="497"/>
      <c r="H14903" s="500"/>
      <c r="O14903" s="500"/>
      <c r="Q14903" s="498" t="s">
        <v>213</v>
      </c>
      <c r="S14903" s="499"/>
    </row>
    <row r="14904">
      <c r="B14904" s="497"/>
      <c r="H14904" s="500"/>
      <c r="O14904" s="500"/>
      <c r="Q14904" s="498" t="s">
        <v>213</v>
      </c>
      <c r="S14904" s="499"/>
    </row>
    <row r="14905">
      <c r="B14905" s="497"/>
      <c r="H14905" s="500"/>
      <c r="O14905" s="500"/>
      <c r="Q14905" s="498" t="s">
        <v>213</v>
      </c>
      <c r="S14905" s="499"/>
    </row>
    <row r="14906">
      <c r="B14906" s="497"/>
      <c r="H14906" s="500"/>
      <c r="O14906" s="500"/>
      <c r="Q14906" s="498" t="s">
        <v>213</v>
      </c>
      <c r="S14906" s="499"/>
    </row>
    <row r="14907">
      <c r="B14907" s="497"/>
      <c r="H14907" s="500"/>
      <c r="O14907" s="500"/>
      <c r="Q14907" s="498" t="s">
        <v>213</v>
      </c>
      <c r="S14907" s="499"/>
    </row>
    <row r="14908">
      <c r="B14908" s="497"/>
      <c r="H14908" s="500"/>
      <c r="O14908" s="500"/>
      <c r="Q14908" s="498" t="s">
        <v>213</v>
      </c>
      <c r="S14908" s="499"/>
    </row>
    <row r="14909">
      <c r="B14909" s="497"/>
      <c r="H14909" s="500"/>
      <c r="O14909" s="500"/>
      <c r="Q14909" s="498" t="s">
        <v>213</v>
      </c>
      <c r="S14909" s="499"/>
    </row>
    <row r="14910">
      <c r="B14910" s="497"/>
      <c r="H14910" s="500"/>
      <c r="O14910" s="500"/>
      <c r="Q14910" s="498" t="s">
        <v>213</v>
      </c>
      <c r="S14910" s="499"/>
    </row>
    <row r="14911">
      <c r="B14911" s="497"/>
      <c r="H14911" s="500"/>
      <c r="O14911" s="500"/>
      <c r="Q14911" s="498" t="s">
        <v>213</v>
      </c>
      <c r="S14911" s="499"/>
    </row>
    <row r="14912">
      <c r="B14912" s="497"/>
      <c r="H14912" s="500"/>
      <c r="O14912" s="500"/>
      <c r="Q14912" s="498" t="s">
        <v>213</v>
      </c>
      <c r="S14912" s="499"/>
    </row>
    <row r="14913">
      <c r="B14913" s="497"/>
      <c r="H14913" s="500"/>
      <c r="O14913" s="500"/>
      <c r="Q14913" s="498" t="s">
        <v>213</v>
      </c>
      <c r="S14913" s="499"/>
    </row>
    <row r="14914">
      <c r="B14914" s="497"/>
      <c r="H14914" s="500"/>
      <c r="O14914" s="500"/>
      <c r="Q14914" s="498" t="s">
        <v>213</v>
      </c>
      <c r="S14914" s="499"/>
    </row>
    <row r="14915">
      <c r="B14915" s="497"/>
      <c r="H14915" s="500"/>
      <c r="O14915" s="500"/>
      <c r="Q14915" s="498" t="s">
        <v>213</v>
      </c>
      <c r="S14915" s="499"/>
    </row>
    <row r="14916">
      <c r="B14916" s="497"/>
      <c r="H14916" s="500"/>
      <c r="O14916" s="500"/>
      <c r="Q14916" s="498" t="s">
        <v>213</v>
      </c>
      <c r="S14916" s="499"/>
    </row>
    <row r="14917">
      <c r="B14917" s="497"/>
      <c r="H14917" s="500"/>
      <c r="O14917" s="500"/>
      <c r="Q14917" s="498" t="s">
        <v>213</v>
      </c>
      <c r="S14917" s="499"/>
    </row>
    <row r="14918">
      <c r="B14918" s="497"/>
      <c r="H14918" s="500"/>
      <c r="O14918" s="500"/>
      <c r="Q14918" s="498" t="s">
        <v>213</v>
      </c>
      <c r="S14918" s="499"/>
    </row>
    <row r="14919">
      <c r="B14919" s="497"/>
      <c r="H14919" s="500"/>
      <c r="O14919" s="500"/>
      <c r="Q14919" s="498" t="s">
        <v>213</v>
      </c>
      <c r="S14919" s="499"/>
    </row>
    <row r="14920">
      <c r="B14920" s="497"/>
      <c r="H14920" s="500"/>
      <c r="O14920" s="500"/>
      <c r="Q14920" s="498" t="s">
        <v>213</v>
      </c>
      <c r="S14920" s="499"/>
    </row>
    <row r="14921">
      <c r="B14921" s="497"/>
      <c r="H14921" s="500"/>
      <c r="O14921" s="500"/>
      <c r="Q14921" s="498" t="s">
        <v>213</v>
      </c>
      <c r="S14921" s="499"/>
    </row>
    <row r="14922">
      <c r="B14922" s="497"/>
      <c r="H14922" s="500"/>
      <c r="O14922" s="500"/>
      <c r="Q14922" s="498" t="s">
        <v>213</v>
      </c>
      <c r="S14922" s="499"/>
    </row>
    <row r="14923">
      <c r="B14923" s="497"/>
      <c r="H14923" s="500"/>
      <c r="O14923" s="500"/>
      <c r="Q14923" s="498" t="s">
        <v>213</v>
      </c>
      <c r="S14923" s="499"/>
    </row>
    <row r="14924">
      <c r="B14924" s="497"/>
      <c r="H14924" s="500"/>
      <c r="O14924" s="500"/>
      <c r="Q14924" s="498" t="s">
        <v>213</v>
      </c>
      <c r="S14924" s="499"/>
    </row>
    <row r="14925">
      <c r="B14925" s="497"/>
      <c r="H14925" s="500"/>
      <c r="O14925" s="500"/>
      <c r="Q14925" s="498" t="s">
        <v>213</v>
      </c>
      <c r="S14925" s="499"/>
    </row>
    <row r="14926">
      <c r="B14926" s="497"/>
      <c r="H14926" s="500"/>
      <c r="O14926" s="500"/>
      <c r="Q14926" s="498" t="s">
        <v>213</v>
      </c>
      <c r="S14926" s="499"/>
    </row>
    <row r="14927">
      <c r="B14927" s="497"/>
      <c r="H14927" s="500"/>
      <c r="O14927" s="500"/>
      <c r="Q14927" s="498" t="s">
        <v>213</v>
      </c>
      <c r="S14927" s="499"/>
    </row>
    <row r="14928">
      <c r="B14928" s="497"/>
      <c r="H14928" s="500"/>
      <c r="O14928" s="500"/>
      <c r="Q14928" s="498" t="s">
        <v>213</v>
      </c>
      <c r="S14928" s="499"/>
    </row>
    <row r="14929">
      <c r="B14929" s="497"/>
      <c r="H14929" s="500"/>
      <c r="O14929" s="500"/>
      <c r="Q14929" s="498" t="s">
        <v>213</v>
      </c>
      <c r="S14929" s="499"/>
    </row>
    <row r="14930">
      <c r="B14930" s="497"/>
      <c r="H14930" s="500"/>
      <c r="O14930" s="500"/>
      <c r="Q14930" s="498" t="s">
        <v>213</v>
      </c>
      <c r="S14930" s="499"/>
    </row>
    <row r="14931">
      <c r="B14931" s="497"/>
      <c r="H14931" s="500"/>
      <c r="O14931" s="500"/>
      <c r="Q14931" s="498" t="s">
        <v>213</v>
      </c>
      <c r="S14931" s="499"/>
    </row>
    <row r="14932">
      <c r="B14932" s="497"/>
      <c r="H14932" s="500"/>
      <c r="O14932" s="500"/>
      <c r="Q14932" s="498" t="s">
        <v>213</v>
      </c>
      <c r="S14932" s="499"/>
    </row>
    <row r="14933">
      <c r="B14933" s="497"/>
      <c r="H14933" s="500"/>
      <c r="O14933" s="500"/>
      <c r="Q14933" s="498" t="s">
        <v>213</v>
      </c>
      <c r="S14933" s="499"/>
    </row>
    <row r="14934">
      <c r="B14934" s="497"/>
      <c r="H14934" s="500"/>
      <c r="O14934" s="500"/>
      <c r="Q14934" s="498" t="s">
        <v>213</v>
      </c>
      <c r="S14934" s="499"/>
    </row>
    <row r="14935">
      <c r="B14935" s="497"/>
      <c r="H14935" s="500"/>
      <c r="O14935" s="500"/>
      <c r="Q14935" s="498" t="s">
        <v>213</v>
      </c>
      <c r="S14935" s="499"/>
    </row>
    <row r="14936">
      <c r="B14936" s="497"/>
      <c r="H14936" s="500"/>
      <c r="O14936" s="500"/>
      <c r="Q14936" s="498" t="s">
        <v>213</v>
      </c>
      <c r="S14936" s="499"/>
    </row>
    <row r="14937">
      <c r="B14937" s="497"/>
      <c r="H14937" s="500"/>
      <c r="O14937" s="500"/>
      <c r="Q14937" s="498" t="s">
        <v>213</v>
      </c>
      <c r="S14937" s="499"/>
    </row>
    <row r="14938">
      <c r="B14938" s="497"/>
      <c r="H14938" s="500"/>
      <c r="O14938" s="500"/>
      <c r="Q14938" s="498" t="s">
        <v>213</v>
      </c>
      <c r="S14938" s="499"/>
    </row>
    <row r="14939">
      <c r="B14939" s="497"/>
      <c r="H14939" s="500"/>
      <c r="O14939" s="500"/>
      <c r="Q14939" s="498" t="s">
        <v>213</v>
      </c>
      <c r="S14939" s="499"/>
    </row>
    <row r="14940">
      <c r="B14940" s="497"/>
      <c r="H14940" s="500"/>
      <c r="O14940" s="500"/>
      <c r="Q14940" s="498" t="s">
        <v>213</v>
      </c>
      <c r="S14940" s="499"/>
    </row>
    <row r="14941">
      <c r="B14941" s="497"/>
      <c r="H14941" s="500"/>
      <c r="O14941" s="500"/>
      <c r="Q14941" s="498" t="s">
        <v>213</v>
      </c>
      <c r="S14941" s="499"/>
    </row>
    <row r="14942">
      <c r="B14942" s="497"/>
      <c r="H14942" s="500"/>
      <c r="O14942" s="500"/>
      <c r="Q14942" s="498" t="s">
        <v>213</v>
      </c>
      <c r="S14942" s="499"/>
    </row>
    <row r="14943">
      <c r="B14943" s="497"/>
      <c r="H14943" s="500"/>
      <c r="O14943" s="500"/>
      <c r="Q14943" s="498" t="s">
        <v>213</v>
      </c>
      <c r="S14943" s="499"/>
    </row>
    <row r="14944">
      <c r="B14944" s="497"/>
      <c r="H14944" s="500"/>
      <c r="O14944" s="500"/>
      <c r="Q14944" s="498" t="s">
        <v>213</v>
      </c>
      <c r="S14944" s="499"/>
    </row>
    <row r="14945">
      <c r="B14945" s="497"/>
      <c r="H14945" s="500"/>
      <c r="O14945" s="500"/>
      <c r="Q14945" s="498" t="s">
        <v>213</v>
      </c>
      <c r="S14945" s="499"/>
    </row>
    <row r="14946">
      <c r="B14946" s="497"/>
      <c r="H14946" s="500"/>
      <c r="O14946" s="500"/>
      <c r="Q14946" s="498" t="s">
        <v>213</v>
      </c>
      <c r="S14946" s="499"/>
    </row>
    <row r="14947">
      <c r="B14947" s="497"/>
      <c r="H14947" s="500"/>
      <c r="O14947" s="500"/>
      <c r="Q14947" s="498" t="s">
        <v>213</v>
      </c>
      <c r="S14947" s="499"/>
    </row>
    <row r="14948">
      <c r="B14948" s="497"/>
      <c r="H14948" s="500"/>
      <c r="O14948" s="500"/>
      <c r="Q14948" s="498" t="s">
        <v>213</v>
      </c>
      <c r="S14948" s="499"/>
    </row>
    <row r="14949">
      <c r="B14949" s="497"/>
      <c r="H14949" s="500"/>
      <c r="O14949" s="500"/>
      <c r="Q14949" s="498" t="s">
        <v>213</v>
      </c>
      <c r="S14949" s="499"/>
    </row>
    <row r="14950">
      <c r="B14950" s="497"/>
      <c r="H14950" s="500"/>
      <c r="O14950" s="500"/>
      <c r="Q14950" s="498" t="s">
        <v>213</v>
      </c>
      <c r="S14950" s="499"/>
    </row>
    <row r="14951">
      <c r="B14951" s="497"/>
      <c r="H14951" s="500"/>
      <c r="O14951" s="500"/>
      <c r="Q14951" s="498" t="s">
        <v>213</v>
      </c>
      <c r="S14951" s="499"/>
    </row>
    <row r="14952">
      <c r="B14952" s="497"/>
      <c r="H14952" s="500"/>
      <c r="O14952" s="500"/>
      <c r="Q14952" s="498" t="s">
        <v>213</v>
      </c>
      <c r="S14952" s="499"/>
    </row>
    <row r="14953">
      <c r="B14953" s="497"/>
      <c r="H14953" s="500"/>
      <c r="O14953" s="500"/>
      <c r="Q14953" s="498" t="s">
        <v>213</v>
      </c>
      <c r="S14953" s="499"/>
    </row>
    <row r="14954">
      <c r="B14954" s="497"/>
      <c r="H14954" s="500"/>
      <c r="O14954" s="500"/>
      <c r="Q14954" s="498" t="s">
        <v>213</v>
      </c>
      <c r="S14954" s="499"/>
    </row>
    <row r="14955">
      <c r="B14955" s="497"/>
      <c r="H14955" s="500"/>
      <c r="O14955" s="500"/>
      <c r="Q14955" s="498" t="s">
        <v>213</v>
      </c>
      <c r="S14955" s="499"/>
    </row>
    <row r="14956">
      <c r="B14956" s="497"/>
      <c r="H14956" s="500"/>
      <c r="O14956" s="500"/>
      <c r="Q14956" s="498" t="s">
        <v>213</v>
      </c>
      <c r="S14956" s="499"/>
    </row>
    <row r="14957">
      <c r="B14957" s="497"/>
      <c r="H14957" s="500"/>
      <c r="O14957" s="500"/>
      <c r="Q14957" s="498" t="s">
        <v>213</v>
      </c>
      <c r="S14957" s="499"/>
    </row>
    <row r="14958">
      <c r="B14958" s="497"/>
      <c r="H14958" s="500"/>
      <c r="O14958" s="500"/>
      <c r="Q14958" s="498" t="s">
        <v>213</v>
      </c>
      <c r="S14958" s="499"/>
    </row>
    <row r="14959">
      <c r="B14959" s="497"/>
      <c r="H14959" s="500"/>
      <c r="O14959" s="500"/>
      <c r="Q14959" s="498" t="s">
        <v>213</v>
      </c>
      <c r="S14959" s="499"/>
    </row>
    <row r="14960">
      <c r="B14960" s="497"/>
      <c r="H14960" s="500"/>
      <c r="O14960" s="500"/>
      <c r="Q14960" s="498" t="s">
        <v>213</v>
      </c>
      <c r="S14960" s="499"/>
    </row>
    <row r="14961">
      <c r="B14961" s="497"/>
      <c r="H14961" s="500"/>
      <c r="O14961" s="500"/>
      <c r="Q14961" s="498" t="s">
        <v>213</v>
      </c>
      <c r="S14961" s="499"/>
    </row>
    <row r="14962">
      <c r="B14962" s="497"/>
      <c r="H14962" s="500"/>
      <c r="O14962" s="500"/>
      <c r="Q14962" s="498" t="s">
        <v>213</v>
      </c>
      <c r="S14962" s="499"/>
    </row>
    <row r="14963">
      <c r="B14963" s="497"/>
      <c r="H14963" s="500"/>
      <c r="O14963" s="500"/>
      <c r="Q14963" s="498" t="s">
        <v>213</v>
      </c>
      <c r="S14963" s="499"/>
    </row>
    <row r="14964">
      <c r="B14964" s="497"/>
      <c r="H14964" s="500"/>
      <c r="O14964" s="500"/>
      <c r="Q14964" s="498" t="s">
        <v>213</v>
      </c>
      <c r="S14964" s="499"/>
    </row>
    <row r="14965">
      <c r="B14965" s="497"/>
      <c r="H14965" s="500"/>
      <c r="O14965" s="500"/>
      <c r="Q14965" s="498" t="s">
        <v>213</v>
      </c>
      <c r="S14965" s="499"/>
    </row>
    <row r="14966">
      <c r="B14966" s="497"/>
      <c r="H14966" s="500"/>
      <c r="O14966" s="500"/>
      <c r="Q14966" s="498" t="s">
        <v>213</v>
      </c>
      <c r="S14966" s="499"/>
    </row>
    <row r="14967">
      <c r="B14967" s="497"/>
      <c r="H14967" s="500"/>
      <c r="O14967" s="500"/>
      <c r="Q14967" s="498" t="s">
        <v>213</v>
      </c>
      <c r="S14967" s="499"/>
    </row>
    <row r="14968">
      <c r="B14968" s="497"/>
      <c r="H14968" s="500"/>
      <c r="O14968" s="500"/>
      <c r="Q14968" s="498" t="s">
        <v>213</v>
      </c>
      <c r="S14968" s="499"/>
    </row>
    <row r="14969">
      <c r="B14969" s="497"/>
      <c r="H14969" s="500"/>
      <c r="O14969" s="500"/>
      <c r="Q14969" s="498" t="s">
        <v>213</v>
      </c>
      <c r="S14969" s="499"/>
    </row>
    <row r="14970">
      <c r="B14970" s="497"/>
      <c r="H14970" s="500"/>
      <c r="O14970" s="500"/>
      <c r="Q14970" s="498" t="s">
        <v>213</v>
      </c>
      <c r="S14970" s="499"/>
    </row>
    <row r="14971">
      <c r="B14971" s="497"/>
      <c r="H14971" s="500"/>
      <c r="O14971" s="500"/>
      <c r="Q14971" s="498" t="s">
        <v>213</v>
      </c>
      <c r="S14971" s="499"/>
    </row>
    <row r="14972">
      <c r="B14972" s="497"/>
      <c r="H14972" s="500"/>
      <c r="O14972" s="500"/>
      <c r="Q14972" s="498" t="s">
        <v>213</v>
      </c>
      <c r="S14972" s="499"/>
    </row>
    <row r="14973">
      <c r="B14973" s="497"/>
      <c r="H14973" s="500"/>
      <c r="O14973" s="500"/>
      <c r="Q14973" s="498" t="s">
        <v>213</v>
      </c>
      <c r="S14973" s="499"/>
    </row>
    <row r="14974">
      <c r="B14974" s="497"/>
      <c r="H14974" s="500"/>
      <c r="O14974" s="500"/>
      <c r="Q14974" s="498" t="s">
        <v>213</v>
      </c>
      <c r="S14974" s="499"/>
    </row>
    <row r="14975">
      <c r="B14975" s="497"/>
      <c r="H14975" s="500"/>
      <c r="O14975" s="500"/>
      <c r="Q14975" s="498" t="s">
        <v>213</v>
      </c>
      <c r="S14975" s="499"/>
    </row>
    <row r="14976">
      <c r="B14976" s="497"/>
      <c r="H14976" s="500"/>
      <c r="O14976" s="500"/>
      <c r="Q14976" s="498" t="s">
        <v>213</v>
      </c>
      <c r="S14976" s="499"/>
    </row>
    <row r="14977">
      <c r="B14977" s="497"/>
      <c r="H14977" s="500"/>
      <c r="O14977" s="500"/>
      <c r="Q14977" s="498" t="s">
        <v>213</v>
      </c>
      <c r="S14977" s="499"/>
    </row>
    <row r="14978">
      <c r="B14978" s="497"/>
      <c r="H14978" s="500"/>
      <c r="O14978" s="500"/>
      <c r="Q14978" s="498" t="s">
        <v>213</v>
      </c>
      <c r="S14978" s="499"/>
    </row>
    <row r="14979">
      <c r="B14979" s="497"/>
      <c r="H14979" s="500"/>
      <c r="O14979" s="500"/>
      <c r="Q14979" s="498" t="s">
        <v>213</v>
      </c>
      <c r="S14979" s="499"/>
    </row>
    <row r="14980">
      <c r="B14980" s="497"/>
      <c r="H14980" s="500"/>
      <c r="O14980" s="500"/>
      <c r="Q14980" s="498" t="s">
        <v>213</v>
      </c>
      <c r="S14980" s="499"/>
    </row>
    <row r="14981">
      <c r="B14981" s="497"/>
      <c r="H14981" s="500"/>
      <c r="O14981" s="500"/>
      <c r="Q14981" s="498" t="s">
        <v>213</v>
      </c>
      <c r="S14981" s="499"/>
    </row>
    <row r="14982">
      <c r="B14982" s="497"/>
      <c r="H14982" s="500"/>
      <c r="O14982" s="500"/>
      <c r="Q14982" s="498" t="s">
        <v>213</v>
      </c>
      <c r="S14982" s="499"/>
    </row>
    <row r="14983">
      <c r="B14983" s="497"/>
      <c r="H14983" s="500"/>
      <c r="O14983" s="500"/>
      <c r="Q14983" s="498" t="s">
        <v>213</v>
      </c>
      <c r="S14983" s="499"/>
    </row>
    <row r="14984">
      <c r="B14984" s="497"/>
      <c r="H14984" s="500"/>
      <c r="O14984" s="500"/>
      <c r="Q14984" s="498" t="s">
        <v>213</v>
      </c>
      <c r="S14984" s="499"/>
    </row>
    <row r="14985">
      <c r="B14985" s="497"/>
      <c r="H14985" s="500"/>
      <c r="O14985" s="500"/>
      <c r="Q14985" s="498" t="s">
        <v>213</v>
      </c>
      <c r="S14985" s="499"/>
    </row>
    <row r="14986">
      <c r="B14986" s="497"/>
      <c r="H14986" s="500"/>
      <c r="O14986" s="500"/>
      <c r="Q14986" s="498" t="s">
        <v>213</v>
      </c>
      <c r="S14986" s="499"/>
    </row>
    <row r="14987">
      <c r="B14987" s="497"/>
      <c r="H14987" s="500"/>
      <c r="O14987" s="500"/>
      <c r="Q14987" s="498" t="s">
        <v>213</v>
      </c>
      <c r="S14987" s="499"/>
    </row>
    <row r="14988">
      <c r="B14988" s="497"/>
      <c r="H14988" s="500"/>
      <c r="O14988" s="500"/>
      <c r="Q14988" s="498" t="s">
        <v>213</v>
      </c>
      <c r="S14988" s="499"/>
    </row>
    <row r="14989">
      <c r="B14989" s="497"/>
      <c r="H14989" s="500"/>
      <c r="O14989" s="500"/>
      <c r="Q14989" s="498" t="s">
        <v>213</v>
      </c>
      <c r="S14989" s="499"/>
    </row>
    <row r="14990">
      <c r="B14990" s="497"/>
      <c r="H14990" s="500"/>
      <c r="O14990" s="500"/>
      <c r="Q14990" s="498" t="s">
        <v>213</v>
      </c>
      <c r="S14990" s="499"/>
    </row>
    <row r="14991">
      <c r="B14991" s="497"/>
      <c r="H14991" s="500"/>
      <c r="O14991" s="500"/>
      <c r="Q14991" s="498" t="s">
        <v>213</v>
      </c>
      <c r="S14991" s="499"/>
    </row>
    <row r="14992">
      <c r="B14992" s="497"/>
      <c r="H14992" s="500"/>
      <c r="O14992" s="500"/>
      <c r="Q14992" s="498" t="s">
        <v>213</v>
      </c>
      <c r="S14992" s="499"/>
    </row>
    <row r="14993">
      <c r="B14993" s="497"/>
      <c r="H14993" s="500"/>
      <c r="O14993" s="500"/>
      <c r="Q14993" s="498" t="s">
        <v>213</v>
      </c>
      <c r="S14993" s="499"/>
    </row>
    <row r="14994">
      <c r="B14994" s="497"/>
      <c r="H14994" s="500"/>
      <c r="O14994" s="500"/>
      <c r="Q14994" s="498" t="s">
        <v>213</v>
      </c>
      <c r="S14994" s="499"/>
    </row>
    <row r="14995">
      <c r="B14995" s="497"/>
      <c r="H14995" s="500"/>
      <c r="O14995" s="500"/>
      <c r="Q14995" s="498" t="s">
        <v>213</v>
      </c>
      <c r="S14995" s="499"/>
    </row>
    <row r="14996">
      <c r="B14996" s="497"/>
      <c r="H14996" s="500"/>
      <c r="O14996" s="500"/>
      <c r="Q14996" s="498" t="s">
        <v>213</v>
      </c>
      <c r="S14996" s="499"/>
    </row>
    <row r="14997">
      <c r="B14997" s="497"/>
      <c r="H14997" s="500"/>
      <c r="O14997" s="500"/>
      <c r="Q14997" s="498" t="s">
        <v>213</v>
      </c>
      <c r="S14997" s="499"/>
    </row>
    <row r="14998">
      <c r="B14998" s="497"/>
      <c r="H14998" s="500"/>
      <c r="O14998" s="500"/>
      <c r="Q14998" s="498" t="s">
        <v>213</v>
      </c>
      <c r="S14998" s="499"/>
    </row>
    <row r="14999">
      <c r="B14999" s="497"/>
      <c r="H14999" s="500"/>
      <c r="O14999" s="500"/>
      <c r="Q14999" s="498" t="s">
        <v>213</v>
      </c>
      <c r="S14999" s="499"/>
    </row>
    <row r="15000">
      <c r="B15000" s="497"/>
      <c r="H15000" s="500"/>
      <c r="O15000" s="500"/>
      <c r="Q15000" s="498" t="s">
        <v>213</v>
      </c>
      <c r="S15000" s="499"/>
    </row>
    <row r="15001">
      <c r="B15001" s="497"/>
      <c r="H15001" s="500"/>
      <c r="O15001" s="500"/>
      <c r="Q15001" s="498" t="s">
        <v>213</v>
      </c>
      <c r="S15001" s="499"/>
    </row>
    <row r="15002">
      <c r="B15002" s="497"/>
      <c r="H15002" s="500"/>
      <c r="O15002" s="500"/>
      <c r="Q15002" s="498" t="s">
        <v>213</v>
      </c>
      <c r="S15002" s="499"/>
    </row>
    <row r="15003">
      <c r="B15003" s="497"/>
      <c r="H15003" s="500"/>
      <c r="O15003" s="500"/>
      <c r="Q15003" s="498" t="s">
        <v>213</v>
      </c>
      <c r="S15003" s="499"/>
    </row>
    <row r="15004">
      <c r="B15004" s="497"/>
      <c r="H15004" s="500"/>
      <c r="O15004" s="500"/>
      <c r="Q15004" s="498" t="s">
        <v>213</v>
      </c>
      <c r="S15004" s="499"/>
    </row>
    <row r="15005">
      <c r="B15005" s="497"/>
      <c r="H15005" s="500"/>
      <c r="O15005" s="500"/>
      <c r="Q15005" s="498" t="s">
        <v>213</v>
      </c>
      <c r="S15005" s="499"/>
    </row>
    <row r="15006">
      <c r="B15006" s="497"/>
      <c r="H15006" s="500"/>
      <c r="O15006" s="500"/>
      <c r="Q15006" s="498" t="s">
        <v>213</v>
      </c>
      <c r="S15006" s="499"/>
    </row>
    <row r="15007">
      <c r="B15007" s="497"/>
      <c r="H15007" s="500"/>
      <c r="O15007" s="500"/>
      <c r="Q15007" s="498" t="s">
        <v>213</v>
      </c>
      <c r="S15007" s="499"/>
    </row>
    <row r="15008">
      <c r="B15008" s="497"/>
      <c r="H15008" s="500"/>
      <c r="O15008" s="500"/>
      <c r="Q15008" s="498" t="s">
        <v>213</v>
      </c>
      <c r="S15008" s="499"/>
    </row>
    <row r="15009">
      <c r="B15009" s="497"/>
      <c r="H15009" s="500"/>
      <c r="O15009" s="500"/>
      <c r="Q15009" s="498" t="s">
        <v>213</v>
      </c>
      <c r="S15009" s="499"/>
    </row>
    <row r="15010">
      <c r="B15010" s="497"/>
      <c r="H15010" s="500"/>
      <c r="O15010" s="500"/>
      <c r="Q15010" s="498" t="s">
        <v>213</v>
      </c>
      <c r="S15010" s="499"/>
    </row>
    <row r="15011">
      <c r="B15011" s="497"/>
      <c r="H15011" s="500"/>
      <c r="O15011" s="500"/>
      <c r="Q15011" s="498" t="s">
        <v>213</v>
      </c>
      <c r="S15011" s="499"/>
    </row>
    <row r="15012">
      <c r="B15012" s="497"/>
      <c r="H15012" s="500"/>
      <c r="O15012" s="500"/>
      <c r="Q15012" s="498" t="s">
        <v>213</v>
      </c>
      <c r="S15012" s="499"/>
    </row>
    <row r="15013">
      <c r="B15013" s="497"/>
      <c r="H15013" s="500"/>
      <c r="O15013" s="500"/>
      <c r="Q15013" s="498" t="s">
        <v>213</v>
      </c>
      <c r="S15013" s="499"/>
    </row>
    <row r="15014">
      <c r="B15014" s="497"/>
      <c r="H15014" s="500"/>
      <c r="O15014" s="500"/>
      <c r="Q15014" s="498" t="s">
        <v>213</v>
      </c>
      <c r="S15014" s="499"/>
    </row>
    <row r="15015">
      <c r="B15015" s="497"/>
      <c r="H15015" s="500"/>
      <c r="O15015" s="500"/>
      <c r="Q15015" s="498" t="s">
        <v>213</v>
      </c>
      <c r="S15015" s="499"/>
    </row>
    <row r="15016">
      <c r="B15016" s="497"/>
      <c r="H15016" s="500"/>
      <c r="O15016" s="500"/>
      <c r="Q15016" s="498" t="s">
        <v>213</v>
      </c>
      <c r="S15016" s="499"/>
    </row>
    <row r="15017">
      <c r="B15017" s="497"/>
      <c r="H15017" s="500"/>
      <c r="O15017" s="500"/>
      <c r="Q15017" s="498" t="s">
        <v>213</v>
      </c>
      <c r="S15017" s="499"/>
    </row>
    <row r="15018">
      <c r="B15018" s="497"/>
      <c r="H15018" s="500"/>
      <c r="O15018" s="500"/>
      <c r="Q15018" s="498" t="s">
        <v>213</v>
      </c>
      <c r="S15018" s="499"/>
    </row>
    <row r="15019">
      <c r="B15019" s="497"/>
      <c r="H15019" s="500"/>
      <c r="O15019" s="500"/>
      <c r="Q15019" s="498" t="s">
        <v>213</v>
      </c>
      <c r="S15019" s="499"/>
    </row>
    <row r="15020">
      <c r="B15020" s="497"/>
      <c r="H15020" s="500"/>
      <c r="O15020" s="500"/>
      <c r="Q15020" s="498" t="s">
        <v>213</v>
      </c>
      <c r="S15020" s="499"/>
    </row>
    <row r="15021">
      <c r="B15021" s="497"/>
      <c r="H15021" s="500"/>
      <c r="O15021" s="500"/>
      <c r="Q15021" s="498" t="s">
        <v>213</v>
      </c>
      <c r="S15021" s="499"/>
    </row>
    <row r="15022">
      <c r="B15022" s="497"/>
      <c r="H15022" s="500"/>
      <c r="O15022" s="500"/>
      <c r="Q15022" s="498" t="s">
        <v>213</v>
      </c>
      <c r="S15022" s="499"/>
    </row>
    <row r="15023">
      <c r="B15023" s="497"/>
      <c r="H15023" s="500"/>
      <c r="O15023" s="500"/>
      <c r="Q15023" s="498" t="s">
        <v>213</v>
      </c>
      <c r="S15023" s="499"/>
    </row>
    <row r="15024">
      <c r="B15024" s="497"/>
      <c r="H15024" s="500"/>
      <c r="O15024" s="500"/>
      <c r="Q15024" s="498" t="s">
        <v>213</v>
      </c>
      <c r="S15024" s="499"/>
    </row>
    <row r="15025">
      <c r="B15025" s="497"/>
      <c r="H15025" s="500"/>
      <c r="O15025" s="500"/>
      <c r="Q15025" s="498" t="s">
        <v>213</v>
      </c>
      <c r="S15025" s="499"/>
    </row>
    <row r="15026">
      <c r="B15026" s="497"/>
      <c r="H15026" s="500"/>
      <c r="O15026" s="500"/>
      <c r="Q15026" s="498" t="s">
        <v>213</v>
      </c>
      <c r="S15026" s="499"/>
    </row>
    <row r="15027">
      <c r="B15027" s="497"/>
      <c r="H15027" s="500"/>
      <c r="O15027" s="500"/>
      <c r="Q15027" s="498" t="s">
        <v>213</v>
      </c>
      <c r="S15027" s="499"/>
    </row>
    <row r="15028">
      <c r="B15028" s="497"/>
      <c r="H15028" s="500"/>
      <c r="O15028" s="500"/>
      <c r="Q15028" s="498" t="s">
        <v>213</v>
      </c>
      <c r="S15028" s="499"/>
    </row>
    <row r="15029">
      <c r="B15029" s="497"/>
      <c r="H15029" s="500"/>
      <c r="O15029" s="500"/>
      <c r="Q15029" s="498" t="s">
        <v>213</v>
      </c>
      <c r="S15029" s="499"/>
    </row>
    <row r="15030">
      <c r="B15030" s="497"/>
      <c r="H15030" s="500"/>
      <c r="O15030" s="500"/>
      <c r="Q15030" s="498" t="s">
        <v>213</v>
      </c>
      <c r="S15030" s="499"/>
    </row>
    <row r="15031">
      <c r="B15031" s="497"/>
      <c r="H15031" s="500"/>
      <c r="O15031" s="500"/>
      <c r="Q15031" s="498" t="s">
        <v>213</v>
      </c>
      <c r="S15031" s="499"/>
    </row>
    <row r="15032">
      <c r="B15032" s="497"/>
      <c r="H15032" s="500"/>
      <c r="O15032" s="500"/>
      <c r="Q15032" s="498" t="s">
        <v>213</v>
      </c>
      <c r="S15032" s="499"/>
    </row>
    <row r="15033">
      <c r="B15033" s="497"/>
      <c r="H15033" s="500"/>
      <c r="O15033" s="500"/>
      <c r="Q15033" s="498" t="s">
        <v>213</v>
      </c>
      <c r="S15033" s="499"/>
    </row>
    <row r="15034">
      <c r="B15034" s="497"/>
      <c r="H15034" s="500"/>
      <c r="O15034" s="500"/>
      <c r="Q15034" s="498" t="s">
        <v>213</v>
      </c>
      <c r="S15034" s="499"/>
    </row>
    <row r="15035">
      <c r="B15035" s="497"/>
      <c r="H15035" s="500"/>
      <c r="O15035" s="500"/>
      <c r="Q15035" s="498" t="s">
        <v>213</v>
      </c>
      <c r="S15035" s="499"/>
    </row>
    <row r="15036">
      <c r="B15036" s="497"/>
      <c r="H15036" s="500"/>
      <c r="O15036" s="500"/>
      <c r="Q15036" s="498" t="s">
        <v>213</v>
      </c>
      <c r="S15036" s="499"/>
    </row>
    <row r="15037">
      <c r="B15037" s="497"/>
      <c r="H15037" s="500"/>
      <c r="O15037" s="500"/>
      <c r="Q15037" s="498" t="s">
        <v>213</v>
      </c>
      <c r="S15037" s="499"/>
    </row>
    <row r="15038">
      <c r="B15038" s="497"/>
      <c r="H15038" s="500"/>
      <c r="O15038" s="500"/>
      <c r="Q15038" s="498" t="s">
        <v>213</v>
      </c>
      <c r="S15038" s="499"/>
    </row>
    <row r="15039">
      <c r="B15039" s="497"/>
      <c r="H15039" s="500"/>
      <c r="O15039" s="500"/>
      <c r="Q15039" s="498" t="s">
        <v>213</v>
      </c>
      <c r="S15039" s="499"/>
    </row>
    <row r="15040">
      <c r="B15040" s="497"/>
      <c r="H15040" s="500"/>
      <c r="O15040" s="500"/>
      <c r="Q15040" s="498" t="s">
        <v>213</v>
      </c>
      <c r="S15040" s="499"/>
    </row>
    <row r="15041">
      <c r="B15041" s="497"/>
      <c r="H15041" s="500"/>
      <c r="O15041" s="500"/>
      <c r="Q15041" s="498" t="s">
        <v>213</v>
      </c>
      <c r="S15041" s="499"/>
    </row>
    <row r="15042">
      <c r="B15042" s="497"/>
      <c r="H15042" s="500"/>
      <c r="O15042" s="500"/>
      <c r="Q15042" s="498" t="s">
        <v>213</v>
      </c>
      <c r="S15042" s="499"/>
    </row>
    <row r="15043">
      <c r="B15043" s="497"/>
      <c r="H15043" s="500"/>
      <c r="O15043" s="500"/>
      <c r="Q15043" s="498" t="s">
        <v>213</v>
      </c>
      <c r="S15043" s="499"/>
    </row>
    <row r="15044">
      <c r="B15044" s="497"/>
      <c r="H15044" s="500"/>
      <c r="O15044" s="500"/>
      <c r="Q15044" s="498" t="s">
        <v>213</v>
      </c>
      <c r="S15044" s="499"/>
    </row>
    <row r="15045">
      <c r="B15045" s="497"/>
      <c r="H15045" s="500"/>
      <c r="O15045" s="500"/>
      <c r="Q15045" s="498" t="s">
        <v>213</v>
      </c>
      <c r="S15045" s="499"/>
    </row>
    <row r="15046">
      <c r="B15046" s="497"/>
      <c r="H15046" s="500"/>
      <c r="O15046" s="500"/>
      <c r="Q15046" s="498" t="s">
        <v>213</v>
      </c>
      <c r="S15046" s="499"/>
    </row>
    <row r="15047">
      <c r="B15047" s="497"/>
      <c r="H15047" s="500"/>
      <c r="O15047" s="500"/>
      <c r="Q15047" s="498" t="s">
        <v>213</v>
      </c>
      <c r="S15047" s="499"/>
    </row>
    <row r="15048">
      <c r="B15048" s="497"/>
      <c r="H15048" s="500"/>
      <c r="O15048" s="500"/>
      <c r="Q15048" s="498" t="s">
        <v>213</v>
      </c>
      <c r="S15048" s="499"/>
    </row>
    <row r="15049">
      <c r="B15049" s="497"/>
      <c r="H15049" s="500"/>
      <c r="O15049" s="500"/>
      <c r="Q15049" s="498" t="s">
        <v>213</v>
      </c>
      <c r="S15049" s="499"/>
    </row>
    <row r="15050">
      <c r="B15050" s="497"/>
      <c r="H15050" s="500"/>
      <c r="O15050" s="500"/>
      <c r="Q15050" s="498" t="s">
        <v>213</v>
      </c>
      <c r="S15050" s="499"/>
    </row>
    <row r="15051">
      <c r="B15051" s="497"/>
      <c r="H15051" s="500"/>
      <c r="O15051" s="500"/>
      <c r="Q15051" s="498" t="s">
        <v>213</v>
      </c>
      <c r="S15051" s="499"/>
    </row>
    <row r="15052">
      <c r="B15052" s="497"/>
      <c r="H15052" s="500"/>
      <c r="O15052" s="500"/>
      <c r="Q15052" s="498" t="s">
        <v>213</v>
      </c>
      <c r="S15052" s="499"/>
    </row>
    <row r="15053">
      <c r="B15053" s="497"/>
      <c r="H15053" s="500"/>
      <c r="O15053" s="500"/>
      <c r="Q15053" s="498" t="s">
        <v>213</v>
      </c>
      <c r="S15053" s="499"/>
    </row>
    <row r="15054">
      <c r="B15054" s="497"/>
      <c r="H15054" s="500"/>
      <c r="O15054" s="500"/>
      <c r="Q15054" s="498" t="s">
        <v>213</v>
      </c>
      <c r="S15054" s="499"/>
    </row>
    <row r="15055">
      <c r="B15055" s="497"/>
      <c r="H15055" s="500"/>
      <c r="O15055" s="500"/>
      <c r="Q15055" s="498" t="s">
        <v>213</v>
      </c>
      <c r="S15055" s="499"/>
    </row>
    <row r="15056">
      <c r="B15056" s="497"/>
      <c r="H15056" s="500"/>
      <c r="O15056" s="500"/>
      <c r="Q15056" s="498" t="s">
        <v>213</v>
      </c>
      <c r="S15056" s="499"/>
    </row>
    <row r="15057">
      <c r="B15057" s="497"/>
      <c r="H15057" s="500"/>
      <c r="O15057" s="500"/>
      <c r="Q15057" s="498" t="s">
        <v>213</v>
      </c>
      <c r="S15057" s="499"/>
    </row>
    <row r="15058">
      <c r="B15058" s="497"/>
      <c r="H15058" s="500"/>
      <c r="O15058" s="500"/>
      <c r="Q15058" s="498" t="s">
        <v>213</v>
      </c>
      <c r="S15058" s="499"/>
    </row>
    <row r="15059">
      <c r="B15059" s="497"/>
      <c r="H15059" s="500"/>
      <c r="O15059" s="500"/>
      <c r="Q15059" s="498" t="s">
        <v>213</v>
      </c>
      <c r="S15059" s="499"/>
    </row>
    <row r="15060">
      <c r="B15060" s="497"/>
      <c r="H15060" s="500"/>
      <c r="O15060" s="500"/>
      <c r="Q15060" s="498" t="s">
        <v>213</v>
      </c>
      <c r="S15060" s="499"/>
    </row>
    <row r="15061">
      <c r="B15061" s="497"/>
      <c r="H15061" s="500"/>
      <c r="O15061" s="500"/>
      <c r="Q15061" s="498" t="s">
        <v>213</v>
      </c>
      <c r="S15061" s="499"/>
    </row>
    <row r="15062">
      <c r="B15062" s="497"/>
      <c r="H15062" s="500"/>
      <c r="O15062" s="500"/>
      <c r="Q15062" s="498" t="s">
        <v>213</v>
      </c>
      <c r="S15062" s="499"/>
    </row>
    <row r="15063">
      <c r="B15063" s="497"/>
      <c r="H15063" s="500"/>
      <c r="O15063" s="500"/>
      <c r="Q15063" s="498" t="s">
        <v>213</v>
      </c>
      <c r="S15063" s="499"/>
    </row>
    <row r="15064">
      <c r="B15064" s="497"/>
      <c r="H15064" s="500"/>
      <c r="O15064" s="500"/>
      <c r="Q15064" s="498" t="s">
        <v>213</v>
      </c>
      <c r="S15064" s="499"/>
    </row>
    <row r="15065">
      <c r="B15065" s="497"/>
      <c r="H15065" s="500"/>
      <c r="O15065" s="500"/>
      <c r="Q15065" s="498" t="s">
        <v>213</v>
      </c>
      <c r="S15065" s="499"/>
    </row>
    <row r="15066">
      <c r="B15066" s="497"/>
      <c r="H15066" s="500"/>
      <c r="O15066" s="500"/>
      <c r="Q15066" s="498" t="s">
        <v>213</v>
      </c>
      <c r="S15066" s="499"/>
    </row>
    <row r="15067">
      <c r="B15067" s="497"/>
      <c r="H15067" s="500"/>
      <c r="O15067" s="500"/>
      <c r="Q15067" s="498" t="s">
        <v>213</v>
      </c>
      <c r="S15067" s="499"/>
    </row>
    <row r="15068">
      <c r="B15068" s="497"/>
      <c r="H15068" s="500"/>
      <c r="O15068" s="500"/>
      <c r="Q15068" s="498" t="s">
        <v>213</v>
      </c>
      <c r="S15068" s="499"/>
    </row>
    <row r="15069">
      <c r="B15069" s="497"/>
      <c r="H15069" s="500"/>
      <c r="O15069" s="500"/>
      <c r="Q15069" s="498" t="s">
        <v>213</v>
      </c>
      <c r="S15069" s="499"/>
    </row>
    <row r="15070">
      <c r="B15070" s="497"/>
      <c r="H15070" s="500"/>
      <c r="O15070" s="500"/>
      <c r="Q15070" s="498" t="s">
        <v>213</v>
      </c>
      <c r="S15070" s="499"/>
    </row>
    <row r="15071">
      <c r="B15071" s="497"/>
      <c r="H15071" s="500"/>
      <c r="O15071" s="500"/>
      <c r="Q15071" s="498" t="s">
        <v>213</v>
      </c>
      <c r="S15071" s="499"/>
    </row>
    <row r="15072">
      <c r="B15072" s="497"/>
      <c r="H15072" s="500"/>
      <c r="O15072" s="500"/>
      <c r="Q15072" s="498" t="s">
        <v>213</v>
      </c>
      <c r="S15072" s="499"/>
    </row>
    <row r="15073">
      <c r="B15073" s="497"/>
      <c r="H15073" s="500"/>
      <c r="O15073" s="500"/>
      <c r="Q15073" s="498" t="s">
        <v>213</v>
      </c>
      <c r="S15073" s="499"/>
    </row>
    <row r="15074">
      <c r="B15074" s="497"/>
      <c r="H15074" s="500"/>
      <c r="O15074" s="500"/>
      <c r="Q15074" s="498" t="s">
        <v>213</v>
      </c>
      <c r="S15074" s="499"/>
    </row>
    <row r="15075">
      <c r="B15075" s="497"/>
      <c r="H15075" s="500"/>
      <c r="O15075" s="500"/>
      <c r="Q15075" s="498" t="s">
        <v>213</v>
      </c>
      <c r="S15075" s="499"/>
    </row>
    <row r="15076">
      <c r="B15076" s="497"/>
      <c r="H15076" s="500"/>
      <c r="O15076" s="500"/>
      <c r="Q15076" s="498" t="s">
        <v>213</v>
      </c>
      <c r="S15076" s="499"/>
    </row>
    <row r="15077">
      <c r="B15077" s="497"/>
      <c r="H15077" s="500"/>
      <c r="O15077" s="500"/>
      <c r="Q15077" s="498" t="s">
        <v>213</v>
      </c>
      <c r="S15077" s="499"/>
    </row>
    <row r="15078">
      <c r="B15078" s="497"/>
      <c r="H15078" s="500"/>
      <c r="O15078" s="500"/>
      <c r="Q15078" s="498" t="s">
        <v>213</v>
      </c>
      <c r="S15078" s="499"/>
    </row>
    <row r="15079">
      <c r="B15079" s="497"/>
      <c r="H15079" s="500"/>
      <c r="O15079" s="500"/>
      <c r="Q15079" s="498" t="s">
        <v>213</v>
      </c>
      <c r="S15079" s="499"/>
    </row>
    <row r="15080">
      <c r="B15080" s="497"/>
      <c r="H15080" s="500"/>
      <c r="O15080" s="500"/>
      <c r="Q15080" s="498" t="s">
        <v>213</v>
      </c>
      <c r="S15080" s="499"/>
    </row>
    <row r="15081">
      <c r="B15081" s="497"/>
      <c r="H15081" s="500"/>
      <c r="O15081" s="500"/>
      <c r="Q15081" s="498" t="s">
        <v>213</v>
      </c>
      <c r="S15081" s="499"/>
    </row>
    <row r="15082">
      <c r="B15082" s="497"/>
      <c r="H15082" s="500"/>
      <c r="O15082" s="500"/>
      <c r="Q15082" s="498" t="s">
        <v>213</v>
      </c>
      <c r="S15082" s="499"/>
    </row>
    <row r="15083">
      <c r="B15083" s="497"/>
      <c r="H15083" s="500"/>
      <c r="O15083" s="500"/>
      <c r="Q15083" s="498" t="s">
        <v>213</v>
      </c>
      <c r="S15083" s="499"/>
    </row>
    <row r="15084">
      <c r="B15084" s="497"/>
      <c r="H15084" s="500"/>
      <c r="O15084" s="500"/>
      <c r="Q15084" s="498" t="s">
        <v>213</v>
      </c>
      <c r="S15084" s="499"/>
    </row>
    <row r="15085">
      <c r="B15085" s="497"/>
      <c r="H15085" s="500"/>
      <c r="O15085" s="500"/>
      <c r="Q15085" s="498" t="s">
        <v>213</v>
      </c>
      <c r="S15085" s="499"/>
    </row>
    <row r="15086">
      <c r="B15086" s="497"/>
      <c r="H15086" s="500"/>
      <c r="O15086" s="500"/>
      <c r="Q15086" s="498" t="s">
        <v>213</v>
      </c>
      <c r="S15086" s="499"/>
    </row>
    <row r="15087">
      <c r="B15087" s="497"/>
      <c r="H15087" s="500"/>
      <c r="O15087" s="500"/>
      <c r="Q15087" s="498" t="s">
        <v>213</v>
      </c>
      <c r="S15087" s="499"/>
    </row>
    <row r="15088">
      <c r="B15088" s="497"/>
      <c r="H15088" s="500"/>
      <c r="O15088" s="500"/>
      <c r="Q15088" s="498" t="s">
        <v>213</v>
      </c>
      <c r="S15088" s="499"/>
    </row>
    <row r="15089">
      <c r="B15089" s="497"/>
      <c r="H15089" s="500"/>
      <c r="O15089" s="500"/>
      <c r="Q15089" s="498" t="s">
        <v>213</v>
      </c>
      <c r="S15089" s="499"/>
    </row>
    <row r="15090">
      <c r="B15090" s="497"/>
      <c r="H15090" s="500"/>
      <c r="O15090" s="500"/>
      <c r="Q15090" s="498" t="s">
        <v>213</v>
      </c>
      <c r="S15090" s="499"/>
    </row>
    <row r="15091">
      <c r="B15091" s="497"/>
      <c r="H15091" s="500"/>
      <c r="O15091" s="500"/>
      <c r="Q15091" s="498" t="s">
        <v>213</v>
      </c>
      <c r="S15091" s="499"/>
    </row>
    <row r="15092">
      <c r="B15092" s="497"/>
      <c r="H15092" s="500"/>
      <c r="O15092" s="500"/>
      <c r="Q15092" s="498" t="s">
        <v>213</v>
      </c>
      <c r="S15092" s="499"/>
    </row>
    <row r="15093">
      <c r="B15093" s="497"/>
      <c r="H15093" s="500"/>
      <c r="O15093" s="500"/>
      <c r="Q15093" s="498" t="s">
        <v>213</v>
      </c>
      <c r="S15093" s="499"/>
    </row>
    <row r="15094">
      <c r="B15094" s="497"/>
      <c r="H15094" s="500"/>
      <c r="O15094" s="500"/>
      <c r="Q15094" s="498" t="s">
        <v>213</v>
      </c>
      <c r="S15094" s="499"/>
    </row>
    <row r="15095">
      <c r="B15095" s="497"/>
      <c r="H15095" s="500"/>
      <c r="O15095" s="500"/>
      <c r="Q15095" s="498" t="s">
        <v>213</v>
      </c>
      <c r="S15095" s="499"/>
    </row>
    <row r="15096">
      <c r="B15096" s="497"/>
      <c r="H15096" s="500"/>
      <c r="O15096" s="500"/>
      <c r="Q15096" s="498" t="s">
        <v>213</v>
      </c>
      <c r="S15096" s="499"/>
    </row>
    <row r="15097">
      <c r="B15097" s="497"/>
      <c r="H15097" s="500"/>
      <c r="O15097" s="500"/>
      <c r="Q15097" s="498" t="s">
        <v>213</v>
      </c>
      <c r="S15097" s="499"/>
    </row>
    <row r="15098">
      <c r="B15098" s="497"/>
      <c r="H15098" s="500"/>
      <c r="O15098" s="500"/>
      <c r="Q15098" s="498" t="s">
        <v>213</v>
      </c>
      <c r="S15098" s="499"/>
    </row>
    <row r="15099">
      <c r="B15099" s="497"/>
      <c r="H15099" s="500"/>
      <c r="O15099" s="500"/>
      <c r="Q15099" s="498" t="s">
        <v>213</v>
      </c>
      <c r="S15099" s="499"/>
    </row>
    <row r="15100">
      <c r="B15100" s="497"/>
      <c r="H15100" s="500"/>
      <c r="O15100" s="500"/>
      <c r="Q15100" s="498" t="s">
        <v>213</v>
      </c>
      <c r="S15100" s="499"/>
    </row>
    <row r="15101">
      <c r="B15101" s="497"/>
      <c r="H15101" s="500"/>
      <c r="O15101" s="500"/>
      <c r="Q15101" s="498" t="s">
        <v>213</v>
      </c>
      <c r="S15101" s="499"/>
    </row>
    <row r="15102">
      <c r="B15102" s="497"/>
      <c r="H15102" s="500"/>
      <c r="O15102" s="500"/>
      <c r="Q15102" s="498" t="s">
        <v>213</v>
      </c>
      <c r="S15102" s="499"/>
    </row>
    <row r="15103">
      <c r="B15103" s="497"/>
      <c r="H15103" s="500"/>
      <c r="O15103" s="500"/>
      <c r="Q15103" s="498" t="s">
        <v>213</v>
      </c>
      <c r="S15103" s="499"/>
    </row>
    <row r="15104">
      <c r="B15104" s="497"/>
      <c r="H15104" s="500"/>
      <c r="O15104" s="500"/>
      <c r="Q15104" s="498" t="s">
        <v>213</v>
      </c>
      <c r="S15104" s="499"/>
    </row>
    <row r="15105">
      <c r="B15105" s="497"/>
      <c r="H15105" s="500"/>
      <c r="O15105" s="500"/>
      <c r="Q15105" s="498" t="s">
        <v>213</v>
      </c>
      <c r="S15105" s="499"/>
    </row>
    <row r="15106">
      <c r="B15106" s="497"/>
      <c r="H15106" s="500"/>
      <c r="O15106" s="500"/>
      <c r="Q15106" s="498" t="s">
        <v>213</v>
      </c>
      <c r="S15106" s="499"/>
    </row>
    <row r="15107">
      <c r="B15107" s="497"/>
      <c r="H15107" s="500"/>
      <c r="O15107" s="500"/>
      <c r="Q15107" s="498" t="s">
        <v>213</v>
      </c>
      <c r="S15107" s="499"/>
    </row>
    <row r="15108">
      <c r="B15108" s="497"/>
      <c r="H15108" s="500"/>
      <c r="O15108" s="500"/>
      <c r="Q15108" s="498" t="s">
        <v>213</v>
      </c>
      <c r="S15108" s="499"/>
    </row>
    <row r="15109">
      <c r="B15109" s="497"/>
      <c r="H15109" s="500"/>
      <c r="O15109" s="500"/>
      <c r="Q15109" s="498" t="s">
        <v>213</v>
      </c>
      <c r="S15109" s="499"/>
    </row>
    <row r="15110">
      <c r="B15110" s="497"/>
      <c r="H15110" s="500"/>
      <c r="O15110" s="500"/>
      <c r="Q15110" s="498" t="s">
        <v>213</v>
      </c>
      <c r="S15110" s="499"/>
    </row>
    <row r="15111">
      <c r="B15111" s="497"/>
      <c r="H15111" s="500"/>
      <c r="O15111" s="500"/>
      <c r="Q15111" s="498" t="s">
        <v>213</v>
      </c>
      <c r="S15111" s="499"/>
    </row>
    <row r="15112">
      <c r="B15112" s="497"/>
      <c r="H15112" s="500"/>
      <c r="O15112" s="500"/>
      <c r="Q15112" s="498" t="s">
        <v>213</v>
      </c>
      <c r="S15112" s="499"/>
    </row>
    <row r="15113">
      <c r="B15113" s="497"/>
      <c r="H15113" s="500"/>
      <c r="O15113" s="500"/>
      <c r="Q15113" s="498" t="s">
        <v>213</v>
      </c>
      <c r="S15113" s="499"/>
    </row>
    <row r="15114">
      <c r="B15114" s="497"/>
      <c r="H15114" s="500"/>
      <c r="O15114" s="500"/>
      <c r="Q15114" s="498" t="s">
        <v>213</v>
      </c>
      <c r="S15114" s="499"/>
    </row>
    <row r="15115">
      <c r="B15115" s="497"/>
      <c r="H15115" s="500"/>
      <c r="O15115" s="500"/>
      <c r="Q15115" s="498" t="s">
        <v>213</v>
      </c>
      <c r="S15115" s="499"/>
    </row>
    <row r="15116">
      <c r="B15116" s="497"/>
      <c r="H15116" s="500"/>
      <c r="O15116" s="500"/>
      <c r="Q15116" s="498" t="s">
        <v>213</v>
      </c>
      <c r="S15116" s="499"/>
    </row>
    <row r="15117">
      <c r="B15117" s="497"/>
      <c r="H15117" s="500"/>
      <c r="O15117" s="500"/>
      <c r="Q15117" s="498" t="s">
        <v>213</v>
      </c>
      <c r="S15117" s="499"/>
    </row>
    <row r="15118">
      <c r="B15118" s="497"/>
      <c r="H15118" s="500"/>
      <c r="O15118" s="500"/>
      <c r="Q15118" s="498" t="s">
        <v>213</v>
      </c>
      <c r="S15118" s="499"/>
    </row>
    <row r="15119">
      <c r="B15119" s="497"/>
      <c r="H15119" s="500"/>
      <c r="O15119" s="500"/>
      <c r="Q15119" s="498" t="s">
        <v>213</v>
      </c>
      <c r="S15119" s="499"/>
    </row>
    <row r="15120">
      <c r="B15120" s="497"/>
      <c r="H15120" s="500"/>
      <c r="O15120" s="500"/>
      <c r="Q15120" s="498" t="s">
        <v>213</v>
      </c>
      <c r="S15120" s="499"/>
    </row>
    <row r="15121">
      <c r="B15121" s="497"/>
      <c r="H15121" s="500"/>
      <c r="O15121" s="500"/>
      <c r="Q15121" s="498" t="s">
        <v>213</v>
      </c>
      <c r="S15121" s="499"/>
    </row>
    <row r="15122">
      <c r="B15122" s="497"/>
      <c r="H15122" s="500"/>
      <c r="O15122" s="500"/>
      <c r="Q15122" s="498" t="s">
        <v>213</v>
      </c>
      <c r="S15122" s="499"/>
    </row>
    <row r="15123">
      <c r="B15123" s="497"/>
      <c r="H15123" s="500"/>
      <c r="O15123" s="500"/>
      <c r="Q15123" s="498" t="s">
        <v>213</v>
      </c>
      <c r="S15123" s="499"/>
    </row>
    <row r="15124">
      <c r="B15124" s="497"/>
      <c r="H15124" s="500"/>
      <c r="O15124" s="500"/>
      <c r="Q15124" s="498" t="s">
        <v>213</v>
      </c>
      <c r="S15124" s="499"/>
    </row>
    <row r="15125">
      <c r="B15125" s="497"/>
      <c r="H15125" s="500"/>
      <c r="O15125" s="500"/>
      <c r="Q15125" s="498" t="s">
        <v>213</v>
      </c>
      <c r="S15125" s="499"/>
    </row>
    <row r="15126">
      <c r="B15126" s="497"/>
      <c r="H15126" s="500"/>
      <c r="O15126" s="500"/>
      <c r="Q15126" s="498" t="s">
        <v>213</v>
      </c>
      <c r="S15126" s="499"/>
    </row>
    <row r="15127">
      <c r="B15127" s="497"/>
      <c r="H15127" s="500"/>
      <c r="O15127" s="500"/>
      <c r="Q15127" s="498" t="s">
        <v>213</v>
      </c>
      <c r="S15127" s="499"/>
    </row>
    <row r="15128">
      <c r="B15128" s="497"/>
      <c r="H15128" s="500"/>
      <c r="O15128" s="500"/>
      <c r="Q15128" s="498" t="s">
        <v>213</v>
      </c>
      <c r="S15128" s="499"/>
    </row>
    <row r="15129">
      <c r="B15129" s="497"/>
      <c r="H15129" s="500"/>
      <c r="O15129" s="500"/>
      <c r="Q15129" s="498" t="s">
        <v>213</v>
      </c>
      <c r="S15129" s="499"/>
    </row>
    <row r="15130">
      <c r="B15130" s="497"/>
      <c r="H15130" s="500"/>
      <c r="O15130" s="500"/>
      <c r="Q15130" s="498" t="s">
        <v>213</v>
      </c>
      <c r="S15130" s="499"/>
    </row>
    <row r="15131">
      <c r="B15131" s="497"/>
      <c r="H15131" s="500"/>
      <c r="O15131" s="500"/>
      <c r="Q15131" s="498" t="s">
        <v>213</v>
      </c>
      <c r="S15131" s="499"/>
    </row>
    <row r="15132">
      <c r="B15132" s="497"/>
      <c r="H15132" s="500"/>
      <c r="O15132" s="500"/>
      <c r="Q15132" s="498" t="s">
        <v>213</v>
      </c>
      <c r="S15132" s="499"/>
    </row>
    <row r="15133">
      <c r="B15133" s="497"/>
      <c r="H15133" s="500"/>
      <c r="O15133" s="500"/>
      <c r="Q15133" s="498" t="s">
        <v>213</v>
      </c>
      <c r="S15133" s="499"/>
    </row>
    <row r="15134">
      <c r="B15134" s="497"/>
      <c r="H15134" s="500"/>
      <c r="O15134" s="500"/>
      <c r="Q15134" s="498" t="s">
        <v>213</v>
      </c>
      <c r="S15134" s="499"/>
    </row>
    <row r="15135">
      <c r="B15135" s="497"/>
      <c r="H15135" s="500"/>
      <c r="O15135" s="500"/>
      <c r="Q15135" s="498" t="s">
        <v>213</v>
      </c>
      <c r="S15135" s="499"/>
    </row>
    <row r="15136">
      <c r="B15136" s="497"/>
      <c r="H15136" s="500"/>
      <c r="O15136" s="500"/>
      <c r="Q15136" s="498" t="s">
        <v>213</v>
      </c>
      <c r="S15136" s="499"/>
    </row>
    <row r="15137">
      <c r="B15137" s="497"/>
      <c r="H15137" s="500"/>
      <c r="O15137" s="500"/>
      <c r="Q15137" s="498" t="s">
        <v>213</v>
      </c>
      <c r="S15137" s="499"/>
    </row>
    <row r="15138">
      <c r="B15138" s="497"/>
      <c r="H15138" s="500"/>
      <c r="O15138" s="500"/>
      <c r="Q15138" s="498" t="s">
        <v>213</v>
      </c>
      <c r="S15138" s="499"/>
    </row>
    <row r="15139">
      <c r="B15139" s="497"/>
      <c r="H15139" s="500"/>
      <c r="O15139" s="500"/>
      <c r="Q15139" s="498" t="s">
        <v>213</v>
      </c>
      <c r="S15139" s="499"/>
    </row>
    <row r="15140">
      <c r="B15140" s="497"/>
      <c r="H15140" s="500"/>
      <c r="O15140" s="500"/>
      <c r="Q15140" s="498" t="s">
        <v>213</v>
      </c>
      <c r="S15140" s="499"/>
    </row>
    <row r="15141">
      <c r="B15141" s="497"/>
      <c r="H15141" s="500"/>
      <c r="O15141" s="500"/>
      <c r="Q15141" s="498" t="s">
        <v>213</v>
      </c>
      <c r="S15141" s="499"/>
    </row>
    <row r="15142">
      <c r="B15142" s="497"/>
      <c r="H15142" s="500"/>
      <c r="O15142" s="500"/>
      <c r="Q15142" s="498" t="s">
        <v>213</v>
      </c>
      <c r="S15142" s="499"/>
    </row>
    <row r="15143">
      <c r="B15143" s="497"/>
      <c r="H15143" s="500"/>
      <c r="O15143" s="500"/>
      <c r="Q15143" s="498" t="s">
        <v>213</v>
      </c>
      <c r="S15143" s="499"/>
    </row>
    <row r="15144">
      <c r="B15144" s="497"/>
      <c r="H15144" s="500"/>
      <c r="O15144" s="500"/>
      <c r="Q15144" s="498" t="s">
        <v>213</v>
      </c>
      <c r="S15144" s="499"/>
    </row>
    <row r="15145">
      <c r="B15145" s="497"/>
      <c r="H15145" s="500"/>
      <c r="O15145" s="500"/>
      <c r="Q15145" s="498" t="s">
        <v>213</v>
      </c>
      <c r="S15145" s="499"/>
    </row>
    <row r="15146">
      <c r="B15146" s="497"/>
      <c r="H15146" s="500"/>
      <c r="O15146" s="500"/>
      <c r="Q15146" s="498" t="s">
        <v>213</v>
      </c>
      <c r="S15146" s="499"/>
    </row>
    <row r="15147">
      <c r="B15147" s="497"/>
      <c r="H15147" s="500"/>
      <c r="O15147" s="500"/>
      <c r="Q15147" s="498" t="s">
        <v>213</v>
      </c>
      <c r="S15147" s="499"/>
    </row>
    <row r="15148">
      <c r="B15148" s="497"/>
      <c r="H15148" s="500"/>
      <c r="O15148" s="500"/>
      <c r="Q15148" s="498" t="s">
        <v>213</v>
      </c>
      <c r="S15148" s="499"/>
    </row>
    <row r="15149">
      <c r="B15149" s="497"/>
      <c r="H15149" s="500"/>
      <c r="O15149" s="500"/>
      <c r="Q15149" s="498" t="s">
        <v>213</v>
      </c>
      <c r="S15149" s="499"/>
    </row>
    <row r="15150">
      <c r="B15150" s="497"/>
      <c r="H15150" s="500"/>
      <c r="O15150" s="500"/>
      <c r="Q15150" s="498" t="s">
        <v>213</v>
      </c>
      <c r="S15150" s="499"/>
    </row>
    <row r="15151">
      <c r="B15151" s="497"/>
      <c r="H15151" s="500"/>
      <c r="O15151" s="500"/>
      <c r="Q15151" s="498" t="s">
        <v>213</v>
      </c>
      <c r="S15151" s="499"/>
    </row>
    <row r="15152">
      <c r="B15152" s="497"/>
      <c r="H15152" s="500"/>
      <c r="O15152" s="500"/>
      <c r="Q15152" s="498" t="s">
        <v>213</v>
      </c>
      <c r="S15152" s="499"/>
    </row>
    <row r="15153">
      <c r="B15153" s="497"/>
      <c r="H15153" s="500"/>
      <c r="O15153" s="500"/>
      <c r="Q15153" s="498" t="s">
        <v>213</v>
      </c>
      <c r="S15153" s="499"/>
    </row>
    <row r="15154">
      <c r="B15154" s="497"/>
      <c r="H15154" s="500"/>
      <c r="O15154" s="500"/>
      <c r="Q15154" s="498" t="s">
        <v>213</v>
      </c>
      <c r="S15154" s="499"/>
    </row>
    <row r="15155">
      <c r="B15155" s="497"/>
      <c r="H15155" s="500"/>
      <c r="O15155" s="500"/>
      <c r="Q15155" s="498" t="s">
        <v>213</v>
      </c>
      <c r="S15155" s="499"/>
    </row>
    <row r="15156">
      <c r="B15156" s="497"/>
      <c r="H15156" s="500"/>
      <c r="O15156" s="500"/>
      <c r="Q15156" s="498" t="s">
        <v>213</v>
      </c>
      <c r="S15156" s="499"/>
    </row>
    <row r="15157">
      <c r="B15157" s="497"/>
      <c r="H15157" s="500"/>
      <c r="O15157" s="500"/>
      <c r="Q15157" s="498" t="s">
        <v>213</v>
      </c>
      <c r="S15157" s="499"/>
    </row>
    <row r="15158">
      <c r="B15158" s="497"/>
      <c r="H15158" s="500"/>
      <c r="O15158" s="500"/>
      <c r="Q15158" s="498" t="s">
        <v>213</v>
      </c>
      <c r="S15158" s="499"/>
    </row>
    <row r="15159">
      <c r="B15159" s="497"/>
      <c r="H15159" s="500"/>
      <c r="O15159" s="500"/>
      <c r="Q15159" s="498" t="s">
        <v>213</v>
      </c>
      <c r="S15159" s="499"/>
    </row>
    <row r="15160">
      <c r="B15160" s="497"/>
      <c r="H15160" s="500"/>
      <c r="O15160" s="500"/>
      <c r="Q15160" s="498" t="s">
        <v>213</v>
      </c>
      <c r="S15160" s="499"/>
    </row>
    <row r="15161">
      <c r="B15161" s="497"/>
      <c r="H15161" s="500"/>
      <c r="O15161" s="500"/>
      <c r="Q15161" s="498" t="s">
        <v>213</v>
      </c>
      <c r="S15161" s="499"/>
    </row>
    <row r="15162">
      <c r="B15162" s="497"/>
      <c r="H15162" s="500"/>
      <c r="O15162" s="500"/>
      <c r="Q15162" s="498" t="s">
        <v>213</v>
      </c>
      <c r="S15162" s="499"/>
    </row>
    <row r="15163">
      <c r="B15163" s="497"/>
      <c r="H15163" s="500"/>
      <c r="O15163" s="500"/>
      <c r="Q15163" s="498" t="s">
        <v>213</v>
      </c>
      <c r="S15163" s="499"/>
    </row>
    <row r="15164">
      <c r="B15164" s="497"/>
      <c r="H15164" s="500"/>
      <c r="O15164" s="500"/>
      <c r="Q15164" s="498" t="s">
        <v>213</v>
      </c>
      <c r="S15164" s="499"/>
    </row>
    <row r="15165">
      <c r="B15165" s="497"/>
      <c r="H15165" s="500"/>
      <c r="O15165" s="500"/>
      <c r="Q15165" s="498" t="s">
        <v>213</v>
      </c>
      <c r="S15165" s="499"/>
    </row>
    <row r="15166">
      <c r="B15166" s="497"/>
      <c r="H15166" s="500"/>
      <c r="O15166" s="500"/>
      <c r="Q15166" s="498" t="s">
        <v>213</v>
      </c>
      <c r="S15166" s="499"/>
    </row>
    <row r="15167">
      <c r="B15167" s="497"/>
      <c r="H15167" s="500"/>
      <c r="O15167" s="500"/>
      <c r="Q15167" s="498" t="s">
        <v>213</v>
      </c>
      <c r="S15167" s="499"/>
    </row>
    <row r="15168">
      <c r="B15168" s="497"/>
      <c r="H15168" s="500"/>
      <c r="O15168" s="500"/>
      <c r="Q15168" s="498" t="s">
        <v>213</v>
      </c>
      <c r="S15168" s="499"/>
    </row>
    <row r="15169">
      <c r="B15169" s="497"/>
      <c r="H15169" s="500"/>
      <c r="O15169" s="500"/>
      <c r="Q15169" s="498" t="s">
        <v>213</v>
      </c>
      <c r="S15169" s="499"/>
    </row>
    <row r="15170">
      <c r="B15170" s="497"/>
      <c r="H15170" s="500"/>
      <c r="O15170" s="500"/>
      <c r="Q15170" s="498" t="s">
        <v>213</v>
      </c>
      <c r="S15170" s="499"/>
    </row>
    <row r="15171">
      <c r="B15171" s="497"/>
      <c r="H15171" s="500"/>
      <c r="O15171" s="500"/>
      <c r="Q15171" s="498" t="s">
        <v>213</v>
      </c>
      <c r="S15171" s="499"/>
    </row>
    <row r="15172">
      <c r="B15172" s="497"/>
      <c r="H15172" s="500"/>
      <c r="O15172" s="500"/>
      <c r="Q15172" s="498" t="s">
        <v>213</v>
      </c>
      <c r="S15172" s="499"/>
    </row>
    <row r="15173">
      <c r="B15173" s="497"/>
      <c r="H15173" s="500"/>
      <c r="O15173" s="500"/>
      <c r="Q15173" s="498" t="s">
        <v>213</v>
      </c>
      <c r="S15173" s="499"/>
    </row>
    <row r="15174">
      <c r="B15174" s="497"/>
      <c r="H15174" s="500"/>
      <c r="O15174" s="500"/>
      <c r="Q15174" s="498" t="s">
        <v>213</v>
      </c>
      <c r="S15174" s="499"/>
    </row>
    <row r="15175">
      <c r="B15175" s="497"/>
      <c r="H15175" s="500"/>
      <c r="O15175" s="500"/>
      <c r="Q15175" s="498" t="s">
        <v>213</v>
      </c>
      <c r="S15175" s="499"/>
    </row>
    <row r="15176">
      <c r="B15176" s="497"/>
      <c r="H15176" s="500"/>
      <c r="O15176" s="500"/>
      <c r="Q15176" s="498" t="s">
        <v>213</v>
      </c>
      <c r="S15176" s="499"/>
    </row>
    <row r="15177">
      <c r="B15177" s="497"/>
      <c r="H15177" s="500"/>
      <c r="O15177" s="500"/>
      <c r="Q15177" s="498" t="s">
        <v>213</v>
      </c>
      <c r="S15177" s="499"/>
    </row>
    <row r="15178">
      <c r="B15178" s="497"/>
      <c r="H15178" s="500"/>
      <c r="O15178" s="500"/>
      <c r="Q15178" s="498" t="s">
        <v>213</v>
      </c>
      <c r="S15178" s="499"/>
    </row>
    <row r="15179">
      <c r="B15179" s="497"/>
      <c r="H15179" s="500"/>
      <c r="O15179" s="500"/>
      <c r="Q15179" s="498" t="s">
        <v>213</v>
      </c>
      <c r="S15179" s="499"/>
    </row>
    <row r="15180">
      <c r="B15180" s="497"/>
      <c r="H15180" s="500"/>
      <c r="O15180" s="500"/>
      <c r="Q15180" s="498" t="s">
        <v>213</v>
      </c>
      <c r="S15180" s="499"/>
    </row>
    <row r="15181">
      <c r="B15181" s="497"/>
      <c r="H15181" s="500"/>
      <c r="O15181" s="500"/>
      <c r="Q15181" s="498" t="s">
        <v>213</v>
      </c>
      <c r="S15181" s="499"/>
    </row>
    <row r="15182">
      <c r="B15182" s="497"/>
      <c r="H15182" s="500"/>
      <c r="O15182" s="500"/>
      <c r="Q15182" s="498" t="s">
        <v>213</v>
      </c>
      <c r="S15182" s="499"/>
    </row>
    <row r="15183">
      <c r="B15183" s="497"/>
      <c r="H15183" s="500"/>
      <c r="O15183" s="500"/>
      <c r="Q15183" s="498" t="s">
        <v>213</v>
      </c>
      <c r="S15183" s="499"/>
    </row>
    <row r="15184">
      <c r="B15184" s="497"/>
      <c r="H15184" s="500"/>
      <c r="O15184" s="500"/>
      <c r="Q15184" s="498" t="s">
        <v>213</v>
      </c>
      <c r="S15184" s="499"/>
    </row>
    <row r="15185">
      <c r="B15185" s="497"/>
      <c r="H15185" s="500"/>
      <c r="O15185" s="500"/>
      <c r="Q15185" s="498" t="s">
        <v>213</v>
      </c>
      <c r="S15185" s="499"/>
    </row>
    <row r="15186">
      <c r="B15186" s="497"/>
      <c r="H15186" s="500"/>
      <c r="O15186" s="500"/>
      <c r="Q15186" s="498" t="s">
        <v>213</v>
      </c>
      <c r="S15186" s="499"/>
    </row>
    <row r="15187">
      <c r="B15187" s="497"/>
      <c r="H15187" s="500"/>
      <c r="O15187" s="500"/>
      <c r="Q15187" s="498" t="s">
        <v>213</v>
      </c>
      <c r="S15187" s="499"/>
    </row>
    <row r="15188">
      <c r="B15188" s="497"/>
      <c r="H15188" s="500"/>
      <c r="O15188" s="500"/>
      <c r="Q15188" s="498" t="s">
        <v>213</v>
      </c>
      <c r="S15188" s="499"/>
    </row>
    <row r="15189">
      <c r="B15189" s="497"/>
      <c r="H15189" s="500"/>
      <c r="O15189" s="500"/>
      <c r="Q15189" s="498" t="s">
        <v>213</v>
      </c>
      <c r="S15189" s="499"/>
    </row>
    <row r="15190">
      <c r="B15190" s="497"/>
      <c r="H15190" s="500"/>
      <c r="O15190" s="500"/>
      <c r="Q15190" s="498" t="s">
        <v>213</v>
      </c>
      <c r="S15190" s="499"/>
    </row>
    <row r="15191">
      <c r="B15191" s="497"/>
      <c r="H15191" s="500"/>
      <c r="O15191" s="500"/>
      <c r="Q15191" s="498" t="s">
        <v>213</v>
      </c>
      <c r="S15191" s="499"/>
    </row>
    <row r="15192">
      <c r="B15192" s="497"/>
      <c r="H15192" s="500"/>
      <c r="O15192" s="500"/>
      <c r="Q15192" s="498" t="s">
        <v>213</v>
      </c>
      <c r="S15192" s="499"/>
    </row>
    <row r="15193">
      <c r="B15193" s="497"/>
      <c r="H15193" s="500"/>
      <c r="O15193" s="500"/>
      <c r="Q15193" s="498" t="s">
        <v>213</v>
      </c>
      <c r="S15193" s="499"/>
    </row>
    <row r="15194">
      <c r="B15194" s="497"/>
      <c r="H15194" s="500"/>
      <c r="O15194" s="500"/>
      <c r="Q15194" s="498" t="s">
        <v>213</v>
      </c>
      <c r="S15194" s="499"/>
    </row>
    <row r="15195">
      <c r="B15195" s="497"/>
      <c r="H15195" s="500"/>
      <c r="O15195" s="500"/>
      <c r="Q15195" s="498" t="s">
        <v>213</v>
      </c>
      <c r="S15195" s="499"/>
    </row>
    <row r="15196">
      <c r="B15196" s="497"/>
      <c r="H15196" s="500"/>
      <c r="O15196" s="500"/>
      <c r="Q15196" s="498" t="s">
        <v>213</v>
      </c>
      <c r="S15196" s="499"/>
    </row>
    <row r="15197">
      <c r="B15197" s="497"/>
      <c r="H15197" s="500"/>
      <c r="O15197" s="500"/>
      <c r="Q15197" s="498" t="s">
        <v>213</v>
      </c>
      <c r="S15197" s="499"/>
    </row>
    <row r="15198">
      <c r="B15198" s="497"/>
      <c r="H15198" s="500"/>
      <c r="O15198" s="500"/>
      <c r="Q15198" s="498" t="s">
        <v>213</v>
      </c>
      <c r="S15198" s="499"/>
    </row>
    <row r="15199">
      <c r="B15199" s="497"/>
      <c r="H15199" s="500"/>
      <c r="O15199" s="500"/>
      <c r="Q15199" s="498" t="s">
        <v>213</v>
      </c>
      <c r="S15199" s="499"/>
    </row>
    <row r="15200">
      <c r="B15200" s="497"/>
      <c r="H15200" s="500"/>
      <c r="O15200" s="500"/>
      <c r="Q15200" s="498" t="s">
        <v>213</v>
      </c>
      <c r="S15200" s="499"/>
    </row>
    <row r="15201">
      <c r="B15201" s="497"/>
      <c r="H15201" s="500"/>
      <c r="O15201" s="500"/>
      <c r="Q15201" s="498" t="s">
        <v>213</v>
      </c>
      <c r="S15201" s="499"/>
    </row>
    <row r="15202">
      <c r="B15202" s="497"/>
      <c r="H15202" s="500"/>
      <c r="O15202" s="500"/>
      <c r="Q15202" s="498" t="s">
        <v>213</v>
      </c>
      <c r="S15202" s="499"/>
    </row>
    <row r="15203">
      <c r="B15203" s="497"/>
      <c r="H15203" s="500"/>
      <c r="O15203" s="500"/>
      <c r="Q15203" s="498" t="s">
        <v>213</v>
      </c>
      <c r="S15203" s="499"/>
    </row>
    <row r="15204">
      <c r="B15204" s="497"/>
      <c r="H15204" s="500"/>
      <c r="O15204" s="500"/>
      <c r="Q15204" s="498" t="s">
        <v>213</v>
      </c>
      <c r="S15204" s="499"/>
    </row>
    <row r="15205">
      <c r="B15205" s="497"/>
      <c r="H15205" s="500"/>
      <c r="O15205" s="500"/>
      <c r="Q15205" s="498" t="s">
        <v>213</v>
      </c>
      <c r="S15205" s="499"/>
    </row>
    <row r="15206">
      <c r="B15206" s="497"/>
      <c r="H15206" s="500"/>
      <c r="O15206" s="500"/>
      <c r="Q15206" s="498" t="s">
        <v>213</v>
      </c>
      <c r="S15206" s="499"/>
    </row>
    <row r="15207">
      <c r="B15207" s="497"/>
      <c r="H15207" s="500"/>
      <c r="O15207" s="500"/>
      <c r="Q15207" s="498" t="s">
        <v>213</v>
      </c>
      <c r="S15207" s="499"/>
    </row>
    <row r="15208">
      <c r="B15208" s="497"/>
      <c r="H15208" s="500"/>
      <c r="O15208" s="500"/>
      <c r="Q15208" s="498" t="s">
        <v>213</v>
      </c>
      <c r="S15208" s="499"/>
    </row>
    <row r="15209">
      <c r="B15209" s="497"/>
      <c r="H15209" s="500"/>
      <c r="O15209" s="500"/>
      <c r="Q15209" s="498" t="s">
        <v>213</v>
      </c>
      <c r="S15209" s="499"/>
    </row>
    <row r="15210">
      <c r="B15210" s="497"/>
      <c r="H15210" s="500"/>
      <c r="O15210" s="500"/>
      <c r="Q15210" s="498" t="s">
        <v>213</v>
      </c>
      <c r="S15210" s="499"/>
    </row>
    <row r="15211">
      <c r="B15211" s="497"/>
      <c r="H15211" s="500"/>
      <c r="O15211" s="500"/>
      <c r="Q15211" s="498" t="s">
        <v>213</v>
      </c>
      <c r="S15211" s="499"/>
    </row>
    <row r="15212">
      <c r="B15212" s="497"/>
      <c r="H15212" s="500"/>
      <c r="O15212" s="500"/>
      <c r="Q15212" s="498" t="s">
        <v>213</v>
      </c>
      <c r="S15212" s="499"/>
    </row>
    <row r="15213">
      <c r="B15213" s="497"/>
      <c r="H15213" s="500"/>
      <c r="O15213" s="500"/>
      <c r="Q15213" s="498" t="s">
        <v>213</v>
      </c>
      <c r="S15213" s="499"/>
    </row>
    <row r="15214">
      <c r="B15214" s="497"/>
      <c r="H15214" s="500"/>
      <c r="O15214" s="500"/>
      <c r="Q15214" s="498" t="s">
        <v>213</v>
      </c>
      <c r="S15214" s="499"/>
    </row>
    <row r="15215">
      <c r="B15215" s="497"/>
      <c r="H15215" s="500"/>
      <c r="O15215" s="500"/>
      <c r="Q15215" s="498" t="s">
        <v>213</v>
      </c>
      <c r="S15215" s="499"/>
    </row>
    <row r="15216">
      <c r="B15216" s="497"/>
      <c r="H15216" s="500"/>
      <c r="O15216" s="500"/>
      <c r="Q15216" s="498" t="s">
        <v>213</v>
      </c>
      <c r="S15216" s="499"/>
    </row>
    <row r="15217">
      <c r="B15217" s="497"/>
      <c r="H15217" s="500"/>
      <c r="O15217" s="500"/>
      <c r="Q15217" s="498" t="s">
        <v>213</v>
      </c>
      <c r="S15217" s="499"/>
    </row>
    <row r="15218">
      <c r="B15218" s="497"/>
      <c r="H15218" s="500"/>
      <c r="O15218" s="500"/>
      <c r="Q15218" s="498" t="s">
        <v>213</v>
      </c>
      <c r="S15218" s="499"/>
    </row>
    <row r="15219">
      <c r="B15219" s="497"/>
      <c r="H15219" s="500"/>
      <c r="O15219" s="500"/>
      <c r="Q15219" s="498" t="s">
        <v>213</v>
      </c>
      <c r="S15219" s="499"/>
    </row>
    <row r="15220">
      <c r="B15220" s="497"/>
      <c r="H15220" s="500"/>
      <c r="O15220" s="500"/>
      <c r="Q15220" s="498" t="s">
        <v>213</v>
      </c>
      <c r="S15220" s="499"/>
    </row>
    <row r="15221">
      <c r="B15221" s="497"/>
      <c r="H15221" s="500"/>
      <c r="O15221" s="500"/>
      <c r="Q15221" s="498" t="s">
        <v>213</v>
      </c>
      <c r="S15221" s="499"/>
    </row>
    <row r="15222">
      <c r="B15222" s="497"/>
      <c r="H15222" s="500"/>
      <c r="O15222" s="500"/>
      <c r="Q15222" s="498" t="s">
        <v>213</v>
      </c>
      <c r="S15222" s="499"/>
    </row>
    <row r="15223">
      <c r="B15223" s="497"/>
      <c r="H15223" s="500"/>
      <c r="O15223" s="500"/>
      <c r="Q15223" s="498" t="s">
        <v>213</v>
      </c>
      <c r="S15223" s="499"/>
    </row>
    <row r="15224">
      <c r="B15224" s="497"/>
      <c r="H15224" s="500"/>
      <c r="O15224" s="500"/>
      <c r="Q15224" s="498" t="s">
        <v>213</v>
      </c>
      <c r="S15224" s="499"/>
    </row>
    <row r="15225">
      <c r="B15225" s="497"/>
      <c r="H15225" s="500"/>
      <c r="O15225" s="500"/>
      <c r="Q15225" s="498" t="s">
        <v>213</v>
      </c>
      <c r="S15225" s="499"/>
    </row>
    <row r="15226">
      <c r="B15226" s="497"/>
      <c r="H15226" s="500"/>
      <c r="O15226" s="500"/>
      <c r="Q15226" s="498" t="s">
        <v>213</v>
      </c>
      <c r="S15226" s="499"/>
    </row>
    <row r="15227">
      <c r="B15227" s="497"/>
      <c r="H15227" s="500"/>
      <c r="O15227" s="500"/>
      <c r="Q15227" s="498" t="s">
        <v>213</v>
      </c>
      <c r="S15227" s="499"/>
    </row>
    <row r="15228">
      <c r="B15228" s="497"/>
      <c r="H15228" s="500"/>
      <c r="O15228" s="500"/>
      <c r="Q15228" s="498" t="s">
        <v>213</v>
      </c>
      <c r="S15228" s="499"/>
    </row>
    <row r="15229">
      <c r="B15229" s="497"/>
      <c r="H15229" s="500"/>
      <c r="O15229" s="500"/>
      <c r="Q15229" s="498" t="s">
        <v>213</v>
      </c>
      <c r="S15229" s="499"/>
    </row>
    <row r="15230">
      <c r="B15230" s="497"/>
      <c r="H15230" s="500"/>
      <c r="O15230" s="500"/>
      <c r="Q15230" s="498" t="s">
        <v>213</v>
      </c>
      <c r="S15230" s="499"/>
    </row>
    <row r="15231">
      <c r="B15231" s="497"/>
      <c r="H15231" s="500"/>
      <c r="O15231" s="500"/>
      <c r="Q15231" s="498" t="s">
        <v>213</v>
      </c>
      <c r="S15231" s="499"/>
    </row>
    <row r="15232">
      <c r="B15232" s="497"/>
      <c r="H15232" s="500"/>
      <c r="O15232" s="500"/>
      <c r="Q15232" s="498" t="s">
        <v>213</v>
      </c>
      <c r="S15232" s="499"/>
    </row>
    <row r="15233">
      <c r="B15233" s="497"/>
      <c r="H15233" s="500"/>
      <c r="O15233" s="500"/>
      <c r="Q15233" s="498" t="s">
        <v>213</v>
      </c>
      <c r="S15233" s="499"/>
    </row>
    <row r="15234">
      <c r="B15234" s="497"/>
      <c r="H15234" s="500"/>
      <c r="O15234" s="500"/>
      <c r="Q15234" s="498" t="s">
        <v>213</v>
      </c>
      <c r="S15234" s="499"/>
    </row>
    <row r="15235">
      <c r="B15235" s="497"/>
      <c r="H15235" s="500"/>
      <c r="O15235" s="500"/>
      <c r="Q15235" s="498" t="s">
        <v>213</v>
      </c>
      <c r="S15235" s="499"/>
    </row>
    <row r="15236">
      <c r="B15236" s="497"/>
      <c r="H15236" s="500"/>
      <c r="O15236" s="500"/>
      <c r="Q15236" s="498" t="s">
        <v>213</v>
      </c>
      <c r="S15236" s="499"/>
    </row>
    <row r="15237">
      <c r="B15237" s="497"/>
      <c r="H15237" s="500"/>
      <c r="O15237" s="500"/>
      <c r="Q15237" s="498" t="s">
        <v>213</v>
      </c>
      <c r="S15237" s="499"/>
    </row>
    <row r="15238">
      <c r="B15238" s="497"/>
      <c r="H15238" s="500"/>
      <c r="O15238" s="500"/>
      <c r="Q15238" s="498" t="s">
        <v>213</v>
      </c>
      <c r="S15238" s="499"/>
    </row>
    <row r="15239">
      <c r="B15239" s="497"/>
      <c r="H15239" s="500"/>
      <c r="O15239" s="500"/>
      <c r="Q15239" s="498" t="s">
        <v>213</v>
      </c>
      <c r="S15239" s="499"/>
    </row>
    <row r="15240">
      <c r="B15240" s="497"/>
      <c r="H15240" s="500"/>
      <c r="O15240" s="500"/>
      <c r="Q15240" s="498" t="s">
        <v>213</v>
      </c>
      <c r="S15240" s="499"/>
    </row>
    <row r="15241">
      <c r="B15241" s="497"/>
      <c r="H15241" s="500"/>
      <c r="O15241" s="500"/>
      <c r="Q15241" s="498" t="s">
        <v>213</v>
      </c>
      <c r="S15241" s="499"/>
    </row>
    <row r="15242">
      <c r="B15242" s="497"/>
      <c r="H15242" s="500"/>
      <c r="O15242" s="500"/>
      <c r="Q15242" s="498" t="s">
        <v>213</v>
      </c>
      <c r="S15242" s="499"/>
    </row>
    <row r="15243">
      <c r="B15243" s="497"/>
      <c r="H15243" s="500"/>
      <c r="O15243" s="500"/>
      <c r="Q15243" s="498" t="s">
        <v>213</v>
      </c>
      <c r="S15243" s="499"/>
    </row>
    <row r="15244">
      <c r="B15244" s="497"/>
      <c r="H15244" s="500"/>
      <c r="O15244" s="500"/>
      <c r="Q15244" s="498" t="s">
        <v>213</v>
      </c>
      <c r="S15244" s="499"/>
    </row>
    <row r="15245">
      <c r="B15245" s="497"/>
      <c r="H15245" s="500"/>
      <c r="O15245" s="500"/>
      <c r="Q15245" s="498" t="s">
        <v>213</v>
      </c>
      <c r="S15245" s="499"/>
    </row>
    <row r="15246">
      <c r="B15246" s="497"/>
      <c r="H15246" s="500"/>
      <c r="O15246" s="500"/>
      <c r="Q15246" s="498" t="s">
        <v>213</v>
      </c>
      <c r="S15246" s="499"/>
    </row>
    <row r="15247">
      <c r="B15247" s="497"/>
      <c r="H15247" s="500"/>
      <c r="O15247" s="500"/>
      <c r="Q15247" s="498" t="s">
        <v>213</v>
      </c>
      <c r="S15247" s="499"/>
    </row>
    <row r="15248">
      <c r="B15248" s="497"/>
      <c r="H15248" s="500"/>
      <c r="O15248" s="500"/>
      <c r="Q15248" s="498" t="s">
        <v>213</v>
      </c>
      <c r="S15248" s="499"/>
    </row>
    <row r="15249">
      <c r="B15249" s="497"/>
      <c r="H15249" s="500"/>
      <c r="O15249" s="500"/>
      <c r="Q15249" s="498" t="s">
        <v>213</v>
      </c>
      <c r="S15249" s="499"/>
    </row>
    <row r="15250">
      <c r="B15250" s="497"/>
      <c r="H15250" s="500"/>
      <c r="O15250" s="500"/>
      <c r="Q15250" s="498" t="s">
        <v>213</v>
      </c>
      <c r="S15250" s="499"/>
    </row>
    <row r="15251">
      <c r="B15251" s="497"/>
      <c r="H15251" s="500"/>
      <c r="O15251" s="500"/>
      <c r="Q15251" s="498" t="s">
        <v>213</v>
      </c>
      <c r="S15251" s="499"/>
    </row>
    <row r="15252">
      <c r="B15252" s="497"/>
      <c r="H15252" s="500"/>
      <c r="O15252" s="500"/>
      <c r="Q15252" s="498" t="s">
        <v>213</v>
      </c>
      <c r="S15252" s="499"/>
    </row>
    <row r="15253">
      <c r="B15253" s="497"/>
      <c r="H15253" s="500"/>
      <c r="O15253" s="500"/>
      <c r="Q15253" s="498" t="s">
        <v>213</v>
      </c>
      <c r="S15253" s="499"/>
    </row>
    <row r="15254">
      <c r="B15254" s="497"/>
      <c r="H15254" s="500"/>
      <c r="O15254" s="500"/>
      <c r="Q15254" s="498" t="s">
        <v>213</v>
      </c>
      <c r="S15254" s="499"/>
    </row>
    <row r="15255">
      <c r="B15255" s="497"/>
      <c r="H15255" s="500"/>
      <c r="O15255" s="500"/>
      <c r="Q15255" s="498" t="s">
        <v>213</v>
      </c>
      <c r="S15255" s="499"/>
    </row>
    <row r="15256">
      <c r="B15256" s="497"/>
      <c r="H15256" s="500"/>
      <c r="O15256" s="500"/>
      <c r="Q15256" s="498" t="s">
        <v>213</v>
      </c>
      <c r="S15256" s="499"/>
    </row>
    <row r="15257">
      <c r="B15257" s="497"/>
      <c r="H15257" s="500"/>
      <c r="O15257" s="500"/>
      <c r="Q15257" s="498" t="s">
        <v>213</v>
      </c>
      <c r="S15257" s="499"/>
    </row>
    <row r="15258">
      <c r="B15258" s="497"/>
      <c r="H15258" s="500"/>
      <c r="O15258" s="500"/>
      <c r="Q15258" s="498" t="s">
        <v>213</v>
      </c>
      <c r="S15258" s="499"/>
    </row>
    <row r="15259">
      <c r="B15259" s="497"/>
      <c r="H15259" s="500"/>
      <c r="O15259" s="500"/>
      <c r="Q15259" s="498" t="s">
        <v>213</v>
      </c>
      <c r="S15259" s="499"/>
    </row>
    <row r="15260">
      <c r="B15260" s="497"/>
      <c r="H15260" s="500"/>
      <c r="O15260" s="500"/>
      <c r="Q15260" s="498" t="s">
        <v>213</v>
      </c>
      <c r="S15260" s="499"/>
    </row>
    <row r="15261">
      <c r="B15261" s="497"/>
      <c r="H15261" s="500"/>
      <c r="O15261" s="500"/>
      <c r="Q15261" s="498" t="s">
        <v>213</v>
      </c>
      <c r="S15261" s="499"/>
    </row>
    <row r="15262">
      <c r="B15262" s="497"/>
      <c r="H15262" s="500"/>
      <c r="O15262" s="500"/>
      <c r="Q15262" s="498" t="s">
        <v>213</v>
      </c>
      <c r="S15262" s="499"/>
    </row>
    <row r="15263">
      <c r="B15263" s="497"/>
      <c r="H15263" s="500"/>
      <c r="O15263" s="500"/>
      <c r="Q15263" s="498" t="s">
        <v>213</v>
      </c>
      <c r="S15263" s="499"/>
    </row>
    <row r="15264">
      <c r="B15264" s="497"/>
      <c r="H15264" s="500"/>
      <c r="O15264" s="500"/>
      <c r="Q15264" s="498" t="s">
        <v>213</v>
      </c>
      <c r="S15264" s="499"/>
    </row>
    <row r="15265">
      <c r="B15265" s="497"/>
      <c r="H15265" s="500"/>
      <c r="O15265" s="500"/>
      <c r="Q15265" s="498" t="s">
        <v>213</v>
      </c>
      <c r="S15265" s="499"/>
    </row>
    <row r="15266">
      <c r="B15266" s="497"/>
      <c r="H15266" s="500"/>
      <c r="O15266" s="500"/>
      <c r="Q15266" s="498" t="s">
        <v>213</v>
      </c>
      <c r="S15266" s="499"/>
    </row>
    <row r="15267">
      <c r="B15267" s="497"/>
      <c r="H15267" s="500"/>
      <c r="O15267" s="500"/>
      <c r="Q15267" s="498" t="s">
        <v>213</v>
      </c>
      <c r="S15267" s="499"/>
    </row>
    <row r="15268">
      <c r="B15268" s="497"/>
      <c r="H15268" s="500"/>
      <c r="O15268" s="500"/>
      <c r="Q15268" s="498" t="s">
        <v>213</v>
      </c>
      <c r="S15268" s="499"/>
    </row>
    <row r="15269">
      <c r="B15269" s="497"/>
      <c r="H15269" s="500"/>
      <c r="O15269" s="500"/>
      <c r="Q15269" s="498" t="s">
        <v>213</v>
      </c>
      <c r="S15269" s="499"/>
    </row>
    <row r="15270">
      <c r="B15270" s="497"/>
      <c r="H15270" s="500"/>
      <c r="O15270" s="500"/>
      <c r="Q15270" s="498" t="s">
        <v>213</v>
      </c>
      <c r="S15270" s="499"/>
    </row>
    <row r="15271">
      <c r="B15271" s="497"/>
      <c r="H15271" s="500"/>
      <c r="O15271" s="500"/>
      <c r="Q15271" s="498" t="s">
        <v>213</v>
      </c>
      <c r="S15271" s="499"/>
    </row>
    <row r="15272">
      <c r="B15272" s="497"/>
      <c r="H15272" s="500"/>
      <c r="O15272" s="500"/>
      <c r="Q15272" s="498" t="s">
        <v>213</v>
      </c>
      <c r="S15272" s="499"/>
    </row>
    <row r="15273">
      <c r="B15273" s="497"/>
      <c r="H15273" s="500"/>
      <c r="O15273" s="500"/>
      <c r="Q15273" s="498" t="s">
        <v>213</v>
      </c>
      <c r="S15273" s="499"/>
    </row>
    <row r="15274">
      <c r="B15274" s="497"/>
      <c r="H15274" s="500"/>
      <c r="O15274" s="500"/>
      <c r="Q15274" s="498" t="s">
        <v>213</v>
      </c>
      <c r="S15274" s="499"/>
    </row>
    <row r="15275">
      <c r="B15275" s="497"/>
      <c r="H15275" s="500"/>
      <c r="O15275" s="500"/>
      <c r="Q15275" s="498" t="s">
        <v>213</v>
      </c>
      <c r="S15275" s="499"/>
    </row>
    <row r="15276">
      <c r="B15276" s="497"/>
      <c r="H15276" s="500"/>
      <c r="O15276" s="500"/>
      <c r="Q15276" s="498" t="s">
        <v>213</v>
      </c>
      <c r="S15276" s="499"/>
    </row>
    <row r="15277">
      <c r="B15277" s="497"/>
      <c r="H15277" s="500"/>
      <c r="O15277" s="500"/>
      <c r="Q15277" s="498" t="s">
        <v>213</v>
      </c>
      <c r="S15277" s="499"/>
    </row>
    <row r="15278">
      <c r="B15278" s="497"/>
      <c r="H15278" s="500"/>
      <c r="O15278" s="500"/>
      <c r="Q15278" s="498" t="s">
        <v>213</v>
      </c>
      <c r="S15278" s="499"/>
    </row>
    <row r="15279">
      <c r="B15279" s="497"/>
      <c r="H15279" s="500"/>
      <c r="O15279" s="500"/>
      <c r="Q15279" s="498" t="s">
        <v>213</v>
      </c>
      <c r="S15279" s="499"/>
    </row>
    <row r="15280">
      <c r="B15280" s="497"/>
      <c r="H15280" s="500"/>
      <c r="O15280" s="500"/>
      <c r="Q15280" s="498" t="s">
        <v>213</v>
      </c>
      <c r="S15280" s="499"/>
    </row>
    <row r="15281">
      <c r="B15281" s="497"/>
      <c r="H15281" s="500"/>
      <c r="O15281" s="500"/>
      <c r="Q15281" s="498" t="s">
        <v>213</v>
      </c>
      <c r="S15281" s="499"/>
    </row>
    <row r="15282">
      <c r="B15282" s="497"/>
      <c r="H15282" s="500"/>
      <c r="O15282" s="500"/>
      <c r="Q15282" s="498" t="s">
        <v>213</v>
      </c>
      <c r="S15282" s="499"/>
    </row>
    <row r="15283">
      <c r="B15283" s="497"/>
      <c r="H15283" s="500"/>
      <c r="O15283" s="500"/>
      <c r="Q15283" s="498" t="s">
        <v>213</v>
      </c>
      <c r="S15283" s="499"/>
    </row>
    <row r="15284">
      <c r="B15284" s="497"/>
      <c r="H15284" s="500"/>
      <c r="O15284" s="500"/>
      <c r="Q15284" s="498" t="s">
        <v>213</v>
      </c>
      <c r="S15284" s="499"/>
    </row>
    <row r="15285">
      <c r="B15285" s="497"/>
      <c r="H15285" s="500"/>
      <c r="O15285" s="500"/>
      <c r="Q15285" s="498" t="s">
        <v>213</v>
      </c>
      <c r="S15285" s="499"/>
    </row>
    <row r="15286">
      <c r="B15286" s="497"/>
      <c r="H15286" s="500"/>
      <c r="O15286" s="500"/>
      <c r="Q15286" s="498" t="s">
        <v>213</v>
      </c>
      <c r="S15286" s="499"/>
    </row>
    <row r="15287">
      <c r="B15287" s="497"/>
      <c r="H15287" s="500"/>
      <c r="O15287" s="500"/>
      <c r="Q15287" s="498" t="s">
        <v>213</v>
      </c>
      <c r="S15287" s="499"/>
    </row>
    <row r="15288">
      <c r="B15288" s="497"/>
      <c r="H15288" s="500"/>
      <c r="O15288" s="500"/>
      <c r="Q15288" s="498" t="s">
        <v>213</v>
      </c>
      <c r="S15288" s="499"/>
    </row>
    <row r="15289">
      <c r="B15289" s="497"/>
      <c r="H15289" s="500"/>
      <c r="O15289" s="500"/>
      <c r="Q15289" s="498" t="s">
        <v>213</v>
      </c>
      <c r="S15289" s="499"/>
    </row>
    <row r="15290">
      <c r="B15290" s="497"/>
      <c r="H15290" s="500"/>
      <c r="O15290" s="500"/>
      <c r="Q15290" s="498" t="s">
        <v>213</v>
      </c>
      <c r="S15290" s="499"/>
    </row>
    <row r="15291">
      <c r="B15291" s="497"/>
      <c r="H15291" s="500"/>
      <c r="O15291" s="500"/>
      <c r="Q15291" s="498" t="s">
        <v>213</v>
      </c>
      <c r="S15291" s="499"/>
    </row>
    <row r="15292">
      <c r="B15292" s="497"/>
      <c r="H15292" s="500"/>
      <c r="O15292" s="500"/>
      <c r="Q15292" s="498" t="s">
        <v>213</v>
      </c>
      <c r="S15292" s="499"/>
    </row>
    <row r="15293">
      <c r="B15293" s="497"/>
      <c r="H15293" s="500"/>
      <c r="O15293" s="500"/>
      <c r="Q15293" s="498" t="s">
        <v>213</v>
      </c>
      <c r="S15293" s="499"/>
    </row>
    <row r="15294">
      <c r="B15294" s="497"/>
      <c r="H15294" s="500"/>
      <c r="O15294" s="500"/>
      <c r="Q15294" s="498" t="s">
        <v>213</v>
      </c>
      <c r="S15294" s="499"/>
    </row>
    <row r="15295">
      <c r="B15295" s="497"/>
      <c r="H15295" s="500"/>
      <c r="O15295" s="500"/>
      <c r="Q15295" s="498" t="s">
        <v>213</v>
      </c>
      <c r="S15295" s="499"/>
    </row>
    <row r="15296">
      <c r="B15296" s="497"/>
      <c r="H15296" s="500"/>
      <c r="O15296" s="500"/>
      <c r="Q15296" s="498" t="s">
        <v>213</v>
      </c>
      <c r="S15296" s="499"/>
    </row>
    <row r="15297">
      <c r="B15297" s="497"/>
      <c r="H15297" s="500"/>
      <c r="O15297" s="500"/>
      <c r="Q15297" s="498" t="s">
        <v>213</v>
      </c>
      <c r="S15297" s="499"/>
    </row>
    <row r="15298">
      <c r="B15298" s="497"/>
      <c r="H15298" s="500"/>
      <c r="O15298" s="500"/>
      <c r="Q15298" s="498" t="s">
        <v>213</v>
      </c>
      <c r="S15298" s="499"/>
    </row>
    <row r="15299">
      <c r="B15299" s="497"/>
      <c r="H15299" s="500"/>
      <c r="O15299" s="500"/>
      <c r="Q15299" s="498" t="s">
        <v>213</v>
      </c>
      <c r="S15299" s="499"/>
    </row>
    <row r="15300">
      <c r="B15300" s="497"/>
      <c r="H15300" s="500"/>
      <c r="O15300" s="500"/>
      <c r="Q15300" s="498" t="s">
        <v>213</v>
      </c>
      <c r="S15300" s="499"/>
    </row>
    <row r="15301">
      <c r="B15301" s="497"/>
      <c r="H15301" s="500"/>
      <c r="O15301" s="500"/>
      <c r="Q15301" s="498" t="s">
        <v>213</v>
      </c>
      <c r="S15301" s="499"/>
    </row>
    <row r="15302">
      <c r="B15302" s="497"/>
      <c r="H15302" s="500"/>
      <c r="O15302" s="500"/>
      <c r="Q15302" s="498" t="s">
        <v>213</v>
      </c>
      <c r="S15302" s="499"/>
    </row>
    <row r="15303">
      <c r="B15303" s="497"/>
      <c r="H15303" s="500"/>
      <c r="O15303" s="500"/>
      <c r="Q15303" s="498" t="s">
        <v>213</v>
      </c>
      <c r="S15303" s="499"/>
    </row>
    <row r="15304">
      <c r="B15304" s="497"/>
      <c r="H15304" s="500"/>
      <c r="O15304" s="500"/>
      <c r="Q15304" s="498" t="s">
        <v>213</v>
      </c>
      <c r="S15304" s="499"/>
    </row>
    <row r="15305">
      <c r="B15305" s="497"/>
      <c r="H15305" s="500"/>
      <c r="O15305" s="500"/>
      <c r="Q15305" s="498" t="s">
        <v>213</v>
      </c>
      <c r="S15305" s="499"/>
    </row>
    <row r="15306">
      <c r="B15306" s="497"/>
      <c r="H15306" s="500"/>
      <c r="O15306" s="500"/>
      <c r="Q15306" s="498" t="s">
        <v>213</v>
      </c>
      <c r="S15306" s="499"/>
    </row>
    <row r="15307">
      <c r="B15307" s="497"/>
      <c r="H15307" s="500"/>
      <c r="O15307" s="500"/>
      <c r="Q15307" s="498" t="s">
        <v>213</v>
      </c>
      <c r="S15307" s="499"/>
    </row>
    <row r="15308">
      <c r="B15308" s="497"/>
      <c r="H15308" s="500"/>
      <c r="O15308" s="500"/>
      <c r="Q15308" s="498" t="s">
        <v>213</v>
      </c>
      <c r="S15308" s="499"/>
    </row>
    <row r="15309">
      <c r="B15309" s="497"/>
      <c r="H15309" s="500"/>
      <c r="O15309" s="500"/>
      <c r="Q15309" s="498" t="s">
        <v>213</v>
      </c>
      <c r="S15309" s="499"/>
    </row>
    <row r="15310">
      <c r="B15310" s="497"/>
      <c r="H15310" s="500"/>
      <c r="O15310" s="500"/>
      <c r="Q15310" s="498" t="s">
        <v>213</v>
      </c>
      <c r="S15310" s="499"/>
    </row>
    <row r="15311">
      <c r="B15311" s="497"/>
      <c r="H15311" s="500"/>
      <c r="O15311" s="500"/>
      <c r="Q15311" s="498" t="s">
        <v>213</v>
      </c>
      <c r="S15311" s="499"/>
    </row>
    <row r="15312">
      <c r="B15312" s="497"/>
      <c r="H15312" s="500"/>
      <c r="O15312" s="500"/>
      <c r="Q15312" s="498" t="s">
        <v>213</v>
      </c>
      <c r="S15312" s="499"/>
    </row>
    <row r="15313">
      <c r="B15313" s="497"/>
      <c r="H15313" s="500"/>
      <c r="O15313" s="500"/>
      <c r="Q15313" s="498" t="s">
        <v>213</v>
      </c>
      <c r="S15313" s="499"/>
    </row>
    <row r="15314">
      <c r="B15314" s="497"/>
      <c r="H15314" s="500"/>
      <c r="O15314" s="500"/>
      <c r="Q15314" s="498" t="s">
        <v>213</v>
      </c>
      <c r="S15314" s="499"/>
    </row>
    <row r="15315">
      <c r="B15315" s="497"/>
      <c r="H15315" s="500"/>
      <c r="O15315" s="500"/>
      <c r="Q15315" s="498" t="s">
        <v>213</v>
      </c>
      <c r="S15315" s="499"/>
    </row>
    <row r="15316">
      <c r="B15316" s="497"/>
      <c r="H15316" s="500"/>
      <c r="O15316" s="500"/>
      <c r="Q15316" s="498" t="s">
        <v>213</v>
      </c>
      <c r="S15316" s="499"/>
    </row>
    <row r="15317">
      <c r="B15317" s="497"/>
      <c r="H15317" s="500"/>
      <c r="O15317" s="500"/>
      <c r="Q15317" s="498" t="s">
        <v>213</v>
      </c>
      <c r="S15317" s="499"/>
    </row>
    <row r="15318">
      <c r="B15318" s="497"/>
      <c r="H15318" s="500"/>
      <c r="O15318" s="500"/>
      <c r="Q15318" s="498" t="s">
        <v>213</v>
      </c>
      <c r="S15318" s="499"/>
    </row>
    <row r="15319">
      <c r="B15319" s="497"/>
      <c r="H15319" s="500"/>
      <c r="O15319" s="500"/>
      <c r="Q15319" s="498" t="s">
        <v>213</v>
      </c>
      <c r="S15319" s="499"/>
    </row>
    <row r="15320">
      <c r="B15320" s="497"/>
      <c r="H15320" s="500"/>
      <c r="O15320" s="500"/>
      <c r="Q15320" s="498" t="s">
        <v>213</v>
      </c>
      <c r="S15320" s="499"/>
    </row>
    <row r="15321">
      <c r="B15321" s="497"/>
      <c r="H15321" s="500"/>
      <c r="O15321" s="500"/>
      <c r="Q15321" s="498" t="s">
        <v>213</v>
      </c>
      <c r="S15321" s="499"/>
    </row>
    <row r="15322">
      <c r="B15322" s="497"/>
      <c r="H15322" s="500"/>
      <c r="O15322" s="500"/>
      <c r="Q15322" s="498" t="s">
        <v>213</v>
      </c>
      <c r="S15322" s="499"/>
    </row>
    <row r="15323">
      <c r="B15323" s="497"/>
      <c r="H15323" s="500"/>
      <c r="O15323" s="500"/>
      <c r="Q15323" s="498" t="s">
        <v>213</v>
      </c>
      <c r="S15323" s="499"/>
    </row>
    <row r="15324">
      <c r="B15324" s="497"/>
      <c r="H15324" s="500"/>
      <c r="O15324" s="500"/>
      <c r="Q15324" s="498" t="s">
        <v>213</v>
      </c>
      <c r="S15324" s="499"/>
    </row>
    <row r="15325">
      <c r="B15325" s="497"/>
      <c r="H15325" s="500"/>
      <c r="O15325" s="500"/>
      <c r="Q15325" s="498" t="s">
        <v>213</v>
      </c>
      <c r="S15325" s="499"/>
    </row>
    <row r="15326">
      <c r="B15326" s="497"/>
      <c r="H15326" s="500"/>
      <c r="O15326" s="500"/>
      <c r="Q15326" s="498" t="s">
        <v>213</v>
      </c>
      <c r="S15326" s="499"/>
    </row>
    <row r="15327">
      <c r="B15327" s="497"/>
      <c r="H15327" s="500"/>
      <c r="O15327" s="500"/>
      <c r="Q15327" s="498" t="s">
        <v>213</v>
      </c>
      <c r="S15327" s="499"/>
    </row>
    <row r="15328">
      <c r="B15328" s="497"/>
      <c r="H15328" s="500"/>
      <c r="O15328" s="500"/>
      <c r="Q15328" s="498" t="s">
        <v>213</v>
      </c>
      <c r="S15328" s="499"/>
    </row>
    <row r="15329">
      <c r="B15329" s="497"/>
      <c r="H15329" s="500"/>
      <c r="O15329" s="500"/>
      <c r="Q15329" s="498" t="s">
        <v>213</v>
      </c>
      <c r="S15329" s="499"/>
    </row>
    <row r="15330">
      <c r="B15330" s="497"/>
      <c r="H15330" s="500"/>
      <c r="O15330" s="500"/>
      <c r="Q15330" s="498" t="s">
        <v>213</v>
      </c>
      <c r="S15330" s="499"/>
    </row>
    <row r="15331">
      <c r="B15331" s="497"/>
      <c r="H15331" s="500"/>
      <c r="O15331" s="500"/>
      <c r="Q15331" s="498" t="s">
        <v>213</v>
      </c>
      <c r="S15331" s="499"/>
    </row>
    <row r="15332">
      <c r="B15332" s="497"/>
      <c r="H15332" s="500"/>
      <c r="O15332" s="500"/>
      <c r="Q15332" s="498" t="s">
        <v>213</v>
      </c>
      <c r="S15332" s="499"/>
    </row>
    <row r="15333">
      <c r="B15333" s="497"/>
      <c r="H15333" s="500"/>
      <c r="O15333" s="500"/>
      <c r="Q15333" s="498" t="s">
        <v>213</v>
      </c>
      <c r="S15333" s="499"/>
    </row>
    <row r="15334">
      <c r="B15334" s="497"/>
      <c r="H15334" s="500"/>
      <c r="O15334" s="500"/>
      <c r="Q15334" s="498" t="s">
        <v>213</v>
      </c>
      <c r="S15334" s="499"/>
    </row>
    <row r="15335">
      <c r="B15335" s="497"/>
      <c r="H15335" s="500"/>
      <c r="O15335" s="500"/>
      <c r="Q15335" s="498" t="s">
        <v>213</v>
      </c>
      <c r="S15335" s="499"/>
    </row>
    <row r="15336">
      <c r="B15336" s="497"/>
      <c r="H15336" s="500"/>
      <c r="O15336" s="500"/>
      <c r="Q15336" s="498" t="s">
        <v>213</v>
      </c>
      <c r="S15336" s="499"/>
    </row>
    <row r="15337">
      <c r="B15337" s="497"/>
      <c r="H15337" s="500"/>
      <c r="O15337" s="500"/>
      <c r="Q15337" s="498" t="s">
        <v>213</v>
      </c>
      <c r="S15337" s="499"/>
    </row>
    <row r="15338">
      <c r="B15338" s="497"/>
      <c r="H15338" s="500"/>
      <c r="O15338" s="500"/>
      <c r="Q15338" s="498" t="s">
        <v>213</v>
      </c>
      <c r="S15338" s="499"/>
    </row>
    <row r="15339">
      <c r="B15339" s="497"/>
      <c r="H15339" s="500"/>
      <c r="O15339" s="500"/>
      <c r="Q15339" s="498" t="s">
        <v>213</v>
      </c>
      <c r="S15339" s="499"/>
    </row>
    <row r="15340">
      <c r="B15340" s="497"/>
      <c r="H15340" s="500"/>
      <c r="O15340" s="500"/>
      <c r="Q15340" s="498" t="s">
        <v>213</v>
      </c>
      <c r="S15340" s="499"/>
    </row>
    <row r="15341">
      <c r="B15341" s="497"/>
      <c r="H15341" s="500"/>
      <c r="O15341" s="500"/>
      <c r="Q15341" s="498" t="s">
        <v>213</v>
      </c>
      <c r="S15341" s="499"/>
    </row>
    <row r="15342">
      <c r="B15342" s="497"/>
      <c r="H15342" s="500"/>
      <c r="O15342" s="500"/>
      <c r="Q15342" s="498" t="s">
        <v>213</v>
      </c>
      <c r="S15342" s="499"/>
    </row>
    <row r="15343">
      <c r="B15343" s="497"/>
      <c r="H15343" s="500"/>
      <c r="O15343" s="500"/>
      <c r="Q15343" s="498" t="s">
        <v>213</v>
      </c>
      <c r="S15343" s="499"/>
    </row>
    <row r="15344">
      <c r="B15344" s="497"/>
      <c r="H15344" s="500"/>
      <c r="O15344" s="500"/>
      <c r="Q15344" s="498" t="s">
        <v>213</v>
      </c>
      <c r="S15344" s="499"/>
    </row>
    <row r="15345">
      <c r="B15345" s="497"/>
      <c r="H15345" s="500"/>
      <c r="O15345" s="500"/>
      <c r="Q15345" s="498" t="s">
        <v>213</v>
      </c>
      <c r="S15345" s="499"/>
    </row>
    <row r="15346">
      <c r="B15346" s="497"/>
      <c r="H15346" s="500"/>
      <c r="O15346" s="500"/>
      <c r="Q15346" s="498" t="s">
        <v>213</v>
      </c>
      <c r="S15346" s="499"/>
    </row>
    <row r="15347">
      <c r="B15347" s="497"/>
      <c r="H15347" s="500"/>
      <c r="O15347" s="500"/>
      <c r="Q15347" s="498" t="s">
        <v>213</v>
      </c>
      <c r="S15347" s="499"/>
    </row>
    <row r="15348">
      <c r="B15348" s="497"/>
      <c r="H15348" s="500"/>
      <c r="O15348" s="500"/>
      <c r="Q15348" s="498" t="s">
        <v>213</v>
      </c>
      <c r="S15348" s="499"/>
    </row>
    <row r="15349">
      <c r="B15349" s="497"/>
      <c r="H15349" s="500"/>
      <c r="O15349" s="500"/>
      <c r="Q15349" s="498" t="s">
        <v>213</v>
      </c>
      <c r="S15349" s="499"/>
    </row>
    <row r="15350">
      <c r="B15350" s="497"/>
      <c r="H15350" s="500"/>
      <c r="O15350" s="500"/>
      <c r="Q15350" s="498" t="s">
        <v>213</v>
      </c>
      <c r="S15350" s="499"/>
    </row>
    <row r="15351">
      <c r="B15351" s="497"/>
      <c r="H15351" s="500"/>
      <c r="O15351" s="500"/>
      <c r="Q15351" s="498" t="s">
        <v>213</v>
      </c>
      <c r="S15351" s="499"/>
    </row>
    <row r="15352">
      <c r="B15352" s="497"/>
      <c r="H15352" s="500"/>
      <c r="O15352" s="500"/>
      <c r="Q15352" s="498" t="s">
        <v>213</v>
      </c>
      <c r="S15352" s="499"/>
    </row>
    <row r="15353">
      <c r="B15353" s="497"/>
      <c r="H15353" s="500"/>
      <c r="O15353" s="500"/>
      <c r="Q15353" s="498" t="s">
        <v>213</v>
      </c>
      <c r="S15353" s="499"/>
    </row>
    <row r="15354">
      <c r="B15354" s="497"/>
      <c r="H15354" s="500"/>
      <c r="O15354" s="500"/>
      <c r="Q15354" s="498" t="s">
        <v>213</v>
      </c>
      <c r="S15354" s="499"/>
    </row>
    <row r="15355">
      <c r="B15355" s="497"/>
      <c r="H15355" s="500"/>
      <c r="O15355" s="500"/>
      <c r="Q15355" s="498" t="s">
        <v>213</v>
      </c>
      <c r="S15355" s="499"/>
    </row>
    <row r="15356">
      <c r="B15356" s="497"/>
      <c r="H15356" s="500"/>
      <c r="O15356" s="500"/>
      <c r="Q15356" s="498" t="s">
        <v>213</v>
      </c>
      <c r="S15356" s="499"/>
    </row>
    <row r="15357">
      <c r="B15357" s="497"/>
      <c r="H15357" s="500"/>
      <c r="O15357" s="500"/>
      <c r="Q15357" s="498" t="s">
        <v>213</v>
      </c>
      <c r="S15357" s="499"/>
    </row>
    <row r="15358">
      <c r="B15358" s="497"/>
      <c r="H15358" s="500"/>
      <c r="O15358" s="500"/>
      <c r="Q15358" s="498" t="s">
        <v>213</v>
      </c>
      <c r="S15358" s="499"/>
    </row>
    <row r="15359">
      <c r="B15359" s="497"/>
      <c r="H15359" s="500"/>
      <c r="O15359" s="500"/>
      <c r="Q15359" s="498" t="s">
        <v>213</v>
      </c>
      <c r="S15359" s="499"/>
    </row>
    <row r="15360">
      <c r="B15360" s="497"/>
      <c r="H15360" s="500"/>
      <c r="O15360" s="500"/>
      <c r="Q15360" s="498" t="s">
        <v>213</v>
      </c>
      <c r="S15360" s="499"/>
    </row>
    <row r="15361">
      <c r="B15361" s="497"/>
      <c r="H15361" s="500"/>
      <c r="O15361" s="500"/>
      <c r="Q15361" s="498" t="s">
        <v>213</v>
      </c>
      <c r="S15361" s="499"/>
    </row>
    <row r="15362">
      <c r="B15362" s="497"/>
      <c r="H15362" s="500"/>
      <c r="O15362" s="500"/>
      <c r="Q15362" s="498" t="s">
        <v>213</v>
      </c>
      <c r="S15362" s="499"/>
    </row>
    <row r="15363">
      <c r="B15363" s="497"/>
      <c r="H15363" s="500"/>
      <c r="O15363" s="500"/>
      <c r="Q15363" s="498" t="s">
        <v>213</v>
      </c>
      <c r="S15363" s="499"/>
    </row>
    <row r="15364">
      <c r="B15364" s="497"/>
      <c r="H15364" s="500"/>
      <c r="O15364" s="500"/>
      <c r="Q15364" s="498" t="s">
        <v>213</v>
      </c>
      <c r="S15364" s="499"/>
    </row>
    <row r="15365">
      <c r="B15365" s="497"/>
      <c r="H15365" s="500"/>
      <c r="O15365" s="500"/>
      <c r="Q15365" s="498" t="s">
        <v>213</v>
      </c>
      <c r="S15365" s="499"/>
    </row>
    <row r="15366">
      <c r="B15366" s="497"/>
      <c r="H15366" s="500"/>
      <c r="O15366" s="500"/>
      <c r="Q15366" s="498" t="s">
        <v>213</v>
      </c>
      <c r="S15366" s="499"/>
    </row>
    <row r="15367">
      <c r="B15367" s="497"/>
      <c r="H15367" s="500"/>
      <c r="O15367" s="500"/>
      <c r="Q15367" s="498" t="s">
        <v>213</v>
      </c>
      <c r="S15367" s="499"/>
    </row>
    <row r="15368">
      <c r="B15368" s="497"/>
      <c r="H15368" s="500"/>
      <c r="O15368" s="500"/>
      <c r="Q15368" s="498" t="s">
        <v>213</v>
      </c>
      <c r="S15368" s="499"/>
    </row>
    <row r="15369">
      <c r="B15369" s="497"/>
      <c r="H15369" s="500"/>
      <c r="O15369" s="500"/>
      <c r="Q15369" s="498" t="s">
        <v>213</v>
      </c>
      <c r="S15369" s="499"/>
    </row>
    <row r="15370">
      <c r="B15370" s="497"/>
      <c r="H15370" s="500"/>
      <c r="O15370" s="500"/>
      <c r="Q15370" s="498" t="s">
        <v>213</v>
      </c>
      <c r="S15370" s="499"/>
    </row>
    <row r="15371">
      <c r="B15371" s="497"/>
      <c r="H15371" s="500"/>
      <c r="O15371" s="500"/>
      <c r="Q15371" s="498" t="s">
        <v>213</v>
      </c>
      <c r="S15371" s="499"/>
    </row>
    <row r="15372">
      <c r="B15372" s="497"/>
      <c r="H15372" s="500"/>
      <c r="O15372" s="500"/>
      <c r="Q15372" s="498" t="s">
        <v>213</v>
      </c>
      <c r="S15372" s="499"/>
    </row>
    <row r="15373">
      <c r="B15373" s="497"/>
      <c r="H15373" s="500"/>
      <c r="O15373" s="500"/>
      <c r="Q15373" s="498" t="s">
        <v>213</v>
      </c>
      <c r="S15373" s="499"/>
    </row>
    <row r="15374">
      <c r="B15374" s="497"/>
      <c r="H15374" s="500"/>
      <c r="O15374" s="500"/>
      <c r="Q15374" s="498" t="s">
        <v>213</v>
      </c>
      <c r="S15374" s="499"/>
    </row>
    <row r="15375">
      <c r="B15375" s="497"/>
      <c r="H15375" s="500"/>
      <c r="O15375" s="500"/>
      <c r="Q15375" s="498" t="s">
        <v>213</v>
      </c>
      <c r="S15375" s="499"/>
    </row>
    <row r="15376">
      <c r="B15376" s="497"/>
      <c r="H15376" s="500"/>
      <c r="O15376" s="500"/>
      <c r="Q15376" s="498" t="s">
        <v>213</v>
      </c>
      <c r="S15376" s="499"/>
    </row>
    <row r="15377">
      <c r="B15377" s="497"/>
      <c r="H15377" s="500"/>
      <c r="O15377" s="500"/>
      <c r="Q15377" s="498" t="s">
        <v>213</v>
      </c>
      <c r="S15377" s="499"/>
    </row>
    <row r="15378">
      <c r="B15378" s="497"/>
      <c r="H15378" s="500"/>
      <c r="O15378" s="500"/>
      <c r="Q15378" s="498" t="s">
        <v>213</v>
      </c>
      <c r="S15378" s="499"/>
    </row>
    <row r="15379">
      <c r="B15379" s="497"/>
      <c r="H15379" s="500"/>
      <c r="O15379" s="500"/>
      <c r="Q15379" s="498" t="s">
        <v>213</v>
      </c>
      <c r="S15379" s="499"/>
    </row>
    <row r="15380">
      <c r="B15380" s="497"/>
      <c r="H15380" s="500"/>
      <c r="O15380" s="500"/>
      <c r="Q15380" s="498" t="s">
        <v>213</v>
      </c>
      <c r="S15380" s="499"/>
    </row>
    <row r="15381">
      <c r="B15381" s="497"/>
      <c r="H15381" s="500"/>
      <c r="O15381" s="500"/>
      <c r="Q15381" s="498" t="s">
        <v>213</v>
      </c>
      <c r="S15381" s="499"/>
    </row>
    <row r="15382">
      <c r="B15382" s="497"/>
      <c r="H15382" s="500"/>
      <c r="O15382" s="500"/>
      <c r="Q15382" s="498" t="s">
        <v>213</v>
      </c>
      <c r="S15382" s="499"/>
    </row>
    <row r="15383">
      <c r="B15383" s="497"/>
      <c r="H15383" s="500"/>
      <c r="O15383" s="500"/>
      <c r="Q15383" s="498" t="s">
        <v>213</v>
      </c>
      <c r="S15383" s="499"/>
    </row>
    <row r="15384">
      <c r="B15384" s="497"/>
      <c r="H15384" s="500"/>
      <c r="O15384" s="500"/>
      <c r="Q15384" s="498" t="s">
        <v>213</v>
      </c>
      <c r="S15384" s="499"/>
    </row>
    <row r="15385">
      <c r="B15385" s="497"/>
      <c r="H15385" s="500"/>
      <c r="O15385" s="500"/>
      <c r="Q15385" s="498" t="s">
        <v>213</v>
      </c>
      <c r="S15385" s="499"/>
    </row>
    <row r="15386">
      <c r="B15386" s="497"/>
      <c r="H15386" s="500"/>
      <c r="O15386" s="500"/>
      <c r="Q15386" s="498" t="s">
        <v>213</v>
      </c>
      <c r="S15386" s="499"/>
    </row>
    <row r="15387">
      <c r="B15387" s="497"/>
      <c r="H15387" s="500"/>
      <c r="O15387" s="500"/>
      <c r="Q15387" s="498" t="s">
        <v>213</v>
      </c>
      <c r="S15387" s="499"/>
    </row>
    <row r="15388">
      <c r="B15388" s="497"/>
      <c r="H15388" s="500"/>
      <c r="O15388" s="500"/>
      <c r="Q15388" s="498" t="s">
        <v>213</v>
      </c>
      <c r="S15388" s="499"/>
    </row>
    <row r="15389">
      <c r="B15389" s="497"/>
      <c r="H15389" s="500"/>
      <c r="O15389" s="500"/>
      <c r="Q15389" s="498" t="s">
        <v>213</v>
      </c>
      <c r="S15389" s="499"/>
    </row>
    <row r="15390">
      <c r="B15390" s="497"/>
      <c r="H15390" s="500"/>
      <c r="O15390" s="500"/>
      <c r="Q15390" s="498" t="s">
        <v>213</v>
      </c>
      <c r="S15390" s="499"/>
    </row>
    <row r="15391">
      <c r="B15391" s="497"/>
      <c r="H15391" s="500"/>
      <c r="O15391" s="500"/>
      <c r="Q15391" s="498" t="s">
        <v>213</v>
      </c>
      <c r="S15391" s="499"/>
    </row>
    <row r="15392">
      <c r="B15392" s="497"/>
      <c r="H15392" s="500"/>
      <c r="O15392" s="500"/>
      <c r="Q15392" s="498" t="s">
        <v>213</v>
      </c>
      <c r="S15392" s="499"/>
    </row>
    <row r="15393">
      <c r="B15393" s="497"/>
      <c r="H15393" s="500"/>
      <c r="O15393" s="500"/>
      <c r="Q15393" s="498" t="s">
        <v>213</v>
      </c>
      <c r="S15393" s="499"/>
    </row>
    <row r="15394">
      <c r="B15394" s="497"/>
      <c r="H15394" s="500"/>
      <c r="O15394" s="500"/>
      <c r="Q15394" s="498" t="s">
        <v>213</v>
      </c>
      <c r="S15394" s="499"/>
    </row>
    <row r="15395">
      <c r="B15395" s="497"/>
      <c r="H15395" s="500"/>
      <c r="O15395" s="500"/>
      <c r="Q15395" s="498" t="s">
        <v>213</v>
      </c>
      <c r="S15395" s="499"/>
    </row>
    <row r="15396">
      <c r="B15396" s="497"/>
      <c r="H15396" s="500"/>
      <c r="O15396" s="500"/>
      <c r="Q15396" s="498" t="s">
        <v>213</v>
      </c>
      <c r="S15396" s="499"/>
    </row>
    <row r="15397">
      <c r="B15397" s="497"/>
      <c r="H15397" s="500"/>
      <c r="O15397" s="500"/>
      <c r="Q15397" s="498" t="s">
        <v>213</v>
      </c>
      <c r="S15397" s="499"/>
    </row>
    <row r="15398">
      <c r="B15398" s="497"/>
      <c r="H15398" s="500"/>
      <c r="O15398" s="500"/>
      <c r="Q15398" s="498" t="s">
        <v>213</v>
      </c>
      <c r="S15398" s="499"/>
    </row>
    <row r="15399">
      <c r="B15399" s="497"/>
      <c r="H15399" s="500"/>
      <c r="O15399" s="500"/>
      <c r="Q15399" s="498" t="s">
        <v>213</v>
      </c>
      <c r="S15399" s="499"/>
    </row>
    <row r="15400">
      <c r="B15400" s="497"/>
      <c r="H15400" s="500"/>
      <c r="O15400" s="500"/>
      <c r="Q15400" s="498" t="s">
        <v>213</v>
      </c>
      <c r="S15400" s="499"/>
    </row>
    <row r="15401">
      <c r="B15401" s="497"/>
      <c r="H15401" s="500"/>
      <c r="O15401" s="500"/>
      <c r="Q15401" s="498" t="s">
        <v>213</v>
      </c>
      <c r="S15401" s="499"/>
    </row>
    <row r="15402">
      <c r="B15402" s="497"/>
      <c r="H15402" s="500"/>
      <c r="O15402" s="500"/>
      <c r="Q15402" s="498" t="s">
        <v>213</v>
      </c>
      <c r="S15402" s="499"/>
    </row>
    <row r="15403">
      <c r="B15403" s="497"/>
      <c r="H15403" s="500"/>
      <c r="O15403" s="500"/>
      <c r="Q15403" s="498" t="s">
        <v>213</v>
      </c>
      <c r="S15403" s="499"/>
    </row>
    <row r="15404">
      <c r="B15404" s="497"/>
      <c r="H15404" s="500"/>
      <c r="O15404" s="500"/>
      <c r="Q15404" s="498" t="s">
        <v>213</v>
      </c>
      <c r="S15404" s="499"/>
    </row>
    <row r="15405">
      <c r="B15405" s="497"/>
      <c r="H15405" s="500"/>
      <c r="O15405" s="500"/>
      <c r="Q15405" s="498" t="s">
        <v>213</v>
      </c>
      <c r="S15405" s="499"/>
    </row>
    <row r="15406">
      <c r="B15406" s="497"/>
      <c r="H15406" s="500"/>
      <c r="O15406" s="500"/>
      <c r="Q15406" s="498" t="s">
        <v>213</v>
      </c>
      <c r="S15406" s="499"/>
    </row>
    <row r="15407">
      <c r="B15407" s="497"/>
      <c r="H15407" s="500"/>
      <c r="O15407" s="500"/>
      <c r="Q15407" s="498" t="s">
        <v>213</v>
      </c>
      <c r="S15407" s="499"/>
    </row>
    <row r="15408">
      <c r="B15408" s="497"/>
      <c r="H15408" s="500"/>
      <c r="O15408" s="500"/>
      <c r="Q15408" s="498" t="s">
        <v>213</v>
      </c>
      <c r="S15408" s="499"/>
    </row>
    <row r="15409">
      <c r="B15409" s="497"/>
      <c r="H15409" s="500"/>
      <c r="O15409" s="500"/>
      <c r="Q15409" s="498" t="s">
        <v>213</v>
      </c>
      <c r="S15409" s="499"/>
    </row>
    <row r="15410">
      <c r="B15410" s="497"/>
      <c r="H15410" s="500"/>
      <c r="O15410" s="500"/>
      <c r="Q15410" s="498" t="s">
        <v>213</v>
      </c>
      <c r="S15410" s="499"/>
    </row>
    <row r="15411">
      <c r="B15411" s="497"/>
      <c r="H15411" s="500"/>
      <c r="O15411" s="500"/>
      <c r="Q15411" s="498" t="s">
        <v>213</v>
      </c>
      <c r="S15411" s="499"/>
    </row>
    <row r="15412">
      <c r="B15412" s="497"/>
      <c r="H15412" s="500"/>
      <c r="O15412" s="500"/>
      <c r="Q15412" s="498" t="s">
        <v>213</v>
      </c>
      <c r="S15412" s="499"/>
    </row>
    <row r="15413">
      <c r="B15413" s="497"/>
      <c r="H15413" s="500"/>
      <c r="O15413" s="500"/>
      <c r="Q15413" s="498" t="s">
        <v>213</v>
      </c>
      <c r="S15413" s="499"/>
    </row>
    <row r="15414">
      <c r="B15414" s="497"/>
      <c r="H15414" s="500"/>
      <c r="O15414" s="500"/>
      <c r="Q15414" s="498" t="s">
        <v>213</v>
      </c>
      <c r="S15414" s="499"/>
    </row>
    <row r="15415">
      <c r="B15415" s="497"/>
      <c r="H15415" s="500"/>
      <c r="O15415" s="500"/>
      <c r="Q15415" s="498" t="s">
        <v>213</v>
      </c>
      <c r="S15415" s="499"/>
    </row>
    <row r="15416">
      <c r="B15416" s="497"/>
      <c r="H15416" s="500"/>
      <c r="O15416" s="500"/>
      <c r="Q15416" s="498" t="s">
        <v>213</v>
      </c>
      <c r="S15416" s="499"/>
    </row>
    <row r="15417">
      <c r="B15417" s="497"/>
      <c r="H15417" s="500"/>
      <c r="O15417" s="500"/>
      <c r="Q15417" s="498" t="s">
        <v>213</v>
      </c>
      <c r="S15417" s="499"/>
    </row>
    <row r="15418">
      <c r="B15418" s="497"/>
      <c r="H15418" s="500"/>
      <c r="O15418" s="500"/>
      <c r="Q15418" s="498" t="s">
        <v>213</v>
      </c>
      <c r="S15418" s="499"/>
    </row>
    <row r="15419">
      <c r="B15419" s="497"/>
      <c r="H15419" s="500"/>
      <c r="O15419" s="500"/>
      <c r="Q15419" s="498" t="s">
        <v>213</v>
      </c>
      <c r="S15419" s="499"/>
    </row>
    <row r="15420">
      <c r="B15420" s="497"/>
      <c r="H15420" s="500"/>
      <c r="O15420" s="500"/>
      <c r="Q15420" s="498" t="s">
        <v>213</v>
      </c>
      <c r="S15420" s="499"/>
    </row>
    <row r="15421">
      <c r="B15421" s="497"/>
      <c r="H15421" s="500"/>
      <c r="O15421" s="500"/>
      <c r="Q15421" s="498" t="s">
        <v>213</v>
      </c>
      <c r="S15421" s="499"/>
    </row>
    <row r="15422">
      <c r="B15422" s="497"/>
      <c r="H15422" s="500"/>
      <c r="O15422" s="500"/>
      <c r="Q15422" s="498" t="s">
        <v>213</v>
      </c>
      <c r="S15422" s="499"/>
    </row>
    <row r="15423">
      <c r="B15423" s="497"/>
      <c r="H15423" s="500"/>
      <c r="O15423" s="500"/>
      <c r="Q15423" s="498" t="s">
        <v>213</v>
      </c>
      <c r="S15423" s="499"/>
    </row>
    <row r="15424">
      <c r="B15424" s="497"/>
      <c r="H15424" s="500"/>
      <c r="O15424" s="500"/>
      <c r="Q15424" s="498" t="s">
        <v>213</v>
      </c>
      <c r="S15424" s="499"/>
    </row>
    <row r="15425">
      <c r="B15425" s="497"/>
      <c r="H15425" s="500"/>
      <c r="O15425" s="500"/>
      <c r="Q15425" s="498" t="s">
        <v>213</v>
      </c>
      <c r="S15425" s="499"/>
    </row>
    <row r="15426">
      <c r="B15426" s="497"/>
      <c r="H15426" s="500"/>
      <c r="O15426" s="500"/>
      <c r="Q15426" s="498" t="s">
        <v>213</v>
      </c>
      <c r="S15426" s="499"/>
    </row>
    <row r="15427">
      <c r="B15427" s="497"/>
      <c r="H15427" s="500"/>
      <c r="O15427" s="500"/>
      <c r="Q15427" s="498" t="s">
        <v>213</v>
      </c>
      <c r="S15427" s="499"/>
    </row>
    <row r="15428">
      <c r="B15428" s="497"/>
      <c r="H15428" s="500"/>
      <c r="O15428" s="500"/>
      <c r="Q15428" s="498" t="s">
        <v>213</v>
      </c>
      <c r="S15428" s="499"/>
    </row>
    <row r="15429">
      <c r="B15429" s="497"/>
      <c r="H15429" s="500"/>
      <c r="O15429" s="500"/>
      <c r="Q15429" s="498" t="s">
        <v>213</v>
      </c>
      <c r="S15429" s="499"/>
    </row>
    <row r="15430">
      <c r="B15430" s="497"/>
      <c r="H15430" s="500"/>
      <c r="O15430" s="500"/>
      <c r="Q15430" s="498" t="s">
        <v>213</v>
      </c>
      <c r="S15430" s="499"/>
    </row>
    <row r="15431">
      <c r="B15431" s="497"/>
      <c r="H15431" s="500"/>
      <c r="O15431" s="500"/>
      <c r="Q15431" s="498" t="s">
        <v>213</v>
      </c>
      <c r="S15431" s="499"/>
    </row>
    <row r="15432">
      <c r="B15432" s="497"/>
      <c r="H15432" s="500"/>
      <c r="O15432" s="500"/>
      <c r="Q15432" s="498" t="s">
        <v>213</v>
      </c>
      <c r="S15432" s="499"/>
    </row>
    <row r="15433">
      <c r="B15433" s="497"/>
      <c r="H15433" s="500"/>
      <c r="O15433" s="500"/>
      <c r="Q15433" s="498" t="s">
        <v>213</v>
      </c>
      <c r="S15433" s="499"/>
    </row>
    <row r="15434">
      <c r="B15434" s="497"/>
      <c r="H15434" s="500"/>
      <c r="O15434" s="500"/>
      <c r="Q15434" s="498" t="s">
        <v>213</v>
      </c>
      <c r="S15434" s="499"/>
    </row>
    <row r="15435">
      <c r="B15435" s="497"/>
      <c r="H15435" s="500"/>
      <c r="O15435" s="500"/>
      <c r="Q15435" s="498" t="s">
        <v>213</v>
      </c>
      <c r="S15435" s="499"/>
    </row>
    <row r="15436">
      <c r="B15436" s="497"/>
      <c r="H15436" s="500"/>
      <c r="O15436" s="500"/>
      <c r="Q15436" s="498" t="s">
        <v>213</v>
      </c>
      <c r="S15436" s="499"/>
    </row>
    <row r="15437">
      <c r="B15437" s="497"/>
      <c r="H15437" s="500"/>
      <c r="O15437" s="500"/>
      <c r="Q15437" s="498" t="s">
        <v>213</v>
      </c>
      <c r="S15437" s="499"/>
    </row>
    <row r="15438">
      <c r="B15438" s="497"/>
      <c r="H15438" s="500"/>
      <c r="O15438" s="500"/>
      <c r="Q15438" s="498" t="s">
        <v>213</v>
      </c>
      <c r="S15438" s="499"/>
    </row>
    <row r="15439">
      <c r="B15439" s="497"/>
      <c r="H15439" s="500"/>
      <c r="O15439" s="500"/>
      <c r="Q15439" s="498" t="s">
        <v>213</v>
      </c>
      <c r="S15439" s="499"/>
    </row>
    <row r="15440">
      <c r="B15440" s="497"/>
      <c r="H15440" s="500"/>
      <c r="O15440" s="500"/>
      <c r="Q15440" s="498" t="s">
        <v>213</v>
      </c>
      <c r="S15440" s="499"/>
    </row>
    <row r="15441">
      <c r="B15441" s="497"/>
      <c r="H15441" s="500"/>
      <c r="O15441" s="500"/>
      <c r="Q15441" s="498" t="s">
        <v>213</v>
      </c>
      <c r="S15441" s="499"/>
    </row>
    <row r="15442">
      <c r="B15442" s="497"/>
      <c r="H15442" s="500"/>
      <c r="O15442" s="500"/>
      <c r="Q15442" s="498" t="s">
        <v>213</v>
      </c>
      <c r="S15442" s="499"/>
    </row>
    <row r="15443">
      <c r="B15443" s="497"/>
      <c r="H15443" s="500"/>
      <c r="O15443" s="500"/>
      <c r="Q15443" s="498" t="s">
        <v>213</v>
      </c>
      <c r="S15443" s="499"/>
    </row>
    <row r="15444">
      <c r="B15444" s="497"/>
      <c r="H15444" s="500"/>
      <c r="O15444" s="500"/>
      <c r="Q15444" s="498" t="s">
        <v>213</v>
      </c>
      <c r="S15444" s="499"/>
    </row>
    <row r="15445">
      <c r="B15445" s="497"/>
      <c r="H15445" s="500"/>
      <c r="O15445" s="500"/>
      <c r="Q15445" s="498" t="s">
        <v>213</v>
      </c>
      <c r="S15445" s="499"/>
    </row>
    <row r="15446">
      <c r="B15446" s="497"/>
      <c r="H15446" s="500"/>
      <c r="O15446" s="500"/>
      <c r="Q15446" s="498" t="s">
        <v>213</v>
      </c>
      <c r="S15446" s="499"/>
    </row>
    <row r="15447">
      <c r="B15447" s="497"/>
      <c r="H15447" s="500"/>
      <c r="O15447" s="500"/>
      <c r="Q15447" s="498" t="s">
        <v>213</v>
      </c>
      <c r="S15447" s="499"/>
    </row>
    <row r="15448">
      <c r="B15448" s="497"/>
      <c r="H15448" s="500"/>
      <c r="O15448" s="500"/>
      <c r="Q15448" s="498" t="s">
        <v>213</v>
      </c>
      <c r="S15448" s="499"/>
    </row>
    <row r="15449">
      <c r="B15449" s="497"/>
      <c r="H15449" s="500"/>
      <c r="O15449" s="500"/>
      <c r="Q15449" s="498" t="s">
        <v>213</v>
      </c>
      <c r="S15449" s="499"/>
    </row>
    <row r="15450">
      <c r="B15450" s="497"/>
      <c r="H15450" s="500"/>
      <c r="O15450" s="500"/>
      <c r="Q15450" s="498" t="s">
        <v>213</v>
      </c>
      <c r="S15450" s="499"/>
    </row>
    <row r="15451">
      <c r="B15451" s="497"/>
      <c r="H15451" s="500"/>
      <c r="O15451" s="500"/>
      <c r="Q15451" s="498" t="s">
        <v>213</v>
      </c>
      <c r="S15451" s="499"/>
    </row>
    <row r="15452">
      <c r="B15452" s="497"/>
      <c r="H15452" s="500"/>
      <c r="O15452" s="500"/>
      <c r="Q15452" s="498" t="s">
        <v>213</v>
      </c>
      <c r="S15452" s="499"/>
    </row>
    <row r="15453">
      <c r="B15453" s="497"/>
      <c r="H15453" s="500"/>
      <c r="O15453" s="500"/>
      <c r="Q15453" s="498" t="s">
        <v>213</v>
      </c>
      <c r="S15453" s="499"/>
    </row>
    <row r="15454">
      <c r="B15454" s="497"/>
      <c r="H15454" s="500"/>
      <c r="O15454" s="500"/>
      <c r="Q15454" s="498" t="s">
        <v>213</v>
      </c>
      <c r="S15454" s="499"/>
    </row>
    <row r="15455">
      <c r="B15455" s="497"/>
      <c r="H15455" s="500"/>
      <c r="O15455" s="500"/>
      <c r="Q15455" s="498" t="s">
        <v>213</v>
      </c>
      <c r="S15455" s="499"/>
    </row>
    <row r="15456">
      <c r="B15456" s="497"/>
      <c r="H15456" s="500"/>
      <c r="O15456" s="500"/>
      <c r="Q15456" s="498" t="s">
        <v>213</v>
      </c>
      <c r="S15456" s="499"/>
    </row>
    <row r="15457">
      <c r="B15457" s="497"/>
      <c r="H15457" s="500"/>
      <c r="O15457" s="500"/>
      <c r="Q15457" s="498" t="s">
        <v>213</v>
      </c>
      <c r="S15457" s="499"/>
    </row>
    <row r="15458">
      <c r="B15458" s="497"/>
      <c r="H15458" s="500"/>
      <c r="O15458" s="500"/>
      <c r="Q15458" s="498" t="s">
        <v>213</v>
      </c>
      <c r="S15458" s="499"/>
    </row>
    <row r="15459">
      <c r="B15459" s="497"/>
      <c r="H15459" s="500"/>
      <c r="O15459" s="500"/>
      <c r="Q15459" s="498" t="s">
        <v>213</v>
      </c>
      <c r="S15459" s="499"/>
    </row>
    <row r="15460">
      <c r="B15460" s="497"/>
      <c r="H15460" s="500"/>
      <c r="O15460" s="500"/>
      <c r="Q15460" s="498" t="s">
        <v>213</v>
      </c>
      <c r="S15460" s="499"/>
    </row>
    <row r="15461">
      <c r="B15461" s="497"/>
      <c r="H15461" s="500"/>
      <c r="O15461" s="500"/>
      <c r="Q15461" s="498" t="s">
        <v>213</v>
      </c>
      <c r="S15461" s="499"/>
    </row>
    <row r="15462">
      <c r="B15462" s="497"/>
      <c r="H15462" s="500"/>
      <c r="O15462" s="500"/>
      <c r="Q15462" s="498" t="s">
        <v>213</v>
      </c>
      <c r="S15462" s="499"/>
    </row>
    <row r="15463">
      <c r="B15463" s="497"/>
      <c r="H15463" s="500"/>
      <c r="O15463" s="500"/>
      <c r="Q15463" s="498" t="s">
        <v>213</v>
      </c>
      <c r="S15463" s="499"/>
    </row>
    <row r="15464">
      <c r="B15464" s="497"/>
      <c r="H15464" s="500"/>
      <c r="O15464" s="500"/>
      <c r="Q15464" s="498" t="s">
        <v>213</v>
      </c>
      <c r="S15464" s="499"/>
    </row>
    <row r="15465">
      <c r="B15465" s="497"/>
      <c r="H15465" s="500"/>
      <c r="O15465" s="500"/>
      <c r="Q15465" s="498" t="s">
        <v>213</v>
      </c>
      <c r="S15465" s="499"/>
    </row>
    <row r="15466">
      <c r="B15466" s="497"/>
      <c r="H15466" s="500"/>
      <c r="O15466" s="500"/>
      <c r="Q15466" s="498" t="s">
        <v>213</v>
      </c>
      <c r="S15466" s="499"/>
    </row>
    <row r="15467">
      <c r="B15467" s="497"/>
      <c r="H15467" s="500"/>
      <c r="O15467" s="500"/>
      <c r="Q15467" s="498" t="s">
        <v>213</v>
      </c>
      <c r="S15467" s="499"/>
    </row>
    <row r="15468">
      <c r="B15468" s="497"/>
      <c r="H15468" s="500"/>
      <c r="O15468" s="500"/>
      <c r="Q15468" s="498" t="s">
        <v>213</v>
      </c>
      <c r="S15468" s="499"/>
    </row>
    <row r="15469">
      <c r="B15469" s="497"/>
      <c r="H15469" s="500"/>
      <c r="O15469" s="500"/>
      <c r="Q15469" s="498" t="s">
        <v>213</v>
      </c>
      <c r="S15469" s="499"/>
    </row>
    <row r="15470">
      <c r="B15470" s="497"/>
      <c r="H15470" s="500"/>
      <c r="O15470" s="500"/>
      <c r="Q15470" s="498" t="s">
        <v>213</v>
      </c>
      <c r="S15470" s="499"/>
    </row>
    <row r="15471">
      <c r="B15471" s="497"/>
      <c r="H15471" s="500"/>
      <c r="O15471" s="500"/>
      <c r="Q15471" s="498" t="s">
        <v>213</v>
      </c>
      <c r="S15471" s="499"/>
    </row>
    <row r="15472">
      <c r="B15472" s="497"/>
      <c r="H15472" s="500"/>
      <c r="O15472" s="500"/>
      <c r="Q15472" s="498" t="s">
        <v>213</v>
      </c>
      <c r="S15472" s="499"/>
    </row>
    <row r="15473">
      <c r="B15473" s="497"/>
      <c r="H15473" s="500"/>
      <c r="O15473" s="500"/>
      <c r="Q15473" s="498" t="s">
        <v>213</v>
      </c>
      <c r="S15473" s="499"/>
    </row>
    <row r="15474">
      <c r="B15474" s="497"/>
      <c r="H15474" s="500"/>
      <c r="O15474" s="500"/>
      <c r="Q15474" s="498" t="s">
        <v>213</v>
      </c>
      <c r="S15474" s="499"/>
    </row>
    <row r="15475">
      <c r="B15475" s="497"/>
      <c r="H15475" s="500"/>
      <c r="O15475" s="500"/>
      <c r="Q15475" s="498" t="s">
        <v>213</v>
      </c>
      <c r="S15475" s="499"/>
    </row>
    <row r="15476">
      <c r="B15476" s="497"/>
      <c r="H15476" s="500"/>
      <c r="O15476" s="500"/>
      <c r="Q15476" s="498" t="s">
        <v>213</v>
      </c>
      <c r="S15476" s="499"/>
    </row>
    <row r="15477">
      <c r="B15477" s="497"/>
      <c r="H15477" s="500"/>
      <c r="O15477" s="500"/>
      <c r="Q15477" s="498" t="s">
        <v>213</v>
      </c>
      <c r="S15477" s="499"/>
    </row>
    <row r="15478">
      <c r="B15478" s="497"/>
      <c r="H15478" s="500"/>
      <c r="O15478" s="500"/>
      <c r="Q15478" s="498" t="s">
        <v>213</v>
      </c>
      <c r="S15478" s="499"/>
    </row>
    <row r="15479">
      <c r="B15479" s="497"/>
      <c r="H15479" s="500"/>
      <c r="O15479" s="500"/>
      <c r="Q15479" s="498" t="s">
        <v>213</v>
      </c>
      <c r="S15479" s="499"/>
    </row>
    <row r="15480">
      <c r="B15480" s="497"/>
      <c r="H15480" s="500"/>
      <c r="O15480" s="500"/>
      <c r="Q15480" s="498" t="s">
        <v>213</v>
      </c>
      <c r="S15480" s="499"/>
    </row>
    <row r="15481">
      <c r="B15481" s="497"/>
      <c r="H15481" s="500"/>
      <c r="O15481" s="500"/>
      <c r="Q15481" s="498" t="s">
        <v>213</v>
      </c>
      <c r="S15481" s="499"/>
    </row>
    <row r="15482">
      <c r="B15482" s="497"/>
      <c r="H15482" s="500"/>
      <c r="O15482" s="500"/>
      <c r="Q15482" s="498" t="s">
        <v>213</v>
      </c>
      <c r="S15482" s="499"/>
    </row>
    <row r="15483">
      <c r="B15483" s="497"/>
      <c r="H15483" s="500"/>
      <c r="O15483" s="500"/>
      <c r="Q15483" s="498" t="s">
        <v>213</v>
      </c>
      <c r="S15483" s="499"/>
    </row>
    <row r="15484">
      <c r="B15484" s="497"/>
      <c r="H15484" s="500"/>
      <c r="O15484" s="500"/>
      <c r="Q15484" s="498" t="s">
        <v>213</v>
      </c>
      <c r="S15484" s="499"/>
    </row>
    <row r="15485">
      <c r="B15485" s="497"/>
      <c r="H15485" s="500"/>
      <c r="O15485" s="500"/>
      <c r="Q15485" s="498" t="s">
        <v>213</v>
      </c>
      <c r="S15485" s="499"/>
    </row>
    <row r="15486">
      <c r="B15486" s="497"/>
      <c r="H15486" s="500"/>
      <c r="O15486" s="500"/>
      <c r="Q15486" s="498" t="s">
        <v>213</v>
      </c>
      <c r="S15486" s="499"/>
    </row>
    <row r="15487">
      <c r="B15487" s="497"/>
      <c r="H15487" s="500"/>
      <c r="O15487" s="500"/>
      <c r="Q15487" s="498" t="s">
        <v>213</v>
      </c>
      <c r="S15487" s="499"/>
    </row>
    <row r="15488">
      <c r="B15488" s="497"/>
      <c r="H15488" s="500"/>
      <c r="O15488" s="500"/>
      <c r="Q15488" s="498" t="s">
        <v>213</v>
      </c>
      <c r="S15488" s="499"/>
    </row>
    <row r="15489">
      <c r="B15489" s="497"/>
      <c r="H15489" s="500"/>
      <c r="O15489" s="500"/>
      <c r="Q15489" s="498" t="s">
        <v>213</v>
      </c>
      <c r="S15489" s="499"/>
    </row>
    <row r="15490">
      <c r="B15490" s="497"/>
      <c r="H15490" s="500"/>
      <c r="O15490" s="500"/>
      <c r="Q15490" s="498" t="s">
        <v>213</v>
      </c>
      <c r="S15490" s="499"/>
    </row>
    <row r="15491">
      <c r="B15491" s="497"/>
      <c r="H15491" s="500"/>
      <c r="O15491" s="500"/>
      <c r="Q15491" s="498" t="s">
        <v>213</v>
      </c>
      <c r="S15491" s="499"/>
    </row>
    <row r="15492">
      <c r="B15492" s="497"/>
      <c r="H15492" s="500"/>
      <c r="O15492" s="500"/>
      <c r="Q15492" s="498" t="s">
        <v>213</v>
      </c>
      <c r="S15492" s="499"/>
    </row>
    <row r="15493">
      <c r="B15493" s="497"/>
      <c r="H15493" s="500"/>
      <c r="O15493" s="500"/>
      <c r="Q15493" s="498" t="s">
        <v>213</v>
      </c>
      <c r="S15493" s="499"/>
    </row>
    <row r="15494">
      <c r="B15494" s="497"/>
      <c r="H15494" s="500"/>
      <c r="O15494" s="500"/>
      <c r="Q15494" s="498" t="s">
        <v>213</v>
      </c>
      <c r="S15494" s="499"/>
    </row>
    <row r="15495">
      <c r="B15495" s="497"/>
      <c r="H15495" s="500"/>
      <c r="O15495" s="500"/>
      <c r="Q15495" s="498" t="s">
        <v>213</v>
      </c>
      <c r="S15495" s="499"/>
    </row>
    <row r="15496">
      <c r="B15496" s="497"/>
      <c r="H15496" s="500"/>
      <c r="O15496" s="500"/>
      <c r="Q15496" s="498" t="s">
        <v>213</v>
      </c>
      <c r="S15496" s="499"/>
    </row>
    <row r="15497">
      <c r="B15497" s="497"/>
      <c r="H15497" s="500"/>
      <c r="O15497" s="500"/>
      <c r="Q15497" s="498" t="s">
        <v>213</v>
      </c>
      <c r="S15497" s="499"/>
    </row>
    <row r="15498">
      <c r="B15498" s="497"/>
      <c r="H15498" s="500"/>
      <c r="O15498" s="500"/>
      <c r="Q15498" s="498" t="s">
        <v>213</v>
      </c>
      <c r="S15498" s="499"/>
    </row>
    <row r="15499">
      <c r="B15499" s="497"/>
      <c r="H15499" s="500"/>
      <c r="O15499" s="500"/>
      <c r="Q15499" s="498" t="s">
        <v>213</v>
      </c>
      <c r="S15499" s="499"/>
    </row>
    <row r="15500">
      <c r="B15500" s="497"/>
      <c r="H15500" s="500"/>
      <c r="O15500" s="500"/>
      <c r="Q15500" s="498" t="s">
        <v>213</v>
      </c>
      <c r="S15500" s="499"/>
    </row>
    <row r="15501">
      <c r="B15501" s="497"/>
      <c r="H15501" s="500"/>
      <c r="O15501" s="500"/>
      <c r="Q15501" s="498" t="s">
        <v>213</v>
      </c>
      <c r="S15501" s="499"/>
    </row>
    <row r="15502">
      <c r="B15502" s="497"/>
      <c r="H15502" s="500"/>
      <c r="O15502" s="500"/>
      <c r="Q15502" s="498" t="s">
        <v>213</v>
      </c>
      <c r="S15502" s="499"/>
    </row>
    <row r="15503">
      <c r="B15503" s="497"/>
      <c r="H15503" s="500"/>
      <c r="O15503" s="500"/>
      <c r="Q15503" s="498" t="s">
        <v>213</v>
      </c>
      <c r="S15503" s="499"/>
    </row>
    <row r="15504">
      <c r="B15504" s="497"/>
      <c r="H15504" s="500"/>
      <c r="O15504" s="500"/>
      <c r="Q15504" s="498" t="s">
        <v>213</v>
      </c>
      <c r="S15504" s="499"/>
    </row>
    <row r="15505">
      <c r="B15505" s="497"/>
      <c r="H15505" s="500"/>
      <c r="O15505" s="500"/>
      <c r="Q15505" s="498" t="s">
        <v>213</v>
      </c>
      <c r="S15505" s="499"/>
    </row>
    <row r="15506">
      <c r="B15506" s="497"/>
      <c r="H15506" s="500"/>
      <c r="O15506" s="500"/>
      <c r="Q15506" s="498" t="s">
        <v>213</v>
      </c>
      <c r="S15506" s="499"/>
    </row>
    <row r="15507">
      <c r="B15507" s="497"/>
      <c r="H15507" s="500"/>
      <c r="O15507" s="500"/>
      <c r="Q15507" s="498" t="s">
        <v>213</v>
      </c>
      <c r="S15507" s="499"/>
    </row>
    <row r="15508">
      <c r="B15508" s="497"/>
      <c r="H15508" s="500"/>
      <c r="O15508" s="500"/>
      <c r="Q15508" s="498" t="s">
        <v>213</v>
      </c>
      <c r="S15508" s="499"/>
    </row>
    <row r="15509">
      <c r="B15509" s="497"/>
      <c r="H15509" s="500"/>
      <c r="O15509" s="500"/>
      <c r="Q15509" s="498" t="s">
        <v>213</v>
      </c>
      <c r="S15509" s="499"/>
    </row>
    <row r="15510">
      <c r="B15510" s="497"/>
      <c r="H15510" s="500"/>
      <c r="O15510" s="500"/>
      <c r="Q15510" s="498" t="s">
        <v>213</v>
      </c>
      <c r="S15510" s="499"/>
    </row>
    <row r="15511">
      <c r="B15511" s="497"/>
      <c r="H15511" s="500"/>
      <c r="O15511" s="500"/>
      <c r="Q15511" s="498" t="s">
        <v>213</v>
      </c>
      <c r="S15511" s="499"/>
    </row>
    <row r="15512">
      <c r="B15512" s="497"/>
      <c r="H15512" s="500"/>
      <c r="O15512" s="500"/>
      <c r="Q15512" s="498" t="s">
        <v>213</v>
      </c>
      <c r="S15512" s="499"/>
    </row>
    <row r="15513">
      <c r="B15513" s="497"/>
      <c r="H15513" s="500"/>
      <c r="O15513" s="500"/>
      <c r="Q15513" s="498" t="s">
        <v>213</v>
      </c>
      <c r="S15513" s="499"/>
    </row>
    <row r="15514">
      <c r="B15514" s="497"/>
      <c r="H15514" s="500"/>
      <c r="O15514" s="500"/>
      <c r="Q15514" s="498" t="s">
        <v>213</v>
      </c>
      <c r="S15514" s="499"/>
    </row>
    <row r="15515">
      <c r="B15515" s="497"/>
      <c r="H15515" s="500"/>
      <c r="O15515" s="500"/>
      <c r="Q15515" s="498" t="s">
        <v>213</v>
      </c>
      <c r="S15515" s="499"/>
    </row>
    <row r="15516">
      <c r="B15516" s="497"/>
      <c r="H15516" s="500"/>
      <c r="O15516" s="500"/>
      <c r="Q15516" s="498" t="s">
        <v>213</v>
      </c>
      <c r="S15516" s="499"/>
    </row>
    <row r="15517">
      <c r="B15517" s="497"/>
      <c r="H15517" s="500"/>
      <c r="O15517" s="500"/>
      <c r="Q15517" s="498" t="s">
        <v>213</v>
      </c>
      <c r="S15517" s="499"/>
    </row>
    <row r="15518">
      <c r="B15518" s="497"/>
      <c r="H15518" s="500"/>
      <c r="O15518" s="500"/>
      <c r="Q15518" s="498" t="s">
        <v>213</v>
      </c>
      <c r="S15518" s="499"/>
    </row>
    <row r="15519">
      <c r="B15519" s="497"/>
      <c r="H15519" s="500"/>
      <c r="O15519" s="500"/>
      <c r="Q15519" s="498" t="s">
        <v>213</v>
      </c>
      <c r="S15519" s="499"/>
    </row>
    <row r="15520">
      <c r="B15520" s="497"/>
      <c r="H15520" s="500"/>
      <c r="O15520" s="500"/>
      <c r="Q15520" s="498" t="s">
        <v>213</v>
      </c>
      <c r="S15520" s="499"/>
    </row>
    <row r="15521">
      <c r="B15521" s="497"/>
      <c r="H15521" s="500"/>
      <c r="O15521" s="500"/>
      <c r="Q15521" s="498" t="s">
        <v>213</v>
      </c>
      <c r="S15521" s="499"/>
    </row>
    <row r="15522">
      <c r="B15522" s="497"/>
      <c r="H15522" s="500"/>
      <c r="O15522" s="500"/>
      <c r="Q15522" s="498" t="s">
        <v>213</v>
      </c>
      <c r="S15522" s="499"/>
    </row>
    <row r="15523">
      <c r="B15523" s="497"/>
      <c r="H15523" s="500"/>
      <c r="O15523" s="500"/>
      <c r="Q15523" s="498" t="s">
        <v>213</v>
      </c>
      <c r="S15523" s="499"/>
    </row>
    <row r="15524">
      <c r="B15524" s="497"/>
      <c r="H15524" s="500"/>
      <c r="O15524" s="500"/>
      <c r="Q15524" s="498" t="s">
        <v>213</v>
      </c>
      <c r="S15524" s="499"/>
    </row>
    <row r="15525">
      <c r="B15525" s="497"/>
      <c r="H15525" s="500"/>
      <c r="O15525" s="500"/>
      <c r="Q15525" s="498" t="s">
        <v>213</v>
      </c>
      <c r="S15525" s="499"/>
    </row>
    <row r="15526">
      <c r="B15526" s="497"/>
      <c r="H15526" s="500"/>
      <c r="O15526" s="500"/>
      <c r="Q15526" s="498" t="s">
        <v>213</v>
      </c>
      <c r="S15526" s="499"/>
    </row>
    <row r="15527">
      <c r="B15527" s="497"/>
      <c r="H15527" s="500"/>
      <c r="O15527" s="500"/>
      <c r="Q15527" s="498" t="s">
        <v>213</v>
      </c>
      <c r="S15527" s="499"/>
    </row>
    <row r="15528">
      <c r="B15528" s="497"/>
      <c r="H15528" s="500"/>
      <c r="O15528" s="500"/>
      <c r="Q15528" s="498" t="s">
        <v>213</v>
      </c>
      <c r="S15528" s="499"/>
    </row>
    <row r="15529">
      <c r="B15529" s="497"/>
      <c r="H15529" s="500"/>
      <c r="O15529" s="500"/>
      <c r="Q15529" s="498" t="s">
        <v>213</v>
      </c>
      <c r="S15529" s="499"/>
    </row>
    <row r="15530">
      <c r="B15530" s="497"/>
      <c r="H15530" s="500"/>
      <c r="O15530" s="500"/>
      <c r="Q15530" s="498" t="s">
        <v>213</v>
      </c>
      <c r="S15530" s="499"/>
    </row>
    <row r="15531">
      <c r="B15531" s="497"/>
      <c r="H15531" s="500"/>
      <c r="O15531" s="500"/>
      <c r="Q15531" s="498" t="s">
        <v>213</v>
      </c>
      <c r="S15531" s="499"/>
    </row>
    <row r="15532">
      <c r="B15532" s="497"/>
      <c r="H15532" s="500"/>
      <c r="O15532" s="500"/>
      <c r="Q15532" s="498" t="s">
        <v>213</v>
      </c>
      <c r="S15532" s="499"/>
    </row>
    <row r="15533">
      <c r="B15533" s="497"/>
      <c r="H15533" s="500"/>
      <c r="O15533" s="500"/>
      <c r="Q15533" s="498" t="s">
        <v>213</v>
      </c>
      <c r="S15533" s="499"/>
    </row>
    <row r="15534">
      <c r="B15534" s="497"/>
      <c r="H15534" s="500"/>
      <c r="O15534" s="500"/>
      <c r="Q15534" s="498" t="s">
        <v>213</v>
      </c>
      <c r="S15534" s="499"/>
    </row>
    <row r="15535">
      <c r="B15535" s="497"/>
      <c r="H15535" s="500"/>
      <c r="O15535" s="500"/>
      <c r="Q15535" s="498" t="s">
        <v>213</v>
      </c>
      <c r="S15535" s="499"/>
    </row>
    <row r="15536">
      <c r="B15536" s="497"/>
      <c r="H15536" s="500"/>
      <c r="O15536" s="500"/>
      <c r="Q15536" s="498" t="s">
        <v>213</v>
      </c>
      <c r="S15536" s="499"/>
    </row>
    <row r="15537">
      <c r="B15537" s="497"/>
      <c r="H15537" s="500"/>
      <c r="O15537" s="500"/>
      <c r="Q15537" s="498" t="s">
        <v>213</v>
      </c>
      <c r="S15537" s="499"/>
    </row>
    <row r="15538">
      <c r="B15538" s="497"/>
      <c r="H15538" s="500"/>
      <c r="O15538" s="500"/>
      <c r="Q15538" s="498" t="s">
        <v>213</v>
      </c>
      <c r="S15538" s="499"/>
    </row>
    <row r="15539">
      <c r="B15539" s="497"/>
      <c r="H15539" s="500"/>
      <c r="O15539" s="500"/>
      <c r="Q15539" s="498" t="s">
        <v>213</v>
      </c>
      <c r="S15539" s="499"/>
    </row>
    <row r="15540">
      <c r="B15540" s="497"/>
      <c r="H15540" s="500"/>
      <c r="O15540" s="500"/>
      <c r="Q15540" s="498" t="s">
        <v>213</v>
      </c>
      <c r="S15540" s="499"/>
    </row>
    <row r="15541">
      <c r="B15541" s="497"/>
      <c r="H15541" s="500"/>
      <c r="O15541" s="500"/>
      <c r="Q15541" s="498" t="s">
        <v>213</v>
      </c>
      <c r="S15541" s="499"/>
    </row>
    <row r="15542">
      <c r="B15542" s="497"/>
      <c r="H15542" s="500"/>
      <c r="O15542" s="500"/>
      <c r="Q15542" s="498" t="s">
        <v>213</v>
      </c>
      <c r="S15542" s="499"/>
    </row>
    <row r="15543">
      <c r="B15543" s="497"/>
      <c r="H15543" s="500"/>
      <c r="O15543" s="500"/>
      <c r="Q15543" s="498" t="s">
        <v>213</v>
      </c>
      <c r="S15543" s="499"/>
    </row>
    <row r="15544">
      <c r="B15544" s="497"/>
      <c r="H15544" s="500"/>
      <c r="O15544" s="500"/>
      <c r="Q15544" s="498" t="s">
        <v>213</v>
      </c>
      <c r="S15544" s="499"/>
    </row>
    <row r="15545">
      <c r="B15545" s="497"/>
      <c r="H15545" s="500"/>
      <c r="O15545" s="500"/>
      <c r="Q15545" s="498" t="s">
        <v>213</v>
      </c>
      <c r="S15545" s="499"/>
    </row>
    <row r="15546">
      <c r="B15546" s="497"/>
      <c r="H15546" s="500"/>
      <c r="O15546" s="500"/>
      <c r="Q15546" s="498" t="s">
        <v>213</v>
      </c>
      <c r="S15546" s="499"/>
    </row>
    <row r="15547">
      <c r="B15547" s="497"/>
      <c r="H15547" s="500"/>
      <c r="O15547" s="500"/>
      <c r="Q15547" s="498" t="s">
        <v>213</v>
      </c>
      <c r="S15547" s="499"/>
    </row>
    <row r="15548">
      <c r="B15548" s="497"/>
      <c r="H15548" s="500"/>
      <c r="O15548" s="500"/>
      <c r="Q15548" s="498" t="s">
        <v>213</v>
      </c>
      <c r="S15548" s="499"/>
    </row>
    <row r="15549">
      <c r="B15549" s="497"/>
      <c r="H15549" s="500"/>
      <c r="O15549" s="500"/>
      <c r="Q15549" s="498" t="s">
        <v>213</v>
      </c>
      <c r="S15549" s="499"/>
    </row>
    <row r="15550">
      <c r="B15550" s="497"/>
      <c r="H15550" s="500"/>
      <c r="O15550" s="500"/>
      <c r="Q15550" s="498" t="s">
        <v>213</v>
      </c>
      <c r="S15550" s="499"/>
    </row>
    <row r="15551">
      <c r="B15551" s="497"/>
      <c r="H15551" s="500"/>
      <c r="O15551" s="500"/>
      <c r="Q15551" s="498" t="s">
        <v>213</v>
      </c>
      <c r="S15551" s="499"/>
    </row>
    <row r="15552">
      <c r="B15552" s="497"/>
      <c r="H15552" s="500"/>
      <c r="O15552" s="500"/>
      <c r="Q15552" s="498" t="s">
        <v>213</v>
      </c>
      <c r="S15552" s="499"/>
    </row>
    <row r="15553">
      <c r="B15553" s="497"/>
      <c r="H15553" s="500"/>
      <c r="O15553" s="500"/>
      <c r="Q15553" s="498" t="s">
        <v>213</v>
      </c>
      <c r="S15553" s="499"/>
    </row>
    <row r="15554">
      <c r="B15554" s="497"/>
      <c r="H15554" s="500"/>
      <c r="O15554" s="500"/>
      <c r="Q15554" s="498" t="s">
        <v>213</v>
      </c>
      <c r="S15554" s="499"/>
    </row>
    <row r="15555">
      <c r="B15555" s="497"/>
      <c r="H15555" s="500"/>
      <c r="O15555" s="500"/>
      <c r="Q15555" s="498" t="s">
        <v>213</v>
      </c>
      <c r="S15555" s="499"/>
    </row>
    <row r="15556">
      <c r="B15556" s="497"/>
      <c r="H15556" s="500"/>
      <c r="O15556" s="500"/>
      <c r="Q15556" s="498" t="s">
        <v>213</v>
      </c>
      <c r="S15556" s="499"/>
    </row>
    <row r="15557">
      <c r="B15557" s="497"/>
      <c r="H15557" s="500"/>
      <c r="O15557" s="500"/>
      <c r="Q15557" s="498" t="s">
        <v>213</v>
      </c>
      <c r="S15557" s="499"/>
    </row>
    <row r="15558">
      <c r="B15558" s="497"/>
      <c r="H15558" s="500"/>
      <c r="O15558" s="500"/>
      <c r="Q15558" s="498" t="s">
        <v>213</v>
      </c>
      <c r="S15558" s="499"/>
    </row>
    <row r="15559">
      <c r="B15559" s="497"/>
      <c r="H15559" s="500"/>
      <c r="O15559" s="500"/>
      <c r="Q15559" s="498" t="s">
        <v>213</v>
      </c>
      <c r="S15559" s="499"/>
    </row>
    <row r="15560">
      <c r="B15560" s="497"/>
      <c r="H15560" s="500"/>
      <c r="O15560" s="500"/>
      <c r="Q15560" s="498" t="s">
        <v>213</v>
      </c>
      <c r="S15560" s="499"/>
    </row>
    <row r="15561">
      <c r="B15561" s="497"/>
      <c r="H15561" s="500"/>
      <c r="O15561" s="500"/>
      <c r="Q15561" s="498" t="s">
        <v>213</v>
      </c>
      <c r="S15561" s="499"/>
    </row>
    <row r="15562">
      <c r="B15562" s="497"/>
      <c r="H15562" s="500"/>
      <c r="O15562" s="500"/>
      <c r="Q15562" s="498" t="s">
        <v>213</v>
      </c>
      <c r="S15562" s="499"/>
    </row>
    <row r="15563">
      <c r="B15563" s="497"/>
      <c r="H15563" s="500"/>
      <c r="O15563" s="500"/>
      <c r="Q15563" s="498" t="s">
        <v>213</v>
      </c>
      <c r="S15563" s="499"/>
    </row>
    <row r="15564">
      <c r="B15564" s="497"/>
      <c r="H15564" s="500"/>
      <c r="O15564" s="500"/>
      <c r="Q15564" s="498" t="s">
        <v>213</v>
      </c>
      <c r="S15564" s="499"/>
    </row>
    <row r="15565">
      <c r="B15565" s="497"/>
      <c r="H15565" s="500"/>
      <c r="O15565" s="500"/>
      <c r="Q15565" s="498" t="s">
        <v>213</v>
      </c>
      <c r="S15565" s="499"/>
    </row>
    <row r="15566">
      <c r="B15566" s="497"/>
      <c r="H15566" s="500"/>
      <c r="O15566" s="500"/>
      <c r="Q15566" s="498" t="s">
        <v>213</v>
      </c>
      <c r="S15566" s="499"/>
    </row>
    <row r="15567">
      <c r="B15567" s="497"/>
      <c r="H15567" s="500"/>
      <c r="O15567" s="500"/>
      <c r="Q15567" s="498" t="s">
        <v>213</v>
      </c>
      <c r="S15567" s="499"/>
    </row>
    <row r="15568">
      <c r="B15568" s="497"/>
      <c r="H15568" s="500"/>
      <c r="O15568" s="500"/>
      <c r="Q15568" s="498" t="s">
        <v>213</v>
      </c>
      <c r="S15568" s="499"/>
    </row>
    <row r="15569">
      <c r="B15569" s="497"/>
      <c r="H15569" s="500"/>
      <c r="O15569" s="500"/>
      <c r="Q15569" s="498" t="s">
        <v>213</v>
      </c>
      <c r="S15569" s="499"/>
    </row>
    <row r="15570">
      <c r="B15570" s="497"/>
      <c r="H15570" s="500"/>
      <c r="O15570" s="500"/>
      <c r="Q15570" s="498" t="s">
        <v>213</v>
      </c>
      <c r="S15570" s="499"/>
    </row>
    <row r="15571">
      <c r="B15571" s="497"/>
      <c r="H15571" s="500"/>
      <c r="O15571" s="500"/>
      <c r="Q15571" s="498" t="s">
        <v>213</v>
      </c>
      <c r="S15571" s="499"/>
    </row>
    <row r="15572">
      <c r="B15572" s="497"/>
      <c r="H15572" s="500"/>
      <c r="O15572" s="500"/>
      <c r="Q15572" s="498" t="s">
        <v>213</v>
      </c>
      <c r="S15572" s="499"/>
    </row>
    <row r="15573">
      <c r="B15573" s="497"/>
      <c r="H15573" s="500"/>
      <c r="O15573" s="500"/>
      <c r="Q15573" s="498" t="s">
        <v>213</v>
      </c>
      <c r="S15573" s="499"/>
    </row>
    <row r="15574">
      <c r="B15574" s="497"/>
      <c r="H15574" s="500"/>
      <c r="O15574" s="500"/>
      <c r="Q15574" s="498" t="s">
        <v>213</v>
      </c>
      <c r="S15574" s="499"/>
    </row>
    <row r="15575">
      <c r="B15575" s="497"/>
      <c r="H15575" s="500"/>
      <c r="O15575" s="500"/>
      <c r="Q15575" s="498" t="s">
        <v>213</v>
      </c>
      <c r="S15575" s="499"/>
    </row>
    <row r="15576">
      <c r="B15576" s="497"/>
      <c r="H15576" s="500"/>
      <c r="O15576" s="500"/>
      <c r="Q15576" s="498" t="s">
        <v>213</v>
      </c>
      <c r="S15576" s="499"/>
    </row>
    <row r="15577">
      <c r="B15577" s="497"/>
      <c r="H15577" s="500"/>
      <c r="O15577" s="500"/>
      <c r="Q15577" s="498" t="s">
        <v>213</v>
      </c>
      <c r="S15577" s="499"/>
    </row>
    <row r="15578">
      <c r="B15578" s="497"/>
      <c r="H15578" s="500"/>
      <c r="O15578" s="500"/>
      <c r="Q15578" s="498" t="s">
        <v>213</v>
      </c>
      <c r="S15578" s="499"/>
    </row>
    <row r="15579">
      <c r="B15579" s="497"/>
      <c r="H15579" s="500"/>
      <c r="O15579" s="500"/>
      <c r="Q15579" s="498" t="s">
        <v>213</v>
      </c>
      <c r="S15579" s="499"/>
    </row>
    <row r="15580">
      <c r="B15580" s="497"/>
      <c r="H15580" s="500"/>
      <c r="O15580" s="500"/>
      <c r="Q15580" s="498" t="s">
        <v>213</v>
      </c>
      <c r="S15580" s="499"/>
    </row>
    <row r="15581">
      <c r="B15581" s="497"/>
      <c r="H15581" s="500"/>
      <c r="O15581" s="500"/>
      <c r="Q15581" s="498" t="s">
        <v>213</v>
      </c>
      <c r="S15581" s="499"/>
    </row>
    <row r="15582">
      <c r="B15582" s="497"/>
      <c r="H15582" s="500"/>
      <c r="O15582" s="500"/>
      <c r="Q15582" s="498" t="s">
        <v>213</v>
      </c>
      <c r="S15582" s="499"/>
    </row>
    <row r="15583">
      <c r="B15583" s="497"/>
      <c r="H15583" s="500"/>
      <c r="O15583" s="500"/>
      <c r="Q15583" s="498" t="s">
        <v>213</v>
      </c>
      <c r="S15583" s="499"/>
    </row>
    <row r="15584">
      <c r="B15584" s="497"/>
      <c r="H15584" s="500"/>
      <c r="O15584" s="500"/>
      <c r="Q15584" s="498" t="s">
        <v>213</v>
      </c>
      <c r="S15584" s="499"/>
    </row>
    <row r="15585">
      <c r="B15585" s="497"/>
      <c r="H15585" s="500"/>
      <c r="O15585" s="500"/>
      <c r="Q15585" s="498" t="s">
        <v>213</v>
      </c>
      <c r="S15585" s="499"/>
    </row>
    <row r="15586">
      <c r="B15586" s="497"/>
      <c r="H15586" s="500"/>
      <c r="O15586" s="500"/>
      <c r="Q15586" s="498" t="s">
        <v>213</v>
      </c>
      <c r="S15586" s="499"/>
    </row>
    <row r="15587">
      <c r="B15587" s="497"/>
      <c r="H15587" s="500"/>
      <c r="O15587" s="500"/>
      <c r="Q15587" s="498" t="s">
        <v>213</v>
      </c>
      <c r="S15587" s="499"/>
    </row>
    <row r="15588">
      <c r="B15588" s="497"/>
      <c r="H15588" s="500"/>
      <c r="O15588" s="500"/>
      <c r="Q15588" s="498" t="s">
        <v>213</v>
      </c>
      <c r="S15588" s="499"/>
    </row>
    <row r="15589">
      <c r="B15589" s="497"/>
      <c r="H15589" s="500"/>
      <c r="O15589" s="500"/>
      <c r="Q15589" s="498" t="s">
        <v>213</v>
      </c>
      <c r="S15589" s="499"/>
    </row>
    <row r="15590">
      <c r="B15590" s="497"/>
      <c r="H15590" s="500"/>
      <c r="O15590" s="500"/>
      <c r="Q15590" s="498" t="s">
        <v>213</v>
      </c>
      <c r="S15590" s="499"/>
    </row>
    <row r="15591">
      <c r="B15591" s="497"/>
      <c r="H15591" s="500"/>
      <c r="O15591" s="500"/>
      <c r="Q15591" s="498" t="s">
        <v>213</v>
      </c>
      <c r="S15591" s="499"/>
    </row>
    <row r="15592">
      <c r="B15592" s="497"/>
      <c r="H15592" s="500"/>
      <c r="O15592" s="500"/>
      <c r="Q15592" s="498" t="s">
        <v>213</v>
      </c>
      <c r="S15592" s="499"/>
    </row>
    <row r="15593">
      <c r="B15593" s="497"/>
      <c r="H15593" s="500"/>
      <c r="O15593" s="500"/>
      <c r="Q15593" s="498" t="s">
        <v>213</v>
      </c>
      <c r="S15593" s="499"/>
    </row>
    <row r="15594">
      <c r="B15594" s="497"/>
      <c r="H15594" s="500"/>
      <c r="O15594" s="500"/>
      <c r="Q15594" s="498" t="s">
        <v>213</v>
      </c>
      <c r="S15594" s="499"/>
    </row>
    <row r="15595">
      <c r="B15595" s="497"/>
      <c r="H15595" s="500"/>
      <c r="O15595" s="500"/>
      <c r="Q15595" s="498" t="s">
        <v>213</v>
      </c>
      <c r="S15595" s="499"/>
    </row>
    <row r="15596">
      <c r="B15596" s="497"/>
      <c r="H15596" s="500"/>
      <c r="O15596" s="500"/>
      <c r="Q15596" s="498" t="s">
        <v>213</v>
      </c>
      <c r="S15596" s="499"/>
    </row>
    <row r="15597">
      <c r="B15597" s="497"/>
      <c r="H15597" s="500"/>
      <c r="O15597" s="500"/>
      <c r="Q15597" s="498" t="s">
        <v>213</v>
      </c>
      <c r="S15597" s="499"/>
    </row>
    <row r="15598">
      <c r="B15598" s="497"/>
      <c r="H15598" s="500"/>
      <c r="O15598" s="500"/>
      <c r="Q15598" s="498" t="s">
        <v>213</v>
      </c>
      <c r="S15598" s="499"/>
    </row>
    <row r="15599">
      <c r="B15599" s="497"/>
      <c r="H15599" s="500"/>
      <c r="O15599" s="500"/>
      <c r="Q15599" s="498" t="s">
        <v>213</v>
      </c>
      <c r="S15599" s="499"/>
    </row>
    <row r="15600">
      <c r="B15600" s="497"/>
      <c r="H15600" s="500"/>
      <c r="O15600" s="500"/>
      <c r="Q15600" s="498" t="s">
        <v>213</v>
      </c>
      <c r="S15600" s="499"/>
    </row>
    <row r="15601">
      <c r="B15601" s="497"/>
      <c r="H15601" s="500"/>
      <c r="O15601" s="500"/>
      <c r="Q15601" s="498" t="s">
        <v>213</v>
      </c>
      <c r="S15601" s="499"/>
    </row>
    <row r="15602">
      <c r="B15602" s="497"/>
      <c r="H15602" s="500"/>
      <c r="O15602" s="500"/>
      <c r="Q15602" s="498" t="s">
        <v>213</v>
      </c>
      <c r="S15602" s="499"/>
    </row>
    <row r="15603">
      <c r="B15603" s="497"/>
      <c r="H15603" s="500"/>
      <c r="O15603" s="500"/>
      <c r="Q15603" s="498" t="s">
        <v>213</v>
      </c>
      <c r="S15603" s="499"/>
    </row>
    <row r="15604">
      <c r="B15604" s="497"/>
      <c r="H15604" s="500"/>
      <c r="O15604" s="500"/>
      <c r="Q15604" s="498" t="s">
        <v>213</v>
      </c>
      <c r="S15604" s="499"/>
    </row>
    <row r="15605">
      <c r="B15605" s="497"/>
      <c r="H15605" s="500"/>
      <c r="O15605" s="500"/>
      <c r="Q15605" s="498" t="s">
        <v>213</v>
      </c>
      <c r="S15605" s="499"/>
    </row>
    <row r="15606">
      <c r="B15606" s="497"/>
      <c r="H15606" s="500"/>
      <c r="O15606" s="500"/>
      <c r="Q15606" s="498" t="s">
        <v>213</v>
      </c>
      <c r="S15606" s="499"/>
    </row>
    <row r="15607">
      <c r="B15607" s="497"/>
      <c r="H15607" s="500"/>
      <c r="O15607" s="500"/>
      <c r="Q15607" s="498" t="s">
        <v>213</v>
      </c>
      <c r="S15607" s="499"/>
    </row>
    <row r="15608">
      <c r="B15608" s="497"/>
      <c r="H15608" s="500"/>
      <c r="O15608" s="500"/>
      <c r="Q15608" s="498" t="s">
        <v>213</v>
      </c>
      <c r="S15608" s="499"/>
    </row>
    <row r="15609">
      <c r="B15609" s="497"/>
      <c r="H15609" s="500"/>
      <c r="O15609" s="500"/>
      <c r="Q15609" s="498" t="s">
        <v>213</v>
      </c>
      <c r="S15609" s="499"/>
    </row>
    <row r="15610">
      <c r="B15610" s="497"/>
      <c r="H15610" s="500"/>
      <c r="O15610" s="500"/>
      <c r="Q15610" s="498" t="s">
        <v>213</v>
      </c>
      <c r="S15610" s="499"/>
    </row>
    <row r="15611">
      <c r="B15611" s="497"/>
      <c r="H15611" s="500"/>
      <c r="O15611" s="500"/>
      <c r="Q15611" s="498" t="s">
        <v>213</v>
      </c>
      <c r="S15611" s="499"/>
    </row>
    <row r="15612">
      <c r="B15612" s="497"/>
      <c r="H15612" s="500"/>
      <c r="O15612" s="500"/>
      <c r="Q15612" s="498" t="s">
        <v>213</v>
      </c>
      <c r="S15612" s="499"/>
    </row>
    <row r="15613">
      <c r="B15613" s="497"/>
      <c r="H15613" s="500"/>
      <c r="O15613" s="500"/>
      <c r="Q15613" s="498" t="s">
        <v>213</v>
      </c>
      <c r="S15613" s="499"/>
    </row>
    <row r="15614">
      <c r="B15614" s="497"/>
      <c r="H15614" s="500"/>
      <c r="O15614" s="500"/>
      <c r="Q15614" s="498" t="s">
        <v>213</v>
      </c>
      <c r="S15614" s="499"/>
    </row>
    <row r="15615">
      <c r="B15615" s="497"/>
      <c r="H15615" s="500"/>
      <c r="O15615" s="500"/>
      <c r="Q15615" s="498" t="s">
        <v>213</v>
      </c>
      <c r="S15615" s="499"/>
    </row>
    <row r="15616">
      <c r="B15616" s="497"/>
      <c r="H15616" s="500"/>
      <c r="O15616" s="500"/>
      <c r="Q15616" s="498" t="s">
        <v>213</v>
      </c>
      <c r="S15616" s="499"/>
    </row>
    <row r="15617">
      <c r="B15617" s="497"/>
      <c r="H15617" s="500"/>
      <c r="O15617" s="500"/>
      <c r="Q15617" s="498" t="s">
        <v>213</v>
      </c>
      <c r="S15617" s="499"/>
    </row>
    <row r="15618">
      <c r="B15618" s="497"/>
      <c r="H15618" s="500"/>
      <c r="O15618" s="500"/>
      <c r="Q15618" s="498" t="s">
        <v>213</v>
      </c>
      <c r="S15618" s="499"/>
    </row>
    <row r="15619">
      <c r="B15619" s="497"/>
      <c r="H15619" s="500"/>
      <c r="O15619" s="500"/>
      <c r="Q15619" s="498" t="s">
        <v>213</v>
      </c>
      <c r="S15619" s="499"/>
    </row>
    <row r="15620">
      <c r="B15620" s="497"/>
      <c r="H15620" s="500"/>
      <c r="O15620" s="500"/>
      <c r="Q15620" s="498" t="s">
        <v>213</v>
      </c>
      <c r="S15620" s="499"/>
    </row>
    <row r="15621">
      <c r="B15621" s="497"/>
      <c r="H15621" s="500"/>
      <c r="O15621" s="500"/>
      <c r="Q15621" s="498" t="s">
        <v>213</v>
      </c>
      <c r="S15621" s="499"/>
    </row>
    <row r="15622">
      <c r="B15622" s="497"/>
      <c r="H15622" s="500"/>
      <c r="O15622" s="500"/>
      <c r="Q15622" s="498" t="s">
        <v>213</v>
      </c>
      <c r="S15622" s="499"/>
    </row>
    <row r="15623">
      <c r="B15623" s="497"/>
      <c r="H15623" s="500"/>
      <c r="O15623" s="500"/>
      <c r="Q15623" s="498" t="s">
        <v>213</v>
      </c>
      <c r="S15623" s="499"/>
    </row>
    <row r="15624">
      <c r="B15624" s="497"/>
      <c r="H15624" s="500"/>
      <c r="O15624" s="500"/>
      <c r="Q15624" s="498" t="s">
        <v>213</v>
      </c>
      <c r="S15624" s="499"/>
    </row>
    <row r="15625">
      <c r="B15625" s="497"/>
      <c r="H15625" s="500"/>
      <c r="O15625" s="500"/>
      <c r="Q15625" s="498" t="s">
        <v>213</v>
      </c>
      <c r="S15625" s="499"/>
    </row>
    <row r="15626">
      <c r="B15626" s="497"/>
      <c r="H15626" s="500"/>
      <c r="O15626" s="500"/>
      <c r="Q15626" s="498" t="s">
        <v>213</v>
      </c>
      <c r="S15626" s="499"/>
    </row>
    <row r="15627">
      <c r="B15627" s="497"/>
      <c r="H15627" s="500"/>
      <c r="O15627" s="500"/>
      <c r="Q15627" s="498" t="s">
        <v>213</v>
      </c>
      <c r="S15627" s="499"/>
    </row>
    <row r="15628">
      <c r="B15628" s="497"/>
      <c r="H15628" s="500"/>
      <c r="O15628" s="500"/>
      <c r="Q15628" s="498" t="s">
        <v>213</v>
      </c>
      <c r="S15628" s="499"/>
    </row>
    <row r="15629">
      <c r="B15629" s="497"/>
      <c r="H15629" s="500"/>
      <c r="O15629" s="500"/>
      <c r="Q15629" s="498" t="s">
        <v>213</v>
      </c>
      <c r="S15629" s="499"/>
    </row>
    <row r="15630">
      <c r="B15630" s="497"/>
      <c r="H15630" s="500"/>
      <c r="O15630" s="500"/>
      <c r="Q15630" s="498" t="s">
        <v>213</v>
      </c>
      <c r="S15630" s="499"/>
    </row>
    <row r="15631">
      <c r="B15631" s="497"/>
      <c r="H15631" s="500"/>
      <c r="O15631" s="500"/>
      <c r="Q15631" s="498" t="s">
        <v>213</v>
      </c>
      <c r="S15631" s="499"/>
    </row>
    <row r="15632">
      <c r="B15632" s="497"/>
      <c r="H15632" s="500"/>
      <c r="O15632" s="500"/>
      <c r="Q15632" s="498" t="s">
        <v>213</v>
      </c>
      <c r="S15632" s="499"/>
    </row>
    <row r="15633">
      <c r="B15633" s="497"/>
      <c r="H15633" s="500"/>
      <c r="O15633" s="500"/>
      <c r="Q15633" s="498" t="s">
        <v>213</v>
      </c>
      <c r="S15633" s="499"/>
    </row>
    <row r="15634">
      <c r="B15634" s="497"/>
      <c r="H15634" s="500"/>
      <c r="O15634" s="500"/>
      <c r="Q15634" s="498" t="s">
        <v>213</v>
      </c>
      <c r="S15634" s="499"/>
    </row>
    <row r="15635">
      <c r="B15635" s="497"/>
      <c r="H15635" s="500"/>
      <c r="O15635" s="500"/>
      <c r="Q15635" s="498" t="s">
        <v>213</v>
      </c>
      <c r="S15635" s="499"/>
    </row>
    <row r="15636">
      <c r="B15636" s="497"/>
      <c r="H15636" s="500"/>
      <c r="O15636" s="500"/>
      <c r="Q15636" s="498" t="s">
        <v>213</v>
      </c>
      <c r="S15636" s="499"/>
    </row>
    <row r="15637">
      <c r="B15637" s="497"/>
      <c r="H15637" s="500"/>
      <c r="O15637" s="500"/>
      <c r="Q15637" s="498" t="s">
        <v>213</v>
      </c>
      <c r="S15637" s="499"/>
    </row>
    <row r="15638">
      <c r="B15638" s="497"/>
      <c r="H15638" s="500"/>
      <c r="O15638" s="500"/>
      <c r="Q15638" s="498" t="s">
        <v>213</v>
      </c>
      <c r="S15638" s="499"/>
    </row>
    <row r="15639">
      <c r="B15639" s="497"/>
      <c r="H15639" s="500"/>
      <c r="O15639" s="500"/>
      <c r="Q15639" s="498" t="s">
        <v>213</v>
      </c>
      <c r="S15639" s="499"/>
    </row>
    <row r="15640">
      <c r="B15640" s="497"/>
      <c r="H15640" s="500"/>
      <c r="O15640" s="500"/>
      <c r="Q15640" s="498" t="s">
        <v>213</v>
      </c>
      <c r="S15640" s="499"/>
    </row>
    <row r="15641">
      <c r="B15641" s="497"/>
      <c r="H15641" s="500"/>
      <c r="O15641" s="500"/>
      <c r="Q15641" s="498" t="s">
        <v>213</v>
      </c>
      <c r="S15641" s="499"/>
    </row>
    <row r="15642">
      <c r="B15642" s="497"/>
      <c r="H15642" s="500"/>
      <c r="O15642" s="500"/>
      <c r="Q15642" s="498" t="s">
        <v>213</v>
      </c>
      <c r="S15642" s="499"/>
    </row>
    <row r="15643">
      <c r="B15643" s="497"/>
      <c r="H15643" s="500"/>
      <c r="O15643" s="500"/>
      <c r="Q15643" s="498" t="s">
        <v>213</v>
      </c>
      <c r="S15643" s="499"/>
    </row>
    <row r="15644">
      <c r="B15644" s="497"/>
      <c r="H15644" s="500"/>
      <c r="O15644" s="500"/>
      <c r="Q15644" s="498" t="s">
        <v>213</v>
      </c>
      <c r="S15644" s="499"/>
    </row>
    <row r="15645">
      <c r="B15645" s="497"/>
      <c r="H15645" s="500"/>
      <c r="O15645" s="500"/>
      <c r="Q15645" s="498" t="s">
        <v>213</v>
      </c>
      <c r="S15645" s="499"/>
    </row>
    <row r="15646">
      <c r="B15646" s="497"/>
      <c r="H15646" s="500"/>
      <c r="O15646" s="500"/>
      <c r="Q15646" s="498" t="s">
        <v>213</v>
      </c>
      <c r="S15646" s="499"/>
    </row>
    <row r="15647">
      <c r="B15647" s="497"/>
      <c r="H15647" s="500"/>
      <c r="O15647" s="500"/>
      <c r="Q15647" s="498" t="s">
        <v>213</v>
      </c>
      <c r="S15647" s="499"/>
    </row>
    <row r="15648">
      <c r="B15648" s="497"/>
      <c r="H15648" s="500"/>
      <c r="O15648" s="500"/>
      <c r="Q15648" s="498" t="s">
        <v>213</v>
      </c>
      <c r="S15648" s="499"/>
    </row>
    <row r="15649">
      <c r="B15649" s="497"/>
      <c r="H15649" s="500"/>
      <c r="O15649" s="500"/>
      <c r="Q15649" s="498" t="s">
        <v>213</v>
      </c>
      <c r="S15649" s="499"/>
    </row>
    <row r="15650">
      <c r="B15650" s="497"/>
      <c r="H15650" s="500"/>
      <c r="O15650" s="500"/>
      <c r="Q15650" s="498" t="s">
        <v>213</v>
      </c>
      <c r="S15650" s="499"/>
    </row>
    <row r="15651">
      <c r="B15651" s="497"/>
      <c r="H15651" s="500"/>
      <c r="O15651" s="500"/>
      <c r="Q15651" s="498" t="s">
        <v>213</v>
      </c>
      <c r="S15651" s="499"/>
    </row>
    <row r="15652">
      <c r="B15652" s="497"/>
      <c r="H15652" s="500"/>
      <c r="O15652" s="500"/>
      <c r="Q15652" s="498" t="s">
        <v>213</v>
      </c>
      <c r="S15652" s="499"/>
    </row>
    <row r="15653">
      <c r="B15653" s="497"/>
      <c r="H15653" s="500"/>
      <c r="O15653" s="500"/>
      <c r="Q15653" s="498" t="s">
        <v>213</v>
      </c>
      <c r="S15653" s="499"/>
    </row>
    <row r="15654">
      <c r="B15654" s="497"/>
      <c r="H15654" s="500"/>
      <c r="O15654" s="500"/>
      <c r="Q15654" s="498" t="s">
        <v>213</v>
      </c>
      <c r="S15654" s="499"/>
    </row>
    <row r="15655">
      <c r="B15655" s="497"/>
      <c r="H15655" s="500"/>
      <c r="O15655" s="500"/>
      <c r="Q15655" s="498" t="s">
        <v>213</v>
      </c>
      <c r="S15655" s="499"/>
    </row>
    <row r="15656">
      <c r="B15656" s="497"/>
      <c r="H15656" s="500"/>
      <c r="O15656" s="500"/>
      <c r="Q15656" s="498" t="s">
        <v>213</v>
      </c>
      <c r="S15656" s="499"/>
    </row>
    <row r="15657">
      <c r="B15657" s="497"/>
      <c r="H15657" s="500"/>
      <c r="O15657" s="500"/>
      <c r="Q15657" s="498" t="s">
        <v>213</v>
      </c>
      <c r="S15657" s="499"/>
    </row>
    <row r="15658">
      <c r="B15658" s="497"/>
      <c r="H15658" s="500"/>
      <c r="O15658" s="500"/>
      <c r="Q15658" s="498" t="s">
        <v>213</v>
      </c>
      <c r="S15658" s="499"/>
    </row>
    <row r="15659">
      <c r="B15659" s="497"/>
      <c r="H15659" s="500"/>
      <c r="O15659" s="500"/>
      <c r="Q15659" s="498" t="s">
        <v>213</v>
      </c>
      <c r="S15659" s="499"/>
    </row>
    <row r="15660">
      <c r="B15660" s="497"/>
      <c r="H15660" s="500"/>
      <c r="O15660" s="500"/>
      <c r="Q15660" s="498" t="s">
        <v>213</v>
      </c>
      <c r="S15660" s="499"/>
    </row>
    <row r="15661">
      <c r="B15661" s="497"/>
      <c r="H15661" s="500"/>
      <c r="O15661" s="500"/>
      <c r="Q15661" s="498" t="s">
        <v>213</v>
      </c>
      <c r="S15661" s="499"/>
    </row>
    <row r="15662">
      <c r="B15662" s="497"/>
      <c r="H15662" s="500"/>
      <c r="O15662" s="500"/>
      <c r="Q15662" s="498" t="s">
        <v>213</v>
      </c>
      <c r="S15662" s="499"/>
    </row>
    <row r="15663">
      <c r="B15663" s="497"/>
      <c r="H15663" s="500"/>
      <c r="O15663" s="500"/>
      <c r="Q15663" s="498" t="s">
        <v>213</v>
      </c>
      <c r="S15663" s="499"/>
    </row>
    <row r="15664">
      <c r="B15664" s="497"/>
      <c r="H15664" s="500"/>
      <c r="O15664" s="500"/>
      <c r="Q15664" s="498" t="s">
        <v>213</v>
      </c>
      <c r="S15664" s="499"/>
    </row>
    <row r="15665">
      <c r="B15665" s="497"/>
      <c r="H15665" s="500"/>
      <c r="O15665" s="500"/>
      <c r="Q15665" s="498" t="s">
        <v>213</v>
      </c>
      <c r="S15665" s="499"/>
    </row>
    <row r="15666">
      <c r="B15666" s="497"/>
      <c r="H15666" s="500"/>
      <c r="O15666" s="500"/>
      <c r="Q15666" s="498" t="s">
        <v>213</v>
      </c>
      <c r="S15666" s="499"/>
    </row>
    <row r="15667">
      <c r="B15667" s="497"/>
      <c r="H15667" s="500"/>
      <c r="O15667" s="500"/>
      <c r="Q15667" s="498" t="s">
        <v>213</v>
      </c>
      <c r="S15667" s="499"/>
    </row>
    <row r="15668">
      <c r="B15668" s="497"/>
      <c r="H15668" s="500"/>
      <c r="O15668" s="500"/>
      <c r="Q15668" s="498" t="s">
        <v>213</v>
      </c>
      <c r="S15668" s="499"/>
    </row>
    <row r="15669">
      <c r="B15669" s="497"/>
      <c r="H15669" s="500"/>
      <c r="O15669" s="500"/>
      <c r="Q15669" s="498" t="s">
        <v>213</v>
      </c>
      <c r="S15669" s="499"/>
    </row>
    <row r="15670">
      <c r="B15670" s="497"/>
      <c r="H15670" s="500"/>
      <c r="O15670" s="500"/>
      <c r="Q15670" s="498" t="s">
        <v>213</v>
      </c>
      <c r="S15670" s="499"/>
    </row>
    <row r="15671">
      <c r="B15671" s="497"/>
      <c r="H15671" s="500"/>
      <c r="O15671" s="500"/>
      <c r="Q15671" s="498" t="s">
        <v>213</v>
      </c>
      <c r="S15671" s="499"/>
    </row>
    <row r="15672">
      <c r="B15672" s="497"/>
      <c r="H15672" s="500"/>
      <c r="O15672" s="500"/>
      <c r="Q15672" s="498" t="s">
        <v>213</v>
      </c>
      <c r="S15672" s="499"/>
    </row>
    <row r="15673">
      <c r="B15673" s="497"/>
      <c r="H15673" s="500"/>
      <c r="O15673" s="500"/>
      <c r="Q15673" s="498" t="s">
        <v>213</v>
      </c>
      <c r="S15673" s="499"/>
    </row>
    <row r="15674">
      <c r="B15674" s="497"/>
      <c r="H15674" s="500"/>
      <c r="O15674" s="500"/>
      <c r="Q15674" s="498" t="s">
        <v>213</v>
      </c>
      <c r="S15674" s="499"/>
    </row>
    <row r="15675">
      <c r="B15675" s="497"/>
      <c r="H15675" s="500"/>
      <c r="O15675" s="500"/>
      <c r="Q15675" s="498" t="s">
        <v>213</v>
      </c>
      <c r="S15675" s="499"/>
    </row>
    <row r="15676">
      <c r="B15676" s="497"/>
      <c r="H15676" s="500"/>
      <c r="O15676" s="500"/>
      <c r="Q15676" s="498" t="s">
        <v>213</v>
      </c>
      <c r="S15676" s="499"/>
    </row>
    <row r="15677">
      <c r="B15677" s="497"/>
      <c r="H15677" s="500"/>
      <c r="O15677" s="500"/>
      <c r="Q15677" s="498" t="s">
        <v>213</v>
      </c>
      <c r="S15677" s="499"/>
    </row>
    <row r="15678">
      <c r="B15678" s="497"/>
      <c r="H15678" s="500"/>
      <c r="O15678" s="500"/>
      <c r="Q15678" s="498" t="s">
        <v>213</v>
      </c>
      <c r="S15678" s="499"/>
    </row>
    <row r="15679">
      <c r="B15679" s="497"/>
      <c r="H15679" s="500"/>
      <c r="O15679" s="500"/>
      <c r="Q15679" s="498" t="s">
        <v>213</v>
      </c>
      <c r="S15679" s="499"/>
    </row>
    <row r="15680">
      <c r="B15680" s="497"/>
      <c r="H15680" s="500"/>
      <c r="O15680" s="500"/>
      <c r="Q15680" s="498" t="s">
        <v>213</v>
      </c>
      <c r="S15680" s="499"/>
    </row>
    <row r="15681">
      <c r="B15681" s="497"/>
      <c r="H15681" s="500"/>
      <c r="O15681" s="500"/>
      <c r="Q15681" s="498" t="s">
        <v>213</v>
      </c>
      <c r="S15681" s="499"/>
    </row>
    <row r="15682">
      <c r="B15682" s="497"/>
      <c r="H15682" s="500"/>
      <c r="O15682" s="500"/>
      <c r="Q15682" s="498" t="s">
        <v>213</v>
      </c>
      <c r="S15682" s="499"/>
    </row>
    <row r="15683">
      <c r="B15683" s="497"/>
      <c r="H15683" s="500"/>
      <c r="O15683" s="500"/>
      <c r="Q15683" s="498" t="s">
        <v>213</v>
      </c>
      <c r="S15683" s="499"/>
    </row>
    <row r="15684">
      <c r="B15684" s="497"/>
      <c r="H15684" s="500"/>
      <c r="O15684" s="500"/>
      <c r="Q15684" s="498" t="s">
        <v>213</v>
      </c>
      <c r="S15684" s="499"/>
    </row>
    <row r="15685">
      <c r="B15685" s="497"/>
      <c r="H15685" s="500"/>
      <c r="O15685" s="500"/>
      <c r="Q15685" s="498" t="s">
        <v>213</v>
      </c>
      <c r="S15685" s="499"/>
    </row>
    <row r="15686">
      <c r="B15686" s="497"/>
      <c r="H15686" s="500"/>
      <c r="O15686" s="500"/>
      <c r="Q15686" s="498" t="s">
        <v>213</v>
      </c>
      <c r="S15686" s="499"/>
    </row>
    <row r="15687">
      <c r="B15687" s="497"/>
      <c r="H15687" s="500"/>
      <c r="O15687" s="500"/>
      <c r="Q15687" s="498" t="s">
        <v>213</v>
      </c>
      <c r="S15687" s="499"/>
    </row>
    <row r="15688">
      <c r="B15688" s="497"/>
      <c r="H15688" s="500"/>
      <c r="O15688" s="500"/>
      <c r="Q15688" s="498" t="s">
        <v>213</v>
      </c>
      <c r="S15688" s="499"/>
    </row>
    <row r="15689">
      <c r="B15689" s="497"/>
      <c r="H15689" s="500"/>
      <c r="O15689" s="500"/>
      <c r="Q15689" s="498" t="s">
        <v>213</v>
      </c>
      <c r="S15689" s="499"/>
    </row>
    <row r="15690">
      <c r="B15690" s="497"/>
      <c r="H15690" s="500"/>
      <c r="O15690" s="500"/>
      <c r="Q15690" s="498" t="s">
        <v>213</v>
      </c>
      <c r="S15690" s="499"/>
    </row>
    <row r="15691">
      <c r="B15691" s="497"/>
      <c r="H15691" s="500"/>
      <c r="O15691" s="500"/>
      <c r="Q15691" s="498" t="s">
        <v>213</v>
      </c>
      <c r="S15691" s="499"/>
    </row>
    <row r="15692">
      <c r="B15692" s="497"/>
      <c r="H15692" s="500"/>
      <c r="O15692" s="500"/>
      <c r="Q15692" s="498" t="s">
        <v>213</v>
      </c>
      <c r="S15692" s="499"/>
    </row>
    <row r="15693">
      <c r="B15693" s="497"/>
      <c r="H15693" s="500"/>
      <c r="O15693" s="500"/>
      <c r="Q15693" s="498" t="s">
        <v>213</v>
      </c>
      <c r="S15693" s="499"/>
    </row>
    <row r="15694">
      <c r="B15694" s="497"/>
      <c r="H15694" s="500"/>
      <c r="O15694" s="500"/>
      <c r="Q15694" s="498" t="s">
        <v>213</v>
      </c>
      <c r="S15694" s="499"/>
    </row>
    <row r="15695">
      <c r="B15695" s="497"/>
      <c r="H15695" s="500"/>
      <c r="O15695" s="500"/>
      <c r="Q15695" s="498" t="s">
        <v>213</v>
      </c>
      <c r="S15695" s="499"/>
    </row>
    <row r="15696">
      <c r="B15696" s="497"/>
      <c r="H15696" s="500"/>
      <c r="O15696" s="500"/>
      <c r="Q15696" s="498" t="s">
        <v>213</v>
      </c>
      <c r="S15696" s="499"/>
    </row>
    <row r="15697">
      <c r="B15697" s="497"/>
      <c r="H15697" s="500"/>
      <c r="O15697" s="500"/>
      <c r="Q15697" s="498" t="s">
        <v>213</v>
      </c>
      <c r="S15697" s="499"/>
    </row>
    <row r="15698">
      <c r="B15698" s="497"/>
      <c r="H15698" s="500"/>
      <c r="O15698" s="500"/>
      <c r="Q15698" s="498" t="s">
        <v>213</v>
      </c>
      <c r="S15698" s="499"/>
    </row>
    <row r="15699">
      <c r="B15699" s="497"/>
      <c r="H15699" s="500"/>
      <c r="O15699" s="500"/>
      <c r="Q15699" s="498" t="s">
        <v>213</v>
      </c>
      <c r="S15699" s="499"/>
    </row>
    <row r="15700">
      <c r="B15700" s="497"/>
      <c r="H15700" s="500"/>
      <c r="O15700" s="500"/>
      <c r="Q15700" s="498" t="s">
        <v>213</v>
      </c>
      <c r="S15700" s="499"/>
    </row>
    <row r="15701">
      <c r="B15701" s="497"/>
      <c r="H15701" s="500"/>
      <c r="O15701" s="500"/>
      <c r="Q15701" s="498" t="s">
        <v>213</v>
      </c>
      <c r="S15701" s="499"/>
    </row>
    <row r="15702">
      <c r="B15702" s="497"/>
      <c r="H15702" s="500"/>
      <c r="O15702" s="500"/>
      <c r="Q15702" s="498" t="s">
        <v>213</v>
      </c>
      <c r="S15702" s="499"/>
    </row>
    <row r="15703">
      <c r="B15703" s="497"/>
      <c r="H15703" s="500"/>
      <c r="O15703" s="500"/>
      <c r="Q15703" s="498" t="s">
        <v>213</v>
      </c>
      <c r="S15703" s="499"/>
    </row>
    <row r="15704">
      <c r="B15704" s="497"/>
      <c r="H15704" s="500"/>
      <c r="O15704" s="500"/>
      <c r="Q15704" s="498" t="s">
        <v>213</v>
      </c>
      <c r="S15704" s="499"/>
    </row>
    <row r="15705">
      <c r="B15705" s="497"/>
      <c r="H15705" s="500"/>
      <c r="O15705" s="500"/>
      <c r="Q15705" s="498" t="s">
        <v>213</v>
      </c>
      <c r="S15705" s="499"/>
    </row>
    <row r="15706">
      <c r="B15706" s="497"/>
      <c r="H15706" s="500"/>
      <c r="O15706" s="500"/>
      <c r="Q15706" s="498" t="s">
        <v>213</v>
      </c>
      <c r="S15706" s="499"/>
    </row>
    <row r="15707">
      <c r="B15707" s="497"/>
      <c r="H15707" s="500"/>
      <c r="O15707" s="500"/>
      <c r="Q15707" s="498" t="s">
        <v>213</v>
      </c>
      <c r="S15707" s="499"/>
    </row>
    <row r="15708">
      <c r="B15708" s="497"/>
      <c r="H15708" s="500"/>
      <c r="O15708" s="500"/>
      <c r="Q15708" s="498" t="s">
        <v>213</v>
      </c>
      <c r="S15708" s="499"/>
    </row>
    <row r="15709">
      <c r="B15709" s="497"/>
      <c r="H15709" s="500"/>
      <c r="O15709" s="500"/>
      <c r="Q15709" s="498" t="s">
        <v>213</v>
      </c>
      <c r="S15709" s="499"/>
    </row>
    <row r="15710">
      <c r="B15710" s="497"/>
      <c r="H15710" s="500"/>
      <c r="O15710" s="500"/>
      <c r="Q15710" s="498" t="s">
        <v>213</v>
      </c>
      <c r="S15710" s="499"/>
    </row>
    <row r="15711">
      <c r="B15711" s="497"/>
      <c r="H15711" s="500"/>
      <c r="O15711" s="500"/>
      <c r="Q15711" s="498" t="s">
        <v>213</v>
      </c>
      <c r="S15711" s="499"/>
    </row>
    <row r="15712">
      <c r="B15712" s="497"/>
      <c r="H15712" s="500"/>
      <c r="O15712" s="500"/>
      <c r="Q15712" s="498" t="s">
        <v>213</v>
      </c>
      <c r="S15712" s="499"/>
    </row>
    <row r="15713">
      <c r="B15713" s="497"/>
      <c r="H15713" s="500"/>
      <c r="O15713" s="500"/>
      <c r="Q15713" s="498" t="s">
        <v>213</v>
      </c>
      <c r="S15713" s="499"/>
    </row>
    <row r="15714">
      <c r="B15714" s="497"/>
      <c r="H15714" s="500"/>
      <c r="O15714" s="500"/>
      <c r="Q15714" s="498" t="s">
        <v>213</v>
      </c>
      <c r="S15714" s="499"/>
    </row>
    <row r="15715">
      <c r="B15715" s="497"/>
      <c r="H15715" s="500"/>
      <c r="O15715" s="500"/>
      <c r="Q15715" s="498" t="s">
        <v>213</v>
      </c>
      <c r="S15715" s="499"/>
    </row>
    <row r="15716">
      <c r="B15716" s="497"/>
      <c r="H15716" s="500"/>
      <c r="O15716" s="500"/>
      <c r="Q15716" s="498" t="s">
        <v>213</v>
      </c>
      <c r="S15716" s="499"/>
    </row>
    <row r="15717">
      <c r="B15717" s="497"/>
      <c r="H15717" s="500"/>
      <c r="O15717" s="500"/>
      <c r="Q15717" s="498" t="s">
        <v>213</v>
      </c>
      <c r="S15717" s="499"/>
    </row>
    <row r="15718">
      <c r="B15718" s="497"/>
      <c r="H15718" s="500"/>
      <c r="O15718" s="500"/>
      <c r="Q15718" s="498" t="s">
        <v>213</v>
      </c>
      <c r="S15718" s="499"/>
    </row>
    <row r="15719">
      <c r="B15719" s="497"/>
      <c r="H15719" s="500"/>
      <c r="O15719" s="500"/>
      <c r="Q15719" s="498" t="s">
        <v>213</v>
      </c>
      <c r="S15719" s="499"/>
    </row>
    <row r="15720">
      <c r="B15720" s="497"/>
      <c r="H15720" s="500"/>
      <c r="O15720" s="500"/>
      <c r="Q15720" s="498" t="s">
        <v>213</v>
      </c>
      <c r="S15720" s="499"/>
    </row>
    <row r="15721">
      <c r="B15721" s="497"/>
      <c r="H15721" s="500"/>
      <c r="O15721" s="500"/>
      <c r="Q15721" s="498" t="s">
        <v>213</v>
      </c>
      <c r="S15721" s="499"/>
    </row>
    <row r="15722">
      <c r="B15722" s="497"/>
      <c r="H15722" s="500"/>
      <c r="O15722" s="500"/>
      <c r="Q15722" s="498" t="s">
        <v>213</v>
      </c>
      <c r="S15722" s="499"/>
    </row>
    <row r="15723">
      <c r="B15723" s="497"/>
      <c r="H15723" s="500"/>
      <c r="O15723" s="500"/>
      <c r="Q15723" s="498" t="s">
        <v>213</v>
      </c>
      <c r="S15723" s="499"/>
    </row>
    <row r="15724">
      <c r="B15724" s="497"/>
      <c r="H15724" s="500"/>
      <c r="O15724" s="500"/>
      <c r="Q15724" s="498" t="s">
        <v>213</v>
      </c>
      <c r="S15724" s="499"/>
    </row>
    <row r="15725">
      <c r="B15725" s="497"/>
      <c r="H15725" s="500"/>
      <c r="O15725" s="500"/>
      <c r="Q15725" s="498" t="s">
        <v>213</v>
      </c>
      <c r="S15725" s="499"/>
    </row>
    <row r="15726">
      <c r="B15726" s="497"/>
      <c r="H15726" s="500"/>
      <c r="O15726" s="500"/>
      <c r="Q15726" s="498" t="s">
        <v>213</v>
      </c>
      <c r="S15726" s="499"/>
    </row>
    <row r="15727">
      <c r="B15727" s="497"/>
      <c r="H15727" s="500"/>
      <c r="O15727" s="500"/>
      <c r="Q15727" s="498" t="s">
        <v>213</v>
      </c>
      <c r="S15727" s="499"/>
    </row>
    <row r="15728">
      <c r="B15728" s="497"/>
      <c r="H15728" s="500"/>
      <c r="O15728" s="500"/>
      <c r="Q15728" s="498" t="s">
        <v>213</v>
      </c>
      <c r="S15728" s="499"/>
    </row>
    <row r="15729">
      <c r="B15729" s="497"/>
      <c r="H15729" s="500"/>
      <c r="O15729" s="500"/>
      <c r="Q15729" s="498" t="s">
        <v>213</v>
      </c>
      <c r="S15729" s="499"/>
    </row>
    <row r="15730">
      <c r="B15730" s="497"/>
      <c r="H15730" s="500"/>
      <c r="O15730" s="500"/>
      <c r="Q15730" s="498" t="s">
        <v>213</v>
      </c>
      <c r="S15730" s="499"/>
    </row>
    <row r="15731">
      <c r="B15731" s="497"/>
      <c r="H15731" s="500"/>
      <c r="O15731" s="500"/>
      <c r="Q15731" s="498" t="s">
        <v>213</v>
      </c>
      <c r="S15731" s="499"/>
    </row>
    <row r="15732">
      <c r="B15732" s="497"/>
      <c r="H15732" s="500"/>
      <c r="O15732" s="500"/>
      <c r="Q15732" s="498" t="s">
        <v>213</v>
      </c>
      <c r="S15732" s="499"/>
    </row>
    <row r="15733">
      <c r="B15733" s="497"/>
      <c r="H15733" s="500"/>
      <c r="O15733" s="500"/>
      <c r="Q15733" s="498" t="s">
        <v>213</v>
      </c>
      <c r="S15733" s="499"/>
    </row>
    <row r="15734">
      <c r="B15734" s="497"/>
      <c r="H15734" s="500"/>
      <c r="O15734" s="500"/>
      <c r="Q15734" s="498" t="s">
        <v>213</v>
      </c>
      <c r="S15734" s="499"/>
    </row>
    <row r="15735">
      <c r="B15735" s="497"/>
      <c r="H15735" s="500"/>
      <c r="O15735" s="500"/>
      <c r="Q15735" s="498" t="s">
        <v>213</v>
      </c>
      <c r="S15735" s="499"/>
    </row>
    <row r="15736">
      <c r="B15736" s="497"/>
      <c r="H15736" s="500"/>
      <c r="O15736" s="500"/>
      <c r="Q15736" s="498" t="s">
        <v>213</v>
      </c>
      <c r="S15736" s="499"/>
    </row>
    <row r="15737">
      <c r="B15737" s="497"/>
      <c r="H15737" s="500"/>
      <c r="O15737" s="500"/>
      <c r="Q15737" s="498" t="s">
        <v>213</v>
      </c>
      <c r="S15737" s="499"/>
    </row>
    <row r="15738">
      <c r="B15738" s="497"/>
      <c r="H15738" s="500"/>
      <c r="O15738" s="500"/>
      <c r="Q15738" s="498" t="s">
        <v>213</v>
      </c>
      <c r="S15738" s="499"/>
    </row>
    <row r="15739">
      <c r="B15739" s="497"/>
      <c r="H15739" s="500"/>
      <c r="O15739" s="500"/>
      <c r="Q15739" s="498" t="s">
        <v>213</v>
      </c>
      <c r="S15739" s="499"/>
    </row>
    <row r="15740">
      <c r="B15740" s="497"/>
      <c r="H15740" s="500"/>
      <c r="O15740" s="500"/>
      <c r="Q15740" s="498" t="s">
        <v>213</v>
      </c>
      <c r="S15740" s="499"/>
    </row>
    <row r="15741">
      <c r="B15741" s="497"/>
      <c r="H15741" s="500"/>
      <c r="O15741" s="500"/>
      <c r="Q15741" s="498" t="s">
        <v>213</v>
      </c>
      <c r="S15741" s="499"/>
    </row>
    <row r="15742">
      <c r="B15742" s="497"/>
      <c r="H15742" s="500"/>
      <c r="O15742" s="500"/>
      <c r="Q15742" s="498" t="s">
        <v>213</v>
      </c>
      <c r="S15742" s="499"/>
    </row>
    <row r="15743">
      <c r="B15743" s="497"/>
      <c r="H15743" s="500"/>
      <c r="O15743" s="500"/>
      <c r="Q15743" s="498" t="s">
        <v>213</v>
      </c>
      <c r="S15743" s="499"/>
    </row>
    <row r="15744">
      <c r="B15744" s="497"/>
      <c r="H15744" s="500"/>
      <c r="O15744" s="500"/>
      <c r="Q15744" s="498" t="s">
        <v>213</v>
      </c>
      <c r="S15744" s="499"/>
    </row>
    <row r="15745">
      <c r="B15745" s="497"/>
      <c r="H15745" s="500"/>
      <c r="O15745" s="500"/>
      <c r="Q15745" s="498" t="s">
        <v>213</v>
      </c>
      <c r="S15745" s="499"/>
    </row>
    <row r="15746">
      <c r="B15746" s="497"/>
      <c r="H15746" s="500"/>
      <c r="O15746" s="500"/>
      <c r="Q15746" s="498" t="s">
        <v>213</v>
      </c>
      <c r="S15746" s="499"/>
    </row>
    <row r="15747">
      <c r="B15747" s="497"/>
      <c r="H15747" s="500"/>
      <c r="O15747" s="500"/>
      <c r="Q15747" s="498" t="s">
        <v>213</v>
      </c>
      <c r="S15747" s="499"/>
    </row>
    <row r="15748">
      <c r="B15748" s="497"/>
      <c r="H15748" s="500"/>
      <c r="O15748" s="500"/>
      <c r="Q15748" s="498" t="s">
        <v>213</v>
      </c>
      <c r="S15748" s="499"/>
    </row>
    <row r="15749">
      <c r="B15749" s="497"/>
      <c r="H15749" s="500"/>
      <c r="O15749" s="500"/>
      <c r="Q15749" s="498" t="s">
        <v>213</v>
      </c>
      <c r="S15749" s="499"/>
    </row>
    <row r="15750">
      <c r="B15750" s="497"/>
      <c r="H15750" s="500"/>
      <c r="O15750" s="500"/>
      <c r="Q15750" s="498" t="s">
        <v>213</v>
      </c>
      <c r="S15750" s="499"/>
    </row>
    <row r="15751">
      <c r="B15751" s="497"/>
      <c r="H15751" s="500"/>
      <c r="O15751" s="500"/>
      <c r="Q15751" s="498" t="s">
        <v>213</v>
      </c>
      <c r="S15751" s="499"/>
    </row>
    <row r="15752">
      <c r="B15752" s="497"/>
      <c r="H15752" s="500"/>
      <c r="O15752" s="500"/>
      <c r="Q15752" s="498" t="s">
        <v>213</v>
      </c>
      <c r="S15752" s="499"/>
    </row>
    <row r="15753">
      <c r="B15753" s="497"/>
      <c r="H15753" s="500"/>
      <c r="O15753" s="500"/>
      <c r="Q15753" s="498" t="s">
        <v>213</v>
      </c>
      <c r="S15753" s="499"/>
    </row>
    <row r="15754">
      <c r="B15754" s="497"/>
      <c r="H15754" s="500"/>
      <c r="O15754" s="500"/>
      <c r="Q15754" s="498" t="s">
        <v>213</v>
      </c>
      <c r="S15754" s="499"/>
    </row>
    <row r="15755">
      <c r="B15755" s="497"/>
      <c r="H15755" s="500"/>
      <c r="O15755" s="500"/>
      <c r="Q15755" s="498" t="s">
        <v>213</v>
      </c>
      <c r="S15755" s="499"/>
    </row>
    <row r="15756">
      <c r="B15756" s="497"/>
      <c r="H15756" s="500"/>
      <c r="O15756" s="500"/>
      <c r="Q15756" s="498" t="s">
        <v>213</v>
      </c>
      <c r="S15756" s="499"/>
    </row>
    <row r="15757">
      <c r="B15757" s="497"/>
      <c r="H15757" s="500"/>
      <c r="O15757" s="500"/>
      <c r="Q15757" s="498" t="s">
        <v>213</v>
      </c>
      <c r="S15757" s="499"/>
    </row>
    <row r="15758">
      <c r="B15758" s="497"/>
      <c r="H15758" s="500"/>
      <c r="O15758" s="500"/>
      <c r="Q15758" s="498" t="s">
        <v>213</v>
      </c>
      <c r="S15758" s="499"/>
    </row>
    <row r="15759">
      <c r="B15759" s="497"/>
      <c r="H15759" s="500"/>
      <c r="O15759" s="500"/>
      <c r="Q15759" s="498" t="s">
        <v>213</v>
      </c>
      <c r="S15759" s="499"/>
    </row>
    <row r="15760">
      <c r="B15760" s="497"/>
      <c r="H15760" s="500"/>
      <c r="O15760" s="500"/>
      <c r="Q15760" s="498" t="s">
        <v>213</v>
      </c>
      <c r="S15760" s="499"/>
    </row>
    <row r="15761">
      <c r="B15761" s="497"/>
      <c r="H15761" s="500"/>
      <c r="O15761" s="500"/>
      <c r="Q15761" s="498" t="s">
        <v>213</v>
      </c>
      <c r="S15761" s="499"/>
    </row>
    <row r="15762">
      <c r="B15762" s="497"/>
      <c r="H15762" s="500"/>
      <c r="O15762" s="500"/>
      <c r="Q15762" s="498" t="s">
        <v>213</v>
      </c>
      <c r="S15762" s="499"/>
    </row>
    <row r="15763">
      <c r="B15763" s="497"/>
      <c r="H15763" s="500"/>
      <c r="O15763" s="500"/>
      <c r="Q15763" s="498" t="s">
        <v>213</v>
      </c>
      <c r="S15763" s="499"/>
    </row>
    <row r="15764">
      <c r="B15764" s="497"/>
      <c r="H15764" s="500"/>
      <c r="O15764" s="500"/>
      <c r="Q15764" s="498" t="s">
        <v>213</v>
      </c>
      <c r="S15764" s="499"/>
    </row>
    <row r="15765">
      <c r="B15765" s="497"/>
      <c r="H15765" s="500"/>
      <c r="O15765" s="500"/>
      <c r="Q15765" s="498" t="s">
        <v>213</v>
      </c>
      <c r="S15765" s="499"/>
    </row>
    <row r="15766">
      <c r="B15766" s="497"/>
      <c r="H15766" s="500"/>
      <c r="O15766" s="500"/>
      <c r="Q15766" s="498" t="s">
        <v>213</v>
      </c>
      <c r="S15766" s="499"/>
    </row>
    <row r="15767">
      <c r="B15767" s="497"/>
      <c r="H15767" s="500"/>
      <c r="O15767" s="500"/>
      <c r="Q15767" s="498" t="s">
        <v>213</v>
      </c>
      <c r="S15767" s="499"/>
    </row>
    <row r="15768">
      <c r="B15768" s="497"/>
      <c r="H15768" s="500"/>
      <c r="O15768" s="500"/>
      <c r="Q15768" s="498" t="s">
        <v>213</v>
      </c>
      <c r="S15768" s="499"/>
    </row>
    <row r="15769">
      <c r="B15769" s="497"/>
      <c r="H15769" s="500"/>
      <c r="O15769" s="500"/>
      <c r="Q15769" s="498" t="s">
        <v>213</v>
      </c>
      <c r="S15769" s="499"/>
    </row>
    <row r="15770">
      <c r="B15770" s="497"/>
      <c r="H15770" s="500"/>
      <c r="O15770" s="500"/>
      <c r="Q15770" s="498" t="s">
        <v>213</v>
      </c>
      <c r="S15770" s="499"/>
    </row>
    <row r="15771">
      <c r="B15771" s="497"/>
      <c r="H15771" s="500"/>
      <c r="O15771" s="500"/>
      <c r="Q15771" s="498" t="s">
        <v>213</v>
      </c>
      <c r="S15771" s="499"/>
    </row>
    <row r="15772">
      <c r="B15772" s="497"/>
      <c r="H15772" s="500"/>
      <c r="O15772" s="500"/>
      <c r="Q15772" s="498" t="s">
        <v>213</v>
      </c>
      <c r="S15772" s="499"/>
    </row>
    <row r="15773">
      <c r="B15773" s="497"/>
      <c r="H15773" s="500"/>
      <c r="O15773" s="500"/>
      <c r="Q15773" s="498" t="s">
        <v>213</v>
      </c>
      <c r="S15773" s="499"/>
    </row>
    <row r="15774">
      <c r="B15774" s="497"/>
      <c r="H15774" s="500"/>
      <c r="O15774" s="500"/>
      <c r="Q15774" s="498" t="s">
        <v>213</v>
      </c>
      <c r="S15774" s="499"/>
    </row>
    <row r="15775">
      <c r="B15775" s="497"/>
      <c r="H15775" s="500"/>
      <c r="O15775" s="500"/>
      <c r="Q15775" s="498" t="s">
        <v>213</v>
      </c>
      <c r="S15775" s="499"/>
    </row>
    <row r="15776">
      <c r="B15776" s="497"/>
      <c r="H15776" s="500"/>
      <c r="O15776" s="500"/>
      <c r="Q15776" s="498" t="s">
        <v>213</v>
      </c>
      <c r="S15776" s="499"/>
    </row>
    <row r="15777">
      <c r="B15777" s="497"/>
      <c r="H15777" s="500"/>
      <c r="O15777" s="500"/>
      <c r="Q15777" s="498" t="s">
        <v>213</v>
      </c>
      <c r="S15777" s="499"/>
    </row>
    <row r="15778">
      <c r="B15778" s="497"/>
      <c r="H15778" s="500"/>
      <c r="O15778" s="500"/>
      <c r="Q15778" s="498" t="s">
        <v>213</v>
      </c>
      <c r="S15778" s="499"/>
    </row>
    <row r="15779">
      <c r="B15779" s="497"/>
      <c r="H15779" s="500"/>
      <c r="O15779" s="500"/>
      <c r="Q15779" s="498" t="s">
        <v>213</v>
      </c>
      <c r="S15779" s="499"/>
    </row>
    <row r="15780">
      <c r="B15780" s="497"/>
      <c r="H15780" s="500"/>
      <c r="O15780" s="500"/>
      <c r="Q15780" s="498" t="s">
        <v>213</v>
      </c>
      <c r="S15780" s="499"/>
    </row>
    <row r="15781">
      <c r="B15781" s="497"/>
      <c r="H15781" s="500"/>
      <c r="O15781" s="500"/>
      <c r="Q15781" s="498" t="s">
        <v>213</v>
      </c>
      <c r="S15781" s="499"/>
    </row>
    <row r="15782">
      <c r="B15782" s="497"/>
      <c r="H15782" s="500"/>
      <c r="O15782" s="500"/>
      <c r="Q15782" s="498" t="s">
        <v>213</v>
      </c>
      <c r="S15782" s="499"/>
    </row>
    <row r="15783">
      <c r="B15783" s="497"/>
      <c r="H15783" s="500"/>
      <c r="O15783" s="500"/>
      <c r="Q15783" s="498" t="s">
        <v>213</v>
      </c>
      <c r="S15783" s="499"/>
    </row>
    <row r="15784">
      <c r="B15784" s="497"/>
      <c r="H15784" s="500"/>
      <c r="O15784" s="500"/>
      <c r="Q15784" s="498" t="s">
        <v>213</v>
      </c>
      <c r="S15784" s="499"/>
    </row>
    <row r="15785">
      <c r="B15785" s="497"/>
      <c r="H15785" s="500"/>
      <c r="O15785" s="500"/>
      <c r="Q15785" s="498" t="s">
        <v>213</v>
      </c>
      <c r="S15785" s="499"/>
    </row>
    <row r="15786">
      <c r="B15786" s="497"/>
      <c r="H15786" s="500"/>
      <c r="O15786" s="500"/>
      <c r="Q15786" s="498" t="s">
        <v>213</v>
      </c>
      <c r="S15786" s="499"/>
    </row>
    <row r="15787">
      <c r="B15787" s="497"/>
      <c r="H15787" s="500"/>
      <c r="O15787" s="500"/>
      <c r="Q15787" s="498" t="s">
        <v>213</v>
      </c>
      <c r="S15787" s="499"/>
    </row>
    <row r="15788">
      <c r="B15788" s="497"/>
      <c r="H15788" s="500"/>
      <c r="O15788" s="500"/>
      <c r="Q15788" s="498" t="s">
        <v>213</v>
      </c>
      <c r="S15788" s="499"/>
    </row>
    <row r="15789">
      <c r="B15789" s="497"/>
      <c r="H15789" s="500"/>
      <c r="O15789" s="500"/>
      <c r="Q15789" s="498" t="s">
        <v>213</v>
      </c>
      <c r="S15789" s="499"/>
    </row>
    <row r="15790">
      <c r="B15790" s="497"/>
      <c r="H15790" s="500"/>
      <c r="O15790" s="500"/>
      <c r="Q15790" s="498" t="s">
        <v>213</v>
      </c>
      <c r="S15790" s="499"/>
    </row>
    <row r="15791">
      <c r="B15791" s="497"/>
      <c r="H15791" s="500"/>
      <c r="O15791" s="500"/>
      <c r="Q15791" s="498" t="s">
        <v>213</v>
      </c>
      <c r="S15791" s="499"/>
    </row>
    <row r="15792">
      <c r="B15792" s="497"/>
      <c r="H15792" s="500"/>
      <c r="O15792" s="500"/>
      <c r="Q15792" s="498" t="s">
        <v>213</v>
      </c>
      <c r="S15792" s="499"/>
    </row>
    <row r="15793">
      <c r="B15793" s="497"/>
      <c r="H15793" s="500"/>
      <c r="O15793" s="500"/>
      <c r="Q15793" s="498" t="s">
        <v>213</v>
      </c>
      <c r="S15793" s="499"/>
    </row>
    <row r="15794">
      <c r="B15794" s="497"/>
      <c r="H15794" s="500"/>
      <c r="O15794" s="500"/>
      <c r="Q15794" s="498" t="s">
        <v>213</v>
      </c>
      <c r="S15794" s="499"/>
    </row>
    <row r="15795">
      <c r="B15795" s="497"/>
      <c r="H15795" s="500"/>
      <c r="O15795" s="500"/>
      <c r="Q15795" s="498" t="s">
        <v>213</v>
      </c>
      <c r="S15795" s="499"/>
    </row>
    <row r="15796">
      <c r="B15796" s="497"/>
      <c r="H15796" s="500"/>
      <c r="O15796" s="500"/>
      <c r="Q15796" s="498" t="s">
        <v>213</v>
      </c>
      <c r="S15796" s="499"/>
    </row>
    <row r="15797">
      <c r="B15797" s="497"/>
      <c r="H15797" s="500"/>
      <c r="O15797" s="500"/>
      <c r="Q15797" s="498" t="s">
        <v>213</v>
      </c>
      <c r="S15797" s="499"/>
    </row>
    <row r="15798">
      <c r="B15798" s="497"/>
      <c r="H15798" s="500"/>
      <c r="O15798" s="500"/>
      <c r="Q15798" s="498" t="s">
        <v>213</v>
      </c>
      <c r="S15798" s="499"/>
    </row>
    <row r="15799">
      <c r="B15799" s="497"/>
      <c r="H15799" s="500"/>
      <c r="O15799" s="500"/>
      <c r="Q15799" s="498" t="s">
        <v>213</v>
      </c>
      <c r="S15799" s="499"/>
    </row>
    <row r="15800">
      <c r="B15800" s="497"/>
      <c r="H15800" s="500"/>
      <c r="O15800" s="500"/>
      <c r="Q15800" s="498" t="s">
        <v>213</v>
      </c>
      <c r="S15800" s="499"/>
    </row>
    <row r="15801">
      <c r="B15801" s="497"/>
      <c r="H15801" s="500"/>
      <c r="O15801" s="500"/>
      <c r="Q15801" s="498" t="s">
        <v>213</v>
      </c>
      <c r="S15801" s="499"/>
    </row>
    <row r="15802">
      <c r="B15802" s="497"/>
      <c r="H15802" s="500"/>
      <c r="O15802" s="500"/>
      <c r="Q15802" s="498" t="s">
        <v>213</v>
      </c>
      <c r="S15802" s="499"/>
    </row>
    <row r="15803">
      <c r="B15803" s="497"/>
      <c r="H15803" s="500"/>
      <c r="O15803" s="500"/>
      <c r="Q15803" s="498" t="s">
        <v>213</v>
      </c>
      <c r="S15803" s="499"/>
    </row>
    <row r="15804">
      <c r="B15804" s="497"/>
      <c r="H15804" s="500"/>
      <c r="O15804" s="500"/>
      <c r="Q15804" s="498" t="s">
        <v>213</v>
      </c>
      <c r="S15804" s="499"/>
    </row>
    <row r="15805">
      <c r="B15805" s="497"/>
      <c r="H15805" s="500"/>
      <c r="O15805" s="500"/>
      <c r="Q15805" s="498" t="s">
        <v>213</v>
      </c>
      <c r="S15805" s="499"/>
    </row>
    <row r="15806">
      <c r="B15806" s="497"/>
      <c r="H15806" s="500"/>
      <c r="O15806" s="500"/>
      <c r="Q15806" s="498" t="s">
        <v>213</v>
      </c>
      <c r="S15806" s="499"/>
    </row>
    <row r="15807">
      <c r="B15807" s="497"/>
      <c r="H15807" s="500"/>
      <c r="O15807" s="500"/>
      <c r="Q15807" s="498" t="s">
        <v>213</v>
      </c>
      <c r="S15807" s="499"/>
    </row>
    <row r="15808">
      <c r="B15808" s="497"/>
      <c r="H15808" s="500"/>
      <c r="O15808" s="500"/>
      <c r="Q15808" s="498" t="s">
        <v>213</v>
      </c>
      <c r="S15808" s="499"/>
    </row>
    <row r="15809">
      <c r="B15809" s="497"/>
      <c r="H15809" s="500"/>
      <c r="O15809" s="500"/>
      <c r="Q15809" s="498" t="s">
        <v>213</v>
      </c>
      <c r="S15809" s="499"/>
    </row>
    <row r="15810">
      <c r="B15810" s="497"/>
      <c r="H15810" s="500"/>
      <c r="O15810" s="500"/>
      <c r="Q15810" s="498" t="s">
        <v>213</v>
      </c>
      <c r="S15810" s="499"/>
    </row>
    <row r="15811">
      <c r="B15811" s="497"/>
      <c r="H15811" s="500"/>
      <c r="O15811" s="500"/>
      <c r="Q15811" s="498" t="s">
        <v>213</v>
      </c>
      <c r="S15811" s="499"/>
    </row>
    <row r="15812">
      <c r="B15812" s="497"/>
      <c r="H15812" s="500"/>
      <c r="O15812" s="500"/>
      <c r="Q15812" s="498" t="s">
        <v>213</v>
      </c>
      <c r="S15812" s="499"/>
    </row>
    <row r="15813">
      <c r="B15813" s="497"/>
      <c r="H15813" s="500"/>
      <c r="O15813" s="500"/>
      <c r="Q15813" s="498" t="s">
        <v>213</v>
      </c>
      <c r="S15813" s="499"/>
    </row>
    <row r="15814">
      <c r="B15814" s="497"/>
      <c r="H15814" s="500"/>
      <c r="O15814" s="500"/>
      <c r="Q15814" s="498" t="s">
        <v>213</v>
      </c>
      <c r="S15814" s="499"/>
    </row>
    <row r="15815">
      <c r="B15815" s="497"/>
      <c r="H15815" s="500"/>
      <c r="O15815" s="500"/>
      <c r="Q15815" s="498" t="s">
        <v>213</v>
      </c>
      <c r="S15815" s="499"/>
    </row>
    <row r="15816">
      <c r="B15816" s="497"/>
      <c r="H15816" s="500"/>
      <c r="O15816" s="500"/>
      <c r="Q15816" s="498" t="s">
        <v>213</v>
      </c>
      <c r="S15816" s="499"/>
    </row>
    <row r="15817">
      <c r="B15817" s="497"/>
      <c r="H15817" s="500"/>
      <c r="O15817" s="500"/>
      <c r="Q15817" s="498" t="s">
        <v>213</v>
      </c>
      <c r="S15817" s="499"/>
    </row>
    <row r="15818">
      <c r="B15818" s="497"/>
      <c r="H15818" s="500"/>
      <c r="O15818" s="500"/>
      <c r="Q15818" s="498" t="s">
        <v>213</v>
      </c>
      <c r="S15818" s="499"/>
    </row>
    <row r="15819">
      <c r="B15819" s="497"/>
      <c r="H15819" s="500"/>
      <c r="O15819" s="500"/>
      <c r="Q15819" s="498" t="s">
        <v>213</v>
      </c>
      <c r="S15819" s="499"/>
    </row>
    <row r="15820">
      <c r="B15820" s="497"/>
      <c r="H15820" s="500"/>
      <c r="O15820" s="500"/>
      <c r="Q15820" s="498" t="s">
        <v>213</v>
      </c>
      <c r="S15820" s="499"/>
    </row>
    <row r="15821">
      <c r="B15821" s="497"/>
      <c r="H15821" s="500"/>
      <c r="O15821" s="500"/>
      <c r="Q15821" s="498" t="s">
        <v>213</v>
      </c>
      <c r="S15821" s="499"/>
    </row>
    <row r="15822">
      <c r="B15822" s="497"/>
      <c r="H15822" s="500"/>
      <c r="O15822" s="500"/>
      <c r="Q15822" s="498" t="s">
        <v>213</v>
      </c>
      <c r="S15822" s="499"/>
    </row>
    <row r="15823">
      <c r="B15823" s="497"/>
      <c r="H15823" s="500"/>
      <c r="O15823" s="500"/>
      <c r="Q15823" s="498" t="s">
        <v>213</v>
      </c>
      <c r="S15823" s="499"/>
    </row>
    <row r="15824">
      <c r="B15824" s="497"/>
      <c r="H15824" s="500"/>
      <c r="O15824" s="500"/>
      <c r="Q15824" s="498" t="s">
        <v>213</v>
      </c>
      <c r="S15824" s="499"/>
    </row>
    <row r="15825">
      <c r="B15825" s="497"/>
      <c r="H15825" s="500"/>
      <c r="O15825" s="500"/>
      <c r="Q15825" s="498" t="s">
        <v>213</v>
      </c>
      <c r="S15825" s="499"/>
    </row>
    <row r="15826">
      <c r="B15826" s="497"/>
      <c r="H15826" s="500"/>
      <c r="O15826" s="500"/>
      <c r="Q15826" s="498" t="s">
        <v>213</v>
      </c>
      <c r="S15826" s="499"/>
    </row>
    <row r="15827">
      <c r="B15827" s="497"/>
      <c r="H15827" s="500"/>
      <c r="O15827" s="500"/>
      <c r="Q15827" s="498" t="s">
        <v>213</v>
      </c>
      <c r="S15827" s="499"/>
    </row>
    <row r="15828">
      <c r="B15828" s="497"/>
      <c r="H15828" s="500"/>
      <c r="O15828" s="500"/>
      <c r="Q15828" s="498" t="s">
        <v>213</v>
      </c>
      <c r="S15828" s="499"/>
    </row>
    <row r="15829">
      <c r="B15829" s="497"/>
      <c r="H15829" s="500"/>
      <c r="O15829" s="500"/>
      <c r="Q15829" s="498" t="s">
        <v>213</v>
      </c>
      <c r="S15829" s="499"/>
    </row>
    <row r="15830">
      <c r="B15830" s="497"/>
      <c r="H15830" s="500"/>
      <c r="O15830" s="500"/>
      <c r="Q15830" s="498" t="s">
        <v>213</v>
      </c>
      <c r="S15830" s="499"/>
    </row>
    <row r="15831">
      <c r="B15831" s="497"/>
      <c r="H15831" s="500"/>
      <c r="O15831" s="500"/>
      <c r="Q15831" s="498" t="s">
        <v>213</v>
      </c>
      <c r="S15831" s="499"/>
    </row>
    <row r="15832">
      <c r="B15832" s="497"/>
      <c r="H15832" s="500"/>
      <c r="O15832" s="500"/>
      <c r="Q15832" s="498" t="s">
        <v>213</v>
      </c>
      <c r="S15832" s="499"/>
    </row>
    <row r="15833">
      <c r="B15833" s="497"/>
      <c r="H15833" s="500"/>
      <c r="O15833" s="500"/>
      <c r="Q15833" s="498" t="s">
        <v>213</v>
      </c>
      <c r="S15833" s="499"/>
    </row>
    <row r="15834">
      <c r="B15834" s="497"/>
      <c r="H15834" s="500"/>
      <c r="O15834" s="500"/>
      <c r="Q15834" s="498" t="s">
        <v>213</v>
      </c>
      <c r="S15834" s="499"/>
    </row>
    <row r="15835">
      <c r="B15835" s="497"/>
      <c r="H15835" s="500"/>
      <c r="O15835" s="500"/>
      <c r="Q15835" s="498" t="s">
        <v>213</v>
      </c>
      <c r="S15835" s="499"/>
    </row>
    <row r="15836">
      <c r="B15836" s="497"/>
      <c r="H15836" s="500"/>
      <c r="O15836" s="500"/>
      <c r="Q15836" s="498" t="s">
        <v>213</v>
      </c>
      <c r="S15836" s="499"/>
    </row>
    <row r="15837">
      <c r="B15837" s="497"/>
      <c r="H15837" s="500"/>
      <c r="O15837" s="500"/>
      <c r="Q15837" s="498" t="s">
        <v>213</v>
      </c>
      <c r="S15837" s="499"/>
    </row>
    <row r="15838">
      <c r="B15838" s="497"/>
      <c r="H15838" s="500"/>
      <c r="O15838" s="500"/>
      <c r="Q15838" s="498" t="s">
        <v>213</v>
      </c>
      <c r="S15838" s="499"/>
    </row>
    <row r="15839">
      <c r="B15839" s="497"/>
      <c r="H15839" s="500"/>
      <c r="O15839" s="500"/>
      <c r="Q15839" s="498" t="s">
        <v>213</v>
      </c>
      <c r="S15839" s="499"/>
    </row>
    <row r="15840">
      <c r="B15840" s="497"/>
      <c r="H15840" s="500"/>
      <c r="O15840" s="500"/>
      <c r="Q15840" s="498" t="s">
        <v>213</v>
      </c>
      <c r="S15840" s="499"/>
    </row>
    <row r="15841">
      <c r="B15841" s="497"/>
      <c r="H15841" s="500"/>
      <c r="O15841" s="500"/>
      <c r="Q15841" s="498" t="s">
        <v>213</v>
      </c>
      <c r="S15841" s="499"/>
    </row>
    <row r="15842">
      <c r="B15842" s="497"/>
      <c r="H15842" s="500"/>
      <c r="O15842" s="500"/>
      <c r="Q15842" s="498" t="s">
        <v>213</v>
      </c>
      <c r="S15842" s="499"/>
    </row>
    <row r="15843">
      <c r="B15843" s="497"/>
      <c r="H15843" s="500"/>
      <c r="O15843" s="500"/>
      <c r="Q15843" s="498" t="s">
        <v>213</v>
      </c>
      <c r="S15843" s="499"/>
    </row>
    <row r="15844">
      <c r="B15844" s="497"/>
      <c r="H15844" s="500"/>
      <c r="O15844" s="500"/>
      <c r="Q15844" s="498" t="s">
        <v>213</v>
      </c>
      <c r="S15844" s="499"/>
    </row>
    <row r="15845">
      <c r="B15845" s="497"/>
      <c r="H15845" s="500"/>
      <c r="O15845" s="500"/>
      <c r="Q15845" s="498" t="s">
        <v>213</v>
      </c>
      <c r="S15845" s="499"/>
    </row>
    <row r="15846">
      <c r="B15846" s="497"/>
      <c r="H15846" s="500"/>
      <c r="O15846" s="500"/>
      <c r="Q15846" s="498" t="s">
        <v>213</v>
      </c>
      <c r="S15846" s="499"/>
    </row>
    <row r="15847">
      <c r="B15847" s="497"/>
      <c r="H15847" s="500"/>
      <c r="O15847" s="500"/>
      <c r="Q15847" s="498" t="s">
        <v>213</v>
      </c>
      <c r="S15847" s="499"/>
    </row>
    <row r="15848">
      <c r="B15848" s="497"/>
      <c r="H15848" s="500"/>
      <c r="O15848" s="500"/>
      <c r="Q15848" s="498" t="s">
        <v>213</v>
      </c>
      <c r="S15848" s="499"/>
    </row>
    <row r="15849">
      <c r="B15849" s="497"/>
      <c r="H15849" s="500"/>
      <c r="O15849" s="500"/>
      <c r="Q15849" s="498" t="s">
        <v>213</v>
      </c>
      <c r="S15849" s="499"/>
    </row>
    <row r="15850">
      <c r="B15850" s="497"/>
      <c r="H15850" s="500"/>
      <c r="O15850" s="500"/>
      <c r="Q15850" s="498" t="s">
        <v>213</v>
      </c>
      <c r="S15850" s="499"/>
    </row>
    <row r="15851">
      <c r="B15851" s="497"/>
      <c r="H15851" s="500"/>
      <c r="O15851" s="500"/>
      <c r="Q15851" s="498" t="s">
        <v>213</v>
      </c>
      <c r="S15851" s="499"/>
    </row>
    <row r="15852">
      <c r="B15852" s="497"/>
      <c r="H15852" s="500"/>
      <c r="O15852" s="500"/>
      <c r="Q15852" s="498" t="s">
        <v>213</v>
      </c>
      <c r="S15852" s="499"/>
    </row>
    <row r="15853">
      <c r="B15853" s="497"/>
      <c r="H15853" s="500"/>
      <c r="O15853" s="500"/>
      <c r="Q15853" s="498" t="s">
        <v>213</v>
      </c>
      <c r="S15853" s="499"/>
    </row>
    <row r="15854">
      <c r="B15854" s="497"/>
      <c r="H15854" s="500"/>
      <c r="O15854" s="500"/>
      <c r="Q15854" s="498" t="s">
        <v>213</v>
      </c>
      <c r="S15854" s="499"/>
    </row>
    <row r="15855">
      <c r="B15855" s="497"/>
      <c r="H15855" s="500"/>
      <c r="O15855" s="500"/>
      <c r="Q15855" s="498" t="s">
        <v>213</v>
      </c>
      <c r="S15855" s="499"/>
    </row>
    <row r="15856">
      <c r="B15856" s="497"/>
      <c r="H15856" s="500"/>
      <c r="O15856" s="500"/>
      <c r="Q15856" s="498" t="s">
        <v>213</v>
      </c>
      <c r="S15856" s="499"/>
    </row>
    <row r="15857">
      <c r="B15857" s="497"/>
      <c r="H15857" s="500"/>
      <c r="O15857" s="500"/>
      <c r="Q15857" s="498" t="s">
        <v>213</v>
      </c>
      <c r="S15857" s="499"/>
    </row>
    <row r="15858">
      <c r="B15858" s="497"/>
      <c r="H15858" s="500"/>
      <c r="O15858" s="500"/>
      <c r="Q15858" s="498" t="s">
        <v>213</v>
      </c>
      <c r="S15858" s="499"/>
    </row>
    <row r="15859">
      <c r="B15859" s="497"/>
      <c r="H15859" s="500"/>
      <c r="O15859" s="500"/>
      <c r="Q15859" s="498" t="s">
        <v>213</v>
      </c>
      <c r="S15859" s="499"/>
    </row>
    <row r="15860">
      <c r="B15860" s="497"/>
      <c r="H15860" s="500"/>
      <c r="O15860" s="500"/>
      <c r="Q15860" s="498" t="s">
        <v>213</v>
      </c>
      <c r="S15860" s="499"/>
    </row>
    <row r="15861">
      <c r="B15861" s="497"/>
      <c r="H15861" s="500"/>
      <c r="O15861" s="500"/>
      <c r="Q15861" s="498" t="s">
        <v>213</v>
      </c>
      <c r="S15861" s="499"/>
    </row>
    <row r="15862">
      <c r="B15862" s="497"/>
      <c r="H15862" s="500"/>
      <c r="O15862" s="500"/>
      <c r="Q15862" s="498" t="s">
        <v>213</v>
      </c>
      <c r="S15862" s="499"/>
    </row>
    <row r="15863">
      <c r="B15863" s="497"/>
      <c r="H15863" s="500"/>
      <c r="O15863" s="500"/>
      <c r="Q15863" s="498" t="s">
        <v>213</v>
      </c>
      <c r="S15863" s="499"/>
    </row>
    <row r="15864">
      <c r="B15864" s="497"/>
      <c r="H15864" s="500"/>
      <c r="O15864" s="500"/>
      <c r="Q15864" s="498" t="s">
        <v>213</v>
      </c>
      <c r="S15864" s="499"/>
    </row>
    <row r="15865">
      <c r="B15865" s="497"/>
      <c r="H15865" s="500"/>
      <c r="O15865" s="500"/>
      <c r="Q15865" s="498" t="s">
        <v>213</v>
      </c>
      <c r="S15865" s="499"/>
    </row>
    <row r="15866">
      <c r="B15866" s="497"/>
      <c r="H15866" s="500"/>
      <c r="O15866" s="500"/>
      <c r="Q15866" s="498" t="s">
        <v>213</v>
      </c>
      <c r="S15866" s="499"/>
    </row>
    <row r="15867">
      <c r="B15867" s="497"/>
      <c r="H15867" s="500"/>
      <c r="O15867" s="500"/>
      <c r="Q15867" s="498" t="s">
        <v>213</v>
      </c>
      <c r="S15867" s="499"/>
    </row>
    <row r="15868">
      <c r="B15868" s="497"/>
      <c r="H15868" s="500"/>
      <c r="O15868" s="500"/>
      <c r="Q15868" s="498" t="s">
        <v>213</v>
      </c>
      <c r="S15868" s="499"/>
    </row>
    <row r="15869">
      <c r="B15869" s="497"/>
      <c r="H15869" s="500"/>
      <c r="O15869" s="500"/>
      <c r="Q15869" s="498" t="s">
        <v>213</v>
      </c>
      <c r="S15869" s="499"/>
    </row>
    <row r="15870">
      <c r="B15870" s="497"/>
      <c r="H15870" s="500"/>
      <c r="O15870" s="500"/>
      <c r="Q15870" s="498" t="s">
        <v>213</v>
      </c>
      <c r="S15870" s="499"/>
    </row>
    <row r="15871">
      <c r="B15871" s="497"/>
      <c r="H15871" s="500"/>
      <c r="O15871" s="500"/>
      <c r="Q15871" s="498" t="s">
        <v>213</v>
      </c>
      <c r="S15871" s="499"/>
    </row>
    <row r="15872">
      <c r="B15872" s="497"/>
      <c r="H15872" s="500"/>
      <c r="O15872" s="500"/>
      <c r="Q15872" s="498" t="s">
        <v>213</v>
      </c>
      <c r="S15872" s="499"/>
    </row>
    <row r="15873">
      <c r="B15873" s="497"/>
      <c r="H15873" s="500"/>
      <c r="O15873" s="500"/>
      <c r="Q15873" s="498" t="s">
        <v>213</v>
      </c>
      <c r="S15873" s="499"/>
    </row>
    <row r="15874">
      <c r="B15874" s="497"/>
      <c r="H15874" s="500"/>
      <c r="O15874" s="500"/>
      <c r="Q15874" s="498" t="s">
        <v>213</v>
      </c>
      <c r="S15874" s="499"/>
    </row>
    <row r="15875">
      <c r="B15875" s="497"/>
      <c r="H15875" s="500"/>
      <c r="O15875" s="500"/>
      <c r="Q15875" s="498" t="s">
        <v>213</v>
      </c>
      <c r="S15875" s="499"/>
    </row>
    <row r="15876">
      <c r="B15876" s="497"/>
      <c r="H15876" s="500"/>
      <c r="O15876" s="500"/>
      <c r="Q15876" s="498" t="s">
        <v>213</v>
      </c>
      <c r="S15876" s="499"/>
    </row>
    <row r="15877">
      <c r="B15877" s="497"/>
      <c r="H15877" s="500"/>
      <c r="O15877" s="500"/>
      <c r="Q15877" s="498" t="s">
        <v>213</v>
      </c>
      <c r="S15877" s="499"/>
    </row>
    <row r="15878">
      <c r="B15878" s="497"/>
      <c r="H15878" s="500"/>
      <c r="O15878" s="500"/>
      <c r="Q15878" s="498" t="s">
        <v>213</v>
      </c>
      <c r="S15878" s="499"/>
    </row>
    <row r="15879">
      <c r="B15879" s="497"/>
      <c r="H15879" s="500"/>
      <c r="O15879" s="500"/>
      <c r="Q15879" s="498" t="s">
        <v>213</v>
      </c>
      <c r="S15879" s="499"/>
    </row>
    <row r="15880">
      <c r="B15880" s="497"/>
      <c r="H15880" s="500"/>
      <c r="O15880" s="500"/>
      <c r="Q15880" s="498" t="s">
        <v>213</v>
      </c>
      <c r="S15880" s="499"/>
    </row>
    <row r="15881">
      <c r="B15881" s="497"/>
      <c r="H15881" s="500"/>
      <c r="O15881" s="500"/>
      <c r="Q15881" s="498" t="s">
        <v>213</v>
      </c>
      <c r="S15881" s="499"/>
    </row>
    <row r="15882">
      <c r="B15882" s="497"/>
      <c r="H15882" s="500"/>
      <c r="O15882" s="500"/>
      <c r="Q15882" s="498" t="s">
        <v>213</v>
      </c>
      <c r="S15882" s="499"/>
    </row>
    <row r="15883">
      <c r="B15883" s="497"/>
      <c r="H15883" s="500"/>
      <c r="O15883" s="500"/>
      <c r="Q15883" s="498" t="s">
        <v>213</v>
      </c>
      <c r="S15883" s="499"/>
    </row>
    <row r="15884">
      <c r="B15884" s="497"/>
      <c r="H15884" s="500"/>
      <c r="O15884" s="500"/>
      <c r="Q15884" s="498" t="s">
        <v>213</v>
      </c>
      <c r="S15884" s="499"/>
    </row>
    <row r="15885">
      <c r="B15885" s="497"/>
      <c r="H15885" s="500"/>
      <c r="O15885" s="500"/>
      <c r="Q15885" s="498" t="s">
        <v>213</v>
      </c>
      <c r="S15885" s="499"/>
    </row>
    <row r="15886">
      <c r="B15886" s="497"/>
      <c r="H15886" s="500"/>
      <c r="O15886" s="500"/>
      <c r="Q15886" s="498" t="s">
        <v>213</v>
      </c>
      <c r="S15886" s="499"/>
    </row>
    <row r="15887">
      <c r="B15887" s="497"/>
      <c r="H15887" s="500"/>
      <c r="O15887" s="500"/>
      <c r="Q15887" s="498" t="s">
        <v>213</v>
      </c>
      <c r="S15887" s="499"/>
    </row>
    <row r="15888">
      <c r="B15888" s="497"/>
      <c r="H15888" s="500"/>
      <c r="O15888" s="500"/>
      <c r="Q15888" s="498" t="s">
        <v>213</v>
      </c>
      <c r="S15888" s="499"/>
    </row>
    <row r="15889">
      <c r="B15889" s="497"/>
      <c r="H15889" s="500"/>
      <c r="O15889" s="500"/>
      <c r="Q15889" s="498" t="s">
        <v>213</v>
      </c>
      <c r="S15889" s="499"/>
    </row>
    <row r="15890">
      <c r="B15890" s="497"/>
      <c r="H15890" s="500"/>
      <c r="O15890" s="500"/>
      <c r="Q15890" s="498" t="s">
        <v>213</v>
      </c>
      <c r="S15890" s="499"/>
    </row>
    <row r="15891">
      <c r="B15891" s="497"/>
      <c r="H15891" s="500"/>
      <c r="O15891" s="500"/>
      <c r="Q15891" s="498" t="s">
        <v>213</v>
      </c>
      <c r="S15891" s="499"/>
    </row>
    <row r="15892">
      <c r="B15892" s="497"/>
      <c r="H15892" s="500"/>
      <c r="O15892" s="500"/>
      <c r="Q15892" s="498" t="s">
        <v>213</v>
      </c>
      <c r="S15892" s="499"/>
    </row>
    <row r="15893">
      <c r="B15893" s="497"/>
      <c r="H15893" s="500"/>
      <c r="O15893" s="500"/>
      <c r="Q15893" s="498" t="s">
        <v>213</v>
      </c>
      <c r="S15893" s="499"/>
    </row>
    <row r="15894">
      <c r="B15894" s="497"/>
      <c r="H15894" s="500"/>
      <c r="O15894" s="500"/>
      <c r="Q15894" s="498" t="s">
        <v>213</v>
      </c>
      <c r="S15894" s="499"/>
    </row>
    <row r="15895">
      <c r="B15895" s="497"/>
      <c r="H15895" s="500"/>
      <c r="O15895" s="500"/>
      <c r="Q15895" s="498" t="s">
        <v>213</v>
      </c>
      <c r="S15895" s="499"/>
    </row>
    <row r="15896">
      <c r="B15896" s="497"/>
      <c r="H15896" s="500"/>
      <c r="O15896" s="500"/>
      <c r="Q15896" s="498" t="s">
        <v>213</v>
      </c>
      <c r="S15896" s="499"/>
    </row>
    <row r="15897">
      <c r="B15897" s="497"/>
      <c r="H15897" s="500"/>
      <c r="O15897" s="500"/>
      <c r="Q15897" s="498" t="s">
        <v>213</v>
      </c>
      <c r="S15897" s="499"/>
    </row>
    <row r="15898">
      <c r="B15898" s="497"/>
      <c r="H15898" s="500"/>
      <c r="O15898" s="500"/>
      <c r="Q15898" s="498" t="s">
        <v>213</v>
      </c>
      <c r="S15898" s="499"/>
    </row>
    <row r="15899">
      <c r="B15899" s="497"/>
      <c r="H15899" s="500"/>
      <c r="O15899" s="500"/>
      <c r="Q15899" s="498" t="s">
        <v>213</v>
      </c>
      <c r="S15899" s="499"/>
    </row>
    <row r="15900">
      <c r="B15900" s="497"/>
      <c r="H15900" s="500"/>
      <c r="O15900" s="500"/>
      <c r="Q15900" s="498" t="s">
        <v>213</v>
      </c>
      <c r="S15900" s="499"/>
    </row>
    <row r="15901">
      <c r="B15901" s="497"/>
      <c r="H15901" s="500"/>
      <c r="O15901" s="500"/>
      <c r="Q15901" s="498" t="s">
        <v>213</v>
      </c>
      <c r="S15901" s="499"/>
    </row>
    <row r="15902">
      <c r="B15902" s="497"/>
      <c r="H15902" s="500"/>
      <c r="O15902" s="500"/>
      <c r="Q15902" s="498" t="s">
        <v>213</v>
      </c>
      <c r="S15902" s="499"/>
    </row>
    <row r="15903">
      <c r="B15903" s="497"/>
      <c r="H15903" s="500"/>
      <c r="O15903" s="500"/>
      <c r="Q15903" s="498" t="s">
        <v>213</v>
      </c>
      <c r="S15903" s="499"/>
    </row>
    <row r="15904">
      <c r="B15904" s="497"/>
      <c r="H15904" s="500"/>
      <c r="O15904" s="500"/>
      <c r="Q15904" s="498" t="s">
        <v>213</v>
      </c>
      <c r="S15904" s="499"/>
    </row>
    <row r="15905">
      <c r="B15905" s="497"/>
      <c r="H15905" s="500"/>
      <c r="O15905" s="500"/>
      <c r="Q15905" s="498" t="s">
        <v>213</v>
      </c>
      <c r="S15905" s="499"/>
    </row>
    <row r="15906">
      <c r="B15906" s="497"/>
      <c r="H15906" s="500"/>
      <c r="O15906" s="500"/>
      <c r="Q15906" s="498" t="s">
        <v>213</v>
      </c>
      <c r="S15906" s="499"/>
    </row>
    <row r="15907">
      <c r="B15907" s="497"/>
      <c r="H15907" s="500"/>
      <c r="O15907" s="500"/>
      <c r="Q15907" s="498" t="s">
        <v>213</v>
      </c>
      <c r="S15907" s="499"/>
    </row>
    <row r="15908">
      <c r="B15908" s="497"/>
      <c r="H15908" s="500"/>
      <c r="O15908" s="500"/>
      <c r="Q15908" s="498" t="s">
        <v>213</v>
      </c>
      <c r="S15908" s="499"/>
    </row>
    <row r="15909">
      <c r="B15909" s="497"/>
      <c r="H15909" s="500"/>
      <c r="O15909" s="500"/>
      <c r="Q15909" s="498" t="s">
        <v>213</v>
      </c>
      <c r="S15909" s="499"/>
    </row>
    <row r="15910">
      <c r="B15910" s="497"/>
      <c r="H15910" s="500"/>
      <c r="O15910" s="500"/>
      <c r="Q15910" s="498" t="s">
        <v>213</v>
      </c>
      <c r="S15910" s="499"/>
    </row>
    <row r="15911">
      <c r="B15911" s="497"/>
      <c r="H15911" s="500"/>
      <c r="O15911" s="500"/>
      <c r="Q15911" s="498" t="s">
        <v>213</v>
      </c>
      <c r="S15911" s="499"/>
    </row>
    <row r="15912">
      <c r="B15912" s="497"/>
      <c r="H15912" s="500"/>
      <c r="O15912" s="500"/>
      <c r="Q15912" s="498" t="s">
        <v>213</v>
      </c>
      <c r="S15912" s="499"/>
    </row>
    <row r="15913">
      <c r="B15913" s="497"/>
      <c r="H15913" s="500"/>
      <c r="O15913" s="500"/>
      <c r="Q15913" s="498" t="s">
        <v>213</v>
      </c>
      <c r="S15913" s="499"/>
    </row>
    <row r="15914">
      <c r="B15914" s="497"/>
      <c r="H15914" s="500"/>
      <c r="O15914" s="500"/>
      <c r="Q15914" s="498" t="s">
        <v>213</v>
      </c>
      <c r="S15914" s="499"/>
    </row>
    <row r="15915">
      <c r="B15915" s="497"/>
      <c r="H15915" s="500"/>
      <c r="O15915" s="500"/>
      <c r="Q15915" s="498" t="s">
        <v>213</v>
      </c>
      <c r="S15915" s="499"/>
    </row>
    <row r="15916">
      <c r="B15916" s="497"/>
      <c r="H15916" s="500"/>
      <c r="O15916" s="500"/>
      <c r="Q15916" s="498" t="s">
        <v>213</v>
      </c>
      <c r="S15916" s="499"/>
    </row>
    <row r="15917">
      <c r="B15917" s="497"/>
      <c r="H15917" s="500"/>
      <c r="O15917" s="500"/>
      <c r="Q15917" s="498" t="s">
        <v>213</v>
      </c>
      <c r="S15917" s="499"/>
    </row>
    <row r="15918">
      <c r="B15918" s="497"/>
      <c r="H15918" s="500"/>
      <c r="O15918" s="500"/>
      <c r="Q15918" s="498" t="s">
        <v>213</v>
      </c>
      <c r="S15918" s="499"/>
    </row>
    <row r="15919">
      <c r="B15919" s="497"/>
      <c r="H15919" s="500"/>
      <c r="O15919" s="500"/>
      <c r="Q15919" s="498" t="s">
        <v>213</v>
      </c>
      <c r="S15919" s="499"/>
    </row>
    <row r="15920">
      <c r="B15920" s="497"/>
      <c r="H15920" s="500"/>
      <c r="O15920" s="500"/>
      <c r="Q15920" s="498" t="s">
        <v>213</v>
      </c>
      <c r="S15920" s="499"/>
    </row>
    <row r="15921">
      <c r="B15921" s="497"/>
      <c r="H15921" s="500"/>
      <c r="O15921" s="500"/>
      <c r="Q15921" s="498" t="s">
        <v>213</v>
      </c>
      <c r="S15921" s="499"/>
    </row>
    <row r="15922">
      <c r="B15922" s="497"/>
      <c r="H15922" s="500"/>
      <c r="O15922" s="500"/>
      <c r="Q15922" s="498" t="s">
        <v>213</v>
      </c>
      <c r="S15922" s="499"/>
    </row>
    <row r="15923">
      <c r="B15923" s="497"/>
      <c r="H15923" s="500"/>
      <c r="O15923" s="500"/>
      <c r="Q15923" s="498" t="s">
        <v>213</v>
      </c>
      <c r="S15923" s="499"/>
    </row>
    <row r="15924">
      <c r="B15924" s="497"/>
      <c r="H15924" s="500"/>
      <c r="O15924" s="500"/>
      <c r="Q15924" s="498" t="s">
        <v>213</v>
      </c>
      <c r="S15924" s="499"/>
    </row>
    <row r="15925">
      <c r="B15925" s="497"/>
      <c r="H15925" s="500"/>
      <c r="O15925" s="500"/>
      <c r="Q15925" s="498" t="s">
        <v>213</v>
      </c>
      <c r="S15925" s="499"/>
    </row>
    <row r="15926">
      <c r="B15926" s="497"/>
      <c r="H15926" s="500"/>
      <c r="O15926" s="500"/>
      <c r="Q15926" s="498" t="s">
        <v>213</v>
      </c>
      <c r="S15926" s="499"/>
    </row>
    <row r="15927">
      <c r="B15927" s="497"/>
      <c r="H15927" s="500"/>
      <c r="O15927" s="500"/>
      <c r="Q15927" s="498" t="s">
        <v>213</v>
      </c>
      <c r="S15927" s="499"/>
    </row>
    <row r="15928">
      <c r="B15928" s="497"/>
      <c r="H15928" s="500"/>
      <c r="O15928" s="500"/>
      <c r="Q15928" s="498" t="s">
        <v>213</v>
      </c>
      <c r="S15928" s="499"/>
    </row>
    <row r="15929">
      <c r="B15929" s="497"/>
      <c r="H15929" s="500"/>
      <c r="O15929" s="500"/>
      <c r="Q15929" s="498" t="s">
        <v>213</v>
      </c>
      <c r="S15929" s="499"/>
    </row>
    <row r="15930">
      <c r="B15930" s="497"/>
      <c r="H15930" s="500"/>
      <c r="O15930" s="500"/>
      <c r="Q15930" s="498" t="s">
        <v>213</v>
      </c>
      <c r="S15930" s="499"/>
    </row>
    <row r="15931">
      <c r="B15931" s="497"/>
      <c r="H15931" s="500"/>
      <c r="O15931" s="500"/>
      <c r="Q15931" s="498" t="s">
        <v>213</v>
      </c>
      <c r="S15931" s="499"/>
    </row>
    <row r="15932">
      <c r="B15932" s="497"/>
      <c r="H15932" s="500"/>
      <c r="O15932" s="500"/>
      <c r="Q15932" s="498" t="s">
        <v>213</v>
      </c>
      <c r="S15932" s="499"/>
    </row>
    <row r="15933">
      <c r="B15933" s="497"/>
      <c r="H15933" s="500"/>
      <c r="O15933" s="500"/>
      <c r="Q15933" s="498" t="s">
        <v>213</v>
      </c>
      <c r="S15933" s="499"/>
    </row>
    <row r="15934">
      <c r="B15934" s="497"/>
      <c r="H15934" s="500"/>
      <c r="O15934" s="500"/>
      <c r="Q15934" s="498" t="s">
        <v>213</v>
      </c>
      <c r="S15934" s="499"/>
    </row>
    <row r="15935">
      <c r="B15935" s="497"/>
      <c r="H15935" s="500"/>
      <c r="O15935" s="500"/>
      <c r="Q15935" s="498" t="s">
        <v>213</v>
      </c>
      <c r="S15935" s="499"/>
    </row>
    <row r="15936">
      <c r="B15936" s="497"/>
      <c r="H15936" s="500"/>
      <c r="O15936" s="500"/>
      <c r="Q15936" s="498" t="s">
        <v>213</v>
      </c>
      <c r="S15936" s="499"/>
    </row>
    <row r="15937">
      <c r="B15937" s="497"/>
      <c r="H15937" s="500"/>
      <c r="O15937" s="500"/>
      <c r="Q15937" s="498" t="s">
        <v>213</v>
      </c>
      <c r="S15937" s="499"/>
    </row>
    <row r="15938">
      <c r="B15938" s="497"/>
      <c r="H15938" s="500"/>
      <c r="O15938" s="500"/>
      <c r="Q15938" s="498" t="s">
        <v>213</v>
      </c>
      <c r="S15938" s="499"/>
    </row>
    <row r="15939">
      <c r="B15939" s="497"/>
      <c r="H15939" s="500"/>
      <c r="O15939" s="500"/>
      <c r="Q15939" s="498" t="s">
        <v>213</v>
      </c>
      <c r="S15939" s="499"/>
    </row>
    <row r="15940">
      <c r="B15940" s="497"/>
      <c r="H15940" s="500"/>
      <c r="O15940" s="500"/>
      <c r="Q15940" s="498" t="s">
        <v>213</v>
      </c>
      <c r="S15940" s="499"/>
    </row>
    <row r="15941">
      <c r="B15941" s="497"/>
      <c r="H15941" s="500"/>
      <c r="O15941" s="500"/>
      <c r="Q15941" s="498" t="s">
        <v>213</v>
      </c>
      <c r="S15941" s="499"/>
    </row>
    <row r="15942">
      <c r="B15942" s="497"/>
      <c r="H15942" s="500"/>
      <c r="O15942" s="500"/>
      <c r="Q15942" s="498" t="s">
        <v>213</v>
      </c>
      <c r="S15942" s="499"/>
    </row>
    <row r="15943">
      <c r="B15943" s="497"/>
      <c r="H15943" s="500"/>
      <c r="O15943" s="500"/>
      <c r="Q15943" s="498" t="s">
        <v>213</v>
      </c>
      <c r="S15943" s="499"/>
    </row>
    <row r="15944">
      <c r="B15944" s="497"/>
      <c r="H15944" s="500"/>
      <c r="O15944" s="500"/>
      <c r="Q15944" s="498" t="s">
        <v>213</v>
      </c>
      <c r="S15944" s="499"/>
    </row>
    <row r="15945">
      <c r="B15945" s="497"/>
      <c r="H15945" s="500"/>
      <c r="O15945" s="500"/>
      <c r="Q15945" s="498" t="s">
        <v>213</v>
      </c>
      <c r="S15945" s="499"/>
    </row>
    <row r="15946">
      <c r="B15946" s="497"/>
      <c r="H15946" s="500"/>
      <c r="O15946" s="500"/>
      <c r="Q15946" s="498" t="s">
        <v>213</v>
      </c>
      <c r="S15946" s="499"/>
    </row>
    <row r="15947">
      <c r="B15947" s="497"/>
      <c r="H15947" s="500"/>
      <c r="O15947" s="500"/>
      <c r="Q15947" s="498" t="s">
        <v>213</v>
      </c>
      <c r="S15947" s="499"/>
    </row>
    <row r="15948">
      <c r="B15948" s="497"/>
      <c r="H15948" s="500"/>
      <c r="O15948" s="500"/>
      <c r="Q15948" s="498" t="s">
        <v>213</v>
      </c>
      <c r="S15948" s="499"/>
    </row>
    <row r="15949">
      <c r="B15949" s="497"/>
      <c r="H15949" s="500"/>
      <c r="O15949" s="500"/>
      <c r="Q15949" s="498" t="s">
        <v>213</v>
      </c>
      <c r="S15949" s="499"/>
    </row>
    <row r="15950">
      <c r="B15950" s="497"/>
      <c r="H15950" s="500"/>
      <c r="O15950" s="500"/>
      <c r="Q15950" s="498" t="s">
        <v>213</v>
      </c>
      <c r="S15950" s="499"/>
    </row>
    <row r="15951">
      <c r="B15951" s="497"/>
      <c r="H15951" s="500"/>
      <c r="O15951" s="500"/>
      <c r="Q15951" s="498" t="s">
        <v>213</v>
      </c>
      <c r="S15951" s="499"/>
    </row>
    <row r="15952">
      <c r="B15952" s="497"/>
      <c r="H15952" s="500"/>
      <c r="O15952" s="500"/>
      <c r="Q15952" s="498" t="s">
        <v>213</v>
      </c>
      <c r="S15952" s="499"/>
    </row>
    <row r="15953">
      <c r="B15953" s="497"/>
      <c r="H15953" s="500"/>
      <c r="O15953" s="500"/>
      <c r="Q15953" s="498" t="s">
        <v>213</v>
      </c>
      <c r="S15953" s="499"/>
    </row>
    <row r="15954">
      <c r="B15954" s="497"/>
      <c r="H15954" s="500"/>
      <c r="O15954" s="500"/>
      <c r="Q15954" s="498" t="s">
        <v>213</v>
      </c>
      <c r="S15954" s="499"/>
    </row>
    <row r="15955">
      <c r="B15955" s="497"/>
      <c r="H15955" s="500"/>
      <c r="O15955" s="500"/>
      <c r="Q15955" s="498" t="s">
        <v>213</v>
      </c>
      <c r="S15955" s="499"/>
    </row>
    <row r="15956">
      <c r="B15956" s="497"/>
      <c r="H15956" s="500"/>
      <c r="O15956" s="500"/>
      <c r="Q15956" s="498" t="s">
        <v>213</v>
      </c>
      <c r="S15956" s="499"/>
    </row>
    <row r="15957">
      <c r="B15957" s="497"/>
      <c r="H15957" s="500"/>
      <c r="O15957" s="500"/>
      <c r="Q15957" s="498" t="s">
        <v>213</v>
      </c>
      <c r="S15957" s="499"/>
    </row>
    <row r="15958">
      <c r="B15958" s="497"/>
      <c r="H15958" s="500"/>
      <c r="O15958" s="500"/>
      <c r="Q15958" s="498" t="s">
        <v>213</v>
      </c>
      <c r="S15958" s="499"/>
    </row>
    <row r="15959">
      <c r="B15959" s="497"/>
      <c r="H15959" s="500"/>
      <c r="O15959" s="500"/>
      <c r="Q15959" s="498" t="s">
        <v>213</v>
      </c>
      <c r="S15959" s="499"/>
    </row>
    <row r="15960">
      <c r="B15960" s="497"/>
      <c r="H15960" s="500"/>
      <c r="O15960" s="500"/>
      <c r="Q15960" s="498" t="s">
        <v>213</v>
      </c>
      <c r="S15960" s="499"/>
    </row>
    <row r="15961">
      <c r="B15961" s="497"/>
      <c r="H15961" s="500"/>
      <c r="O15961" s="500"/>
      <c r="Q15961" s="498" t="s">
        <v>213</v>
      </c>
      <c r="S15961" s="499"/>
    </row>
    <row r="15962">
      <c r="B15962" s="497"/>
      <c r="H15962" s="500"/>
      <c r="O15962" s="500"/>
      <c r="Q15962" s="498" t="s">
        <v>213</v>
      </c>
      <c r="S15962" s="499"/>
    </row>
    <row r="15963">
      <c r="B15963" s="497"/>
      <c r="H15963" s="500"/>
      <c r="O15963" s="500"/>
      <c r="Q15963" s="498" t="s">
        <v>213</v>
      </c>
      <c r="S15963" s="499"/>
    </row>
    <row r="15964">
      <c r="B15964" s="497"/>
      <c r="H15964" s="500"/>
      <c r="O15964" s="500"/>
      <c r="Q15964" s="498" t="s">
        <v>213</v>
      </c>
      <c r="S15964" s="499"/>
    </row>
    <row r="15965">
      <c r="B15965" s="497"/>
      <c r="H15965" s="500"/>
      <c r="O15965" s="500"/>
      <c r="Q15965" s="498" t="s">
        <v>213</v>
      </c>
      <c r="S15965" s="499"/>
    </row>
    <row r="15966">
      <c r="B15966" s="497"/>
      <c r="H15966" s="500"/>
      <c r="O15966" s="500"/>
      <c r="Q15966" s="498" t="s">
        <v>213</v>
      </c>
      <c r="S15966" s="499"/>
    </row>
    <row r="15967">
      <c r="B15967" s="497"/>
      <c r="H15967" s="500"/>
      <c r="O15967" s="500"/>
      <c r="Q15967" s="498" t="s">
        <v>213</v>
      </c>
      <c r="S15967" s="499"/>
    </row>
    <row r="15968">
      <c r="B15968" s="497"/>
      <c r="H15968" s="500"/>
      <c r="O15968" s="500"/>
      <c r="Q15968" s="498" t="s">
        <v>213</v>
      </c>
      <c r="S15968" s="499"/>
    </row>
    <row r="15969">
      <c r="B15969" s="497"/>
      <c r="H15969" s="500"/>
      <c r="O15969" s="500"/>
      <c r="Q15969" s="498" t="s">
        <v>213</v>
      </c>
      <c r="S15969" s="499"/>
    </row>
    <row r="15970">
      <c r="B15970" s="497"/>
      <c r="H15970" s="500"/>
      <c r="O15970" s="500"/>
      <c r="Q15970" s="498" t="s">
        <v>213</v>
      </c>
      <c r="S15970" s="499"/>
    </row>
    <row r="15971">
      <c r="B15971" s="497"/>
      <c r="H15971" s="500"/>
      <c r="O15971" s="500"/>
      <c r="Q15971" s="498" t="s">
        <v>213</v>
      </c>
      <c r="S15971" s="499"/>
    </row>
    <row r="15972">
      <c r="B15972" s="497"/>
      <c r="H15972" s="500"/>
      <c r="O15972" s="500"/>
      <c r="Q15972" s="498" t="s">
        <v>213</v>
      </c>
      <c r="S15972" s="499"/>
    </row>
    <row r="15973">
      <c r="B15973" s="497"/>
      <c r="H15973" s="500"/>
      <c r="O15973" s="500"/>
      <c r="Q15973" s="498" t="s">
        <v>213</v>
      </c>
      <c r="S15973" s="499"/>
    </row>
    <row r="15974">
      <c r="B15974" s="497"/>
      <c r="H15974" s="500"/>
      <c r="O15974" s="500"/>
      <c r="Q15974" s="498" t="s">
        <v>213</v>
      </c>
      <c r="S15974" s="499"/>
    </row>
    <row r="15975">
      <c r="B15975" s="497"/>
      <c r="H15975" s="500"/>
      <c r="O15975" s="500"/>
      <c r="Q15975" s="498" t="s">
        <v>213</v>
      </c>
      <c r="S15975" s="499"/>
    </row>
    <row r="15976">
      <c r="B15976" s="497"/>
      <c r="H15976" s="500"/>
      <c r="O15976" s="500"/>
      <c r="Q15976" s="498" t="s">
        <v>213</v>
      </c>
      <c r="S15976" s="499"/>
    </row>
    <row r="15977">
      <c r="B15977" s="497"/>
      <c r="H15977" s="500"/>
      <c r="O15977" s="500"/>
      <c r="Q15977" s="498" t="s">
        <v>213</v>
      </c>
      <c r="S15977" s="499"/>
    </row>
    <row r="15978">
      <c r="B15978" s="497"/>
      <c r="H15978" s="500"/>
      <c r="O15978" s="500"/>
      <c r="Q15978" s="498" t="s">
        <v>213</v>
      </c>
      <c r="S15978" s="499"/>
    </row>
    <row r="15979">
      <c r="B15979" s="497"/>
      <c r="H15979" s="500"/>
      <c r="O15979" s="500"/>
      <c r="Q15979" s="498" t="s">
        <v>213</v>
      </c>
      <c r="S15979" s="499"/>
    </row>
    <row r="15980">
      <c r="B15980" s="497"/>
      <c r="H15980" s="500"/>
      <c r="O15980" s="500"/>
      <c r="Q15980" s="498" t="s">
        <v>213</v>
      </c>
      <c r="S15980" s="499"/>
    </row>
    <row r="15981">
      <c r="B15981" s="497"/>
      <c r="H15981" s="500"/>
      <c r="O15981" s="500"/>
      <c r="Q15981" s="498" t="s">
        <v>213</v>
      </c>
      <c r="S15981" s="499"/>
    </row>
    <row r="15982">
      <c r="B15982" s="497"/>
      <c r="H15982" s="500"/>
      <c r="O15982" s="500"/>
      <c r="Q15982" s="498" t="s">
        <v>213</v>
      </c>
      <c r="S15982" s="499"/>
    </row>
    <row r="15983">
      <c r="B15983" s="497"/>
      <c r="H15983" s="500"/>
      <c r="O15983" s="500"/>
      <c r="Q15983" s="498" t="s">
        <v>213</v>
      </c>
      <c r="S15983" s="499"/>
    </row>
    <row r="15984">
      <c r="B15984" s="497"/>
      <c r="H15984" s="500"/>
      <c r="O15984" s="500"/>
      <c r="Q15984" s="498" t="s">
        <v>213</v>
      </c>
      <c r="S15984" s="499"/>
    </row>
    <row r="15985">
      <c r="B15985" s="497"/>
      <c r="H15985" s="500"/>
      <c r="O15985" s="500"/>
      <c r="Q15985" s="498" t="s">
        <v>213</v>
      </c>
      <c r="S15985" s="499"/>
    </row>
    <row r="15986">
      <c r="B15986" s="497"/>
      <c r="H15986" s="500"/>
      <c r="O15986" s="500"/>
      <c r="Q15986" s="498" t="s">
        <v>213</v>
      </c>
      <c r="S15986" s="499"/>
    </row>
    <row r="15987">
      <c r="B15987" s="497"/>
      <c r="H15987" s="500"/>
      <c r="O15987" s="500"/>
      <c r="Q15987" s="498" t="s">
        <v>213</v>
      </c>
      <c r="S15987" s="499"/>
    </row>
    <row r="15988">
      <c r="B15988" s="497"/>
      <c r="H15988" s="500"/>
      <c r="O15988" s="500"/>
      <c r="Q15988" s="498" t="s">
        <v>213</v>
      </c>
      <c r="S15988" s="499"/>
    </row>
    <row r="15989">
      <c r="B15989" s="497"/>
      <c r="H15989" s="500"/>
      <c r="O15989" s="500"/>
      <c r="Q15989" s="498" t="s">
        <v>213</v>
      </c>
      <c r="S15989" s="499"/>
    </row>
    <row r="15990">
      <c r="B15990" s="497"/>
      <c r="H15990" s="500"/>
      <c r="O15990" s="500"/>
      <c r="Q15990" s="498" t="s">
        <v>213</v>
      </c>
      <c r="S15990" s="499"/>
    </row>
    <row r="15991">
      <c r="B15991" s="497"/>
      <c r="H15991" s="500"/>
      <c r="O15991" s="500"/>
      <c r="Q15991" s="498" t="s">
        <v>213</v>
      </c>
      <c r="S15991" s="499"/>
    </row>
    <row r="15992">
      <c r="B15992" s="497"/>
      <c r="H15992" s="500"/>
      <c r="O15992" s="500"/>
      <c r="Q15992" s="498" t="s">
        <v>213</v>
      </c>
      <c r="S15992" s="499"/>
    </row>
    <row r="15993">
      <c r="B15993" s="497"/>
      <c r="H15993" s="500"/>
      <c r="O15993" s="500"/>
      <c r="Q15993" s="498" t="s">
        <v>213</v>
      </c>
      <c r="S15993" s="499"/>
    </row>
    <row r="15994">
      <c r="B15994" s="497"/>
      <c r="H15994" s="500"/>
      <c r="O15994" s="500"/>
      <c r="Q15994" s="498" t="s">
        <v>213</v>
      </c>
      <c r="S15994" s="499"/>
    </row>
    <row r="15995">
      <c r="B15995" s="497"/>
      <c r="H15995" s="500"/>
      <c r="O15995" s="500"/>
      <c r="Q15995" s="498" t="s">
        <v>213</v>
      </c>
      <c r="S15995" s="499"/>
    </row>
    <row r="15996">
      <c r="B15996" s="497"/>
      <c r="H15996" s="500"/>
      <c r="O15996" s="500"/>
      <c r="Q15996" s="498" t="s">
        <v>213</v>
      </c>
      <c r="S15996" s="499"/>
    </row>
    <row r="15997">
      <c r="B15997" s="497"/>
      <c r="H15997" s="500"/>
      <c r="O15997" s="500"/>
      <c r="Q15997" s="498" t="s">
        <v>213</v>
      </c>
      <c r="S15997" s="499"/>
    </row>
    <row r="15998">
      <c r="B15998" s="497"/>
      <c r="H15998" s="500"/>
      <c r="O15998" s="500"/>
      <c r="Q15998" s="498" t="s">
        <v>213</v>
      </c>
      <c r="S15998" s="499"/>
    </row>
    <row r="15999">
      <c r="B15999" s="497"/>
      <c r="H15999" s="500"/>
      <c r="O15999" s="500"/>
      <c r="Q15999" s="498" t="s">
        <v>213</v>
      </c>
      <c r="S15999" s="499"/>
    </row>
    <row r="16000">
      <c r="B16000" s="497"/>
      <c r="H16000" s="500"/>
      <c r="O16000" s="500"/>
      <c r="Q16000" s="498" t="s">
        <v>213</v>
      </c>
      <c r="S16000" s="499"/>
    </row>
    <row r="16001">
      <c r="B16001" s="497"/>
      <c r="H16001" s="500"/>
      <c r="O16001" s="500"/>
      <c r="Q16001" s="498" t="s">
        <v>213</v>
      </c>
      <c r="S16001" s="499"/>
    </row>
    <row r="16002">
      <c r="B16002" s="497"/>
      <c r="H16002" s="500"/>
      <c r="O16002" s="500"/>
      <c r="Q16002" s="498" t="s">
        <v>213</v>
      </c>
      <c r="S16002" s="499"/>
    </row>
    <row r="16003">
      <c r="B16003" s="497"/>
      <c r="H16003" s="500"/>
      <c r="O16003" s="500"/>
      <c r="Q16003" s="498" t="s">
        <v>213</v>
      </c>
      <c r="S16003" s="499"/>
    </row>
    <row r="16004">
      <c r="B16004" s="497"/>
      <c r="H16004" s="500"/>
      <c r="O16004" s="500"/>
      <c r="Q16004" s="498" t="s">
        <v>213</v>
      </c>
      <c r="S16004" s="499"/>
    </row>
    <row r="16005">
      <c r="B16005" s="497"/>
      <c r="H16005" s="500"/>
      <c r="O16005" s="500"/>
      <c r="Q16005" s="498" t="s">
        <v>213</v>
      </c>
      <c r="S16005" s="499"/>
    </row>
    <row r="16006">
      <c r="B16006" s="497"/>
      <c r="H16006" s="500"/>
      <c r="O16006" s="500"/>
      <c r="Q16006" s="498" t="s">
        <v>213</v>
      </c>
      <c r="S16006" s="499"/>
    </row>
    <row r="16007">
      <c r="B16007" s="497"/>
      <c r="H16007" s="500"/>
      <c r="O16007" s="500"/>
      <c r="Q16007" s="498" t="s">
        <v>213</v>
      </c>
      <c r="S16007" s="499"/>
    </row>
    <row r="16008">
      <c r="B16008" s="497"/>
      <c r="H16008" s="500"/>
      <c r="O16008" s="500"/>
      <c r="Q16008" s="498" t="s">
        <v>213</v>
      </c>
      <c r="S16008" s="499"/>
    </row>
    <row r="16009">
      <c r="B16009" s="497"/>
      <c r="H16009" s="500"/>
      <c r="O16009" s="500"/>
      <c r="Q16009" s="498" t="s">
        <v>213</v>
      </c>
      <c r="S16009" s="499"/>
    </row>
    <row r="16010">
      <c r="B16010" s="497"/>
      <c r="H16010" s="500"/>
      <c r="O16010" s="500"/>
      <c r="Q16010" s="498" t="s">
        <v>213</v>
      </c>
      <c r="S16010" s="499"/>
    </row>
    <row r="16011">
      <c r="B16011" s="497"/>
      <c r="H16011" s="500"/>
      <c r="O16011" s="500"/>
      <c r="Q16011" s="498" t="s">
        <v>213</v>
      </c>
      <c r="S16011" s="499"/>
    </row>
    <row r="16012">
      <c r="B16012" s="497"/>
      <c r="H16012" s="500"/>
      <c r="O16012" s="500"/>
      <c r="Q16012" s="498" t="s">
        <v>213</v>
      </c>
      <c r="S16012" s="499"/>
    </row>
    <row r="16013">
      <c r="B16013" s="497"/>
      <c r="H16013" s="500"/>
      <c r="O16013" s="500"/>
      <c r="Q16013" s="498" t="s">
        <v>213</v>
      </c>
      <c r="S16013" s="499"/>
    </row>
    <row r="16014">
      <c r="B16014" s="497"/>
      <c r="H16014" s="500"/>
      <c r="O16014" s="500"/>
      <c r="Q16014" s="498" t="s">
        <v>213</v>
      </c>
      <c r="S16014" s="499"/>
    </row>
    <row r="16015">
      <c r="B16015" s="497"/>
      <c r="H16015" s="500"/>
      <c r="O16015" s="500"/>
      <c r="Q16015" s="498" t="s">
        <v>213</v>
      </c>
      <c r="S16015" s="499"/>
    </row>
    <row r="16016">
      <c r="B16016" s="497"/>
      <c r="H16016" s="500"/>
      <c r="O16016" s="500"/>
      <c r="Q16016" s="498" t="s">
        <v>213</v>
      </c>
      <c r="S16016" s="499"/>
    </row>
    <row r="16017">
      <c r="B16017" s="497"/>
      <c r="H16017" s="500"/>
      <c r="O16017" s="500"/>
      <c r="Q16017" s="498" t="s">
        <v>213</v>
      </c>
      <c r="S16017" s="499"/>
    </row>
    <row r="16018">
      <c r="B16018" s="497"/>
      <c r="H16018" s="500"/>
      <c r="O16018" s="500"/>
      <c r="Q16018" s="498" t="s">
        <v>213</v>
      </c>
      <c r="S16018" s="499"/>
    </row>
    <row r="16019">
      <c r="B16019" s="497"/>
      <c r="H16019" s="500"/>
      <c r="O16019" s="500"/>
      <c r="Q16019" s="498" t="s">
        <v>213</v>
      </c>
      <c r="S16019" s="499"/>
    </row>
    <row r="16020">
      <c r="B16020" s="497"/>
      <c r="H16020" s="500"/>
      <c r="O16020" s="500"/>
      <c r="Q16020" s="498" t="s">
        <v>213</v>
      </c>
      <c r="S16020" s="499"/>
    </row>
    <row r="16021">
      <c r="B16021" s="497"/>
      <c r="H16021" s="500"/>
      <c r="O16021" s="500"/>
      <c r="Q16021" s="498" t="s">
        <v>213</v>
      </c>
      <c r="S16021" s="499"/>
    </row>
    <row r="16022">
      <c r="B16022" s="497"/>
      <c r="H16022" s="500"/>
      <c r="O16022" s="500"/>
      <c r="Q16022" s="498" t="s">
        <v>213</v>
      </c>
      <c r="S16022" s="499"/>
    </row>
    <row r="16023">
      <c r="B16023" s="497"/>
      <c r="H16023" s="500"/>
      <c r="O16023" s="500"/>
      <c r="Q16023" s="498" t="s">
        <v>213</v>
      </c>
      <c r="S16023" s="499"/>
    </row>
    <row r="16024">
      <c r="B16024" s="497"/>
      <c r="H16024" s="500"/>
      <c r="O16024" s="500"/>
      <c r="Q16024" s="498" t="s">
        <v>213</v>
      </c>
      <c r="S16024" s="499"/>
    </row>
    <row r="16025">
      <c r="B16025" s="497"/>
      <c r="H16025" s="500"/>
      <c r="O16025" s="500"/>
      <c r="Q16025" s="498" t="s">
        <v>213</v>
      </c>
      <c r="S16025" s="499"/>
    </row>
    <row r="16026">
      <c r="B16026" s="497"/>
      <c r="H16026" s="500"/>
      <c r="O16026" s="500"/>
      <c r="Q16026" s="498" t="s">
        <v>213</v>
      </c>
      <c r="S16026" s="499"/>
    </row>
    <row r="16027">
      <c r="B16027" s="497"/>
      <c r="H16027" s="500"/>
      <c r="O16027" s="500"/>
      <c r="Q16027" s="498" t="s">
        <v>213</v>
      </c>
      <c r="S16027" s="499"/>
    </row>
    <row r="16028">
      <c r="B16028" s="497"/>
      <c r="H16028" s="500"/>
      <c r="O16028" s="500"/>
      <c r="Q16028" s="498" t="s">
        <v>213</v>
      </c>
      <c r="S16028" s="499"/>
    </row>
    <row r="16029">
      <c r="B16029" s="497"/>
      <c r="H16029" s="500"/>
      <c r="O16029" s="500"/>
      <c r="Q16029" s="498" t="s">
        <v>213</v>
      </c>
      <c r="S16029" s="499"/>
    </row>
    <row r="16030">
      <c r="B16030" s="497"/>
      <c r="H16030" s="500"/>
      <c r="O16030" s="500"/>
      <c r="Q16030" s="498" t="s">
        <v>213</v>
      </c>
      <c r="S16030" s="499"/>
    </row>
    <row r="16031">
      <c r="B16031" s="497"/>
      <c r="H16031" s="500"/>
      <c r="O16031" s="500"/>
      <c r="Q16031" s="498" t="s">
        <v>213</v>
      </c>
      <c r="S16031" s="499"/>
    </row>
    <row r="16032">
      <c r="B16032" s="497"/>
      <c r="H16032" s="500"/>
      <c r="O16032" s="500"/>
      <c r="Q16032" s="498" t="s">
        <v>213</v>
      </c>
      <c r="S16032" s="499"/>
    </row>
    <row r="16033">
      <c r="B16033" s="497"/>
      <c r="H16033" s="500"/>
      <c r="O16033" s="500"/>
      <c r="Q16033" s="498" t="s">
        <v>213</v>
      </c>
      <c r="S16033" s="499"/>
    </row>
    <row r="16034">
      <c r="B16034" s="497"/>
      <c r="H16034" s="500"/>
      <c r="O16034" s="500"/>
      <c r="Q16034" s="498" t="s">
        <v>213</v>
      </c>
      <c r="S16034" s="499"/>
    </row>
    <row r="16035">
      <c r="B16035" s="497"/>
      <c r="H16035" s="500"/>
      <c r="O16035" s="500"/>
      <c r="Q16035" s="498" t="s">
        <v>213</v>
      </c>
      <c r="S16035" s="499"/>
    </row>
    <row r="16036">
      <c r="B16036" s="497"/>
      <c r="H16036" s="500"/>
      <c r="O16036" s="500"/>
      <c r="Q16036" s="498" t="s">
        <v>213</v>
      </c>
      <c r="S16036" s="499"/>
    </row>
    <row r="16037">
      <c r="B16037" s="497"/>
      <c r="H16037" s="500"/>
      <c r="O16037" s="500"/>
      <c r="Q16037" s="498" t="s">
        <v>213</v>
      </c>
      <c r="S16037" s="499"/>
    </row>
    <row r="16038">
      <c r="B16038" s="497"/>
      <c r="H16038" s="500"/>
      <c r="O16038" s="500"/>
      <c r="Q16038" s="498" t="s">
        <v>213</v>
      </c>
      <c r="S16038" s="499"/>
    </row>
    <row r="16039">
      <c r="B16039" s="497"/>
      <c r="H16039" s="500"/>
      <c r="O16039" s="500"/>
      <c r="Q16039" s="498" t="s">
        <v>213</v>
      </c>
      <c r="S16039" s="499"/>
    </row>
    <row r="16040">
      <c r="B16040" s="497"/>
      <c r="H16040" s="500"/>
      <c r="O16040" s="500"/>
      <c r="Q16040" s="498" t="s">
        <v>213</v>
      </c>
      <c r="S16040" s="499"/>
    </row>
    <row r="16041">
      <c r="B16041" s="497"/>
      <c r="H16041" s="500"/>
      <c r="O16041" s="500"/>
      <c r="Q16041" s="498" t="s">
        <v>213</v>
      </c>
      <c r="S16041" s="499"/>
    </row>
    <row r="16042">
      <c r="B16042" s="497"/>
      <c r="H16042" s="500"/>
      <c r="O16042" s="500"/>
      <c r="Q16042" s="498" t="s">
        <v>213</v>
      </c>
      <c r="S16042" s="499"/>
    </row>
    <row r="16043">
      <c r="B16043" s="497"/>
      <c r="H16043" s="500"/>
      <c r="O16043" s="500"/>
      <c r="Q16043" s="498" t="s">
        <v>213</v>
      </c>
      <c r="S16043" s="499"/>
    </row>
    <row r="16044">
      <c r="B16044" s="497"/>
      <c r="H16044" s="500"/>
      <c r="O16044" s="500"/>
      <c r="Q16044" s="498" t="s">
        <v>213</v>
      </c>
      <c r="S16044" s="499"/>
    </row>
    <row r="16045">
      <c r="B16045" s="497"/>
      <c r="H16045" s="500"/>
      <c r="O16045" s="500"/>
      <c r="Q16045" s="498" t="s">
        <v>213</v>
      </c>
      <c r="S16045" s="499"/>
    </row>
    <row r="16046">
      <c r="B16046" s="497"/>
      <c r="H16046" s="500"/>
      <c r="O16046" s="500"/>
      <c r="Q16046" s="498" t="s">
        <v>213</v>
      </c>
      <c r="S16046" s="499"/>
    </row>
    <row r="16047">
      <c r="B16047" s="497"/>
      <c r="H16047" s="500"/>
      <c r="O16047" s="500"/>
      <c r="Q16047" s="498" t="s">
        <v>213</v>
      </c>
      <c r="S16047" s="499"/>
    </row>
    <row r="16048">
      <c r="B16048" s="497"/>
      <c r="H16048" s="500"/>
      <c r="O16048" s="500"/>
      <c r="Q16048" s="498" t="s">
        <v>213</v>
      </c>
      <c r="S16048" s="499"/>
    </row>
    <row r="16049">
      <c r="B16049" s="497"/>
      <c r="H16049" s="500"/>
      <c r="O16049" s="500"/>
      <c r="Q16049" s="498" t="s">
        <v>213</v>
      </c>
      <c r="S16049" s="499"/>
    </row>
    <row r="16050">
      <c r="B16050" s="497"/>
      <c r="H16050" s="500"/>
      <c r="O16050" s="500"/>
      <c r="Q16050" s="498" t="s">
        <v>213</v>
      </c>
      <c r="S16050" s="499"/>
    </row>
    <row r="16051">
      <c r="B16051" s="497"/>
      <c r="H16051" s="500"/>
      <c r="O16051" s="500"/>
      <c r="Q16051" s="498" t="s">
        <v>213</v>
      </c>
      <c r="S16051" s="499"/>
    </row>
    <row r="16052">
      <c r="B16052" s="497"/>
      <c r="H16052" s="500"/>
      <c r="O16052" s="500"/>
      <c r="Q16052" s="498" t="s">
        <v>213</v>
      </c>
      <c r="S16052" s="499"/>
    </row>
    <row r="16053">
      <c r="B16053" s="497"/>
      <c r="H16053" s="500"/>
      <c r="O16053" s="500"/>
      <c r="Q16053" s="498" t="s">
        <v>213</v>
      </c>
      <c r="S16053" s="499"/>
    </row>
    <row r="16054">
      <c r="B16054" s="497"/>
      <c r="H16054" s="500"/>
      <c r="O16054" s="500"/>
      <c r="Q16054" s="498" t="s">
        <v>213</v>
      </c>
      <c r="S16054" s="499"/>
    </row>
    <row r="16055">
      <c r="B16055" s="497"/>
      <c r="H16055" s="500"/>
      <c r="O16055" s="500"/>
      <c r="Q16055" s="498" t="s">
        <v>213</v>
      </c>
      <c r="S16055" s="499"/>
    </row>
    <row r="16056">
      <c r="B16056" s="497"/>
      <c r="H16056" s="500"/>
      <c r="O16056" s="500"/>
      <c r="Q16056" s="498" t="s">
        <v>213</v>
      </c>
      <c r="S16056" s="499"/>
    </row>
    <row r="16057">
      <c r="B16057" s="497"/>
      <c r="H16057" s="500"/>
      <c r="O16057" s="500"/>
      <c r="Q16057" s="498" t="s">
        <v>213</v>
      </c>
      <c r="S16057" s="499"/>
    </row>
    <row r="16058">
      <c r="B16058" s="497"/>
      <c r="H16058" s="500"/>
      <c r="O16058" s="500"/>
      <c r="Q16058" s="498" t="s">
        <v>213</v>
      </c>
      <c r="S16058" s="499"/>
    </row>
    <row r="16059">
      <c r="B16059" s="497"/>
      <c r="H16059" s="500"/>
      <c r="O16059" s="500"/>
      <c r="Q16059" s="498" t="s">
        <v>213</v>
      </c>
      <c r="S16059" s="499"/>
    </row>
    <row r="16060">
      <c r="B16060" s="497"/>
      <c r="H16060" s="500"/>
      <c r="O16060" s="500"/>
      <c r="Q16060" s="498" t="s">
        <v>213</v>
      </c>
      <c r="S16060" s="499"/>
    </row>
    <row r="16061">
      <c r="B16061" s="497"/>
      <c r="H16061" s="500"/>
      <c r="O16061" s="500"/>
      <c r="Q16061" s="498" t="s">
        <v>213</v>
      </c>
      <c r="S16061" s="499"/>
    </row>
    <row r="16062">
      <c r="B16062" s="497"/>
      <c r="H16062" s="500"/>
      <c r="O16062" s="500"/>
      <c r="Q16062" s="498" t="s">
        <v>213</v>
      </c>
      <c r="S16062" s="499"/>
    </row>
    <row r="16063">
      <c r="B16063" s="497"/>
      <c r="H16063" s="500"/>
      <c r="O16063" s="500"/>
      <c r="Q16063" s="498" t="s">
        <v>213</v>
      </c>
      <c r="S16063" s="499"/>
    </row>
    <row r="16064">
      <c r="B16064" s="497"/>
      <c r="H16064" s="500"/>
      <c r="O16064" s="500"/>
      <c r="Q16064" s="498" t="s">
        <v>213</v>
      </c>
      <c r="S16064" s="499"/>
    </row>
    <row r="16065">
      <c r="B16065" s="497"/>
      <c r="H16065" s="500"/>
      <c r="O16065" s="500"/>
      <c r="Q16065" s="498" t="s">
        <v>213</v>
      </c>
      <c r="S16065" s="499"/>
    </row>
    <row r="16066">
      <c r="B16066" s="497"/>
      <c r="H16066" s="500"/>
      <c r="O16066" s="500"/>
      <c r="Q16066" s="498" t="s">
        <v>213</v>
      </c>
      <c r="S16066" s="499"/>
    </row>
    <row r="16067">
      <c r="B16067" s="497"/>
      <c r="H16067" s="500"/>
      <c r="O16067" s="500"/>
      <c r="Q16067" s="498" t="s">
        <v>213</v>
      </c>
      <c r="S16067" s="499"/>
    </row>
    <row r="16068">
      <c r="B16068" s="497"/>
      <c r="H16068" s="500"/>
      <c r="O16068" s="500"/>
      <c r="Q16068" s="498" t="s">
        <v>213</v>
      </c>
      <c r="S16068" s="499"/>
    </row>
    <row r="16069">
      <c r="B16069" s="497"/>
      <c r="H16069" s="500"/>
      <c r="O16069" s="500"/>
      <c r="Q16069" s="498" t="s">
        <v>213</v>
      </c>
      <c r="S16069" s="499"/>
    </row>
    <row r="16070">
      <c r="B16070" s="497"/>
      <c r="H16070" s="500"/>
      <c r="O16070" s="500"/>
      <c r="Q16070" s="498" t="s">
        <v>213</v>
      </c>
      <c r="S16070" s="499"/>
    </row>
    <row r="16071">
      <c r="B16071" s="497"/>
      <c r="H16071" s="500"/>
      <c r="O16071" s="500"/>
      <c r="Q16071" s="498" t="s">
        <v>213</v>
      </c>
      <c r="S16071" s="499"/>
    </row>
    <row r="16072">
      <c r="B16072" s="497"/>
      <c r="H16072" s="500"/>
      <c r="O16072" s="500"/>
      <c r="Q16072" s="498" t="s">
        <v>213</v>
      </c>
      <c r="S16072" s="499"/>
    </row>
    <row r="16073">
      <c r="B16073" s="497"/>
      <c r="H16073" s="500"/>
      <c r="O16073" s="500"/>
      <c r="Q16073" s="498" t="s">
        <v>213</v>
      </c>
      <c r="S16073" s="499"/>
    </row>
    <row r="16074">
      <c r="B16074" s="497"/>
      <c r="H16074" s="500"/>
      <c r="O16074" s="500"/>
      <c r="Q16074" s="498" t="s">
        <v>213</v>
      </c>
      <c r="S16074" s="499"/>
    </row>
    <row r="16075">
      <c r="B16075" s="497"/>
      <c r="H16075" s="500"/>
      <c r="O16075" s="500"/>
      <c r="Q16075" s="498" t="s">
        <v>213</v>
      </c>
      <c r="S16075" s="499"/>
    </row>
    <row r="16076">
      <c r="B16076" s="497"/>
      <c r="H16076" s="500"/>
      <c r="O16076" s="500"/>
      <c r="Q16076" s="498" t="s">
        <v>213</v>
      </c>
      <c r="S16076" s="499"/>
    </row>
    <row r="16077">
      <c r="B16077" s="497"/>
      <c r="H16077" s="500"/>
      <c r="O16077" s="500"/>
      <c r="Q16077" s="498" t="s">
        <v>213</v>
      </c>
      <c r="S16077" s="499"/>
    </row>
    <row r="16078">
      <c r="B16078" s="497"/>
      <c r="H16078" s="500"/>
      <c r="O16078" s="500"/>
      <c r="Q16078" s="498" t="s">
        <v>213</v>
      </c>
      <c r="S16078" s="499"/>
    </row>
    <row r="16079">
      <c r="B16079" s="497"/>
      <c r="H16079" s="500"/>
      <c r="O16079" s="500"/>
      <c r="Q16079" s="498" t="s">
        <v>213</v>
      </c>
      <c r="S16079" s="499"/>
    </row>
    <row r="16080">
      <c r="B16080" s="497"/>
      <c r="H16080" s="500"/>
      <c r="O16080" s="500"/>
      <c r="Q16080" s="498" t="s">
        <v>213</v>
      </c>
      <c r="S16080" s="499"/>
    </row>
    <row r="16081">
      <c r="B16081" s="497"/>
      <c r="H16081" s="500"/>
      <c r="O16081" s="500"/>
      <c r="Q16081" s="498" t="s">
        <v>213</v>
      </c>
      <c r="S16081" s="499"/>
    </row>
    <row r="16082">
      <c r="B16082" s="497"/>
      <c r="H16082" s="500"/>
      <c r="O16082" s="500"/>
      <c r="Q16082" s="498" t="s">
        <v>213</v>
      </c>
      <c r="S16082" s="499"/>
    </row>
    <row r="16083">
      <c r="B16083" s="497"/>
      <c r="H16083" s="500"/>
      <c r="O16083" s="500"/>
      <c r="Q16083" s="498" t="s">
        <v>213</v>
      </c>
      <c r="S16083" s="499"/>
    </row>
    <row r="16084">
      <c r="B16084" s="497"/>
      <c r="H16084" s="500"/>
      <c r="O16084" s="500"/>
      <c r="Q16084" s="498" t="s">
        <v>213</v>
      </c>
      <c r="S16084" s="499"/>
    </row>
    <row r="16085">
      <c r="B16085" s="497"/>
      <c r="H16085" s="500"/>
      <c r="O16085" s="500"/>
      <c r="Q16085" s="498" t="s">
        <v>213</v>
      </c>
      <c r="S16085" s="499"/>
    </row>
    <row r="16086">
      <c r="B16086" s="497"/>
      <c r="H16086" s="500"/>
      <c r="O16086" s="500"/>
      <c r="Q16086" s="498" t="s">
        <v>213</v>
      </c>
      <c r="S16086" s="499"/>
    </row>
    <row r="16087">
      <c r="B16087" s="497"/>
      <c r="H16087" s="500"/>
      <c r="O16087" s="500"/>
      <c r="Q16087" s="498" t="s">
        <v>213</v>
      </c>
      <c r="S16087" s="499"/>
    </row>
    <row r="16088">
      <c r="B16088" s="497"/>
      <c r="H16088" s="500"/>
      <c r="O16088" s="500"/>
      <c r="Q16088" s="498" t="s">
        <v>213</v>
      </c>
      <c r="S16088" s="499"/>
    </row>
    <row r="16089">
      <c r="B16089" s="497"/>
      <c r="H16089" s="500"/>
      <c r="O16089" s="500"/>
      <c r="Q16089" s="498" t="s">
        <v>213</v>
      </c>
      <c r="S16089" s="499"/>
    </row>
    <row r="16090">
      <c r="B16090" s="497"/>
      <c r="H16090" s="500"/>
      <c r="O16090" s="500"/>
      <c r="Q16090" s="498" t="s">
        <v>213</v>
      </c>
      <c r="S16090" s="499"/>
    </row>
    <row r="16091">
      <c r="B16091" s="497"/>
      <c r="H16091" s="500"/>
      <c r="O16091" s="500"/>
      <c r="Q16091" s="498" t="s">
        <v>213</v>
      </c>
      <c r="S16091" s="499"/>
    </row>
    <row r="16092">
      <c r="B16092" s="497"/>
      <c r="H16092" s="500"/>
      <c r="O16092" s="500"/>
      <c r="Q16092" s="498" t="s">
        <v>213</v>
      </c>
      <c r="S16092" s="499"/>
    </row>
    <row r="16093">
      <c r="B16093" s="497"/>
      <c r="H16093" s="500"/>
      <c r="O16093" s="500"/>
      <c r="Q16093" s="498" t="s">
        <v>213</v>
      </c>
      <c r="S16093" s="499"/>
    </row>
    <row r="16094">
      <c r="B16094" s="497"/>
      <c r="H16094" s="500"/>
      <c r="O16094" s="500"/>
      <c r="Q16094" s="498" t="s">
        <v>213</v>
      </c>
      <c r="S16094" s="499"/>
    </row>
    <row r="16095">
      <c r="B16095" s="497"/>
      <c r="H16095" s="500"/>
      <c r="O16095" s="500"/>
      <c r="Q16095" s="498" t="s">
        <v>213</v>
      </c>
      <c r="S16095" s="499"/>
    </row>
    <row r="16096">
      <c r="B16096" s="497"/>
      <c r="H16096" s="500"/>
      <c r="O16096" s="500"/>
      <c r="Q16096" s="498" t="s">
        <v>213</v>
      </c>
      <c r="S16096" s="499"/>
    </row>
    <row r="16097">
      <c r="B16097" s="497"/>
      <c r="H16097" s="500"/>
      <c r="O16097" s="500"/>
      <c r="Q16097" s="498" t="s">
        <v>213</v>
      </c>
      <c r="S16097" s="499"/>
    </row>
    <row r="16098">
      <c r="B16098" s="497"/>
      <c r="H16098" s="500"/>
      <c r="O16098" s="500"/>
      <c r="Q16098" s="498" t="s">
        <v>213</v>
      </c>
      <c r="S16098" s="499"/>
    </row>
    <row r="16099">
      <c r="B16099" s="497"/>
      <c r="H16099" s="500"/>
      <c r="O16099" s="500"/>
      <c r="Q16099" s="498" t="s">
        <v>213</v>
      </c>
      <c r="S16099" s="499"/>
    </row>
    <row r="16100">
      <c r="B16100" s="497"/>
      <c r="H16100" s="500"/>
      <c r="O16100" s="500"/>
      <c r="Q16100" s="498" t="s">
        <v>213</v>
      </c>
      <c r="S16100" s="499"/>
    </row>
    <row r="16101">
      <c r="B16101" s="497"/>
      <c r="H16101" s="500"/>
      <c r="O16101" s="500"/>
      <c r="Q16101" s="498" t="s">
        <v>213</v>
      </c>
      <c r="S16101" s="499"/>
    </row>
    <row r="16102">
      <c r="B16102" s="497"/>
      <c r="H16102" s="500"/>
      <c r="O16102" s="500"/>
      <c r="Q16102" s="498" t="s">
        <v>213</v>
      </c>
      <c r="S16102" s="499"/>
    </row>
    <row r="16103">
      <c r="B16103" s="497"/>
      <c r="H16103" s="500"/>
      <c r="O16103" s="500"/>
      <c r="Q16103" s="498" t="s">
        <v>213</v>
      </c>
      <c r="S16103" s="499"/>
    </row>
    <row r="16104">
      <c r="B16104" s="497"/>
      <c r="H16104" s="500"/>
      <c r="O16104" s="500"/>
      <c r="Q16104" s="498" t="s">
        <v>213</v>
      </c>
      <c r="S16104" s="499"/>
    </row>
    <row r="16105">
      <c r="B16105" s="497"/>
      <c r="H16105" s="500"/>
      <c r="O16105" s="500"/>
      <c r="Q16105" s="498" t="s">
        <v>213</v>
      </c>
      <c r="S16105" s="499"/>
    </row>
    <row r="16106">
      <c r="B16106" s="497"/>
      <c r="H16106" s="500"/>
      <c r="O16106" s="500"/>
      <c r="Q16106" s="498" t="s">
        <v>213</v>
      </c>
      <c r="S16106" s="499"/>
    </row>
    <row r="16107">
      <c r="B16107" s="497"/>
      <c r="H16107" s="500"/>
      <c r="O16107" s="500"/>
      <c r="Q16107" s="498" t="s">
        <v>213</v>
      </c>
      <c r="S16107" s="499"/>
    </row>
    <row r="16108">
      <c r="B16108" s="497"/>
      <c r="H16108" s="500"/>
      <c r="O16108" s="500"/>
      <c r="Q16108" s="498" t="s">
        <v>213</v>
      </c>
      <c r="S16108" s="499"/>
    </row>
    <row r="16109">
      <c r="B16109" s="497"/>
      <c r="H16109" s="500"/>
      <c r="O16109" s="500"/>
      <c r="Q16109" s="498" t="s">
        <v>213</v>
      </c>
      <c r="S16109" s="499"/>
    </row>
    <row r="16110">
      <c r="B16110" s="497"/>
      <c r="H16110" s="500"/>
      <c r="O16110" s="500"/>
      <c r="Q16110" s="498" t="s">
        <v>213</v>
      </c>
      <c r="S16110" s="499"/>
    </row>
    <row r="16111">
      <c r="B16111" s="497"/>
      <c r="H16111" s="500"/>
      <c r="O16111" s="500"/>
      <c r="Q16111" s="498" t="s">
        <v>213</v>
      </c>
      <c r="S16111" s="499"/>
    </row>
    <row r="16112">
      <c r="B16112" s="497"/>
      <c r="H16112" s="500"/>
      <c r="O16112" s="500"/>
      <c r="Q16112" s="498" t="s">
        <v>213</v>
      </c>
      <c r="S16112" s="499"/>
    </row>
    <row r="16113">
      <c r="B16113" s="497"/>
      <c r="H16113" s="500"/>
      <c r="O16113" s="500"/>
      <c r="Q16113" s="498" t="s">
        <v>213</v>
      </c>
      <c r="S16113" s="499"/>
    </row>
    <row r="16114">
      <c r="B16114" s="497"/>
      <c r="H16114" s="500"/>
      <c r="O16114" s="500"/>
      <c r="Q16114" s="498" t="s">
        <v>213</v>
      </c>
      <c r="S16114" s="499"/>
    </row>
    <row r="16115">
      <c r="B16115" s="497"/>
      <c r="H16115" s="500"/>
      <c r="O16115" s="500"/>
      <c r="Q16115" s="498" t="s">
        <v>213</v>
      </c>
      <c r="S16115" s="499"/>
    </row>
    <row r="16116">
      <c r="B16116" s="497"/>
      <c r="H16116" s="500"/>
      <c r="O16116" s="500"/>
      <c r="Q16116" s="498" t="s">
        <v>213</v>
      </c>
      <c r="S16116" s="499"/>
    </row>
    <row r="16117">
      <c r="B16117" s="497"/>
      <c r="H16117" s="500"/>
      <c r="O16117" s="500"/>
      <c r="Q16117" s="498" t="s">
        <v>213</v>
      </c>
      <c r="S16117" s="499"/>
    </row>
    <row r="16118">
      <c r="B16118" s="497"/>
      <c r="H16118" s="500"/>
      <c r="O16118" s="500"/>
      <c r="Q16118" s="498" t="s">
        <v>213</v>
      </c>
      <c r="S16118" s="499"/>
    </row>
    <row r="16119">
      <c r="B16119" s="497"/>
      <c r="H16119" s="500"/>
      <c r="O16119" s="500"/>
      <c r="Q16119" s="498" t="s">
        <v>213</v>
      </c>
      <c r="S16119" s="499"/>
    </row>
    <row r="16120">
      <c r="B16120" s="497"/>
      <c r="H16120" s="500"/>
      <c r="O16120" s="500"/>
      <c r="Q16120" s="498" t="s">
        <v>213</v>
      </c>
      <c r="S16120" s="499"/>
    </row>
    <row r="16121">
      <c r="B16121" s="497"/>
      <c r="H16121" s="500"/>
      <c r="O16121" s="500"/>
      <c r="Q16121" s="498" t="s">
        <v>213</v>
      </c>
      <c r="S16121" s="499"/>
    </row>
    <row r="16122">
      <c r="B16122" s="497"/>
      <c r="H16122" s="500"/>
      <c r="O16122" s="500"/>
      <c r="Q16122" s="498" t="s">
        <v>213</v>
      </c>
      <c r="S16122" s="499"/>
    </row>
    <row r="16123">
      <c r="B16123" s="497"/>
      <c r="H16123" s="500"/>
      <c r="O16123" s="500"/>
      <c r="Q16123" s="498" t="s">
        <v>213</v>
      </c>
      <c r="S16123" s="499"/>
    </row>
    <row r="16124">
      <c r="B16124" s="497"/>
      <c r="H16124" s="500"/>
      <c r="O16124" s="500"/>
      <c r="Q16124" s="498" t="s">
        <v>213</v>
      </c>
      <c r="S16124" s="499"/>
    </row>
    <row r="16125">
      <c r="B16125" s="497"/>
      <c r="H16125" s="500"/>
      <c r="O16125" s="500"/>
      <c r="Q16125" s="498" t="s">
        <v>213</v>
      </c>
      <c r="S16125" s="499"/>
    </row>
    <row r="16126">
      <c r="B16126" s="497"/>
      <c r="H16126" s="500"/>
      <c r="O16126" s="500"/>
      <c r="Q16126" s="498" t="s">
        <v>213</v>
      </c>
      <c r="S16126" s="499"/>
    </row>
    <row r="16127">
      <c r="B16127" s="497"/>
      <c r="H16127" s="500"/>
      <c r="O16127" s="500"/>
      <c r="Q16127" s="498" t="s">
        <v>213</v>
      </c>
      <c r="S16127" s="499"/>
    </row>
    <row r="16128">
      <c r="B16128" s="497"/>
      <c r="H16128" s="500"/>
      <c r="O16128" s="500"/>
      <c r="Q16128" s="498" t="s">
        <v>213</v>
      </c>
      <c r="S16128" s="499"/>
    </row>
    <row r="16129">
      <c r="B16129" s="497"/>
      <c r="H16129" s="500"/>
      <c r="O16129" s="500"/>
      <c r="Q16129" s="498" t="s">
        <v>213</v>
      </c>
      <c r="S16129" s="499"/>
    </row>
    <row r="16130">
      <c r="B16130" s="497"/>
      <c r="H16130" s="500"/>
      <c r="O16130" s="500"/>
      <c r="Q16130" s="498" t="s">
        <v>213</v>
      </c>
      <c r="S16130" s="499"/>
    </row>
    <row r="16131">
      <c r="B16131" s="497"/>
      <c r="H16131" s="500"/>
      <c r="O16131" s="500"/>
      <c r="Q16131" s="498" t="s">
        <v>213</v>
      </c>
      <c r="S16131" s="499"/>
    </row>
    <row r="16132">
      <c r="B16132" s="497"/>
      <c r="H16132" s="500"/>
      <c r="O16132" s="500"/>
      <c r="Q16132" s="498" t="s">
        <v>213</v>
      </c>
      <c r="S16132" s="499"/>
    </row>
    <row r="16133">
      <c r="B16133" s="497"/>
      <c r="H16133" s="500"/>
      <c r="O16133" s="500"/>
      <c r="Q16133" s="498" t="s">
        <v>213</v>
      </c>
      <c r="S16133" s="499"/>
    </row>
    <row r="16134">
      <c r="B16134" s="497"/>
      <c r="H16134" s="500"/>
      <c r="O16134" s="500"/>
      <c r="Q16134" s="498" t="s">
        <v>213</v>
      </c>
      <c r="S16134" s="499"/>
    </row>
    <row r="16135">
      <c r="B16135" s="497"/>
      <c r="H16135" s="500"/>
      <c r="O16135" s="500"/>
      <c r="Q16135" s="498" t="s">
        <v>213</v>
      </c>
      <c r="S16135" s="499"/>
    </row>
    <row r="16136">
      <c r="B16136" s="497"/>
      <c r="H16136" s="500"/>
      <c r="O16136" s="500"/>
      <c r="Q16136" s="498" t="s">
        <v>213</v>
      </c>
      <c r="S16136" s="499"/>
    </row>
    <row r="16137">
      <c r="B16137" s="497"/>
      <c r="H16137" s="500"/>
      <c r="O16137" s="500"/>
      <c r="Q16137" s="498" t="s">
        <v>213</v>
      </c>
      <c r="S16137" s="499"/>
    </row>
    <row r="16138">
      <c r="B16138" s="497"/>
      <c r="H16138" s="500"/>
      <c r="O16138" s="500"/>
      <c r="Q16138" s="498" t="s">
        <v>213</v>
      </c>
      <c r="S16138" s="499"/>
    </row>
    <row r="16139">
      <c r="B16139" s="497"/>
      <c r="H16139" s="500"/>
      <c r="O16139" s="500"/>
      <c r="Q16139" s="498" t="s">
        <v>213</v>
      </c>
      <c r="S16139" s="499"/>
    </row>
    <row r="16140">
      <c r="B16140" s="497"/>
      <c r="H16140" s="500"/>
      <c r="O16140" s="500"/>
      <c r="Q16140" s="498" t="s">
        <v>213</v>
      </c>
      <c r="S16140" s="499"/>
    </row>
    <row r="16141">
      <c r="B16141" s="497"/>
      <c r="H16141" s="500"/>
      <c r="O16141" s="500"/>
      <c r="Q16141" s="498" t="s">
        <v>213</v>
      </c>
      <c r="S16141" s="499"/>
    </row>
    <row r="16142">
      <c r="B16142" s="497"/>
      <c r="H16142" s="500"/>
      <c r="O16142" s="500"/>
      <c r="Q16142" s="498" t="s">
        <v>213</v>
      </c>
      <c r="S16142" s="499"/>
    </row>
    <row r="16143">
      <c r="B16143" s="497"/>
      <c r="H16143" s="500"/>
      <c r="O16143" s="500"/>
      <c r="Q16143" s="498" t="s">
        <v>213</v>
      </c>
      <c r="S16143" s="499"/>
    </row>
    <row r="16144">
      <c r="B16144" s="497"/>
      <c r="H16144" s="500"/>
      <c r="O16144" s="500"/>
      <c r="Q16144" s="498" t="s">
        <v>213</v>
      </c>
      <c r="S16144" s="499"/>
    </row>
    <row r="16145">
      <c r="B16145" s="497"/>
      <c r="H16145" s="500"/>
      <c r="O16145" s="500"/>
      <c r="Q16145" s="498" t="s">
        <v>213</v>
      </c>
      <c r="S16145" s="499"/>
    </row>
    <row r="16146">
      <c r="B16146" s="497"/>
      <c r="H16146" s="500"/>
      <c r="O16146" s="500"/>
      <c r="Q16146" s="498" t="s">
        <v>213</v>
      </c>
      <c r="S16146" s="499"/>
    </row>
    <row r="16147">
      <c r="B16147" s="497"/>
      <c r="H16147" s="500"/>
      <c r="O16147" s="500"/>
      <c r="Q16147" s="498" t="s">
        <v>213</v>
      </c>
      <c r="S16147" s="499"/>
    </row>
    <row r="16148">
      <c r="B16148" s="497"/>
      <c r="H16148" s="500"/>
      <c r="O16148" s="500"/>
      <c r="Q16148" s="498" t="s">
        <v>213</v>
      </c>
      <c r="S16148" s="499"/>
    </row>
    <row r="16149">
      <c r="B16149" s="497"/>
      <c r="H16149" s="500"/>
      <c r="O16149" s="500"/>
      <c r="Q16149" s="498" t="s">
        <v>213</v>
      </c>
      <c r="S16149" s="499"/>
    </row>
    <row r="16150">
      <c r="B16150" s="497"/>
      <c r="H16150" s="500"/>
      <c r="O16150" s="500"/>
      <c r="Q16150" s="498" t="s">
        <v>213</v>
      </c>
      <c r="S16150" s="499"/>
    </row>
    <row r="16151">
      <c r="B16151" s="497"/>
      <c r="H16151" s="500"/>
      <c r="O16151" s="500"/>
      <c r="Q16151" s="498" t="s">
        <v>213</v>
      </c>
      <c r="S16151" s="499"/>
    </row>
    <row r="16152">
      <c r="B16152" s="497"/>
      <c r="H16152" s="500"/>
      <c r="O16152" s="500"/>
      <c r="Q16152" s="498" t="s">
        <v>213</v>
      </c>
      <c r="S16152" s="499"/>
    </row>
    <row r="16153">
      <c r="B16153" s="497"/>
      <c r="H16153" s="500"/>
      <c r="O16153" s="500"/>
      <c r="Q16153" s="498" t="s">
        <v>213</v>
      </c>
      <c r="S16153" s="499"/>
    </row>
    <row r="16154">
      <c r="B16154" s="497"/>
      <c r="H16154" s="500"/>
      <c r="O16154" s="500"/>
      <c r="Q16154" s="498" t="s">
        <v>213</v>
      </c>
      <c r="S16154" s="499"/>
    </row>
    <row r="16155">
      <c r="B16155" s="497"/>
      <c r="H16155" s="500"/>
      <c r="O16155" s="500"/>
      <c r="Q16155" s="498" t="s">
        <v>213</v>
      </c>
      <c r="S16155" s="499"/>
    </row>
    <row r="16156">
      <c r="B16156" s="497"/>
      <c r="H16156" s="500"/>
      <c r="O16156" s="500"/>
      <c r="Q16156" s="498" t="s">
        <v>213</v>
      </c>
      <c r="S16156" s="499"/>
    </row>
    <row r="16157">
      <c r="B16157" s="497"/>
      <c r="H16157" s="500"/>
      <c r="O16157" s="500"/>
      <c r="Q16157" s="498" t="s">
        <v>213</v>
      </c>
      <c r="S16157" s="499"/>
    </row>
    <row r="16158">
      <c r="B16158" s="497"/>
      <c r="H16158" s="500"/>
      <c r="O16158" s="500"/>
      <c r="Q16158" s="498" t="s">
        <v>213</v>
      </c>
      <c r="S16158" s="499"/>
    </row>
    <row r="16159">
      <c r="B16159" s="497"/>
      <c r="H16159" s="500"/>
      <c r="O16159" s="500"/>
      <c r="Q16159" s="498" t="s">
        <v>213</v>
      </c>
      <c r="S16159" s="499"/>
    </row>
    <row r="16160">
      <c r="B16160" s="497"/>
      <c r="H16160" s="500"/>
      <c r="O16160" s="500"/>
      <c r="Q16160" s="498" t="s">
        <v>213</v>
      </c>
      <c r="S16160" s="499"/>
    </row>
    <row r="16161">
      <c r="B16161" s="497"/>
      <c r="H16161" s="500"/>
      <c r="O16161" s="500"/>
      <c r="Q16161" s="498" t="s">
        <v>213</v>
      </c>
      <c r="S16161" s="499"/>
    </row>
    <row r="16162">
      <c r="B16162" s="497"/>
      <c r="H16162" s="500"/>
      <c r="O16162" s="500"/>
      <c r="Q16162" s="498" t="s">
        <v>213</v>
      </c>
      <c r="S16162" s="499"/>
    </row>
    <row r="16163">
      <c r="B16163" s="497"/>
      <c r="H16163" s="500"/>
      <c r="O16163" s="500"/>
      <c r="Q16163" s="498" t="s">
        <v>213</v>
      </c>
      <c r="S16163" s="499"/>
    </row>
    <row r="16164">
      <c r="B16164" s="497"/>
      <c r="H16164" s="500"/>
      <c r="O16164" s="500"/>
      <c r="Q16164" s="498" t="s">
        <v>213</v>
      </c>
      <c r="S16164" s="499"/>
    </row>
    <row r="16165">
      <c r="B16165" s="497"/>
      <c r="H16165" s="500"/>
      <c r="O16165" s="500"/>
      <c r="Q16165" s="498" t="s">
        <v>213</v>
      </c>
      <c r="S16165" s="499"/>
    </row>
    <row r="16166">
      <c r="B16166" s="497"/>
      <c r="H16166" s="500"/>
      <c r="O16166" s="500"/>
      <c r="Q16166" s="498" t="s">
        <v>213</v>
      </c>
      <c r="S16166" s="499"/>
    </row>
    <row r="16167">
      <c r="B16167" s="497"/>
      <c r="H16167" s="500"/>
      <c r="O16167" s="500"/>
      <c r="Q16167" s="498" t="s">
        <v>213</v>
      </c>
      <c r="S16167" s="499"/>
    </row>
    <row r="16168">
      <c r="B16168" s="497"/>
      <c r="H16168" s="500"/>
      <c r="O16168" s="500"/>
      <c r="Q16168" s="498" t="s">
        <v>213</v>
      </c>
      <c r="S16168" s="499"/>
    </row>
    <row r="16169">
      <c r="B16169" s="497"/>
      <c r="H16169" s="500"/>
      <c r="O16169" s="500"/>
      <c r="Q16169" s="498" t="s">
        <v>213</v>
      </c>
      <c r="S16169" s="499"/>
    </row>
    <row r="16170">
      <c r="B16170" s="497"/>
      <c r="H16170" s="500"/>
      <c r="O16170" s="500"/>
      <c r="Q16170" s="498" t="s">
        <v>213</v>
      </c>
      <c r="S16170" s="499"/>
    </row>
    <row r="16171">
      <c r="B16171" s="497"/>
      <c r="H16171" s="500"/>
      <c r="O16171" s="500"/>
      <c r="Q16171" s="498" t="s">
        <v>213</v>
      </c>
      <c r="S16171" s="499"/>
    </row>
    <row r="16172">
      <c r="B16172" s="497"/>
      <c r="H16172" s="500"/>
      <c r="O16172" s="500"/>
      <c r="Q16172" s="498" t="s">
        <v>213</v>
      </c>
      <c r="S16172" s="499"/>
    </row>
    <row r="16173">
      <c r="B16173" s="497"/>
      <c r="H16173" s="500"/>
      <c r="O16173" s="500"/>
      <c r="Q16173" s="498" t="s">
        <v>213</v>
      </c>
      <c r="S16173" s="499"/>
    </row>
    <row r="16174">
      <c r="B16174" s="497"/>
      <c r="H16174" s="500"/>
      <c r="O16174" s="500"/>
      <c r="Q16174" s="498" t="s">
        <v>213</v>
      </c>
      <c r="S16174" s="499"/>
    </row>
    <row r="16175">
      <c r="B16175" s="497"/>
      <c r="H16175" s="500"/>
      <c r="O16175" s="500"/>
      <c r="Q16175" s="498" t="s">
        <v>213</v>
      </c>
      <c r="S16175" s="499"/>
    </row>
    <row r="16176">
      <c r="B16176" s="497"/>
      <c r="H16176" s="500"/>
      <c r="O16176" s="500"/>
      <c r="Q16176" s="498" t="s">
        <v>213</v>
      </c>
      <c r="S16176" s="499"/>
    </row>
    <row r="16177">
      <c r="B16177" s="497"/>
      <c r="H16177" s="500"/>
      <c r="O16177" s="500"/>
      <c r="Q16177" s="498" t="s">
        <v>213</v>
      </c>
      <c r="S16177" s="499"/>
    </row>
    <row r="16178">
      <c r="B16178" s="497"/>
      <c r="H16178" s="500"/>
      <c r="O16178" s="500"/>
      <c r="Q16178" s="498" t="s">
        <v>213</v>
      </c>
      <c r="S16178" s="499"/>
    </row>
    <row r="16179">
      <c r="B16179" s="497"/>
      <c r="H16179" s="500"/>
      <c r="O16179" s="500"/>
      <c r="Q16179" s="498" t="s">
        <v>213</v>
      </c>
      <c r="S16179" s="499"/>
    </row>
    <row r="16180">
      <c r="B16180" s="497"/>
      <c r="H16180" s="500"/>
      <c r="O16180" s="500"/>
      <c r="Q16180" s="498" t="s">
        <v>213</v>
      </c>
      <c r="S16180" s="499"/>
    </row>
    <row r="16181">
      <c r="B16181" s="497"/>
      <c r="H16181" s="500"/>
      <c r="O16181" s="500"/>
      <c r="Q16181" s="498" t="s">
        <v>213</v>
      </c>
      <c r="S16181" s="499"/>
    </row>
    <row r="16182">
      <c r="B16182" s="497"/>
      <c r="H16182" s="500"/>
      <c r="O16182" s="500"/>
      <c r="Q16182" s="498" t="s">
        <v>213</v>
      </c>
      <c r="S16182" s="499"/>
    </row>
    <row r="16183">
      <c r="B16183" s="497"/>
      <c r="H16183" s="500"/>
      <c r="O16183" s="500"/>
      <c r="Q16183" s="498" t="s">
        <v>213</v>
      </c>
      <c r="S16183" s="499"/>
    </row>
    <row r="16184">
      <c r="B16184" s="497"/>
      <c r="H16184" s="500"/>
      <c r="O16184" s="500"/>
      <c r="Q16184" s="498" t="s">
        <v>213</v>
      </c>
      <c r="S16184" s="499"/>
    </row>
    <row r="16185">
      <c r="B16185" s="497"/>
      <c r="H16185" s="500"/>
      <c r="O16185" s="500"/>
      <c r="Q16185" s="498" t="s">
        <v>213</v>
      </c>
      <c r="S16185" s="499"/>
    </row>
    <row r="16186">
      <c r="B16186" s="497"/>
      <c r="H16186" s="500"/>
      <c r="O16186" s="500"/>
      <c r="Q16186" s="498" t="s">
        <v>213</v>
      </c>
      <c r="S16186" s="499"/>
    </row>
    <row r="16187">
      <c r="B16187" s="497"/>
      <c r="H16187" s="500"/>
      <c r="O16187" s="500"/>
      <c r="Q16187" s="498" t="s">
        <v>213</v>
      </c>
      <c r="S16187" s="499"/>
    </row>
    <row r="16188">
      <c r="B16188" s="497"/>
      <c r="H16188" s="500"/>
      <c r="O16188" s="500"/>
      <c r="Q16188" s="498" t="s">
        <v>213</v>
      </c>
      <c r="S16188" s="499"/>
    </row>
    <row r="16189">
      <c r="B16189" s="497"/>
      <c r="H16189" s="500"/>
      <c r="O16189" s="500"/>
      <c r="Q16189" s="498" t="s">
        <v>213</v>
      </c>
      <c r="S16189" s="499"/>
    </row>
    <row r="16190">
      <c r="B16190" s="497"/>
      <c r="H16190" s="500"/>
      <c r="O16190" s="500"/>
      <c r="Q16190" s="498" t="s">
        <v>213</v>
      </c>
      <c r="S16190" s="499"/>
    </row>
    <row r="16191">
      <c r="B16191" s="497"/>
      <c r="H16191" s="500"/>
      <c r="O16191" s="500"/>
      <c r="Q16191" s="498" t="s">
        <v>213</v>
      </c>
      <c r="S16191" s="499"/>
    </row>
    <row r="16192">
      <c r="B16192" s="497"/>
      <c r="H16192" s="500"/>
      <c r="O16192" s="500"/>
      <c r="Q16192" s="498" t="s">
        <v>213</v>
      </c>
      <c r="S16192" s="499"/>
    </row>
    <row r="16193">
      <c r="B16193" s="497"/>
      <c r="H16193" s="500"/>
      <c r="O16193" s="500"/>
      <c r="Q16193" s="498" t="s">
        <v>213</v>
      </c>
      <c r="S16193" s="499"/>
    </row>
    <row r="16194">
      <c r="B16194" s="497"/>
      <c r="H16194" s="500"/>
      <c r="O16194" s="500"/>
      <c r="Q16194" s="498" t="s">
        <v>213</v>
      </c>
      <c r="S16194" s="499"/>
    </row>
    <row r="16195">
      <c r="B16195" s="497"/>
      <c r="H16195" s="500"/>
      <c r="O16195" s="500"/>
      <c r="Q16195" s="498" t="s">
        <v>213</v>
      </c>
      <c r="S16195" s="499"/>
    </row>
    <row r="16196">
      <c r="B16196" s="497"/>
      <c r="H16196" s="500"/>
      <c r="O16196" s="500"/>
      <c r="Q16196" s="498" t="s">
        <v>213</v>
      </c>
      <c r="S16196" s="499"/>
    </row>
    <row r="16197">
      <c r="B16197" s="497"/>
      <c r="H16197" s="500"/>
      <c r="O16197" s="500"/>
      <c r="Q16197" s="498" t="s">
        <v>213</v>
      </c>
      <c r="S16197" s="499"/>
    </row>
    <row r="16198">
      <c r="B16198" s="497"/>
      <c r="H16198" s="500"/>
      <c r="O16198" s="500"/>
      <c r="Q16198" s="498" t="s">
        <v>213</v>
      </c>
      <c r="S16198" s="499"/>
    </row>
    <row r="16199">
      <c r="B16199" s="497"/>
      <c r="H16199" s="500"/>
      <c r="O16199" s="500"/>
      <c r="Q16199" s="498" t="s">
        <v>213</v>
      </c>
      <c r="S16199" s="499"/>
    </row>
    <row r="16200">
      <c r="B16200" s="497"/>
      <c r="H16200" s="500"/>
      <c r="O16200" s="500"/>
      <c r="Q16200" s="498" t="s">
        <v>213</v>
      </c>
      <c r="S16200" s="499"/>
    </row>
    <row r="16201">
      <c r="B16201" s="497"/>
      <c r="H16201" s="500"/>
      <c r="O16201" s="500"/>
      <c r="Q16201" s="498" t="s">
        <v>213</v>
      </c>
      <c r="S16201" s="499"/>
    </row>
    <row r="16202">
      <c r="B16202" s="497"/>
      <c r="H16202" s="500"/>
      <c r="O16202" s="500"/>
      <c r="Q16202" s="498" t="s">
        <v>213</v>
      </c>
      <c r="S16202" s="499"/>
    </row>
    <row r="16203">
      <c r="B16203" s="497"/>
      <c r="H16203" s="500"/>
      <c r="O16203" s="500"/>
      <c r="Q16203" s="498" t="s">
        <v>213</v>
      </c>
      <c r="S16203" s="499"/>
    </row>
    <row r="16204">
      <c r="B16204" s="497"/>
      <c r="H16204" s="500"/>
      <c r="O16204" s="500"/>
      <c r="Q16204" s="498" t="s">
        <v>213</v>
      </c>
      <c r="S16204" s="499"/>
    </row>
    <row r="16205">
      <c r="B16205" s="497"/>
      <c r="H16205" s="500"/>
      <c r="O16205" s="500"/>
      <c r="Q16205" s="498" t="s">
        <v>213</v>
      </c>
      <c r="S16205" s="499"/>
    </row>
    <row r="16206">
      <c r="B16206" s="497"/>
      <c r="H16206" s="500"/>
      <c r="O16206" s="500"/>
      <c r="Q16206" s="498" t="s">
        <v>213</v>
      </c>
      <c r="S16206" s="499"/>
    </row>
    <row r="16207">
      <c r="B16207" s="497"/>
      <c r="H16207" s="500"/>
      <c r="O16207" s="500"/>
      <c r="Q16207" s="498" t="s">
        <v>213</v>
      </c>
      <c r="S16207" s="499"/>
    </row>
    <row r="16208">
      <c r="B16208" s="497"/>
      <c r="H16208" s="500"/>
      <c r="O16208" s="500"/>
      <c r="Q16208" s="498" t="s">
        <v>213</v>
      </c>
      <c r="S16208" s="499"/>
    </row>
    <row r="16209">
      <c r="B16209" s="497"/>
      <c r="H16209" s="500"/>
      <c r="O16209" s="500"/>
      <c r="Q16209" s="498" t="s">
        <v>213</v>
      </c>
      <c r="S16209" s="499"/>
    </row>
    <row r="16210">
      <c r="B16210" s="497"/>
      <c r="H16210" s="500"/>
      <c r="O16210" s="500"/>
      <c r="Q16210" s="498" t="s">
        <v>213</v>
      </c>
      <c r="S16210" s="499"/>
    </row>
    <row r="16211">
      <c r="B16211" s="497"/>
      <c r="H16211" s="500"/>
      <c r="O16211" s="500"/>
      <c r="Q16211" s="498" t="s">
        <v>213</v>
      </c>
      <c r="S16211" s="499"/>
    </row>
    <row r="16212">
      <c r="B16212" s="497"/>
      <c r="H16212" s="500"/>
      <c r="O16212" s="500"/>
      <c r="Q16212" s="498" t="s">
        <v>213</v>
      </c>
      <c r="S16212" s="499"/>
    </row>
    <row r="16213">
      <c r="B16213" s="497"/>
      <c r="H16213" s="500"/>
      <c r="O16213" s="500"/>
      <c r="Q16213" s="498" t="s">
        <v>213</v>
      </c>
      <c r="S16213" s="499"/>
    </row>
    <row r="16214">
      <c r="B16214" s="497"/>
      <c r="H16214" s="500"/>
      <c r="O16214" s="500"/>
      <c r="Q16214" s="498" t="s">
        <v>213</v>
      </c>
      <c r="S16214" s="499"/>
    </row>
    <row r="16215">
      <c r="B16215" s="497"/>
      <c r="H16215" s="500"/>
      <c r="O16215" s="500"/>
      <c r="Q16215" s="498" t="s">
        <v>213</v>
      </c>
      <c r="S16215" s="499"/>
    </row>
    <row r="16216">
      <c r="B16216" s="497"/>
      <c r="H16216" s="500"/>
      <c r="O16216" s="500"/>
      <c r="Q16216" s="498" t="s">
        <v>213</v>
      </c>
      <c r="S16216" s="499"/>
    </row>
    <row r="16217">
      <c r="B16217" s="497"/>
      <c r="H16217" s="500"/>
      <c r="O16217" s="500"/>
      <c r="Q16217" s="498" t="s">
        <v>213</v>
      </c>
      <c r="S16217" s="499"/>
    </row>
    <row r="16218">
      <c r="B16218" s="497"/>
      <c r="H16218" s="500"/>
      <c r="O16218" s="500"/>
      <c r="Q16218" s="498" t="s">
        <v>213</v>
      </c>
      <c r="S16218" s="499"/>
    </row>
    <row r="16219">
      <c r="B16219" s="497"/>
      <c r="H16219" s="500"/>
      <c r="O16219" s="500"/>
      <c r="Q16219" s="498" t="s">
        <v>213</v>
      </c>
      <c r="S16219" s="499"/>
    </row>
    <row r="16220">
      <c r="B16220" s="497"/>
      <c r="H16220" s="500"/>
      <c r="O16220" s="500"/>
      <c r="Q16220" s="498" t="s">
        <v>213</v>
      </c>
      <c r="S16220" s="499"/>
    </row>
    <row r="16221">
      <c r="B16221" s="497"/>
      <c r="H16221" s="500"/>
      <c r="O16221" s="500"/>
      <c r="Q16221" s="498" t="s">
        <v>213</v>
      </c>
      <c r="S16221" s="499"/>
    </row>
    <row r="16222">
      <c r="B16222" s="497"/>
      <c r="H16222" s="500"/>
      <c r="O16222" s="500"/>
      <c r="Q16222" s="498" t="s">
        <v>213</v>
      </c>
      <c r="S16222" s="499"/>
    </row>
    <row r="16223">
      <c r="B16223" s="497"/>
      <c r="H16223" s="500"/>
      <c r="O16223" s="500"/>
      <c r="Q16223" s="498" t="s">
        <v>213</v>
      </c>
      <c r="S16223" s="499"/>
    </row>
    <row r="16224">
      <c r="B16224" s="497"/>
      <c r="H16224" s="500"/>
      <c r="O16224" s="500"/>
      <c r="Q16224" s="498" t="s">
        <v>213</v>
      </c>
      <c r="S16224" s="499"/>
    </row>
    <row r="16225">
      <c r="B16225" s="497"/>
      <c r="H16225" s="500"/>
      <c r="O16225" s="500"/>
      <c r="Q16225" s="498" t="s">
        <v>213</v>
      </c>
      <c r="S16225" s="499"/>
    </row>
    <row r="16226">
      <c r="B16226" s="497"/>
      <c r="H16226" s="500"/>
      <c r="O16226" s="500"/>
      <c r="Q16226" s="498" t="s">
        <v>213</v>
      </c>
      <c r="S16226" s="499"/>
    </row>
    <row r="16227">
      <c r="B16227" s="497"/>
      <c r="H16227" s="500"/>
      <c r="O16227" s="500"/>
      <c r="Q16227" s="498" t="s">
        <v>213</v>
      </c>
      <c r="S16227" s="499"/>
    </row>
    <row r="16228">
      <c r="B16228" s="497"/>
      <c r="H16228" s="500"/>
      <c r="O16228" s="500"/>
      <c r="Q16228" s="498" t="s">
        <v>213</v>
      </c>
      <c r="S16228" s="499"/>
    </row>
    <row r="16229">
      <c r="B16229" s="497"/>
      <c r="H16229" s="500"/>
      <c r="O16229" s="500"/>
      <c r="Q16229" s="498" t="s">
        <v>213</v>
      </c>
      <c r="S16229" s="499"/>
    </row>
    <row r="16230">
      <c r="B16230" s="497"/>
      <c r="H16230" s="500"/>
      <c r="O16230" s="500"/>
      <c r="Q16230" s="498" t="s">
        <v>213</v>
      </c>
      <c r="S16230" s="499"/>
    </row>
    <row r="16231">
      <c r="B16231" s="497"/>
      <c r="H16231" s="500"/>
      <c r="O16231" s="500"/>
      <c r="Q16231" s="498" t="s">
        <v>213</v>
      </c>
      <c r="S16231" s="499"/>
    </row>
    <row r="16232">
      <c r="B16232" s="497"/>
      <c r="H16232" s="500"/>
      <c r="O16232" s="500"/>
      <c r="Q16232" s="498" t="s">
        <v>213</v>
      </c>
      <c r="S16232" s="499"/>
    </row>
    <row r="16233">
      <c r="B16233" s="497"/>
      <c r="H16233" s="500"/>
      <c r="O16233" s="500"/>
      <c r="Q16233" s="498" t="s">
        <v>213</v>
      </c>
      <c r="S16233" s="499"/>
    </row>
    <row r="16234">
      <c r="B16234" s="497"/>
      <c r="H16234" s="500"/>
      <c r="O16234" s="500"/>
      <c r="Q16234" s="498" t="s">
        <v>213</v>
      </c>
      <c r="S16234" s="499"/>
    </row>
    <row r="16235">
      <c r="B16235" s="497"/>
      <c r="H16235" s="500"/>
      <c r="O16235" s="500"/>
      <c r="Q16235" s="498" t="s">
        <v>213</v>
      </c>
      <c r="S16235" s="499"/>
    </row>
    <row r="16236">
      <c r="B16236" s="497"/>
      <c r="H16236" s="500"/>
      <c r="O16236" s="500"/>
      <c r="Q16236" s="498" t="s">
        <v>213</v>
      </c>
      <c r="S16236" s="499"/>
    </row>
    <row r="16237">
      <c r="B16237" s="497"/>
      <c r="H16237" s="500"/>
      <c r="O16237" s="500"/>
      <c r="Q16237" s="498" t="s">
        <v>213</v>
      </c>
      <c r="S16237" s="499"/>
    </row>
    <row r="16238">
      <c r="B16238" s="497"/>
      <c r="H16238" s="500"/>
      <c r="O16238" s="500"/>
      <c r="Q16238" s="498" t="s">
        <v>213</v>
      </c>
      <c r="S16238" s="499"/>
    </row>
    <row r="16239">
      <c r="B16239" s="497"/>
      <c r="H16239" s="500"/>
      <c r="O16239" s="500"/>
      <c r="Q16239" s="498" t="s">
        <v>213</v>
      </c>
      <c r="S16239" s="499"/>
    </row>
    <row r="16240">
      <c r="B16240" s="497"/>
      <c r="H16240" s="500"/>
      <c r="O16240" s="500"/>
      <c r="Q16240" s="498" t="s">
        <v>213</v>
      </c>
      <c r="S16240" s="499"/>
    </row>
    <row r="16241">
      <c r="B16241" s="497"/>
      <c r="H16241" s="500"/>
      <c r="O16241" s="500"/>
      <c r="Q16241" s="498" t="s">
        <v>213</v>
      </c>
      <c r="S16241" s="499"/>
    </row>
    <row r="16242">
      <c r="B16242" s="497"/>
      <c r="H16242" s="500"/>
      <c r="O16242" s="500"/>
      <c r="Q16242" s="498" t="s">
        <v>213</v>
      </c>
      <c r="S16242" s="499"/>
    </row>
    <row r="16243">
      <c r="B16243" s="497"/>
      <c r="H16243" s="500"/>
      <c r="O16243" s="500"/>
      <c r="Q16243" s="498" t="s">
        <v>213</v>
      </c>
      <c r="S16243" s="499"/>
    </row>
    <row r="16244">
      <c r="B16244" s="497"/>
      <c r="H16244" s="500"/>
      <c r="O16244" s="500"/>
      <c r="Q16244" s="498" t="s">
        <v>213</v>
      </c>
      <c r="S16244" s="499"/>
    </row>
    <row r="16245">
      <c r="B16245" s="497"/>
      <c r="H16245" s="500"/>
      <c r="O16245" s="500"/>
      <c r="Q16245" s="498" t="s">
        <v>213</v>
      </c>
      <c r="S16245" s="499"/>
    </row>
    <row r="16246">
      <c r="B16246" s="497"/>
      <c r="H16246" s="500"/>
      <c r="O16246" s="500"/>
      <c r="Q16246" s="498" t="s">
        <v>213</v>
      </c>
      <c r="S16246" s="499"/>
    </row>
    <row r="16247">
      <c r="B16247" s="497"/>
      <c r="H16247" s="500"/>
      <c r="O16247" s="500"/>
      <c r="Q16247" s="498" t="s">
        <v>213</v>
      </c>
      <c r="S16247" s="499"/>
    </row>
    <row r="16248">
      <c r="B16248" s="497"/>
      <c r="H16248" s="500"/>
      <c r="O16248" s="500"/>
      <c r="Q16248" s="498" t="s">
        <v>213</v>
      </c>
      <c r="S16248" s="499"/>
    </row>
    <row r="16249">
      <c r="B16249" s="497"/>
      <c r="H16249" s="500"/>
      <c r="O16249" s="500"/>
      <c r="Q16249" s="498" t="s">
        <v>213</v>
      </c>
      <c r="S16249" s="499"/>
    </row>
    <row r="16250">
      <c r="B16250" s="497"/>
      <c r="H16250" s="500"/>
      <c r="O16250" s="500"/>
      <c r="Q16250" s="498" t="s">
        <v>213</v>
      </c>
      <c r="S16250" s="499"/>
    </row>
    <row r="16251">
      <c r="B16251" s="497"/>
      <c r="H16251" s="500"/>
      <c r="O16251" s="500"/>
      <c r="Q16251" s="498" t="s">
        <v>213</v>
      </c>
      <c r="S16251" s="499"/>
    </row>
    <row r="16252">
      <c r="B16252" s="497"/>
      <c r="H16252" s="500"/>
      <c r="O16252" s="500"/>
      <c r="Q16252" s="498" t="s">
        <v>213</v>
      </c>
      <c r="S16252" s="499"/>
    </row>
    <row r="16253">
      <c r="B16253" s="497"/>
      <c r="H16253" s="500"/>
      <c r="O16253" s="500"/>
      <c r="Q16253" s="498" t="s">
        <v>213</v>
      </c>
      <c r="S16253" s="499"/>
    </row>
    <row r="16254">
      <c r="B16254" s="497"/>
      <c r="H16254" s="500"/>
      <c r="O16254" s="500"/>
      <c r="Q16254" s="498" t="s">
        <v>213</v>
      </c>
      <c r="S16254" s="499"/>
    </row>
    <row r="16255">
      <c r="B16255" s="497"/>
      <c r="H16255" s="500"/>
      <c r="O16255" s="500"/>
      <c r="Q16255" s="498" t="s">
        <v>213</v>
      </c>
      <c r="S16255" s="499"/>
    </row>
    <row r="16256">
      <c r="B16256" s="497"/>
      <c r="H16256" s="500"/>
      <c r="O16256" s="500"/>
      <c r="Q16256" s="498" t="s">
        <v>213</v>
      </c>
      <c r="S16256" s="499"/>
    </row>
    <row r="16257">
      <c r="B16257" s="497"/>
      <c r="H16257" s="500"/>
      <c r="O16257" s="500"/>
      <c r="Q16257" s="498" t="s">
        <v>213</v>
      </c>
      <c r="S16257" s="499"/>
    </row>
    <row r="16258">
      <c r="B16258" s="497"/>
      <c r="H16258" s="500"/>
      <c r="O16258" s="500"/>
      <c r="Q16258" s="498" t="s">
        <v>213</v>
      </c>
      <c r="S16258" s="499"/>
    </row>
    <row r="16259">
      <c r="B16259" s="497"/>
      <c r="H16259" s="500"/>
      <c r="O16259" s="500"/>
      <c r="Q16259" s="498" t="s">
        <v>213</v>
      </c>
      <c r="S16259" s="499"/>
    </row>
    <row r="16260">
      <c r="B16260" s="497"/>
      <c r="H16260" s="500"/>
      <c r="O16260" s="500"/>
      <c r="Q16260" s="498" t="s">
        <v>213</v>
      </c>
      <c r="S16260" s="499"/>
    </row>
    <row r="16261">
      <c r="B16261" s="497"/>
      <c r="H16261" s="500"/>
      <c r="O16261" s="500"/>
      <c r="Q16261" s="498" t="s">
        <v>213</v>
      </c>
      <c r="S16261" s="499"/>
    </row>
    <row r="16262">
      <c r="B16262" s="497"/>
      <c r="H16262" s="500"/>
      <c r="O16262" s="500"/>
      <c r="Q16262" s="498" t="s">
        <v>213</v>
      </c>
      <c r="S16262" s="499"/>
    </row>
    <row r="16263">
      <c r="B16263" s="497"/>
      <c r="H16263" s="500"/>
      <c r="O16263" s="500"/>
      <c r="Q16263" s="498" t="s">
        <v>213</v>
      </c>
      <c r="S16263" s="499"/>
    </row>
    <row r="16264">
      <c r="B16264" s="497"/>
      <c r="H16264" s="500"/>
      <c r="O16264" s="500"/>
      <c r="Q16264" s="498" t="s">
        <v>213</v>
      </c>
      <c r="S16264" s="499"/>
    </row>
    <row r="16265">
      <c r="B16265" s="497"/>
      <c r="H16265" s="500"/>
      <c r="O16265" s="500"/>
      <c r="Q16265" s="498" t="s">
        <v>213</v>
      </c>
      <c r="S16265" s="499"/>
    </row>
    <row r="16266">
      <c r="B16266" s="497"/>
      <c r="H16266" s="500"/>
      <c r="O16266" s="500"/>
      <c r="Q16266" s="498" t="s">
        <v>213</v>
      </c>
      <c r="S16266" s="499"/>
    </row>
    <row r="16267">
      <c r="B16267" s="497"/>
      <c r="H16267" s="500"/>
      <c r="O16267" s="500"/>
      <c r="Q16267" s="498" t="s">
        <v>213</v>
      </c>
      <c r="S16267" s="499"/>
    </row>
    <row r="16268">
      <c r="B16268" s="497"/>
      <c r="H16268" s="500"/>
      <c r="O16268" s="500"/>
      <c r="Q16268" s="498" t="s">
        <v>213</v>
      </c>
      <c r="S16268" s="499"/>
    </row>
    <row r="16269">
      <c r="B16269" s="497"/>
      <c r="H16269" s="500"/>
      <c r="O16269" s="500"/>
      <c r="Q16269" s="498" t="s">
        <v>213</v>
      </c>
      <c r="S16269" s="499"/>
    </row>
    <row r="16270">
      <c r="B16270" s="497"/>
      <c r="H16270" s="500"/>
      <c r="O16270" s="500"/>
      <c r="Q16270" s="498" t="s">
        <v>213</v>
      </c>
      <c r="S16270" s="499"/>
    </row>
    <row r="16271">
      <c r="B16271" s="497"/>
      <c r="H16271" s="500"/>
      <c r="O16271" s="500"/>
      <c r="Q16271" s="498" t="s">
        <v>213</v>
      </c>
      <c r="S16271" s="499"/>
    </row>
    <row r="16272">
      <c r="B16272" s="497"/>
      <c r="H16272" s="500"/>
      <c r="O16272" s="500"/>
      <c r="Q16272" s="498" t="s">
        <v>213</v>
      </c>
      <c r="S16272" s="499"/>
    </row>
    <row r="16273">
      <c r="B16273" s="497"/>
      <c r="H16273" s="500"/>
      <c r="O16273" s="500"/>
      <c r="Q16273" s="498" t="s">
        <v>213</v>
      </c>
      <c r="S16273" s="499"/>
    </row>
    <row r="16274">
      <c r="B16274" s="497"/>
      <c r="H16274" s="500"/>
      <c r="O16274" s="500"/>
      <c r="Q16274" s="498" t="s">
        <v>213</v>
      </c>
      <c r="S16274" s="499"/>
    </row>
    <row r="16275">
      <c r="B16275" s="497"/>
      <c r="H16275" s="500"/>
      <c r="O16275" s="500"/>
      <c r="Q16275" s="498" t="s">
        <v>213</v>
      </c>
      <c r="S16275" s="499"/>
    </row>
    <row r="16276">
      <c r="B16276" s="497"/>
      <c r="H16276" s="500"/>
      <c r="O16276" s="500"/>
      <c r="Q16276" s="498" t="s">
        <v>213</v>
      </c>
      <c r="S16276" s="499"/>
    </row>
    <row r="16277">
      <c r="B16277" s="497"/>
      <c r="H16277" s="500"/>
      <c r="O16277" s="500"/>
      <c r="Q16277" s="498" t="s">
        <v>213</v>
      </c>
      <c r="S16277" s="499"/>
    </row>
    <row r="16278">
      <c r="B16278" s="497"/>
      <c r="H16278" s="500"/>
      <c r="O16278" s="500"/>
      <c r="Q16278" s="498" t="s">
        <v>213</v>
      </c>
      <c r="S16278" s="499"/>
    </row>
    <row r="16279">
      <c r="B16279" s="497"/>
      <c r="H16279" s="500"/>
      <c r="O16279" s="500"/>
      <c r="Q16279" s="498" t="s">
        <v>213</v>
      </c>
      <c r="S16279" s="499"/>
    </row>
    <row r="16280">
      <c r="B16280" s="497"/>
      <c r="H16280" s="500"/>
      <c r="O16280" s="500"/>
      <c r="Q16280" s="498" t="s">
        <v>213</v>
      </c>
      <c r="S16280" s="499"/>
    </row>
    <row r="16281">
      <c r="B16281" s="497"/>
      <c r="H16281" s="500"/>
      <c r="O16281" s="500"/>
      <c r="Q16281" s="498" t="s">
        <v>213</v>
      </c>
      <c r="S16281" s="499"/>
    </row>
    <row r="16282">
      <c r="B16282" s="497"/>
      <c r="H16282" s="500"/>
      <c r="O16282" s="500"/>
      <c r="Q16282" s="498" t="s">
        <v>213</v>
      </c>
      <c r="S16282" s="499"/>
    </row>
    <row r="16283">
      <c r="B16283" s="497"/>
      <c r="H16283" s="500"/>
      <c r="O16283" s="500"/>
      <c r="Q16283" s="498" t="s">
        <v>213</v>
      </c>
      <c r="S16283" s="499"/>
    </row>
    <row r="16284">
      <c r="B16284" s="497"/>
      <c r="H16284" s="500"/>
      <c r="O16284" s="500"/>
      <c r="Q16284" s="498" t="s">
        <v>213</v>
      </c>
      <c r="S16284" s="499"/>
    </row>
    <row r="16285">
      <c r="B16285" s="497"/>
      <c r="H16285" s="500"/>
      <c r="O16285" s="500"/>
      <c r="Q16285" s="498" t="s">
        <v>213</v>
      </c>
      <c r="S16285" s="499"/>
    </row>
    <row r="16286">
      <c r="B16286" s="497"/>
      <c r="H16286" s="500"/>
      <c r="O16286" s="500"/>
      <c r="Q16286" s="498" t="s">
        <v>213</v>
      </c>
      <c r="S16286" s="499"/>
    </row>
    <row r="16287">
      <c r="B16287" s="497"/>
      <c r="H16287" s="500"/>
      <c r="O16287" s="500"/>
      <c r="Q16287" s="498" t="s">
        <v>213</v>
      </c>
      <c r="S16287" s="499"/>
    </row>
    <row r="16288">
      <c r="B16288" s="497"/>
      <c r="H16288" s="500"/>
      <c r="O16288" s="500"/>
      <c r="Q16288" s="498" t="s">
        <v>213</v>
      </c>
      <c r="S16288" s="499"/>
    </row>
    <row r="16289">
      <c r="B16289" s="497"/>
      <c r="H16289" s="500"/>
      <c r="O16289" s="500"/>
      <c r="Q16289" s="498" t="s">
        <v>213</v>
      </c>
      <c r="S16289" s="499"/>
    </row>
    <row r="16290">
      <c r="B16290" s="497"/>
      <c r="H16290" s="500"/>
      <c r="O16290" s="500"/>
      <c r="Q16290" s="498" t="s">
        <v>213</v>
      </c>
      <c r="S16290" s="499"/>
    </row>
    <row r="16291">
      <c r="B16291" s="497"/>
      <c r="H16291" s="500"/>
      <c r="O16291" s="500"/>
      <c r="Q16291" s="498" t="s">
        <v>213</v>
      </c>
      <c r="S16291" s="499"/>
    </row>
    <row r="16292">
      <c r="B16292" s="497"/>
      <c r="H16292" s="500"/>
      <c r="O16292" s="500"/>
      <c r="Q16292" s="498" t="s">
        <v>213</v>
      </c>
      <c r="S16292" s="499"/>
    </row>
    <row r="16293">
      <c r="B16293" s="497"/>
      <c r="H16293" s="500"/>
      <c r="O16293" s="500"/>
      <c r="Q16293" s="498" t="s">
        <v>213</v>
      </c>
      <c r="S16293" s="499"/>
    </row>
    <row r="16294">
      <c r="B16294" s="497"/>
      <c r="H16294" s="500"/>
      <c r="O16294" s="500"/>
      <c r="Q16294" s="498" t="s">
        <v>213</v>
      </c>
      <c r="S16294" s="499"/>
    </row>
    <row r="16295">
      <c r="B16295" s="497"/>
      <c r="H16295" s="500"/>
      <c r="O16295" s="500"/>
      <c r="Q16295" s="498" t="s">
        <v>213</v>
      </c>
      <c r="S16295" s="499"/>
    </row>
    <row r="16296">
      <c r="B16296" s="497"/>
      <c r="H16296" s="500"/>
      <c r="O16296" s="500"/>
      <c r="Q16296" s="498" t="s">
        <v>213</v>
      </c>
      <c r="S16296" s="499"/>
    </row>
    <row r="16297">
      <c r="B16297" s="497"/>
      <c r="H16297" s="500"/>
      <c r="O16297" s="500"/>
      <c r="Q16297" s="498" t="s">
        <v>213</v>
      </c>
      <c r="S16297" s="499"/>
    </row>
    <row r="16298">
      <c r="B16298" s="497"/>
      <c r="H16298" s="500"/>
      <c r="O16298" s="500"/>
      <c r="Q16298" s="498" t="s">
        <v>213</v>
      </c>
      <c r="S16298" s="499"/>
    </row>
    <row r="16299">
      <c r="B16299" s="497"/>
      <c r="H16299" s="500"/>
      <c r="O16299" s="500"/>
      <c r="Q16299" s="498" t="s">
        <v>213</v>
      </c>
      <c r="S16299" s="499"/>
    </row>
    <row r="16300">
      <c r="B16300" s="497"/>
      <c r="H16300" s="500"/>
      <c r="O16300" s="500"/>
      <c r="Q16300" s="498" t="s">
        <v>213</v>
      </c>
      <c r="S16300" s="499"/>
    </row>
    <row r="16301">
      <c r="B16301" s="497"/>
      <c r="H16301" s="500"/>
      <c r="O16301" s="500"/>
      <c r="Q16301" s="498" t="s">
        <v>213</v>
      </c>
      <c r="S16301" s="499"/>
    </row>
    <row r="16302">
      <c r="B16302" s="497"/>
      <c r="H16302" s="500"/>
      <c r="O16302" s="500"/>
      <c r="Q16302" s="498" t="s">
        <v>213</v>
      </c>
      <c r="S16302" s="499"/>
    </row>
    <row r="16303">
      <c r="B16303" s="497"/>
      <c r="H16303" s="500"/>
      <c r="O16303" s="500"/>
      <c r="Q16303" s="498" t="s">
        <v>213</v>
      </c>
      <c r="S16303" s="499"/>
    </row>
    <row r="16304">
      <c r="B16304" s="497"/>
      <c r="H16304" s="500"/>
      <c r="O16304" s="500"/>
      <c r="Q16304" s="498" t="s">
        <v>213</v>
      </c>
      <c r="S16304" s="499"/>
    </row>
    <row r="16305">
      <c r="B16305" s="497"/>
      <c r="H16305" s="500"/>
      <c r="O16305" s="500"/>
      <c r="Q16305" s="498" t="s">
        <v>213</v>
      </c>
      <c r="S16305" s="499"/>
    </row>
    <row r="16306">
      <c r="B16306" s="497"/>
      <c r="H16306" s="500"/>
      <c r="O16306" s="500"/>
      <c r="Q16306" s="498" t="s">
        <v>213</v>
      </c>
      <c r="S16306" s="499"/>
    </row>
    <row r="16307">
      <c r="B16307" s="497"/>
      <c r="H16307" s="500"/>
      <c r="O16307" s="500"/>
      <c r="Q16307" s="498" t="s">
        <v>213</v>
      </c>
      <c r="S16307" s="499"/>
    </row>
    <row r="16308">
      <c r="B16308" s="497"/>
      <c r="H16308" s="500"/>
      <c r="O16308" s="500"/>
      <c r="Q16308" s="498" t="s">
        <v>213</v>
      </c>
      <c r="S16308" s="499"/>
    </row>
    <row r="16309">
      <c r="B16309" s="497"/>
      <c r="H16309" s="500"/>
      <c r="O16309" s="500"/>
      <c r="Q16309" s="498" t="s">
        <v>213</v>
      </c>
      <c r="S16309" s="499"/>
    </row>
    <row r="16310">
      <c r="B16310" s="497"/>
      <c r="H16310" s="500"/>
      <c r="O16310" s="500"/>
      <c r="Q16310" s="498" t="s">
        <v>213</v>
      </c>
      <c r="S16310" s="499"/>
    </row>
    <row r="16311">
      <c r="B16311" s="497"/>
      <c r="H16311" s="500"/>
      <c r="O16311" s="500"/>
      <c r="Q16311" s="498" t="s">
        <v>213</v>
      </c>
      <c r="S16311" s="499"/>
    </row>
    <row r="16312">
      <c r="B16312" s="497"/>
      <c r="H16312" s="500"/>
      <c r="O16312" s="500"/>
      <c r="Q16312" s="498" t="s">
        <v>213</v>
      </c>
      <c r="S16312" s="499"/>
    </row>
    <row r="16313">
      <c r="B16313" s="497"/>
      <c r="H16313" s="500"/>
      <c r="O16313" s="500"/>
      <c r="Q16313" s="498" t="s">
        <v>213</v>
      </c>
      <c r="S16313" s="499"/>
    </row>
    <row r="16314">
      <c r="B16314" s="497"/>
      <c r="H16314" s="500"/>
      <c r="O16314" s="500"/>
      <c r="Q16314" s="498" t="s">
        <v>213</v>
      </c>
      <c r="S16314" s="499"/>
    </row>
    <row r="16315">
      <c r="B16315" s="497"/>
      <c r="H16315" s="500"/>
      <c r="O16315" s="500"/>
      <c r="Q16315" s="498" t="s">
        <v>213</v>
      </c>
      <c r="S16315" s="499"/>
    </row>
    <row r="16316">
      <c r="B16316" s="497"/>
      <c r="H16316" s="500"/>
      <c r="O16316" s="500"/>
      <c r="Q16316" s="498" t="s">
        <v>213</v>
      </c>
      <c r="S16316" s="499"/>
    </row>
    <row r="16317">
      <c r="B16317" s="497"/>
      <c r="H16317" s="500"/>
      <c r="O16317" s="500"/>
      <c r="Q16317" s="498" t="s">
        <v>213</v>
      </c>
      <c r="S16317" s="499"/>
    </row>
    <row r="16318">
      <c r="B16318" s="497"/>
      <c r="H16318" s="500"/>
      <c r="O16318" s="500"/>
      <c r="Q16318" s="498" t="s">
        <v>213</v>
      </c>
      <c r="S16318" s="499"/>
    </row>
    <row r="16319">
      <c r="B16319" s="497"/>
      <c r="H16319" s="500"/>
      <c r="O16319" s="500"/>
      <c r="Q16319" s="498" t="s">
        <v>213</v>
      </c>
      <c r="S16319" s="499"/>
    </row>
    <row r="16320">
      <c r="B16320" s="497"/>
      <c r="H16320" s="500"/>
      <c r="O16320" s="500"/>
      <c r="Q16320" s="498" t="s">
        <v>213</v>
      </c>
      <c r="S16320" s="499"/>
    </row>
    <row r="16321">
      <c r="B16321" s="497"/>
      <c r="H16321" s="500"/>
      <c r="O16321" s="500"/>
      <c r="Q16321" s="498" t="s">
        <v>213</v>
      </c>
      <c r="S16321" s="499"/>
    </row>
    <row r="16322">
      <c r="B16322" s="497"/>
      <c r="H16322" s="500"/>
      <c r="O16322" s="500"/>
      <c r="Q16322" s="498" t="s">
        <v>213</v>
      </c>
      <c r="S16322" s="499"/>
    </row>
    <row r="16323">
      <c r="B16323" s="497"/>
      <c r="H16323" s="500"/>
      <c r="O16323" s="500"/>
      <c r="Q16323" s="498" t="s">
        <v>213</v>
      </c>
      <c r="S16323" s="499"/>
    </row>
    <row r="16324">
      <c r="B16324" s="497"/>
      <c r="H16324" s="500"/>
      <c r="O16324" s="500"/>
      <c r="Q16324" s="498" t="s">
        <v>213</v>
      </c>
      <c r="S16324" s="499"/>
    </row>
    <row r="16325">
      <c r="B16325" s="497"/>
      <c r="H16325" s="500"/>
      <c r="O16325" s="500"/>
      <c r="Q16325" s="498" t="s">
        <v>213</v>
      </c>
      <c r="S16325" s="499"/>
    </row>
    <row r="16326">
      <c r="B16326" s="497"/>
      <c r="H16326" s="500"/>
      <c r="O16326" s="500"/>
      <c r="Q16326" s="498" t="s">
        <v>213</v>
      </c>
      <c r="S16326" s="499"/>
    </row>
    <row r="16327">
      <c r="B16327" s="497"/>
      <c r="H16327" s="500"/>
      <c r="O16327" s="500"/>
      <c r="Q16327" s="498" t="s">
        <v>213</v>
      </c>
      <c r="S16327" s="499"/>
    </row>
    <row r="16328">
      <c r="B16328" s="497"/>
      <c r="H16328" s="500"/>
      <c r="O16328" s="500"/>
      <c r="Q16328" s="498" t="s">
        <v>213</v>
      </c>
      <c r="S16328" s="499"/>
    </row>
    <row r="16329">
      <c r="B16329" s="497"/>
      <c r="H16329" s="500"/>
      <c r="O16329" s="500"/>
      <c r="Q16329" s="498" t="s">
        <v>213</v>
      </c>
      <c r="S16329" s="499"/>
    </row>
    <row r="16330">
      <c r="B16330" s="497"/>
      <c r="H16330" s="500"/>
      <c r="O16330" s="500"/>
      <c r="Q16330" s="498" t="s">
        <v>213</v>
      </c>
      <c r="S16330" s="499"/>
    </row>
    <row r="16331">
      <c r="B16331" s="497"/>
      <c r="H16331" s="500"/>
      <c r="O16331" s="500"/>
      <c r="Q16331" s="498" t="s">
        <v>213</v>
      </c>
      <c r="S16331" s="499"/>
    </row>
    <row r="16332">
      <c r="B16332" s="497"/>
      <c r="H16332" s="500"/>
      <c r="O16332" s="500"/>
      <c r="Q16332" s="498" t="s">
        <v>213</v>
      </c>
      <c r="S16332" s="499"/>
    </row>
    <row r="16333">
      <c r="B16333" s="497"/>
      <c r="H16333" s="500"/>
      <c r="O16333" s="500"/>
      <c r="Q16333" s="498" t="s">
        <v>213</v>
      </c>
      <c r="S16333" s="499"/>
    </row>
    <row r="16334">
      <c r="B16334" s="497"/>
      <c r="H16334" s="500"/>
      <c r="O16334" s="500"/>
      <c r="Q16334" s="498" t="s">
        <v>213</v>
      </c>
      <c r="S16334" s="499"/>
    </row>
    <row r="16335">
      <c r="B16335" s="497"/>
      <c r="H16335" s="500"/>
      <c r="O16335" s="500"/>
      <c r="Q16335" s="498" t="s">
        <v>213</v>
      </c>
      <c r="S16335" s="499"/>
    </row>
    <row r="16336">
      <c r="B16336" s="497"/>
      <c r="H16336" s="500"/>
      <c r="O16336" s="500"/>
      <c r="Q16336" s="498" t="s">
        <v>213</v>
      </c>
      <c r="S16336" s="499"/>
    </row>
    <row r="16337">
      <c r="B16337" s="497"/>
      <c r="H16337" s="500"/>
      <c r="O16337" s="500"/>
      <c r="Q16337" s="498" t="s">
        <v>213</v>
      </c>
      <c r="S16337" s="499"/>
    </row>
    <row r="16338">
      <c r="B16338" s="497"/>
      <c r="H16338" s="500"/>
      <c r="O16338" s="500"/>
      <c r="Q16338" s="498" t="s">
        <v>213</v>
      </c>
      <c r="S16338" s="499"/>
    </row>
    <row r="16339">
      <c r="B16339" s="497"/>
      <c r="H16339" s="500"/>
      <c r="O16339" s="500"/>
      <c r="Q16339" s="498" t="s">
        <v>213</v>
      </c>
      <c r="S16339" s="499"/>
    </row>
    <row r="16340">
      <c r="B16340" s="497"/>
      <c r="H16340" s="500"/>
      <c r="O16340" s="500"/>
      <c r="Q16340" s="498" t="s">
        <v>213</v>
      </c>
      <c r="S16340" s="499"/>
    </row>
    <row r="16341">
      <c r="B16341" s="497"/>
      <c r="H16341" s="500"/>
      <c r="O16341" s="500"/>
      <c r="Q16341" s="498" t="s">
        <v>213</v>
      </c>
      <c r="S16341" s="499"/>
    </row>
    <row r="16342">
      <c r="B16342" s="497"/>
      <c r="H16342" s="500"/>
      <c r="O16342" s="500"/>
      <c r="Q16342" s="498" t="s">
        <v>213</v>
      </c>
      <c r="S16342" s="499"/>
    </row>
    <row r="16343">
      <c r="B16343" s="497"/>
      <c r="H16343" s="500"/>
      <c r="O16343" s="500"/>
      <c r="Q16343" s="498" t="s">
        <v>213</v>
      </c>
      <c r="S16343" s="499"/>
    </row>
    <row r="16344">
      <c r="B16344" s="497"/>
      <c r="H16344" s="500"/>
      <c r="O16344" s="500"/>
      <c r="Q16344" s="498" t="s">
        <v>213</v>
      </c>
      <c r="S16344" s="499"/>
    </row>
    <row r="16345">
      <c r="B16345" s="497"/>
      <c r="H16345" s="500"/>
      <c r="O16345" s="500"/>
      <c r="Q16345" s="498" t="s">
        <v>213</v>
      </c>
      <c r="S16345" s="499"/>
    </row>
    <row r="16346">
      <c r="B16346" s="497"/>
      <c r="H16346" s="500"/>
      <c r="O16346" s="500"/>
      <c r="Q16346" s="498" t="s">
        <v>213</v>
      </c>
      <c r="S16346" s="499"/>
    </row>
    <row r="16347">
      <c r="B16347" s="497"/>
      <c r="H16347" s="500"/>
      <c r="O16347" s="500"/>
      <c r="Q16347" s="498" t="s">
        <v>213</v>
      </c>
      <c r="S16347" s="499"/>
    </row>
    <row r="16348">
      <c r="B16348" s="497"/>
      <c r="H16348" s="500"/>
      <c r="O16348" s="500"/>
      <c r="Q16348" s="498" t="s">
        <v>213</v>
      </c>
      <c r="S16348" s="499"/>
    </row>
    <row r="16349">
      <c r="B16349" s="497"/>
      <c r="H16349" s="500"/>
      <c r="O16349" s="500"/>
      <c r="Q16349" s="498" t="s">
        <v>213</v>
      </c>
      <c r="S16349" s="499"/>
    </row>
    <row r="16350">
      <c r="B16350" s="497"/>
      <c r="H16350" s="500"/>
      <c r="O16350" s="500"/>
      <c r="Q16350" s="498" t="s">
        <v>213</v>
      </c>
      <c r="S16350" s="499"/>
    </row>
    <row r="16351">
      <c r="B16351" s="497"/>
      <c r="H16351" s="500"/>
      <c r="O16351" s="500"/>
      <c r="Q16351" s="498" t="s">
        <v>213</v>
      </c>
      <c r="S16351" s="499"/>
    </row>
    <row r="16352">
      <c r="B16352" s="497"/>
      <c r="H16352" s="500"/>
      <c r="O16352" s="500"/>
      <c r="Q16352" s="498" t="s">
        <v>213</v>
      </c>
      <c r="S16352" s="499"/>
    </row>
    <row r="16353">
      <c r="B16353" s="497"/>
      <c r="H16353" s="500"/>
      <c r="O16353" s="500"/>
      <c r="Q16353" s="498" t="s">
        <v>213</v>
      </c>
      <c r="S16353" s="499"/>
    </row>
    <row r="16354">
      <c r="B16354" s="497"/>
      <c r="H16354" s="500"/>
      <c r="O16354" s="500"/>
      <c r="Q16354" s="498" t="s">
        <v>213</v>
      </c>
      <c r="S16354" s="499"/>
    </row>
    <row r="16355">
      <c r="B16355" s="497"/>
      <c r="H16355" s="500"/>
      <c r="O16355" s="500"/>
      <c r="Q16355" s="498" t="s">
        <v>213</v>
      </c>
      <c r="S16355" s="499"/>
    </row>
    <row r="16356">
      <c r="B16356" s="497"/>
      <c r="H16356" s="500"/>
      <c r="O16356" s="500"/>
      <c r="Q16356" s="498" t="s">
        <v>213</v>
      </c>
      <c r="S16356" s="499"/>
    </row>
    <row r="16357">
      <c r="B16357" s="497"/>
      <c r="H16357" s="500"/>
      <c r="O16357" s="500"/>
      <c r="Q16357" s="498" t="s">
        <v>213</v>
      </c>
      <c r="S16357" s="499"/>
    </row>
    <row r="16358">
      <c r="B16358" s="497"/>
      <c r="H16358" s="500"/>
      <c r="O16358" s="500"/>
      <c r="Q16358" s="498" t="s">
        <v>213</v>
      </c>
      <c r="S16358" s="499"/>
    </row>
    <row r="16359">
      <c r="B16359" s="497"/>
      <c r="H16359" s="500"/>
      <c r="O16359" s="500"/>
      <c r="Q16359" s="498" t="s">
        <v>213</v>
      </c>
      <c r="S16359" s="499"/>
    </row>
    <row r="16360">
      <c r="B16360" s="497"/>
      <c r="H16360" s="500"/>
      <c r="O16360" s="500"/>
      <c r="Q16360" s="498" t="s">
        <v>213</v>
      </c>
      <c r="S16360" s="499"/>
    </row>
    <row r="16361">
      <c r="B16361" s="497"/>
      <c r="H16361" s="500"/>
      <c r="O16361" s="500"/>
      <c r="Q16361" s="498" t="s">
        <v>213</v>
      </c>
      <c r="S16361" s="499"/>
    </row>
    <row r="16362">
      <c r="B16362" s="497"/>
      <c r="H16362" s="500"/>
      <c r="O16362" s="500"/>
      <c r="Q16362" s="498" t="s">
        <v>213</v>
      </c>
      <c r="S16362" s="499"/>
    </row>
    <row r="16363">
      <c r="B16363" s="497"/>
      <c r="H16363" s="500"/>
      <c r="O16363" s="500"/>
      <c r="Q16363" s="498" t="s">
        <v>213</v>
      </c>
      <c r="S16363" s="499"/>
    </row>
    <row r="16364">
      <c r="B16364" s="497"/>
      <c r="H16364" s="500"/>
      <c r="O16364" s="500"/>
      <c r="Q16364" s="498" t="s">
        <v>213</v>
      </c>
      <c r="S16364" s="499"/>
    </row>
    <row r="16365">
      <c r="B16365" s="497"/>
      <c r="H16365" s="500"/>
      <c r="O16365" s="500"/>
      <c r="Q16365" s="498" t="s">
        <v>213</v>
      </c>
      <c r="S16365" s="499"/>
    </row>
    <row r="16366">
      <c r="B16366" s="497"/>
      <c r="H16366" s="500"/>
      <c r="O16366" s="500"/>
      <c r="Q16366" s="498" t="s">
        <v>213</v>
      </c>
      <c r="S16366" s="499"/>
    </row>
    <row r="16367">
      <c r="B16367" s="497"/>
      <c r="H16367" s="500"/>
      <c r="O16367" s="500"/>
      <c r="Q16367" s="498" t="s">
        <v>213</v>
      </c>
      <c r="S16367" s="499"/>
    </row>
    <row r="16368">
      <c r="B16368" s="497"/>
      <c r="H16368" s="500"/>
      <c r="O16368" s="500"/>
      <c r="Q16368" s="498" t="s">
        <v>213</v>
      </c>
      <c r="S16368" s="499"/>
    </row>
    <row r="16369">
      <c r="B16369" s="497"/>
      <c r="H16369" s="500"/>
      <c r="O16369" s="500"/>
      <c r="Q16369" s="498" t="s">
        <v>213</v>
      </c>
      <c r="S16369" s="499"/>
    </row>
    <row r="16370">
      <c r="B16370" s="497"/>
      <c r="H16370" s="500"/>
      <c r="O16370" s="500"/>
      <c r="Q16370" s="498" t="s">
        <v>213</v>
      </c>
      <c r="S16370" s="499"/>
    </row>
    <row r="16371">
      <c r="B16371" s="497"/>
      <c r="H16371" s="500"/>
      <c r="O16371" s="500"/>
      <c r="Q16371" s="498" t="s">
        <v>213</v>
      </c>
      <c r="S16371" s="499"/>
    </row>
    <row r="16372">
      <c r="B16372" s="497"/>
      <c r="H16372" s="500"/>
      <c r="O16372" s="500"/>
      <c r="Q16372" s="498" t="s">
        <v>213</v>
      </c>
      <c r="S16372" s="499"/>
    </row>
    <row r="16373">
      <c r="B16373" s="497"/>
      <c r="H16373" s="500"/>
      <c r="O16373" s="500"/>
      <c r="Q16373" s="498" t="s">
        <v>213</v>
      </c>
      <c r="S16373" s="499"/>
    </row>
    <row r="16374">
      <c r="B16374" s="497"/>
      <c r="H16374" s="500"/>
      <c r="O16374" s="500"/>
      <c r="Q16374" s="498" t="s">
        <v>213</v>
      </c>
      <c r="S16374" s="499"/>
    </row>
    <row r="16375">
      <c r="B16375" s="497"/>
      <c r="H16375" s="500"/>
      <c r="O16375" s="500"/>
      <c r="Q16375" s="498" t="s">
        <v>213</v>
      </c>
      <c r="S16375" s="499"/>
    </row>
    <row r="16376">
      <c r="B16376" s="497"/>
      <c r="H16376" s="500"/>
      <c r="O16376" s="500"/>
      <c r="Q16376" s="498" t="s">
        <v>213</v>
      </c>
      <c r="S16376" s="499"/>
    </row>
    <row r="16377">
      <c r="B16377" s="497"/>
      <c r="H16377" s="500"/>
      <c r="O16377" s="500"/>
      <c r="Q16377" s="498" t="s">
        <v>213</v>
      </c>
      <c r="S16377" s="499"/>
    </row>
    <row r="16378">
      <c r="B16378" s="497"/>
      <c r="H16378" s="500"/>
      <c r="O16378" s="500"/>
      <c r="Q16378" s="498" t="s">
        <v>213</v>
      </c>
      <c r="S16378" s="499"/>
    </row>
    <row r="16379">
      <c r="B16379" s="497"/>
      <c r="H16379" s="500"/>
      <c r="O16379" s="500"/>
      <c r="Q16379" s="498" t="s">
        <v>213</v>
      </c>
      <c r="S16379" s="499"/>
    </row>
    <row r="16380">
      <c r="B16380" s="497"/>
      <c r="H16380" s="500"/>
      <c r="O16380" s="500"/>
      <c r="Q16380" s="498" t="s">
        <v>213</v>
      </c>
      <c r="S16380" s="499"/>
    </row>
    <row r="16381">
      <c r="B16381" s="497"/>
      <c r="H16381" s="500"/>
      <c r="O16381" s="500"/>
      <c r="Q16381" s="498" t="s">
        <v>213</v>
      </c>
      <c r="S16381" s="499"/>
    </row>
    <row r="16382">
      <c r="B16382" s="497"/>
      <c r="H16382" s="500"/>
      <c r="O16382" s="500"/>
      <c r="Q16382" s="498" t="s">
        <v>213</v>
      </c>
      <c r="S16382" s="499"/>
    </row>
    <row r="16383">
      <c r="B16383" s="497"/>
      <c r="H16383" s="500"/>
      <c r="O16383" s="500"/>
      <c r="Q16383" s="498" t="s">
        <v>213</v>
      </c>
      <c r="S16383" s="499"/>
    </row>
    <row r="16384">
      <c r="B16384" s="497"/>
      <c r="H16384" s="500"/>
      <c r="O16384" s="500"/>
      <c r="Q16384" s="498" t="s">
        <v>213</v>
      </c>
      <c r="S16384" s="499"/>
    </row>
    <row r="16385">
      <c r="B16385" s="497"/>
      <c r="H16385" s="500"/>
      <c r="O16385" s="500"/>
      <c r="Q16385" s="498" t="s">
        <v>213</v>
      </c>
      <c r="S16385" s="499"/>
    </row>
    <row r="16386">
      <c r="B16386" s="497"/>
      <c r="H16386" s="500"/>
      <c r="O16386" s="500"/>
      <c r="Q16386" s="498" t="s">
        <v>213</v>
      </c>
      <c r="S16386" s="499"/>
    </row>
    <row r="16387">
      <c r="B16387" s="497"/>
      <c r="H16387" s="500"/>
      <c r="O16387" s="500"/>
      <c r="Q16387" s="498" t="s">
        <v>213</v>
      </c>
      <c r="S16387" s="499"/>
    </row>
    <row r="16388">
      <c r="B16388" s="497"/>
      <c r="H16388" s="500"/>
      <c r="O16388" s="500"/>
      <c r="Q16388" s="498" t="s">
        <v>213</v>
      </c>
      <c r="S16388" s="499"/>
    </row>
    <row r="16389">
      <c r="B16389" s="497"/>
      <c r="H16389" s="500"/>
      <c r="O16389" s="500"/>
      <c r="Q16389" s="498" t="s">
        <v>213</v>
      </c>
      <c r="S16389" s="499"/>
    </row>
    <row r="16390">
      <c r="B16390" s="497"/>
      <c r="H16390" s="500"/>
      <c r="O16390" s="500"/>
      <c r="Q16390" s="498" t="s">
        <v>213</v>
      </c>
      <c r="S16390" s="499"/>
    </row>
    <row r="16391">
      <c r="B16391" s="497"/>
      <c r="H16391" s="500"/>
      <c r="O16391" s="500"/>
      <c r="Q16391" s="498" t="s">
        <v>213</v>
      </c>
      <c r="S16391" s="499"/>
    </row>
    <row r="16392">
      <c r="B16392" s="497"/>
      <c r="H16392" s="500"/>
      <c r="O16392" s="500"/>
      <c r="Q16392" s="498" t="s">
        <v>213</v>
      </c>
      <c r="S16392" s="499"/>
    </row>
    <row r="16393">
      <c r="B16393" s="497"/>
      <c r="H16393" s="500"/>
      <c r="O16393" s="500"/>
      <c r="Q16393" s="498" t="s">
        <v>213</v>
      </c>
      <c r="S16393" s="499"/>
    </row>
    <row r="16394">
      <c r="B16394" s="497"/>
      <c r="H16394" s="500"/>
      <c r="O16394" s="500"/>
      <c r="Q16394" s="498" t="s">
        <v>213</v>
      </c>
      <c r="S16394" s="499"/>
    </row>
    <row r="16395">
      <c r="B16395" s="497"/>
      <c r="H16395" s="500"/>
      <c r="O16395" s="500"/>
      <c r="Q16395" s="498" t="s">
        <v>213</v>
      </c>
      <c r="S16395" s="499"/>
    </row>
    <row r="16396">
      <c r="B16396" s="497"/>
      <c r="H16396" s="500"/>
      <c r="O16396" s="500"/>
      <c r="Q16396" s="498" t="s">
        <v>213</v>
      </c>
      <c r="S16396" s="499"/>
    </row>
    <row r="16397">
      <c r="B16397" s="497"/>
      <c r="H16397" s="500"/>
      <c r="O16397" s="500"/>
      <c r="Q16397" s="498" t="s">
        <v>213</v>
      </c>
      <c r="S16397" s="499"/>
    </row>
    <row r="16398">
      <c r="B16398" s="497"/>
      <c r="H16398" s="500"/>
      <c r="O16398" s="500"/>
      <c r="Q16398" s="498" t="s">
        <v>213</v>
      </c>
      <c r="S16398" s="499"/>
    </row>
    <row r="16399">
      <c r="B16399" s="497"/>
      <c r="H16399" s="500"/>
      <c r="O16399" s="500"/>
      <c r="Q16399" s="498" t="s">
        <v>213</v>
      </c>
      <c r="S16399" s="499"/>
    </row>
    <row r="16400">
      <c r="B16400" s="497"/>
      <c r="H16400" s="500"/>
      <c r="O16400" s="500"/>
      <c r="Q16400" s="498" t="s">
        <v>213</v>
      </c>
      <c r="S16400" s="499"/>
    </row>
    <row r="16401">
      <c r="B16401" s="497"/>
      <c r="H16401" s="500"/>
      <c r="O16401" s="500"/>
      <c r="Q16401" s="498" t="s">
        <v>213</v>
      </c>
      <c r="S16401" s="499"/>
    </row>
    <row r="16402">
      <c r="B16402" s="497"/>
      <c r="H16402" s="500"/>
      <c r="O16402" s="500"/>
      <c r="Q16402" s="498" t="s">
        <v>213</v>
      </c>
      <c r="S16402" s="499"/>
    </row>
    <row r="16403">
      <c r="B16403" s="497"/>
      <c r="H16403" s="500"/>
      <c r="O16403" s="500"/>
      <c r="Q16403" s="498" t="s">
        <v>213</v>
      </c>
      <c r="S16403" s="499"/>
    </row>
    <row r="16404">
      <c r="B16404" s="497"/>
      <c r="H16404" s="500"/>
      <c r="O16404" s="500"/>
      <c r="Q16404" s="498" t="s">
        <v>213</v>
      </c>
      <c r="S16404" s="499"/>
    </row>
    <row r="16405">
      <c r="B16405" s="497"/>
      <c r="H16405" s="500"/>
      <c r="O16405" s="500"/>
      <c r="Q16405" s="498" t="s">
        <v>213</v>
      </c>
      <c r="S16405" s="499"/>
    </row>
    <row r="16406">
      <c r="B16406" s="497"/>
      <c r="H16406" s="500"/>
      <c r="O16406" s="500"/>
      <c r="Q16406" s="498" t="s">
        <v>213</v>
      </c>
      <c r="S16406" s="499"/>
    </row>
    <row r="16407">
      <c r="B16407" s="497"/>
      <c r="H16407" s="500"/>
      <c r="O16407" s="500"/>
      <c r="Q16407" s="498" t="s">
        <v>213</v>
      </c>
      <c r="S16407" s="499"/>
    </row>
    <row r="16408">
      <c r="B16408" s="497"/>
      <c r="H16408" s="500"/>
      <c r="O16408" s="500"/>
      <c r="Q16408" s="498" t="s">
        <v>213</v>
      </c>
      <c r="S16408" s="499"/>
    </row>
    <row r="16409">
      <c r="B16409" s="497"/>
      <c r="H16409" s="500"/>
      <c r="O16409" s="500"/>
      <c r="Q16409" s="498" t="s">
        <v>213</v>
      </c>
      <c r="S16409" s="499"/>
    </row>
    <row r="16410">
      <c r="B16410" s="497"/>
      <c r="H16410" s="500"/>
      <c r="O16410" s="500"/>
      <c r="Q16410" s="498" t="s">
        <v>213</v>
      </c>
      <c r="S16410" s="499"/>
    </row>
    <row r="16411">
      <c r="B16411" s="497"/>
      <c r="H16411" s="500"/>
      <c r="O16411" s="500"/>
      <c r="Q16411" s="498" t="s">
        <v>213</v>
      </c>
      <c r="S16411" s="499"/>
    </row>
    <row r="16412">
      <c r="B16412" s="497"/>
      <c r="H16412" s="500"/>
      <c r="O16412" s="500"/>
      <c r="Q16412" s="498" t="s">
        <v>213</v>
      </c>
      <c r="S16412" s="499"/>
    </row>
    <row r="16413">
      <c r="B16413" s="497"/>
      <c r="H16413" s="500"/>
      <c r="O16413" s="500"/>
      <c r="Q16413" s="498" t="s">
        <v>213</v>
      </c>
      <c r="S16413" s="499"/>
    </row>
    <row r="16414">
      <c r="B16414" s="497"/>
      <c r="H16414" s="500"/>
      <c r="O16414" s="500"/>
      <c r="Q16414" s="498" t="s">
        <v>213</v>
      </c>
      <c r="S16414" s="499"/>
    </row>
    <row r="16415">
      <c r="B16415" s="497"/>
      <c r="H16415" s="500"/>
      <c r="O16415" s="500"/>
      <c r="Q16415" s="498" t="s">
        <v>213</v>
      </c>
      <c r="S16415" s="499"/>
    </row>
    <row r="16416">
      <c r="B16416" s="497"/>
      <c r="H16416" s="500"/>
      <c r="O16416" s="500"/>
      <c r="Q16416" s="498" t="s">
        <v>213</v>
      </c>
      <c r="S16416" s="499"/>
    </row>
    <row r="16417">
      <c r="B16417" s="497"/>
      <c r="H16417" s="500"/>
      <c r="O16417" s="500"/>
      <c r="Q16417" s="498" t="s">
        <v>213</v>
      </c>
      <c r="S16417" s="499"/>
    </row>
    <row r="16418">
      <c r="B16418" s="497"/>
      <c r="H16418" s="500"/>
      <c r="O16418" s="500"/>
      <c r="Q16418" s="498" t="s">
        <v>213</v>
      </c>
      <c r="S16418" s="499"/>
    </row>
    <row r="16419">
      <c r="B16419" s="497"/>
      <c r="H16419" s="500"/>
      <c r="O16419" s="500"/>
      <c r="Q16419" s="498" t="s">
        <v>213</v>
      </c>
      <c r="S16419" s="499"/>
    </row>
    <row r="16420">
      <c r="B16420" s="497"/>
      <c r="H16420" s="500"/>
      <c r="O16420" s="500"/>
      <c r="Q16420" s="498" t="s">
        <v>213</v>
      </c>
      <c r="S16420" s="499"/>
    </row>
    <row r="16421">
      <c r="B16421" s="497"/>
      <c r="H16421" s="500"/>
      <c r="O16421" s="500"/>
      <c r="Q16421" s="498" t="s">
        <v>213</v>
      </c>
      <c r="S16421" s="499"/>
    </row>
    <row r="16422">
      <c r="B16422" s="497"/>
      <c r="H16422" s="500"/>
      <c r="O16422" s="500"/>
      <c r="Q16422" s="498" t="s">
        <v>213</v>
      </c>
      <c r="S16422" s="499"/>
    </row>
    <row r="16423">
      <c r="B16423" s="497"/>
      <c r="H16423" s="500"/>
      <c r="O16423" s="500"/>
      <c r="Q16423" s="498" t="s">
        <v>213</v>
      </c>
      <c r="S16423" s="499"/>
    </row>
    <row r="16424">
      <c r="B16424" s="497"/>
      <c r="H16424" s="500"/>
      <c r="O16424" s="500"/>
      <c r="Q16424" s="498" t="s">
        <v>213</v>
      </c>
      <c r="S16424" s="499"/>
    </row>
    <row r="16425">
      <c r="B16425" s="497"/>
      <c r="H16425" s="500"/>
      <c r="O16425" s="500"/>
      <c r="Q16425" s="498" t="s">
        <v>213</v>
      </c>
      <c r="S16425" s="499"/>
    </row>
    <row r="16426">
      <c r="B16426" s="497"/>
      <c r="H16426" s="500"/>
      <c r="O16426" s="500"/>
      <c r="Q16426" s="498" t="s">
        <v>213</v>
      </c>
      <c r="S16426" s="499"/>
    </row>
    <row r="16427">
      <c r="B16427" s="497"/>
      <c r="H16427" s="500"/>
      <c r="O16427" s="500"/>
      <c r="Q16427" s="498" t="s">
        <v>213</v>
      </c>
      <c r="S16427" s="499"/>
    </row>
    <row r="16428">
      <c r="B16428" s="497"/>
      <c r="H16428" s="500"/>
      <c r="O16428" s="500"/>
      <c r="Q16428" s="498" t="s">
        <v>213</v>
      </c>
      <c r="S16428" s="499"/>
    </row>
    <row r="16429">
      <c r="B16429" s="497"/>
      <c r="H16429" s="500"/>
      <c r="O16429" s="500"/>
      <c r="Q16429" s="498" t="s">
        <v>213</v>
      </c>
      <c r="S16429" s="499"/>
    </row>
    <row r="16430">
      <c r="B16430" s="497"/>
      <c r="H16430" s="500"/>
      <c r="O16430" s="500"/>
      <c r="Q16430" s="498" t="s">
        <v>213</v>
      </c>
      <c r="S16430" s="499"/>
    </row>
    <row r="16431">
      <c r="B16431" s="497"/>
      <c r="H16431" s="500"/>
      <c r="O16431" s="500"/>
      <c r="Q16431" s="498" t="s">
        <v>213</v>
      </c>
      <c r="S16431" s="499"/>
    </row>
    <row r="16432">
      <c r="B16432" s="497"/>
      <c r="H16432" s="500"/>
      <c r="O16432" s="500"/>
      <c r="Q16432" s="498" t="s">
        <v>213</v>
      </c>
      <c r="S16432" s="499"/>
    </row>
    <row r="16433">
      <c r="B16433" s="497"/>
      <c r="H16433" s="500"/>
      <c r="O16433" s="500"/>
      <c r="Q16433" s="498" t="s">
        <v>213</v>
      </c>
      <c r="S16433" s="499"/>
    </row>
    <row r="16434">
      <c r="B16434" s="497"/>
      <c r="H16434" s="500"/>
      <c r="O16434" s="500"/>
      <c r="Q16434" s="498" t="s">
        <v>213</v>
      </c>
      <c r="S16434" s="499"/>
    </row>
    <row r="16435">
      <c r="B16435" s="497"/>
      <c r="H16435" s="500"/>
      <c r="O16435" s="500"/>
      <c r="Q16435" s="498" t="s">
        <v>213</v>
      </c>
      <c r="S16435" s="499"/>
    </row>
    <row r="16436">
      <c r="B16436" s="497"/>
      <c r="H16436" s="500"/>
      <c r="O16436" s="500"/>
      <c r="Q16436" s="498" t="s">
        <v>213</v>
      </c>
      <c r="S16436" s="499"/>
    </row>
    <row r="16437">
      <c r="B16437" s="497"/>
      <c r="H16437" s="500"/>
      <c r="O16437" s="500"/>
      <c r="Q16437" s="498" t="s">
        <v>213</v>
      </c>
      <c r="S16437" s="499"/>
    </row>
    <row r="16438">
      <c r="B16438" s="497"/>
      <c r="H16438" s="500"/>
      <c r="O16438" s="500"/>
      <c r="Q16438" s="498" t="s">
        <v>213</v>
      </c>
      <c r="S16438" s="499"/>
    </row>
    <row r="16439">
      <c r="B16439" s="497"/>
      <c r="H16439" s="500"/>
      <c r="O16439" s="500"/>
      <c r="Q16439" s="498" t="s">
        <v>213</v>
      </c>
      <c r="S16439" s="499"/>
    </row>
    <row r="16440">
      <c r="B16440" s="497"/>
      <c r="H16440" s="500"/>
      <c r="O16440" s="500"/>
      <c r="Q16440" s="498" t="s">
        <v>213</v>
      </c>
      <c r="S16440" s="499"/>
    </row>
    <row r="16441">
      <c r="B16441" s="497"/>
      <c r="H16441" s="500"/>
      <c r="O16441" s="500"/>
      <c r="Q16441" s="498" t="s">
        <v>213</v>
      </c>
      <c r="S16441" s="499"/>
    </row>
    <row r="16442">
      <c r="B16442" s="497"/>
      <c r="H16442" s="500"/>
      <c r="O16442" s="500"/>
      <c r="Q16442" s="498" t="s">
        <v>213</v>
      </c>
      <c r="S16442" s="499"/>
    </row>
    <row r="16443">
      <c r="B16443" s="497"/>
      <c r="H16443" s="500"/>
      <c r="O16443" s="500"/>
      <c r="Q16443" s="498" t="s">
        <v>213</v>
      </c>
      <c r="S16443" s="499"/>
    </row>
    <row r="16444">
      <c r="B16444" s="497"/>
      <c r="H16444" s="500"/>
      <c r="O16444" s="500"/>
      <c r="Q16444" s="498" t="s">
        <v>213</v>
      </c>
      <c r="S16444" s="499"/>
    </row>
    <row r="16445">
      <c r="B16445" s="497"/>
      <c r="H16445" s="500"/>
      <c r="O16445" s="500"/>
      <c r="Q16445" s="498" t="s">
        <v>213</v>
      </c>
      <c r="S16445" s="499"/>
    </row>
    <row r="16446">
      <c r="B16446" s="497"/>
      <c r="H16446" s="500"/>
      <c r="O16446" s="500"/>
      <c r="Q16446" s="498" t="s">
        <v>213</v>
      </c>
      <c r="S16446" s="499"/>
    </row>
    <row r="16447">
      <c r="B16447" s="497"/>
      <c r="H16447" s="500"/>
      <c r="O16447" s="500"/>
      <c r="Q16447" s="498" t="s">
        <v>213</v>
      </c>
      <c r="S16447" s="499"/>
    </row>
    <row r="16448">
      <c r="B16448" s="497"/>
      <c r="H16448" s="500"/>
      <c r="O16448" s="500"/>
      <c r="Q16448" s="498" t="s">
        <v>213</v>
      </c>
      <c r="S16448" s="499"/>
    </row>
    <row r="16449">
      <c r="B16449" s="497"/>
      <c r="H16449" s="500"/>
      <c r="O16449" s="500"/>
      <c r="Q16449" s="498" t="s">
        <v>213</v>
      </c>
      <c r="S16449" s="499"/>
    </row>
    <row r="16450">
      <c r="B16450" s="497"/>
      <c r="H16450" s="500"/>
      <c r="O16450" s="500"/>
      <c r="Q16450" s="498" t="s">
        <v>213</v>
      </c>
      <c r="S16450" s="499"/>
    </row>
    <row r="16451">
      <c r="B16451" s="497"/>
      <c r="H16451" s="500"/>
      <c r="O16451" s="500"/>
      <c r="Q16451" s="498" t="s">
        <v>213</v>
      </c>
      <c r="S16451" s="499"/>
    </row>
    <row r="16452">
      <c r="B16452" s="497"/>
      <c r="H16452" s="500"/>
      <c r="O16452" s="500"/>
      <c r="Q16452" s="498" t="s">
        <v>213</v>
      </c>
      <c r="S16452" s="499"/>
    </row>
    <row r="16453">
      <c r="B16453" s="497"/>
      <c r="H16453" s="500"/>
      <c r="O16453" s="500"/>
      <c r="Q16453" s="498" t="s">
        <v>213</v>
      </c>
      <c r="S16453" s="499"/>
    </row>
    <row r="16454">
      <c r="B16454" s="497"/>
      <c r="H16454" s="500"/>
      <c r="O16454" s="500"/>
      <c r="Q16454" s="498" t="s">
        <v>213</v>
      </c>
      <c r="S16454" s="499"/>
    </row>
    <row r="16455">
      <c r="B16455" s="497"/>
      <c r="H16455" s="500"/>
      <c r="O16455" s="500"/>
      <c r="Q16455" s="498" t="s">
        <v>213</v>
      </c>
      <c r="S16455" s="499"/>
    </row>
    <row r="16456">
      <c r="B16456" s="497"/>
      <c r="H16456" s="500"/>
      <c r="O16456" s="500"/>
      <c r="Q16456" s="498" t="s">
        <v>213</v>
      </c>
      <c r="S16456" s="499"/>
    </row>
    <row r="16457">
      <c r="B16457" s="497"/>
      <c r="H16457" s="500"/>
      <c r="O16457" s="500"/>
      <c r="Q16457" s="498" t="s">
        <v>213</v>
      </c>
      <c r="S16457" s="499"/>
    </row>
    <row r="16458">
      <c r="B16458" s="497"/>
      <c r="H16458" s="500"/>
      <c r="O16458" s="500"/>
      <c r="Q16458" s="498" t="s">
        <v>213</v>
      </c>
      <c r="S16458" s="499"/>
    </row>
    <row r="16459">
      <c r="B16459" s="497"/>
      <c r="H16459" s="500"/>
      <c r="O16459" s="500"/>
      <c r="Q16459" s="498" t="s">
        <v>213</v>
      </c>
      <c r="S16459" s="499"/>
    </row>
    <row r="16460">
      <c r="B16460" s="497"/>
      <c r="H16460" s="500"/>
      <c r="O16460" s="500"/>
      <c r="Q16460" s="498" t="s">
        <v>213</v>
      </c>
      <c r="S16460" s="499"/>
    </row>
    <row r="16461">
      <c r="B16461" s="497"/>
      <c r="H16461" s="500"/>
      <c r="O16461" s="500"/>
      <c r="Q16461" s="498" t="s">
        <v>213</v>
      </c>
      <c r="S16461" s="499"/>
    </row>
    <row r="16462">
      <c r="B16462" s="497"/>
      <c r="H16462" s="500"/>
      <c r="O16462" s="500"/>
      <c r="Q16462" s="498" t="s">
        <v>213</v>
      </c>
      <c r="S16462" s="499"/>
    </row>
    <row r="16463">
      <c r="B16463" s="497"/>
      <c r="H16463" s="500"/>
      <c r="O16463" s="500"/>
      <c r="Q16463" s="498" t="s">
        <v>213</v>
      </c>
      <c r="S16463" s="499"/>
    </row>
    <row r="16464">
      <c r="B16464" s="497"/>
      <c r="H16464" s="500"/>
      <c r="O16464" s="500"/>
      <c r="Q16464" s="498" t="s">
        <v>213</v>
      </c>
      <c r="S16464" s="499"/>
    </row>
    <row r="16465">
      <c r="B16465" s="497"/>
      <c r="H16465" s="500"/>
      <c r="O16465" s="500"/>
      <c r="Q16465" s="498" t="s">
        <v>213</v>
      </c>
      <c r="S16465" s="499"/>
    </row>
    <row r="16466">
      <c r="B16466" s="497"/>
      <c r="H16466" s="500"/>
      <c r="O16466" s="500"/>
      <c r="Q16466" s="498" t="s">
        <v>213</v>
      </c>
      <c r="S16466" s="499"/>
    </row>
    <row r="16467">
      <c r="B16467" s="497"/>
      <c r="H16467" s="500"/>
      <c r="O16467" s="500"/>
      <c r="Q16467" s="498" t="s">
        <v>213</v>
      </c>
      <c r="S16467" s="499"/>
    </row>
    <row r="16468">
      <c r="B16468" s="497"/>
      <c r="H16468" s="500"/>
      <c r="O16468" s="500"/>
      <c r="Q16468" s="498" t="s">
        <v>213</v>
      </c>
      <c r="S16468" s="499"/>
    </row>
    <row r="16469">
      <c r="B16469" s="497"/>
      <c r="H16469" s="500"/>
      <c r="O16469" s="500"/>
      <c r="Q16469" s="498" t="s">
        <v>213</v>
      </c>
      <c r="S16469" s="499"/>
    </row>
    <row r="16470">
      <c r="B16470" s="497"/>
      <c r="H16470" s="500"/>
      <c r="O16470" s="500"/>
      <c r="Q16470" s="498" t="s">
        <v>213</v>
      </c>
      <c r="S16470" s="499"/>
    </row>
    <row r="16471">
      <c r="B16471" s="497"/>
      <c r="H16471" s="500"/>
      <c r="O16471" s="500"/>
      <c r="Q16471" s="498" t="s">
        <v>213</v>
      </c>
      <c r="S16471" s="499"/>
    </row>
    <row r="16472">
      <c r="B16472" s="497"/>
      <c r="H16472" s="500"/>
      <c r="O16472" s="500"/>
      <c r="Q16472" s="498" t="s">
        <v>213</v>
      </c>
      <c r="S16472" s="499"/>
    </row>
    <row r="16473">
      <c r="B16473" s="497"/>
      <c r="H16473" s="500"/>
      <c r="O16473" s="500"/>
      <c r="Q16473" s="498" t="s">
        <v>213</v>
      </c>
      <c r="S16473" s="499"/>
    </row>
    <row r="16474">
      <c r="B16474" s="497"/>
      <c r="H16474" s="500"/>
      <c r="O16474" s="500"/>
      <c r="Q16474" s="498" t="s">
        <v>213</v>
      </c>
      <c r="S16474" s="499"/>
    </row>
    <row r="16475">
      <c r="B16475" s="497"/>
      <c r="H16475" s="500"/>
      <c r="O16475" s="500"/>
      <c r="Q16475" s="498" t="s">
        <v>213</v>
      </c>
      <c r="S16475" s="499"/>
    </row>
    <row r="16476">
      <c r="B16476" s="497"/>
      <c r="H16476" s="500"/>
      <c r="O16476" s="500"/>
      <c r="Q16476" s="498" t="s">
        <v>213</v>
      </c>
      <c r="S16476" s="499"/>
    </row>
    <row r="16477">
      <c r="B16477" s="497"/>
      <c r="H16477" s="500"/>
      <c r="O16477" s="500"/>
      <c r="Q16477" s="498" t="s">
        <v>213</v>
      </c>
      <c r="S16477" s="499"/>
    </row>
    <row r="16478">
      <c r="B16478" s="497"/>
      <c r="H16478" s="500"/>
      <c r="O16478" s="500"/>
      <c r="Q16478" s="498" t="s">
        <v>213</v>
      </c>
      <c r="S16478" s="499"/>
    </row>
    <row r="16479">
      <c r="B16479" s="497"/>
      <c r="H16479" s="500"/>
      <c r="O16479" s="500"/>
      <c r="Q16479" s="498" t="s">
        <v>213</v>
      </c>
      <c r="S16479" s="499"/>
    </row>
    <row r="16480">
      <c r="B16480" s="497"/>
      <c r="H16480" s="500"/>
      <c r="O16480" s="500"/>
      <c r="Q16480" s="498" t="s">
        <v>213</v>
      </c>
      <c r="S16480" s="499"/>
    </row>
    <row r="16481">
      <c r="B16481" s="497"/>
      <c r="H16481" s="500"/>
      <c r="O16481" s="500"/>
      <c r="Q16481" s="498" t="s">
        <v>213</v>
      </c>
      <c r="S16481" s="499"/>
    </row>
    <row r="16482">
      <c r="B16482" s="497"/>
      <c r="H16482" s="500"/>
      <c r="O16482" s="500"/>
      <c r="Q16482" s="498" t="s">
        <v>213</v>
      </c>
      <c r="S16482" s="499"/>
    </row>
    <row r="16483">
      <c r="B16483" s="497"/>
      <c r="H16483" s="500"/>
      <c r="O16483" s="500"/>
      <c r="Q16483" s="498" t="s">
        <v>213</v>
      </c>
      <c r="S16483" s="499"/>
    </row>
    <row r="16484">
      <c r="B16484" s="497"/>
      <c r="H16484" s="500"/>
      <c r="O16484" s="500"/>
      <c r="Q16484" s="498" t="s">
        <v>213</v>
      </c>
      <c r="S16484" s="499"/>
    </row>
    <row r="16485">
      <c r="B16485" s="497"/>
      <c r="H16485" s="500"/>
      <c r="O16485" s="500"/>
      <c r="Q16485" s="498" t="s">
        <v>213</v>
      </c>
      <c r="S16485" s="499"/>
    </row>
    <row r="16486">
      <c r="B16486" s="497"/>
      <c r="H16486" s="500"/>
      <c r="O16486" s="500"/>
      <c r="Q16486" s="498" t="s">
        <v>213</v>
      </c>
      <c r="S16486" s="499"/>
    </row>
    <row r="16487">
      <c r="B16487" s="497"/>
      <c r="H16487" s="500"/>
      <c r="O16487" s="500"/>
      <c r="Q16487" s="498" t="s">
        <v>213</v>
      </c>
      <c r="S16487" s="499"/>
    </row>
    <row r="16488">
      <c r="B16488" s="497"/>
      <c r="H16488" s="500"/>
      <c r="O16488" s="500"/>
      <c r="Q16488" s="498" t="s">
        <v>213</v>
      </c>
      <c r="S16488" s="499"/>
    </row>
    <row r="16489">
      <c r="B16489" s="497"/>
      <c r="H16489" s="500"/>
      <c r="O16489" s="500"/>
      <c r="Q16489" s="498" t="s">
        <v>213</v>
      </c>
      <c r="S16489" s="499"/>
    </row>
    <row r="16490">
      <c r="B16490" s="497"/>
      <c r="H16490" s="500"/>
      <c r="O16490" s="500"/>
      <c r="Q16490" s="498" t="s">
        <v>213</v>
      </c>
      <c r="S16490" s="499"/>
    </row>
    <row r="16491">
      <c r="B16491" s="497"/>
      <c r="H16491" s="500"/>
      <c r="O16491" s="500"/>
      <c r="Q16491" s="498" t="s">
        <v>213</v>
      </c>
      <c r="S16491" s="499"/>
    </row>
    <row r="16492">
      <c r="B16492" s="497"/>
      <c r="H16492" s="500"/>
      <c r="O16492" s="500"/>
      <c r="Q16492" s="498" t="s">
        <v>213</v>
      </c>
      <c r="S16492" s="499"/>
    </row>
    <row r="16493">
      <c r="B16493" s="497"/>
      <c r="H16493" s="500"/>
      <c r="O16493" s="500"/>
      <c r="Q16493" s="498" t="s">
        <v>213</v>
      </c>
      <c r="S16493" s="499"/>
    </row>
    <row r="16494">
      <c r="B16494" s="497"/>
      <c r="H16494" s="500"/>
      <c r="O16494" s="500"/>
      <c r="Q16494" s="498" t="s">
        <v>213</v>
      </c>
      <c r="S16494" s="499"/>
    </row>
    <row r="16495">
      <c r="B16495" s="497"/>
      <c r="H16495" s="500"/>
      <c r="O16495" s="500"/>
      <c r="Q16495" s="498" t="s">
        <v>213</v>
      </c>
      <c r="S16495" s="499"/>
    </row>
    <row r="16496">
      <c r="B16496" s="497"/>
      <c r="H16496" s="500"/>
      <c r="O16496" s="500"/>
      <c r="Q16496" s="498" t="s">
        <v>213</v>
      </c>
      <c r="S16496" s="499"/>
    </row>
    <row r="16497">
      <c r="B16497" s="497"/>
      <c r="H16497" s="500"/>
      <c r="O16497" s="500"/>
      <c r="Q16497" s="498" t="s">
        <v>213</v>
      </c>
      <c r="S16497" s="499"/>
    </row>
    <row r="16498">
      <c r="B16498" s="497"/>
      <c r="H16498" s="500"/>
      <c r="O16498" s="500"/>
      <c r="Q16498" s="498" t="s">
        <v>213</v>
      </c>
      <c r="S16498" s="499"/>
    </row>
    <row r="16499">
      <c r="B16499" s="497"/>
      <c r="H16499" s="500"/>
      <c r="O16499" s="500"/>
      <c r="Q16499" s="498" t="s">
        <v>213</v>
      </c>
      <c r="S16499" s="499"/>
    </row>
    <row r="16500">
      <c r="B16500" s="497"/>
      <c r="H16500" s="500"/>
      <c r="O16500" s="500"/>
      <c r="Q16500" s="498" t="s">
        <v>213</v>
      </c>
      <c r="S16500" s="499"/>
    </row>
    <row r="16501">
      <c r="B16501" s="497"/>
      <c r="H16501" s="500"/>
      <c r="O16501" s="500"/>
      <c r="Q16501" s="498" t="s">
        <v>213</v>
      </c>
      <c r="S16501" s="499"/>
    </row>
    <row r="16502">
      <c r="B16502" s="497"/>
      <c r="H16502" s="500"/>
      <c r="O16502" s="500"/>
      <c r="Q16502" s="498" t="s">
        <v>213</v>
      </c>
      <c r="S16502" s="499"/>
    </row>
    <row r="16503">
      <c r="B16503" s="497"/>
      <c r="H16503" s="500"/>
      <c r="O16503" s="500"/>
      <c r="Q16503" s="498" t="s">
        <v>213</v>
      </c>
      <c r="S16503" s="499"/>
    </row>
    <row r="16504">
      <c r="B16504" s="497"/>
      <c r="H16504" s="500"/>
      <c r="O16504" s="500"/>
      <c r="Q16504" s="498" t="s">
        <v>213</v>
      </c>
      <c r="S16504" s="499"/>
    </row>
    <row r="16505">
      <c r="B16505" s="497"/>
      <c r="H16505" s="500"/>
      <c r="O16505" s="500"/>
      <c r="Q16505" s="498" t="s">
        <v>213</v>
      </c>
      <c r="S16505" s="499"/>
    </row>
    <row r="16506">
      <c r="B16506" s="497"/>
      <c r="H16506" s="500"/>
      <c r="O16506" s="500"/>
      <c r="Q16506" s="498" t="s">
        <v>213</v>
      </c>
      <c r="S16506" s="499"/>
    </row>
    <row r="16507">
      <c r="B16507" s="497"/>
      <c r="H16507" s="500"/>
      <c r="O16507" s="500"/>
      <c r="Q16507" s="498" t="s">
        <v>213</v>
      </c>
      <c r="S16507" s="499"/>
    </row>
    <row r="16508">
      <c r="B16508" s="497"/>
      <c r="H16508" s="500"/>
      <c r="O16508" s="500"/>
      <c r="Q16508" s="498" t="s">
        <v>213</v>
      </c>
      <c r="S16508" s="499"/>
    </row>
    <row r="16509">
      <c r="B16509" s="497"/>
      <c r="H16509" s="500"/>
      <c r="O16509" s="500"/>
      <c r="Q16509" s="498" t="s">
        <v>213</v>
      </c>
      <c r="S16509" s="499"/>
    </row>
    <row r="16510">
      <c r="B16510" s="497"/>
      <c r="H16510" s="500"/>
      <c r="O16510" s="500"/>
      <c r="Q16510" s="498" t="s">
        <v>213</v>
      </c>
      <c r="S16510" s="499"/>
    </row>
    <row r="16511">
      <c r="B16511" s="497"/>
      <c r="H16511" s="500"/>
      <c r="O16511" s="500"/>
      <c r="Q16511" s="498" t="s">
        <v>213</v>
      </c>
      <c r="S16511" s="499"/>
    </row>
    <row r="16512">
      <c r="B16512" s="497"/>
      <c r="H16512" s="500"/>
      <c r="O16512" s="500"/>
      <c r="Q16512" s="498" t="s">
        <v>213</v>
      </c>
      <c r="S16512" s="499"/>
    </row>
    <row r="16513">
      <c r="B16513" s="497"/>
      <c r="H16513" s="500"/>
      <c r="O16513" s="500"/>
      <c r="Q16513" s="498" t="s">
        <v>213</v>
      </c>
      <c r="S16513" s="499"/>
    </row>
    <row r="16514">
      <c r="B16514" s="497"/>
      <c r="H16514" s="500"/>
      <c r="O16514" s="500"/>
      <c r="Q16514" s="498" t="s">
        <v>213</v>
      </c>
      <c r="S16514" s="499"/>
    </row>
    <row r="16515">
      <c r="B16515" s="497"/>
      <c r="H16515" s="500"/>
      <c r="O16515" s="500"/>
      <c r="Q16515" s="498" t="s">
        <v>213</v>
      </c>
      <c r="S16515" s="499"/>
    </row>
    <row r="16516">
      <c r="B16516" s="497"/>
      <c r="H16516" s="500"/>
      <c r="O16516" s="500"/>
      <c r="Q16516" s="498" t="s">
        <v>213</v>
      </c>
      <c r="S16516" s="499"/>
    </row>
    <row r="16517">
      <c r="B16517" s="497"/>
      <c r="H16517" s="500"/>
      <c r="O16517" s="500"/>
      <c r="Q16517" s="498" t="s">
        <v>213</v>
      </c>
      <c r="S16517" s="499"/>
    </row>
    <row r="16518">
      <c r="B16518" s="497"/>
      <c r="H16518" s="500"/>
      <c r="O16518" s="500"/>
      <c r="Q16518" s="498" t="s">
        <v>213</v>
      </c>
      <c r="S16518" s="499"/>
    </row>
    <row r="16519">
      <c r="B16519" s="497"/>
      <c r="H16519" s="500"/>
      <c r="O16519" s="500"/>
      <c r="Q16519" s="498" t="s">
        <v>213</v>
      </c>
      <c r="S16519" s="499"/>
    </row>
    <row r="16520">
      <c r="B16520" s="497"/>
      <c r="H16520" s="500"/>
      <c r="O16520" s="500"/>
      <c r="Q16520" s="498" t="s">
        <v>213</v>
      </c>
      <c r="S16520" s="499"/>
    </row>
    <row r="16521">
      <c r="B16521" s="497"/>
      <c r="H16521" s="500"/>
      <c r="O16521" s="500"/>
      <c r="Q16521" s="498" t="s">
        <v>213</v>
      </c>
      <c r="S16521" s="499"/>
    </row>
    <row r="16522">
      <c r="B16522" s="497"/>
      <c r="H16522" s="500"/>
      <c r="O16522" s="500"/>
      <c r="Q16522" s="498" t="s">
        <v>213</v>
      </c>
      <c r="S16522" s="499"/>
    </row>
    <row r="16523">
      <c r="B16523" s="497"/>
      <c r="H16523" s="500"/>
      <c r="O16523" s="500"/>
      <c r="Q16523" s="498" t="s">
        <v>213</v>
      </c>
      <c r="S16523" s="499"/>
    </row>
    <row r="16524">
      <c r="B16524" s="497"/>
      <c r="H16524" s="500"/>
      <c r="O16524" s="500"/>
      <c r="Q16524" s="498" t="s">
        <v>213</v>
      </c>
      <c r="S16524" s="499"/>
    </row>
    <row r="16525">
      <c r="B16525" s="497"/>
      <c r="H16525" s="500"/>
      <c r="O16525" s="500"/>
      <c r="Q16525" s="498" t="s">
        <v>213</v>
      </c>
      <c r="S16525" s="499"/>
    </row>
    <row r="16526">
      <c r="B16526" s="497"/>
      <c r="H16526" s="500"/>
      <c r="O16526" s="500"/>
      <c r="Q16526" s="498" t="s">
        <v>213</v>
      </c>
      <c r="S16526" s="499"/>
    </row>
    <row r="16527">
      <c r="B16527" s="497"/>
      <c r="H16527" s="500"/>
      <c r="O16527" s="500"/>
      <c r="Q16527" s="498" t="s">
        <v>213</v>
      </c>
      <c r="S16527" s="499"/>
    </row>
    <row r="16528">
      <c r="B16528" s="497"/>
      <c r="H16528" s="500"/>
      <c r="O16528" s="500"/>
      <c r="Q16528" s="498" t="s">
        <v>213</v>
      </c>
      <c r="S16528" s="499"/>
    </row>
    <row r="16529">
      <c r="B16529" s="497"/>
      <c r="H16529" s="500"/>
      <c r="O16529" s="500"/>
      <c r="Q16529" s="498" t="s">
        <v>213</v>
      </c>
      <c r="S16529" s="499"/>
    </row>
    <row r="16530">
      <c r="B16530" s="497"/>
      <c r="H16530" s="500"/>
      <c r="O16530" s="500"/>
      <c r="Q16530" s="498" t="s">
        <v>213</v>
      </c>
      <c r="S16530" s="499"/>
    </row>
    <row r="16531">
      <c r="B16531" s="497"/>
      <c r="H16531" s="500"/>
      <c r="O16531" s="500"/>
      <c r="Q16531" s="498" t="s">
        <v>213</v>
      </c>
      <c r="S16531" s="499"/>
    </row>
    <row r="16532">
      <c r="B16532" s="497"/>
      <c r="H16532" s="500"/>
      <c r="O16532" s="500"/>
      <c r="Q16532" s="498" t="s">
        <v>213</v>
      </c>
      <c r="S16532" s="499"/>
    </row>
    <row r="16533">
      <c r="B16533" s="497"/>
      <c r="H16533" s="500"/>
      <c r="O16533" s="500"/>
      <c r="Q16533" s="498" t="s">
        <v>213</v>
      </c>
      <c r="S16533" s="499"/>
    </row>
    <row r="16534">
      <c r="B16534" s="497"/>
      <c r="H16534" s="500"/>
      <c r="O16534" s="500"/>
      <c r="Q16534" s="498" t="s">
        <v>213</v>
      </c>
      <c r="S16534" s="499"/>
    </row>
    <row r="16535">
      <c r="B16535" s="497"/>
      <c r="H16535" s="500"/>
      <c r="O16535" s="500"/>
      <c r="Q16535" s="498" t="s">
        <v>213</v>
      </c>
      <c r="S16535" s="499"/>
    </row>
    <row r="16536">
      <c r="B16536" s="497"/>
      <c r="H16536" s="500"/>
      <c r="O16536" s="500"/>
      <c r="Q16536" s="498" t="s">
        <v>213</v>
      </c>
      <c r="S16536" s="499"/>
    </row>
    <row r="16537">
      <c r="B16537" s="497"/>
      <c r="H16537" s="500"/>
      <c r="O16537" s="500"/>
      <c r="Q16537" s="498" t="s">
        <v>213</v>
      </c>
      <c r="S16537" s="499"/>
    </row>
    <row r="16538">
      <c r="B16538" s="497"/>
      <c r="H16538" s="500"/>
      <c r="O16538" s="500"/>
      <c r="Q16538" s="498" t="s">
        <v>213</v>
      </c>
      <c r="S16538" s="499"/>
    </row>
    <row r="16539">
      <c r="B16539" s="497"/>
      <c r="H16539" s="500"/>
      <c r="O16539" s="500"/>
      <c r="Q16539" s="498" t="s">
        <v>213</v>
      </c>
      <c r="S16539" s="499"/>
    </row>
    <row r="16540">
      <c r="B16540" s="497"/>
      <c r="H16540" s="500"/>
      <c r="O16540" s="500"/>
      <c r="Q16540" s="498" t="s">
        <v>213</v>
      </c>
      <c r="S16540" s="499"/>
    </row>
    <row r="16541">
      <c r="B16541" s="497"/>
      <c r="H16541" s="500"/>
      <c r="O16541" s="500"/>
      <c r="Q16541" s="498" t="s">
        <v>213</v>
      </c>
      <c r="S16541" s="499"/>
    </row>
    <row r="16542">
      <c r="B16542" s="497"/>
      <c r="H16542" s="500"/>
      <c r="O16542" s="500"/>
      <c r="Q16542" s="498" t="s">
        <v>213</v>
      </c>
      <c r="S16542" s="499"/>
    </row>
    <row r="16543">
      <c r="B16543" s="497"/>
      <c r="H16543" s="500"/>
      <c r="O16543" s="500"/>
      <c r="Q16543" s="498" t="s">
        <v>213</v>
      </c>
      <c r="S16543" s="499"/>
    </row>
    <row r="16544">
      <c r="B16544" s="497"/>
      <c r="H16544" s="500"/>
      <c r="O16544" s="500"/>
      <c r="Q16544" s="498" t="s">
        <v>213</v>
      </c>
      <c r="S16544" s="499"/>
    </row>
    <row r="16545">
      <c r="B16545" s="497"/>
      <c r="H16545" s="500"/>
      <c r="O16545" s="500"/>
      <c r="Q16545" s="498" t="s">
        <v>213</v>
      </c>
      <c r="S16545" s="499"/>
    </row>
    <row r="16546">
      <c r="B16546" s="497"/>
      <c r="H16546" s="500"/>
      <c r="O16546" s="500"/>
      <c r="Q16546" s="498" t="s">
        <v>213</v>
      </c>
      <c r="S16546" s="499"/>
    </row>
    <row r="16547">
      <c r="B16547" s="497"/>
      <c r="H16547" s="500"/>
      <c r="O16547" s="500"/>
      <c r="Q16547" s="498" t="s">
        <v>213</v>
      </c>
      <c r="S16547" s="499"/>
    </row>
    <row r="16548">
      <c r="B16548" s="497"/>
      <c r="H16548" s="500"/>
      <c r="O16548" s="500"/>
      <c r="Q16548" s="498" t="s">
        <v>213</v>
      </c>
      <c r="S16548" s="499"/>
    </row>
    <row r="16549">
      <c r="B16549" s="497"/>
      <c r="H16549" s="500"/>
      <c r="O16549" s="500"/>
      <c r="Q16549" s="498" t="s">
        <v>213</v>
      </c>
      <c r="S16549" s="499"/>
    </row>
    <row r="16550">
      <c r="B16550" s="497"/>
      <c r="H16550" s="500"/>
      <c r="O16550" s="500"/>
      <c r="Q16550" s="498" t="s">
        <v>213</v>
      </c>
      <c r="S16550" s="499"/>
    </row>
    <row r="16551">
      <c r="B16551" s="497"/>
      <c r="H16551" s="500"/>
      <c r="O16551" s="500"/>
      <c r="Q16551" s="498" t="s">
        <v>213</v>
      </c>
      <c r="S16551" s="499"/>
    </row>
    <row r="16552">
      <c r="B16552" s="497"/>
      <c r="H16552" s="500"/>
      <c r="O16552" s="500"/>
      <c r="Q16552" s="498" t="s">
        <v>213</v>
      </c>
      <c r="S16552" s="499"/>
    </row>
    <row r="16553">
      <c r="B16553" s="497"/>
      <c r="H16553" s="500"/>
      <c r="O16553" s="500"/>
      <c r="Q16553" s="498" t="s">
        <v>213</v>
      </c>
      <c r="S16553" s="499"/>
    </row>
    <row r="16554">
      <c r="B16554" s="497"/>
      <c r="H16554" s="500"/>
      <c r="O16554" s="500"/>
      <c r="Q16554" s="498" t="s">
        <v>213</v>
      </c>
      <c r="S16554" s="499"/>
    </row>
    <row r="16555">
      <c r="B16555" s="497"/>
      <c r="H16555" s="500"/>
      <c r="O16555" s="500"/>
      <c r="Q16555" s="498" t="s">
        <v>213</v>
      </c>
      <c r="S16555" s="499"/>
    </row>
    <row r="16556">
      <c r="B16556" s="497"/>
      <c r="H16556" s="500"/>
      <c r="O16556" s="500"/>
      <c r="Q16556" s="498" t="s">
        <v>213</v>
      </c>
      <c r="S16556" s="499"/>
    </row>
    <row r="16557">
      <c r="B16557" s="497"/>
      <c r="H16557" s="500"/>
      <c r="O16557" s="500"/>
      <c r="Q16557" s="498" t="s">
        <v>213</v>
      </c>
      <c r="S16557" s="499"/>
    </row>
    <row r="16558">
      <c r="B16558" s="497"/>
      <c r="H16558" s="500"/>
      <c r="O16558" s="500"/>
      <c r="Q16558" s="498" t="s">
        <v>213</v>
      </c>
      <c r="S16558" s="499"/>
    </row>
    <row r="16559">
      <c r="B16559" s="497"/>
      <c r="H16559" s="500"/>
      <c r="O16559" s="500"/>
      <c r="Q16559" s="498" t="s">
        <v>213</v>
      </c>
      <c r="S16559" s="499"/>
    </row>
    <row r="16560">
      <c r="B16560" s="497"/>
      <c r="H16560" s="500"/>
      <c r="O16560" s="500"/>
      <c r="Q16560" s="498" t="s">
        <v>213</v>
      </c>
      <c r="S16560" s="499"/>
    </row>
    <row r="16561">
      <c r="B16561" s="497"/>
      <c r="H16561" s="500"/>
      <c r="O16561" s="500"/>
      <c r="Q16561" s="498" t="s">
        <v>213</v>
      </c>
      <c r="S16561" s="499"/>
    </row>
    <row r="16562">
      <c r="B16562" s="497"/>
      <c r="H16562" s="500"/>
      <c r="O16562" s="500"/>
      <c r="Q16562" s="498" t="s">
        <v>213</v>
      </c>
      <c r="S16562" s="499"/>
    </row>
    <row r="16563">
      <c r="B16563" s="497"/>
      <c r="H16563" s="500"/>
      <c r="O16563" s="500"/>
      <c r="Q16563" s="498" t="s">
        <v>213</v>
      </c>
      <c r="S16563" s="499"/>
    </row>
    <row r="16564">
      <c r="B16564" s="497"/>
      <c r="H16564" s="500"/>
      <c r="O16564" s="500"/>
      <c r="Q16564" s="498" t="s">
        <v>213</v>
      </c>
      <c r="S16564" s="499"/>
    </row>
    <row r="16565">
      <c r="B16565" s="497"/>
      <c r="H16565" s="500"/>
      <c r="O16565" s="500"/>
      <c r="Q16565" s="498" t="s">
        <v>213</v>
      </c>
      <c r="S16565" s="499"/>
    </row>
    <row r="16566">
      <c r="B16566" s="497"/>
      <c r="H16566" s="500"/>
      <c r="O16566" s="500"/>
      <c r="Q16566" s="498" t="s">
        <v>213</v>
      </c>
      <c r="S16566" s="499"/>
    </row>
    <row r="16567">
      <c r="B16567" s="497"/>
      <c r="H16567" s="500"/>
      <c r="O16567" s="500"/>
      <c r="Q16567" s="498" t="s">
        <v>213</v>
      </c>
      <c r="S16567" s="499"/>
    </row>
    <row r="16568">
      <c r="B16568" s="497"/>
      <c r="H16568" s="500"/>
      <c r="O16568" s="500"/>
      <c r="Q16568" s="498" t="s">
        <v>213</v>
      </c>
      <c r="S16568" s="499"/>
    </row>
    <row r="16569">
      <c r="B16569" s="497"/>
      <c r="H16569" s="500"/>
      <c r="O16569" s="500"/>
      <c r="Q16569" s="498" t="s">
        <v>213</v>
      </c>
      <c r="S16569" s="499"/>
    </row>
    <row r="16570">
      <c r="B16570" s="497"/>
      <c r="H16570" s="500"/>
      <c r="O16570" s="500"/>
      <c r="Q16570" s="498" t="s">
        <v>213</v>
      </c>
      <c r="S16570" s="499"/>
    </row>
    <row r="16571">
      <c r="B16571" s="497"/>
      <c r="H16571" s="500"/>
      <c r="O16571" s="500"/>
      <c r="Q16571" s="498" t="s">
        <v>213</v>
      </c>
      <c r="S16571" s="499"/>
    </row>
    <row r="16572">
      <c r="B16572" s="497"/>
      <c r="H16572" s="500"/>
      <c r="O16572" s="500"/>
      <c r="Q16572" s="498" t="s">
        <v>213</v>
      </c>
      <c r="S16572" s="499"/>
    </row>
    <row r="16573">
      <c r="B16573" s="497"/>
      <c r="H16573" s="500"/>
      <c r="O16573" s="500"/>
      <c r="Q16573" s="498" t="s">
        <v>213</v>
      </c>
      <c r="S16573" s="499"/>
    </row>
    <row r="16574">
      <c r="B16574" s="497"/>
      <c r="H16574" s="500"/>
      <c r="O16574" s="500"/>
      <c r="Q16574" s="498" t="s">
        <v>213</v>
      </c>
      <c r="S16574" s="499"/>
    </row>
    <row r="16575">
      <c r="B16575" s="497"/>
      <c r="H16575" s="500"/>
      <c r="O16575" s="500"/>
      <c r="Q16575" s="498" t="s">
        <v>213</v>
      </c>
      <c r="S16575" s="499"/>
    </row>
    <row r="16576">
      <c r="B16576" s="497"/>
      <c r="H16576" s="500"/>
      <c r="O16576" s="500"/>
      <c r="Q16576" s="498" t="s">
        <v>213</v>
      </c>
      <c r="S16576" s="499"/>
    </row>
    <row r="16577">
      <c r="B16577" s="497"/>
      <c r="H16577" s="500"/>
      <c r="O16577" s="500"/>
      <c r="Q16577" s="498" t="s">
        <v>213</v>
      </c>
      <c r="S16577" s="499"/>
    </row>
    <row r="16578">
      <c r="B16578" s="497"/>
      <c r="H16578" s="500"/>
      <c r="O16578" s="500"/>
      <c r="Q16578" s="498" t="s">
        <v>213</v>
      </c>
      <c r="S16578" s="499"/>
    </row>
    <row r="16579">
      <c r="B16579" s="497"/>
      <c r="H16579" s="500"/>
      <c r="O16579" s="500"/>
      <c r="Q16579" s="498" t="s">
        <v>213</v>
      </c>
      <c r="S16579" s="499"/>
    </row>
    <row r="16580">
      <c r="B16580" s="497"/>
      <c r="H16580" s="500"/>
      <c r="O16580" s="500"/>
      <c r="Q16580" s="498" t="s">
        <v>213</v>
      </c>
      <c r="S16580" s="499"/>
    </row>
    <row r="16581">
      <c r="B16581" s="497"/>
      <c r="H16581" s="500"/>
      <c r="O16581" s="500"/>
      <c r="Q16581" s="498" t="s">
        <v>213</v>
      </c>
      <c r="S16581" s="499"/>
    </row>
    <row r="16582">
      <c r="B16582" s="497"/>
      <c r="H16582" s="500"/>
      <c r="O16582" s="500"/>
      <c r="Q16582" s="498" t="s">
        <v>213</v>
      </c>
      <c r="S16582" s="499"/>
    </row>
    <row r="16583">
      <c r="B16583" s="497"/>
      <c r="H16583" s="500"/>
      <c r="O16583" s="500"/>
      <c r="Q16583" s="498" t="s">
        <v>213</v>
      </c>
      <c r="S16583" s="499"/>
    </row>
    <row r="16584">
      <c r="B16584" s="497"/>
      <c r="H16584" s="500"/>
      <c r="O16584" s="500"/>
      <c r="Q16584" s="498" t="s">
        <v>213</v>
      </c>
      <c r="S16584" s="499"/>
    </row>
    <row r="16585">
      <c r="B16585" s="497"/>
      <c r="H16585" s="500"/>
      <c r="O16585" s="500"/>
      <c r="Q16585" s="498" t="s">
        <v>213</v>
      </c>
      <c r="S16585" s="499"/>
    </row>
    <row r="16586">
      <c r="B16586" s="497"/>
      <c r="H16586" s="500"/>
      <c r="O16586" s="500"/>
      <c r="Q16586" s="498" t="s">
        <v>213</v>
      </c>
      <c r="S16586" s="499"/>
    </row>
    <row r="16587">
      <c r="B16587" s="497"/>
      <c r="H16587" s="500"/>
      <c r="O16587" s="500"/>
      <c r="Q16587" s="498" t="s">
        <v>213</v>
      </c>
      <c r="S16587" s="499"/>
    </row>
    <row r="16588">
      <c r="B16588" s="497"/>
      <c r="H16588" s="500"/>
      <c r="O16588" s="500"/>
      <c r="Q16588" s="498" t="s">
        <v>213</v>
      </c>
      <c r="S16588" s="499"/>
    </row>
    <row r="16589">
      <c r="B16589" s="497"/>
      <c r="H16589" s="500"/>
      <c r="O16589" s="500"/>
      <c r="Q16589" s="498" t="s">
        <v>213</v>
      </c>
      <c r="S16589" s="499"/>
    </row>
    <row r="16590">
      <c r="B16590" s="497"/>
      <c r="H16590" s="500"/>
      <c r="O16590" s="500"/>
      <c r="Q16590" s="498" t="s">
        <v>213</v>
      </c>
      <c r="S16590" s="499"/>
    </row>
    <row r="16591">
      <c r="B16591" s="497"/>
      <c r="H16591" s="500"/>
      <c r="O16591" s="500"/>
      <c r="Q16591" s="498" t="s">
        <v>213</v>
      </c>
      <c r="S16591" s="499"/>
    </row>
    <row r="16592">
      <c r="B16592" s="497"/>
      <c r="H16592" s="500"/>
      <c r="O16592" s="500"/>
      <c r="Q16592" s="498" t="s">
        <v>213</v>
      </c>
      <c r="S16592" s="499"/>
    </row>
    <row r="16593">
      <c r="B16593" s="497"/>
      <c r="H16593" s="500"/>
      <c r="O16593" s="500"/>
      <c r="Q16593" s="498" t="s">
        <v>213</v>
      </c>
      <c r="S16593" s="499"/>
    </row>
    <row r="16594">
      <c r="B16594" s="497"/>
      <c r="H16594" s="500"/>
      <c r="O16594" s="500"/>
      <c r="Q16594" s="498" t="s">
        <v>213</v>
      </c>
      <c r="S16594" s="499"/>
    </row>
    <row r="16595">
      <c r="B16595" s="497"/>
      <c r="H16595" s="500"/>
      <c r="O16595" s="500"/>
      <c r="Q16595" s="498" t="s">
        <v>213</v>
      </c>
      <c r="S16595" s="499"/>
    </row>
    <row r="16596">
      <c r="B16596" s="497"/>
      <c r="H16596" s="500"/>
      <c r="O16596" s="500"/>
      <c r="Q16596" s="498" t="s">
        <v>213</v>
      </c>
      <c r="S16596" s="499"/>
    </row>
    <row r="16597">
      <c r="B16597" s="497"/>
      <c r="H16597" s="500"/>
      <c r="O16597" s="500"/>
      <c r="Q16597" s="498" t="s">
        <v>213</v>
      </c>
      <c r="S16597" s="499"/>
    </row>
    <row r="16598">
      <c r="B16598" s="497"/>
      <c r="H16598" s="500"/>
      <c r="O16598" s="500"/>
      <c r="Q16598" s="498" t="s">
        <v>213</v>
      </c>
      <c r="S16598" s="499"/>
    </row>
    <row r="16599">
      <c r="B16599" s="497"/>
      <c r="H16599" s="500"/>
      <c r="O16599" s="500"/>
      <c r="Q16599" s="498" t="s">
        <v>213</v>
      </c>
      <c r="S16599" s="499"/>
    </row>
    <row r="16600">
      <c r="B16600" s="497"/>
      <c r="H16600" s="500"/>
      <c r="O16600" s="500"/>
      <c r="Q16600" s="498" t="s">
        <v>213</v>
      </c>
      <c r="S16600" s="499"/>
    </row>
    <row r="16601">
      <c r="B16601" s="497"/>
      <c r="H16601" s="500"/>
      <c r="O16601" s="500"/>
      <c r="Q16601" s="498" t="s">
        <v>213</v>
      </c>
      <c r="S16601" s="499"/>
    </row>
    <row r="16602">
      <c r="B16602" s="497"/>
      <c r="H16602" s="500"/>
      <c r="O16602" s="500"/>
      <c r="Q16602" s="498" t="s">
        <v>213</v>
      </c>
      <c r="S16602" s="499"/>
    </row>
    <row r="16603">
      <c r="B16603" s="497"/>
      <c r="H16603" s="500"/>
      <c r="O16603" s="500"/>
      <c r="Q16603" s="498" t="s">
        <v>213</v>
      </c>
      <c r="S16603" s="499"/>
    </row>
    <row r="16604">
      <c r="B16604" s="497"/>
      <c r="H16604" s="500"/>
      <c r="O16604" s="500"/>
      <c r="Q16604" s="498" t="s">
        <v>213</v>
      </c>
      <c r="S16604" s="499"/>
    </row>
    <row r="16605">
      <c r="B16605" s="497"/>
      <c r="H16605" s="500"/>
      <c r="O16605" s="500"/>
      <c r="Q16605" s="498" t="s">
        <v>213</v>
      </c>
      <c r="S16605" s="499"/>
    </row>
    <row r="16606">
      <c r="B16606" s="497"/>
      <c r="H16606" s="500"/>
      <c r="O16606" s="500"/>
      <c r="Q16606" s="498" t="s">
        <v>213</v>
      </c>
      <c r="S16606" s="499"/>
    </row>
    <row r="16607">
      <c r="B16607" s="497"/>
      <c r="H16607" s="500"/>
      <c r="O16607" s="500"/>
      <c r="Q16607" s="498" t="s">
        <v>213</v>
      </c>
      <c r="S16607" s="499"/>
    </row>
    <row r="16608">
      <c r="B16608" s="497"/>
      <c r="H16608" s="500"/>
      <c r="O16608" s="500"/>
      <c r="Q16608" s="498" t="s">
        <v>213</v>
      </c>
      <c r="S16608" s="499"/>
    </row>
    <row r="16609">
      <c r="B16609" s="497"/>
      <c r="H16609" s="500"/>
      <c r="O16609" s="500"/>
      <c r="Q16609" s="498" t="s">
        <v>213</v>
      </c>
      <c r="S16609" s="499"/>
    </row>
    <row r="16610">
      <c r="B16610" s="497"/>
      <c r="H16610" s="500"/>
      <c r="O16610" s="500"/>
      <c r="Q16610" s="498" t="s">
        <v>213</v>
      </c>
      <c r="S16610" s="499"/>
    </row>
    <row r="16611">
      <c r="B16611" s="497"/>
      <c r="H16611" s="500"/>
      <c r="O16611" s="500"/>
      <c r="Q16611" s="498" t="s">
        <v>213</v>
      </c>
      <c r="S16611" s="499"/>
    </row>
    <row r="16612">
      <c r="B16612" s="497"/>
      <c r="H16612" s="500"/>
      <c r="O16612" s="500"/>
      <c r="Q16612" s="498" t="s">
        <v>213</v>
      </c>
      <c r="S16612" s="499"/>
    </row>
    <row r="16613">
      <c r="B16613" s="497"/>
      <c r="H16613" s="500"/>
      <c r="O16613" s="500"/>
      <c r="Q16613" s="498" t="s">
        <v>213</v>
      </c>
      <c r="S16613" s="499"/>
    </row>
    <row r="16614">
      <c r="B16614" s="497"/>
      <c r="H16614" s="500"/>
      <c r="O16614" s="500"/>
      <c r="Q16614" s="498" t="s">
        <v>213</v>
      </c>
      <c r="S16614" s="499"/>
    </row>
    <row r="16615">
      <c r="B16615" s="497"/>
      <c r="H16615" s="500"/>
      <c r="O16615" s="500"/>
      <c r="Q16615" s="498" t="s">
        <v>213</v>
      </c>
      <c r="S16615" s="499"/>
    </row>
    <row r="16616">
      <c r="B16616" s="497"/>
      <c r="H16616" s="500"/>
      <c r="O16616" s="500"/>
      <c r="Q16616" s="498" t="s">
        <v>213</v>
      </c>
      <c r="S16616" s="499"/>
    </row>
    <row r="16617">
      <c r="B16617" s="497"/>
      <c r="H16617" s="500"/>
      <c r="O16617" s="500"/>
      <c r="Q16617" s="498" t="s">
        <v>213</v>
      </c>
      <c r="S16617" s="499"/>
    </row>
    <row r="16618">
      <c r="B16618" s="497"/>
      <c r="H16618" s="500"/>
      <c r="O16618" s="500"/>
      <c r="Q16618" s="498" t="s">
        <v>213</v>
      </c>
      <c r="S16618" s="499"/>
    </row>
    <row r="16619">
      <c r="B16619" s="497"/>
      <c r="H16619" s="500"/>
      <c r="O16619" s="500"/>
      <c r="Q16619" s="498" t="s">
        <v>213</v>
      </c>
      <c r="S16619" s="499"/>
    </row>
    <row r="16620">
      <c r="B16620" s="497"/>
      <c r="H16620" s="500"/>
      <c r="O16620" s="500"/>
      <c r="Q16620" s="498" t="s">
        <v>213</v>
      </c>
      <c r="S16620" s="499"/>
    </row>
    <row r="16621">
      <c r="B16621" s="497"/>
      <c r="H16621" s="500"/>
      <c r="O16621" s="500"/>
      <c r="Q16621" s="498" t="s">
        <v>213</v>
      </c>
      <c r="S16621" s="499"/>
    </row>
    <row r="16622">
      <c r="B16622" s="497"/>
      <c r="H16622" s="500"/>
      <c r="O16622" s="500"/>
      <c r="Q16622" s="498" t="s">
        <v>213</v>
      </c>
      <c r="S16622" s="499"/>
    </row>
    <row r="16623">
      <c r="B16623" s="497"/>
      <c r="H16623" s="500"/>
      <c r="O16623" s="500"/>
      <c r="Q16623" s="498" t="s">
        <v>213</v>
      </c>
      <c r="S16623" s="499"/>
    </row>
    <row r="16624">
      <c r="B16624" s="497"/>
      <c r="H16624" s="500"/>
      <c r="O16624" s="500"/>
      <c r="Q16624" s="498" t="s">
        <v>213</v>
      </c>
      <c r="S16624" s="499"/>
    </row>
    <row r="16625">
      <c r="B16625" s="497"/>
      <c r="H16625" s="500"/>
      <c r="O16625" s="500"/>
      <c r="Q16625" s="498" t="s">
        <v>213</v>
      </c>
      <c r="S16625" s="499"/>
    </row>
    <row r="16626">
      <c r="B16626" s="497"/>
      <c r="H16626" s="500"/>
      <c r="O16626" s="500"/>
      <c r="Q16626" s="498" t="s">
        <v>213</v>
      </c>
      <c r="S16626" s="499"/>
    </row>
    <row r="16627">
      <c r="B16627" s="497"/>
      <c r="H16627" s="500"/>
      <c r="O16627" s="500"/>
      <c r="Q16627" s="498" t="s">
        <v>213</v>
      </c>
      <c r="S16627" s="499"/>
    </row>
    <row r="16628">
      <c r="B16628" s="497"/>
      <c r="H16628" s="500"/>
      <c r="O16628" s="500"/>
      <c r="Q16628" s="498" t="s">
        <v>213</v>
      </c>
      <c r="S16628" s="499"/>
    </row>
    <row r="16629">
      <c r="B16629" s="497"/>
      <c r="H16629" s="500"/>
      <c r="O16629" s="500"/>
      <c r="Q16629" s="498" t="s">
        <v>213</v>
      </c>
      <c r="S16629" s="499"/>
    </row>
    <row r="16630">
      <c r="B16630" s="497"/>
      <c r="H16630" s="500"/>
      <c r="O16630" s="500"/>
      <c r="Q16630" s="498" t="s">
        <v>213</v>
      </c>
      <c r="S16630" s="499"/>
    </row>
    <row r="16631">
      <c r="B16631" s="497"/>
      <c r="H16631" s="500"/>
      <c r="O16631" s="500"/>
      <c r="Q16631" s="498" t="s">
        <v>213</v>
      </c>
      <c r="S16631" s="499"/>
    </row>
    <row r="16632">
      <c r="B16632" s="497"/>
      <c r="H16632" s="500"/>
      <c r="O16632" s="500"/>
      <c r="Q16632" s="498" t="s">
        <v>213</v>
      </c>
      <c r="S16632" s="499"/>
    </row>
    <row r="16633">
      <c r="B16633" s="497"/>
      <c r="H16633" s="500"/>
      <c r="O16633" s="500"/>
      <c r="Q16633" s="498" t="s">
        <v>213</v>
      </c>
      <c r="S16633" s="499"/>
    </row>
    <row r="16634">
      <c r="B16634" s="497"/>
      <c r="H16634" s="500"/>
      <c r="O16634" s="500"/>
      <c r="Q16634" s="498" t="s">
        <v>213</v>
      </c>
      <c r="S16634" s="499"/>
    </row>
    <row r="16635">
      <c r="B16635" s="497"/>
      <c r="H16635" s="500"/>
      <c r="O16635" s="500"/>
      <c r="Q16635" s="498" t="s">
        <v>213</v>
      </c>
      <c r="S16635" s="499"/>
    </row>
    <row r="16636">
      <c r="B16636" s="497"/>
      <c r="H16636" s="500"/>
      <c r="O16636" s="500"/>
      <c r="Q16636" s="498" t="s">
        <v>213</v>
      </c>
      <c r="S16636" s="499"/>
    </row>
    <row r="16637">
      <c r="B16637" s="497"/>
      <c r="H16637" s="500"/>
      <c r="O16637" s="500"/>
      <c r="Q16637" s="498" t="s">
        <v>213</v>
      </c>
      <c r="S16637" s="499"/>
    </row>
    <row r="16638">
      <c r="B16638" s="497"/>
      <c r="H16638" s="500"/>
      <c r="O16638" s="500"/>
      <c r="Q16638" s="498" t="s">
        <v>213</v>
      </c>
      <c r="S16638" s="499"/>
    </row>
    <row r="16639">
      <c r="B16639" s="497"/>
      <c r="H16639" s="500"/>
      <c r="O16639" s="500"/>
      <c r="Q16639" s="498" t="s">
        <v>213</v>
      </c>
      <c r="S16639" s="499"/>
    </row>
    <row r="16640">
      <c r="B16640" s="497"/>
      <c r="H16640" s="500"/>
      <c r="O16640" s="500"/>
      <c r="Q16640" s="498" t="s">
        <v>213</v>
      </c>
      <c r="S16640" s="499"/>
    </row>
    <row r="16641">
      <c r="B16641" s="497"/>
      <c r="H16641" s="500"/>
      <c r="O16641" s="500"/>
      <c r="Q16641" s="498" t="s">
        <v>213</v>
      </c>
      <c r="S16641" s="499"/>
    </row>
    <row r="16642">
      <c r="B16642" s="497"/>
      <c r="H16642" s="500"/>
      <c r="O16642" s="500"/>
      <c r="Q16642" s="498" t="s">
        <v>213</v>
      </c>
      <c r="S16642" s="499"/>
    </row>
    <row r="16643">
      <c r="B16643" s="497"/>
      <c r="H16643" s="500"/>
      <c r="O16643" s="500"/>
      <c r="Q16643" s="498" t="s">
        <v>213</v>
      </c>
      <c r="S16643" s="499"/>
    </row>
    <row r="16644">
      <c r="B16644" s="497"/>
      <c r="H16644" s="500"/>
      <c r="O16644" s="500"/>
      <c r="Q16644" s="498" t="s">
        <v>213</v>
      </c>
      <c r="S16644" s="499"/>
    </row>
    <row r="16645">
      <c r="B16645" s="497"/>
      <c r="H16645" s="500"/>
      <c r="O16645" s="500"/>
      <c r="Q16645" s="498" t="s">
        <v>213</v>
      </c>
      <c r="S16645" s="499"/>
    </row>
    <row r="16646">
      <c r="B16646" s="497"/>
      <c r="H16646" s="500"/>
      <c r="O16646" s="500"/>
      <c r="Q16646" s="498" t="s">
        <v>213</v>
      </c>
      <c r="S16646" s="499"/>
    </row>
    <row r="16647">
      <c r="B16647" s="497"/>
      <c r="H16647" s="500"/>
      <c r="O16647" s="500"/>
      <c r="Q16647" s="498" t="s">
        <v>213</v>
      </c>
      <c r="S16647" s="499"/>
    </row>
    <row r="16648">
      <c r="B16648" s="497"/>
      <c r="H16648" s="500"/>
      <c r="O16648" s="500"/>
      <c r="Q16648" s="498" t="s">
        <v>213</v>
      </c>
      <c r="S16648" s="499"/>
    </row>
    <row r="16649">
      <c r="B16649" s="497"/>
      <c r="H16649" s="500"/>
      <c r="O16649" s="500"/>
      <c r="Q16649" s="498" t="s">
        <v>213</v>
      </c>
      <c r="S16649" s="499"/>
    </row>
    <row r="16650">
      <c r="B16650" s="497"/>
      <c r="H16650" s="500"/>
      <c r="O16650" s="500"/>
      <c r="Q16650" s="498" t="s">
        <v>213</v>
      </c>
      <c r="S16650" s="499"/>
    </row>
    <row r="16651">
      <c r="B16651" s="497"/>
      <c r="H16651" s="500"/>
      <c r="O16651" s="500"/>
      <c r="Q16651" s="498" t="s">
        <v>213</v>
      </c>
      <c r="S16651" s="499"/>
    </row>
    <row r="16652">
      <c r="B16652" s="497"/>
      <c r="H16652" s="500"/>
      <c r="O16652" s="500"/>
      <c r="Q16652" s="498" t="s">
        <v>213</v>
      </c>
      <c r="S16652" s="499"/>
    </row>
    <row r="16653">
      <c r="B16653" s="497"/>
      <c r="H16653" s="500"/>
      <c r="O16653" s="500"/>
      <c r="Q16653" s="498" t="s">
        <v>213</v>
      </c>
      <c r="S16653" s="499"/>
    </row>
    <row r="16654">
      <c r="B16654" s="497"/>
      <c r="H16654" s="500"/>
      <c r="O16654" s="500"/>
      <c r="Q16654" s="498" t="s">
        <v>213</v>
      </c>
      <c r="S16654" s="499"/>
    </row>
    <row r="16655">
      <c r="B16655" s="497"/>
      <c r="H16655" s="500"/>
      <c r="O16655" s="500"/>
      <c r="Q16655" s="498" t="s">
        <v>213</v>
      </c>
      <c r="S16655" s="499"/>
    </row>
    <row r="16656">
      <c r="B16656" s="497"/>
      <c r="H16656" s="500"/>
      <c r="O16656" s="500"/>
      <c r="Q16656" s="498" t="s">
        <v>213</v>
      </c>
      <c r="S16656" s="499"/>
    </row>
    <row r="16657">
      <c r="B16657" s="497"/>
      <c r="H16657" s="500"/>
      <c r="O16657" s="500"/>
      <c r="Q16657" s="498" t="s">
        <v>213</v>
      </c>
      <c r="S16657" s="499"/>
    </row>
    <row r="16658">
      <c r="B16658" s="497"/>
      <c r="H16658" s="500"/>
      <c r="O16658" s="500"/>
      <c r="Q16658" s="498" t="s">
        <v>213</v>
      </c>
      <c r="S16658" s="499"/>
    </row>
    <row r="16659">
      <c r="B16659" s="497"/>
      <c r="H16659" s="500"/>
      <c r="O16659" s="500"/>
      <c r="Q16659" s="498" t="s">
        <v>213</v>
      </c>
      <c r="S16659" s="499"/>
    </row>
    <row r="16660">
      <c r="B16660" s="497"/>
      <c r="H16660" s="500"/>
      <c r="O16660" s="500"/>
      <c r="Q16660" s="498" t="s">
        <v>213</v>
      </c>
      <c r="S16660" s="499"/>
    </row>
    <row r="16661">
      <c r="B16661" s="497"/>
      <c r="H16661" s="500"/>
      <c r="O16661" s="500"/>
      <c r="Q16661" s="498" t="s">
        <v>213</v>
      </c>
      <c r="S16661" s="499"/>
    </row>
    <row r="16662">
      <c r="B16662" s="497"/>
      <c r="H16662" s="500"/>
      <c r="O16662" s="500"/>
      <c r="Q16662" s="498" t="s">
        <v>213</v>
      </c>
      <c r="S16662" s="499"/>
    </row>
    <row r="16663">
      <c r="B16663" s="497"/>
      <c r="H16663" s="500"/>
      <c r="O16663" s="500"/>
      <c r="Q16663" s="498" t="s">
        <v>213</v>
      </c>
      <c r="S16663" s="499"/>
    </row>
    <row r="16664">
      <c r="B16664" s="497"/>
      <c r="H16664" s="500"/>
      <c r="O16664" s="500"/>
      <c r="Q16664" s="498" t="s">
        <v>213</v>
      </c>
      <c r="S16664" s="499"/>
    </row>
    <row r="16665">
      <c r="B16665" s="497"/>
      <c r="H16665" s="500"/>
      <c r="O16665" s="500"/>
      <c r="Q16665" s="498" t="s">
        <v>213</v>
      </c>
      <c r="S16665" s="499"/>
    </row>
    <row r="16666">
      <c r="B16666" s="497"/>
      <c r="H16666" s="500"/>
      <c r="O16666" s="500"/>
      <c r="Q16666" s="498" t="s">
        <v>213</v>
      </c>
      <c r="S16666" s="499"/>
    </row>
    <row r="16667">
      <c r="B16667" s="497"/>
      <c r="H16667" s="500"/>
      <c r="O16667" s="500"/>
      <c r="Q16667" s="498" t="s">
        <v>213</v>
      </c>
      <c r="S16667" s="499"/>
    </row>
    <row r="16668">
      <c r="B16668" s="497"/>
      <c r="H16668" s="500"/>
      <c r="O16668" s="500"/>
      <c r="Q16668" s="498" t="s">
        <v>213</v>
      </c>
      <c r="S16668" s="499"/>
    </row>
    <row r="16669">
      <c r="B16669" s="497"/>
      <c r="H16669" s="500"/>
      <c r="O16669" s="500"/>
      <c r="Q16669" s="498" t="s">
        <v>213</v>
      </c>
      <c r="S16669" s="499"/>
    </row>
    <row r="16670">
      <c r="B16670" s="497"/>
      <c r="H16670" s="500"/>
      <c r="O16670" s="500"/>
      <c r="Q16670" s="498" t="s">
        <v>213</v>
      </c>
      <c r="S16670" s="499"/>
    </row>
    <row r="16671">
      <c r="B16671" s="497"/>
      <c r="H16671" s="500"/>
      <c r="O16671" s="500"/>
      <c r="Q16671" s="498" t="s">
        <v>213</v>
      </c>
      <c r="S16671" s="499"/>
    </row>
    <row r="16672">
      <c r="B16672" s="497"/>
      <c r="H16672" s="500"/>
      <c r="O16672" s="500"/>
      <c r="Q16672" s="498" t="s">
        <v>213</v>
      </c>
      <c r="S16672" s="499"/>
    </row>
    <row r="16673">
      <c r="B16673" s="497"/>
      <c r="H16673" s="500"/>
      <c r="O16673" s="500"/>
      <c r="Q16673" s="498" t="s">
        <v>213</v>
      </c>
      <c r="S16673" s="499"/>
    </row>
    <row r="16674">
      <c r="B16674" s="497"/>
      <c r="H16674" s="500"/>
      <c r="O16674" s="500"/>
      <c r="Q16674" s="498" t="s">
        <v>213</v>
      </c>
      <c r="S16674" s="499"/>
    </row>
    <row r="16675">
      <c r="B16675" s="497"/>
      <c r="H16675" s="500"/>
      <c r="O16675" s="500"/>
      <c r="Q16675" s="498" t="s">
        <v>213</v>
      </c>
      <c r="S16675" s="499"/>
    </row>
    <row r="16676">
      <c r="B16676" s="497"/>
      <c r="H16676" s="500"/>
      <c r="O16676" s="500"/>
      <c r="Q16676" s="498" t="s">
        <v>213</v>
      </c>
      <c r="S16676" s="499"/>
    </row>
    <row r="16677">
      <c r="B16677" s="497"/>
      <c r="H16677" s="500"/>
      <c r="O16677" s="500"/>
      <c r="Q16677" s="498" t="s">
        <v>213</v>
      </c>
      <c r="S16677" s="499"/>
    </row>
    <row r="16678">
      <c r="B16678" s="497"/>
      <c r="H16678" s="500"/>
      <c r="O16678" s="500"/>
      <c r="Q16678" s="498" t="s">
        <v>213</v>
      </c>
      <c r="S16678" s="499"/>
    </row>
    <row r="16679">
      <c r="B16679" s="497"/>
      <c r="H16679" s="500"/>
      <c r="O16679" s="500"/>
      <c r="Q16679" s="498" t="s">
        <v>213</v>
      </c>
      <c r="S16679" s="499"/>
    </row>
    <row r="16680">
      <c r="B16680" s="497"/>
      <c r="H16680" s="500"/>
      <c r="O16680" s="500"/>
      <c r="Q16680" s="498" t="s">
        <v>213</v>
      </c>
      <c r="S16680" s="499"/>
    </row>
    <row r="16681">
      <c r="B16681" s="497"/>
      <c r="H16681" s="500"/>
      <c r="O16681" s="500"/>
      <c r="Q16681" s="498" t="s">
        <v>213</v>
      </c>
      <c r="S16681" s="499"/>
    </row>
    <row r="16682">
      <c r="B16682" s="497"/>
      <c r="H16682" s="500"/>
      <c r="O16682" s="500"/>
      <c r="Q16682" s="498" t="s">
        <v>213</v>
      </c>
      <c r="S16682" s="499"/>
    </row>
    <row r="16683">
      <c r="B16683" s="497"/>
      <c r="H16683" s="500"/>
      <c r="O16683" s="500"/>
      <c r="Q16683" s="498" t="s">
        <v>213</v>
      </c>
      <c r="S16683" s="499"/>
    </row>
    <row r="16684">
      <c r="B16684" s="497"/>
      <c r="H16684" s="500"/>
      <c r="O16684" s="500"/>
      <c r="Q16684" s="498" t="s">
        <v>213</v>
      </c>
      <c r="S16684" s="499"/>
    </row>
    <row r="16685">
      <c r="B16685" s="497"/>
      <c r="H16685" s="500"/>
      <c r="O16685" s="500"/>
      <c r="Q16685" s="498" t="s">
        <v>213</v>
      </c>
      <c r="S16685" s="499"/>
    </row>
    <row r="16686">
      <c r="B16686" s="497"/>
      <c r="H16686" s="500"/>
      <c r="O16686" s="500"/>
      <c r="Q16686" s="498" t="s">
        <v>213</v>
      </c>
      <c r="S16686" s="499"/>
    </row>
    <row r="16687">
      <c r="B16687" s="497"/>
      <c r="H16687" s="500"/>
      <c r="O16687" s="500"/>
      <c r="Q16687" s="498" t="s">
        <v>213</v>
      </c>
      <c r="S16687" s="499"/>
    </row>
    <row r="16688">
      <c r="B16688" s="497"/>
      <c r="H16688" s="500"/>
      <c r="O16688" s="500"/>
      <c r="Q16688" s="498" t="s">
        <v>213</v>
      </c>
      <c r="S16688" s="499"/>
    </row>
    <row r="16689">
      <c r="B16689" s="497"/>
      <c r="H16689" s="500"/>
      <c r="O16689" s="500"/>
      <c r="Q16689" s="498" t="s">
        <v>213</v>
      </c>
      <c r="S16689" s="499"/>
    </row>
    <row r="16690">
      <c r="B16690" s="497"/>
      <c r="H16690" s="500"/>
      <c r="O16690" s="500"/>
      <c r="Q16690" s="498" t="s">
        <v>213</v>
      </c>
      <c r="S16690" s="499"/>
    </row>
    <row r="16691">
      <c r="B16691" s="497"/>
      <c r="H16691" s="500"/>
      <c r="O16691" s="500"/>
      <c r="Q16691" s="498" t="s">
        <v>213</v>
      </c>
      <c r="S16691" s="499"/>
    </row>
    <row r="16692">
      <c r="B16692" s="497"/>
      <c r="H16692" s="500"/>
      <c r="O16692" s="500"/>
      <c r="Q16692" s="498" t="s">
        <v>213</v>
      </c>
      <c r="S16692" s="499"/>
    </row>
    <row r="16693">
      <c r="B16693" s="497"/>
      <c r="H16693" s="500"/>
      <c r="O16693" s="500"/>
      <c r="Q16693" s="498" t="s">
        <v>213</v>
      </c>
      <c r="S16693" s="499"/>
    </row>
    <row r="16694">
      <c r="B16694" s="497"/>
      <c r="H16694" s="500"/>
      <c r="O16694" s="500"/>
      <c r="Q16694" s="498" t="s">
        <v>213</v>
      </c>
      <c r="S16694" s="499"/>
    </row>
    <row r="16695">
      <c r="B16695" s="497"/>
      <c r="H16695" s="500"/>
      <c r="O16695" s="500"/>
      <c r="Q16695" s="498" t="s">
        <v>213</v>
      </c>
      <c r="S16695" s="499"/>
    </row>
    <row r="16696">
      <c r="B16696" s="497"/>
      <c r="H16696" s="500"/>
      <c r="O16696" s="500"/>
      <c r="Q16696" s="498" t="s">
        <v>213</v>
      </c>
      <c r="S16696" s="499"/>
    </row>
    <row r="16697">
      <c r="B16697" s="497"/>
      <c r="H16697" s="500"/>
      <c r="O16697" s="500"/>
      <c r="Q16697" s="498" t="s">
        <v>213</v>
      </c>
      <c r="S16697" s="499"/>
    </row>
    <row r="16698">
      <c r="B16698" s="497"/>
      <c r="H16698" s="500"/>
      <c r="O16698" s="500"/>
      <c r="Q16698" s="498" t="s">
        <v>213</v>
      </c>
      <c r="S16698" s="499"/>
    </row>
    <row r="16699">
      <c r="B16699" s="497"/>
      <c r="H16699" s="500"/>
      <c r="O16699" s="500"/>
      <c r="Q16699" s="498" t="s">
        <v>213</v>
      </c>
      <c r="S16699" s="499"/>
    </row>
    <row r="16700">
      <c r="B16700" s="497"/>
      <c r="H16700" s="500"/>
      <c r="O16700" s="500"/>
      <c r="Q16700" s="498" t="s">
        <v>213</v>
      </c>
      <c r="S16700" s="499"/>
    </row>
    <row r="16701">
      <c r="B16701" s="497"/>
      <c r="H16701" s="500"/>
      <c r="O16701" s="500"/>
      <c r="Q16701" s="498" t="s">
        <v>213</v>
      </c>
      <c r="S16701" s="499"/>
    </row>
    <row r="16702">
      <c r="B16702" s="497"/>
      <c r="H16702" s="500"/>
      <c r="O16702" s="500"/>
      <c r="Q16702" s="498" t="s">
        <v>213</v>
      </c>
      <c r="S16702" s="499"/>
    </row>
    <row r="16703">
      <c r="B16703" s="497"/>
      <c r="H16703" s="500"/>
      <c r="O16703" s="500"/>
      <c r="Q16703" s="498" t="s">
        <v>213</v>
      </c>
      <c r="S16703" s="499"/>
    </row>
    <row r="16704">
      <c r="B16704" s="497"/>
      <c r="H16704" s="500"/>
      <c r="O16704" s="500"/>
      <c r="Q16704" s="498" t="s">
        <v>213</v>
      </c>
      <c r="S16704" s="499"/>
    </row>
    <row r="16705">
      <c r="B16705" s="497"/>
      <c r="H16705" s="500"/>
      <c r="O16705" s="500"/>
      <c r="Q16705" s="498" t="s">
        <v>213</v>
      </c>
      <c r="S16705" s="499"/>
    </row>
    <row r="16706">
      <c r="B16706" s="497"/>
      <c r="H16706" s="500"/>
      <c r="O16706" s="500"/>
      <c r="Q16706" s="498" t="s">
        <v>213</v>
      </c>
      <c r="S16706" s="499"/>
    </row>
    <row r="16707">
      <c r="B16707" s="497"/>
      <c r="H16707" s="500"/>
      <c r="O16707" s="500"/>
      <c r="Q16707" s="498" t="s">
        <v>213</v>
      </c>
      <c r="S16707" s="499"/>
    </row>
    <row r="16708">
      <c r="B16708" s="497"/>
      <c r="H16708" s="500"/>
      <c r="O16708" s="500"/>
      <c r="Q16708" s="498" t="s">
        <v>213</v>
      </c>
      <c r="S16708" s="499"/>
    </row>
    <row r="16709">
      <c r="B16709" s="497"/>
      <c r="H16709" s="500"/>
      <c r="O16709" s="500"/>
      <c r="Q16709" s="498" t="s">
        <v>213</v>
      </c>
      <c r="S16709" s="499"/>
    </row>
    <row r="16710">
      <c r="B16710" s="497"/>
      <c r="H16710" s="500"/>
      <c r="O16710" s="500"/>
      <c r="Q16710" s="498" t="s">
        <v>213</v>
      </c>
      <c r="S16710" s="499"/>
    </row>
    <row r="16711">
      <c r="B16711" s="497"/>
      <c r="H16711" s="500"/>
      <c r="O16711" s="500"/>
      <c r="Q16711" s="498" t="s">
        <v>213</v>
      </c>
      <c r="S16711" s="499"/>
    </row>
    <row r="16712">
      <c r="B16712" s="497"/>
      <c r="H16712" s="500"/>
      <c r="O16712" s="500"/>
      <c r="Q16712" s="498" t="s">
        <v>213</v>
      </c>
      <c r="S16712" s="499"/>
    </row>
    <row r="16713">
      <c r="B16713" s="497"/>
      <c r="H16713" s="500"/>
      <c r="O16713" s="500"/>
      <c r="Q16713" s="498" t="s">
        <v>213</v>
      </c>
      <c r="S16713" s="499"/>
    </row>
    <row r="16714">
      <c r="B16714" s="497"/>
      <c r="H16714" s="500"/>
      <c r="O16714" s="500"/>
      <c r="Q16714" s="498" t="s">
        <v>213</v>
      </c>
      <c r="S16714" s="499"/>
    </row>
    <row r="16715">
      <c r="B16715" s="497"/>
      <c r="H16715" s="500"/>
      <c r="O16715" s="500"/>
      <c r="Q16715" s="498" t="s">
        <v>213</v>
      </c>
      <c r="S16715" s="499"/>
    </row>
    <row r="16716">
      <c r="B16716" s="497"/>
      <c r="H16716" s="500"/>
      <c r="O16716" s="500"/>
      <c r="Q16716" s="498" t="s">
        <v>213</v>
      </c>
      <c r="S16716" s="499"/>
    </row>
    <row r="16717">
      <c r="B16717" s="497"/>
      <c r="H16717" s="500"/>
      <c r="O16717" s="500"/>
      <c r="Q16717" s="498" t="s">
        <v>213</v>
      </c>
      <c r="S16717" s="499"/>
    </row>
    <row r="16718">
      <c r="B16718" s="497"/>
      <c r="H16718" s="500"/>
      <c r="O16718" s="500"/>
      <c r="Q16718" s="498" t="s">
        <v>213</v>
      </c>
      <c r="S16718" s="499"/>
    </row>
    <row r="16719">
      <c r="B16719" s="497"/>
      <c r="H16719" s="500"/>
      <c r="O16719" s="500"/>
      <c r="Q16719" s="498" t="s">
        <v>213</v>
      </c>
      <c r="S16719" s="499"/>
    </row>
    <row r="16720">
      <c r="B16720" s="497"/>
      <c r="H16720" s="500"/>
      <c r="O16720" s="500"/>
      <c r="Q16720" s="498" t="s">
        <v>213</v>
      </c>
      <c r="S16720" s="499"/>
    </row>
    <row r="16721">
      <c r="B16721" s="497"/>
      <c r="H16721" s="500"/>
      <c r="O16721" s="500"/>
      <c r="Q16721" s="498" t="s">
        <v>213</v>
      </c>
      <c r="S16721" s="499"/>
    </row>
    <row r="16722">
      <c r="B16722" s="497"/>
      <c r="H16722" s="500"/>
      <c r="O16722" s="500"/>
      <c r="Q16722" s="498" t="s">
        <v>213</v>
      </c>
      <c r="S16722" s="499"/>
    </row>
    <row r="16723">
      <c r="B16723" s="497"/>
      <c r="H16723" s="500"/>
      <c r="O16723" s="500"/>
      <c r="Q16723" s="498" t="s">
        <v>213</v>
      </c>
      <c r="S16723" s="499"/>
    </row>
    <row r="16724">
      <c r="B16724" s="497"/>
      <c r="H16724" s="500"/>
      <c r="O16724" s="500"/>
      <c r="Q16724" s="498" t="s">
        <v>213</v>
      </c>
      <c r="S16724" s="499"/>
    </row>
    <row r="16725">
      <c r="B16725" s="497"/>
      <c r="H16725" s="500"/>
      <c r="O16725" s="500"/>
      <c r="Q16725" s="498" t="s">
        <v>213</v>
      </c>
      <c r="S16725" s="499"/>
    </row>
    <row r="16726">
      <c r="B16726" s="497"/>
      <c r="H16726" s="500"/>
      <c r="O16726" s="500"/>
      <c r="Q16726" s="498" t="s">
        <v>213</v>
      </c>
      <c r="S16726" s="499"/>
    </row>
    <row r="16727">
      <c r="B16727" s="497"/>
      <c r="H16727" s="500"/>
      <c r="O16727" s="500"/>
      <c r="Q16727" s="498" t="s">
        <v>213</v>
      </c>
      <c r="S16727" s="499"/>
    </row>
    <row r="16728">
      <c r="B16728" s="497"/>
      <c r="H16728" s="500"/>
      <c r="O16728" s="500"/>
      <c r="Q16728" s="498" t="s">
        <v>213</v>
      </c>
      <c r="S16728" s="499"/>
    </row>
    <row r="16729">
      <c r="B16729" s="497"/>
      <c r="H16729" s="500"/>
      <c r="O16729" s="500"/>
      <c r="Q16729" s="498" t="s">
        <v>213</v>
      </c>
      <c r="S16729" s="499"/>
    </row>
    <row r="16730">
      <c r="B16730" s="497"/>
      <c r="H16730" s="500"/>
      <c r="O16730" s="500"/>
      <c r="Q16730" s="498" t="s">
        <v>213</v>
      </c>
      <c r="S16730" s="499"/>
    </row>
    <row r="16731">
      <c r="B16731" s="497"/>
      <c r="H16731" s="500"/>
      <c r="O16731" s="500"/>
      <c r="Q16731" s="498" t="s">
        <v>213</v>
      </c>
      <c r="S16731" s="499"/>
    </row>
    <row r="16732">
      <c r="B16732" s="497"/>
      <c r="H16732" s="500"/>
      <c r="O16732" s="500"/>
      <c r="Q16732" s="498" t="s">
        <v>213</v>
      </c>
      <c r="S16732" s="499"/>
    </row>
    <row r="16733">
      <c r="B16733" s="497"/>
      <c r="H16733" s="500"/>
      <c r="O16733" s="500"/>
      <c r="Q16733" s="498" t="s">
        <v>213</v>
      </c>
      <c r="S16733" s="499"/>
    </row>
    <row r="16734">
      <c r="B16734" s="497"/>
      <c r="H16734" s="500"/>
      <c r="O16734" s="500"/>
      <c r="Q16734" s="498" t="s">
        <v>213</v>
      </c>
      <c r="S16734" s="499"/>
    </row>
    <row r="16735">
      <c r="B16735" s="497"/>
      <c r="H16735" s="500"/>
      <c r="O16735" s="500"/>
      <c r="Q16735" s="498" t="s">
        <v>213</v>
      </c>
      <c r="S16735" s="499"/>
    </row>
    <row r="16736">
      <c r="B16736" s="497"/>
      <c r="H16736" s="500"/>
      <c r="O16736" s="500"/>
      <c r="Q16736" s="498" t="s">
        <v>213</v>
      </c>
      <c r="S16736" s="499"/>
    </row>
    <row r="16737">
      <c r="B16737" s="497"/>
      <c r="H16737" s="500"/>
      <c r="O16737" s="500"/>
      <c r="Q16737" s="498" t="s">
        <v>213</v>
      </c>
      <c r="S16737" s="499"/>
    </row>
    <row r="16738">
      <c r="B16738" s="497"/>
      <c r="H16738" s="500"/>
      <c r="O16738" s="500"/>
      <c r="Q16738" s="498" t="s">
        <v>213</v>
      </c>
      <c r="S16738" s="499"/>
    </row>
    <row r="16739">
      <c r="B16739" s="497"/>
      <c r="H16739" s="500"/>
      <c r="O16739" s="500"/>
      <c r="Q16739" s="498" t="s">
        <v>213</v>
      </c>
      <c r="S16739" s="499"/>
    </row>
    <row r="16740">
      <c r="B16740" s="497"/>
      <c r="H16740" s="500"/>
      <c r="O16740" s="500"/>
      <c r="Q16740" s="498" t="s">
        <v>213</v>
      </c>
      <c r="S16740" s="499"/>
    </row>
    <row r="16741">
      <c r="B16741" s="497"/>
      <c r="H16741" s="500"/>
      <c r="O16741" s="500"/>
      <c r="Q16741" s="498" t="s">
        <v>213</v>
      </c>
      <c r="S16741" s="499"/>
    </row>
    <row r="16742">
      <c r="B16742" s="497"/>
      <c r="H16742" s="500"/>
      <c r="O16742" s="500"/>
      <c r="Q16742" s="498" t="s">
        <v>213</v>
      </c>
      <c r="S16742" s="499"/>
    </row>
    <row r="16743">
      <c r="B16743" s="497"/>
      <c r="H16743" s="500"/>
      <c r="O16743" s="500"/>
      <c r="Q16743" s="498" t="s">
        <v>213</v>
      </c>
      <c r="S16743" s="499"/>
    </row>
    <row r="16744">
      <c r="B16744" s="497"/>
      <c r="H16744" s="500"/>
      <c r="O16744" s="500"/>
      <c r="Q16744" s="498" t="s">
        <v>213</v>
      </c>
      <c r="S16744" s="499"/>
    </row>
    <row r="16745">
      <c r="B16745" s="497"/>
      <c r="H16745" s="500"/>
      <c r="O16745" s="500"/>
      <c r="Q16745" s="498" t="s">
        <v>213</v>
      </c>
      <c r="S16745" s="499"/>
    </row>
    <row r="16746">
      <c r="B16746" s="497"/>
      <c r="H16746" s="500"/>
      <c r="O16746" s="500"/>
      <c r="Q16746" s="498" t="s">
        <v>213</v>
      </c>
      <c r="S16746" s="499"/>
    </row>
    <row r="16747">
      <c r="B16747" s="497"/>
      <c r="H16747" s="500"/>
      <c r="O16747" s="500"/>
      <c r="Q16747" s="498" t="s">
        <v>213</v>
      </c>
      <c r="S16747" s="499"/>
    </row>
    <row r="16748">
      <c r="B16748" s="497"/>
      <c r="H16748" s="500"/>
      <c r="O16748" s="500"/>
      <c r="Q16748" s="498" t="s">
        <v>213</v>
      </c>
      <c r="S16748" s="499"/>
    </row>
    <row r="16749">
      <c r="B16749" s="497"/>
      <c r="H16749" s="500"/>
      <c r="O16749" s="500"/>
      <c r="Q16749" s="498" t="s">
        <v>213</v>
      </c>
      <c r="S16749" s="499"/>
    </row>
    <row r="16750">
      <c r="B16750" s="497"/>
      <c r="H16750" s="500"/>
      <c r="O16750" s="500"/>
      <c r="Q16750" s="498" t="s">
        <v>213</v>
      </c>
      <c r="S16750" s="499"/>
    </row>
    <row r="16751">
      <c r="B16751" s="497"/>
      <c r="H16751" s="500"/>
      <c r="O16751" s="500"/>
      <c r="Q16751" s="498" t="s">
        <v>213</v>
      </c>
      <c r="S16751" s="499"/>
    </row>
    <row r="16752">
      <c r="B16752" s="497"/>
      <c r="H16752" s="500"/>
      <c r="O16752" s="500"/>
      <c r="Q16752" s="498" t="s">
        <v>213</v>
      </c>
      <c r="S16752" s="499"/>
    </row>
    <row r="16753">
      <c r="B16753" s="497"/>
      <c r="H16753" s="500"/>
      <c r="O16753" s="500"/>
      <c r="Q16753" s="498" t="s">
        <v>213</v>
      </c>
      <c r="S16753" s="499"/>
    </row>
    <row r="16754">
      <c r="B16754" s="497"/>
      <c r="H16754" s="500"/>
      <c r="O16754" s="500"/>
      <c r="Q16754" s="498" t="s">
        <v>213</v>
      </c>
      <c r="S16754" s="499"/>
    </row>
    <row r="16755">
      <c r="B16755" s="497"/>
      <c r="H16755" s="500"/>
      <c r="O16755" s="500"/>
      <c r="Q16755" s="498" t="s">
        <v>213</v>
      </c>
      <c r="S16755" s="499"/>
    </row>
    <row r="16756">
      <c r="B16756" s="497"/>
      <c r="H16756" s="500"/>
      <c r="O16756" s="500"/>
      <c r="Q16756" s="498" t="s">
        <v>213</v>
      </c>
      <c r="S16756" s="499"/>
    </row>
    <row r="16757">
      <c r="B16757" s="497"/>
      <c r="H16757" s="500"/>
      <c r="O16757" s="500"/>
      <c r="Q16757" s="498" t="s">
        <v>213</v>
      </c>
      <c r="S16757" s="499"/>
    </row>
    <row r="16758">
      <c r="B16758" s="497"/>
      <c r="H16758" s="500"/>
      <c r="O16758" s="500"/>
      <c r="Q16758" s="498" t="s">
        <v>213</v>
      </c>
      <c r="S16758" s="499"/>
    </row>
    <row r="16759">
      <c r="B16759" s="497"/>
      <c r="H16759" s="500"/>
      <c r="O16759" s="500"/>
      <c r="Q16759" s="498" t="s">
        <v>213</v>
      </c>
      <c r="S16759" s="499"/>
    </row>
    <row r="16760">
      <c r="B16760" s="497"/>
      <c r="H16760" s="500"/>
      <c r="O16760" s="500"/>
      <c r="Q16760" s="498" t="s">
        <v>213</v>
      </c>
      <c r="S16760" s="499"/>
    </row>
    <row r="16761">
      <c r="B16761" s="497"/>
      <c r="H16761" s="500"/>
      <c r="O16761" s="500"/>
      <c r="Q16761" s="498" t="s">
        <v>213</v>
      </c>
      <c r="S16761" s="499"/>
    </row>
    <row r="16762">
      <c r="B16762" s="497"/>
      <c r="H16762" s="500"/>
      <c r="O16762" s="500"/>
      <c r="Q16762" s="498" t="s">
        <v>213</v>
      </c>
      <c r="S16762" s="499"/>
    </row>
    <row r="16763">
      <c r="B16763" s="497"/>
      <c r="H16763" s="500"/>
      <c r="O16763" s="500"/>
      <c r="Q16763" s="498" t="s">
        <v>213</v>
      </c>
      <c r="S16763" s="499"/>
    </row>
    <row r="16764">
      <c r="B16764" s="497"/>
      <c r="H16764" s="500"/>
      <c r="O16764" s="500"/>
      <c r="Q16764" s="498" t="s">
        <v>213</v>
      </c>
      <c r="S16764" s="499"/>
    </row>
    <row r="16765">
      <c r="B16765" s="497"/>
      <c r="H16765" s="500"/>
      <c r="O16765" s="500"/>
      <c r="Q16765" s="498" t="s">
        <v>213</v>
      </c>
      <c r="S16765" s="499"/>
    </row>
    <row r="16766">
      <c r="B16766" s="497"/>
      <c r="H16766" s="500"/>
      <c r="O16766" s="500"/>
      <c r="Q16766" s="498" t="s">
        <v>213</v>
      </c>
      <c r="S16766" s="499"/>
    </row>
    <row r="16767">
      <c r="B16767" s="497"/>
      <c r="H16767" s="500"/>
      <c r="O16767" s="500"/>
      <c r="Q16767" s="498" t="s">
        <v>213</v>
      </c>
      <c r="S16767" s="499"/>
    </row>
    <row r="16768">
      <c r="B16768" s="497"/>
      <c r="H16768" s="500"/>
      <c r="O16768" s="500"/>
      <c r="Q16768" s="498" t="s">
        <v>213</v>
      </c>
      <c r="S16768" s="499"/>
    </row>
    <row r="16769">
      <c r="B16769" s="497"/>
      <c r="H16769" s="500"/>
      <c r="O16769" s="500"/>
      <c r="Q16769" s="498" t="s">
        <v>213</v>
      </c>
      <c r="S16769" s="499"/>
    </row>
    <row r="16770">
      <c r="B16770" s="497"/>
      <c r="H16770" s="500"/>
      <c r="O16770" s="500"/>
      <c r="Q16770" s="498" t="s">
        <v>213</v>
      </c>
      <c r="S16770" s="499"/>
    </row>
    <row r="16771">
      <c r="B16771" s="497"/>
      <c r="H16771" s="500"/>
      <c r="O16771" s="500"/>
      <c r="Q16771" s="498" t="s">
        <v>213</v>
      </c>
      <c r="S16771" s="499"/>
    </row>
    <row r="16772">
      <c r="B16772" s="497"/>
      <c r="H16772" s="500"/>
      <c r="O16772" s="500"/>
      <c r="Q16772" s="498" t="s">
        <v>213</v>
      </c>
      <c r="S16772" s="499"/>
    </row>
    <row r="16773">
      <c r="B16773" s="497"/>
      <c r="H16773" s="500"/>
      <c r="O16773" s="500"/>
      <c r="Q16773" s="498" t="s">
        <v>213</v>
      </c>
      <c r="S16773" s="499"/>
    </row>
    <row r="16774">
      <c r="B16774" s="497"/>
      <c r="H16774" s="500"/>
      <c r="O16774" s="500"/>
      <c r="Q16774" s="498" t="s">
        <v>213</v>
      </c>
      <c r="S16774" s="499"/>
    </row>
    <row r="16775">
      <c r="B16775" s="497"/>
      <c r="H16775" s="500"/>
      <c r="O16775" s="500"/>
      <c r="Q16775" s="498" t="s">
        <v>213</v>
      </c>
      <c r="S16775" s="499"/>
    </row>
    <row r="16776">
      <c r="B16776" s="497"/>
      <c r="H16776" s="500"/>
      <c r="O16776" s="500"/>
      <c r="Q16776" s="498" t="s">
        <v>213</v>
      </c>
      <c r="S16776" s="499"/>
    </row>
    <row r="16777">
      <c r="B16777" s="497"/>
      <c r="H16777" s="500"/>
      <c r="O16777" s="500"/>
      <c r="Q16777" s="498" t="s">
        <v>213</v>
      </c>
      <c r="S16777" s="499"/>
    </row>
    <row r="16778">
      <c r="B16778" s="497"/>
      <c r="H16778" s="500"/>
      <c r="O16778" s="500"/>
      <c r="Q16778" s="498" t="s">
        <v>213</v>
      </c>
      <c r="S16778" s="499"/>
    </row>
    <row r="16779">
      <c r="B16779" s="497"/>
      <c r="H16779" s="500"/>
      <c r="O16779" s="500"/>
      <c r="Q16779" s="498" t="s">
        <v>213</v>
      </c>
      <c r="S16779" s="499"/>
    </row>
    <row r="16780">
      <c r="B16780" s="497"/>
      <c r="H16780" s="500"/>
      <c r="O16780" s="500"/>
      <c r="Q16780" s="498" t="s">
        <v>213</v>
      </c>
      <c r="S16780" s="499"/>
    </row>
    <row r="16781">
      <c r="B16781" s="497"/>
      <c r="H16781" s="500"/>
      <c r="O16781" s="500"/>
      <c r="Q16781" s="498" t="s">
        <v>213</v>
      </c>
      <c r="S16781" s="499"/>
    </row>
    <row r="16782">
      <c r="B16782" s="497"/>
      <c r="H16782" s="500"/>
      <c r="O16782" s="500"/>
      <c r="Q16782" s="498" t="s">
        <v>213</v>
      </c>
      <c r="S16782" s="499"/>
    </row>
    <row r="16783">
      <c r="B16783" s="497"/>
      <c r="H16783" s="500"/>
      <c r="O16783" s="500"/>
      <c r="Q16783" s="498" t="s">
        <v>213</v>
      </c>
      <c r="S16783" s="499"/>
    </row>
    <row r="16784">
      <c r="B16784" s="497"/>
      <c r="H16784" s="500"/>
      <c r="O16784" s="500"/>
      <c r="Q16784" s="498" t="s">
        <v>213</v>
      </c>
      <c r="S16784" s="499"/>
    </row>
    <row r="16785">
      <c r="B16785" s="497"/>
      <c r="H16785" s="500"/>
      <c r="O16785" s="500"/>
      <c r="Q16785" s="498" t="s">
        <v>213</v>
      </c>
      <c r="S16785" s="499"/>
    </row>
    <row r="16786">
      <c r="B16786" s="497"/>
      <c r="H16786" s="500"/>
      <c r="O16786" s="500"/>
      <c r="Q16786" s="498" t="s">
        <v>213</v>
      </c>
      <c r="S16786" s="499"/>
    </row>
    <row r="16787">
      <c r="B16787" s="497"/>
      <c r="H16787" s="500"/>
      <c r="O16787" s="500"/>
      <c r="Q16787" s="498" t="s">
        <v>213</v>
      </c>
      <c r="S16787" s="499"/>
    </row>
    <row r="16788">
      <c r="B16788" s="497"/>
      <c r="H16788" s="500"/>
      <c r="O16788" s="500"/>
      <c r="Q16788" s="498" t="s">
        <v>213</v>
      </c>
      <c r="S16788" s="499"/>
    </row>
    <row r="16789">
      <c r="B16789" s="497"/>
      <c r="H16789" s="500"/>
      <c r="O16789" s="500"/>
      <c r="Q16789" s="498" t="s">
        <v>213</v>
      </c>
      <c r="S16789" s="499"/>
    </row>
    <row r="16790">
      <c r="B16790" s="497"/>
      <c r="H16790" s="500"/>
      <c r="O16790" s="500"/>
      <c r="Q16790" s="498" t="s">
        <v>213</v>
      </c>
      <c r="S16790" s="499"/>
    </row>
    <row r="16791">
      <c r="B16791" s="497"/>
      <c r="H16791" s="500"/>
      <c r="O16791" s="500"/>
      <c r="Q16791" s="498" t="s">
        <v>213</v>
      </c>
      <c r="S16791" s="499"/>
    </row>
    <row r="16792">
      <c r="B16792" s="497"/>
      <c r="H16792" s="500"/>
      <c r="O16792" s="500"/>
      <c r="Q16792" s="498" t="s">
        <v>213</v>
      </c>
      <c r="S16792" s="499"/>
    </row>
    <row r="16793">
      <c r="B16793" s="497"/>
      <c r="H16793" s="500"/>
      <c r="O16793" s="500"/>
      <c r="Q16793" s="498" t="s">
        <v>213</v>
      </c>
      <c r="S16793" s="499"/>
    </row>
    <row r="16794">
      <c r="B16794" s="497"/>
      <c r="H16794" s="500"/>
      <c r="O16794" s="500"/>
      <c r="Q16794" s="498" t="s">
        <v>213</v>
      </c>
      <c r="S16794" s="499"/>
    </row>
    <row r="16795">
      <c r="B16795" s="497"/>
      <c r="H16795" s="500"/>
      <c r="O16795" s="500"/>
      <c r="Q16795" s="498" t="s">
        <v>213</v>
      </c>
      <c r="S16795" s="499"/>
    </row>
    <row r="16796">
      <c r="B16796" s="497"/>
      <c r="H16796" s="500"/>
      <c r="O16796" s="500"/>
      <c r="Q16796" s="498" t="s">
        <v>213</v>
      </c>
      <c r="S16796" s="499"/>
    </row>
    <row r="16797">
      <c r="B16797" s="497"/>
      <c r="H16797" s="500"/>
      <c r="O16797" s="500"/>
      <c r="Q16797" s="498" t="s">
        <v>213</v>
      </c>
      <c r="S16797" s="499"/>
    </row>
    <row r="16798">
      <c r="B16798" s="497"/>
      <c r="H16798" s="500"/>
      <c r="O16798" s="500"/>
      <c r="Q16798" s="498" t="s">
        <v>213</v>
      </c>
      <c r="S16798" s="499"/>
    </row>
    <row r="16799">
      <c r="B16799" s="497"/>
      <c r="H16799" s="500"/>
      <c r="O16799" s="500"/>
      <c r="Q16799" s="498" t="s">
        <v>213</v>
      </c>
      <c r="S16799" s="499"/>
    </row>
    <row r="16800">
      <c r="B16800" s="497"/>
      <c r="H16800" s="500"/>
      <c r="O16800" s="500"/>
      <c r="Q16800" s="498" t="s">
        <v>213</v>
      </c>
      <c r="S16800" s="499"/>
    </row>
    <row r="16801">
      <c r="B16801" s="497"/>
      <c r="H16801" s="500"/>
      <c r="O16801" s="500"/>
      <c r="Q16801" s="498" t="s">
        <v>213</v>
      </c>
      <c r="S16801" s="499"/>
    </row>
    <row r="16802">
      <c r="B16802" s="497"/>
      <c r="H16802" s="500"/>
      <c r="O16802" s="500"/>
      <c r="Q16802" s="498" t="s">
        <v>213</v>
      </c>
      <c r="S16802" s="499"/>
    </row>
    <row r="16803">
      <c r="B16803" s="497"/>
      <c r="H16803" s="500"/>
      <c r="O16803" s="500"/>
      <c r="Q16803" s="498" t="s">
        <v>213</v>
      </c>
      <c r="S16803" s="499"/>
    </row>
    <row r="16804">
      <c r="B16804" s="497"/>
      <c r="H16804" s="500"/>
      <c r="O16804" s="500"/>
      <c r="Q16804" s="498" t="s">
        <v>213</v>
      </c>
      <c r="S16804" s="499"/>
    </row>
    <row r="16805">
      <c r="B16805" s="497"/>
      <c r="H16805" s="500"/>
      <c r="O16805" s="500"/>
      <c r="Q16805" s="498" t="s">
        <v>213</v>
      </c>
      <c r="S16805" s="499"/>
    </row>
    <row r="16806">
      <c r="B16806" s="497"/>
      <c r="H16806" s="500"/>
      <c r="O16806" s="500"/>
      <c r="Q16806" s="498" t="s">
        <v>213</v>
      </c>
      <c r="S16806" s="499"/>
    </row>
    <row r="16807">
      <c r="B16807" s="497"/>
      <c r="H16807" s="500"/>
      <c r="O16807" s="500"/>
      <c r="Q16807" s="498" t="s">
        <v>213</v>
      </c>
      <c r="S16807" s="499"/>
    </row>
    <row r="16808">
      <c r="B16808" s="497"/>
      <c r="H16808" s="500"/>
      <c r="O16808" s="500"/>
      <c r="Q16808" s="498" t="s">
        <v>213</v>
      </c>
      <c r="S16808" s="499"/>
    </row>
    <row r="16809">
      <c r="B16809" s="497"/>
      <c r="H16809" s="500"/>
      <c r="O16809" s="500"/>
      <c r="Q16809" s="498" t="s">
        <v>213</v>
      </c>
      <c r="S16809" s="499"/>
    </row>
    <row r="16810">
      <c r="B16810" s="497"/>
      <c r="H16810" s="500"/>
      <c r="O16810" s="500"/>
      <c r="Q16810" s="498" t="s">
        <v>213</v>
      </c>
      <c r="S16810" s="499"/>
    </row>
    <row r="16811">
      <c r="B16811" s="497"/>
      <c r="H16811" s="500"/>
      <c r="O16811" s="500"/>
      <c r="Q16811" s="498" t="s">
        <v>213</v>
      </c>
      <c r="S16811" s="499"/>
    </row>
    <row r="16812">
      <c r="B16812" s="497"/>
      <c r="H16812" s="500"/>
      <c r="O16812" s="500"/>
      <c r="Q16812" s="498" t="s">
        <v>213</v>
      </c>
      <c r="S16812" s="499"/>
    </row>
    <row r="16813">
      <c r="B16813" s="497"/>
      <c r="H16813" s="500"/>
      <c r="O16813" s="500"/>
      <c r="Q16813" s="498" t="s">
        <v>213</v>
      </c>
      <c r="S16813" s="499"/>
    </row>
    <row r="16814">
      <c r="B16814" s="497"/>
      <c r="H16814" s="500"/>
      <c r="O16814" s="500"/>
      <c r="Q16814" s="498" t="s">
        <v>213</v>
      </c>
      <c r="S16814" s="499"/>
    </row>
    <row r="16815">
      <c r="B16815" s="497"/>
      <c r="H16815" s="500"/>
      <c r="O16815" s="500"/>
      <c r="Q16815" s="498" t="s">
        <v>213</v>
      </c>
      <c r="S16815" s="499"/>
    </row>
    <row r="16816">
      <c r="B16816" s="497"/>
      <c r="H16816" s="500"/>
      <c r="O16816" s="500"/>
      <c r="Q16816" s="498" t="s">
        <v>213</v>
      </c>
      <c r="S16816" s="499"/>
    </row>
    <row r="16817">
      <c r="B16817" s="497"/>
      <c r="H16817" s="500"/>
      <c r="O16817" s="500"/>
      <c r="Q16817" s="498" t="s">
        <v>213</v>
      </c>
      <c r="S16817" s="499"/>
    </row>
    <row r="16818">
      <c r="B16818" s="497"/>
      <c r="H16818" s="500"/>
      <c r="O16818" s="500"/>
      <c r="Q16818" s="498" t="s">
        <v>213</v>
      </c>
      <c r="S16818" s="499"/>
    </row>
    <row r="16819">
      <c r="B16819" s="497"/>
      <c r="H16819" s="500"/>
      <c r="O16819" s="500"/>
      <c r="Q16819" s="498" t="s">
        <v>213</v>
      </c>
      <c r="S16819" s="499"/>
    </row>
    <row r="16820">
      <c r="B16820" s="497"/>
      <c r="H16820" s="500"/>
      <c r="O16820" s="500"/>
      <c r="Q16820" s="498" t="s">
        <v>213</v>
      </c>
      <c r="S16820" s="499"/>
    </row>
    <row r="16821">
      <c r="B16821" s="497"/>
      <c r="H16821" s="500"/>
      <c r="O16821" s="500"/>
      <c r="Q16821" s="498" t="s">
        <v>213</v>
      </c>
      <c r="S16821" s="499"/>
    </row>
    <row r="16822">
      <c r="B16822" s="497"/>
      <c r="H16822" s="500"/>
      <c r="O16822" s="500"/>
      <c r="Q16822" s="498" t="s">
        <v>213</v>
      </c>
      <c r="S16822" s="499"/>
    </row>
    <row r="16823">
      <c r="B16823" s="497"/>
      <c r="H16823" s="500"/>
      <c r="O16823" s="500"/>
      <c r="Q16823" s="498" t="s">
        <v>213</v>
      </c>
      <c r="S16823" s="499"/>
    </row>
    <row r="16824">
      <c r="B16824" s="497"/>
      <c r="H16824" s="500"/>
      <c r="O16824" s="500"/>
      <c r="Q16824" s="498" t="s">
        <v>213</v>
      </c>
      <c r="S16824" s="499"/>
    </row>
    <row r="16825">
      <c r="B16825" s="497"/>
      <c r="H16825" s="500"/>
      <c r="O16825" s="500"/>
      <c r="Q16825" s="498" t="s">
        <v>213</v>
      </c>
      <c r="S16825" s="499"/>
    </row>
    <row r="16826">
      <c r="B16826" s="497"/>
      <c r="H16826" s="500"/>
      <c r="O16826" s="500"/>
      <c r="Q16826" s="498" t="s">
        <v>213</v>
      </c>
      <c r="S16826" s="499"/>
    </row>
    <row r="16827">
      <c r="B16827" s="497"/>
      <c r="H16827" s="500"/>
      <c r="O16827" s="500"/>
      <c r="Q16827" s="498" t="s">
        <v>213</v>
      </c>
      <c r="S16827" s="499"/>
    </row>
    <row r="16828">
      <c r="B16828" s="497"/>
      <c r="H16828" s="500"/>
      <c r="O16828" s="500"/>
      <c r="Q16828" s="498" t="s">
        <v>213</v>
      </c>
      <c r="S16828" s="499"/>
    </row>
    <row r="16829">
      <c r="B16829" s="497"/>
      <c r="H16829" s="500"/>
      <c r="O16829" s="500"/>
      <c r="Q16829" s="498" t="s">
        <v>213</v>
      </c>
      <c r="S16829" s="499"/>
    </row>
    <row r="16830">
      <c r="B16830" s="497"/>
      <c r="H16830" s="500"/>
      <c r="O16830" s="500"/>
      <c r="Q16830" s="498" t="s">
        <v>213</v>
      </c>
      <c r="S16830" s="499"/>
    </row>
    <row r="16831">
      <c r="B16831" s="497"/>
      <c r="H16831" s="500"/>
      <c r="O16831" s="500"/>
      <c r="Q16831" s="498" t="s">
        <v>213</v>
      </c>
      <c r="S16831" s="499"/>
    </row>
    <row r="16832">
      <c r="B16832" s="497"/>
      <c r="H16832" s="500"/>
      <c r="O16832" s="500"/>
      <c r="Q16832" s="498" t="s">
        <v>213</v>
      </c>
      <c r="S16832" s="499"/>
    </row>
    <row r="16833">
      <c r="B16833" s="497"/>
      <c r="H16833" s="500"/>
      <c r="O16833" s="500"/>
      <c r="Q16833" s="498" t="s">
        <v>213</v>
      </c>
      <c r="S16833" s="499"/>
    </row>
    <row r="16834">
      <c r="B16834" s="497"/>
      <c r="H16834" s="500"/>
      <c r="O16834" s="500"/>
      <c r="Q16834" s="498" t="s">
        <v>213</v>
      </c>
      <c r="S16834" s="499"/>
    </row>
    <row r="16835">
      <c r="B16835" s="497"/>
      <c r="H16835" s="500"/>
      <c r="O16835" s="500"/>
      <c r="Q16835" s="498" t="s">
        <v>213</v>
      </c>
      <c r="S16835" s="499"/>
    </row>
    <row r="16836">
      <c r="B16836" s="497"/>
      <c r="H16836" s="500"/>
      <c r="O16836" s="500"/>
      <c r="Q16836" s="498" t="s">
        <v>213</v>
      </c>
      <c r="S16836" s="499"/>
    </row>
    <row r="16837">
      <c r="B16837" s="497"/>
      <c r="H16837" s="500"/>
      <c r="O16837" s="500"/>
      <c r="Q16837" s="498" t="s">
        <v>213</v>
      </c>
      <c r="S16837" s="499"/>
    </row>
    <row r="16838">
      <c r="B16838" s="497"/>
      <c r="H16838" s="500"/>
      <c r="O16838" s="500"/>
      <c r="Q16838" s="498" t="s">
        <v>213</v>
      </c>
      <c r="S16838" s="499"/>
    </row>
    <row r="16839">
      <c r="B16839" s="497"/>
      <c r="H16839" s="500"/>
      <c r="O16839" s="500"/>
      <c r="Q16839" s="498" t="s">
        <v>213</v>
      </c>
      <c r="S16839" s="499"/>
    </row>
    <row r="16840">
      <c r="B16840" s="497"/>
      <c r="H16840" s="500"/>
      <c r="O16840" s="500"/>
      <c r="Q16840" s="498" t="s">
        <v>213</v>
      </c>
      <c r="S16840" s="499"/>
    </row>
    <row r="16841">
      <c r="B16841" s="497"/>
      <c r="H16841" s="500"/>
      <c r="O16841" s="500"/>
      <c r="Q16841" s="498" t="s">
        <v>213</v>
      </c>
      <c r="S16841" s="499"/>
    </row>
    <row r="16842">
      <c r="B16842" s="497"/>
      <c r="H16842" s="500"/>
      <c r="O16842" s="500"/>
      <c r="Q16842" s="498" t="s">
        <v>213</v>
      </c>
      <c r="S16842" s="499"/>
    </row>
    <row r="16843">
      <c r="B16843" s="497"/>
      <c r="H16843" s="500"/>
      <c r="O16843" s="500"/>
      <c r="Q16843" s="498" t="s">
        <v>213</v>
      </c>
      <c r="S16843" s="499"/>
    </row>
    <row r="16844">
      <c r="B16844" s="497"/>
      <c r="H16844" s="500"/>
      <c r="O16844" s="500"/>
      <c r="Q16844" s="498" t="s">
        <v>213</v>
      </c>
      <c r="S16844" s="499"/>
    </row>
    <row r="16845">
      <c r="B16845" s="497"/>
      <c r="H16845" s="500"/>
      <c r="O16845" s="500"/>
      <c r="Q16845" s="498" t="s">
        <v>213</v>
      </c>
      <c r="S16845" s="499"/>
    </row>
    <row r="16846">
      <c r="B16846" s="497"/>
      <c r="H16846" s="500"/>
      <c r="O16846" s="500"/>
      <c r="Q16846" s="498" t="s">
        <v>213</v>
      </c>
      <c r="S16846" s="499"/>
    </row>
    <row r="16847">
      <c r="B16847" s="497"/>
      <c r="H16847" s="500"/>
      <c r="O16847" s="500"/>
      <c r="Q16847" s="498" t="s">
        <v>213</v>
      </c>
      <c r="S16847" s="499"/>
    </row>
    <row r="16848">
      <c r="B16848" s="497"/>
      <c r="H16848" s="500"/>
      <c r="O16848" s="500"/>
      <c r="Q16848" s="498" t="s">
        <v>213</v>
      </c>
      <c r="S16848" s="499"/>
    </row>
    <row r="16849">
      <c r="B16849" s="497"/>
      <c r="H16849" s="500"/>
      <c r="O16849" s="500"/>
      <c r="Q16849" s="498" t="s">
        <v>213</v>
      </c>
      <c r="S16849" s="499"/>
    </row>
    <row r="16850">
      <c r="B16850" s="497"/>
      <c r="H16850" s="500"/>
      <c r="O16850" s="500"/>
      <c r="Q16850" s="498" t="s">
        <v>213</v>
      </c>
      <c r="S16850" s="499"/>
    </row>
    <row r="16851">
      <c r="B16851" s="497"/>
      <c r="H16851" s="500"/>
      <c r="O16851" s="500"/>
      <c r="Q16851" s="498" t="s">
        <v>213</v>
      </c>
      <c r="S16851" s="499"/>
    </row>
    <row r="16852">
      <c r="B16852" s="497"/>
      <c r="H16852" s="500"/>
      <c r="O16852" s="500"/>
      <c r="Q16852" s="498" t="s">
        <v>213</v>
      </c>
      <c r="S16852" s="499"/>
    </row>
    <row r="16853">
      <c r="B16853" s="497"/>
      <c r="H16853" s="500"/>
      <c r="O16853" s="500"/>
      <c r="Q16853" s="498" t="s">
        <v>213</v>
      </c>
      <c r="S16853" s="499"/>
    </row>
    <row r="16854">
      <c r="B16854" s="497"/>
      <c r="H16854" s="500"/>
      <c r="O16854" s="500"/>
      <c r="Q16854" s="498" t="s">
        <v>213</v>
      </c>
      <c r="S16854" s="499"/>
    </row>
    <row r="16855">
      <c r="B16855" s="497"/>
      <c r="H16855" s="500"/>
      <c r="O16855" s="500"/>
      <c r="Q16855" s="498" t="s">
        <v>213</v>
      </c>
      <c r="S16855" s="499"/>
    </row>
    <row r="16856">
      <c r="B16856" s="497"/>
      <c r="H16856" s="500"/>
      <c r="O16856" s="500"/>
      <c r="Q16856" s="498" t="s">
        <v>213</v>
      </c>
      <c r="S16856" s="499"/>
    </row>
    <row r="16857">
      <c r="B16857" s="497"/>
      <c r="H16857" s="500"/>
      <c r="O16857" s="500"/>
      <c r="Q16857" s="498" t="s">
        <v>213</v>
      </c>
      <c r="S16857" s="499"/>
    </row>
    <row r="16858">
      <c r="B16858" s="497"/>
      <c r="H16858" s="500"/>
      <c r="O16858" s="500"/>
      <c r="Q16858" s="498" t="s">
        <v>213</v>
      </c>
      <c r="S16858" s="499"/>
    </row>
    <row r="16859">
      <c r="B16859" s="497"/>
      <c r="H16859" s="500"/>
      <c r="O16859" s="500"/>
      <c r="Q16859" s="498" t="s">
        <v>213</v>
      </c>
      <c r="S16859" s="499"/>
    </row>
    <row r="16860">
      <c r="B16860" s="497"/>
      <c r="H16860" s="500"/>
      <c r="O16860" s="500"/>
      <c r="Q16860" s="498" t="s">
        <v>213</v>
      </c>
      <c r="S16860" s="499"/>
    </row>
    <row r="16861">
      <c r="B16861" s="497"/>
      <c r="H16861" s="500"/>
      <c r="O16861" s="500"/>
      <c r="Q16861" s="498" t="s">
        <v>213</v>
      </c>
      <c r="S16861" s="499"/>
    </row>
    <row r="16862">
      <c r="B16862" s="497"/>
      <c r="H16862" s="500"/>
      <c r="O16862" s="500"/>
      <c r="Q16862" s="498" t="s">
        <v>213</v>
      </c>
      <c r="S16862" s="499"/>
    </row>
    <row r="16863">
      <c r="B16863" s="497"/>
      <c r="H16863" s="500"/>
      <c r="O16863" s="500"/>
      <c r="Q16863" s="498" t="s">
        <v>213</v>
      </c>
      <c r="S16863" s="499"/>
    </row>
    <row r="16864">
      <c r="B16864" s="497"/>
      <c r="H16864" s="500"/>
      <c r="O16864" s="500"/>
      <c r="Q16864" s="498" t="s">
        <v>213</v>
      </c>
      <c r="S16864" s="499"/>
    </row>
    <row r="16865">
      <c r="B16865" s="497"/>
      <c r="H16865" s="500"/>
      <c r="O16865" s="500"/>
      <c r="Q16865" s="498" t="s">
        <v>213</v>
      </c>
      <c r="S16865" s="499"/>
    </row>
    <row r="16866">
      <c r="B16866" s="497"/>
      <c r="H16866" s="500"/>
      <c r="O16866" s="500"/>
      <c r="Q16866" s="498" t="s">
        <v>213</v>
      </c>
      <c r="S16866" s="499"/>
    </row>
    <row r="16867">
      <c r="B16867" s="497"/>
      <c r="H16867" s="500"/>
      <c r="O16867" s="500"/>
      <c r="Q16867" s="498" t="s">
        <v>213</v>
      </c>
      <c r="S16867" s="499"/>
    </row>
    <row r="16868">
      <c r="B16868" s="497"/>
      <c r="H16868" s="500"/>
      <c r="O16868" s="500"/>
      <c r="Q16868" s="498" t="s">
        <v>213</v>
      </c>
      <c r="S16868" s="499"/>
    </row>
    <row r="16869">
      <c r="B16869" s="497"/>
      <c r="H16869" s="500"/>
      <c r="O16869" s="500"/>
      <c r="Q16869" s="498" t="s">
        <v>213</v>
      </c>
      <c r="S16869" s="499"/>
    </row>
    <row r="16870">
      <c r="B16870" s="497"/>
      <c r="H16870" s="500"/>
      <c r="O16870" s="500"/>
      <c r="Q16870" s="498" t="s">
        <v>213</v>
      </c>
      <c r="S16870" s="499"/>
    </row>
    <row r="16871">
      <c r="B16871" s="497"/>
      <c r="H16871" s="500"/>
      <c r="O16871" s="500"/>
      <c r="Q16871" s="498" t="s">
        <v>213</v>
      </c>
      <c r="S16871" s="499"/>
    </row>
    <row r="16872">
      <c r="B16872" s="497"/>
      <c r="H16872" s="500"/>
      <c r="O16872" s="500"/>
      <c r="Q16872" s="498" t="s">
        <v>213</v>
      </c>
      <c r="S16872" s="499"/>
    </row>
    <row r="16873">
      <c r="B16873" s="497"/>
      <c r="H16873" s="500"/>
      <c r="O16873" s="500"/>
      <c r="Q16873" s="498" t="s">
        <v>213</v>
      </c>
      <c r="S16873" s="499"/>
    </row>
    <row r="16874">
      <c r="B16874" s="497"/>
      <c r="H16874" s="500"/>
      <c r="O16874" s="500"/>
      <c r="Q16874" s="498" t="s">
        <v>213</v>
      </c>
      <c r="S16874" s="499"/>
    </row>
    <row r="16875">
      <c r="B16875" s="497"/>
      <c r="H16875" s="500"/>
      <c r="O16875" s="500"/>
      <c r="Q16875" s="498" t="s">
        <v>213</v>
      </c>
      <c r="S16875" s="499"/>
    </row>
    <row r="16876">
      <c r="B16876" s="497"/>
      <c r="H16876" s="500"/>
      <c r="O16876" s="500"/>
      <c r="Q16876" s="498" t="s">
        <v>213</v>
      </c>
      <c r="S16876" s="499"/>
    </row>
    <row r="16877">
      <c r="B16877" s="497"/>
      <c r="H16877" s="500"/>
      <c r="O16877" s="500"/>
      <c r="Q16877" s="498" t="s">
        <v>213</v>
      </c>
      <c r="S16877" s="499"/>
    </row>
    <row r="16878">
      <c r="B16878" s="497"/>
      <c r="H16878" s="500"/>
      <c r="O16878" s="500"/>
      <c r="Q16878" s="498" t="s">
        <v>213</v>
      </c>
      <c r="S16878" s="499"/>
    </row>
    <row r="16879">
      <c r="B16879" s="497"/>
      <c r="H16879" s="500"/>
      <c r="O16879" s="500"/>
      <c r="Q16879" s="498" t="s">
        <v>213</v>
      </c>
      <c r="S16879" s="499"/>
    </row>
    <row r="16880">
      <c r="B16880" s="497"/>
      <c r="H16880" s="500"/>
      <c r="O16880" s="500"/>
      <c r="Q16880" s="498" t="s">
        <v>213</v>
      </c>
      <c r="S16880" s="499"/>
    </row>
    <row r="16881">
      <c r="B16881" s="497"/>
      <c r="H16881" s="500"/>
      <c r="O16881" s="500"/>
      <c r="Q16881" s="498" t="s">
        <v>213</v>
      </c>
      <c r="S16881" s="499"/>
    </row>
    <row r="16882">
      <c r="B16882" s="497"/>
      <c r="H16882" s="500"/>
      <c r="O16882" s="500"/>
      <c r="Q16882" s="498" t="s">
        <v>213</v>
      </c>
      <c r="S16882" s="499"/>
    </row>
    <row r="16883">
      <c r="B16883" s="497"/>
      <c r="H16883" s="500"/>
      <c r="O16883" s="500"/>
      <c r="Q16883" s="498" t="s">
        <v>213</v>
      </c>
      <c r="S16883" s="499"/>
    </row>
    <row r="16884">
      <c r="B16884" s="497"/>
      <c r="H16884" s="500"/>
      <c r="O16884" s="500"/>
      <c r="Q16884" s="498" t="s">
        <v>213</v>
      </c>
      <c r="S16884" s="499"/>
    </row>
    <row r="16885">
      <c r="B16885" s="497"/>
      <c r="H16885" s="500"/>
      <c r="O16885" s="500"/>
      <c r="Q16885" s="498" t="s">
        <v>213</v>
      </c>
      <c r="S16885" s="499"/>
    </row>
    <row r="16886">
      <c r="B16886" s="497"/>
      <c r="H16886" s="500"/>
      <c r="O16886" s="500"/>
      <c r="Q16886" s="498" t="s">
        <v>213</v>
      </c>
      <c r="S16886" s="499"/>
    </row>
    <row r="16887">
      <c r="B16887" s="497"/>
      <c r="H16887" s="500"/>
      <c r="O16887" s="500"/>
      <c r="Q16887" s="498" t="s">
        <v>213</v>
      </c>
      <c r="S16887" s="499"/>
    </row>
    <row r="16888">
      <c r="B16888" s="497"/>
      <c r="H16888" s="500"/>
      <c r="O16888" s="500"/>
      <c r="Q16888" s="498" t="s">
        <v>213</v>
      </c>
      <c r="S16888" s="499"/>
    </row>
    <row r="16889">
      <c r="B16889" s="497"/>
      <c r="H16889" s="500"/>
      <c r="O16889" s="500"/>
      <c r="Q16889" s="498" t="s">
        <v>213</v>
      </c>
      <c r="S16889" s="499"/>
    </row>
    <row r="16890">
      <c r="B16890" s="497"/>
      <c r="H16890" s="500"/>
      <c r="O16890" s="500"/>
      <c r="Q16890" s="498" t="s">
        <v>213</v>
      </c>
      <c r="S16890" s="499"/>
    </row>
    <row r="16891">
      <c r="B16891" s="497"/>
      <c r="H16891" s="500"/>
      <c r="O16891" s="500"/>
      <c r="Q16891" s="498" t="s">
        <v>213</v>
      </c>
      <c r="S16891" s="499"/>
    </row>
    <row r="16892">
      <c r="B16892" s="497"/>
      <c r="H16892" s="500"/>
      <c r="O16892" s="500"/>
      <c r="Q16892" s="498" t="s">
        <v>213</v>
      </c>
      <c r="S16892" s="499"/>
    </row>
    <row r="16893">
      <c r="B16893" s="497"/>
      <c r="H16893" s="500"/>
      <c r="O16893" s="500"/>
      <c r="Q16893" s="498" t="s">
        <v>213</v>
      </c>
      <c r="S16893" s="499"/>
    </row>
    <row r="16894">
      <c r="B16894" s="497"/>
      <c r="H16894" s="500"/>
      <c r="O16894" s="500"/>
      <c r="Q16894" s="498" t="s">
        <v>213</v>
      </c>
      <c r="S16894" s="499"/>
    </row>
    <row r="16895">
      <c r="B16895" s="497"/>
      <c r="H16895" s="500"/>
      <c r="O16895" s="500"/>
      <c r="Q16895" s="498" t="s">
        <v>213</v>
      </c>
      <c r="S16895" s="499"/>
    </row>
    <row r="16896">
      <c r="B16896" s="497"/>
      <c r="H16896" s="500"/>
      <c r="O16896" s="500"/>
      <c r="Q16896" s="498" t="s">
        <v>213</v>
      </c>
      <c r="S16896" s="499"/>
    </row>
    <row r="16897">
      <c r="B16897" s="497"/>
      <c r="H16897" s="500"/>
      <c r="O16897" s="500"/>
      <c r="Q16897" s="498" t="s">
        <v>213</v>
      </c>
      <c r="S16897" s="499"/>
    </row>
    <row r="16898">
      <c r="B16898" s="497"/>
      <c r="H16898" s="500"/>
      <c r="O16898" s="500"/>
      <c r="Q16898" s="498" t="s">
        <v>213</v>
      </c>
      <c r="S16898" s="499"/>
    </row>
    <row r="16899">
      <c r="B16899" s="497"/>
      <c r="H16899" s="500"/>
      <c r="O16899" s="500"/>
      <c r="Q16899" s="498" t="s">
        <v>213</v>
      </c>
      <c r="S16899" s="499"/>
    </row>
    <row r="16900">
      <c r="B16900" s="497"/>
      <c r="H16900" s="500"/>
      <c r="O16900" s="500"/>
      <c r="Q16900" s="498" t="s">
        <v>213</v>
      </c>
      <c r="S16900" s="499"/>
    </row>
    <row r="16901">
      <c r="B16901" s="497"/>
      <c r="H16901" s="500"/>
      <c r="O16901" s="500"/>
      <c r="Q16901" s="498" t="s">
        <v>213</v>
      </c>
      <c r="S16901" s="499"/>
    </row>
    <row r="16902">
      <c r="B16902" s="497"/>
      <c r="H16902" s="500"/>
      <c r="O16902" s="500"/>
      <c r="Q16902" s="498" t="s">
        <v>213</v>
      </c>
      <c r="S16902" s="499"/>
    </row>
    <row r="16903">
      <c r="B16903" s="497"/>
      <c r="H16903" s="500"/>
      <c r="O16903" s="500"/>
      <c r="Q16903" s="498" t="s">
        <v>213</v>
      </c>
      <c r="S16903" s="499"/>
    </row>
    <row r="16904">
      <c r="B16904" s="497"/>
      <c r="H16904" s="500"/>
      <c r="O16904" s="500"/>
      <c r="Q16904" s="498" t="s">
        <v>213</v>
      </c>
      <c r="S16904" s="499"/>
    </row>
    <row r="16905">
      <c r="B16905" s="497"/>
      <c r="H16905" s="500"/>
      <c r="O16905" s="500"/>
      <c r="Q16905" s="498" t="s">
        <v>213</v>
      </c>
      <c r="S16905" s="499"/>
    </row>
    <row r="16906">
      <c r="B16906" s="497"/>
      <c r="H16906" s="500"/>
      <c r="O16906" s="500"/>
      <c r="Q16906" s="498" t="s">
        <v>213</v>
      </c>
      <c r="S16906" s="499"/>
    </row>
    <row r="16907">
      <c r="B16907" s="497"/>
      <c r="H16907" s="500"/>
      <c r="O16907" s="500"/>
      <c r="Q16907" s="498" t="s">
        <v>213</v>
      </c>
      <c r="S16907" s="499"/>
    </row>
    <row r="16908">
      <c r="B16908" s="497"/>
      <c r="H16908" s="500"/>
      <c r="O16908" s="500"/>
      <c r="Q16908" s="498" t="s">
        <v>213</v>
      </c>
      <c r="S16908" s="499"/>
    </row>
    <row r="16909">
      <c r="B16909" s="497"/>
      <c r="H16909" s="500"/>
      <c r="O16909" s="500"/>
      <c r="Q16909" s="498" t="s">
        <v>213</v>
      </c>
      <c r="S16909" s="499"/>
    </row>
    <row r="16910">
      <c r="B16910" s="497"/>
      <c r="H16910" s="500"/>
      <c r="O16910" s="500"/>
      <c r="Q16910" s="498" t="s">
        <v>213</v>
      </c>
      <c r="S16910" s="499"/>
    </row>
    <row r="16911">
      <c r="B16911" s="497"/>
      <c r="H16911" s="500"/>
      <c r="O16911" s="500"/>
      <c r="Q16911" s="498" t="s">
        <v>213</v>
      </c>
      <c r="S16911" s="499"/>
    </row>
    <row r="16912">
      <c r="B16912" s="497"/>
      <c r="H16912" s="500"/>
      <c r="O16912" s="500"/>
      <c r="Q16912" s="498" t="s">
        <v>213</v>
      </c>
      <c r="S16912" s="499"/>
    </row>
    <row r="16913">
      <c r="B16913" s="497"/>
      <c r="H16913" s="500"/>
      <c r="O16913" s="500"/>
      <c r="Q16913" s="498" t="s">
        <v>213</v>
      </c>
      <c r="S16913" s="499"/>
    </row>
    <row r="16914">
      <c r="B16914" s="497"/>
      <c r="H16914" s="500"/>
      <c r="O16914" s="500"/>
      <c r="Q16914" s="498" t="s">
        <v>213</v>
      </c>
      <c r="S16914" s="499"/>
    </row>
    <row r="16915">
      <c r="B16915" s="497"/>
      <c r="H16915" s="500"/>
      <c r="O16915" s="500"/>
      <c r="Q16915" s="498" t="s">
        <v>213</v>
      </c>
      <c r="S16915" s="499"/>
    </row>
    <row r="16916">
      <c r="B16916" s="497"/>
      <c r="H16916" s="500"/>
      <c r="O16916" s="500"/>
      <c r="Q16916" s="498" t="s">
        <v>213</v>
      </c>
      <c r="S16916" s="499"/>
    </row>
    <row r="16917">
      <c r="B16917" s="497"/>
      <c r="H16917" s="500"/>
      <c r="O16917" s="500"/>
      <c r="Q16917" s="498" t="s">
        <v>213</v>
      </c>
      <c r="S16917" s="499"/>
    </row>
    <row r="16918">
      <c r="B16918" s="497"/>
      <c r="H16918" s="500"/>
      <c r="O16918" s="500"/>
      <c r="Q16918" s="498" t="s">
        <v>213</v>
      </c>
      <c r="S16918" s="499"/>
    </row>
    <row r="16919">
      <c r="B16919" s="497"/>
      <c r="H16919" s="500"/>
      <c r="O16919" s="500"/>
      <c r="Q16919" s="498" t="s">
        <v>213</v>
      </c>
      <c r="S16919" s="499"/>
    </row>
    <row r="16920">
      <c r="B16920" s="497"/>
      <c r="H16920" s="500"/>
      <c r="O16920" s="500"/>
      <c r="Q16920" s="498" t="s">
        <v>213</v>
      </c>
      <c r="S16920" s="499"/>
    </row>
    <row r="16921">
      <c r="B16921" s="497"/>
      <c r="H16921" s="500"/>
      <c r="O16921" s="500"/>
      <c r="Q16921" s="498" t="s">
        <v>213</v>
      </c>
      <c r="S16921" s="499"/>
    </row>
    <row r="16922">
      <c r="B16922" s="497"/>
      <c r="H16922" s="500"/>
      <c r="O16922" s="500"/>
      <c r="Q16922" s="498" t="s">
        <v>213</v>
      </c>
      <c r="S16922" s="499"/>
    </row>
    <row r="16923">
      <c r="B16923" s="497"/>
      <c r="H16923" s="500"/>
      <c r="O16923" s="500"/>
      <c r="Q16923" s="498" t="s">
        <v>213</v>
      </c>
      <c r="S16923" s="499"/>
    </row>
    <row r="16924">
      <c r="B16924" s="497"/>
      <c r="H16924" s="500"/>
      <c r="O16924" s="500"/>
      <c r="Q16924" s="498" t="s">
        <v>213</v>
      </c>
      <c r="S16924" s="499"/>
    </row>
    <row r="16925">
      <c r="B16925" s="497"/>
      <c r="H16925" s="500"/>
      <c r="O16925" s="500"/>
      <c r="Q16925" s="498" t="s">
        <v>213</v>
      </c>
      <c r="S16925" s="499"/>
    </row>
    <row r="16926">
      <c r="B16926" s="497"/>
      <c r="H16926" s="500"/>
      <c r="O16926" s="500"/>
      <c r="Q16926" s="498" t="s">
        <v>213</v>
      </c>
      <c r="S16926" s="499"/>
    </row>
    <row r="16927">
      <c r="B16927" s="497"/>
      <c r="H16927" s="500"/>
      <c r="O16927" s="500"/>
      <c r="Q16927" s="498" t="s">
        <v>213</v>
      </c>
      <c r="S16927" s="499"/>
    </row>
    <row r="16928">
      <c r="B16928" s="497"/>
      <c r="H16928" s="500"/>
      <c r="O16928" s="500"/>
      <c r="Q16928" s="498" t="s">
        <v>213</v>
      </c>
      <c r="S16928" s="499"/>
    </row>
    <row r="16929">
      <c r="B16929" s="497"/>
      <c r="H16929" s="500"/>
      <c r="O16929" s="500"/>
      <c r="Q16929" s="498" t="s">
        <v>213</v>
      </c>
      <c r="S16929" s="499"/>
    </row>
    <row r="16930">
      <c r="B16930" s="497"/>
      <c r="H16930" s="500"/>
      <c r="O16930" s="500"/>
      <c r="Q16930" s="498" t="s">
        <v>213</v>
      </c>
      <c r="S16930" s="499"/>
    </row>
    <row r="16931">
      <c r="B16931" s="497"/>
      <c r="H16931" s="500"/>
      <c r="O16931" s="500"/>
      <c r="Q16931" s="498" t="s">
        <v>213</v>
      </c>
      <c r="S16931" s="499"/>
    </row>
    <row r="16932">
      <c r="B16932" s="497"/>
      <c r="H16932" s="500"/>
      <c r="O16932" s="500"/>
      <c r="Q16932" s="498" t="s">
        <v>213</v>
      </c>
      <c r="S16932" s="499"/>
    </row>
    <row r="16933">
      <c r="B16933" s="497"/>
      <c r="H16933" s="500"/>
      <c r="O16933" s="500"/>
      <c r="Q16933" s="498" t="s">
        <v>213</v>
      </c>
      <c r="S16933" s="499"/>
    </row>
    <row r="16934">
      <c r="B16934" s="497"/>
      <c r="H16934" s="500"/>
      <c r="O16934" s="500"/>
      <c r="Q16934" s="498" t="s">
        <v>213</v>
      </c>
      <c r="S16934" s="499"/>
    </row>
    <row r="16935">
      <c r="B16935" s="497"/>
      <c r="H16935" s="500"/>
      <c r="O16935" s="500"/>
      <c r="Q16935" s="498" t="s">
        <v>213</v>
      </c>
      <c r="S16935" s="499"/>
    </row>
    <row r="16936">
      <c r="B16936" s="497"/>
      <c r="H16936" s="500"/>
      <c r="O16936" s="500"/>
      <c r="Q16936" s="498" t="s">
        <v>213</v>
      </c>
      <c r="S16936" s="499"/>
    </row>
    <row r="16937">
      <c r="B16937" s="497"/>
      <c r="H16937" s="500"/>
      <c r="O16937" s="500"/>
      <c r="Q16937" s="498" t="s">
        <v>213</v>
      </c>
      <c r="S16937" s="499"/>
    </row>
    <row r="16938">
      <c r="B16938" s="497"/>
      <c r="H16938" s="500"/>
      <c r="O16938" s="500"/>
      <c r="Q16938" s="498" t="s">
        <v>213</v>
      </c>
      <c r="S16938" s="499"/>
    </row>
    <row r="16939">
      <c r="B16939" s="497"/>
      <c r="H16939" s="500"/>
      <c r="O16939" s="500"/>
      <c r="Q16939" s="498" t="s">
        <v>213</v>
      </c>
      <c r="S16939" s="499"/>
    </row>
    <row r="16940">
      <c r="B16940" s="497"/>
      <c r="H16940" s="500"/>
      <c r="O16940" s="500"/>
      <c r="Q16940" s="498" t="s">
        <v>213</v>
      </c>
      <c r="S16940" s="499"/>
    </row>
    <row r="16941">
      <c r="B16941" s="497"/>
      <c r="H16941" s="500"/>
      <c r="O16941" s="500"/>
      <c r="Q16941" s="498" t="s">
        <v>213</v>
      </c>
      <c r="S16941" s="499"/>
    </row>
    <row r="16942">
      <c r="B16942" s="497"/>
      <c r="H16942" s="500"/>
      <c r="O16942" s="500"/>
      <c r="Q16942" s="498" t="s">
        <v>213</v>
      </c>
      <c r="S16942" s="499"/>
    </row>
    <row r="16943">
      <c r="B16943" s="497"/>
      <c r="H16943" s="500"/>
      <c r="O16943" s="500"/>
      <c r="Q16943" s="498" t="s">
        <v>213</v>
      </c>
      <c r="S16943" s="499"/>
    </row>
    <row r="16944">
      <c r="B16944" s="497"/>
      <c r="H16944" s="500"/>
      <c r="O16944" s="500"/>
      <c r="Q16944" s="498" t="s">
        <v>213</v>
      </c>
      <c r="S16944" s="499"/>
    </row>
    <row r="16945">
      <c r="B16945" s="497"/>
      <c r="H16945" s="500"/>
      <c r="O16945" s="500"/>
      <c r="Q16945" s="498" t="s">
        <v>213</v>
      </c>
      <c r="S16945" s="499"/>
    </row>
    <row r="16946">
      <c r="B16946" s="497"/>
      <c r="H16946" s="500"/>
      <c r="O16946" s="500"/>
      <c r="Q16946" s="498" t="s">
        <v>213</v>
      </c>
      <c r="S16946" s="499"/>
    </row>
    <row r="16947">
      <c r="B16947" s="497"/>
      <c r="H16947" s="500"/>
      <c r="O16947" s="500"/>
      <c r="Q16947" s="498" t="s">
        <v>213</v>
      </c>
      <c r="S16947" s="499"/>
    </row>
    <row r="16948">
      <c r="B16948" s="497"/>
      <c r="H16948" s="500"/>
      <c r="O16948" s="500"/>
      <c r="Q16948" s="498" t="s">
        <v>213</v>
      </c>
      <c r="S16948" s="499"/>
    </row>
    <row r="16949">
      <c r="B16949" s="497"/>
      <c r="H16949" s="500"/>
      <c r="O16949" s="500"/>
      <c r="Q16949" s="498" t="s">
        <v>213</v>
      </c>
      <c r="S16949" s="499"/>
    </row>
    <row r="16950">
      <c r="B16950" s="497"/>
      <c r="H16950" s="500"/>
      <c r="O16950" s="500"/>
      <c r="Q16950" s="498" t="s">
        <v>213</v>
      </c>
      <c r="S16950" s="499"/>
    </row>
    <row r="16951">
      <c r="B16951" s="497"/>
      <c r="H16951" s="500"/>
      <c r="O16951" s="500"/>
      <c r="Q16951" s="498" t="s">
        <v>213</v>
      </c>
      <c r="S16951" s="499"/>
    </row>
    <row r="16952">
      <c r="B16952" s="497"/>
      <c r="H16952" s="500"/>
      <c r="O16952" s="500"/>
      <c r="Q16952" s="498" t="s">
        <v>213</v>
      </c>
      <c r="S16952" s="499"/>
    </row>
    <row r="16953">
      <c r="B16953" s="497"/>
      <c r="H16953" s="500"/>
      <c r="O16953" s="500"/>
      <c r="Q16953" s="498" t="s">
        <v>213</v>
      </c>
      <c r="S16953" s="499"/>
    </row>
    <row r="16954">
      <c r="B16954" s="497"/>
      <c r="H16954" s="500"/>
      <c r="O16954" s="500"/>
      <c r="Q16954" s="498" t="s">
        <v>213</v>
      </c>
      <c r="S16954" s="499"/>
    </row>
    <row r="16955">
      <c r="B16955" s="497"/>
      <c r="H16955" s="500"/>
      <c r="O16955" s="500"/>
      <c r="Q16955" s="498" t="s">
        <v>213</v>
      </c>
      <c r="S16955" s="499"/>
    </row>
    <row r="16956">
      <c r="B16956" s="497"/>
      <c r="H16956" s="500"/>
      <c r="O16956" s="500"/>
      <c r="Q16956" s="498" t="s">
        <v>213</v>
      </c>
      <c r="S16956" s="499"/>
    </row>
    <row r="16957">
      <c r="B16957" s="497"/>
      <c r="H16957" s="500"/>
      <c r="O16957" s="500"/>
      <c r="Q16957" s="498" t="s">
        <v>213</v>
      </c>
      <c r="S16957" s="499"/>
    </row>
    <row r="16958">
      <c r="B16958" s="497"/>
      <c r="H16958" s="500"/>
      <c r="O16958" s="500"/>
      <c r="Q16958" s="498" t="s">
        <v>213</v>
      </c>
      <c r="S16958" s="499"/>
    </row>
    <row r="16959">
      <c r="B16959" s="497"/>
      <c r="H16959" s="500"/>
      <c r="O16959" s="500"/>
      <c r="Q16959" s="498" t="s">
        <v>213</v>
      </c>
      <c r="S16959" s="499"/>
    </row>
    <row r="16960">
      <c r="B16960" s="497"/>
      <c r="H16960" s="500"/>
      <c r="O16960" s="500"/>
      <c r="Q16960" s="498" t="s">
        <v>213</v>
      </c>
      <c r="S16960" s="499"/>
    </row>
    <row r="16961">
      <c r="B16961" s="497"/>
      <c r="H16961" s="500"/>
      <c r="O16961" s="500"/>
      <c r="Q16961" s="498" t="s">
        <v>213</v>
      </c>
      <c r="S16961" s="499"/>
    </row>
    <row r="16962">
      <c r="B16962" s="497"/>
      <c r="H16962" s="500"/>
      <c r="O16962" s="500"/>
      <c r="Q16962" s="498" t="s">
        <v>213</v>
      </c>
      <c r="S16962" s="499"/>
    </row>
    <row r="16963">
      <c r="B16963" s="497"/>
      <c r="H16963" s="500"/>
      <c r="O16963" s="500"/>
      <c r="Q16963" s="498" t="s">
        <v>213</v>
      </c>
      <c r="S16963" s="499"/>
    </row>
    <row r="16964">
      <c r="B16964" s="497"/>
      <c r="H16964" s="500"/>
      <c r="O16964" s="500"/>
      <c r="Q16964" s="498" t="s">
        <v>213</v>
      </c>
      <c r="S16964" s="499"/>
    </row>
    <row r="16965">
      <c r="B16965" s="497"/>
      <c r="H16965" s="500"/>
      <c r="O16965" s="500"/>
      <c r="Q16965" s="498" t="s">
        <v>213</v>
      </c>
      <c r="S16965" s="499"/>
    </row>
    <row r="16966">
      <c r="B16966" s="497"/>
      <c r="H16966" s="500"/>
      <c r="O16966" s="500"/>
      <c r="Q16966" s="498" t="s">
        <v>213</v>
      </c>
      <c r="S16966" s="499"/>
    </row>
    <row r="16967">
      <c r="B16967" s="497"/>
      <c r="H16967" s="500"/>
      <c r="O16967" s="500"/>
      <c r="Q16967" s="498" t="s">
        <v>213</v>
      </c>
      <c r="S16967" s="499"/>
    </row>
    <row r="16968">
      <c r="B16968" s="497"/>
      <c r="H16968" s="500"/>
      <c r="O16968" s="500"/>
      <c r="Q16968" s="498" t="s">
        <v>213</v>
      </c>
      <c r="S16968" s="499"/>
    </row>
    <row r="16969">
      <c r="B16969" s="497"/>
      <c r="H16969" s="500"/>
      <c r="O16969" s="500"/>
      <c r="Q16969" s="498" t="s">
        <v>213</v>
      </c>
      <c r="S16969" s="499"/>
    </row>
    <row r="16970">
      <c r="B16970" s="497"/>
      <c r="H16970" s="500"/>
      <c r="O16970" s="500"/>
      <c r="Q16970" s="498" t="s">
        <v>213</v>
      </c>
      <c r="S16970" s="499"/>
    </row>
    <row r="16971">
      <c r="B16971" s="497"/>
      <c r="H16971" s="500"/>
      <c r="O16971" s="500"/>
      <c r="Q16971" s="498" t="s">
        <v>213</v>
      </c>
      <c r="S16971" s="499"/>
    </row>
    <row r="16972">
      <c r="B16972" s="497"/>
      <c r="H16972" s="500"/>
      <c r="O16972" s="500"/>
      <c r="Q16972" s="498" t="s">
        <v>213</v>
      </c>
      <c r="S16972" s="499"/>
    </row>
    <row r="16973">
      <c r="B16973" s="497"/>
      <c r="H16973" s="500"/>
      <c r="O16973" s="500"/>
      <c r="Q16973" s="498" t="s">
        <v>213</v>
      </c>
      <c r="S16973" s="499"/>
    </row>
    <row r="16974">
      <c r="B16974" s="497"/>
      <c r="H16974" s="500"/>
      <c r="O16974" s="500"/>
      <c r="Q16974" s="498" t="s">
        <v>213</v>
      </c>
      <c r="S16974" s="499"/>
    </row>
    <row r="16975">
      <c r="B16975" s="497"/>
      <c r="H16975" s="500"/>
      <c r="O16975" s="500"/>
      <c r="Q16975" s="498" t="s">
        <v>213</v>
      </c>
      <c r="S16975" s="499"/>
    </row>
    <row r="16976">
      <c r="B16976" s="497"/>
      <c r="H16976" s="500"/>
      <c r="O16976" s="500"/>
      <c r="Q16976" s="498" t="s">
        <v>213</v>
      </c>
      <c r="S16976" s="499"/>
    </row>
    <row r="16977">
      <c r="B16977" s="497"/>
      <c r="H16977" s="500"/>
      <c r="O16977" s="500"/>
      <c r="Q16977" s="498" t="s">
        <v>213</v>
      </c>
      <c r="S16977" s="499"/>
    </row>
    <row r="16978">
      <c r="B16978" s="497"/>
      <c r="H16978" s="500"/>
      <c r="O16978" s="500"/>
      <c r="Q16978" s="498" t="s">
        <v>213</v>
      </c>
      <c r="S16978" s="499"/>
    </row>
    <row r="16979">
      <c r="B16979" s="497"/>
      <c r="H16979" s="500"/>
      <c r="O16979" s="500"/>
      <c r="Q16979" s="498" t="s">
        <v>213</v>
      </c>
      <c r="S16979" s="499"/>
    </row>
    <row r="16980">
      <c r="B16980" s="497"/>
      <c r="H16980" s="500"/>
      <c r="O16980" s="500"/>
      <c r="Q16980" s="498" t="s">
        <v>213</v>
      </c>
      <c r="S16980" s="499"/>
    </row>
    <row r="16981">
      <c r="B16981" s="497"/>
      <c r="H16981" s="500"/>
      <c r="O16981" s="500"/>
      <c r="Q16981" s="498" t="s">
        <v>213</v>
      </c>
      <c r="S16981" s="499"/>
    </row>
    <row r="16982">
      <c r="B16982" s="497"/>
      <c r="H16982" s="500"/>
      <c r="O16982" s="500"/>
      <c r="Q16982" s="498" t="s">
        <v>213</v>
      </c>
      <c r="S16982" s="499"/>
    </row>
    <row r="16983">
      <c r="B16983" s="497"/>
      <c r="H16983" s="500"/>
      <c r="O16983" s="500"/>
      <c r="Q16983" s="498" t="s">
        <v>213</v>
      </c>
      <c r="S16983" s="499"/>
    </row>
    <row r="16984">
      <c r="B16984" s="497"/>
      <c r="H16984" s="500"/>
      <c r="O16984" s="500"/>
      <c r="Q16984" s="498" t="s">
        <v>213</v>
      </c>
      <c r="S16984" s="499"/>
    </row>
    <row r="16985">
      <c r="B16985" s="497"/>
      <c r="H16985" s="500"/>
      <c r="O16985" s="500"/>
      <c r="Q16985" s="498" t="s">
        <v>213</v>
      </c>
      <c r="S16985" s="499"/>
    </row>
    <row r="16986">
      <c r="B16986" s="497"/>
      <c r="H16986" s="500"/>
      <c r="O16986" s="500"/>
      <c r="Q16986" s="498" t="s">
        <v>213</v>
      </c>
      <c r="S16986" s="499"/>
    </row>
    <row r="16987">
      <c r="B16987" s="497"/>
      <c r="H16987" s="500"/>
      <c r="O16987" s="500"/>
      <c r="Q16987" s="498" t="s">
        <v>213</v>
      </c>
      <c r="S16987" s="499"/>
    </row>
    <row r="16988">
      <c r="B16988" s="497"/>
      <c r="H16988" s="500"/>
      <c r="O16988" s="500"/>
      <c r="Q16988" s="498" t="s">
        <v>213</v>
      </c>
      <c r="S16988" s="499"/>
    </row>
    <row r="16989">
      <c r="B16989" s="497"/>
      <c r="H16989" s="500"/>
      <c r="O16989" s="500"/>
      <c r="Q16989" s="498" t="s">
        <v>213</v>
      </c>
      <c r="S16989" s="499"/>
    </row>
    <row r="16990">
      <c r="B16990" s="497"/>
      <c r="H16990" s="500"/>
      <c r="O16990" s="500"/>
      <c r="Q16990" s="498" t="s">
        <v>213</v>
      </c>
      <c r="S16990" s="499"/>
    </row>
    <row r="16991">
      <c r="B16991" s="497"/>
      <c r="H16991" s="500"/>
      <c r="O16991" s="500"/>
      <c r="Q16991" s="498" t="s">
        <v>213</v>
      </c>
      <c r="S16991" s="499"/>
    </row>
    <row r="16992">
      <c r="B16992" s="497"/>
      <c r="H16992" s="500"/>
      <c r="O16992" s="500"/>
      <c r="Q16992" s="498" t="s">
        <v>213</v>
      </c>
      <c r="S16992" s="499"/>
    </row>
    <row r="16993">
      <c r="B16993" s="497"/>
      <c r="H16993" s="500"/>
      <c r="O16993" s="500"/>
      <c r="Q16993" s="498" t="s">
        <v>213</v>
      </c>
      <c r="S16993" s="499"/>
    </row>
    <row r="16994">
      <c r="B16994" s="497"/>
      <c r="H16994" s="500"/>
      <c r="O16994" s="500"/>
      <c r="Q16994" s="498" t="s">
        <v>213</v>
      </c>
      <c r="S16994" s="499"/>
    </row>
    <row r="16995">
      <c r="B16995" s="497"/>
      <c r="H16995" s="500"/>
      <c r="O16995" s="500"/>
      <c r="Q16995" s="498" t="s">
        <v>213</v>
      </c>
      <c r="S16995" s="499"/>
    </row>
    <row r="16996">
      <c r="B16996" s="497"/>
      <c r="H16996" s="500"/>
      <c r="O16996" s="500"/>
      <c r="Q16996" s="498" t="s">
        <v>213</v>
      </c>
      <c r="S16996" s="499"/>
    </row>
    <row r="16997">
      <c r="B16997" s="497"/>
      <c r="H16997" s="500"/>
      <c r="O16997" s="500"/>
      <c r="Q16997" s="498" t="s">
        <v>213</v>
      </c>
      <c r="S16997" s="499"/>
    </row>
    <row r="16998">
      <c r="B16998" s="497"/>
      <c r="H16998" s="500"/>
      <c r="O16998" s="500"/>
      <c r="Q16998" s="498" t="s">
        <v>213</v>
      </c>
      <c r="S16998" s="499"/>
    </row>
    <row r="16999">
      <c r="B16999" s="497"/>
      <c r="H16999" s="500"/>
      <c r="O16999" s="500"/>
      <c r="Q16999" s="498" t="s">
        <v>213</v>
      </c>
      <c r="S16999" s="499"/>
    </row>
    <row r="17000">
      <c r="B17000" s="497"/>
      <c r="H17000" s="500"/>
      <c r="O17000" s="500"/>
      <c r="Q17000" s="498" t="s">
        <v>213</v>
      </c>
      <c r="S17000" s="499"/>
    </row>
    <row r="17001">
      <c r="B17001" s="497"/>
      <c r="H17001" s="500"/>
      <c r="O17001" s="500"/>
      <c r="Q17001" s="498" t="s">
        <v>213</v>
      </c>
      <c r="S17001" s="499"/>
    </row>
    <row r="17002">
      <c r="B17002" s="497"/>
      <c r="H17002" s="500"/>
      <c r="O17002" s="500"/>
      <c r="Q17002" s="498" t="s">
        <v>213</v>
      </c>
      <c r="S17002" s="499"/>
    </row>
    <row r="17003">
      <c r="B17003" s="497"/>
      <c r="H17003" s="500"/>
      <c r="O17003" s="500"/>
      <c r="Q17003" s="498" t="s">
        <v>213</v>
      </c>
      <c r="S17003" s="499"/>
    </row>
    <row r="17004">
      <c r="B17004" s="497"/>
      <c r="H17004" s="500"/>
      <c r="O17004" s="500"/>
      <c r="Q17004" s="498" t="s">
        <v>213</v>
      </c>
      <c r="S17004" s="499"/>
    </row>
    <row r="17005">
      <c r="B17005" s="497"/>
      <c r="H17005" s="500"/>
      <c r="O17005" s="500"/>
      <c r="Q17005" s="498" t="s">
        <v>213</v>
      </c>
      <c r="S17005" s="499"/>
    </row>
    <row r="17006">
      <c r="B17006" s="497"/>
      <c r="H17006" s="500"/>
      <c r="O17006" s="500"/>
      <c r="Q17006" s="498" t="s">
        <v>213</v>
      </c>
      <c r="S17006" s="499"/>
    </row>
    <row r="17007">
      <c r="B17007" s="497"/>
      <c r="H17007" s="500"/>
      <c r="O17007" s="500"/>
      <c r="Q17007" s="498" t="s">
        <v>213</v>
      </c>
      <c r="S17007" s="499"/>
    </row>
    <row r="17008">
      <c r="B17008" s="497"/>
      <c r="H17008" s="500"/>
      <c r="O17008" s="500"/>
      <c r="Q17008" s="498" t="s">
        <v>213</v>
      </c>
      <c r="S17008" s="499"/>
    </row>
    <row r="17009">
      <c r="B17009" s="497"/>
      <c r="H17009" s="500"/>
      <c r="O17009" s="500"/>
      <c r="Q17009" s="498" t="s">
        <v>213</v>
      </c>
      <c r="S17009" s="499"/>
    </row>
    <row r="17010">
      <c r="B17010" s="497"/>
      <c r="H17010" s="500"/>
      <c r="O17010" s="500"/>
      <c r="Q17010" s="498" t="s">
        <v>213</v>
      </c>
      <c r="S17010" s="499"/>
    </row>
    <row r="17011">
      <c r="B17011" s="497"/>
      <c r="H17011" s="500"/>
      <c r="O17011" s="500"/>
      <c r="Q17011" s="498" t="s">
        <v>213</v>
      </c>
      <c r="S17011" s="499"/>
    </row>
    <row r="17012">
      <c r="B17012" s="497"/>
      <c r="H17012" s="500"/>
      <c r="O17012" s="500"/>
      <c r="Q17012" s="498" t="s">
        <v>213</v>
      </c>
      <c r="S17012" s="499"/>
    </row>
    <row r="17013">
      <c r="B17013" s="497"/>
      <c r="H17013" s="500"/>
      <c r="O17013" s="500"/>
      <c r="Q17013" s="498" t="s">
        <v>213</v>
      </c>
      <c r="S17013" s="499"/>
    </row>
    <row r="17014">
      <c r="B17014" s="497"/>
      <c r="H17014" s="500"/>
      <c r="O17014" s="500"/>
      <c r="Q17014" s="498" t="s">
        <v>213</v>
      </c>
      <c r="S17014" s="499"/>
    </row>
    <row r="17015">
      <c r="B17015" s="497"/>
      <c r="H17015" s="500"/>
      <c r="O17015" s="500"/>
      <c r="Q17015" s="498" t="s">
        <v>213</v>
      </c>
      <c r="S17015" s="499"/>
    </row>
    <row r="17016">
      <c r="B17016" s="497"/>
      <c r="H17016" s="500"/>
      <c r="O17016" s="500"/>
      <c r="Q17016" s="498" t="s">
        <v>213</v>
      </c>
      <c r="S17016" s="499"/>
    </row>
    <row r="17017">
      <c r="B17017" s="497"/>
      <c r="H17017" s="500"/>
      <c r="O17017" s="500"/>
      <c r="Q17017" s="498" t="s">
        <v>213</v>
      </c>
      <c r="S17017" s="499"/>
    </row>
    <row r="17018">
      <c r="B17018" s="497"/>
      <c r="H17018" s="500"/>
      <c r="O17018" s="500"/>
      <c r="Q17018" s="498" t="s">
        <v>213</v>
      </c>
      <c r="S17018" s="499"/>
    </row>
    <row r="17019">
      <c r="B17019" s="497"/>
      <c r="H17019" s="500"/>
      <c r="O17019" s="500"/>
      <c r="Q17019" s="498" t="s">
        <v>213</v>
      </c>
      <c r="S17019" s="499"/>
    </row>
    <row r="17020">
      <c r="B17020" s="497"/>
      <c r="H17020" s="500"/>
      <c r="O17020" s="500"/>
      <c r="Q17020" s="498" t="s">
        <v>213</v>
      </c>
      <c r="S17020" s="499"/>
    </row>
    <row r="17021">
      <c r="B17021" s="497"/>
      <c r="H17021" s="500"/>
      <c r="O17021" s="500"/>
      <c r="Q17021" s="498" t="s">
        <v>213</v>
      </c>
      <c r="S17021" s="499"/>
    </row>
    <row r="17022">
      <c r="B17022" s="497"/>
      <c r="H17022" s="500"/>
      <c r="O17022" s="500"/>
      <c r="Q17022" s="498" t="s">
        <v>213</v>
      </c>
      <c r="S17022" s="499"/>
    </row>
    <row r="17023">
      <c r="B17023" s="497"/>
      <c r="H17023" s="500"/>
      <c r="O17023" s="500"/>
      <c r="Q17023" s="498" t="s">
        <v>213</v>
      </c>
      <c r="S17023" s="499"/>
    </row>
    <row r="17024">
      <c r="B17024" s="497"/>
      <c r="H17024" s="500"/>
      <c r="O17024" s="500"/>
      <c r="Q17024" s="498" t="s">
        <v>213</v>
      </c>
      <c r="S17024" s="499"/>
    </row>
    <row r="17025">
      <c r="B17025" s="497"/>
      <c r="H17025" s="500"/>
      <c r="O17025" s="500"/>
      <c r="Q17025" s="498" t="s">
        <v>213</v>
      </c>
      <c r="S17025" s="499"/>
    </row>
    <row r="17026">
      <c r="B17026" s="497"/>
      <c r="H17026" s="500"/>
      <c r="O17026" s="500"/>
      <c r="Q17026" s="498" t="s">
        <v>213</v>
      </c>
      <c r="S17026" s="499"/>
    </row>
    <row r="17027">
      <c r="B17027" s="497"/>
      <c r="H17027" s="500"/>
      <c r="O17027" s="500"/>
      <c r="Q17027" s="498" t="s">
        <v>213</v>
      </c>
      <c r="S17027" s="499"/>
    </row>
    <row r="17028">
      <c r="B17028" s="497"/>
      <c r="H17028" s="500"/>
      <c r="O17028" s="500"/>
      <c r="Q17028" s="498" t="s">
        <v>213</v>
      </c>
      <c r="S17028" s="499"/>
    </row>
    <row r="17029">
      <c r="B17029" s="497"/>
      <c r="H17029" s="500"/>
      <c r="O17029" s="500"/>
      <c r="Q17029" s="498" t="s">
        <v>213</v>
      </c>
      <c r="S17029" s="499"/>
    </row>
    <row r="17030">
      <c r="B17030" s="497"/>
      <c r="H17030" s="500"/>
      <c r="O17030" s="500"/>
      <c r="Q17030" s="498" t="s">
        <v>213</v>
      </c>
      <c r="S17030" s="499"/>
    </row>
    <row r="17031">
      <c r="B17031" s="497"/>
      <c r="H17031" s="500"/>
      <c r="O17031" s="500"/>
      <c r="Q17031" s="498" t="s">
        <v>213</v>
      </c>
      <c r="S17031" s="499"/>
    </row>
    <row r="17032">
      <c r="B17032" s="497"/>
      <c r="H17032" s="500"/>
      <c r="O17032" s="500"/>
      <c r="Q17032" s="498" t="s">
        <v>213</v>
      </c>
      <c r="S17032" s="499"/>
    </row>
    <row r="17033">
      <c r="B17033" s="497"/>
      <c r="H17033" s="500"/>
      <c r="O17033" s="500"/>
      <c r="Q17033" s="498" t="s">
        <v>213</v>
      </c>
      <c r="S17033" s="499"/>
    </row>
    <row r="17034">
      <c r="B17034" s="497"/>
      <c r="H17034" s="500"/>
      <c r="O17034" s="500"/>
      <c r="Q17034" s="498" t="s">
        <v>213</v>
      </c>
      <c r="S17034" s="499"/>
    </row>
    <row r="17035">
      <c r="B17035" s="497"/>
      <c r="H17035" s="500"/>
      <c r="O17035" s="500"/>
      <c r="Q17035" s="498" t="s">
        <v>213</v>
      </c>
      <c r="S17035" s="499"/>
    </row>
    <row r="17036">
      <c r="B17036" s="497"/>
      <c r="H17036" s="500"/>
      <c r="O17036" s="500"/>
      <c r="Q17036" s="498" t="s">
        <v>213</v>
      </c>
      <c r="S17036" s="499"/>
    </row>
    <row r="17037">
      <c r="B17037" s="497"/>
      <c r="H17037" s="500"/>
      <c r="O17037" s="500"/>
      <c r="Q17037" s="498" t="s">
        <v>213</v>
      </c>
      <c r="S17037" s="499"/>
    </row>
    <row r="17038">
      <c r="B17038" s="497"/>
      <c r="H17038" s="500"/>
      <c r="O17038" s="500"/>
      <c r="Q17038" s="498" t="s">
        <v>213</v>
      </c>
      <c r="S17038" s="499"/>
    </row>
    <row r="17039">
      <c r="B17039" s="497"/>
      <c r="H17039" s="500"/>
      <c r="O17039" s="500"/>
      <c r="Q17039" s="498" t="s">
        <v>213</v>
      </c>
      <c r="S17039" s="499"/>
    </row>
    <row r="17040">
      <c r="B17040" s="497"/>
      <c r="H17040" s="500"/>
      <c r="O17040" s="500"/>
      <c r="Q17040" s="498" t="s">
        <v>213</v>
      </c>
      <c r="S17040" s="499"/>
    </row>
    <row r="17041">
      <c r="B17041" s="497"/>
      <c r="H17041" s="500"/>
      <c r="O17041" s="500"/>
      <c r="Q17041" s="498" t="s">
        <v>213</v>
      </c>
      <c r="S17041" s="499"/>
    </row>
    <row r="17042">
      <c r="B17042" s="497"/>
      <c r="H17042" s="500"/>
      <c r="O17042" s="500"/>
      <c r="Q17042" s="498" t="s">
        <v>213</v>
      </c>
      <c r="S17042" s="499"/>
    </row>
    <row r="17043">
      <c r="B17043" s="497"/>
      <c r="H17043" s="500"/>
      <c r="O17043" s="500"/>
      <c r="Q17043" s="498" t="s">
        <v>213</v>
      </c>
      <c r="S17043" s="499"/>
    </row>
    <row r="17044">
      <c r="B17044" s="497"/>
      <c r="H17044" s="500"/>
      <c r="O17044" s="500"/>
      <c r="Q17044" s="498" t="s">
        <v>213</v>
      </c>
      <c r="S17044" s="499"/>
    </row>
    <row r="17045">
      <c r="B17045" s="497"/>
      <c r="H17045" s="500"/>
      <c r="O17045" s="500"/>
      <c r="Q17045" s="498" t="s">
        <v>213</v>
      </c>
      <c r="S17045" s="499"/>
    </row>
    <row r="17046">
      <c r="B17046" s="497"/>
      <c r="H17046" s="500"/>
      <c r="O17046" s="500"/>
      <c r="Q17046" s="498" t="s">
        <v>213</v>
      </c>
      <c r="S17046" s="499"/>
    </row>
    <row r="17047">
      <c r="B17047" s="497"/>
      <c r="H17047" s="500"/>
      <c r="O17047" s="500"/>
      <c r="Q17047" s="498" t="s">
        <v>213</v>
      </c>
      <c r="S17047" s="499"/>
    </row>
    <row r="17048">
      <c r="B17048" s="497"/>
      <c r="H17048" s="500"/>
      <c r="O17048" s="500"/>
      <c r="Q17048" s="498" t="s">
        <v>213</v>
      </c>
      <c r="S17048" s="499"/>
    </row>
    <row r="17049">
      <c r="B17049" s="497"/>
      <c r="H17049" s="500"/>
      <c r="O17049" s="500"/>
      <c r="Q17049" s="498" t="s">
        <v>213</v>
      </c>
      <c r="S17049" s="499"/>
    </row>
    <row r="17050">
      <c r="B17050" s="497"/>
      <c r="H17050" s="500"/>
      <c r="O17050" s="500"/>
      <c r="Q17050" s="498" t="s">
        <v>213</v>
      </c>
      <c r="S17050" s="499"/>
    </row>
    <row r="17051">
      <c r="B17051" s="497"/>
      <c r="H17051" s="500"/>
      <c r="O17051" s="500"/>
      <c r="Q17051" s="498" t="s">
        <v>213</v>
      </c>
      <c r="S17051" s="499"/>
    </row>
    <row r="17052">
      <c r="B17052" s="497"/>
      <c r="H17052" s="500"/>
      <c r="O17052" s="500"/>
      <c r="Q17052" s="498" t="s">
        <v>213</v>
      </c>
      <c r="S17052" s="499"/>
    </row>
    <row r="17053">
      <c r="B17053" s="497"/>
      <c r="H17053" s="500"/>
      <c r="O17053" s="500"/>
      <c r="Q17053" s="498" t="s">
        <v>213</v>
      </c>
      <c r="S17053" s="499"/>
    </row>
    <row r="17054">
      <c r="B17054" s="497"/>
      <c r="H17054" s="500"/>
      <c r="O17054" s="500"/>
      <c r="Q17054" s="498" t="s">
        <v>213</v>
      </c>
      <c r="S17054" s="499"/>
    </row>
    <row r="17055">
      <c r="B17055" s="497"/>
      <c r="H17055" s="500"/>
      <c r="O17055" s="500"/>
      <c r="Q17055" s="498" t="s">
        <v>213</v>
      </c>
      <c r="S17055" s="499"/>
    </row>
    <row r="17056">
      <c r="B17056" s="497"/>
      <c r="H17056" s="500"/>
      <c r="O17056" s="500"/>
      <c r="Q17056" s="498" t="s">
        <v>213</v>
      </c>
      <c r="S17056" s="499"/>
    </row>
    <row r="17057">
      <c r="B17057" s="497"/>
      <c r="H17057" s="500"/>
      <c r="O17057" s="500"/>
      <c r="Q17057" s="498" t="s">
        <v>213</v>
      </c>
      <c r="S17057" s="499"/>
    </row>
    <row r="17058">
      <c r="B17058" s="497"/>
      <c r="H17058" s="500"/>
      <c r="O17058" s="500"/>
      <c r="Q17058" s="498" t="s">
        <v>213</v>
      </c>
      <c r="S17058" s="499"/>
    </row>
    <row r="17059">
      <c r="B17059" s="497"/>
      <c r="H17059" s="500"/>
      <c r="O17059" s="500"/>
      <c r="Q17059" s="498" t="s">
        <v>213</v>
      </c>
      <c r="S17059" s="499"/>
    </row>
    <row r="17060">
      <c r="B17060" s="497"/>
      <c r="H17060" s="500"/>
      <c r="O17060" s="500"/>
      <c r="Q17060" s="498" t="s">
        <v>213</v>
      </c>
      <c r="S17060" s="499"/>
    </row>
    <row r="17061">
      <c r="B17061" s="497"/>
      <c r="H17061" s="500"/>
      <c r="O17061" s="500"/>
      <c r="Q17061" s="498" t="s">
        <v>213</v>
      </c>
      <c r="S17061" s="499"/>
    </row>
    <row r="17062">
      <c r="B17062" s="497"/>
      <c r="H17062" s="500"/>
      <c r="O17062" s="500"/>
      <c r="Q17062" s="498" t="s">
        <v>213</v>
      </c>
      <c r="S17062" s="499"/>
    </row>
    <row r="17063">
      <c r="B17063" s="497"/>
      <c r="H17063" s="500"/>
      <c r="O17063" s="500"/>
      <c r="Q17063" s="498" t="s">
        <v>213</v>
      </c>
      <c r="S17063" s="499"/>
    </row>
    <row r="17064">
      <c r="B17064" s="497"/>
      <c r="H17064" s="500"/>
      <c r="O17064" s="500"/>
      <c r="Q17064" s="498" t="s">
        <v>213</v>
      </c>
      <c r="S17064" s="499"/>
    </row>
    <row r="17065">
      <c r="B17065" s="497"/>
      <c r="H17065" s="500"/>
      <c r="O17065" s="500"/>
      <c r="Q17065" s="498" t="s">
        <v>213</v>
      </c>
      <c r="S17065" s="499"/>
    </row>
    <row r="17066">
      <c r="B17066" s="497"/>
      <c r="H17066" s="500"/>
      <c r="O17066" s="500"/>
      <c r="Q17066" s="498" t="s">
        <v>213</v>
      </c>
      <c r="S17066" s="499"/>
    </row>
    <row r="17067">
      <c r="B17067" s="497"/>
      <c r="H17067" s="500"/>
      <c r="O17067" s="500"/>
      <c r="Q17067" s="498" t="s">
        <v>213</v>
      </c>
      <c r="S17067" s="499"/>
    </row>
    <row r="17068">
      <c r="B17068" s="497"/>
      <c r="H17068" s="500"/>
      <c r="O17068" s="500"/>
      <c r="Q17068" s="498" t="s">
        <v>213</v>
      </c>
      <c r="S17068" s="499"/>
    </row>
    <row r="17069">
      <c r="B17069" s="497"/>
      <c r="H17069" s="500"/>
      <c r="O17069" s="500"/>
      <c r="Q17069" s="498" t="s">
        <v>213</v>
      </c>
      <c r="S17069" s="499"/>
    </row>
    <row r="17070">
      <c r="B17070" s="497"/>
      <c r="H17070" s="500"/>
      <c r="O17070" s="500"/>
      <c r="Q17070" s="498" t="s">
        <v>213</v>
      </c>
      <c r="S17070" s="499"/>
    </row>
    <row r="17071">
      <c r="B17071" s="497"/>
      <c r="H17071" s="500"/>
      <c r="O17071" s="500"/>
      <c r="Q17071" s="498" t="s">
        <v>213</v>
      </c>
      <c r="S17071" s="499"/>
    </row>
    <row r="17072">
      <c r="B17072" s="497"/>
      <c r="H17072" s="500"/>
      <c r="O17072" s="500"/>
      <c r="Q17072" s="498" t="s">
        <v>213</v>
      </c>
      <c r="S17072" s="499"/>
    </row>
    <row r="17073">
      <c r="B17073" s="497"/>
      <c r="H17073" s="500"/>
      <c r="O17073" s="500"/>
      <c r="Q17073" s="498" t="s">
        <v>213</v>
      </c>
      <c r="S17073" s="499"/>
    </row>
    <row r="17074">
      <c r="B17074" s="497"/>
      <c r="H17074" s="500"/>
      <c r="O17074" s="500"/>
      <c r="Q17074" s="498" t="s">
        <v>213</v>
      </c>
      <c r="S17074" s="499"/>
    </row>
    <row r="17075">
      <c r="B17075" s="497"/>
      <c r="H17075" s="500"/>
      <c r="O17075" s="500"/>
      <c r="Q17075" s="498" t="s">
        <v>213</v>
      </c>
      <c r="S17075" s="499"/>
    </row>
    <row r="17076">
      <c r="B17076" s="497"/>
      <c r="H17076" s="500"/>
      <c r="O17076" s="500"/>
      <c r="Q17076" s="498" t="s">
        <v>213</v>
      </c>
      <c r="S17076" s="499"/>
    </row>
    <row r="17077">
      <c r="B17077" s="497"/>
      <c r="H17077" s="500"/>
      <c r="O17077" s="500"/>
      <c r="Q17077" s="498" t="s">
        <v>213</v>
      </c>
      <c r="S17077" s="499"/>
    </row>
    <row r="17078">
      <c r="B17078" s="497"/>
      <c r="H17078" s="500"/>
      <c r="O17078" s="500"/>
      <c r="Q17078" s="498" t="s">
        <v>213</v>
      </c>
      <c r="S17078" s="499"/>
    </row>
    <row r="17079">
      <c r="B17079" s="497"/>
      <c r="H17079" s="500"/>
      <c r="O17079" s="500"/>
      <c r="Q17079" s="498" t="s">
        <v>213</v>
      </c>
      <c r="S17079" s="499"/>
    </row>
    <row r="17080">
      <c r="B17080" s="497"/>
      <c r="H17080" s="500"/>
      <c r="O17080" s="500"/>
      <c r="Q17080" s="498" t="s">
        <v>213</v>
      </c>
      <c r="S17080" s="499"/>
    </row>
    <row r="17081">
      <c r="B17081" s="497"/>
      <c r="H17081" s="500"/>
      <c r="O17081" s="500"/>
      <c r="Q17081" s="498" t="s">
        <v>213</v>
      </c>
      <c r="S17081" s="499"/>
    </row>
    <row r="17082">
      <c r="B17082" s="497"/>
      <c r="H17082" s="500"/>
      <c r="O17082" s="500"/>
      <c r="Q17082" s="498" t="s">
        <v>213</v>
      </c>
      <c r="S17082" s="499"/>
    </row>
    <row r="17083">
      <c r="B17083" s="497"/>
      <c r="H17083" s="500"/>
      <c r="O17083" s="500"/>
      <c r="Q17083" s="498" t="s">
        <v>213</v>
      </c>
      <c r="S17083" s="499"/>
    </row>
    <row r="17084">
      <c r="B17084" s="497"/>
      <c r="H17084" s="500"/>
      <c r="O17084" s="500"/>
      <c r="Q17084" s="498" t="s">
        <v>213</v>
      </c>
      <c r="S17084" s="499"/>
    </row>
    <row r="17085">
      <c r="B17085" s="497"/>
      <c r="H17085" s="500"/>
      <c r="O17085" s="500"/>
      <c r="Q17085" s="498" t="s">
        <v>213</v>
      </c>
      <c r="S17085" s="499"/>
    </row>
    <row r="17086">
      <c r="B17086" s="497"/>
      <c r="H17086" s="500"/>
      <c r="O17086" s="500"/>
      <c r="Q17086" s="498" t="s">
        <v>213</v>
      </c>
      <c r="S17086" s="499"/>
    </row>
    <row r="17087">
      <c r="B17087" s="497"/>
      <c r="H17087" s="500"/>
      <c r="O17087" s="500"/>
      <c r="Q17087" s="498" t="s">
        <v>213</v>
      </c>
      <c r="S17087" s="499"/>
    </row>
    <row r="17088">
      <c r="B17088" s="497"/>
      <c r="H17088" s="500"/>
      <c r="O17088" s="500"/>
      <c r="Q17088" s="498" t="s">
        <v>213</v>
      </c>
      <c r="S17088" s="499"/>
    </row>
    <row r="17089">
      <c r="B17089" s="497"/>
      <c r="H17089" s="500"/>
      <c r="O17089" s="500"/>
      <c r="Q17089" s="498" t="s">
        <v>213</v>
      </c>
      <c r="S17089" s="499"/>
    </row>
    <row r="17090">
      <c r="B17090" s="497"/>
      <c r="H17090" s="500"/>
      <c r="O17090" s="500"/>
      <c r="Q17090" s="498" t="s">
        <v>213</v>
      </c>
      <c r="S17090" s="499"/>
    </row>
    <row r="17091">
      <c r="B17091" s="497"/>
      <c r="H17091" s="500"/>
      <c r="O17091" s="500"/>
      <c r="Q17091" s="498" t="s">
        <v>213</v>
      </c>
      <c r="S17091" s="499"/>
    </row>
    <row r="17092">
      <c r="B17092" s="497"/>
      <c r="H17092" s="500"/>
      <c r="O17092" s="500"/>
      <c r="Q17092" s="498" t="s">
        <v>213</v>
      </c>
      <c r="S17092" s="499"/>
    </row>
    <row r="17093">
      <c r="B17093" s="497"/>
      <c r="H17093" s="500"/>
      <c r="O17093" s="500"/>
      <c r="Q17093" s="498" t="s">
        <v>213</v>
      </c>
      <c r="S17093" s="499"/>
    </row>
    <row r="17094">
      <c r="B17094" s="497"/>
      <c r="H17094" s="500"/>
      <c r="O17094" s="500"/>
      <c r="Q17094" s="498" t="s">
        <v>213</v>
      </c>
      <c r="S17094" s="499"/>
    </row>
    <row r="17095">
      <c r="B17095" s="497"/>
      <c r="H17095" s="500"/>
      <c r="O17095" s="500"/>
      <c r="Q17095" s="498" t="s">
        <v>213</v>
      </c>
      <c r="S17095" s="499"/>
    </row>
    <row r="17096">
      <c r="B17096" s="497"/>
      <c r="H17096" s="500"/>
      <c r="O17096" s="500"/>
      <c r="Q17096" s="498" t="s">
        <v>213</v>
      </c>
      <c r="S17096" s="499"/>
    </row>
    <row r="17097">
      <c r="B17097" s="497"/>
      <c r="H17097" s="500"/>
      <c r="O17097" s="500"/>
      <c r="Q17097" s="498" t="s">
        <v>213</v>
      </c>
      <c r="S17097" s="499"/>
    </row>
    <row r="17098">
      <c r="B17098" s="497"/>
      <c r="H17098" s="500"/>
      <c r="O17098" s="500"/>
      <c r="Q17098" s="498" t="s">
        <v>213</v>
      </c>
      <c r="S17098" s="499"/>
    </row>
    <row r="17099">
      <c r="B17099" s="497"/>
      <c r="H17099" s="500"/>
      <c r="O17099" s="500"/>
      <c r="Q17099" s="498" t="s">
        <v>213</v>
      </c>
      <c r="S17099" s="499"/>
    </row>
    <row r="17100">
      <c r="B17100" s="497"/>
      <c r="H17100" s="500"/>
      <c r="O17100" s="500"/>
      <c r="Q17100" s="498" t="s">
        <v>213</v>
      </c>
      <c r="S17100" s="499"/>
    </row>
    <row r="17101">
      <c r="B17101" s="497"/>
      <c r="H17101" s="500"/>
      <c r="O17101" s="500"/>
      <c r="Q17101" s="498" t="s">
        <v>213</v>
      </c>
      <c r="S17101" s="499"/>
    </row>
    <row r="17102">
      <c r="B17102" s="497"/>
      <c r="H17102" s="500"/>
      <c r="O17102" s="500"/>
      <c r="Q17102" s="498" t="s">
        <v>213</v>
      </c>
      <c r="S17102" s="499"/>
    </row>
    <row r="17103">
      <c r="B17103" s="497"/>
      <c r="H17103" s="500"/>
      <c r="O17103" s="500"/>
      <c r="Q17103" s="498" t="s">
        <v>213</v>
      </c>
      <c r="S17103" s="499"/>
    </row>
    <row r="17104">
      <c r="B17104" s="497"/>
      <c r="H17104" s="500"/>
      <c r="O17104" s="500"/>
      <c r="Q17104" s="498" t="s">
        <v>213</v>
      </c>
      <c r="S17104" s="499"/>
    </row>
    <row r="17105">
      <c r="B17105" s="497"/>
      <c r="H17105" s="500"/>
      <c r="O17105" s="500"/>
      <c r="Q17105" s="498" t="s">
        <v>213</v>
      </c>
      <c r="S17105" s="499"/>
    </row>
    <row r="17106">
      <c r="B17106" s="497"/>
      <c r="H17106" s="500"/>
      <c r="O17106" s="500"/>
      <c r="Q17106" s="498" t="s">
        <v>213</v>
      </c>
      <c r="S17106" s="499"/>
    </row>
    <row r="17107">
      <c r="B17107" s="497"/>
      <c r="H17107" s="500"/>
      <c r="O17107" s="500"/>
      <c r="Q17107" s="498" t="s">
        <v>213</v>
      </c>
      <c r="S17107" s="499"/>
    </row>
    <row r="17108">
      <c r="B17108" s="497"/>
      <c r="H17108" s="500"/>
      <c r="O17108" s="500"/>
      <c r="Q17108" s="498" t="s">
        <v>213</v>
      </c>
      <c r="S17108" s="499"/>
    </row>
    <row r="17109">
      <c r="B17109" s="497"/>
      <c r="H17109" s="500"/>
      <c r="O17109" s="500"/>
      <c r="Q17109" s="498" t="s">
        <v>213</v>
      </c>
      <c r="S17109" s="499"/>
    </row>
    <row r="17110">
      <c r="B17110" s="497"/>
      <c r="H17110" s="500"/>
      <c r="O17110" s="500"/>
      <c r="Q17110" s="498" t="s">
        <v>213</v>
      </c>
      <c r="S17110" s="499"/>
    </row>
    <row r="17111">
      <c r="B17111" s="497"/>
      <c r="H17111" s="500"/>
      <c r="O17111" s="500"/>
      <c r="Q17111" s="498" t="s">
        <v>213</v>
      </c>
      <c r="S17111" s="499"/>
    </row>
    <row r="17112">
      <c r="B17112" s="497"/>
      <c r="H17112" s="500"/>
      <c r="O17112" s="500"/>
      <c r="Q17112" s="498" t="s">
        <v>213</v>
      </c>
      <c r="S17112" s="499"/>
    </row>
    <row r="17113">
      <c r="B17113" s="497"/>
      <c r="H17113" s="500"/>
      <c r="O17113" s="500"/>
      <c r="Q17113" s="498" t="s">
        <v>213</v>
      </c>
      <c r="S17113" s="499"/>
    </row>
    <row r="17114">
      <c r="B17114" s="497"/>
      <c r="H17114" s="500"/>
      <c r="O17114" s="500"/>
      <c r="Q17114" s="498" t="s">
        <v>213</v>
      </c>
      <c r="S17114" s="499"/>
    </row>
    <row r="17115">
      <c r="B17115" s="497"/>
      <c r="H17115" s="500"/>
      <c r="O17115" s="500"/>
      <c r="Q17115" s="498" t="s">
        <v>213</v>
      </c>
      <c r="S17115" s="499"/>
    </row>
    <row r="17116">
      <c r="B17116" s="497"/>
      <c r="H17116" s="500"/>
      <c r="O17116" s="500"/>
      <c r="Q17116" s="498" t="s">
        <v>213</v>
      </c>
      <c r="S17116" s="499"/>
    </row>
    <row r="17117">
      <c r="B17117" s="497"/>
      <c r="H17117" s="500"/>
      <c r="O17117" s="500"/>
      <c r="Q17117" s="498" t="s">
        <v>213</v>
      </c>
      <c r="S17117" s="499"/>
    </row>
    <row r="17118">
      <c r="B17118" s="497"/>
      <c r="H17118" s="500"/>
      <c r="O17118" s="500"/>
      <c r="Q17118" s="498" t="s">
        <v>213</v>
      </c>
      <c r="S17118" s="499"/>
    </row>
    <row r="17119">
      <c r="B17119" s="497"/>
      <c r="H17119" s="500"/>
      <c r="O17119" s="500"/>
      <c r="Q17119" s="498" t="s">
        <v>213</v>
      </c>
      <c r="S17119" s="499"/>
    </row>
    <row r="17120">
      <c r="B17120" s="497"/>
      <c r="H17120" s="500"/>
      <c r="O17120" s="500"/>
      <c r="Q17120" s="498" t="s">
        <v>213</v>
      </c>
      <c r="S17120" s="499"/>
    </row>
    <row r="17121">
      <c r="B17121" s="497"/>
      <c r="H17121" s="500"/>
      <c r="O17121" s="500"/>
      <c r="Q17121" s="498" t="s">
        <v>213</v>
      </c>
      <c r="S17121" s="499"/>
    </row>
    <row r="17122">
      <c r="B17122" s="497"/>
      <c r="H17122" s="500"/>
      <c r="O17122" s="500"/>
      <c r="Q17122" s="498" t="s">
        <v>213</v>
      </c>
      <c r="S17122" s="499"/>
    </row>
    <row r="17123">
      <c r="B17123" s="497"/>
      <c r="H17123" s="500"/>
      <c r="O17123" s="500"/>
      <c r="Q17123" s="498" t="s">
        <v>213</v>
      </c>
      <c r="S17123" s="499"/>
    </row>
    <row r="17124">
      <c r="B17124" s="497"/>
      <c r="H17124" s="500"/>
      <c r="O17124" s="500"/>
      <c r="Q17124" s="498" t="s">
        <v>213</v>
      </c>
      <c r="S17124" s="499"/>
    </row>
    <row r="17125">
      <c r="B17125" s="497"/>
      <c r="H17125" s="500"/>
      <c r="O17125" s="500"/>
      <c r="Q17125" s="498" t="s">
        <v>213</v>
      </c>
      <c r="S17125" s="499"/>
    </row>
    <row r="17126">
      <c r="B17126" s="497"/>
      <c r="H17126" s="500"/>
      <c r="O17126" s="500"/>
      <c r="Q17126" s="498" t="s">
        <v>213</v>
      </c>
      <c r="S17126" s="499"/>
    </row>
    <row r="17127">
      <c r="B17127" s="497"/>
      <c r="H17127" s="500"/>
      <c r="O17127" s="500"/>
      <c r="Q17127" s="498" t="s">
        <v>213</v>
      </c>
      <c r="S17127" s="499"/>
    </row>
    <row r="17128">
      <c r="B17128" s="497"/>
      <c r="H17128" s="500"/>
      <c r="O17128" s="500"/>
      <c r="Q17128" s="498" t="s">
        <v>213</v>
      </c>
      <c r="S17128" s="499"/>
    </row>
    <row r="17129">
      <c r="B17129" s="497"/>
      <c r="H17129" s="500"/>
      <c r="O17129" s="500"/>
      <c r="Q17129" s="498" t="s">
        <v>213</v>
      </c>
      <c r="S17129" s="499"/>
    </row>
    <row r="17130">
      <c r="B17130" s="497"/>
      <c r="H17130" s="500"/>
      <c r="O17130" s="500"/>
      <c r="Q17130" s="498" t="s">
        <v>213</v>
      </c>
      <c r="S17130" s="499"/>
    </row>
    <row r="17131">
      <c r="B17131" s="497"/>
      <c r="H17131" s="500"/>
      <c r="O17131" s="500"/>
      <c r="Q17131" s="498" t="s">
        <v>213</v>
      </c>
      <c r="S17131" s="499"/>
    </row>
    <row r="17132">
      <c r="B17132" s="497"/>
      <c r="H17132" s="500"/>
      <c r="O17132" s="500"/>
      <c r="Q17132" s="498" t="s">
        <v>213</v>
      </c>
      <c r="S17132" s="499"/>
    </row>
    <row r="17133">
      <c r="B17133" s="497"/>
      <c r="H17133" s="500"/>
      <c r="O17133" s="500"/>
      <c r="Q17133" s="498" t="s">
        <v>213</v>
      </c>
      <c r="S17133" s="499"/>
    </row>
    <row r="17134">
      <c r="B17134" s="497"/>
      <c r="H17134" s="500"/>
      <c r="O17134" s="500"/>
      <c r="Q17134" s="498" t="s">
        <v>213</v>
      </c>
      <c r="S17134" s="499"/>
    </row>
    <row r="17135">
      <c r="B17135" s="497"/>
      <c r="H17135" s="500"/>
      <c r="O17135" s="500"/>
      <c r="Q17135" s="498" t="s">
        <v>213</v>
      </c>
      <c r="S17135" s="499"/>
    </row>
    <row r="17136">
      <c r="B17136" s="497"/>
      <c r="H17136" s="500"/>
      <c r="O17136" s="500"/>
      <c r="Q17136" s="498" t="s">
        <v>213</v>
      </c>
      <c r="S17136" s="499"/>
    </row>
    <row r="17137">
      <c r="B17137" s="497"/>
      <c r="H17137" s="500"/>
      <c r="O17137" s="500"/>
      <c r="Q17137" s="498" t="s">
        <v>213</v>
      </c>
      <c r="S17137" s="499"/>
    </row>
    <row r="17138">
      <c r="B17138" s="497"/>
      <c r="H17138" s="500"/>
      <c r="O17138" s="500"/>
      <c r="Q17138" s="498" t="s">
        <v>213</v>
      </c>
      <c r="S17138" s="499"/>
    </row>
    <row r="17139">
      <c r="B17139" s="497"/>
      <c r="H17139" s="500"/>
      <c r="O17139" s="500"/>
      <c r="Q17139" s="498" t="s">
        <v>213</v>
      </c>
      <c r="S17139" s="499"/>
    </row>
    <row r="17140">
      <c r="B17140" s="497"/>
      <c r="H17140" s="500"/>
      <c r="O17140" s="500"/>
      <c r="Q17140" s="498" t="s">
        <v>213</v>
      </c>
      <c r="S17140" s="499"/>
    </row>
    <row r="17141">
      <c r="B17141" s="497"/>
      <c r="H17141" s="500"/>
      <c r="O17141" s="500"/>
      <c r="Q17141" s="498" t="s">
        <v>213</v>
      </c>
      <c r="S17141" s="499"/>
    </row>
    <row r="17142">
      <c r="B17142" s="497"/>
      <c r="H17142" s="500"/>
      <c r="O17142" s="500"/>
      <c r="Q17142" s="498" t="s">
        <v>213</v>
      </c>
      <c r="S17142" s="499"/>
    </row>
    <row r="17143">
      <c r="B17143" s="497"/>
      <c r="H17143" s="500"/>
      <c r="O17143" s="500"/>
      <c r="Q17143" s="498" t="s">
        <v>213</v>
      </c>
      <c r="S17143" s="499"/>
    </row>
    <row r="17144">
      <c r="B17144" s="497"/>
      <c r="H17144" s="500"/>
      <c r="O17144" s="500"/>
      <c r="Q17144" s="498" t="s">
        <v>213</v>
      </c>
      <c r="S17144" s="499"/>
    </row>
    <row r="17145">
      <c r="B17145" s="497"/>
      <c r="H17145" s="500"/>
      <c r="O17145" s="500"/>
      <c r="Q17145" s="498" t="s">
        <v>213</v>
      </c>
      <c r="S17145" s="499"/>
    </row>
    <row r="17146">
      <c r="B17146" s="497"/>
      <c r="H17146" s="500"/>
      <c r="O17146" s="500"/>
      <c r="Q17146" s="498" t="s">
        <v>213</v>
      </c>
      <c r="S17146" s="499"/>
    </row>
    <row r="17147">
      <c r="B17147" s="497"/>
      <c r="H17147" s="500"/>
      <c r="O17147" s="500"/>
      <c r="Q17147" s="498" t="s">
        <v>213</v>
      </c>
      <c r="S17147" s="499"/>
    </row>
    <row r="17148">
      <c r="B17148" s="497"/>
      <c r="H17148" s="500"/>
      <c r="O17148" s="500"/>
      <c r="Q17148" s="498" t="s">
        <v>213</v>
      </c>
      <c r="S17148" s="499"/>
    </row>
    <row r="17149">
      <c r="B17149" s="497"/>
      <c r="H17149" s="500"/>
      <c r="O17149" s="500"/>
      <c r="Q17149" s="498" t="s">
        <v>213</v>
      </c>
      <c r="S17149" s="499"/>
    </row>
    <row r="17150">
      <c r="B17150" s="497"/>
      <c r="H17150" s="500"/>
      <c r="O17150" s="500"/>
      <c r="Q17150" s="498" t="s">
        <v>213</v>
      </c>
      <c r="S17150" s="499"/>
    </row>
    <row r="17151">
      <c r="B17151" s="497"/>
      <c r="H17151" s="500"/>
      <c r="O17151" s="500"/>
      <c r="Q17151" s="498" t="s">
        <v>213</v>
      </c>
      <c r="S17151" s="499"/>
    </row>
    <row r="17152">
      <c r="B17152" s="497"/>
      <c r="H17152" s="500"/>
      <c r="O17152" s="500"/>
      <c r="Q17152" s="498" t="s">
        <v>213</v>
      </c>
      <c r="S17152" s="499"/>
    </row>
    <row r="17153">
      <c r="B17153" s="497"/>
      <c r="H17153" s="500"/>
      <c r="O17153" s="500"/>
      <c r="Q17153" s="498" t="s">
        <v>213</v>
      </c>
      <c r="S17153" s="499"/>
    </row>
    <row r="17154">
      <c r="B17154" s="497"/>
      <c r="H17154" s="500"/>
      <c r="O17154" s="500"/>
      <c r="Q17154" s="498" t="s">
        <v>213</v>
      </c>
      <c r="S17154" s="499"/>
    </row>
    <row r="17155">
      <c r="B17155" s="497"/>
      <c r="H17155" s="500"/>
      <c r="O17155" s="500"/>
      <c r="Q17155" s="498" t="s">
        <v>213</v>
      </c>
      <c r="S17155" s="499"/>
    </row>
    <row r="17156">
      <c r="B17156" s="497"/>
      <c r="H17156" s="500"/>
      <c r="O17156" s="500"/>
      <c r="Q17156" s="498" t="s">
        <v>213</v>
      </c>
      <c r="S17156" s="499"/>
    </row>
    <row r="17157">
      <c r="B17157" s="497"/>
      <c r="H17157" s="500"/>
      <c r="O17157" s="500"/>
      <c r="Q17157" s="498" t="s">
        <v>213</v>
      </c>
      <c r="S17157" s="499"/>
    </row>
    <row r="17158">
      <c r="B17158" s="497"/>
      <c r="H17158" s="500"/>
      <c r="O17158" s="500"/>
      <c r="Q17158" s="498" t="s">
        <v>213</v>
      </c>
      <c r="S17158" s="499"/>
    </row>
    <row r="17159">
      <c r="B17159" s="497"/>
      <c r="H17159" s="500"/>
      <c r="O17159" s="500"/>
      <c r="Q17159" s="498" t="s">
        <v>213</v>
      </c>
      <c r="S17159" s="499"/>
    </row>
    <row r="17160">
      <c r="B17160" s="497"/>
      <c r="H17160" s="500"/>
      <c r="O17160" s="500"/>
      <c r="Q17160" s="498" t="s">
        <v>213</v>
      </c>
      <c r="S17160" s="499"/>
    </row>
    <row r="17161">
      <c r="B17161" s="497"/>
      <c r="H17161" s="500"/>
      <c r="O17161" s="500"/>
      <c r="Q17161" s="498" t="s">
        <v>213</v>
      </c>
      <c r="S17161" s="499"/>
    </row>
    <row r="17162">
      <c r="B17162" s="497"/>
      <c r="H17162" s="500"/>
      <c r="O17162" s="500"/>
      <c r="Q17162" s="498" t="s">
        <v>213</v>
      </c>
      <c r="S17162" s="499"/>
    </row>
    <row r="17163">
      <c r="B17163" s="497"/>
      <c r="H17163" s="500"/>
      <c r="O17163" s="500"/>
      <c r="Q17163" s="498" t="s">
        <v>213</v>
      </c>
      <c r="S17163" s="499"/>
    </row>
    <row r="17164">
      <c r="B17164" s="497"/>
      <c r="H17164" s="500"/>
      <c r="O17164" s="500"/>
      <c r="Q17164" s="498" t="s">
        <v>213</v>
      </c>
      <c r="S17164" s="499"/>
    </row>
    <row r="17165">
      <c r="B17165" s="497"/>
      <c r="H17165" s="500"/>
      <c r="O17165" s="500"/>
      <c r="Q17165" s="498" t="s">
        <v>213</v>
      </c>
      <c r="S17165" s="499"/>
    </row>
    <row r="17166">
      <c r="B17166" s="497"/>
      <c r="H17166" s="500"/>
      <c r="O17166" s="500"/>
      <c r="Q17166" s="498" t="s">
        <v>213</v>
      </c>
      <c r="S17166" s="499"/>
    </row>
    <row r="17167">
      <c r="B17167" s="497"/>
      <c r="H17167" s="500"/>
      <c r="O17167" s="500"/>
      <c r="Q17167" s="498" t="s">
        <v>213</v>
      </c>
      <c r="S17167" s="499"/>
    </row>
    <row r="17168">
      <c r="B17168" s="497"/>
      <c r="H17168" s="500"/>
      <c r="O17168" s="500"/>
      <c r="Q17168" s="498" t="s">
        <v>213</v>
      </c>
      <c r="S17168" s="499"/>
    </row>
    <row r="17169">
      <c r="B17169" s="497"/>
      <c r="H17169" s="500"/>
      <c r="O17169" s="500"/>
      <c r="Q17169" s="498" t="s">
        <v>213</v>
      </c>
      <c r="S17169" s="499"/>
    </row>
    <row r="17170">
      <c r="B17170" s="497"/>
      <c r="H17170" s="500"/>
      <c r="O17170" s="500"/>
      <c r="Q17170" s="498" t="s">
        <v>213</v>
      </c>
      <c r="S17170" s="499"/>
    </row>
    <row r="17171">
      <c r="B17171" s="497"/>
      <c r="H17171" s="500"/>
      <c r="O17171" s="500"/>
      <c r="Q17171" s="498" t="s">
        <v>213</v>
      </c>
      <c r="S17171" s="499"/>
    </row>
    <row r="17172">
      <c r="B17172" s="497"/>
      <c r="H17172" s="500"/>
      <c r="O17172" s="500"/>
      <c r="Q17172" s="498" t="s">
        <v>213</v>
      </c>
      <c r="S17172" s="499"/>
    </row>
    <row r="17173">
      <c r="B17173" s="497"/>
      <c r="H17173" s="500"/>
      <c r="O17173" s="500"/>
      <c r="Q17173" s="498" t="s">
        <v>213</v>
      </c>
      <c r="S17173" s="499"/>
    </row>
    <row r="17174">
      <c r="B17174" s="497"/>
      <c r="H17174" s="500"/>
      <c r="O17174" s="500"/>
      <c r="Q17174" s="498" t="s">
        <v>213</v>
      </c>
      <c r="S17174" s="499"/>
    </row>
    <row r="17175">
      <c r="B17175" s="497"/>
      <c r="H17175" s="500"/>
      <c r="O17175" s="500"/>
      <c r="Q17175" s="498" t="s">
        <v>213</v>
      </c>
      <c r="S17175" s="499"/>
    </row>
    <row r="17176">
      <c r="B17176" s="497"/>
      <c r="H17176" s="500"/>
      <c r="O17176" s="500"/>
      <c r="Q17176" s="498" t="s">
        <v>213</v>
      </c>
      <c r="S17176" s="499"/>
    </row>
    <row r="17177">
      <c r="B17177" s="497"/>
      <c r="H17177" s="500"/>
      <c r="O17177" s="500"/>
      <c r="Q17177" s="498" t="s">
        <v>213</v>
      </c>
      <c r="S17177" s="499"/>
    </row>
    <row r="17178">
      <c r="B17178" s="497"/>
      <c r="H17178" s="500"/>
      <c r="O17178" s="500"/>
      <c r="Q17178" s="498" t="s">
        <v>213</v>
      </c>
      <c r="S17178" s="499"/>
    </row>
    <row r="17179">
      <c r="B17179" s="497"/>
      <c r="H17179" s="500"/>
      <c r="O17179" s="500"/>
      <c r="Q17179" s="498" t="s">
        <v>213</v>
      </c>
      <c r="S17179" s="499"/>
    </row>
    <row r="17180">
      <c r="B17180" s="497"/>
      <c r="H17180" s="500"/>
      <c r="O17180" s="500"/>
      <c r="Q17180" s="498" t="s">
        <v>213</v>
      </c>
      <c r="S17180" s="499"/>
    </row>
    <row r="17181">
      <c r="B17181" s="497"/>
      <c r="H17181" s="500"/>
      <c r="O17181" s="500"/>
      <c r="Q17181" s="498" t="s">
        <v>213</v>
      </c>
      <c r="S17181" s="499"/>
    </row>
    <row r="17182">
      <c r="B17182" s="497"/>
      <c r="H17182" s="500"/>
      <c r="O17182" s="500"/>
      <c r="Q17182" s="498" t="s">
        <v>213</v>
      </c>
      <c r="S17182" s="499"/>
    </row>
    <row r="17183">
      <c r="B17183" s="497"/>
      <c r="H17183" s="500"/>
      <c r="O17183" s="500"/>
      <c r="Q17183" s="498" t="s">
        <v>213</v>
      </c>
      <c r="S17183" s="499"/>
    </row>
    <row r="17184">
      <c r="B17184" s="497"/>
      <c r="H17184" s="500"/>
      <c r="O17184" s="500"/>
      <c r="Q17184" s="498" t="s">
        <v>213</v>
      </c>
      <c r="S17184" s="499"/>
    </row>
    <row r="17185">
      <c r="B17185" s="497"/>
      <c r="H17185" s="500"/>
      <c r="O17185" s="500"/>
      <c r="Q17185" s="498" t="s">
        <v>213</v>
      </c>
      <c r="S17185" s="499"/>
    </row>
    <row r="17186">
      <c r="B17186" s="497"/>
      <c r="H17186" s="500"/>
      <c r="O17186" s="500"/>
      <c r="Q17186" s="498" t="s">
        <v>213</v>
      </c>
      <c r="S17186" s="499"/>
    </row>
    <row r="17187">
      <c r="B17187" s="497"/>
      <c r="H17187" s="500"/>
      <c r="O17187" s="500"/>
      <c r="Q17187" s="498" t="s">
        <v>213</v>
      </c>
      <c r="S17187" s="499"/>
    </row>
    <row r="17188">
      <c r="B17188" s="497"/>
      <c r="H17188" s="500"/>
      <c r="O17188" s="500"/>
      <c r="Q17188" s="498" t="s">
        <v>213</v>
      </c>
      <c r="S17188" s="499"/>
    </row>
    <row r="17189">
      <c r="B17189" s="497"/>
      <c r="H17189" s="500"/>
      <c r="O17189" s="500"/>
      <c r="Q17189" s="498" t="s">
        <v>213</v>
      </c>
      <c r="S17189" s="499"/>
    </row>
    <row r="17190">
      <c r="B17190" s="497"/>
      <c r="H17190" s="500"/>
      <c r="O17190" s="500"/>
      <c r="Q17190" s="498" t="s">
        <v>213</v>
      </c>
      <c r="S17190" s="499"/>
    </row>
    <row r="17191">
      <c r="B17191" s="497"/>
      <c r="H17191" s="500"/>
      <c r="O17191" s="500"/>
      <c r="Q17191" s="498" t="s">
        <v>213</v>
      </c>
      <c r="S17191" s="499"/>
    </row>
    <row r="17192">
      <c r="B17192" s="497"/>
      <c r="H17192" s="500"/>
      <c r="O17192" s="500"/>
      <c r="Q17192" s="498" t="s">
        <v>213</v>
      </c>
      <c r="S17192" s="499"/>
    </row>
    <row r="17193">
      <c r="B17193" s="497"/>
      <c r="H17193" s="500"/>
      <c r="O17193" s="500"/>
      <c r="Q17193" s="498" t="s">
        <v>213</v>
      </c>
      <c r="S17193" s="499"/>
    </row>
    <row r="17194">
      <c r="B17194" s="497"/>
      <c r="H17194" s="500"/>
      <c r="O17194" s="500"/>
      <c r="Q17194" s="498" t="s">
        <v>213</v>
      </c>
      <c r="S17194" s="499"/>
    </row>
    <row r="17195">
      <c r="B17195" s="497"/>
      <c r="H17195" s="500"/>
      <c r="O17195" s="500"/>
      <c r="Q17195" s="498" t="s">
        <v>213</v>
      </c>
      <c r="S17195" s="499"/>
    </row>
    <row r="17196">
      <c r="B17196" s="497"/>
      <c r="H17196" s="500"/>
      <c r="O17196" s="500"/>
      <c r="Q17196" s="498" t="s">
        <v>213</v>
      </c>
      <c r="S17196" s="499"/>
    </row>
    <row r="17197">
      <c r="B17197" s="497"/>
      <c r="H17197" s="500"/>
      <c r="O17197" s="500"/>
      <c r="Q17197" s="498" t="s">
        <v>213</v>
      </c>
      <c r="S17197" s="499"/>
    </row>
    <row r="17198">
      <c r="B17198" s="497"/>
      <c r="H17198" s="500"/>
      <c r="O17198" s="500"/>
      <c r="Q17198" s="498" t="s">
        <v>213</v>
      </c>
      <c r="S17198" s="499"/>
    </row>
    <row r="17199">
      <c r="B17199" s="497"/>
      <c r="H17199" s="500"/>
      <c r="O17199" s="500"/>
      <c r="Q17199" s="498" t="s">
        <v>213</v>
      </c>
      <c r="S17199" s="499"/>
    </row>
    <row r="17200">
      <c r="B17200" s="497"/>
      <c r="H17200" s="500"/>
      <c r="O17200" s="500"/>
      <c r="Q17200" s="498" t="s">
        <v>213</v>
      </c>
      <c r="S17200" s="499"/>
    </row>
    <row r="17201">
      <c r="B17201" s="497"/>
      <c r="H17201" s="500"/>
      <c r="O17201" s="500"/>
      <c r="Q17201" s="498" t="s">
        <v>213</v>
      </c>
      <c r="S17201" s="499"/>
    </row>
    <row r="17202">
      <c r="B17202" s="497"/>
      <c r="H17202" s="500"/>
      <c r="O17202" s="500"/>
      <c r="Q17202" s="498" t="s">
        <v>213</v>
      </c>
      <c r="S17202" s="499"/>
    </row>
    <row r="17203">
      <c r="B17203" s="497"/>
      <c r="H17203" s="500"/>
      <c r="O17203" s="500"/>
      <c r="Q17203" s="498" t="s">
        <v>213</v>
      </c>
      <c r="S17203" s="499"/>
    </row>
    <row r="17204">
      <c r="B17204" s="497"/>
      <c r="H17204" s="500"/>
      <c r="O17204" s="500"/>
      <c r="Q17204" s="498" t="s">
        <v>213</v>
      </c>
      <c r="S17204" s="499"/>
    </row>
    <row r="17205">
      <c r="B17205" s="497"/>
      <c r="H17205" s="500"/>
      <c r="O17205" s="500"/>
      <c r="Q17205" s="498" t="s">
        <v>213</v>
      </c>
      <c r="S17205" s="499"/>
    </row>
    <row r="17206">
      <c r="B17206" s="497"/>
      <c r="H17206" s="500"/>
      <c r="O17206" s="500"/>
      <c r="Q17206" s="498" t="s">
        <v>213</v>
      </c>
      <c r="S17206" s="499"/>
    </row>
    <row r="17207">
      <c r="B17207" s="497"/>
      <c r="H17207" s="500"/>
      <c r="O17207" s="500"/>
      <c r="Q17207" s="498" t="s">
        <v>213</v>
      </c>
      <c r="S17207" s="499"/>
    </row>
    <row r="17208">
      <c r="B17208" s="497"/>
      <c r="H17208" s="500"/>
      <c r="O17208" s="500"/>
      <c r="Q17208" s="498" t="s">
        <v>213</v>
      </c>
      <c r="S17208" s="499"/>
    </row>
    <row r="17209">
      <c r="B17209" s="497"/>
      <c r="H17209" s="500"/>
      <c r="O17209" s="500"/>
      <c r="Q17209" s="498" t="s">
        <v>213</v>
      </c>
      <c r="S17209" s="499"/>
    </row>
    <row r="17210">
      <c r="B17210" s="497"/>
      <c r="H17210" s="500"/>
      <c r="O17210" s="500"/>
      <c r="Q17210" s="498" t="s">
        <v>213</v>
      </c>
      <c r="S17210" s="499"/>
    </row>
    <row r="17211">
      <c r="B17211" s="497"/>
      <c r="H17211" s="500"/>
      <c r="O17211" s="500"/>
      <c r="Q17211" s="498" t="s">
        <v>213</v>
      </c>
      <c r="S17211" s="499"/>
    </row>
    <row r="17212">
      <c r="B17212" s="497"/>
      <c r="H17212" s="500"/>
      <c r="O17212" s="500"/>
      <c r="Q17212" s="498" t="s">
        <v>213</v>
      </c>
      <c r="S17212" s="499"/>
    </row>
    <row r="17213">
      <c r="B17213" s="497"/>
      <c r="H17213" s="500"/>
      <c r="O17213" s="500"/>
      <c r="Q17213" s="498" t="s">
        <v>213</v>
      </c>
      <c r="S17213" s="499"/>
    </row>
    <row r="17214">
      <c r="B17214" s="497"/>
      <c r="H17214" s="500"/>
      <c r="O17214" s="500"/>
      <c r="Q17214" s="498" t="s">
        <v>213</v>
      </c>
      <c r="S17214" s="499"/>
    </row>
    <row r="17215">
      <c r="B17215" s="497"/>
      <c r="H17215" s="500"/>
      <c r="O17215" s="500"/>
      <c r="Q17215" s="498" t="s">
        <v>213</v>
      </c>
      <c r="S17215" s="499"/>
    </row>
    <row r="17216">
      <c r="B17216" s="497"/>
      <c r="H17216" s="500"/>
      <c r="O17216" s="500"/>
      <c r="Q17216" s="498" t="s">
        <v>213</v>
      </c>
      <c r="S17216" s="499"/>
    </row>
    <row r="17217">
      <c r="B17217" s="497"/>
      <c r="H17217" s="500"/>
      <c r="O17217" s="500"/>
      <c r="Q17217" s="498" t="s">
        <v>213</v>
      </c>
      <c r="S17217" s="499"/>
    </row>
    <row r="17218">
      <c r="B17218" s="497"/>
      <c r="H17218" s="500"/>
      <c r="O17218" s="500"/>
      <c r="Q17218" s="498" t="s">
        <v>213</v>
      </c>
      <c r="S17218" s="499"/>
    </row>
    <row r="17219">
      <c r="B17219" s="497"/>
      <c r="H17219" s="500"/>
      <c r="O17219" s="500"/>
      <c r="Q17219" s="498" t="s">
        <v>213</v>
      </c>
      <c r="S17219" s="499"/>
    </row>
    <row r="17220">
      <c r="B17220" s="497"/>
      <c r="H17220" s="500"/>
      <c r="O17220" s="500"/>
      <c r="Q17220" s="498" t="s">
        <v>213</v>
      </c>
      <c r="S17220" s="499"/>
    </row>
    <row r="17221">
      <c r="B17221" s="497"/>
      <c r="H17221" s="500"/>
      <c r="O17221" s="500"/>
      <c r="Q17221" s="498" t="s">
        <v>213</v>
      </c>
      <c r="S17221" s="499"/>
    </row>
    <row r="17222">
      <c r="B17222" s="497"/>
      <c r="H17222" s="500"/>
      <c r="O17222" s="500"/>
      <c r="Q17222" s="498" t="s">
        <v>213</v>
      </c>
      <c r="S17222" s="499"/>
    </row>
    <row r="17223">
      <c r="B17223" s="497"/>
      <c r="H17223" s="500"/>
      <c r="O17223" s="500"/>
      <c r="Q17223" s="498" t="s">
        <v>213</v>
      </c>
      <c r="S17223" s="499"/>
    </row>
    <row r="17224">
      <c r="B17224" s="497"/>
      <c r="H17224" s="500"/>
      <c r="O17224" s="500"/>
      <c r="Q17224" s="498" t="s">
        <v>213</v>
      </c>
      <c r="S17224" s="499"/>
    </row>
    <row r="17225">
      <c r="B17225" s="497"/>
      <c r="H17225" s="500"/>
      <c r="O17225" s="500"/>
      <c r="Q17225" s="498" t="s">
        <v>213</v>
      </c>
      <c r="S17225" s="499"/>
    </row>
    <row r="17226">
      <c r="B17226" s="497"/>
      <c r="H17226" s="500"/>
      <c r="O17226" s="500"/>
      <c r="Q17226" s="498" t="s">
        <v>213</v>
      </c>
      <c r="S17226" s="499"/>
    </row>
    <row r="17227">
      <c r="B17227" s="497"/>
      <c r="H17227" s="500"/>
      <c r="O17227" s="500"/>
      <c r="Q17227" s="498" t="s">
        <v>213</v>
      </c>
      <c r="S17227" s="499"/>
    </row>
    <row r="17228">
      <c r="B17228" s="497"/>
      <c r="H17228" s="500"/>
      <c r="O17228" s="500"/>
      <c r="Q17228" s="498" t="s">
        <v>213</v>
      </c>
      <c r="S17228" s="499"/>
    </row>
    <row r="17229">
      <c r="B17229" s="497"/>
      <c r="H17229" s="500"/>
      <c r="O17229" s="500"/>
      <c r="Q17229" s="498" t="s">
        <v>213</v>
      </c>
      <c r="S17229" s="499"/>
    </row>
    <row r="17230">
      <c r="B17230" s="497"/>
      <c r="H17230" s="500"/>
      <c r="O17230" s="500"/>
      <c r="Q17230" s="498" t="s">
        <v>213</v>
      </c>
      <c r="S17230" s="499"/>
    </row>
    <row r="17231">
      <c r="B17231" s="497"/>
      <c r="H17231" s="500"/>
      <c r="O17231" s="500"/>
      <c r="Q17231" s="498" t="s">
        <v>213</v>
      </c>
      <c r="S17231" s="499"/>
    </row>
    <row r="17232">
      <c r="B17232" s="497"/>
      <c r="H17232" s="500"/>
      <c r="O17232" s="500"/>
      <c r="Q17232" s="498" t="s">
        <v>213</v>
      </c>
      <c r="S17232" s="499"/>
    </row>
    <row r="17233">
      <c r="B17233" s="497"/>
      <c r="H17233" s="500"/>
      <c r="O17233" s="500"/>
      <c r="Q17233" s="498" t="s">
        <v>213</v>
      </c>
      <c r="S17233" s="499"/>
    </row>
    <row r="17234">
      <c r="B17234" s="497"/>
      <c r="H17234" s="500"/>
      <c r="O17234" s="500"/>
      <c r="Q17234" s="498" t="s">
        <v>213</v>
      </c>
      <c r="S17234" s="499"/>
    </row>
    <row r="17235">
      <c r="B17235" s="497"/>
      <c r="H17235" s="500"/>
      <c r="O17235" s="500"/>
      <c r="Q17235" s="498" t="s">
        <v>213</v>
      </c>
      <c r="S17235" s="499"/>
    </row>
    <row r="17236">
      <c r="B17236" s="497"/>
      <c r="H17236" s="500"/>
      <c r="O17236" s="500"/>
      <c r="Q17236" s="498" t="s">
        <v>213</v>
      </c>
      <c r="S17236" s="499"/>
    </row>
    <row r="17237">
      <c r="B17237" s="497"/>
      <c r="H17237" s="500"/>
      <c r="O17237" s="500"/>
      <c r="Q17237" s="498" t="s">
        <v>213</v>
      </c>
      <c r="S17237" s="499"/>
    </row>
    <row r="17238">
      <c r="B17238" s="497"/>
      <c r="H17238" s="500"/>
      <c r="O17238" s="500"/>
      <c r="Q17238" s="498" t="s">
        <v>213</v>
      </c>
      <c r="S17238" s="499"/>
    </row>
    <row r="17239">
      <c r="B17239" s="497"/>
      <c r="H17239" s="500"/>
      <c r="O17239" s="500"/>
      <c r="Q17239" s="498" t="s">
        <v>213</v>
      </c>
      <c r="S17239" s="499"/>
    </row>
    <row r="17240">
      <c r="B17240" s="497"/>
      <c r="H17240" s="500"/>
      <c r="O17240" s="500"/>
      <c r="Q17240" s="498" t="s">
        <v>213</v>
      </c>
      <c r="S17240" s="499"/>
    </row>
    <row r="17241">
      <c r="B17241" s="497"/>
      <c r="H17241" s="500"/>
      <c r="O17241" s="500"/>
      <c r="Q17241" s="498" t="s">
        <v>213</v>
      </c>
      <c r="S17241" s="499"/>
    </row>
    <row r="17242">
      <c r="B17242" s="497"/>
      <c r="H17242" s="500"/>
      <c r="O17242" s="500"/>
      <c r="Q17242" s="498" t="s">
        <v>213</v>
      </c>
      <c r="S17242" s="499"/>
    </row>
    <row r="17243">
      <c r="B17243" s="497"/>
      <c r="H17243" s="500"/>
      <c r="O17243" s="500"/>
      <c r="Q17243" s="498" t="s">
        <v>213</v>
      </c>
      <c r="S17243" s="499"/>
    </row>
    <row r="17244">
      <c r="B17244" s="497"/>
      <c r="H17244" s="500"/>
      <c r="O17244" s="500"/>
      <c r="Q17244" s="498" t="s">
        <v>213</v>
      </c>
      <c r="S17244" s="499"/>
    </row>
    <row r="17245">
      <c r="B17245" s="497"/>
      <c r="H17245" s="500"/>
      <c r="O17245" s="500"/>
      <c r="Q17245" s="498" t="s">
        <v>213</v>
      </c>
      <c r="S17245" s="499"/>
    </row>
    <row r="17246">
      <c r="B17246" s="497"/>
      <c r="H17246" s="500"/>
      <c r="O17246" s="500"/>
      <c r="Q17246" s="498" t="s">
        <v>213</v>
      </c>
      <c r="S17246" s="499"/>
    </row>
    <row r="17247">
      <c r="B17247" s="497"/>
      <c r="H17247" s="500"/>
      <c r="O17247" s="500"/>
      <c r="Q17247" s="498" t="s">
        <v>213</v>
      </c>
      <c r="S17247" s="499"/>
    </row>
    <row r="17248">
      <c r="B17248" s="497"/>
      <c r="H17248" s="500"/>
      <c r="O17248" s="500"/>
      <c r="Q17248" s="498" t="s">
        <v>213</v>
      </c>
      <c r="S17248" s="499"/>
    </row>
    <row r="17249">
      <c r="B17249" s="497"/>
      <c r="H17249" s="500"/>
      <c r="O17249" s="500"/>
      <c r="Q17249" s="498" t="s">
        <v>213</v>
      </c>
      <c r="S17249" s="499"/>
    </row>
    <row r="17250">
      <c r="B17250" s="497"/>
      <c r="H17250" s="500"/>
      <c r="O17250" s="500"/>
      <c r="Q17250" s="498" t="s">
        <v>213</v>
      </c>
      <c r="S17250" s="499"/>
    </row>
    <row r="17251">
      <c r="B17251" s="497"/>
      <c r="H17251" s="500"/>
      <c r="O17251" s="500"/>
      <c r="Q17251" s="498" t="s">
        <v>213</v>
      </c>
      <c r="S17251" s="499"/>
    </row>
    <row r="17252">
      <c r="B17252" s="497"/>
      <c r="H17252" s="500"/>
      <c r="O17252" s="500"/>
      <c r="Q17252" s="498" t="s">
        <v>213</v>
      </c>
      <c r="S17252" s="499"/>
    </row>
    <row r="17253">
      <c r="B17253" s="497"/>
      <c r="H17253" s="500"/>
      <c r="O17253" s="500"/>
      <c r="Q17253" s="498" t="s">
        <v>213</v>
      </c>
      <c r="S17253" s="499"/>
    </row>
    <row r="17254">
      <c r="B17254" s="497"/>
      <c r="H17254" s="500"/>
      <c r="O17254" s="500"/>
      <c r="Q17254" s="498" t="s">
        <v>213</v>
      </c>
      <c r="S17254" s="499"/>
    </row>
    <row r="17255">
      <c r="B17255" s="497"/>
      <c r="H17255" s="500"/>
      <c r="O17255" s="500"/>
      <c r="Q17255" s="498" t="s">
        <v>213</v>
      </c>
      <c r="S17255" s="499"/>
    </row>
    <row r="17256">
      <c r="B17256" s="497"/>
      <c r="H17256" s="500"/>
      <c r="O17256" s="500"/>
      <c r="Q17256" s="498" t="s">
        <v>213</v>
      </c>
      <c r="S17256" s="499"/>
    </row>
    <row r="17257">
      <c r="B17257" s="497"/>
      <c r="H17257" s="500"/>
      <c r="O17257" s="500"/>
      <c r="Q17257" s="498" t="s">
        <v>213</v>
      </c>
      <c r="S17257" s="499"/>
    </row>
    <row r="17258">
      <c r="B17258" s="497"/>
      <c r="H17258" s="500"/>
      <c r="O17258" s="500"/>
      <c r="Q17258" s="498" t="s">
        <v>213</v>
      </c>
      <c r="S17258" s="499"/>
    </row>
    <row r="17259">
      <c r="B17259" s="497"/>
      <c r="H17259" s="500"/>
      <c r="O17259" s="500"/>
      <c r="Q17259" s="498" t="s">
        <v>213</v>
      </c>
      <c r="S17259" s="499"/>
    </row>
    <row r="17260">
      <c r="B17260" s="497"/>
      <c r="H17260" s="500"/>
      <c r="O17260" s="500"/>
      <c r="Q17260" s="498" t="s">
        <v>213</v>
      </c>
      <c r="S17260" s="499"/>
    </row>
    <row r="17261">
      <c r="B17261" s="497"/>
      <c r="H17261" s="500"/>
      <c r="O17261" s="500"/>
      <c r="Q17261" s="498" t="s">
        <v>213</v>
      </c>
      <c r="S17261" s="499"/>
    </row>
    <row r="17262">
      <c r="B17262" s="497"/>
      <c r="H17262" s="500"/>
      <c r="O17262" s="500"/>
      <c r="Q17262" s="498" t="s">
        <v>213</v>
      </c>
      <c r="S17262" s="499"/>
    </row>
    <row r="17263">
      <c r="B17263" s="497"/>
      <c r="H17263" s="500"/>
      <c r="O17263" s="500"/>
      <c r="Q17263" s="498" t="s">
        <v>213</v>
      </c>
      <c r="S17263" s="499"/>
    </row>
    <row r="17264">
      <c r="B17264" s="497"/>
      <c r="H17264" s="500"/>
      <c r="O17264" s="500"/>
      <c r="Q17264" s="498" t="s">
        <v>213</v>
      </c>
      <c r="S17264" s="499"/>
    </row>
    <row r="17265">
      <c r="B17265" s="497"/>
      <c r="H17265" s="500"/>
      <c r="O17265" s="500"/>
      <c r="Q17265" s="498" t="s">
        <v>213</v>
      </c>
      <c r="S17265" s="499"/>
    </row>
    <row r="17266">
      <c r="B17266" s="497"/>
      <c r="H17266" s="500"/>
      <c r="O17266" s="500"/>
      <c r="Q17266" s="498" t="s">
        <v>213</v>
      </c>
      <c r="S17266" s="499"/>
    </row>
    <row r="17267">
      <c r="B17267" s="497"/>
      <c r="H17267" s="500"/>
      <c r="O17267" s="500"/>
      <c r="Q17267" s="498" t="s">
        <v>213</v>
      </c>
      <c r="S17267" s="499"/>
    </row>
    <row r="17268">
      <c r="B17268" s="497"/>
      <c r="H17268" s="500"/>
      <c r="O17268" s="500"/>
      <c r="Q17268" s="498" t="s">
        <v>213</v>
      </c>
      <c r="S17268" s="499"/>
    </row>
    <row r="17269">
      <c r="B17269" s="497"/>
      <c r="H17269" s="500"/>
      <c r="O17269" s="500"/>
      <c r="Q17269" s="498" t="s">
        <v>213</v>
      </c>
      <c r="S17269" s="499"/>
    </row>
    <row r="17270">
      <c r="B17270" s="497"/>
      <c r="H17270" s="500"/>
      <c r="O17270" s="500"/>
      <c r="Q17270" s="498" t="s">
        <v>213</v>
      </c>
      <c r="S17270" s="499"/>
    </row>
    <row r="17271">
      <c r="B17271" s="497"/>
      <c r="H17271" s="500"/>
      <c r="O17271" s="500"/>
      <c r="Q17271" s="498" t="s">
        <v>213</v>
      </c>
      <c r="S17271" s="499"/>
    </row>
    <row r="17272">
      <c r="B17272" s="497"/>
      <c r="H17272" s="500"/>
      <c r="O17272" s="500"/>
      <c r="Q17272" s="498" t="s">
        <v>213</v>
      </c>
      <c r="S17272" s="499"/>
    </row>
    <row r="17273">
      <c r="B17273" s="497"/>
      <c r="H17273" s="500"/>
      <c r="O17273" s="500"/>
      <c r="Q17273" s="498" t="s">
        <v>213</v>
      </c>
      <c r="S17273" s="499"/>
    </row>
    <row r="17274">
      <c r="B17274" s="497"/>
      <c r="H17274" s="500"/>
      <c r="O17274" s="500"/>
      <c r="Q17274" s="498" t="s">
        <v>213</v>
      </c>
      <c r="S17274" s="499"/>
    </row>
    <row r="17275">
      <c r="B17275" s="497"/>
      <c r="H17275" s="500"/>
      <c r="O17275" s="500"/>
      <c r="Q17275" s="498" t="s">
        <v>213</v>
      </c>
      <c r="S17275" s="499"/>
    </row>
    <row r="17276">
      <c r="B17276" s="497"/>
      <c r="H17276" s="500"/>
      <c r="O17276" s="500"/>
      <c r="Q17276" s="498" t="s">
        <v>213</v>
      </c>
      <c r="S17276" s="499"/>
    </row>
    <row r="17277">
      <c r="B17277" s="497"/>
      <c r="H17277" s="500"/>
      <c r="O17277" s="500"/>
      <c r="Q17277" s="498" t="s">
        <v>213</v>
      </c>
      <c r="S17277" s="499"/>
    </row>
    <row r="17278">
      <c r="B17278" s="497"/>
      <c r="H17278" s="500"/>
      <c r="O17278" s="500"/>
      <c r="Q17278" s="498" t="s">
        <v>213</v>
      </c>
      <c r="S17278" s="499"/>
    </row>
    <row r="17279">
      <c r="B17279" s="497"/>
      <c r="H17279" s="500"/>
      <c r="O17279" s="500"/>
      <c r="Q17279" s="498" t="s">
        <v>213</v>
      </c>
      <c r="S17279" s="499"/>
    </row>
    <row r="17280">
      <c r="B17280" s="497"/>
      <c r="H17280" s="500"/>
      <c r="O17280" s="500"/>
      <c r="Q17280" s="498" t="s">
        <v>213</v>
      </c>
      <c r="S17280" s="499"/>
    </row>
    <row r="17281">
      <c r="B17281" s="497"/>
      <c r="H17281" s="500"/>
      <c r="O17281" s="500"/>
      <c r="Q17281" s="498" t="s">
        <v>213</v>
      </c>
      <c r="S17281" s="499"/>
    </row>
    <row r="17282">
      <c r="B17282" s="497"/>
      <c r="H17282" s="500"/>
      <c r="O17282" s="500"/>
      <c r="Q17282" s="498" t="s">
        <v>213</v>
      </c>
      <c r="S17282" s="499"/>
    </row>
    <row r="17283">
      <c r="B17283" s="497"/>
      <c r="H17283" s="500"/>
      <c r="O17283" s="500"/>
      <c r="Q17283" s="498" t="s">
        <v>213</v>
      </c>
      <c r="S17283" s="499"/>
    </row>
    <row r="17284">
      <c r="B17284" s="497"/>
      <c r="H17284" s="500"/>
      <c r="O17284" s="500"/>
      <c r="Q17284" s="498" t="s">
        <v>213</v>
      </c>
      <c r="S17284" s="499"/>
    </row>
    <row r="17285">
      <c r="B17285" s="497"/>
      <c r="H17285" s="500"/>
      <c r="O17285" s="500"/>
      <c r="Q17285" s="498" t="s">
        <v>213</v>
      </c>
      <c r="S17285" s="499"/>
    </row>
    <row r="17286">
      <c r="B17286" s="497"/>
      <c r="H17286" s="500"/>
      <c r="O17286" s="500"/>
      <c r="Q17286" s="498" t="s">
        <v>213</v>
      </c>
      <c r="S17286" s="499"/>
    </row>
    <row r="17287">
      <c r="B17287" s="497"/>
      <c r="H17287" s="500"/>
      <c r="O17287" s="500"/>
      <c r="Q17287" s="498" t="s">
        <v>213</v>
      </c>
      <c r="S17287" s="499"/>
    </row>
    <row r="17288">
      <c r="B17288" s="497"/>
      <c r="H17288" s="500"/>
      <c r="O17288" s="500"/>
      <c r="Q17288" s="498" t="s">
        <v>213</v>
      </c>
      <c r="S17288" s="499"/>
    </row>
    <row r="17289">
      <c r="B17289" s="497"/>
      <c r="H17289" s="500"/>
      <c r="O17289" s="500"/>
      <c r="Q17289" s="498" t="s">
        <v>213</v>
      </c>
      <c r="S17289" s="499"/>
    </row>
    <row r="17290">
      <c r="B17290" s="497"/>
      <c r="H17290" s="500"/>
      <c r="O17290" s="500"/>
      <c r="Q17290" s="498" t="s">
        <v>213</v>
      </c>
      <c r="S17290" s="499"/>
    </row>
    <row r="17291">
      <c r="B17291" s="497"/>
      <c r="H17291" s="500"/>
      <c r="O17291" s="500"/>
      <c r="Q17291" s="498" t="s">
        <v>213</v>
      </c>
      <c r="S17291" s="499"/>
    </row>
    <row r="17292">
      <c r="B17292" s="497"/>
      <c r="H17292" s="500"/>
      <c r="O17292" s="500"/>
      <c r="Q17292" s="498" t="s">
        <v>213</v>
      </c>
      <c r="S17292" s="499"/>
    </row>
    <row r="17293">
      <c r="B17293" s="497"/>
      <c r="H17293" s="500"/>
      <c r="O17293" s="500"/>
      <c r="Q17293" s="498" t="s">
        <v>213</v>
      </c>
      <c r="S17293" s="499"/>
    </row>
    <row r="17294">
      <c r="B17294" s="497"/>
      <c r="H17294" s="500"/>
      <c r="O17294" s="500"/>
      <c r="Q17294" s="498" t="s">
        <v>213</v>
      </c>
      <c r="S17294" s="499"/>
    </row>
    <row r="17295">
      <c r="B17295" s="497"/>
      <c r="H17295" s="500"/>
      <c r="O17295" s="500"/>
      <c r="Q17295" s="498" t="s">
        <v>213</v>
      </c>
      <c r="S17295" s="499"/>
    </row>
    <row r="17296">
      <c r="B17296" s="497"/>
      <c r="H17296" s="500"/>
      <c r="O17296" s="500"/>
      <c r="Q17296" s="498" t="s">
        <v>213</v>
      </c>
      <c r="S17296" s="499"/>
    </row>
    <row r="17297">
      <c r="B17297" s="497"/>
      <c r="H17297" s="500"/>
      <c r="O17297" s="500"/>
      <c r="Q17297" s="498" t="s">
        <v>213</v>
      </c>
      <c r="S17297" s="499"/>
    </row>
    <row r="17298">
      <c r="B17298" s="497"/>
      <c r="H17298" s="500"/>
      <c r="O17298" s="500"/>
      <c r="Q17298" s="498" t="s">
        <v>213</v>
      </c>
      <c r="S17298" s="499"/>
    </row>
    <row r="17299">
      <c r="B17299" s="497"/>
      <c r="H17299" s="500"/>
      <c r="O17299" s="500"/>
      <c r="Q17299" s="498" t="s">
        <v>213</v>
      </c>
      <c r="S17299" s="499"/>
    </row>
    <row r="17300">
      <c r="B17300" s="497"/>
      <c r="H17300" s="500"/>
      <c r="O17300" s="500"/>
      <c r="Q17300" s="498" t="s">
        <v>213</v>
      </c>
      <c r="S17300" s="499"/>
    </row>
    <row r="17301">
      <c r="B17301" s="497"/>
      <c r="H17301" s="500"/>
      <c r="O17301" s="500"/>
      <c r="Q17301" s="498" t="s">
        <v>213</v>
      </c>
      <c r="S17301" s="499"/>
    </row>
    <row r="17302">
      <c r="B17302" s="497"/>
      <c r="H17302" s="500"/>
      <c r="O17302" s="500"/>
      <c r="Q17302" s="498" t="s">
        <v>213</v>
      </c>
      <c r="S17302" s="499"/>
    </row>
    <row r="17303">
      <c r="B17303" s="497"/>
      <c r="H17303" s="500"/>
      <c r="O17303" s="500"/>
      <c r="Q17303" s="498" t="s">
        <v>213</v>
      </c>
      <c r="S17303" s="499"/>
    </row>
    <row r="17304">
      <c r="B17304" s="497"/>
      <c r="H17304" s="500"/>
      <c r="O17304" s="500"/>
      <c r="Q17304" s="498" t="s">
        <v>213</v>
      </c>
      <c r="S17304" s="499"/>
    </row>
    <row r="17305">
      <c r="B17305" s="497"/>
      <c r="H17305" s="500"/>
      <c r="O17305" s="500"/>
      <c r="Q17305" s="498" t="s">
        <v>213</v>
      </c>
      <c r="S17305" s="499"/>
    </row>
    <row r="17306">
      <c r="B17306" s="497"/>
      <c r="H17306" s="500"/>
      <c r="O17306" s="500"/>
      <c r="Q17306" s="498" t="s">
        <v>213</v>
      </c>
      <c r="S17306" s="499"/>
    </row>
    <row r="17307">
      <c r="B17307" s="497"/>
      <c r="H17307" s="500"/>
      <c r="O17307" s="500"/>
      <c r="Q17307" s="498" t="s">
        <v>213</v>
      </c>
      <c r="S17307" s="499"/>
    </row>
    <row r="17308">
      <c r="B17308" s="497"/>
      <c r="H17308" s="500"/>
      <c r="O17308" s="500"/>
      <c r="Q17308" s="498" t="s">
        <v>213</v>
      </c>
      <c r="S17308" s="499"/>
    </row>
    <row r="17309">
      <c r="B17309" s="497"/>
      <c r="H17309" s="500"/>
      <c r="O17309" s="500"/>
      <c r="Q17309" s="498" t="s">
        <v>213</v>
      </c>
      <c r="S17309" s="499"/>
    </row>
    <row r="17310">
      <c r="B17310" s="497"/>
      <c r="H17310" s="500"/>
      <c r="O17310" s="500"/>
      <c r="Q17310" s="498" t="s">
        <v>213</v>
      </c>
      <c r="S17310" s="499"/>
    </row>
    <row r="17311">
      <c r="B17311" s="497"/>
      <c r="H17311" s="500"/>
      <c r="O17311" s="500"/>
      <c r="Q17311" s="498" t="s">
        <v>213</v>
      </c>
      <c r="S17311" s="499"/>
    </row>
    <row r="17312">
      <c r="B17312" s="497"/>
      <c r="H17312" s="500"/>
      <c r="O17312" s="500"/>
      <c r="Q17312" s="498" t="s">
        <v>213</v>
      </c>
      <c r="S17312" s="499"/>
    </row>
    <row r="17313">
      <c r="B17313" s="497"/>
      <c r="H17313" s="500"/>
      <c r="O17313" s="500"/>
      <c r="Q17313" s="498" t="s">
        <v>213</v>
      </c>
      <c r="S17313" s="499"/>
    </row>
    <row r="17314">
      <c r="B17314" s="497"/>
      <c r="H17314" s="500"/>
      <c r="O17314" s="500"/>
      <c r="Q17314" s="498" t="s">
        <v>213</v>
      </c>
      <c r="S17314" s="499"/>
    </row>
    <row r="17315">
      <c r="B17315" s="497"/>
      <c r="H17315" s="500"/>
      <c r="O17315" s="500"/>
      <c r="Q17315" s="498" t="s">
        <v>213</v>
      </c>
      <c r="S17315" s="499"/>
    </row>
    <row r="17316">
      <c r="B17316" s="497"/>
      <c r="H17316" s="500"/>
      <c r="O17316" s="500"/>
      <c r="Q17316" s="498" t="s">
        <v>213</v>
      </c>
      <c r="S17316" s="499"/>
    </row>
    <row r="17317">
      <c r="B17317" s="497"/>
      <c r="H17317" s="500"/>
      <c r="O17317" s="500"/>
      <c r="Q17317" s="498" t="s">
        <v>213</v>
      </c>
      <c r="S17317" s="499"/>
    </row>
    <row r="17318">
      <c r="B17318" s="497"/>
      <c r="H17318" s="500"/>
      <c r="O17318" s="500"/>
      <c r="Q17318" s="498" t="s">
        <v>213</v>
      </c>
      <c r="S17318" s="499"/>
    </row>
    <row r="17319">
      <c r="B17319" s="497"/>
      <c r="H17319" s="500"/>
      <c r="O17319" s="500"/>
      <c r="Q17319" s="498" t="s">
        <v>213</v>
      </c>
      <c r="S17319" s="499"/>
    </row>
    <row r="17320">
      <c r="B17320" s="497"/>
      <c r="H17320" s="500"/>
      <c r="O17320" s="500"/>
      <c r="Q17320" s="498" t="s">
        <v>213</v>
      </c>
      <c r="S17320" s="499"/>
    </row>
    <row r="17321">
      <c r="B17321" s="497"/>
      <c r="H17321" s="500"/>
      <c r="O17321" s="500"/>
      <c r="Q17321" s="498" t="s">
        <v>213</v>
      </c>
      <c r="S17321" s="499"/>
    </row>
    <row r="17322">
      <c r="B17322" s="497"/>
      <c r="H17322" s="500"/>
      <c r="O17322" s="500"/>
      <c r="Q17322" s="498" t="s">
        <v>213</v>
      </c>
      <c r="S17322" s="499"/>
    </row>
    <row r="17323">
      <c r="B17323" s="497"/>
      <c r="H17323" s="500"/>
      <c r="O17323" s="500"/>
      <c r="Q17323" s="498" t="s">
        <v>213</v>
      </c>
      <c r="S17323" s="499"/>
    </row>
    <row r="17324">
      <c r="B17324" s="497"/>
      <c r="H17324" s="500"/>
      <c r="O17324" s="500"/>
      <c r="Q17324" s="498" t="s">
        <v>213</v>
      </c>
      <c r="S17324" s="499"/>
    </row>
    <row r="17325">
      <c r="B17325" s="497"/>
      <c r="H17325" s="500"/>
      <c r="O17325" s="500"/>
      <c r="Q17325" s="498" t="s">
        <v>213</v>
      </c>
      <c r="S17325" s="499"/>
    </row>
    <row r="17326">
      <c r="B17326" s="497"/>
      <c r="H17326" s="500"/>
      <c r="O17326" s="500"/>
      <c r="Q17326" s="498" t="s">
        <v>213</v>
      </c>
      <c r="S17326" s="499"/>
    </row>
    <row r="17327">
      <c r="B17327" s="497"/>
      <c r="H17327" s="500"/>
      <c r="O17327" s="500"/>
      <c r="Q17327" s="498" t="s">
        <v>213</v>
      </c>
      <c r="S17327" s="499"/>
    </row>
    <row r="17328">
      <c r="B17328" s="497"/>
      <c r="H17328" s="500"/>
      <c r="O17328" s="500"/>
      <c r="Q17328" s="498" t="s">
        <v>213</v>
      </c>
      <c r="S17328" s="499"/>
    </row>
    <row r="17329">
      <c r="B17329" s="497"/>
      <c r="H17329" s="500"/>
      <c r="O17329" s="500"/>
      <c r="Q17329" s="498" t="s">
        <v>213</v>
      </c>
      <c r="S17329" s="499"/>
    </row>
    <row r="17330">
      <c r="B17330" s="497"/>
      <c r="H17330" s="500"/>
      <c r="O17330" s="500"/>
      <c r="Q17330" s="498" t="s">
        <v>213</v>
      </c>
      <c r="S17330" s="499"/>
    </row>
    <row r="17331">
      <c r="B17331" s="497"/>
      <c r="H17331" s="500"/>
      <c r="O17331" s="500"/>
      <c r="Q17331" s="498" t="s">
        <v>213</v>
      </c>
      <c r="S17331" s="499"/>
    </row>
    <row r="17332">
      <c r="B17332" s="497"/>
      <c r="H17332" s="500"/>
      <c r="O17332" s="500"/>
      <c r="Q17332" s="498" t="s">
        <v>213</v>
      </c>
      <c r="S17332" s="499"/>
    </row>
    <row r="17333">
      <c r="B17333" s="497"/>
      <c r="H17333" s="500"/>
      <c r="O17333" s="500"/>
      <c r="Q17333" s="498" t="s">
        <v>213</v>
      </c>
      <c r="S17333" s="499"/>
    </row>
    <row r="17334">
      <c r="B17334" s="497"/>
      <c r="H17334" s="500"/>
      <c r="O17334" s="500"/>
      <c r="Q17334" s="498" t="s">
        <v>213</v>
      </c>
      <c r="S17334" s="499"/>
    </row>
    <row r="17335">
      <c r="B17335" s="497"/>
      <c r="H17335" s="500"/>
      <c r="O17335" s="500"/>
      <c r="Q17335" s="498" t="s">
        <v>213</v>
      </c>
      <c r="S17335" s="499"/>
    </row>
    <row r="17336">
      <c r="B17336" s="497"/>
      <c r="H17336" s="500"/>
      <c r="O17336" s="500"/>
      <c r="Q17336" s="498" t="s">
        <v>213</v>
      </c>
      <c r="S17336" s="499"/>
    </row>
    <row r="17337">
      <c r="B17337" s="497"/>
      <c r="H17337" s="500"/>
      <c r="O17337" s="500"/>
      <c r="Q17337" s="498" t="s">
        <v>213</v>
      </c>
      <c r="S17337" s="499"/>
    </row>
    <row r="17338">
      <c r="B17338" s="497"/>
      <c r="H17338" s="500"/>
      <c r="O17338" s="500"/>
      <c r="Q17338" s="498" t="s">
        <v>213</v>
      </c>
      <c r="S17338" s="499"/>
    </row>
    <row r="17339">
      <c r="B17339" s="497"/>
      <c r="H17339" s="500"/>
      <c r="O17339" s="500"/>
      <c r="Q17339" s="498" t="s">
        <v>213</v>
      </c>
      <c r="S17339" s="499"/>
    </row>
    <row r="17340">
      <c r="B17340" s="497"/>
      <c r="H17340" s="500"/>
      <c r="O17340" s="500"/>
      <c r="Q17340" s="498" t="s">
        <v>213</v>
      </c>
      <c r="S17340" s="499"/>
    </row>
    <row r="17341">
      <c r="B17341" s="497"/>
      <c r="H17341" s="500"/>
      <c r="O17341" s="500"/>
      <c r="Q17341" s="498" t="s">
        <v>213</v>
      </c>
      <c r="S17341" s="499"/>
    </row>
    <row r="17342">
      <c r="B17342" s="497"/>
      <c r="H17342" s="500"/>
      <c r="O17342" s="500"/>
      <c r="Q17342" s="498" t="s">
        <v>213</v>
      </c>
      <c r="S17342" s="499"/>
    </row>
    <row r="17343">
      <c r="B17343" s="497"/>
      <c r="H17343" s="500"/>
      <c r="O17343" s="500"/>
      <c r="Q17343" s="498" t="s">
        <v>213</v>
      </c>
      <c r="S17343" s="499"/>
    </row>
    <row r="17344">
      <c r="B17344" s="497"/>
      <c r="H17344" s="500"/>
      <c r="O17344" s="500"/>
      <c r="Q17344" s="498" t="s">
        <v>213</v>
      </c>
      <c r="S17344" s="499"/>
    </row>
    <row r="17345">
      <c r="B17345" s="497"/>
      <c r="H17345" s="500"/>
      <c r="O17345" s="500"/>
      <c r="Q17345" s="498" t="s">
        <v>213</v>
      </c>
      <c r="S17345" s="499"/>
    </row>
    <row r="17346">
      <c r="B17346" s="497"/>
      <c r="H17346" s="500"/>
      <c r="O17346" s="500"/>
      <c r="Q17346" s="498" t="s">
        <v>213</v>
      </c>
      <c r="S17346" s="499"/>
    </row>
    <row r="17347">
      <c r="B17347" s="497"/>
      <c r="H17347" s="500"/>
      <c r="O17347" s="500"/>
      <c r="Q17347" s="498" t="s">
        <v>213</v>
      </c>
      <c r="S17347" s="499"/>
    </row>
    <row r="17348">
      <c r="B17348" s="497"/>
      <c r="H17348" s="500"/>
      <c r="O17348" s="500"/>
      <c r="Q17348" s="498" t="s">
        <v>213</v>
      </c>
      <c r="S17348" s="499"/>
    </row>
    <row r="17349">
      <c r="B17349" s="497"/>
      <c r="H17349" s="500"/>
      <c r="O17349" s="500"/>
      <c r="Q17349" s="498" t="s">
        <v>213</v>
      </c>
      <c r="S17349" s="499"/>
    </row>
    <row r="17350">
      <c r="B17350" s="497"/>
      <c r="H17350" s="500"/>
      <c r="O17350" s="500"/>
      <c r="Q17350" s="498" t="s">
        <v>213</v>
      </c>
      <c r="S17350" s="499"/>
    </row>
    <row r="17351">
      <c r="B17351" s="497"/>
      <c r="H17351" s="500"/>
      <c r="O17351" s="500"/>
      <c r="Q17351" s="498" t="s">
        <v>213</v>
      </c>
      <c r="S17351" s="499"/>
    </row>
    <row r="17352">
      <c r="B17352" s="497"/>
      <c r="H17352" s="500"/>
      <c r="O17352" s="500"/>
      <c r="Q17352" s="498" t="s">
        <v>213</v>
      </c>
      <c r="S17352" s="499"/>
    </row>
    <row r="17353">
      <c r="B17353" s="497"/>
      <c r="H17353" s="500"/>
      <c r="O17353" s="500"/>
      <c r="Q17353" s="498" t="s">
        <v>213</v>
      </c>
      <c r="S17353" s="499"/>
    </row>
    <row r="17354">
      <c r="B17354" s="497"/>
      <c r="H17354" s="500"/>
      <c r="O17354" s="500"/>
      <c r="Q17354" s="498" t="s">
        <v>213</v>
      </c>
      <c r="S17354" s="499"/>
    </row>
    <row r="17355">
      <c r="B17355" s="497"/>
      <c r="H17355" s="500"/>
      <c r="O17355" s="500"/>
      <c r="Q17355" s="498" t="s">
        <v>213</v>
      </c>
      <c r="S17355" s="499"/>
    </row>
    <row r="17356">
      <c r="B17356" s="497"/>
      <c r="H17356" s="500"/>
      <c r="O17356" s="500"/>
      <c r="Q17356" s="498" t="s">
        <v>213</v>
      </c>
      <c r="S17356" s="499"/>
    </row>
    <row r="17357">
      <c r="B17357" s="497"/>
      <c r="H17357" s="500"/>
      <c r="O17357" s="500"/>
      <c r="Q17357" s="498" t="s">
        <v>213</v>
      </c>
      <c r="S17357" s="499"/>
    </row>
    <row r="17358">
      <c r="B17358" s="497"/>
      <c r="H17358" s="500"/>
      <c r="O17358" s="500"/>
      <c r="Q17358" s="498" t="s">
        <v>213</v>
      </c>
      <c r="S17358" s="499"/>
    </row>
    <row r="17359">
      <c r="B17359" s="497"/>
      <c r="H17359" s="500"/>
      <c r="O17359" s="500"/>
      <c r="Q17359" s="498" t="s">
        <v>213</v>
      </c>
      <c r="S17359" s="499"/>
    </row>
    <row r="17360">
      <c r="B17360" s="497"/>
      <c r="H17360" s="500"/>
      <c r="O17360" s="500"/>
      <c r="Q17360" s="498" t="s">
        <v>213</v>
      </c>
      <c r="S17360" s="499"/>
    </row>
    <row r="17361">
      <c r="B17361" s="497"/>
      <c r="H17361" s="500"/>
      <c r="O17361" s="500"/>
      <c r="Q17361" s="498" t="s">
        <v>213</v>
      </c>
      <c r="S17361" s="499"/>
    </row>
    <row r="17362">
      <c r="B17362" s="497"/>
      <c r="H17362" s="500"/>
      <c r="O17362" s="500"/>
      <c r="Q17362" s="498" t="s">
        <v>213</v>
      </c>
      <c r="S17362" s="499"/>
    </row>
    <row r="17363">
      <c r="B17363" s="497"/>
      <c r="H17363" s="500"/>
      <c r="O17363" s="500"/>
      <c r="Q17363" s="498" t="s">
        <v>213</v>
      </c>
      <c r="S17363" s="499"/>
    </row>
    <row r="17364">
      <c r="B17364" s="497"/>
      <c r="H17364" s="500"/>
      <c r="O17364" s="500"/>
      <c r="Q17364" s="498" t="s">
        <v>213</v>
      </c>
      <c r="S17364" s="499"/>
    </row>
    <row r="17365">
      <c r="B17365" s="497"/>
      <c r="H17365" s="500"/>
      <c r="O17365" s="500"/>
      <c r="Q17365" s="498" t="s">
        <v>213</v>
      </c>
      <c r="S17365" s="499"/>
    </row>
    <row r="17366">
      <c r="B17366" s="497"/>
      <c r="H17366" s="500"/>
      <c r="O17366" s="500"/>
      <c r="Q17366" s="498" t="s">
        <v>213</v>
      </c>
      <c r="S17366" s="499"/>
    </row>
    <row r="17367">
      <c r="B17367" s="497"/>
      <c r="H17367" s="500"/>
      <c r="O17367" s="500"/>
      <c r="Q17367" s="498" t="s">
        <v>213</v>
      </c>
      <c r="S17367" s="499"/>
    </row>
    <row r="17368">
      <c r="B17368" s="497"/>
      <c r="H17368" s="500"/>
      <c r="O17368" s="500"/>
      <c r="Q17368" s="498" t="s">
        <v>213</v>
      </c>
      <c r="S17368" s="499"/>
    </row>
    <row r="17369">
      <c r="B17369" s="497"/>
      <c r="H17369" s="500"/>
      <c r="O17369" s="500"/>
      <c r="Q17369" s="498" t="s">
        <v>213</v>
      </c>
      <c r="S17369" s="499"/>
    </row>
    <row r="17370">
      <c r="B17370" s="497"/>
      <c r="H17370" s="500"/>
      <c r="O17370" s="500"/>
      <c r="Q17370" s="498" t="s">
        <v>213</v>
      </c>
      <c r="S17370" s="499"/>
    </row>
    <row r="17371">
      <c r="B17371" s="497"/>
      <c r="H17371" s="500"/>
      <c r="O17371" s="500"/>
      <c r="Q17371" s="498" t="s">
        <v>213</v>
      </c>
      <c r="S17371" s="499"/>
    </row>
    <row r="17372">
      <c r="B17372" s="497"/>
      <c r="H17372" s="500"/>
      <c r="O17372" s="500"/>
      <c r="Q17372" s="498" t="s">
        <v>213</v>
      </c>
      <c r="S17372" s="499"/>
    </row>
    <row r="17373">
      <c r="B17373" s="497"/>
      <c r="H17373" s="500"/>
      <c r="O17373" s="500"/>
      <c r="Q17373" s="498" t="s">
        <v>213</v>
      </c>
      <c r="S17373" s="499"/>
    </row>
    <row r="17374">
      <c r="B17374" s="497"/>
      <c r="H17374" s="500"/>
      <c r="O17374" s="500"/>
      <c r="Q17374" s="498" t="s">
        <v>213</v>
      </c>
      <c r="S17374" s="499"/>
    </row>
    <row r="17375">
      <c r="B17375" s="497"/>
      <c r="H17375" s="500"/>
      <c r="O17375" s="500"/>
      <c r="Q17375" s="498" t="s">
        <v>213</v>
      </c>
      <c r="S17375" s="499"/>
    </row>
    <row r="17376">
      <c r="B17376" s="497"/>
      <c r="H17376" s="500"/>
      <c r="O17376" s="500"/>
      <c r="Q17376" s="498" t="s">
        <v>213</v>
      </c>
      <c r="S17376" s="499"/>
    </row>
    <row r="17377">
      <c r="B17377" s="497"/>
      <c r="H17377" s="500"/>
      <c r="O17377" s="500"/>
      <c r="Q17377" s="498" t="s">
        <v>213</v>
      </c>
      <c r="S17377" s="499"/>
    </row>
    <row r="17378">
      <c r="B17378" s="497"/>
      <c r="H17378" s="500"/>
      <c r="O17378" s="500"/>
      <c r="Q17378" s="498" t="s">
        <v>213</v>
      </c>
      <c r="S17378" s="499"/>
    </row>
    <row r="17379">
      <c r="B17379" s="497"/>
      <c r="H17379" s="500"/>
      <c r="O17379" s="500"/>
      <c r="Q17379" s="498" t="s">
        <v>213</v>
      </c>
      <c r="S17379" s="499"/>
    </row>
    <row r="17380">
      <c r="B17380" s="497"/>
      <c r="H17380" s="500"/>
      <c r="O17380" s="500"/>
      <c r="Q17380" s="498" t="s">
        <v>213</v>
      </c>
      <c r="S17380" s="499"/>
    </row>
    <row r="17381">
      <c r="B17381" s="497"/>
      <c r="H17381" s="500"/>
      <c r="O17381" s="500"/>
      <c r="Q17381" s="498" t="s">
        <v>213</v>
      </c>
      <c r="S17381" s="499"/>
    </row>
    <row r="17382">
      <c r="B17382" s="497"/>
      <c r="H17382" s="500"/>
      <c r="O17382" s="500"/>
      <c r="Q17382" s="498" t="s">
        <v>213</v>
      </c>
      <c r="S17382" s="499"/>
    </row>
    <row r="17383">
      <c r="B17383" s="497"/>
      <c r="H17383" s="500"/>
      <c r="O17383" s="500"/>
      <c r="Q17383" s="498" t="s">
        <v>213</v>
      </c>
      <c r="S17383" s="499"/>
    </row>
    <row r="17384">
      <c r="B17384" s="497"/>
      <c r="H17384" s="500"/>
      <c r="O17384" s="500"/>
      <c r="Q17384" s="498" t="s">
        <v>213</v>
      </c>
      <c r="S17384" s="499"/>
    </row>
    <row r="17385">
      <c r="B17385" s="497"/>
      <c r="H17385" s="500"/>
      <c r="O17385" s="500"/>
      <c r="Q17385" s="498" t="s">
        <v>213</v>
      </c>
      <c r="S17385" s="499"/>
    </row>
    <row r="17386">
      <c r="B17386" s="497"/>
      <c r="H17386" s="500"/>
      <c r="O17386" s="500"/>
      <c r="Q17386" s="498" t="s">
        <v>213</v>
      </c>
      <c r="S17386" s="499"/>
    </row>
    <row r="17387">
      <c r="B17387" s="497"/>
      <c r="H17387" s="500"/>
      <c r="O17387" s="500"/>
      <c r="Q17387" s="498" t="s">
        <v>213</v>
      </c>
      <c r="S17387" s="499"/>
    </row>
    <row r="17388">
      <c r="B17388" s="497"/>
      <c r="H17388" s="500"/>
      <c r="O17388" s="500"/>
      <c r="Q17388" s="498" t="s">
        <v>213</v>
      </c>
      <c r="S17388" s="499"/>
    </row>
    <row r="17389">
      <c r="B17389" s="497"/>
      <c r="H17389" s="500"/>
      <c r="O17389" s="500"/>
      <c r="Q17389" s="498" t="s">
        <v>213</v>
      </c>
      <c r="S17389" s="499"/>
    </row>
    <row r="17390">
      <c r="B17390" s="497"/>
      <c r="H17390" s="500"/>
      <c r="O17390" s="500"/>
      <c r="Q17390" s="498" t="s">
        <v>213</v>
      </c>
      <c r="S17390" s="499"/>
    </row>
    <row r="17391">
      <c r="B17391" s="497"/>
      <c r="H17391" s="500"/>
      <c r="O17391" s="500"/>
      <c r="Q17391" s="498" t="s">
        <v>213</v>
      </c>
      <c r="S17391" s="499"/>
    </row>
    <row r="17392">
      <c r="B17392" s="497"/>
      <c r="H17392" s="500"/>
      <c r="O17392" s="500"/>
      <c r="Q17392" s="498" t="s">
        <v>213</v>
      </c>
      <c r="S17392" s="499"/>
    </row>
    <row r="17393">
      <c r="B17393" s="497"/>
      <c r="H17393" s="500"/>
      <c r="O17393" s="500"/>
      <c r="Q17393" s="498" t="s">
        <v>213</v>
      </c>
      <c r="S17393" s="499"/>
    </row>
    <row r="17394">
      <c r="B17394" s="497"/>
      <c r="H17394" s="500"/>
      <c r="O17394" s="500"/>
      <c r="Q17394" s="498" t="s">
        <v>213</v>
      </c>
      <c r="S17394" s="499"/>
    </row>
    <row r="17395">
      <c r="B17395" s="497"/>
      <c r="H17395" s="500"/>
      <c r="O17395" s="500"/>
      <c r="Q17395" s="498" t="s">
        <v>213</v>
      </c>
      <c r="S17395" s="499"/>
    </row>
    <row r="17396">
      <c r="B17396" s="497"/>
      <c r="H17396" s="500"/>
      <c r="O17396" s="500"/>
      <c r="Q17396" s="498" t="s">
        <v>213</v>
      </c>
      <c r="S17396" s="499"/>
    </row>
    <row r="17397">
      <c r="B17397" s="497"/>
      <c r="H17397" s="500"/>
      <c r="O17397" s="500"/>
      <c r="Q17397" s="498" t="s">
        <v>213</v>
      </c>
      <c r="S17397" s="499"/>
    </row>
    <row r="17398">
      <c r="B17398" s="497"/>
      <c r="H17398" s="500"/>
      <c r="O17398" s="500"/>
      <c r="Q17398" s="498" t="s">
        <v>213</v>
      </c>
      <c r="S17398" s="499"/>
    </row>
    <row r="17399">
      <c r="B17399" s="497"/>
      <c r="H17399" s="500"/>
      <c r="O17399" s="500"/>
      <c r="Q17399" s="498" t="s">
        <v>213</v>
      </c>
      <c r="S17399" s="499"/>
    </row>
    <row r="17400">
      <c r="B17400" s="497"/>
      <c r="H17400" s="500"/>
      <c r="O17400" s="500"/>
      <c r="Q17400" s="498" t="s">
        <v>213</v>
      </c>
      <c r="S17400" s="499"/>
    </row>
    <row r="17401">
      <c r="B17401" s="497"/>
      <c r="H17401" s="500"/>
      <c r="O17401" s="500"/>
      <c r="Q17401" s="498" t="s">
        <v>213</v>
      </c>
      <c r="S17401" s="499"/>
    </row>
    <row r="17402">
      <c r="B17402" s="497"/>
      <c r="H17402" s="500"/>
      <c r="O17402" s="500"/>
      <c r="Q17402" s="498" t="s">
        <v>213</v>
      </c>
      <c r="S17402" s="499"/>
    </row>
    <row r="17403">
      <c r="B17403" s="497"/>
      <c r="H17403" s="500"/>
      <c r="O17403" s="500"/>
      <c r="Q17403" s="498" t="s">
        <v>213</v>
      </c>
      <c r="S17403" s="499"/>
    </row>
    <row r="17404">
      <c r="B17404" s="497"/>
      <c r="H17404" s="500"/>
      <c r="O17404" s="500"/>
      <c r="Q17404" s="498" t="s">
        <v>213</v>
      </c>
      <c r="S17404" s="499"/>
    </row>
    <row r="17405">
      <c r="B17405" s="497"/>
      <c r="H17405" s="500"/>
      <c r="O17405" s="500"/>
      <c r="Q17405" s="498" t="s">
        <v>213</v>
      </c>
      <c r="S17405" s="499"/>
    </row>
    <row r="17406">
      <c r="B17406" s="497"/>
      <c r="H17406" s="500"/>
      <c r="O17406" s="500"/>
      <c r="Q17406" s="498" t="s">
        <v>213</v>
      </c>
      <c r="S17406" s="499"/>
    </row>
    <row r="17407">
      <c r="B17407" s="497"/>
      <c r="H17407" s="500"/>
      <c r="O17407" s="500"/>
      <c r="Q17407" s="498" t="s">
        <v>213</v>
      </c>
      <c r="S17407" s="499"/>
    </row>
    <row r="17408">
      <c r="B17408" s="497"/>
      <c r="H17408" s="500"/>
      <c r="O17408" s="500"/>
      <c r="Q17408" s="498" t="s">
        <v>213</v>
      </c>
      <c r="S17408" s="499"/>
    </row>
    <row r="17409">
      <c r="B17409" s="497"/>
      <c r="H17409" s="500"/>
      <c r="O17409" s="500"/>
      <c r="Q17409" s="498" t="s">
        <v>213</v>
      </c>
      <c r="S17409" s="499"/>
    </row>
    <row r="17410">
      <c r="B17410" s="497"/>
      <c r="H17410" s="500"/>
      <c r="O17410" s="500"/>
      <c r="Q17410" s="498" t="s">
        <v>213</v>
      </c>
      <c r="S17410" s="499"/>
    </row>
    <row r="17411">
      <c r="B17411" s="497"/>
      <c r="H17411" s="500"/>
      <c r="O17411" s="500"/>
      <c r="Q17411" s="498" t="s">
        <v>213</v>
      </c>
      <c r="S17411" s="499"/>
    </row>
    <row r="17412">
      <c r="B17412" s="497"/>
      <c r="H17412" s="500"/>
      <c r="O17412" s="500"/>
      <c r="Q17412" s="498" t="s">
        <v>213</v>
      </c>
      <c r="S17412" s="499"/>
    </row>
    <row r="17413">
      <c r="B17413" s="497"/>
      <c r="H17413" s="500"/>
      <c r="O17413" s="500"/>
      <c r="Q17413" s="498" t="s">
        <v>213</v>
      </c>
      <c r="S17413" s="499"/>
    </row>
    <row r="17414">
      <c r="B17414" s="497"/>
      <c r="H17414" s="500"/>
      <c r="O17414" s="500"/>
      <c r="Q17414" s="498" t="s">
        <v>213</v>
      </c>
      <c r="S17414" s="499"/>
    </row>
    <row r="17415">
      <c r="B17415" s="497"/>
      <c r="H17415" s="500"/>
      <c r="O17415" s="500"/>
      <c r="Q17415" s="498" t="s">
        <v>213</v>
      </c>
      <c r="S17415" s="499"/>
    </row>
    <row r="17416">
      <c r="B17416" s="497"/>
      <c r="H17416" s="500"/>
      <c r="O17416" s="500"/>
      <c r="Q17416" s="498" t="s">
        <v>213</v>
      </c>
      <c r="S17416" s="499"/>
    </row>
    <row r="17417">
      <c r="B17417" s="497"/>
      <c r="H17417" s="500"/>
      <c r="O17417" s="500"/>
      <c r="Q17417" s="498" t="s">
        <v>213</v>
      </c>
      <c r="S17417" s="499"/>
    </row>
    <row r="17418">
      <c r="B17418" s="497"/>
      <c r="H17418" s="500"/>
      <c r="O17418" s="500"/>
      <c r="Q17418" s="498" t="s">
        <v>213</v>
      </c>
      <c r="S17418" s="499"/>
    </row>
    <row r="17419">
      <c r="B17419" s="497"/>
      <c r="H17419" s="500"/>
      <c r="O17419" s="500"/>
      <c r="Q17419" s="498" t="s">
        <v>213</v>
      </c>
      <c r="S17419" s="499"/>
    </row>
    <row r="17420">
      <c r="B17420" s="497"/>
      <c r="H17420" s="500"/>
      <c r="O17420" s="500"/>
      <c r="Q17420" s="498" t="s">
        <v>213</v>
      </c>
      <c r="S17420" s="499"/>
    </row>
    <row r="17421">
      <c r="B17421" s="497"/>
      <c r="H17421" s="500"/>
      <c r="O17421" s="500"/>
      <c r="Q17421" s="498" t="s">
        <v>213</v>
      </c>
      <c r="S17421" s="499"/>
    </row>
    <row r="17422">
      <c r="B17422" s="497"/>
      <c r="H17422" s="500"/>
      <c r="O17422" s="500"/>
      <c r="Q17422" s="498" t="s">
        <v>213</v>
      </c>
      <c r="S17422" s="499"/>
    </row>
    <row r="17423">
      <c r="B17423" s="497"/>
      <c r="H17423" s="500"/>
      <c r="O17423" s="500"/>
      <c r="Q17423" s="498" t="s">
        <v>213</v>
      </c>
      <c r="S17423" s="499"/>
    </row>
    <row r="17424">
      <c r="B17424" s="497"/>
      <c r="H17424" s="500"/>
      <c r="O17424" s="500"/>
      <c r="Q17424" s="498" t="s">
        <v>213</v>
      </c>
      <c r="S17424" s="499"/>
    </row>
    <row r="17425">
      <c r="B17425" s="497"/>
      <c r="H17425" s="500"/>
      <c r="O17425" s="500"/>
      <c r="Q17425" s="498" t="s">
        <v>213</v>
      </c>
      <c r="S17425" s="499"/>
    </row>
    <row r="17426">
      <c r="B17426" s="497"/>
      <c r="H17426" s="500"/>
      <c r="O17426" s="500"/>
      <c r="Q17426" s="498" t="s">
        <v>213</v>
      </c>
      <c r="S17426" s="499"/>
    </row>
    <row r="17427">
      <c r="B17427" s="497"/>
      <c r="H17427" s="500"/>
      <c r="O17427" s="500"/>
      <c r="Q17427" s="498" t="s">
        <v>213</v>
      </c>
      <c r="S17427" s="499"/>
    </row>
    <row r="17428">
      <c r="B17428" s="497"/>
      <c r="H17428" s="500"/>
      <c r="O17428" s="500"/>
      <c r="Q17428" s="498" t="s">
        <v>213</v>
      </c>
      <c r="S17428" s="499"/>
    </row>
    <row r="17429">
      <c r="B17429" s="497"/>
      <c r="H17429" s="500"/>
      <c r="O17429" s="500"/>
      <c r="Q17429" s="498" t="s">
        <v>213</v>
      </c>
      <c r="S17429" s="499"/>
    </row>
    <row r="17430">
      <c r="B17430" s="497"/>
      <c r="H17430" s="500"/>
      <c r="O17430" s="500"/>
      <c r="Q17430" s="498" t="s">
        <v>213</v>
      </c>
      <c r="S17430" s="499"/>
    </row>
    <row r="17431">
      <c r="B17431" s="497"/>
      <c r="H17431" s="500"/>
      <c r="O17431" s="500"/>
      <c r="Q17431" s="498" t="s">
        <v>213</v>
      </c>
      <c r="S17431" s="499"/>
    </row>
    <row r="17432">
      <c r="B17432" s="497"/>
      <c r="H17432" s="500"/>
      <c r="O17432" s="500"/>
      <c r="Q17432" s="498" t="s">
        <v>213</v>
      </c>
      <c r="S17432" s="499"/>
    </row>
    <row r="17433">
      <c r="B17433" s="497"/>
      <c r="H17433" s="500"/>
      <c r="O17433" s="500"/>
      <c r="Q17433" s="498" t="s">
        <v>213</v>
      </c>
      <c r="S17433" s="499"/>
    </row>
    <row r="17434">
      <c r="B17434" s="497"/>
      <c r="H17434" s="500"/>
      <c r="O17434" s="500"/>
      <c r="Q17434" s="498" t="s">
        <v>213</v>
      </c>
      <c r="S17434" s="499"/>
    </row>
    <row r="17435">
      <c r="B17435" s="497"/>
      <c r="H17435" s="500"/>
      <c r="O17435" s="500"/>
      <c r="Q17435" s="498" t="s">
        <v>213</v>
      </c>
      <c r="S17435" s="499"/>
    </row>
    <row r="17436">
      <c r="B17436" s="497"/>
      <c r="H17436" s="500"/>
      <c r="O17436" s="500"/>
      <c r="Q17436" s="498" t="s">
        <v>213</v>
      </c>
      <c r="S17436" s="499"/>
    </row>
    <row r="17437">
      <c r="B17437" s="497"/>
      <c r="H17437" s="500"/>
      <c r="O17437" s="500"/>
      <c r="Q17437" s="498" t="s">
        <v>213</v>
      </c>
      <c r="S17437" s="499"/>
    </row>
    <row r="17438">
      <c r="B17438" s="497"/>
      <c r="H17438" s="500"/>
      <c r="O17438" s="500"/>
      <c r="Q17438" s="498" t="s">
        <v>213</v>
      </c>
      <c r="S17438" s="499"/>
    </row>
    <row r="17439">
      <c r="B17439" s="497"/>
      <c r="H17439" s="500"/>
      <c r="O17439" s="500"/>
      <c r="Q17439" s="498" t="s">
        <v>213</v>
      </c>
      <c r="S17439" s="499"/>
    </row>
    <row r="17440">
      <c r="B17440" s="497"/>
      <c r="H17440" s="500"/>
      <c r="O17440" s="500"/>
      <c r="Q17440" s="498" t="s">
        <v>213</v>
      </c>
      <c r="S17440" s="499"/>
    </row>
    <row r="17441">
      <c r="B17441" s="497"/>
      <c r="H17441" s="500"/>
      <c r="O17441" s="500"/>
      <c r="Q17441" s="498" t="s">
        <v>213</v>
      </c>
      <c r="S17441" s="499"/>
    </row>
    <row r="17442">
      <c r="B17442" s="497"/>
      <c r="H17442" s="500"/>
      <c r="O17442" s="500"/>
      <c r="Q17442" s="498" t="s">
        <v>213</v>
      </c>
      <c r="S17442" s="499"/>
    </row>
    <row r="17443">
      <c r="B17443" s="497"/>
      <c r="H17443" s="500"/>
      <c r="O17443" s="500"/>
      <c r="Q17443" s="498" t="s">
        <v>213</v>
      </c>
      <c r="S17443" s="499"/>
    </row>
    <row r="17444">
      <c r="B17444" s="497"/>
      <c r="H17444" s="500"/>
      <c r="O17444" s="500"/>
      <c r="Q17444" s="498" t="s">
        <v>213</v>
      </c>
      <c r="S17444" s="499"/>
    </row>
    <row r="17445">
      <c r="B17445" s="497"/>
      <c r="H17445" s="500"/>
      <c r="O17445" s="500"/>
      <c r="Q17445" s="498" t="s">
        <v>213</v>
      </c>
      <c r="S17445" s="499"/>
    </row>
    <row r="17446">
      <c r="B17446" s="497"/>
      <c r="H17446" s="500"/>
      <c r="O17446" s="500"/>
      <c r="Q17446" s="498" t="s">
        <v>213</v>
      </c>
      <c r="S17446" s="499"/>
    </row>
    <row r="17447">
      <c r="B17447" s="497"/>
      <c r="H17447" s="500"/>
      <c r="O17447" s="500"/>
      <c r="Q17447" s="498" t="s">
        <v>213</v>
      </c>
      <c r="S17447" s="499"/>
    </row>
    <row r="17448">
      <c r="B17448" s="497"/>
      <c r="H17448" s="500"/>
      <c r="O17448" s="500"/>
      <c r="Q17448" s="498" t="s">
        <v>213</v>
      </c>
      <c r="S17448" s="499"/>
    </row>
    <row r="17449">
      <c r="B17449" s="497"/>
      <c r="H17449" s="500"/>
      <c r="O17449" s="500"/>
      <c r="Q17449" s="498" t="s">
        <v>213</v>
      </c>
      <c r="S17449" s="499"/>
    </row>
    <row r="17450">
      <c r="B17450" s="497"/>
      <c r="H17450" s="500"/>
      <c r="O17450" s="500"/>
      <c r="Q17450" s="498" t="s">
        <v>213</v>
      </c>
      <c r="S17450" s="499"/>
    </row>
    <row r="17451">
      <c r="B17451" s="497"/>
      <c r="H17451" s="500"/>
      <c r="O17451" s="500"/>
      <c r="Q17451" s="498" t="s">
        <v>213</v>
      </c>
      <c r="S17451" s="499"/>
    </row>
    <row r="17452">
      <c r="B17452" s="497"/>
      <c r="H17452" s="500"/>
      <c r="O17452" s="500"/>
      <c r="Q17452" s="498" t="s">
        <v>213</v>
      </c>
      <c r="S17452" s="499"/>
    </row>
    <row r="17453">
      <c r="B17453" s="497"/>
      <c r="H17453" s="500"/>
      <c r="O17453" s="500"/>
      <c r="Q17453" s="498" t="s">
        <v>213</v>
      </c>
      <c r="S17453" s="499"/>
    </row>
    <row r="17454">
      <c r="B17454" s="497"/>
      <c r="H17454" s="500"/>
      <c r="O17454" s="500"/>
      <c r="Q17454" s="498" t="s">
        <v>213</v>
      </c>
      <c r="S17454" s="499"/>
    </row>
    <row r="17455">
      <c r="B17455" s="497"/>
      <c r="H17455" s="500"/>
      <c r="O17455" s="500"/>
      <c r="Q17455" s="498" t="s">
        <v>213</v>
      </c>
      <c r="S17455" s="499"/>
    </row>
    <row r="17456">
      <c r="B17456" s="497"/>
      <c r="H17456" s="500"/>
      <c r="O17456" s="500"/>
      <c r="Q17456" s="498" t="s">
        <v>213</v>
      </c>
      <c r="S17456" s="499"/>
    </row>
    <row r="17457">
      <c r="B17457" s="497"/>
      <c r="H17457" s="500"/>
      <c r="O17457" s="500"/>
      <c r="Q17457" s="498" t="s">
        <v>213</v>
      </c>
      <c r="S17457" s="499"/>
    </row>
    <row r="17458">
      <c r="B17458" s="497"/>
      <c r="H17458" s="500"/>
      <c r="O17458" s="500"/>
      <c r="Q17458" s="498" t="s">
        <v>213</v>
      </c>
      <c r="S17458" s="499"/>
    </row>
    <row r="17459">
      <c r="B17459" s="497"/>
      <c r="H17459" s="500"/>
      <c r="O17459" s="500"/>
      <c r="Q17459" s="498" t="s">
        <v>213</v>
      </c>
      <c r="S17459" s="499"/>
    </row>
    <row r="17460">
      <c r="B17460" s="497"/>
      <c r="H17460" s="500"/>
      <c r="O17460" s="500"/>
      <c r="Q17460" s="498" t="s">
        <v>213</v>
      </c>
      <c r="S17460" s="499"/>
    </row>
    <row r="17461">
      <c r="B17461" s="497"/>
      <c r="H17461" s="500"/>
      <c r="O17461" s="500"/>
      <c r="Q17461" s="498" t="s">
        <v>213</v>
      </c>
      <c r="S17461" s="499"/>
    </row>
    <row r="17462">
      <c r="B17462" s="497"/>
      <c r="H17462" s="500"/>
      <c r="O17462" s="500"/>
      <c r="Q17462" s="498" t="s">
        <v>213</v>
      </c>
      <c r="S17462" s="499"/>
    </row>
    <row r="17463">
      <c r="B17463" s="497"/>
      <c r="H17463" s="500"/>
      <c r="O17463" s="500"/>
      <c r="Q17463" s="498" t="s">
        <v>213</v>
      </c>
      <c r="S17463" s="499"/>
    </row>
    <row r="17464">
      <c r="B17464" s="497"/>
      <c r="H17464" s="500"/>
      <c r="O17464" s="500"/>
      <c r="Q17464" s="498" t="s">
        <v>213</v>
      </c>
      <c r="S17464" s="499"/>
    </row>
    <row r="17465">
      <c r="B17465" s="497"/>
      <c r="H17465" s="500"/>
      <c r="O17465" s="500"/>
      <c r="Q17465" s="498" t="s">
        <v>213</v>
      </c>
      <c r="S17465" s="499"/>
    </row>
    <row r="17466">
      <c r="B17466" s="497"/>
      <c r="H17466" s="500"/>
      <c r="O17466" s="500"/>
      <c r="Q17466" s="498" t="s">
        <v>213</v>
      </c>
      <c r="S17466" s="499"/>
    </row>
    <row r="17467">
      <c r="B17467" s="497"/>
      <c r="H17467" s="500"/>
      <c r="O17467" s="500"/>
      <c r="Q17467" s="498" t="s">
        <v>213</v>
      </c>
      <c r="S17467" s="499"/>
    </row>
    <row r="17468">
      <c r="B17468" s="497"/>
      <c r="H17468" s="500"/>
      <c r="O17468" s="500"/>
      <c r="Q17468" s="498" t="s">
        <v>213</v>
      </c>
      <c r="S17468" s="499"/>
    </row>
    <row r="17469">
      <c r="B17469" s="497"/>
      <c r="H17469" s="500"/>
      <c r="O17469" s="500"/>
      <c r="Q17469" s="498" t="s">
        <v>213</v>
      </c>
      <c r="S17469" s="499"/>
    </row>
    <row r="17470">
      <c r="B17470" s="497"/>
      <c r="H17470" s="500"/>
      <c r="O17470" s="500"/>
      <c r="Q17470" s="498" t="s">
        <v>213</v>
      </c>
      <c r="S17470" s="499"/>
    </row>
    <row r="17471">
      <c r="B17471" s="497"/>
      <c r="H17471" s="500"/>
      <c r="O17471" s="500"/>
      <c r="Q17471" s="498" t="s">
        <v>213</v>
      </c>
      <c r="S17471" s="499"/>
    </row>
    <row r="17472">
      <c r="B17472" s="497"/>
      <c r="H17472" s="500"/>
      <c r="O17472" s="500"/>
      <c r="Q17472" s="498" t="s">
        <v>213</v>
      </c>
      <c r="S17472" s="499"/>
    </row>
    <row r="17473">
      <c r="B17473" s="497"/>
      <c r="H17473" s="500"/>
      <c r="O17473" s="500"/>
      <c r="Q17473" s="498" t="s">
        <v>213</v>
      </c>
      <c r="S17473" s="499"/>
    </row>
    <row r="17474">
      <c r="B17474" s="497"/>
      <c r="H17474" s="500"/>
      <c r="O17474" s="500"/>
      <c r="Q17474" s="498" t="s">
        <v>213</v>
      </c>
      <c r="S17474" s="499"/>
    </row>
    <row r="17475">
      <c r="B17475" s="497"/>
      <c r="H17475" s="500"/>
      <c r="O17475" s="500"/>
      <c r="Q17475" s="498" t="s">
        <v>213</v>
      </c>
      <c r="S17475" s="499"/>
    </row>
    <row r="17476">
      <c r="B17476" s="497"/>
      <c r="H17476" s="500"/>
      <c r="O17476" s="500"/>
      <c r="Q17476" s="498" t="s">
        <v>213</v>
      </c>
      <c r="S17476" s="499"/>
    </row>
    <row r="17477">
      <c r="B17477" s="497"/>
      <c r="H17477" s="500"/>
      <c r="O17477" s="500"/>
      <c r="Q17477" s="498" t="s">
        <v>213</v>
      </c>
      <c r="S17477" s="499"/>
    </row>
    <row r="17478">
      <c r="B17478" s="497"/>
      <c r="H17478" s="500"/>
      <c r="O17478" s="500"/>
      <c r="Q17478" s="498" t="s">
        <v>213</v>
      </c>
      <c r="S17478" s="499"/>
    </row>
    <row r="17479">
      <c r="B17479" s="497"/>
      <c r="H17479" s="500"/>
      <c r="O17479" s="500"/>
      <c r="Q17479" s="498" t="s">
        <v>213</v>
      </c>
      <c r="S17479" s="499"/>
    </row>
    <row r="17480">
      <c r="B17480" s="497"/>
      <c r="H17480" s="500"/>
      <c r="O17480" s="500"/>
      <c r="Q17480" s="498" t="s">
        <v>213</v>
      </c>
      <c r="S17480" s="499"/>
    </row>
    <row r="17481">
      <c r="B17481" s="497"/>
      <c r="H17481" s="500"/>
      <c r="O17481" s="500"/>
      <c r="Q17481" s="498" t="s">
        <v>213</v>
      </c>
      <c r="S17481" s="499"/>
    </row>
    <row r="17482">
      <c r="B17482" s="497"/>
      <c r="H17482" s="500"/>
      <c r="O17482" s="500"/>
      <c r="Q17482" s="498" t="s">
        <v>213</v>
      </c>
      <c r="S17482" s="499"/>
    </row>
    <row r="17483">
      <c r="B17483" s="497"/>
      <c r="H17483" s="500"/>
      <c r="O17483" s="500"/>
      <c r="Q17483" s="498" t="s">
        <v>213</v>
      </c>
      <c r="S17483" s="499"/>
    </row>
    <row r="17484">
      <c r="B17484" s="497"/>
      <c r="H17484" s="500"/>
      <c r="O17484" s="500"/>
      <c r="Q17484" s="498" t="s">
        <v>213</v>
      </c>
      <c r="S17484" s="499"/>
    </row>
    <row r="17485">
      <c r="B17485" s="497"/>
      <c r="H17485" s="500"/>
      <c r="O17485" s="500"/>
      <c r="Q17485" s="498" t="s">
        <v>213</v>
      </c>
      <c r="S17485" s="499"/>
    </row>
    <row r="17486">
      <c r="B17486" s="497"/>
      <c r="H17486" s="500"/>
      <c r="O17486" s="500"/>
      <c r="Q17486" s="498" t="s">
        <v>213</v>
      </c>
      <c r="S17486" s="499"/>
    </row>
    <row r="17487">
      <c r="B17487" s="497"/>
      <c r="H17487" s="500"/>
      <c r="O17487" s="500"/>
      <c r="Q17487" s="498" t="s">
        <v>213</v>
      </c>
      <c r="S17487" s="499"/>
    </row>
    <row r="17488">
      <c r="B17488" s="497"/>
      <c r="H17488" s="500"/>
      <c r="O17488" s="500"/>
      <c r="Q17488" s="498" t="s">
        <v>213</v>
      </c>
      <c r="S17488" s="499"/>
    </row>
    <row r="17489">
      <c r="B17489" s="497"/>
      <c r="H17489" s="500"/>
      <c r="O17489" s="500"/>
      <c r="Q17489" s="498" t="s">
        <v>213</v>
      </c>
      <c r="S17489" s="499"/>
    </row>
    <row r="17490">
      <c r="B17490" s="497"/>
      <c r="H17490" s="500"/>
      <c r="O17490" s="500"/>
      <c r="Q17490" s="498" t="s">
        <v>213</v>
      </c>
      <c r="S17490" s="499"/>
    </row>
    <row r="17491">
      <c r="B17491" s="497"/>
      <c r="H17491" s="500"/>
      <c r="O17491" s="500"/>
      <c r="Q17491" s="498" t="s">
        <v>213</v>
      </c>
      <c r="S17491" s="499"/>
    </row>
    <row r="17492">
      <c r="B17492" s="497"/>
      <c r="H17492" s="500"/>
      <c r="O17492" s="500"/>
      <c r="Q17492" s="498" t="s">
        <v>213</v>
      </c>
      <c r="S17492" s="499"/>
    </row>
    <row r="17493">
      <c r="B17493" s="497"/>
      <c r="H17493" s="500"/>
      <c r="O17493" s="500"/>
      <c r="Q17493" s="498" t="s">
        <v>213</v>
      </c>
      <c r="S17493" s="499"/>
    </row>
    <row r="17494">
      <c r="B17494" s="497"/>
      <c r="H17494" s="500"/>
      <c r="O17494" s="500"/>
      <c r="Q17494" s="498" t="s">
        <v>213</v>
      </c>
      <c r="S17494" s="499"/>
    </row>
    <row r="17495">
      <c r="B17495" s="497"/>
      <c r="H17495" s="500"/>
      <c r="O17495" s="500"/>
      <c r="Q17495" s="498" t="s">
        <v>213</v>
      </c>
      <c r="S17495" s="499"/>
    </row>
    <row r="17496">
      <c r="B17496" s="497"/>
      <c r="H17496" s="500"/>
      <c r="O17496" s="500"/>
      <c r="Q17496" s="498" t="s">
        <v>213</v>
      </c>
      <c r="S17496" s="499"/>
    </row>
    <row r="17497">
      <c r="B17497" s="497"/>
      <c r="H17497" s="500"/>
      <c r="O17497" s="500"/>
      <c r="Q17497" s="498" t="s">
        <v>213</v>
      </c>
      <c r="S17497" s="499"/>
    </row>
    <row r="17498">
      <c r="B17498" s="497"/>
      <c r="H17498" s="500"/>
      <c r="O17498" s="500"/>
      <c r="Q17498" s="498" t="s">
        <v>213</v>
      </c>
      <c r="S17498" s="499"/>
    </row>
    <row r="17499">
      <c r="B17499" s="497"/>
      <c r="H17499" s="500"/>
      <c r="O17499" s="500"/>
      <c r="Q17499" s="498" t="s">
        <v>213</v>
      </c>
      <c r="S17499" s="499"/>
    </row>
    <row r="17500">
      <c r="B17500" s="497"/>
      <c r="H17500" s="500"/>
      <c r="O17500" s="500"/>
      <c r="Q17500" s="498" t="s">
        <v>213</v>
      </c>
      <c r="S17500" s="499"/>
    </row>
    <row r="17501">
      <c r="B17501" s="497"/>
      <c r="H17501" s="500"/>
      <c r="O17501" s="500"/>
      <c r="Q17501" s="498" t="s">
        <v>213</v>
      </c>
      <c r="S17501" s="499"/>
    </row>
    <row r="17502">
      <c r="B17502" s="497"/>
      <c r="H17502" s="500"/>
      <c r="O17502" s="500"/>
      <c r="Q17502" s="498" t="s">
        <v>213</v>
      </c>
      <c r="S17502" s="499"/>
    </row>
    <row r="17503">
      <c r="B17503" s="497"/>
      <c r="H17503" s="500"/>
      <c r="O17503" s="500"/>
      <c r="Q17503" s="498" t="s">
        <v>213</v>
      </c>
      <c r="S17503" s="499"/>
    </row>
    <row r="17504">
      <c r="B17504" s="497"/>
      <c r="H17504" s="500"/>
      <c r="O17504" s="500"/>
      <c r="Q17504" s="498" t="s">
        <v>213</v>
      </c>
      <c r="S17504" s="499"/>
    </row>
    <row r="17505">
      <c r="B17505" s="497"/>
      <c r="H17505" s="500"/>
      <c r="O17505" s="500"/>
      <c r="Q17505" s="498" t="s">
        <v>213</v>
      </c>
      <c r="S17505" s="499"/>
    </row>
    <row r="17506">
      <c r="B17506" s="497"/>
      <c r="H17506" s="500"/>
      <c r="O17506" s="500"/>
      <c r="Q17506" s="498" t="s">
        <v>213</v>
      </c>
      <c r="S17506" s="499"/>
    </row>
    <row r="17507">
      <c r="B17507" s="497"/>
      <c r="H17507" s="500"/>
      <c r="O17507" s="500"/>
      <c r="Q17507" s="498" t="s">
        <v>213</v>
      </c>
      <c r="S17507" s="499"/>
    </row>
    <row r="17508">
      <c r="B17508" s="497"/>
      <c r="H17508" s="500"/>
      <c r="O17508" s="500"/>
      <c r="Q17508" s="498" t="s">
        <v>213</v>
      </c>
      <c r="S17508" s="499"/>
    </row>
    <row r="17509">
      <c r="B17509" s="497"/>
      <c r="H17509" s="500"/>
      <c r="O17509" s="500"/>
      <c r="Q17509" s="498" t="s">
        <v>213</v>
      </c>
      <c r="S17509" s="499"/>
    </row>
    <row r="17510">
      <c r="B17510" s="497"/>
      <c r="H17510" s="500"/>
      <c r="O17510" s="500"/>
      <c r="Q17510" s="498" t="s">
        <v>213</v>
      </c>
      <c r="S17510" s="499"/>
    </row>
    <row r="17511">
      <c r="B17511" s="497"/>
      <c r="H17511" s="500"/>
      <c r="O17511" s="500"/>
      <c r="Q17511" s="498" t="s">
        <v>213</v>
      </c>
      <c r="S17511" s="499"/>
    </row>
    <row r="17512">
      <c r="B17512" s="497"/>
      <c r="H17512" s="500"/>
      <c r="O17512" s="500"/>
      <c r="Q17512" s="498" t="s">
        <v>213</v>
      </c>
      <c r="S17512" s="499"/>
    </row>
    <row r="17513">
      <c r="B17513" s="497"/>
      <c r="H17513" s="500"/>
      <c r="O17513" s="500"/>
      <c r="Q17513" s="498" t="s">
        <v>213</v>
      </c>
      <c r="S17513" s="499"/>
    </row>
    <row r="17514">
      <c r="B17514" s="497"/>
      <c r="H17514" s="500"/>
      <c r="O17514" s="500"/>
      <c r="Q17514" s="498" t="s">
        <v>213</v>
      </c>
      <c r="S17514" s="499"/>
    </row>
    <row r="17515">
      <c r="B17515" s="497"/>
      <c r="H17515" s="500"/>
      <c r="O17515" s="500"/>
      <c r="Q17515" s="498" t="s">
        <v>213</v>
      </c>
      <c r="S17515" s="499"/>
    </row>
    <row r="17516">
      <c r="B17516" s="497"/>
      <c r="H17516" s="500"/>
      <c r="O17516" s="500"/>
      <c r="Q17516" s="498" t="s">
        <v>213</v>
      </c>
      <c r="S17516" s="499"/>
    </row>
    <row r="17517">
      <c r="B17517" s="497"/>
      <c r="H17517" s="500"/>
      <c r="O17517" s="500"/>
      <c r="Q17517" s="498" t="s">
        <v>213</v>
      </c>
      <c r="S17517" s="499"/>
    </row>
    <row r="17518">
      <c r="B17518" s="497"/>
      <c r="H17518" s="500"/>
      <c r="O17518" s="500"/>
      <c r="Q17518" s="498" t="s">
        <v>213</v>
      </c>
      <c r="S17518" s="499"/>
    </row>
    <row r="17519">
      <c r="B17519" s="497"/>
      <c r="H17519" s="500"/>
      <c r="O17519" s="500"/>
      <c r="Q17519" s="498" t="s">
        <v>213</v>
      </c>
      <c r="S17519" s="499"/>
    </row>
    <row r="17520">
      <c r="B17520" s="497"/>
      <c r="H17520" s="500"/>
      <c r="O17520" s="500"/>
      <c r="Q17520" s="498" t="s">
        <v>213</v>
      </c>
      <c r="S17520" s="499"/>
    </row>
    <row r="17521">
      <c r="B17521" s="497"/>
      <c r="H17521" s="500"/>
      <c r="O17521" s="500"/>
      <c r="Q17521" s="498" t="s">
        <v>213</v>
      </c>
      <c r="S17521" s="499"/>
    </row>
    <row r="17522">
      <c r="B17522" s="497"/>
      <c r="H17522" s="500"/>
      <c r="O17522" s="500"/>
      <c r="Q17522" s="498" t="s">
        <v>213</v>
      </c>
      <c r="S17522" s="499"/>
    </row>
    <row r="17523">
      <c r="B17523" s="497"/>
      <c r="H17523" s="500"/>
      <c r="O17523" s="500"/>
      <c r="Q17523" s="498" t="s">
        <v>213</v>
      </c>
      <c r="S17523" s="499"/>
    </row>
    <row r="17524">
      <c r="B17524" s="497"/>
      <c r="H17524" s="500"/>
      <c r="O17524" s="500"/>
      <c r="Q17524" s="498" t="s">
        <v>213</v>
      </c>
      <c r="S17524" s="499"/>
    </row>
    <row r="17525">
      <c r="B17525" s="497"/>
      <c r="H17525" s="500"/>
      <c r="O17525" s="500"/>
      <c r="Q17525" s="498" t="s">
        <v>213</v>
      </c>
      <c r="S17525" s="499"/>
    </row>
    <row r="17526">
      <c r="B17526" s="497"/>
      <c r="H17526" s="500"/>
      <c r="O17526" s="500"/>
      <c r="Q17526" s="498" t="s">
        <v>213</v>
      </c>
      <c r="S17526" s="499"/>
    </row>
    <row r="17527">
      <c r="B17527" s="497"/>
      <c r="H17527" s="500"/>
      <c r="O17527" s="500"/>
      <c r="Q17527" s="498" t="s">
        <v>213</v>
      </c>
      <c r="S17527" s="499"/>
    </row>
    <row r="17528">
      <c r="B17528" s="497"/>
      <c r="H17528" s="500"/>
      <c r="O17528" s="500"/>
      <c r="Q17528" s="498" t="s">
        <v>213</v>
      </c>
      <c r="S17528" s="499"/>
    </row>
    <row r="17529">
      <c r="B17529" s="497"/>
      <c r="H17529" s="500"/>
      <c r="O17529" s="500"/>
      <c r="Q17529" s="498" t="s">
        <v>213</v>
      </c>
      <c r="S17529" s="499"/>
    </row>
    <row r="17530">
      <c r="B17530" s="497"/>
      <c r="H17530" s="500"/>
      <c r="O17530" s="500"/>
      <c r="Q17530" s="498" t="s">
        <v>213</v>
      </c>
      <c r="S17530" s="499"/>
    </row>
    <row r="17531">
      <c r="B17531" s="497"/>
      <c r="H17531" s="500"/>
      <c r="O17531" s="500"/>
      <c r="Q17531" s="498" t="s">
        <v>213</v>
      </c>
      <c r="S17531" s="499"/>
    </row>
    <row r="17532">
      <c r="B17532" s="497"/>
      <c r="H17532" s="500"/>
      <c r="O17532" s="500"/>
      <c r="Q17532" s="498" t="s">
        <v>213</v>
      </c>
      <c r="S17532" s="499"/>
    </row>
    <row r="17533">
      <c r="B17533" s="497"/>
      <c r="H17533" s="500"/>
      <c r="O17533" s="500"/>
      <c r="Q17533" s="498" t="s">
        <v>213</v>
      </c>
      <c r="S17533" s="499"/>
    </row>
    <row r="17534">
      <c r="B17534" s="497"/>
      <c r="H17534" s="500"/>
      <c r="O17534" s="500"/>
      <c r="Q17534" s="498" t="s">
        <v>213</v>
      </c>
      <c r="S17534" s="499"/>
    </row>
    <row r="17535">
      <c r="B17535" s="497"/>
      <c r="H17535" s="500"/>
      <c r="O17535" s="500"/>
      <c r="Q17535" s="498" t="s">
        <v>213</v>
      </c>
      <c r="S17535" s="499"/>
    </row>
    <row r="17536">
      <c r="B17536" s="497"/>
      <c r="H17536" s="500"/>
      <c r="O17536" s="500"/>
      <c r="Q17536" s="498" t="s">
        <v>213</v>
      </c>
      <c r="S17536" s="499"/>
    </row>
    <row r="17537">
      <c r="B17537" s="497"/>
      <c r="H17537" s="500"/>
      <c r="O17537" s="500"/>
      <c r="Q17537" s="498" t="s">
        <v>213</v>
      </c>
      <c r="S17537" s="499"/>
    </row>
    <row r="17538">
      <c r="B17538" s="497"/>
      <c r="H17538" s="500"/>
      <c r="O17538" s="500"/>
      <c r="Q17538" s="498" t="s">
        <v>213</v>
      </c>
      <c r="S17538" s="499"/>
    </row>
    <row r="17539">
      <c r="B17539" s="497"/>
      <c r="H17539" s="500"/>
      <c r="O17539" s="500"/>
      <c r="Q17539" s="498" t="s">
        <v>213</v>
      </c>
      <c r="S17539" s="499"/>
    </row>
    <row r="17540">
      <c r="B17540" s="497"/>
      <c r="H17540" s="500"/>
      <c r="O17540" s="500"/>
      <c r="Q17540" s="498" t="s">
        <v>213</v>
      </c>
      <c r="S17540" s="499"/>
    </row>
    <row r="17541">
      <c r="B17541" s="497"/>
      <c r="H17541" s="500"/>
      <c r="O17541" s="500"/>
      <c r="Q17541" s="498" t="s">
        <v>213</v>
      </c>
      <c r="S17541" s="499"/>
    </row>
    <row r="17542">
      <c r="B17542" s="497"/>
      <c r="H17542" s="500"/>
      <c r="O17542" s="500"/>
      <c r="Q17542" s="498" t="s">
        <v>213</v>
      </c>
      <c r="S17542" s="499"/>
    </row>
    <row r="17543">
      <c r="B17543" s="497"/>
      <c r="H17543" s="500"/>
      <c r="O17543" s="500"/>
      <c r="Q17543" s="498" t="s">
        <v>213</v>
      </c>
      <c r="S17543" s="499"/>
    </row>
    <row r="17544">
      <c r="B17544" s="497"/>
      <c r="H17544" s="500"/>
      <c r="O17544" s="500"/>
      <c r="Q17544" s="498" t="s">
        <v>213</v>
      </c>
      <c r="S17544" s="499"/>
    </row>
    <row r="17545">
      <c r="B17545" s="497"/>
      <c r="H17545" s="500"/>
      <c r="O17545" s="500"/>
      <c r="Q17545" s="498" t="s">
        <v>213</v>
      </c>
      <c r="S17545" s="499"/>
    </row>
    <row r="17546">
      <c r="B17546" s="497"/>
      <c r="H17546" s="500"/>
      <c r="O17546" s="500"/>
      <c r="Q17546" s="498" t="s">
        <v>213</v>
      </c>
      <c r="S17546" s="499"/>
    </row>
    <row r="17547">
      <c r="B17547" s="497"/>
      <c r="H17547" s="500"/>
      <c r="O17547" s="500"/>
      <c r="Q17547" s="498" t="s">
        <v>213</v>
      </c>
      <c r="S17547" s="499"/>
    </row>
    <row r="17548">
      <c r="B17548" s="497"/>
      <c r="H17548" s="500"/>
      <c r="O17548" s="500"/>
      <c r="Q17548" s="498" t="s">
        <v>213</v>
      </c>
      <c r="S17548" s="499"/>
    </row>
    <row r="17549">
      <c r="B17549" s="497"/>
      <c r="H17549" s="500"/>
      <c r="O17549" s="500"/>
      <c r="Q17549" s="498" t="s">
        <v>213</v>
      </c>
      <c r="S17549" s="499"/>
    </row>
    <row r="17550">
      <c r="B17550" s="497"/>
      <c r="H17550" s="500"/>
      <c r="O17550" s="500"/>
      <c r="Q17550" s="498" t="s">
        <v>213</v>
      </c>
      <c r="S17550" s="499"/>
    </row>
    <row r="17551">
      <c r="B17551" s="497"/>
      <c r="H17551" s="500"/>
      <c r="O17551" s="500"/>
      <c r="Q17551" s="498" t="s">
        <v>213</v>
      </c>
      <c r="S17551" s="499"/>
    </row>
    <row r="17552">
      <c r="B17552" s="497"/>
      <c r="H17552" s="500"/>
      <c r="O17552" s="500"/>
      <c r="Q17552" s="498" t="s">
        <v>213</v>
      </c>
      <c r="S17552" s="499"/>
    </row>
    <row r="17553">
      <c r="B17553" s="497"/>
      <c r="H17553" s="500"/>
      <c r="O17553" s="500"/>
      <c r="Q17553" s="498" t="s">
        <v>213</v>
      </c>
      <c r="S17553" s="499"/>
    </row>
    <row r="17554">
      <c r="B17554" s="497"/>
      <c r="H17554" s="500"/>
      <c r="O17554" s="500"/>
      <c r="Q17554" s="498" t="s">
        <v>213</v>
      </c>
      <c r="S17554" s="499"/>
    </row>
    <row r="17555">
      <c r="B17555" s="497"/>
      <c r="H17555" s="500"/>
      <c r="O17555" s="500"/>
      <c r="Q17555" s="498" t="s">
        <v>213</v>
      </c>
      <c r="S17555" s="499"/>
    </row>
    <row r="17556">
      <c r="B17556" s="497"/>
      <c r="H17556" s="500"/>
      <c r="O17556" s="500"/>
      <c r="Q17556" s="498" t="s">
        <v>213</v>
      </c>
      <c r="S17556" s="499"/>
    </row>
    <row r="17557">
      <c r="B17557" s="497"/>
      <c r="H17557" s="500"/>
      <c r="O17557" s="500"/>
      <c r="Q17557" s="498" t="s">
        <v>213</v>
      </c>
      <c r="S17557" s="499"/>
    </row>
    <row r="17558">
      <c r="B17558" s="497"/>
      <c r="H17558" s="500"/>
      <c r="O17558" s="500"/>
      <c r="Q17558" s="498" t="s">
        <v>213</v>
      </c>
      <c r="S17558" s="499"/>
    </row>
    <row r="17559">
      <c r="B17559" s="497"/>
      <c r="H17559" s="500"/>
      <c r="O17559" s="500"/>
      <c r="Q17559" s="498" t="s">
        <v>213</v>
      </c>
      <c r="S17559" s="499"/>
    </row>
    <row r="17560">
      <c r="B17560" s="497"/>
      <c r="H17560" s="500"/>
      <c r="O17560" s="500"/>
      <c r="Q17560" s="498" t="s">
        <v>213</v>
      </c>
      <c r="S17560" s="499"/>
    </row>
    <row r="17561">
      <c r="B17561" s="497"/>
      <c r="H17561" s="500"/>
      <c r="O17561" s="500"/>
      <c r="Q17561" s="498" t="s">
        <v>213</v>
      </c>
      <c r="S17561" s="499"/>
    </row>
    <row r="17562">
      <c r="B17562" s="497"/>
      <c r="H17562" s="500"/>
      <c r="O17562" s="500"/>
      <c r="Q17562" s="498" t="s">
        <v>213</v>
      </c>
      <c r="S17562" s="499"/>
    </row>
    <row r="17563">
      <c r="B17563" s="497"/>
      <c r="H17563" s="500"/>
      <c r="O17563" s="500"/>
      <c r="Q17563" s="498" t="s">
        <v>213</v>
      </c>
      <c r="S17563" s="499"/>
    </row>
    <row r="17564">
      <c r="B17564" s="497"/>
      <c r="H17564" s="500"/>
      <c r="O17564" s="500"/>
      <c r="Q17564" s="498" t="s">
        <v>213</v>
      </c>
      <c r="S17564" s="499"/>
    </row>
    <row r="17565">
      <c r="B17565" s="497"/>
      <c r="H17565" s="500"/>
      <c r="O17565" s="500"/>
      <c r="Q17565" s="498" t="s">
        <v>213</v>
      </c>
      <c r="S17565" s="499"/>
    </row>
    <row r="17566">
      <c r="B17566" s="497"/>
      <c r="H17566" s="500"/>
      <c r="O17566" s="500"/>
      <c r="Q17566" s="498" t="s">
        <v>213</v>
      </c>
      <c r="S17566" s="499"/>
    </row>
    <row r="17567">
      <c r="B17567" s="497"/>
      <c r="H17567" s="500"/>
      <c r="O17567" s="500"/>
      <c r="Q17567" s="498" t="s">
        <v>213</v>
      </c>
      <c r="S17567" s="499"/>
    </row>
    <row r="17568">
      <c r="B17568" s="497"/>
      <c r="H17568" s="500"/>
      <c r="O17568" s="500"/>
      <c r="Q17568" s="498" t="s">
        <v>213</v>
      </c>
      <c r="S17568" s="499"/>
    </row>
    <row r="17569">
      <c r="B17569" s="497"/>
      <c r="H17569" s="500"/>
      <c r="O17569" s="500"/>
      <c r="Q17569" s="498" t="s">
        <v>213</v>
      </c>
      <c r="S17569" s="499"/>
    </row>
    <row r="17570">
      <c r="B17570" s="497"/>
      <c r="H17570" s="500"/>
      <c r="O17570" s="500"/>
      <c r="Q17570" s="498" t="s">
        <v>213</v>
      </c>
      <c r="S17570" s="499"/>
    </row>
    <row r="17571">
      <c r="B17571" s="497"/>
      <c r="H17571" s="500"/>
      <c r="O17571" s="500"/>
      <c r="Q17571" s="498" t="s">
        <v>213</v>
      </c>
      <c r="S17571" s="499"/>
    </row>
    <row r="17572">
      <c r="B17572" s="497"/>
      <c r="H17572" s="500"/>
      <c r="O17572" s="500"/>
      <c r="Q17572" s="498" t="s">
        <v>213</v>
      </c>
      <c r="S17572" s="499"/>
    </row>
    <row r="17573">
      <c r="B17573" s="497"/>
      <c r="H17573" s="500"/>
      <c r="O17573" s="500"/>
      <c r="Q17573" s="498" t="s">
        <v>213</v>
      </c>
      <c r="S17573" s="499"/>
    </row>
    <row r="17574">
      <c r="B17574" s="497"/>
      <c r="H17574" s="500"/>
      <c r="O17574" s="500"/>
      <c r="Q17574" s="498" t="s">
        <v>213</v>
      </c>
      <c r="S17574" s="499"/>
    </row>
    <row r="17575">
      <c r="B17575" s="497"/>
      <c r="H17575" s="500"/>
      <c r="O17575" s="500"/>
      <c r="Q17575" s="498" t="s">
        <v>213</v>
      </c>
      <c r="S17575" s="499"/>
    </row>
    <row r="17576">
      <c r="B17576" s="497"/>
      <c r="H17576" s="500"/>
      <c r="O17576" s="500"/>
      <c r="Q17576" s="498" t="s">
        <v>213</v>
      </c>
      <c r="S17576" s="499"/>
    </row>
    <row r="17577">
      <c r="B17577" s="497"/>
      <c r="H17577" s="500"/>
      <c r="O17577" s="500"/>
      <c r="Q17577" s="498" t="s">
        <v>213</v>
      </c>
      <c r="S17577" s="499"/>
    </row>
    <row r="17578">
      <c r="B17578" s="497"/>
      <c r="H17578" s="500"/>
      <c r="O17578" s="500"/>
      <c r="Q17578" s="498" t="s">
        <v>213</v>
      </c>
      <c r="S17578" s="499"/>
    </row>
    <row r="17579">
      <c r="B17579" s="497"/>
      <c r="H17579" s="500"/>
      <c r="O17579" s="500"/>
      <c r="Q17579" s="498" t="s">
        <v>213</v>
      </c>
      <c r="S17579" s="499"/>
    </row>
    <row r="17580">
      <c r="B17580" s="497"/>
      <c r="H17580" s="500"/>
      <c r="O17580" s="500"/>
      <c r="Q17580" s="498" t="s">
        <v>213</v>
      </c>
      <c r="S17580" s="499"/>
    </row>
    <row r="17581">
      <c r="B17581" s="497"/>
      <c r="H17581" s="500"/>
      <c r="O17581" s="500"/>
      <c r="Q17581" s="498" t="s">
        <v>213</v>
      </c>
      <c r="S17581" s="499"/>
    </row>
    <row r="17582">
      <c r="B17582" s="497"/>
      <c r="H17582" s="500"/>
      <c r="O17582" s="500"/>
      <c r="Q17582" s="498" t="s">
        <v>213</v>
      </c>
      <c r="S17582" s="499"/>
    </row>
    <row r="17583">
      <c r="B17583" s="497"/>
      <c r="H17583" s="500"/>
      <c r="O17583" s="500"/>
      <c r="Q17583" s="498" t="s">
        <v>213</v>
      </c>
      <c r="S17583" s="499"/>
    </row>
    <row r="17584">
      <c r="B17584" s="497"/>
      <c r="H17584" s="500"/>
      <c r="O17584" s="500"/>
      <c r="Q17584" s="498" t="s">
        <v>213</v>
      </c>
      <c r="S17584" s="499"/>
    </row>
    <row r="17585">
      <c r="B17585" s="497"/>
      <c r="H17585" s="500"/>
      <c r="O17585" s="500"/>
      <c r="Q17585" s="498" t="s">
        <v>213</v>
      </c>
      <c r="S17585" s="499"/>
    </row>
    <row r="17586">
      <c r="B17586" s="497"/>
      <c r="H17586" s="500"/>
      <c r="O17586" s="500"/>
      <c r="Q17586" s="498" t="s">
        <v>213</v>
      </c>
      <c r="S17586" s="499"/>
    </row>
    <row r="17587">
      <c r="B17587" s="497"/>
      <c r="H17587" s="500"/>
      <c r="O17587" s="500"/>
      <c r="Q17587" s="498" t="s">
        <v>213</v>
      </c>
      <c r="S17587" s="499"/>
    </row>
    <row r="17588">
      <c r="B17588" s="497"/>
      <c r="H17588" s="500"/>
      <c r="O17588" s="500"/>
      <c r="Q17588" s="498" t="s">
        <v>213</v>
      </c>
      <c r="S17588" s="499"/>
    </row>
    <row r="17589">
      <c r="B17589" s="497"/>
      <c r="H17589" s="500"/>
      <c r="O17589" s="500"/>
      <c r="Q17589" s="498" t="s">
        <v>213</v>
      </c>
      <c r="S17589" s="499"/>
    </row>
    <row r="17590">
      <c r="B17590" s="497"/>
      <c r="H17590" s="500"/>
      <c r="O17590" s="500"/>
      <c r="Q17590" s="498" t="s">
        <v>213</v>
      </c>
      <c r="S17590" s="499"/>
    </row>
    <row r="17591">
      <c r="B17591" s="497"/>
      <c r="H17591" s="500"/>
      <c r="O17591" s="500"/>
      <c r="Q17591" s="498" t="s">
        <v>213</v>
      </c>
      <c r="S17591" s="499"/>
    </row>
    <row r="17592">
      <c r="B17592" s="497"/>
      <c r="H17592" s="500"/>
      <c r="O17592" s="500"/>
      <c r="Q17592" s="498" t="s">
        <v>213</v>
      </c>
      <c r="S17592" s="499"/>
    </row>
    <row r="17593">
      <c r="B17593" s="497"/>
      <c r="H17593" s="500"/>
      <c r="O17593" s="500"/>
      <c r="Q17593" s="498" t="s">
        <v>213</v>
      </c>
      <c r="S17593" s="499"/>
    </row>
    <row r="17594">
      <c r="B17594" s="497"/>
      <c r="H17594" s="500"/>
      <c r="O17594" s="500"/>
      <c r="Q17594" s="498" t="s">
        <v>213</v>
      </c>
      <c r="S17594" s="499"/>
    </row>
    <row r="17595">
      <c r="B17595" s="497"/>
      <c r="H17595" s="500"/>
      <c r="O17595" s="500"/>
      <c r="Q17595" s="498" t="s">
        <v>213</v>
      </c>
      <c r="S17595" s="499"/>
    </row>
    <row r="17596">
      <c r="B17596" s="497"/>
      <c r="H17596" s="500"/>
      <c r="O17596" s="500"/>
      <c r="Q17596" s="498" t="s">
        <v>213</v>
      </c>
      <c r="S17596" s="499"/>
    </row>
    <row r="17597">
      <c r="B17597" s="497"/>
      <c r="H17597" s="500"/>
      <c r="O17597" s="500"/>
      <c r="Q17597" s="498" t="s">
        <v>213</v>
      </c>
      <c r="S17597" s="499"/>
    </row>
    <row r="17598">
      <c r="B17598" s="497"/>
      <c r="H17598" s="500"/>
      <c r="O17598" s="500"/>
      <c r="Q17598" s="498" t="s">
        <v>213</v>
      </c>
      <c r="S17598" s="499"/>
    </row>
    <row r="17599">
      <c r="B17599" s="497"/>
      <c r="H17599" s="500"/>
      <c r="O17599" s="500"/>
      <c r="Q17599" s="498" t="s">
        <v>213</v>
      </c>
      <c r="S17599" s="499"/>
    </row>
    <row r="17600">
      <c r="B17600" s="497"/>
      <c r="H17600" s="500"/>
      <c r="O17600" s="500"/>
      <c r="Q17600" s="498" t="s">
        <v>213</v>
      </c>
      <c r="S17600" s="499"/>
    </row>
    <row r="17601">
      <c r="B17601" s="497"/>
      <c r="H17601" s="500"/>
      <c r="O17601" s="500"/>
      <c r="Q17601" s="498" t="s">
        <v>213</v>
      </c>
      <c r="S17601" s="499"/>
    </row>
    <row r="17602">
      <c r="B17602" s="497"/>
      <c r="H17602" s="500"/>
      <c r="O17602" s="500"/>
      <c r="Q17602" s="498" t="s">
        <v>213</v>
      </c>
      <c r="S17602" s="499"/>
    </row>
    <row r="17603">
      <c r="B17603" s="497"/>
      <c r="H17603" s="500"/>
      <c r="O17603" s="500"/>
      <c r="Q17603" s="498" t="s">
        <v>213</v>
      </c>
      <c r="S17603" s="499"/>
    </row>
    <row r="17604">
      <c r="B17604" s="497"/>
      <c r="H17604" s="500"/>
      <c r="O17604" s="500"/>
      <c r="Q17604" s="498" t="s">
        <v>213</v>
      </c>
      <c r="S17604" s="499"/>
    </row>
    <row r="17605">
      <c r="B17605" s="497"/>
      <c r="H17605" s="500"/>
      <c r="O17605" s="500"/>
      <c r="Q17605" s="498" t="s">
        <v>213</v>
      </c>
      <c r="S17605" s="499"/>
    </row>
    <row r="17606">
      <c r="B17606" s="497"/>
      <c r="H17606" s="500"/>
      <c r="O17606" s="500"/>
      <c r="Q17606" s="498" t="s">
        <v>213</v>
      </c>
      <c r="S17606" s="499"/>
    </row>
    <row r="17607">
      <c r="B17607" s="497"/>
      <c r="H17607" s="500"/>
      <c r="O17607" s="500"/>
      <c r="Q17607" s="498" t="s">
        <v>213</v>
      </c>
      <c r="S17607" s="499"/>
    </row>
    <row r="17608">
      <c r="B17608" s="497"/>
      <c r="H17608" s="500"/>
      <c r="O17608" s="500"/>
      <c r="Q17608" s="498" t="s">
        <v>213</v>
      </c>
      <c r="S17608" s="499"/>
    </row>
    <row r="17609">
      <c r="B17609" s="497"/>
      <c r="H17609" s="500"/>
      <c r="O17609" s="500"/>
      <c r="Q17609" s="498" t="s">
        <v>213</v>
      </c>
      <c r="S17609" s="499"/>
    </row>
    <row r="17610">
      <c r="B17610" s="497"/>
      <c r="H17610" s="500"/>
      <c r="O17610" s="500"/>
      <c r="Q17610" s="498" t="s">
        <v>213</v>
      </c>
      <c r="S17610" s="499"/>
    </row>
    <row r="17611">
      <c r="B17611" s="497"/>
      <c r="H17611" s="500"/>
      <c r="O17611" s="500"/>
      <c r="Q17611" s="498" t="s">
        <v>213</v>
      </c>
      <c r="S17611" s="499"/>
    </row>
    <row r="17612">
      <c r="B17612" s="497"/>
      <c r="H17612" s="500"/>
      <c r="O17612" s="500"/>
      <c r="Q17612" s="498" t="s">
        <v>213</v>
      </c>
      <c r="S17612" s="499"/>
    </row>
    <row r="17613">
      <c r="B17613" s="497"/>
      <c r="H17613" s="500"/>
      <c r="O17613" s="500"/>
      <c r="Q17613" s="498" t="s">
        <v>213</v>
      </c>
      <c r="S17613" s="499"/>
    </row>
    <row r="17614">
      <c r="B17614" s="497"/>
      <c r="H17614" s="500"/>
      <c r="O17614" s="500"/>
      <c r="Q17614" s="498" t="s">
        <v>213</v>
      </c>
      <c r="S17614" s="499"/>
    </row>
    <row r="17615">
      <c r="B17615" s="497"/>
      <c r="H17615" s="500"/>
      <c r="O17615" s="500"/>
      <c r="Q17615" s="498" t="s">
        <v>213</v>
      </c>
      <c r="S17615" s="499"/>
    </row>
    <row r="17616">
      <c r="B17616" s="497"/>
      <c r="H17616" s="500"/>
      <c r="O17616" s="500"/>
      <c r="Q17616" s="498" t="s">
        <v>213</v>
      </c>
      <c r="S17616" s="499"/>
    </row>
    <row r="17617">
      <c r="B17617" s="497"/>
      <c r="H17617" s="500"/>
      <c r="O17617" s="500"/>
      <c r="Q17617" s="498" t="s">
        <v>213</v>
      </c>
      <c r="S17617" s="499"/>
    </row>
    <row r="17618">
      <c r="B17618" s="497"/>
      <c r="H17618" s="500"/>
      <c r="O17618" s="500"/>
      <c r="Q17618" s="498" t="s">
        <v>213</v>
      </c>
      <c r="S17618" s="499"/>
    </row>
    <row r="17619">
      <c r="B17619" s="497"/>
      <c r="H17619" s="500"/>
      <c r="O17619" s="500"/>
      <c r="Q17619" s="498" t="s">
        <v>213</v>
      </c>
      <c r="S17619" s="499"/>
    </row>
    <row r="17620">
      <c r="B17620" s="497"/>
      <c r="H17620" s="500"/>
      <c r="O17620" s="500"/>
      <c r="Q17620" s="498" t="s">
        <v>213</v>
      </c>
      <c r="S17620" s="499"/>
    </row>
    <row r="17621">
      <c r="B17621" s="497"/>
      <c r="H17621" s="500"/>
      <c r="O17621" s="500"/>
      <c r="Q17621" s="498" t="s">
        <v>213</v>
      </c>
      <c r="S17621" s="499"/>
    </row>
    <row r="17622">
      <c r="B17622" s="497"/>
      <c r="H17622" s="500"/>
      <c r="O17622" s="500"/>
      <c r="Q17622" s="498" t="s">
        <v>213</v>
      </c>
      <c r="S17622" s="499"/>
    </row>
    <row r="17623">
      <c r="B17623" s="497"/>
      <c r="H17623" s="500"/>
      <c r="O17623" s="500"/>
      <c r="Q17623" s="498" t="s">
        <v>213</v>
      </c>
      <c r="S17623" s="499"/>
    </row>
    <row r="17624">
      <c r="B17624" s="497"/>
      <c r="H17624" s="500"/>
      <c r="O17624" s="500"/>
      <c r="Q17624" s="498" t="s">
        <v>213</v>
      </c>
      <c r="S17624" s="499"/>
    </row>
    <row r="17625">
      <c r="B17625" s="497"/>
      <c r="H17625" s="500"/>
      <c r="O17625" s="500"/>
      <c r="Q17625" s="498" t="s">
        <v>213</v>
      </c>
      <c r="S17625" s="499"/>
    </row>
    <row r="17626">
      <c r="B17626" s="497"/>
      <c r="H17626" s="500"/>
      <c r="O17626" s="500"/>
      <c r="Q17626" s="498" t="s">
        <v>213</v>
      </c>
      <c r="S17626" s="499"/>
    </row>
    <row r="17627">
      <c r="B17627" s="497"/>
      <c r="H17627" s="500"/>
      <c r="O17627" s="500"/>
      <c r="Q17627" s="498" t="s">
        <v>213</v>
      </c>
      <c r="S17627" s="499"/>
    </row>
    <row r="17628">
      <c r="B17628" s="497"/>
      <c r="H17628" s="500"/>
      <c r="O17628" s="500"/>
      <c r="Q17628" s="498" t="s">
        <v>213</v>
      </c>
      <c r="S17628" s="499"/>
    </row>
    <row r="17629">
      <c r="B17629" s="497"/>
      <c r="H17629" s="500"/>
      <c r="O17629" s="500"/>
      <c r="Q17629" s="498" t="s">
        <v>213</v>
      </c>
      <c r="S17629" s="499"/>
    </row>
    <row r="17630">
      <c r="B17630" s="497"/>
      <c r="H17630" s="500"/>
      <c r="O17630" s="500"/>
      <c r="Q17630" s="498" t="s">
        <v>213</v>
      </c>
      <c r="S17630" s="499"/>
    </row>
    <row r="17631">
      <c r="B17631" s="497"/>
      <c r="H17631" s="500"/>
      <c r="O17631" s="500"/>
      <c r="Q17631" s="498" t="s">
        <v>213</v>
      </c>
      <c r="S17631" s="499"/>
    </row>
    <row r="17632">
      <c r="B17632" s="497"/>
      <c r="H17632" s="500"/>
      <c r="O17632" s="500"/>
      <c r="Q17632" s="498" t="s">
        <v>213</v>
      </c>
      <c r="S17632" s="499"/>
    </row>
    <row r="17633">
      <c r="B17633" s="497"/>
      <c r="H17633" s="500"/>
      <c r="O17633" s="500"/>
      <c r="Q17633" s="498" t="s">
        <v>213</v>
      </c>
      <c r="S17633" s="499"/>
    </row>
    <row r="17634">
      <c r="B17634" s="497"/>
      <c r="H17634" s="500"/>
      <c r="O17634" s="500"/>
      <c r="Q17634" s="498" t="s">
        <v>213</v>
      </c>
      <c r="S17634" s="499"/>
    </row>
    <row r="17635">
      <c r="B17635" s="497"/>
      <c r="H17635" s="500"/>
      <c r="O17635" s="500"/>
      <c r="Q17635" s="498" t="s">
        <v>213</v>
      </c>
      <c r="S17635" s="499"/>
    </row>
    <row r="17636">
      <c r="B17636" s="497"/>
      <c r="H17636" s="500"/>
      <c r="O17636" s="500"/>
      <c r="Q17636" s="498" t="s">
        <v>213</v>
      </c>
      <c r="S17636" s="499"/>
    </row>
    <row r="17637">
      <c r="B17637" s="497"/>
      <c r="H17637" s="500"/>
      <c r="O17637" s="500"/>
      <c r="Q17637" s="498" t="s">
        <v>213</v>
      </c>
      <c r="S17637" s="499"/>
    </row>
    <row r="17638">
      <c r="B17638" s="497"/>
      <c r="H17638" s="500"/>
      <c r="O17638" s="500"/>
      <c r="Q17638" s="498" t="s">
        <v>213</v>
      </c>
      <c r="S17638" s="499"/>
    </row>
    <row r="17639">
      <c r="B17639" s="497"/>
      <c r="H17639" s="500"/>
      <c r="O17639" s="500"/>
      <c r="Q17639" s="498" t="s">
        <v>213</v>
      </c>
      <c r="S17639" s="499"/>
    </row>
    <row r="17640">
      <c r="B17640" s="497"/>
      <c r="H17640" s="500"/>
      <c r="O17640" s="500"/>
      <c r="Q17640" s="498" t="s">
        <v>213</v>
      </c>
      <c r="S17640" s="499"/>
    </row>
    <row r="17641">
      <c r="B17641" s="497"/>
      <c r="H17641" s="500"/>
      <c r="O17641" s="500"/>
      <c r="Q17641" s="498" t="s">
        <v>213</v>
      </c>
      <c r="S17641" s="499"/>
    </row>
    <row r="17642">
      <c r="B17642" s="497"/>
      <c r="H17642" s="500"/>
      <c r="O17642" s="500"/>
      <c r="Q17642" s="498" t="s">
        <v>213</v>
      </c>
      <c r="S17642" s="499"/>
    </row>
    <row r="17643">
      <c r="B17643" s="497"/>
      <c r="H17643" s="500"/>
      <c r="O17643" s="500"/>
      <c r="Q17643" s="498" t="s">
        <v>213</v>
      </c>
      <c r="S17643" s="499"/>
    </row>
    <row r="17644">
      <c r="B17644" s="497"/>
      <c r="H17644" s="500"/>
      <c r="O17644" s="500"/>
      <c r="Q17644" s="498" t="s">
        <v>213</v>
      </c>
      <c r="S17644" s="499"/>
    </row>
    <row r="17645">
      <c r="B17645" s="497"/>
      <c r="H17645" s="500"/>
      <c r="O17645" s="500"/>
      <c r="Q17645" s="498" t="s">
        <v>213</v>
      </c>
      <c r="S17645" s="499"/>
    </row>
    <row r="17646">
      <c r="B17646" s="497"/>
      <c r="H17646" s="500"/>
      <c r="O17646" s="500"/>
      <c r="Q17646" s="498" t="s">
        <v>213</v>
      </c>
      <c r="S17646" s="499"/>
    </row>
    <row r="17647">
      <c r="B17647" s="497"/>
      <c r="H17647" s="500"/>
      <c r="O17647" s="500"/>
      <c r="Q17647" s="498" t="s">
        <v>213</v>
      </c>
      <c r="S17647" s="499"/>
    </row>
    <row r="17648">
      <c r="B17648" s="497"/>
      <c r="H17648" s="500"/>
      <c r="O17648" s="500"/>
      <c r="Q17648" s="498" t="s">
        <v>213</v>
      </c>
      <c r="S17648" s="499"/>
    </row>
    <row r="17649">
      <c r="B17649" s="497"/>
      <c r="H17649" s="500"/>
      <c r="O17649" s="500"/>
      <c r="Q17649" s="498" t="s">
        <v>213</v>
      </c>
      <c r="S17649" s="499"/>
    </row>
    <row r="17650">
      <c r="B17650" s="497"/>
      <c r="H17650" s="500"/>
      <c r="O17650" s="500"/>
      <c r="Q17650" s="498" t="s">
        <v>213</v>
      </c>
      <c r="S17650" s="499"/>
    </row>
    <row r="17651">
      <c r="B17651" s="497"/>
      <c r="H17651" s="500"/>
      <c r="O17651" s="500"/>
      <c r="Q17651" s="498" t="s">
        <v>213</v>
      </c>
      <c r="S17651" s="499"/>
    </row>
    <row r="17652">
      <c r="B17652" s="497"/>
      <c r="H17652" s="500"/>
      <c r="O17652" s="500"/>
      <c r="Q17652" s="498" t="s">
        <v>213</v>
      </c>
      <c r="S17652" s="499"/>
    </row>
    <row r="17653">
      <c r="B17653" s="497"/>
      <c r="H17653" s="500"/>
      <c r="O17653" s="500"/>
      <c r="Q17653" s="498" t="s">
        <v>213</v>
      </c>
      <c r="S17653" s="499"/>
    </row>
    <row r="17654">
      <c r="B17654" s="497"/>
      <c r="H17654" s="500"/>
      <c r="O17654" s="500"/>
      <c r="Q17654" s="498" t="s">
        <v>213</v>
      </c>
      <c r="S17654" s="499"/>
    </row>
    <row r="17655">
      <c r="B17655" s="497"/>
      <c r="H17655" s="500"/>
      <c r="O17655" s="500"/>
      <c r="Q17655" s="498" t="s">
        <v>213</v>
      </c>
      <c r="S17655" s="499"/>
    </row>
    <row r="17656">
      <c r="B17656" s="497"/>
      <c r="H17656" s="500"/>
      <c r="O17656" s="500"/>
      <c r="Q17656" s="498" t="s">
        <v>213</v>
      </c>
      <c r="S17656" s="499"/>
    </row>
    <row r="17657">
      <c r="B17657" s="497"/>
      <c r="H17657" s="500"/>
      <c r="O17657" s="500"/>
      <c r="Q17657" s="498" t="s">
        <v>213</v>
      </c>
      <c r="S17657" s="499"/>
    </row>
    <row r="17658">
      <c r="B17658" s="497"/>
      <c r="H17658" s="500"/>
      <c r="O17658" s="500"/>
      <c r="Q17658" s="498" t="s">
        <v>213</v>
      </c>
      <c r="S17658" s="499"/>
    </row>
    <row r="17659">
      <c r="B17659" s="497"/>
      <c r="H17659" s="500"/>
      <c r="O17659" s="500"/>
      <c r="Q17659" s="498" t="s">
        <v>213</v>
      </c>
      <c r="S17659" s="499"/>
    </row>
    <row r="17660">
      <c r="B17660" s="497"/>
      <c r="H17660" s="500"/>
      <c r="O17660" s="500"/>
      <c r="Q17660" s="498" t="s">
        <v>213</v>
      </c>
      <c r="S17660" s="499"/>
    </row>
    <row r="17661">
      <c r="B17661" s="497"/>
      <c r="H17661" s="500"/>
      <c r="O17661" s="500"/>
      <c r="Q17661" s="498" t="s">
        <v>213</v>
      </c>
      <c r="S17661" s="499"/>
    </row>
    <row r="17662">
      <c r="B17662" s="497"/>
      <c r="H17662" s="500"/>
      <c r="O17662" s="500"/>
      <c r="Q17662" s="498" t="s">
        <v>213</v>
      </c>
      <c r="S17662" s="499"/>
    </row>
    <row r="17663">
      <c r="B17663" s="497"/>
      <c r="H17663" s="500"/>
      <c r="O17663" s="500"/>
      <c r="Q17663" s="498" t="s">
        <v>213</v>
      </c>
      <c r="S17663" s="499"/>
    </row>
    <row r="17664">
      <c r="B17664" s="497"/>
      <c r="H17664" s="500"/>
      <c r="O17664" s="500"/>
      <c r="Q17664" s="498" t="s">
        <v>213</v>
      </c>
      <c r="S17664" s="499"/>
    </row>
    <row r="17665">
      <c r="B17665" s="497"/>
      <c r="H17665" s="500"/>
      <c r="O17665" s="500"/>
      <c r="Q17665" s="498" t="s">
        <v>213</v>
      </c>
      <c r="S17665" s="499"/>
    </row>
    <row r="17666">
      <c r="B17666" s="497"/>
      <c r="H17666" s="500"/>
      <c r="O17666" s="500"/>
      <c r="Q17666" s="498" t="s">
        <v>213</v>
      </c>
      <c r="S17666" s="499"/>
    </row>
    <row r="17667">
      <c r="B17667" s="497"/>
      <c r="H17667" s="500"/>
      <c r="O17667" s="500"/>
      <c r="Q17667" s="498" t="s">
        <v>213</v>
      </c>
      <c r="S17667" s="499"/>
    </row>
    <row r="17668">
      <c r="B17668" s="497"/>
      <c r="H17668" s="500"/>
      <c r="O17668" s="500"/>
      <c r="Q17668" s="498" t="s">
        <v>213</v>
      </c>
      <c r="S17668" s="499"/>
    </row>
    <row r="17669">
      <c r="B17669" s="497"/>
      <c r="H17669" s="500"/>
      <c r="O17669" s="500"/>
      <c r="Q17669" s="498" t="s">
        <v>213</v>
      </c>
      <c r="S17669" s="499"/>
    </row>
    <row r="17670">
      <c r="B17670" s="497"/>
      <c r="H17670" s="500"/>
      <c r="O17670" s="500"/>
      <c r="Q17670" s="498" t="s">
        <v>213</v>
      </c>
      <c r="S17670" s="499"/>
    </row>
    <row r="17671">
      <c r="B17671" s="497"/>
      <c r="H17671" s="500"/>
      <c r="O17671" s="500"/>
      <c r="Q17671" s="498" t="s">
        <v>213</v>
      </c>
      <c r="S17671" s="499"/>
    </row>
    <row r="17672">
      <c r="B17672" s="497"/>
      <c r="H17672" s="500"/>
      <c r="O17672" s="500"/>
      <c r="Q17672" s="498" t="s">
        <v>213</v>
      </c>
      <c r="S17672" s="499"/>
    </row>
    <row r="17673">
      <c r="B17673" s="497"/>
      <c r="H17673" s="500"/>
      <c r="O17673" s="500"/>
      <c r="Q17673" s="498" t="s">
        <v>213</v>
      </c>
      <c r="S17673" s="499"/>
    </row>
    <row r="17674">
      <c r="B17674" s="497"/>
      <c r="H17674" s="500"/>
      <c r="O17674" s="500"/>
      <c r="Q17674" s="498" t="s">
        <v>213</v>
      </c>
      <c r="S17674" s="499"/>
    </row>
    <row r="17675">
      <c r="B17675" s="497"/>
      <c r="H17675" s="500"/>
      <c r="O17675" s="500"/>
      <c r="Q17675" s="498" t="s">
        <v>213</v>
      </c>
      <c r="S17675" s="499"/>
    </row>
    <row r="17676">
      <c r="B17676" s="497"/>
      <c r="H17676" s="500"/>
      <c r="O17676" s="500"/>
      <c r="Q17676" s="498" t="s">
        <v>213</v>
      </c>
      <c r="S17676" s="499"/>
    </row>
    <row r="17677">
      <c r="B17677" s="497"/>
      <c r="H17677" s="500"/>
      <c r="O17677" s="500"/>
      <c r="Q17677" s="498" t="s">
        <v>213</v>
      </c>
      <c r="S17677" s="499"/>
    </row>
    <row r="17678">
      <c r="B17678" s="497"/>
      <c r="H17678" s="500"/>
      <c r="O17678" s="500"/>
      <c r="Q17678" s="498" t="s">
        <v>213</v>
      </c>
      <c r="S17678" s="499"/>
    </row>
    <row r="17679">
      <c r="B17679" s="497"/>
      <c r="H17679" s="500"/>
      <c r="O17679" s="500"/>
      <c r="Q17679" s="498" t="s">
        <v>213</v>
      </c>
      <c r="S17679" s="499"/>
    </row>
    <row r="17680">
      <c r="B17680" s="497"/>
      <c r="H17680" s="500"/>
      <c r="O17680" s="500"/>
      <c r="Q17680" s="498" t="s">
        <v>213</v>
      </c>
      <c r="S17680" s="499"/>
    </row>
    <row r="17681">
      <c r="B17681" s="497"/>
      <c r="H17681" s="500"/>
      <c r="O17681" s="500"/>
      <c r="Q17681" s="498" t="s">
        <v>213</v>
      </c>
      <c r="S17681" s="499"/>
    </row>
    <row r="17682">
      <c r="B17682" s="497"/>
      <c r="H17682" s="500"/>
      <c r="O17682" s="500"/>
      <c r="Q17682" s="498" t="s">
        <v>213</v>
      </c>
      <c r="S17682" s="499"/>
    </row>
    <row r="17683">
      <c r="B17683" s="497"/>
      <c r="H17683" s="500"/>
      <c r="O17683" s="500"/>
      <c r="Q17683" s="498" t="s">
        <v>213</v>
      </c>
      <c r="S17683" s="499"/>
    </row>
    <row r="17684">
      <c r="B17684" s="497"/>
      <c r="H17684" s="500"/>
      <c r="O17684" s="500"/>
      <c r="Q17684" s="498" t="s">
        <v>213</v>
      </c>
      <c r="S17684" s="499"/>
    </row>
    <row r="17685">
      <c r="B17685" s="497"/>
      <c r="H17685" s="500"/>
      <c r="O17685" s="500"/>
      <c r="Q17685" s="498" t="s">
        <v>213</v>
      </c>
      <c r="S17685" s="499"/>
    </row>
    <row r="17686">
      <c r="B17686" s="497"/>
      <c r="H17686" s="500"/>
      <c r="O17686" s="500"/>
      <c r="Q17686" s="498" t="s">
        <v>213</v>
      </c>
      <c r="S17686" s="499"/>
    </row>
    <row r="17687">
      <c r="B17687" s="497"/>
      <c r="H17687" s="500"/>
      <c r="O17687" s="500"/>
      <c r="Q17687" s="498" t="s">
        <v>213</v>
      </c>
      <c r="S17687" s="499"/>
    </row>
    <row r="17688">
      <c r="B17688" s="497"/>
      <c r="H17688" s="500"/>
      <c r="O17688" s="500"/>
      <c r="Q17688" s="498" t="s">
        <v>213</v>
      </c>
      <c r="S17688" s="499"/>
    </row>
    <row r="17689">
      <c r="B17689" s="497"/>
      <c r="H17689" s="500"/>
      <c r="O17689" s="500"/>
      <c r="Q17689" s="498" t="s">
        <v>213</v>
      </c>
      <c r="S17689" s="499"/>
    </row>
    <row r="17690">
      <c r="B17690" s="497"/>
      <c r="H17690" s="500"/>
      <c r="O17690" s="500"/>
      <c r="Q17690" s="498" t="s">
        <v>213</v>
      </c>
      <c r="S17690" s="499"/>
    </row>
    <row r="17691">
      <c r="B17691" s="497"/>
      <c r="H17691" s="500"/>
      <c r="O17691" s="500"/>
      <c r="Q17691" s="498" t="s">
        <v>213</v>
      </c>
      <c r="S17691" s="499"/>
    </row>
    <row r="17692">
      <c r="B17692" s="497"/>
      <c r="H17692" s="500"/>
      <c r="O17692" s="500"/>
      <c r="Q17692" s="498" t="s">
        <v>213</v>
      </c>
      <c r="S17692" s="499"/>
    </row>
    <row r="17693">
      <c r="B17693" s="497"/>
      <c r="H17693" s="500"/>
      <c r="O17693" s="500"/>
      <c r="Q17693" s="498" t="s">
        <v>213</v>
      </c>
      <c r="S17693" s="499"/>
    </row>
    <row r="17694">
      <c r="B17694" s="497"/>
      <c r="H17694" s="500"/>
      <c r="O17694" s="500"/>
      <c r="Q17694" s="498" t="s">
        <v>213</v>
      </c>
      <c r="S17694" s="499"/>
    </row>
    <row r="17695">
      <c r="B17695" s="497"/>
      <c r="H17695" s="500"/>
      <c r="O17695" s="500"/>
      <c r="Q17695" s="498" t="s">
        <v>213</v>
      </c>
      <c r="S17695" s="499"/>
    </row>
    <row r="17696">
      <c r="B17696" s="497"/>
      <c r="H17696" s="500"/>
      <c r="O17696" s="500"/>
      <c r="Q17696" s="498" t="s">
        <v>213</v>
      </c>
      <c r="S17696" s="499"/>
    </row>
    <row r="17697">
      <c r="B17697" s="497"/>
      <c r="H17697" s="500"/>
      <c r="O17697" s="500"/>
      <c r="Q17697" s="498" t="s">
        <v>213</v>
      </c>
      <c r="S17697" s="499"/>
    </row>
    <row r="17698">
      <c r="B17698" s="497"/>
      <c r="H17698" s="500"/>
      <c r="O17698" s="500"/>
      <c r="Q17698" s="498" t="s">
        <v>213</v>
      </c>
      <c r="S17698" s="499"/>
    </row>
    <row r="17699">
      <c r="B17699" s="497"/>
      <c r="H17699" s="500"/>
      <c r="O17699" s="500"/>
      <c r="Q17699" s="498" t="s">
        <v>213</v>
      </c>
      <c r="S17699" s="499"/>
    </row>
    <row r="17700">
      <c r="B17700" s="497"/>
      <c r="H17700" s="500"/>
      <c r="O17700" s="500"/>
      <c r="Q17700" s="498" t="s">
        <v>213</v>
      </c>
      <c r="S17700" s="499"/>
    </row>
    <row r="17701">
      <c r="B17701" s="497"/>
      <c r="H17701" s="500"/>
      <c r="O17701" s="500"/>
      <c r="Q17701" s="498" t="s">
        <v>213</v>
      </c>
      <c r="S17701" s="499"/>
    </row>
    <row r="17702">
      <c r="B17702" s="497"/>
      <c r="H17702" s="500"/>
      <c r="O17702" s="500"/>
      <c r="Q17702" s="498" t="s">
        <v>213</v>
      </c>
      <c r="S17702" s="499"/>
    </row>
    <row r="17703">
      <c r="B17703" s="497"/>
      <c r="H17703" s="500"/>
      <c r="O17703" s="500"/>
      <c r="Q17703" s="498" t="s">
        <v>213</v>
      </c>
      <c r="S17703" s="499"/>
    </row>
    <row r="17704">
      <c r="B17704" s="497"/>
      <c r="H17704" s="500"/>
      <c r="O17704" s="500"/>
      <c r="Q17704" s="498" t="s">
        <v>213</v>
      </c>
      <c r="S17704" s="499"/>
    </row>
    <row r="17705">
      <c r="B17705" s="497"/>
      <c r="H17705" s="500"/>
      <c r="O17705" s="500"/>
      <c r="Q17705" s="498" t="s">
        <v>213</v>
      </c>
      <c r="S17705" s="499"/>
    </row>
    <row r="17706">
      <c r="B17706" s="497"/>
      <c r="H17706" s="500"/>
      <c r="O17706" s="500"/>
      <c r="Q17706" s="498" t="s">
        <v>213</v>
      </c>
      <c r="S17706" s="499"/>
    </row>
    <row r="17707">
      <c r="B17707" s="497"/>
      <c r="H17707" s="500"/>
      <c r="O17707" s="500"/>
      <c r="Q17707" s="498" t="s">
        <v>213</v>
      </c>
      <c r="S17707" s="499"/>
    </row>
    <row r="17708">
      <c r="B17708" s="497"/>
      <c r="H17708" s="500"/>
      <c r="O17708" s="500"/>
      <c r="Q17708" s="498" t="s">
        <v>213</v>
      </c>
      <c r="S17708" s="499"/>
    </row>
    <row r="17709">
      <c r="B17709" s="497"/>
      <c r="H17709" s="500"/>
      <c r="O17709" s="500"/>
      <c r="Q17709" s="498" t="s">
        <v>213</v>
      </c>
      <c r="S17709" s="499"/>
    </row>
    <row r="17710">
      <c r="B17710" s="497"/>
      <c r="H17710" s="500"/>
      <c r="O17710" s="500"/>
      <c r="Q17710" s="498" t="s">
        <v>213</v>
      </c>
      <c r="S17710" s="499"/>
    </row>
    <row r="17711">
      <c r="B17711" s="497"/>
      <c r="H17711" s="500"/>
      <c r="O17711" s="500"/>
      <c r="Q17711" s="498" t="s">
        <v>213</v>
      </c>
      <c r="S17711" s="499"/>
    </row>
    <row r="17712">
      <c r="B17712" s="497"/>
      <c r="H17712" s="500"/>
      <c r="O17712" s="500"/>
      <c r="Q17712" s="498" t="s">
        <v>213</v>
      </c>
      <c r="S17712" s="499"/>
    </row>
    <row r="17713">
      <c r="B17713" s="497"/>
      <c r="H17713" s="500"/>
      <c r="O17713" s="500"/>
      <c r="Q17713" s="498" t="s">
        <v>213</v>
      </c>
      <c r="S17713" s="499"/>
    </row>
    <row r="17714">
      <c r="B17714" s="497"/>
      <c r="H17714" s="500"/>
      <c r="O17714" s="500"/>
      <c r="Q17714" s="498" t="s">
        <v>213</v>
      </c>
      <c r="S17714" s="499"/>
    </row>
    <row r="17715">
      <c r="B17715" s="497"/>
      <c r="H17715" s="500"/>
      <c r="O17715" s="500"/>
      <c r="Q17715" s="498" t="s">
        <v>213</v>
      </c>
      <c r="S17715" s="499"/>
    </row>
    <row r="17716">
      <c r="B17716" s="497"/>
      <c r="H17716" s="500"/>
      <c r="O17716" s="500"/>
      <c r="Q17716" s="498" t="s">
        <v>213</v>
      </c>
      <c r="S17716" s="499"/>
    </row>
    <row r="17717">
      <c r="B17717" s="497"/>
      <c r="H17717" s="500"/>
      <c r="O17717" s="500"/>
      <c r="Q17717" s="498" t="s">
        <v>213</v>
      </c>
      <c r="S17717" s="499"/>
    </row>
    <row r="17718">
      <c r="B17718" s="497"/>
      <c r="H17718" s="500"/>
      <c r="O17718" s="500"/>
      <c r="Q17718" s="498" t="s">
        <v>213</v>
      </c>
      <c r="S17718" s="499"/>
    </row>
    <row r="17719">
      <c r="B17719" s="497"/>
      <c r="H17719" s="500"/>
      <c r="O17719" s="500"/>
      <c r="Q17719" s="498" t="s">
        <v>213</v>
      </c>
      <c r="S17719" s="499"/>
    </row>
    <row r="17720">
      <c r="B17720" s="497"/>
      <c r="H17720" s="500"/>
      <c r="O17720" s="500"/>
      <c r="Q17720" s="498" t="s">
        <v>213</v>
      </c>
      <c r="S17720" s="499"/>
    </row>
    <row r="17721">
      <c r="B17721" s="497"/>
      <c r="H17721" s="500"/>
      <c r="O17721" s="500"/>
      <c r="Q17721" s="498" t="s">
        <v>213</v>
      </c>
      <c r="S17721" s="499"/>
    </row>
    <row r="17722">
      <c r="B17722" s="497"/>
      <c r="H17722" s="500"/>
      <c r="O17722" s="500"/>
      <c r="Q17722" s="498" t="s">
        <v>213</v>
      </c>
      <c r="S17722" s="499"/>
    </row>
    <row r="17723">
      <c r="B17723" s="497"/>
      <c r="H17723" s="500"/>
      <c r="O17723" s="500"/>
      <c r="Q17723" s="498" t="s">
        <v>213</v>
      </c>
      <c r="S17723" s="499"/>
    </row>
    <row r="17724">
      <c r="B17724" s="497"/>
      <c r="H17724" s="500"/>
      <c r="O17724" s="500"/>
      <c r="Q17724" s="498" t="s">
        <v>213</v>
      </c>
      <c r="S17724" s="499"/>
    </row>
    <row r="17725">
      <c r="B17725" s="497"/>
      <c r="H17725" s="500"/>
      <c r="O17725" s="500"/>
      <c r="Q17725" s="498" t="s">
        <v>213</v>
      </c>
      <c r="S17725" s="499"/>
    </row>
    <row r="17726">
      <c r="B17726" s="497"/>
      <c r="H17726" s="500"/>
      <c r="O17726" s="500"/>
      <c r="Q17726" s="498" t="s">
        <v>213</v>
      </c>
      <c r="S17726" s="499"/>
    </row>
    <row r="17727">
      <c r="B17727" s="497"/>
      <c r="H17727" s="500"/>
      <c r="O17727" s="500"/>
      <c r="Q17727" s="498" t="s">
        <v>213</v>
      </c>
      <c r="S17727" s="499"/>
    </row>
    <row r="17728">
      <c r="B17728" s="497"/>
      <c r="H17728" s="500"/>
      <c r="O17728" s="500"/>
      <c r="Q17728" s="498" t="s">
        <v>213</v>
      </c>
      <c r="S17728" s="499"/>
    </row>
    <row r="17729">
      <c r="B17729" s="497"/>
      <c r="H17729" s="500"/>
      <c r="O17729" s="500"/>
      <c r="Q17729" s="498" t="s">
        <v>213</v>
      </c>
      <c r="S17729" s="499"/>
    </row>
    <row r="17730">
      <c r="B17730" s="497"/>
      <c r="H17730" s="500"/>
      <c r="O17730" s="500"/>
      <c r="Q17730" s="498" t="s">
        <v>213</v>
      </c>
      <c r="S17730" s="499"/>
    </row>
    <row r="17731">
      <c r="B17731" s="497"/>
      <c r="H17731" s="500"/>
      <c r="O17731" s="500"/>
      <c r="Q17731" s="498" t="s">
        <v>213</v>
      </c>
      <c r="S17731" s="499"/>
    </row>
    <row r="17732">
      <c r="B17732" s="497"/>
      <c r="H17732" s="500"/>
      <c r="O17732" s="500"/>
      <c r="Q17732" s="498" t="s">
        <v>213</v>
      </c>
      <c r="S17732" s="499"/>
    </row>
    <row r="17733">
      <c r="B17733" s="497"/>
      <c r="H17733" s="500"/>
      <c r="O17733" s="500"/>
      <c r="Q17733" s="498" t="s">
        <v>213</v>
      </c>
      <c r="S17733" s="499"/>
    </row>
    <row r="17734">
      <c r="B17734" s="497"/>
      <c r="H17734" s="500"/>
      <c r="O17734" s="500"/>
      <c r="Q17734" s="498" t="s">
        <v>213</v>
      </c>
      <c r="S17734" s="499"/>
    </row>
    <row r="17735">
      <c r="B17735" s="497"/>
      <c r="H17735" s="500"/>
      <c r="O17735" s="500"/>
      <c r="Q17735" s="498" t="s">
        <v>213</v>
      </c>
      <c r="S17735" s="499"/>
    </row>
    <row r="17736">
      <c r="B17736" s="497"/>
      <c r="H17736" s="500"/>
      <c r="O17736" s="500"/>
      <c r="Q17736" s="498" t="s">
        <v>213</v>
      </c>
      <c r="S17736" s="499"/>
    </row>
    <row r="17737">
      <c r="B17737" s="497"/>
      <c r="H17737" s="500"/>
      <c r="O17737" s="500"/>
      <c r="Q17737" s="498" t="s">
        <v>213</v>
      </c>
      <c r="S17737" s="499"/>
    </row>
    <row r="17738">
      <c r="B17738" s="497"/>
      <c r="H17738" s="500"/>
      <c r="O17738" s="500"/>
      <c r="Q17738" s="498" t="s">
        <v>213</v>
      </c>
      <c r="S17738" s="499"/>
    </row>
    <row r="17739">
      <c r="B17739" s="497"/>
      <c r="H17739" s="500"/>
      <c r="O17739" s="500"/>
      <c r="Q17739" s="498" t="s">
        <v>213</v>
      </c>
      <c r="S17739" s="499"/>
    </row>
    <row r="17740">
      <c r="B17740" s="497"/>
      <c r="H17740" s="500"/>
      <c r="O17740" s="500"/>
      <c r="Q17740" s="498" t="s">
        <v>213</v>
      </c>
      <c r="S17740" s="499"/>
    </row>
    <row r="17741">
      <c r="B17741" s="497"/>
      <c r="H17741" s="500"/>
      <c r="O17741" s="500"/>
      <c r="Q17741" s="498" t="s">
        <v>213</v>
      </c>
      <c r="S17741" s="499"/>
    </row>
    <row r="17742">
      <c r="B17742" s="497"/>
      <c r="H17742" s="500"/>
      <c r="O17742" s="500"/>
      <c r="Q17742" s="498" t="s">
        <v>213</v>
      </c>
      <c r="S17742" s="499"/>
    </row>
    <row r="17743">
      <c r="B17743" s="497"/>
      <c r="H17743" s="500"/>
      <c r="O17743" s="500"/>
      <c r="Q17743" s="498" t="s">
        <v>213</v>
      </c>
      <c r="S17743" s="499"/>
    </row>
    <row r="17744">
      <c r="B17744" s="497"/>
      <c r="H17744" s="500"/>
      <c r="O17744" s="500"/>
      <c r="Q17744" s="498" t="s">
        <v>213</v>
      </c>
      <c r="S17744" s="499"/>
    </row>
    <row r="17745">
      <c r="B17745" s="497"/>
      <c r="H17745" s="500"/>
      <c r="O17745" s="500"/>
      <c r="Q17745" s="498" t="s">
        <v>213</v>
      </c>
      <c r="S17745" s="499"/>
    </row>
    <row r="17746">
      <c r="B17746" s="497"/>
      <c r="H17746" s="500"/>
      <c r="O17746" s="500"/>
      <c r="Q17746" s="498" t="s">
        <v>213</v>
      </c>
      <c r="S17746" s="499"/>
    </row>
    <row r="17747">
      <c r="B17747" s="497"/>
      <c r="H17747" s="500"/>
      <c r="O17747" s="500"/>
      <c r="Q17747" s="498" t="s">
        <v>213</v>
      </c>
      <c r="S17747" s="499"/>
    </row>
    <row r="17748">
      <c r="B17748" s="497"/>
      <c r="H17748" s="500"/>
      <c r="O17748" s="500"/>
      <c r="Q17748" s="498" t="s">
        <v>213</v>
      </c>
      <c r="S17748" s="499"/>
    </row>
    <row r="17749">
      <c r="B17749" s="497"/>
      <c r="H17749" s="500"/>
      <c r="O17749" s="500"/>
      <c r="Q17749" s="498" t="s">
        <v>213</v>
      </c>
      <c r="S17749" s="499"/>
    </row>
    <row r="17750">
      <c r="B17750" s="497"/>
      <c r="H17750" s="500"/>
      <c r="O17750" s="500"/>
      <c r="Q17750" s="498" t="s">
        <v>213</v>
      </c>
      <c r="S17750" s="499"/>
    </row>
    <row r="17751">
      <c r="B17751" s="497"/>
      <c r="H17751" s="500"/>
      <c r="O17751" s="500"/>
      <c r="Q17751" s="498" t="s">
        <v>213</v>
      </c>
      <c r="S17751" s="499"/>
    </row>
    <row r="17752">
      <c r="B17752" s="497"/>
      <c r="H17752" s="500"/>
      <c r="O17752" s="500"/>
      <c r="Q17752" s="498" t="s">
        <v>213</v>
      </c>
      <c r="S17752" s="499"/>
    </row>
    <row r="17753">
      <c r="B17753" s="497"/>
      <c r="H17753" s="500"/>
      <c r="O17753" s="500"/>
      <c r="Q17753" s="498" t="s">
        <v>213</v>
      </c>
      <c r="S17753" s="499"/>
    </row>
    <row r="17754">
      <c r="B17754" s="497"/>
      <c r="H17754" s="500"/>
      <c r="O17754" s="500"/>
      <c r="Q17754" s="498" t="s">
        <v>213</v>
      </c>
      <c r="S17754" s="499"/>
    </row>
    <row r="17755">
      <c r="B17755" s="497"/>
      <c r="H17755" s="500"/>
      <c r="O17755" s="500"/>
      <c r="Q17755" s="498" t="s">
        <v>213</v>
      </c>
      <c r="S17755" s="499"/>
    </row>
    <row r="17756">
      <c r="B17756" s="497"/>
      <c r="H17756" s="500"/>
      <c r="O17756" s="500"/>
      <c r="Q17756" s="498" t="s">
        <v>213</v>
      </c>
      <c r="S17756" s="499"/>
    </row>
    <row r="17757">
      <c r="B17757" s="497"/>
      <c r="H17757" s="500"/>
      <c r="O17757" s="500"/>
      <c r="Q17757" s="498" t="s">
        <v>213</v>
      </c>
      <c r="S17757" s="499"/>
    </row>
    <row r="17758">
      <c r="B17758" s="497"/>
      <c r="H17758" s="500"/>
      <c r="O17758" s="500"/>
      <c r="Q17758" s="498" t="s">
        <v>213</v>
      </c>
      <c r="S17758" s="499"/>
    </row>
    <row r="17759">
      <c r="B17759" s="497"/>
      <c r="H17759" s="500"/>
      <c r="O17759" s="500"/>
      <c r="Q17759" s="498" t="s">
        <v>213</v>
      </c>
      <c r="S17759" s="499"/>
    </row>
    <row r="17760">
      <c r="B17760" s="497"/>
      <c r="H17760" s="500"/>
      <c r="O17760" s="500"/>
      <c r="Q17760" s="498" t="s">
        <v>213</v>
      </c>
      <c r="S17760" s="499"/>
    </row>
    <row r="17761">
      <c r="B17761" s="497"/>
      <c r="H17761" s="500"/>
      <c r="O17761" s="500"/>
      <c r="Q17761" s="498" t="s">
        <v>213</v>
      </c>
      <c r="S17761" s="499"/>
    </row>
    <row r="17762">
      <c r="B17762" s="497"/>
      <c r="H17762" s="500"/>
      <c r="O17762" s="500"/>
      <c r="Q17762" s="498" t="s">
        <v>213</v>
      </c>
      <c r="S17762" s="499"/>
    </row>
    <row r="17763">
      <c r="B17763" s="497"/>
      <c r="H17763" s="500"/>
      <c r="O17763" s="500"/>
      <c r="Q17763" s="498" t="s">
        <v>213</v>
      </c>
      <c r="S17763" s="499"/>
    </row>
    <row r="17764">
      <c r="B17764" s="497"/>
      <c r="H17764" s="500"/>
      <c r="O17764" s="500"/>
      <c r="Q17764" s="498" t="s">
        <v>213</v>
      </c>
      <c r="S17764" s="499"/>
    </row>
    <row r="17765">
      <c r="B17765" s="497"/>
      <c r="H17765" s="500"/>
      <c r="O17765" s="500"/>
      <c r="Q17765" s="498" t="s">
        <v>213</v>
      </c>
      <c r="S17765" s="499"/>
    </row>
    <row r="17766">
      <c r="B17766" s="497"/>
      <c r="H17766" s="500"/>
      <c r="O17766" s="500"/>
      <c r="Q17766" s="498" t="s">
        <v>213</v>
      </c>
      <c r="S17766" s="499"/>
    </row>
    <row r="17767">
      <c r="B17767" s="497"/>
      <c r="H17767" s="500"/>
      <c r="O17767" s="500"/>
      <c r="Q17767" s="498" t="s">
        <v>213</v>
      </c>
      <c r="S17767" s="499"/>
    </row>
    <row r="17768">
      <c r="B17768" s="497"/>
      <c r="H17768" s="500"/>
      <c r="O17768" s="500"/>
      <c r="Q17768" s="498" t="s">
        <v>213</v>
      </c>
      <c r="S17768" s="499"/>
    </row>
    <row r="17769">
      <c r="B17769" s="497"/>
      <c r="H17769" s="500"/>
      <c r="O17769" s="500"/>
      <c r="Q17769" s="498" t="s">
        <v>213</v>
      </c>
      <c r="S17769" s="499"/>
    </row>
    <row r="17770">
      <c r="B17770" s="497"/>
      <c r="H17770" s="500"/>
      <c r="O17770" s="500"/>
      <c r="Q17770" s="498" t="s">
        <v>213</v>
      </c>
      <c r="S17770" s="499"/>
    </row>
    <row r="17771">
      <c r="B17771" s="497"/>
      <c r="H17771" s="500"/>
      <c r="O17771" s="500"/>
      <c r="Q17771" s="498" t="s">
        <v>213</v>
      </c>
      <c r="S17771" s="499"/>
    </row>
    <row r="17772">
      <c r="B17772" s="497"/>
      <c r="H17772" s="500"/>
      <c r="O17772" s="500"/>
      <c r="Q17772" s="498" t="s">
        <v>213</v>
      </c>
      <c r="S17772" s="499"/>
    </row>
    <row r="17773">
      <c r="B17773" s="497"/>
      <c r="H17773" s="500"/>
      <c r="O17773" s="500"/>
      <c r="Q17773" s="498" t="s">
        <v>213</v>
      </c>
      <c r="S17773" s="499"/>
    </row>
    <row r="17774">
      <c r="B17774" s="497"/>
      <c r="H17774" s="500"/>
      <c r="O17774" s="500"/>
      <c r="Q17774" s="498" t="s">
        <v>213</v>
      </c>
      <c r="S17774" s="499"/>
    </row>
    <row r="17775">
      <c r="B17775" s="497"/>
      <c r="H17775" s="500"/>
      <c r="O17775" s="500"/>
      <c r="Q17775" s="498" t="s">
        <v>213</v>
      </c>
      <c r="S17775" s="499"/>
    </row>
    <row r="17776">
      <c r="B17776" s="497"/>
      <c r="H17776" s="500"/>
      <c r="O17776" s="500"/>
      <c r="Q17776" s="498" t="s">
        <v>213</v>
      </c>
      <c r="S17776" s="499"/>
    </row>
    <row r="17777">
      <c r="B17777" s="497"/>
      <c r="H17777" s="500"/>
      <c r="O17777" s="500"/>
      <c r="Q17777" s="498" t="s">
        <v>213</v>
      </c>
      <c r="S17777" s="499"/>
    </row>
    <row r="17778">
      <c r="B17778" s="497"/>
      <c r="H17778" s="500"/>
      <c r="O17778" s="500"/>
      <c r="Q17778" s="498" t="s">
        <v>213</v>
      </c>
      <c r="S17778" s="499"/>
    </row>
    <row r="17779">
      <c r="B17779" s="497"/>
      <c r="H17779" s="500"/>
      <c r="O17779" s="500"/>
      <c r="Q17779" s="498" t="s">
        <v>213</v>
      </c>
      <c r="S17779" s="499"/>
    </row>
    <row r="17780">
      <c r="B17780" s="497"/>
      <c r="H17780" s="500"/>
      <c r="O17780" s="500"/>
      <c r="Q17780" s="498" t="s">
        <v>213</v>
      </c>
      <c r="S17780" s="499"/>
    </row>
    <row r="17781">
      <c r="B17781" s="497"/>
      <c r="H17781" s="500"/>
      <c r="O17781" s="500"/>
      <c r="Q17781" s="498" t="s">
        <v>213</v>
      </c>
      <c r="S17781" s="499"/>
    </row>
    <row r="17782">
      <c r="B17782" s="497"/>
      <c r="H17782" s="500"/>
      <c r="O17782" s="500"/>
      <c r="Q17782" s="498" t="s">
        <v>213</v>
      </c>
      <c r="S17782" s="499"/>
    </row>
    <row r="17783">
      <c r="B17783" s="497"/>
      <c r="H17783" s="500"/>
      <c r="O17783" s="500"/>
      <c r="Q17783" s="498" t="s">
        <v>213</v>
      </c>
      <c r="S17783" s="499"/>
    </row>
    <row r="17784">
      <c r="B17784" s="497"/>
      <c r="H17784" s="500"/>
      <c r="O17784" s="500"/>
      <c r="Q17784" s="498" t="s">
        <v>213</v>
      </c>
      <c r="S17784" s="499"/>
    </row>
    <row r="17785">
      <c r="B17785" s="497"/>
      <c r="H17785" s="500"/>
      <c r="O17785" s="500"/>
      <c r="Q17785" s="498" t="s">
        <v>213</v>
      </c>
      <c r="S17785" s="499"/>
    </row>
    <row r="17786">
      <c r="B17786" s="497"/>
      <c r="H17786" s="500"/>
      <c r="O17786" s="500"/>
      <c r="Q17786" s="498" t="s">
        <v>213</v>
      </c>
      <c r="S17786" s="499"/>
    </row>
    <row r="17787">
      <c r="B17787" s="497"/>
      <c r="H17787" s="500"/>
      <c r="O17787" s="500"/>
      <c r="Q17787" s="498" t="s">
        <v>213</v>
      </c>
      <c r="S17787" s="499"/>
    </row>
    <row r="17788">
      <c r="B17788" s="497"/>
      <c r="H17788" s="500"/>
      <c r="O17788" s="500"/>
      <c r="Q17788" s="498" t="s">
        <v>213</v>
      </c>
      <c r="S17788" s="499"/>
    </row>
    <row r="17789">
      <c r="B17789" s="497"/>
      <c r="H17789" s="500"/>
      <c r="O17789" s="500"/>
      <c r="Q17789" s="498" t="s">
        <v>213</v>
      </c>
      <c r="S17789" s="499"/>
    </row>
    <row r="17790">
      <c r="B17790" s="497"/>
      <c r="H17790" s="500"/>
      <c r="O17790" s="500"/>
      <c r="Q17790" s="498" t="s">
        <v>213</v>
      </c>
      <c r="S17790" s="499"/>
    </row>
    <row r="17791">
      <c r="B17791" s="497"/>
      <c r="H17791" s="500"/>
      <c r="O17791" s="500"/>
      <c r="Q17791" s="498" t="s">
        <v>213</v>
      </c>
      <c r="S17791" s="499"/>
    </row>
    <row r="17792">
      <c r="B17792" s="497"/>
      <c r="H17792" s="500"/>
      <c r="O17792" s="500"/>
      <c r="Q17792" s="498" t="s">
        <v>213</v>
      </c>
      <c r="S17792" s="499"/>
    </row>
    <row r="17793">
      <c r="B17793" s="497"/>
      <c r="H17793" s="500"/>
      <c r="O17793" s="500"/>
      <c r="Q17793" s="498" t="s">
        <v>213</v>
      </c>
      <c r="S17793" s="499"/>
    </row>
    <row r="17794">
      <c r="B17794" s="497"/>
      <c r="H17794" s="500"/>
      <c r="O17794" s="500"/>
      <c r="Q17794" s="498" t="s">
        <v>213</v>
      </c>
      <c r="S17794" s="499"/>
    </row>
    <row r="17795">
      <c r="B17795" s="497"/>
      <c r="H17795" s="500"/>
      <c r="O17795" s="500"/>
      <c r="Q17795" s="498" t="s">
        <v>213</v>
      </c>
      <c r="S17795" s="499"/>
    </row>
    <row r="17796">
      <c r="B17796" s="497"/>
      <c r="H17796" s="500"/>
      <c r="O17796" s="500"/>
      <c r="Q17796" s="498" t="s">
        <v>213</v>
      </c>
      <c r="S17796" s="499"/>
    </row>
    <row r="17797">
      <c r="B17797" s="497"/>
      <c r="H17797" s="500"/>
      <c r="O17797" s="500"/>
      <c r="Q17797" s="498" t="s">
        <v>213</v>
      </c>
      <c r="S17797" s="499"/>
    </row>
    <row r="17798">
      <c r="B17798" s="497"/>
      <c r="H17798" s="500"/>
      <c r="O17798" s="500"/>
      <c r="Q17798" s="498" t="s">
        <v>213</v>
      </c>
      <c r="S17798" s="499"/>
    </row>
    <row r="17799">
      <c r="B17799" s="497"/>
      <c r="H17799" s="500"/>
      <c r="O17799" s="500"/>
      <c r="Q17799" s="498" t="s">
        <v>213</v>
      </c>
      <c r="S17799" s="499"/>
    </row>
    <row r="17800">
      <c r="B17800" s="497"/>
      <c r="H17800" s="500"/>
      <c r="O17800" s="500"/>
      <c r="Q17800" s="498" t="s">
        <v>213</v>
      </c>
      <c r="S17800" s="499"/>
    </row>
    <row r="17801">
      <c r="B17801" s="497"/>
      <c r="H17801" s="500"/>
      <c r="O17801" s="500"/>
      <c r="Q17801" s="498" t="s">
        <v>213</v>
      </c>
      <c r="S17801" s="499"/>
    </row>
    <row r="17802">
      <c r="B17802" s="497"/>
      <c r="H17802" s="500"/>
      <c r="O17802" s="500"/>
      <c r="Q17802" s="498" t="s">
        <v>213</v>
      </c>
      <c r="S17802" s="499"/>
    </row>
    <row r="17803">
      <c r="B17803" s="497"/>
      <c r="H17803" s="500"/>
      <c r="O17803" s="500"/>
      <c r="Q17803" s="498" t="s">
        <v>213</v>
      </c>
      <c r="S17803" s="499"/>
    </row>
    <row r="17804">
      <c r="B17804" s="497"/>
      <c r="H17804" s="500"/>
      <c r="O17804" s="500"/>
      <c r="Q17804" s="498" t="s">
        <v>213</v>
      </c>
      <c r="S17804" s="499"/>
    </row>
    <row r="17805">
      <c r="B17805" s="497"/>
      <c r="H17805" s="500"/>
      <c r="O17805" s="500"/>
      <c r="Q17805" s="498" t="s">
        <v>213</v>
      </c>
      <c r="S17805" s="499"/>
    </row>
    <row r="17806">
      <c r="B17806" s="497"/>
      <c r="H17806" s="500"/>
      <c r="O17806" s="500"/>
      <c r="Q17806" s="498" t="s">
        <v>213</v>
      </c>
      <c r="S17806" s="499"/>
    </row>
    <row r="17807">
      <c r="B17807" s="497"/>
      <c r="H17807" s="500"/>
      <c r="O17807" s="500"/>
      <c r="Q17807" s="498" t="s">
        <v>213</v>
      </c>
      <c r="S17807" s="499"/>
    </row>
    <row r="17808">
      <c r="B17808" s="497"/>
      <c r="H17808" s="500"/>
      <c r="O17808" s="500"/>
      <c r="Q17808" s="498" t="s">
        <v>213</v>
      </c>
      <c r="S17808" s="499"/>
    </row>
    <row r="17809">
      <c r="B17809" s="497"/>
      <c r="H17809" s="500"/>
      <c r="O17809" s="500"/>
      <c r="Q17809" s="498" t="s">
        <v>213</v>
      </c>
      <c r="S17809" s="499"/>
    </row>
    <row r="17810">
      <c r="B17810" s="497"/>
      <c r="H17810" s="500"/>
      <c r="O17810" s="500"/>
      <c r="Q17810" s="498" t="s">
        <v>213</v>
      </c>
      <c r="S17810" s="499"/>
    </row>
    <row r="17811">
      <c r="B17811" s="497"/>
      <c r="H17811" s="500"/>
      <c r="O17811" s="500"/>
      <c r="Q17811" s="498" t="s">
        <v>213</v>
      </c>
      <c r="S17811" s="499"/>
    </row>
    <row r="17812">
      <c r="B17812" s="497"/>
      <c r="H17812" s="500"/>
      <c r="O17812" s="500"/>
      <c r="Q17812" s="498" t="s">
        <v>213</v>
      </c>
      <c r="S17812" s="499"/>
    </row>
    <row r="17813">
      <c r="B17813" s="497"/>
      <c r="H17813" s="500"/>
      <c r="O17813" s="500"/>
      <c r="Q17813" s="498" t="s">
        <v>213</v>
      </c>
      <c r="S17813" s="499"/>
    </row>
    <row r="17814">
      <c r="B17814" s="497"/>
      <c r="H17814" s="500"/>
      <c r="O17814" s="500"/>
      <c r="Q17814" s="498" t="s">
        <v>213</v>
      </c>
      <c r="S17814" s="499"/>
    </row>
    <row r="17815">
      <c r="B17815" s="497"/>
      <c r="H17815" s="500"/>
      <c r="O17815" s="500"/>
      <c r="Q17815" s="498" t="s">
        <v>213</v>
      </c>
      <c r="S17815" s="499"/>
    </row>
    <row r="17816">
      <c r="B17816" s="497"/>
      <c r="H17816" s="500"/>
      <c r="O17816" s="500"/>
      <c r="Q17816" s="498" t="s">
        <v>213</v>
      </c>
      <c r="S17816" s="499"/>
    </row>
    <row r="17817">
      <c r="B17817" s="497"/>
      <c r="H17817" s="500"/>
      <c r="O17817" s="500"/>
      <c r="Q17817" s="498" t="s">
        <v>213</v>
      </c>
      <c r="S17817" s="499"/>
    </row>
    <row r="17818">
      <c r="B17818" s="497"/>
      <c r="H17818" s="500"/>
      <c r="O17818" s="500"/>
      <c r="Q17818" s="498" t="s">
        <v>213</v>
      </c>
      <c r="S17818" s="499"/>
    </row>
    <row r="17819">
      <c r="B17819" s="497"/>
      <c r="H17819" s="500"/>
      <c r="O17819" s="500"/>
      <c r="Q17819" s="498" t="s">
        <v>213</v>
      </c>
      <c r="S17819" s="499"/>
    </row>
    <row r="17820">
      <c r="B17820" s="497"/>
      <c r="H17820" s="500"/>
      <c r="O17820" s="500"/>
      <c r="Q17820" s="498" t="s">
        <v>213</v>
      </c>
      <c r="S17820" s="499"/>
    </row>
    <row r="17821">
      <c r="B17821" s="497"/>
      <c r="H17821" s="500"/>
      <c r="O17821" s="500"/>
      <c r="Q17821" s="498" t="s">
        <v>213</v>
      </c>
      <c r="S17821" s="499"/>
    </row>
    <row r="17822">
      <c r="B17822" s="497"/>
      <c r="H17822" s="500"/>
      <c r="O17822" s="500"/>
      <c r="Q17822" s="498" t="s">
        <v>213</v>
      </c>
      <c r="S17822" s="499"/>
    </row>
    <row r="17823">
      <c r="B17823" s="497"/>
      <c r="H17823" s="500"/>
      <c r="O17823" s="500"/>
      <c r="Q17823" s="498" t="s">
        <v>213</v>
      </c>
      <c r="S17823" s="499"/>
    </row>
    <row r="17824">
      <c r="B17824" s="497"/>
      <c r="H17824" s="500"/>
      <c r="O17824" s="500"/>
      <c r="Q17824" s="498" t="s">
        <v>213</v>
      </c>
      <c r="S17824" s="499"/>
    </row>
    <row r="17825">
      <c r="B17825" s="497"/>
      <c r="H17825" s="500"/>
      <c r="O17825" s="500"/>
      <c r="Q17825" s="498" t="s">
        <v>213</v>
      </c>
      <c r="S17825" s="499"/>
    </row>
    <row r="17826">
      <c r="B17826" s="497"/>
      <c r="H17826" s="500"/>
      <c r="O17826" s="500"/>
      <c r="Q17826" s="498" t="s">
        <v>213</v>
      </c>
      <c r="S17826" s="499"/>
    </row>
    <row r="17827">
      <c r="B17827" s="497"/>
      <c r="H17827" s="500"/>
      <c r="O17827" s="500"/>
      <c r="Q17827" s="498" t="s">
        <v>213</v>
      </c>
      <c r="S17827" s="499"/>
    </row>
    <row r="17828">
      <c r="B17828" s="497"/>
      <c r="H17828" s="500"/>
      <c r="O17828" s="500"/>
      <c r="Q17828" s="498" t="s">
        <v>213</v>
      </c>
      <c r="S17828" s="499"/>
    </row>
    <row r="17829">
      <c r="B17829" s="497"/>
      <c r="H17829" s="500"/>
      <c r="O17829" s="500"/>
      <c r="Q17829" s="498" t="s">
        <v>213</v>
      </c>
      <c r="S17829" s="499"/>
    </row>
    <row r="17830">
      <c r="B17830" s="497"/>
      <c r="H17830" s="500"/>
      <c r="O17830" s="500"/>
      <c r="Q17830" s="498" t="s">
        <v>213</v>
      </c>
      <c r="S17830" s="499"/>
    </row>
    <row r="17831">
      <c r="B17831" s="497"/>
      <c r="H17831" s="500"/>
      <c r="O17831" s="500"/>
      <c r="Q17831" s="498" t="s">
        <v>213</v>
      </c>
      <c r="S17831" s="499"/>
    </row>
    <row r="17832">
      <c r="B17832" s="497"/>
      <c r="H17832" s="500"/>
      <c r="O17832" s="500"/>
      <c r="Q17832" s="498" t="s">
        <v>213</v>
      </c>
      <c r="S17832" s="499"/>
    </row>
    <row r="17833">
      <c r="B17833" s="497"/>
      <c r="H17833" s="500"/>
      <c r="O17833" s="500"/>
      <c r="Q17833" s="498" t="s">
        <v>213</v>
      </c>
      <c r="S17833" s="499"/>
    </row>
    <row r="17834">
      <c r="B17834" s="497"/>
      <c r="H17834" s="500"/>
      <c r="O17834" s="500"/>
      <c r="Q17834" s="498" t="s">
        <v>213</v>
      </c>
      <c r="S17834" s="499"/>
    </row>
    <row r="17835">
      <c r="B17835" s="497"/>
      <c r="H17835" s="500"/>
      <c r="O17835" s="500"/>
      <c r="Q17835" s="498" t="s">
        <v>213</v>
      </c>
      <c r="S17835" s="499"/>
    </row>
    <row r="17836">
      <c r="B17836" s="497"/>
      <c r="H17836" s="500"/>
      <c r="O17836" s="500"/>
      <c r="Q17836" s="498" t="s">
        <v>213</v>
      </c>
      <c r="S17836" s="499"/>
    </row>
    <row r="17837">
      <c r="B17837" s="497"/>
      <c r="H17837" s="500"/>
      <c r="O17837" s="500"/>
      <c r="Q17837" s="498" t="s">
        <v>213</v>
      </c>
      <c r="S17837" s="499"/>
    </row>
    <row r="17838">
      <c r="B17838" s="497"/>
      <c r="H17838" s="500"/>
      <c r="O17838" s="500"/>
      <c r="Q17838" s="498" t="s">
        <v>213</v>
      </c>
      <c r="S17838" s="499"/>
    </row>
    <row r="17839">
      <c r="B17839" s="497"/>
      <c r="H17839" s="500"/>
      <c r="O17839" s="500"/>
      <c r="Q17839" s="498" t="s">
        <v>213</v>
      </c>
      <c r="S17839" s="499"/>
    </row>
    <row r="17840">
      <c r="B17840" s="497"/>
      <c r="H17840" s="500"/>
      <c r="O17840" s="500"/>
      <c r="Q17840" s="498" t="s">
        <v>213</v>
      </c>
      <c r="S17840" s="499"/>
    </row>
    <row r="17841">
      <c r="B17841" s="497"/>
      <c r="H17841" s="500"/>
      <c r="O17841" s="500"/>
      <c r="Q17841" s="498" t="s">
        <v>213</v>
      </c>
      <c r="S17841" s="499"/>
    </row>
    <row r="17842">
      <c r="B17842" s="497"/>
      <c r="H17842" s="500"/>
      <c r="O17842" s="500"/>
      <c r="Q17842" s="498" t="s">
        <v>213</v>
      </c>
      <c r="S17842" s="499"/>
    </row>
    <row r="17843">
      <c r="B17843" s="497"/>
      <c r="H17843" s="500"/>
      <c r="O17843" s="500"/>
      <c r="Q17843" s="498" t="s">
        <v>213</v>
      </c>
      <c r="S17843" s="499"/>
    </row>
    <row r="17844">
      <c r="B17844" s="497"/>
      <c r="H17844" s="500"/>
      <c r="O17844" s="500"/>
      <c r="Q17844" s="498" t="s">
        <v>213</v>
      </c>
      <c r="S17844" s="499"/>
    </row>
    <row r="17845">
      <c r="B17845" s="497"/>
      <c r="H17845" s="500"/>
      <c r="O17845" s="500"/>
      <c r="Q17845" s="498" t="s">
        <v>213</v>
      </c>
      <c r="S17845" s="499"/>
    </row>
    <row r="17846">
      <c r="B17846" s="497"/>
      <c r="H17846" s="500"/>
      <c r="O17846" s="500"/>
      <c r="Q17846" s="498" t="s">
        <v>213</v>
      </c>
      <c r="S17846" s="499"/>
    </row>
    <row r="17847">
      <c r="B17847" s="497"/>
      <c r="H17847" s="500"/>
      <c r="O17847" s="500"/>
      <c r="Q17847" s="498" t="s">
        <v>213</v>
      </c>
      <c r="S17847" s="499"/>
    </row>
    <row r="17848">
      <c r="B17848" s="497"/>
      <c r="H17848" s="500"/>
      <c r="O17848" s="500"/>
      <c r="Q17848" s="498" t="s">
        <v>213</v>
      </c>
      <c r="S17848" s="499"/>
    </row>
    <row r="17849">
      <c r="B17849" s="497"/>
      <c r="H17849" s="500"/>
      <c r="O17849" s="500"/>
      <c r="Q17849" s="498" t="s">
        <v>213</v>
      </c>
      <c r="S17849" s="499"/>
    </row>
    <row r="17850">
      <c r="B17850" s="497"/>
      <c r="H17850" s="500"/>
      <c r="O17850" s="500"/>
      <c r="Q17850" s="498" t="s">
        <v>213</v>
      </c>
      <c r="S17850" s="499"/>
    </row>
    <row r="17851">
      <c r="B17851" s="497"/>
      <c r="H17851" s="500"/>
      <c r="O17851" s="500"/>
      <c r="Q17851" s="498" t="s">
        <v>213</v>
      </c>
      <c r="S17851" s="499"/>
    </row>
    <row r="17852">
      <c r="B17852" s="497"/>
      <c r="H17852" s="500"/>
      <c r="O17852" s="500"/>
      <c r="Q17852" s="498" t="s">
        <v>213</v>
      </c>
      <c r="S17852" s="499"/>
    </row>
    <row r="17853">
      <c r="B17853" s="497"/>
      <c r="H17853" s="500"/>
      <c r="O17853" s="500"/>
      <c r="Q17853" s="498" t="s">
        <v>213</v>
      </c>
      <c r="S17853" s="499"/>
    </row>
    <row r="17854">
      <c r="B17854" s="497"/>
      <c r="H17854" s="500"/>
      <c r="O17854" s="500"/>
      <c r="Q17854" s="498" t="s">
        <v>213</v>
      </c>
      <c r="S17854" s="499"/>
    </row>
    <row r="17855">
      <c r="B17855" s="497"/>
      <c r="H17855" s="500"/>
      <c r="O17855" s="500"/>
      <c r="Q17855" s="498" t="s">
        <v>213</v>
      </c>
      <c r="S17855" s="499"/>
    </row>
    <row r="17856">
      <c r="B17856" s="497"/>
      <c r="H17856" s="500"/>
      <c r="O17856" s="500"/>
      <c r="Q17856" s="498" t="s">
        <v>213</v>
      </c>
      <c r="S17856" s="499"/>
    </row>
    <row r="17857">
      <c r="B17857" s="497"/>
      <c r="H17857" s="500"/>
      <c r="O17857" s="500"/>
      <c r="Q17857" s="498" t="s">
        <v>213</v>
      </c>
      <c r="S17857" s="499"/>
    </row>
    <row r="17858">
      <c r="B17858" s="497"/>
      <c r="H17858" s="500"/>
      <c r="O17858" s="500"/>
      <c r="Q17858" s="498" t="s">
        <v>213</v>
      </c>
      <c r="S17858" s="499"/>
    </row>
    <row r="17859">
      <c r="B17859" s="497"/>
      <c r="H17859" s="500"/>
      <c r="O17859" s="500"/>
      <c r="Q17859" s="498" t="s">
        <v>213</v>
      </c>
      <c r="S17859" s="499"/>
    </row>
    <row r="17860">
      <c r="B17860" s="497"/>
      <c r="H17860" s="500"/>
      <c r="O17860" s="500"/>
      <c r="Q17860" s="498" t="s">
        <v>213</v>
      </c>
      <c r="S17860" s="499"/>
    </row>
    <row r="17861">
      <c r="B17861" s="497"/>
      <c r="H17861" s="500"/>
      <c r="O17861" s="500"/>
      <c r="Q17861" s="498" t="s">
        <v>213</v>
      </c>
      <c r="S17861" s="499"/>
    </row>
    <row r="17862">
      <c r="B17862" s="497"/>
      <c r="H17862" s="500"/>
      <c r="O17862" s="500"/>
      <c r="Q17862" s="498" t="s">
        <v>213</v>
      </c>
      <c r="S17862" s="499"/>
    </row>
    <row r="17863">
      <c r="B17863" s="497"/>
      <c r="H17863" s="500"/>
      <c r="O17863" s="500"/>
      <c r="Q17863" s="498" t="s">
        <v>213</v>
      </c>
      <c r="S17863" s="499"/>
    </row>
    <row r="17864">
      <c r="B17864" s="497"/>
      <c r="H17864" s="500"/>
      <c r="O17864" s="500"/>
      <c r="Q17864" s="498" t="s">
        <v>213</v>
      </c>
      <c r="S17864" s="499"/>
    </row>
    <row r="17865">
      <c r="B17865" s="497"/>
      <c r="H17865" s="500"/>
      <c r="O17865" s="500"/>
      <c r="Q17865" s="498" t="s">
        <v>213</v>
      </c>
      <c r="S17865" s="499"/>
    </row>
    <row r="17866">
      <c r="B17866" s="497"/>
      <c r="H17866" s="500"/>
      <c r="O17866" s="500"/>
      <c r="Q17866" s="498" t="s">
        <v>213</v>
      </c>
      <c r="S17866" s="499"/>
    </row>
    <row r="17867">
      <c r="B17867" s="497"/>
      <c r="H17867" s="500"/>
      <c r="O17867" s="500"/>
      <c r="Q17867" s="498" t="s">
        <v>213</v>
      </c>
      <c r="S17867" s="499"/>
    </row>
    <row r="17868">
      <c r="B17868" s="497"/>
      <c r="H17868" s="500"/>
      <c r="O17868" s="500"/>
      <c r="Q17868" s="498" t="s">
        <v>213</v>
      </c>
      <c r="S17868" s="499"/>
    </row>
    <row r="17869">
      <c r="B17869" s="497"/>
      <c r="H17869" s="500"/>
      <c r="O17869" s="500"/>
      <c r="Q17869" s="498" t="s">
        <v>213</v>
      </c>
      <c r="S17869" s="499"/>
    </row>
    <row r="17870">
      <c r="B17870" s="497"/>
      <c r="H17870" s="500"/>
      <c r="O17870" s="500"/>
      <c r="Q17870" s="498" t="s">
        <v>213</v>
      </c>
      <c r="S17870" s="499"/>
    </row>
    <row r="17871">
      <c r="B17871" s="497"/>
      <c r="H17871" s="500"/>
      <c r="O17871" s="500"/>
      <c r="Q17871" s="498" t="s">
        <v>213</v>
      </c>
      <c r="S17871" s="499"/>
    </row>
    <row r="17872">
      <c r="B17872" s="497"/>
      <c r="H17872" s="500"/>
      <c r="O17872" s="500"/>
      <c r="Q17872" s="498" t="s">
        <v>213</v>
      </c>
      <c r="S17872" s="499"/>
    </row>
    <row r="17873">
      <c r="B17873" s="497"/>
      <c r="H17873" s="500"/>
      <c r="O17873" s="500"/>
      <c r="Q17873" s="498" t="s">
        <v>213</v>
      </c>
      <c r="S17873" s="499"/>
    </row>
    <row r="17874">
      <c r="B17874" s="497"/>
      <c r="H17874" s="500"/>
      <c r="O17874" s="500"/>
      <c r="Q17874" s="498" t="s">
        <v>213</v>
      </c>
      <c r="S17874" s="499"/>
    </row>
    <row r="17875">
      <c r="B17875" s="497"/>
      <c r="H17875" s="500"/>
      <c r="O17875" s="500"/>
      <c r="Q17875" s="498" t="s">
        <v>213</v>
      </c>
      <c r="S17875" s="499"/>
    </row>
    <row r="17876">
      <c r="B17876" s="497"/>
      <c r="H17876" s="500"/>
      <c r="O17876" s="500"/>
      <c r="Q17876" s="498" t="s">
        <v>213</v>
      </c>
      <c r="S17876" s="499"/>
    </row>
    <row r="17877">
      <c r="B17877" s="497"/>
      <c r="H17877" s="500"/>
      <c r="O17877" s="500"/>
      <c r="Q17877" s="498" t="s">
        <v>213</v>
      </c>
      <c r="S17877" s="499"/>
    </row>
    <row r="17878">
      <c r="B17878" s="497"/>
      <c r="H17878" s="500"/>
      <c r="O17878" s="500"/>
      <c r="Q17878" s="498" t="s">
        <v>213</v>
      </c>
      <c r="S17878" s="499"/>
    </row>
    <row r="17879">
      <c r="B17879" s="497"/>
      <c r="H17879" s="500"/>
      <c r="O17879" s="500"/>
      <c r="Q17879" s="498" t="s">
        <v>213</v>
      </c>
      <c r="S17879" s="499"/>
    </row>
    <row r="17880">
      <c r="B17880" s="497"/>
      <c r="H17880" s="500"/>
      <c r="O17880" s="500"/>
      <c r="Q17880" s="498" t="s">
        <v>213</v>
      </c>
      <c r="S17880" s="499"/>
    </row>
    <row r="17881">
      <c r="B17881" s="497"/>
      <c r="H17881" s="500"/>
      <c r="O17881" s="500"/>
      <c r="Q17881" s="498" t="s">
        <v>213</v>
      </c>
      <c r="S17881" s="499"/>
    </row>
    <row r="17882">
      <c r="B17882" s="497"/>
      <c r="H17882" s="500"/>
      <c r="O17882" s="500"/>
      <c r="Q17882" s="498" t="s">
        <v>213</v>
      </c>
      <c r="S17882" s="499"/>
    </row>
    <row r="17883">
      <c r="B17883" s="497"/>
      <c r="H17883" s="500"/>
      <c r="O17883" s="500"/>
      <c r="Q17883" s="498" t="s">
        <v>213</v>
      </c>
      <c r="S17883" s="499"/>
    </row>
    <row r="17884">
      <c r="B17884" s="497"/>
      <c r="H17884" s="500"/>
      <c r="O17884" s="500"/>
      <c r="Q17884" s="498" t="s">
        <v>213</v>
      </c>
      <c r="S17884" s="499"/>
    </row>
    <row r="17885">
      <c r="B17885" s="497"/>
      <c r="H17885" s="500"/>
      <c r="O17885" s="500"/>
      <c r="Q17885" s="498" t="s">
        <v>213</v>
      </c>
      <c r="S17885" s="499"/>
    </row>
    <row r="17886">
      <c r="B17886" s="497"/>
      <c r="H17886" s="500"/>
      <c r="O17886" s="500"/>
      <c r="Q17886" s="498" t="s">
        <v>213</v>
      </c>
      <c r="S17886" s="499"/>
    </row>
    <row r="17887">
      <c r="B17887" s="497"/>
      <c r="H17887" s="500"/>
      <c r="O17887" s="500"/>
      <c r="Q17887" s="498" t="s">
        <v>213</v>
      </c>
      <c r="S17887" s="499"/>
    </row>
    <row r="17888">
      <c r="B17888" s="497"/>
      <c r="H17888" s="500"/>
      <c r="O17888" s="500"/>
      <c r="Q17888" s="498" t="s">
        <v>213</v>
      </c>
      <c r="S17888" s="499"/>
    </row>
    <row r="17889">
      <c r="B17889" s="497"/>
      <c r="H17889" s="500"/>
      <c r="O17889" s="500"/>
      <c r="Q17889" s="498" t="s">
        <v>213</v>
      </c>
      <c r="S17889" s="499"/>
    </row>
    <row r="17890">
      <c r="B17890" s="497"/>
      <c r="H17890" s="500"/>
      <c r="O17890" s="500"/>
      <c r="Q17890" s="498" t="s">
        <v>213</v>
      </c>
      <c r="S17890" s="499"/>
    </row>
    <row r="17891">
      <c r="B17891" s="497"/>
      <c r="H17891" s="500"/>
      <c r="O17891" s="500"/>
      <c r="Q17891" s="498" t="s">
        <v>213</v>
      </c>
      <c r="S17891" s="499"/>
    </row>
    <row r="17892">
      <c r="B17892" s="497"/>
      <c r="H17892" s="500"/>
      <c r="O17892" s="500"/>
      <c r="Q17892" s="498" t="s">
        <v>213</v>
      </c>
      <c r="S17892" s="499"/>
    </row>
    <row r="17893">
      <c r="B17893" s="497"/>
      <c r="H17893" s="500"/>
      <c r="O17893" s="500"/>
      <c r="Q17893" s="498" t="s">
        <v>213</v>
      </c>
      <c r="S17893" s="499"/>
    </row>
    <row r="17894">
      <c r="B17894" s="497"/>
      <c r="H17894" s="500"/>
      <c r="O17894" s="500"/>
      <c r="Q17894" s="498" t="s">
        <v>213</v>
      </c>
      <c r="S17894" s="499"/>
    </row>
    <row r="17895">
      <c r="B17895" s="497"/>
      <c r="H17895" s="500"/>
      <c r="O17895" s="500"/>
      <c r="Q17895" s="498" t="s">
        <v>213</v>
      </c>
      <c r="S17895" s="499"/>
    </row>
    <row r="17896">
      <c r="B17896" s="497"/>
      <c r="H17896" s="500"/>
      <c r="O17896" s="500"/>
      <c r="Q17896" s="498" t="s">
        <v>213</v>
      </c>
      <c r="S17896" s="499"/>
    </row>
    <row r="17897">
      <c r="B17897" s="497"/>
      <c r="H17897" s="500"/>
      <c r="O17897" s="500"/>
      <c r="Q17897" s="498" t="s">
        <v>213</v>
      </c>
      <c r="S17897" s="499"/>
    </row>
    <row r="17898">
      <c r="B17898" s="497"/>
      <c r="H17898" s="500"/>
      <c r="O17898" s="500"/>
      <c r="Q17898" s="498" t="s">
        <v>213</v>
      </c>
      <c r="S17898" s="499"/>
    </row>
    <row r="17899">
      <c r="B17899" s="497"/>
      <c r="H17899" s="500"/>
      <c r="O17899" s="500"/>
      <c r="Q17899" s="498" t="s">
        <v>213</v>
      </c>
      <c r="S17899" s="499"/>
    </row>
    <row r="17900">
      <c r="B17900" s="497"/>
      <c r="H17900" s="500"/>
      <c r="O17900" s="500"/>
      <c r="Q17900" s="498" t="s">
        <v>213</v>
      </c>
      <c r="S17900" s="499"/>
    </row>
    <row r="17901">
      <c r="B17901" s="497"/>
      <c r="H17901" s="500"/>
      <c r="O17901" s="500"/>
      <c r="Q17901" s="498" t="s">
        <v>213</v>
      </c>
      <c r="S17901" s="499"/>
    </row>
    <row r="17902">
      <c r="B17902" s="497"/>
      <c r="H17902" s="500"/>
      <c r="O17902" s="500"/>
      <c r="Q17902" s="498" t="s">
        <v>213</v>
      </c>
      <c r="S17902" s="499"/>
    </row>
    <row r="17903">
      <c r="B17903" s="497"/>
      <c r="H17903" s="500"/>
      <c r="O17903" s="500"/>
      <c r="Q17903" s="498" t="s">
        <v>213</v>
      </c>
      <c r="S17903" s="499"/>
    </row>
    <row r="17904">
      <c r="B17904" s="497"/>
      <c r="H17904" s="500"/>
      <c r="O17904" s="500"/>
      <c r="Q17904" s="498" t="s">
        <v>213</v>
      </c>
      <c r="S17904" s="499"/>
    </row>
    <row r="17905">
      <c r="B17905" s="497"/>
      <c r="H17905" s="500"/>
      <c r="O17905" s="500"/>
      <c r="Q17905" s="498" t="s">
        <v>213</v>
      </c>
      <c r="S17905" s="499"/>
    </row>
    <row r="17906">
      <c r="B17906" s="497"/>
      <c r="H17906" s="500"/>
      <c r="O17906" s="500"/>
      <c r="Q17906" s="498" t="s">
        <v>213</v>
      </c>
      <c r="S17906" s="499"/>
    </row>
    <row r="17907">
      <c r="B17907" s="497"/>
      <c r="H17907" s="500"/>
      <c r="O17907" s="500"/>
      <c r="Q17907" s="498" t="s">
        <v>213</v>
      </c>
      <c r="S17907" s="499"/>
    </row>
    <row r="17908">
      <c r="B17908" s="497"/>
      <c r="H17908" s="500"/>
      <c r="O17908" s="500"/>
      <c r="Q17908" s="498" t="s">
        <v>213</v>
      </c>
      <c r="S17908" s="499"/>
    </row>
    <row r="17909">
      <c r="B17909" s="497"/>
      <c r="H17909" s="500"/>
      <c r="O17909" s="500"/>
      <c r="Q17909" s="498" t="s">
        <v>213</v>
      </c>
      <c r="S17909" s="499"/>
    </row>
    <row r="17910">
      <c r="B17910" s="497"/>
      <c r="H17910" s="500"/>
      <c r="O17910" s="500"/>
      <c r="Q17910" s="498" t="s">
        <v>213</v>
      </c>
      <c r="S17910" s="499"/>
    </row>
    <row r="17911">
      <c r="B17911" s="497"/>
      <c r="H17911" s="500"/>
      <c r="O17911" s="500"/>
      <c r="Q17911" s="498" t="s">
        <v>213</v>
      </c>
      <c r="S17911" s="499"/>
    </row>
    <row r="17912">
      <c r="B17912" s="497"/>
      <c r="H17912" s="500"/>
      <c r="O17912" s="500"/>
      <c r="Q17912" s="498" t="s">
        <v>213</v>
      </c>
      <c r="S17912" s="499"/>
    </row>
    <row r="17913">
      <c r="B17913" s="497"/>
      <c r="H17913" s="500"/>
      <c r="O17913" s="500"/>
      <c r="Q17913" s="498" t="s">
        <v>213</v>
      </c>
      <c r="S17913" s="499"/>
    </row>
    <row r="17914">
      <c r="B17914" s="497"/>
      <c r="H17914" s="500"/>
      <c r="O17914" s="500"/>
      <c r="Q17914" s="498" t="s">
        <v>213</v>
      </c>
      <c r="S17914" s="499"/>
    </row>
    <row r="17915">
      <c r="B17915" s="497"/>
      <c r="H17915" s="500"/>
      <c r="O17915" s="500"/>
      <c r="Q17915" s="498" t="s">
        <v>213</v>
      </c>
      <c r="S17915" s="499"/>
    </row>
    <row r="17916">
      <c r="B17916" s="497"/>
      <c r="H17916" s="500"/>
      <c r="O17916" s="500"/>
      <c r="Q17916" s="498" t="s">
        <v>213</v>
      </c>
      <c r="S17916" s="499"/>
    </row>
    <row r="17917">
      <c r="B17917" s="497"/>
      <c r="H17917" s="500"/>
      <c r="O17917" s="500"/>
      <c r="Q17917" s="498" t="s">
        <v>213</v>
      </c>
      <c r="S17917" s="499"/>
    </row>
    <row r="17918">
      <c r="B17918" s="497"/>
      <c r="H17918" s="500"/>
      <c r="O17918" s="500"/>
      <c r="Q17918" s="498" t="s">
        <v>213</v>
      </c>
      <c r="S17918" s="499"/>
    </row>
    <row r="17919">
      <c r="B17919" s="497"/>
      <c r="H17919" s="500"/>
      <c r="O17919" s="500"/>
      <c r="Q17919" s="498" t="s">
        <v>213</v>
      </c>
      <c r="S17919" s="499"/>
    </row>
    <row r="17920">
      <c r="B17920" s="497"/>
      <c r="H17920" s="500"/>
      <c r="O17920" s="500"/>
      <c r="Q17920" s="498" t="s">
        <v>213</v>
      </c>
      <c r="S17920" s="499"/>
    </row>
    <row r="17921">
      <c r="B17921" s="497"/>
      <c r="H17921" s="500"/>
      <c r="O17921" s="500"/>
      <c r="Q17921" s="498" t="s">
        <v>213</v>
      </c>
      <c r="S17921" s="499"/>
    </row>
    <row r="17922">
      <c r="B17922" s="497"/>
      <c r="H17922" s="500"/>
      <c r="O17922" s="500"/>
      <c r="Q17922" s="498" t="s">
        <v>213</v>
      </c>
      <c r="S17922" s="499"/>
    </row>
    <row r="17923">
      <c r="B17923" s="497"/>
      <c r="H17923" s="500"/>
      <c r="O17923" s="500"/>
      <c r="Q17923" s="498" t="s">
        <v>213</v>
      </c>
      <c r="S17923" s="499"/>
    </row>
    <row r="17924">
      <c r="B17924" s="497"/>
      <c r="H17924" s="500"/>
      <c r="O17924" s="500"/>
      <c r="Q17924" s="498" t="s">
        <v>213</v>
      </c>
      <c r="S17924" s="499"/>
    </row>
    <row r="17925">
      <c r="B17925" s="497"/>
      <c r="H17925" s="500"/>
      <c r="O17925" s="500"/>
      <c r="Q17925" s="498" t="s">
        <v>213</v>
      </c>
      <c r="S17925" s="499"/>
    </row>
    <row r="17926">
      <c r="B17926" s="497"/>
      <c r="H17926" s="500"/>
      <c r="O17926" s="500"/>
      <c r="Q17926" s="498" t="s">
        <v>213</v>
      </c>
      <c r="S17926" s="499"/>
    </row>
    <row r="17927">
      <c r="B17927" s="497"/>
      <c r="H17927" s="500"/>
      <c r="O17927" s="500"/>
      <c r="Q17927" s="498" t="s">
        <v>213</v>
      </c>
      <c r="S17927" s="499"/>
    </row>
    <row r="17928">
      <c r="B17928" s="497"/>
      <c r="H17928" s="500"/>
      <c r="O17928" s="500"/>
      <c r="Q17928" s="498" t="s">
        <v>213</v>
      </c>
      <c r="S17928" s="499"/>
    </row>
    <row r="17929">
      <c r="B17929" s="497"/>
      <c r="H17929" s="500"/>
      <c r="O17929" s="500"/>
      <c r="Q17929" s="498" t="s">
        <v>213</v>
      </c>
      <c r="S17929" s="499"/>
    </row>
    <row r="17930">
      <c r="B17930" s="497"/>
      <c r="H17930" s="500"/>
      <c r="O17930" s="500"/>
      <c r="Q17930" s="498" t="s">
        <v>213</v>
      </c>
      <c r="S17930" s="499"/>
    </row>
    <row r="17931">
      <c r="B17931" s="497"/>
      <c r="H17931" s="500"/>
      <c r="O17931" s="500"/>
      <c r="Q17931" s="498" t="s">
        <v>213</v>
      </c>
      <c r="S17931" s="499"/>
    </row>
    <row r="17932">
      <c r="B17932" s="497"/>
      <c r="H17932" s="500"/>
      <c r="O17932" s="500"/>
      <c r="Q17932" s="498" t="s">
        <v>213</v>
      </c>
      <c r="S17932" s="499"/>
    </row>
    <row r="17933">
      <c r="B17933" s="497"/>
      <c r="H17933" s="500"/>
      <c r="O17933" s="500"/>
      <c r="Q17933" s="498" t="s">
        <v>213</v>
      </c>
      <c r="S17933" s="499"/>
    </row>
    <row r="17934">
      <c r="B17934" s="497"/>
      <c r="H17934" s="500"/>
      <c r="O17934" s="500"/>
      <c r="Q17934" s="498" t="s">
        <v>213</v>
      </c>
      <c r="S17934" s="499"/>
    </row>
    <row r="17935">
      <c r="B17935" s="497"/>
      <c r="H17935" s="500"/>
      <c r="O17935" s="500"/>
      <c r="Q17935" s="498" t="s">
        <v>213</v>
      </c>
      <c r="S17935" s="499"/>
    </row>
    <row r="17936">
      <c r="B17936" s="497"/>
      <c r="H17936" s="500"/>
      <c r="O17936" s="500"/>
      <c r="Q17936" s="498" t="s">
        <v>213</v>
      </c>
      <c r="S17936" s="499"/>
    </row>
    <row r="17937">
      <c r="B17937" s="497"/>
      <c r="H17937" s="500"/>
      <c r="O17937" s="500"/>
      <c r="Q17937" s="498" t="s">
        <v>213</v>
      </c>
      <c r="S17937" s="499"/>
    </row>
    <row r="17938">
      <c r="B17938" s="497"/>
      <c r="H17938" s="500"/>
      <c r="O17938" s="500"/>
      <c r="Q17938" s="498" t="s">
        <v>213</v>
      </c>
      <c r="S17938" s="499"/>
    </row>
    <row r="17939">
      <c r="B17939" s="497"/>
      <c r="H17939" s="500"/>
      <c r="O17939" s="500"/>
      <c r="Q17939" s="498" t="s">
        <v>213</v>
      </c>
      <c r="S17939" s="499"/>
    </row>
    <row r="17940">
      <c r="B17940" s="497"/>
      <c r="H17940" s="500"/>
      <c r="O17940" s="500"/>
      <c r="Q17940" s="498" t="s">
        <v>213</v>
      </c>
      <c r="S17940" s="499"/>
    </row>
    <row r="17941">
      <c r="B17941" s="497"/>
      <c r="H17941" s="500"/>
      <c r="O17941" s="500"/>
      <c r="Q17941" s="498" t="s">
        <v>213</v>
      </c>
      <c r="S17941" s="499"/>
    </row>
    <row r="17942">
      <c r="B17942" s="497"/>
      <c r="H17942" s="500"/>
      <c r="O17942" s="500"/>
      <c r="Q17942" s="498" t="s">
        <v>213</v>
      </c>
      <c r="S17942" s="499"/>
    </row>
    <row r="17943">
      <c r="B17943" s="497"/>
      <c r="H17943" s="500"/>
      <c r="O17943" s="500"/>
      <c r="Q17943" s="498" t="s">
        <v>213</v>
      </c>
      <c r="S17943" s="499"/>
    </row>
    <row r="17944">
      <c r="B17944" s="497"/>
      <c r="H17944" s="500"/>
      <c r="O17944" s="500"/>
      <c r="Q17944" s="498" t="s">
        <v>213</v>
      </c>
      <c r="S17944" s="499"/>
    </row>
    <row r="17945">
      <c r="B17945" s="497"/>
      <c r="H17945" s="500"/>
      <c r="O17945" s="500"/>
      <c r="Q17945" s="498" t="s">
        <v>213</v>
      </c>
      <c r="S17945" s="499"/>
    </row>
    <row r="17946">
      <c r="B17946" s="497"/>
      <c r="H17946" s="500"/>
      <c r="O17946" s="500"/>
      <c r="Q17946" s="498" t="s">
        <v>213</v>
      </c>
      <c r="S17946" s="499"/>
    </row>
    <row r="17947">
      <c r="B17947" s="497"/>
      <c r="H17947" s="500"/>
      <c r="O17947" s="500"/>
      <c r="Q17947" s="498" t="s">
        <v>213</v>
      </c>
      <c r="S17947" s="499"/>
    </row>
    <row r="17948">
      <c r="B17948" s="497"/>
      <c r="H17948" s="500"/>
      <c r="O17948" s="500"/>
      <c r="Q17948" s="498" t="s">
        <v>213</v>
      </c>
      <c r="S17948" s="499"/>
    </row>
    <row r="17949">
      <c r="B17949" s="497"/>
      <c r="H17949" s="500"/>
      <c r="O17949" s="500"/>
      <c r="Q17949" s="498" t="s">
        <v>213</v>
      </c>
      <c r="S17949" s="499"/>
    </row>
    <row r="17950">
      <c r="B17950" s="497"/>
      <c r="H17950" s="500"/>
      <c r="O17950" s="500"/>
      <c r="Q17950" s="498" t="s">
        <v>213</v>
      </c>
      <c r="S17950" s="499"/>
    </row>
    <row r="17951">
      <c r="B17951" s="497"/>
      <c r="H17951" s="500"/>
      <c r="O17951" s="500"/>
      <c r="Q17951" s="498" t="s">
        <v>213</v>
      </c>
      <c r="S17951" s="499"/>
    </row>
    <row r="17952">
      <c r="B17952" s="497"/>
      <c r="H17952" s="500"/>
      <c r="O17952" s="500"/>
      <c r="Q17952" s="498" t="s">
        <v>213</v>
      </c>
      <c r="S17952" s="499"/>
    </row>
    <row r="17953">
      <c r="B17953" s="497"/>
      <c r="H17953" s="500"/>
      <c r="O17953" s="500"/>
      <c r="Q17953" s="498" t="s">
        <v>213</v>
      </c>
      <c r="S17953" s="499"/>
    </row>
    <row r="17954">
      <c r="B17954" s="497"/>
      <c r="H17954" s="500"/>
      <c r="O17954" s="500"/>
      <c r="Q17954" s="498" t="s">
        <v>213</v>
      </c>
      <c r="S17954" s="499"/>
    </row>
    <row r="17955">
      <c r="B17955" s="497"/>
      <c r="H17955" s="500"/>
      <c r="O17955" s="500"/>
      <c r="Q17955" s="498" t="s">
        <v>213</v>
      </c>
      <c r="S17955" s="499"/>
    </row>
    <row r="17956">
      <c r="B17956" s="497"/>
      <c r="H17956" s="500"/>
      <c r="O17956" s="500"/>
      <c r="Q17956" s="498" t="s">
        <v>213</v>
      </c>
      <c r="S17956" s="499"/>
    </row>
    <row r="17957">
      <c r="B17957" s="497"/>
      <c r="H17957" s="500"/>
      <c r="O17957" s="500"/>
      <c r="Q17957" s="498" t="s">
        <v>213</v>
      </c>
      <c r="S17957" s="499"/>
    </row>
    <row r="17958">
      <c r="B17958" s="497"/>
      <c r="H17958" s="500"/>
      <c r="O17958" s="500"/>
      <c r="Q17958" s="498" t="s">
        <v>213</v>
      </c>
      <c r="S17958" s="499"/>
    </row>
    <row r="17959">
      <c r="B17959" s="497"/>
      <c r="H17959" s="500"/>
      <c r="O17959" s="500"/>
      <c r="Q17959" s="498" t="s">
        <v>213</v>
      </c>
      <c r="S17959" s="499"/>
    </row>
    <row r="17960">
      <c r="B17960" s="497"/>
      <c r="H17960" s="500"/>
      <c r="O17960" s="500"/>
      <c r="Q17960" s="498" t="s">
        <v>213</v>
      </c>
      <c r="S17960" s="499"/>
    </row>
    <row r="17961">
      <c r="B17961" s="497"/>
      <c r="H17961" s="500"/>
      <c r="O17961" s="500"/>
      <c r="Q17961" s="498" t="s">
        <v>213</v>
      </c>
      <c r="S17961" s="499"/>
    </row>
    <row r="17962">
      <c r="B17962" s="497"/>
      <c r="H17962" s="500"/>
      <c r="O17962" s="500"/>
      <c r="Q17962" s="498" t="s">
        <v>213</v>
      </c>
      <c r="S17962" s="499"/>
    </row>
    <row r="17963">
      <c r="B17963" s="497"/>
      <c r="H17963" s="500"/>
      <c r="O17963" s="500"/>
      <c r="Q17963" s="498" t="s">
        <v>213</v>
      </c>
      <c r="S17963" s="499"/>
    </row>
    <row r="17964">
      <c r="B17964" s="497"/>
      <c r="H17964" s="500"/>
      <c r="O17964" s="500"/>
      <c r="Q17964" s="498" t="s">
        <v>213</v>
      </c>
      <c r="S17964" s="499"/>
    </row>
    <row r="17965">
      <c r="B17965" s="497"/>
      <c r="H17965" s="500"/>
      <c r="O17965" s="500"/>
      <c r="Q17965" s="498" t="s">
        <v>213</v>
      </c>
      <c r="S17965" s="499"/>
    </row>
    <row r="17966">
      <c r="B17966" s="497"/>
      <c r="H17966" s="500"/>
      <c r="O17966" s="500"/>
      <c r="Q17966" s="498" t="s">
        <v>213</v>
      </c>
      <c r="S17966" s="499"/>
    </row>
    <row r="17967">
      <c r="B17967" s="497"/>
      <c r="H17967" s="500"/>
      <c r="O17967" s="500"/>
      <c r="Q17967" s="498" t="s">
        <v>213</v>
      </c>
      <c r="S17967" s="499"/>
    </row>
    <row r="17968">
      <c r="B17968" s="497"/>
      <c r="H17968" s="500"/>
      <c r="O17968" s="500"/>
      <c r="Q17968" s="498" t="s">
        <v>213</v>
      </c>
      <c r="S17968" s="499"/>
    </row>
    <row r="17969">
      <c r="B17969" s="497"/>
      <c r="H17969" s="500"/>
      <c r="O17969" s="500"/>
      <c r="Q17969" s="498" t="s">
        <v>213</v>
      </c>
      <c r="S17969" s="499"/>
    </row>
    <row r="17970">
      <c r="B17970" s="497"/>
      <c r="H17970" s="500"/>
      <c r="O17970" s="500"/>
      <c r="Q17970" s="498" t="s">
        <v>213</v>
      </c>
      <c r="S17970" s="499"/>
    </row>
    <row r="17971">
      <c r="B17971" s="497"/>
      <c r="H17971" s="500"/>
      <c r="O17971" s="500"/>
      <c r="Q17971" s="498" t="s">
        <v>213</v>
      </c>
      <c r="S17971" s="499"/>
    </row>
    <row r="17972">
      <c r="B17972" s="497"/>
      <c r="H17972" s="500"/>
      <c r="O17972" s="500"/>
      <c r="Q17972" s="498" t="s">
        <v>213</v>
      </c>
      <c r="S17972" s="499"/>
    </row>
    <row r="17973">
      <c r="B17973" s="497"/>
      <c r="H17973" s="500"/>
      <c r="O17973" s="500"/>
      <c r="Q17973" s="498" t="s">
        <v>213</v>
      </c>
      <c r="S17973" s="499"/>
    </row>
    <row r="17974">
      <c r="B17974" s="497"/>
      <c r="H17974" s="500"/>
      <c r="O17974" s="500"/>
      <c r="Q17974" s="498" t="s">
        <v>213</v>
      </c>
      <c r="S17974" s="499"/>
    </row>
    <row r="17975">
      <c r="B17975" s="497"/>
      <c r="H17975" s="500"/>
      <c r="O17975" s="500"/>
      <c r="Q17975" s="498" t="s">
        <v>213</v>
      </c>
      <c r="S17975" s="499"/>
    </row>
    <row r="17976">
      <c r="B17976" s="497"/>
      <c r="H17976" s="500"/>
      <c r="O17976" s="500"/>
      <c r="Q17976" s="498" t="s">
        <v>213</v>
      </c>
      <c r="S17976" s="499"/>
    </row>
    <row r="17977">
      <c r="B17977" s="497"/>
      <c r="H17977" s="500"/>
      <c r="O17977" s="500"/>
      <c r="Q17977" s="498" t="s">
        <v>213</v>
      </c>
      <c r="S17977" s="499"/>
    </row>
    <row r="17978">
      <c r="B17978" s="497"/>
      <c r="H17978" s="500"/>
      <c r="O17978" s="500"/>
      <c r="Q17978" s="498" t="s">
        <v>213</v>
      </c>
      <c r="S17978" s="499"/>
    </row>
    <row r="17979">
      <c r="B17979" s="497"/>
      <c r="H17979" s="500"/>
      <c r="O17979" s="500"/>
      <c r="Q17979" s="498" t="s">
        <v>213</v>
      </c>
      <c r="S17979" s="499"/>
    </row>
    <row r="17980">
      <c r="B17980" s="497"/>
      <c r="H17980" s="500"/>
      <c r="O17980" s="500"/>
      <c r="Q17980" s="498" t="s">
        <v>213</v>
      </c>
      <c r="S17980" s="499"/>
    </row>
    <row r="17981">
      <c r="B17981" s="497"/>
      <c r="H17981" s="500"/>
      <c r="O17981" s="500"/>
      <c r="Q17981" s="498" t="s">
        <v>213</v>
      </c>
      <c r="S17981" s="499"/>
    </row>
    <row r="17982">
      <c r="B17982" s="497"/>
      <c r="H17982" s="500"/>
      <c r="O17982" s="500"/>
      <c r="Q17982" s="498" t="s">
        <v>213</v>
      </c>
      <c r="S17982" s="499"/>
    </row>
    <row r="17983">
      <c r="B17983" s="497"/>
      <c r="H17983" s="500"/>
      <c r="O17983" s="500"/>
      <c r="Q17983" s="498" t="s">
        <v>213</v>
      </c>
      <c r="S17983" s="499"/>
    </row>
    <row r="17984">
      <c r="B17984" s="497"/>
      <c r="H17984" s="500"/>
      <c r="O17984" s="500"/>
      <c r="Q17984" s="498" t="s">
        <v>213</v>
      </c>
      <c r="S17984" s="499"/>
    </row>
    <row r="17985">
      <c r="B17985" s="497"/>
      <c r="H17985" s="500"/>
      <c r="O17985" s="500"/>
      <c r="Q17985" s="498" t="s">
        <v>213</v>
      </c>
      <c r="S17985" s="499"/>
    </row>
    <row r="17986">
      <c r="B17986" s="497"/>
      <c r="H17986" s="500"/>
      <c r="O17986" s="500"/>
      <c r="Q17986" s="498" t="s">
        <v>213</v>
      </c>
      <c r="S17986" s="499"/>
    </row>
    <row r="17987">
      <c r="B17987" s="497"/>
      <c r="H17987" s="500"/>
      <c r="O17987" s="500"/>
      <c r="Q17987" s="498" t="s">
        <v>213</v>
      </c>
      <c r="S17987" s="499"/>
    </row>
    <row r="17988">
      <c r="B17988" s="497"/>
      <c r="H17988" s="500"/>
      <c r="O17988" s="500"/>
      <c r="Q17988" s="498" t="s">
        <v>213</v>
      </c>
      <c r="S17988" s="499"/>
    </row>
    <row r="17989">
      <c r="B17989" s="497"/>
      <c r="H17989" s="500"/>
      <c r="O17989" s="500"/>
      <c r="Q17989" s="498" t="s">
        <v>213</v>
      </c>
      <c r="S17989" s="499"/>
    </row>
    <row r="17990">
      <c r="B17990" s="497"/>
      <c r="H17990" s="500"/>
      <c r="O17990" s="500"/>
      <c r="Q17990" s="498" t="s">
        <v>213</v>
      </c>
      <c r="S17990" s="499"/>
    </row>
    <row r="17991">
      <c r="B17991" s="497"/>
      <c r="H17991" s="500"/>
      <c r="O17991" s="500"/>
      <c r="Q17991" s="498" t="s">
        <v>213</v>
      </c>
      <c r="S17991" s="499"/>
    </row>
    <row r="17992">
      <c r="B17992" s="497"/>
      <c r="H17992" s="500"/>
      <c r="O17992" s="500"/>
      <c r="Q17992" s="498" t="s">
        <v>213</v>
      </c>
      <c r="S17992" s="499"/>
    </row>
    <row r="17993">
      <c r="B17993" s="497"/>
      <c r="H17993" s="500"/>
      <c r="O17993" s="500"/>
      <c r="Q17993" s="498" t="s">
        <v>213</v>
      </c>
      <c r="S17993" s="499"/>
    </row>
    <row r="17994">
      <c r="B17994" s="497"/>
      <c r="H17994" s="500"/>
      <c r="O17994" s="500"/>
      <c r="Q17994" s="498" t="s">
        <v>213</v>
      </c>
      <c r="S17994" s="499"/>
    </row>
    <row r="17995">
      <c r="B17995" s="497"/>
      <c r="H17995" s="500"/>
      <c r="O17995" s="500"/>
      <c r="Q17995" s="498" t="s">
        <v>213</v>
      </c>
      <c r="S17995" s="499"/>
    </row>
    <row r="17996">
      <c r="B17996" s="497"/>
      <c r="H17996" s="500"/>
      <c r="O17996" s="500"/>
      <c r="Q17996" s="498" t="s">
        <v>213</v>
      </c>
      <c r="S17996" s="499"/>
    </row>
    <row r="17997">
      <c r="B17997" s="497"/>
      <c r="H17997" s="500"/>
      <c r="O17997" s="500"/>
      <c r="Q17997" s="498" t="s">
        <v>213</v>
      </c>
      <c r="S17997" s="499"/>
    </row>
    <row r="17998">
      <c r="B17998" s="497"/>
      <c r="H17998" s="500"/>
      <c r="O17998" s="500"/>
      <c r="Q17998" s="498" t="s">
        <v>213</v>
      </c>
      <c r="S17998" s="499"/>
    </row>
    <row r="17999">
      <c r="B17999" s="497"/>
      <c r="H17999" s="500"/>
      <c r="O17999" s="500"/>
      <c r="Q17999" s="498" t="s">
        <v>213</v>
      </c>
      <c r="S17999" s="499"/>
    </row>
    <row r="18000">
      <c r="B18000" s="497"/>
      <c r="H18000" s="500"/>
      <c r="O18000" s="500"/>
      <c r="Q18000" s="498" t="s">
        <v>213</v>
      </c>
      <c r="S18000" s="499"/>
    </row>
    <row r="18001">
      <c r="B18001" s="497"/>
      <c r="H18001" s="500"/>
      <c r="O18001" s="500"/>
      <c r="Q18001" s="498" t="s">
        <v>213</v>
      </c>
      <c r="S18001" s="499"/>
    </row>
    <row r="18002">
      <c r="B18002" s="497"/>
      <c r="H18002" s="500"/>
      <c r="O18002" s="500"/>
      <c r="Q18002" s="498" t="s">
        <v>213</v>
      </c>
      <c r="S18002" s="499"/>
    </row>
    <row r="18003">
      <c r="B18003" s="497"/>
      <c r="H18003" s="500"/>
      <c r="O18003" s="500"/>
      <c r="Q18003" s="498" t="s">
        <v>213</v>
      </c>
      <c r="S18003" s="499"/>
    </row>
    <row r="18004">
      <c r="B18004" s="497"/>
      <c r="H18004" s="500"/>
      <c r="O18004" s="500"/>
      <c r="Q18004" s="498" t="s">
        <v>213</v>
      </c>
      <c r="S18004" s="499"/>
    </row>
    <row r="18005">
      <c r="B18005" s="497"/>
      <c r="H18005" s="500"/>
      <c r="O18005" s="500"/>
      <c r="Q18005" s="498" t="s">
        <v>213</v>
      </c>
      <c r="S18005" s="499"/>
    </row>
    <row r="18006">
      <c r="B18006" s="497"/>
      <c r="H18006" s="500"/>
      <c r="O18006" s="500"/>
      <c r="Q18006" s="498" t="s">
        <v>213</v>
      </c>
      <c r="S18006" s="499"/>
    </row>
    <row r="18007">
      <c r="B18007" s="497"/>
      <c r="H18007" s="500"/>
      <c r="O18007" s="500"/>
      <c r="Q18007" s="498" t="s">
        <v>213</v>
      </c>
      <c r="S18007" s="499"/>
    </row>
    <row r="18008">
      <c r="B18008" s="497"/>
      <c r="H18008" s="500"/>
      <c r="O18008" s="500"/>
      <c r="Q18008" s="498" t="s">
        <v>213</v>
      </c>
      <c r="S18008" s="499"/>
    </row>
    <row r="18009">
      <c r="B18009" s="497"/>
      <c r="H18009" s="500"/>
      <c r="O18009" s="500"/>
      <c r="Q18009" s="498" t="s">
        <v>213</v>
      </c>
      <c r="S18009" s="499"/>
    </row>
    <row r="18010">
      <c r="B18010" s="497"/>
      <c r="H18010" s="500"/>
      <c r="O18010" s="500"/>
      <c r="Q18010" s="498" t="s">
        <v>213</v>
      </c>
      <c r="S18010" s="499"/>
    </row>
    <row r="18011">
      <c r="B18011" s="497"/>
      <c r="H18011" s="500"/>
      <c r="O18011" s="500"/>
      <c r="Q18011" s="498" t="s">
        <v>213</v>
      </c>
      <c r="S18011" s="499"/>
    </row>
    <row r="18012">
      <c r="B18012" s="497"/>
      <c r="H18012" s="500"/>
      <c r="O18012" s="500"/>
      <c r="Q18012" s="498" t="s">
        <v>213</v>
      </c>
      <c r="S18012" s="499"/>
    </row>
    <row r="18013">
      <c r="B18013" s="497"/>
      <c r="H18013" s="500"/>
      <c r="O18013" s="500"/>
      <c r="Q18013" s="498" t="s">
        <v>213</v>
      </c>
      <c r="S18013" s="499"/>
    </row>
    <row r="18014">
      <c r="B18014" s="497"/>
      <c r="H18014" s="500"/>
      <c r="O18014" s="500"/>
      <c r="Q18014" s="498" t="s">
        <v>213</v>
      </c>
      <c r="S18014" s="499"/>
    </row>
    <row r="18015">
      <c r="B18015" s="497"/>
      <c r="H18015" s="500"/>
      <c r="O18015" s="500"/>
      <c r="Q18015" s="498" t="s">
        <v>213</v>
      </c>
      <c r="S18015" s="499"/>
    </row>
    <row r="18016">
      <c r="B18016" s="497"/>
      <c r="H18016" s="500"/>
      <c r="O18016" s="500"/>
      <c r="Q18016" s="498" t="s">
        <v>213</v>
      </c>
      <c r="S18016" s="499"/>
    </row>
    <row r="18017">
      <c r="B18017" s="497"/>
      <c r="H18017" s="500"/>
      <c r="O18017" s="500"/>
      <c r="Q18017" s="498" t="s">
        <v>213</v>
      </c>
      <c r="S18017" s="499"/>
    </row>
    <row r="18018">
      <c r="B18018" s="497"/>
      <c r="H18018" s="500"/>
      <c r="O18018" s="500"/>
      <c r="Q18018" s="498" t="s">
        <v>213</v>
      </c>
      <c r="S18018" s="499"/>
    </row>
    <row r="18019">
      <c r="B18019" s="497"/>
      <c r="H18019" s="500"/>
      <c r="O18019" s="500"/>
      <c r="Q18019" s="498" t="s">
        <v>213</v>
      </c>
      <c r="S18019" s="499"/>
    </row>
    <row r="18020">
      <c r="B18020" s="497"/>
      <c r="H18020" s="500"/>
      <c r="O18020" s="500"/>
      <c r="Q18020" s="498" t="s">
        <v>213</v>
      </c>
      <c r="S18020" s="499"/>
    </row>
    <row r="18021">
      <c r="B18021" s="497"/>
      <c r="H18021" s="500"/>
      <c r="O18021" s="500"/>
      <c r="Q18021" s="498" t="s">
        <v>213</v>
      </c>
      <c r="S18021" s="499"/>
    </row>
    <row r="18022">
      <c r="B18022" s="497"/>
      <c r="H18022" s="500"/>
      <c r="O18022" s="500"/>
      <c r="Q18022" s="498" t="s">
        <v>213</v>
      </c>
      <c r="S18022" s="499"/>
    </row>
    <row r="18023">
      <c r="B18023" s="497"/>
      <c r="H18023" s="500"/>
      <c r="O18023" s="500"/>
      <c r="Q18023" s="498" t="s">
        <v>213</v>
      </c>
      <c r="S18023" s="499"/>
    </row>
    <row r="18024">
      <c r="B18024" s="497"/>
      <c r="H18024" s="500"/>
      <c r="O18024" s="500"/>
      <c r="Q18024" s="498" t="s">
        <v>213</v>
      </c>
      <c r="S18024" s="499"/>
    </row>
    <row r="18025">
      <c r="B18025" s="497"/>
      <c r="H18025" s="500"/>
      <c r="O18025" s="500"/>
      <c r="Q18025" s="498" t="s">
        <v>213</v>
      </c>
      <c r="S18025" s="499"/>
    </row>
    <row r="18026">
      <c r="B18026" s="497"/>
      <c r="H18026" s="500"/>
      <c r="O18026" s="500"/>
      <c r="Q18026" s="498" t="s">
        <v>213</v>
      </c>
      <c r="S18026" s="499"/>
    </row>
    <row r="18027">
      <c r="B18027" s="497"/>
      <c r="H18027" s="500"/>
      <c r="O18027" s="500"/>
      <c r="Q18027" s="498" t="s">
        <v>213</v>
      </c>
      <c r="S18027" s="499"/>
    </row>
    <row r="18028">
      <c r="B18028" s="497"/>
      <c r="H18028" s="500"/>
      <c r="O18028" s="500"/>
      <c r="Q18028" s="498" t="s">
        <v>213</v>
      </c>
      <c r="S18028" s="499"/>
    </row>
    <row r="18029">
      <c r="B18029" s="497"/>
      <c r="H18029" s="500"/>
      <c r="O18029" s="500"/>
      <c r="Q18029" s="498" t="s">
        <v>213</v>
      </c>
      <c r="S18029" s="499"/>
    </row>
    <row r="18030">
      <c r="B18030" s="497"/>
      <c r="H18030" s="500"/>
      <c r="O18030" s="500"/>
      <c r="Q18030" s="498" t="s">
        <v>213</v>
      </c>
      <c r="S18030" s="499"/>
    </row>
    <row r="18031">
      <c r="B18031" s="497"/>
      <c r="H18031" s="500"/>
      <c r="O18031" s="500"/>
      <c r="Q18031" s="498" t="s">
        <v>213</v>
      </c>
      <c r="S18031" s="499"/>
    </row>
    <row r="18032">
      <c r="B18032" s="497"/>
      <c r="H18032" s="500"/>
      <c r="O18032" s="500"/>
      <c r="Q18032" s="498" t="s">
        <v>213</v>
      </c>
      <c r="S18032" s="499"/>
    </row>
    <row r="18033">
      <c r="B18033" s="497"/>
      <c r="H18033" s="500"/>
      <c r="O18033" s="500"/>
      <c r="Q18033" s="498" t="s">
        <v>213</v>
      </c>
      <c r="S18033" s="499"/>
    </row>
    <row r="18034">
      <c r="B18034" s="497"/>
      <c r="H18034" s="500"/>
      <c r="O18034" s="500"/>
      <c r="Q18034" s="498" t="s">
        <v>213</v>
      </c>
      <c r="S18034" s="499"/>
    </row>
    <row r="18035">
      <c r="B18035" s="497"/>
      <c r="H18035" s="500"/>
      <c r="O18035" s="500"/>
      <c r="Q18035" s="498" t="s">
        <v>213</v>
      </c>
      <c r="S18035" s="499"/>
    </row>
    <row r="18036">
      <c r="B18036" s="497"/>
      <c r="H18036" s="500"/>
      <c r="O18036" s="500"/>
      <c r="Q18036" s="498" t="s">
        <v>213</v>
      </c>
      <c r="S18036" s="499"/>
    </row>
    <row r="18037">
      <c r="B18037" s="497"/>
      <c r="H18037" s="500"/>
      <c r="O18037" s="500"/>
      <c r="Q18037" s="498" t="s">
        <v>213</v>
      </c>
      <c r="S18037" s="499"/>
    </row>
    <row r="18038">
      <c r="B18038" s="497"/>
      <c r="H18038" s="500"/>
      <c r="O18038" s="500"/>
      <c r="Q18038" s="498" t="s">
        <v>213</v>
      </c>
      <c r="S18038" s="499"/>
    </row>
    <row r="18039">
      <c r="B18039" s="497"/>
      <c r="H18039" s="500"/>
      <c r="O18039" s="500"/>
      <c r="Q18039" s="498" t="s">
        <v>213</v>
      </c>
      <c r="S18039" s="499"/>
    </row>
    <row r="18040">
      <c r="B18040" s="497"/>
      <c r="H18040" s="500"/>
      <c r="O18040" s="500"/>
      <c r="Q18040" s="498" t="s">
        <v>213</v>
      </c>
      <c r="S18040" s="499"/>
    </row>
    <row r="18041">
      <c r="B18041" s="497"/>
      <c r="H18041" s="500"/>
      <c r="O18041" s="500"/>
      <c r="Q18041" s="498" t="s">
        <v>213</v>
      </c>
      <c r="S18041" s="499"/>
    </row>
    <row r="18042">
      <c r="B18042" s="497"/>
      <c r="H18042" s="500"/>
      <c r="O18042" s="500"/>
      <c r="Q18042" s="498" t="s">
        <v>213</v>
      </c>
      <c r="S18042" s="499"/>
    </row>
    <row r="18043">
      <c r="B18043" s="497"/>
      <c r="H18043" s="500"/>
      <c r="O18043" s="500"/>
      <c r="Q18043" s="498" t="s">
        <v>213</v>
      </c>
      <c r="S18043" s="499"/>
    </row>
    <row r="18044">
      <c r="B18044" s="497"/>
      <c r="H18044" s="500"/>
      <c r="O18044" s="500"/>
      <c r="Q18044" s="498" t="s">
        <v>213</v>
      </c>
      <c r="S18044" s="499"/>
    </row>
    <row r="18045">
      <c r="B18045" s="497"/>
      <c r="H18045" s="500"/>
      <c r="O18045" s="500"/>
      <c r="Q18045" s="498" t="s">
        <v>213</v>
      </c>
      <c r="S18045" s="499"/>
    </row>
    <row r="18046">
      <c r="B18046" s="497"/>
      <c r="H18046" s="500"/>
      <c r="O18046" s="500"/>
      <c r="Q18046" s="498" t="s">
        <v>213</v>
      </c>
      <c r="S18046" s="499"/>
    </row>
    <row r="18047">
      <c r="B18047" s="497"/>
      <c r="H18047" s="500"/>
      <c r="O18047" s="500"/>
      <c r="Q18047" s="498" t="s">
        <v>213</v>
      </c>
      <c r="S18047" s="499"/>
    </row>
    <row r="18048">
      <c r="B18048" s="497"/>
      <c r="H18048" s="500"/>
      <c r="O18048" s="500"/>
      <c r="Q18048" s="498" t="s">
        <v>213</v>
      </c>
      <c r="S18048" s="499"/>
    </row>
    <row r="18049">
      <c r="B18049" s="497"/>
      <c r="H18049" s="500"/>
      <c r="O18049" s="500"/>
      <c r="Q18049" s="498" t="s">
        <v>213</v>
      </c>
      <c r="S18049" s="499"/>
    </row>
    <row r="18050">
      <c r="B18050" s="497"/>
      <c r="H18050" s="500"/>
      <c r="O18050" s="500"/>
      <c r="Q18050" s="498" t="s">
        <v>213</v>
      </c>
      <c r="S18050" s="499"/>
    </row>
    <row r="18051">
      <c r="B18051" s="497"/>
      <c r="H18051" s="500"/>
      <c r="O18051" s="500"/>
      <c r="Q18051" s="498" t="s">
        <v>213</v>
      </c>
      <c r="S18051" s="499"/>
    </row>
    <row r="18052">
      <c r="B18052" s="497"/>
      <c r="H18052" s="500"/>
      <c r="O18052" s="500"/>
      <c r="Q18052" s="498" t="s">
        <v>213</v>
      </c>
      <c r="S18052" s="499"/>
    </row>
    <row r="18053">
      <c r="B18053" s="497"/>
      <c r="H18053" s="500"/>
      <c r="O18053" s="500"/>
      <c r="Q18053" s="498" t="s">
        <v>213</v>
      </c>
      <c r="S18053" s="499"/>
    </row>
    <row r="18054">
      <c r="B18054" s="497"/>
      <c r="H18054" s="500"/>
      <c r="O18054" s="500"/>
      <c r="Q18054" s="498" t="s">
        <v>213</v>
      </c>
      <c r="S18054" s="499"/>
    </row>
    <row r="18055">
      <c r="B18055" s="497"/>
      <c r="H18055" s="500"/>
      <c r="O18055" s="500"/>
      <c r="Q18055" s="498" t="s">
        <v>213</v>
      </c>
      <c r="S18055" s="499"/>
    </row>
    <row r="18056">
      <c r="B18056" s="497"/>
      <c r="H18056" s="500"/>
      <c r="O18056" s="500"/>
      <c r="Q18056" s="498" t="s">
        <v>213</v>
      </c>
      <c r="S18056" s="499"/>
    </row>
    <row r="18057">
      <c r="B18057" s="497"/>
      <c r="H18057" s="500"/>
      <c r="O18057" s="500"/>
      <c r="Q18057" s="498" t="s">
        <v>213</v>
      </c>
      <c r="S18057" s="499"/>
    </row>
    <row r="18058">
      <c r="B18058" s="497"/>
      <c r="H18058" s="500"/>
      <c r="O18058" s="500"/>
      <c r="Q18058" s="498" t="s">
        <v>213</v>
      </c>
      <c r="S18058" s="499"/>
    </row>
    <row r="18059">
      <c r="B18059" s="497"/>
      <c r="H18059" s="500"/>
      <c r="O18059" s="500"/>
      <c r="Q18059" s="498" t="s">
        <v>213</v>
      </c>
      <c r="S18059" s="499"/>
    </row>
    <row r="18060">
      <c r="B18060" s="497"/>
      <c r="H18060" s="500"/>
      <c r="O18060" s="500"/>
      <c r="Q18060" s="498" t="s">
        <v>213</v>
      </c>
      <c r="S18060" s="499"/>
    </row>
    <row r="18061">
      <c r="B18061" s="497"/>
      <c r="H18061" s="500"/>
      <c r="O18061" s="500"/>
      <c r="Q18061" s="498" t="s">
        <v>213</v>
      </c>
      <c r="S18061" s="499"/>
    </row>
    <row r="18062">
      <c r="B18062" s="497"/>
      <c r="H18062" s="500"/>
      <c r="O18062" s="500"/>
      <c r="Q18062" s="498" t="s">
        <v>213</v>
      </c>
      <c r="S18062" s="499"/>
    </row>
    <row r="18063">
      <c r="B18063" s="497"/>
      <c r="H18063" s="500"/>
      <c r="O18063" s="500"/>
      <c r="Q18063" s="498" t="s">
        <v>213</v>
      </c>
      <c r="S18063" s="499"/>
    </row>
    <row r="18064">
      <c r="B18064" s="497"/>
      <c r="H18064" s="500"/>
      <c r="O18064" s="500"/>
      <c r="Q18064" s="498" t="s">
        <v>213</v>
      </c>
      <c r="S18064" s="499"/>
    </row>
    <row r="18065">
      <c r="B18065" s="497"/>
      <c r="H18065" s="500"/>
      <c r="O18065" s="500"/>
      <c r="Q18065" s="498" t="s">
        <v>213</v>
      </c>
      <c r="S18065" s="499"/>
    </row>
    <row r="18066">
      <c r="B18066" s="497"/>
      <c r="H18066" s="500"/>
      <c r="O18066" s="500"/>
      <c r="Q18066" s="498" t="s">
        <v>213</v>
      </c>
      <c r="S18066" s="499"/>
    </row>
    <row r="18067">
      <c r="B18067" s="497"/>
      <c r="H18067" s="500"/>
      <c r="O18067" s="500"/>
      <c r="Q18067" s="498" t="s">
        <v>213</v>
      </c>
      <c r="S18067" s="499"/>
    </row>
    <row r="18068">
      <c r="B18068" s="497"/>
      <c r="H18068" s="500"/>
      <c r="O18068" s="500"/>
      <c r="Q18068" s="498" t="s">
        <v>213</v>
      </c>
      <c r="S18068" s="499"/>
    </row>
    <row r="18069">
      <c r="B18069" s="497"/>
      <c r="H18069" s="500"/>
      <c r="O18069" s="500"/>
      <c r="Q18069" s="498" t="s">
        <v>213</v>
      </c>
      <c r="S18069" s="499"/>
    </row>
    <row r="18070">
      <c r="B18070" s="497"/>
      <c r="H18070" s="500"/>
      <c r="O18070" s="500"/>
      <c r="Q18070" s="498" t="s">
        <v>213</v>
      </c>
      <c r="S18070" s="499"/>
    </row>
    <row r="18071">
      <c r="B18071" s="497"/>
      <c r="H18071" s="500"/>
      <c r="O18071" s="500"/>
      <c r="Q18071" s="498" t="s">
        <v>213</v>
      </c>
      <c r="S18071" s="499"/>
    </row>
    <row r="18072">
      <c r="B18072" s="497"/>
      <c r="H18072" s="500"/>
      <c r="O18072" s="500"/>
      <c r="Q18072" s="498" t="s">
        <v>213</v>
      </c>
      <c r="S18072" s="499"/>
    </row>
    <row r="18073">
      <c r="B18073" s="497"/>
      <c r="H18073" s="500"/>
      <c r="O18073" s="500"/>
      <c r="Q18073" s="498" t="s">
        <v>213</v>
      </c>
      <c r="S18073" s="499"/>
    </row>
    <row r="18074">
      <c r="B18074" s="497"/>
      <c r="H18074" s="500"/>
      <c r="O18074" s="500"/>
      <c r="Q18074" s="498" t="s">
        <v>213</v>
      </c>
      <c r="S18074" s="499"/>
    </row>
    <row r="18075">
      <c r="B18075" s="497"/>
      <c r="H18075" s="500"/>
      <c r="O18075" s="500"/>
      <c r="Q18075" s="498" t="s">
        <v>213</v>
      </c>
      <c r="S18075" s="499"/>
    </row>
    <row r="18076">
      <c r="B18076" s="497"/>
      <c r="H18076" s="500"/>
      <c r="O18076" s="500"/>
      <c r="Q18076" s="498" t="s">
        <v>213</v>
      </c>
      <c r="S18076" s="499"/>
    </row>
    <row r="18077">
      <c r="B18077" s="497"/>
      <c r="H18077" s="500"/>
      <c r="O18077" s="500"/>
      <c r="Q18077" s="498" t="s">
        <v>213</v>
      </c>
      <c r="S18077" s="499"/>
    </row>
    <row r="18078">
      <c r="B18078" s="497"/>
      <c r="H18078" s="500"/>
      <c r="O18078" s="500"/>
      <c r="Q18078" s="498" t="s">
        <v>213</v>
      </c>
      <c r="S18078" s="499"/>
    </row>
    <row r="18079">
      <c r="B18079" s="497"/>
      <c r="H18079" s="500"/>
      <c r="O18079" s="500"/>
      <c r="Q18079" s="498" t="s">
        <v>213</v>
      </c>
      <c r="S18079" s="499"/>
    </row>
    <row r="18080">
      <c r="B18080" s="497"/>
      <c r="H18080" s="500"/>
      <c r="O18080" s="500"/>
      <c r="Q18080" s="498" t="s">
        <v>213</v>
      </c>
      <c r="S18080" s="499"/>
    </row>
    <row r="18081">
      <c r="B18081" s="497"/>
      <c r="H18081" s="500"/>
      <c r="O18081" s="500"/>
      <c r="Q18081" s="498" t="s">
        <v>213</v>
      </c>
      <c r="S18081" s="499"/>
    </row>
    <row r="18082">
      <c r="B18082" s="497"/>
      <c r="H18082" s="500"/>
      <c r="O18082" s="500"/>
      <c r="Q18082" s="498" t="s">
        <v>213</v>
      </c>
      <c r="S18082" s="499"/>
    </row>
    <row r="18083">
      <c r="B18083" s="497"/>
      <c r="H18083" s="500"/>
      <c r="O18083" s="500"/>
      <c r="Q18083" s="498" t="s">
        <v>213</v>
      </c>
      <c r="S18083" s="499"/>
    </row>
    <row r="18084">
      <c r="B18084" s="497"/>
      <c r="H18084" s="500"/>
      <c r="O18084" s="500"/>
      <c r="Q18084" s="498" t="s">
        <v>213</v>
      </c>
      <c r="S18084" s="499"/>
    </row>
    <row r="18085">
      <c r="B18085" s="497"/>
      <c r="H18085" s="500"/>
      <c r="O18085" s="500"/>
      <c r="Q18085" s="498" t="s">
        <v>213</v>
      </c>
      <c r="S18085" s="499"/>
    </row>
    <row r="18086">
      <c r="B18086" s="497"/>
      <c r="H18086" s="500"/>
      <c r="O18086" s="500"/>
      <c r="Q18086" s="498" t="s">
        <v>213</v>
      </c>
      <c r="S18086" s="499"/>
    </row>
    <row r="18087">
      <c r="B18087" s="497"/>
      <c r="H18087" s="500"/>
      <c r="O18087" s="500"/>
      <c r="Q18087" s="498" t="s">
        <v>213</v>
      </c>
      <c r="S18087" s="499"/>
    </row>
    <row r="18088">
      <c r="B18088" s="497"/>
      <c r="H18088" s="500"/>
      <c r="O18088" s="500"/>
      <c r="Q18088" s="498" t="s">
        <v>213</v>
      </c>
      <c r="S18088" s="499"/>
    </row>
    <row r="18089">
      <c r="B18089" s="497"/>
      <c r="H18089" s="500"/>
      <c r="O18089" s="500"/>
      <c r="Q18089" s="498" t="s">
        <v>213</v>
      </c>
      <c r="S18089" s="499"/>
    </row>
    <row r="18090">
      <c r="B18090" s="497"/>
      <c r="H18090" s="500"/>
      <c r="O18090" s="500"/>
      <c r="Q18090" s="498" t="s">
        <v>213</v>
      </c>
      <c r="S18090" s="499"/>
    </row>
    <row r="18091">
      <c r="B18091" s="497"/>
      <c r="H18091" s="500"/>
      <c r="O18091" s="500"/>
      <c r="Q18091" s="498" t="s">
        <v>213</v>
      </c>
      <c r="S18091" s="499"/>
    </row>
    <row r="18092">
      <c r="B18092" s="497"/>
      <c r="H18092" s="500"/>
      <c r="O18092" s="500"/>
      <c r="Q18092" s="498" t="s">
        <v>213</v>
      </c>
      <c r="S18092" s="499"/>
    </row>
    <row r="18093">
      <c r="B18093" s="497"/>
      <c r="H18093" s="500"/>
      <c r="O18093" s="500"/>
      <c r="Q18093" s="498" t="s">
        <v>213</v>
      </c>
      <c r="S18093" s="499"/>
    </row>
    <row r="18094">
      <c r="B18094" s="497"/>
      <c r="H18094" s="500"/>
      <c r="O18094" s="500"/>
      <c r="Q18094" s="498" t="s">
        <v>213</v>
      </c>
      <c r="S18094" s="499"/>
    </row>
    <row r="18095">
      <c r="B18095" s="497"/>
      <c r="H18095" s="500"/>
      <c r="O18095" s="500"/>
      <c r="Q18095" s="498" t="s">
        <v>213</v>
      </c>
      <c r="S18095" s="499"/>
    </row>
    <row r="18096">
      <c r="B18096" s="497"/>
      <c r="H18096" s="500"/>
      <c r="O18096" s="500"/>
      <c r="Q18096" s="498" t="s">
        <v>213</v>
      </c>
      <c r="S18096" s="499"/>
    </row>
    <row r="18097">
      <c r="B18097" s="497"/>
      <c r="H18097" s="500"/>
      <c r="O18097" s="500"/>
      <c r="Q18097" s="498" t="s">
        <v>213</v>
      </c>
      <c r="S18097" s="499"/>
    </row>
    <row r="18098">
      <c r="B18098" s="497"/>
      <c r="H18098" s="500"/>
      <c r="O18098" s="500"/>
      <c r="Q18098" s="498" t="s">
        <v>213</v>
      </c>
      <c r="S18098" s="499"/>
    </row>
    <row r="18099">
      <c r="B18099" s="497"/>
      <c r="H18099" s="500"/>
      <c r="O18099" s="500"/>
      <c r="Q18099" s="498" t="s">
        <v>213</v>
      </c>
      <c r="S18099" s="499"/>
    </row>
    <row r="18100">
      <c r="B18100" s="497"/>
      <c r="H18100" s="500"/>
      <c r="O18100" s="500"/>
      <c r="Q18100" s="498" t="s">
        <v>213</v>
      </c>
      <c r="S18100" s="499"/>
    </row>
    <row r="18101">
      <c r="B18101" s="497"/>
      <c r="H18101" s="500"/>
      <c r="O18101" s="500"/>
      <c r="Q18101" s="498" t="s">
        <v>213</v>
      </c>
      <c r="S18101" s="499"/>
    </row>
    <row r="18102">
      <c r="B18102" s="497"/>
      <c r="H18102" s="500"/>
      <c r="O18102" s="500"/>
      <c r="Q18102" s="498" t="s">
        <v>213</v>
      </c>
      <c r="S18102" s="499"/>
    </row>
    <row r="18103">
      <c r="B18103" s="497"/>
      <c r="H18103" s="500"/>
      <c r="O18103" s="500"/>
      <c r="Q18103" s="498" t="s">
        <v>213</v>
      </c>
      <c r="S18103" s="499"/>
    </row>
    <row r="18104">
      <c r="B18104" s="497"/>
      <c r="H18104" s="500"/>
      <c r="O18104" s="500"/>
      <c r="Q18104" s="498" t="s">
        <v>213</v>
      </c>
      <c r="S18104" s="499"/>
    </row>
    <row r="18105">
      <c r="B18105" s="497"/>
      <c r="H18105" s="500"/>
      <c r="O18105" s="500"/>
      <c r="Q18105" s="498" t="s">
        <v>213</v>
      </c>
      <c r="S18105" s="499"/>
    </row>
    <row r="18106">
      <c r="B18106" s="497"/>
      <c r="H18106" s="500"/>
      <c r="O18106" s="500"/>
      <c r="Q18106" s="498" t="s">
        <v>213</v>
      </c>
      <c r="S18106" s="499"/>
    </row>
    <row r="18107">
      <c r="B18107" s="497"/>
      <c r="H18107" s="500"/>
      <c r="O18107" s="500"/>
      <c r="Q18107" s="498" t="s">
        <v>213</v>
      </c>
      <c r="S18107" s="499"/>
    </row>
    <row r="18108">
      <c r="B18108" s="497"/>
      <c r="H18108" s="500"/>
      <c r="O18108" s="500"/>
      <c r="Q18108" s="498" t="s">
        <v>213</v>
      </c>
      <c r="S18108" s="499"/>
    </row>
    <row r="18109">
      <c r="B18109" s="497"/>
      <c r="H18109" s="500"/>
      <c r="O18109" s="500"/>
      <c r="Q18109" s="498" t="s">
        <v>213</v>
      </c>
      <c r="S18109" s="499"/>
    </row>
    <row r="18110">
      <c r="B18110" s="497"/>
      <c r="H18110" s="500"/>
      <c r="O18110" s="500"/>
      <c r="Q18110" s="498" t="s">
        <v>213</v>
      </c>
      <c r="S18110" s="499"/>
    </row>
    <row r="18111">
      <c r="B18111" s="497"/>
      <c r="H18111" s="500"/>
      <c r="O18111" s="500"/>
      <c r="Q18111" s="498" t="s">
        <v>213</v>
      </c>
      <c r="S18111" s="499"/>
    </row>
    <row r="18112">
      <c r="B18112" s="497"/>
      <c r="H18112" s="500"/>
      <c r="O18112" s="500"/>
      <c r="Q18112" s="498" t="s">
        <v>213</v>
      </c>
      <c r="S18112" s="499"/>
    </row>
    <row r="18113">
      <c r="B18113" s="497"/>
      <c r="H18113" s="500"/>
      <c r="O18113" s="500"/>
      <c r="Q18113" s="498" t="s">
        <v>213</v>
      </c>
      <c r="S18113" s="499"/>
    </row>
    <row r="18114">
      <c r="B18114" s="497"/>
      <c r="H18114" s="500"/>
      <c r="O18114" s="500"/>
      <c r="Q18114" s="498" t="s">
        <v>213</v>
      </c>
      <c r="S18114" s="499"/>
    </row>
    <row r="18115">
      <c r="B18115" s="497"/>
      <c r="H18115" s="500"/>
      <c r="O18115" s="500"/>
      <c r="Q18115" s="498" t="s">
        <v>213</v>
      </c>
      <c r="S18115" s="499"/>
    </row>
    <row r="18116">
      <c r="B18116" s="497"/>
      <c r="H18116" s="500"/>
      <c r="O18116" s="500"/>
      <c r="Q18116" s="498" t="s">
        <v>213</v>
      </c>
      <c r="S18116" s="499"/>
    </row>
    <row r="18117">
      <c r="B18117" s="497"/>
      <c r="H18117" s="500"/>
      <c r="O18117" s="500"/>
      <c r="Q18117" s="498" t="s">
        <v>213</v>
      </c>
      <c r="S18117" s="499"/>
    </row>
    <row r="18118">
      <c r="B18118" s="497"/>
      <c r="H18118" s="500"/>
      <c r="O18118" s="500"/>
      <c r="Q18118" s="498" t="s">
        <v>213</v>
      </c>
      <c r="S18118" s="499"/>
    </row>
    <row r="18119">
      <c r="B18119" s="497"/>
      <c r="H18119" s="500"/>
      <c r="O18119" s="500"/>
      <c r="Q18119" s="498" t="s">
        <v>213</v>
      </c>
      <c r="S18119" s="499"/>
    </row>
    <row r="18120">
      <c r="B18120" s="497"/>
      <c r="H18120" s="500"/>
      <c r="O18120" s="500"/>
      <c r="Q18120" s="498" t="s">
        <v>213</v>
      </c>
      <c r="S18120" s="499"/>
    </row>
    <row r="18121">
      <c r="B18121" s="497"/>
      <c r="H18121" s="500"/>
      <c r="O18121" s="500"/>
      <c r="Q18121" s="498" t="s">
        <v>213</v>
      </c>
      <c r="S18121" s="499"/>
    </row>
    <row r="18122">
      <c r="B18122" s="497"/>
      <c r="H18122" s="500"/>
      <c r="O18122" s="500"/>
      <c r="Q18122" s="498" t="s">
        <v>213</v>
      </c>
      <c r="S18122" s="499"/>
    </row>
    <row r="18123">
      <c r="B18123" s="497"/>
      <c r="H18123" s="500"/>
      <c r="O18123" s="500"/>
      <c r="Q18123" s="498" t="s">
        <v>213</v>
      </c>
      <c r="S18123" s="499"/>
    </row>
    <row r="18124">
      <c r="B18124" s="497"/>
      <c r="H18124" s="500"/>
      <c r="O18124" s="500"/>
      <c r="Q18124" s="498" t="s">
        <v>213</v>
      </c>
      <c r="S18124" s="499"/>
    </row>
    <row r="18125">
      <c r="B18125" s="497"/>
      <c r="H18125" s="500"/>
      <c r="O18125" s="500"/>
      <c r="Q18125" s="498" t="s">
        <v>213</v>
      </c>
      <c r="S18125" s="499"/>
    </row>
    <row r="18126">
      <c r="B18126" s="497"/>
      <c r="H18126" s="500"/>
      <c r="O18126" s="500"/>
      <c r="Q18126" s="498" t="s">
        <v>213</v>
      </c>
      <c r="S18126" s="499"/>
    </row>
    <row r="18127">
      <c r="B18127" s="497"/>
      <c r="H18127" s="500"/>
      <c r="O18127" s="500"/>
      <c r="Q18127" s="498" t="s">
        <v>213</v>
      </c>
      <c r="S18127" s="499"/>
    </row>
    <row r="18128">
      <c r="B18128" s="497"/>
      <c r="H18128" s="500"/>
      <c r="O18128" s="500"/>
      <c r="Q18128" s="498" t="s">
        <v>213</v>
      </c>
      <c r="S18128" s="499"/>
    </row>
    <row r="18129">
      <c r="B18129" s="497"/>
      <c r="H18129" s="500"/>
      <c r="O18129" s="500"/>
      <c r="Q18129" s="498" t="s">
        <v>213</v>
      </c>
      <c r="S18129" s="499"/>
    </row>
    <row r="18130">
      <c r="B18130" s="497"/>
      <c r="H18130" s="500"/>
      <c r="O18130" s="500"/>
      <c r="Q18130" s="498" t="s">
        <v>213</v>
      </c>
      <c r="S18130" s="499"/>
    </row>
    <row r="18131">
      <c r="B18131" s="497"/>
      <c r="H18131" s="500"/>
      <c r="O18131" s="500"/>
      <c r="Q18131" s="498" t="s">
        <v>213</v>
      </c>
      <c r="S18131" s="499"/>
    </row>
    <row r="18132">
      <c r="B18132" s="497"/>
      <c r="H18132" s="500"/>
      <c r="O18132" s="500"/>
      <c r="Q18132" s="498" t="s">
        <v>213</v>
      </c>
      <c r="S18132" s="499"/>
    </row>
    <row r="18133">
      <c r="B18133" s="497"/>
      <c r="H18133" s="500"/>
      <c r="O18133" s="500"/>
      <c r="Q18133" s="498" t="s">
        <v>213</v>
      </c>
      <c r="S18133" s="499"/>
    </row>
    <row r="18134">
      <c r="B18134" s="497"/>
      <c r="H18134" s="500"/>
      <c r="O18134" s="500"/>
      <c r="Q18134" s="498" t="s">
        <v>213</v>
      </c>
      <c r="S18134" s="499"/>
    </row>
    <row r="18135">
      <c r="B18135" s="497"/>
      <c r="H18135" s="500"/>
      <c r="O18135" s="500"/>
      <c r="Q18135" s="498" t="s">
        <v>213</v>
      </c>
      <c r="S18135" s="499"/>
    </row>
    <row r="18136">
      <c r="B18136" s="497"/>
      <c r="H18136" s="500"/>
      <c r="O18136" s="500"/>
      <c r="Q18136" s="498" t="s">
        <v>213</v>
      </c>
      <c r="S18136" s="499"/>
    </row>
    <row r="18137">
      <c r="B18137" s="497"/>
      <c r="H18137" s="500"/>
      <c r="O18137" s="500"/>
      <c r="Q18137" s="498" t="s">
        <v>213</v>
      </c>
      <c r="S18137" s="499"/>
    </row>
    <row r="18138">
      <c r="B18138" s="497"/>
      <c r="H18138" s="500"/>
      <c r="O18138" s="500"/>
      <c r="Q18138" s="498" t="s">
        <v>213</v>
      </c>
      <c r="S18138" s="499"/>
    </row>
    <row r="18139">
      <c r="B18139" s="497"/>
      <c r="H18139" s="500"/>
      <c r="O18139" s="500"/>
      <c r="Q18139" s="498" t="s">
        <v>213</v>
      </c>
      <c r="S18139" s="499"/>
    </row>
    <row r="18140">
      <c r="B18140" s="497"/>
      <c r="H18140" s="500"/>
      <c r="O18140" s="500"/>
      <c r="Q18140" s="498" t="s">
        <v>213</v>
      </c>
      <c r="S18140" s="499"/>
    </row>
    <row r="18141">
      <c r="B18141" s="497"/>
      <c r="H18141" s="500"/>
      <c r="O18141" s="500"/>
      <c r="Q18141" s="498" t="s">
        <v>213</v>
      </c>
      <c r="S18141" s="499"/>
    </row>
    <row r="18142">
      <c r="B18142" s="497"/>
      <c r="H18142" s="500"/>
      <c r="O18142" s="500"/>
      <c r="Q18142" s="498" t="s">
        <v>213</v>
      </c>
      <c r="S18142" s="499"/>
    </row>
    <row r="18143">
      <c r="B18143" s="497"/>
      <c r="H18143" s="500"/>
      <c r="O18143" s="500"/>
      <c r="Q18143" s="498" t="s">
        <v>213</v>
      </c>
      <c r="S18143" s="499"/>
    </row>
    <row r="18144">
      <c r="B18144" s="497"/>
      <c r="H18144" s="500"/>
      <c r="O18144" s="500"/>
      <c r="Q18144" s="498" t="s">
        <v>213</v>
      </c>
      <c r="S18144" s="499"/>
    </row>
    <row r="18145">
      <c r="B18145" s="497"/>
      <c r="H18145" s="500"/>
      <c r="O18145" s="500"/>
      <c r="Q18145" s="498" t="s">
        <v>213</v>
      </c>
      <c r="S18145" s="499"/>
    </row>
    <row r="18146">
      <c r="B18146" s="497"/>
      <c r="H18146" s="500"/>
      <c r="O18146" s="500"/>
      <c r="Q18146" s="498" t="s">
        <v>213</v>
      </c>
      <c r="S18146" s="499"/>
    </row>
    <row r="18147">
      <c r="B18147" s="497"/>
      <c r="H18147" s="500"/>
      <c r="O18147" s="500"/>
      <c r="Q18147" s="498" t="s">
        <v>213</v>
      </c>
      <c r="S18147" s="499"/>
    </row>
    <row r="18148">
      <c r="B18148" s="497"/>
      <c r="H18148" s="500"/>
      <c r="O18148" s="500"/>
      <c r="Q18148" s="498" t="s">
        <v>213</v>
      </c>
      <c r="S18148" s="499"/>
    </row>
    <row r="18149">
      <c r="B18149" s="497"/>
      <c r="H18149" s="500"/>
      <c r="O18149" s="500"/>
      <c r="Q18149" s="498" t="s">
        <v>213</v>
      </c>
      <c r="S18149" s="499"/>
    </row>
    <row r="18150">
      <c r="B18150" s="497"/>
      <c r="H18150" s="500"/>
      <c r="O18150" s="500"/>
      <c r="Q18150" s="498" t="s">
        <v>213</v>
      </c>
      <c r="S18150" s="499"/>
    </row>
    <row r="18151">
      <c r="B18151" s="497"/>
      <c r="H18151" s="500"/>
      <c r="O18151" s="500"/>
      <c r="Q18151" s="498" t="s">
        <v>213</v>
      </c>
      <c r="S18151" s="499"/>
    </row>
    <row r="18152">
      <c r="B18152" s="497"/>
      <c r="H18152" s="500"/>
      <c r="O18152" s="500"/>
      <c r="Q18152" s="498" t="s">
        <v>213</v>
      </c>
      <c r="S18152" s="499"/>
    </row>
    <row r="18153">
      <c r="B18153" s="497"/>
      <c r="H18153" s="500"/>
      <c r="O18153" s="500"/>
      <c r="Q18153" s="498" t="s">
        <v>213</v>
      </c>
      <c r="S18153" s="499"/>
    </row>
    <row r="18154">
      <c r="B18154" s="497"/>
      <c r="H18154" s="500"/>
      <c r="O18154" s="500"/>
      <c r="Q18154" s="498" t="s">
        <v>213</v>
      </c>
      <c r="S18154" s="499"/>
    </row>
    <row r="18155">
      <c r="B18155" s="497"/>
      <c r="H18155" s="500"/>
      <c r="O18155" s="500"/>
      <c r="Q18155" s="498" t="s">
        <v>213</v>
      </c>
      <c r="S18155" s="499"/>
    </row>
    <row r="18156">
      <c r="B18156" s="497"/>
      <c r="H18156" s="500"/>
      <c r="O18156" s="500"/>
      <c r="Q18156" s="498" t="s">
        <v>213</v>
      </c>
      <c r="S18156" s="499"/>
    </row>
    <row r="18157">
      <c r="B18157" s="497"/>
      <c r="H18157" s="500"/>
      <c r="O18157" s="500"/>
      <c r="Q18157" s="498" t="s">
        <v>213</v>
      </c>
      <c r="S18157" s="499"/>
    </row>
    <row r="18158">
      <c r="B18158" s="497"/>
      <c r="H18158" s="500"/>
      <c r="O18158" s="500"/>
      <c r="Q18158" s="498" t="s">
        <v>213</v>
      </c>
      <c r="S18158" s="499"/>
    </row>
    <row r="18159">
      <c r="B18159" s="497"/>
      <c r="H18159" s="500"/>
      <c r="O18159" s="500"/>
      <c r="Q18159" s="498" t="s">
        <v>213</v>
      </c>
      <c r="S18159" s="499"/>
    </row>
    <row r="18160">
      <c r="B18160" s="497"/>
      <c r="H18160" s="500"/>
      <c r="O18160" s="500"/>
      <c r="Q18160" s="498" t="s">
        <v>213</v>
      </c>
      <c r="S18160" s="499"/>
    </row>
    <row r="18161">
      <c r="B18161" s="497"/>
      <c r="H18161" s="500"/>
      <c r="O18161" s="500"/>
      <c r="Q18161" s="498" t="s">
        <v>213</v>
      </c>
      <c r="S18161" s="499"/>
    </row>
    <row r="18162">
      <c r="B18162" s="497"/>
      <c r="H18162" s="500"/>
      <c r="O18162" s="500"/>
      <c r="Q18162" s="498" t="s">
        <v>213</v>
      </c>
      <c r="S18162" s="499"/>
    </row>
    <row r="18163">
      <c r="B18163" s="497"/>
      <c r="H18163" s="500"/>
      <c r="O18163" s="500"/>
      <c r="Q18163" s="498" t="s">
        <v>213</v>
      </c>
      <c r="S18163" s="499"/>
    </row>
    <row r="18164">
      <c r="B18164" s="497"/>
      <c r="H18164" s="500"/>
      <c r="O18164" s="500"/>
      <c r="Q18164" s="498" t="s">
        <v>213</v>
      </c>
      <c r="S18164" s="499"/>
    </row>
    <row r="18165">
      <c r="B18165" s="497"/>
      <c r="H18165" s="500"/>
      <c r="O18165" s="500"/>
      <c r="Q18165" s="498" t="s">
        <v>213</v>
      </c>
      <c r="S18165" s="499"/>
    </row>
    <row r="18166">
      <c r="B18166" s="497"/>
      <c r="H18166" s="500"/>
      <c r="O18166" s="500"/>
      <c r="Q18166" s="498" t="s">
        <v>213</v>
      </c>
      <c r="S18166" s="499"/>
    </row>
    <row r="18167">
      <c r="B18167" s="497"/>
      <c r="H18167" s="500"/>
      <c r="O18167" s="500"/>
      <c r="Q18167" s="498" t="s">
        <v>213</v>
      </c>
      <c r="S18167" s="499"/>
    </row>
    <row r="18168">
      <c r="B18168" s="497"/>
      <c r="H18168" s="500"/>
      <c r="O18168" s="500"/>
      <c r="Q18168" s="498" t="s">
        <v>213</v>
      </c>
      <c r="S18168" s="499"/>
    </row>
    <row r="18169">
      <c r="B18169" s="497"/>
      <c r="H18169" s="500"/>
      <c r="O18169" s="500"/>
      <c r="Q18169" s="498" t="s">
        <v>213</v>
      </c>
      <c r="S18169" s="499"/>
    </row>
    <row r="18170">
      <c r="B18170" s="497"/>
      <c r="H18170" s="500"/>
      <c r="O18170" s="500"/>
      <c r="Q18170" s="498" t="s">
        <v>213</v>
      </c>
      <c r="S18170" s="499"/>
    </row>
    <row r="18171">
      <c r="B18171" s="497"/>
      <c r="H18171" s="500"/>
      <c r="O18171" s="500"/>
      <c r="Q18171" s="498" t="s">
        <v>213</v>
      </c>
      <c r="S18171" s="499"/>
    </row>
    <row r="18172">
      <c r="B18172" s="497"/>
      <c r="H18172" s="500"/>
      <c r="O18172" s="500"/>
      <c r="Q18172" s="498" t="s">
        <v>213</v>
      </c>
      <c r="S18172" s="499"/>
    </row>
    <row r="18173">
      <c r="B18173" s="497"/>
      <c r="H18173" s="500"/>
      <c r="O18173" s="500"/>
      <c r="Q18173" s="498" t="s">
        <v>213</v>
      </c>
      <c r="S18173" s="499"/>
    </row>
    <row r="18174">
      <c r="B18174" s="497"/>
      <c r="H18174" s="500"/>
      <c r="O18174" s="500"/>
      <c r="Q18174" s="498" t="s">
        <v>213</v>
      </c>
      <c r="S18174" s="499"/>
    </row>
    <row r="18175">
      <c r="B18175" s="497"/>
      <c r="H18175" s="500"/>
      <c r="O18175" s="500"/>
      <c r="Q18175" s="498" t="s">
        <v>213</v>
      </c>
      <c r="S18175" s="499"/>
    </row>
    <row r="18176">
      <c r="B18176" s="497"/>
      <c r="H18176" s="500"/>
      <c r="O18176" s="500"/>
      <c r="Q18176" s="498" t="s">
        <v>213</v>
      </c>
      <c r="S18176" s="499"/>
    </row>
    <row r="18177">
      <c r="B18177" s="497"/>
      <c r="H18177" s="500"/>
      <c r="O18177" s="500"/>
      <c r="Q18177" s="498" t="s">
        <v>213</v>
      </c>
      <c r="S18177" s="499"/>
    </row>
    <row r="18178">
      <c r="B18178" s="497"/>
      <c r="H18178" s="500"/>
      <c r="O18178" s="500"/>
      <c r="Q18178" s="498" t="s">
        <v>213</v>
      </c>
      <c r="S18178" s="499"/>
    </row>
    <row r="18179">
      <c r="B18179" s="497"/>
      <c r="H18179" s="500"/>
      <c r="O18179" s="500"/>
      <c r="Q18179" s="498" t="s">
        <v>213</v>
      </c>
      <c r="S18179" s="499"/>
    </row>
    <row r="18180">
      <c r="B18180" s="497"/>
      <c r="H18180" s="500"/>
      <c r="O18180" s="500"/>
      <c r="Q18180" s="498" t="s">
        <v>213</v>
      </c>
      <c r="S18180" s="499"/>
    </row>
    <row r="18181">
      <c r="B18181" s="497"/>
      <c r="H18181" s="500"/>
      <c r="O18181" s="500"/>
      <c r="Q18181" s="498" t="s">
        <v>213</v>
      </c>
      <c r="S18181" s="499"/>
    </row>
    <row r="18182">
      <c r="B18182" s="497"/>
      <c r="H18182" s="500"/>
      <c r="O18182" s="500"/>
      <c r="Q18182" s="498" t="s">
        <v>213</v>
      </c>
      <c r="S18182" s="499"/>
    </row>
    <row r="18183">
      <c r="B18183" s="497"/>
      <c r="H18183" s="500"/>
      <c r="O18183" s="500"/>
      <c r="Q18183" s="498" t="s">
        <v>213</v>
      </c>
      <c r="S18183" s="499"/>
    </row>
    <row r="18184">
      <c r="B18184" s="497"/>
      <c r="H18184" s="500"/>
      <c r="O18184" s="500"/>
      <c r="Q18184" s="498" t="s">
        <v>213</v>
      </c>
      <c r="S18184" s="499"/>
    </row>
    <row r="18185">
      <c r="B18185" s="497"/>
      <c r="H18185" s="500"/>
      <c r="O18185" s="500"/>
      <c r="Q18185" s="498" t="s">
        <v>213</v>
      </c>
      <c r="S18185" s="499"/>
    </row>
    <row r="18186">
      <c r="B18186" s="497"/>
      <c r="H18186" s="500"/>
      <c r="O18186" s="500"/>
      <c r="Q18186" s="498" t="s">
        <v>213</v>
      </c>
      <c r="S18186" s="499"/>
    </row>
    <row r="18187">
      <c r="B18187" s="497"/>
      <c r="H18187" s="500"/>
      <c r="O18187" s="500"/>
      <c r="Q18187" s="498" t="s">
        <v>213</v>
      </c>
      <c r="S18187" s="499"/>
    </row>
    <row r="18188">
      <c r="B18188" s="497"/>
      <c r="H18188" s="500"/>
      <c r="O18188" s="500"/>
      <c r="Q18188" s="498" t="s">
        <v>213</v>
      </c>
      <c r="S18188" s="499"/>
    </row>
    <row r="18189">
      <c r="B18189" s="497"/>
      <c r="H18189" s="500"/>
      <c r="O18189" s="500"/>
      <c r="Q18189" s="498" t="s">
        <v>213</v>
      </c>
      <c r="S18189" s="499"/>
    </row>
    <row r="18190">
      <c r="B18190" s="497"/>
      <c r="H18190" s="500"/>
      <c r="O18190" s="500"/>
      <c r="Q18190" s="498" t="s">
        <v>213</v>
      </c>
      <c r="S18190" s="499"/>
    </row>
    <row r="18191">
      <c r="B18191" s="497"/>
      <c r="H18191" s="500"/>
      <c r="O18191" s="500"/>
      <c r="Q18191" s="498" t="s">
        <v>213</v>
      </c>
      <c r="S18191" s="499"/>
    </row>
    <row r="18192">
      <c r="B18192" s="497"/>
      <c r="H18192" s="500"/>
      <c r="O18192" s="500"/>
      <c r="Q18192" s="498" t="s">
        <v>213</v>
      </c>
      <c r="S18192" s="499"/>
    </row>
    <row r="18193">
      <c r="B18193" s="497"/>
      <c r="H18193" s="500"/>
      <c r="O18193" s="500"/>
      <c r="Q18193" s="498" t="s">
        <v>213</v>
      </c>
      <c r="S18193" s="499"/>
    </row>
    <row r="18194">
      <c r="B18194" s="497"/>
      <c r="H18194" s="500"/>
      <c r="O18194" s="500"/>
      <c r="Q18194" s="498" t="s">
        <v>213</v>
      </c>
      <c r="S18194" s="499"/>
    </row>
    <row r="18195">
      <c r="B18195" s="497"/>
      <c r="H18195" s="500"/>
      <c r="O18195" s="500"/>
      <c r="Q18195" s="498" t="s">
        <v>213</v>
      </c>
      <c r="S18195" s="499"/>
    </row>
    <row r="18196">
      <c r="B18196" s="497"/>
      <c r="H18196" s="500"/>
      <c r="O18196" s="500"/>
      <c r="Q18196" s="498" t="s">
        <v>213</v>
      </c>
      <c r="S18196" s="499"/>
    </row>
    <row r="18197">
      <c r="B18197" s="497"/>
      <c r="H18197" s="500"/>
      <c r="O18197" s="500"/>
      <c r="Q18197" s="498" t="s">
        <v>213</v>
      </c>
      <c r="S18197" s="499"/>
    </row>
    <row r="18198">
      <c r="B18198" s="497"/>
      <c r="H18198" s="500"/>
      <c r="O18198" s="500"/>
      <c r="Q18198" s="498" t="s">
        <v>213</v>
      </c>
      <c r="S18198" s="499"/>
    </row>
    <row r="18199">
      <c r="B18199" s="497"/>
      <c r="H18199" s="500"/>
      <c r="O18199" s="500"/>
      <c r="Q18199" s="498" t="s">
        <v>213</v>
      </c>
      <c r="S18199" s="499"/>
    </row>
    <row r="18200">
      <c r="B18200" s="497"/>
      <c r="H18200" s="500"/>
      <c r="O18200" s="500"/>
      <c r="Q18200" s="498" t="s">
        <v>213</v>
      </c>
      <c r="S18200" s="499"/>
    </row>
    <row r="18201">
      <c r="B18201" s="497"/>
      <c r="H18201" s="500"/>
      <c r="O18201" s="500"/>
      <c r="Q18201" s="498" t="s">
        <v>213</v>
      </c>
      <c r="S18201" s="499"/>
    </row>
    <row r="18202">
      <c r="B18202" s="497"/>
      <c r="H18202" s="500"/>
      <c r="O18202" s="500"/>
      <c r="Q18202" s="498" t="s">
        <v>213</v>
      </c>
      <c r="S18202" s="499"/>
    </row>
    <row r="18203">
      <c r="B18203" s="497"/>
      <c r="H18203" s="500"/>
      <c r="O18203" s="500"/>
      <c r="Q18203" s="498" t="s">
        <v>213</v>
      </c>
      <c r="S18203" s="499"/>
    </row>
    <row r="18204">
      <c r="B18204" s="497"/>
      <c r="H18204" s="500"/>
      <c r="O18204" s="500"/>
      <c r="Q18204" s="498" t="s">
        <v>213</v>
      </c>
      <c r="S18204" s="499"/>
    </row>
    <row r="18205">
      <c r="B18205" s="497"/>
      <c r="H18205" s="500"/>
      <c r="O18205" s="500"/>
      <c r="Q18205" s="498" t="s">
        <v>213</v>
      </c>
      <c r="S18205" s="499"/>
    </row>
    <row r="18206">
      <c r="B18206" s="497"/>
      <c r="H18206" s="500"/>
      <c r="O18206" s="500"/>
      <c r="Q18206" s="498" t="s">
        <v>213</v>
      </c>
      <c r="S18206" s="499"/>
    </row>
    <row r="18207">
      <c r="B18207" s="497"/>
      <c r="H18207" s="500"/>
      <c r="O18207" s="500"/>
      <c r="Q18207" s="498" t="s">
        <v>213</v>
      </c>
      <c r="S18207" s="499"/>
    </row>
    <row r="18208">
      <c r="B18208" s="497"/>
      <c r="H18208" s="500"/>
      <c r="O18208" s="500"/>
      <c r="Q18208" s="498" t="s">
        <v>213</v>
      </c>
      <c r="S18208" s="499"/>
    </row>
    <row r="18209">
      <c r="B18209" s="497"/>
      <c r="H18209" s="500"/>
      <c r="O18209" s="500"/>
      <c r="Q18209" s="498" t="s">
        <v>213</v>
      </c>
      <c r="S18209" s="499"/>
    </row>
    <row r="18210">
      <c r="B18210" s="497"/>
      <c r="H18210" s="500"/>
      <c r="O18210" s="500"/>
      <c r="Q18210" s="498" t="s">
        <v>213</v>
      </c>
      <c r="S18210" s="499"/>
    </row>
    <row r="18211">
      <c r="B18211" s="497"/>
      <c r="H18211" s="500"/>
      <c r="O18211" s="500"/>
      <c r="Q18211" s="498" t="s">
        <v>213</v>
      </c>
      <c r="S18211" s="499"/>
    </row>
    <row r="18212">
      <c r="B18212" s="497"/>
      <c r="H18212" s="500"/>
      <c r="O18212" s="500"/>
      <c r="Q18212" s="498" t="s">
        <v>213</v>
      </c>
      <c r="S18212" s="499"/>
    </row>
    <row r="18213">
      <c r="B18213" s="497"/>
      <c r="H18213" s="500"/>
      <c r="O18213" s="500"/>
      <c r="Q18213" s="498" t="s">
        <v>213</v>
      </c>
      <c r="S18213" s="499"/>
    </row>
    <row r="18214">
      <c r="B18214" s="497"/>
      <c r="H18214" s="500"/>
      <c r="O18214" s="500"/>
      <c r="Q18214" s="498" t="s">
        <v>213</v>
      </c>
      <c r="S18214" s="499"/>
    </row>
    <row r="18215">
      <c r="B18215" s="497"/>
      <c r="H18215" s="500"/>
      <c r="O18215" s="500"/>
      <c r="Q18215" s="498" t="s">
        <v>213</v>
      </c>
      <c r="S18215" s="499"/>
    </row>
    <row r="18216">
      <c r="B18216" s="497"/>
      <c r="H18216" s="500"/>
      <c r="O18216" s="500"/>
      <c r="Q18216" s="498" t="s">
        <v>213</v>
      </c>
      <c r="S18216" s="499"/>
    </row>
    <row r="18217">
      <c r="B18217" s="497"/>
      <c r="H18217" s="500"/>
      <c r="O18217" s="500"/>
      <c r="Q18217" s="498" t="s">
        <v>213</v>
      </c>
      <c r="S18217" s="499"/>
    </row>
    <row r="18218">
      <c r="B18218" s="497"/>
      <c r="H18218" s="500"/>
      <c r="O18218" s="500"/>
      <c r="Q18218" s="498" t="s">
        <v>213</v>
      </c>
      <c r="S18218" s="499"/>
    </row>
    <row r="18219">
      <c r="B18219" s="497"/>
      <c r="H18219" s="500"/>
      <c r="O18219" s="500"/>
      <c r="Q18219" s="498" t="s">
        <v>213</v>
      </c>
      <c r="S18219" s="499"/>
    </row>
    <row r="18220">
      <c r="B18220" s="497"/>
      <c r="H18220" s="500"/>
      <c r="O18220" s="500"/>
      <c r="Q18220" s="498" t="s">
        <v>213</v>
      </c>
      <c r="S18220" s="499"/>
    </row>
    <row r="18221">
      <c r="B18221" s="497"/>
      <c r="H18221" s="500"/>
      <c r="O18221" s="500"/>
      <c r="Q18221" s="498" t="s">
        <v>213</v>
      </c>
      <c r="S18221" s="499"/>
    </row>
    <row r="18222">
      <c r="B18222" s="497"/>
      <c r="H18222" s="500"/>
      <c r="O18222" s="500"/>
      <c r="Q18222" s="498" t="s">
        <v>213</v>
      </c>
      <c r="S18222" s="499"/>
    </row>
    <row r="18223">
      <c r="B18223" s="497"/>
      <c r="H18223" s="500"/>
      <c r="O18223" s="500"/>
      <c r="Q18223" s="498" t="s">
        <v>213</v>
      </c>
      <c r="S18223" s="499"/>
    </row>
    <row r="18224">
      <c r="B18224" s="497"/>
      <c r="H18224" s="500"/>
      <c r="O18224" s="500"/>
      <c r="Q18224" s="498" t="s">
        <v>213</v>
      </c>
      <c r="S18224" s="499"/>
    </row>
    <row r="18225">
      <c r="B18225" s="497"/>
      <c r="H18225" s="500"/>
      <c r="O18225" s="500"/>
      <c r="Q18225" s="498" t="s">
        <v>213</v>
      </c>
      <c r="S18225" s="499"/>
    </row>
    <row r="18226">
      <c r="B18226" s="497"/>
      <c r="H18226" s="500"/>
      <c r="O18226" s="500"/>
      <c r="Q18226" s="498" t="s">
        <v>213</v>
      </c>
      <c r="S18226" s="499"/>
    </row>
    <row r="18227">
      <c r="B18227" s="497"/>
      <c r="H18227" s="500"/>
      <c r="O18227" s="500"/>
      <c r="Q18227" s="498" t="s">
        <v>213</v>
      </c>
      <c r="S18227" s="499"/>
    </row>
    <row r="18228">
      <c r="B18228" s="497"/>
      <c r="H18228" s="500"/>
      <c r="O18228" s="500"/>
      <c r="Q18228" s="498" t="s">
        <v>213</v>
      </c>
      <c r="S18228" s="499"/>
    </row>
    <row r="18229">
      <c r="B18229" s="497"/>
      <c r="H18229" s="500"/>
      <c r="O18229" s="500"/>
      <c r="Q18229" s="498" t="s">
        <v>213</v>
      </c>
      <c r="S18229" s="499"/>
    </row>
    <row r="18230">
      <c r="B18230" s="497"/>
      <c r="H18230" s="500"/>
      <c r="O18230" s="500"/>
      <c r="Q18230" s="498" t="s">
        <v>213</v>
      </c>
      <c r="S18230" s="499"/>
    </row>
    <row r="18231">
      <c r="B18231" s="497"/>
      <c r="H18231" s="500"/>
      <c r="O18231" s="500"/>
      <c r="Q18231" s="498" t="s">
        <v>213</v>
      </c>
      <c r="S18231" s="499"/>
    </row>
    <row r="18232">
      <c r="B18232" s="497"/>
      <c r="H18232" s="500"/>
      <c r="O18232" s="500"/>
      <c r="Q18232" s="498" t="s">
        <v>213</v>
      </c>
      <c r="S18232" s="499"/>
    </row>
    <row r="18233">
      <c r="B18233" s="497"/>
      <c r="H18233" s="500"/>
      <c r="O18233" s="500"/>
      <c r="Q18233" s="498" t="s">
        <v>213</v>
      </c>
      <c r="S18233" s="499"/>
    </row>
    <row r="18234">
      <c r="B18234" s="497"/>
      <c r="H18234" s="500"/>
      <c r="O18234" s="500"/>
      <c r="Q18234" s="498" t="s">
        <v>213</v>
      </c>
      <c r="S18234" s="499"/>
    </row>
    <row r="18235">
      <c r="B18235" s="497"/>
      <c r="H18235" s="500"/>
      <c r="O18235" s="500"/>
      <c r="Q18235" s="498" t="s">
        <v>213</v>
      </c>
      <c r="S18235" s="499"/>
    </row>
    <row r="18236">
      <c r="B18236" s="497"/>
      <c r="H18236" s="500"/>
      <c r="O18236" s="500"/>
      <c r="Q18236" s="498" t="s">
        <v>213</v>
      </c>
      <c r="S18236" s="499"/>
    </row>
    <row r="18237">
      <c r="B18237" s="497"/>
      <c r="H18237" s="500"/>
      <c r="O18237" s="500"/>
      <c r="Q18237" s="498" t="s">
        <v>213</v>
      </c>
      <c r="S18237" s="499"/>
    </row>
    <row r="18238">
      <c r="B18238" s="497"/>
      <c r="H18238" s="500"/>
      <c r="O18238" s="500"/>
      <c r="Q18238" s="498" t="s">
        <v>213</v>
      </c>
      <c r="S18238" s="499"/>
    </row>
    <row r="18239">
      <c r="B18239" s="497"/>
      <c r="H18239" s="500"/>
      <c r="O18239" s="500"/>
      <c r="Q18239" s="498" t="s">
        <v>213</v>
      </c>
      <c r="S18239" s="499"/>
    </row>
    <row r="18240">
      <c r="B18240" s="497"/>
      <c r="H18240" s="500"/>
      <c r="O18240" s="500"/>
      <c r="Q18240" s="498" t="s">
        <v>213</v>
      </c>
      <c r="S18240" s="499"/>
    </row>
    <row r="18241">
      <c r="B18241" s="497"/>
      <c r="H18241" s="500"/>
      <c r="O18241" s="500"/>
      <c r="Q18241" s="498" t="s">
        <v>213</v>
      </c>
      <c r="S18241" s="499"/>
    </row>
    <row r="18242">
      <c r="B18242" s="497"/>
      <c r="H18242" s="500"/>
      <c r="O18242" s="500"/>
      <c r="Q18242" s="498" t="s">
        <v>213</v>
      </c>
      <c r="S18242" s="499"/>
    </row>
    <row r="18243">
      <c r="B18243" s="497"/>
      <c r="H18243" s="500"/>
      <c r="O18243" s="500"/>
      <c r="Q18243" s="498" t="s">
        <v>213</v>
      </c>
      <c r="S18243" s="499"/>
    </row>
    <row r="18244">
      <c r="B18244" s="497"/>
      <c r="H18244" s="500"/>
      <c r="O18244" s="500"/>
      <c r="Q18244" s="498" t="s">
        <v>213</v>
      </c>
      <c r="S18244" s="499"/>
    </row>
    <row r="18245">
      <c r="B18245" s="497"/>
      <c r="H18245" s="500"/>
      <c r="O18245" s="500"/>
      <c r="Q18245" s="498" t="s">
        <v>213</v>
      </c>
      <c r="S18245" s="499"/>
    </row>
    <row r="18246">
      <c r="B18246" s="497"/>
      <c r="H18246" s="500"/>
      <c r="O18246" s="500"/>
      <c r="Q18246" s="498" t="s">
        <v>213</v>
      </c>
      <c r="S18246" s="499"/>
    </row>
    <row r="18247">
      <c r="B18247" s="497"/>
      <c r="H18247" s="500"/>
      <c r="O18247" s="500"/>
      <c r="Q18247" s="498" t="s">
        <v>213</v>
      </c>
      <c r="S18247" s="499"/>
    </row>
    <row r="18248">
      <c r="B18248" s="497"/>
      <c r="H18248" s="500"/>
      <c r="O18248" s="500"/>
      <c r="Q18248" s="498" t="s">
        <v>213</v>
      </c>
      <c r="S18248" s="499"/>
    </row>
    <row r="18249">
      <c r="B18249" s="497"/>
      <c r="H18249" s="500"/>
      <c r="O18249" s="500"/>
      <c r="Q18249" s="498" t="s">
        <v>213</v>
      </c>
      <c r="S18249" s="499"/>
    </row>
    <row r="18250">
      <c r="B18250" s="497"/>
      <c r="H18250" s="500"/>
      <c r="O18250" s="500"/>
      <c r="Q18250" s="498" t="s">
        <v>213</v>
      </c>
      <c r="S18250" s="499"/>
    </row>
    <row r="18251">
      <c r="B18251" s="497"/>
      <c r="H18251" s="500"/>
      <c r="O18251" s="500"/>
      <c r="Q18251" s="498" t="s">
        <v>213</v>
      </c>
      <c r="S18251" s="499"/>
    </row>
    <row r="18252">
      <c r="B18252" s="497"/>
      <c r="H18252" s="500"/>
      <c r="O18252" s="500"/>
      <c r="Q18252" s="498" t="s">
        <v>213</v>
      </c>
      <c r="S18252" s="499"/>
    </row>
    <row r="18253">
      <c r="B18253" s="497"/>
      <c r="H18253" s="500"/>
      <c r="O18253" s="500"/>
      <c r="Q18253" s="498" t="s">
        <v>213</v>
      </c>
      <c r="S18253" s="499"/>
    </row>
    <row r="18254">
      <c r="B18254" s="497"/>
      <c r="H18254" s="500"/>
      <c r="O18254" s="500"/>
      <c r="Q18254" s="498" t="s">
        <v>213</v>
      </c>
      <c r="S18254" s="499"/>
    </row>
    <row r="18255">
      <c r="B18255" s="497"/>
      <c r="H18255" s="500"/>
      <c r="O18255" s="500"/>
      <c r="Q18255" s="498" t="s">
        <v>213</v>
      </c>
      <c r="S18255" s="499"/>
    </row>
    <row r="18256">
      <c r="B18256" s="497"/>
      <c r="H18256" s="500"/>
      <c r="O18256" s="500"/>
      <c r="Q18256" s="498" t="s">
        <v>213</v>
      </c>
      <c r="S18256" s="499"/>
    </row>
    <row r="18257">
      <c r="B18257" s="497"/>
      <c r="H18257" s="500"/>
      <c r="O18257" s="500"/>
      <c r="Q18257" s="498" t="s">
        <v>213</v>
      </c>
      <c r="S18257" s="499"/>
    </row>
    <row r="18258">
      <c r="B18258" s="497"/>
      <c r="H18258" s="500"/>
      <c r="O18258" s="500"/>
      <c r="Q18258" s="498" t="s">
        <v>213</v>
      </c>
      <c r="S18258" s="499"/>
    </row>
    <row r="18259">
      <c r="B18259" s="497"/>
      <c r="H18259" s="500"/>
      <c r="O18259" s="500"/>
      <c r="Q18259" s="498" t="s">
        <v>213</v>
      </c>
      <c r="S18259" s="499"/>
    </row>
    <row r="18260">
      <c r="B18260" s="497"/>
      <c r="H18260" s="500"/>
      <c r="O18260" s="500"/>
      <c r="Q18260" s="498" t="s">
        <v>213</v>
      </c>
      <c r="S18260" s="499"/>
    </row>
    <row r="18261">
      <c r="B18261" s="497"/>
      <c r="H18261" s="500"/>
      <c r="O18261" s="500"/>
      <c r="Q18261" s="498" t="s">
        <v>213</v>
      </c>
      <c r="S18261" s="499"/>
    </row>
    <row r="18262">
      <c r="B18262" s="497"/>
      <c r="H18262" s="500"/>
      <c r="O18262" s="500"/>
      <c r="Q18262" s="498" t="s">
        <v>213</v>
      </c>
      <c r="S18262" s="499"/>
    </row>
    <row r="18263">
      <c r="B18263" s="497"/>
      <c r="H18263" s="500"/>
      <c r="O18263" s="500"/>
      <c r="Q18263" s="498" t="s">
        <v>213</v>
      </c>
      <c r="S18263" s="499"/>
    </row>
    <row r="18264">
      <c r="B18264" s="497"/>
      <c r="H18264" s="500"/>
      <c r="O18264" s="500"/>
      <c r="Q18264" s="498" t="s">
        <v>213</v>
      </c>
      <c r="S18264" s="499"/>
    </row>
    <row r="18265">
      <c r="B18265" s="497"/>
      <c r="H18265" s="500"/>
      <c r="O18265" s="500"/>
      <c r="Q18265" s="498" t="s">
        <v>213</v>
      </c>
      <c r="S18265" s="499"/>
    </row>
    <row r="18266">
      <c r="B18266" s="497"/>
      <c r="H18266" s="500"/>
      <c r="O18266" s="500"/>
      <c r="Q18266" s="498" t="s">
        <v>213</v>
      </c>
      <c r="S18266" s="499"/>
    </row>
    <row r="18267">
      <c r="B18267" s="497"/>
      <c r="H18267" s="500"/>
      <c r="O18267" s="500"/>
      <c r="Q18267" s="498" t="s">
        <v>213</v>
      </c>
      <c r="S18267" s="499"/>
    </row>
    <row r="18268">
      <c r="B18268" s="497"/>
      <c r="H18268" s="500"/>
      <c r="O18268" s="500"/>
      <c r="Q18268" s="498" t="s">
        <v>213</v>
      </c>
      <c r="S18268" s="499"/>
    </row>
    <row r="18269">
      <c r="B18269" s="497"/>
      <c r="H18269" s="500"/>
      <c r="O18269" s="500"/>
      <c r="Q18269" s="498" t="s">
        <v>213</v>
      </c>
      <c r="S18269" s="499"/>
    </row>
    <row r="18270">
      <c r="B18270" s="497"/>
      <c r="H18270" s="500"/>
      <c r="O18270" s="500"/>
      <c r="Q18270" s="498" t="s">
        <v>213</v>
      </c>
      <c r="S18270" s="499"/>
    </row>
    <row r="18271">
      <c r="B18271" s="497"/>
      <c r="H18271" s="500"/>
      <c r="O18271" s="500"/>
      <c r="Q18271" s="498" t="s">
        <v>213</v>
      </c>
      <c r="S18271" s="499"/>
    </row>
    <row r="18272">
      <c r="B18272" s="497"/>
      <c r="H18272" s="500"/>
      <c r="O18272" s="500"/>
      <c r="Q18272" s="498" t="s">
        <v>213</v>
      </c>
      <c r="S18272" s="499"/>
    </row>
    <row r="18273">
      <c r="B18273" s="497"/>
      <c r="H18273" s="500"/>
      <c r="O18273" s="500"/>
      <c r="Q18273" s="498" t="s">
        <v>213</v>
      </c>
      <c r="S18273" s="499"/>
    </row>
    <row r="18274">
      <c r="B18274" s="497"/>
      <c r="H18274" s="500"/>
      <c r="O18274" s="500"/>
      <c r="Q18274" s="498" t="s">
        <v>213</v>
      </c>
      <c r="S18274" s="499"/>
    </row>
    <row r="18275">
      <c r="B18275" s="497"/>
      <c r="H18275" s="500"/>
      <c r="O18275" s="500"/>
      <c r="Q18275" s="498" t="s">
        <v>213</v>
      </c>
      <c r="S18275" s="499"/>
    </row>
    <row r="18276">
      <c r="B18276" s="497"/>
      <c r="H18276" s="500"/>
      <c r="O18276" s="500"/>
      <c r="Q18276" s="498" t="s">
        <v>213</v>
      </c>
      <c r="S18276" s="499"/>
    </row>
    <row r="18277">
      <c r="B18277" s="497"/>
      <c r="H18277" s="500"/>
      <c r="O18277" s="500"/>
      <c r="Q18277" s="498" t="s">
        <v>213</v>
      </c>
      <c r="S18277" s="499"/>
    </row>
    <row r="18278">
      <c r="B18278" s="497"/>
      <c r="H18278" s="500"/>
      <c r="O18278" s="500"/>
      <c r="Q18278" s="498" t="s">
        <v>213</v>
      </c>
      <c r="S18278" s="499"/>
    </row>
    <row r="18279">
      <c r="B18279" s="497"/>
      <c r="H18279" s="500"/>
      <c r="O18279" s="500"/>
      <c r="Q18279" s="498" t="s">
        <v>213</v>
      </c>
      <c r="S18279" s="499"/>
    </row>
    <row r="18280">
      <c r="B18280" s="497"/>
      <c r="H18280" s="500"/>
      <c r="O18280" s="500"/>
      <c r="Q18280" s="498" t="s">
        <v>213</v>
      </c>
      <c r="S18280" s="499"/>
    </row>
    <row r="18281">
      <c r="B18281" s="497"/>
      <c r="H18281" s="500"/>
      <c r="O18281" s="500"/>
      <c r="Q18281" s="498" t="s">
        <v>213</v>
      </c>
      <c r="S18281" s="499"/>
    </row>
    <row r="18282">
      <c r="B18282" s="497"/>
      <c r="H18282" s="500"/>
      <c r="O18282" s="500"/>
      <c r="Q18282" s="498" t="s">
        <v>213</v>
      </c>
      <c r="S18282" s="499"/>
    </row>
    <row r="18283">
      <c r="B18283" s="497"/>
      <c r="H18283" s="500"/>
      <c r="O18283" s="500"/>
      <c r="Q18283" s="498" t="s">
        <v>213</v>
      </c>
      <c r="S18283" s="499"/>
    </row>
    <row r="18284">
      <c r="B18284" s="497"/>
      <c r="H18284" s="500"/>
      <c r="O18284" s="500"/>
      <c r="Q18284" s="498" t="s">
        <v>213</v>
      </c>
      <c r="S18284" s="499"/>
    </row>
    <row r="18285">
      <c r="B18285" s="497"/>
      <c r="H18285" s="500"/>
      <c r="O18285" s="500"/>
      <c r="Q18285" s="498" t="s">
        <v>213</v>
      </c>
      <c r="S18285" s="499"/>
    </row>
    <row r="18286">
      <c r="B18286" s="497"/>
      <c r="H18286" s="500"/>
      <c r="O18286" s="500"/>
      <c r="Q18286" s="498" t="s">
        <v>213</v>
      </c>
      <c r="S18286" s="499"/>
    </row>
    <row r="18287">
      <c r="B18287" s="497"/>
      <c r="H18287" s="500"/>
      <c r="O18287" s="500"/>
      <c r="Q18287" s="498" t="s">
        <v>213</v>
      </c>
      <c r="S18287" s="499"/>
    </row>
    <row r="18288">
      <c r="B18288" s="497"/>
      <c r="H18288" s="500"/>
      <c r="O18288" s="500"/>
      <c r="Q18288" s="498" t="s">
        <v>213</v>
      </c>
      <c r="S18288" s="499"/>
    </row>
    <row r="18289">
      <c r="B18289" s="497"/>
      <c r="H18289" s="500"/>
      <c r="O18289" s="500"/>
      <c r="Q18289" s="498" t="s">
        <v>213</v>
      </c>
      <c r="S18289" s="499"/>
    </row>
    <row r="18290">
      <c r="B18290" s="497"/>
      <c r="H18290" s="500"/>
      <c r="O18290" s="500"/>
      <c r="Q18290" s="498" t="s">
        <v>213</v>
      </c>
      <c r="S18290" s="499"/>
    </row>
    <row r="18291">
      <c r="B18291" s="497"/>
      <c r="H18291" s="500"/>
      <c r="O18291" s="500"/>
      <c r="Q18291" s="498" t="s">
        <v>213</v>
      </c>
      <c r="S18291" s="499"/>
    </row>
    <row r="18292">
      <c r="B18292" s="497"/>
      <c r="H18292" s="500"/>
      <c r="O18292" s="500"/>
      <c r="Q18292" s="498" t="s">
        <v>213</v>
      </c>
      <c r="S18292" s="499"/>
    </row>
    <row r="18293">
      <c r="B18293" s="497"/>
      <c r="H18293" s="500"/>
      <c r="O18293" s="500"/>
      <c r="Q18293" s="498" t="s">
        <v>213</v>
      </c>
      <c r="S18293" s="499"/>
    </row>
    <row r="18294">
      <c r="B18294" s="497"/>
      <c r="H18294" s="500"/>
      <c r="O18294" s="500"/>
      <c r="Q18294" s="498" t="s">
        <v>213</v>
      </c>
      <c r="S18294" s="499"/>
    </row>
    <row r="18295">
      <c r="B18295" s="497"/>
      <c r="H18295" s="500"/>
      <c r="O18295" s="500"/>
      <c r="Q18295" s="498" t="s">
        <v>213</v>
      </c>
      <c r="S18295" s="499"/>
    </row>
    <row r="18296">
      <c r="B18296" s="497"/>
      <c r="H18296" s="500"/>
      <c r="O18296" s="500"/>
      <c r="Q18296" s="498" t="s">
        <v>213</v>
      </c>
      <c r="S18296" s="499"/>
    </row>
    <row r="18297">
      <c r="B18297" s="497"/>
      <c r="H18297" s="500"/>
      <c r="O18297" s="500"/>
      <c r="Q18297" s="498" t="s">
        <v>213</v>
      </c>
      <c r="S18297" s="499"/>
    </row>
    <row r="18298">
      <c r="B18298" s="497"/>
      <c r="H18298" s="500"/>
      <c r="O18298" s="500"/>
      <c r="Q18298" s="498" t="s">
        <v>213</v>
      </c>
      <c r="S18298" s="499"/>
    </row>
    <row r="18299">
      <c r="B18299" s="497"/>
      <c r="H18299" s="500"/>
      <c r="O18299" s="500"/>
      <c r="Q18299" s="498" t="s">
        <v>213</v>
      </c>
      <c r="S18299" s="499"/>
    </row>
    <row r="18300">
      <c r="B18300" s="497"/>
      <c r="H18300" s="500"/>
      <c r="O18300" s="500"/>
      <c r="Q18300" s="498" t="s">
        <v>213</v>
      </c>
      <c r="S18300" s="499"/>
    </row>
    <row r="18301">
      <c r="B18301" s="497"/>
      <c r="H18301" s="500"/>
      <c r="O18301" s="500"/>
      <c r="Q18301" s="498" t="s">
        <v>213</v>
      </c>
      <c r="S18301" s="499"/>
    </row>
    <row r="18302">
      <c r="B18302" s="497"/>
      <c r="H18302" s="500"/>
      <c r="O18302" s="500"/>
      <c r="Q18302" s="498" t="s">
        <v>213</v>
      </c>
      <c r="S18302" s="499"/>
    </row>
    <row r="18303">
      <c r="B18303" s="497"/>
      <c r="H18303" s="500"/>
      <c r="O18303" s="500"/>
      <c r="Q18303" s="498" t="s">
        <v>213</v>
      </c>
      <c r="S18303" s="499"/>
    </row>
    <row r="18304">
      <c r="B18304" s="497"/>
      <c r="H18304" s="500"/>
      <c r="O18304" s="500"/>
      <c r="Q18304" s="498" t="s">
        <v>213</v>
      </c>
      <c r="S18304" s="499"/>
    </row>
    <row r="18305">
      <c r="B18305" s="497"/>
      <c r="H18305" s="500"/>
      <c r="O18305" s="500"/>
      <c r="Q18305" s="498" t="s">
        <v>213</v>
      </c>
      <c r="S18305" s="499"/>
    </row>
    <row r="18306">
      <c r="B18306" s="497"/>
      <c r="H18306" s="500"/>
      <c r="O18306" s="500"/>
      <c r="Q18306" s="498" t="s">
        <v>213</v>
      </c>
      <c r="S18306" s="499"/>
    </row>
    <row r="18307">
      <c r="B18307" s="497"/>
      <c r="H18307" s="500"/>
      <c r="O18307" s="500"/>
      <c r="Q18307" s="498" t="s">
        <v>213</v>
      </c>
      <c r="S18307" s="499"/>
    </row>
    <row r="18308">
      <c r="B18308" s="497"/>
      <c r="H18308" s="500"/>
      <c r="O18308" s="500"/>
      <c r="Q18308" s="498" t="s">
        <v>213</v>
      </c>
      <c r="S18308" s="499"/>
    </row>
    <row r="18309">
      <c r="B18309" s="497"/>
      <c r="H18309" s="500"/>
      <c r="O18309" s="500"/>
      <c r="Q18309" s="498" t="s">
        <v>213</v>
      </c>
      <c r="S18309" s="499"/>
    </row>
    <row r="18310">
      <c r="B18310" s="497"/>
      <c r="H18310" s="500"/>
      <c r="O18310" s="500"/>
      <c r="Q18310" s="498" t="s">
        <v>213</v>
      </c>
      <c r="S18310" s="499"/>
    </row>
    <row r="18311">
      <c r="B18311" s="497"/>
      <c r="H18311" s="500"/>
      <c r="O18311" s="500"/>
      <c r="Q18311" s="498" t="s">
        <v>213</v>
      </c>
      <c r="S18311" s="499"/>
    </row>
    <row r="18312">
      <c r="B18312" s="497"/>
      <c r="H18312" s="500"/>
      <c r="O18312" s="500"/>
      <c r="Q18312" s="498" t="s">
        <v>213</v>
      </c>
      <c r="S18312" s="499"/>
    </row>
    <row r="18313">
      <c r="B18313" s="497"/>
      <c r="H18313" s="500"/>
      <c r="O18313" s="500"/>
      <c r="Q18313" s="498" t="s">
        <v>213</v>
      </c>
      <c r="S18313" s="499"/>
    </row>
    <row r="18314">
      <c r="B18314" s="497"/>
      <c r="H18314" s="500"/>
      <c r="O18314" s="500"/>
      <c r="Q18314" s="498" t="s">
        <v>213</v>
      </c>
      <c r="S18314" s="499"/>
    </row>
    <row r="18315">
      <c r="B18315" s="497"/>
      <c r="H18315" s="500"/>
      <c r="O18315" s="500"/>
      <c r="Q18315" s="498" t="s">
        <v>213</v>
      </c>
      <c r="S18315" s="499"/>
    </row>
    <row r="18316">
      <c r="B18316" s="497"/>
      <c r="H18316" s="500"/>
      <c r="O18316" s="500"/>
      <c r="Q18316" s="498" t="s">
        <v>213</v>
      </c>
      <c r="S18316" s="499"/>
    </row>
    <row r="18317">
      <c r="B18317" s="497"/>
      <c r="H18317" s="500"/>
      <c r="O18317" s="500"/>
      <c r="Q18317" s="498" t="s">
        <v>213</v>
      </c>
      <c r="S18317" s="499"/>
    </row>
    <row r="18318">
      <c r="B18318" s="497"/>
      <c r="H18318" s="500"/>
      <c r="O18318" s="500"/>
      <c r="Q18318" s="498" t="s">
        <v>213</v>
      </c>
      <c r="S18318" s="499"/>
    </row>
    <row r="18319">
      <c r="B18319" s="497"/>
      <c r="H18319" s="500"/>
      <c r="O18319" s="500"/>
      <c r="Q18319" s="498" t="s">
        <v>213</v>
      </c>
      <c r="S18319" s="499"/>
    </row>
    <row r="18320">
      <c r="B18320" s="497"/>
      <c r="H18320" s="500"/>
      <c r="O18320" s="500"/>
      <c r="Q18320" s="498" t="s">
        <v>213</v>
      </c>
      <c r="S18320" s="499"/>
    </row>
    <row r="18321">
      <c r="B18321" s="497"/>
      <c r="H18321" s="500"/>
      <c r="O18321" s="500"/>
      <c r="Q18321" s="498" t="s">
        <v>213</v>
      </c>
      <c r="S18321" s="499"/>
    </row>
    <row r="18322">
      <c r="B18322" s="497"/>
      <c r="H18322" s="500"/>
      <c r="O18322" s="500"/>
      <c r="Q18322" s="498" t="s">
        <v>213</v>
      </c>
      <c r="S18322" s="499"/>
    </row>
    <row r="18323">
      <c r="B18323" s="497"/>
      <c r="H18323" s="500"/>
      <c r="O18323" s="500"/>
      <c r="Q18323" s="498" t="s">
        <v>213</v>
      </c>
      <c r="S18323" s="499"/>
    </row>
    <row r="18324">
      <c r="B18324" s="497"/>
      <c r="H18324" s="500"/>
      <c r="O18324" s="500"/>
      <c r="Q18324" s="498" t="s">
        <v>213</v>
      </c>
      <c r="S18324" s="499"/>
    </row>
    <row r="18325">
      <c r="B18325" s="497"/>
      <c r="H18325" s="500"/>
      <c r="O18325" s="500"/>
      <c r="Q18325" s="498" t="s">
        <v>213</v>
      </c>
      <c r="S18325" s="499"/>
    </row>
    <row r="18326">
      <c r="B18326" s="497"/>
      <c r="H18326" s="500"/>
      <c r="O18326" s="500"/>
      <c r="Q18326" s="498" t="s">
        <v>213</v>
      </c>
      <c r="S18326" s="499"/>
    </row>
    <row r="18327">
      <c r="B18327" s="497"/>
      <c r="H18327" s="500"/>
      <c r="O18327" s="500"/>
      <c r="Q18327" s="498" t="s">
        <v>213</v>
      </c>
      <c r="S18327" s="499"/>
    </row>
    <row r="18328">
      <c r="B18328" s="497"/>
      <c r="H18328" s="500"/>
      <c r="O18328" s="500"/>
      <c r="Q18328" s="498" t="s">
        <v>213</v>
      </c>
      <c r="S18328" s="499"/>
    </row>
    <row r="18329">
      <c r="B18329" s="497"/>
      <c r="H18329" s="500"/>
      <c r="O18329" s="500"/>
      <c r="Q18329" s="498" t="s">
        <v>213</v>
      </c>
      <c r="S18329" s="499"/>
    </row>
    <row r="18330">
      <c r="B18330" s="497"/>
      <c r="H18330" s="500"/>
      <c r="O18330" s="500"/>
      <c r="Q18330" s="498" t="s">
        <v>213</v>
      </c>
      <c r="S18330" s="499"/>
    </row>
    <row r="18331">
      <c r="B18331" s="497"/>
      <c r="H18331" s="500"/>
      <c r="O18331" s="500"/>
      <c r="Q18331" s="498" t="s">
        <v>213</v>
      </c>
      <c r="S18331" s="499"/>
    </row>
    <row r="18332">
      <c r="B18332" s="497"/>
      <c r="H18332" s="500"/>
      <c r="O18332" s="500"/>
      <c r="Q18332" s="498" t="s">
        <v>213</v>
      </c>
      <c r="S18332" s="499"/>
    </row>
    <row r="18333">
      <c r="B18333" s="497"/>
      <c r="H18333" s="500"/>
      <c r="O18333" s="500"/>
      <c r="Q18333" s="498" t="s">
        <v>213</v>
      </c>
      <c r="S18333" s="499"/>
    </row>
    <row r="18334">
      <c r="B18334" s="497"/>
      <c r="H18334" s="500"/>
      <c r="O18334" s="500"/>
      <c r="Q18334" s="498" t="s">
        <v>213</v>
      </c>
      <c r="S18334" s="499"/>
    </row>
    <row r="18335">
      <c r="B18335" s="497"/>
      <c r="H18335" s="500"/>
      <c r="O18335" s="500"/>
      <c r="Q18335" s="498" t="s">
        <v>213</v>
      </c>
      <c r="S18335" s="499"/>
    </row>
    <row r="18336">
      <c r="B18336" s="497"/>
      <c r="H18336" s="500"/>
      <c r="O18336" s="500"/>
      <c r="Q18336" s="498" t="s">
        <v>213</v>
      </c>
      <c r="S18336" s="499"/>
    </row>
    <row r="18337">
      <c r="B18337" s="497"/>
      <c r="H18337" s="500"/>
      <c r="O18337" s="500"/>
      <c r="Q18337" s="498" t="s">
        <v>213</v>
      </c>
      <c r="S18337" s="499"/>
    </row>
    <row r="18338">
      <c r="B18338" s="497"/>
      <c r="H18338" s="500"/>
      <c r="O18338" s="500"/>
      <c r="Q18338" s="498" t="s">
        <v>213</v>
      </c>
      <c r="S18338" s="499"/>
    </row>
    <row r="18339">
      <c r="B18339" s="497"/>
      <c r="H18339" s="500"/>
      <c r="O18339" s="500"/>
      <c r="Q18339" s="498" t="s">
        <v>213</v>
      </c>
      <c r="S18339" s="499"/>
    </row>
    <row r="18340">
      <c r="B18340" s="497"/>
      <c r="H18340" s="500"/>
      <c r="O18340" s="500"/>
      <c r="Q18340" s="498" t="s">
        <v>213</v>
      </c>
      <c r="S18340" s="499"/>
    </row>
    <row r="18341">
      <c r="B18341" s="497"/>
      <c r="H18341" s="500"/>
      <c r="O18341" s="500"/>
      <c r="Q18341" s="498" t="s">
        <v>213</v>
      </c>
      <c r="S18341" s="499"/>
    </row>
    <row r="18342">
      <c r="B18342" s="497"/>
      <c r="H18342" s="500"/>
      <c r="O18342" s="500"/>
      <c r="Q18342" s="498" t="s">
        <v>213</v>
      </c>
      <c r="S18342" s="499"/>
    </row>
    <row r="18343">
      <c r="B18343" s="497"/>
      <c r="H18343" s="500"/>
      <c r="O18343" s="500"/>
      <c r="Q18343" s="498" t="s">
        <v>213</v>
      </c>
      <c r="S18343" s="499"/>
    </row>
    <row r="18344">
      <c r="B18344" s="497"/>
      <c r="H18344" s="500"/>
      <c r="O18344" s="500"/>
      <c r="Q18344" s="498" t="s">
        <v>213</v>
      </c>
      <c r="S18344" s="499"/>
    </row>
    <row r="18345">
      <c r="B18345" s="497"/>
      <c r="H18345" s="500"/>
      <c r="O18345" s="500"/>
      <c r="Q18345" s="498" t="s">
        <v>213</v>
      </c>
      <c r="S18345" s="499"/>
    </row>
    <row r="18346">
      <c r="B18346" s="497"/>
      <c r="H18346" s="500"/>
      <c r="O18346" s="500"/>
      <c r="Q18346" s="498" t="s">
        <v>213</v>
      </c>
      <c r="S18346" s="499"/>
    </row>
    <row r="18347">
      <c r="B18347" s="497"/>
      <c r="H18347" s="500"/>
      <c r="O18347" s="500"/>
      <c r="Q18347" s="498" t="s">
        <v>213</v>
      </c>
      <c r="S18347" s="499"/>
    </row>
    <row r="18348">
      <c r="B18348" s="497"/>
      <c r="H18348" s="500"/>
      <c r="O18348" s="500"/>
      <c r="Q18348" s="498" t="s">
        <v>213</v>
      </c>
      <c r="S18348" s="499"/>
    </row>
    <row r="18349">
      <c r="B18349" s="497"/>
      <c r="H18349" s="500"/>
      <c r="O18349" s="500"/>
      <c r="Q18349" s="498" t="s">
        <v>213</v>
      </c>
      <c r="S18349" s="499"/>
    </row>
    <row r="18350">
      <c r="B18350" s="497"/>
      <c r="H18350" s="500"/>
      <c r="O18350" s="500"/>
      <c r="Q18350" s="498" t="s">
        <v>213</v>
      </c>
      <c r="S18350" s="499"/>
    </row>
    <row r="18351">
      <c r="B18351" s="497"/>
      <c r="H18351" s="500"/>
      <c r="O18351" s="500"/>
      <c r="Q18351" s="498" t="s">
        <v>213</v>
      </c>
      <c r="S18351" s="499"/>
    </row>
    <row r="18352">
      <c r="B18352" s="497"/>
      <c r="H18352" s="500"/>
      <c r="O18352" s="500"/>
      <c r="Q18352" s="498" t="s">
        <v>213</v>
      </c>
      <c r="S18352" s="499"/>
    </row>
    <row r="18353">
      <c r="B18353" s="497"/>
      <c r="H18353" s="500"/>
      <c r="O18353" s="500"/>
      <c r="Q18353" s="498" t="s">
        <v>213</v>
      </c>
      <c r="S18353" s="499"/>
    </row>
    <row r="18354">
      <c r="B18354" s="497"/>
      <c r="H18354" s="500"/>
      <c r="O18354" s="500"/>
      <c r="Q18354" s="498" t="s">
        <v>213</v>
      </c>
      <c r="S18354" s="499"/>
    </row>
    <row r="18355">
      <c r="B18355" s="497"/>
      <c r="H18355" s="500"/>
      <c r="O18355" s="500"/>
      <c r="Q18355" s="498" t="s">
        <v>213</v>
      </c>
      <c r="S18355" s="499"/>
    </row>
    <row r="18356">
      <c r="B18356" s="497"/>
      <c r="H18356" s="500"/>
      <c r="O18356" s="500"/>
      <c r="Q18356" s="498" t="s">
        <v>213</v>
      </c>
      <c r="S18356" s="499"/>
    </row>
    <row r="18357">
      <c r="B18357" s="497"/>
      <c r="H18357" s="500"/>
      <c r="O18357" s="500"/>
      <c r="Q18357" s="498" t="s">
        <v>213</v>
      </c>
      <c r="S18357" s="499"/>
    </row>
    <row r="18358">
      <c r="B18358" s="497"/>
      <c r="H18358" s="500"/>
      <c r="O18358" s="500"/>
      <c r="Q18358" s="498" t="s">
        <v>213</v>
      </c>
      <c r="S18358" s="499"/>
    </row>
    <row r="18359">
      <c r="B18359" s="497"/>
      <c r="H18359" s="500"/>
      <c r="O18359" s="500"/>
      <c r="Q18359" s="498" t="s">
        <v>213</v>
      </c>
      <c r="S18359" s="499"/>
    </row>
    <row r="18360">
      <c r="B18360" s="497"/>
      <c r="H18360" s="500"/>
      <c r="O18360" s="500"/>
      <c r="Q18360" s="498" t="s">
        <v>213</v>
      </c>
      <c r="S18360" s="499"/>
    </row>
    <row r="18361">
      <c r="B18361" s="497"/>
      <c r="H18361" s="500"/>
      <c r="O18361" s="500"/>
      <c r="Q18361" s="498" t="s">
        <v>213</v>
      </c>
      <c r="S18361" s="499"/>
    </row>
    <row r="18362">
      <c r="B18362" s="497"/>
      <c r="H18362" s="500"/>
      <c r="O18362" s="500"/>
      <c r="Q18362" s="498" t="s">
        <v>213</v>
      </c>
      <c r="S18362" s="499"/>
    </row>
    <row r="18363">
      <c r="B18363" s="497"/>
      <c r="H18363" s="500"/>
      <c r="O18363" s="500"/>
      <c r="Q18363" s="498" t="s">
        <v>213</v>
      </c>
      <c r="S18363" s="499"/>
    </row>
    <row r="18364">
      <c r="B18364" s="497"/>
      <c r="H18364" s="500"/>
      <c r="O18364" s="500"/>
      <c r="Q18364" s="498" t="s">
        <v>213</v>
      </c>
      <c r="S18364" s="499"/>
    </row>
    <row r="18365">
      <c r="B18365" s="497"/>
      <c r="H18365" s="500"/>
      <c r="O18365" s="500"/>
      <c r="Q18365" s="498" t="s">
        <v>213</v>
      </c>
      <c r="S18365" s="499"/>
    </row>
    <row r="18366">
      <c r="B18366" s="497"/>
      <c r="H18366" s="500"/>
      <c r="O18366" s="500"/>
      <c r="Q18366" s="498" t="s">
        <v>213</v>
      </c>
      <c r="S18366" s="499"/>
    </row>
    <row r="18367">
      <c r="B18367" s="497"/>
      <c r="H18367" s="500"/>
      <c r="O18367" s="500"/>
      <c r="Q18367" s="498" t="s">
        <v>213</v>
      </c>
      <c r="S18367" s="499"/>
    </row>
    <row r="18368">
      <c r="B18368" s="497"/>
      <c r="H18368" s="500"/>
      <c r="O18368" s="500"/>
      <c r="Q18368" s="498" t="s">
        <v>213</v>
      </c>
      <c r="S18368" s="499"/>
    </row>
    <row r="18369">
      <c r="B18369" s="497"/>
      <c r="H18369" s="500"/>
      <c r="O18369" s="500"/>
      <c r="Q18369" s="498" t="s">
        <v>213</v>
      </c>
      <c r="S18369" s="499"/>
    </row>
    <row r="18370">
      <c r="B18370" s="497"/>
      <c r="H18370" s="500"/>
      <c r="O18370" s="500"/>
      <c r="Q18370" s="498" t="s">
        <v>213</v>
      </c>
      <c r="S18370" s="499"/>
    </row>
    <row r="18371">
      <c r="B18371" s="497"/>
      <c r="H18371" s="500"/>
      <c r="O18371" s="500"/>
      <c r="Q18371" s="498" t="s">
        <v>213</v>
      </c>
      <c r="S18371" s="499"/>
    </row>
    <row r="18372">
      <c r="B18372" s="497"/>
      <c r="H18372" s="500"/>
      <c r="O18372" s="500"/>
      <c r="Q18372" s="498" t="s">
        <v>213</v>
      </c>
      <c r="S18372" s="499"/>
    </row>
    <row r="18373">
      <c r="B18373" s="497"/>
      <c r="H18373" s="500"/>
      <c r="O18373" s="500"/>
      <c r="Q18373" s="498" t="s">
        <v>213</v>
      </c>
      <c r="S18373" s="499"/>
    </row>
    <row r="18374">
      <c r="B18374" s="497"/>
      <c r="H18374" s="500"/>
      <c r="O18374" s="500"/>
      <c r="Q18374" s="498" t="s">
        <v>213</v>
      </c>
      <c r="S18374" s="499"/>
    </row>
    <row r="18375">
      <c r="B18375" s="497"/>
      <c r="H18375" s="500"/>
      <c r="O18375" s="500"/>
      <c r="Q18375" s="498" t="s">
        <v>213</v>
      </c>
      <c r="S18375" s="499"/>
    </row>
    <row r="18376">
      <c r="B18376" s="497"/>
      <c r="H18376" s="500"/>
      <c r="O18376" s="500"/>
      <c r="Q18376" s="498" t="s">
        <v>213</v>
      </c>
      <c r="S18376" s="499"/>
    </row>
    <row r="18377">
      <c r="B18377" s="497"/>
      <c r="H18377" s="500"/>
      <c r="O18377" s="500"/>
      <c r="Q18377" s="498" t="s">
        <v>213</v>
      </c>
      <c r="S18377" s="499"/>
    </row>
    <row r="18378">
      <c r="B18378" s="497"/>
      <c r="H18378" s="500"/>
      <c r="O18378" s="500"/>
      <c r="Q18378" s="498" t="s">
        <v>213</v>
      </c>
      <c r="S18378" s="499"/>
    </row>
    <row r="18379">
      <c r="B18379" s="497"/>
      <c r="H18379" s="500"/>
      <c r="O18379" s="500"/>
      <c r="Q18379" s="498" t="s">
        <v>213</v>
      </c>
      <c r="S18379" s="499"/>
    </row>
    <row r="18380">
      <c r="B18380" s="497"/>
      <c r="H18380" s="500"/>
      <c r="O18380" s="500"/>
      <c r="Q18380" s="498" t="s">
        <v>213</v>
      </c>
      <c r="S18380" s="499"/>
    </row>
    <row r="18381">
      <c r="B18381" s="497"/>
      <c r="H18381" s="500"/>
      <c r="O18381" s="500"/>
      <c r="Q18381" s="498" t="s">
        <v>213</v>
      </c>
      <c r="S18381" s="499"/>
    </row>
    <row r="18382">
      <c r="B18382" s="497"/>
      <c r="H18382" s="500"/>
      <c r="O18382" s="500"/>
      <c r="Q18382" s="498" t="s">
        <v>213</v>
      </c>
      <c r="S18382" s="499"/>
    </row>
    <row r="18383">
      <c r="B18383" s="497"/>
      <c r="H18383" s="500"/>
      <c r="O18383" s="500"/>
      <c r="Q18383" s="498" t="s">
        <v>213</v>
      </c>
      <c r="S18383" s="499"/>
    </row>
    <row r="18384">
      <c r="B18384" s="497"/>
      <c r="H18384" s="500"/>
      <c r="O18384" s="500"/>
      <c r="Q18384" s="498" t="s">
        <v>213</v>
      </c>
      <c r="S18384" s="499"/>
    </row>
    <row r="18385">
      <c r="B18385" s="497"/>
      <c r="H18385" s="500"/>
      <c r="O18385" s="500"/>
      <c r="Q18385" s="498" t="s">
        <v>213</v>
      </c>
      <c r="S18385" s="499"/>
    </row>
    <row r="18386">
      <c r="B18386" s="497"/>
      <c r="H18386" s="500"/>
      <c r="O18386" s="500"/>
      <c r="Q18386" s="498" t="s">
        <v>213</v>
      </c>
      <c r="S18386" s="499"/>
    </row>
    <row r="18387">
      <c r="B18387" s="497"/>
      <c r="H18387" s="500"/>
      <c r="O18387" s="500"/>
      <c r="Q18387" s="498" t="s">
        <v>213</v>
      </c>
      <c r="S18387" s="499"/>
    </row>
    <row r="18388">
      <c r="B18388" s="497"/>
      <c r="H18388" s="500"/>
      <c r="O18388" s="500"/>
      <c r="Q18388" s="498" t="s">
        <v>213</v>
      </c>
      <c r="S18388" s="499"/>
    </row>
    <row r="18389">
      <c r="B18389" s="497"/>
      <c r="H18389" s="500"/>
      <c r="O18389" s="500"/>
      <c r="Q18389" s="498" t="s">
        <v>213</v>
      </c>
      <c r="S18389" s="499"/>
    </row>
    <row r="18390">
      <c r="B18390" s="497"/>
      <c r="H18390" s="500"/>
      <c r="O18390" s="500"/>
      <c r="Q18390" s="498" t="s">
        <v>213</v>
      </c>
      <c r="S18390" s="499"/>
    </row>
    <row r="18391">
      <c r="B18391" s="497"/>
      <c r="H18391" s="500"/>
      <c r="O18391" s="500"/>
      <c r="Q18391" s="498" t="s">
        <v>213</v>
      </c>
      <c r="S18391" s="499"/>
    </row>
    <row r="18392">
      <c r="B18392" s="497"/>
      <c r="H18392" s="500"/>
      <c r="O18392" s="500"/>
      <c r="Q18392" s="498" t="s">
        <v>213</v>
      </c>
      <c r="S18392" s="499"/>
    </row>
    <row r="18393">
      <c r="B18393" s="497"/>
      <c r="H18393" s="500"/>
      <c r="O18393" s="500"/>
      <c r="Q18393" s="498" t="s">
        <v>213</v>
      </c>
      <c r="S18393" s="499"/>
    </row>
    <row r="18394">
      <c r="B18394" s="497"/>
      <c r="H18394" s="500"/>
      <c r="O18394" s="500"/>
      <c r="Q18394" s="498" t="s">
        <v>213</v>
      </c>
      <c r="S18394" s="499"/>
    </row>
    <row r="18395">
      <c r="B18395" s="497"/>
      <c r="H18395" s="500"/>
      <c r="O18395" s="500"/>
      <c r="Q18395" s="498" t="s">
        <v>213</v>
      </c>
      <c r="S18395" s="499"/>
    </row>
    <row r="18396">
      <c r="B18396" s="497"/>
      <c r="H18396" s="500"/>
      <c r="O18396" s="500"/>
      <c r="Q18396" s="498" t="s">
        <v>213</v>
      </c>
      <c r="S18396" s="499"/>
    </row>
    <row r="18397">
      <c r="B18397" s="497"/>
      <c r="H18397" s="500"/>
      <c r="O18397" s="500"/>
      <c r="Q18397" s="498" t="s">
        <v>213</v>
      </c>
      <c r="S18397" s="499"/>
    </row>
    <row r="18398">
      <c r="B18398" s="497"/>
      <c r="H18398" s="500"/>
      <c r="O18398" s="500"/>
      <c r="Q18398" s="498" t="s">
        <v>213</v>
      </c>
      <c r="S18398" s="499"/>
    </row>
    <row r="18399">
      <c r="B18399" s="497"/>
      <c r="H18399" s="500"/>
      <c r="O18399" s="500"/>
      <c r="Q18399" s="498" t="s">
        <v>213</v>
      </c>
      <c r="S18399" s="499"/>
    </row>
    <row r="18400">
      <c r="B18400" s="497"/>
      <c r="H18400" s="500"/>
      <c r="O18400" s="500"/>
      <c r="Q18400" s="498" t="s">
        <v>213</v>
      </c>
      <c r="S18400" s="499"/>
    </row>
    <row r="18401">
      <c r="B18401" s="497"/>
      <c r="H18401" s="500"/>
      <c r="O18401" s="500"/>
      <c r="Q18401" s="498" t="s">
        <v>213</v>
      </c>
      <c r="S18401" s="499"/>
    </row>
    <row r="18402">
      <c r="B18402" s="497"/>
      <c r="H18402" s="500"/>
      <c r="O18402" s="500"/>
      <c r="Q18402" s="498" t="s">
        <v>213</v>
      </c>
      <c r="S18402" s="499"/>
    </row>
    <row r="18403">
      <c r="B18403" s="497"/>
      <c r="H18403" s="500"/>
      <c r="O18403" s="500"/>
      <c r="Q18403" s="498" t="s">
        <v>213</v>
      </c>
      <c r="S18403" s="499"/>
    </row>
    <row r="18404">
      <c r="B18404" s="497"/>
      <c r="H18404" s="500"/>
      <c r="O18404" s="500"/>
      <c r="Q18404" s="498" t="s">
        <v>213</v>
      </c>
      <c r="S18404" s="499"/>
    </row>
    <row r="18405">
      <c r="B18405" s="497"/>
      <c r="H18405" s="500"/>
      <c r="O18405" s="500"/>
      <c r="Q18405" s="498" t="s">
        <v>213</v>
      </c>
      <c r="S18405" s="499"/>
    </row>
    <row r="18406">
      <c r="B18406" s="497"/>
      <c r="H18406" s="500"/>
      <c r="O18406" s="500"/>
      <c r="Q18406" s="498" t="s">
        <v>213</v>
      </c>
      <c r="S18406" s="499"/>
    </row>
    <row r="18407">
      <c r="B18407" s="497"/>
      <c r="H18407" s="500"/>
      <c r="O18407" s="500"/>
      <c r="Q18407" s="498" t="s">
        <v>213</v>
      </c>
      <c r="S18407" s="499"/>
    </row>
    <row r="18408">
      <c r="B18408" s="497"/>
      <c r="H18408" s="500"/>
      <c r="O18408" s="500"/>
      <c r="Q18408" s="498" t="s">
        <v>213</v>
      </c>
      <c r="S18408" s="499"/>
    </row>
    <row r="18409">
      <c r="B18409" s="497"/>
      <c r="H18409" s="500"/>
      <c r="O18409" s="500"/>
      <c r="Q18409" s="498" t="s">
        <v>213</v>
      </c>
      <c r="S18409" s="499"/>
    </row>
    <row r="18410">
      <c r="B18410" s="497"/>
      <c r="H18410" s="500"/>
      <c r="O18410" s="500"/>
      <c r="Q18410" s="498" t="s">
        <v>213</v>
      </c>
      <c r="S18410" s="499"/>
    </row>
    <row r="18411">
      <c r="B18411" s="497"/>
      <c r="H18411" s="500"/>
      <c r="O18411" s="500"/>
      <c r="Q18411" s="498" t="s">
        <v>213</v>
      </c>
      <c r="S18411" s="499"/>
    </row>
    <row r="18412">
      <c r="B18412" s="497"/>
      <c r="H18412" s="500"/>
      <c r="O18412" s="500"/>
      <c r="Q18412" s="498" t="s">
        <v>213</v>
      </c>
      <c r="S18412" s="499"/>
    </row>
    <row r="18413">
      <c r="B18413" s="497"/>
      <c r="H18413" s="500"/>
      <c r="O18413" s="500"/>
      <c r="Q18413" s="498" t="s">
        <v>213</v>
      </c>
      <c r="S18413" s="499"/>
    </row>
    <row r="18414">
      <c r="B18414" s="497"/>
      <c r="H18414" s="500"/>
      <c r="O18414" s="500"/>
      <c r="Q18414" s="498" t="s">
        <v>213</v>
      </c>
      <c r="S18414" s="499"/>
    </row>
    <row r="18415">
      <c r="B18415" s="497"/>
      <c r="H18415" s="500"/>
      <c r="O18415" s="500"/>
      <c r="Q18415" s="498" t="s">
        <v>213</v>
      </c>
      <c r="S18415" s="499"/>
    </row>
    <row r="18416">
      <c r="B18416" s="497"/>
      <c r="H18416" s="500"/>
      <c r="O18416" s="500"/>
      <c r="Q18416" s="498" t="s">
        <v>213</v>
      </c>
      <c r="S18416" s="499"/>
    </row>
    <row r="18417">
      <c r="B18417" s="497"/>
      <c r="H18417" s="500"/>
      <c r="O18417" s="500"/>
      <c r="Q18417" s="498" t="s">
        <v>213</v>
      </c>
      <c r="S18417" s="499"/>
    </row>
    <row r="18418">
      <c r="B18418" s="497"/>
      <c r="H18418" s="500"/>
      <c r="O18418" s="500"/>
      <c r="Q18418" s="498" t="s">
        <v>213</v>
      </c>
      <c r="S18418" s="499"/>
    </row>
    <row r="18419">
      <c r="B18419" s="497"/>
      <c r="H18419" s="500"/>
      <c r="O18419" s="500"/>
      <c r="Q18419" s="498" t="s">
        <v>213</v>
      </c>
      <c r="S18419" s="499"/>
    </row>
    <row r="18420">
      <c r="B18420" s="497"/>
      <c r="H18420" s="500"/>
      <c r="O18420" s="500"/>
      <c r="Q18420" s="498" t="s">
        <v>213</v>
      </c>
      <c r="S18420" s="499"/>
    </row>
    <row r="18421">
      <c r="B18421" s="497"/>
      <c r="H18421" s="500"/>
      <c r="O18421" s="500"/>
      <c r="Q18421" s="498" t="s">
        <v>213</v>
      </c>
      <c r="S18421" s="499"/>
    </row>
    <row r="18422">
      <c r="B18422" s="497"/>
      <c r="H18422" s="500"/>
      <c r="O18422" s="500"/>
      <c r="Q18422" s="498" t="s">
        <v>213</v>
      </c>
      <c r="S18422" s="499"/>
    </row>
    <row r="18423">
      <c r="B18423" s="497"/>
      <c r="H18423" s="500"/>
      <c r="O18423" s="500"/>
      <c r="Q18423" s="498" t="s">
        <v>213</v>
      </c>
      <c r="S18423" s="499"/>
    </row>
    <row r="18424">
      <c r="B18424" s="497"/>
      <c r="H18424" s="500"/>
      <c r="O18424" s="500"/>
      <c r="Q18424" s="498" t="s">
        <v>213</v>
      </c>
      <c r="S18424" s="499"/>
    </row>
    <row r="18425">
      <c r="B18425" s="497"/>
      <c r="H18425" s="500"/>
      <c r="O18425" s="500"/>
      <c r="Q18425" s="498" t="s">
        <v>213</v>
      </c>
      <c r="S18425" s="499"/>
    </row>
    <row r="18426">
      <c r="B18426" s="497"/>
      <c r="H18426" s="500"/>
      <c r="O18426" s="500"/>
      <c r="Q18426" s="498" t="s">
        <v>213</v>
      </c>
      <c r="S18426" s="499"/>
    </row>
    <row r="18427">
      <c r="B18427" s="497"/>
      <c r="H18427" s="500"/>
      <c r="O18427" s="500"/>
      <c r="Q18427" s="498" t="s">
        <v>213</v>
      </c>
      <c r="S18427" s="499"/>
    </row>
    <row r="18428">
      <c r="B18428" s="497"/>
      <c r="H18428" s="500"/>
      <c r="O18428" s="500"/>
      <c r="Q18428" s="498" t="s">
        <v>213</v>
      </c>
      <c r="S18428" s="499"/>
    </row>
    <row r="18429">
      <c r="B18429" s="497"/>
      <c r="H18429" s="500"/>
      <c r="O18429" s="500"/>
      <c r="Q18429" s="498" t="s">
        <v>213</v>
      </c>
      <c r="S18429" s="499"/>
    </row>
    <row r="18430">
      <c r="B18430" s="497"/>
      <c r="H18430" s="500"/>
      <c r="O18430" s="500"/>
      <c r="Q18430" s="498" t="s">
        <v>213</v>
      </c>
      <c r="S18430" s="499"/>
    </row>
    <row r="18431">
      <c r="B18431" s="497"/>
      <c r="H18431" s="500"/>
      <c r="O18431" s="500"/>
      <c r="Q18431" s="498" t="s">
        <v>213</v>
      </c>
      <c r="S18431" s="499"/>
    </row>
    <row r="18432">
      <c r="B18432" s="497"/>
      <c r="H18432" s="500"/>
      <c r="O18432" s="500"/>
      <c r="Q18432" s="498" t="s">
        <v>213</v>
      </c>
      <c r="S18432" s="499"/>
    </row>
    <row r="18433">
      <c r="B18433" s="497"/>
      <c r="H18433" s="500"/>
      <c r="O18433" s="500"/>
      <c r="Q18433" s="498" t="s">
        <v>213</v>
      </c>
      <c r="S18433" s="499"/>
    </row>
    <row r="18434">
      <c r="B18434" s="497"/>
      <c r="H18434" s="500"/>
      <c r="O18434" s="500"/>
      <c r="Q18434" s="498" t="s">
        <v>213</v>
      </c>
      <c r="S18434" s="499"/>
    </row>
    <row r="18435">
      <c r="B18435" s="497"/>
      <c r="H18435" s="500"/>
      <c r="O18435" s="500"/>
      <c r="Q18435" s="498" t="s">
        <v>213</v>
      </c>
      <c r="S18435" s="499"/>
    </row>
    <row r="18436">
      <c r="B18436" s="497"/>
      <c r="H18436" s="500"/>
      <c r="O18436" s="500"/>
      <c r="Q18436" s="498" t="s">
        <v>213</v>
      </c>
      <c r="S18436" s="499"/>
    </row>
    <row r="18437">
      <c r="B18437" s="497"/>
      <c r="H18437" s="500"/>
      <c r="O18437" s="500"/>
      <c r="Q18437" s="498" t="s">
        <v>213</v>
      </c>
      <c r="S18437" s="499"/>
    </row>
    <row r="18438">
      <c r="B18438" s="497"/>
      <c r="H18438" s="500"/>
      <c r="O18438" s="500"/>
      <c r="Q18438" s="498" t="s">
        <v>213</v>
      </c>
      <c r="S18438" s="499"/>
    </row>
    <row r="18439">
      <c r="B18439" s="497"/>
      <c r="H18439" s="500"/>
      <c r="O18439" s="500"/>
      <c r="Q18439" s="498" t="s">
        <v>213</v>
      </c>
      <c r="S18439" s="499"/>
    </row>
    <row r="18440">
      <c r="B18440" s="497"/>
      <c r="H18440" s="500"/>
      <c r="O18440" s="500"/>
      <c r="Q18440" s="498" t="s">
        <v>213</v>
      </c>
      <c r="S18440" s="499"/>
    </row>
    <row r="18441">
      <c r="B18441" s="497"/>
      <c r="H18441" s="500"/>
      <c r="O18441" s="500"/>
      <c r="Q18441" s="498" t="s">
        <v>213</v>
      </c>
      <c r="S18441" s="499"/>
    </row>
    <row r="18442">
      <c r="B18442" s="497"/>
      <c r="H18442" s="500"/>
      <c r="O18442" s="500"/>
      <c r="Q18442" s="498" t="s">
        <v>213</v>
      </c>
      <c r="S18442" s="499"/>
    </row>
    <row r="18443">
      <c r="B18443" s="497"/>
      <c r="H18443" s="500"/>
      <c r="O18443" s="500"/>
      <c r="Q18443" s="498" t="s">
        <v>213</v>
      </c>
      <c r="S18443" s="499"/>
    </row>
    <row r="18444">
      <c r="B18444" s="497"/>
      <c r="H18444" s="500"/>
      <c r="O18444" s="500"/>
      <c r="Q18444" s="498" t="s">
        <v>213</v>
      </c>
      <c r="S18444" s="499"/>
    </row>
    <row r="18445">
      <c r="B18445" s="497"/>
      <c r="H18445" s="500"/>
      <c r="O18445" s="500"/>
      <c r="Q18445" s="498" t="s">
        <v>213</v>
      </c>
      <c r="S18445" s="499"/>
    </row>
    <row r="18446">
      <c r="B18446" s="497"/>
      <c r="H18446" s="500"/>
      <c r="O18446" s="500"/>
      <c r="Q18446" s="498" t="s">
        <v>213</v>
      </c>
      <c r="S18446" s="499"/>
    </row>
    <row r="18447">
      <c r="B18447" s="497"/>
      <c r="H18447" s="500"/>
      <c r="O18447" s="500"/>
      <c r="Q18447" s="498" t="s">
        <v>213</v>
      </c>
      <c r="S18447" s="499"/>
    </row>
    <row r="18448">
      <c r="B18448" s="497"/>
      <c r="H18448" s="500"/>
      <c r="O18448" s="500"/>
      <c r="Q18448" s="498" t="s">
        <v>213</v>
      </c>
      <c r="S18448" s="499"/>
    </row>
    <row r="18449">
      <c r="B18449" s="497"/>
      <c r="H18449" s="500"/>
      <c r="O18449" s="500"/>
      <c r="Q18449" s="498" t="s">
        <v>213</v>
      </c>
      <c r="S18449" s="499"/>
    </row>
    <row r="18450">
      <c r="B18450" s="497"/>
      <c r="H18450" s="500"/>
      <c r="O18450" s="500"/>
      <c r="Q18450" s="498" t="s">
        <v>213</v>
      </c>
      <c r="S18450" s="499"/>
    </row>
    <row r="18451">
      <c r="B18451" s="497"/>
      <c r="H18451" s="500"/>
      <c r="O18451" s="500"/>
      <c r="Q18451" s="498" t="s">
        <v>213</v>
      </c>
      <c r="S18451" s="499"/>
    </row>
    <row r="18452">
      <c r="B18452" s="497"/>
      <c r="H18452" s="500"/>
      <c r="O18452" s="500"/>
      <c r="Q18452" s="498" t="s">
        <v>213</v>
      </c>
      <c r="S18452" s="499"/>
    </row>
    <row r="18453">
      <c r="B18453" s="497"/>
      <c r="H18453" s="500"/>
      <c r="O18453" s="500"/>
      <c r="Q18453" s="498" t="s">
        <v>213</v>
      </c>
      <c r="S18453" s="499"/>
    </row>
    <row r="18454">
      <c r="B18454" s="497"/>
      <c r="H18454" s="500"/>
      <c r="O18454" s="500"/>
      <c r="Q18454" s="498" t="s">
        <v>213</v>
      </c>
      <c r="S18454" s="499"/>
    </row>
    <row r="18455">
      <c r="B18455" s="497"/>
      <c r="H18455" s="500"/>
      <c r="O18455" s="500"/>
      <c r="Q18455" s="498" t="s">
        <v>213</v>
      </c>
      <c r="S18455" s="499"/>
    </row>
    <row r="18456">
      <c r="B18456" s="497"/>
      <c r="H18456" s="500"/>
      <c r="O18456" s="500"/>
      <c r="Q18456" s="498" t="s">
        <v>213</v>
      </c>
      <c r="S18456" s="499"/>
    </row>
    <row r="18457">
      <c r="B18457" s="497"/>
      <c r="H18457" s="500"/>
      <c r="O18457" s="500"/>
      <c r="Q18457" s="498" t="s">
        <v>213</v>
      </c>
      <c r="S18457" s="499"/>
    </row>
    <row r="18458">
      <c r="B18458" s="497"/>
      <c r="H18458" s="500"/>
      <c r="O18458" s="500"/>
      <c r="Q18458" s="498" t="s">
        <v>213</v>
      </c>
      <c r="S18458" s="499"/>
    </row>
    <row r="18459">
      <c r="B18459" s="497"/>
      <c r="H18459" s="500"/>
      <c r="O18459" s="500"/>
      <c r="Q18459" s="498" t="s">
        <v>213</v>
      </c>
      <c r="S18459" s="499"/>
    </row>
    <row r="18460">
      <c r="B18460" s="497"/>
      <c r="H18460" s="500"/>
      <c r="O18460" s="500"/>
      <c r="Q18460" s="498" t="s">
        <v>213</v>
      </c>
      <c r="S18460" s="499"/>
    </row>
    <row r="18461">
      <c r="B18461" s="497"/>
      <c r="H18461" s="500"/>
      <c r="O18461" s="500"/>
      <c r="Q18461" s="498" t="s">
        <v>213</v>
      </c>
      <c r="S18461" s="499"/>
    </row>
    <row r="18462">
      <c r="B18462" s="497"/>
      <c r="H18462" s="500"/>
      <c r="O18462" s="500"/>
      <c r="Q18462" s="498" t="s">
        <v>213</v>
      </c>
      <c r="S18462" s="499"/>
    </row>
    <row r="18463">
      <c r="B18463" s="497"/>
      <c r="H18463" s="500"/>
      <c r="O18463" s="500"/>
      <c r="Q18463" s="498" t="s">
        <v>213</v>
      </c>
      <c r="S18463" s="499"/>
    </row>
    <row r="18464">
      <c r="B18464" s="497"/>
      <c r="H18464" s="500"/>
      <c r="O18464" s="500"/>
      <c r="Q18464" s="498" t="s">
        <v>213</v>
      </c>
      <c r="S18464" s="499"/>
    </row>
    <row r="18465">
      <c r="B18465" s="497"/>
      <c r="H18465" s="500"/>
      <c r="O18465" s="500"/>
      <c r="Q18465" s="498" t="s">
        <v>213</v>
      </c>
      <c r="S18465" s="499"/>
    </row>
    <row r="18466">
      <c r="B18466" s="497"/>
      <c r="H18466" s="500"/>
      <c r="O18466" s="500"/>
      <c r="Q18466" s="498" t="s">
        <v>213</v>
      </c>
      <c r="S18466" s="499"/>
    </row>
    <row r="18467">
      <c r="B18467" s="497"/>
      <c r="H18467" s="500"/>
      <c r="O18467" s="500"/>
      <c r="Q18467" s="498" t="s">
        <v>213</v>
      </c>
      <c r="S18467" s="499"/>
    </row>
    <row r="18468">
      <c r="B18468" s="497"/>
      <c r="H18468" s="500"/>
      <c r="O18468" s="500"/>
      <c r="Q18468" s="498" t="s">
        <v>213</v>
      </c>
      <c r="S18468" s="499"/>
    </row>
    <row r="18469">
      <c r="B18469" s="497"/>
      <c r="H18469" s="500"/>
      <c r="O18469" s="500"/>
      <c r="Q18469" s="498" t="s">
        <v>213</v>
      </c>
      <c r="S18469" s="499"/>
    </row>
    <row r="18470">
      <c r="B18470" s="497"/>
      <c r="H18470" s="500"/>
      <c r="O18470" s="500"/>
      <c r="Q18470" s="498" t="s">
        <v>213</v>
      </c>
      <c r="S18470" s="499"/>
    </row>
    <row r="18471">
      <c r="B18471" s="497"/>
      <c r="H18471" s="500"/>
      <c r="O18471" s="500"/>
      <c r="Q18471" s="498" t="s">
        <v>213</v>
      </c>
      <c r="S18471" s="499"/>
    </row>
    <row r="18472">
      <c r="B18472" s="497"/>
      <c r="H18472" s="500"/>
      <c r="O18472" s="500"/>
      <c r="Q18472" s="498" t="s">
        <v>213</v>
      </c>
      <c r="S18472" s="499"/>
    </row>
    <row r="18473">
      <c r="B18473" s="497"/>
      <c r="H18473" s="500"/>
      <c r="O18473" s="500"/>
      <c r="Q18473" s="498" t="s">
        <v>213</v>
      </c>
      <c r="S18473" s="499"/>
    </row>
    <row r="18474">
      <c r="B18474" s="497"/>
      <c r="H18474" s="500"/>
      <c r="O18474" s="500"/>
      <c r="Q18474" s="498" t="s">
        <v>213</v>
      </c>
      <c r="S18474" s="499"/>
    </row>
    <row r="18475">
      <c r="B18475" s="497"/>
      <c r="H18475" s="500"/>
      <c r="O18475" s="500"/>
      <c r="Q18475" s="498" t="s">
        <v>213</v>
      </c>
      <c r="S18475" s="499"/>
    </row>
    <row r="18476">
      <c r="B18476" s="497"/>
      <c r="H18476" s="500"/>
      <c r="O18476" s="500"/>
      <c r="Q18476" s="498" t="s">
        <v>213</v>
      </c>
      <c r="S18476" s="499"/>
    </row>
    <row r="18477">
      <c r="B18477" s="497"/>
      <c r="H18477" s="500"/>
      <c r="O18477" s="500"/>
      <c r="Q18477" s="498" t="s">
        <v>213</v>
      </c>
      <c r="S18477" s="499"/>
    </row>
    <row r="18478">
      <c r="B18478" s="497"/>
      <c r="H18478" s="500"/>
      <c r="O18478" s="500"/>
      <c r="Q18478" s="498" t="s">
        <v>213</v>
      </c>
      <c r="S18478" s="499"/>
    </row>
    <row r="18479">
      <c r="B18479" s="497"/>
      <c r="H18479" s="500"/>
      <c r="O18479" s="500"/>
      <c r="Q18479" s="498" t="s">
        <v>213</v>
      </c>
      <c r="S18479" s="499"/>
    </row>
    <row r="18480">
      <c r="B18480" s="497"/>
      <c r="H18480" s="500"/>
      <c r="O18480" s="500"/>
      <c r="Q18480" s="498" t="s">
        <v>213</v>
      </c>
      <c r="S18480" s="499"/>
    </row>
    <row r="18481">
      <c r="B18481" s="497"/>
      <c r="H18481" s="500"/>
      <c r="O18481" s="500"/>
      <c r="Q18481" s="498" t="s">
        <v>213</v>
      </c>
      <c r="S18481" s="499"/>
    </row>
    <row r="18482">
      <c r="B18482" s="497"/>
      <c r="H18482" s="500"/>
      <c r="O18482" s="500"/>
      <c r="Q18482" s="498" t="s">
        <v>213</v>
      </c>
      <c r="S18482" s="499"/>
    </row>
    <row r="18483">
      <c r="B18483" s="497"/>
      <c r="H18483" s="500"/>
      <c r="O18483" s="500"/>
      <c r="Q18483" s="498" t="s">
        <v>213</v>
      </c>
      <c r="S18483" s="499"/>
    </row>
    <row r="18484">
      <c r="B18484" s="497"/>
      <c r="H18484" s="500"/>
      <c r="O18484" s="500"/>
      <c r="Q18484" s="498" t="s">
        <v>213</v>
      </c>
      <c r="S18484" s="499"/>
    </row>
    <row r="18485">
      <c r="B18485" s="497"/>
      <c r="H18485" s="500"/>
      <c r="O18485" s="500"/>
      <c r="Q18485" s="498" t="s">
        <v>213</v>
      </c>
      <c r="S18485" s="499"/>
    </row>
    <row r="18486">
      <c r="B18486" s="497"/>
      <c r="H18486" s="500"/>
      <c r="O18486" s="500"/>
      <c r="Q18486" s="498" t="s">
        <v>213</v>
      </c>
      <c r="S18486" s="499"/>
    </row>
    <row r="18487">
      <c r="B18487" s="497"/>
      <c r="H18487" s="500"/>
      <c r="O18487" s="500"/>
      <c r="Q18487" s="498" t="s">
        <v>213</v>
      </c>
      <c r="S18487" s="499"/>
    </row>
    <row r="18488">
      <c r="B18488" s="497"/>
      <c r="H18488" s="500"/>
      <c r="O18488" s="500"/>
      <c r="Q18488" s="498" t="s">
        <v>213</v>
      </c>
      <c r="S18488" s="499"/>
    </row>
    <row r="18489">
      <c r="B18489" s="497"/>
      <c r="H18489" s="500"/>
      <c r="O18489" s="500"/>
      <c r="Q18489" s="498" t="s">
        <v>213</v>
      </c>
      <c r="S18489" s="499"/>
    </row>
    <row r="18490">
      <c r="B18490" s="497"/>
      <c r="H18490" s="500"/>
      <c r="O18490" s="500"/>
      <c r="Q18490" s="498" t="s">
        <v>213</v>
      </c>
      <c r="S18490" s="499"/>
    </row>
    <row r="18491">
      <c r="B18491" s="497"/>
      <c r="H18491" s="500"/>
      <c r="O18491" s="500"/>
      <c r="Q18491" s="498" t="s">
        <v>213</v>
      </c>
      <c r="S18491" s="499"/>
    </row>
    <row r="18492">
      <c r="B18492" s="497"/>
      <c r="H18492" s="500"/>
      <c r="O18492" s="500"/>
      <c r="Q18492" s="498" t="s">
        <v>213</v>
      </c>
      <c r="S18492" s="499"/>
    </row>
    <row r="18493">
      <c r="B18493" s="497"/>
      <c r="H18493" s="500"/>
      <c r="O18493" s="500"/>
      <c r="Q18493" s="498" t="s">
        <v>213</v>
      </c>
      <c r="S18493" s="499"/>
    </row>
    <row r="18494">
      <c r="B18494" s="497"/>
      <c r="H18494" s="500"/>
      <c r="O18494" s="500"/>
      <c r="Q18494" s="498" t="s">
        <v>213</v>
      </c>
      <c r="S18494" s="499"/>
    </row>
    <row r="18495">
      <c r="B18495" s="497"/>
      <c r="H18495" s="500"/>
      <c r="O18495" s="500"/>
      <c r="Q18495" s="498" t="s">
        <v>213</v>
      </c>
      <c r="S18495" s="499"/>
    </row>
    <row r="18496">
      <c r="B18496" s="497"/>
      <c r="H18496" s="500"/>
      <c r="O18496" s="500"/>
      <c r="Q18496" s="498" t="s">
        <v>213</v>
      </c>
      <c r="S18496" s="499"/>
    </row>
    <row r="18497">
      <c r="B18497" s="497"/>
      <c r="H18497" s="500"/>
      <c r="O18497" s="500"/>
      <c r="Q18497" s="498" t="s">
        <v>213</v>
      </c>
      <c r="S18497" s="499"/>
    </row>
    <row r="18498">
      <c r="B18498" s="497"/>
      <c r="H18498" s="500"/>
      <c r="O18498" s="500"/>
      <c r="Q18498" s="498" t="s">
        <v>213</v>
      </c>
      <c r="S18498" s="499"/>
    </row>
    <row r="18499">
      <c r="B18499" s="497"/>
      <c r="H18499" s="500"/>
      <c r="O18499" s="500"/>
      <c r="Q18499" s="498" t="s">
        <v>213</v>
      </c>
      <c r="S18499" s="499"/>
    </row>
    <row r="18500">
      <c r="B18500" s="497"/>
      <c r="H18500" s="500"/>
      <c r="O18500" s="500"/>
      <c r="Q18500" s="498" t="s">
        <v>213</v>
      </c>
      <c r="S18500" s="499"/>
    </row>
    <row r="18501">
      <c r="B18501" s="497"/>
      <c r="H18501" s="500"/>
      <c r="O18501" s="500"/>
      <c r="Q18501" s="498" t="s">
        <v>213</v>
      </c>
      <c r="S18501" s="499"/>
    </row>
    <row r="18502">
      <c r="B18502" s="497"/>
      <c r="H18502" s="500"/>
      <c r="O18502" s="500"/>
      <c r="Q18502" s="498" t="s">
        <v>213</v>
      </c>
      <c r="S18502" s="499"/>
    </row>
    <row r="18503">
      <c r="B18503" s="497"/>
      <c r="H18503" s="500"/>
      <c r="O18503" s="500"/>
      <c r="Q18503" s="498" t="s">
        <v>213</v>
      </c>
      <c r="S18503" s="499"/>
    </row>
    <row r="18504">
      <c r="B18504" s="497"/>
      <c r="H18504" s="500"/>
      <c r="O18504" s="500"/>
      <c r="Q18504" s="498" t="s">
        <v>213</v>
      </c>
      <c r="S18504" s="499"/>
    </row>
    <row r="18505">
      <c r="B18505" s="497"/>
      <c r="H18505" s="500"/>
      <c r="O18505" s="500"/>
      <c r="Q18505" s="498" t="s">
        <v>213</v>
      </c>
      <c r="S18505" s="499"/>
    </row>
    <row r="18506">
      <c r="B18506" s="497"/>
      <c r="H18506" s="500"/>
      <c r="O18506" s="500"/>
      <c r="Q18506" s="498" t="s">
        <v>213</v>
      </c>
      <c r="S18506" s="499"/>
    </row>
    <row r="18507">
      <c r="B18507" s="497"/>
      <c r="H18507" s="500"/>
      <c r="O18507" s="500"/>
      <c r="Q18507" s="498" t="s">
        <v>213</v>
      </c>
      <c r="S18507" s="499"/>
    </row>
    <row r="18508">
      <c r="B18508" s="497"/>
      <c r="H18508" s="500"/>
      <c r="O18508" s="500"/>
      <c r="Q18508" s="498" t="s">
        <v>213</v>
      </c>
      <c r="S18508" s="499"/>
    </row>
    <row r="18509">
      <c r="B18509" s="497"/>
      <c r="H18509" s="500"/>
      <c r="O18509" s="500"/>
      <c r="Q18509" s="498" t="s">
        <v>213</v>
      </c>
      <c r="S18509" s="499"/>
    </row>
    <row r="18510">
      <c r="B18510" s="497"/>
      <c r="H18510" s="500"/>
      <c r="O18510" s="500"/>
      <c r="Q18510" s="498" t="s">
        <v>213</v>
      </c>
      <c r="S18510" s="499"/>
    </row>
    <row r="18511">
      <c r="B18511" s="497"/>
      <c r="H18511" s="500"/>
      <c r="O18511" s="500"/>
      <c r="Q18511" s="498" t="s">
        <v>213</v>
      </c>
      <c r="S18511" s="499"/>
    </row>
    <row r="18512">
      <c r="B18512" s="497"/>
      <c r="H18512" s="500"/>
      <c r="O18512" s="500"/>
      <c r="Q18512" s="498" t="s">
        <v>213</v>
      </c>
      <c r="S18512" s="499"/>
    </row>
    <row r="18513">
      <c r="B18513" s="497"/>
      <c r="H18513" s="500"/>
      <c r="O18513" s="500"/>
      <c r="Q18513" s="498" t="s">
        <v>213</v>
      </c>
      <c r="S18513" s="499"/>
    </row>
    <row r="18514">
      <c r="B18514" s="497"/>
      <c r="H18514" s="500"/>
      <c r="O18514" s="500"/>
      <c r="Q18514" s="498" t="s">
        <v>213</v>
      </c>
      <c r="S18514" s="499"/>
    </row>
    <row r="18515">
      <c r="B18515" s="497"/>
      <c r="H18515" s="500"/>
      <c r="O18515" s="500"/>
      <c r="Q18515" s="498" t="s">
        <v>213</v>
      </c>
      <c r="S18515" s="499"/>
    </row>
    <row r="18516">
      <c r="B18516" s="497"/>
      <c r="H18516" s="500"/>
      <c r="O18516" s="500"/>
      <c r="Q18516" s="498" t="s">
        <v>213</v>
      </c>
      <c r="S18516" s="499"/>
    </row>
    <row r="18517">
      <c r="B18517" s="497"/>
      <c r="H18517" s="500"/>
      <c r="O18517" s="500"/>
      <c r="Q18517" s="498" t="s">
        <v>213</v>
      </c>
      <c r="S18517" s="499"/>
    </row>
    <row r="18518">
      <c r="B18518" s="497"/>
      <c r="H18518" s="500"/>
      <c r="O18518" s="500"/>
      <c r="Q18518" s="498" t="s">
        <v>213</v>
      </c>
      <c r="S18518" s="499"/>
    </row>
    <row r="18519">
      <c r="B18519" s="497"/>
      <c r="H18519" s="500"/>
      <c r="O18519" s="500"/>
      <c r="Q18519" s="498" t="s">
        <v>213</v>
      </c>
      <c r="S18519" s="499"/>
    </row>
    <row r="18520">
      <c r="B18520" s="497"/>
      <c r="H18520" s="500"/>
      <c r="O18520" s="500"/>
      <c r="Q18520" s="498" t="s">
        <v>213</v>
      </c>
      <c r="S18520" s="499"/>
    </row>
    <row r="18521">
      <c r="B18521" s="497"/>
      <c r="H18521" s="500"/>
      <c r="O18521" s="500"/>
      <c r="Q18521" s="498" t="s">
        <v>213</v>
      </c>
      <c r="S18521" s="499"/>
    </row>
    <row r="18522">
      <c r="B18522" s="497"/>
      <c r="H18522" s="500"/>
      <c r="O18522" s="500"/>
      <c r="Q18522" s="498" t="s">
        <v>213</v>
      </c>
      <c r="S18522" s="499"/>
    </row>
    <row r="18523">
      <c r="B18523" s="497"/>
      <c r="H18523" s="500"/>
      <c r="O18523" s="500"/>
      <c r="Q18523" s="498" t="s">
        <v>213</v>
      </c>
      <c r="S18523" s="499"/>
    </row>
    <row r="18524">
      <c r="B18524" s="497"/>
      <c r="H18524" s="500"/>
      <c r="O18524" s="500"/>
      <c r="Q18524" s="498" t="s">
        <v>213</v>
      </c>
      <c r="S18524" s="499"/>
    </row>
    <row r="18525">
      <c r="B18525" s="497"/>
      <c r="H18525" s="500"/>
      <c r="O18525" s="500"/>
      <c r="Q18525" s="498" t="s">
        <v>213</v>
      </c>
      <c r="S18525" s="499"/>
    </row>
    <row r="18526">
      <c r="B18526" s="497"/>
      <c r="H18526" s="500"/>
      <c r="O18526" s="500"/>
      <c r="Q18526" s="498" t="s">
        <v>213</v>
      </c>
      <c r="S18526" s="499"/>
    </row>
    <row r="18527">
      <c r="B18527" s="497"/>
      <c r="H18527" s="500"/>
      <c r="O18527" s="500"/>
      <c r="Q18527" s="498" t="s">
        <v>213</v>
      </c>
      <c r="S18527" s="499"/>
    </row>
    <row r="18528">
      <c r="B18528" s="497"/>
      <c r="H18528" s="500"/>
      <c r="O18528" s="500"/>
      <c r="Q18528" s="498" t="s">
        <v>213</v>
      </c>
      <c r="S18528" s="499"/>
    </row>
    <row r="18529">
      <c r="B18529" s="497"/>
      <c r="H18529" s="500"/>
      <c r="O18529" s="500"/>
      <c r="Q18529" s="498" t="s">
        <v>213</v>
      </c>
      <c r="S18529" s="499"/>
    </row>
    <row r="18530">
      <c r="B18530" s="497"/>
      <c r="H18530" s="500"/>
      <c r="O18530" s="500"/>
      <c r="Q18530" s="498" t="s">
        <v>213</v>
      </c>
      <c r="S18530" s="499"/>
    </row>
    <row r="18531">
      <c r="B18531" s="497"/>
      <c r="H18531" s="500"/>
      <c r="O18531" s="500"/>
      <c r="Q18531" s="498" t="s">
        <v>213</v>
      </c>
      <c r="S18531" s="499"/>
    </row>
    <row r="18532">
      <c r="B18532" s="497"/>
      <c r="H18532" s="500"/>
      <c r="O18532" s="500"/>
      <c r="Q18532" s="498" t="s">
        <v>213</v>
      </c>
      <c r="S18532" s="499"/>
    </row>
    <row r="18533">
      <c r="B18533" s="497"/>
      <c r="H18533" s="500"/>
      <c r="O18533" s="500"/>
      <c r="Q18533" s="498" t="s">
        <v>213</v>
      </c>
      <c r="S18533" s="499"/>
    </row>
    <row r="18534">
      <c r="B18534" s="497"/>
      <c r="H18534" s="500"/>
      <c r="O18534" s="500"/>
      <c r="Q18534" s="498" t="s">
        <v>213</v>
      </c>
      <c r="S18534" s="499"/>
    </row>
    <row r="18535">
      <c r="B18535" s="497"/>
      <c r="H18535" s="500"/>
      <c r="O18535" s="500"/>
      <c r="Q18535" s="498" t="s">
        <v>213</v>
      </c>
      <c r="S18535" s="499"/>
    </row>
    <row r="18536">
      <c r="B18536" s="497"/>
      <c r="H18536" s="500"/>
      <c r="O18536" s="500"/>
      <c r="Q18536" s="498" t="s">
        <v>213</v>
      </c>
      <c r="S18536" s="499"/>
    </row>
    <row r="18537">
      <c r="B18537" s="497"/>
      <c r="H18537" s="500"/>
      <c r="O18537" s="500"/>
      <c r="Q18537" s="498" t="s">
        <v>213</v>
      </c>
      <c r="S18537" s="499"/>
    </row>
    <row r="18538">
      <c r="B18538" s="497"/>
      <c r="H18538" s="500"/>
      <c r="O18538" s="500"/>
      <c r="Q18538" s="498" t="s">
        <v>213</v>
      </c>
      <c r="S18538" s="499"/>
    </row>
    <row r="18539">
      <c r="B18539" s="497"/>
      <c r="H18539" s="500"/>
      <c r="O18539" s="500"/>
      <c r="Q18539" s="498" t="s">
        <v>213</v>
      </c>
      <c r="S18539" s="499"/>
    </row>
    <row r="18540">
      <c r="B18540" s="497"/>
      <c r="H18540" s="500"/>
      <c r="O18540" s="500"/>
      <c r="Q18540" s="498" t="s">
        <v>213</v>
      </c>
      <c r="S18540" s="499"/>
    </row>
    <row r="18541">
      <c r="B18541" s="497"/>
      <c r="H18541" s="500"/>
      <c r="O18541" s="500"/>
      <c r="Q18541" s="498" t="s">
        <v>213</v>
      </c>
      <c r="S18541" s="499"/>
    </row>
    <row r="18542">
      <c r="B18542" s="497"/>
      <c r="H18542" s="500"/>
      <c r="O18542" s="500"/>
      <c r="Q18542" s="498" t="s">
        <v>213</v>
      </c>
      <c r="S18542" s="499"/>
    </row>
    <row r="18543">
      <c r="B18543" s="497"/>
      <c r="H18543" s="500"/>
      <c r="O18543" s="500"/>
      <c r="Q18543" s="498" t="s">
        <v>213</v>
      </c>
      <c r="S18543" s="499"/>
    </row>
    <row r="18544">
      <c r="B18544" s="497"/>
      <c r="H18544" s="500"/>
      <c r="O18544" s="500"/>
      <c r="Q18544" s="498" t="s">
        <v>213</v>
      </c>
      <c r="S18544" s="499"/>
    </row>
    <row r="18545">
      <c r="B18545" s="497"/>
      <c r="H18545" s="500"/>
      <c r="O18545" s="500"/>
      <c r="Q18545" s="498" t="s">
        <v>213</v>
      </c>
      <c r="S18545" s="499"/>
    </row>
    <row r="18546">
      <c r="B18546" s="497"/>
      <c r="H18546" s="500"/>
      <c r="O18546" s="500"/>
      <c r="Q18546" s="498" t="s">
        <v>213</v>
      </c>
      <c r="S18546" s="499"/>
    </row>
    <row r="18547">
      <c r="B18547" s="497"/>
      <c r="H18547" s="500"/>
      <c r="O18547" s="500"/>
      <c r="Q18547" s="498" t="s">
        <v>213</v>
      </c>
      <c r="S18547" s="499"/>
    </row>
    <row r="18548">
      <c r="B18548" s="497"/>
      <c r="H18548" s="500"/>
      <c r="O18548" s="500"/>
      <c r="Q18548" s="498" t="s">
        <v>213</v>
      </c>
      <c r="S18548" s="499"/>
    </row>
    <row r="18549">
      <c r="B18549" s="497"/>
      <c r="H18549" s="500"/>
      <c r="O18549" s="500"/>
      <c r="Q18549" s="498" t="s">
        <v>213</v>
      </c>
      <c r="S18549" s="499"/>
    </row>
    <row r="18550">
      <c r="B18550" s="497"/>
      <c r="H18550" s="500"/>
      <c r="O18550" s="500"/>
      <c r="Q18550" s="498" t="s">
        <v>213</v>
      </c>
      <c r="S18550" s="499"/>
    </row>
    <row r="18551">
      <c r="B18551" s="497"/>
      <c r="H18551" s="500"/>
      <c r="O18551" s="500"/>
      <c r="Q18551" s="498" t="s">
        <v>213</v>
      </c>
      <c r="S18551" s="499"/>
    </row>
    <row r="18552">
      <c r="B18552" s="497"/>
      <c r="H18552" s="500"/>
      <c r="O18552" s="500"/>
      <c r="Q18552" s="498" t="s">
        <v>213</v>
      </c>
      <c r="S18552" s="499"/>
    </row>
    <row r="18553">
      <c r="B18553" s="497"/>
      <c r="H18553" s="500"/>
      <c r="O18553" s="500"/>
      <c r="Q18553" s="498" t="s">
        <v>213</v>
      </c>
      <c r="S18553" s="499"/>
    </row>
    <row r="18554">
      <c r="B18554" s="497"/>
      <c r="H18554" s="500"/>
      <c r="O18554" s="500"/>
      <c r="Q18554" s="498" t="s">
        <v>213</v>
      </c>
      <c r="S18554" s="499"/>
    </row>
    <row r="18555">
      <c r="B18555" s="497"/>
      <c r="H18555" s="500"/>
      <c r="O18555" s="500"/>
      <c r="Q18555" s="498" t="s">
        <v>213</v>
      </c>
      <c r="S18555" s="499"/>
    </row>
    <row r="18556">
      <c r="B18556" s="497"/>
      <c r="H18556" s="500"/>
      <c r="O18556" s="500"/>
      <c r="Q18556" s="498" t="s">
        <v>213</v>
      </c>
      <c r="S18556" s="499"/>
    </row>
    <row r="18557">
      <c r="B18557" s="497"/>
      <c r="H18557" s="500"/>
      <c r="O18557" s="500"/>
      <c r="Q18557" s="498" t="s">
        <v>213</v>
      </c>
      <c r="S18557" s="499"/>
    </row>
    <row r="18558">
      <c r="B18558" s="497"/>
      <c r="H18558" s="500"/>
      <c r="O18558" s="500"/>
      <c r="Q18558" s="498" t="s">
        <v>213</v>
      </c>
      <c r="S18558" s="499"/>
    </row>
    <row r="18559">
      <c r="B18559" s="497"/>
      <c r="H18559" s="500"/>
      <c r="O18559" s="500"/>
      <c r="Q18559" s="498" t="s">
        <v>213</v>
      </c>
      <c r="S18559" s="499"/>
    </row>
    <row r="18560">
      <c r="B18560" s="497"/>
      <c r="H18560" s="500"/>
      <c r="O18560" s="500"/>
      <c r="Q18560" s="498" t="s">
        <v>213</v>
      </c>
      <c r="S18560" s="499"/>
    </row>
    <row r="18561">
      <c r="B18561" s="497"/>
      <c r="H18561" s="500"/>
      <c r="O18561" s="500"/>
      <c r="Q18561" s="498" t="s">
        <v>213</v>
      </c>
      <c r="S18561" s="499"/>
    </row>
    <row r="18562">
      <c r="B18562" s="497"/>
      <c r="H18562" s="500"/>
      <c r="O18562" s="500"/>
      <c r="Q18562" s="498" t="s">
        <v>213</v>
      </c>
      <c r="S18562" s="499"/>
    </row>
    <row r="18563">
      <c r="B18563" s="497"/>
      <c r="H18563" s="500"/>
      <c r="O18563" s="500"/>
      <c r="Q18563" s="498" t="s">
        <v>213</v>
      </c>
      <c r="S18563" s="499"/>
    </row>
    <row r="18564">
      <c r="B18564" s="497"/>
      <c r="H18564" s="500"/>
      <c r="O18564" s="500"/>
      <c r="Q18564" s="498" t="s">
        <v>213</v>
      </c>
      <c r="S18564" s="499"/>
    </row>
    <row r="18565">
      <c r="B18565" s="497"/>
      <c r="H18565" s="500"/>
      <c r="O18565" s="500"/>
      <c r="Q18565" s="498" t="s">
        <v>213</v>
      </c>
      <c r="S18565" s="499"/>
    </row>
    <row r="18566">
      <c r="B18566" s="497"/>
      <c r="H18566" s="500"/>
      <c r="O18566" s="500"/>
      <c r="Q18566" s="498" t="s">
        <v>213</v>
      </c>
      <c r="S18566" s="499"/>
    </row>
    <row r="18567">
      <c r="B18567" s="497"/>
      <c r="H18567" s="500"/>
      <c r="O18567" s="500"/>
      <c r="Q18567" s="498" t="s">
        <v>213</v>
      </c>
      <c r="S18567" s="499"/>
    </row>
    <row r="18568">
      <c r="B18568" s="497"/>
      <c r="H18568" s="500"/>
      <c r="O18568" s="500"/>
      <c r="Q18568" s="498" t="s">
        <v>213</v>
      </c>
      <c r="S18568" s="499"/>
    </row>
    <row r="18569">
      <c r="B18569" s="497"/>
      <c r="H18569" s="500"/>
      <c r="O18569" s="500"/>
      <c r="Q18569" s="498" t="s">
        <v>213</v>
      </c>
      <c r="S18569" s="499"/>
    </row>
    <row r="18570">
      <c r="B18570" s="497"/>
      <c r="H18570" s="500"/>
      <c r="O18570" s="500"/>
      <c r="Q18570" s="498" t="s">
        <v>213</v>
      </c>
      <c r="S18570" s="499"/>
    </row>
    <row r="18571">
      <c r="B18571" s="497"/>
      <c r="H18571" s="500"/>
      <c r="O18571" s="500"/>
      <c r="Q18571" s="498" t="s">
        <v>213</v>
      </c>
      <c r="S18571" s="499"/>
    </row>
    <row r="18572">
      <c r="B18572" s="497"/>
      <c r="H18572" s="500"/>
      <c r="O18572" s="500"/>
      <c r="Q18572" s="498" t="s">
        <v>213</v>
      </c>
      <c r="S18572" s="499"/>
    </row>
    <row r="18573">
      <c r="B18573" s="497"/>
      <c r="H18573" s="500"/>
      <c r="O18573" s="500"/>
      <c r="Q18573" s="498" t="s">
        <v>213</v>
      </c>
      <c r="S18573" s="499"/>
    </row>
    <row r="18574">
      <c r="B18574" s="497"/>
      <c r="H18574" s="500"/>
      <c r="O18574" s="500"/>
      <c r="Q18574" s="498" t="s">
        <v>213</v>
      </c>
      <c r="S18574" s="499"/>
    </row>
    <row r="18575">
      <c r="B18575" s="497"/>
      <c r="H18575" s="500"/>
      <c r="O18575" s="500"/>
      <c r="Q18575" s="498" t="s">
        <v>213</v>
      </c>
      <c r="S18575" s="499"/>
    </row>
    <row r="18576">
      <c r="B18576" s="497"/>
      <c r="H18576" s="500"/>
      <c r="O18576" s="500"/>
      <c r="Q18576" s="498" t="s">
        <v>213</v>
      </c>
      <c r="S18576" s="499"/>
    </row>
    <row r="18577">
      <c r="B18577" s="497"/>
      <c r="H18577" s="500"/>
      <c r="O18577" s="500"/>
      <c r="Q18577" s="498" t="s">
        <v>213</v>
      </c>
      <c r="S18577" s="499"/>
    </row>
    <row r="18578">
      <c r="B18578" s="497"/>
      <c r="H18578" s="500"/>
      <c r="O18578" s="500"/>
      <c r="Q18578" s="498" t="s">
        <v>213</v>
      </c>
      <c r="S18578" s="499"/>
    </row>
    <row r="18579">
      <c r="B18579" s="497"/>
      <c r="H18579" s="500"/>
      <c r="O18579" s="500"/>
      <c r="Q18579" s="498" t="s">
        <v>213</v>
      </c>
      <c r="S18579" s="499"/>
    </row>
    <row r="18580">
      <c r="B18580" s="497"/>
      <c r="H18580" s="500"/>
      <c r="O18580" s="500"/>
      <c r="Q18580" s="498" t="s">
        <v>213</v>
      </c>
      <c r="S18580" s="499"/>
    </row>
    <row r="18581">
      <c r="B18581" s="497"/>
      <c r="H18581" s="500"/>
      <c r="O18581" s="500"/>
      <c r="Q18581" s="498" t="s">
        <v>213</v>
      </c>
      <c r="S18581" s="499"/>
    </row>
    <row r="18582">
      <c r="B18582" s="497"/>
      <c r="H18582" s="500"/>
      <c r="O18582" s="500"/>
      <c r="Q18582" s="498" t="s">
        <v>213</v>
      </c>
      <c r="S18582" s="499"/>
    </row>
    <row r="18583">
      <c r="B18583" s="497"/>
      <c r="H18583" s="500"/>
      <c r="O18583" s="500"/>
      <c r="Q18583" s="498" t="s">
        <v>213</v>
      </c>
      <c r="S18583" s="499"/>
    </row>
    <row r="18584">
      <c r="B18584" s="497"/>
      <c r="H18584" s="500"/>
      <c r="O18584" s="500"/>
      <c r="Q18584" s="498" t="s">
        <v>213</v>
      </c>
      <c r="S18584" s="499"/>
    </row>
    <row r="18585">
      <c r="B18585" s="497"/>
      <c r="H18585" s="500"/>
      <c r="O18585" s="500"/>
      <c r="Q18585" s="498" t="s">
        <v>213</v>
      </c>
      <c r="S18585" s="499"/>
    </row>
    <row r="18586">
      <c r="B18586" s="497"/>
      <c r="H18586" s="500"/>
      <c r="O18586" s="500"/>
      <c r="Q18586" s="498" t="s">
        <v>213</v>
      </c>
      <c r="S18586" s="499"/>
    </row>
    <row r="18587">
      <c r="B18587" s="497"/>
      <c r="H18587" s="500"/>
      <c r="O18587" s="500"/>
      <c r="Q18587" s="498" t="s">
        <v>213</v>
      </c>
      <c r="S18587" s="499"/>
    </row>
    <row r="18588">
      <c r="B18588" s="497"/>
      <c r="H18588" s="500"/>
      <c r="O18588" s="500"/>
      <c r="Q18588" s="498" t="s">
        <v>213</v>
      </c>
      <c r="S18588" s="499"/>
    </row>
    <row r="18589">
      <c r="B18589" s="497"/>
      <c r="H18589" s="500"/>
      <c r="O18589" s="500"/>
      <c r="Q18589" s="498" t="s">
        <v>213</v>
      </c>
      <c r="S18589" s="499"/>
    </row>
    <row r="18590">
      <c r="B18590" s="497"/>
      <c r="H18590" s="500"/>
      <c r="O18590" s="500"/>
      <c r="Q18590" s="498" t="s">
        <v>213</v>
      </c>
      <c r="S18590" s="499"/>
    </row>
    <row r="18591">
      <c r="B18591" s="497"/>
      <c r="H18591" s="500"/>
      <c r="O18591" s="500"/>
      <c r="Q18591" s="498" t="s">
        <v>213</v>
      </c>
      <c r="S18591" s="499"/>
    </row>
    <row r="18592">
      <c r="B18592" s="497"/>
      <c r="H18592" s="500"/>
      <c r="O18592" s="500"/>
      <c r="Q18592" s="498" t="s">
        <v>213</v>
      </c>
      <c r="S18592" s="499"/>
    </row>
    <row r="18593">
      <c r="B18593" s="497"/>
      <c r="H18593" s="500"/>
      <c r="O18593" s="500"/>
      <c r="Q18593" s="498" t="s">
        <v>213</v>
      </c>
      <c r="S18593" s="499"/>
    </row>
    <row r="18594">
      <c r="B18594" s="497"/>
      <c r="H18594" s="500"/>
      <c r="O18594" s="500"/>
      <c r="Q18594" s="498" t="s">
        <v>213</v>
      </c>
      <c r="S18594" s="499"/>
    </row>
    <row r="18595">
      <c r="B18595" s="497"/>
      <c r="H18595" s="500"/>
      <c r="O18595" s="500"/>
      <c r="Q18595" s="498" t="s">
        <v>213</v>
      </c>
      <c r="S18595" s="499"/>
    </row>
    <row r="18596">
      <c r="B18596" s="497"/>
      <c r="H18596" s="500"/>
      <c r="O18596" s="500"/>
      <c r="Q18596" s="498" t="s">
        <v>213</v>
      </c>
      <c r="S18596" s="499"/>
    </row>
    <row r="18597">
      <c r="B18597" s="497"/>
      <c r="H18597" s="500"/>
      <c r="O18597" s="500"/>
      <c r="Q18597" s="498" t="s">
        <v>213</v>
      </c>
      <c r="S18597" s="499"/>
    </row>
    <row r="18598">
      <c r="B18598" s="497"/>
      <c r="H18598" s="500"/>
      <c r="O18598" s="500"/>
      <c r="Q18598" s="498" t="s">
        <v>213</v>
      </c>
      <c r="S18598" s="499"/>
    </row>
    <row r="18599">
      <c r="B18599" s="497"/>
      <c r="H18599" s="500"/>
      <c r="O18599" s="500"/>
      <c r="Q18599" s="498" t="s">
        <v>213</v>
      </c>
      <c r="S18599" s="499"/>
    </row>
    <row r="18600">
      <c r="B18600" s="497"/>
      <c r="H18600" s="500"/>
      <c r="O18600" s="500"/>
      <c r="Q18600" s="498" t="s">
        <v>213</v>
      </c>
      <c r="S18600" s="499"/>
    </row>
    <row r="18601">
      <c r="B18601" s="497"/>
      <c r="H18601" s="500"/>
      <c r="O18601" s="500"/>
      <c r="Q18601" s="498" t="s">
        <v>213</v>
      </c>
      <c r="S18601" s="499"/>
    </row>
    <row r="18602">
      <c r="B18602" s="497"/>
      <c r="H18602" s="500"/>
      <c r="O18602" s="500"/>
      <c r="Q18602" s="498" t="s">
        <v>213</v>
      </c>
      <c r="S18602" s="499"/>
    </row>
    <row r="18603">
      <c r="B18603" s="497"/>
      <c r="H18603" s="500"/>
      <c r="O18603" s="500"/>
      <c r="Q18603" s="498" t="s">
        <v>213</v>
      </c>
      <c r="S18603" s="499"/>
    </row>
    <row r="18604">
      <c r="B18604" s="497"/>
      <c r="H18604" s="500"/>
      <c r="O18604" s="500"/>
      <c r="Q18604" s="498" t="s">
        <v>213</v>
      </c>
      <c r="S18604" s="499"/>
    </row>
    <row r="18605">
      <c r="B18605" s="497"/>
      <c r="H18605" s="500"/>
      <c r="O18605" s="500"/>
      <c r="Q18605" s="498" t="s">
        <v>213</v>
      </c>
      <c r="S18605" s="499"/>
    </row>
    <row r="18606">
      <c r="B18606" s="497"/>
      <c r="H18606" s="500"/>
      <c r="O18606" s="500"/>
      <c r="Q18606" s="498" t="s">
        <v>213</v>
      </c>
      <c r="S18606" s="499"/>
    </row>
    <row r="18607">
      <c r="B18607" s="497"/>
      <c r="H18607" s="500"/>
      <c r="O18607" s="500"/>
      <c r="Q18607" s="498" t="s">
        <v>213</v>
      </c>
      <c r="S18607" s="499"/>
    </row>
    <row r="18608">
      <c r="B18608" s="497"/>
      <c r="H18608" s="500"/>
      <c r="O18608" s="500"/>
      <c r="Q18608" s="498" t="s">
        <v>213</v>
      </c>
      <c r="S18608" s="499"/>
    </row>
    <row r="18609">
      <c r="B18609" s="497"/>
      <c r="H18609" s="500"/>
      <c r="O18609" s="500"/>
      <c r="Q18609" s="498" t="s">
        <v>213</v>
      </c>
      <c r="S18609" s="499"/>
    </row>
    <row r="18610">
      <c r="B18610" s="497"/>
      <c r="H18610" s="500"/>
      <c r="O18610" s="500"/>
      <c r="Q18610" s="498" t="s">
        <v>213</v>
      </c>
      <c r="S18610" s="499"/>
    </row>
    <row r="18611">
      <c r="B18611" s="497"/>
      <c r="H18611" s="500"/>
      <c r="O18611" s="500"/>
      <c r="Q18611" s="498" t="s">
        <v>213</v>
      </c>
      <c r="S18611" s="499"/>
    </row>
    <row r="18612">
      <c r="B18612" s="497"/>
      <c r="H18612" s="500"/>
      <c r="O18612" s="500"/>
      <c r="Q18612" s="498" t="s">
        <v>213</v>
      </c>
      <c r="S18612" s="499"/>
    </row>
    <row r="18613">
      <c r="B18613" s="497"/>
      <c r="H18613" s="500"/>
      <c r="O18613" s="500"/>
      <c r="Q18613" s="498" t="s">
        <v>213</v>
      </c>
      <c r="S18613" s="499"/>
    </row>
    <row r="18614">
      <c r="B18614" s="497"/>
      <c r="H18614" s="500"/>
      <c r="O18614" s="500"/>
      <c r="Q18614" s="498" t="s">
        <v>213</v>
      </c>
      <c r="S18614" s="499"/>
    </row>
    <row r="18615">
      <c r="B18615" s="497"/>
      <c r="H18615" s="500"/>
      <c r="O18615" s="500"/>
      <c r="Q18615" s="498" t="s">
        <v>213</v>
      </c>
      <c r="S18615" s="499"/>
    </row>
    <row r="18616">
      <c r="B18616" s="497"/>
      <c r="H18616" s="500"/>
      <c r="O18616" s="500"/>
      <c r="Q18616" s="498" t="s">
        <v>213</v>
      </c>
      <c r="S18616" s="499"/>
    </row>
    <row r="18617">
      <c r="B18617" s="497"/>
      <c r="H18617" s="500"/>
      <c r="O18617" s="500"/>
      <c r="Q18617" s="498" t="s">
        <v>213</v>
      </c>
      <c r="S18617" s="499"/>
    </row>
    <row r="18618">
      <c r="B18618" s="497"/>
      <c r="H18618" s="500"/>
      <c r="O18618" s="500"/>
      <c r="Q18618" s="498" t="s">
        <v>213</v>
      </c>
      <c r="S18618" s="499"/>
    </row>
    <row r="18619">
      <c r="B18619" s="497"/>
      <c r="H18619" s="500"/>
      <c r="O18619" s="500"/>
      <c r="Q18619" s="498" t="s">
        <v>213</v>
      </c>
      <c r="S18619" s="499"/>
    </row>
    <row r="18620">
      <c r="B18620" s="497"/>
      <c r="H18620" s="500"/>
      <c r="O18620" s="500"/>
      <c r="Q18620" s="498" t="s">
        <v>213</v>
      </c>
      <c r="S18620" s="499"/>
    </row>
    <row r="18621">
      <c r="B18621" s="497"/>
      <c r="H18621" s="500"/>
      <c r="O18621" s="500"/>
      <c r="Q18621" s="498" t="s">
        <v>213</v>
      </c>
      <c r="S18621" s="499"/>
    </row>
    <row r="18622">
      <c r="B18622" s="497"/>
      <c r="H18622" s="500"/>
      <c r="O18622" s="500"/>
      <c r="Q18622" s="498" t="s">
        <v>213</v>
      </c>
      <c r="S18622" s="499"/>
    </row>
    <row r="18623">
      <c r="B18623" s="497"/>
      <c r="H18623" s="500"/>
      <c r="O18623" s="500"/>
      <c r="Q18623" s="498" t="s">
        <v>213</v>
      </c>
      <c r="S18623" s="499"/>
    </row>
    <row r="18624">
      <c r="B18624" s="497"/>
      <c r="H18624" s="500"/>
      <c r="O18624" s="500"/>
      <c r="Q18624" s="498" t="s">
        <v>213</v>
      </c>
      <c r="S18624" s="499"/>
    </row>
    <row r="18625">
      <c r="B18625" s="497"/>
      <c r="H18625" s="500"/>
      <c r="O18625" s="500"/>
      <c r="Q18625" s="498" t="s">
        <v>213</v>
      </c>
      <c r="S18625" s="499"/>
    </row>
    <row r="18626">
      <c r="B18626" s="497"/>
      <c r="H18626" s="500"/>
      <c r="O18626" s="500"/>
      <c r="Q18626" s="498" t="s">
        <v>213</v>
      </c>
      <c r="S18626" s="499"/>
    </row>
    <row r="18627">
      <c r="B18627" s="497"/>
      <c r="H18627" s="500"/>
      <c r="O18627" s="500"/>
      <c r="Q18627" s="498" t="s">
        <v>213</v>
      </c>
      <c r="S18627" s="499"/>
    </row>
    <row r="18628">
      <c r="B18628" s="497"/>
      <c r="H18628" s="500"/>
      <c r="O18628" s="500"/>
      <c r="Q18628" s="498" t="s">
        <v>213</v>
      </c>
      <c r="S18628" s="499"/>
    </row>
    <row r="18629">
      <c r="B18629" s="497"/>
      <c r="H18629" s="500"/>
      <c r="O18629" s="500"/>
      <c r="Q18629" s="498" t="s">
        <v>213</v>
      </c>
      <c r="S18629" s="499"/>
    </row>
    <row r="18630">
      <c r="B18630" s="497"/>
      <c r="H18630" s="500"/>
      <c r="O18630" s="500"/>
      <c r="Q18630" s="498" t="s">
        <v>213</v>
      </c>
      <c r="S18630" s="499"/>
    </row>
    <row r="18631">
      <c r="B18631" s="497"/>
      <c r="H18631" s="500"/>
      <c r="O18631" s="500"/>
      <c r="Q18631" s="498" t="s">
        <v>213</v>
      </c>
      <c r="S18631" s="499"/>
    </row>
    <row r="18632">
      <c r="B18632" s="497"/>
      <c r="H18632" s="500"/>
      <c r="O18632" s="500"/>
      <c r="Q18632" s="498" t="s">
        <v>213</v>
      </c>
      <c r="S18632" s="499"/>
    </row>
    <row r="18633">
      <c r="B18633" s="497"/>
      <c r="H18633" s="500"/>
      <c r="O18633" s="500"/>
      <c r="Q18633" s="498" t="s">
        <v>213</v>
      </c>
      <c r="S18633" s="499"/>
    </row>
    <row r="18634">
      <c r="B18634" s="497"/>
      <c r="H18634" s="500"/>
      <c r="O18634" s="500"/>
      <c r="Q18634" s="498" t="s">
        <v>213</v>
      </c>
      <c r="S18634" s="499"/>
    </row>
    <row r="18635">
      <c r="B18635" s="497"/>
      <c r="H18635" s="500"/>
      <c r="O18635" s="500"/>
      <c r="Q18635" s="498" t="s">
        <v>213</v>
      </c>
      <c r="S18635" s="499"/>
    </row>
    <row r="18636">
      <c r="B18636" s="497"/>
      <c r="H18636" s="500"/>
      <c r="O18636" s="500"/>
      <c r="Q18636" s="498" t="s">
        <v>213</v>
      </c>
      <c r="S18636" s="499"/>
    </row>
    <row r="18637">
      <c r="B18637" s="497"/>
      <c r="H18637" s="500"/>
      <c r="O18637" s="500"/>
      <c r="Q18637" s="498" t="s">
        <v>213</v>
      </c>
      <c r="S18637" s="499"/>
    </row>
    <row r="18638">
      <c r="B18638" s="497"/>
      <c r="H18638" s="500"/>
      <c r="O18638" s="500"/>
      <c r="Q18638" s="498" t="s">
        <v>213</v>
      </c>
      <c r="S18638" s="499"/>
    </row>
    <row r="18639">
      <c r="B18639" s="497"/>
      <c r="H18639" s="500"/>
      <c r="O18639" s="500"/>
      <c r="Q18639" s="498" t="s">
        <v>213</v>
      </c>
      <c r="S18639" s="499"/>
    </row>
    <row r="18640">
      <c r="B18640" s="497"/>
      <c r="H18640" s="500"/>
      <c r="O18640" s="500"/>
      <c r="Q18640" s="498" t="s">
        <v>213</v>
      </c>
      <c r="S18640" s="499"/>
    </row>
    <row r="18641">
      <c r="B18641" s="497"/>
      <c r="H18641" s="500"/>
      <c r="O18641" s="500"/>
      <c r="Q18641" s="498" t="s">
        <v>213</v>
      </c>
      <c r="S18641" s="499"/>
    </row>
    <row r="18642">
      <c r="B18642" s="497"/>
      <c r="H18642" s="500"/>
      <c r="O18642" s="500"/>
      <c r="Q18642" s="498" t="s">
        <v>213</v>
      </c>
      <c r="S18642" s="499"/>
    </row>
    <row r="18643">
      <c r="B18643" s="497"/>
      <c r="H18643" s="500"/>
      <c r="O18643" s="500"/>
      <c r="Q18643" s="498" t="s">
        <v>213</v>
      </c>
      <c r="S18643" s="499"/>
    </row>
    <row r="18644">
      <c r="B18644" s="497"/>
      <c r="H18644" s="500"/>
      <c r="O18644" s="500"/>
      <c r="Q18644" s="498" t="s">
        <v>213</v>
      </c>
      <c r="S18644" s="499"/>
    </row>
    <row r="18645">
      <c r="B18645" s="497"/>
      <c r="H18645" s="500"/>
      <c r="O18645" s="500"/>
      <c r="Q18645" s="498" t="s">
        <v>213</v>
      </c>
      <c r="S18645" s="499"/>
    </row>
    <row r="18646">
      <c r="B18646" s="497"/>
      <c r="H18646" s="500"/>
      <c r="O18646" s="500"/>
      <c r="Q18646" s="498" t="s">
        <v>213</v>
      </c>
      <c r="S18646" s="499"/>
    </row>
    <row r="18647">
      <c r="B18647" s="497"/>
      <c r="H18647" s="500"/>
      <c r="O18647" s="500"/>
      <c r="Q18647" s="498" t="s">
        <v>213</v>
      </c>
      <c r="S18647" s="499"/>
    </row>
    <row r="18648">
      <c r="B18648" s="497"/>
      <c r="H18648" s="500"/>
      <c r="O18648" s="500"/>
      <c r="Q18648" s="498" t="s">
        <v>213</v>
      </c>
      <c r="S18648" s="499"/>
    </row>
    <row r="18649">
      <c r="B18649" s="497"/>
      <c r="H18649" s="500"/>
      <c r="O18649" s="500"/>
      <c r="Q18649" s="498" t="s">
        <v>213</v>
      </c>
      <c r="S18649" s="499"/>
    </row>
    <row r="18650">
      <c r="B18650" s="497"/>
      <c r="H18650" s="500"/>
      <c r="O18650" s="500"/>
      <c r="Q18650" s="498" t="s">
        <v>213</v>
      </c>
      <c r="S18650" s="499"/>
    </row>
    <row r="18651">
      <c r="B18651" s="497"/>
      <c r="H18651" s="500"/>
      <c r="O18651" s="500"/>
      <c r="Q18651" s="498" t="s">
        <v>213</v>
      </c>
      <c r="S18651" s="499"/>
    </row>
    <row r="18652">
      <c r="B18652" s="497"/>
      <c r="H18652" s="500"/>
      <c r="O18652" s="500"/>
      <c r="Q18652" s="498" t="s">
        <v>213</v>
      </c>
      <c r="S18652" s="499"/>
    </row>
    <row r="18653">
      <c r="B18653" s="497"/>
      <c r="H18653" s="500"/>
      <c r="O18653" s="500"/>
      <c r="Q18653" s="498" t="s">
        <v>213</v>
      </c>
      <c r="S18653" s="499"/>
    </row>
    <row r="18654">
      <c r="B18654" s="497"/>
      <c r="H18654" s="500"/>
      <c r="O18654" s="500"/>
      <c r="Q18654" s="498" t="s">
        <v>213</v>
      </c>
      <c r="S18654" s="499"/>
    </row>
    <row r="18655">
      <c r="B18655" s="497"/>
      <c r="H18655" s="500"/>
      <c r="O18655" s="500"/>
      <c r="Q18655" s="498" t="s">
        <v>213</v>
      </c>
      <c r="S18655" s="499"/>
    </row>
    <row r="18656">
      <c r="B18656" s="497"/>
      <c r="H18656" s="500"/>
      <c r="O18656" s="500"/>
      <c r="Q18656" s="498" t="s">
        <v>213</v>
      </c>
      <c r="S18656" s="499"/>
    </row>
    <row r="18657">
      <c r="B18657" s="497"/>
      <c r="H18657" s="500"/>
      <c r="O18657" s="500"/>
      <c r="Q18657" s="498" t="s">
        <v>213</v>
      </c>
      <c r="S18657" s="499"/>
    </row>
    <row r="18658">
      <c r="B18658" s="497"/>
      <c r="H18658" s="500"/>
      <c r="O18658" s="500"/>
      <c r="Q18658" s="498" t="s">
        <v>213</v>
      </c>
      <c r="S18658" s="499"/>
    </row>
    <row r="18659">
      <c r="B18659" s="497"/>
      <c r="H18659" s="500"/>
      <c r="O18659" s="500"/>
      <c r="Q18659" s="498" t="s">
        <v>213</v>
      </c>
      <c r="S18659" s="499"/>
    </row>
    <row r="18660">
      <c r="B18660" s="497"/>
      <c r="H18660" s="500"/>
      <c r="O18660" s="500"/>
      <c r="Q18660" s="498" t="s">
        <v>213</v>
      </c>
      <c r="S18660" s="499"/>
    </row>
    <row r="18661">
      <c r="B18661" s="497"/>
      <c r="H18661" s="500"/>
      <c r="O18661" s="500"/>
      <c r="Q18661" s="498" t="s">
        <v>213</v>
      </c>
      <c r="S18661" s="499"/>
    </row>
    <row r="18662">
      <c r="B18662" s="497"/>
      <c r="H18662" s="500"/>
      <c r="O18662" s="500"/>
      <c r="Q18662" s="498" t="s">
        <v>213</v>
      </c>
      <c r="S18662" s="499"/>
    </row>
    <row r="18663">
      <c r="B18663" s="497"/>
      <c r="H18663" s="500"/>
      <c r="O18663" s="500"/>
      <c r="Q18663" s="498" t="s">
        <v>213</v>
      </c>
      <c r="S18663" s="499"/>
    </row>
    <row r="18664">
      <c r="B18664" s="497"/>
      <c r="H18664" s="500"/>
      <c r="O18664" s="500"/>
      <c r="Q18664" s="498" t="s">
        <v>213</v>
      </c>
      <c r="S18664" s="499"/>
    </row>
    <row r="18665">
      <c r="B18665" s="497"/>
      <c r="H18665" s="500"/>
      <c r="O18665" s="500"/>
      <c r="Q18665" s="498" t="s">
        <v>213</v>
      </c>
      <c r="S18665" s="499"/>
    </row>
    <row r="18666">
      <c r="B18666" s="497"/>
      <c r="H18666" s="500"/>
      <c r="O18666" s="500"/>
      <c r="Q18666" s="498" t="s">
        <v>213</v>
      </c>
      <c r="S18666" s="499"/>
    </row>
    <row r="18667">
      <c r="B18667" s="497"/>
      <c r="H18667" s="500"/>
      <c r="O18667" s="500"/>
      <c r="Q18667" s="498" t="s">
        <v>213</v>
      </c>
      <c r="S18667" s="499"/>
    </row>
    <row r="18668">
      <c r="B18668" s="497"/>
      <c r="H18668" s="500"/>
      <c r="O18668" s="500"/>
      <c r="Q18668" s="498" t="s">
        <v>213</v>
      </c>
      <c r="S18668" s="499"/>
    </row>
    <row r="18669">
      <c r="B18669" s="497"/>
      <c r="H18669" s="500"/>
      <c r="O18669" s="500"/>
      <c r="Q18669" s="498" t="s">
        <v>213</v>
      </c>
      <c r="S18669" s="499"/>
    </row>
    <row r="18670">
      <c r="B18670" s="497"/>
      <c r="H18670" s="500"/>
      <c r="O18670" s="500"/>
      <c r="Q18670" s="498" t="s">
        <v>213</v>
      </c>
      <c r="S18670" s="499"/>
    </row>
    <row r="18671">
      <c r="B18671" s="497"/>
      <c r="H18671" s="500"/>
      <c r="O18671" s="500"/>
      <c r="Q18671" s="498" t="s">
        <v>213</v>
      </c>
      <c r="S18671" s="499"/>
    </row>
    <row r="18672">
      <c r="B18672" s="497"/>
      <c r="H18672" s="500"/>
      <c r="O18672" s="500"/>
      <c r="Q18672" s="498" t="s">
        <v>213</v>
      </c>
      <c r="S18672" s="499"/>
    </row>
    <row r="18673">
      <c r="B18673" s="497"/>
      <c r="H18673" s="500"/>
      <c r="O18673" s="500"/>
      <c r="Q18673" s="498" t="s">
        <v>213</v>
      </c>
      <c r="S18673" s="499"/>
    </row>
    <row r="18674">
      <c r="B18674" s="497"/>
      <c r="H18674" s="500"/>
      <c r="O18674" s="500"/>
      <c r="Q18674" s="498" t="s">
        <v>213</v>
      </c>
      <c r="S18674" s="499"/>
    </row>
    <row r="18675">
      <c r="B18675" s="497"/>
      <c r="H18675" s="500"/>
      <c r="O18675" s="500"/>
      <c r="Q18675" s="498" t="s">
        <v>213</v>
      </c>
      <c r="S18675" s="499"/>
    </row>
    <row r="18676">
      <c r="B18676" s="497"/>
      <c r="H18676" s="500"/>
      <c r="O18676" s="500"/>
      <c r="Q18676" s="498" t="s">
        <v>213</v>
      </c>
      <c r="S18676" s="499"/>
    </row>
    <row r="18677">
      <c r="B18677" s="497"/>
      <c r="H18677" s="500"/>
      <c r="O18677" s="500"/>
      <c r="Q18677" s="498" t="s">
        <v>213</v>
      </c>
      <c r="S18677" s="499"/>
    </row>
    <row r="18678">
      <c r="B18678" s="497"/>
      <c r="H18678" s="500"/>
      <c r="O18678" s="500"/>
      <c r="Q18678" s="498" t="s">
        <v>213</v>
      </c>
      <c r="S18678" s="499"/>
    </row>
    <row r="18679">
      <c r="B18679" s="497"/>
      <c r="H18679" s="500"/>
      <c r="O18679" s="500"/>
      <c r="Q18679" s="498" t="s">
        <v>213</v>
      </c>
      <c r="S18679" s="499"/>
    </row>
    <row r="18680">
      <c r="B18680" s="497"/>
      <c r="H18680" s="500"/>
      <c r="O18680" s="500"/>
      <c r="Q18680" s="498" t="s">
        <v>213</v>
      </c>
      <c r="S18680" s="499"/>
    </row>
    <row r="18681">
      <c r="B18681" s="497"/>
      <c r="H18681" s="500"/>
      <c r="O18681" s="500"/>
      <c r="Q18681" s="498" t="s">
        <v>213</v>
      </c>
      <c r="S18681" s="499"/>
    </row>
    <row r="18682">
      <c r="B18682" s="497"/>
      <c r="H18682" s="500"/>
      <c r="O18682" s="500"/>
      <c r="Q18682" s="498" t="s">
        <v>213</v>
      </c>
      <c r="S18682" s="499"/>
    </row>
    <row r="18683">
      <c r="B18683" s="497"/>
      <c r="H18683" s="500"/>
      <c r="O18683" s="500"/>
      <c r="Q18683" s="498" t="s">
        <v>213</v>
      </c>
      <c r="S18683" s="499"/>
    </row>
    <row r="18684">
      <c r="B18684" s="497"/>
      <c r="H18684" s="500"/>
      <c r="O18684" s="500"/>
      <c r="Q18684" s="498" t="s">
        <v>213</v>
      </c>
      <c r="S18684" s="499"/>
    </row>
    <row r="18685">
      <c r="B18685" s="497"/>
      <c r="H18685" s="500"/>
      <c r="O18685" s="500"/>
      <c r="Q18685" s="498" t="s">
        <v>213</v>
      </c>
      <c r="S18685" s="499"/>
    </row>
    <row r="18686">
      <c r="B18686" s="497"/>
      <c r="H18686" s="500"/>
      <c r="O18686" s="500"/>
      <c r="Q18686" s="498" t="s">
        <v>213</v>
      </c>
      <c r="S18686" s="499"/>
    </row>
    <row r="18687">
      <c r="B18687" s="497"/>
      <c r="H18687" s="500"/>
      <c r="O18687" s="500"/>
      <c r="Q18687" s="498" t="s">
        <v>213</v>
      </c>
      <c r="S18687" s="499"/>
    </row>
    <row r="18688">
      <c r="B18688" s="497"/>
      <c r="H18688" s="500"/>
      <c r="O18688" s="500"/>
      <c r="Q18688" s="498" t="s">
        <v>213</v>
      </c>
      <c r="S18688" s="499"/>
    </row>
    <row r="18689">
      <c r="B18689" s="497"/>
      <c r="H18689" s="500"/>
      <c r="O18689" s="500"/>
      <c r="Q18689" s="498" t="s">
        <v>213</v>
      </c>
      <c r="S18689" s="499"/>
    </row>
    <row r="18690">
      <c r="B18690" s="497"/>
      <c r="H18690" s="500"/>
      <c r="O18690" s="500"/>
      <c r="Q18690" s="498" t="s">
        <v>213</v>
      </c>
      <c r="S18690" s="499"/>
    </row>
    <row r="18691">
      <c r="B18691" s="497"/>
      <c r="H18691" s="500"/>
      <c r="O18691" s="500"/>
      <c r="Q18691" s="498" t="s">
        <v>213</v>
      </c>
      <c r="S18691" s="499"/>
    </row>
    <row r="18692">
      <c r="B18692" s="497"/>
      <c r="H18692" s="500"/>
      <c r="O18692" s="500"/>
      <c r="Q18692" s="498" t="s">
        <v>213</v>
      </c>
      <c r="S18692" s="499"/>
    </row>
    <row r="18693">
      <c r="B18693" s="497"/>
      <c r="H18693" s="500"/>
      <c r="O18693" s="500"/>
      <c r="Q18693" s="498" t="s">
        <v>213</v>
      </c>
      <c r="S18693" s="499"/>
    </row>
    <row r="18694">
      <c r="B18694" s="497"/>
      <c r="H18694" s="500"/>
      <c r="O18694" s="500"/>
      <c r="Q18694" s="498" t="s">
        <v>213</v>
      </c>
      <c r="S18694" s="499"/>
    </row>
    <row r="18695">
      <c r="B18695" s="497"/>
      <c r="H18695" s="500"/>
      <c r="O18695" s="500"/>
      <c r="Q18695" s="498" t="s">
        <v>213</v>
      </c>
      <c r="S18695" s="499"/>
    </row>
    <row r="18696">
      <c r="B18696" s="497"/>
      <c r="H18696" s="500"/>
      <c r="O18696" s="500"/>
      <c r="Q18696" s="498" t="s">
        <v>213</v>
      </c>
      <c r="S18696" s="499"/>
    </row>
    <row r="18697">
      <c r="B18697" s="497"/>
      <c r="H18697" s="500"/>
      <c r="O18697" s="500"/>
      <c r="Q18697" s="498" t="s">
        <v>213</v>
      </c>
      <c r="S18697" s="499"/>
    </row>
    <row r="18698">
      <c r="B18698" s="497"/>
      <c r="H18698" s="500"/>
      <c r="O18698" s="500"/>
      <c r="Q18698" s="498" t="s">
        <v>213</v>
      </c>
      <c r="S18698" s="499"/>
    </row>
    <row r="18699">
      <c r="B18699" s="497"/>
      <c r="H18699" s="500"/>
      <c r="O18699" s="500"/>
      <c r="Q18699" s="498" t="s">
        <v>213</v>
      </c>
      <c r="S18699" s="499"/>
    </row>
    <row r="18700">
      <c r="B18700" s="497"/>
      <c r="H18700" s="500"/>
      <c r="O18700" s="500"/>
      <c r="Q18700" s="498" t="s">
        <v>213</v>
      </c>
      <c r="S18700" s="499"/>
    </row>
    <row r="18701">
      <c r="B18701" s="497"/>
      <c r="H18701" s="500"/>
      <c r="O18701" s="500"/>
      <c r="Q18701" s="498" t="s">
        <v>213</v>
      </c>
      <c r="S18701" s="499"/>
    </row>
    <row r="18702">
      <c r="B18702" s="497"/>
      <c r="H18702" s="500"/>
      <c r="O18702" s="500"/>
      <c r="Q18702" s="498" t="s">
        <v>213</v>
      </c>
      <c r="S18702" s="499"/>
    </row>
    <row r="18703">
      <c r="B18703" s="497"/>
      <c r="H18703" s="500"/>
      <c r="O18703" s="500"/>
      <c r="Q18703" s="498" t="s">
        <v>213</v>
      </c>
      <c r="S18703" s="499"/>
    </row>
    <row r="18704">
      <c r="B18704" s="497"/>
      <c r="H18704" s="500"/>
      <c r="O18704" s="500"/>
      <c r="Q18704" s="498" t="s">
        <v>213</v>
      </c>
      <c r="S18704" s="499"/>
    </row>
    <row r="18705">
      <c r="B18705" s="497"/>
      <c r="H18705" s="500"/>
      <c r="O18705" s="500"/>
      <c r="Q18705" s="498" t="s">
        <v>213</v>
      </c>
      <c r="S18705" s="499"/>
    </row>
    <row r="18706">
      <c r="B18706" s="497"/>
      <c r="H18706" s="500"/>
      <c r="O18706" s="500"/>
      <c r="Q18706" s="498" t="s">
        <v>213</v>
      </c>
      <c r="S18706" s="499"/>
    </row>
    <row r="18707">
      <c r="B18707" s="497"/>
      <c r="H18707" s="500"/>
      <c r="O18707" s="500"/>
      <c r="Q18707" s="498" t="s">
        <v>213</v>
      </c>
      <c r="S18707" s="499"/>
    </row>
    <row r="18708">
      <c r="B18708" s="497"/>
      <c r="H18708" s="500"/>
      <c r="O18708" s="500"/>
      <c r="Q18708" s="498" t="s">
        <v>213</v>
      </c>
      <c r="S18708" s="499"/>
    </row>
    <row r="18709">
      <c r="B18709" s="497"/>
      <c r="H18709" s="500"/>
      <c r="O18709" s="500"/>
      <c r="Q18709" s="498" t="s">
        <v>213</v>
      </c>
      <c r="S18709" s="499"/>
    </row>
    <row r="18710">
      <c r="B18710" s="497"/>
      <c r="H18710" s="500"/>
      <c r="O18710" s="500"/>
      <c r="Q18710" s="498" t="s">
        <v>213</v>
      </c>
      <c r="S18710" s="499"/>
    </row>
    <row r="18711">
      <c r="B18711" s="497"/>
      <c r="H18711" s="500"/>
      <c r="O18711" s="500"/>
      <c r="Q18711" s="498" t="s">
        <v>213</v>
      </c>
      <c r="S18711" s="499"/>
    </row>
    <row r="18712">
      <c r="B18712" s="497"/>
      <c r="H18712" s="500"/>
      <c r="O18712" s="500"/>
      <c r="Q18712" s="498" t="s">
        <v>213</v>
      </c>
      <c r="S18712" s="499"/>
    </row>
    <row r="18713">
      <c r="B18713" s="497"/>
      <c r="H18713" s="500"/>
      <c r="O18713" s="500"/>
      <c r="Q18713" s="498" t="s">
        <v>213</v>
      </c>
      <c r="S18713" s="499"/>
    </row>
    <row r="18714">
      <c r="B18714" s="497"/>
      <c r="H18714" s="500"/>
      <c r="O18714" s="500"/>
      <c r="Q18714" s="498" t="s">
        <v>213</v>
      </c>
      <c r="S18714" s="499"/>
    </row>
    <row r="18715">
      <c r="B18715" s="497"/>
      <c r="H18715" s="500"/>
      <c r="O18715" s="500"/>
      <c r="Q18715" s="498" t="s">
        <v>213</v>
      </c>
      <c r="S18715" s="499"/>
    </row>
    <row r="18716">
      <c r="B18716" s="497"/>
      <c r="H18716" s="500"/>
      <c r="O18716" s="500"/>
      <c r="Q18716" s="498" t="s">
        <v>213</v>
      </c>
      <c r="S18716" s="499"/>
    </row>
    <row r="18717">
      <c r="B18717" s="497"/>
      <c r="H18717" s="500"/>
      <c r="O18717" s="500"/>
      <c r="Q18717" s="498" t="s">
        <v>213</v>
      </c>
      <c r="S18717" s="499"/>
    </row>
    <row r="18718">
      <c r="B18718" s="497"/>
      <c r="H18718" s="500"/>
      <c r="O18718" s="500"/>
      <c r="Q18718" s="498" t="s">
        <v>213</v>
      </c>
      <c r="S18718" s="499"/>
    </row>
    <row r="18719">
      <c r="B18719" s="497"/>
      <c r="H18719" s="500"/>
      <c r="O18719" s="500"/>
      <c r="Q18719" s="498" t="s">
        <v>213</v>
      </c>
      <c r="S18719" s="499"/>
    </row>
    <row r="18720">
      <c r="B18720" s="497"/>
      <c r="H18720" s="500"/>
      <c r="O18720" s="500"/>
      <c r="Q18720" s="498" t="s">
        <v>213</v>
      </c>
      <c r="S18720" s="499"/>
    </row>
    <row r="18721">
      <c r="B18721" s="497"/>
      <c r="H18721" s="500"/>
      <c r="O18721" s="500"/>
      <c r="Q18721" s="498" t="s">
        <v>213</v>
      </c>
      <c r="S18721" s="499"/>
    </row>
    <row r="18722">
      <c r="B18722" s="497"/>
      <c r="H18722" s="500"/>
      <c r="O18722" s="500"/>
      <c r="Q18722" s="498" t="s">
        <v>213</v>
      </c>
      <c r="S18722" s="499"/>
    </row>
    <row r="18723">
      <c r="B18723" s="497"/>
      <c r="H18723" s="500"/>
      <c r="O18723" s="500"/>
      <c r="Q18723" s="498" t="s">
        <v>213</v>
      </c>
      <c r="S18723" s="499"/>
    </row>
    <row r="18724">
      <c r="B18724" s="497"/>
      <c r="H18724" s="500"/>
      <c r="O18724" s="500"/>
      <c r="Q18724" s="498" t="s">
        <v>213</v>
      </c>
      <c r="S18724" s="499"/>
    </row>
    <row r="18725">
      <c r="B18725" s="497"/>
      <c r="H18725" s="500"/>
      <c r="O18725" s="500"/>
      <c r="Q18725" s="498" t="s">
        <v>213</v>
      </c>
      <c r="S18725" s="499"/>
    </row>
    <row r="18726">
      <c r="B18726" s="497"/>
      <c r="H18726" s="500"/>
      <c r="O18726" s="500"/>
      <c r="Q18726" s="498" t="s">
        <v>213</v>
      </c>
      <c r="S18726" s="499"/>
    </row>
    <row r="18727">
      <c r="B18727" s="497"/>
      <c r="H18727" s="500"/>
      <c r="O18727" s="500"/>
      <c r="Q18727" s="498" t="s">
        <v>213</v>
      </c>
      <c r="S18727" s="499"/>
    </row>
    <row r="18728">
      <c r="B18728" s="497"/>
      <c r="H18728" s="500"/>
      <c r="O18728" s="500"/>
      <c r="Q18728" s="498" t="s">
        <v>213</v>
      </c>
      <c r="S18728" s="499"/>
    </row>
    <row r="18729">
      <c r="B18729" s="497"/>
      <c r="H18729" s="500"/>
      <c r="O18729" s="500"/>
      <c r="Q18729" s="498" t="s">
        <v>213</v>
      </c>
      <c r="S18729" s="499"/>
    </row>
    <row r="18730">
      <c r="B18730" s="497"/>
      <c r="H18730" s="500"/>
      <c r="O18730" s="500"/>
      <c r="Q18730" s="498" t="s">
        <v>213</v>
      </c>
      <c r="S18730" s="499"/>
    </row>
    <row r="18731">
      <c r="B18731" s="497"/>
      <c r="H18731" s="500"/>
      <c r="O18731" s="500"/>
      <c r="Q18731" s="498" t="s">
        <v>213</v>
      </c>
      <c r="S18731" s="499"/>
    </row>
    <row r="18732">
      <c r="B18732" s="497"/>
      <c r="H18732" s="500"/>
      <c r="O18732" s="500"/>
      <c r="Q18732" s="498" t="s">
        <v>213</v>
      </c>
      <c r="S18732" s="499"/>
    </row>
    <row r="18733">
      <c r="B18733" s="497"/>
      <c r="H18733" s="500"/>
      <c r="O18733" s="500"/>
      <c r="Q18733" s="498" t="s">
        <v>213</v>
      </c>
      <c r="S18733" s="499"/>
    </row>
    <row r="18734">
      <c r="B18734" s="497"/>
      <c r="H18734" s="500"/>
      <c r="O18734" s="500"/>
      <c r="Q18734" s="498" t="s">
        <v>213</v>
      </c>
      <c r="S18734" s="499"/>
    </row>
    <row r="18735">
      <c r="B18735" s="497"/>
      <c r="H18735" s="500"/>
      <c r="O18735" s="500"/>
      <c r="Q18735" s="498" t="s">
        <v>213</v>
      </c>
      <c r="S18735" s="499"/>
    </row>
    <row r="18736">
      <c r="B18736" s="497"/>
      <c r="H18736" s="500"/>
      <c r="O18736" s="500"/>
      <c r="Q18736" s="498" t="s">
        <v>213</v>
      </c>
      <c r="S18736" s="499"/>
    </row>
    <row r="18737">
      <c r="B18737" s="497"/>
      <c r="H18737" s="500"/>
      <c r="O18737" s="500"/>
      <c r="Q18737" s="498" t="s">
        <v>213</v>
      </c>
      <c r="S18737" s="499"/>
    </row>
    <row r="18738">
      <c r="B18738" s="497"/>
      <c r="H18738" s="500"/>
      <c r="O18738" s="500"/>
      <c r="Q18738" s="498" t="s">
        <v>213</v>
      </c>
      <c r="S18738" s="499"/>
    </row>
    <row r="18739">
      <c r="B18739" s="497"/>
      <c r="H18739" s="500"/>
      <c r="O18739" s="500"/>
      <c r="Q18739" s="498" t="s">
        <v>213</v>
      </c>
      <c r="S18739" s="499"/>
    </row>
    <row r="18740">
      <c r="B18740" s="497"/>
      <c r="H18740" s="500"/>
      <c r="O18740" s="500"/>
      <c r="Q18740" s="498" t="s">
        <v>213</v>
      </c>
      <c r="S18740" s="499"/>
    </row>
    <row r="18741">
      <c r="B18741" s="497"/>
      <c r="H18741" s="500"/>
      <c r="O18741" s="500"/>
      <c r="Q18741" s="498" t="s">
        <v>213</v>
      </c>
      <c r="S18741" s="499"/>
    </row>
    <row r="18742">
      <c r="B18742" s="497"/>
      <c r="H18742" s="500"/>
      <c r="O18742" s="500"/>
      <c r="Q18742" s="498" t="s">
        <v>213</v>
      </c>
      <c r="S18742" s="499"/>
    </row>
    <row r="18743">
      <c r="B18743" s="497"/>
      <c r="H18743" s="500"/>
      <c r="O18743" s="500"/>
      <c r="Q18743" s="498" t="s">
        <v>213</v>
      </c>
      <c r="S18743" s="499"/>
    </row>
    <row r="18744">
      <c r="B18744" s="497"/>
      <c r="H18744" s="500"/>
      <c r="O18744" s="500"/>
      <c r="Q18744" s="498" t="s">
        <v>213</v>
      </c>
      <c r="S18744" s="499"/>
    </row>
    <row r="18745">
      <c r="B18745" s="497"/>
      <c r="H18745" s="500"/>
      <c r="O18745" s="500"/>
      <c r="Q18745" s="498" t="s">
        <v>213</v>
      </c>
      <c r="S18745" s="499"/>
    </row>
    <row r="18746">
      <c r="B18746" s="497"/>
      <c r="H18746" s="500"/>
      <c r="O18746" s="500"/>
      <c r="Q18746" s="498" t="s">
        <v>213</v>
      </c>
      <c r="S18746" s="499"/>
    </row>
    <row r="18747">
      <c r="B18747" s="497"/>
      <c r="H18747" s="500"/>
      <c r="O18747" s="500"/>
      <c r="Q18747" s="498" t="s">
        <v>213</v>
      </c>
      <c r="S18747" s="499"/>
    </row>
    <row r="18748">
      <c r="B18748" s="497"/>
      <c r="H18748" s="500"/>
      <c r="O18748" s="500"/>
      <c r="Q18748" s="498" t="s">
        <v>213</v>
      </c>
      <c r="S18748" s="499"/>
    </row>
    <row r="18749">
      <c r="B18749" s="497"/>
      <c r="H18749" s="500"/>
      <c r="O18749" s="500"/>
      <c r="Q18749" s="498" t="s">
        <v>213</v>
      </c>
      <c r="S18749" s="499"/>
    </row>
    <row r="18750">
      <c r="B18750" s="497"/>
      <c r="H18750" s="500"/>
      <c r="O18750" s="500"/>
      <c r="Q18750" s="498" t="s">
        <v>213</v>
      </c>
      <c r="S18750" s="499"/>
    </row>
    <row r="18751">
      <c r="B18751" s="497"/>
      <c r="H18751" s="500"/>
      <c r="O18751" s="500"/>
      <c r="Q18751" s="498" t="s">
        <v>213</v>
      </c>
      <c r="S18751" s="499"/>
    </row>
    <row r="18752">
      <c r="B18752" s="497"/>
      <c r="H18752" s="500"/>
      <c r="O18752" s="500"/>
      <c r="Q18752" s="498" t="s">
        <v>213</v>
      </c>
      <c r="S18752" s="499"/>
    </row>
    <row r="18753">
      <c r="B18753" s="497"/>
      <c r="H18753" s="500"/>
      <c r="O18753" s="500"/>
      <c r="Q18753" s="498" t="s">
        <v>213</v>
      </c>
      <c r="S18753" s="499"/>
    </row>
    <row r="18754">
      <c r="B18754" s="497"/>
      <c r="H18754" s="500"/>
      <c r="O18754" s="500"/>
      <c r="Q18754" s="498" t="s">
        <v>213</v>
      </c>
      <c r="S18754" s="499"/>
    </row>
    <row r="18755">
      <c r="B18755" s="497"/>
      <c r="H18755" s="500"/>
      <c r="O18755" s="500"/>
      <c r="Q18755" s="498" t="s">
        <v>213</v>
      </c>
      <c r="S18755" s="499"/>
    </row>
    <row r="18756">
      <c r="B18756" s="497"/>
      <c r="H18756" s="500"/>
      <c r="O18756" s="500"/>
      <c r="Q18756" s="498" t="s">
        <v>213</v>
      </c>
      <c r="S18756" s="499"/>
    </row>
    <row r="18757">
      <c r="B18757" s="497"/>
      <c r="H18757" s="500"/>
      <c r="O18757" s="500"/>
      <c r="Q18757" s="498" t="s">
        <v>213</v>
      </c>
      <c r="S18757" s="499"/>
    </row>
    <row r="18758">
      <c r="B18758" s="497"/>
      <c r="H18758" s="500"/>
      <c r="O18758" s="500"/>
      <c r="Q18758" s="498" t="s">
        <v>213</v>
      </c>
      <c r="S18758" s="499"/>
    </row>
    <row r="18759">
      <c r="B18759" s="497"/>
      <c r="H18759" s="500"/>
      <c r="O18759" s="500"/>
      <c r="Q18759" s="498" t="s">
        <v>213</v>
      </c>
      <c r="S18759" s="499"/>
    </row>
    <row r="18760">
      <c r="B18760" s="497"/>
      <c r="H18760" s="500"/>
      <c r="O18760" s="500"/>
      <c r="Q18760" s="498" t="s">
        <v>213</v>
      </c>
      <c r="S18760" s="499"/>
    </row>
    <row r="18761">
      <c r="B18761" s="497"/>
      <c r="H18761" s="500"/>
      <c r="O18761" s="500"/>
      <c r="Q18761" s="498" t="s">
        <v>213</v>
      </c>
      <c r="S18761" s="499"/>
    </row>
    <row r="18762">
      <c r="B18762" s="497"/>
      <c r="H18762" s="500"/>
      <c r="O18762" s="500"/>
      <c r="Q18762" s="498" t="s">
        <v>213</v>
      </c>
      <c r="S18762" s="499"/>
    </row>
    <row r="18763">
      <c r="B18763" s="497"/>
      <c r="H18763" s="500"/>
      <c r="O18763" s="500"/>
      <c r="Q18763" s="498" t="s">
        <v>213</v>
      </c>
      <c r="S18763" s="499"/>
    </row>
    <row r="18764">
      <c r="B18764" s="497"/>
      <c r="H18764" s="500"/>
      <c r="O18764" s="500"/>
      <c r="Q18764" s="498" t="s">
        <v>213</v>
      </c>
      <c r="S18764" s="499"/>
    </row>
    <row r="18765">
      <c r="B18765" s="497"/>
      <c r="H18765" s="500"/>
      <c r="O18765" s="500"/>
      <c r="Q18765" s="498" t="s">
        <v>213</v>
      </c>
      <c r="S18765" s="499"/>
    </row>
    <row r="18766">
      <c r="B18766" s="497"/>
      <c r="H18766" s="500"/>
      <c r="O18766" s="500"/>
      <c r="Q18766" s="498" t="s">
        <v>213</v>
      </c>
      <c r="S18766" s="499"/>
    </row>
    <row r="18767">
      <c r="B18767" s="497"/>
      <c r="H18767" s="500"/>
      <c r="O18767" s="500"/>
      <c r="Q18767" s="498" t="s">
        <v>213</v>
      </c>
      <c r="S18767" s="499"/>
    </row>
    <row r="18768">
      <c r="B18768" s="497"/>
      <c r="H18768" s="500"/>
      <c r="O18768" s="500"/>
      <c r="Q18768" s="498" t="s">
        <v>213</v>
      </c>
      <c r="S18768" s="499"/>
    </row>
    <row r="18769">
      <c r="B18769" s="497"/>
      <c r="H18769" s="500"/>
      <c r="O18769" s="500"/>
      <c r="Q18769" s="498" t="s">
        <v>213</v>
      </c>
      <c r="S18769" s="499"/>
    </row>
    <row r="18770">
      <c r="B18770" s="497"/>
      <c r="H18770" s="500"/>
      <c r="O18770" s="500"/>
      <c r="Q18770" s="498" t="s">
        <v>213</v>
      </c>
      <c r="S18770" s="499"/>
    </row>
    <row r="18771">
      <c r="B18771" s="497"/>
      <c r="H18771" s="500"/>
      <c r="O18771" s="500"/>
      <c r="Q18771" s="498" t="s">
        <v>213</v>
      </c>
      <c r="S18771" s="499"/>
    </row>
    <row r="18772">
      <c r="B18772" s="497"/>
      <c r="H18772" s="500"/>
      <c r="O18772" s="500"/>
      <c r="Q18772" s="498" t="s">
        <v>213</v>
      </c>
      <c r="S18772" s="499"/>
    </row>
    <row r="18773">
      <c r="B18773" s="497"/>
      <c r="H18773" s="500"/>
      <c r="O18773" s="500"/>
      <c r="Q18773" s="498" t="s">
        <v>213</v>
      </c>
      <c r="S18773" s="499"/>
    </row>
    <row r="18774">
      <c r="B18774" s="497"/>
      <c r="H18774" s="500"/>
      <c r="O18774" s="500"/>
      <c r="Q18774" s="498" t="s">
        <v>213</v>
      </c>
      <c r="S18774" s="499"/>
    </row>
    <row r="18775">
      <c r="B18775" s="497"/>
      <c r="H18775" s="500"/>
      <c r="O18775" s="500"/>
      <c r="Q18775" s="498" t="s">
        <v>213</v>
      </c>
      <c r="S18775" s="499"/>
    </row>
    <row r="18776">
      <c r="B18776" s="497"/>
      <c r="H18776" s="500"/>
      <c r="O18776" s="500"/>
      <c r="Q18776" s="498" t="s">
        <v>213</v>
      </c>
      <c r="S18776" s="499"/>
    </row>
    <row r="18777">
      <c r="B18777" s="497"/>
      <c r="H18777" s="500"/>
      <c r="O18777" s="500"/>
      <c r="Q18777" s="498" t="s">
        <v>213</v>
      </c>
      <c r="S18777" s="499"/>
    </row>
    <row r="18778">
      <c r="B18778" s="497"/>
      <c r="H18778" s="500"/>
      <c r="O18778" s="500"/>
      <c r="Q18778" s="498" t="s">
        <v>213</v>
      </c>
      <c r="S18778" s="499"/>
    </row>
    <row r="18779">
      <c r="B18779" s="497"/>
      <c r="H18779" s="500"/>
      <c r="O18779" s="500"/>
      <c r="Q18779" s="498" t="s">
        <v>213</v>
      </c>
      <c r="S18779" s="499"/>
    </row>
    <row r="18780">
      <c r="B18780" s="497"/>
      <c r="H18780" s="500"/>
      <c r="O18780" s="500"/>
      <c r="Q18780" s="498" t="s">
        <v>213</v>
      </c>
      <c r="S18780" s="499"/>
    </row>
    <row r="18781">
      <c r="B18781" s="497"/>
      <c r="H18781" s="500"/>
      <c r="O18781" s="500"/>
      <c r="Q18781" s="498" t="s">
        <v>213</v>
      </c>
      <c r="S18781" s="499"/>
    </row>
    <row r="18782">
      <c r="B18782" s="497"/>
      <c r="H18782" s="500"/>
      <c r="O18782" s="500"/>
      <c r="Q18782" s="498" t="s">
        <v>213</v>
      </c>
      <c r="S18782" s="499"/>
    </row>
    <row r="18783">
      <c r="B18783" s="497"/>
      <c r="H18783" s="500"/>
      <c r="O18783" s="500"/>
      <c r="Q18783" s="498" t="s">
        <v>213</v>
      </c>
      <c r="S18783" s="499"/>
    </row>
    <row r="18784">
      <c r="B18784" s="497"/>
      <c r="H18784" s="500"/>
      <c r="O18784" s="500"/>
      <c r="Q18784" s="498" t="s">
        <v>213</v>
      </c>
      <c r="S18784" s="499"/>
    </row>
    <row r="18785">
      <c r="B18785" s="497"/>
      <c r="H18785" s="500"/>
      <c r="O18785" s="500"/>
      <c r="Q18785" s="498" t="s">
        <v>213</v>
      </c>
      <c r="S18785" s="499"/>
    </row>
    <row r="18786">
      <c r="B18786" s="497"/>
      <c r="H18786" s="500"/>
      <c r="O18786" s="500"/>
      <c r="Q18786" s="498" t="s">
        <v>213</v>
      </c>
      <c r="S18786" s="499"/>
    </row>
    <row r="18787">
      <c r="B18787" s="497"/>
      <c r="H18787" s="500"/>
      <c r="O18787" s="500"/>
      <c r="Q18787" s="498" t="s">
        <v>213</v>
      </c>
      <c r="S18787" s="499"/>
    </row>
    <row r="18788">
      <c r="B18788" s="497"/>
      <c r="H18788" s="500"/>
      <c r="O18788" s="500"/>
      <c r="Q18788" s="498" t="s">
        <v>213</v>
      </c>
      <c r="S18788" s="499"/>
    </row>
    <row r="18789">
      <c r="B18789" s="497"/>
      <c r="H18789" s="500"/>
      <c r="O18789" s="500"/>
      <c r="Q18789" s="498" t="s">
        <v>213</v>
      </c>
      <c r="S18789" s="499"/>
    </row>
    <row r="18790">
      <c r="B18790" s="497"/>
      <c r="H18790" s="500"/>
      <c r="O18790" s="500"/>
      <c r="Q18790" s="498" t="s">
        <v>213</v>
      </c>
      <c r="S18790" s="499"/>
    </row>
    <row r="18791">
      <c r="B18791" s="497"/>
      <c r="H18791" s="500"/>
      <c r="O18791" s="500"/>
      <c r="Q18791" s="498" t="s">
        <v>213</v>
      </c>
      <c r="S18791" s="499"/>
    </row>
    <row r="18792">
      <c r="B18792" s="497"/>
      <c r="H18792" s="500"/>
      <c r="O18792" s="500"/>
      <c r="Q18792" s="498" t="s">
        <v>213</v>
      </c>
      <c r="S18792" s="499"/>
    </row>
    <row r="18793">
      <c r="B18793" s="497"/>
      <c r="H18793" s="500"/>
      <c r="O18793" s="500"/>
      <c r="Q18793" s="498" t="s">
        <v>213</v>
      </c>
      <c r="S18793" s="499"/>
    </row>
    <row r="18794">
      <c r="B18794" s="497"/>
      <c r="H18794" s="500"/>
      <c r="O18794" s="500"/>
      <c r="Q18794" s="498" t="s">
        <v>213</v>
      </c>
      <c r="S18794" s="499"/>
    </row>
    <row r="18795">
      <c r="B18795" s="497"/>
      <c r="H18795" s="500"/>
      <c r="O18795" s="500"/>
      <c r="Q18795" s="498" t="s">
        <v>213</v>
      </c>
      <c r="S18795" s="499"/>
    </row>
    <row r="18796">
      <c r="B18796" s="497"/>
      <c r="H18796" s="500"/>
      <c r="O18796" s="500"/>
      <c r="Q18796" s="498" t="s">
        <v>213</v>
      </c>
      <c r="S18796" s="499"/>
    </row>
    <row r="18797">
      <c r="B18797" s="497"/>
      <c r="H18797" s="500"/>
      <c r="O18797" s="500"/>
      <c r="Q18797" s="498" t="s">
        <v>213</v>
      </c>
      <c r="S18797" s="499"/>
    </row>
    <row r="18798">
      <c r="B18798" s="497"/>
      <c r="H18798" s="500"/>
      <c r="O18798" s="500"/>
      <c r="Q18798" s="498" t="s">
        <v>213</v>
      </c>
      <c r="S18798" s="499"/>
    </row>
    <row r="18799">
      <c r="B18799" s="497"/>
      <c r="H18799" s="500"/>
      <c r="O18799" s="500"/>
      <c r="Q18799" s="498" t="s">
        <v>213</v>
      </c>
      <c r="S18799" s="499"/>
    </row>
    <row r="18800">
      <c r="B18800" s="497"/>
      <c r="H18800" s="500"/>
      <c r="O18800" s="500"/>
      <c r="Q18800" s="498" t="s">
        <v>213</v>
      </c>
      <c r="S18800" s="499"/>
    </row>
    <row r="18801">
      <c r="B18801" s="497"/>
      <c r="H18801" s="500"/>
      <c r="O18801" s="500"/>
      <c r="Q18801" s="498" t="s">
        <v>213</v>
      </c>
      <c r="S18801" s="499"/>
    </row>
    <row r="18802">
      <c r="B18802" s="497"/>
      <c r="H18802" s="500"/>
      <c r="O18802" s="500"/>
      <c r="Q18802" s="498" t="s">
        <v>213</v>
      </c>
      <c r="S18802" s="499"/>
    </row>
    <row r="18803">
      <c r="B18803" s="497"/>
      <c r="H18803" s="500"/>
      <c r="O18803" s="500"/>
      <c r="Q18803" s="498" t="s">
        <v>213</v>
      </c>
      <c r="S18803" s="499"/>
    </row>
    <row r="18804">
      <c r="B18804" s="497"/>
      <c r="H18804" s="500"/>
      <c r="O18804" s="500"/>
      <c r="Q18804" s="498" t="s">
        <v>213</v>
      </c>
      <c r="S18804" s="499"/>
    </row>
    <row r="18805">
      <c r="B18805" s="497"/>
      <c r="H18805" s="500"/>
      <c r="O18805" s="500"/>
      <c r="Q18805" s="498" t="s">
        <v>213</v>
      </c>
      <c r="S18805" s="499"/>
    </row>
    <row r="18806">
      <c r="B18806" s="497"/>
      <c r="H18806" s="500"/>
      <c r="O18806" s="500"/>
      <c r="Q18806" s="498" t="s">
        <v>213</v>
      </c>
      <c r="S18806" s="499"/>
    </row>
    <row r="18807">
      <c r="B18807" s="497"/>
      <c r="H18807" s="500"/>
      <c r="O18807" s="500"/>
      <c r="Q18807" s="498" t="s">
        <v>213</v>
      </c>
      <c r="S18807" s="499"/>
    </row>
    <row r="18808">
      <c r="B18808" s="497"/>
      <c r="H18808" s="500"/>
      <c r="O18808" s="500"/>
      <c r="Q18808" s="498" t="s">
        <v>213</v>
      </c>
      <c r="S18808" s="499"/>
    </row>
    <row r="18809">
      <c r="B18809" s="497"/>
      <c r="H18809" s="500"/>
      <c r="O18809" s="500"/>
      <c r="Q18809" s="498" t="s">
        <v>213</v>
      </c>
      <c r="S18809" s="499"/>
    </row>
    <row r="18810">
      <c r="B18810" s="497"/>
      <c r="H18810" s="500"/>
      <c r="O18810" s="500"/>
      <c r="Q18810" s="498" t="s">
        <v>213</v>
      </c>
      <c r="S18810" s="499"/>
    </row>
    <row r="18811">
      <c r="B18811" s="497"/>
      <c r="H18811" s="500"/>
      <c r="O18811" s="500"/>
      <c r="Q18811" s="498" t="s">
        <v>213</v>
      </c>
      <c r="S18811" s="499"/>
    </row>
    <row r="18812">
      <c r="B18812" s="497"/>
      <c r="H18812" s="500"/>
      <c r="O18812" s="500"/>
      <c r="Q18812" s="498" t="s">
        <v>213</v>
      </c>
      <c r="S18812" s="499"/>
    </row>
    <row r="18813">
      <c r="B18813" s="497"/>
      <c r="H18813" s="500"/>
      <c r="O18813" s="500"/>
      <c r="Q18813" s="498" t="s">
        <v>213</v>
      </c>
      <c r="S18813" s="499"/>
    </row>
    <row r="18814">
      <c r="B18814" s="497"/>
      <c r="H18814" s="500"/>
      <c r="O18814" s="500"/>
      <c r="Q18814" s="498" t="s">
        <v>213</v>
      </c>
      <c r="S18814" s="499"/>
    </row>
    <row r="18815">
      <c r="B18815" s="497"/>
      <c r="H18815" s="500"/>
      <c r="O18815" s="500"/>
      <c r="Q18815" s="498" t="s">
        <v>213</v>
      </c>
      <c r="S18815" s="499"/>
    </row>
    <row r="18816">
      <c r="B18816" s="497"/>
      <c r="H18816" s="500"/>
      <c r="O18816" s="500"/>
      <c r="Q18816" s="498" t="s">
        <v>213</v>
      </c>
      <c r="S18816" s="499"/>
    </row>
    <row r="18817">
      <c r="B18817" s="497"/>
      <c r="H18817" s="500"/>
      <c r="O18817" s="500"/>
      <c r="Q18817" s="498" t="s">
        <v>213</v>
      </c>
      <c r="S18817" s="499"/>
    </row>
    <row r="18818">
      <c r="B18818" s="497"/>
      <c r="H18818" s="500"/>
      <c r="O18818" s="500"/>
      <c r="Q18818" s="498" t="s">
        <v>213</v>
      </c>
      <c r="S18818" s="499"/>
    </row>
    <row r="18819">
      <c r="B18819" s="497"/>
      <c r="H18819" s="500"/>
      <c r="O18819" s="500"/>
      <c r="Q18819" s="498" t="s">
        <v>213</v>
      </c>
      <c r="S18819" s="499"/>
    </row>
    <row r="18820">
      <c r="B18820" s="497"/>
      <c r="H18820" s="500"/>
      <c r="O18820" s="500"/>
      <c r="Q18820" s="498" t="s">
        <v>213</v>
      </c>
      <c r="S18820" s="499"/>
    </row>
    <row r="18821">
      <c r="B18821" s="497"/>
      <c r="H18821" s="500"/>
      <c r="O18821" s="500"/>
      <c r="Q18821" s="498" t="s">
        <v>213</v>
      </c>
      <c r="S18821" s="499"/>
    </row>
    <row r="18822">
      <c r="B18822" s="497"/>
      <c r="H18822" s="500"/>
      <c r="O18822" s="500"/>
      <c r="Q18822" s="498" t="s">
        <v>213</v>
      </c>
      <c r="S18822" s="499"/>
    </row>
    <row r="18823">
      <c r="B18823" s="497"/>
      <c r="H18823" s="500"/>
      <c r="O18823" s="500"/>
      <c r="Q18823" s="498" t="s">
        <v>213</v>
      </c>
      <c r="S18823" s="499"/>
    </row>
    <row r="18824">
      <c r="B18824" s="497"/>
      <c r="H18824" s="500"/>
      <c r="O18824" s="500"/>
      <c r="Q18824" s="498" t="s">
        <v>213</v>
      </c>
      <c r="S18824" s="499"/>
    </row>
    <row r="18825">
      <c r="B18825" s="497"/>
      <c r="H18825" s="500"/>
      <c r="O18825" s="500"/>
      <c r="Q18825" s="498" t="s">
        <v>213</v>
      </c>
      <c r="S18825" s="499"/>
    </row>
    <row r="18826">
      <c r="B18826" s="497"/>
      <c r="H18826" s="500"/>
      <c r="O18826" s="500"/>
      <c r="Q18826" s="498" t="s">
        <v>213</v>
      </c>
      <c r="S18826" s="499"/>
    </row>
    <row r="18827">
      <c r="B18827" s="497"/>
      <c r="H18827" s="500"/>
      <c r="O18827" s="500"/>
      <c r="Q18827" s="498" t="s">
        <v>213</v>
      </c>
      <c r="S18827" s="499"/>
    </row>
    <row r="18828">
      <c r="B18828" s="497"/>
      <c r="H18828" s="500"/>
      <c r="O18828" s="500"/>
      <c r="Q18828" s="498" t="s">
        <v>213</v>
      </c>
      <c r="S18828" s="499"/>
    </row>
    <row r="18829">
      <c r="B18829" s="497"/>
      <c r="H18829" s="500"/>
      <c r="O18829" s="500"/>
      <c r="Q18829" s="498" t="s">
        <v>213</v>
      </c>
      <c r="S18829" s="499"/>
    </row>
    <row r="18830">
      <c r="B18830" s="497"/>
      <c r="H18830" s="500"/>
      <c r="O18830" s="500"/>
      <c r="Q18830" s="498" t="s">
        <v>213</v>
      </c>
      <c r="S18830" s="499"/>
    </row>
    <row r="18831">
      <c r="B18831" s="497"/>
      <c r="H18831" s="500"/>
      <c r="O18831" s="500"/>
      <c r="Q18831" s="498" t="s">
        <v>213</v>
      </c>
      <c r="S18831" s="499"/>
    </row>
    <row r="18832">
      <c r="B18832" s="497"/>
      <c r="H18832" s="500"/>
      <c r="O18832" s="500"/>
      <c r="Q18832" s="498" t="s">
        <v>213</v>
      </c>
      <c r="S18832" s="499"/>
    </row>
    <row r="18833">
      <c r="B18833" s="497"/>
      <c r="H18833" s="500"/>
      <c r="O18833" s="500"/>
      <c r="Q18833" s="498" t="s">
        <v>213</v>
      </c>
      <c r="S18833" s="499"/>
    </row>
    <row r="18834">
      <c r="B18834" s="497"/>
      <c r="H18834" s="500"/>
      <c r="O18834" s="500"/>
      <c r="Q18834" s="498" t="s">
        <v>213</v>
      </c>
      <c r="S18834" s="499"/>
    </row>
    <row r="18835">
      <c r="B18835" s="497"/>
      <c r="H18835" s="500"/>
      <c r="O18835" s="500"/>
      <c r="Q18835" s="498" t="s">
        <v>213</v>
      </c>
      <c r="S18835" s="499"/>
    </row>
    <row r="18836">
      <c r="B18836" s="497"/>
      <c r="H18836" s="500"/>
      <c r="O18836" s="500"/>
      <c r="Q18836" s="498" t="s">
        <v>213</v>
      </c>
      <c r="S18836" s="499"/>
    </row>
    <row r="18837">
      <c r="B18837" s="497"/>
      <c r="H18837" s="500"/>
      <c r="O18837" s="500"/>
      <c r="Q18837" s="498" t="s">
        <v>213</v>
      </c>
      <c r="S18837" s="499"/>
    </row>
    <row r="18838">
      <c r="B18838" s="497"/>
      <c r="H18838" s="500"/>
      <c r="O18838" s="500"/>
      <c r="Q18838" s="498" t="s">
        <v>213</v>
      </c>
      <c r="S18838" s="499"/>
    </row>
    <row r="18839">
      <c r="B18839" s="497"/>
      <c r="H18839" s="500"/>
      <c r="O18839" s="500"/>
      <c r="Q18839" s="498" t="s">
        <v>213</v>
      </c>
      <c r="S18839" s="499"/>
    </row>
    <row r="18840">
      <c r="B18840" s="497"/>
      <c r="H18840" s="500"/>
      <c r="O18840" s="500"/>
      <c r="Q18840" s="498" t="s">
        <v>213</v>
      </c>
      <c r="S18840" s="499"/>
    </row>
    <row r="18841">
      <c r="B18841" s="497"/>
      <c r="H18841" s="500"/>
      <c r="O18841" s="500"/>
      <c r="Q18841" s="498" t="s">
        <v>213</v>
      </c>
      <c r="S18841" s="499"/>
    </row>
    <row r="18842">
      <c r="B18842" s="497"/>
      <c r="H18842" s="500"/>
      <c r="O18842" s="500"/>
      <c r="Q18842" s="498" t="s">
        <v>213</v>
      </c>
      <c r="S18842" s="499"/>
    </row>
    <row r="18843">
      <c r="B18843" s="497"/>
      <c r="H18843" s="500"/>
      <c r="O18843" s="500"/>
      <c r="Q18843" s="498" t="s">
        <v>213</v>
      </c>
      <c r="S18843" s="499"/>
    </row>
    <row r="18844">
      <c r="B18844" s="497"/>
      <c r="H18844" s="500"/>
      <c r="O18844" s="500"/>
      <c r="Q18844" s="498" t="s">
        <v>213</v>
      </c>
      <c r="S18844" s="499"/>
    </row>
    <row r="18845">
      <c r="B18845" s="497"/>
      <c r="H18845" s="500"/>
      <c r="O18845" s="500"/>
      <c r="Q18845" s="498" t="s">
        <v>213</v>
      </c>
      <c r="S18845" s="499"/>
    </row>
    <row r="18846">
      <c r="B18846" s="497"/>
      <c r="H18846" s="500"/>
      <c r="O18846" s="500"/>
      <c r="Q18846" s="498" t="s">
        <v>213</v>
      </c>
      <c r="S18846" s="499"/>
    </row>
    <row r="18847">
      <c r="B18847" s="497"/>
      <c r="H18847" s="500"/>
      <c r="O18847" s="500"/>
      <c r="Q18847" s="498" t="s">
        <v>213</v>
      </c>
      <c r="S18847" s="499"/>
    </row>
    <row r="18848">
      <c r="B18848" s="497"/>
      <c r="H18848" s="500"/>
      <c r="O18848" s="500"/>
      <c r="Q18848" s="498" t="s">
        <v>213</v>
      </c>
      <c r="S18848" s="499"/>
    </row>
    <row r="18849">
      <c r="B18849" s="497"/>
      <c r="H18849" s="500"/>
      <c r="O18849" s="500"/>
      <c r="Q18849" s="498" t="s">
        <v>213</v>
      </c>
      <c r="S18849" s="499"/>
    </row>
    <row r="18850">
      <c r="B18850" s="497"/>
      <c r="H18850" s="500"/>
      <c r="O18850" s="500"/>
      <c r="Q18850" s="498" t="s">
        <v>213</v>
      </c>
      <c r="S18850" s="499"/>
    </row>
    <row r="18851">
      <c r="B18851" s="497"/>
      <c r="H18851" s="500"/>
      <c r="O18851" s="500"/>
      <c r="Q18851" s="498" t="s">
        <v>213</v>
      </c>
      <c r="S18851" s="499"/>
    </row>
    <row r="18852">
      <c r="B18852" s="497"/>
      <c r="H18852" s="500"/>
      <c r="O18852" s="500"/>
      <c r="Q18852" s="498" t="s">
        <v>213</v>
      </c>
      <c r="S18852" s="499"/>
    </row>
    <row r="18853">
      <c r="B18853" s="497"/>
      <c r="H18853" s="500"/>
      <c r="O18853" s="500"/>
      <c r="Q18853" s="498" t="s">
        <v>213</v>
      </c>
      <c r="S18853" s="499"/>
    </row>
    <row r="18854">
      <c r="B18854" s="497"/>
      <c r="H18854" s="500"/>
      <c r="O18854" s="500"/>
      <c r="Q18854" s="498" t="s">
        <v>213</v>
      </c>
      <c r="S18854" s="499"/>
    </row>
    <row r="18855">
      <c r="B18855" s="497"/>
      <c r="H18855" s="500"/>
      <c r="O18855" s="500"/>
      <c r="Q18855" s="498" t="s">
        <v>213</v>
      </c>
      <c r="S18855" s="499"/>
    </row>
    <row r="18856">
      <c r="B18856" s="497"/>
      <c r="H18856" s="500"/>
      <c r="O18856" s="500"/>
      <c r="Q18856" s="498" t="s">
        <v>213</v>
      </c>
      <c r="S18856" s="499"/>
    </row>
    <row r="18857">
      <c r="B18857" s="497"/>
      <c r="H18857" s="500"/>
      <c r="O18857" s="500"/>
      <c r="Q18857" s="498" t="s">
        <v>213</v>
      </c>
      <c r="S18857" s="499"/>
    </row>
    <row r="18858">
      <c r="B18858" s="497"/>
      <c r="H18858" s="500"/>
      <c r="O18858" s="500"/>
      <c r="Q18858" s="498" t="s">
        <v>213</v>
      </c>
      <c r="S18858" s="499"/>
    </row>
    <row r="18859">
      <c r="B18859" s="497"/>
      <c r="H18859" s="500"/>
      <c r="O18859" s="500"/>
      <c r="Q18859" s="498" t="s">
        <v>213</v>
      </c>
      <c r="S18859" s="499"/>
    </row>
    <row r="18860">
      <c r="B18860" s="497"/>
      <c r="H18860" s="500"/>
      <c r="O18860" s="500"/>
      <c r="Q18860" s="498" t="s">
        <v>213</v>
      </c>
      <c r="S18860" s="499"/>
    </row>
    <row r="18861">
      <c r="B18861" s="497"/>
      <c r="H18861" s="500"/>
      <c r="O18861" s="500"/>
      <c r="Q18861" s="498" t="s">
        <v>213</v>
      </c>
      <c r="S18861" s="499"/>
    </row>
    <row r="18862">
      <c r="B18862" s="497"/>
      <c r="H18862" s="500"/>
      <c r="O18862" s="500"/>
      <c r="Q18862" s="498" t="s">
        <v>213</v>
      </c>
      <c r="S18862" s="499"/>
    </row>
    <row r="18863">
      <c r="B18863" s="497"/>
      <c r="H18863" s="500"/>
      <c r="O18863" s="500"/>
      <c r="Q18863" s="498" t="s">
        <v>213</v>
      </c>
      <c r="S18863" s="499"/>
    </row>
    <row r="18864">
      <c r="B18864" s="497"/>
      <c r="H18864" s="500"/>
      <c r="O18864" s="500"/>
      <c r="Q18864" s="498" t="s">
        <v>213</v>
      </c>
      <c r="S18864" s="499"/>
    </row>
    <row r="18865">
      <c r="B18865" s="497"/>
      <c r="H18865" s="500"/>
      <c r="O18865" s="500"/>
      <c r="Q18865" s="498" t="s">
        <v>213</v>
      </c>
      <c r="S18865" s="499"/>
    </row>
    <row r="18866">
      <c r="B18866" s="497"/>
      <c r="H18866" s="500"/>
      <c r="O18866" s="500"/>
      <c r="Q18866" s="498" t="s">
        <v>213</v>
      </c>
      <c r="S18866" s="499"/>
    </row>
    <row r="18867">
      <c r="B18867" s="497"/>
      <c r="H18867" s="500"/>
      <c r="O18867" s="500"/>
      <c r="Q18867" s="498" t="s">
        <v>213</v>
      </c>
      <c r="S18867" s="499"/>
    </row>
    <row r="18868">
      <c r="B18868" s="497"/>
      <c r="H18868" s="500"/>
      <c r="O18868" s="500"/>
      <c r="Q18868" s="498" t="s">
        <v>213</v>
      </c>
      <c r="S18868" s="499"/>
    </row>
    <row r="18869">
      <c r="B18869" s="497"/>
      <c r="H18869" s="500"/>
      <c r="O18869" s="500"/>
      <c r="Q18869" s="498" t="s">
        <v>213</v>
      </c>
      <c r="S18869" s="499"/>
    </row>
    <row r="18870">
      <c r="B18870" s="497"/>
      <c r="H18870" s="500"/>
      <c r="O18870" s="500"/>
      <c r="Q18870" s="498" t="s">
        <v>213</v>
      </c>
      <c r="S18870" s="499"/>
    </row>
    <row r="18871">
      <c r="B18871" s="497"/>
      <c r="H18871" s="500"/>
      <c r="O18871" s="500"/>
      <c r="Q18871" s="498" t="s">
        <v>213</v>
      </c>
      <c r="S18871" s="499"/>
    </row>
    <row r="18872">
      <c r="B18872" s="497"/>
      <c r="H18872" s="500"/>
      <c r="O18872" s="500"/>
      <c r="Q18872" s="498" t="s">
        <v>213</v>
      </c>
      <c r="S18872" s="499"/>
    </row>
    <row r="18873">
      <c r="B18873" s="497"/>
      <c r="H18873" s="500"/>
      <c r="O18873" s="500"/>
      <c r="Q18873" s="498" t="s">
        <v>213</v>
      </c>
      <c r="S18873" s="499"/>
    </row>
    <row r="18874">
      <c r="B18874" s="497"/>
      <c r="H18874" s="500"/>
      <c r="O18874" s="500"/>
      <c r="Q18874" s="498" t="s">
        <v>213</v>
      </c>
      <c r="S18874" s="499"/>
    </row>
    <row r="18875">
      <c r="B18875" s="497"/>
      <c r="H18875" s="500"/>
      <c r="O18875" s="500"/>
      <c r="Q18875" s="498" t="s">
        <v>213</v>
      </c>
      <c r="S18875" s="499"/>
    </row>
    <row r="18876">
      <c r="B18876" s="497"/>
      <c r="H18876" s="500"/>
      <c r="O18876" s="500"/>
      <c r="Q18876" s="498" t="s">
        <v>213</v>
      </c>
      <c r="S18876" s="499"/>
    </row>
    <row r="18877">
      <c r="B18877" s="497"/>
      <c r="H18877" s="500"/>
      <c r="O18877" s="500"/>
      <c r="Q18877" s="498" t="s">
        <v>213</v>
      </c>
      <c r="S18877" s="499"/>
    </row>
    <row r="18878">
      <c r="B18878" s="497"/>
      <c r="H18878" s="500"/>
      <c r="O18878" s="500"/>
      <c r="Q18878" s="498" t="s">
        <v>213</v>
      </c>
      <c r="S18878" s="499"/>
    </row>
    <row r="18879">
      <c r="B18879" s="497"/>
      <c r="H18879" s="500"/>
      <c r="O18879" s="500"/>
      <c r="Q18879" s="498" t="s">
        <v>213</v>
      </c>
      <c r="S18879" s="499"/>
    </row>
    <row r="18880">
      <c r="B18880" s="497"/>
      <c r="H18880" s="500"/>
      <c r="O18880" s="500"/>
      <c r="Q18880" s="498" t="s">
        <v>213</v>
      </c>
      <c r="S18880" s="499"/>
    </row>
    <row r="18881">
      <c r="B18881" s="497"/>
      <c r="H18881" s="500"/>
      <c r="O18881" s="500"/>
      <c r="Q18881" s="498" t="s">
        <v>213</v>
      </c>
      <c r="S18881" s="499"/>
    </row>
    <row r="18882">
      <c r="B18882" s="497"/>
      <c r="H18882" s="500"/>
      <c r="O18882" s="500"/>
      <c r="Q18882" s="498" t="s">
        <v>213</v>
      </c>
      <c r="S18882" s="499"/>
    </row>
    <row r="18883">
      <c r="B18883" s="497"/>
      <c r="H18883" s="500"/>
      <c r="O18883" s="500"/>
      <c r="Q18883" s="498" t="s">
        <v>213</v>
      </c>
      <c r="S18883" s="499"/>
    </row>
    <row r="18884">
      <c r="B18884" s="497"/>
      <c r="H18884" s="500"/>
      <c r="O18884" s="500"/>
      <c r="Q18884" s="498" t="s">
        <v>213</v>
      </c>
      <c r="S18884" s="499"/>
    </row>
    <row r="18885">
      <c r="B18885" s="497"/>
      <c r="H18885" s="500"/>
      <c r="O18885" s="500"/>
      <c r="Q18885" s="498" t="s">
        <v>213</v>
      </c>
      <c r="S18885" s="499"/>
    </row>
    <row r="18886">
      <c r="B18886" s="497"/>
      <c r="H18886" s="500"/>
      <c r="O18886" s="500"/>
      <c r="Q18886" s="498" t="s">
        <v>213</v>
      </c>
      <c r="S18886" s="499"/>
    </row>
    <row r="18887">
      <c r="B18887" s="497"/>
      <c r="H18887" s="500"/>
      <c r="O18887" s="500"/>
      <c r="Q18887" s="498" t="s">
        <v>213</v>
      </c>
      <c r="S18887" s="499"/>
    </row>
    <row r="18888">
      <c r="B18888" s="497"/>
      <c r="H18888" s="500"/>
      <c r="O18888" s="500"/>
      <c r="Q18888" s="498" t="s">
        <v>213</v>
      </c>
      <c r="S18888" s="499"/>
    </row>
    <row r="18889">
      <c r="B18889" s="497"/>
      <c r="H18889" s="500"/>
      <c r="O18889" s="500"/>
      <c r="Q18889" s="498" t="s">
        <v>213</v>
      </c>
      <c r="S18889" s="499"/>
    </row>
    <row r="18890">
      <c r="B18890" s="497"/>
      <c r="H18890" s="500"/>
      <c r="O18890" s="500"/>
      <c r="Q18890" s="498" t="s">
        <v>213</v>
      </c>
      <c r="S18890" s="499"/>
    </row>
    <row r="18891">
      <c r="B18891" s="497"/>
      <c r="H18891" s="500"/>
      <c r="O18891" s="500"/>
      <c r="Q18891" s="498" t="s">
        <v>213</v>
      </c>
      <c r="S18891" s="499"/>
    </row>
    <row r="18892">
      <c r="B18892" s="497"/>
      <c r="H18892" s="500"/>
      <c r="O18892" s="500"/>
      <c r="Q18892" s="498" t="s">
        <v>213</v>
      </c>
      <c r="S18892" s="499"/>
    </row>
    <row r="18893">
      <c r="B18893" s="497"/>
      <c r="H18893" s="500"/>
      <c r="O18893" s="500"/>
      <c r="Q18893" s="498" t="s">
        <v>213</v>
      </c>
      <c r="S18893" s="499"/>
    </row>
    <row r="18894">
      <c r="B18894" s="497"/>
      <c r="H18894" s="500"/>
      <c r="O18894" s="500"/>
      <c r="Q18894" s="498" t="s">
        <v>213</v>
      </c>
      <c r="S18894" s="499"/>
    </row>
    <row r="18895">
      <c r="B18895" s="497"/>
      <c r="H18895" s="500"/>
      <c r="O18895" s="500"/>
      <c r="Q18895" s="498" t="s">
        <v>213</v>
      </c>
      <c r="S18895" s="499"/>
    </row>
    <row r="18896">
      <c r="B18896" s="497"/>
      <c r="H18896" s="500"/>
      <c r="O18896" s="500"/>
      <c r="Q18896" s="498" t="s">
        <v>213</v>
      </c>
      <c r="S18896" s="499"/>
    </row>
    <row r="18897">
      <c r="B18897" s="497"/>
      <c r="H18897" s="500"/>
      <c r="O18897" s="500"/>
      <c r="Q18897" s="498" t="s">
        <v>213</v>
      </c>
      <c r="S18897" s="499"/>
    </row>
    <row r="18898">
      <c r="B18898" s="497"/>
      <c r="H18898" s="500"/>
      <c r="O18898" s="500"/>
      <c r="Q18898" s="498" t="s">
        <v>213</v>
      </c>
      <c r="S18898" s="499"/>
    </row>
    <row r="18899">
      <c r="B18899" s="497"/>
      <c r="H18899" s="500"/>
      <c r="O18899" s="500"/>
      <c r="Q18899" s="498" t="s">
        <v>213</v>
      </c>
      <c r="S18899" s="499"/>
    </row>
    <row r="18900">
      <c r="B18900" s="497"/>
      <c r="H18900" s="500"/>
      <c r="O18900" s="500"/>
      <c r="Q18900" s="498" t="s">
        <v>213</v>
      </c>
      <c r="S18900" s="499"/>
    </row>
    <row r="18901">
      <c r="B18901" s="497"/>
      <c r="H18901" s="500"/>
      <c r="O18901" s="500"/>
      <c r="Q18901" s="498" t="s">
        <v>213</v>
      </c>
      <c r="S18901" s="499"/>
    </row>
    <row r="18902">
      <c r="B18902" s="497"/>
      <c r="H18902" s="500"/>
      <c r="O18902" s="500"/>
      <c r="Q18902" s="498" t="s">
        <v>213</v>
      </c>
      <c r="S18902" s="499"/>
    </row>
    <row r="18903">
      <c r="B18903" s="497"/>
      <c r="H18903" s="500"/>
      <c r="O18903" s="500"/>
      <c r="Q18903" s="498" t="s">
        <v>213</v>
      </c>
      <c r="S18903" s="499"/>
    </row>
    <row r="18904">
      <c r="B18904" s="497"/>
      <c r="H18904" s="500"/>
      <c r="O18904" s="500"/>
      <c r="Q18904" s="498" t="s">
        <v>213</v>
      </c>
      <c r="S18904" s="499"/>
    </row>
    <row r="18905">
      <c r="B18905" s="497"/>
      <c r="H18905" s="500"/>
      <c r="O18905" s="500"/>
      <c r="Q18905" s="498" t="s">
        <v>213</v>
      </c>
      <c r="S18905" s="499"/>
    </row>
    <row r="18906">
      <c r="B18906" s="497"/>
      <c r="H18906" s="500"/>
      <c r="O18906" s="500"/>
      <c r="Q18906" s="498" t="s">
        <v>213</v>
      </c>
      <c r="S18906" s="499"/>
    </row>
    <row r="18907">
      <c r="B18907" s="497"/>
      <c r="H18907" s="500"/>
      <c r="O18907" s="500"/>
      <c r="Q18907" s="498" t="s">
        <v>213</v>
      </c>
      <c r="S18907" s="499"/>
    </row>
    <row r="18908">
      <c r="B18908" s="497"/>
      <c r="H18908" s="500"/>
      <c r="O18908" s="500"/>
      <c r="Q18908" s="498" t="s">
        <v>213</v>
      </c>
      <c r="S18908" s="499"/>
    </row>
    <row r="18909">
      <c r="B18909" s="497"/>
      <c r="H18909" s="500"/>
      <c r="O18909" s="500"/>
      <c r="Q18909" s="498" t="s">
        <v>213</v>
      </c>
      <c r="S18909" s="499"/>
    </row>
    <row r="18910">
      <c r="B18910" s="497"/>
      <c r="H18910" s="500"/>
      <c r="O18910" s="500"/>
      <c r="Q18910" s="498" t="s">
        <v>213</v>
      </c>
      <c r="S18910" s="499"/>
    </row>
    <row r="18911">
      <c r="B18911" s="497"/>
      <c r="H18911" s="500"/>
      <c r="O18911" s="500"/>
      <c r="Q18911" s="498" t="s">
        <v>213</v>
      </c>
      <c r="S18911" s="499"/>
    </row>
    <row r="18912">
      <c r="B18912" s="497"/>
      <c r="H18912" s="500"/>
      <c r="O18912" s="500"/>
      <c r="Q18912" s="498" t="s">
        <v>213</v>
      </c>
      <c r="S18912" s="499"/>
    </row>
    <row r="18913">
      <c r="B18913" s="497"/>
      <c r="H18913" s="500"/>
      <c r="O18913" s="500"/>
      <c r="Q18913" s="498" t="s">
        <v>213</v>
      </c>
      <c r="S18913" s="499"/>
    </row>
    <row r="18914">
      <c r="B18914" s="497"/>
      <c r="H18914" s="500"/>
      <c r="O18914" s="500"/>
      <c r="Q18914" s="498" t="s">
        <v>213</v>
      </c>
      <c r="S18914" s="499"/>
    </row>
    <row r="18915">
      <c r="B18915" s="497"/>
      <c r="H18915" s="500"/>
      <c r="O18915" s="500"/>
      <c r="Q18915" s="498" t="s">
        <v>213</v>
      </c>
      <c r="S18915" s="499"/>
    </row>
    <row r="18916">
      <c r="B18916" s="497"/>
      <c r="H18916" s="500"/>
      <c r="O18916" s="500"/>
      <c r="Q18916" s="498" t="s">
        <v>213</v>
      </c>
      <c r="S18916" s="499"/>
    </row>
    <row r="18917">
      <c r="B18917" s="497"/>
      <c r="H18917" s="500"/>
      <c r="O18917" s="500"/>
      <c r="Q18917" s="498" t="s">
        <v>213</v>
      </c>
      <c r="S18917" s="499"/>
    </row>
    <row r="18918">
      <c r="B18918" s="497"/>
      <c r="H18918" s="500"/>
      <c r="O18918" s="500"/>
      <c r="Q18918" s="498" t="s">
        <v>213</v>
      </c>
      <c r="S18918" s="499"/>
    </row>
    <row r="18919">
      <c r="B18919" s="497"/>
      <c r="H18919" s="500"/>
      <c r="O18919" s="500"/>
      <c r="Q18919" s="498" t="s">
        <v>213</v>
      </c>
      <c r="S18919" s="499"/>
    </row>
    <row r="18920">
      <c r="B18920" s="497"/>
      <c r="H18920" s="500"/>
      <c r="O18920" s="500"/>
      <c r="Q18920" s="498" t="s">
        <v>213</v>
      </c>
      <c r="S18920" s="499"/>
    </row>
    <row r="18921">
      <c r="B18921" s="497"/>
      <c r="H18921" s="500"/>
      <c r="O18921" s="500"/>
      <c r="Q18921" s="498" t="s">
        <v>213</v>
      </c>
      <c r="S18921" s="499"/>
    </row>
    <row r="18922">
      <c r="B18922" s="497"/>
      <c r="H18922" s="500"/>
      <c r="O18922" s="500"/>
      <c r="Q18922" s="498" t="s">
        <v>213</v>
      </c>
      <c r="S18922" s="499"/>
    </row>
    <row r="18923">
      <c r="B18923" s="497"/>
      <c r="H18923" s="500"/>
      <c r="O18923" s="500"/>
      <c r="Q18923" s="498" t="s">
        <v>213</v>
      </c>
      <c r="S18923" s="499"/>
    </row>
    <row r="18924">
      <c r="B18924" s="497"/>
      <c r="H18924" s="500"/>
      <c r="O18924" s="500"/>
      <c r="Q18924" s="498" t="s">
        <v>213</v>
      </c>
      <c r="S18924" s="499"/>
    </row>
    <row r="18925">
      <c r="B18925" s="497"/>
      <c r="H18925" s="500"/>
      <c r="O18925" s="500"/>
      <c r="Q18925" s="498" t="s">
        <v>213</v>
      </c>
      <c r="S18925" s="499"/>
    </row>
    <row r="18926">
      <c r="B18926" s="497"/>
      <c r="H18926" s="500"/>
      <c r="O18926" s="500"/>
      <c r="Q18926" s="498" t="s">
        <v>213</v>
      </c>
      <c r="S18926" s="499"/>
    </row>
    <row r="18927">
      <c r="B18927" s="497"/>
      <c r="H18927" s="500"/>
      <c r="O18927" s="500"/>
      <c r="Q18927" s="498" t="s">
        <v>213</v>
      </c>
      <c r="S18927" s="499"/>
    </row>
    <row r="18928">
      <c r="B18928" s="497"/>
      <c r="H18928" s="500"/>
      <c r="O18928" s="500"/>
      <c r="Q18928" s="498" t="s">
        <v>213</v>
      </c>
      <c r="S18928" s="499"/>
    </row>
    <row r="18929">
      <c r="B18929" s="497"/>
      <c r="H18929" s="500"/>
      <c r="O18929" s="500"/>
      <c r="Q18929" s="498" t="s">
        <v>213</v>
      </c>
      <c r="S18929" s="499"/>
    </row>
    <row r="18930">
      <c r="B18930" s="497"/>
      <c r="H18930" s="500"/>
      <c r="O18930" s="500"/>
      <c r="Q18930" s="498" t="s">
        <v>213</v>
      </c>
      <c r="S18930" s="499"/>
    </row>
    <row r="18931">
      <c r="B18931" s="497"/>
      <c r="H18931" s="500"/>
      <c r="O18931" s="500"/>
      <c r="Q18931" s="498" t="s">
        <v>213</v>
      </c>
      <c r="S18931" s="499"/>
    </row>
    <row r="18932">
      <c r="B18932" s="497"/>
      <c r="H18932" s="500"/>
      <c r="O18932" s="500"/>
      <c r="Q18932" s="498" t="s">
        <v>213</v>
      </c>
      <c r="S18932" s="499"/>
    </row>
    <row r="18933">
      <c r="B18933" s="497"/>
      <c r="H18933" s="500"/>
      <c r="O18933" s="500"/>
      <c r="Q18933" s="498" t="s">
        <v>213</v>
      </c>
      <c r="S18933" s="499"/>
    </row>
    <row r="18934">
      <c r="B18934" s="497"/>
      <c r="H18934" s="500"/>
      <c r="O18934" s="500"/>
      <c r="Q18934" s="498" t="s">
        <v>213</v>
      </c>
      <c r="S18934" s="499"/>
    </row>
    <row r="18935">
      <c r="B18935" s="497"/>
      <c r="H18935" s="500"/>
      <c r="O18935" s="500"/>
      <c r="Q18935" s="498" t="s">
        <v>213</v>
      </c>
      <c r="S18935" s="499"/>
    </row>
    <row r="18936">
      <c r="B18936" s="497"/>
      <c r="H18936" s="500"/>
      <c r="O18936" s="500"/>
      <c r="Q18936" s="498" t="s">
        <v>213</v>
      </c>
      <c r="S18936" s="499"/>
    </row>
    <row r="18937">
      <c r="B18937" s="497"/>
      <c r="H18937" s="500"/>
      <c r="O18937" s="500"/>
      <c r="Q18937" s="498" t="s">
        <v>213</v>
      </c>
      <c r="S18937" s="499"/>
    </row>
    <row r="18938">
      <c r="B18938" s="497"/>
      <c r="H18938" s="500"/>
      <c r="O18938" s="500"/>
      <c r="Q18938" s="498" t="s">
        <v>213</v>
      </c>
      <c r="S18938" s="499"/>
    </row>
    <row r="18939">
      <c r="B18939" s="497"/>
      <c r="H18939" s="500"/>
      <c r="O18939" s="500"/>
      <c r="Q18939" s="498" t="s">
        <v>213</v>
      </c>
      <c r="S18939" s="499"/>
    </row>
    <row r="18940">
      <c r="B18940" s="497"/>
      <c r="H18940" s="500"/>
      <c r="O18940" s="500"/>
      <c r="Q18940" s="498" t="s">
        <v>213</v>
      </c>
      <c r="S18940" s="499"/>
    </row>
    <row r="18941">
      <c r="B18941" s="497"/>
      <c r="H18941" s="500"/>
      <c r="O18941" s="500"/>
      <c r="Q18941" s="498" t="s">
        <v>213</v>
      </c>
      <c r="S18941" s="499"/>
    </row>
    <row r="18942">
      <c r="B18942" s="497"/>
      <c r="H18942" s="500"/>
      <c r="O18942" s="500"/>
      <c r="Q18942" s="498" t="s">
        <v>213</v>
      </c>
      <c r="S18942" s="499"/>
    </row>
    <row r="18943">
      <c r="B18943" s="497"/>
      <c r="H18943" s="500"/>
      <c r="O18943" s="500"/>
      <c r="Q18943" s="498" t="s">
        <v>213</v>
      </c>
      <c r="S18943" s="499"/>
    </row>
    <row r="18944">
      <c r="B18944" s="497"/>
      <c r="H18944" s="500"/>
      <c r="O18944" s="500"/>
      <c r="Q18944" s="498" t="s">
        <v>213</v>
      </c>
      <c r="S18944" s="499"/>
    </row>
    <row r="18945">
      <c r="B18945" s="497"/>
      <c r="H18945" s="500"/>
      <c r="O18945" s="500"/>
      <c r="Q18945" s="498" t="s">
        <v>213</v>
      </c>
      <c r="S18945" s="499"/>
    </row>
    <row r="18946">
      <c r="B18946" s="497"/>
      <c r="H18946" s="500"/>
      <c r="O18946" s="500"/>
      <c r="Q18946" s="498" t="s">
        <v>213</v>
      </c>
      <c r="S18946" s="499"/>
    </row>
    <row r="18947">
      <c r="B18947" s="497"/>
      <c r="H18947" s="500"/>
      <c r="O18947" s="500"/>
      <c r="Q18947" s="498" t="s">
        <v>213</v>
      </c>
      <c r="S18947" s="499"/>
    </row>
    <row r="18948">
      <c r="B18948" s="497"/>
      <c r="H18948" s="500"/>
      <c r="O18948" s="500"/>
      <c r="Q18948" s="498" t="s">
        <v>213</v>
      </c>
      <c r="S18948" s="499"/>
    </row>
    <row r="18949">
      <c r="B18949" s="497"/>
      <c r="H18949" s="500"/>
      <c r="O18949" s="500"/>
      <c r="Q18949" s="498" t="s">
        <v>213</v>
      </c>
      <c r="S18949" s="499"/>
    </row>
    <row r="18950">
      <c r="B18950" s="497"/>
      <c r="H18950" s="500"/>
      <c r="O18950" s="500"/>
      <c r="Q18950" s="498" t="s">
        <v>213</v>
      </c>
      <c r="S18950" s="499"/>
    </row>
    <row r="18951">
      <c r="B18951" s="497"/>
      <c r="H18951" s="500"/>
      <c r="O18951" s="500"/>
      <c r="Q18951" s="498" t="s">
        <v>213</v>
      </c>
      <c r="S18951" s="499"/>
    </row>
    <row r="18952">
      <c r="B18952" s="497"/>
      <c r="H18952" s="500"/>
      <c r="O18952" s="500"/>
      <c r="Q18952" s="498" t="s">
        <v>213</v>
      </c>
      <c r="S18952" s="499"/>
    </row>
    <row r="18953">
      <c r="B18953" s="497"/>
      <c r="H18953" s="500"/>
      <c r="O18953" s="500"/>
      <c r="Q18953" s="498" t="s">
        <v>213</v>
      </c>
      <c r="S18953" s="499"/>
    </row>
    <row r="18954">
      <c r="B18954" s="497"/>
      <c r="H18954" s="500"/>
      <c r="O18954" s="500"/>
      <c r="Q18954" s="498" t="s">
        <v>213</v>
      </c>
      <c r="S18954" s="499"/>
    </row>
    <row r="18955">
      <c r="B18955" s="497"/>
      <c r="H18955" s="500"/>
      <c r="O18955" s="500"/>
      <c r="Q18955" s="498" t="s">
        <v>213</v>
      </c>
      <c r="S18955" s="499"/>
    </row>
    <row r="18956">
      <c r="B18956" s="497"/>
      <c r="H18956" s="500"/>
      <c r="O18956" s="500"/>
      <c r="Q18956" s="498" t="s">
        <v>213</v>
      </c>
      <c r="S18956" s="499"/>
    </row>
    <row r="18957">
      <c r="B18957" s="497"/>
      <c r="H18957" s="500"/>
      <c r="O18957" s="500"/>
      <c r="Q18957" s="498" t="s">
        <v>213</v>
      </c>
      <c r="S18957" s="499"/>
    </row>
    <row r="18958">
      <c r="B18958" s="497"/>
      <c r="H18958" s="500"/>
      <c r="O18958" s="500"/>
      <c r="Q18958" s="498" t="s">
        <v>213</v>
      </c>
      <c r="S18958" s="499"/>
    </row>
    <row r="18959">
      <c r="B18959" s="497"/>
      <c r="H18959" s="500"/>
      <c r="O18959" s="500"/>
      <c r="Q18959" s="498" t="s">
        <v>213</v>
      </c>
      <c r="S18959" s="499"/>
    </row>
    <row r="18960">
      <c r="B18960" s="497"/>
      <c r="H18960" s="500"/>
      <c r="O18960" s="500"/>
      <c r="Q18960" s="498" t="s">
        <v>213</v>
      </c>
      <c r="S18960" s="499"/>
    </row>
    <row r="18961">
      <c r="B18961" s="497"/>
      <c r="H18961" s="500"/>
      <c r="O18961" s="500"/>
      <c r="Q18961" s="498" t="s">
        <v>213</v>
      </c>
      <c r="S18961" s="499"/>
    </row>
    <row r="18962">
      <c r="B18962" s="497"/>
      <c r="H18962" s="500"/>
      <c r="O18962" s="500"/>
      <c r="Q18962" s="498" t="s">
        <v>213</v>
      </c>
      <c r="S18962" s="499"/>
    </row>
    <row r="18963">
      <c r="B18963" s="497"/>
      <c r="H18963" s="500"/>
      <c r="O18963" s="500"/>
      <c r="Q18963" s="498" t="s">
        <v>213</v>
      </c>
      <c r="S18963" s="499"/>
    </row>
    <row r="18964">
      <c r="B18964" s="497"/>
      <c r="H18964" s="500"/>
      <c r="O18964" s="500"/>
      <c r="Q18964" s="498" t="s">
        <v>213</v>
      </c>
      <c r="S18964" s="499"/>
    </row>
    <row r="18965">
      <c r="B18965" s="497"/>
      <c r="H18965" s="500"/>
      <c r="O18965" s="500"/>
      <c r="Q18965" s="498" t="s">
        <v>213</v>
      </c>
      <c r="S18965" s="499"/>
    </row>
    <row r="18966">
      <c r="B18966" s="497"/>
      <c r="H18966" s="500"/>
      <c r="O18966" s="500"/>
      <c r="Q18966" s="498" t="s">
        <v>213</v>
      </c>
      <c r="S18966" s="499"/>
    </row>
    <row r="18967">
      <c r="B18967" s="497"/>
      <c r="H18967" s="500"/>
      <c r="O18967" s="500"/>
      <c r="Q18967" s="498" t="s">
        <v>213</v>
      </c>
      <c r="S18967" s="499"/>
    </row>
    <row r="18968">
      <c r="B18968" s="497"/>
      <c r="H18968" s="500"/>
      <c r="O18968" s="500"/>
      <c r="Q18968" s="498" t="s">
        <v>213</v>
      </c>
      <c r="S18968" s="499"/>
    </row>
    <row r="18969">
      <c r="B18969" s="497"/>
      <c r="H18969" s="500"/>
      <c r="O18969" s="500"/>
      <c r="Q18969" s="498" t="s">
        <v>213</v>
      </c>
      <c r="S18969" s="499"/>
    </row>
    <row r="18970">
      <c r="B18970" s="497"/>
      <c r="H18970" s="500"/>
      <c r="O18970" s="500"/>
      <c r="Q18970" s="498" t="s">
        <v>213</v>
      </c>
      <c r="S18970" s="499"/>
    </row>
    <row r="18971">
      <c r="B18971" s="497"/>
      <c r="H18971" s="500"/>
      <c r="O18971" s="500"/>
      <c r="Q18971" s="498" t="s">
        <v>213</v>
      </c>
      <c r="S18971" s="499"/>
    </row>
    <row r="18972">
      <c r="B18972" s="497"/>
      <c r="H18972" s="500"/>
      <c r="O18972" s="500"/>
      <c r="Q18972" s="498" t="s">
        <v>213</v>
      </c>
      <c r="S18972" s="499"/>
    </row>
    <row r="18973">
      <c r="B18973" s="497"/>
      <c r="H18973" s="500"/>
      <c r="O18973" s="500"/>
      <c r="Q18973" s="498" t="s">
        <v>213</v>
      </c>
      <c r="S18973" s="499"/>
    </row>
    <row r="18974">
      <c r="B18974" s="497"/>
      <c r="H18974" s="500"/>
      <c r="O18974" s="500"/>
      <c r="Q18974" s="498" t="s">
        <v>213</v>
      </c>
      <c r="S18974" s="499"/>
    </row>
    <row r="18975">
      <c r="B18975" s="497"/>
      <c r="H18975" s="500"/>
      <c r="O18975" s="500"/>
      <c r="Q18975" s="498" t="s">
        <v>213</v>
      </c>
      <c r="S18975" s="499"/>
    </row>
    <row r="18976">
      <c r="B18976" s="497"/>
      <c r="H18976" s="500"/>
      <c r="O18976" s="500"/>
      <c r="Q18976" s="498" t="s">
        <v>213</v>
      </c>
      <c r="S18976" s="499"/>
    </row>
    <row r="18977">
      <c r="B18977" s="497"/>
      <c r="H18977" s="500"/>
      <c r="O18977" s="500"/>
      <c r="Q18977" s="498" t="s">
        <v>213</v>
      </c>
      <c r="S18977" s="499"/>
    </row>
    <row r="18978">
      <c r="B18978" s="497"/>
      <c r="H18978" s="500"/>
      <c r="O18978" s="500"/>
      <c r="Q18978" s="498" t="s">
        <v>213</v>
      </c>
      <c r="S18978" s="499"/>
    </row>
    <row r="18979">
      <c r="B18979" s="497"/>
      <c r="H18979" s="500"/>
      <c r="O18979" s="500"/>
      <c r="Q18979" s="498" t="s">
        <v>213</v>
      </c>
      <c r="S18979" s="499"/>
    </row>
    <row r="18980">
      <c r="B18980" s="497"/>
      <c r="H18980" s="500"/>
      <c r="O18980" s="500"/>
      <c r="Q18980" s="498" t="s">
        <v>213</v>
      </c>
      <c r="S18980" s="499"/>
    </row>
    <row r="18981">
      <c r="B18981" s="497"/>
      <c r="H18981" s="500"/>
      <c r="O18981" s="500"/>
      <c r="Q18981" s="498" t="s">
        <v>213</v>
      </c>
      <c r="S18981" s="499"/>
    </row>
    <row r="18982">
      <c r="B18982" s="497"/>
      <c r="H18982" s="500"/>
      <c r="O18982" s="500"/>
      <c r="Q18982" s="498" t="s">
        <v>213</v>
      </c>
      <c r="S18982" s="499"/>
    </row>
    <row r="18983">
      <c r="B18983" s="497"/>
      <c r="H18983" s="500"/>
      <c r="O18983" s="500"/>
      <c r="Q18983" s="498" t="s">
        <v>213</v>
      </c>
      <c r="S18983" s="499"/>
    </row>
    <row r="18984">
      <c r="B18984" s="497"/>
      <c r="H18984" s="500"/>
      <c r="O18984" s="500"/>
      <c r="Q18984" s="498" t="s">
        <v>213</v>
      </c>
      <c r="S18984" s="499"/>
    </row>
    <row r="18985">
      <c r="B18985" s="497"/>
      <c r="H18985" s="500"/>
      <c r="O18985" s="500"/>
      <c r="Q18985" s="498" t="s">
        <v>213</v>
      </c>
      <c r="S18985" s="499"/>
    </row>
    <row r="18986">
      <c r="B18986" s="497"/>
      <c r="H18986" s="500"/>
      <c r="O18986" s="500"/>
      <c r="Q18986" s="498" t="s">
        <v>213</v>
      </c>
      <c r="S18986" s="499"/>
    </row>
    <row r="18987">
      <c r="B18987" s="497"/>
      <c r="H18987" s="500"/>
      <c r="O18987" s="500"/>
      <c r="Q18987" s="498" t="s">
        <v>213</v>
      </c>
      <c r="S18987" s="499"/>
    </row>
    <row r="18988">
      <c r="B18988" s="497"/>
      <c r="H18988" s="500"/>
      <c r="O18988" s="500"/>
      <c r="Q18988" s="498" t="s">
        <v>213</v>
      </c>
      <c r="S18988" s="499"/>
    </row>
    <row r="18989">
      <c r="B18989" s="497"/>
      <c r="H18989" s="500"/>
      <c r="O18989" s="500"/>
      <c r="Q18989" s="498" t="s">
        <v>213</v>
      </c>
      <c r="S18989" s="499"/>
    </row>
    <row r="18990">
      <c r="B18990" s="497"/>
      <c r="H18990" s="500"/>
      <c r="O18990" s="500"/>
      <c r="Q18990" s="498" t="s">
        <v>213</v>
      </c>
      <c r="S18990" s="499"/>
    </row>
    <row r="18991">
      <c r="B18991" s="497"/>
      <c r="H18991" s="500"/>
      <c r="O18991" s="500"/>
      <c r="Q18991" s="498" t="s">
        <v>213</v>
      </c>
      <c r="S18991" s="499"/>
    </row>
    <row r="18992">
      <c r="B18992" s="497"/>
      <c r="H18992" s="500"/>
      <c r="O18992" s="500"/>
      <c r="Q18992" s="498" t="s">
        <v>213</v>
      </c>
      <c r="S18992" s="499"/>
    </row>
    <row r="18993">
      <c r="B18993" s="497"/>
      <c r="H18993" s="500"/>
      <c r="O18993" s="500"/>
      <c r="Q18993" s="498" t="s">
        <v>213</v>
      </c>
      <c r="S18993" s="499"/>
    </row>
    <row r="18994">
      <c r="B18994" s="497"/>
      <c r="H18994" s="500"/>
      <c r="O18994" s="500"/>
      <c r="Q18994" s="498" t="s">
        <v>213</v>
      </c>
      <c r="S18994" s="499"/>
    </row>
    <row r="18995">
      <c r="B18995" s="497"/>
      <c r="H18995" s="500"/>
      <c r="O18995" s="500"/>
      <c r="Q18995" s="498" t="s">
        <v>213</v>
      </c>
      <c r="S18995" s="499"/>
    </row>
    <row r="18996">
      <c r="B18996" s="497"/>
      <c r="H18996" s="500"/>
      <c r="O18996" s="500"/>
      <c r="Q18996" s="498" t="s">
        <v>213</v>
      </c>
      <c r="S18996" s="499"/>
    </row>
    <row r="18997">
      <c r="B18997" s="497"/>
      <c r="H18997" s="500"/>
      <c r="O18997" s="500"/>
      <c r="Q18997" s="498" t="s">
        <v>213</v>
      </c>
      <c r="S18997" s="499"/>
    </row>
    <row r="18998">
      <c r="B18998" s="497"/>
      <c r="H18998" s="500"/>
      <c r="O18998" s="500"/>
      <c r="Q18998" s="498" t="s">
        <v>213</v>
      </c>
      <c r="S18998" s="499"/>
    </row>
    <row r="18999">
      <c r="B18999" s="497"/>
      <c r="H18999" s="500"/>
      <c r="O18999" s="500"/>
      <c r="Q18999" s="498" t="s">
        <v>213</v>
      </c>
      <c r="S18999" s="499"/>
    </row>
    <row r="19000">
      <c r="B19000" s="497"/>
      <c r="H19000" s="500"/>
      <c r="O19000" s="500"/>
      <c r="Q19000" s="498" t="s">
        <v>213</v>
      </c>
      <c r="S19000" s="499"/>
    </row>
    <row r="19001">
      <c r="B19001" s="497"/>
      <c r="H19001" s="500"/>
      <c r="O19001" s="500"/>
      <c r="Q19001" s="498" t="s">
        <v>213</v>
      </c>
      <c r="S19001" s="499"/>
    </row>
    <row r="19002">
      <c r="B19002" s="497"/>
      <c r="H19002" s="500"/>
      <c r="O19002" s="500"/>
      <c r="Q19002" s="498" t="s">
        <v>213</v>
      </c>
      <c r="S19002" s="499"/>
    </row>
    <row r="19003">
      <c r="B19003" s="497"/>
      <c r="H19003" s="500"/>
      <c r="O19003" s="500"/>
      <c r="Q19003" s="498" t="s">
        <v>213</v>
      </c>
      <c r="S19003" s="499"/>
    </row>
    <row r="19004">
      <c r="B19004" s="497"/>
      <c r="H19004" s="500"/>
      <c r="O19004" s="500"/>
      <c r="Q19004" s="498" t="s">
        <v>213</v>
      </c>
      <c r="S19004" s="499"/>
    </row>
    <row r="19005">
      <c r="B19005" s="497"/>
      <c r="H19005" s="500"/>
      <c r="O19005" s="500"/>
      <c r="Q19005" s="498" t="s">
        <v>213</v>
      </c>
      <c r="S19005" s="499"/>
    </row>
    <row r="19006">
      <c r="B19006" s="497"/>
      <c r="H19006" s="500"/>
      <c r="O19006" s="500"/>
      <c r="Q19006" s="498" t="s">
        <v>213</v>
      </c>
      <c r="S19006" s="499"/>
    </row>
    <row r="19007">
      <c r="B19007" s="497"/>
      <c r="H19007" s="500"/>
      <c r="O19007" s="500"/>
      <c r="Q19007" s="498" t="s">
        <v>213</v>
      </c>
      <c r="S19007" s="499"/>
    </row>
    <row r="19008">
      <c r="B19008" s="497"/>
      <c r="H19008" s="500"/>
      <c r="O19008" s="500"/>
      <c r="Q19008" s="498" t="s">
        <v>213</v>
      </c>
      <c r="S19008" s="499"/>
    </row>
    <row r="19009">
      <c r="B19009" s="497"/>
      <c r="H19009" s="500"/>
      <c r="O19009" s="500"/>
      <c r="Q19009" s="498" t="s">
        <v>213</v>
      </c>
      <c r="S19009" s="499"/>
    </row>
    <row r="19010">
      <c r="B19010" s="497"/>
      <c r="H19010" s="500"/>
      <c r="O19010" s="500"/>
      <c r="Q19010" s="498" t="s">
        <v>213</v>
      </c>
      <c r="S19010" s="499"/>
    </row>
    <row r="19011">
      <c r="B19011" s="497"/>
      <c r="H19011" s="500"/>
      <c r="O19011" s="500"/>
      <c r="Q19011" s="498" t="s">
        <v>213</v>
      </c>
      <c r="S19011" s="499"/>
    </row>
    <row r="19012">
      <c r="B19012" s="497"/>
      <c r="H19012" s="500"/>
      <c r="O19012" s="500"/>
      <c r="Q19012" s="498" t="s">
        <v>213</v>
      </c>
      <c r="S19012" s="499"/>
    </row>
    <row r="19013">
      <c r="B19013" s="497"/>
      <c r="H19013" s="500"/>
      <c r="O19013" s="500"/>
      <c r="Q19013" s="498" t="s">
        <v>213</v>
      </c>
      <c r="S19013" s="499"/>
    </row>
    <row r="19014">
      <c r="B19014" s="497"/>
      <c r="H19014" s="500"/>
      <c r="O19014" s="500"/>
      <c r="Q19014" s="498" t="s">
        <v>213</v>
      </c>
      <c r="S19014" s="499"/>
    </row>
    <row r="19015">
      <c r="B19015" s="497"/>
      <c r="H19015" s="500"/>
      <c r="O19015" s="500"/>
      <c r="Q19015" s="498" t="s">
        <v>213</v>
      </c>
      <c r="S19015" s="499"/>
    </row>
    <row r="19016">
      <c r="B19016" s="497"/>
      <c r="H19016" s="500"/>
      <c r="O19016" s="500"/>
      <c r="Q19016" s="498" t="s">
        <v>213</v>
      </c>
      <c r="S19016" s="499"/>
    </row>
    <row r="19017">
      <c r="B19017" s="497"/>
      <c r="H19017" s="500"/>
      <c r="O19017" s="500"/>
      <c r="Q19017" s="498" t="s">
        <v>213</v>
      </c>
      <c r="S19017" s="499"/>
    </row>
    <row r="19018">
      <c r="B19018" s="497"/>
      <c r="H19018" s="500"/>
      <c r="O19018" s="500"/>
      <c r="Q19018" s="498" t="s">
        <v>213</v>
      </c>
      <c r="S19018" s="499"/>
    </row>
    <row r="19019">
      <c r="B19019" s="497"/>
      <c r="H19019" s="500"/>
      <c r="O19019" s="500"/>
      <c r="Q19019" s="498" t="s">
        <v>213</v>
      </c>
      <c r="S19019" s="499"/>
    </row>
    <row r="19020">
      <c r="B19020" s="497"/>
      <c r="H19020" s="500"/>
      <c r="O19020" s="500"/>
      <c r="Q19020" s="498" t="s">
        <v>213</v>
      </c>
      <c r="S19020" s="499"/>
    </row>
    <row r="19021">
      <c r="B19021" s="497"/>
      <c r="H19021" s="500"/>
      <c r="O19021" s="500"/>
      <c r="Q19021" s="498" t="s">
        <v>213</v>
      </c>
      <c r="S19021" s="499"/>
    </row>
    <row r="19022">
      <c r="B19022" s="497"/>
      <c r="H19022" s="500"/>
      <c r="O19022" s="500"/>
      <c r="Q19022" s="498" t="s">
        <v>213</v>
      </c>
      <c r="S19022" s="499"/>
    </row>
    <row r="19023">
      <c r="B19023" s="497"/>
      <c r="H19023" s="500"/>
      <c r="O19023" s="500"/>
      <c r="Q19023" s="498" t="s">
        <v>213</v>
      </c>
      <c r="S19023" s="499"/>
    </row>
    <row r="19024">
      <c r="B19024" s="497"/>
      <c r="H19024" s="500"/>
      <c r="O19024" s="500"/>
      <c r="Q19024" s="498" t="s">
        <v>213</v>
      </c>
      <c r="S19024" s="499"/>
    </row>
    <row r="19025">
      <c r="B19025" s="497"/>
      <c r="H19025" s="500"/>
      <c r="O19025" s="500"/>
      <c r="Q19025" s="498" t="s">
        <v>213</v>
      </c>
      <c r="S19025" s="499"/>
    </row>
    <row r="19026">
      <c r="B19026" s="497"/>
      <c r="H19026" s="500"/>
      <c r="O19026" s="500"/>
      <c r="Q19026" s="498" t="s">
        <v>213</v>
      </c>
      <c r="S19026" s="499"/>
    </row>
    <row r="19027">
      <c r="B19027" s="497"/>
      <c r="H19027" s="500"/>
      <c r="O19027" s="500"/>
      <c r="Q19027" s="498" t="s">
        <v>213</v>
      </c>
      <c r="S19027" s="499"/>
    </row>
    <row r="19028">
      <c r="B19028" s="497"/>
      <c r="H19028" s="500"/>
      <c r="O19028" s="500"/>
      <c r="Q19028" s="498" t="s">
        <v>213</v>
      </c>
      <c r="S19028" s="499"/>
    </row>
    <row r="19029">
      <c r="B19029" s="497"/>
      <c r="H19029" s="500"/>
      <c r="O19029" s="500"/>
      <c r="Q19029" s="498" t="s">
        <v>213</v>
      </c>
      <c r="S19029" s="499"/>
    </row>
    <row r="19030">
      <c r="B19030" s="497"/>
      <c r="H19030" s="500"/>
      <c r="O19030" s="500"/>
      <c r="Q19030" s="498" t="s">
        <v>213</v>
      </c>
      <c r="S19030" s="499"/>
    </row>
    <row r="19031">
      <c r="B19031" s="497"/>
      <c r="H19031" s="500"/>
      <c r="O19031" s="500"/>
      <c r="Q19031" s="498" t="s">
        <v>213</v>
      </c>
      <c r="S19031" s="499"/>
    </row>
    <row r="19032">
      <c r="B19032" s="497"/>
      <c r="H19032" s="500"/>
      <c r="O19032" s="500"/>
      <c r="Q19032" s="498" t="s">
        <v>213</v>
      </c>
      <c r="S19032" s="499"/>
    </row>
    <row r="19033">
      <c r="B19033" s="497"/>
      <c r="H19033" s="500"/>
      <c r="O19033" s="500"/>
      <c r="Q19033" s="498" t="s">
        <v>213</v>
      </c>
      <c r="S19033" s="499"/>
    </row>
    <row r="19034">
      <c r="B19034" s="497"/>
      <c r="H19034" s="500"/>
      <c r="O19034" s="500"/>
      <c r="Q19034" s="498" t="s">
        <v>213</v>
      </c>
      <c r="S19034" s="499"/>
    </row>
    <row r="19035">
      <c r="B19035" s="497"/>
      <c r="H19035" s="500"/>
      <c r="O19035" s="500"/>
      <c r="Q19035" s="498" t="s">
        <v>213</v>
      </c>
      <c r="S19035" s="499"/>
    </row>
    <row r="19036">
      <c r="B19036" s="497"/>
      <c r="H19036" s="500"/>
      <c r="O19036" s="500"/>
      <c r="Q19036" s="498" t="s">
        <v>213</v>
      </c>
      <c r="S19036" s="499"/>
    </row>
    <row r="19037">
      <c r="B19037" s="497"/>
      <c r="H19037" s="500"/>
      <c r="O19037" s="500"/>
      <c r="Q19037" s="498" t="s">
        <v>213</v>
      </c>
      <c r="S19037" s="499"/>
    </row>
    <row r="19038">
      <c r="B19038" s="497"/>
      <c r="H19038" s="500"/>
      <c r="O19038" s="500"/>
      <c r="Q19038" s="498" t="s">
        <v>213</v>
      </c>
      <c r="S19038" s="499"/>
    </row>
    <row r="19039">
      <c r="B19039" s="497"/>
      <c r="H19039" s="500"/>
      <c r="O19039" s="500"/>
      <c r="Q19039" s="498" t="s">
        <v>213</v>
      </c>
      <c r="S19039" s="499"/>
    </row>
    <row r="19040">
      <c r="B19040" s="497"/>
      <c r="H19040" s="500"/>
      <c r="O19040" s="500"/>
      <c r="Q19040" s="498" t="s">
        <v>213</v>
      </c>
      <c r="S19040" s="499"/>
    </row>
    <row r="19041">
      <c r="B19041" s="497"/>
      <c r="H19041" s="500"/>
      <c r="O19041" s="500"/>
      <c r="Q19041" s="498" t="s">
        <v>213</v>
      </c>
      <c r="S19041" s="499"/>
    </row>
    <row r="19042">
      <c r="B19042" s="497"/>
      <c r="H19042" s="500"/>
      <c r="O19042" s="500"/>
      <c r="Q19042" s="498" t="s">
        <v>213</v>
      </c>
      <c r="S19042" s="499"/>
    </row>
    <row r="19043">
      <c r="B19043" s="497"/>
      <c r="H19043" s="500"/>
      <c r="O19043" s="500"/>
      <c r="Q19043" s="498" t="s">
        <v>213</v>
      </c>
      <c r="S19043" s="499"/>
    </row>
    <row r="19044">
      <c r="B19044" s="497"/>
      <c r="H19044" s="500"/>
      <c r="O19044" s="500"/>
      <c r="Q19044" s="498" t="s">
        <v>213</v>
      </c>
      <c r="S19044" s="499"/>
    </row>
    <row r="19045">
      <c r="B19045" s="497"/>
      <c r="H19045" s="500"/>
      <c r="O19045" s="500"/>
      <c r="Q19045" s="498" t="s">
        <v>213</v>
      </c>
      <c r="S19045" s="499"/>
    </row>
    <row r="19046">
      <c r="B19046" s="497"/>
      <c r="H19046" s="500"/>
      <c r="O19046" s="500"/>
      <c r="Q19046" s="498" t="s">
        <v>213</v>
      </c>
      <c r="S19046" s="499"/>
    </row>
    <row r="19047">
      <c r="B19047" s="497"/>
      <c r="H19047" s="500"/>
      <c r="O19047" s="500"/>
      <c r="Q19047" s="498" t="s">
        <v>213</v>
      </c>
      <c r="S19047" s="499"/>
    </row>
    <row r="19048">
      <c r="B19048" s="497"/>
      <c r="H19048" s="500"/>
      <c r="O19048" s="500"/>
      <c r="Q19048" s="498" t="s">
        <v>213</v>
      </c>
      <c r="S19048" s="499"/>
    </row>
    <row r="19049">
      <c r="B19049" s="497"/>
      <c r="H19049" s="500"/>
      <c r="O19049" s="500"/>
      <c r="Q19049" s="498" t="s">
        <v>213</v>
      </c>
      <c r="S19049" s="499"/>
    </row>
    <row r="19050">
      <c r="B19050" s="497"/>
      <c r="H19050" s="500"/>
      <c r="O19050" s="500"/>
      <c r="Q19050" s="498" t="s">
        <v>213</v>
      </c>
      <c r="S19050" s="499"/>
    </row>
    <row r="19051">
      <c r="B19051" s="497"/>
      <c r="H19051" s="500"/>
      <c r="O19051" s="500"/>
      <c r="Q19051" s="498" t="s">
        <v>213</v>
      </c>
      <c r="S19051" s="499"/>
    </row>
    <row r="19052">
      <c r="B19052" s="497"/>
      <c r="H19052" s="500"/>
      <c r="O19052" s="500"/>
      <c r="Q19052" s="498" t="s">
        <v>213</v>
      </c>
      <c r="S19052" s="499"/>
    </row>
    <row r="19053">
      <c r="B19053" s="497"/>
      <c r="H19053" s="500"/>
      <c r="O19053" s="500"/>
      <c r="Q19053" s="498" t="s">
        <v>213</v>
      </c>
      <c r="S19053" s="499"/>
    </row>
    <row r="19054">
      <c r="B19054" s="497"/>
      <c r="H19054" s="500"/>
      <c r="O19054" s="500"/>
      <c r="Q19054" s="498" t="s">
        <v>213</v>
      </c>
      <c r="S19054" s="499"/>
    </row>
    <row r="19055">
      <c r="B19055" s="497"/>
      <c r="H19055" s="500"/>
      <c r="O19055" s="500"/>
      <c r="Q19055" s="498" t="s">
        <v>213</v>
      </c>
      <c r="S19055" s="499"/>
    </row>
    <row r="19056">
      <c r="B19056" s="497"/>
      <c r="H19056" s="500"/>
      <c r="O19056" s="500"/>
      <c r="Q19056" s="498" t="s">
        <v>213</v>
      </c>
      <c r="S19056" s="499"/>
    </row>
    <row r="19057">
      <c r="B19057" s="497"/>
      <c r="H19057" s="500"/>
      <c r="O19057" s="500"/>
      <c r="Q19057" s="498" t="s">
        <v>213</v>
      </c>
      <c r="S19057" s="499"/>
    </row>
    <row r="19058">
      <c r="B19058" s="497"/>
      <c r="H19058" s="500"/>
      <c r="O19058" s="500"/>
      <c r="Q19058" s="498" t="s">
        <v>213</v>
      </c>
      <c r="S19058" s="499"/>
    </row>
    <row r="19059">
      <c r="B19059" s="497"/>
      <c r="H19059" s="500"/>
      <c r="O19059" s="500"/>
      <c r="Q19059" s="498" t="s">
        <v>213</v>
      </c>
      <c r="S19059" s="499"/>
    </row>
    <row r="19060">
      <c r="B19060" s="497"/>
      <c r="H19060" s="500"/>
      <c r="O19060" s="500"/>
      <c r="Q19060" s="498" t="s">
        <v>213</v>
      </c>
      <c r="S19060" s="499"/>
    </row>
    <row r="19061">
      <c r="B19061" s="497"/>
      <c r="H19061" s="500"/>
      <c r="O19061" s="500"/>
      <c r="Q19061" s="498" t="s">
        <v>213</v>
      </c>
      <c r="S19061" s="499"/>
    </row>
    <row r="19062">
      <c r="B19062" s="497"/>
      <c r="H19062" s="500"/>
      <c r="O19062" s="500"/>
      <c r="Q19062" s="498" t="s">
        <v>213</v>
      </c>
      <c r="S19062" s="499"/>
    </row>
    <row r="19063">
      <c r="B19063" s="497"/>
      <c r="H19063" s="500"/>
      <c r="O19063" s="500"/>
      <c r="Q19063" s="498" t="s">
        <v>213</v>
      </c>
      <c r="S19063" s="499"/>
    </row>
    <row r="19064">
      <c r="B19064" s="497"/>
      <c r="H19064" s="500"/>
      <c r="O19064" s="500"/>
      <c r="Q19064" s="498" t="s">
        <v>213</v>
      </c>
      <c r="S19064" s="499"/>
    </row>
    <row r="19065">
      <c r="B19065" s="497"/>
      <c r="H19065" s="500"/>
      <c r="O19065" s="500"/>
      <c r="Q19065" s="498" t="s">
        <v>213</v>
      </c>
      <c r="S19065" s="499"/>
    </row>
    <row r="19066">
      <c r="B19066" s="497"/>
      <c r="H19066" s="500"/>
      <c r="O19066" s="500"/>
      <c r="Q19066" s="498" t="s">
        <v>213</v>
      </c>
      <c r="S19066" s="499"/>
    </row>
    <row r="19067">
      <c r="B19067" s="497"/>
      <c r="H19067" s="500"/>
      <c r="O19067" s="500"/>
      <c r="Q19067" s="498" t="s">
        <v>213</v>
      </c>
      <c r="S19067" s="499"/>
    </row>
    <row r="19068">
      <c r="B19068" s="497"/>
      <c r="H19068" s="500"/>
      <c r="O19068" s="500"/>
      <c r="Q19068" s="498" t="s">
        <v>213</v>
      </c>
      <c r="S19068" s="499"/>
    </row>
    <row r="19069">
      <c r="B19069" s="497"/>
      <c r="H19069" s="500"/>
      <c r="O19069" s="500"/>
      <c r="Q19069" s="498" t="s">
        <v>213</v>
      </c>
      <c r="S19069" s="499"/>
    </row>
    <row r="19070">
      <c r="B19070" s="497"/>
      <c r="H19070" s="500"/>
      <c r="O19070" s="500"/>
      <c r="Q19070" s="498" t="s">
        <v>213</v>
      </c>
      <c r="S19070" s="499"/>
    </row>
    <row r="19071">
      <c r="B19071" s="497"/>
      <c r="H19071" s="500"/>
      <c r="O19071" s="500"/>
      <c r="Q19071" s="498" t="s">
        <v>213</v>
      </c>
      <c r="S19071" s="499"/>
    </row>
    <row r="19072">
      <c r="B19072" s="497"/>
      <c r="H19072" s="500"/>
      <c r="O19072" s="500"/>
      <c r="Q19072" s="498" t="s">
        <v>213</v>
      </c>
      <c r="S19072" s="499"/>
    </row>
    <row r="19073">
      <c r="B19073" s="497"/>
      <c r="H19073" s="500"/>
      <c r="O19073" s="500"/>
      <c r="Q19073" s="498" t="s">
        <v>213</v>
      </c>
      <c r="S19073" s="499"/>
    </row>
    <row r="19074">
      <c r="B19074" s="497"/>
      <c r="H19074" s="500"/>
      <c r="O19074" s="500"/>
      <c r="Q19074" s="498" t="s">
        <v>213</v>
      </c>
      <c r="S19074" s="499"/>
    </row>
    <row r="19075">
      <c r="B19075" s="497"/>
      <c r="H19075" s="500"/>
      <c r="O19075" s="500"/>
      <c r="Q19075" s="498" t="s">
        <v>213</v>
      </c>
      <c r="S19075" s="499"/>
    </row>
    <row r="19076">
      <c r="B19076" s="497"/>
      <c r="H19076" s="500"/>
      <c r="O19076" s="500"/>
      <c r="Q19076" s="498" t="s">
        <v>213</v>
      </c>
      <c r="S19076" s="499"/>
    </row>
    <row r="19077">
      <c r="B19077" s="497"/>
      <c r="H19077" s="500"/>
      <c r="O19077" s="500"/>
      <c r="Q19077" s="498" t="s">
        <v>213</v>
      </c>
      <c r="S19077" s="499"/>
    </row>
    <row r="19078">
      <c r="B19078" s="497"/>
      <c r="H19078" s="500"/>
      <c r="O19078" s="500"/>
      <c r="Q19078" s="498" t="s">
        <v>213</v>
      </c>
      <c r="S19078" s="499"/>
    </row>
    <row r="19079">
      <c r="B19079" s="497"/>
      <c r="H19079" s="500"/>
      <c r="O19079" s="500"/>
      <c r="Q19079" s="498" t="s">
        <v>213</v>
      </c>
      <c r="S19079" s="499"/>
    </row>
    <row r="19080">
      <c r="B19080" s="497"/>
      <c r="H19080" s="500"/>
      <c r="O19080" s="500"/>
      <c r="Q19080" s="498" t="s">
        <v>213</v>
      </c>
      <c r="S19080" s="499"/>
    </row>
    <row r="19081">
      <c r="B19081" s="497"/>
      <c r="H19081" s="500"/>
      <c r="O19081" s="500"/>
      <c r="Q19081" s="498" t="s">
        <v>213</v>
      </c>
      <c r="S19081" s="499"/>
    </row>
    <row r="19082">
      <c r="B19082" s="497"/>
      <c r="H19082" s="500"/>
      <c r="O19082" s="500"/>
      <c r="Q19082" s="498" t="s">
        <v>213</v>
      </c>
      <c r="S19082" s="499"/>
    </row>
    <row r="19083">
      <c r="B19083" s="497"/>
      <c r="H19083" s="500"/>
      <c r="O19083" s="500"/>
      <c r="Q19083" s="498" t="s">
        <v>213</v>
      </c>
      <c r="S19083" s="499"/>
    </row>
    <row r="19084">
      <c r="B19084" s="497"/>
      <c r="H19084" s="500"/>
      <c r="O19084" s="500"/>
      <c r="Q19084" s="498" t="s">
        <v>213</v>
      </c>
      <c r="S19084" s="499"/>
    </row>
    <row r="19085">
      <c r="B19085" s="497"/>
      <c r="H19085" s="500"/>
      <c r="O19085" s="500"/>
      <c r="Q19085" s="498" t="s">
        <v>213</v>
      </c>
      <c r="S19085" s="499"/>
    </row>
    <row r="19086">
      <c r="B19086" s="497"/>
      <c r="H19086" s="500"/>
      <c r="O19086" s="500"/>
      <c r="Q19086" s="498" t="s">
        <v>213</v>
      </c>
      <c r="S19086" s="499"/>
    </row>
    <row r="19087">
      <c r="B19087" s="497"/>
      <c r="H19087" s="500"/>
      <c r="O19087" s="500"/>
      <c r="Q19087" s="498" t="s">
        <v>213</v>
      </c>
      <c r="S19087" s="499"/>
    </row>
    <row r="19088">
      <c r="B19088" s="497"/>
      <c r="H19088" s="500"/>
      <c r="O19088" s="500"/>
      <c r="Q19088" s="498" t="s">
        <v>213</v>
      </c>
      <c r="S19088" s="499"/>
    </row>
    <row r="19089">
      <c r="B19089" s="497"/>
      <c r="H19089" s="500"/>
      <c r="O19089" s="500"/>
      <c r="Q19089" s="498" t="s">
        <v>213</v>
      </c>
      <c r="S19089" s="499"/>
    </row>
    <row r="19090">
      <c r="B19090" s="497"/>
      <c r="H19090" s="500"/>
      <c r="O19090" s="500"/>
      <c r="Q19090" s="498" t="s">
        <v>213</v>
      </c>
      <c r="S19090" s="499"/>
    </row>
    <row r="19091">
      <c r="B19091" s="497"/>
      <c r="H19091" s="500"/>
      <c r="O19091" s="500"/>
      <c r="Q19091" s="498" t="s">
        <v>213</v>
      </c>
      <c r="S19091" s="499"/>
    </row>
    <row r="19092">
      <c r="B19092" s="497"/>
      <c r="H19092" s="500"/>
      <c r="O19092" s="500"/>
      <c r="Q19092" s="498" t="s">
        <v>213</v>
      </c>
      <c r="S19092" s="499"/>
    </row>
    <row r="19093">
      <c r="B19093" s="497"/>
      <c r="H19093" s="500"/>
      <c r="O19093" s="500"/>
      <c r="Q19093" s="498" t="s">
        <v>213</v>
      </c>
      <c r="S19093" s="499"/>
    </row>
    <row r="19094">
      <c r="B19094" s="497"/>
      <c r="H19094" s="500"/>
      <c r="O19094" s="500"/>
      <c r="Q19094" s="498" t="s">
        <v>213</v>
      </c>
      <c r="S19094" s="499"/>
    </row>
    <row r="19095">
      <c r="B19095" s="497"/>
      <c r="H19095" s="500"/>
      <c r="O19095" s="500"/>
      <c r="Q19095" s="498" t="s">
        <v>213</v>
      </c>
      <c r="S19095" s="499"/>
    </row>
    <row r="19096">
      <c r="B19096" s="497"/>
      <c r="H19096" s="500"/>
      <c r="O19096" s="500"/>
      <c r="Q19096" s="498" t="s">
        <v>213</v>
      </c>
      <c r="S19096" s="499"/>
    </row>
    <row r="19097">
      <c r="B19097" s="497"/>
      <c r="H19097" s="500"/>
      <c r="O19097" s="500"/>
      <c r="Q19097" s="498" t="s">
        <v>213</v>
      </c>
      <c r="S19097" s="499"/>
    </row>
    <row r="19098">
      <c r="B19098" s="497"/>
      <c r="H19098" s="500"/>
      <c r="O19098" s="500"/>
      <c r="Q19098" s="498" t="s">
        <v>213</v>
      </c>
      <c r="S19098" s="499"/>
    </row>
    <row r="19099">
      <c r="B19099" s="497"/>
      <c r="H19099" s="500"/>
      <c r="O19099" s="500"/>
      <c r="Q19099" s="498" t="s">
        <v>213</v>
      </c>
      <c r="S19099" s="499"/>
    </row>
    <row r="19100">
      <c r="B19100" s="497"/>
      <c r="H19100" s="500"/>
      <c r="O19100" s="500"/>
      <c r="Q19100" s="498" t="s">
        <v>213</v>
      </c>
      <c r="S19100" s="499"/>
    </row>
    <row r="19101">
      <c r="B19101" s="497"/>
      <c r="H19101" s="500"/>
      <c r="O19101" s="500"/>
      <c r="Q19101" s="498" t="s">
        <v>213</v>
      </c>
      <c r="S19101" s="499"/>
    </row>
    <row r="19102">
      <c r="B19102" s="497"/>
      <c r="H19102" s="500"/>
      <c r="O19102" s="500"/>
      <c r="Q19102" s="498" t="s">
        <v>213</v>
      </c>
      <c r="S19102" s="499"/>
    </row>
    <row r="19103">
      <c r="B19103" s="497"/>
      <c r="H19103" s="500"/>
      <c r="O19103" s="500"/>
      <c r="Q19103" s="498" t="s">
        <v>213</v>
      </c>
      <c r="S19103" s="499"/>
    </row>
    <row r="19104">
      <c r="B19104" s="497"/>
      <c r="H19104" s="500"/>
      <c r="O19104" s="500"/>
      <c r="Q19104" s="498" t="s">
        <v>213</v>
      </c>
      <c r="S19104" s="499"/>
    </row>
    <row r="19105">
      <c r="B19105" s="497"/>
      <c r="H19105" s="500"/>
      <c r="O19105" s="500"/>
      <c r="Q19105" s="498" t="s">
        <v>213</v>
      </c>
      <c r="S19105" s="499"/>
    </row>
    <row r="19106">
      <c r="B19106" s="497"/>
      <c r="H19106" s="500"/>
      <c r="O19106" s="500"/>
      <c r="Q19106" s="498" t="s">
        <v>213</v>
      </c>
      <c r="S19106" s="499"/>
    </row>
    <row r="19107">
      <c r="B19107" s="497"/>
      <c r="H19107" s="500"/>
      <c r="O19107" s="500"/>
      <c r="Q19107" s="498" t="s">
        <v>213</v>
      </c>
      <c r="S19107" s="499"/>
    </row>
    <row r="19108">
      <c r="B19108" s="497"/>
      <c r="H19108" s="500"/>
      <c r="O19108" s="500"/>
      <c r="Q19108" s="498" t="s">
        <v>213</v>
      </c>
      <c r="S19108" s="499"/>
    </row>
    <row r="19109">
      <c r="B19109" s="497"/>
      <c r="H19109" s="500"/>
      <c r="O19109" s="500"/>
      <c r="Q19109" s="498" t="s">
        <v>213</v>
      </c>
      <c r="S19109" s="499"/>
    </row>
    <row r="19110">
      <c r="B19110" s="497"/>
      <c r="H19110" s="500"/>
      <c r="O19110" s="500"/>
      <c r="Q19110" s="498" t="s">
        <v>213</v>
      </c>
      <c r="S19110" s="499"/>
    </row>
    <row r="19111">
      <c r="B19111" s="497"/>
      <c r="H19111" s="500"/>
      <c r="O19111" s="500"/>
      <c r="Q19111" s="498" t="s">
        <v>213</v>
      </c>
      <c r="S19111" s="499"/>
    </row>
    <row r="19112">
      <c r="B19112" s="497"/>
      <c r="H19112" s="500"/>
      <c r="O19112" s="500"/>
      <c r="Q19112" s="498" t="s">
        <v>213</v>
      </c>
      <c r="S19112" s="499"/>
    </row>
    <row r="19113">
      <c r="B19113" s="497"/>
      <c r="H19113" s="500"/>
      <c r="O19113" s="500"/>
      <c r="Q19113" s="498" t="s">
        <v>213</v>
      </c>
      <c r="S19113" s="499"/>
    </row>
    <row r="19114">
      <c r="B19114" s="497"/>
      <c r="H19114" s="500"/>
      <c r="O19114" s="500"/>
      <c r="Q19114" s="498" t="s">
        <v>213</v>
      </c>
      <c r="S19114" s="499"/>
    </row>
    <row r="19115">
      <c r="B19115" s="497"/>
      <c r="H19115" s="500"/>
      <c r="O19115" s="500"/>
      <c r="Q19115" s="498" t="s">
        <v>213</v>
      </c>
      <c r="S19115" s="499"/>
    </row>
    <row r="19116">
      <c r="B19116" s="497"/>
      <c r="H19116" s="500"/>
      <c r="O19116" s="500"/>
      <c r="Q19116" s="498" t="s">
        <v>213</v>
      </c>
      <c r="S19116" s="499"/>
    </row>
    <row r="19117">
      <c r="B19117" s="497"/>
      <c r="H19117" s="500"/>
      <c r="O19117" s="500"/>
      <c r="Q19117" s="498" t="s">
        <v>213</v>
      </c>
      <c r="S19117" s="499"/>
    </row>
    <row r="19118">
      <c r="B19118" s="497"/>
      <c r="H19118" s="500"/>
      <c r="O19118" s="500"/>
      <c r="Q19118" s="498" t="s">
        <v>213</v>
      </c>
      <c r="S19118" s="499"/>
    </row>
    <row r="19119">
      <c r="B19119" s="497"/>
      <c r="H19119" s="500"/>
      <c r="O19119" s="500"/>
      <c r="Q19119" s="498" t="s">
        <v>213</v>
      </c>
      <c r="S19119" s="499"/>
    </row>
    <row r="19120">
      <c r="B19120" s="497"/>
      <c r="H19120" s="500"/>
      <c r="O19120" s="500"/>
      <c r="Q19120" s="498" t="s">
        <v>213</v>
      </c>
      <c r="S19120" s="499"/>
    </row>
    <row r="19121">
      <c r="B19121" s="497"/>
      <c r="H19121" s="500"/>
      <c r="O19121" s="500"/>
      <c r="Q19121" s="498" t="s">
        <v>213</v>
      </c>
      <c r="S19121" s="499"/>
    </row>
    <row r="19122">
      <c r="B19122" s="497"/>
      <c r="H19122" s="500"/>
      <c r="O19122" s="500"/>
      <c r="Q19122" s="498" t="s">
        <v>213</v>
      </c>
      <c r="S19122" s="499"/>
    </row>
    <row r="19123">
      <c r="B19123" s="497"/>
      <c r="H19123" s="500"/>
      <c r="O19123" s="500"/>
      <c r="Q19123" s="498" t="s">
        <v>213</v>
      </c>
      <c r="S19123" s="499"/>
    </row>
    <row r="19124">
      <c r="B19124" s="497"/>
      <c r="H19124" s="500"/>
      <c r="O19124" s="500"/>
      <c r="Q19124" s="498" t="s">
        <v>213</v>
      </c>
      <c r="S19124" s="499"/>
    </row>
    <row r="19125">
      <c r="B19125" s="497"/>
      <c r="H19125" s="500"/>
      <c r="O19125" s="500"/>
      <c r="Q19125" s="498" t="s">
        <v>213</v>
      </c>
      <c r="S19125" s="499"/>
    </row>
    <row r="19126">
      <c r="B19126" s="497"/>
      <c r="H19126" s="500"/>
      <c r="O19126" s="500"/>
      <c r="Q19126" s="498" t="s">
        <v>213</v>
      </c>
      <c r="S19126" s="499"/>
    </row>
    <row r="19127">
      <c r="B19127" s="497"/>
      <c r="H19127" s="500"/>
      <c r="O19127" s="500"/>
      <c r="Q19127" s="498" t="s">
        <v>213</v>
      </c>
      <c r="S19127" s="499"/>
    </row>
    <row r="19128">
      <c r="B19128" s="497"/>
      <c r="H19128" s="500"/>
      <c r="O19128" s="500"/>
      <c r="Q19128" s="498" t="s">
        <v>213</v>
      </c>
      <c r="S19128" s="499"/>
    </row>
    <row r="19129">
      <c r="B19129" s="497"/>
      <c r="H19129" s="500"/>
      <c r="O19129" s="500"/>
      <c r="Q19129" s="498" t="s">
        <v>213</v>
      </c>
      <c r="S19129" s="499"/>
    </row>
    <row r="19130">
      <c r="B19130" s="497"/>
      <c r="H19130" s="500"/>
      <c r="O19130" s="500"/>
      <c r="Q19130" s="498" t="s">
        <v>213</v>
      </c>
      <c r="S19130" s="499"/>
    </row>
    <row r="19131">
      <c r="B19131" s="497"/>
      <c r="H19131" s="500"/>
      <c r="O19131" s="500"/>
      <c r="Q19131" s="498" t="s">
        <v>213</v>
      </c>
      <c r="S19131" s="499"/>
    </row>
    <row r="19132">
      <c r="B19132" s="497"/>
      <c r="H19132" s="500"/>
      <c r="O19132" s="500"/>
      <c r="Q19132" s="498" t="s">
        <v>213</v>
      </c>
      <c r="S19132" s="499"/>
    </row>
    <row r="19133">
      <c r="B19133" s="497"/>
      <c r="H19133" s="500"/>
      <c r="O19133" s="500"/>
      <c r="Q19133" s="498" t="s">
        <v>213</v>
      </c>
      <c r="S19133" s="499"/>
    </row>
    <row r="19134">
      <c r="B19134" s="497"/>
      <c r="H19134" s="500"/>
      <c r="O19134" s="500"/>
      <c r="Q19134" s="498" t="s">
        <v>213</v>
      </c>
      <c r="S19134" s="499"/>
    </row>
    <row r="19135">
      <c r="B19135" s="497"/>
      <c r="H19135" s="500"/>
      <c r="O19135" s="500"/>
      <c r="Q19135" s="498" t="s">
        <v>213</v>
      </c>
      <c r="S19135" s="499"/>
    </row>
    <row r="19136">
      <c r="B19136" s="497"/>
      <c r="H19136" s="500"/>
      <c r="O19136" s="500"/>
      <c r="Q19136" s="498" t="s">
        <v>213</v>
      </c>
      <c r="S19136" s="499"/>
    </row>
    <row r="19137">
      <c r="B19137" s="497"/>
      <c r="H19137" s="500"/>
      <c r="O19137" s="500"/>
      <c r="Q19137" s="498" t="s">
        <v>213</v>
      </c>
      <c r="S19137" s="499"/>
    </row>
    <row r="19138">
      <c r="B19138" s="497"/>
      <c r="H19138" s="500"/>
      <c r="O19138" s="500"/>
      <c r="Q19138" s="498" t="s">
        <v>213</v>
      </c>
      <c r="S19138" s="499"/>
    </row>
    <row r="19139">
      <c r="B19139" s="497"/>
      <c r="H19139" s="500"/>
      <c r="O19139" s="500"/>
      <c r="Q19139" s="498" t="s">
        <v>213</v>
      </c>
      <c r="S19139" s="499"/>
    </row>
    <row r="19140">
      <c r="B19140" s="497"/>
      <c r="H19140" s="500"/>
      <c r="O19140" s="500"/>
      <c r="Q19140" s="498" t="s">
        <v>213</v>
      </c>
      <c r="S19140" s="499"/>
    </row>
    <row r="19141">
      <c r="B19141" s="497"/>
      <c r="H19141" s="500"/>
      <c r="O19141" s="500"/>
      <c r="Q19141" s="498" t="s">
        <v>213</v>
      </c>
      <c r="S19141" s="499"/>
    </row>
    <row r="19142">
      <c r="B19142" s="497"/>
      <c r="H19142" s="500"/>
      <c r="O19142" s="500"/>
      <c r="Q19142" s="498" t="s">
        <v>213</v>
      </c>
      <c r="S19142" s="499"/>
    </row>
    <row r="19143">
      <c r="B19143" s="497"/>
      <c r="H19143" s="500"/>
      <c r="O19143" s="500"/>
      <c r="Q19143" s="498" t="s">
        <v>213</v>
      </c>
      <c r="S19143" s="499"/>
    </row>
    <row r="19144">
      <c r="B19144" s="497"/>
      <c r="H19144" s="500"/>
      <c r="O19144" s="500"/>
      <c r="Q19144" s="498" t="s">
        <v>213</v>
      </c>
      <c r="S19144" s="499"/>
    </row>
    <row r="19145">
      <c r="B19145" s="497"/>
      <c r="H19145" s="500"/>
      <c r="O19145" s="500"/>
      <c r="Q19145" s="498" t="s">
        <v>213</v>
      </c>
      <c r="S19145" s="499"/>
    </row>
    <row r="19146">
      <c r="B19146" s="497"/>
      <c r="H19146" s="500"/>
      <c r="O19146" s="500"/>
      <c r="Q19146" s="498" t="s">
        <v>213</v>
      </c>
      <c r="S19146" s="499"/>
    </row>
    <row r="19147">
      <c r="B19147" s="497"/>
      <c r="H19147" s="500"/>
      <c r="O19147" s="500"/>
      <c r="Q19147" s="498" t="s">
        <v>213</v>
      </c>
      <c r="S19147" s="499"/>
    </row>
    <row r="19148">
      <c r="B19148" s="497"/>
      <c r="H19148" s="500"/>
      <c r="O19148" s="500"/>
      <c r="Q19148" s="498" t="s">
        <v>213</v>
      </c>
      <c r="S19148" s="499"/>
    </row>
    <row r="19149">
      <c r="B19149" s="497"/>
      <c r="H19149" s="500"/>
      <c r="O19149" s="500"/>
      <c r="Q19149" s="498" t="s">
        <v>213</v>
      </c>
      <c r="S19149" s="499"/>
    </row>
    <row r="19150">
      <c r="B19150" s="497"/>
      <c r="H19150" s="500"/>
      <c r="O19150" s="500"/>
      <c r="Q19150" s="498" t="s">
        <v>213</v>
      </c>
      <c r="S19150" s="499"/>
    </row>
    <row r="19151">
      <c r="B19151" s="497"/>
      <c r="H19151" s="500"/>
      <c r="O19151" s="500"/>
      <c r="Q19151" s="498" t="s">
        <v>213</v>
      </c>
      <c r="S19151" s="499"/>
    </row>
    <row r="19152">
      <c r="B19152" s="497"/>
      <c r="H19152" s="500"/>
      <c r="O19152" s="500"/>
      <c r="Q19152" s="498" t="s">
        <v>213</v>
      </c>
      <c r="S19152" s="499"/>
    </row>
    <row r="19153">
      <c r="B19153" s="497"/>
      <c r="H19153" s="500"/>
      <c r="O19153" s="500"/>
      <c r="Q19153" s="498" t="s">
        <v>213</v>
      </c>
      <c r="S19153" s="499"/>
    </row>
    <row r="19154">
      <c r="B19154" s="497"/>
      <c r="H19154" s="500"/>
      <c r="O19154" s="500"/>
      <c r="Q19154" s="498" t="s">
        <v>213</v>
      </c>
      <c r="S19154" s="499"/>
    </row>
    <row r="19155">
      <c r="B19155" s="497"/>
      <c r="H19155" s="500"/>
      <c r="O19155" s="500"/>
      <c r="Q19155" s="498" t="s">
        <v>213</v>
      </c>
      <c r="S19155" s="499"/>
    </row>
    <row r="19156">
      <c r="B19156" s="497"/>
      <c r="H19156" s="500"/>
      <c r="O19156" s="500"/>
      <c r="Q19156" s="498" t="s">
        <v>213</v>
      </c>
      <c r="S19156" s="499"/>
    </row>
    <row r="19157">
      <c r="B19157" s="497"/>
      <c r="H19157" s="500"/>
      <c r="O19157" s="500"/>
      <c r="Q19157" s="498" t="s">
        <v>213</v>
      </c>
      <c r="S19157" s="499"/>
    </row>
    <row r="19158">
      <c r="B19158" s="497"/>
      <c r="H19158" s="500"/>
      <c r="O19158" s="500"/>
      <c r="Q19158" s="498" t="s">
        <v>213</v>
      </c>
      <c r="S19158" s="499"/>
    </row>
    <row r="19159">
      <c r="B19159" s="497"/>
      <c r="H19159" s="500"/>
      <c r="O19159" s="500"/>
      <c r="Q19159" s="498" t="s">
        <v>213</v>
      </c>
      <c r="S19159" s="499"/>
    </row>
    <row r="19160">
      <c r="B19160" s="497"/>
      <c r="H19160" s="500"/>
      <c r="O19160" s="500"/>
      <c r="Q19160" s="498" t="s">
        <v>213</v>
      </c>
      <c r="S19160" s="499"/>
    </row>
    <row r="19161">
      <c r="B19161" s="497"/>
      <c r="H19161" s="500"/>
      <c r="O19161" s="500"/>
      <c r="Q19161" s="498" t="s">
        <v>213</v>
      </c>
      <c r="S19161" s="499"/>
    </row>
    <row r="19162">
      <c r="B19162" s="497"/>
      <c r="H19162" s="500"/>
      <c r="O19162" s="500"/>
      <c r="Q19162" s="498" t="s">
        <v>213</v>
      </c>
      <c r="S19162" s="499"/>
    </row>
    <row r="19163">
      <c r="B19163" s="497"/>
      <c r="H19163" s="500"/>
      <c r="O19163" s="500"/>
      <c r="Q19163" s="498" t="s">
        <v>213</v>
      </c>
      <c r="S19163" s="499"/>
    </row>
    <row r="19164">
      <c r="B19164" s="497"/>
      <c r="H19164" s="500"/>
      <c r="O19164" s="500"/>
      <c r="Q19164" s="498" t="s">
        <v>213</v>
      </c>
      <c r="S19164" s="499"/>
    </row>
    <row r="19165">
      <c r="B19165" s="497"/>
      <c r="H19165" s="500"/>
      <c r="O19165" s="500"/>
      <c r="Q19165" s="498" t="s">
        <v>213</v>
      </c>
      <c r="S19165" s="499"/>
    </row>
    <row r="19166">
      <c r="B19166" s="497"/>
      <c r="H19166" s="500"/>
      <c r="O19166" s="500"/>
      <c r="Q19166" s="498" t="s">
        <v>213</v>
      </c>
      <c r="S19166" s="499"/>
    </row>
    <row r="19167">
      <c r="B19167" s="497"/>
      <c r="H19167" s="500"/>
      <c r="O19167" s="500"/>
      <c r="Q19167" s="498" t="s">
        <v>213</v>
      </c>
      <c r="S19167" s="499"/>
    </row>
    <row r="19168">
      <c r="B19168" s="497"/>
      <c r="H19168" s="500"/>
      <c r="O19168" s="500"/>
      <c r="Q19168" s="498" t="s">
        <v>213</v>
      </c>
      <c r="S19168" s="499"/>
    </row>
    <row r="19169">
      <c r="B19169" s="497"/>
      <c r="H19169" s="500"/>
      <c r="O19169" s="500"/>
      <c r="Q19169" s="498" t="s">
        <v>213</v>
      </c>
      <c r="S19169" s="499"/>
    </row>
    <row r="19170">
      <c r="B19170" s="497"/>
      <c r="H19170" s="500"/>
      <c r="O19170" s="500"/>
      <c r="Q19170" s="498" t="s">
        <v>213</v>
      </c>
      <c r="S19170" s="499"/>
    </row>
    <row r="19171">
      <c r="B19171" s="497"/>
      <c r="H19171" s="500"/>
      <c r="O19171" s="500"/>
      <c r="Q19171" s="498" t="s">
        <v>213</v>
      </c>
      <c r="S19171" s="499"/>
    </row>
    <row r="19172">
      <c r="B19172" s="497"/>
      <c r="H19172" s="500"/>
      <c r="O19172" s="500"/>
      <c r="Q19172" s="498" t="s">
        <v>213</v>
      </c>
      <c r="S19172" s="499"/>
    </row>
    <row r="19173">
      <c r="B19173" s="497"/>
      <c r="H19173" s="500"/>
      <c r="O19173" s="500"/>
      <c r="Q19173" s="498" t="s">
        <v>213</v>
      </c>
      <c r="S19173" s="499"/>
    </row>
    <row r="19174">
      <c r="B19174" s="497"/>
      <c r="H19174" s="500"/>
      <c r="O19174" s="500"/>
      <c r="Q19174" s="498" t="s">
        <v>213</v>
      </c>
      <c r="S19174" s="499"/>
    </row>
    <row r="19175">
      <c r="B19175" s="497"/>
      <c r="H19175" s="500"/>
      <c r="O19175" s="500"/>
      <c r="Q19175" s="498" t="s">
        <v>213</v>
      </c>
      <c r="S19175" s="499"/>
    </row>
    <row r="19176">
      <c r="B19176" s="497"/>
      <c r="H19176" s="500"/>
      <c r="O19176" s="500"/>
      <c r="Q19176" s="498" t="s">
        <v>213</v>
      </c>
      <c r="S19176" s="499"/>
    </row>
    <row r="19177">
      <c r="B19177" s="497"/>
      <c r="H19177" s="500"/>
      <c r="O19177" s="500"/>
      <c r="Q19177" s="498" t="s">
        <v>213</v>
      </c>
      <c r="S19177" s="499"/>
    </row>
    <row r="19178">
      <c r="B19178" s="497"/>
      <c r="H19178" s="500"/>
      <c r="O19178" s="500"/>
      <c r="Q19178" s="498" t="s">
        <v>213</v>
      </c>
      <c r="S19178" s="499"/>
    </row>
    <row r="19179">
      <c r="B19179" s="497"/>
      <c r="H19179" s="500"/>
      <c r="O19179" s="500"/>
      <c r="Q19179" s="498" t="s">
        <v>213</v>
      </c>
      <c r="S19179" s="499"/>
    </row>
    <row r="19180">
      <c r="B19180" s="497"/>
      <c r="H19180" s="500"/>
      <c r="O19180" s="500"/>
      <c r="Q19180" s="498" t="s">
        <v>213</v>
      </c>
      <c r="S19180" s="499"/>
    </row>
    <row r="19181">
      <c r="B19181" s="497"/>
      <c r="H19181" s="500"/>
      <c r="O19181" s="500"/>
      <c r="Q19181" s="498" t="s">
        <v>213</v>
      </c>
      <c r="S19181" s="499"/>
    </row>
    <row r="19182">
      <c r="B19182" s="497"/>
      <c r="H19182" s="500"/>
      <c r="O19182" s="500"/>
      <c r="Q19182" s="498" t="s">
        <v>213</v>
      </c>
      <c r="S19182" s="499"/>
    </row>
    <row r="19183">
      <c r="B19183" s="497"/>
      <c r="H19183" s="500"/>
      <c r="O19183" s="500"/>
      <c r="Q19183" s="498" t="s">
        <v>213</v>
      </c>
      <c r="S19183" s="499"/>
    </row>
    <row r="19184">
      <c r="B19184" s="497"/>
      <c r="H19184" s="500"/>
      <c r="O19184" s="500"/>
      <c r="Q19184" s="498" t="s">
        <v>213</v>
      </c>
      <c r="S19184" s="499"/>
    </row>
    <row r="19185">
      <c r="B19185" s="497"/>
      <c r="H19185" s="500"/>
      <c r="O19185" s="500"/>
      <c r="Q19185" s="498" t="s">
        <v>213</v>
      </c>
      <c r="S19185" s="499"/>
    </row>
    <row r="19186">
      <c r="B19186" s="497"/>
      <c r="H19186" s="500"/>
      <c r="O19186" s="500"/>
      <c r="Q19186" s="498" t="s">
        <v>213</v>
      </c>
      <c r="S19186" s="499"/>
    </row>
    <row r="19187">
      <c r="B19187" s="497"/>
      <c r="H19187" s="500"/>
      <c r="O19187" s="500"/>
      <c r="Q19187" s="498" t="s">
        <v>213</v>
      </c>
      <c r="S19187" s="499"/>
    </row>
    <row r="19188">
      <c r="B19188" s="497"/>
      <c r="H19188" s="500"/>
      <c r="O19188" s="500"/>
      <c r="Q19188" s="498" t="s">
        <v>213</v>
      </c>
      <c r="S19188" s="499"/>
    </row>
    <row r="19189">
      <c r="B19189" s="497"/>
      <c r="H19189" s="500"/>
      <c r="O19189" s="500"/>
      <c r="Q19189" s="498" t="s">
        <v>213</v>
      </c>
      <c r="S19189" s="499"/>
    </row>
    <row r="19190">
      <c r="B19190" s="497"/>
      <c r="H19190" s="500"/>
      <c r="O19190" s="500"/>
      <c r="Q19190" s="498" t="s">
        <v>213</v>
      </c>
      <c r="S19190" s="499"/>
    </row>
    <row r="19191">
      <c r="B19191" s="497"/>
      <c r="H19191" s="500"/>
      <c r="O19191" s="500"/>
      <c r="Q19191" s="498" t="s">
        <v>213</v>
      </c>
      <c r="S19191" s="499"/>
    </row>
    <row r="19192">
      <c r="B19192" s="497"/>
      <c r="H19192" s="500"/>
      <c r="O19192" s="500"/>
      <c r="Q19192" s="498" t="s">
        <v>213</v>
      </c>
      <c r="S19192" s="499"/>
    </row>
    <row r="19193">
      <c r="B19193" s="497"/>
      <c r="H19193" s="500"/>
      <c r="O19193" s="500"/>
      <c r="Q19193" s="498" t="s">
        <v>213</v>
      </c>
      <c r="S19193" s="499"/>
    </row>
    <row r="19194">
      <c r="B19194" s="497"/>
      <c r="H19194" s="500"/>
      <c r="O19194" s="500"/>
      <c r="Q19194" s="498" t="s">
        <v>213</v>
      </c>
      <c r="S19194" s="499"/>
    </row>
    <row r="19195">
      <c r="B19195" s="497"/>
      <c r="H19195" s="500"/>
      <c r="O19195" s="500"/>
      <c r="Q19195" s="498" t="s">
        <v>213</v>
      </c>
      <c r="S19195" s="499"/>
    </row>
    <row r="19196">
      <c r="B19196" s="497"/>
      <c r="H19196" s="500"/>
      <c r="O19196" s="500"/>
      <c r="Q19196" s="498" t="s">
        <v>213</v>
      </c>
      <c r="S19196" s="499"/>
    </row>
    <row r="19197">
      <c r="B19197" s="497"/>
      <c r="H19197" s="500"/>
      <c r="O19197" s="500"/>
      <c r="Q19197" s="498" t="s">
        <v>213</v>
      </c>
      <c r="S19197" s="499"/>
    </row>
    <row r="19198">
      <c r="B19198" s="497"/>
      <c r="H19198" s="500"/>
      <c r="O19198" s="500"/>
      <c r="Q19198" s="498" t="s">
        <v>213</v>
      </c>
      <c r="S19198" s="499"/>
    </row>
    <row r="19199">
      <c r="B19199" s="497"/>
      <c r="H19199" s="500"/>
      <c r="O19199" s="500"/>
      <c r="Q19199" s="498" t="s">
        <v>213</v>
      </c>
      <c r="S19199" s="499"/>
    </row>
    <row r="19200">
      <c r="B19200" s="497"/>
      <c r="H19200" s="500"/>
      <c r="O19200" s="500"/>
      <c r="Q19200" s="498" t="s">
        <v>213</v>
      </c>
      <c r="S19200" s="499"/>
    </row>
    <row r="19201">
      <c r="B19201" s="497"/>
      <c r="H19201" s="500"/>
      <c r="O19201" s="500"/>
      <c r="Q19201" s="498" t="s">
        <v>213</v>
      </c>
      <c r="S19201" s="499"/>
    </row>
    <row r="19202">
      <c r="B19202" s="497"/>
      <c r="H19202" s="500"/>
      <c r="O19202" s="500"/>
      <c r="Q19202" s="498" t="s">
        <v>213</v>
      </c>
      <c r="S19202" s="499"/>
    </row>
    <row r="19203">
      <c r="B19203" s="497"/>
      <c r="H19203" s="500"/>
      <c r="O19203" s="500"/>
      <c r="Q19203" s="498" t="s">
        <v>213</v>
      </c>
      <c r="S19203" s="499"/>
    </row>
    <row r="19204">
      <c r="B19204" s="497"/>
      <c r="H19204" s="500"/>
      <c r="O19204" s="500"/>
      <c r="Q19204" s="498" t="s">
        <v>213</v>
      </c>
      <c r="S19204" s="499"/>
    </row>
    <row r="19205">
      <c r="B19205" s="497"/>
      <c r="H19205" s="500"/>
      <c r="O19205" s="500"/>
      <c r="Q19205" s="498" t="s">
        <v>213</v>
      </c>
      <c r="S19205" s="499"/>
    </row>
    <row r="19206">
      <c r="B19206" s="497"/>
      <c r="H19206" s="500"/>
      <c r="O19206" s="500"/>
      <c r="Q19206" s="498" t="s">
        <v>213</v>
      </c>
      <c r="S19206" s="499"/>
    </row>
    <row r="19207">
      <c r="B19207" s="497"/>
      <c r="H19207" s="500"/>
      <c r="O19207" s="500"/>
      <c r="Q19207" s="498" t="s">
        <v>213</v>
      </c>
      <c r="S19207" s="499"/>
    </row>
    <row r="19208">
      <c r="B19208" s="497"/>
      <c r="H19208" s="500"/>
      <c r="O19208" s="500"/>
      <c r="Q19208" s="498" t="s">
        <v>213</v>
      </c>
      <c r="S19208" s="499"/>
    </row>
    <row r="19209">
      <c r="B19209" s="497"/>
      <c r="H19209" s="500"/>
      <c r="O19209" s="500"/>
      <c r="Q19209" s="498" t="s">
        <v>213</v>
      </c>
      <c r="S19209" s="499"/>
    </row>
    <row r="19210">
      <c r="B19210" s="497"/>
      <c r="H19210" s="500"/>
      <c r="O19210" s="500"/>
      <c r="Q19210" s="498" t="s">
        <v>213</v>
      </c>
      <c r="S19210" s="499"/>
    </row>
    <row r="19211">
      <c r="B19211" s="497"/>
      <c r="H19211" s="500"/>
      <c r="O19211" s="500"/>
      <c r="Q19211" s="498" t="s">
        <v>213</v>
      </c>
      <c r="S19211" s="499"/>
    </row>
    <row r="19212">
      <c r="B19212" s="497"/>
      <c r="H19212" s="500"/>
      <c r="O19212" s="500"/>
      <c r="Q19212" s="498" t="s">
        <v>213</v>
      </c>
      <c r="S19212" s="499"/>
    </row>
    <row r="19213">
      <c r="B19213" s="497"/>
      <c r="H19213" s="500"/>
      <c r="O19213" s="500"/>
      <c r="Q19213" s="498" t="s">
        <v>213</v>
      </c>
      <c r="S19213" s="499"/>
    </row>
    <row r="19214">
      <c r="B19214" s="497"/>
      <c r="H19214" s="500"/>
      <c r="O19214" s="500"/>
      <c r="Q19214" s="498" t="s">
        <v>213</v>
      </c>
      <c r="S19214" s="499"/>
    </row>
    <row r="19215">
      <c r="B19215" s="497"/>
      <c r="H19215" s="500"/>
      <c r="O19215" s="500"/>
      <c r="Q19215" s="498" t="s">
        <v>213</v>
      </c>
      <c r="S19215" s="499"/>
    </row>
    <row r="19216">
      <c r="B19216" s="497"/>
      <c r="H19216" s="500"/>
      <c r="O19216" s="500"/>
      <c r="Q19216" s="498" t="s">
        <v>213</v>
      </c>
      <c r="S19216" s="499"/>
    </row>
    <row r="19217">
      <c r="B19217" s="497"/>
      <c r="H19217" s="500"/>
      <c r="O19217" s="500"/>
      <c r="Q19217" s="498" t="s">
        <v>213</v>
      </c>
      <c r="S19217" s="499"/>
    </row>
    <row r="19218">
      <c r="B19218" s="497"/>
      <c r="H19218" s="500"/>
      <c r="O19218" s="500"/>
      <c r="Q19218" s="498" t="s">
        <v>213</v>
      </c>
      <c r="S19218" s="499"/>
    </row>
    <row r="19219">
      <c r="B19219" s="497"/>
      <c r="H19219" s="500"/>
      <c r="O19219" s="500"/>
      <c r="Q19219" s="498" t="s">
        <v>213</v>
      </c>
      <c r="S19219" s="499"/>
    </row>
    <row r="19220">
      <c r="B19220" s="497"/>
      <c r="H19220" s="500"/>
      <c r="O19220" s="500"/>
      <c r="Q19220" s="498" t="s">
        <v>213</v>
      </c>
      <c r="S19220" s="499"/>
    </row>
    <row r="19221">
      <c r="B19221" s="497"/>
      <c r="H19221" s="500"/>
      <c r="O19221" s="500"/>
      <c r="Q19221" s="498" t="s">
        <v>213</v>
      </c>
      <c r="S19221" s="499"/>
    </row>
    <row r="19222">
      <c r="B19222" s="497"/>
      <c r="H19222" s="500"/>
      <c r="O19222" s="500"/>
      <c r="Q19222" s="498" t="s">
        <v>213</v>
      </c>
      <c r="S19222" s="499"/>
    </row>
    <row r="19223">
      <c r="B19223" s="497"/>
      <c r="H19223" s="500"/>
      <c r="O19223" s="500"/>
      <c r="Q19223" s="498" t="s">
        <v>213</v>
      </c>
      <c r="S19223" s="499"/>
    </row>
    <row r="19224">
      <c r="B19224" s="497"/>
      <c r="H19224" s="500"/>
      <c r="O19224" s="500"/>
      <c r="Q19224" s="498" t="s">
        <v>213</v>
      </c>
      <c r="S19224" s="499"/>
    </row>
    <row r="19225">
      <c r="B19225" s="497"/>
      <c r="H19225" s="500"/>
      <c r="O19225" s="500"/>
      <c r="Q19225" s="498" t="s">
        <v>213</v>
      </c>
      <c r="S19225" s="499"/>
    </row>
    <row r="19226">
      <c r="B19226" s="497"/>
      <c r="H19226" s="500"/>
      <c r="O19226" s="500"/>
      <c r="Q19226" s="498" t="s">
        <v>213</v>
      </c>
      <c r="S19226" s="499"/>
    </row>
    <row r="19227">
      <c r="B19227" s="497"/>
      <c r="H19227" s="500"/>
      <c r="O19227" s="500"/>
      <c r="Q19227" s="498" t="s">
        <v>213</v>
      </c>
      <c r="S19227" s="499"/>
    </row>
    <row r="19228">
      <c r="B19228" s="497"/>
      <c r="H19228" s="500"/>
      <c r="O19228" s="500"/>
      <c r="Q19228" s="498" t="s">
        <v>213</v>
      </c>
      <c r="S19228" s="499"/>
    </row>
    <row r="19229">
      <c r="B19229" s="497"/>
      <c r="H19229" s="500"/>
      <c r="O19229" s="500"/>
      <c r="Q19229" s="498" t="s">
        <v>213</v>
      </c>
      <c r="S19229" s="499"/>
    </row>
    <row r="19230">
      <c r="B19230" s="497"/>
      <c r="H19230" s="500"/>
      <c r="O19230" s="500"/>
      <c r="Q19230" s="498" t="s">
        <v>213</v>
      </c>
      <c r="S19230" s="499"/>
    </row>
    <row r="19231">
      <c r="B19231" s="497"/>
      <c r="H19231" s="500"/>
      <c r="O19231" s="500"/>
      <c r="Q19231" s="498" t="s">
        <v>213</v>
      </c>
      <c r="S19231" s="499"/>
    </row>
    <row r="19232">
      <c r="B19232" s="497"/>
      <c r="H19232" s="500"/>
      <c r="O19232" s="500"/>
      <c r="Q19232" s="498" t="s">
        <v>213</v>
      </c>
      <c r="S19232" s="499"/>
    </row>
    <row r="19233">
      <c r="B19233" s="497"/>
      <c r="H19233" s="500"/>
      <c r="O19233" s="500"/>
      <c r="Q19233" s="498" t="s">
        <v>213</v>
      </c>
      <c r="S19233" s="499"/>
    </row>
    <row r="19234">
      <c r="B19234" s="497"/>
      <c r="H19234" s="500"/>
      <c r="O19234" s="500"/>
      <c r="Q19234" s="498" t="s">
        <v>213</v>
      </c>
      <c r="S19234" s="499"/>
    </row>
    <row r="19235">
      <c r="B19235" s="497"/>
      <c r="H19235" s="500"/>
      <c r="O19235" s="500"/>
      <c r="Q19235" s="498" t="s">
        <v>213</v>
      </c>
      <c r="S19235" s="499"/>
    </row>
    <row r="19236">
      <c r="B19236" s="497"/>
      <c r="H19236" s="500"/>
      <c r="O19236" s="500"/>
      <c r="Q19236" s="498" t="s">
        <v>213</v>
      </c>
      <c r="S19236" s="499"/>
    </row>
    <row r="19237">
      <c r="B19237" s="497"/>
      <c r="H19237" s="500"/>
      <c r="O19237" s="500"/>
      <c r="Q19237" s="498" t="s">
        <v>213</v>
      </c>
      <c r="S19237" s="499"/>
    </row>
    <row r="19238">
      <c r="B19238" s="497"/>
      <c r="H19238" s="500"/>
      <c r="O19238" s="500"/>
      <c r="Q19238" s="498" t="s">
        <v>213</v>
      </c>
      <c r="S19238" s="499"/>
    </row>
    <row r="19239">
      <c r="B19239" s="497"/>
      <c r="H19239" s="500"/>
      <c r="O19239" s="500"/>
      <c r="Q19239" s="498" t="s">
        <v>213</v>
      </c>
      <c r="S19239" s="499"/>
    </row>
    <row r="19240">
      <c r="B19240" s="497"/>
      <c r="H19240" s="500"/>
      <c r="O19240" s="500"/>
      <c r="Q19240" s="498" t="s">
        <v>213</v>
      </c>
      <c r="S19240" s="499"/>
    </row>
    <row r="19241">
      <c r="B19241" s="497"/>
      <c r="H19241" s="500"/>
      <c r="O19241" s="500"/>
      <c r="Q19241" s="498" t="s">
        <v>213</v>
      </c>
      <c r="S19241" s="499"/>
    </row>
    <row r="19242">
      <c r="B19242" s="497"/>
      <c r="H19242" s="500"/>
      <c r="O19242" s="500"/>
      <c r="Q19242" s="498" t="s">
        <v>213</v>
      </c>
      <c r="S19242" s="499"/>
    </row>
    <row r="19243">
      <c r="B19243" s="497"/>
      <c r="H19243" s="500"/>
      <c r="O19243" s="500"/>
      <c r="Q19243" s="498" t="s">
        <v>213</v>
      </c>
      <c r="S19243" s="499"/>
    </row>
    <row r="19244">
      <c r="B19244" s="497"/>
      <c r="H19244" s="500"/>
      <c r="O19244" s="500"/>
      <c r="Q19244" s="498" t="s">
        <v>213</v>
      </c>
      <c r="S19244" s="499"/>
    </row>
    <row r="19245">
      <c r="B19245" s="497"/>
      <c r="H19245" s="500"/>
      <c r="O19245" s="500"/>
      <c r="Q19245" s="498" t="s">
        <v>213</v>
      </c>
      <c r="S19245" s="499"/>
    </row>
    <row r="19246">
      <c r="B19246" s="497"/>
      <c r="H19246" s="500"/>
      <c r="O19246" s="500"/>
      <c r="Q19246" s="498" t="s">
        <v>213</v>
      </c>
      <c r="S19246" s="499"/>
    </row>
    <row r="19247">
      <c r="B19247" s="497"/>
      <c r="H19247" s="500"/>
      <c r="O19247" s="500"/>
      <c r="Q19247" s="498" t="s">
        <v>213</v>
      </c>
      <c r="S19247" s="499"/>
    </row>
    <row r="19248">
      <c r="B19248" s="497"/>
      <c r="H19248" s="500"/>
      <c r="O19248" s="500"/>
      <c r="Q19248" s="498" t="s">
        <v>213</v>
      </c>
      <c r="S19248" s="499"/>
    </row>
    <row r="19249">
      <c r="B19249" s="497"/>
      <c r="H19249" s="500"/>
      <c r="O19249" s="500"/>
      <c r="Q19249" s="498" t="s">
        <v>213</v>
      </c>
      <c r="S19249" s="499"/>
    </row>
    <row r="19250">
      <c r="B19250" s="497"/>
      <c r="H19250" s="500"/>
      <c r="O19250" s="500"/>
      <c r="Q19250" s="498" t="s">
        <v>213</v>
      </c>
      <c r="S19250" s="499"/>
    </row>
    <row r="19251">
      <c r="B19251" s="497"/>
      <c r="H19251" s="500"/>
      <c r="O19251" s="500"/>
      <c r="Q19251" s="498" t="s">
        <v>213</v>
      </c>
      <c r="S19251" s="499"/>
    </row>
    <row r="19252">
      <c r="B19252" s="497"/>
      <c r="H19252" s="500"/>
      <c r="O19252" s="500"/>
      <c r="Q19252" s="498" t="s">
        <v>213</v>
      </c>
      <c r="S19252" s="499"/>
    </row>
    <row r="19253">
      <c r="B19253" s="497"/>
      <c r="H19253" s="500"/>
      <c r="O19253" s="500"/>
      <c r="Q19253" s="498" t="s">
        <v>213</v>
      </c>
      <c r="S19253" s="499"/>
    </row>
    <row r="19254">
      <c r="B19254" s="497"/>
      <c r="H19254" s="500"/>
      <c r="O19254" s="500"/>
      <c r="Q19254" s="498" t="s">
        <v>213</v>
      </c>
      <c r="S19254" s="499"/>
    </row>
    <row r="19255">
      <c r="B19255" s="497"/>
      <c r="H19255" s="500"/>
      <c r="O19255" s="500"/>
      <c r="Q19255" s="498" t="s">
        <v>213</v>
      </c>
      <c r="S19255" s="499"/>
    </row>
    <row r="19256">
      <c r="B19256" s="497"/>
      <c r="H19256" s="500"/>
      <c r="O19256" s="500"/>
      <c r="Q19256" s="498" t="s">
        <v>213</v>
      </c>
      <c r="S19256" s="499"/>
    </row>
    <row r="19257">
      <c r="B19257" s="497"/>
      <c r="H19257" s="500"/>
      <c r="O19257" s="500"/>
      <c r="Q19257" s="498" t="s">
        <v>213</v>
      </c>
      <c r="S19257" s="499"/>
    </row>
    <row r="19258">
      <c r="B19258" s="497"/>
      <c r="H19258" s="500"/>
      <c r="O19258" s="500"/>
      <c r="Q19258" s="498" t="s">
        <v>213</v>
      </c>
      <c r="S19258" s="499"/>
    </row>
    <row r="19259">
      <c r="B19259" s="497"/>
      <c r="H19259" s="500"/>
      <c r="O19259" s="500"/>
      <c r="Q19259" s="498" t="s">
        <v>213</v>
      </c>
      <c r="S19259" s="499"/>
    </row>
    <row r="19260">
      <c r="B19260" s="497"/>
      <c r="H19260" s="500"/>
      <c r="O19260" s="500"/>
      <c r="Q19260" s="498" t="s">
        <v>213</v>
      </c>
      <c r="S19260" s="499"/>
    </row>
    <row r="19261">
      <c r="B19261" s="497"/>
      <c r="H19261" s="500"/>
      <c r="O19261" s="500"/>
      <c r="Q19261" s="498" t="s">
        <v>213</v>
      </c>
      <c r="S19261" s="499"/>
    </row>
    <row r="19262">
      <c r="B19262" s="497"/>
      <c r="H19262" s="500"/>
      <c r="O19262" s="500"/>
      <c r="Q19262" s="498" t="s">
        <v>213</v>
      </c>
      <c r="S19262" s="499"/>
    </row>
    <row r="19263">
      <c r="B19263" s="497"/>
      <c r="H19263" s="500"/>
      <c r="O19263" s="500"/>
      <c r="Q19263" s="498" t="s">
        <v>213</v>
      </c>
      <c r="S19263" s="499"/>
    </row>
    <row r="19264">
      <c r="B19264" s="497"/>
      <c r="H19264" s="500"/>
      <c r="O19264" s="500"/>
      <c r="Q19264" s="498" t="s">
        <v>213</v>
      </c>
      <c r="S19264" s="499"/>
    </row>
    <row r="19265">
      <c r="B19265" s="497"/>
      <c r="H19265" s="500"/>
      <c r="O19265" s="500"/>
      <c r="Q19265" s="498" t="s">
        <v>213</v>
      </c>
      <c r="S19265" s="499"/>
    </row>
    <row r="19266">
      <c r="B19266" s="497"/>
      <c r="H19266" s="500"/>
      <c r="O19266" s="500"/>
      <c r="Q19266" s="498" t="s">
        <v>213</v>
      </c>
      <c r="S19266" s="499"/>
    </row>
    <row r="19267">
      <c r="B19267" s="497"/>
      <c r="H19267" s="500"/>
      <c r="O19267" s="500"/>
      <c r="Q19267" s="498" t="s">
        <v>213</v>
      </c>
      <c r="S19267" s="499"/>
    </row>
    <row r="19268">
      <c r="B19268" s="497"/>
      <c r="H19268" s="500"/>
      <c r="O19268" s="500"/>
      <c r="Q19268" s="498" t="s">
        <v>213</v>
      </c>
      <c r="S19268" s="499"/>
    </row>
    <row r="19269">
      <c r="B19269" s="497"/>
      <c r="H19269" s="500"/>
      <c r="O19269" s="500"/>
      <c r="Q19269" s="498" t="s">
        <v>213</v>
      </c>
      <c r="S19269" s="499"/>
    </row>
    <row r="19270">
      <c r="B19270" s="497"/>
      <c r="H19270" s="500"/>
      <c r="O19270" s="500"/>
      <c r="Q19270" s="498" t="s">
        <v>213</v>
      </c>
      <c r="S19270" s="499"/>
    </row>
    <row r="19271">
      <c r="B19271" s="497"/>
      <c r="H19271" s="500"/>
      <c r="O19271" s="500"/>
      <c r="Q19271" s="498" t="s">
        <v>213</v>
      </c>
      <c r="S19271" s="499"/>
    </row>
    <row r="19272">
      <c r="B19272" s="497"/>
      <c r="H19272" s="500"/>
      <c r="O19272" s="500"/>
      <c r="Q19272" s="498" t="s">
        <v>213</v>
      </c>
      <c r="S19272" s="499"/>
    </row>
    <row r="19273">
      <c r="B19273" s="497"/>
      <c r="H19273" s="500"/>
      <c r="O19273" s="500"/>
      <c r="Q19273" s="498" t="s">
        <v>213</v>
      </c>
      <c r="S19273" s="499"/>
    </row>
    <row r="19274">
      <c r="B19274" s="497"/>
      <c r="H19274" s="500"/>
      <c r="O19274" s="500"/>
      <c r="Q19274" s="498" t="s">
        <v>213</v>
      </c>
      <c r="S19274" s="499"/>
    </row>
    <row r="19275">
      <c r="B19275" s="497"/>
      <c r="H19275" s="500"/>
      <c r="O19275" s="500"/>
      <c r="Q19275" s="498" t="s">
        <v>213</v>
      </c>
      <c r="S19275" s="499"/>
    </row>
    <row r="19276">
      <c r="B19276" s="497"/>
      <c r="H19276" s="500"/>
      <c r="O19276" s="500"/>
      <c r="Q19276" s="498" t="s">
        <v>213</v>
      </c>
      <c r="S19276" s="499"/>
    </row>
    <row r="19277">
      <c r="B19277" s="497"/>
      <c r="H19277" s="500"/>
      <c r="O19277" s="500"/>
      <c r="Q19277" s="498" t="s">
        <v>213</v>
      </c>
      <c r="S19277" s="499"/>
    </row>
    <row r="19278">
      <c r="B19278" s="497"/>
      <c r="H19278" s="500"/>
      <c r="O19278" s="500"/>
      <c r="Q19278" s="498" t="s">
        <v>213</v>
      </c>
      <c r="S19278" s="499"/>
    </row>
    <row r="19279">
      <c r="B19279" s="497"/>
      <c r="H19279" s="500"/>
      <c r="O19279" s="500"/>
      <c r="Q19279" s="498" t="s">
        <v>213</v>
      </c>
      <c r="S19279" s="499"/>
    </row>
    <row r="19280">
      <c r="B19280" s="497"/>
      <c r="H19280" s="500"/>
      <c r="O19280" s="500"/>
      <c r="Q19280" s="498" t="s">
        <v>213</v>
      </c>
      <c r="S19280" s="499"/>
    </row>
    <row r="19281">
      <c r="B19281" s="497"/>
      <c r="H19281" s="500"/>
      <c r="O19281" s="500"/>
      <c r="Q19281" s="498" t="s">
        <v>213</v>
      </c>
      <c r="S19281" s="499"/>
    </row>
    <row r="19282">
      <c r="B19282" s="497"/>
      <c r="H19282" s="500"/>
      <c r="O19282" s="500"/>
      <c r="Q19282" s="498" t="s">
        <v>213</v>
      </c>
      <c r="S19282" s="499"/>
    </row>
    <row r="19283">
      <c r="B19283" s="497"/>
      <c r="H19283" s="500"/>
      <c r="O19283" s="500"/>
      <c r="Q19283" s="498" t="s">
        <v>213</v>
      </c>
      <c r="S19283" s="499"/>
    </row>
    <row r="19284">
      <c r="B19284" s="497"/>
      <c r="H19284" s="500"/>
      <c r="O19284" s="500"/>
      <c r="Q19284" s="498" t="s">
        <v>213</v>
      </c>
      <c r="S19284" s="499"/>
    </row>
    <row r="19285">
      <c r="B19285" s="497"/>
      <c r="H19285" s="500"/>
      <c r="O19285" s="500"/>
      <c r="Q19285" s="498" t="s">
        <v>213</v>
      </c>
      <c r="S19285" s="499"/>
    </row>
    <row r="19286">
      <c r="B19286" s="497"/>
      <c r="H19286" s="500"/>
      <c r="O19286" s="500"/>
      <c r="Q19286" s="498" t="s">
        <v>213</v>
      </c>
      <c r="S19286" s="499"/>
    </row>
    <row r="19287">
      <c r="B19287" s="497"/>
      <c r="H19287" s="500"/>
      <c r="O19287" s="500"/>
      <c r="Q19287" s="498" t="s">
        <v>213</v>
      </c>
      <c r="S19287" s="499"/>
    </row>
    <row r="19288">
      <c r="B19288" s="497"/>
      <c r="H19288" s="500"/>
      <c r="O19288" s="500"/>
      <c r="Q19288" s="498" t="s">
        <v>213</v>
      </c>
      <c r="S19288" s="499"/>
    </row>
    <row r="19289">
      <c r="B19289" s="497"/>
      <c r="H19289" s="500"/>
      <c r="O19289" s="500"/>
      <c r="Q19289" s="498" t="s">
        <v>213</v>
      </c>
      <c r="S19289" s="499"/>
    </row>
    <row r="19290">
      <c r="B19290" s="497"/>
      <c r="H19290" s="500"/>
      <c r="O19290" s="500"/>
      <c r="Q19290" s="498" t="s">
        <v>213</v>
      </c>
      <c r="S19290" s="499"/>
    </row>
    <row r="19291">
      <c r="B19291" s="497"/>
      <c r="H19291" s="500"/>
      <c r="O19291" s="500"/>
      <c r="Q19291" s="498" t="s">
        <v>213</v>
      </c>
      <c r="S19291" s="499"/>
    </row>
    <row r="19292">
      <c r="B19292" s="497"/>
      <c r="H19292" s="500"/>
      <c r="O19292" s="500"/>
      <c r="Q19292" s="498" t="s">
        <v>213</v>
      </c>
      <c r="S19292" s="499"/>
    </row>
    <row r="19293">
      <c r="B19293" s="497"/>
      <c r="H19293" s="500"/>
      <c r="O19293" s="500"/>
      <c r="Q19293" s="498" t="s">
        <v>213</v>
      </c>
      <c r="S19293" s="499"/>
    </row>
    <row r="19294">
      <c r="B19294" s="497"/>
      <c r="H19294" s="500"/>
      <c r="O19294" s="500"/>
      <c r="Q19294" s="498" t="s">
        <v>213</v>
      </c>
      <c r="S19294" s="499"/>
    </row>
    <row r="19295">
      <c r="B19295" s="497"/>
      <c r="H19295" s="500"/>
      <c r="O19295" s="500"/>
      <c r="Q19295" s="498" t="s">
        <v>213</v>
      </c>
      <c r="S19295" s="499"/>
    </row>
    <row r="19296">
      <c r="B19296" s="497"/>
      <c r="H19296" s="500"/>
      <c r="O19296" s="500"/>
      <c r="Q19296" s="498" t="s">
        <v>213</v>
      </c>
      <c r="S19296" s="499"/>
    </row>
    <row r="19297">
      <c r="B19297" s="497"/>
      <c r="H19297" s="500"/>
      <c r="O19297" s="500"/>
      <c r="Q19297" s="498" t="s">
        <v>213</v>
      </c>
      <c r="S19297" s="499"/>
    </row>
    <row r="19298">
      <c r="B19298" s="497"/>
      <c r="H19298" s="500"/>
      <c r="O19298" s="500"/>
      <c r="Q19298" s="498" t="s">
        <v>213</v>
      </c>
      <c r="S19298" s="499"/>
    </row>
    <row r="19299">
      <c r="B19299" s="497"/>
      <c r="H19299" s="500"/>
      <c r="O19299" s="500"/>
      <c r="Q19299" s="498" t="s">
        <v>213</v>
      </c>
      <c r="S19299" s="499"/>
    </row>
    <row r="19300">
      <c r="B19300" s="497"/>
      <c r="H19300" s="500"/>
      <c r="O19300" s="500"/>
      <c r="Q19300" s="498" t="s">
        <v>213</v>
      </c>
      <c r="S19300" s="499"/>
    </row>
    <row r="19301">
      <c r="B19301" s="497"/>
      <c r="H19301" s="500"/>
      <c r="O19301" s="500"/>
      <c r="Q19301" s="498" t="s">
        <v>213</v>
      </c>
      <c r="S19301" s="499"/>
    </row>
    <row r="19302">
      <c r="B19302" s="497"/>
      <c r="H19302" s="500"/>
      <c r="O19302" s="500"/>
      <c r="Q19302" s="498" t="s">
        <v>213</v>
      </c>
      <c r="S19302" s="499"/>
    </row>
    <row r="19303">
      <c r="B19303" s="497"/>
      <c r="H19303" s="500"/>
      <c r="O19303" s="500"/>
      <c r="Q19303" s="498" t="s">
        <v>213</v>
      </c>
      <c r="S19303" s="499"/>
    </row>
    <row r="19304">
      <c r="B19304" s="497"/>
      <c r="H19304" s="500"/>
      <c r="O19304" s="500"/>
      <c r="Q19304" s="498" t="s">
        <v>213</v>
      </c>
      <c r="S19304" s="499"/>
    </row>
    <row r="19305">
      <c r="B19305" s="497"/>
      <c r="H19305" s="500"/>
      <c r="O19305" s="500"/>
      <c r="Q19305" s="498" t="s">
        <v>213</v>
      </c>
      <c r="S19305" s="499"/>
    </row>
    <row r="19306">
      <c r="B19306" s="497"/>
      <c r="H19306" s="500"/>
      <c r="O19306" s="500"/>
      <c r="Q19306" s="498" t="s">
        <v>213</v>
      </c>
      <c r="S19306" s="499"/>
    </row>
    <row r="19307">
      <c r="B19307" s="497"/>
      <c r="H19307" s="500"/>
      <c r="O19307" s="500"/>
      <c r="Q19307" s="498" t="s">
        <v>213</v>
      </c>
      <c r="S19307" s="499"/>
    </row>
    <row r="19308">
      <c r="B19308" s="497"/>
      <c r="H19308" s="500"/>
      <c r="O19308" s="500"/>
      <c r="Q19308" s="498" t="s">
        <v>213</v>
      </c>
      <c r="S19308" s="499"/>
    </row>
    <row r="19309">
      <c r="B19309" s="497"/>
      <c r="H19309" s="500"/>
      <c r="O19309" s="500"/>
      <c r="Q19309" s="498" t="s">
        <v>213</v>
      </c>
      <c r="S19309" s="499"/>
    </row>
    <row r="19310">
      <c r="B19310" s="497"/>
      <c r="H19310" s="500"/>
      <c r="O19310" s="500"/>
      <c r="Q19310" s="498" t="s">
        <v>213</v>
      </c>
      <c r="S19310" s="499"/>
    </row>
    <row r="19311">
      <c r="B19311" s="497"/>
      <c r="H19311" s="500"/>
      <c r="O19311" s="500"/>
      <c r="Q19311" s="498" t="s">
        <v>213</v>
      </c>
      <c r="S19311" s="499"/>
    </row>
    <row r="19312">
      <c r="B19312" s="497"/>
      <c r="H19312" s="500"/>
      <c r="O19312" s="500"/>
      <c r="Q19312" s="498" t="s">
        <v>213</v>
      </c>
      <c r="S19312" s="499"/>
    </row>
    <row r="19313">
      <c r="B19313" s="497"/>
      <c r="H19313" s="500"/>
      <c r="O19313" s="500"/>
      <c r="Q19313" s="498" t="s">
        <v>213</v>
      </c>
      <c r="S19313" s="499"/>
    </row>
    <row r="19314">
      <c r="B19314" s="497"/>
      <c r="H19314" s="500"/>
      <c r="O19314" s="500"/>
      <c r="Q19314" s="498" t="s">
        <v>213</v>
      </c>
      <c r="S19314" s="499"/>
    </row>
    <row r="19315">
      <c r="B19315" s="497"/>
      <c r="H19315" s="500"/>
      <c r="O19315" s="500"/>
      <c r="Q19315" s="498" t="s">
        <v>213</v>
      </c>
      <c r="S19315" s="499"/>
    </row>
    <row r="19316">
      <c r="B19316" s="497"/>
      <c r="H19316" s="500"/>
      <c r="O19316" s="500"/>
      <c r="Q19316" s="498" t="s">
        <v>213</v>
      </c>
      <c r="S19316" s="499"/>
    </row>
    <row r="19317">
      <c r="B19317" s="497"/>
      <c r="H19317" s="500"/>
      <c r="O19317" s="500"/>
      <c r="Q19317" s="498" t="s">
        <v>213</v>
      </c>
      <c r="S19317" s="499"/>
    </row>
    <row r="19318">
      <c r="B19318" s="497"/>
      <c r="H19318" s="500"/>
      <c r="O19318" s="500"/>
      <c r="Q19318" s="498" t="s">
        <v>213</v>
      </c>
      <c r="S19318" s="499"/>
    </row>
    <row r="19319">
      <c r="B19319" s="497"/>
      <c r="H19319" s="500"/>
      <c r="O19319" s="500"/>
      <c r="Q19319" s="498" t="s">
        <v>213</v>
      </c>
      <c r="S19319" s="499"/>
    </row>
    <row r="19320">
      <c r="B19320" s="497"/>
      <c r="H19320" s="500"/>
      <c r="O19320" s="500"/>
      <c r="Q19320" s="498" t="s">
        <v>213</v>
      </c>
      <c r="S19320" s="499"/>
    </row>
    <row r="19321">
      <c r="B19321" s="497"/>
      <c r="H19321" s="500"/>
      <c r="O19321" s="500"/>
      <c r="Q19321" s="498" t="s">
        <v>213</v>
      </c>
      <c r="S19321" s="499"/>
    </row>
    <row r="19322">
      <c r="B19322" s="497"/>
      <c r="H19322" s="500"/>
      <c r="O19322" s="500"/>
      <c r="Q19322" s="498" t="s">
        <v>213</v>
      </c>
      <c r="S19322" s="499"/>
    </row>
    <row r="19323">
      <c r="B19323" s="497"/>
      <c r="H19323" s="500"/>
      <c r="O19323" s="500"/>
      <c r="Q19323" s="498" t="s">
        <v>213</v>
      </c>
      <c r="S19323" s="499"/>
    </row>
    <row r="19324">
      <c r="B19324" s="497"/>
      <c r="H19324" s="500"/>
      <c r="O19324" s="500"/>
      <c r="Q19324" s="498" t="s">
        <v>213</v>
      </c>
      <c r="S19324" s="499"/>
    </row>
    <row r="19325">
      <c r="B19325" s="497"/>
      <c r="H19325" s="500"/>
      <c r="O19325" s="500"/>
      <c r="Q19325" s="498" t="s">
        <v>213</v>
      </c>
      <c r="S19325" s="499"/>
    </row>
    <row r="19326">
      <c r="B19326" s="497"/>
      <c r="H19326" s="500"/>
      <c r="O19326" s="500"/>
      <c r="Q19326" s="498" t="s">
        <v>213</v>
      </c>
      <c r="S19326" s="499"/>
    </row>
    <row r="19327">
      <c r="B19327" s="497"/>
      <c r="H19327" s="500"/>
      <c r="O19327" s="500"/>
      <c r="Q19327" s="498" t="s">
        <v>213</v>
      </c>
      <c r="S19327" s="499"/>
    </row>
    <row r="19328">
      <c r="B19328" s="497"/>
      <c r="H19328" s="500"/>
      <c r="O19328" s="500"/>
      <c r="Q19328" s="498" t="s">
        <v>213</v>
      </c>
      <c r="S19328" s="499"/>
    </row>
    <row r="19329">
      <c r="B19329" s="497"/>
      <c r="H19329" s="500"/>
      <c r="O19329" s="500"/>
      <c r="Q19329" s="498" t="s">
        <v>213</v>
      </c>
      <c r="S19329" s="499"/>
    </row>
    <row r="19330">
      <c r="B19330" s="497"/>
      <c r="H19330" s="500"/>
      <c r="O19330" s="500"/>
      <c r="Q19330" s="498" t="s">
        <v>213</v>
      </c>
      <c r="S19330" s="499"/>
    </row>
    <row r="19331">
      <c r="B19331" s="497"/>
      <c r="H19331" s="500"/>
      <c r="O19331" s="500"/>
      <c r="Q19331" s="498" t="s">
        <v>213</v>
      </c>
      <c r="S19331" s="499"/>
    </row>
    <row r="19332">
      <c r="B19332" s="497"/>
      <c r="H19332" s="500"/>
      <c r="O19332" s="500"/>
      <c r="Q19332" s="498" t="s">
        <v>213</v>
      </c>
      <c r="S19332" s="499"/>
    </row>
    <row r="19333">
      <c r="B19333" s="497"/>
      <c r="H19333" s="500"/>
      <c r="O19333" s="500"/>
      <c r="Q19333" s="498" t="s">
        <v>213</v>
      </c>
      <c r="S19333" s="499"/>
    </row>
    <row r="19334">
      <c r="B19334" s="497"/>
      <c r="H19334" s="500"/>
      <c r="O19334" s="500"/>
      <c r="Q19334" s="498" t="s">
        <v>213</v>
      </c>
      <c r="S19334" s="499"/>
    </row>
    <row r="19335">
      <c r="B19335" s="497"/>
      <c r="H19335" s="500"/>
      <c r="O19335" s="500"/>
      <c r="Q19335" s="498" t="s">
        <v>213</v>
      </c>
      <c r="S19335" s="499"/>
    </row>
    <row r="19336">
      <c r="B19336" s="497"/>
      <c r="H19336" s="500"/>
      <c r="O19336" s="500"/>
      <c r="Q19336" s="498" t="s">
        <v>213</v>
      </c>
      <c r="S19336" s="499"/>
    </row>
    <row r="19337">
      <c r="B19337" s="497"/>
      <c r="H19337" s="500"/>
      <c r="O19337" s="500"/>
      <c r="Q19337" s="498" t="s">
        <v>213</v>
      </c>
      <c r="S19337" s="499"/>
    </row>
    <row r="19338">
      <c r="B19338" s="497"/>
      <c r="H19338" s="500"/>
      <c r="O19338" s="500"/>
      <c r="Q19338" s="498" t="s">
        <v>213</v>
      </c>
      <c r="S19338" s="499"/>
    </row>
    <row r="19339">
      <c r="B19339" s="497"/>
      <c r="H19339" s="500"/>
      <c r="O19339" s="500"/>
      <c r="Q19339" s="498" t="s">
        <v>213</v>
      </c>
      <c r="S19339" s="499"/>
    </row>
    <row r="19340">
      <c r="B19340" s="497"/>
      <c r="H19340" s="500"/>
      <c r="O19340" s="500"/>
      <c r="Q19340" s="498" t="s">
        <v>213</v>
      </c>
      <c r="S19340" s="499"/>
    </row>
    <row r="19341">
      <c r="B19341" s="497"/>
      <c r="H19341" s="500"/>
      <c r="O19341" s="500"/>
      <c r="Q19341" s="498" t="s">
        <v>213</v>
      </c>
      <c r="S19341" s="499"/>
    </row>
    <row r="19342">
      <c r="B19342" s="497"/>
      <c r="H19342" s="500"/>
      <c r="O19342" s="500"/>
      <c r="Q19342" s="498" t="s">
        <v>213</v>
      </c>
      <c r="S19342" s="499"/>
    </row>
    <row r="19343">
      <c r="B19343" s="497"/>
      <c r="H19343" s="500"/>
      <c r="O19343" s="500"/>
      <c r="Q19343" s="498" t="s">
        <v>213</v>
      </c>
      <c r="S19343" s="499"/>
    </row>
    <row r="19344">
      <c r="B19344" s="497"/>
      <c r="H19344" s="500"/>
      <c r="O19344" s="500"/>
      <c r="Q19344" s="498" t="s">
        <v>213</v>
      </c>
      <c r="S19344" s="499"/>
    </row>
    <row r="19345">
      <c r="B19345" s="497"/>
      <c r="H19345" s="500"/>
      <c r="O19345" s="500"/>
      <c r="Q19345" s="498" t="s">
        <v>213</v>
      </c>
      <c r="S19345" s="499"/>
    </row>
    <row r="19346">
      <c r="B19346" s="497"/>
      <c r="H19346" s="500"/>
      <c r="O19346" s="500"/>
      <c r="Q19346" s="498" t="s">
        <v>213</v>
      </c>
      <c r="S19346" s="499"/>
    </row>
    <row r="19347">
      <c r="B19347" s="497"/>
      <c r="H19347" s="500"/>
      <c r="O19347" s="500"/>
      <c r="Q19347" s="498" t="s">
        <v>213</v>
      </c>
      <c r="S19347" s="499"/>
    </row>
    <row r="19348">
      <c r="B19348" s="497"/>
      <c r="H19348" s="500"/>
      <c r="O19348" s="500"/>
      <c r="Q19348" s="498" t="s">
        <v>213</v>
      </c>
      <c r="S19348" s="499"/>
    </row>
    <row r="19349">
      <c r="B19349" s="497"/>
      <c r="H19349" s="500"/>
      <c r="O19349" s="500"/>
      <c r="Q19349" s="498" t="s">
        <v>213</v>
      </c>
      <c r="S19349" s="499"/>
    </row>
    <row r="19350">
      <c r="B19350" s="497"/>
      <c r="H19350" s="500"/>
      <c r="O19350" s="500"/>
      <c r="Q19350" s="498" t="s">
        <v>213</v>
      </c>
      <c r="S19350" s="499"/>
    </row>
    <row r="19351">
      <c r="B19351" s="497"/>
      <c r="H19351" s="500"/>
      <c r="O19351" s="500"/>
      <c r="Q19351" s="498" t="s">
        <v>213</v>
      </c>
      <c r="S19351" s="499"/>
    </row>
    <row r="19352">
      <c r="B19352" s="497"/>
      <c r="H19352" s="500"/>
      <c r="O19352" s="500"/>
      <c r="Q19352" s="498" t="s">
        <v>213</v>
      </c>
      <c r="S19352" s="499"/>
    </row>
    <row r="19353">
      <c r="B19353" s="497"/>
      <c r="H19353" s="500"/>
      <c r="O19353" s="500"/>
      <c r="Q19353" s="498" t="s">
        <v>213</v>
      </c>
      <c r="S19353" s="499"/>
    </row>
    <row r="19354">
      <c r="B19354" s="497"/>
      <c r="H19354" s="500"/>
      <c r="O19354" s="500"/>
      <c r="Q19354" s="498" t="s">
        <v>213</v>
      </c>
      <c r="S19354" s="499"/>
    </row>
    <row r="19355">
      <c r="B19355" s="497"/>
      <c r="H19355" s="500"/>
      <c r="O19355" s="500"/>
      <c r="Q19355" s="498" t="s">
        <v>213</v>
      </c>
      <c r="S19355" s="499"/>
    </row>
    <row r="19356">
      <c r="B19356" s="497"/>
      <c r="H19356" s="500"/>
      <c r="O19356" s="500"/>
      <c r="Q19356" s="498" t="s">
        <v>213</v>
      </c>
      <c r="S19356" s="499"/>
    </row>
    <row r="19357">
      <c r="B19357" s="497"/>
      <c r="H19357" s="500"/>
      <c r="O19357" s="500"/>
      <c r="Q19357" s="498" t="s">
        <v>213</v>
      </c>
      <c r="S19357" s="499"/>
    </row>
    <row r="19358">
      <c r="B19358" s="497"/>
      <c r="H19358" s="500"/>
      <c r="O19358" s="500"/>
      <c r="Q19358" s="498" t="s">
        <v>213</v>
      </c>
      <c r="S19358" s="499"/>
    </row>
    <row r="19359">
      <c r="B19359" s="497"/>
      <c r="H19359" s="500"/>
      <c r="O19359" s="500"/>
      <c r="Q19359" s="498" t="s">
        <v>213</v>
      </c>
      <c r="S19359" s="499"/>
    </row>
    <row r="19360">
      <c r="B19360" s="497"/>
      <c r="H19360" s="500"/>
      <c r="O19360" s="500"/>
      <c r="Q19360" s="498" t="s">
        <v>213</v>
      </c>
      <c r="S19360" s="499"/>
    </row>
    <row r="19361">
      <c r="B19361" s="497"/>
      <c r="H19361" s="500"/>
      <c r="O19361" s="500"/>
      <c r="Q19361" s="498" t="s">
        <v>213</v>
      </c>
      <c r="S19361" s="499"/>
    </row>
    <row r="19362">
      <c r="B19362" s="497"/>
      <c r="H19362" s="500"/>
      <c r="O19362" s="500"/>
      <c r="Q19362" s="498" t="s">
        <v>213</v>
      </c>
      <c r="S19362" s="499"/>
    </row>
    <row r="19363">
      <c r="B19363" s="497"/>
      <c r="H19363" s="500"/>
      <c r="O19363" s="500"/>
      <c r="Q19363" s="498" t="s">
        <v>213</v>
      </c>
      <c r="S19363" s="499"/>
    </row>
    <row r="19364">
      <c r="B19364" s="497"/>
      <c r="H19364" s="500"/>
      <c r="O19364" s="500"/>
      <c r="Q19364" s="498" t="s">
        <v>213</v>
      </c>
      <c r="S19364" s="499"/>
    </row>
    <row r="19365">
      <c r="B19365" s="497"/>
      <c r="H19365" s="500"/>
      <c r="O19365" s="500"/>
      <c r="Q19365" s="498" t="s">
        <v>213</v>
      </c>
      <c r="S19365" s="499"/>
    </row>
    <row r="19366">
      <c r="B19366" s="497"/>
      <c r="H19366" s="500"/>
      <c r="O19366" s="500"/>
      <c r="Q19366" s="498" t="s">
        <v>213</v>
      </c>
      <c r="S19366" s="499"/>
    </row>
    <row r="19367">
      <c r="B19367" s="497"/>
      <c r="H19367" s="500"/>
      <c r="O19367" s="500"/>
      <c r="Q19367" s="498" t="s">
        <v>213</v>
      </c>
      <c r="S19367" s="499"/>
    </row>
    <row r="19368">
      <c r="B19368" s="497"/>
      <c r="H19368" s="500"/>
      <c r="O19368" s="500"/>
      <c r="Q19368" s="498" t="s">
        <v>213</v>
      </c>
      <c r="S19368" s="499"/>
    </row>
    <row r="19369">
      <c r="B19369" s="497"/>
      <c r="H19369" s="500"/>
      <c r="O19369" s="500"/>
      <c r="Q19369" s="498" t="s">
        <v>213</v>
      </c>
      <c r="S19369" s="499"/>
    </row>
    <row r="19370">
      <c r="B19370" s="497"/>
      <c r="H19370" s="500"/>
      <c r="O19370" s="500"/>
      <c r="Q19370" s="498" t="s">
        <v>213</v>
      </c>
      <c r="S19370" s="499"/>
    </row>
    <row r="19371">
      <c r="B19371" s="497"/>
      <c r="H19371" s="500"/>
      <c r="O19371" s="500"/>
      <c r="Q19371" s="498" t="s">
        <v>213</v>
      </c>
      <c r="S19371" s="499"/>
    </row>
    <row r="19372">
      <c r="B19372" s="497"/>
      <c r="H19372" s="500"/>
      <c r="O19372" s="500"/>
      <c r="Q19372" s="498" t="s">
        <v>213</v>
      </c>
      <c r="S19372" s="499"/>
    </row>
    <row r="19373">
      <c r="B19373" s="497"/>
      <c r="H19373" s="500"/>
      <c r="O19373" s="500"/>
      <c r="Q19373" s="498" t="s">
        <v>213</v>
      </c>
      <c r="S19373" s="499"/>
    </row>
    <row r="19374">
      <c r="B19374" s="497"/>
      <c r="H19374" s="500"/>
      <c r="O19374" s="500"/>
      <c r="Q19374" s="498" t="s">
        <v>213</v>
      </c>
      <c r="S19374" s="499"/>
    </row>
    <row r="19375">
      <c r="B19375" s="497"/>
      <c r="H19375" s="500"/>
      <c r="O19375" s="500"/>
      <c r="Q19375" s="498" t="s">
        <v>213</v>
      </c>
      <c r="S19375" s="499"/>
    </row>
    <row r="19376">
      <c r="B19376" s="497"/>
      <c r="H19376" s="500"/>
      <c r="O19376" s="500"/>
      <c r="Q19376" s="498" t="s">
        <v>213</v>
      </c>
      <c r="S19376" s="499"/>
    </row>
    <row r="19377">
      <c r="B19377" s="497"/>
      <c r="H19377" s="500"/>
      <c r="O19377" s="500"/>
      <c r="Q19377" s="498" t="s">
        <v>213</v>
      </c>
      <c r="S19377" s="499"/>
    </row>
    <row r="19378">
      <c r="B19378" s="497"/>
      <c r="H19378" s="500"/>
      <c r="O19378" s="500"/>
      <c r="Q19378" s="498" t="s">
        <v>213</v>
      </c>
      <c r="S19378" s="499"/>
    </row>
    <row r="19379">
      <c r="B19379" s="497"/>
      <c r="H19379" s="500"/>
      <c r="O19379" s="500"/>
      <c r="Q19379" s="498" t="s">
        <v>213</v>
      </c>
      <c r="S19379" s="499"/>
    </row>
    <row r="19380">
      <c r="B19380" s="497"/>
      <c r="H19380" s="500"/>
      <c r="O19380" s="500"/>
      <c r="Q19380" s="498" t="s">
        <v>213</v>
      </c>
      <c r="S19380" s="499"/>
    </row>
    <row r="19381">
      <c r="B19381" s="497"/>
      <c r="H19381" s="500"/>
      <c r="O19381" s="500"/>
      <c r="Q19381" s="498" t="s">
        <v>213</v>
      </c>
      <c r="S19381" s="499"/>
    </row>
    <row r="19382">
      <c r="B19382" s="497"/>
      <c r="H19382" s="500"/>
      <c r="O19382" s="500"/>
      <c r="Q19382" s="498" t="s">
        <v>213</v>
      </c>
      <c r="S19382" s="499"/>
    </row>
    <row r="19383">
      <c r="B19383" s="497"/>
      <c r="H19383" s="500"/>
      <c r="O19383" s="500"/>
      <c r="Q19383" s="498" t="s">
        <v>213</v>
      </c>
      <c r="S19383" s="499"/>
    </row>
    <row r="19384">
      <c r="B19384" s="497"/>
      <c r="H19384" s="500"/>
      <c r="O19384" s="500"/>
      <c r="Q19384" s="498" t="s">
        <v>213</v>
      </c>
      <c r="S19384" s="499"/>
    </row>
    <row r="19385">
      <c r="B19385" s="497"/>
      <c r="H19385" s="500"/>
      <c r="O19385" s="500"/>
      <c r="Q19385" s="498" t="s">
        <v>213</v>
      </c>
      <c r="S19385" s="499"/>
    </row>
    <row r="19386">
      <c r="B19386" s="497"/>
      <c r="H19386" s="500"/>
      <c r="O19386" s="500"/>
      <c r="Q19386" s="498" t="s">
        <v>213</v>
      </c>
      <c r="S19386" s="499"/>
    </row>
    <row r="19387">
      <c r="B19387" s="497"/>
      <c r="H19387" s="500"/>
      <c r="O19387" s="500"/>
      <c r="Q19387" s="498" t="s">
        <v>213</v>
      </c>
      <c r="S19387" s="499"/>
    </row>
    <row r="19388">
      <c r="B19388" s="497"/>
      <c r="H19388" s="500"/>
      <c r="O19388" s="500"/>
      <c r="Q19388" s="498" t="s">
        <v>213</v>
      </c>
      <c r="S19388" s="499"/>
    </row>
    <row r="19389">
      <c r="B19389" s="497"/>
      <c r="H19389" s="500"/>
      <c r="O19389" s="500"/>
      <c r="Q19389" s="498" t="s">
        <v>213</v>
      </c>
      <c r="S19389" s="499"/>
    </row>
    <row r="19390">
      <c r="B19390" s="497"/>
      <c r="H19390" s="500"/>
      <c r="O19390" s="500"/>
      <c r="Q19390" s="498" t="s">
        <v>213</v>
      </c>
      <c r="S19390" s="499"/>
    </row>
    <row r="19391">
      <c r="B19391" s="497"/>
      <c r="H19391" s="500"/>
      <c r="O19391" s="500"/>
      <c r="Q19391" s="498" t="s">
        <v>213</v>
      </c>
      <c r="S19391" s="499"/>
    </row>
    <row r="19392">
      <c r="B19392" s="497"/>
      <c r="H19392" s="500"/>
      <c r="O19392" s="500"/>
      <c r="Q19392" s="498" t="s">
        <v>213</v>
      </c>
      <c r="S19392" s="499"/>
    </row>
    <row r="19393">
      <c r="B19393" s="497"/>
      <c r="H19393" s="500"/>
      <c r="O19393" s="500"/>
      <c r="Q19393" s="498" t="s">
        <v>213</v>
      </c>
      <c r="S19393" s="499"/>
    </row>
    <row r="19394">
      <c r="B19394" s="497"/>
      <c r="H19394" s="500"/>
      <c r="O19394" s="500"/>
      <c r="Q19394" s="498" t="s">
        <v>213</v>
      </c>
      <c r="S19394" s="499"/>
    </row>
    <row r="19395">
      <c r="B19395" s="497"/>
      <c r="H19395" s="500"/>
      <c r="O19395" s="500"/>
      <c r="Q19395" s="498" t="s">
        <v>213</v>
      </c>
      <c r="S19395" s="499"/>
    </row>
    <row r="19396">
      <c r="B19396" s="497"/>
      <c r="H19396" s="500"/>
      <c r="O19396" s="500"/>
      <c r="Q19396" s="498" t="s">
        <v>213</v>
      </c>
      <c r="S19396" s="499"/>
    </row>
    <row r="19397">
      <c r="B19397" s="497"/>
      <c r="H19397" s="500"/>
      <c r="O19397" s="500"/>
      <c r="Q19397" s="498" t="s">
        <v>213</v>
      </c>
      <c r="S19397" s="499"/>
    </row>
    <row r="19398">
      <c r="B19398" s="497"/>
      <c r="H19398" s="500"/>
      <c r="O19398" s="500"/>
      <c r="Q19398" s="498" t="s">
        <v>213</v>
      </c>
      <c r="S19398" s="499"/>
    </row>
    <row r="19399">
      <c r="B19399" s="497"/>
      <c r="H19399" s="500"/>
      <c r="O19399" s="500"/>
      <c r="Q19399" s="498" t="s">
        <v>213</v>
      </c>
      <c r="S19399" s="499"/>
    </row>
    <row r="19400">
      <c r="B19400" s="497"/>
      <c r="H19400" s="500"/>
      <c r="O19400" s="500"/>
      <c r="Q19400" s="498" t="s">
        <v>213</v>
      </c>
      <c r="S19400" s="499"/>
    </row>
    <row r="19401">
      <c r="B19401" s="497"/>
      <c r="H19401" s="500"/>
      <c r="O19401" s="500"/>
      <c r="Q19401" s="498" t="s">
        <v>213</v>
      </c>
      <c r="S19401" s="499"/>
    </row>
    <row r="19402">
      <c r="B19402" s="497"/>
      <c r="H19402" s="500"/>
      <c r="O19402" s="500"/>
      <c r="Q19402" s="498" t="s">
        <v>213</v>
      </c>
      <c r="S19402" s="499"/>
    </row>
    <row r="19403">
      <c r="B19403" s="497"/>
      <c r="H19403" s="500"/>
      <c r="O19403" s="500"/>
      <c r="Q19403" s="498" t="s">
        <v>213</v>
      </c>
      <c r="S19403" s="499"/>
    </row>
    <row r="19404">
      <c r="B19404" s="497"/>
      <c r="H19404" s="500"/>
      <c r="O19404" s="500"/>
      <c r="Q19404" s="498" t="s">
        <v>213</v>
      </c>
      <c r="S19404" s="499"/>
    </row>
    <row r="19405">
      <c r="B19405" s="497"/>
      <c r="H19405" s="500"/>
      <c r="O19405" s="500"/>
      <c r="Q19405" s="498" t="s">
        <v>213</v>
      </c>
      <c r="S19405" s="499"/>
    </row>
    <row r="19406">
      <c r="B19406" s="497"/>
      <c r="H19406" s="500"/>
      <c r="O19406" s="500"/>
      <c r="Q19406" s="498" t="s">
        <v>213</v>
      </c>
      <c r="S19406" s="499"/>
    </row>
    <row r="19407">
      <c r="B19407" s="497"/>
      <c r="H19407" s="500"/>
      <c r="O19407" s="500"/>
      <c r="Q19407" s="498" t="s">
        <v>213</v>
      </c>
      <c r="S19407" s="499"/>
    </row>
    <row r="19408">
      <c r="B19408" s="497"/>
      <c r="H19408" s="500"/>
      <c r="O19408" s="500"/>
      <c r="Q19408" s="498" t="s">
        <v>213</v>
      </c>
      <c r="S19408" s="499"/>
    </row>
    <row r="19409">
      <c r="B19409" s="497"/>
      <c r="H19409" s="500"/>
      <c r="O19409" s="500"/>
      <c r="Q19409" s="498" t="s">
        <v>213</v>
      </c>
      <c r="S19409" s="499"/>
    </row>
    <row r="19410">
      <c r="B19410" s="497"/>
      <c r="H19410" s="500"/>
      <c r="O19410" s="500"/>
      <c r="Q19410" s="498" t="s">
        <v>213</v>
      </c>
      <c r="S19410" s="499"/>
    </row>
    <row r="19411">
      <c r="B19411" s="497"/>
      <c r="H19411" s="500"/>
      <c r="O19411" s="500"/>
      <c r="Q19411" s="498" t="s">
        <v>213</v>
      </c>
      <c r="S19411" s="499"/>
    </row>
    <row r="19412">
      <c r="B19412" s="497"/>
      <c r="H19412" s="500"/>
      <c r="O19412" s="500"/>
      <c r="Q19412" s="498" t="s">
        <v>213</v>
      </c>
      <c r="S19412" s="499"/>
    </row>
    <row r="19413">
      <c r="B19413" s="497"/>
      <c r="H19413" s="500"/>
      <c r="O19413" s="500"/>
      <c r="Q19413" s="498" t="s">
        <v>213</v>
      </c>
      <c r="S19413" s="499"/>
    </row>
    <row r="19414">
      <c r="B19414" s="497"/>
      <c r="H19414" s="500"/>
      <c r="O19414" s="500"/>
      <c r="Q19414" s="498" t="s">
        <v>213</v>
      </c>
      <c r="S19414" s="499"/>
    </row>
    <row r="19415">
      <c r="B19415" s="497"/>
      <c r="H19415" s="500"/>
      <c r="O19415" s="500"/>
      <c r="Q19415" s="498" t="s">
        <v>213</v>
      </c>
      <c r="S19415" s="499"/>
    </row>
    <row r="19416">
      <c r="B19416" s="497"/>
      <c r="H19416" s="500"/>
      <c r="O19416" s="500"/>
      <c r="Q19416" s="498" t="s">
        <v>213</v>
      </c>
      <c r="S19416" s="499"/>
    </row>
    <row r="19417">
      <c r="B19417" s="497"/>
      <c r="H19417" s="500"/>
      <c r="O19417" s="500"/>
      <c r="Q19417" s="498" t="s">
        <v>213</v>
      </c>
      <c r="S19417" s="499"/>
    </row>
    <row r="19418">
      <c r="B19418" s="497"/>
      <c r="H19418" s="500"/>
      <c r="O19418" s="500"/>
      <c r="Q19418" s="498" t="s">
        <v>213</v>
      </c>
      <c r="S19418" s="499"/>
    </row>
    <row r="19419">
      <c r="B19419" s="497"/>
      <c r="H19419" s="500"/>
      <c r="O19419" s="500"/>
      <c r="Q19419" s="498" t="s">
        <v>213</v>
      </c>
      <c r="S19419" s="499"/>
    </row>
    <row r="19420">
      <c r="B19420" s="497"/>
      <c r="H19420" s="500"/>
      <c r="O19420" s="500"/>
      <c r="Q19420" s="498" t="s">
        <v>213</v>
      </c>
      <c r="S19420" s="499"/>
    </row>
    <row r="19421">
      <c r="B19421" s="497"/>
      <c r="H19421" s="500"/>
      <c r="O19421" s="500"/>
      <c r="Q19421" s="498" t="s">
        <v>213</v>
      </c>
      <c r="S19421" s="499"/>
    </row>
    <row r="19422">
      <c r="B19422" s="497"/>
      <c r="H19422" s="500"/>
      <c r="O19422" s="500"/>
      <c r="Q19422" s="498" t="s">
        <v>213</v>
      </c>
      <c r="S19422" s="499"/>
    </row>
    <row r="19423">
      <c r="B19423" s="497"/>
      <c r="H19423" s="500"/>
      <c r="O19423" s="500"/>
      <c r="Q19423" s="498" t="s">
        <v>213</v>
      </c>
      <c r="S19423" s="499"/>
    </row>
    <row r="19424">
      <c r="B19424" s="497"/>
      <c r="H19424" s="500"/>
      <c r="O19424" s="500"/>
      <c r="Q19424" s="498" t="s">
        <v>213</v>
      </c>
      <c r="S19424" s="499"/>
    </row>
    <row r="19425">
      <c r="B19425" s="497"/>
      <c r="H19425" s="500"/>
      <c r="O19425" s="500"/>
      <c r="Q19425" s="498" t="s">
        <v>213</v>
      </c>
      <c r="S19425" s="499"/>
    </row>
    <row r="19426">
      <c r="B19426" s="497"/>
      <c r="H19426" s="500"/>
      <c r="O19426" s="500"/>
      <c r="Q19426" s="498" t="s">
        <v>213</v>
      </c>
      <c r="S19426" s="499"/>
    </row>
    <row r="19427">
      <c r="B19427" s="497"/>
      <c r="H19427" s="500"/>
      <c r="O19427" s="500"/>
      <c r="Q19427" s="498" t="s">
        <v>213</v>
      </c>
      <c r="S19427" s="499"/>
    </row>
    <row r="19428">
      <c r="B19428" s="497"/>
      <c r="H19428" s="500"/>
      <c r="O19428" s="500"/>
      <c r="Q19428" s="498" t="s">
        <v>213</v>
      </c>
      <c r="S19428" s="499"/>
    </row>
    <row r="19429">
      <c r="B19429" s="497"/>
      <c r="H19429" s="500"/>
      <c r="O19429" s="500"/>
      <c r="Q19429" s="498" t="s">
        <v>213</v>
      </c>
      <c r="S19429" s="499"/>
    </row>
    <row r="19430">
      <c r="B19430" s="497"/>
      <c r="H19430" s="500"/>
      <c r="O19430" s="500"/>
      <c r="Q19430" s="498" t="s">
        <v>213</v>
      </c>
      <c r="S19430" s="499"/>
    </row>
    <row r="19431">
      <c r="B19431" s="497"/>
      <c r="H19431" s="500"/>
      <c r="O19431" s="500"/>
      <c r="Q19431" s="498" t="s">
        <v>213</v>
      </c>
      <c r="S19431" s="499"/>
    </row>
    <row r="19432">
      <c r="B19432" s="497"/>
      <c r="H19432" s="500"/>
      <c r="O19432" s="500"/>
      <c r="Q19432" s="498" t="s">
        <v>213</v>
      </c>
      <c r="S19432" s="499"/>
    </row>
    <row r="19433">
      <c r="B19433" s="497"/>
      <c r="H19433" s="500"/>
      <c r="O19433" s="500"/>
      <c r="Q19433" s="498" t="s">
        <v>213</v>
      </c>
      <c r="S19433" s="499"/>
    </row>
    <row r="19434">
      <c r="B19434" s="497"/>
      <c r="H19434" s="500"/>
      <c r="O19434" s="500"/>
      <c r="Q19434" s="498" t="s">
        <v>213</v>
      </c>
      <c r="S19434" s="499"/>
    </row>
    <row r="19435">
      <c r="B19435" s="497"/>
      <c r="H19435" s="500"/>
      <c r="O19435" s="500"/>
      <c r="Q19435" s="498" t="s">
        <v>213</v>
      </c>
      <c r="S19435" s="499"/>
    </row>
    <row r="19436">
      <c r="B19436" s="497"/>
      <c r="H19436" s="500"/>
      <c r="O19436" s="500"/>
      <c r="Q19436" s="498" t="s">
        <v>213</v>
      </c>
      <c r="S19436" s="499"/>
    </row>
    <row r="19437">
      <c r="B19437" s="497"/>
      <c r="H19437" s="500"/>
      <c r="O19437" s="500"/>
      <c r="Q19437" s="498" t="s">
        <v>213</v>
      </c>
      <c r="S19437" s="499"/>
    </row>
    <row r="19438">
      <c r="B19438" s="497"/>
      <c r="H19438" s="500"/>
      <c r="O19438" s="500"/>
      <c r="Q19438" s="498" t="s">
        <v>213</v>
      </c>
      <c r="S19438" s="499"/>
    </row>
    <row r="19439">
      <c r="B19439" s="497"/>
      <c r="H19439" s="500"/>
      <c r="O19439" s="500"/>
      <c r="Q19439" s="498" t="s">
        <v>213</v>
      </c>
      <c r="S19439" s="499"/>
    </row>
    <row r="19440">
      <c r="B19440" s="497"/>
      <c r="H19440" s="500"/>
      <c r="O19440" s="500"/>
      <c r="Q19440" s="498" t="s">
        <v>213</v>
      </c>
      <c r="S19440" s="499"/>
    </row>
    <row r="19441">
      <c r="B19441" s="497"/>
      <c r="H19441" s="500"/>
      <c r="O19441" s="500"/>
      <c r="Q19441" s="498" t="s">
        <v>213</v>
      </c>
      <c r="S19441" s="499"/>
    </row>
    <row r="19442">
      <c r="B19442" s="497"/>
      <c r="H19442" s="500"/>
      <c r="O19442" s="500"/>
      <c r="Q19442" s="498" t="s">
        <v>213</v>
      </c>
      <c r="S19442" s="499"/>
    </row>
    <row r="19443">
      <c r="B19443" s="497"/>
      <c r="H19443" s="500"/>
      <c r="O19443" s="500"/>
      <c r="Q19443" s="498" t="s">
        <v>213</v>
      </c>
      <c r="S19443" s="499"/>
    </row>
    <row r="19444">
      <c r="B19444" s="497"/>
      <c r="H19444" s="500"/>
      <c r="O19444" s="500"/>
      <c r="Q19444" s="498" t="s">
        <v>213</v>
      </c>
      <c r="S19444" s="499"/>
    </row>
    <row r="19445">
      <c r="B19445" s="497"/>
      <c r="H19445" s="500"/>
      <c r="O19445" s="500"/>
      <c r="Q19445" s="498" t="s">
        <v>213</v>
      </c>
      <c r="S19445" s="499"/>
    </row>
    <row r="19446">
      <c r="B19446" s="497"/>
      <c r="H19446" s="500"/>
      <c r="O19446" s="500"/>
      <c r="Q19446" s="498" t="s">
        <v>213</v>
      </c>
      <c r="S19446" s="499"/>
    </row>
    <row r="19447">
      <c r="B19447" s="497"/>
      <c r="H19447" s="500"/>
      <c r="O19447" s="500"/>
      <c r="Q19447" s="498" t="s">
        <v>213</v>
      </c>
      <c r="S19447" s="499"/>
    </row>
    <row r="19448">
      <c r="B19448" s="497"/>
      <c r="H19448" s="500"/>
      <c r="O19448" s="500"/>
      <c r="Q19448" s="498" t="s">
        <v>213</v>
      </c>
      <c r="S19448" s="499"/>
    </row>
    <row r="19449">
      <c r="B19449" s="497"/>
      <c r="H19449" s="500"/>
      <c r="O19449" s="500"/>
      <c r="Q19449" s="498" t="s">
        <v>213</v>
      </c>
      <c r="S19449" s="499"/>
    </row>
    <row r="19450">
      <c r="B19450" s="497"/>
      <c r="H19450" s="500"/>
      <c r="O19450" s="500"/>
      <c r="Q19450" s="498" t="s">
        <v>213</v>
      </c>
      <c r="S19450" s="499"/>
    </row>
    <row r="19451">
      <c r="B19451" s="497"/>
      <c r="H19451" s="500"/>
      <c r="O19451" s="500"/>
      <c r="Q19451" s="498" t="s">
        <v>213</v>
      </c>
      <c r="S19451" s="499"/>
    </row>
    <row r="19452">
      <c r="B19452" s="497"/>
      <c r="H19452" s="500"/>
      <c r="O19452" s="500"/>
      <c r="Q19452" s="498" t="s">
        <v>213</v>
      </c>
      <c r="S19452" s="499"/>
    </row>
    <row r="19453">
      <c r="B19453" s="497"/>
      <c r="H19453" s="500"/>
      <c r="O19453" s="500"/>
      <c r="Q19453" s="498" t="s">
        <v>213</v>
      </c>
      <c r="S19453" s="499"/>
    </row>
    <row r="19454">
      <c r="B19454" s="497"/>
      <c r="H19454" s="500"/>
      <c r="O19454" s="500"/>
      <c r="Q19454" s="498" t="s">
        <v>213</v>
      </c>
      <c r="S19454" s="499"/>
    </row>
    <row r="19455">
      <c r="B19455" s="497"/>
      <c r="H19455" s="500"/>
      <c r="O19455" s="500"/>
      <c r="Q19455" s="498" t="s">
        <v>213</v>
      </c>
      <c r="S19455" s="499"/>
    </row>
    <row r="19456">
      <c r="B19456" s="497"/>
      <c r="H19456" s="500"/>
      <c r="O19456" s="500"/>
      <c r="Q19456" s="498" t="s">
        <v>213</v>
      </c>
      <c r="S19456" s="499"/>
    </row>
    <row r="19457">
      <c r="B19457" s="497"/>
      <c r="H19457" s="500"/>
      <c r="O19457" s="500"/>
      <c r="Q19457" s="498" t="s">
        <v>213</v>
      </c>
      <c r="S19457" s="499"/>
    </row>
    <row r="19458">
      <c r="B19458" s="497"/>
      <c r="H19458" s="500"/>
      <c r="O19458" s="500"/>
      <c r="Q19458" s="498" t="s">
        <v>213</v>
      </c>
      <c r="S19458" s="499"/>
    </row>
    <row r="19459">
      <c r="B19459" s="497"/>
      <c r="H19459" s="500"/>
      <c r="O19459" s="500"/>
      <c r="Q19459" s="498" t="s">
        <v>213</v>
      </c>
      <c r="S19459" s="499"/>
    </row>
    <row r="19460">
      <c r="B19460" s="497"/>
      <c r="H19460" s="500"/>
      <c r="O19460" s="500"/>
      <c r="Q19460" s="498" t="s">
        <v>213</v>
      </c>
      <c r="S19460" s="499"/>
    </row>
    <row r="19461">
      <c r="B19461" s="497"/>
      <c r="H19461" s="500"/>
      <c r="O19461" s="500"/>
      <c r="Q19461" s="498" t="s">
        <v>213</v>
      </c>
      <c r="S19461" s="499"/>
    </row>
    <row r="19462">
      <c r="B19462" s="497"/>
      <c r="H19462" s="500"/>
      <c r="O19462" s="500"/>
      <c r="Q19462" s="498" t="s">
        <v>213</v>
      </c>
      <c r="S19462" s="499"/>
    </row>
    <row r="19463">
      <c r="B19463" s="497"/>
      <c r="H19463" s="500"/>
      <c r="O19463" s="500"/>
      <c r="Q19463" s="498" t="s">
        <v>213</v>
      </c>
      <c r="S19463" s="499"/>
    </row>
    <row r="19464">
      <c r="B19464" s="497"/>
      <c r="H19464" s="500"/>
      <c r="O19464" s="500"/>
      <c r="Q19464" s="498" t="s">
        <v>213</v>
      </c>
      <c r="S19464" s="499"/>
    </row>
    <row r="19465">
      <c r="B19465" s="497"/>
      <c r="H19465" s="500"/>
      <c r="O19465" s="500"/>
      <c r="Q19465" s="498" t="s">
        <v>213</v>
      </c>
      <c r="S19465" s="499"/>
    </row>
    <row r="19466">
      <c r="B19466" s="497"/>
      <c r="H19466" s="500"/>
      <c r="O19466" s="500"/>
      <c r="Q19466" s="498" t="s">
        <v>213</v>
      </c>
      <c r="S19466" s="499"/>
    </row>
    <row r="19467">
      <c r="B19467" s="497"/>
      <c r="H19467" s="500"/>
      <c r="O19467" s="500"/>
      <c r="Q19467" s="498" t="s">
        <v>213</v>
      </c>
      <c r="S19467" s="499"/>
    </row>
    <row r="19468">
      <c r="B19468" s="497"/>
      <c r="H19468" s="500"/>
      <c r="O19468" s="500"/>
      <c r="Q19468" s="498" t="s">
        <v>213</v>
      </c>
      <c r="S19468" s="499"/>
    </row>
    <row r="19469">
      <c r="B19469" s="497"/>
      <c r="H19469" s="500"/>
      <c r="O19469" s="500"/>
      <c r="Q19469" s="498" t="s">
        <v>213</v>
      </c>
      <c r="S19469" s="499"/>
    </row>
    <row r="19470">
      <c r="B19470" s="497"/>
      <c r="H19470" s="500"/>
      <c r="O19470" s="500"/>
      <c r="Q19470" s="498" t="s">
        <v>213</v>
      </c>
      <c r="S19470" s="499"/>
    </row>
    <row r="19471">
      <c r="B19471" s="497"/>
      <c r="H19471" s="500"/>
      <c r="O19471" s="500"/>
      <c r="Q19471" s="498" t="s">
        <v>213</v>
      </c>
      <c r="S19471" s="499"/>
    </row>
    <row r="19472">
      <c r="B19472" s="497"/>
      <c r="H19472" s="500"/>
      <c r="O19472" s="500"/>
      <c r="Q19472" s="498" t="s">
        <v>213</v>
      </c>
      <c r="S19472" s="499"/>
    </row>
    <row r="19473">
      <c r="B19473" s="497"/>
      <c r="H19473" s="500"/>
      <c r="O19473" s="500"/>
      <c r="Q19473" s="498" t="s">
        <v>213</v>
      </c>
      <c r="S19473" s="499"/>
    </row>
    <row r="19474">
      <c r="B19474" s="497"/>
      <c r="H19474" s="500"/>
      <c r="O19474" s="500"/>
      <c r="Q19474" s="498" t="s">
        <v>213</v>
      </c>
      <c r="S19474" s="499"/>
    </row>
    <row r="19475">
      <c r="B19475" s="497"/>
      <c r="H19475" s="500"/>
      <c r="O19475" s="500"/>
      <c r="Q19475" s="498" t="s">
        <v>213</v>
      </c>
      <c r="S19475" s="499"/>
    </row>
    <row r="19476">
      <c r="B19476" s="497"/>
      <c r="H19476" s="500"/>
      <c r="O19476" s="500"/>
      <c r="Q19476" s="498" t="s">
        <v>213</v>
      </c>
      <c r="S19476" s="499"/>
    </row>
    <row r="19477">
      <c r="B19477" s="497"/>
      <c r="H19477" s="500"/>
      <c r="O19477" s="500"/>
      <c r="Q19477" s="498" t="s">
        <v>213</v>
      </c>
      <c r="S19477" s="499"/>
    </row>
    <row r="19478">
      <c r="B19478" s="497"/>
      <c r="H19478" s="500"/>
      <c r="O19478" s="500"/>
      <c r="Q19478" s="498" t="s">
        <v>213</v>
      </c>
      <c r="S19478" s="499"/>
    </row>
    <row r="19479">
      <c r="B19479" s="497"/>
      <c r="H19479" s="500"/>
      <c r="O19479" s="500"/>
      <c r="Q19479" s="498" t="s">
        <v>213</v>
      </c>
      <c r="S19479" s="499"/>
    </row>
    <row r="19480">
      <c r="B19480" s="497"/>
      <c r="H19480" s="500"/>
      <c r="O19480" s="500"/>
      <c r="Q19480" s="498" t="s">
        <v>213</v>
      </c>
      <c r="S19480" s="499"/>
    </row>
    <row r="19481">
      <c r="B19481" s="497"/>
      <c r="H19481" s="500"/>
      <c r="O19481" s="500"/>
      <c r="Q19481" s="498" t="s">
        <v>213</v>
      </c>
      <c r="S19481" s="499"/>
    </row>
    <row r="19482">
      <c r="B19482" s="497"/>
      <c r="H19482" s="500"/>
      <c r="O19482" s="500"/>
      <c r="Q19482" s="498" t="s">
        <v>213</v>
      </c>
      <c r="S19482" s="499"/>
    </row>
    <row r="19483">
      <c r="B19483" s="497"/>
      <c r="H19483" s="500"/>
      <c r="O19483" s="500"/>
      <c r="Q19483" s="498" t="s">
        <v>213</v>
      </c>
      <c r="S19483" s="499"/>
    </row>
    <row r="19484">
      <c r="B19484" s="497"/>
      <c r="H19484" s="500"/>
      <c r="O19484" s="500"/>
      <c r="Q19484" s="498" t="s">
        <v>213</v>
      </c>
      <c r="S19484" s="499"/>
    </row>
    <row r="19485">
      <c r="B19485" s="497"/>
      <c r="H19485" s="500"/>
      <c r="O19485" s="500"/>
      <c r="Q19485" s="498" t="s">
        <v>213</v>
      </c>
      <c r="S19485" s="499"/>
    </row>
    <row r="19486">
      <c r="B19486" s="497"/>
      <c r="H19486" s="500"/>
      <c r="O19486" s="500"/>
      <c r="Q19486" s="498" t="s">
        <v>213</v>
      </c>
      <c r="S19486" s="499"/>
    </row>
    <row r="19487">
      <c r="B19487" s="497"/>
      <c r="H19487" s="500"/>
      <c r="O19487" s="500"/>
      <c r="Q19487" s="498" t="s">
        <v>213</v>
      </c>
      <c r="S19487" s="499"/>
    </row>
    <row r="19488">
      <c r="B19488" s="497"/>
      <c r="H19488" s="500"/>
      <c r="O19488" s="500"/>
      <c r="Q19488" s="498" t="s">
        <v>213</v>
      </c>
      <c r="S19488" s="499"/>
    </row>
    <row r="19489">
      <c r="B19489" s="497"/>
      <c r="H19489" s="500"/>
      <c r="O19489" s="500"/>
      <c r="Q19489" s="498" t="s">
        <v>213</v>
      </c>
      <c r="S19489" s="499"/>
    </row>
    <row r="19490">
      <c r="B19490" s="497"/>
      <c r="H19490" s="500"/>
      <c r="O19490" s="500"/>
      <c r="Q19490" s="498" t="s">
        <v>213</v>
      </c>
      <c r="S19490" s="499"/>
    </row>
    <row r="19491">
      <c r="B19491" s="497"/>
      <c r="H19491" s="500"/>
      <c r="O19491" s="500"/>
      <c r="Q19491" s="498" t="s">
        <v>213</v>
      </c>
      <c r="S19491" s="499"/>
    </row>
    <row r="19492">
      <c r="B19492" s="497"/>
      <c r="H19492" s="500"/>
      <c r="O19492" s="500"/>
      <c r="Q19492" s="498" t="s">
        <v>213</v>
      </c>
      <c r="S19492" s="499"/>
    </row>
    <row r="19493">
      <c r="B19493" s="497"/>
      <c r="H19493" s="500"/>
      <c r="O19493" s="500"/>
      <c r="Q19493" s="498" t="s">
        <v>213</v>
      </c>
      <c r="S19493" s="499"/>
    </row>
    <row r="19494">
      <c r="B19494" s="497"/>
      <c r="H19494" s="500"/>
      <c r="O19494" s="500"/>
      <c r="Q19494" s="498" t="s">
        <v>213</v>
      </c>
      <c r="S19494" s="499"/>
    </row>
    <row r="19495">
      <c r="B19495" s="497"/>
      <c r="H19495" s="500"/>
      <c r="O19495" s="500"/>
      <c r="Q19495" s="498" t="s">
        <v>213</v>
      </c>
      <c r="S19495" s="499"/>
    </row>
    <row r="19496">
      <c r="B19496" s="497"/>
      <c r="H19496" s="500"/>
      <c r="O19496" s="500"/>
      <c r="Q19496" s="498" t="s">
        <v>213</v>
      </c>
      <c r="S19496" s="499"/>
    </row>
    <row r="19497">
      <c r="B19497" s="497"/>
      <c r="H19497" s="500"/>
      <c r="O19497" s="500"/>
      <c r="Q19497" s="498" t="s">
        <v>213</v>
      </c>
      <c r="S19497" s="499"/>
    </row>
    <row r="19498">
      <c r="B19498" s="497"/>
      <c r="H19498" s="500"/>
      <c r="O19498" s="500"/>
      <c r="Q19498" s="498" t="s">
        <v>213</v>
      </c>
      <c r="S19498" s="499"/>
    </row>
    <row r="19499">
      <c r="B19499" s="497"/>
      <c r="H19499" s="500"/>
      <c r="O19499" s="500"/>
      <c r="Q19499" s="498" t="s">
        <v>213</v>
      </c>
      <c r="S19499" s="499"/>
    </row>
    <row r="19500">
      <c r="B19500" s="497"/>
      <c r="H19500" s="500"/>
      <c r="O19500" s="500"/>
      <c r="Q19500" s="498" t="s">
        <v>213</v>
      </c>
      <c r="S19500" s="499"/>
    </row>
    <row r="19501">
      <c r="B19501" s="497"/>
      <c r="H19501" s="500"/>
      <c r="O19501" s="500"/>
      <c r="Q19501" s="498" t="s">
        <v>213</v>
      </c>
      <c r="S19501" s="499"/>
    </row>
    <row r="19502">
      <c r="B19502" s="497"/>
      <c r="H19502" s="500"/>
      <c r="O19502" s="500"/>
      <c r="Q19502" s="498" t="s">
        <v>213</v>
      </c>
      <c r="S19502" s="499"/>
    </row>
    <row r="19503">
      <c r="B19503" s="497"/>
      <c r="H19503" s="500"/>
      <c r="O19503" s="500"/>
      <c r="Q19503" s="498" t="s">
        <v>213</v>
      </c>
      <c r="S19503" s="499"/>
    </row>
    <row r="19504">
      <c r="B19504" s="497"/>
      <c r="H19504" s="500"/>
      <c r="O19504" s="500"/>
      <c r="Q19504" s="498" t="s">
        <v>213</v>
      </c>
      <c r="S19504" s="499"/>
    </row>
    <row r="19505">
      <c r="B19505" s="497"/>
      <c r="H19505" s="500"/>
      <c r="O19505" s="500"/>
      <c r="Q19505" s="498" t="s">
        <v>213</v>
      </c>
      <c r="S19505" s="499"/>
    </row>
    <row r="19506">
      <c r="B19506" s="497"/>
      <c r="H19506" s="500"/>
      <c r="O19506" s="500"/>
      <c r="Q19506" s="498" t="s">
        <v>213</v>
      </c>
      <c r="S19506" s="499"/>
    </row>
    <row r="19507">
      <c r="B19507" s="497"/>
      <c r="H19507" s="500"/>
      <c r="O19507" s="500"/>
      <c r="Q19507" s="498" t="s">
        <v>213</v>
      </c>
      <c r="S19507" s="499"/>
    </row>
    <row r="19508">
      <c r="B19508" s="497"/>
      <c r="H19508" s="500"/>
      <c r="O19508" s="500"/>
      <c r="Q19508" s="498" t="s">
        <v>213</v>
      </c>
      <c r="S19508" s="499"/>
    </row>
    <row r="19509">
      <c r="B19509" s="497"/>
      <c r="H19509" s="500"/>
      <c r="O19509" s="500"/>
      <c r="Q19509" s="498" t="s">
        <v>213</v>
      </c>
      <c r="S19509" s="499"/>
    </row>
    <row r="19510">
      <c r="B19510" s="497"/>
      <c r="H19510" s="500"/>
      <c r="O19510" s="500"/>
      <c r="Q19510" s="498" t="s">
        <v>213</v>
      </c>
      <c r="S19510" s="499"/>
    </row>
    <row r="19511">
      <c r="B19511" s="497"/>
      <c r="H19511" s="500"/>
      <c r="O19511" s="500"/>
      <c r="Q19511" s="498" t="s">
        <v>213</v>
      </c>
      <c r="S19511" s="499"/>
    </row>
    <row r="19512">
      <c r="B19512" s="497"/>
      <c r="H19512" s="500"/>
      <c r="O19512" s="500"/>
      <c r="Q19512" s="498" t="s">
        <v>213</v>
      </c>
      <c r="S19512" s="499"/>
    </row>
    <row r="19513">
      <c r="B19513" s="497"/>
      <c r="H19513" s="500"/>
      <c r="O19513" s="500"/>
      <c r="Q19513" s="498" t="s">
        <v>213</v>
      </c>
      <c r="S19513" s="499"/>
    </row>
    <row r="19514">
      <c r="B19514" s="497"/>
      <c r="H19514" s="500"/>
      <c r="O19514" s="500"/>
      <c r="Q19514" s="498" t="s">
        <v>213</v>
      </c>
      <c r="S19514" s="499"/>
    </row>
    <row r="19515">
      <c r="B19515" s="497"/>
      <c r="H19515" s="500"/>
      <c r="O19515" s="500"/>
      <c r="Q19515" s="498" t="s">
        <v>213</v>
      </c>
      <c r="S19515" s="499"/>
    </row>
    <row r="19516">
      <c r="B19516" s="497"/>
      <c r="H19516" s="500"/>
      <c r="O19516" s="500"/>
      <c r="Q19516" s="498" t="s">
        <v>213</v>
      </c>
      <c r="S19516" s="499"/>
    </row>
    <row r="19517">
      <c r="B19517" s="497"/>
      <c r="H19517" s="500"/>
      <c r="O19517" s="500"/>
      <c r="Q19517" s="498" t="s">
        <v>213</v>
      </c>
      <c r="S19517" s="499"/>
    </row>
    <row r="19518">
      <c r="B19518" s="497"/>
      <c r="H19518" s="500"/>
      <c r="O19518" s="500"/>
      <c r="Q19518" s="498" t="s">
        <v>213</v>
      </c>
      <c r="S19518" s="499"/>
    </row>
    <row r="19519">
      <c r="B19519" s="497"/>
      <c r="H19519" s="500"/>
      <c r="O19519" s="500"/>
      <c r="Q19519" s="498" t="s">
        <v>213</v>
      </c>
      <c r="S19519" s="499"/>
    </row>
    <row r="19520">
      <c r="B19520" s="497"/>
      <c r="H19520" s="500"/>
      <c r="O19520" s="500"/>
      <c r="Q19520" s="498" t="s">
        <v>213</v>
      </c>
      <c r="S19520" s="499"/>
    </row>
    <row r="19521">
      <c r="B19521" s="497"/>
      <c r="H19521" s="500"/>
      <c r="O19521" s="500"/>
      <c r="Q19521" s="498" t="s">
        <v>213</v>
      </c>
      <c r="S19521" s="499"/>
    </row>
    <row r="19522">
      <c r="B19522" s="497"/>
      <c r="H19522" s="500"/>
      <c r="O19522" s="500"/>
      <c r="Q19522" s="498" t="s">
        <v>213</v>
      </c>
      <c r="S19522" s="499"/>
    </row>
    <row r="19523">
      <c r="B19523" s="497"/>
      <c r="H19523" s="500"/>
      <c r="O19523" s="500"/>
      <c r="Q19523" s="498" t="s">
        <v>213</v>
      </c>
      <c r="S19523" s="499"/>
    </row>
    <row r="19524">
      <c r="B19524" s="497"/>
      <c r="H19524" s="500"/>
      <c r="O19524" s="500"/>
      <c r="Q19524" s="498" t="s">
        <v>213</v>
      </c>
      <c r="S19524" s="499"/>
    </row>
    <row r="19525">
      <c r="B19525" s="497"/>
      <c r="H19525" s="500"/>
      <c r="O19525" s="500"/>
      <c r="Q19525" s="498" t="s">
        <v>213</v>
      </c>
      <c r="S19525" s="499"/>
    </row>
    <row r="19526">
      <c r="B19526" s="497"/>
      <c r="H19526" s="500"/>
      <c r="O19526" s="500"/>
      <c r="Q19526" s="498" t="s">
        <v>213</v>
      </c>
      <c r="S19526" s="499"/>
    </row>
    <row r="19527">
      <c r="B19527" s="497"/>
      <c r="H19527" s="500"/>
      <c r="O19527" s="500"/>
      <c r="Q19527" s="498" t="s">
        <v>213</v>
      </c>
      <c r="S19527" s="499"/>
    </row>
    <row r="19528">
      <c r="B19528" s="497"/>
      <c r="H19528" s="500"/>
      <c r="O19528" s="500"/>
      <c r="Q19528" s="498" t="s">
        <v>213</v>
      </c>
      <c r="S19528" s="499"/>
    </row>
    <row r="19529">
      <c r="B19529" s="497"/>
      <c r="H19529" s="500"/>
      <c r="O19529" s="500"/>
      <c r="Q19529" s="498" t="s">
        <v>213</v>
      </c>
      <c r="S19529" s="499"/>
    </row>
    <row r="19530">
      <c r="B19530" s="497"/>
      <c r="H19530" s="500"/>
      <c r="O19530" s="500"/>
      <c r="Q19530" s="498" t="s">
        <v>213</v>
      </c>
      <c r="S19530" s="499"/>
    </row>
    <row r="19531">
      <c r="B19531" s="497"/>
      <c r="H19531" s="500"/>
      <c r="O19531" s="500"/>
      <c r="Q19531" s="498" t="s">
        <v>213</v>
      </c>
      <c r="S19531" s="499"/>
    </row>
    <row r="19532">
      <c r="B19532" s="497"/>
      <c r="H19532" s="500"/>
      <c r="O19532" s="500"/>
      <c r="Q19532" s="498" t="s">
        <v>213</v>
      </c>
      <c r="S19532" s="499"/>
    </row>
    <row r="19533">
      <c r="B19533" s="497"/>
      <c r="H19533" s="500"/>
      <c r="O19533" s="500"/>
      <c r="Q19533" s="498" t="s">
        <v>213</v>
      </c>
      <c r="S19533" s="499"/>
    </row>
    <row r="19534">
      <c r="B19534" s="497"/>
      <c r="H19534" s="500"/>
      <c r="O19534" s="500"/>
      <c r="Q19534" s="498" t="s">
        <v>213</v>
      </c>
      <c r="S19534" s="499"/>
    </row>
    <row r="19535">
      <c r="B19535" s="497"/>
      <c r="H19535" s="500"/>
      <c r="O19535" s="500"/>
      <c r="Q19535" s="498" t="s">
        <v>213</v>
      </c>
      <c r="S19535" s="499"/>
    </row>
    <row r="19536">
      <c r="B19536" s="497"/>
      <c r="H19536" s="500"/>
      <c r="O19536" s="500"/>
      <c r="Q19536" s="498" t="s">
        <v>213</v>
      </c>
      <c r="S19536" s="499"/>
    </row>
    <row r="19537">
      <c r="B19537" s="497"/>
      <c r="H19537" s="500"/>
      <c r="O19537" s="500"/>
      <c r="Q19537" s="498" t="s">
        <v>213</v>
      </c>
      <c r="S19537" s="499"/>
    </row>
    <row r="19538">
      <c r="B19538" s="497"/>
      <c r="H19538" s="500"/>
      <c r="O19538" s="500"/>
      <c r="Q19538" s="498" t="s">
        <v>213</v>
      </c>
      <c r="S19538" s="499"/>
    </row>
    <row r="19539">
      <c r="B19539" s="497"/>
      <c r="H19539" s="500"/>
      <c r="O19539" s="500"/>
      <c r="Q19539" s="498" t="s">
        <v>213</v>
      </c>
      <c r="S19539" s="499"/>
    </row>
    <row r="19540">
      <c r="B19540" s="497"/>
      <c r="H19540" s="500"/>
      <c r="O19540" s="500"/>
      <c r="Q19540" s="498" t="s">
        <v>213</v>
      </c>
      <c r="S19540" s="499"/>
    </row>
    <row r="19541">
      <c r="B19541" s="497"/>
      <c r="H19541" s="500"/>
      <c r="O19541" s="500"/>
      <c r="Q19541" s="498" t="s">
        <v>213</v>
      </c>
      <c r="S19541" s="499"/>
    </row>
    <row r="19542">
      <c r="B19542" s="497"/>
      <c r="H19542" s="500"/>
      <c r="O19542" s="500"/>
      <c r="Q19542" s="498" t="s">
        <v>213</v>
      </c>
      <c r="S19542" s="499"/>
    </row>
    <row r="19543">
      <c r="B19543" s="497"/>
      <c r="H19543" s="500"/>
      <c r="O19543" s="500"/>
      <c r="Q19543" s="498" t="s">
        <v>213</v>
      </c>
      <c r="S19543" s="499"/>
    </row>
    <row r="19544">
      <c r="B19544" s="497"/>
      <c r="H19544" s="500"/>
      <c r="O19544" s="500"/>
      <c r="Q19544" s="498" t="s">
        <v>213</v>
      </c>
      <c r="S19544" s="499"/>
    </row>
    <row r="19545">
      <c r="B19545" s="497"/>
      <c r="H19545" s="500"/>
      <c r="O19545" s="500"/>
      <c r="Q19545" s="498" t="s">
        <v>213</v>
      </c>
      <c r="S19545" s="499"/>
    </row>
    <row r="19546">
      <c r="B19546" s="497"/>
      <c r="H19546" s="500"/>
      <c r="O19546" s="500"/>
      <c r="Q19546" s="498" t="s">
        <v>213</v>
      </c>
      <c r="S19546" s="499"/>
    </row>
    <row r="19547">
      <c r="B19547" s="497"/>
      <c r="H19547" s="500"/>
      <c r="O19547" s="500"/>
      <c r="Q19547" s="498" t="s">
        <v>213</v>
      </c>
      <c r="S19547" s="499"/>
    </row>
    <row r="19548">
      <c r="B19548" s="497"/>
      <c r="H19548" s="500"/>
      <c r="O19548" s="500"/>
      <c r="Q19548" s="498" t="s">
        <v>213</v>
      </c>
      <c r="S19548" s="499"/>
    </row>
    <row r="19549">
      <c r="B19549" s="497"/>
      <c r="H19549" s="500"/>
      <c r="O19549" s="500"/>
      <c r="Q19549" s="498" t="s">
        <v>213</v>
      </c>
      <c r="S19549" s="499"/>
    </row>
    <row r="19550">
      <c r="B19550" s="497"/>
      <c r="H19550" s="500"/>
      <c r="O19550" s="500"/>
      <c r="Q19550" s="498" t="s">
        <v>213</v>
      </c>
      <c r="S19550" s="499"/>
    </row>
    <row r="19551">
      <c r="B19551" s="497"/>
      <c r="H19551" s="500"/>
      <c r="O19551" s="500"/>
      <c r="Q19551" s="498" t="s">
        <v>213</v>
      </c>
      <c r="S19551" s="499"/>
    </row>
    <row r="19552">
      <c r="B19552" s="497"/>
      <c r="H19552" s="500"/>
      <c r="O19552" s="500"/>
      <c r="Q19552" s="498" t="s">
        <v>213</v>
      </c>
      <c r="S19552" s="499"/>
    </row>
    <row r="19553">
      <c r="B19553" s="497"/>
      <c r="H19553" s="500"/>
      <c r="O19553" s="500"/>
      <c r="Q19553" s="498" t="s">
        <v>213</v>
      </c>
      <c r="S19553" s="499"/>
    </row>
    <row r="19554">
      <c r="B19554" s="497"/>
      <c r="H19554" s="500"/>
      <c r="O19554" s="500"/>
      <c r="Q19554" s="498" t="s">
        <v>213</v>
      </c>
      <c r="S19554" s="499"/>
    </row>
    <row r="19555">
      <c r="B19555" s="497"/>
      <c r="H19555" s="500"/>
      <c r="O19555" s="500"/>
      <c r="Q19555" s="498" t="s">
        <v>213</v>
      </c>
      <c r="S19555" s="499"/>
    </row>
    <row r="19556">
      <c r="B19556" s="497"/>
      <c r="H19556" s="500"/>
      <c r="O19556" s="500"/>
      <c r="Q19556" s="498" t="s">
        <v>213</v>
      </c>
      <c r="S19556" s="499"/>
    </row>
    <row r="19557">
      <c r="B19557" s="497"/>
      <c r="H19557" s="500"/>
      <c r="O19557" s="500"/>
      <c r="Q19557" s="498" t="s">
        <v>213</v>
      </c>
      <c r="S19557" s="499"/>
    </row>
    <row r="19558">
      <c r="B19558" s="497"/>
      <c r="H19558" s="500"/>
      <c r="O19558" s="500"/>
      <c r="Q19558" s="498" t="s">
        <v>213</v>
      </c>
      <c r="S19558" s="499"/>
    </row>
    <row r="19559">
      <c r="B19559" s="497"/>
      <c r="H19559" s="500"/>
      <c r="O19559" s="500"/>
      <c r="Q19559" s="498" t="s">
        <v>213</v>
      </c>
      <c r="S19559" s="499"/>
    </row>
    <row r="19560">
      <c r="B19560" s="497"/>
      <c r="H19560" s="500"/>
      <c r="O19560" s="500"/>
      <c r="Q19560" s="498" t="s">
        <v>213</v>
      </c>
      <c r="S19560" s="499"/>
    </row>
    <row r="19561">
      <c r="B19561" s="497"/>
      <c r="H19561" s="500"/>
      <c r="O19561" s="500"/>
      <c r="Q19561" s="498" t="s">
        <v>213</v>
      </c>
      <c r="S19561" s="499"/>
    </row>
    <row r="19562">
      <c r="B19562" s="497"/>
      <c r="H19562" s="500"/>
      <c r="O19562" s="500"/>
      <c r="Q19562" s="498" t="s">
        <v>213</v>
      </c>
      <c r="S19562" s="499"/>
    </row>
    <row r="19563">
      <c r="B19563" s="497"/>
      <c r="H19563" s="500"/>
      <c r="O19563" s="500"/>
      <c r="Q19563" s="498" t="s">
        <v>213</v>
      </c>
      <c r="S19563" s="499"/>
    </row>
    <row r="19564">
      <c r="B19564" s="497"/>
      <c r="H19564" s="500"/>
      <c r="O19564" s="500"/>
      <c r="Q19564" s="498" t="s">
        <v>213</v>
      </c>
      <c r="S19564" s="499"/>
    </row>
    <row r="19565">
      <c r="B19565" s="497"/>
      <c r="H19565" s="500"/>
      <c r="O19565" s="500"/>
      <c r="Q19565" s="498" t="s">
        <v>213</v>
      </c>
      <c r="S19565" s="499"/>
    </row>
    <row r="19566">
      <c r="B19566" s="497"/>
      <c r="H19566" s="500"/>
      <c r="O19566" s="500"/>
      <c r="Q19566" s="498" t="s">
        <v>213</v>
      </c>
      <c r="S19566" s="499"/>
    </row>
    <row r="19567">
      <c r="B19567" s="497"/>
      <c r="H19567" s="500"/>
      <c r="O19567" s="500"/>
      <c r="Q19567" s="498" t="s">
        <v>213</v>
      </c>
      <c r="S19567" s="499"/>
    </row>
    <row r="19568">
      <c r="B19568" s="497"/>
      <c r="H19568" s="500"/>
      <c r="O19568" s="500"/>
      <c r="Q19568" s="498" t="s">
        <v>213</v>
      </c>
      <c r="S19568" s="499"/>
    </row>
    <row r="19569">
      <c r="B19569" s="497"/>
      <c r="H19569" s="500"/>
      <c r="O19569" s="500"/>
      <c r="Q19569" s="498" t="s">
        <v>213</v>
      </c>
      <c r="S19569" s="499"/>
    </row>
    <row r="19570">
      <c r="B19570" s="497"/>
      <c r="H19570" s="500"/>
      <c r="O19570" s="500"/>
      <c r="Q19570" s="498" t="s">
        <v>213</v>
      </c>
      <c r="S19570" s="499"/>
    </row>
    <row r="19571">
      <c r="B19571" s="497"/>
      <c r="H19571" s="500"/>
      <c r="O19571" s="500"/>
      <c r="Q19571" s="498" t="s">
        <v>213</v>
      </c>
      <c r="S19571" s="499"/>
    </row>
    <row r="19572">
      <c r="B19572" s="497"/>
      <c r="H19572" s="500"/>
      <c r="O19572" s="500"/>
      <c r="Q19572" s="498" t="s">
        <v>213</v>
      </c>
      <c r="S19572" s="499"/>
    </row>
    <row r="19573">
      <c r="B19573" s="497"/>
      <c r="H19573" s="500"/>
      <c r="O19573" s="500"/>
      <c r="Q19573" s="498" t="s">
        <v>213</v>
      </c>
      <c r="S19573" s="499"/>
    </row>
    <row r="19574">
      <c r="B19574" s="497"/>
      <c r="H19574" s="500"/>
      <c r="O19574" s="500"/>
      <c r="Q19574" s="498" t="s">
        <v>213</v>
      </c>
      <c r="S19574" s="499"/>
    </row>
    <row r="19575">
      <c r="B19575" s="497"/>
      <c r="H19575" s="500"/>
      <c r="O19575" s="500"/>
      <c r="Q19575" s="498" t="s">
        <v>213</v>
      </c>
      <c r="S19575" s="499"/>
    </row>
    <row r="19576">
      <c r="B19576" s="497"/>
      <c r="H19576" s="500"/>
      <c r="O19576" s="500"/>
      <c r="Q19576" s="498" t="s">
        <v>213</v>
      </c>
      <c r="S19576" s="499"/>
    </row>
    <row r="19577">
      <c r="B19577" s="497"/>
      <c r="H19577" s="500"/>
      <c r="O19577" s="500"/>
      <c r="Q19577" s="498" t="s">
        <v>213</v>
      </c>
      <c r="S19577" s="499"/>
    </row>
    <row r="19578">
      <c r="B19578" s="497"/>
      <c r="H19578" s="500"/>
      <c r="O19578" s="500"/>
      <c r="Q19578" s="498" t="s">
        <v>213</v>
      </c>
      <c r="S19578" s="499"/>
    </row>
    <row r="19579">
      <c r="B19579" s="497"/>
      <c r="H19579" s="500"/>
      <c r="O19579" s="500"/>
      <c r="Q19579" s="498" t="s">
        <v>213</v>
      </c>
      <c r="S19579" s="499"/>
    </row>
    <row r="19580">
      <c r="B19580" s="497"/>
      <c r="H19580" s="500"/>
      <c r="O19580" s="500"/>
      <c r="Q19580" s="498" t="s">
        <v>213</v>
      </c>
      <c r="S19580" s="499"/>
    </row>
    <row r="19581">
      <c r="B19581" s="497"/>
      <c r="H19581" s="500"/>
      <c r="O19581" s="500"/>
      <c r="Q19581" s="498" t="s">
        <v>213</v>
      </c>
      <c r="S19581" s="499"/>
    </row>
    <row r="19582">
      <c r="B19582" s="497"/>
      <c r="H19582" s="500"/>
      <c r="O19582" s="500"/>
      <c r="Q19582" s="498" t="s">
        <v>213</v>
      </c>
      <c r="S19582" s="499"/>
    </row>
    <row r="19583">
      <c r="B19583" s="497"/>
      <c r="H19583" s="500"/>
      <c r="O19583" s="500"/>
      <c r="Q19583" s="498" t="s">
        <v>213</v>
      </c>
      <c r="S19583" s="499"/>
    </row>
    <row r="19584">
      <c r="B19584" s="497"/>
      <c r="H19584" s="500"/>
      <c r="O19584" s="500"/>
      <c r="Q19584" s="498" t="s">
        <v>213</v>
      </c>
      <c r="S19584" s="499"/>
    </row>
    <row r="19585">
      <c r="B19585" s="497"/>
      <c r="H19585" s="500"/>
      <c r="O19585" s="500"/>
      <c r="Q19585" s="498" t="s">
        <v>213</v>
      </c>
      <c r="S19585" s="499"/>
    </row>
    <row r="19586">
      <c r="B19586" s="497"/>
      <c r="H19586" s="500"/>
      <c r="O19586" s="500"/>
      <c r="Q19586" s="498" t="s">
        <v>213</v>
      </c>
      <c r="S19586" s="499"/>
    </row>
    <row r="19587">
      <c r="B19587" s="497"/>
      <c r="H19587" s="500"/>
      <c r="O19587" s="500"/>
      <c r="Q19587" s="498" t="s">
        <v>213</v>
      </c>
      <c r="S19587" s="499"/>
    </row>
    <row r="19588">
      <c r="B19588" s="497"/>
      <c r="H19588" s="500"/>
      <c r="O19588" s="500"/>
      <c r="Q19588" s="498" t="s">
        <v>213</v>
      </c>
      <c r="S19588" s="499"/>
    </row>
    <row r="19589">
      <c r="B19589" s="497"/>
      <c r="H19589" s="500"/>
      <c r="O19589" s="500"/>
      <c r="Q19589" s="498" t="s">
        <v>213</v>
      </c>
      <c r="S19589" s="499"/>
    </row>
    <row r="19590">
      <c r="B19590" s="497"/>
      <c r="H19590" s="500"/>
      <c r="O19590" s="500"/>
      <c r="Q19590" s="498" t="s">
        <v>213</v>
      </c>
      <c r="S19590" s="499"/>
    </row>
    <row r="19591">
      <c r="B19591" s="497"/>
      <c r="H19591" s="500"/>
      <c r="O19591" s="500"/>
      <c r="Q19591" s="498" t="s">
        <v>213</v>
      </c>
      <c r="S19591" s="499"/>
    </row>
    <row r="19592">
      <c r="B19592" s="497"/>
      <c r="H19592" s="500"/>
      <c r="O19592" s="500"/>
      <c r="Q19592" s="498" t="s">
        <v>213</v>
      </c>
      <c r="S19592" s="499"/>
    </row>
    <row r="19593">
      <c r="B19593" s="497"/>
      <c r="H19593" s="500"/>
      <c r="O19593" s="500"/>
      <c r="Q19593" s="498" t="s">
        <v>213</v>
      </c>
      <c r="S19593" s="499"/>
    </row>
    <row r="19594">
      <c r="B19594" s="497"/>
      <c r="H19594" s="500"/>
      <c r="O19594" s="500"/>
      <c r="Q19594" s="498" t="s">
        <v>213</v>
      </c>
      <c r="S19594" s="499"/>
    </row>
    <row r="19595">
      <c r="B19595" s="497"/>
      <c r="H19595" s="500"/>
      <c r="O19595" s="500"/>
      <c r="Q19595" s="498" t="s">
        <v>213</v>
      </c>
      <c r="S19595" s="499"/>
    </row>
    <row r="19596">
      <c r="B19596" s="497"/>
      <c r="H19596" s="500"/>
      <c r="O19596" s="500"/>
      <c r="Q19596" s="498" t="s">
        <v>213</v>
      </c>
      <c r="S19596" s="499"/>
    </row>
    <row r="19597">
      <c r="B19597" s="497"/>
      <c r="H19597" s="500"/>
      <c r="O19597" s="500"/>
      <c r="Q19597" s="498" t="s">
        <v>213</v>
      </c>
      <c r="S19597" s="499"/>
    </row>
    <row r="19598">
      <c r="B19598" s="497"/>
      <c r="H19598" s="500"/>
      <c r="O19598" s="500"/>
      <c r="Q19598" s="498" t="s">
        <v>213</v>
      </c>
      <c r="S19598" s="499"/>
    </row>
    <row r="19599">
      <c r="B19599" s="497"/>
      <c r="H19599" s="500"/>
      <c r="O19599" s="500"/>
      <c r="Q19599" s="498" t="s">
        <v>213</v>
      </c>
      <c r="S19599" s="499"/>
    </row>
    <row r="19600">
      <c r="B19600" s="497"/>
      <c r="H19600" s="500"/>
      <c r="O19600" s="500"/>
      <c r="Q19600" s="498" t="s">
        <v>213</v>
      </c>
      <c r="S19600" s="499"/>
    </row>
    <row r="19601">
      <c r="B19601" s="497"/>
      <c r="H19601" s="500"/>
      <c r="O19601" s="500"/>
      <c r="Q19601" s="498" t="s">
        <v>213</v>
      </c>
      <c r="S19601" s="499"/>
    </row>
    <row r="19602">
      <c r="B19602" s="497"/>
      <c r="H19602" s="500"/>
      <c r="O19602" s="500"/>
      <c r="Q19602" s="498" t="s">
        <v>213</v>
      </c>
      <c r="S19602" s="499"/>
    </row>
    <row r="19603">
      <c r="B19603" s="497"/>
      <c r="H19603" s="500"/>
      <c r="O19603" s="500"/>
      <c r="Q19603" s="498" t="s">
        <v>213</v>
      </c>
      <c r="S19603" s="499"/>
    </row>
    <row r="19604">
      <c r="B19604" s="497"/>
      <c r="H19604" s="500"/>
      <c r="O19604" s="500"/>
      <c r="Q19604" s="498" t="s">
        <v>213</v>
      </c>
      <c r="S19604" s="499"/>
    </row>
    <row r="19605">
      <c r="B19605" s="497"/>
      <c r="H19605" s="500"/>
      <c r="O19605" s="500"/>
      <c r="Q19605" s="498" t="s">
        <v>213</v>
      </c>
      <c r="S19605" s="499"/>
    </row>
    <row r="19606">
      <c r="B19606" s="497"/>
      <c r="H19606" s="500"/>
      <c r="O19606" s="500"/>
      <c r="Q19606" s="498" t="s">
        <v>213</v>
      </c>
      <c r="S19606" s="499"/>
    </row>
    <row r="19607">
      <c r="B19607" s="497"/>
      <c r="H19607" s="500"/>
      <c r="O19607" s="500"/>
      <c r="Q19607" s="498" t="s">
        <v>213</v>
      </c>
      <c r="S19607" s="499"/>
    </row>
    <row r="19608">
      <c r="B19608" s="497"/>
      <c r="H19608" s="500"/>
      <c r="O19608" s="500"/>
      <c r="Q19608" s="498" t="s">
        <v>213</v>
      </c>
      <c r="S19608" s="499"/>
    </row>
    <row r="19609">
      <c r="B19609" s="497"/>
      <c r="H19609" s="500"/>
      <c r="O19609" s="500"/>
      <c r="Q19609" s="498" t="s">
        <v>213</v>
      </c>
      <c r="S19609" s="499"/>
    </row>
    <row r="19610">
      <c r="B19610" s="497"/>
      <c r="H19610" s="500"/>
      <c r="O19610" s="500"/>
      <c r="Q19610" s="498" t="s">
        <v>213</v>
      </c>
      <c r="S19610" s="499"/>
    </row>
    <row r="19611">
      <c r="B19611" s="497"/>
      <c r="H19611" s="500"/>
      <c r="O19611" s="500"/>
      <c r="Q19611" s="498" t="s">
        <v>213</v>
      </c>
      <c r="S19611" s="499"/>
    </row>
    <row r="19612">
      <c r="B19612" s="497"/>
      <c r="H19612" s="500"/>
      <c r="O19612" s="500"/>
      <c r="Q19612" s="498" t="s">
        <v>213</v>
      </c>
      <c r="S19612" s="499"/>
    </row>
    <row r="19613">
      <c r="B19613" s="497"/>
      <c r="H19613" s="500"/>
      <c r="O19613" s="500"/>
      <c r="Q19613" s="498" t="s">
        <v>213</v>
      </c>
      <c r="S19613" s="499"/>
    </row>
    <row r="19614">
      <c r="B19614" s="497"/>
      <c r="H19614" s="500"/>
      <c r="O19614" s="500"/>
      <c r="Q19614" s="498" t="s">
        <v>213</v>
      </c>
      <c r="S19614" s="499"/>
    </row>
    <row r="19615">
      <c r="B19615" s="497"/>
      <c r="H19615" s="500"/>
      <c r="O19615" s="500"/>
      <c r="Q19615" s="498" t="s">
        <v>213</v>
      </c>
      <c r="S19615" s="499"/>
    </row>
    <row r="19616">
      <c r="B19616" s="497"/>
      <c r="H19616" s="500"/>
      <c r="O19616" s="500"/>
      <c r="Q19616" s="498" t="s">
        <v>213</v>
      </c>
      <c r="S19616" s="499"/>
    </row>
    <row r="19617">
      <c r="B19617" s="497"/>
      <c r="H19617" s="500"/>
      <c r="O19617" s="500"/>
      <c r="Q19617" s="498" t="s">
        <v>213</v>
      </c>
      <c r="S19617" s="499"/>
    </row>
    <row r="19618">
      <c r="B19618" s="497"/>
      <c r="H19618" s="500"/>
      <c r="O19618" s="500"/>
      <c r="Q19618" s="498" t="s">
        <v>213</v>
      </c>
      <c r="S19618" s="499"/>
    </row>
    <row r="19619">
      <c r="B19619" s="497"/>
      <c r="H19619" s="500"/>
      <c r="O19619" s="500"/>
      <c r="Q19619" s="498" t="s">
        <v>213</v>
      </c>
      <c r="S19619" s="499"/>
    </row>
    <row r="19620">
      <c r="B19620" s="497"/>
      <c r="H19620" s="500"/>
      <c r="O19620" s="500"/>
      <c r="Q19620" s="498" t="s">
        <v>213</v>
      </c>
      <c r="S19620" s="499"/>
    </row>
    <row r="19621">
      <c r="B19621" s="497"/>
      <c r="H19621" s="500"/>
      <c r="O19621" s="500"/>
      <c r="Q19621" s="498" t="s">
        <v>213</v>
      </c>
      <c r="S19621" s="499"/>
    </row>
    <row r="19622">
      <c r="B19622" s="497"/>
      <c r="H19622" s="500"/>
      <c r="O19622" s="500"/>
      <c r="Q19622" s="498" t="s">
        <v>213</v>
      </c>
      <c r="S19622" s="499"/>
    </row>
    <row r="19623">
      <c r="B19623" s="497"/>
      <c r="H19623" s="500"/>
      <c r="O19623" s="500"/>
      <c r="Q19623" s="498" t="s">
        <v>213</v>
      </c>
      <c r="S19623" s="499"/>
    </row>
    <row r="19624">
      <c r="B19624" s="497"/>
      <c r="H19624" s="500"/>
      <c r="O19624" s="500"/>
      <c r="Q19624" s="498" t="s">
        <v>213</v>
      </c>
      <c r="S19624" s="499"/>
    </row>
    <row r="19625">
      <c r="B19625" s="497"/>
      <c r="H19625" s="500"/>
      <c r="O19625" s="500"/>
      <c r="Q19625" s="498" t="s">
        <v>213</v>
      </c>
      <c r="S19625" s="499"/>
    </row>
    <row r="19626">
      <c r="B19626" s="497"/>
      <c r="H19626" s="500"/>
      <c r="O19626" s="500"/>
      <c r="Q19626" s="498" t="s">
        <v>213</v>
      </c>
      <c r="S19626" s="499"/>
    </row>
    <row r="19627">
      <c r="B19627" s="497"/>
      <c r="H19627" s="500"/>
      <c r="O19627" s="500"/>
      <c r="Q19627" s="498" t="s">
        <v>213</v>
      </c>
      <c r="S19627" s="499"/>
    </row>
    <row r="19628">
      <c r="B19628" s="497"/>
      <c r="H19628" s="500"/>
      <c r="O19628" s="500"/>
      <c r="Q19628" s="498" t="s">
        <v>213</v>
      </c>
      <c r="S19628" s="499"/>
    </row>
    <row r="19629">
      <c r="B19629" s="497"/>
      <c r="H19629" s="500"/>
      <c r="O19629" s="500"/>
      <c r="Q19629" s="498" t="s">
        <v>213</v>
      </c>
      <c r="S19629" s="499"/>
    </row>
    <row r="19630">
      <c r="B19630" s="497"/>
      <c r="H19630" s="500"/>
      <c r="O19630" s="500"/>
      <c r="Q19630" s="498" t="s">
        <v>213</v>
      </c>
      <c r="S19630" s="499"/>
    </row>
    <row r="19631">
      <c r="B19631" s="497"/>
      <c r="H19631" s="500"/>
      <c r="O19631" s="500"/>
      <c r="Q19631" s="498" t="s">
        <v>213</v>
      </c>
      <c r="S19631" s="499"/>
    </row>
    <row r="19632">
      <c r="B19632" s="497"/>
      <c r="H19632" s="500"/>
      <c r="O19632" s="500"/>
      <c r="Q19632" s="498" t="s">
        <v>213</v>
      </c>
      <c r="S19632" s="499"/>
    </row>
    <row r="19633">
      <c r="B19633" s="497"/>
      <c r="H19633" s="500"/>
      <c r="O19633" s="500"/>
      <c r="Q19633" s="498" t="s">
        <v>213</v>
      </c>
      <c r="S19633" s="499"/>
    </row>
    <row r="19634">
      <c r="B19634" s="497"/>
      <c r="H19634" s="500"/>
      <c r="O19634" s="500"/>
      <c r="Q19634" s="498" t="s">
        <v>213</v>
      </c>
      <c r="S19634" s="499"/>
    </row>
    <row r="19635">
      <c r="B19635" s="497"/>
      <c r="H19635" s="500"/>
      <c r="O19635" s="500"/>
      <c r="Q19635" s="498" t="s">
        <v>213</v>
      </c>
      <c r="S19635" s="499"/>
    </row>
    <row r="19636">
      <c r="B19636" s="497"/>
      <c r="H19636" s="500"/>
      <c r="O19636" s="500"/>
      <c r="Q19636" s="498" t="s">
        <v>213</v>
      </c>
      <c r="S19636" s="499"/>
    </row>
    <row r="19637">
      <c r="B19637" s="497"/>
      <c r="H19637" s="500"/>
      <c r="O19637" s="500"/>
      <c r="Q19637" s="498" t="s">
        <v>213</v>
      </c>
      <c r="S19637" s="499"/>
    </row>
    <row r="19638">
      <c r="B19638" s="497"/>
      <c r="H19638" s="500"/>
      <c r="O19638" s="500"/>
      <c r="Q19638" s="498" t="s">
        <v>213</v>
      </c>
      <c r="S19638" s="499"/>
    </row>
    <row r="19639">
      <c r="B19639" s="497"/>
      <c r="H19639" s="500"/>
      <c r="O19639" s="500"/>
      <c r="Q19639" s="498" t="s">
        <v>213</v>
      </c>
      <c r="S19639" s="499"/>
    </row>
    <row r="19640">
      <c r="B19640" s="497"/>
      <c r="H19640" s="500"/>
      <c r="O19640" s="500"/>
      <c r="Q19640" s="498" t="s">
        <v>213</v>
      </c>
      <c r="S19640" s="499"/>
    </row>
    <row r="19641">
      <c r="B19641" s="497"/>
      <c r="H19641" s="500"/>
      <c r="O19641" s="500"/>
      <c r="Q19641" s="498" t="s">
        <v>213</v>
      </c>
      <c r="S19641" s="499"/>
    </row>
    <row r="19642">
      <c r="B19642" s="497"/>
      <c r="H19642" s="500"/>
      <c r="O19642" s="500"/>
      <c r="Q19642" s="498" t="s">
        <v>213</v>
      </c>
      <c r="S19642" s="499"/>
    </row>
    <row r="19643">
      <c r="B19643" s="497"/>
      <c r="H19643" s="500"/>
      <c r="O19643" s="500"/>
      <c r="Q19643" s="498" t="s">
        <v>213</v>
      </c>
      <c r="S19643" s="499"/>
    </row>
    <row r="19644">
      <c r="B19644" s="497"/>
      <c r="H19644" s="500"/>
      <c r="O19644" s="500"/>
      <c r="Q19644" s="498" t="s">
        <v>213</v>
      </c>
      <c r="S19644" s="499"/>
    </row>
    <row r="19645">
      <c r="B19645" s="497"/>
      <c r="H19645" s="500"/>
      <c r="O19645" s="500"/>
      <c r="Q19645" s="498" t="s">
        <v>213</v>
      </c>
      <c r="S19645" s="499"/>
    </row>
    <row r="19646">
      <c r="B19646" s="497"/>
      <c r="H19646" s="500"/>
      <c r="O19646" s="500"/>
      <c r="Q19646" s="498" t="s">
        <v>213</v>
      </c>
      <c r="S19646" s="499"/>
    </row>
    <row r="19647">
      <c r="B19647" s="497"/>
      <c r="H19647" s="500"/>
      <c r="O19647" s="500"/>
      <c r="Q19647" s="498" t="s">
        <v>213</v>
      </c>
      <c r="S19647" s="499"/>
    </row>
    <row r="19648">
      <c r="B19648" s="497"/>
      <c r="H19648" s="500"/>
      <c r="O19648" s="500"/>
      <c r="Q19648" s="498" t="s">
        <v>213</v>
      </c>
      <c r="S19648" s="499"/>
    </row>
    <row r="19649">
      <c r="B19649" s="497"/>
      <c r="H19649" s="500"/>
      <c r="O19649" s="500"/>
      <c r="Q19649" s="498" t="s">
        <v>213</v>
      </c>
      <c r="S19649" s="499"/>
    </row>
    <row r="19650">
      <c r="B19650" s="497"/>
      <c r="H19650" s="500"/>
      <c r="O19650" s="500"/>
      <c r="Q19650" s="498" t="s">
        <v>213</v>
      </c>
      <c r="S19650" s="499"/>
    </row>
    <row r="19651">
      <c r="B19651" s="497"/>
      <c r="H19651" s="500"/>
      <c r="O19651" s="500"/>
      <c r="Q19651" s="498" t="s">
        <v>213</v>
      </c>
      <c r="S19651" s="499"/>
    </row>
    <row r="19652">
      <c r="B19652" s="497"/>
      <c r="H19652" s="500"/>
      <c r="O19652" s="500"/>
      <c r="Q19652" s="498" t="s">
        <v>213</v>
      </c>
      <c r="S19652" s="499"/>
    </row>
    <row r="19653">
      <c r="B19653" s="497"/>
      <c r="H19653" s="500"/>
      <c r="O19653" s="500"/>
      <c r="Q19653" s="498" t="s">
        <v>213</v>
      </c>
      <c r="S19653" s="499"/>
    </row>
    <row r="19654">
      <c r="B19654" s="497"/>
      <c r="H19654" s="500"/>
      <c r="O19654" s="500"/>
      <c r="Q19654" s="498" t="s">
        <v>213</v>
      </c>
      <c r="S19654" s="499"/>
    </row>
    <row r="19655">
      <c r="B19655" s="497"/>
      <c r="H19655" s="500"/>
      <c r="O19655" s="500"/>
      <c r="Q19655" s="498" t="s">
        <v>213</v>
      </c>
      <c r="S19655" s="499"/>
    </row>
    <row r="19656">
      <c r="B19656" s="497"/>
      <c r="H19656" s="500"/>
      <c r="O19656" s="500"/>
      <c r="Q19656" s="498" t="s">
        <v>213</v>
      </c>
      <c r="S19656" s="499"/>
    </row>
    <row r="19657">
      <c r="B19657" s="497"/>
      <c r="H19657" s="500"/>
      <c r="O19657" s="500"/>
      <c r="Q19657" s="498" t="s">
        <v>213</v>
      </c>
      <c r="S19657" s="499"/>
    </row>
    <row r="19658">
      <c r="B19658" s="497"/>
      <c r="H19658" s="500"/>
      <c r="O19658" s="500"/>
      <c r="Q19658" s="498" t="s">
        <v>213</v>
      </c>
      <c r="S19658" s="499"/>
    </row>
    <row r="19659">
      <c r="B19659" s="497"/>
      <c r="H19659" s="500"/>
      <c r="O19659" s="500"/>
      <c r="Q19659" s="498" t="s">
        <v>213</v>
      </c>
      <c r="S19659" s="499"/>
    </row>
    <row r="19660">
      <c r="B19660" s="497"/>
      <c r="H19660" s="500"/>
      <c r="O19660" s="500"/>
      <c r="Q19660" s="498" t="s">
        <v>213</v>
      </c>
      <c r="S19660" s="499"/>
    </row>
    <row r="19661">
      <c r="B19661" s="497"/>
      <c r="H19661" s="500"/>
      <c r="O19661" s="500"/>
      <c r="Q19661" s="498" t="s">
        <v>213</v>
      </c>
      <c r="S19661" s="499"/>
    </row>
    <row r="19662">
      <c r="B19662" s="497"/>
      <c r="H19662" s="500"/>
      <c r="O19662" s="500"/>
      <c r="Q19662" s="498" t="s">
        <v>213</v>
      </c>
      <c r="S19662" s="499"/>
    </row>
    <row r="19663">
      <c r="B19663" s="497"/>
      <c r="H19663" s="500"/>
      <c r="O19663" s="500"/>
      <c r="Q19663" s="498" t="s">
        <v>213</v>
      </c>
      <c r="S19663" s="499"/>
    </row>
    <row r="19664">
      <c r="B19664" s="497"/>
      <c r="H19664" s="500"/>
      <c r="O19664" s="500"/>
      <c r="Q19664" s="498" t="s">
        <v>213</v>
      </c>
      <c r="S19664" s="499"/>
    </row>
    <row r="19665">
      <c r="B19665" s="497"/>
      <c r="H19665" s="500"/>
      <c r="O19665" s="500"/>
      <c r="Q19665" s="498" t="s">
        <v>213</v>
      </c>
      <c r="S19665" s="499"/>
    </row>
    <row r="19666">
      <c r="B19666" s="497"/>
      <c r="H19666" s="500"/>
      <c r="O19666" s="500"/>
      <c r="Q19666" s="498" t="s">
        <v>213</v>
      </c>
      <c r="S19666" s="499"/>
    </row>
    <row r="19667">
      <c r="B19667" s="497"/>
      <c r="H19667" s="500"/>
      <c r="O19667" s="500"/>
      <c r="Q19667" s="498" t="s">
        <v>213</v>
      </c>
      <c r="S19667" s="499"/>
    </row>
    <row r="19668">
      <c r="B19668" s="497"/>
      <c r="H19668" s="500"/>
      <c r="O19668" s="500"/>
      <c r="Q19668" s="498" t="s">
        <v>213</v>
      </c>
      <c r="S19668" s="499"/>
    </row>
    <row r="19669">
      <c r="B19669" s="497"/>
      <c r="H19669" s="500"/>
      <c r="O19669" s="500"/>
      <c r="Q19669" s="498" t="s">
        <v>213</v>
      </c>
      <c r="S19669" s="499"/>
    </row>
    <row r="19670">
      <c r="B19670" s="497"/>
      <c r="H19670" s="500"/>
      <c r="O19670" s="500"/>
      <c r="Q19670" s="498" t="s">
        <v>213</v>
      </c>
      <c r="S19670" s="499"/>
    </row>
    <row r="19671">
      <c r="B19671" s="497"/>
      <c r="H19671" s="500"/>
      <c r="O19671" s="500"/>
      <c r="Q19671" s="498" t="s">
        <v>213</v>
      </c>
      <c r="S19671" s="499"/>
    </row>
    <row r="19672">
      <c r="B19672" s="497"/>
      <c r="H19672" s="500"/>
      <c r="O19672" s="500"/>
      <c r="Q19672" s="498" t="s">
        <v>213</v>
      </c>
      <c r="S19672" s="499"/>
    </row>
    <row r="19673">
      <c r="B19673" s="497"/>
      <c r="H19673" s="500"/>
      <c r="O19673" s="500"/>
      <c r="Q19673" s="498" t="s">
        <v>213</v>
      </c>
      <c r="S19673" s="499"/>
    </row>
    <row r="19674">
      <c r="B19674" s="497"/>
      <c r="H19674" s="500"/>
      <c r="O19674" s="500"/>
      <c r="Q19674" s="498" t="s">
        <v>213</v>
      </c>
      <c r="S19674" s="499"/>
    </row>
    <row r="19675">
      <c r="B19675" s="497"/>
      <c r="H19675" s="500"/>
      <c r="O19675" s="500"/>
      <c r="Q19675" s="498" t="s">
        <v>213</v>
      </c>
      <c r="S19675" s="499"/>
    </row>
    <row r="19676">
      <c r="B19676" s="497"/>
      <c r="H19676" s="500"/>
      <c r="O19676" s="500"/>
      <c r="Q19676" s="498" t="s">
        <v>213</v>
      </c>
      <c r="S19676" s="499"/>
    </row>
    <row r="19677">
      <c r="B19677" s="497"/>
      <c r="H19677" s="500"/>
      <c r="O19677" s="500"/>
      <c r="Q19677" s="498" t="s">
        <v>213</v>
      </c>
      <c r="S19677" s="499"/>
    </row>
    <row r="19678">
      <c r="B19678" s="497"/>
      <c r="H19678" s="500"/>
      <c r="O19678" s="500"/>
      <c r="Q19678" s="498" t="s">
        <v>213</v>
      </c>
      <c r="S19678" s="499"/>
    </row>
    <row r="19679">
      <c r="B19679" s="497"/>
      <c r="H19679" s="500"/>
      <c r="O19679" s="500"/>
      <c r="Q19679" s="498" t="s">
        <v>213</v>
      </c>
      <c r="S19679" s="499"/>
    </row>
    <row r="19680">
      <c r="B19680" s="497"/>
      <c r="H19680" s="500"/>
      <c r="O19680" s="500"/>
      <c r="Q19680" s="498" t="s">
        <v>213</v>
      </c>
      <c r="S19680" s="499"/>
    </row>
    <row r="19681">
      <c r="B19681" s="497"/>
      <c r="H19681" s="500"/>
      <c r="O19681" s="500"/>
      <c r="Q19681" s="498" t="s">
        <v>213</v>
      </c>
      <c r="S19681" s="499"/>
    </row>
    <row r="19682">
      <c r="B19682" s="497"/>
      <c r="H19682" s="500"/>
      <c r="O19682" s="500"/>
      <c r="Q19682" s="498" t="s">
        <v>213</v>
      </c>
      <c r="S19682" s="499"/>
    </row>
    <row r="19683">
      <c r="B19683" s="497"/>
      <c r="H19683" s="500"/>
      <c r="O19683" s="500"/>
      <c r="Q19683" s="498" t="s">
        <v>213</v>
      </c>
      <c r="S19683" s="499"/>
    </row>
    <row r="19684">
      <c r="B19684" s="497"/>
      <c r="H19684" s="500"/>
      <c r="O19684" s="500"/>
      <c r="Q19684" s="498" t="s">
        <v>213</v>
      </c>
      <c r="S19684" s="499"/>
    </row>
    <row r="19685">
      <c r="B19685" s="497"/>
      <c r="H19685" s="500"/>
      <c r="O19685" s="500"/>
      <c r="Q19685" s="498" t="s">
        <v>213</v>
      </c>
      <c r="S19685" s="499"/>
    </row>
    <row r="19686">
      <c r="B19686" s="497"/>
      <c r="H19686" s="500"/>
      <c r="O19686" s="500"/>
      <c r="Q19686" s="498" t="s">
        <v>213</v>
      </c>
      <c r="S19686" s="499"/>
    </row>
    <row r="19687">
      <c r="B19687" s="497"/>
      <c r="H19687" s="500"/>
      <c r="O19687" s="500"/>
      <c r="Q19687" s="498" t="s">
        <v>213</v>
      </c>
      <c r="S19687" s="499"/>
    </row>
    <row r="19688">
      <c r="B19688" s="497"/>
      <c r="H19688" s="500"/>
      <c r="O19688" s="500"/>
      <c r="Q19688" s="498" t="s">
        <v>213</v>
      </c>
      <c r="S19688" s="499"/>
    </row>
    <row r="19689">
      <c r="B19689" s="497"/>
      <c r="H19689" s="500"/>
      <c r="O19689" s="500"/>
      <c r="Q19689" s="498" t="s">
        <v>213</v>
      </c>
      <c r="S19689" s="499"/>
    </row>
    <row r="19690">
      <c r="B19690" s="497"/>
      <c r="H19690" s="500"/>
      <c r="O19690" s="500"/>
      <c r="Q19690" s="498" t="s">
        <v>213</v>
      </c>
      <c r="S19690" s="499"/>
    </row>
    <row r="19691">
      <c r="B19691" s="497"/>
      <c r="H19691" s="500"/>
      <c r="O19691" s="500"/>
      <c r="Q19691" s="498" t="s">
        <v>213</v>
      </c>
      <c r="S19691" s="499"/>
    </row>
    <row r="19692">
      <c r="B19692" s="497"/>
      <c r="H19692" s="500"/>
      <c r="O19692" s="500"/>
      <c r="Q19692" s="498" t="s">
        <v>213</v>
      </c>
      <c r="S19692" s="499"/>
    </row>
    <row r="19693">
      <c r="B19693" s="497"/>
      <c r="H19693" s="500"/>
      <c r="O19693" s="500"/>
      <c r="Q19693" s="498" t="s">
        <v>213</v>
      </c>
      <c r="S19693" s="499"/>
    </row>
    <row r="19694">
      <c r="B19694" s="497"/>
      <c r="H19694" s="500"/>
      <c r="O19694" s="500"/>
      <c r="Q19694" s="498" t="s">
        <v>213</v>
      </c>
      <c r="S19694" s="499"/>
    </row>
    <row r="19695">
      <c r="B19695" s="497"/>
      <c r="H19695" s="500"/>
      <c r="O19695" s="500"/>
      <c r="Q19695" s="498" t="s">
        <v>213</v>
      </c>
      <c r="S19695" s="499"/>
    </row>
    <row r="19696">
      <c r="B19696" s="497"/>
      <c r="H19696" s="500"/>
      <c r="O19696" s="500"/>
      <c r="Q19696" s="498" t="s">
        <v>213</v>
      </c>
      <c r="S19696" s="499"/>
    </row>
    <row r="19697">
      <c r="B19697" s="497"/>
      <c r="H19697" s="500"/>
      <c r="O19697" s="500"/>
      <c r="Q19697" s="498" t="s">
        <v>213</v>
      </c>
      <c r="S19697" s="499"/>
    </row>
    <row r="19698">
      <c r="B19698" s="497"/>
      <c r="H19698" s="500"/>
      <c r="O19698" s="500"/>
      <c r="Q19698" s="498" t="s">
        <v>213</v>
      </c>
      <c r="S19698" s="499"/>
    </row>
    <row r="19699">
      <c r="B19699" s="497"/>
      <c r="H19699" s="500"/>
      <c r="O19699" s="500"/>
      <c r="Q19699" s="498" t="s">
        <v>213</v>
      </c>
      <c r="S19699" s="499"/>
    </row>
    <row r="19700">
      <c r="B19700" s="497"/>
      <c r="H19700" s="500"/>
      <c r="O19700" s="500"/>
      <c r="Q19700" s="498" t="s">
        <v>213</v>
      </c>
      <c r="S19700" s="499"/>
    </row>
    <row r="19701">
      <c r="B19701" s="497"/>
      <c r="H19701" s="500"/>
      <c r="O19701" s="500"/>
      <c r="Q19701" s="498" t="s">
        <v>213</v>
      </c>
      <c r="S19701" s="499"/>
    </row>
    <row r="19702">
      <c r="B19702" s="497"/>
      <c r="H19702" s="500"/>
      <c r="O19702" s="500"/>
      <c r="Q19702" s="498" t="s">
        <v>213</v>
      </c>
      <c r="S19702" s="499"/>
    </row>
    <row r="19703">
      <c r="B19703" s="497"/>
      <c r="H19703" s="500"/>
      <c r="O19703" s="500"/>
      <c r="Q19703" s="498" t="s">
        <v>213</v>
      </c>
      <c r="S19703" s="499"/>
    </row>
    <row r="19704">
      <c r="B19704" s="497"/>
      <c r="H19704" s="500"/>
      <c r="O19704" s="500"/>
      <c r="Q19704" s="498" t="s">
        <v>213</v>
      </c>
      <c r="S19704" s="499"/>
    </row>
    <row r="19705">
      <c r="B19705" s="497"/>
      <c r="H19705" s="500"/>
      <c r="O19705" s="500"/>
      <c r="Q19705" s="498" t="s">
        <v>213</v>
      </c>
      <c r="S19705" s="499"/>
    </row>
    <row r="19706">
      <c r="B19706" s="497"/>
      <c r="H19706" s="500"/>
      <c r="O19706" s="500"/>
      <c r="Q19706" s="498" t="s">
        <v>213</v>
      </c>
      <c r="S19706" s="499"/>
    </row>
    <row r="19707">
      <c r="B19707" s="497"/>
      <c r="H19707" s="500"/>
      <c r="O19707" s="500"/>
      <c r="Q19707" s="498" t="s">
        <v>213</v>
      </c>
      <c r="S19707" s="499"/>
    </row>
    <row r="19708">
      <c r="B19708" s="497"/>
      <c r="H19708" s="500"/>
      <c r="O19708" s="500"/>
      <c r="Q19708" s="498" t="s">
        <v>213</v>
      </c>
      <c r="S19708" s="499"/>
    </row>
    <row r="19709">
      <c r="B19709" s="497"/>
      <c r="H19709" s="500"/>
      <c r="O19709" s="500"/>
      <c r="Q19709" s="498" t="s">
        <v>213</v>
      </c>
      <c r="S19709" s="499"/>
    </row>
    <row r="19710">
      <c r="B19710" s="497"/>
      <c r="H19710" s="500"/>
      <c r="O19710" s="500"/>
      <c r="Q19710" s="498" t="s">
        <v>213</v>
      </c>
      <c r="S19710" s="499"/>
    </row>
    <row r="19711">
      <c r="B19711" s="497"/>
      <c r="H19711" s="500"/>
      <c r="O19711" s="500"/>
      <c r="Q19711" s="498" t="s">
        <v>213</v>
      </c>
      <c r="S19711" s="499"/>
    </row>
    <row r="19712">
      <c r="B19712" s="497"/>
      <c r="H19712" s="500"/>
      <c r="O19712" s="500"/>
      <c r="Q19712" s="498" t="s">
        <v>213</v>
      </c>
      <c r="S19712" s="499"/>
    </row>
    <row r="19713">
      <c r="B19713" s="497"/>
      <c r="H19713" s="500"/>
      <c r="O19713" s="500"/>
      <c r="Q19713" s="498" t="s">
        <v>213</v>
      </c>
      <c r="S19713" s="499"/>
    </row>
    <row r="19714">
      <c r="B19714" s="497"/>
      <c r="H19714" s="500"/>
      <c r="O19714" s="500"/>
      <c r="Q19714" s="498" t="s">
        <v>213</v>
      </c>
      <c r="S19714" s="499"/>
    </row>
    <row r="19715">
      <c r="B19715" s="497"/>
      <c r="H19715" s="500"/>
      <c r="O19715" s="500"/>
      <c r="Q19715" s="498" t="s">
        <v>213</v>
      </c>
      <c r="S19715" s="499"/>
    </row>
    <row r="19716">
      <c r="B19716" s="497"/>
      <c r="H19716" s="500"/>
      <c r="O19716" s="500"/>
      <c r="Q19716" s="498" t="s">
        <v>213</v>
      </c>
      <c r="S19716" s="499"/>
    </row>
    <row r="19717">
      <c r="B19717" s="497"/>
      <c r="H19717" s="500"/>
      <c r="O19717" s="500"/>
      <c r="Q19717" s="498" t="s">
        <v>213</v>
      </c>
      <c r="S19717" s="499"/>
    </row>
    <row r="19718">
      <c r="B19718" s="497"/>
      <c r="H19718" s="500"/>
      <c r="O19718" s="500"/>
      <c r="Q19718" s="498" t="s">
        <v>213</v>
      </c>
      <c r="S19718" s="499"/>
    </row>
    <row r="19719">
      <c r="B19719" s="497"/>
      <c r="H19719" s="500"/>
      <c r="O19719" s="500"/>
      <c r="Q19719" s="498" t="s">
        <v>213</v>
      </c>
      <c r="S19719" s="499"/>
    </row>
    <row r="19720">
      <c r="B19720" s="497"/>
      <c r="H19720" s="500"/>
      <c r="O19720" s="500"/>
      <c r="Q19720" s="498" t="s">
        <v>213</v>
      </c>
      <c r="S19720" s="499"/>
    </row>
    <row r="19721">
      <c r="B19721" s="497"/>
      <c r="H19721" s="500"/>
      <c r="O19721" s="500"/>
      <c r="Q19721" s="498" t="s">
        <v>213</v>
      </c>
      <c r="S19721" s="499"/>
    </row>
    <row r="19722">
      <c r="B19722" s="497"/>
      <c r="H19722" s="500"/>
      <c r="O19722" s="500"/>
      <c r="Q19722" s="498" t="s">
        <v>213</v>
      </c>
      <c r="S19722" s="499"/>
    </row>
    <row r="19723">
      <c r="B19723" s="497"/>
      <c r="H19723" s="500"/>
      <c r="O19723" s="500"/>
      <c r="Q19723" s="498" t="s">
        <v>213</v>
      </c>
      <c r="S19723" s="499"/>
    </row>
    <row r="19724">
      <c r="B19724" s="497"/>
      <c r="H19724" s="500"/>
      <c r="O19724" s="500"/>
      <c r="Q19724" s="498" t="s">
        <v>213</v>
      </c>
      <c r="S19724" s="499"/>
    </row>
    <row r="19725">
      <c r="B19725" s="497"/>
      <c r="H19725" s="500"/>
      <c r="O19725" s="500"/>
      <c r="Q19725" s="498" t="s">
        <v>213</v>
      </c>
      <c r="S19725" s="499"/>
    </row>
    <row r="19726">
      <c r="B19726" s="497"/>
      <c r="H19726" s="500"/>
      <c r="O19726" s="500"/>
      <c r="Q19726" s="498" t="s">
        <v>213</v>
      </c>
      <c r="S19726" s="499"/>
    </row>
    <row r="19727">
      <c r="B19727" s="497"/>
      <c r="H19727" s="500"/>
      <c r="O19727" s="500"/>
      <c r="Q19727" s="498" t="s">
        <v>213</v>
      </c>
      <c r="S19727" s="499"/>
    </row>
    <row r="19728">
      <c r="B19728" s="497"/>
      <c r="H19728" s="500"/>
      <c r="O19728" s="500"/>
      <c r="Q19728" s="498" t="s">
        <v>213</v>
      </c>
      <c r="S19728" s="499"/>
    </row>
    <row r="19729">
      <c r="B19729" s="497"/>
      <c r="H19729" s="500"/>
      <c r="O19729" s="500"/>
      <c r="Q19729" s="498" t="s">
        <v>213</v>
      </c>
      <c r="S19729" s="499"/>
    </row>
    <row r="19730">
      <c r="B19730" s="497"/>
      <c r="H19730" s="500"/>
      <c r="O19730" s="500"/>
      <c r="Q19730" s="498" t="s">
        <v>213</v>
      </c>
      <c r="S19730" s="499"/>
    </row>
    <row r="19731">
      <c r="B19731" s="497"/>
      <c r="H19731" s="500"/>
      <c r="O19731" s="500"/>
      <c r="Q19731" s="498" t="s">
        <v>213</v>
      </c>
      <c r="S19731" s="499"/>
    </row>
    <row r="19732">
      <c r="B19732" s="497"/>
      <c r="H19732" s="500"/>
      <c r="O19732" s="500"/>
      <c r="Q19732" s="498" t="s">
        <v>213</v>
      </c>
      <c r="S19732" s="499"/>
    </row>
    <row r="19733">
      <c r="B19733" s="497"/>
      <c r="H19733" s="500"/>
      <c r="O19733" s="500"/>
      <c r="Q19733" s="498" t="s">
        <v>213</v>
      </c>
      <c r="S19733" s="499"/>
    </row>
    <row r="19734">
      <c r="B19734" s="497"/>
      <c r="H19734" s="500"/>
      <c r="O19734" s="500"/>
      <c r="Q19734" s="498" t="s">
        <v>213</v>
      </c>
      <c r="S19734" s="499"/>
    </row>
    <row r="19735">
      <c r="B19735" s="497"/>
      <c r="H19735" s="500"/>
      <c r="O19735" s="500"/>
      <c r="Q19735" s="498" t="s">
        <v>213</v>
      </c>
      <c r="S19735" s="499"/>
    </row>
    <row r="19736">
      <c r="B19736" s="497"/>
      <c r="H19736" s="500"/>
      <c r="O19736" s="500"/>
      <c r="Q19736" s="498" t="s">
        <v>213</v>
      </c>
      <c r="S19736" s="499"/>
    </row>
    <row r="19737">
      <c r="B19737" s="497"/>
      <c r="H19737" s="500"/>
      <c r="O19737" s="500"/>
      <c r="Q19737" s="498" t="s">
        <v>213</v>
      </c>
      <c r="S19737" s="499"/>
    </row>
    <row r="19738">
      <c r="B19738" s="497"/>
      <c r="H19738" s="500"/>
      <c r="O19738" s="500"/>
      <c r="Q19738" s="498" t="s">
        <v>213</v>
      </c>
      <c r="S19738" s="499"/>
    </row>
    <row r="19739">
      <c r="B19739" s="497"/>
      <c r="H19739" s="500"/>
      <c r="O19739" s="500"/>
      <c r="Q19739" s="498" t="s">
        <v>213</v>
      </c>
      <c r="S19739" s="499"/>
    </row>
    <row r="19740">
      <c r="B19740" s="497"/>
      <c r="H19740" s="500"/>
      <c r="O19740" s="500"/>
      <c r="Q19740" s="498" t="s">
        <v>213</v>
      </c>
      <c r="S19740" s="499"/>
    </row>
    <row r="19741">
      <c r="B19741" s="497"/>
      <c r="H19741" s="500"/>
      <c r="O19741" s="500"/>
      <c r="Q19741" s="498" t="s">
        <v>213</v>
      </c>
      <c r="S19741" s="499"/>
    </row>
    <row r="19742">
      <c r="B19742" s="497"/>
      <c r="H19742" s="500"/>
      <c r="O19742" s="500"/>
      <c r="Q19742" s="498" t="s">
        <v>213</v>
      </c>
      <c r="S19742" s="499"/>
    </row>
    <row r="19743">
      <c r="B19743" s="497"/>
      <c r="H19743" s="500"/>
      <c r="O19743" s="500"/>
      <c r="Q19743" s="498" t="s">
        <v>213</v>
      </c>
      <c r="S19743" s="499"/>
    </row>
    <row r="19744">
      <c r="B19744" s="497"/>
      <c r="H19744" s="500"/>
      <c r="O19744" s="500"/>
      <c r="Q19744" s="498" t="s">
        <v>213</v>
      </c>
      <c r="S19744" s="499"/>
    </row>
    <row r="19745">
      <c r="B19745" s="497"/>
      <c r="H19745" s="500"/>
      <c r="O19745" s="500"/>
      <c r="Q19745" s="498" t="s">
        <v>213</v>
      </c>
      <c r="S19745" s="499"/>
    </row>
    <row r="19746">
      <c r="B19746" s="497"/>
      <c r="H19746" s="500"/>
      <c r="O19746" s="500"/>
      <c r="Q19746" s="498" t="s">
        <v>213</v>
      </c>
      <c r="S19746" s="499"/>
    </row>
    <row r="19747">
      <c r="B19747" s="497"/>
      <c r="H19747" s="500"/>
      <c r="O19747" s="500"/>
      <c r="Q19747" s="498" t="s">
        <v>213</v>
      </c>
      <c r="S19747" s="499"/>
    </row>
    <row r="19748">
      <c r="B19748" s="497"/>
      <c r="H19748" s="500"/>
      <c r="O19748" s="500"/>
      <c r="Q19748" s="498" t="s">
        <v>213</v>
      </c>
      <c r="S19748" s="499"/>
    </row>
    <row r="19749">
      <c r="B19749" s="497"/>
      <c r="H19749" s="500"/>
      <c r="O19749" s="500"/>
      <c r="Q19749" s="498" t="s">
        <v>213</v>
      </c>
      <c r="S19749" s="499"/>
    </row>
    <row r="19750">
      <c r="B19750" s="497"/>
      <c r="H19750" s="500"/>
      <c r="O19750" s="500"/>
      <c r="Q19750" s="498" t="s">
        <v>213</v>
      </c>
      <c r="S19750" s="499"/>
    </row>
    <row r="19751">
      <c r="B19751" s="497"/>
      <c r="H19751" s="500"/>
      <c r="O19751" s="500"/>
      <c r="Q19751" s="498" t="s">
        <v>213</v>
      </c>
      <c r="S19751" s="499"/>
    </row>
    <row r="19752">
      <c r="B19752" s="497"/>
      <c r="H19752" s="500"/>
      <c r="O19752" s="500"/>
      <c r="Q19752" s="498" t="s">
        <v>213</v>
      </c>
      <c r="S19752" s="499"/>
    </row>
    <row r="19753">
      <c r="B19753" s="497"/>
      <c r="H19753" s="500"/>
      <c r="O19753" s="500"/>
      <c r="Q19753" s="498" t="s">
        <v>213</v>
      </c>
      <c r="S19753" s="499"/>
    </row>
    <row r="19754">
      <c r="B19754" s="497"/>
      <c r="H19754" s="500"/>
      <c r="O19754" s="500"/>
      <c r="Q19754" s="498" t="s">
        <v>213</v>
      </c>
      <c r="S19754" s="499"/>
    </row>
    <row r="19755">
      <c r="B19755" s="497"/>
      <c r="H19755" s="500"/>
      <c r="O19755" s="500"/>
      <c r="Q19755" s="498" t="s">
        <v>213</v>
      </c>
      <c r="S19755" s="499"/>
    </row>
    <row r="19756">
      <c r="B19756" s="497"/>
      <c r="H19756" s="500"/>
      <c r="O19756" s="500"/>
      <c r="Q19756" s="498" t="s">
        <v>213</v>
      </c>
      <c r="S19756" s="499"/>
    </row>
    <row r="19757">
      <c r="B19757" s="497"/>
      <c r="H19757" s="500"/>
      <c r="O19757" s="500"/>
      <c r="Q19757" s="498" t="s">
        <v>213</v>
      </c>
      <c r="S19757" s="499"/>
    </row>
    <row r="19758">
      <c r="B19758" s="497"/>
      <c r="H19758" s="500"/>
      <c r="O19758" s="500"/>
      <c r="Q19758" s="498" t="s">
        <v>213</v>
      </c>
      <c r="S19758" s="499"/>
    </row>
    <row r="19759">
      <c r="B19759" s="497"/>
      <c r="H19759" s="500"/>
      <c r="O19759" s="500"/>
      <c r="Q19759" s="498" t="s">
        <v>213</v>
      </c>
      <c r="S19759" s="499"/>
    </row>
    <row r="19760">
      <c r="B19760" s="497"/>
      <c r="H19760" s="500"/>
      <c r="O19760" s="500"/>
      <c r="Q19760" s="498" t="s">
        <v>213</v>
      </c>
      <c r="S19760" s="499"/>
    </row>
    <row r="19761">
      <c r="B19761" s="497"/>
      <c r="H19761" s="500"/>
      <c r="O19761" s="500"/>
      <c r="Q19761" s="498" t="s">
        <v>213</v>
      </c>
      <c r="S19761" s="499"/>
    </row>
    <row r="19762">
      <c r="B19762" s="497"/>
      <c r="H19762" s="500"/>
      <c r="O19762" s="500"/>
      <c r="Q19762" s="498" t="s">
        <v>213</v>
      </c>
      <c r="S19762" s="499"/>
    </row>
    <row r="19763">
      <c r="B19763" s="497"/>
      <c r="H19763" s="500"/>
      <c r="O19763" s="500"/>
      <c r="Q19763" s="498" t="s">
        <v>213</v>
      </c>
      <c r="S19763" s="499"/>
    </row>
    <row r="19764">
      <c r="B19764" s="497"/>
      <c r="H19764" s="500"/>
      <c r="O19764" s="500"/>
      <c r="Q19764" s="498" t="s">
        <v>213</v>
      </c>
      <c r="S19764" s="499"/>
    </row>
    <row r="19765">
      <c r="B19765" s="497"/>
      <c r="H19765" s="500"/>
      <c r="O19765" s="500"/>
      <c r="Q19765" s="498" t="s">
        <v>213</v>
      </c>
      <c r="S19765" s="499"/>
    </row>
    <row r="19766">
      <c r="B19766" s="497"/>
      <c r="H19766" s="500"/>
      <c r="O19766" s="500"/>
      <c r="Q19766" s="498" t="s">
        <v>213</v>
      </c>
      <c r="S19766" s="499"/>
    </row>
    <row r="19767">
      <c r="B19767" s="497"/>
      <c r="H19767" s="500"/>
      <c r="O19767" s="500"/>
      <c r="Q19767" s="498" t="s">
        <v>213</v>
      </c>
      <c r="S19767" s="499"/>
    </row>
    <row r="19768">
      <c r="B19768" s="497"/>
      <c r="H19768" s="500"/>
      <c r="O19768" s="500"/>
      <c r="Q19768" s="498" t="s">
        <v>213</v>
      </c>
      <c r="S19768" s="499"/>
    </row>
    <row r="19769">
      <c r="B19769" s="497"/>
      <c r="H19769" s="500"/>
      <c r="O19769" s="500"/>
      <c r="Q19769" s="498" t="s">
        <v>213</v>
      </c>
      <c r="S19769" s="499"/>
    </row>
    <row r="19770">
      <c r="B19770" s="497"/>
      <c r="H19770" s="500"/>
      <c r="O19770" s="500"/>
      <c r="Q19770" s="498" t="s">
        <v>213</v>
      </c>
      <c r="S19770" s="499"/>
    </row>
    <row r="19771">
      <c r="B19771" s="497"/>
      <c r="H19771" s="500"/>
      <c r="O19771" s="500"/>
      <c r="Q19771" s="498" t="s">
        <v>213</v>
      </c>
      <c r="S19771" s="499"/>
    </row>
    <row r="19772">
      <c r="B19772" s="497"/>
      <c r="H19772" s="500"/>
      <c r="O19772" s="500"/>
      <c r="Q19772" s="498" t="s">
        <v>213</v>
      </c>
      <c r="S19772" s="499"/>
    </row>
    <row r="19773">
      <c r="B19773" s="497"/>
      <c r="H19773" s="500"/>
      <c r="O19773" s="500"/>
      <c r="Q19773" s="498" t="s">
        <v>213</v>
      </c>
      <c r="S19773" s="499"/>
    </row>
    <row r="19774">
      <c r="B19774" s="497"/>
      <c r="H19774" s="500"/>
      <c r="O19774" s="500"/>
      <c r="Q19774" s="498" t="s">
        <v>213</v>
      </c>
      <c r="S19774" s="499"/>
    </row>
    <row r="19775">
      <c r="B19775" s="497"/>
      <c r="H19775" s="500"/>
      <c r="O19775" s="500"/>
      <c r="Q19775" s="498" t="s">
        <v>213</v>
      </c>
      <c r="S19775" s="499"/>
    </row>
    <row r="19776">
      <c r="B19776" s="497"/>
      <c r="H19776" s="500"/>
      <c r="O19776" s="500"/>
      <c r="Q19776" s="498" t="s">
        <v>213</v>
      </c>
      <c r="S19776" s="499"/>
    </row>
    <row r="19777">
      <c r="B19777" s="497"/>
      <c r="H19777" s="500"/>
      <c r="O19777" s="500"/>
      <c r="Q19777" s="498" t="s">
        <v>213</v>
      </c>
      <c r="S19777" s="499"/>
    </row>
    <row r="19778">
      <c r="B19778" s="497"/>
      <c r="H19778" s="500"/>
      <c r="O19778" s="500"/>
      <c r="Q19778" s="498" t="s">
        <v>213</v>
      </c>
      <c r="S19778" s="499"/>
    </row>
    <row r="19779">
      <c r="B19779" s="497"/>
      <c r="H19779" s="500"/>
      <c r="O19779" s="500"/>
      <c r="Q19779" s="498" t="s">
        <v>213</v>
      </c>
      <c r="S19779" s="499"/>
    </row>
    <row r="19780">
      <c r="B19780" s="497"/>
      <c r="H19780" s="500"/>
      <c r="O19780" s="500"/>
      <c r="Q19780" s="498" t="s">
        <v>213</v>
      </c>
      <c r="S19780" s="499"/>
    </row>
    <row r="19781">
      <c r="B19781" s="497"/>
      <c r="H19781" s="500"/>
      <c r="O19781" s="500"/>
      <c r="Q19781" s="498" t="s">
        <v>213</v>
      </c>
      <c r="S19781" s="499"/>
    </row>
    <row r="19782">
      <c r="B19782" s="497"/>
      <c r="H19782" s="500"/>
      <c r="O19782" s="500"/>
      <c r="Q19782" s="498" t="s">
        <v>213</v>
      </c>
      <c r="S19782" s="499"/>
    </row>
    <row r="19783">
      <c r="B19783" s="497"/>
      <c r="H19783" s="500"/>
      <c r="O19783" s="500"/>
      <c r="Q19783" s="498" t="s">
        <v>213</v>
      </c>
      <c r="S19783" s="499"/>
    </row>
    <row r="19784">
      <c r="B19784" s="497"/>
      <c r="H19784" s="500"/>
      <c r="O19784" s="500"/>
      <c r="Q19784" s="498" t="s">
        <v>213</v>
      </c>
      <c r="S19784" s="499"/>
    </row>
    <row r="19785">
      <c r="B19785" s="497"/>
      <c r="H19785" s="500"/>
      <c r="O19785" s="500"/>
      <c r="Q19785" s="498" t="s">
        <v>213</v>
      </c>
      <c r="S19785" s="499"/>
    </row>
    <row r="19786">
      <c r="B19786" s="497"/>
      <c r="H19786" s="500"/>
      <c r="O19786" s="500"/>
      <c r="Q19786" s="498" t="s">
        <v>213</v>
      </c>
      <c r="S19786" s="499"/>
    </row>
    <row r="19787">
      <c r="B19787" s="497"/>
      <c r="H19787" s="500"/>
      <c r="O19787" s="500"/>
      <c r="Q19787" s="498" t="s">
        <v>213</v>
      </c>
      <c r="S19787" s="499"/>
    </row>
    <row r="19788">
      <c r="B19788" s="497"/>
      <c r="H19788" s="500"/>
      <c r="O19788" s="500"/>
      <c r="Q19788" s="498" t="s">
        <v>213</v>
      </c>
      <c r="S19788" s="499"/>
    </row>
    <row r="19789">
      <c r="B19789" s="497"/>
      <c r="H19789" s="500"/>
      <c r="O19789" s="500"/>
      <c r="Q19789" s="498" t="s">
        <v>213</v>
      </c>
      <c r="S19789" s="499"/>
    </row>
    <row r="19790">
      <c r="B19790" s="497"/>
      <c r="H19790" s="500"/>
      <c r="O19790" s="500"/>
      <c r="Q19790" s="498" t="s">
        <v>213</v>
      </c>
      <c r="S19790" s="499"/>
    </row>
    <row r="19791">
      <c r="B19791" s="497"/>
      <c r="H19791" s="500"/>
      <c r="O19791" s="500"/>
      <c r="Q19791" s="498" t="s">
        <v>213</v>
      </c>
      <c r="S19791" s="499"/>
    </row>
    <row r="19792">
      <c r="B19792" s="497"/>
      <c r="H19792" s="500"/>
      <c r="O19792" s="500"/>
      <c r="Q19792" s="498" t="s">
        <v>213</v>
      </c>
      <c r="S19792" s="499"/>
    </row>
    <row r="19793">
      <c r="B19793" s="497"/>
      <c r="H19793" s="500"/>
      <c r="O19793" s="500"/>
      <c r="Q19793" s="498" t="s">
        <v>213</v>
      </c>
      <c r="S19793" s="499"/>
    </row>
    <row r="19794">
      <c r="B19794" s="497"/>
      <c r="H19794" s="500"/>
      <c r="O19794" s="500"/>
      <c r="Q19794" s="498" t="s">
        <v>213</v>
      </c>
      <c r="S19794" s="499"/>
    </row>
    <row r="19795">
      <c r="B19795" s="497"/>
      <c r="H19795" s="500"/>
      <c r="O19795" s="500"/>
      <c r="Q19795" s="498" t="s">
        <v>213</v>
      </c>
      <c r="S19795" s="499"/>
    </row>
    <row r="19796">
      <c r="B19796" s="497"/>
      <c r="H19796" s="500"/>
      <c r="O19796" s="500"/>
      <c r="Q19796" s="498" t="s">
        <v>213</v>
      </c>
      <c r="S19796" s="499"/>
    </row>
    <row r="19797">
      <c r="B19797" s="497"/>
      <c r="H19797" s="500"/>
      <c r="O19797" s="500"/>
      <c r="Q19797" s="498" t="s">
        <v>213</v>
      </c>
      <c r="S19797" s="499"/>
    </row>
    <row r="19798">
      <c r="B19798" s="497"/>
      <c r="H19798" s="500"/>
      <c r="O19798" s="500"/>
      <c r="Q19798" s="498" t="s">
        <v>213</v>
      </c>
      <c r="S19798" s="499"/>
    </row>
    <row r="19799">
      <c r="B19799" s="497"/>
      <c r="H19799" s="500"/>
      <c r="O19799" s="500"/>
      <c r="Q19799" s="498" t="s">
        <v>213</v>
      </c>
      <c r="S19799" s="499"/>
    </row>
    <row r="19800">
      <c r="B19800" s="497"/>
      <c r="H19800" s="500"/>
      <c r="O19800" s="500"/>
      <c r="Q19800" s="498" t="s">
        <v>213</v>
      </c>
      <c r="S19800" s="499"/>
    </row>
    <row r="19801">
      <c r="B19801" s="497"/>
      <c r="H19801" s="500"/>
      <c r="O19801" s="500"/>
      <c r="Q19801" s="498" t="s">
        <v>213</v>
      </c>
      <c r="S19801" s="499"/>
    </row>
    <row r="19802">
      <c r="B19802" s="497"/>
      <c r="H19802" s="500"/>
      <c r="O19802" s="500"/>
      <c r="Q19802" s="498" t="s">
        <v>213</v>
      </c>
      <c r="S19802" s="499"/>
    </row>
    <row r="19803">
      <c r="B19803" s="497"/>
      <c r="H19803" s="500"/>
      <c r="O19803" s="500"/>
      <c r="Q19803" s="498" t="s">
        <v>213</v>
      </c>
      <c r="S19803" s="499"/>
    </row>
    <row r="19804">
      <c r="B19804" s="497"/>
      <c r="H19804" s="500"/>
      <c r="O19804" s="500"/>
      <c r="Q19804" s="498" t="s">
        <v>213</v>
      </c>
      <c r="S19804" s="499"/>
    </row>
    <row r="19805">
      <c r="B19805" s="497"/>
      <c r="H19805" s="500"/>
      <c r="O19805" s="500"/>
      <c r="Q19805" s="498" t="s">
        <v>213</v>
      </c>
      <c r="S19805" s="499"/>
    </row>
    <row r="19806">
      <c r="B19806" s="497"/>
      <c r="H19806" s="500"/>
      <c r="O19806" s="500"/>
      <c r="Q19806" s="498" t="s">
        <v>213</v>
      </c>
      <c r="S19806" s="499"/>
    </row>
    <row r="19807">
      <c r="B19807" s="497"/>
      <c r="H19807" s="500"/>
      <c r="O19807" s="500"/>
      <c r="Q19807" s="498" t="s">
        <v>213</v>
      </c>
      <c r="S19807" s="499"/>
    </row>
    <row r="19808">
      <c r="B19808" s="497"/>
      <c r="H19808" s="500"/>
      <c r="O19808" s="500"/>
      <c r="Q19808" s="498" t="s">
        <v>213</v>
      </c>
      <c r="S19808" s="499"/>
    </row>
    <row r="19809">
      <c r="B19809" s="497"/>
      <c r="H19809" s="500"/>
      <c r="O19809" s="500"/>
      <c r="Q19809" s="498" t="s">
        <v>213</v>
      </c>
      <c r="S19809" s="499"/>
    </row>
    <row r="19810">
      <c r="B19810" s="497"/>
      <c r="H19810" s="500"/>
      <c r="O19810" s="500"/>
      <c r="Q19810" s="498" t="s">
        <v>213</v>
      </c>
      <c r="S19810" s="499"/>
    </row>
    <row r="19811">
      <c r="B19811" s="497"/>
      <c r="H19811" s="500"/>
      <c r="O19811" s="500"/>
      <c r="Q19811" s="498" t="s">
        <v>213</v>
      </c>
      <c r="S19811" s="499"/>
    </row>
    <row r="19812">
      <c r="B19812" s="497"/>
      <c r="H19812" s="500"/>
      <c r="O19812" s="500"/>
      <c r="Q19812" s="498" t="s">
        <v>213</v>
      </c>
      <c r="S19812" s="499"/>
    </row>
    <row r="19813">
      <c r="B19813" s="497"/>
      <c r="H19813" s="500"/>
      <c r="O19813" s="500"/>
      <c r="Q19813" s="498" t="s">
        <v>213</v>
      </c>
      <c r="S19813" s="499"/>
    </row>
    <row r="19814">
      <c r="B19814" s="497"/>
      <c r="H19814" s="500"/>
      <c r="O19814" s="500"/>
      <c r="Q19814" s="498" t="s">
        <v>213</v>
      </c>
      <c r="S19814" s="499"/>
    </row>
    <row r="19815">
      <c r="B19815" s="497"/>
      <c r="H19815" s="500"/>
      <c r="O19815" s="500"/>
      <c r="Q19815" s="498" t="s">
        <v>213</v>
      </c>
      <c r="S19815" s="499"/>
    </row>
    <row r="19816">
      <c r="B19816" s="497"/>
      <c r="H19816" s="500"/>
      <c r="O19816" s="500"/>
      <c r="Q19816" s="498" t="s">
        <v>213</v>
      </c>
      <c r="S19816" s="499"/>
    </row>
    <row r="19817">
      <c r="B19817" s="497"/>
      <c r="H19817" s="500"/>
      <c r="O19817" s="500"/>
      <c r="Q19817" s="498" t="s">
        <v>213</v>
      </c>
      <c r="S19817" s="499"/>
    </row>
    <row r="19818">
      <c r="B19818" s="497"/>
      <c r="H19818" s="500"/>
      <c r="O19818" s="500"/>
      <c r="Q19818" s="498" t="s">
        <v>213</v>
      </c>
      <c r="S19818" s="499"/>
    </row>
    <row r="19819">
      <c r="B19819" s="497"/>
      <c r="H19819" s="500"/>
      <c r="O19819" s="500"/>
      <c r="Q19819" s="498" t="s">
        <v>213</v>
      </c>
      <c r="S19819" s="499"/>
    </row>
    <row r="19820">
      <c r="B19820" s="497"/>
      <c r="H19820" s="500"/>
      <c r="O19820" s="500"/>
      <c r="Q19820" s="498" t="s">
        <v>213</v>
      </c>
      <c r="S19820" s="499"/>
    </row>
    <row r="19821">
      <c r="B19821" s="497"/>
      <c r="H19821" s="500"/>
      <c r="O19821" s="500"/>
      <c r="Q19821" s="498" t="s">
        <v>213</v>
      </c>
      <c r="S19821" s="499"/>
    </row>
    <row r="19822">
      <c r="B19822" s="497"/>
      <c r="H19822" s="500"/>
      <c r="O19822" s="500"/>
      <c r="Q19822" s="498" t="s">
        <v>213</v>
      </c>
      <c r="S19822" s="499"/>
    </row>
    <row r="19823">
      <c r="B19823" s="497"/>
      <c r="H19823" s="500"/>
      <c r="O19823" s="500"/>
      <c r="Q19823" s="498" t="s">
        <v>213</v>
      </c>
      <c r="S19823" s="499"/>
    </row>
    <row r="19824">
      <c r="B19824" s="497"/>
      <c r="H19824" s="500"/>
      <c r="O19824" s="500"/>
      <c r="Q19824" s="498" t="s">
        <v>213</v>
      </c>
      <c r="S19824" s="499"/>
    </row>
    <row r="19825">
      <c r="B19825" s="497"/>
      <c r="H19825" s="500"/>
      <c r="O19825" s="500"/>
      <c r="Q19825" s="498" t="s">
        <v>213</v>
      </c>
      <c r="S19825" s="499"/>
    </row>
    <row r="19826">
      <c r="B19826" s="497"/>
      <c r="H19826" s="500"/>
      <c r="O19826" s="500"/>
      <c r="Q19826" s="498" t="s">
        <v>213</v>
      </c>
      <c r="S19826" s="499"/>
    </row>
    <row r="19827">
      <c r="B19827" s="497"/>
      <c r="H19827" s="500"/>
      <c r="O19827" s="500"/>
      <c r="Q19827" s="498" t="s">
        <v>213</v>
      </c>
      <c r="S19827" s="499"/>
    </row>
    <row r="19828">
      <c r="B19828" s="497"/>
      <c r="H19828" s="500"/>
      <c r="O19828" s="500"/>
      <c r="Q19828" s="498" t="s">
        <v>213</v>
      </c>
      <c r="S19828" s="499"/>
    </row>
    <row r="19829">
      <c r="B19829" s="497"/>
      <c r="H19829" s="500"/>
      <c r="O19829" s="500"/>
      <c r="Q19829" s="498" t="s">
        <v>213</v>
      </c>
      <c r="S19829" s="499"/>
    </row>
    <row r="19830">
      <c r="B19830" s="497"/>
      <c r="H19830" s="500"/>
      <c r="O19830" s="500"/>
      <c r="Q19830" s="498" t="s">
        <v>213</v>
      </c>
      <c r="S19830" s="499"/>
    </row>
    <row r="19831">
      <c r="B19831" s="497"/>
      <c r="H19831" s="500"/>
      <c r="O19831" s="500"/>
      <c r="Q19831" s="498" t="s">
        <v>213</v>
      </c>
      <c r="S19831" s="499"/>
    </row>
    <row r="19832">
      <c r="B19832" s="497"/>
      <c r="H19832" s="500"/>
      <c r="O19832" s="500"/>
      <c r="Q19832" s="498" t="s">
        <v>213</v>
      </c>
      <c r="S19832" s="499"/>
    </row>
    <row r="19833">
      <c r="B19833" s="497"/>
      <c r="H19833" s="500"/>
      <c r="O19833" s="500"/>
      <c r="Q19833" s="498" t="s">
        <v>213</v>
      </c>
      <c r="S19833" s="499"/>
    </row>
    <row r="19834">
      <c r="B19834" s="497"/>
      <c r="H19834" s="500"/>
      <c r="O19834" s="500"/>
      <c r="Q19834" s="498" t="s">
        <v>213</v>
      </c>
      <c r="S19834" s="499"/>
    </row>
    <row r="19835">
      <c r="B19835" s="497"/>
      <c r="H19835" s="500"/>
      <c r="O19835" s="500"/>
      <c r="Q19835" s="498" t="s">
        <v>213</v>
      </c>
      <c r="S19835" s="499"/>
    </row>
    <row r="19836">
      <c r="B19836" s="497"/>
      <c r="H19836" s="500"/>
      <c r="O19836" s="500"/>
      <c r="Q19836" s="498" t="s">
        <v>213</v>
      </c>
      <c r="S19836" s="499"/>
    </row>
    <row r="19837">
      <c r="B19837" s="497"/>
      <c r="H19837" s="500"/>
      <c r="O19837" s="500"/>
      <c r="Q19837" s="498" t="s">
        <v>213</v>
      </c>
      <c r="S19837" s="499"/>
    </row>
    <row r="19838">
      <c r="B19838" s="497"/>
      <c r="H19838" s="500"/>
      <c r="O19838" s="500"/>
      <c r="Q19838" s="498" t="s">
        <v>213</v>
      </c>
      <c r="S19838" s="499"/>
    </row>
    <row r="19839">
      <c r="B19839" s="497"/>
      <c r="H19839" s="500"/>
      <c r="O19839" s="500"/>
      <c r="Q19839" s="498" t="s">
        <v>213</v>
      </c>
      <c r="S19839" s="499"/>
    </row>
    <row r="19840">
      <c r="B19840" s="497"/>
      <c r="H19840" s="500"/>
      <c r="O19840" s="500"/>
      <c r="Q19840" s="498" t="s">
        <v>213</v>
      </c>
      <c r="S19840" s="499"/>
    </row>
    <row r="19841">
      <c r="B19841" s="497"/>
      <c r="H19841" s="500"/>
      <c r="O19841" s="500"/>
      <c r="Q19841" s="498" t="s">
        <v>213</v>
      </c>
      <c r="S19841" s="499"/>
    </row>
    <row r="19842">
      <c r="B19842" s="497"/>
      <c r="H19842" s="500"/>
      <c r="O19842" s="500"/>
      <c r="Q19842" s="498" t="s">
        <v>213</v>
      </c>
      <c r="S19842" s="499"/>
    </row>
    <row r="19843">
      <c r="B19843" s="497"/>
      <c r="H19843" s="500"/>
      <c r="O19843" s="500"/>
      <c r="Q19843" s="498" t="s">
        <v>213</v>
      </c>
      <c r="S19843" s="499"/>
    </row>
    <row r="19844">
      <c r="B19844" s="497"/>
      <c r="H19844" s="500"/>
      <c r="O19844" s="500"/>
      <c r="Q19844" s="498" t="s">
        <v>213</v>
      </c>
      <c r="S19844" s="499"/>
    </row>
    <row r="19845">
      <c r="B19845" s="497"/>
      <c r="H19845" s="500"/>
      <c r="O19845" s="500"/>
      <c r="Q19845" s="498" t="s">
        <v>213</v>
      </c>
      <c r="S19845" s="499"/>
    </row>
    <row r="19846">
      <c r="B19846" s="497"/>
      <c r="H19846" s="500"/>
      <c r="O19846" s="500"/>
      <c r="Q19846" s="498" t="s">
        <v>213</v>
      </c>
      <c r="S19846" s="499"/>
    </row>
    <row r="19847">
      <c r="B19847" s="497"/>
      <c r="H19847" s="500"/>
      <c r="O19847" s="500"/>
      <c r="Q19847" s="498" t="s">
        <v>213</v>
      </c>
      <c r="S19847" s="499"/>
    </row>
    <row r="19848">
      <c r="B19848" s="497"/>
      <c r="H19848" s="500"/>
      <c r="O19848" s="500"/>
      <c r="Q19848" s="498" t="s">
        <v>213</v>
      </c>
      <c r="S19848" s="499"/>
    </row>
    <row r="19849">
      <c r="B19849" s="497"/>
      <c r="H19849" s="500"/>
      <c r="O19849" s="500"/>
      <c r="Q19849" s="498" t="s">
        <v>213</v>
      </c>
      <c r="S19849" s="499"/>
    </row>
    <row r="19850">
      <c r="B19850" s="497"/>
      <c r="H19850" s="500"/>
      <c r="O19850" s="500"/>
      <c r="Q19850" s="498" t="s">
        <v>213</v>
      </c>
      <c r="S19850" s="499"/>
    </row>
    <row r="19851">
      <c r="B19851" s="497"/>
      <c r="H19851" s="500"/>
      <c r="O19851" s="500"/>
      <c r="Q19851" s="498" t="s">
        <v>213</v>
      </c>
      <c r="S19851" s="499"/>
    </row>
    <row r="19852">
      <c r="B19852" s="497"/>
      <c r="H19852" s="500"/>
      <c r="O19852" s="500"/>
      <c r="Q19852" s="498" t="s">
        <v>213</v>
      </c>
      <c r="S19852" s="499"/>
    </row>
    <row r="19853">
      <c r="B19853" s="497"/>
      <c r="H19853" s="500"/>
      <c r="O19853" s="500"/>
      <c r="Q19853" s="498" t="s">
        <v>213</v>
      </c>
      <c r="S19853" s="499"/>
    </row>
    <row r="19854">
      <c r="B19854" s="497"/>
      <c r="H19854" s="500"/>
      <c r="O19854" s="500"/>
      <c r="Q19854" s="498" t="s">
        <v>213</v>
      </c>
      <c r="S19854" s="499"/>
    </row>
    <row r="19855">
      <c r="B19855" s="497"/>
      <c r="H19855" s="500"/>
      <c r="O19855" s="500"/>
      <c r="Q19855" s="498" t="s">
        <v>213</v>
      </c>
      <c r="S19855" s="499"/>
    </row>
    <row r="19856">
      <c r="B19856" s="497"/>
      <c r="H19856" s="500"/>
      <c r="O19856" s="500"/>
      <c r="Q19856" s="498" t="s">
        <v>213</v>
      </c>
      <c r="S19856" s="499"/>
    </row>
    <row r="19857">
      <c r="B19857" s="497"/>
      <c r="H19857" s="500"/>
      <c r="O19857" s="500"/>
      <c r="Q19857" s="498" t="s">
        <v>213</v>
      </c>
      <c r="S19857" s="499"/>
    </row>
    <row r="19858">
      <c r="B19858" s="497"/>
      <c r="H19858" s="500"/>
      <c r="O19858" s="500"/>
      <c r="Q19858" s="498" t="s">
        <v>213</v>
      </c>
      <c r="S19858" s="499"/>
    </row>
    <row r="19859">
      <c r="B19859" s="497"/>
      <c r="H19859" s="500"/>
      <c r="O19859" s="500"/>
      <c r="Q19859" s="498" t="s">
        <v>213</v>
      </c>
      <c r="S19859" s="499"/>
    </row>
    <row r="19860">
      <c r="B19860" s="497"/>
      <c r="H19860" s="500"/>
      <c r="O19860" s="500"/>
      <c r="Q19860" s="498" t="s">
        <v>213</v>
      </c>
      <c r="S19860" s="499"/>
    </row>
    <row r="19861">
      <c r="B19861" s="497"/>
      <c r="H19861" s="500"/>
      <c r="O19861" s="500"/>
      <c r="Q19861" s="498" t="s">
        <v>213</v>
      </c>
      <c r="S19861" s="499"/>
    </row>
    <row r="19862">
      <c r="B19862" s="497"/>
      <c r="H19862" s="500"/>
      <c r="O19862" s="500"/>
      <c r="Q19862" s="498" t="s">
        <v>213</v>
      </c>
      <c r="S19862" s="499"/>
    </row>
    <row r="19863">
      <c r="B19863" s="497"/>
      <c r="H19863" s="500"/>
      <c r="O19863" s="500"/>
      <c r="Q19863" s="498" t="s">
        <v>213</v>
      </c>
      <c r="S19863" s="499"/>
    </row>
    <row r="19864">
      <c r="B19864" s="497"/>
      <c r="H19864" s="500"/>
      <c r="O19864" s="500"/>
      <c r="Q19864" s="498" t="s">
        <v>213</v>
      </c>
      <c r="S19864" s="499"/>
    </row>
    <row r="19865">
      <c r="B19865" s="497"/>
      <c r="H19865" s="500"/>
      <c r="O19865" s="500"/>
      <c r="Q19865" s="498" t="s">
        <v>213</v>
      </c>
      <c r="S19865" s="499"/>
    </row>
    <row r="19866">
      <c r="B19866" s="497"/>
      <c r="H19866" s="500"/>
      <c r="O19866" s="500"/>
      <c r="Q19866" s="498" t="s">
        <v>213</v>
      </c>
      <c r="S19866" s="499"/>
    </row>
    <row r="19867">
      <c r="B19867" s="497"/>
      <c r="H19867" s="500"/>
      <c r="O19867" s="500"/>
      <c r="Q19867" s="498" t="s">
        <v>213</v>
      </c>
      <c r="S19867" s="499"/>
    </row>
    <row r="19868">
      <c r="B19868" s="497"/>
      <c r="H19868" s="500"/>
      <c r="O19868" s="500"/>
      <c r="Q19868" s="498" t="s">
        <v>213</v>
      </c>
      <c r="S19868" s="499"/>
    </row>
    <row r="19869">
      <c r="B19869" s="497"/>
      <c r="H19869" s="500"/>
      <c r="O19869" s="500"/>
      <c r="Q19869" s="498" t="s">
        <v>213</v>
      </c>
      <c r="S19869" s="499"/>
    </row>
    <row r="19870">
      <c r="B19870" s="497"/>
      <c r="H19870" s="500"/>
      <c r="O19870" s="500"/>
      <c r="Q19870" s="498" t="s">
        <v>213</v>
      </c>
      <c r="S19870" s="499"/>
    </row>
    <row r="19871">
      <c r="B19871" s="497"/>
      <c r="H19871" s="500"/>
      <c r="O19871" s="500"/>
      <c r="Q19871" s="498" t="s">
        <v>213</v>
      </c>
      <c r="S19871" s="499"/>
    </row>
    <row r="19872">
      <c r="B19872" s="497"/>
      <c r="H19872" s="500"/>
      <c r="O19872" s="500"/>
      <c r="Q19872" s="498" t="s">
        <v>213</v>
      </c>
      <c r="S19872" s="499"/>
    </row>
    <row r="19873">
      <c r="B19873" s="497"/>
      <c r="H19873" s="500"/>
      <c r="O19873" s="500"/>
      <c r="Q19873" s="498" t="s">
        <v>213</v>
      </c>
      <c r="S19873" s="499"/>
    </row>
    <row r="19874">
      <c r="B19874" s="497"/>
      <c r="H19874" s="500"/>
      <c r="O19874" s="500"/>
      <c r="Q19874" s="498" t="s">
        <v>213</v>
      </c>
      <c r="S19874" s="499"/>
    </row>
    <row r="19875">
      <c r="B19875" s="497"/>
      <c r="H19875" s="500"/>
      <c r="O19875" s="500"/>
      <c r="Q19875" s="498" t="s">
        <v>213</v>
      </c>
      <c r="S19875" s="499"/>
    </row>
    <row r="19876">
      <c r="B19876" s="497"/>
      <c r="H19876" s="500"/>
      <c r="O19876" s="500"/>
      <c r="Q19876" s="498" t="s">
        <v>213</v>
      </c>
      <c r="S19876" s="499"/>
    </row>
    <row r="19877">
      <c r="B19877" s="497"/>
      <c r="H19877" s="500"/>
      <c r="O19877" s="500"/>
      <c r="Q19877" s="498" t="s">
        <v>213</v>
      </c>
      <c r="S19877" s="499"/>
    </row>
    <row r="19878">
      <c r="B19878" s="497"/>
      <c r="H19878" s="500"/>
      <c r="O19878" s="500"/>
      <c r="Q19878" s="498" t="s">
        <v>213</v>
      </c>
      <c r="S19878" s="499"/>
    </row>
    <row r="19879">
      <c r="B19879" s="497"/>
      <c r="H19879" s="500"/>
      <c r="O19879" s="500"/>
      <c r="Q19879" s="498" t="s">
        <v>213</v>
      </c>
      <c r="S19879" s="499"/>
    </row>
    <row r="19880">
      <c r="B19880" s="497"/>
      <c r="H19880" s="500"/>
      <c r="O19880" s="500"/>
      <c r="Q19880" s="498" t="s">
        <v>213</v>
      </c>
      <c r="S19880" s="499"/>
    </row>
    <row r="19881">
      <c r="B19881" s="497"/>
      <c r="H19881" s="500"/>
      <c r="O19881" s="500"/>
      <c r="Q19881" s="498" t="s">
        <v>213</v>
      </c>
      <c r="S19881" s="499"/>
    </row>
    <row r="19882">
      <c r="B19882" s="497"/>
      <c r="H19882" s="500"/>
      <c r="O19882" s="500"/>
      <c r="Q19882" s="498" t="s">
        <v>213</v>
      </c>
      <c r="S19882" s="499"/>
    </row>
    <row r="19883">
      <c r="B19883" s="497"/>
      <c r="H19883" s="500"/>
      <c r="O19883" s="500"/>
      <c r="Q19883" s="498" t="s">
        <v>213</v>
      </c>
      <c r="S19883" s="499"/>
    </row>
    <row r="19884">
      <c r="B19884" s="497"/>
      <c r="H19884" s="500"/>
      <c r="O19884" s="500"/>
      <c r="Q19884" s="498" t="s">
        <v>213</v>
      </c>
      <c r="S19884" s="499"/>
    </row>
    <row r="19885">
      <c r="B19885" s="497"/>
      <c r="H19885" s="500"/>
      <c r="O19885" s="500"/>
      <c r="Q19885" s="498" t="s">
        <v>213</v>
      </c>
      <c r="S19885" s="499"/>
    </row>
    <row r="19886">
      <c r="B19886" s="497"/>
      <c r="H19886" s="500"/>
      <c r="O19886" s="500"/>
      <c r="Q19886" s="498" t="s">
        <v>213</v>
      </c>
      <c r="S19886" s="499"/>
    </row>
    <row r="19887">
      <c r="B19887" s="497"/>
      <c r="H19887" s="500"/>
      <c r="O19887" s="500"/>
      <c r="Q19887" s="498" t="s">
        <v>213</v>
      </c>
      <c r="S19887" s="499"/>
    </row>
    <row r="19888">
      <c r="B19888" s="497"/>
      <c r="H19888" s="500"/>
      <c r="O19888" s="500"/>
      <c r="Q19888" s="498" t="s">
        <v>213</v>
      </c>
      <c r="S19888" s="499"/>
    </row>
    <row r="19889">
      <c r="B19889" s="497"/>
      <c r="H19889" s="500"/>
      <c r="O19889" s="500"/>
      <c r="Q19889" s="498" t="s">
        <v>213</v>
      </c>
      <c r="S19889" s="499"/>
    </row>
    <row r="19890">
      <c r="B19890" s="497"/>
      <c r="H19890" s="500"/>
      <c r="O19890" s="500"/>
      <c r="Q19890" s="498" t="s">
        <v>213</v>
      </c>
      <c r="S19890" s="499"/>
    </row>
    <row r="19891">
      <c r="B19891" s="497"/>
      <c r="H19891" s="500"/>
      <c r="O19891" s="500"/>
      <c r="Q19891" s="498" t="s">
        <v>213</v>
      </c>
      <c r="S19891" s="499"/>
    </row>
    <row r="19892">
      <c r="B19892" s="497"/>
      <c r="H19892" s="500"/>
      <c r="O19892" s="500"/>
      <c r="Q19892" s="498" t="s">
        <v>213</v>
      </c>
      <c r="S19892" s="499"/>
    </row>
    <row r="19893">
      <c r="B19893" s="497"/>
      <c r="H19893" s="500"/>
      <c r="O19893" s="500"/>
      <c r="Q19893" s="498" t="s">
        <v>213</v>
      </c>
      <c r="S19893" s="499"/>
    </row>
    <row r="19894">
      <c r="B19894" s="497"/>
      <c r="H19894" s="500"/>
      <c r="O19894" s="500"/>
      <c r="Q19894" s="498" t="s">
        <v>213</v>
      </c>
      <c r="S19894" s="499"/>
    </row>
    <row r="19895">
      <c r="B19895" s="497"/>
      <c r="H19895" s="500"/>
      <c r="O19895" s="500"/>
      <c r="Q19895" s="498" t="s">
        <v>213</v>
      </c>
      <c r="S19895" s="499"/>
    </row>
    <row r="19896">
      <c r="B19896" s="497"/>
      <c r="H19896" s="500"/>
      <c r="O19896" s="500"/>
      <c r="Q19896" s="498" t="s">
        <v>213</v>
      </c>
      <c r="S19896" s="499"/>
    </row>
    <row r="19897">
      <c r="B19897" s="497"/>
      <c r="H19897" s="500"/>
      <c r="O19897" s="500"/>
      <c r="Q19897" s="498" t="s">
        <v>213</v>
      </c>
      <c r="S19897" s="499"/>
    </row>
    <row r="19898">
      <c r="B19898" s="497"/>
      <c r="H19898" s="500"/>
      <c r="O19898" s="500"/>
      <c r="Q19898" s="498" t="s">
        <v>213</v>
      </c>
      <c r="S19898" s="499"/>
    </row>
    <row r="19899">
      <c r="B19899" s="497"/>
      <c r="H19899" s="500"/>
      <c r="O19899" s="500"/>
      <c r="Q19899" s="498" t="s">
        <v>213</v>
      </c>
      <c r="S19899" s="499"/>
    </row>
    <row r="19900">
      <c r="B19900" s="497"/>
      <c r="H19900" s="500"/>
      <c r="O19900" s="500"/>
      <c r="Q19900" s="498" t="s">
        <v>213</v>
      </c>
      <c r="S19900" s="499"/>
    </row>
    <row r="19901">
      <c r="B19901" s="497"/>
      <c r="H19901" s="500"/>
      <c r="O19901" s="500"/>
      <c r="Q19901" s="498" t="s">
        <v>213</v>
      </c>
      <c r="S19901" s="499"/>
    </row>
    <row r="19902">
      <c r="B19902" s="497"/>
      <c r="H19902" s="500"/>
      <c r="O19902" s="500"/>
      <c r="Q19902" s="498" t="s">
        <v>213</v>
      </c>
      <c r="S19902" s="499"/>
    </row>
    <row r="19903">
      <c r="B19903" s="497"/>
      <c r="H19903" s="500"/>
      <c r="O19903" s="500"/>
      <c r="Q19903" s="498" t="s">
        <v>213</v>
      </c>
      <c r="S19903" s="499"/>
    </row>
    <row r="19904">
      <c r="B19904" s="497"/>
      <c r="H19904" s="500"/>
      <c r="O19904" s="500"/>
      <c r="Q19904" s="498" t="s">
        <v>213</v>
      </c>
      <c r="S19904" s="499"/>
    </row>
    <row r="19905">
      <c r="B19905" s="497"/>
      <c r="H19905" s="500"/>
      <c r="O19905" s="500"/>
      <c r="Q19905" s="498" t="s">
        <v>213</v>
      </c>
      <c r="S19905" s="499"/>
    </row>
    <row r="19906">
      <c r="B19906" s="497"/>
      <c r="H19906" s="500"/>
      <c r="O19906" s="500"/>
      <c r="Q19906" s="498" t="s">
        <v>213</v>
      </c>
      <c r="S19906" s="499"/>
    </row>
    <row r="19907">
      <c r="B19907" s="497"/>
      <c r="H19907" s="500"/>
      <c r="O19907" s="500"/>
      <c r="Q19907" s="498" t="s">
        <v>213</v>
      </c>
      <c r="S19907" s="499"/>
    </row>
    <row r="19908">
      <c r="B19908" s="497"/>
      <c r="H19908" s="500"/>
      <c r="O19908" s="500"/>
      <c r="Q19908" s="498" t="s">
        <v>213</v>
      </c>
      <c r="S19908" s="499"/>
    </row>
    <row r="19909">
      <c r="B19909" s="497"/>
      <c r="H19909" s="500"/>
      <c r="O19909" s="500"/>
      <c r="Q19909" s="498" t="s">
        <v>213</v>
      </c>
      <c r="S19909" s="499"/>
    </row>
    <row r="19910">
      <c r="B19910" s="497"/>
      <c r="H19910" s="500"/>
      <c r="O19910" s="500"/>
      <c r="Q19910" s="498" t="s">
        <v>213</v>
      </c>
      <c r="S19910" s="499"/>
    </row>
    <row r="19911">
      <c r="B19911" s="497"/>
      <c r="H19911" s="500"/>
      <c r="O19911" s="500"/>
      <c r="Q19911" s="498" t="s">
        <v>213</v>
      </c>
      <c r="S19911" s="499"/>
    </row>
    <row r="19912">
      <c r="B19912" s="497"/>
      <c r="H19912" s="500"/>
      <c r="O19912" s="500"/>
      <c r="Q19912" s="498" t="s">
        <v>213</v>
      </c>
      <c r="S19912" s="499"/>
    </row>
    <row r="19913">
      <c r="B19913" s="497"/>
      <c r="H19913" s="500"/>
      <c r="O19913" s="500"/>
      <c r="Q19913" s="498" t="s">
        <v>213</v>
      </c>
      <c r="S19913" s="499"/>
    </row>
    <row r="19914">
      <c r="B19914" s="497"/>
      <c r="H19914" s="500"/>
      <c r="O19914" s="500"/>
      <c r="Q19914" s="498" t="s">
        <v>213</v>
      </c>
      <c r="S19914" s="499"/>
    </row>
    <row r="19915">
      <c r="B19915" s="497"/>
      <c r="H19915" s="500"/>
      <c r="O19915" s="500"/>
      <c r="Q19915" s="498" t="s">
        <v>213</v>
      </c>
      <c r="S19915" s="499"/>
    </row>
    <row r="19916">
      <c r="B19916" s="497"/>
      <c r="H19916" s="500"/>
      <c r="O19916" s="500"/>
      <c r="Q19916" s="498" t="s">
        <v>213</v>
      </c>
      <c r="S19916" s="499"/>
    </row>
    <row r="19917">
      <c r="B19917" s="497"/>
      <c r="H19917" s="500"/>
      <c r="O19917" s="500"/>
      <c r="Q19917" s="498" t="s">
        <v>213</v>
      </c>
      <c r="S19917" s="499"/>
    </row>
    <row r="19918">
      <c r="B19918" s="497"/>
      <c r="H19918" s="500"/>
      <c r="O19918" s="500"/>
      <c r="Q19918" s="498" t="s">
        <v>213</v>
      </c>
      <c r="S19918" s="499"/>
    </row>
    <row r="19919">
      <c r="B19919" s="497"/>
      <c r="H19919" s="500"/>
      <c r="O19919" s="500"/>
      <c r="Q19919" s="498" t="s">
        <v>213</v>
      </c>
      <c r="S19919" s="499"/>
    </row>
    <row r="19920">
      <c r="B19920" s="497"/>
      <c r="H19920" s="500"/>
      <c r="O19920" s="500"/>
      <c r="Q19920" s="498" t="s">
        <v>213</v>
      </c>
      <c r="S19920" s="499"/>
    </row>
    <row r="19921">
      <c r="B19921" s="497"/>
      <c r="H19921" s="500"/>
      <c r="O19921" s="500"/>
      <c r="Q19921" s="498" t="s">
        <v>213</v>
      </c>
      <c r="S19921" s="499"/>
    </row>
    <row r="19922">
      <c r="B19922" s="497"/>
      <c r="H19922" s="500"/>
      <c r="O19922" s="500"/>
      <c r="Q19922" s="498" t="s">
        <v>213</v>
      </c>
      <c r="S19922" s="499"/>
    </row>
    <row r="19923">
      <c r="B19923" s="497"/>
      <c r="H19923" s="500"/>
      <c r="O19923" s="500"/>
      <c r="Q19923" s="498" t="s">
        <v>213</v>
      </c>
      <c r="S19923" s="499"/>
    </row>
    <row r="19924">
      <c r="B19924" s="497"/>
      <c r="H19924" s="500"/>
      <c r="O19924" s="500"/>
      <c r="Q19924" s="498" t="s">
        <v>213</v>
      </c>
      <c r="S19924" s="499"/>
    </row>
    <row r="19925">
      <c r="B19925" s="497"/>
      <c r="H19925" s="500"/>
      <c r="O19925" s="500"/>
      <c r="Q19925" s="498" t="s">
        <v>213</v>
      </c>
      <c r="S19925" s="499"/>
    </row>
    <row r="19926">
      <c r="B19926" s="497"/>
      <c r="H19926" s="500"/>
      <c r="O19926" s="500"/>
      <c r="Q19926" s="498" t="s">
        <v>213</v>
      </c>
      <c r="S19926" s="499"/>
    </row>
    <row r="19927">
      <c r="B19927" s="497"/>
      <c r="H19927" s="500"/>
      <c r="O19927" s="500"/>
      <c r="Q19927" s="498" t="s">
        <v>213</v>
      </c>
      <c r="S19927" s="499"/>
    </row>
    <row r="19928">
      <c r="B19928" s="497"/>
      <c r="H19928" s="500"/>
      <c r="O19928" s="500"/>
      <c r="Q19928" s="498" t="s">
        <v>213</v>
      </c>
      <c r="S19928" s="499"/>
    </row>
    <row r="19929">
      <c r="B19929" s="497"/>
      <c r="H19929" s="500"/>
      <c r="O19929" s="500"/>
      <c r="Q19929" s="498" t="s">
        <v>213</v>
      </c>
      <c r="S19929" s="499"/>
    </row>
    <row r="19930">
      <c r="B19930" s="497"/>
      <c r="H19930" s="500"/>
      <c r="O19930" s="500"/>
      <c r="Q19930" s="498" t="s">
        <v>213</v>
      </c>
      <c r="S19930" s="499"/>
    </row>
    <row r="19931">
      <c r="B19931" s="497"/>
      <c r="H19931" s="500"/>
      <c r="O19931" s="500"/>
      <c r="Q19931" s="498" t="s">
        <v>213</v>
      </c>
      <c r="S19931" s="499"/>
    </row>
    <row r="19932">
      <c r="B19932" s="497"/>
      <c r="H19932" s="500"/>
      <c r="O19932" s="500"/>
      <c r="Q19932" s="498" t="s">
        <v>213</v>
      </c>
      <c r="S19932" s="499"/>
    </row>
    <row r="19933">
      <c r="B19933" s="497"/>
      <c r="H19933" s="500"/>
      <c r="O19933" s="500"/>
      <c r="Q19933" s="498" t="s">
        <v>213</v>
      </c>
      <c r="S19933" s="499"/>
    </row>
    <row r="19934">
      <c r="B19934" s="497"/>
      <c r="H19934" s="500"/>
      <c r="O19934" s="500"/>
      <c r="Q19934" s="498" t="s">
        <v>213</v>
      </c>
      <c r="S19934" s="499"/>
    </row>
    <row r="19935">
      <c r="B19935" s="497"/>
      <c r="H19935" s="500"/>
      <c r="O19935" s="500"/>
      <c r="Q19935" s="498" t="s">
        <v>213</v>
      </c>
      <c r="S19935" s="499"/>
    </row>
    <row r="19936">
      <c r="B19936" s="497"/>
      <c r="H19936" s="500"/>
      <c r="O19936" s="500"/>
      <c r="Q19936" s="498" t="s">
        <v>213</v>
      </c>
      <c r="S19936" s="499"/>
    </row>
    <row r="19937">
      <c r="B19937" s="497"/>
      <c r="H19937" s="500"/>
      <c r="O19937" s="500"/>
      <c r="Q19937" s="498" t="s">
        <v>213</v>
      </c>
      <c r="S19937" s="499"/>
    </row>
    <row r="19938">
      <c r="B19938" s="497"/>
      <c r="H19938" s="500"/>
      <c r="O19938" s="500"/>
      <c r="Q19938" s="498" t="s">
        <v>213</v>
      </c>
      <c r="S19938" s="499"/>
    </row>
    <row r="19939">
      <c r="B19939" s="497"/>
      <c r="H19939" s="500"/>
      <c r="O19939" s="500"/>
      <c r="Q19939" s="498" t="s">
        <v>213</v>
      </c>
      <c r="S19939" s="499"/>
    </row>
    <row r="19940">
      <c r="B19940" s="497"/>
      <c r="H19940" s="500"/>
      <c r="O19940" s="500"/>
      <c r="Q19940" s="498" t="s">
        <v>213</v>
      </c>
      <c r="S19940" s="499"/>
    </row>
    <row r="19941">
      <c r="B19941" s="497"/>
      <c r="H19941" s="500"/>
      <c r="O19941" s="500"/>
      <c r="Q19941" s="498" t="s">
        <v>213</v>
      </c>
      <c r="S19941" s="499"/>
    </row>
    <row r="19942">
      <c r="B19942" s="497"/>
      <c r="H19942" s="500"/>
      <c r="O19942" s="500"/>
      <c r="Q19942" s="498" t="s">
        <v>213</v>
      </c>
      <c r="S19942" s="499"/>
    </row>
    <row r="19943">
      <c r="B19943" s="497"/>
      <c r="H19943" s="500"/>
      <c r="O19943" s="500"/>
      <c r="Q19943" s="498" t="s">
        <v>213</v>
      </c>
      <c r="S19943" s="499"/>
    </row>
    <row r="19944">
      <c r="B19944" s="497"/>
      <c r="H19944" s="500"/>
      <c r="O19944" s="500"/>
      <c r="Q19944" s="498" t="s">
        <v>213</v>
      </c>
      <c r="S19944" s="499"/>
    </row>
    <row r="19945">
      <c r="B19945" s="497"/>
      <c r="H19945" s="500"/>
      <c r="O19945" s="500"/>
      <c r="Q19945" s="498" t="s">
        <v>213</v>
      </c>
      <c r="S19945" s="499"/>
    </row>
    <row r="19946">
      <c r="B19946" s="497"/>
      <c r="H19946" s="500"/>
      <c r="O19946" s="500"/>
      <c r="Q19946" s="498" t="s">
        <v>213</v>
      </c>
      <c r="S19946" s="499"/>
    </row>
    <row r="19947">
      <c r="B19947" s="497"/>
      <c r="H19947" s="500"/>
      <c r="O19947" s="500"/>
      <c r="Q19947" s="498" t="s">
        <v>213</v>
      </c>
      <c r="S19947" s="499"/>
    </row>
    <row r="19948">
      <c r="B19948" s="497"/>
      <c r="H19948" s="500"/>
      <c r="O19948" s="500"/>
      <c r="Q19948" s="498" t="s">
        <v>213</v>
      </c>
      <c r="S19948" s="499"/>
    </row>
    <row r="19949">
      <c r="B19949" s="497"/>
      <c r="H19949" s="500"/>
      <c r="O19949" s="500"/>
      <c r="Q19949" s="498" t="s">
        <v>213</v>
      </c>
      <c r="S19949" s="499"/>
    </row>
    <row r="19950">
      <c r="B19950" s="497"/>
      <c r="H19950" s="500"/>
      <c r="O19950" s="500"/>
      <c r="Q19950" s="498" t="s">
        <v>213</v>
      </c>
      <c r="S19950" s="499"/>
    </row>
    <row r="19951">
      <c r="B19951" s="497"/>
      <c r="H19951" s="500"/>
      <c r="O19951" s="500"/>
      <c r="Q19951" s="498" t="s">
        <v>213</v>
      </c>
      <c r="S19951" s="499"/>
    </row>
    <row r="19952">
      <c r="B19952" s="497"/>
      <c r="H19952" s="500"/>
      <c r="O19952" s="500"/>
      <c r="Q19952" s="498" t="s">
        <v>213</v>
      </c>
      <c r="S19952" s="499"/>
    </row>
    <row r="19953">
      <c r="B19953" s="497"/>
      <c r="H19953" s="500"/>
      <c r="O19953" s="500"/>
      <c r="Q19953" s="498" t="s">
        <v>213</v>
      </c>
      <c r="S19953" s="499"/>
    </row>
    <row r="19954">
      <c r="B19954" s="497"/>
      <c r="H19954" s="500"/>
      <c r="O19954" s="500"/>
      <c r="Q19954" s="498" t="s">
        <v>213</v>
      </c>
      <c r="S19954" s="499"/>
    </row>
    <row r="19955">
      <c r="B19955" s="497"/>
      <c r="H19955" s="500"/>
      <c r="O19955" s="500"/>
      <c r="Q19955" s="498" t="s">
        <v>213</v>
      </c>
      <c r="S19955" s="499"/>
    </row>
    <row r="19956">
      <c r="B19956" s="497"/>
      <c r="H19956" s="500"/>
      <c r="O19956" s="500"/>
      <c r="Q19956" s="498" t="s">
        <v>213</v>
      </c>
      <c r="S19956" s="499"/>
    </row>
    <row r="19957">
      <c r="B19957" s="497"/>
      <c r="H19957" s="500"/>
      <c r="O19957" s="500"/>
      <c r="Q19957" s="498" t="s">
        <v>213</v>
      </c>
      <c r="S19957" s="499"/>
    </row>
    <row r="19958">
      <c r="B19958" s="497"/>
      <c r="H19958" s="500"/>
      <c r="O19958" s="500"/>
      <c r="Q19958" s="498" t="s">
        <v>213</v>
      </c>
      <c r="S19958" s="499"/>
    </row>
    <row r="19959">
      <c r="B19959" s="497"/>
      <c r="H19959" s="500"/>
      <c r="O19959" s="500"/>
      <c r="Q19959" s="498" t="s">
        <v>213</v>
      </c>
      <c r="S19959" s="499"/>
    </row>
    <row r="19960">
      <c r="B19960" s="497"/>
      <c r="H19960" s="500"/>
      <c r="O19960" s="500"/>
      <c r="Q19960" s="498" t="s">
        <v>213</v>
      </c>
      <c r="S19960" s="499"/>
    </row>
    <row r="19961">
      <c r="B19961" s="497"/>
      <c r="H19961" s="500"/>
      <c r="O19961" s="500"/>
      <c r="Q19961" s="498" t="s">
        <v>213</v>
      </c>
      <c r="S19961" s="499"/>
    </row>
    <row r="19962">
      <c r="B19962" s="497"/>
      <c r="H19962" s="500"/>
      <c r="O19962" s="500"/>
      <c r="Q19962" s="498" t="s">
        <v>213</v>
      </c>
      <c r="S19962" s="499"/>
    </row>
    <row r="19963">
      <c r="B19963" s="497"/>
      <c r="H19963" s="500"/>
      <c r="O19963" s="500"/>
      <c r="Q19963" s="498" t="s">
        <v>213</v>
      </c>
      <c r="S19963" s="499"/>
    </row>
    <row r="19964">
      <c r="B19964" s="497"/>
      <c r="H19964" s="500"/>
      <c r="O19964" s="500"/>
      <c r="Q19964" s="498" t="s">
        <v>213</v>
      </c>
      <c r="S19964" s="499"/>
    </row>
    <row r="19965">
      <c r="B19965" s="497"/>
      <c r="H19965" s="500"/>
      <c r="O19965" s="500"/>
      <c r="Q19965" s="498" t="s">
        <v>213</v>
      </c>
      <c r="S19965" s="499"/>
    </row>
    <row r="19966">
      <c r="B19966" s="497"/>
      <c r="H19966" s="500"/>
      <c r="O19966" s="500"/>
      <c r="Q19966" s="498" t="s">
        <v>213</v>
      </c>
      <c r="S19966" s="499"/>
    </row>
    <row r="19967">
      <c r="B19967" s="497"/>
      <c r="H19967" s="500"/>
      <c r="O19967" s="500"/>
      <c r="Q19967" s="498" t="s">
        <v>213</v>
      </c>
      <c r="S19967" s="499"/>
    </row>
    <row r="19968">
      <c r="B19968" s="497"/>
      <c r="H19968" s="500"/>
      <c r="O19968" s="500"/>
      <c r="Q19968" s="498" t="s">
        <v>213</v>
      </c>
      <c r="S19968" s="499"/>
    </row>
    <row r="19969">
      <c r="B19969" s="497"/>
      <c r="H19969" s="500"/>
      <c r="O19969" s="500"/>
      <c r="Q19969" s="498" t="s">
        <v>213</v>
      </c>
      <c r="S19969" s="499"/>
    </row>
    <row r="19970">
      <c r="B19970" s="497"/>
      <c r="H19970" s="500"/>
      <c r="O19970" s="500"/>
      <c r="Q19970" s="498" t="s">
        <v>213</v>
      </c>
      <c r="S19970" s="499"/>
    </row>
    <row r="19971">
      <c r="B19971" s="497"/>
      <c r="H19971" s="500"/>
      <c r="O19971" s="500"/>
      <c r="Q19971" s="498" t="s">
        <v>213</v>
      </c>
      <c r="S19971" s="499"/>
    </row>
    <row r="19972">
      <c r="B19972" s="497"/>
      <c r="H19972" s="500"/>
      <c r="O19972" s="500"/>
      <c r="Q19972" s="498" t="s">
        <v>213</v>
      </c>
      <c r="S19972" s="499"/>
    </row>
    <row r="19973">
      <c r="B19973" s="497"/>
      <c r="H19973" s="500"/>
      <c r="O19973" s="500"/>
      <c r="Q19973" s="498" t="s">
        <v>213</v>
      </c>
      <c r="S19973" s="499"/>
    </row>
    <row r="19974">
      <c r="B19974" s="497"/>
      <c r="H19974" s="500"/>
      <c r="O19974" s="500"/>
      <c r="Q19974" s="498" t="s">
        <v>213</v>
      </c>
      <c r="S19974" s="499"/>
    </row>
    <row r="19975">
      <c r="B19975" s="497"/>
      <c r="H19975" s="500"/>
      <c r="O19975" s="500"/>
      <c r="Q19975" s="498" t="s">
        <v>213</v>
      </c>
      <c r="S19975" s="499"/>
    </row>
    <row r="19976">
      <c r="B19976" s="497"/>
      <c r="H19976" s="500"/>
      <c r="O19976" s="500"/>
      <c r="Q19976" s="498" t="s">
        <v>213</v>
      </c>
      <c r="S19976" s="499"/>
    </row>
    <row r="19977">
      <c r="B19977" s="497"/>
      <c r="H19977" s="500"/>
      <c r="O19977" s="500"/>
      <c r="Q19977" s="498" t="s">
        <v>213</v>
      </c>
      <c r="S19977" s="499"/>
    </row>
    <row r="19978">
      <c r="B19978" s="497"/>
      <c r="H19978" s="500"/>
      <c r="O19978" s="500"/>
      <c r="Q19978" s="498" t="s">
        <v>213</v>
      </c>
      <c r="S19978" s="499"/>
    </row>
    <row r="19979">
      <c r="B19979" s="497"/>
      <c r="H19979" s="500"/>
      <c r="O19979" s="500"/>
      <c r="Q19979" s="498" t="s">
        <v>213</v>
      </c>
      <c r="S19979" s="499"/>
    </row>
    <row r="19980">
      <c r="B19980" s="497"/>
      <c r="H19980" s="500"/>
      <c r="O19980" s="500"/>
      <c r="Q19980" s="498" t="s">
        <v>213</v>
      </c>
      <c r="S19980" s="499"/>
    </row>
    <row r="19981">
      <c r="B19981" s="497"/>
      <c r="H19981" s="500"/>
      <c r="O19981" s="500"/>
      <c r="Q19981" s="498" t="s">
        <v>213</v>
      </c>
      <c r="S19981" s="499"/>
    </row>
    <row r="19982">
      <c r="B19982" s="497"/>
      <c r="H19982" s="500"/>
      <c r="O19982" s="500"/>
      <c r="Q19982" s="498" t="s">
        <v>213</v>
      </c>
      <c r="S19982" s="499"/>
    </row>
    <row r="19983">
      <c r="B19983" s="497"/>
      <c r="H19983" s="500"/>
      <c r="O19983" s="500"/>
      <c r="Q19983" s="498" t="s">
        <v>213</v>
      </c>
      <c r="S19983" s="499"/>
    </row>
    <row r="19984">
      <c r="B19984" s="497"/>
      <c r="H19984" s="500"/>
      <c r="O19984" s="500"/>
      <c r="Q19984" s="498" t="s">
        <v>213</v>
      </c>
      <c r="S19984" s="499"/>
    </row>
    <row r="19985">
      <c r="B19985" s="497"/>
      <c r="H19985" s="500"/>
      <c r="O19985" s="500"/>
      <c r="Q19985" s="498" t="s">
        <v>213</v>
      </c>
      <c r="S19985" s="499"/>
    </row>
    <row r="19986">
      <c r="B19986" s="497"/>
      <c r="H19986" s="500"/>
      <c r="O19986" s="500"/>
      <c r="Q19986" s="498" t="s">
        <v>213</v>
      </c>
      <c r="S19986" s="499"/>
    </row>
    <row r="19987">
      <c r="B19987" s="497"/>
      <c r="H19987" s="500"/>
      <c r="O19987" s="500"/>
      <c r="Q19987" s="498" t="s">
        <v>213</v>
      </c>
      <c r="S19987" s="499"/>
    </row>
    <row r="19988">
      <c r="B19988" s="497"/>
      <c r="H19988" s="500"/>
      <c r="O19988" s="500"/>
      <c r="Q19988" s="498" t="s">
        <v>213</v>
      </c>
      <c r="S19988" s="499"/>
    </row>
    <row r="19989">
      <c r="B19989" s="497"/>
      <c r="H19989" s="500"/>
      <c r="O19989" s="500"/>
      <c r="Q19989" s="498" t="s">
        <v>213</v>
      </c>
      <c r="S19989" s="499"/>
    </row>
    <row r="19990">
      <c r="B19990" s="497"/>
      <c r="H19990" s="500"/>
      <c r="O19990" s="500"/>
      <c r="Q19990" s="498" t="s">
        <v>213</v>
      </c>
      <c r="S19990" s="499"/>
    </row>
    <row r="19991">
      <c r="B19991" s="497"/>
      <c r="H19991" s="500"/>
      <c r="O19991" s="500"/>
      <c r="Q19991" s="498" t="s">
        <v>213</v>
      </c>
      <c r="S19991" s="499"/>
    </row>
    <row r="19992">
      <c r="B19992" s="497"/>
      <c r="H19992" s="500"/>
      <c r="O19992" s="500"/>
      <c r="Q19992" s="498" t="s">
        <v>213</v>
      </c>
      <c r="S19992" s="499"/>
    </row>
    <row r="19993">
      <c r="B19993" s="497"/>
      <c r="H19993" s="500"/>
      <c r="O19993" s="500"/>
      <c r="Q19993" s="498" t="s">
        <v>213</v>
      </c>
      <c r="S19993" s="499"/>
    </row>
    <row r="19994">
      <c r="B19994" s="497"/>
      <c r="H19994" s="500"/>
      <c r="O19994" s="500"/>
      <c r="Q19994" s="498" t="s">
        <v>213</v>
      </c>
      <c r="S19994" s="499"/>
    </row>
    <row r="19995">
      <c r="B19995" s="497"/>
      <c r="H19995" s="500"/>
      <c r="O19995" s="500"/>
      <c r="Q19995" s="498" t="s">
        <v>213</v>
      </c>
      <c r="S19995" s="499"/>
    </row>
    <row r="19996">
      <c r="B19996" s="497"/>
      <c r="H19996" s="500"/>
      <c r="O19996" s="500"/>
      <c r="Q19996" s="498" t="s">
        <v>213</v>
      </c>
      <c r="S19996" s="499"/>
    </row>
    <row r="19997">
      <c r="B19997" s="497"/>
      <c r="H19997" s="500"/>
      <c r="O19997" s="500"/>
      <c r="Q19997" s="498" t="s">
        <v>213</v>
      </c>
      <c r="S19997" s="499"/>
    </row>
    <row r="19998">
      <c r="B19998" s="497"/>
      <c r="H19998" s="500"/>
      <c r="O19998" s="500"/>
      <c r="Q19998" s="498" t="s">
        <v>213</v>
      </c>
      <c r="S19998" s="499"/>
    </row>
    <row r="19999">
      <c r="B19999" s="497"/>
      <c r="H19999" s="500"/>
      <c r="O19999" s="500"/>
      <c r="Q19999" s="498" t="s">
        <v>213</v>
      </c>
      <c r="S19999" s="499"/>
    </row>
    <row r="20000">
      <c r="B20000" s="497"/>
      <c r="H20000" s="500"/>
      <c r="O20000" s="500"/>
      <c r="Q20000" s="498" t="s">
        <v>213</v>
      </c>
      <c r="S20000" s="499"/>
    </row>
    <row r="20001">
      <c r="B20001" s="497"/>
      <c r="H20001" s="500"/>
      <c r="O20001" s="500"/>
      <c r="Q20001" s="498" t="s">
        <v>213</v>
      </c>
      <c r="S20001" s="499"/>
    </row>
    <row r="20002">
      <c r="B20002" s="497"/>
      <c r="H20002" s="500"/>
      <c r="O20002" s="500"/>
      <c r="Q20002" s="498" t="s">
        <v>213</v>
      </c>
      <c r="S20002" s="499"/>
    </row>
    <row r="20003">
      <c r="B20003" s="497"/>
      <c r="H20003" s="500"/>
      <c r="O20003" s="500"/>
      <c r="Q20003" s="498" t="s">
        <v>213</v>
      </c>
      <c r="S20003" s="499"/>
    </row>
    <row r="20004">
      <c r="B20004" s="497"/>
      <c r="H20004" s="500"/>
      <c r="O20004" s="500"/>
      <c r="Q20004" s="498" t="s">
        <v>213</v>
      </c>
      <c r="S20004" s="499"/>
    </row>
    <row r="20005">
      <c r="B20005" s="497"/>
      <c r="H20005" s="500"/>
      <c r="O20005" s="500"/>
      <c r="Q20005" s="498" t="s">
        <v>213</v>
      </c>
      <c r="S20005" s="499"/>
    </row>
    <row r="20006">
      <c r="B20006" s="497"/>
      <c r="H20006" s="500"/>
      <c r="O20006" s="500"/>
      <c r="Q20006" s="498" t="s">
        <v>213</v>
      </c>
      <c r="S20006" s="499"/>
    </row>
    <row r="20007">
      <c r="B20007" s="497"/>
      <c r="H20007" s="500"/>
      <c r="O20007" s="500"/>
      <c r="Q20007" s="498" t="s">
        <v>213</v>
      </c>
      <c r="S20007" s="499"/>
    </row>
    <row r="20008">
      <c r="B20008" s="497"/>
      <c r="H20008" s="500"/>
      <c r="O20008" s="500"/>
      <c r="Q20008" s="498" t="s">
        <v>213</v>
      </c>
      <c r="S20008" s="499"/>
    </row>
    <row r="20009">
      <c r="B20009" s="497"/>
      <c r="H20009" s="500"/>
      <c r="O20009" s="500"/>
      <c r="Q20009" s="498" t="s">
        <v>213</v>
      </c>
      <c r="S20009" s="499"/>
    </row>
    <row r="20010">
      <c r="B20010" s="497"/>
      <c r="H20010" s="500"/>
      <c r="O20010" s="500"/>
      <c r="Q20010" s="498" t="s">
        <v>213</v>
      </c>
      <c r="S20010" s="499"/>
    </row>
    <row r="20011">
      <c r="B20011" s="497"/>
      <c r="H20011" s="500"/>
      <c r="O20011" s="500"/>
      <c r="Q20011" s="498" t="s">
        <v>213</v>
      </c>
      <c r="S20011" s="499"/>
    </row>
    <row r="20012">
      <c r="B20012" s="497"/>
      <c r="H20012" s="500"/>
      <c r="O20012" s="500"/>
      <c r="Q20012" s="498" t="s">
        <v>213</v>
      </c>
      <c r="S20012" s="499"/>
    </row>
    <row r="20013">
      <c r="B20013" s="497"/>
      <c r="H20013" s="500"/>
      <c r="O20013" s="500"/>
      <c r="Q20013" s="498" t="s">
        <v>213</v>
      </c>
      <c r="S20013" s="499"/>
    </row>
    <row r="20014">
      <c r="B20014" s="497"/>
      <c r="H20014" s="500"/>
      <c r="O20014" s="500"/>
      <c r="Q20014" s="498" t="s">
        <v>213</v>
      </c>
      <c r="S20014" s="499"/>
    </row>
    <row r="20015">
      <c r="B20015" s="497"/>
      <c r="H20015" s="500"/>
      <c r="O20015" s="500"/>
      <c r="Q20015" s="498" t="s">
        <v>213</v>
      </c>
      <c r="S20015" s="499"/>
    </row>
    <row r="20016">
      <c r="B20016" s="497"/>
      <c r="H20016" s="500"/>
      <c r="O20016" s="500"/>
      <c r="Q20016" s="498" t="s">
        <v>213</v>
      </c>
      <c r="S20016" s="499"/>
    </row>
    <row r="20017">
      <c r="B20017" s="497"/>
      <c r="H20017" s="500"/>
      <c r="O20017" s="500"/>
      <c r="Q20017" s="498" t="s">
        <v>213</v>
      </c>
      <c r="S20017" s="499"/>
    </row>
    <row r="20018">
      <c r="B20018" s="497"/>
      <c r="H20018" s="500"/>
      <c r="O20018" s="500"/>
      <c r="Q20018" s="498" t="s">
        <v>213</v>
      </c>
      <c r="S20018" s="499"/>
    </row>
    <row r="20019">
      <c r="B20019" s="497"/>
      <c r="H20019" s="500"/>
      <c r="O20019" s="500"/>
      <c r="Q20019" s="498" t="s">
        <v>213</v>
      </c>
      <c r="S20019" s="499"/>
    </row>
    <row r="20020">
      <c r="B20020" s="497"/>
      <c r="H20020" s="500"/>
      <c r="O20020" s="500"/>
      <c r="Q20020" s="498" t="s">
        <v>213</v>
      </c>
      <c r="S20020" s="499"/>
    </row>
    <row r="20021">
      <c r="B20021" s="497"/>
      <c r="H20021" s="500"/>
      <c r="O20021" s="500"/>
      <c r="Q20021" s="498" t="s">
        <v>213</v>
      </c>
      <c r="S20021" s="499"/>
    </row>
    <row r="20022">
      <c r="B20022" s="497"/>
      <c r="H20022" s="500"/>
      <c r="O20022" s="500"/>
      <c r="Q20022" s="498" t="s">
        <v>213</v>
      </c>
      <c r="S20022" s="499"/>
    </row>
    <row r="20023">
      <c r="B20023" s="497"/>
      <c r="H20023" s="500"/>
      <c r="O20023" s="500"/>
      <c r="Q20023" s="498" t="s">
        <v>213</v>
      </c>
      <c r="S20023" s="499"/>
    </row>
    <row r="20024">
      <c r="B20024" s="497"/>
      <c r="H20024" s="500"/>
      <c r="O20024" s="500"/>
      <c r="Q20024" s="498" t="s">
        <v>213</v>
      </c>
      <c r="S20024" s="499"/>
    </row>
    <row r="20025">
      <c r="B20025" s="497"/>
      <c r="H20025" s="500"/>
      <c r="O20025" s="500"/>
      <c r="Q20025" s="498" t="s">
        <v>213</v>
      </c>
      <c r="S20025" s="499"/>
    </row>
    <row r="20026">
      <c r="B20026" s="497"/>
      <c r="H20026" s="500"/>
      <c r="O20026" s="500"/>
      <c r="Q20026" s="498" t="s">
        <v>213</v>
      </c>
      <c r="S20026" s="499"/>
    </row>
    <row r="20027">
      <c r="B20027" s="497"/>
      <c r="H20027" s="500"/>
      <c r="O20027" s="500"/>
      <c r="Q20027" s="498" t="s">
        <v>213</v>
      </c>
      <c r="S20027" s="499"/>
    </row>
    <row r="20028">
      <c r="B20028" s="497"/>
      <c r="H20028" s="500"/>
      <c r="O20028" s="500"/>
      <c r="Q20028" s="498" t="s">
        <v>213</v>
      </c>
      <c r="S20028" s="499"/>
    </row>
    <row r="20029">
      <c r="B20029" s="497"/>
      <c r="H20029" s="500"/>
      <c r="O20029" s="500"/>
      <c r="Q20029" s="498" t="s">
        <v>213</v>
      </c>
      <c r="S20029" s="499"/>
    </row>
    <row r="20030">
      <c r="B20030" s="497"/>
      <c r="H20030" s="500"/>
      <c r="O20030" s="500"/>
      <c r="Q20030" s="498" t="s">
        <v>213</v>
      </c>
      <c r="S20030" s="499"/>
    </row>
    <row r="20031">
      <c r="B20031" s="497"/>
      <c r="H20031" s="500"/>
      <c r="O20031" s="500"/>
      <c r="Q20031" s="498" t="s">
        <v>213</v>
      </c>
      <c r="S20031" s="499"/>
    </row>
    <row r="20032">
      <c r="B20032" s="497"/>
      <c r="H20032" s="500"/>
      <c r="O20032" s="500"/>
      <c r="Q20032" s="498" t="s">
        <v>213</v>
      </c>
      <c r="S20032" s="499"/>
    </row>
    <row r="20033">
      <c r="B20033" s="497"/>
      <c r="H20033" s="500"/>
      <c r="O20033" s="500"/>
      <c r="Q20033" s="498" t="s">
        <v>213</v>
      </c>
      <c r="S20033" s="499"/>
    </row>
    <row r="20034">
      <c r="B20034" s="497"/>
      <c r="H20034" s="500"/>
      <c r="O20034" s="500"/>
      <c r="Q20034" s="498" t="s">
        <v>213</v>
      </c>
      <c r="S20034" s="499"/>
    </row>
    <row r="20035">
      <c r="B20035" s="497"/>
      <c r="H20035" s="500"/>
      <c r="O20035" s="500"/>
      <c r="Q20035" s="498" t="s">
        <v>213</v>
      </c>
      <c r="S20035" s="499"/>
    </row>
    <row r="20036">
      <c r="B20036" s="497"/>
      <c r="H20036" s="500"/>
      <c r="O20036" s="500"/>
      <c r="Q20036" s="498" t="s">
        <v>213</v>
      </c>
      <c r="S20036" s="499"/>
    </row>
    <row r="20037">
      <c r="B20037" s="497"/>
      <c r="H20037" s="500"/>
      <c r="O20037" s="500"/>
      <c r="Q20037" s="498" t="s">
        <v>213</v>
      </c>
      <c r="S20037" s="499"/>
    </row>
    <row r="20038">
      <c r="B20038" s="497"/>
      <c r="H20038" s="500"/>
      <c r="O20038" s="500"/>
      <c r="Q20038" s="498" t="s">
        <v>213</v>
      </c>
      <c r="S20038" s="499"/>
    </row>
    <row r="20039">
      <c r="B20039" s="497"/>
      <c r="H20039" s="500"/>
      <c r="O20039" s="500"/>
      <c r="Q20039" s="498" t="s">
        <v>213</v>
      </c>
      <c r="S20039" s="499"/>
    </row>
    <row r="20040">
      <c r="B20040" s="497"/>
      <c r="H20040" s="500"/>
      <c r="O20040" s="500"/>
      <c r="Q20040" s="498" t="s">
        <v>213</v>
      </c>
      <c r="S20040" s="499"/>
    </row>
    <row r="20041">
      <c r="B20041" s="497"/>
      <c r="H20041" s="500"/>
      <c r="O20041" s="500"/>
      <c r="Q20041" s="498" t="s">
        <v>213</v>
      </c>
      <c r="S20041" s="499"/>
    </row>
    <row r="20042">
      <c r="B20042" s="497"/>
      <c r="H20042" s="500"/>
      <c r="O20042" s="500"/>
      <c r="Q20042" s="498" t="s">
        <v>213</v>
      </c>
      <c r="S20042" s="499"/>
    </row>
    <row r="20043">
      <c r="B20043" s="497"/>
      <c r="H20043" s="500"/>
      <c r="O20043" s="500"/>
      <c r="Q20043" s="498" t="s">
        <v>213</v>
      </c>
      <c r="S20043" s="499"/>
    </row>
    <row r="20044">
      <c r="B20044" s="497"/>
      <c r="H20044" s="500"/>
      <c r="O20044" s="500"/>
      <c r="Q20044" s="498" t="s">
        <v>213</v>
      </c>
      <c r="S20044" s="499"/>
    </row>
    <row r="20045">
      <c r="B20045" s="497"/>
      <c r="H20045" s="500"/>
      <c r="O20045" s="500"/>
      <c r="Q20045" s="498" t="s">
        <v>213</v>
      </c>
      <c r="S20045" s="499"/>
    </row>
    <row r="20046">
      <c r="B20046" s="497"/>
      <c r="H20046" s="500"/>
      <c r="O20046" s="500"/>
      <c r="Q20046" s="498" t="s">
        <v>213</v>
      </c>
      <c r="S20046" s="499"/>
    </row>
    <row r="20047">
      <c r="B20047" s="497"/>
      <c r="H20047" s="500"/>
      <c r="O20047" s="500"/>
      <c r="Q20047" s="498" t="s">
        <v>213</v>
      </c>
      <c r="S20047" s="499"/>
    </row>
    <row r="20048">
      <c r="B20048" s="497"/>
      <c r="H20048" s="500"/>
      <c r="O20048" s="500"/>
      <c r="Q20048" s="498" t="s">
        <v>213</v>
      </c>
      <c r="S20048" s="499"/>
    </row>
    <row r="20049">
      <c r="B20049" s="497"/>
      <c r="H20049" s="500"/>
      <c r="O20049" s="500"/>
      <c r="Q20049" s="498" t="s">
        <v>213</v>
      </c>
      <c r="S20049" s="499"/>
    </row>
    <row r="20050">
      <c r="B20050" s="497"/>
      <c r="H20050" s="500"/>
      <c r="O20050" s="500"/>
      <c r="Q20050" s="498" t="s">
        <v>213</v>
      </c>
      <c r="S20050" s="499"/>
    </row>
    <row r="20051">
      <c r="B20051" s="497"/>
      <c r="H20051" s="500"/>
      <c r="O20051" s="500"/>
      <c r="Q20051" s="498" t="s">
        <v>213</v>
      </c>
      <c r="S20051" s="499"/>
    </row>
    <row r="20052">
      <c r="B20052" s="497"/>
      <c r="H20052" s="500"/>
      <c r="O20052" s="500"/>
      <c r="Q20052" s="498" t="s">
        <v>213</v>
      </c>
      <c r="S20052" s="499"/>
    </row>
    <row r="20053">
      <c r="B20053" s="497"/>
      <c r="H20053" s="500"/>
      <c r="O20053" s="500"/>
      <c r="Q20053" s="498" t="s">
        <v>213</v>
      </c>
      <c r="S20053" s="499"/>
    </row>
    <row r="20054">
      <c r="B20054" s="497"/>
      <c r="H20054" s="500"/>
      <c r="O20054" s="500"/>
      <c r="Q20054" s="498" t="s">
        <v>213</v>
      </c>
      <c r="S20054" s="499"/>
    </row>
    <row r="20055">
      <c r="B20055" s="497"/>
      <c r="H20055" s="500"/>
      <c r="O20055" s="500"/>
      <c r="Q20055" s="498" t="s">
        <v>213</v>
      </c>
      <c r="S20055" s="499"/>
    </row>
    <row r="20056">
      <c r="B20056" s="497"/>
      <c r="H20056" s="500"/>
      <c r="O20056" s="500"/>
      <c r="Q20056" s="498" t="s">
        <v>213</v>
      </c>
      <c r="S20056" s="499"/>
    </row>
    <row r="20057">
      <c r="B20057" s="497"/>
      <c r="H20057" s="500"/>
      <c r="O20057" s="500"/>
      <c r="Q20057" s="498" t="s">
        <v>213</v>
      </c>
      <c r="S20057" s="499"/>
    </row>
    <row r="20058">
      <c r="B20058" s="497"/>
      <c r="H20058" s="500"/>
      <c r="O20058" s="500"/>
      <c r="Q20058" s="498" t="s">
        <v>213</v>
      </c>
      <c r="S20058" s="499"/>
    </row>
    <row r="20059">
      <c r="B20059" s="497"/>
      <c r="H20059" s="500"/>
      <c r="O20059" s="500"/>
      <c r="Q20059" s="498" t="s">
        <v>213</v>
      </c>
      <c r="S20059" s="499"/>
    </row>
    <row r="20060">
      <c r="B20060" s="497"/>
      <c r="H20060" s="500"/>
      <c r="O20060" s="500"/>
      <c r="Q20060" s="498" t="s">
        <v>213</v>
      </c>
      <c r="S20060" s="499"/>
    </row>
    <row r="20061">
      <c r="B20061" s="497"/>
      <c r="H20061" s="500"/>
      <c r="O20061" s="500"/>
      <c r="Q20061" s="498" t="s">
        <v>213</v>
      </c>
      <c r="S20061" s="499"/>
    </row>
    <row r="20062">
      <c r="B20062" s="497"/>
      <c r="H20062" s="500"/>
      <c r="O20062" s="500"/>
      <c r="Q20062" s="498" t="s">
        <v>213</v>
      </c>
      <c r="S20062" s="499"/>
    </row>
    <row r="20063">
      <c r="B20063" s="497"/>
      <c r="H20063" s="500"/>
      <c r="O20063" s="500"/>
      <c r="Q20063" s="498" t="s">
        <v>213</v>
      </c>
      <c r="S20063" s="499"/>
    </row>
    <row r="20064">
      <c r="B20064" s="497"/>
      <c r="H20064" s="500"/>
      <c r="O20064" s="500"/>
      <c r="Q20064" s="498" t="s">
        <v>213</v>
      </c>
      <c r="S20064" s="499"/>
    </row>
    <row r="20065">
      <c r="B20065" s="497"/>
      <c r="H20065" s="500"/>
      <c r="O20065" s="500"/>
      <c r="Q20065" s="498" t="s">
        <v>213</v>
      </c>
      <c r="S20065" s="499"/>
    </row>
    <row r="20066">
      <c r="B20066" s="497"/>
      <c r="H20066" s="500"/>
      <c r="O20066" s="500"/>
      <c r="Q20066" s="498" t="s">
        <v>213</v>
      </c>
      <c r="S20066" s="499"/>
    </row>
    <row r="20067">
      <c r="B20067" s="497"/>
      <c r="H20067" s="500"/>
      <c r="O20067" s="500"/>
      <c r="Q20067" s="498" t="s">
        <v>213</v>
      </c>
      <c r="S20067" s="499"/>
    </row>
    <row r="20068">
      <c r="B20068" s="497"/>
      <c r="H20068" s="500"/>
      <c r="O20068" s="500"/>
      <c r="Q20068" s="498" t="s">
        <v>213</v>
      </c>
      <c r="S20068" s="499"/>
    </row>
    <row r="20069">
      <c r="B20069" s="497"/>
      <c r="H20069" s="500"/>
      <c r="O20069" s="500"/>
      <c r="Q20069" s="498" t="s">
        <v>213</v>
      </c>
      <c r="S20069" s="499"/>
    </row>
    <row r="20070">
      <c r="B20070" s="497"/>
      <c r="H20070" s="500"/>
      <c r="O20070" s="500"/>
      <c r="Q20070" s="498" t="s">
        <v>213</v>
      </c>
      <c r="S20070" s="499"/>
    </row>
    <row r="20071">
      <c r="B20071" s="497"/>
      <c r="H20071" s="500"/>
      <c r="O20071" s="500"/>
      <c r="Q20071" s="498" t="s">
        <v>213</v>
      </c>
      <c r="S20071" s="499"/>
    </row>
    <row r="20072">
      <c r="B20072" s="497"/>
      <c r="H20072" s="500"/>
      <c r="O20072" s="500"/>
      <c r="Q20072" s="498" t="s">
        <v>213</v>
      </c>
      <c r="S20072" s="499"/>
    </row>
    <row r="20073">
      <c r="B20073" s="497"/>
      <c r="H20073" s="500"/>
      <c r="O20073" s="500"/>
      <c r="Q20073" s="498" t="s">
        <v>213</v>
      </c>
      <c r="S20073" s="499"/>
    </row>
    <row r="20074">
      <c r="B20074" s="497"/>
      <c r="H20074" s="500"/>
      <c r="O20074" s="500"/>
      <c r="Q20074" s="498" t="s">
        <v>213</v>
      </c>
      <c r="S20074" s="499"/>
    </row>
    <row r="20075">
      <c r="B20075" s="497"/>
      <c r="H20075" s="500"/>
      <c r="O20075" s="500"/>
      <c r="Q20075" s="498" t="s">
        <v>213</v>
      </c>
      <c r="S20075" s="499"/>
    </row>
    <row r="20076">
      <c r="B20076" s="497"/>
      <c r="H20076" s="500"/>
      <c r="O20076" s="500"/>
      <c r="Q20076" s="498" t="s">
        <v>213</v>
      </c>
      <c r="S20076" s="499"/>
    </row>
    <row r="20077">
      <c r="B20077" s="497"/>
      <c r="H20077" s="500"/>
      <c r="O20077" s="500"/>
      <c r="Q20077" s="498" t="s">
        <v>213</v>
      </c>
      <c r="S20077" s="499"/>
    </row>
    <row r="20078">
      <c r="B20078" s="497"/>
      <c r="H20078" s="500"/>
      <c r="O20078" s="500"/>
      <c r="Q20078" s="498" t="s">
        <v>213</v>
      </c>
      <c r="S20078" s="499"/>
    </row>
    <row r="20079">
      <c r="B20079" s="497"/>
      <c r="H20079" s="500"/>
      <c r="O20079" s="500"/>
      <c r="Q20079" s="498" t="s">
        <v>213</v>
      </c>
      <c r="S20079" s="499"/>
    </row>
    <row r="20080">
      <c r="B20080" s="497"/>
      <c r="H20080" s="500"/>
      <c r="O20080" s="500"/>
      <c r="Q20080" s="498" t="s">
        <v>213</v>
      </c>
      <c r="S20080" s="499"/>
    </row>
    <row r="20081">
      <c r="B20081" s="497"/>
      <c r="H20081" s="500"/>
      <c r="O20081" s="500"/>
      <c r="Q20081" s="498" t="s">
        <v>213</v>
      </c>
      <c r="S20081" s="499"/>
    </row>
    <row r="20082">
      <c r="B20082" s="497"/>
      <c r="H20082" s="500"/>
      <c r="O20082" s="500"/>
      <c r="Q20082" s="498" t="s">
        <v>213</v>
      </c>
      <c r="S20082" s="499"/>
    </row>
    <row r="20083">
      <c r="B20083" s="497"/>
      <c r="H20083" s="500"/>
      <c r="O20083" s="500"/>
      <c r="Q20083" s="498" t="s">
        <v>213</v>
      </c>
      <c r="S20083" s="499"/>
    </row>
    <row r="20084">
      <c r="B20084" s="497"/>
      <c r="H20084" s="500"/>
      <c r="O20084" s="500"/>
      <c r="Q20084" s="498" t="s">
        <v>213</v>
      </c>
      <c r="S20084" s="499"/>
    </row>
    <row r="20085">
      <c r="B20085" s="497"/>
      <c r="H20085" s="500"/>
      <c r="O20085" s="500"/>
      <c r="Q20085" s="498" t="s">
        <v>213</v>
      </c>
      <c r="S20085" s="499"/>
    </row>
    <row r="20086">
      <c r="B20086" s="497"/>
      <c r="H20086" s="500"/>
      <c r="O20086" s="500"/>
      <c r="Q20086" s="498" t="s">
        <v>213</v>
      </c>
      <c r="S20086" s="499"/>
    </row>
    <row r="20087">
      <c r="B20087" s="497"/>
      <c r="H20087" s="500"/>
      <c r="O20087" s="500"/>
      <c r="Q20087" s="498" t="s">
        <v>213</v>
      </c>
      <c r="S20087" s="499"/>
    </row>
    <row r="20088">
      <c r="B20088" s="497"/>
      <c r="H20088" s="500"/>
      <c r="O20088" s="500"/>
      <c r="Q20088" s="498" t="s">
        <v>213</v>
      </c>
      <c r="S20088" s="499"/>
    </row>
    <row r="20089">
      <c r="B20089" s="497"/>
      <c r="H20089" s="500"/>
      <c r="O20089" s="500"/>
      <c r="Q20089" s="498" t="s">
        <v>213</v>
      </c>
      <c r="S20089" s="499"/>
    </row>
    <row r="20090">
      <c r="B20090" s="497"/>
      <c r="H20090" s="500"/>
      <c r="O20090" s="500"/>
      <c r="Q20090" s="498" t="s">
        <v>213</v>
      </c>
      <c r="S20090" s="499"/>
    </row>
    <row r="20091">
      <c r="B20091" s="497"/>
      <c r="H20091" s="500"/>
      <c r="O20091" s="500"/>
      <c r="Q20091" s="498" t="s">
        <v>213</v>
      </c>
      <c r="S20091" s="499"/>
    </row>
    <row r="20092">
      <c r="B20092" s="497"/>
      <c r="H20092" s="500"/>
      <c r="O20092" s="500"/>
      <c r="Q20092" s="498" t="s">
        <v>213</v>
      </c>
      <c r="S20092" s="499"/>
    </row>
    <row r="20093">
      <c r="B20093" s="497"/>
      <c r="H20093" s="500"/>
      <c r="O20093" s="500"/>
      <c r="Q20093" s="498" t="s">
        <v>213</v>
      </c>
      <c r="S20093" s="499"/>
    </row>
    <row r="20094">
      <c r="B20094" s="497"/>
      <c r="H20094" s="500"/>
      <c r="O20094" s="500"/>
      <c r="Q20094" s="498" t="s">
        <v>213</v>
      </c>
      <c r="S20094" s="499"/>
    </row>
    <row r="20095">
      <c r="B20095" s="497"/>
      <c r="H20095" s="500"/>
      <c r="O20095" s="500"/>
      <c r="Q20095" s="498" t="s">
        <v>213</v>
      </c>
      <c r="S20095" s="499"/>
    </row>
    <row r="20096">
      <c r="B20096" s="497"/>
      <c r="H20096" s="500"/>
      <c r="O20096" s="500"/>
      <c r="Q20096" s="498" t="s">
        <v>213</v>
      </c>
      <c r="S20096" s="499"/>
    </row>
    <row r="20097">
      <c r="B20097" s="497"/>
      <c r="H20097" s="500"/>
      <c r="O20097" s="500"/>
      <c r="Q20097" s="498" t="s">
        <v>213</v>
      </c>
      <c r="S20097" s="499"/>
    </row>
    <row r="20098">
      <c r="B20098" s="497"/>
      <c r="H20098" s="500"/>
      <c r="O20098" s="500"/>
      <c r="Q20098" s="498" t="s">
        <v>213</v>
      </c>
      <c r="S20098" s="499"/>
    </row>
    <row r="20099">
      <c r="B20099" s="497"/>
      <c r="H20099" s="500"/>
      <c r="O20099" s="500"/>
      <c r="Q20099" s="498" t="s">
        <v>213</v>
      </c>
      <c r="S20099" s="499"/>
    </row>
    <row r="20100">
      <c r="B20100" s="497"/>
      <c r="H20100" s="500"/>
      <c r="O20100" s="500"/>
      <c r="Q20100" s="498" t="s">
        <v>213</v>
      </c>
      <c r="S20100" s="499"/>
    </row>
    <row r="20101">
      <c r="B20101" s="497"/>
      <c r="H20101" s="500"/>
      <c r="O20101" s="500"/>
      <c r="Q20101" s="498" t="s">
        <v>213</v>
      </c>
      <c r="S20101" s="499"/>
    </row>
    <row r="20102">
      <c r="B20102" s="497"/>
      <c r="H20102" s="500"/>
      <c r="O20102" s="500"/>
      <c r="Q20102" s="498" t="s">
        <v>213</v>
      </c>
      <c r="S20102" s="499"/>
    </row>
    <row r="20103">
      <c r="B20103" s="497"/>
      <c r="H20103" s="500"/>
      <c r="O20103" s="500"/>
      <c r="Q20103" s="498" t="s">
        <v>213</v>
      </c>
      <c r="S20103" s="499"/>
    </row>
    <row r="20104">
      <c r="B20104" s="497"/>
      <c r="H20104" s="500"/>
      <c r="O20104" s="500"/>
      <c r="Q20104" s="498" t="s">
        <v>213</v>
      </c>
      <c r="S20104" s="499"/>
    </row>
    <row r="20105">
      <c r="B20105" s="497"/>
      <c r="H20105" s="500"/>
      <c r="O20105" s="500"/>
      <c r="Q20105" s="498" t="s">
        <v>213</v>
      </c>
      <c r="S20105" s="499"/>
    </row>
    <row r="20106">
      <c r="B20106" s="497"/>
      <c r="H20106" s="500"/>
      <c r="O20106" s="500"/>
      <c r="Q20106" s="498" t="s">
        <v>213</v>
      </c>
      <c r="S20106" s="499"/>
    </row>
    <row r="20107">
      <c r="B20107" s="497"/>
      <c r="H20107" s="500"/>
      <c r="O20107" s="500"/>
      <c r="Q20107" s="498" t="s">
        <v>213</v>
      </c>
      <c r="S20107" s="499"/>
    </row>
    <row r="20108">
      <c r="B20108" s="497"/>
      <c r="H20108" s="500"/>
      <c r="O20108" s="500"/>
      <c r="Q20108" s="498" t="s">
        <v>213</v>
      </c>
      <c r="S20108" s="499"/>
    </row>
    <row r="20109">
      <c r="B20109" s="497"/>
      <c r="H20109" s="500"/>
      <c r="O20109" s="500"/>
      <c r="Q20109" s="498" t="s">
        <v>213</v>
      </c>
      <c r="S20109" s="499"/>
    </row>
    <row r="20110">
      <c r="B20110" s="497"/>
      <c r="H20110" s="500"/>
      <c r="O20110" s="500"/>
      <c r="Q20110" s="498" t="s">
        <v>213</v>
      </c>
      <c r="S20110" s="499"/>
    </row>
    <row r="20111">
      <c r="B20111" s="497"/>
      <c r="H20111" s="500"/>
      <c r="O20111" s="500"/>
      <c r="Q20111" s="498" t="s">
        <v>213</v>
      </c>
      <c r="S20111" s="499"/>
    </row>
    <row r="20112">
      <c r="B20112" s="497"/>
      <c r="H20112" s="500"/>
      <c r="O20112" s="500"/>
      <c r="Q20112" s="498" t="s">
        <v>213</v>
      </c>
      <c r="S20112" s="499"/>
    </row>
    <row r="20113">
      <c r="B20113" s="497"/>
      <c r="H20113" s="500"/>
      <c r="O20113" s="500"/>
      <c r="Q20113" s="498" t="s">
        <v>213</v>
      </c>
      <c r="S20113" s="499"/>
    </row>
    <row r="20114">
      <c r="B20114" s="497"/>
      <c r="H20114" s="500"/>
      <c r="O20114" s="500"/>
      <c r="Q20114" s="498" t="s">
        <v>213</v>
      </c>
      <c r="S20114" s="499"/>
    </row>
    <row r="20115">
      <c r="B20115" s="497"/>
      <c r="H20115" s="500"/>
      <c r="O20115" s="500"/>
      <c r="Q20115" s="498" t="s">
        <v>213</v>
      </c>
      <c r="S20115" s="499"/>
    </row>
    <row r="20116">
      <c r="B20116" s="497"/>
      <c r="H20116" s="500"/>
      <c r="O20116" s="500"/>
      <c r="Q20116" s="498" t="s">
        <v>213</v>
      </c>
      <c r="S20116" s="499"/>
    </row>
    <row r="20117">
      <c r="B20117" s="497"/>
      <c r="H20117" s="500"/>
      <c r="O20117" s="500"/>
      <c r="Q20117" s="498" t="s">
        <v>213</v>
      </c>
      <c r="S20117" s="499"/>
    </row>
    <row r="20118">
      <c r="B20118" s="497"/>
      <c r="H20118" s="500"/>
      <c r="O20118" s="500"/>
      <c r="Q20118" s="498" t="s">
        <v>213</v>
      </c>
      <c r="S20118" s="499"/>
    </row>
    <row r="20119">
      <c r="B20119" s="497"/>
      <c r="H20119" s="500"/>
      <c r="O20119" s="500"/>
      <c r="Q20119" s="498" t="s">
        <v>213</v>
      </c>
      <c r="S20119" s="499"/>
    </row>
    <row r="20120">
      <c r="B20120" s="497"/>
      <c r="H20120" s="500"/>
      <c r="O20120" s="500"/>
      <c r="Q20120" s="498" t="s">
        <v>213</v>
      </c>
      <c r="S20120" s="499"/>
    </row>
    <row r="20121">
      <c r="B20121" s="497"/>
      <c r="H20121" s="500"/>
      <c r="O20121" s="500"/>
      <c r="Q20121" s="498" t="s">
        <v>213</v>
      </c>
      <c r="S20121" s="499"/>
    </row>
    <row r="20122">
      <c r="B20122" s="497"/>
      <c r="H20122" s="500"/>
      <c r="O20122" s="500"/>
      <c r="Q20122" s="498" t="s">
        <v>213</v>
      </c>
      <c r="S20122" s="499"/>
    </row>
    <row r="20123">
      <c r="B20123" s="497"/>
      <c r="H20123" s="500"/>
      <c r="O20123" s="500"/>
      <c r="Q20123" s="498" t="s">
        <v>213</v>
      </c>
      <c r="S20123" s="499"/>
    </row>
    <row r="20124">
      <c r="B20124" s="497"/>
      <c r="H20124" s="500"/>
      <c r="O20124" s="500"/>
      <c r="Q20124" s="498" t="s">
        <v>213</v>
      </c>
      <c r="S20124" s="499"/>
    </row>
    <row r="20125">
      <c r="B20125" s="497"/>
      <c r="H20125" s="500"/>
      <c r="O20125" s="500"/>
      <c r="Q20125" s="498" t="s">
        <v>213</v>
      </c>
      <c r="S20125" s="499"/>
    </row>
    <row r="20126">
      <c r="B20126" s="497"/>
      <c r="H20126" s="500"/>
      <c r="O20126" s="500"/>
      <c r="Q20126" s="498" t="s">
        <v>213</v>
      </c>
      <c r="S20126" s="499"/>
    </row>
    <row r="20127">
      <c r="B20127" s="497"/>
      <c r="H20127" s="500"/>
      <c r="O20127" s="500"/>
      <c r="Q20127" s="498" t="s">
        <v>213</v>
      </c>
      <c r="S20127" s="499"/>
    </row>
    <row r="20128">
      <c r="B20128" s="497"/>
      <c r="H20128" s="500"/>
      <c r="O20128" s="500"/>
      <c r="Q20128" s="498" t="s">
        <v>213</v>
      </c>
      <c r="S20128" s="499"/>
    </row>
    <row r="20129">
      <c r="B20129" s="497"/>
      <c r="H20129" s="500"/>
      <c r="O20129" s="500"/>
      <c r="Q20129" s="498" t="s">
        <v>213</v>
      </c>
      <c r="S20129" s="499"/>
    </row>
    <row r="20130">
      <c r="B20130" s="497"/>
      <c r="H20130" s="500"/>
      <c r="O20130" s="500"/>
      <c r="Q20130" s="498" t="s">
        <v>213</v>
      </c>
      <c r="S20130" s="499"/>
    </row>
    <row r="20131">
      <c r="B20131" s="497"/>
      <c r="H20131" s="500"/>
      <c r="O20131" s="500"/>
      <c r="Q20131" s="498" t="s">
        <v>213</v>
      </c>
      <c r="S20131" s="499"/>
    </row>
    <row r="20132">
      <c r="B20132" s="497"/>
      <c r="H20132" s="500"/>
      <c r="O20132" s="500"/>
      <c r="Q20132" s="498" t="s">
        <v>213</v>
      </c>
      <c r="S20132" s="499"/>
    </row>
    <row r="20133">
      <c r="B20133" s="497"/>
      <c r="H20133" s="500"/>
      <c r="O20133" s="500"/>
      <c r="Q20133" s="498" t="s">
        <v>213</v>
      </c>
      <c r="S20133" s="499"/>
    </row>
    <row r="20134">
      <c r="B20134" s="497"/>
      <c r="H20134" s="500"/>
      <c r="O20134" s="500"/>
      <c r="Q20134" s="498" t="s">
        <v>213</v>
      </c>
      <c r="S20134" s="499"/>
    </row>
    <row r="20135">
      <c r="B20135" s="497"/>
      <c r="H20135" s="500"/>
      <c r="O20135" s="500"/>
      <c r="Q20135" s="498" t="s">
        <v>213</v>
      </c>
      <c r="S20135" s="499"/>
    </row>
    <row r="20136">
      <c r="B20136" s="497"/>
      <c r="H20136" s="500"/>
      <c r="O20136" s="500"/>
      <c r="Q20136" s="498" t="s">
        <v>213</v>
      </c>
      <c r="S20136" s="499"/>
    </row>
    <row r="20137">
      <c r="B20137" s="497"/>
      <c r="H20137" s="500"/>
      <c r="O20137" s="500"/>
      <c r="Q20137" s="498" t="s">
        <v>213</v>
      </c>
      <c r="S20137" s="499"/>
    </row>
    <row r="20138">
      <c r="B20138" s="497"/>
      <c r="H20138" s="500"/>
      <c r="O20138" s="500"/>
      <c r="Q20138" s="498" t="s">
        <v>213</v>
      </c>
      <c r="S20138" s="499"/>
    </row>
    <row r="20139">
      <c r="B20139" s="497"/>
      <c r="H20139" s="500"/>
      <c r="O20139" s="500"/>
      <c r="Q20139" s="498" t="s">
        <v>213</v>
      </c>
      <c r="S20139" s="499"/>
    </row>
    <row r="20140">
      <c r="B20140" s="497"/>
      <c r="H20140" s="500"/>
      <c r="O20140" s="500"/>
      <c r="Q20140" s="498" t="s">
        <v>213</v>
      </c>
      <c r="S20140" s="499"/>
    </row>
    <row r="20141">
      <c r="B20141" s="497"/>
      <c r="H20141" s="500"/>
      <c r="O20141" s="500"/>
      <c r="Q20141" s="498" t="s">
        <v>213</v>
      </c>
      <c r="S20141" s="499"/>
    </row>
    <row r="20142">
      <c r="B20142" s="497"/>
      <c r="H20142" s="500"/>
      <c r="O20142" s="500"/>
      <c r="Q20142" s="498" t="s">
        <v>213</v>
      </c>
      <c r="S20142" s="499"/>
    </row>
    <row r="20143">
      <c r="B20143" s="497"/>
      <c r="H20143" s="500"/>
      <c r="O20143" s="500"/>
      <c r="Q20143" s="498" t="s">
        <v>213</v>
      </c>
      <c r="S20143" s="499"/>
    </row>
    <row r="20144">
      <c r="B20144" s="497"/>
      <c r="H20144" s="500"/>
      <c r="O20144" s="500"/>
      <c r="Q20144" s="498" t="s">
        <v>213</v>
      </c>
      <c r="S20144" s="499"/>
    </row>
    <row r="20145">
      <c r="B20145" s="497"/>
      <c r="H20145" s="500"/>
      <c r="O20145" s="500"/>
      <c r="Q20145" s="498" t="s">
        <v>213</v>
      </c>
      <c r="S20145" s="499"/>
    </row>
    <row r="20146">
      <c r="B20146" s="497"/>
      <c r="H20146" s="500"/>
      <c r="O20146" s="500"/>
      <c r="Q20146" s="498" t="s">
        <v>213</v>
      </c>
      <c r="S20146" s="499"/>
    </row>
    <row r="20147">
      <c r="B20147" s="497"/>
      <c r="H20147" s="500"/>
      <c r="O20147" s="500"/>
      <c r="Q20147" s="498" t="s">
        <v>213</v>
      </c>
      <c r="S20147" s="499"/>
    </row>
    <row r="20148">
      <c r="B20148" s="497"/>
      <c r="H20148" s="500"/>
      <c r="O20148" s="500"/>
      <c r="Q20148" s="498" t="s">
        <v>213</v>
      </c>
      <c r="S20148" s="499"/>
    </row>
    <row r="20149">
      <c r="B20149" s="497"/>
      <c r="H20149" s="500"/>
      <c r="O20149" s="500"/>
      <c r="Q20149" s="498" t="s">
        <v>213</v>
      </c>
      <c r="S20149" s="499"/>
    </row>
    <row r="20150">
      <c r="B20150" s="497"/>
      <c r="H20150" s="500"/>
      <c r="O20150" s="500"/>
      <c r="Q20150" s="498" t="s">
        <v>213</v>
      </c>
      <c r="S20150" s="499"/>
    </row>
    <row r="20151">
      <c r="B20151" s="497"/>
      <c r="H20151" s="500"/>
      <c r="O20151" s="500"/>
      <c r="Q20151" s="498" t="s">
        <v>213</v>
      </c>
      <c r="S20151" s="499"/>
    </row>
    <row r="20152">
      <c r="B20152" s="497"/>
      <c r="H20152" s="500"/>
      <c r="O20152" s="500"/>
      <c r="Q20152" s="498" t="s">
        <v>213</v>
      </c>
      <c r="S20152" s="499"/>
    </row>
    <row r="20153">
      <c r="B20153" s="497"/>
      <c r="H20153" s="500"/>
      <c r="O20153" s="500"/>
      <c r="Q20153" s="498" t="s">
        <v>213</v>
      </c>
      <c r="S20153" s="499"/>
    </row>
    <row r="20154">
      <c r="B20154" s="497"/>
      <c r="H20154" s="500"/>
      <c r="O20154" s="500"/>
      <c r="Q20154" s="498" t="s">
        <v>213</v>
      </c>
      <c r="S20154" s="499"/>
    </row>
    <row r="20155">
      <c r="B20155" s="497"/>
      <c r="H20155" s="500"/>
      <c r="O20155" s="500"/>
      <c r="Q20155" s="498" t="s">
        <v>213</v>
      </c>
      <c r="S20155" s="499"/>
    </row>
    <row r="20156">
      <c r="B20156" s="497"/>
      <c r="H20156" s="500"/>
      <c r="O20156" s="500"/>
      <c r="Q20156" s="498" t="s">
        <v>213</v>
      </c>
      <c r="S20156" s="499"/>
    </row>
    <row r="20157">
      <c r="B20157" s="497"/>
      <c r="H20157" s="500"/>
      <c r="O20157" s="500"/>
      <c r="Q20157" s="498" t="s">
        <v>213</v>
      </c>
      <c r="S20157" s="499"/>
    </row>
    <row r="20158">
      <c r="B20158" s="497"/>
      <c r="H20158" s="500"/>
      <c r="O20158" s="500"/>
      <c r="Q20158" s="498" t="s">
        <v>213</v>
      </c>
      <c r="S20158" s="499"/>
    </row>
    <row r="20159">
      <c r="B20159" s="497"/>
      <c r="H20159" s="500"/>
      <c r="O20159" s="500"/>
      <c r="Q20159" s="498" t="s">
        <v>213</v>
      </c>
      <c r="S20159" s="499"/>
    </row>
    <row r="20160">
      <c r="B20160" s="497"/>
      <c r="H20160" s="500"/>
      <c r="O20160" s="500"/>
      <c r="Q20160" s="498" t="s">
        <v>213</v>
      </c>
      <c r="S20160" s="499"/>
    </row>
    <row r="20161">
      <c r="B20161" s="497"/>
      <c r="H20161" s="500"/>
      <c r="O20161" s="500"/>
      <c r="Q20161" s="498" t="s">
        <v>213</v>
      </c>
      <c r="S20161" s="499"/>
    </row>
    <row r="20162">
      <c r="B20162" s="497"/>
      <c r="H20162" s="500"/>
      <c r="O20162" s="500"/>
      <c r="Q20162" s="498" t="s">
        <v>213</v>
      </c>
      <c r="S20162" s="499"/>
    </row>
    <row r="20163">
      <c r="B20163" s="497"/>
      <c r="H20163" s="500"/>
      <c r="O20163" s="500"/>
      <c r="Q20163" s="498" t="s">
        <v>213</v>
      </c>
      <c r="S20163" s="499"/>
    </row>
    <row r="20164">
      <c r="B20164" s="497"/>
      <c r="H20164" s="500"/>
      <c r="O20164" s="500"/>
      <c r="Q20164" s="498" t="s">
        <v>213</v>
      </c>
      <c r="S20164" s="499"/>
    </row>
    <row r="20165">
      <c r="B20165" s="497"/>
      <c r="H20165" s="500"/>
      <c r="O20165" s="500"/>
      <c r="Q20165" s="498" t="s">
        <v>213</v>
      </c>
      <c r="S20165" s="499"/>
    </row>
    <row r="20166">
      <c r="B20166" s="497"/>
      <c r="H20166" s="500"/>
      <c r="O20166" s="500"/>
      <c r="Q20166" s="498" t="s">
        <v>213</v>
      </c>
      <c r="S20166" s="499"/>
    </row>
    <row r="20167">
      <c r="B20167" s="497"/>
      <c r="H20167" s="500"/>
      <c r="O20167" s="500"/>
      <c r="Q20167" s="498" t="s">
        <v>213</v>
      </c>
      <c r="S20167" s="499"/>
    </row>
    <row r="20168">
      <c r="B20168" s="497"/>
      <c r="H20168" s="500"/>
      <c r="O20168" s="500"/>
      <c r="Q20168" s="498" t="s">
        <v>213</v>
      </c>
      <c r="S20168" s="499"/>
    </row>
    <row r="20169">
      <c r="B20169" s="497"/>
      <c r="H20169" s="500"/>
      <c r="O20169" s="500"/>
      <c r="Q20169" s="498" t="s">
        <v>213</v>
      </c>
      <c r="S20169" s="499"/>
    </row>
    <row r="20170">
      <c r="B20170" s="497"/>
      <c r="H20170" s="500"/>
      <c r="O20170" s="500"/>
      <c r="Q20170" s="498" t="s">
        <v>213</v>
      </c>
      <c r="S20170" s="499"/>
    </row>
    <row r="20171">
      <c r="B20171" s="497"/>
      <c r="H20171" s="500"/>
      <c r="O20171" s="500"/>
      <c r="Q20171" s="498" t="s">
        <v>213</v>
      </c>
      <c r="S20171" s="499"/>
    </row>
    <row r="20172">
      <c r="B20172" s="497"/>
      <c r="H20172" s="500"/>
      <c r="O20172" s="500"/>
      <c r="Q20172" s="498" t="s">
        <v>213</v>
      </c>
      <c r="S20172" s="499"/>
    </row>
    <row r="20173">
      <c r="B20173" s="497"/>
      <c r="H20173" s="500"/>
      <c r="O20173" s="500"/>
      <c r="Q20173" s="498" t="s">
        <v>213</v>
      </c>
      <c r="S20173" s="499"/>
    </row>
    <row r="20174">
      <c r="B20174" s="497"/>
      <c r="H20174" s="500"/>
      <c r="O20174" s="500"/>
      <c r="Q20174" s="498" t="s">
        <v>213</v>
      </c>
      <c r="S20174" s="499"/>
    </row>
    <row r="20175">
      <c r="B20175" s="497"/>
      <c r="H20175" s="500"/>
      <c r="O20175" s="500"/>
      <c r="Q20175" s="498" t="s">
        <v>213</v>
      </c>
      <c r="S20175" s="499"/>
    </row>
    <row r="20176">
      <c r="B20176" s="497"/>
      <c r="H20176" s="500"/>
      <c r="O20176" s="500"/>
      <c r="Q20176" s="498" t="s">
        <v>213</v>
      </c>
      <c r="S20176" s="499"/>
    </row>
    <row r="20177">
      <c r="B20177" s="497"/>
      <c r="H20177" s="500"/>
      <c r="O20177" s="500"/>
      <c r="Q20177" s="498" t="s">
        <v>213</v>
      </c>
      <c r="S20177" s="499"/>
    </row>
    <row r="20178">
      <c r="B20178" s="497"/>
      <c r="H20178" s="500"/>
      <c r="O20178" s="500"/>
      <c r="Q20178" s="498" t="s">
        <v>213</v>
      </c>
      <c r="S20178" s="499"/>
    </row>
    <row r="20179">
      <c r="B20179" s="497"/>
      <c r="H20179" s="500"/>
      <c r="O20179" s="500"/>
      <c r="Q20179" s="498" t="s">
        <v>213</v>
      </c>
      <c r="S20179" s="499"/>
    </row>
    <row r="20180">
      <c r="B20180" s="497"/>
      <c r="H20180" s="500"/>
      <c r="O20180" s="500"/>
      <c r="Q20180" s="498" t="s">
        <v>213</v>
      </c>
      <c r="S20180" s="499"/>
    </row>
    <row r="20181">
      <c r="B20181" s="497"/>
      <c r="H20181" s="500"/>
      <c r="O20181" s="500"/>
      <c r="Q20181" s="498" t="s">
        <v>213</v>
      </c>
      <c r="S20181" s="499"/>
    </row>
    <row r="20182">
      <c r="B20182" s="497"/>
      <c r="H20182" s="500"/>
      <c r="O20182" s="500"/>
      <c r="Q20182" s="498" t="s">
        <v>213</v>
      </c>
      <c r="S20182" s="499"/>
    </row>
    <row r="20183">
      <c r="B20183" s="497"/>
      <c r="H20183" s="500"/>
      <c r="O20183" s="500"/>
      <c r="Q20183" s="498" t="s">
        <v>213</v>
      </c>
      <c r="S20183" s="499"/>
    </row>
    <row r="20184">
      <c r="B20184" s="497"/>
      <c r="H20184" s="500"/>
      <c r="O20184" s="500"/>
      <c r="Q20184" s="498" t="s">
        <v>213</v>
      </c>
      <c r="S20184" s="499"/>
    </row>
    <row r="20185">
      <c r="B20185" s="497"/>
      <c r="H20185" s="500"/>
      <c r="O20185" s="500"/>
      <c r="Q20185" s="498" t="s">
        <v>213</v>
      </c>
      <c r="S20185" s="499"/>
    </row>
    <row r="20186">
      <c r="B20186" s="497"/>
      <c r="H20186" s="500"/>
      <c r="O20186" s="500"/>
      <c r="Q20186" s="498" t="s">
        <v>213</v>
      </c>
      <c r="S20186" s="499"/>
    </row>
    <row r="20187">
      <c r="B20187" s="497"/>
      <c r="H20187" s="500"/>
      <c r="O20187" s="500"/>
      <c r="Q20187" s="498" t="s">
        <v>213</v>
      </c>
      <c r="S20187" s="499"/>
    </row>
    <row r="20188">
      <c r="B20188" s="497"/>
      <c r="H20188" s="500"/>
      <c r="O20188" s="500"/>
      <c r="Q20188" s="498" t="s">
        <v>213</v>
      </c>
      <c r="S20188" s="499"/>
    </row>
    <row r="20189">
      <c r="B20189" s="497"/>
      <c r="H20189" s="500"/>
      <c r="O20189" s="500"/>
      <c r="Q20189" s="498" t="s">
        <v>213</v>
      </c>
      <c r="S20189" s="499"/>
    </row>
    <row r="20190">
      <c r="B20190" s="497"/>
      <c r="H20190" s="500"/>
      <c r="O20190" s="500"/>
      <c r="Q20190" s="498" t="s">
        <v>213</v>
      </c>
      <c r="S20190" s="499"/>
    </row>
    <row r="20191">
      <c r="B20191" s="497"/>
      <c r="H20191" s="500"/>
      <c r="O20191" s="500"/>
      <c r="Q20191" s="498" t="s">
        <v>213</v>
      </c>
      <c r="S20191" s="499"/>
    </row>
    <row r="20192">
      <c r="B20192" s="497"/>
      <c r="H20192" s="500"/>
      <c r="O20192" s="500"/>
      <c r="Q20192" s="498" t="s">
        <v>213</v>
      </c>
      <c r="S20192" s="499"/>
    </row>
    <row r="20193">
      <c r="B20193" s="497"/>
      <c r="H20193" s="500"/>
      <c r="O20193" s="500"/>
      <c r="Q20193" s="498" t="s">
        <v>213</v>
      </c>
      <c r="S20193" s="499"/>
    </row>
    <row r="20194">
      <c r="B20194" s="497"/>
      <c r="H20194" s="500"/>
      <c r="O20194" s="500"/>
      <c r="Q20194" s="498" t="s">
        <v>213</v>
      </c>
      <c r="S20194" s="499"/>
    </row>
    <row r="20195">
      <c r="B20195" s="497"/>
      <c r="H20195" s="500"/>
      <c r="O20195" s="500"/>
      <c r="Q20195" s="498" t="s">
        <v>213</v>
      </c>
      <c r="S20195" s="499"/>
    </row>
    <row r="20196">
      <c r="B20196" s="497"/>
      <c r="H20196" s="500"/>
      <c r="O20196" s="500"/>
      <c r="Q20196" s="498" t="s">
        <v>213</v>
      </c>
      <c r="S20196" s="499"/>
    </row>
    <row r="20197">
      <c r="B20197" s="497"/>
      <c r="H20197" s="500"/>
      <c r="O20197" s="500"/>
      <c r="Q20197" s="498" t="s">
        <v>213</v>
      </c>
      <c r="S20197" s="499"/>
    </row>
    <row r="20198">
      <c r="B20198" s="497"/>
      <c r="H20198" s="500"/>
      <c r="O20198" s="500"/>
      <c r="Q20198" s="498" t="s">
        <v>213</v>
      </c>
      <c r="S20198" s="499"/>
    </row>
    <row r="20199">
      <c r="B20199" s="497"/>
      <c r="H20199" s="500"/>
      <c r="O20199" s="500"/>
      <c r="Q20199" s="498" t="s">
        <v>213</v>
      </c>
      <c r="S20199" s="499"/>
    </row>
    <row r="20200">
      <c r="B20200" s="497"/>
      <c r="H20200" s="500"/>
      <c r="O20200" s="500"/>
      <c r="Q20200" s="498" t="s">
        <v>213</v>
      </c>
      <c r="S20200" s="499"/>
    </row>
    <row r="20201">
      <c r="B20201" s="497"/>
      <c r="H20201" s="500"/>
      <c r="O20201" s="500"/>
      <c r="Q20201" s="498" t="s">
        <v>213</v>
      </c>
      <c r="S20201" s="499"/>
    </row>
    <row r="20202">
      <c r="B20202" s="497"/>
      <c r="H20202" s="500"/>
      <c r="O20202" s="500"/>
      <c r="Q20202" s="498" t="s">
        <v>213</v>
      </c>
      <c r="S20202" s="499"/>
    </row>
    <row r="20203">
      <c r="B20203" s="497"/>
      <c r="H20203" s="500"/>
      <c r="O20203" s="500"/>
      <c r="Q20203" s="498" t="s">
        <v>213</v>
      </c>
      <c r="S20203" s="499"/>
    </row>
    <row r="20204">
      <c r="B20204" s="497"/>
      <c r="H20204" s="500"/>
      <c r="O20204" s="500"/>
      <c r="Q20204" s="498" t="s">
        <v>213</v>
      </c>
      <c r="S20204" s="499"/>
    </row>
    <row r="20205">
      <c r="B20205" s="497"/>
      <c r="H20205" s="500"/>
      <c r="O20205" s="500"/>
      <c r="Q20205" s="498" t="s">
        <v>213</v>
      </c>
      <c r="S20205" s="499"/>
    </row>
    <row r="20206">
      <c r="B20206" s="497"/>
      <c r="H20206" s="500"/>
      <c r="O20206" s="500"/>
      <c r="Q20206" s="498" t="s">
        <v>213</v>
      </c>
      <c r="S20206" s="499"/>
    </row>
    <row r="20207">
      <c r="B20207" s="497"/>
      <c r="H20207" s="500"/>
      <c r="O20207" s="500"/>
      <c r="Q20207" s="498" t="s">
        <v>213</v>
      </c>
      <c r="S20207" s="499"/>
    </row>
    <row r="20208">
      <c r="B20208" s="497"/>
      <c r="H20208" s="500"/>
      <c r="O20208" s="500"/>
      <c r="Q20208" s="498" t="s">
        <v>213</v>
      </c>
      <c r="S20208" s="499"/>
    </row>
    <row r="20209">
      <c r="B20209" s="497"/>
      <c r="H20209" s="500"/>
      <c r="O20209" s="500"/>
      <c r="Q20209" s="498" t="s">
        <v>213</v>
      </c>
      <c r="S20209" s="499"/>
    </row>
    <row r="20210">
      <c r="B20210" s="497"/>
      <c r="H20210" s="500"/>
      <c r="O20210" s="500"/>
      <c r="Q20210" s="498" t="s">
        <v>213</v>
      </c>
      <c r="S20210" s="499"/>
    </row>
    <row r="20211">
      <c r="B20211" s="497"/>
      <c r="H20211" s="500"/>
      <c r="O20211" s="500"/>
      <c r="Q20211" s="498" t="s">
        <v>213</v>
      </c>
      <c r="S20211" s="499"/>
    </row>
    <row r="20212">
      <c r="B20212" s="497"/>
      <c r="H20212" s="500"/>
      <c r="O20212" s="500"/>
      <c r="Q20212" s="498" t="s">
        <v>213</v>
      </c>
      <c r="S20212" s="499"/>
    </row>
    <row r="20213">
      <c r="B20213" s="497"/>
      <c r="H20213" s="500"/>
      <c r="O20213" s="500"/>
      <c r="Q20213" s="498" t="s">
        <v>213</v>
      </c>
      <c r="S20213" s="499"/>
    </row>
    <row r="20214">
      <c r="B20214" s="497"/>
      <c r="H20214" s="500"/>
      <c r="O20214" s="500"/>
      <c r="Q20214" s="498" t="s">
        <v>213</v>
      </c>
      <c r="S20214" s="499"/>
    </row>
    <row r="20215">
      <c r="B20215" s="497"/>
      <c r="H20215" s="500"/>
      <c r="O20215" s="500"/>
      <c r="Q20215" s="498" t="s">
        <v>213</v>
      </c>
      <c r="S20215" s="499"/>
    </row>
    <row r="20216">
      <c r="B20216" s="497"/>
      <c r="H20216" s="500"/>
      <c r="O20216" s="500"/>
      <c r="Q20216" s="498" t="s">
        <v>213</v>
      </c>
      <c r="S20216" s="499"/>
    </row>
    <row r="20217">
      <c r="B20217" s="497"/>
      <c r="H20217" s="500"/>
      <c r="O20217" s="500"/>
      <c r="Q20217" s="498" t="s">
        <v>213</v>
      </c>
      <c r="S20217" s="499"/>
    </row>
    <row r="20218">
      <c r="B20218" s="497"/>
      <c r="H20218" s="500"/>
      <c r="O20218" s="500"/>
      <c r="Q20218" s="498" t="s">
        <v>213</v>
      </c>
      <c r="S20218" s="499"/>
    </row>
    <row r="20219">
      <c r="B20219" s="497"/>
      <c r="H20219" s="500"/>
      <c r="O20219" s="500"/>
      <c r="Q20219" s="498" t="s">
        <v>213</v>
      </c>
      <c r="S20219" s="499"/>
    </row>
    <row r="20220">
      <c r="B20220" s="497"/>
      <c r="H20220" s="500"/>
      <c r="O20220" s="500"/>
      <c r="Q20220" s="498" t="s">
        <v>213</v>
      </c>
      <c r="S20220" s="499"/>
    </row>
    <row r="20221">
      <c r="B20221" s="497"/>
      <c r="H20221" s="500"/>
      <c r="O20221" s="500"/>
      <c r="Q20221" s="498" t="s">
        <v>213</v>
      </c>
      <c r="S20221" s="499"/>
    </row>
    <row r="20222">
      <c r="B20222" s="497"/>
      <c r="H20222" s="500"/>
      <c r="O20222" s="500"/>
      <c r="Q20222" s="498" t="s">
        <v>213</v>
      </c>
      <c r="S20222" s="499"/>
    </row>
    <row r="20223">
      <c r="B20223" s="497"/>
      <c r="H20223" s="500"/>
      <c r="O20223" s="500"/>
      <c r="Q20223" s="498" t="s">
        <v>213</v>
      </c>
      <c r="S20223" s="499"/>
    </row>
    <row r="20224">
      <c r="B20224" s="497"/>
      <c r="H20224" s="500"/>
      <c r="O20224" s="500"/>
      <c r="Q20224" s="498" t="s">
        <v>213</v>
      </c>
      <c r="S20224" s="499"/>
    </row>
    <row r="20225">
      <c r="B20225" s="497"/>
      <c r="H20225" s="500"/>
      <c r="O20225" s="500"/>
      <c r="Q20225" s="498" t="s">
        <v>213</v>
      </c>
      <c r="S20225" s="499"/>
    </row>
    <row r="20226">
      <c r="B20226" s="497"/>
      <c r="H20226" s="500"/>
      <c r="O20226" s="500"/>
      <c r="Q20226" s="498" t="s">
        <v>213</v>
      </c>
      <c r="S20226" s="499"/>
    </row>
    <row r="20227">
      <c r="B20227" s="497"/>
      <c r="H20227" s="500"/>
      <c r="O20227" s="500"/>
      <c r="Q20227" s="498" t="s">
        <v>213</v>
      </c>
      <c r="S20227" s="499"/>
    </row>
    <row r="20228">
      <c r="B20228" s="497"/>
      <c r="H20228" s="500"/>
      <c r="O20228" s="500"/>
      <c r="Q20228" s="498" t="s">
        <v>213</v>
      </c>
      <c r="S20228" s="499"/>
    </row>
    <row r="20229">
      <c r="B20229" s="497"/>
      <c r="H20229" s="500"/>
      <c r="O20229" s="500"/>
      <c r="Q20229" s="498" t="s">
        <v>213</v>
      </c>
      <c r="S20229" s="499"/>
    </row>
    <row r="20230">
      <c r="B20230" s="497"/>
      <c r="H20230" s="500"/>
      <c r="O20230" s="500"/>
      <c r="Q20230" s="498" t="s">
        <v>213</v>
      </c>
      <c r="S20230" s="499"/>
    </row>
    <row r="20231">
      <c r="B20231" s="497"/>
      <c r="H20231" s="500"/>
      <c r="O20231" s="500"/>
      <c r="Q20231" s="498" t="s">
        <v>213</v>
      </c>
      <c r="S20231" s="499"/>
    </row>
    <row r="20232">
      <c r="B20232" s="497"/>
      <c r="H20232" s="500"/>
      <c r="O20232" s="500"/>
      <c r="Q20232" s="498" t="s">
        <v>213</v>
      </c>
      <c r="S20232" s="499"/>
    </row>
    <row r="20233">
      <c r="B20233" s="497"/>
      <c r="H20233" s="500"/>
      <c r="O20233" s="500"/>
      <c r="Q20233" s="498" t="s">
        <v>213</v>
      </c>
      <c r="S20233" s="499"/>
    </row>
    <row r="20234">
      <c r="B20234" s="497"/>
      <c r="H20234" s="500"/>
      <c r="O20234" s="500"/>
      <c r="Q20234" s="498" t="s">
        <v>213</v>
      </c>
      <c r="S20234" s="499"/>
    </row>
    <row r="20235">
      <c r="B20235" s="497"/>
      <c r="H20235" s="500"/>
      <c r="O20235" s="500"/>
      <c r="Q20235" s="498" t="s">
        <v>213</v>
      </c>
      <c r="S20235" s="499"/>
    </row>
    <row r="20236">
      <c r="B20236" s="497"/>
      <c r="H20236" s="500"/>
      <c r="O20236" s="500"/>
      <c r="Q20236" s="498" t="s">
        <v>213</v>
      </c>
      <c r="S20236" s="499"/>
    </row>
    <row r="20237">
      <c r="B20237" s="497"/>
      <c r="H20237" s="500"/>
      <c r="O20237" s="500"/>
      <c r="Q20237" s="498" t="s">
        <v>213</v>
      </c>
      <c r="S20237" s="499"/>
    </row>
    <row r="20238">
      <c r="B20238" s="497"/>
      <c r="H20238" s="500"/>
      <c r="O20238" s="500"/>
      <c r="Q20238" s="498" t="s">
        <v>213</v>
      </c>
      <c r="S20238" s="499"/>
    </row>
    <row r="20239">
      <c r="B20239" s="497"/>
      <c r="H20239" s="500"/>
      <c r="O20239" s="500"/>
      <c r="Q20239" s="498" t="s">
        <v>213</v>
      </c>
      <c r="S20239" s="499"/>
    </row>
    <row r="20240">
      <c r="B20240" s="497"/>
      <c r="H20240" s="500"/>
      <c r="O20240" s="500"/>
      <c r="Q20240" s="498" t="s">
        <v>213</v>
      </c>
      <c r="S20240" s="499"/>
    </row>
    <row r="20241">
      <c r="B20241" s="497"/>
      <c r="H20241" s="500"/>
      <c r="O20241" s="500"/>
      <c r="Q20241" s="498" t="s">
        <v>213</v>
      </c>
      <c r="S20241" s="499"/>
    </row>
    <row r="20242">
      <c r="B20242" s="497"/>
      <c r="H20242" s="500"/>
      <c r="O20242" s="500"/>
      <c r="Q20242" s="498" t="s">
        <v>213</v>
      </c>
      <c r="S20242" s="499"/>
    </row>
    <row r="20243">
      <c r="B20243" s="497"/>
      <c r="H20243" s="500"/>
      <c r="O20243" s="500"/>
      <c r="Q20243" s="498" t="s">
        <v>213</v>
      </c>
      <c r="S20243" s="499"/>
    </row>
    <row r="20244">
      <c r="B20244" s="497"/>
      <c r="H20244" s="500"/>
      <c r="O20244" s="500"/>
      <c r="Q20244" s="498" t="s">
        <v>213</v>
      </c>
      <c r="S20244" s="499"/>
    </row>
    <row r="20245">
      <c r="B20245" s="497"/>
      <c r="H20245" s="500"/>
      <c r="O20245" s="500"/>
      <c r="Q20245" s="498" t="s">
        <v>213</v>
      </c>
      <c r="S20245" s="499"/>
    </row>
    <row r="20246">
      <c r="B20246" s="497"/>
      <c r="H20246" s="500"/>
      <c r="O20246" s="500"/>
      <c r="Q20246" s="498" t="s">
        <v>213</v>
      </c>
      <c r="S20246" s="499"/>
    </row>
    <row r="20247">
      <c r="B20247" s="497"/>
      <c r="H20247" s="500"/>
      <c r="O20247" s="500"/>
      <c r="Q20247" s="498" t="s">
        <v>213</v>
      </c>
      <c r="S20247" s="499"/>
    </row>
    <row r="20248">
      <c r="B20248" s="497"/>
      <c r="H20248" s="500"/>
      <c r="O20248" s="500"/>
      <c r="Q20248" s="498" t="s">
        <v>213</v>
      </c>
      <c r="S20248" s="499"/>
    </row>
    <row r="20249">
      <c r="B20249" s="497"/>
      <c r="H20249" s="500"/>
      <c r="O20249" s="500"/>
      <c r="Q20249" s="498" t="s">
        <v>213</v>
      </c>
      <c r="S20249" s="499"/>
    </row>
    <row r="20250">
      <c r="B20250" s="497"/>
      <c r="H20250" s="500"/>
      <c r="O20250" s="500"/>
      <c r="Q20250" s="498" t="s">
        <v>213</v>
      </c>
      <c r="S20250" s="499"/>
    </row>
    <row r="20251">
      <c r="B20251" s="497"/>
      <c r="H20251" s="500"/>
      <c r="O20251" s="500"/>
      <c r="Q20251" s="498" t="s">
        <v>213</v>
      </c>
      <c r="S20251" s="499"/>
    </row>
    <row r="20252">
      <c r="B20252" s="497"/>
      <c r="H20252" s="500"/>
      <c r="O20252" s="500"/>
      <c r="Q20252" s="498" t="s">
        <v>213</v>
      </c>
      <c r="S20252" s="499"/>
    </row>
    <row r="20253">
      <c r="B20253" s="497"/>
      <c r="H20253" s="500"/>
      <c r="O20253" s="500"/>
      <c r="Q20253" s="498" t="s">
        <v>213</v>
      </c>
      <c r="S20253" s="499"/>
    </row>
    <row r="20254">
      <c r="B20254" s="497"/>
      <c r="H20254" s="500"/>
      <c r="O20254" s="500"/>
      <c r="Q20254" s="498" t="s">
        <v>213</v>
      </c>
      <c r="S20254" s="499"/>
    </row>
    <row r="20255">
      <c r="B20255" s="497"/>
      <c r="H20255" s="500"/>
      <c r="O20255" s="500"/>
      <c r="Q20255" s="498" t="s">
        <v>213</v>
      </c>
      <c r="S20255" s="499"/>
    </row>
    <row r="20256">
      <c r="B20256" s="497"/>
      <c r="H20256" s="500"/>
      <c r="O20256" s="500"/>
      <c r="Q20256" s="498" t="s">
        <v>213</v>
      </c>
      <c r="S20256" s="499"/>
    </row>
    <row r="20257">
      <c r="B20257" s="497"/>
      <c r="H20257" s="500"/>
      <c r="O20257" s="500"/>
      <c r="Q20257" s="498" t="s">
        <v>213</v>
      </c>
      <c r="S20257" s="499"/>
    </row>
    <row r="20258">
      <c r="B20258" s="497"/>
      <c r="H20258" s="500"/>
      <c r="O20258" s="500"/>
      <c r="Q20258" s="498" t="s">
        <v>213</v>
      </c>
      <c r="S20258" s="499"/>
    </row>
    <row r="20259">
      <c r="B20259" s="497"/>
      <c r="H20259" s="500"/>
      <c r="O20259" s="500"/>
      <c r="Q20259" s="498" t="s">
        <v>213</v>
      </c>
      <c r="S20259" s="499"/>
    </row>
    <row r="20260">
      <c r="B20260" s="497"/>
      <c r="H20260" s="500"/>
      <c r="O20260" s="500"/>
      <c r="Q20260" s="498" t="s">
        <v>213</v>
      </c>
      <c r="S20260" s="499"/>
    </row>
    <row r="20261">
      <c r="B20261" s="497"/>
      <c r="H20261" s="500"/>
      <c r="O20261" s="500"/>
      <c r="Q20261" s="498" t="s">
        <v>213</v>
      </c>
      <c r="S20261" s="499"/>
    </row>
    <row r="20262">
      <c r="B20262" s="497"/>
      <c r="H20262" s="500"/>
      <c r="O20262" s="500"/>
      <c r="Q20262" s="498" t="s">
        <v>213</v>
      </c>
      <c r="S20262" s="499"/>
    </row>
    <row r="20263">
      <c r="B20263" s="497"/>
      <c r="H20263" s="500"/>
      <c r="O20263" s="500"/>
      <c r="Q20263" s="498" t="s">
        <v>213</v>
      </c>
      <c r="S20263" s="499"/>
    </row>
    <row r="20264">
      <c r="B20264" s="497"/>
      <c r="H20264" s="500"/>
      <c r="O20264" s="500"/>
      <c r="Q20264" s="498" t="s">
        <v>213</v>
      </c>
      <c r="S20264" s="499"/>
    </row>
    <row r="20265">
      <c r="B20265" s="497"/>
      <c r="H20265" s="500"/>
      <c r="O20265" s="500"/>
      <c r="Q20265" s="498" t="s">
        <v>213</v>
      </c>
      <c r="S20265" s="499"/>
    </row>
    <row r="20266">
      <c r="B20266" s="497"/>
      <c r="H20266" s="500"/>
      <c r="O20266" s="500"/>
      <c r="Q20266" s="498" t="s">
        <v>213</v>
      </c>
      <c r="S20266" s="499"/>
    </row>
    <row r="20267">
      <c r="B20267" s="497"/>
      <c r="H20267" s="500"/>
      <c r="O20267" s="500"/>
      <c r="Q20267" s="498" t="s">
        <v>213</v>
      </c>
      <c r="S20267" s="499"/>
    </row>
    <row r="20268">
      <c r="B20268" s="497"/>
      <c r="H20268" s="500"/>
      <c r="O20268" s="500"/>
      <c r="Q20268" s="498" t="s">
        <v>213</v>
      </c>
      <c r="S20268" s="499"/>
    </row>
    <row r="20269">
      <c r="B20269" s="497"/>
      <c r="H20269" s="500"/>
      <c r="O20269" s="500"/>
      <c r="Q20269" s="498" t="s">
        <v>213</v>
      </c>
      <c r="S20269" s="499"/>
    </row>
    <row r="20270">
      <c r="B20270" s="497"/>
      <c r="H20270" s="500"/>
      <c r="O20270" s="500"/>
      <c r="Q20270" s="498" t="s">
        <v>213</v>
      </c>
      <c r="S20270" s="499"/>
    </row>
    <row r="20271">
      <c r="B20271" s="497"/>
      <c r="H20271" s="500"/>
      <c r="O20271" s="500"/>
      <c r="Q20271" s="498" t="s">
        <v>213</v>
      </c>
      <c r="S20271" s="499"/>
    </row>
    <row r="20272">
      <c r="B20272" s="497"/>
      <c r="H20272" s="500"/>
      <c r="O20272" s="500"/>
      <c r="Q20272" s="498" t="s">
        <v>213</v>
      </c>
      <c r="S20272" s="499"/>
    </row>
    <row r="20273">
      <c r="B20273" s="497"/>
      <c r="H20273" s="500"/>
      <c r="O20273" s="500"/>
      <c r="Q20273" s="498" t="s">
        <v>213</v>
      </c>
      <c r="S20273" s="499"/>
    </row>
    <row r="20274">
      <c r="B20274" s="497"/>
      <c r="H20274" s="500"/>
      <c r="O20274" s="500"/>
      <c r="Q20274" s="498" t="s">
        <v>213</v>
      </c>
      <c r="S20274" s="499"/>
    </row>
    <row r="20275">
      <c r="B20275" s="497"/>
      <c r="H20275" s="500"/>
      <c r="O20275" s="500"/>
      <c r="Q20275" s="498" t="s">
        <v>213</v>
      </c>
      <c r="S20275" s="499"/>
    </row>
    <row r="20276">
      <c r="B20276" s="497"/>
      <c r="H20276" s="500"/>
      <c r="O20276" s="500"/>
      <c r="Q20276" s="498" t="s">
        <v>213</v>
      </c>
      <c r="S20276" s="499"/>
    </row>
    <row r="20277">
      <c r="B20277" s="497"/>
      <c r="H20277" s="500"/>
      <c r="O20277" s="500"/>
      <c r="Q20277" s="498" t="s">
        <v>213</v>
      </c>
      <c r="S20277" s="499"/>
    </row>
    <row r="20278">
      <c r="B20278" s="497"/>
      <c r="H20278" s="500"/>
      <c r="O20278" s="500"/>
      <c r="Q20278" s="498" t="s">
        <v>213</v>
      </c>
      <c r="S20278" s="499"/>
    </row>
    <row r="20279">
      <c r="B20279" s="497"/>
      <c r="H20279" s="500"/>
      <c r="O20279" s="500"/>
      <c r="Q20279" s="498" t="s">
        <v>213</v>
      </c>
      <c r="S20279" s="499"/>
    </row>
    <row r="20280">
      <c r="B20280" s="497"/>
      <c r="H20280" s="500"/>
      <c r="O20280" s="500"/>
      <c r="Q20280" s="498" t="s">
        <v>213</v>
      </c>
      <c r="S20280" s="499"/>
    </row>
    <row r="20281">
      <c r="B20281" s="497"/>
      <c r="H20281" s="500"/>
      <c r="O20281" s="500"/>
      <c r="Q20281" s="498" t="s">
        <v>213</v>
      </c>
      <c r="S20281" s="499"/>
    </row>
    <row r="20282">
      <c r="B20282" s="497"/>
      <c r="H20282" s="500"/>
      <c r="O20282" s="500"/>
      <c r="Q20282" s="498" t="s">
        <v>213</v>
      </c>
      <c r="S20282" s="499"/>
    </row>
    <row r="20283">
      <c r="B20283" s="497"/>
      <c r="H20283" s="500"/>
      <c r="O20283" s="500"/>
      <c r="Q20283" s="498" t="s">
        <v>213</v>
      </c>
      <c r="S20283" s="499"/>
    </row>
    <row r="20284">
      <c r="B20284" s="497"/>
      <c r="H20284" s="500"/>
      <c r="O20284" s="500"/>
      <c r="Q20284" s="498" t="s">
        <v>213</v>
      </c>
      <c r="S20284" s="499"/>
    </row>
    <row r="20285">
      <c r="B20285" s="497"/>
      <c r="H20285" s="500"/>
      <c r="O20285" s="500"/>
      <c r="Q20285" s="498" t="s">
        <v>213</v>
      </c>
      <c r="S20285" s="499"/>
    </row>
    <row r="20286">
      <c r="B20286" s="497"/>
      <c r="H20286" s="500"/>
      <c r="O20286" s="500"/>
      <c r="Q20286" s="498" t="s">
        <v>213</v>
      </c>
      <c r="S20286" s="499"/>
    </row>
    <row r="20287">
      <c r="B20287" s="497"/>
      <c r="H20287" s="500"/>
      <c r="O20287" s="500"/>
      <c r="Q20287" s="498" t="s">
        <v>213</v>
      </c>
      <c r="S20287" s="499"/>
    </row>
    <row r="20288">
      <c r="B20288" s="497"/>
      <c r="H20288" s="500"/>
      <c r="O20288" s="500"/>
      <c r="Q20288" s="498" t="s">
        <v>213</v>
      </c>
      <c r="S20288" s="499"/>
    </row>
    <row r="20289">
      <c r="B20289" s="497"/>
      <c r="H20289" s="500"/>
      <c r="O20289" s="500"/>
      <c r="Q20289" s="498" t="s">
        <v>213</v>
      </c>
      <c r="S20289" s="499"/>
    </row>
    <row r="20290">
      <c r="B20290" s="497"/>
      <c r="H20290" s="500"/>
      <c r="O20290" s="500"/>
      <c r="Q20290" s="498" t="s">
        <v>213</v>
      </c>
      <c r="S20290" s="499"/>
    </row>
    <row r="20291">
      <c r="B20291" s="497"/>
      <c r="H20291" s="500"/>
      <c r="O20291" s="500"/>
      <c r="Q20291" s="498" t="s">
        <v>213</v>
      </c>
      <c r="S20291" s="499"/>
    </row>
    <row r="20292">
      <c r="B20292" s="497"/>
      <c r="H20292" s="500"/>
      <c r="O20292" s="500"/>
      <c r="Q20292" s="498" t="s">
        <v>213</v>
      </c>
      <c r="S20292" s="499"/>
    </row>
    <row r="20293">
      <c r="B20293" s="497"/>
      <c r="H20293" s="500"/>
      <c r="O20293" s="500"/>
      <c r="Q20293" s="498" t="s">
        <v>213</v>
      </c>
      <c r="S20293" s="499"/>
    </row>
    <row r="20294">
      <c r="B20294" s="497"/>
      <c r="H20294" s="500"/>
      <c r="O20294" s="500"/>
      <c r="Q20294" s="498" t="s">
        <v>213</v>
      </c>
      <c r="S20294" s="499"/>
    </row>
    <row r="20295">
      <c r="B20295" s="497"/>
      <c r="H20295" s="500"/>
      <c r="O20295" s="500"/>
      <c r="Q20295" s="498" t="s">
        <v>213</v>
      </c>
      <c r="S20295" s="499"/>
    </row>
    <row r="20296">
      <c r="B20296" s="497"/>
      <c r="H20296" s="500"/>
      <c r="O20296" s="500"/>
      <c r="Q20296" s="498" t="s">
        <v>213</v>
      </c>
      <c r="S20296" s="499"/>
    </row>
    <row r="20297">
      <c r="B20297" s="497"/>
      <c r="H20297" s="500"/>
      <c r="O20297" s="500"/>
      <c r="Q20297" s="498" t="s">
        <v>213</v>
      </c>
      <c r="S20297" s="499"/>
    </row>
    <row r="20298">
      <c r="B20298" s="497"/>
      <c r="H20298" s="500"/>
      <c r="O20298" s="500"/>
      <c r="Q20298" s="498" t="s">
        <v>213</v>
      </c>
      <c r="S20298" s="499"/>
    </row>
    <row r="20299">
      <c r="B20299" s="497"/>
      <c r="H20299" s="500"/>
      <c r="O20299" s="500"/>
      <c r="Q20299" s="498" t="s">
        <v>213</v>
      </c>
      <c r="S20299" s="499"/>
    </row>
    <row r="20300">
      <c r="B20300" s="497"/>
      <c r="H20300" s="500"/>
      <c r="O20300" s="500"/>
      <c r="Q20300" s="498" t="s">
        <v>213</v>
      </c>
      <c r="S20300" s="499"/>
    </row>
    <row r="20301">
      <c r="B20301" s="497"/>
      <c r="H20301" s="500"/>
      <c r="O20301" s="500"/>
      <c r="Q20301" s="498" t="s">
        <v>213</v>
      </c>
      <c r="S20301" s="499"/>
    </row>
    <row r="20302">
      <c r="B20302" s="497"/>
      <c r="H20302" s="500"/>
      <c r="O20302" s="500"/>
      <c r="Q20302" s="498" t="s">
        <v>213</v>
      </c>
      <c r="S20302" s="499"/>
    </row>
    <row r="20303">
      <c r="B20303" s="497"/>
      <c r="H20303" s="500"/>
      <c r="O20303" s="500"/>
      <c r="Q20303" s="498" t="s">
        <v>213</v>
      </c>
      <c r="S20303" s="499"/>
    </row>
    <row r="20304">
      <c r="B20304" s="497"/>
      <c r="H20304" s="500"/>
      <c r="O20304" s="500"/>
      <c r="Q20304" s="498" t="s">
        <v>213</v>
      </c>
      <c r="S20304" s="499"/>
    </row>
    <row r="20305">
      <c r="B20305" s="497"/>
      <c r="H20305" s="500"/>
      <c r="O20305" s="500"/>
      <c r="Q20305" s="498" t="s">
        <v>213</v>
      </c>
      <c r="S20305" s="499"/>
    </row>
    <row r="20306">
      <c r="B20306" s="497"/>
      <c r="H20306" s="500"/>
      <c r="O20306" s="500"/>
      <c r="Q20306" s="498" t="s">
        <v>213</v>
      </c>
      <c r="S20306" s="499"/>
    </row>
    <row r="20307">
      <c r="B20307" s="497"/>
      <c r="H20307" s="500"/>
      <c r="O20307" s="500"/>
      <c r="Q20307" s="498" t="s">
        <v>213</v>
      </c>
      <c r="S20307" s="499"/>
    </row>
    <row r="20308">
      <c r="B20308" s="497"/>
      <c r="H20308" s="500"/>
      <c r="O20308" s="500"/>
      <c r="Q20308" s="498" t="s">
        <v>213</v>
      </c>
      <c r="S20308" s="499"/>
    </row>
    <row r="20309">
      <c r="B20309" s="497"/>
      <c r="H20309" s="500"/>
      <c r="O20309" s="500"/>
      <c r="Q20309" s="498" t="s">
        <v>213</v>
      </c>
      <c r="S20309" s="499"/>
    </row>
    <row r="20310">
      <c r="B20310" s="497"/>
      <c r="H20310" s="500"/>
      <c r="O20310" s="500"/>
      <c r="Q20310" s="498" t="s">
        <v>213</v>
      </c>
      <c r="S20310" s="499"/>
    </row>
    <row r="20311">
      <c r="B20311" s="497"/>
      <c r="H20311" s="500"/>
      <c r="O20311" s="500"/>
      <c r="Q20311" s="498" t="s">
        <v>213</v>
      </c>
      <c r="S20311" s="499"/>
    </row>
    <row r="20312">
      <c r="B20312" s="497"/>
      <c r="H20312" s="500"/>
      <c r="O20312" s="500"/>
      <c r="Q20312" s="498" t="s">
        <v>213</v>
      </c>
      <c r="S20312" s="499"/>
    </row>
    <row r="20313">
      <c r="B20313" s="497"/>
      <c r="H20313" s="500"/>
      <c r="O20313" s="500"/>
      <c r="Q20313" s="498" t="s">
        <v>213</v>
      </c>
      <c r="S20313" s="499"/>
    </row>
    <row r="20314">
      <c r="B20314" s="497"/>
      <c r="H20314" s="500"/>
      <c r="O20314" s="500"/>
      <c r="Q20314" s="498" t="s">
        <v>213</v>
      </c>
      <c r="S20314" s="499"/>
    </row>
    <row r="20315">
      <c r="B20315" s="497"/>
      <c r="H20315" s="500"/>
      <c r="O20315" s="500"/>
      <c r="Q20315" s="498" t="s">
        <v>213</v>
      </c>
      <c r="S20315" s="499"/>
    </row>
    <row r="20316">
      <c r="B20316" s="497"/>
      <c r="H20316" s="500"/>
      <c r="O20316" s="500"/>
      <c r="Q20316" s="498" t="s">
        <v>213</v>
      </c>
      <c r="S20316" s="499"/>
    </row>
    <row r="20317">
      <c r="B20317" s="497"/>
      <c r="H20317" s="500"/>
      <c r="O20317" s="500"/>
      <c r="Q20317" s="498" t="s">
        <v>213</v>
      </c>
      <c r="S20317" s="499"/>
    </row>
    <row r="20318">
      <c r="B20318" s="497"/>
      <c r="H20318" s="500"/>
      <c r="O20318" s="500"/>
      <c r="Q20318" s="498" t="s">
        <v>213</v>
      </c>
      <c r="S20318" s="499"/>
    </row>
    <row r="20319">
      <c r="B20319" s="497"/>
      <c r="H20319" s="500"/>
      <c r="O20319" s="500"/>
      <c r="Q20319" s="498" t="s">
        <v>213</v>
      </c>
      <c r="S20319" s="499"/>
    </row>
    <row r="20320">
      <c r="B20320" s="497"/>
      <c r="H20320" s="500"/>
      <c r="O20320" s="500"/>
      <c r="Q20320" s="498" t="s">
        <v>213</v>
      </c>
      <c r="S20320" s="499"/>
    </row>
    <row r="20321">
      <c r="B20321" s="497"/>
      <c r="H20321" s="500"/>
      <c r="O20321" s="500"/>
      <c r="Q20321" s="498" t="s">
        <v>213</v>
      </c>
      <c r="S20321" s="499"/>
    </row>
    <row r="20322">
      <c r="B20322" s="497"/>
      <c r="H20322" s="500"/>
      <c r="O20322" s="500"/>
      <c r="Q20322" s="498" t="s">
        <v>213</v>
      </c>
      <c r="S20322" s="499"/>
    </row>
    <row r="20323">
      <c r="B20323" s="497"/>
      <c r="H20323" s="500"/>
      <c r="O20323" s="500"/>
      <c r="Q20323" s="498" t="s">
        <v>213</v>
      </c>
      <c r="S20323" s="499"/>
    </row>
    <row r="20324">
      <c r="B20324" s="497"/>
      <c r="H20324" s="500"/>
      <c r="O20324" s="500"/>
      <c r="Q20324" s="498" t="s">
        <v>213</v>
      </c>
      <c r="S20324" s="499"/>
    </row>
    <row r="20325">
      <c r="B20325" s="497"/>
      <c r="H20325" s="500"/>
      <c r="O20325" s="500"/>
      <c r="Q20325" s="498" t="s">
        <v>213</v>
      </c>
      <c r="S20325" s="499"/>
    </row>
    <row r="20326">
      <c r="B20326" s="497"/>
      <c r="H20326" s="500"/>
      <c r="O20326" s="500"/>
      <c r="Q20326" s="498" t="s">
        <v>213</v>
      </c>
      <c r="S20326" s="499"/>
    </row>
    <row r="20327">
      <c r="B20327" s="497"/>
      <c r="H20327" s="500"/>
      <c r="O20327" s="500"/>
      <c r="Q20327" s="498" t="s">
        <v>213</v>
      </c>
      <c r="S20327" s="499"/>
    </row>
    <row r="20328">
      <c r="B20328" s="497"/>
      <c r="H20328" s="500"/>
      <c r="O20328" s="500"/>
      <c r="Q20328" s="498" t="s">
        <v>213</v>
      </c>
      <c r="S20328" s="499"/>
    </row>
    <row r="20329">
      <c r="B20329" s="497"/>
      <c r="H20329" s="500"/>
      <c r="O20329" s="500"/>
      <c r="Q20329" s="498" t="s">
        <v>213</v>
      </c>
      <c r="S20329" s="499"/>
    </row>
    <row r="20330">
      <c r="B20330" s="497"/>
      <c r="H20330" s="500"/>
      <c r="O20330" s="500"/>
      <c r="Q20330" s="498" t="s">
        <v>213</v>
      </c>
      <c r="S20330" s="499"/>
    </row>
    <row r="20331">
      <c r="B20331" s="497"/>
      <c r="H20331" s="500"/>
      <c r="O20331" s="500"/>
      <c r="Q20331" s="498" t="s">
        <v>213</v>
      </c>
      <c r="S20331" s="499"/>
    </row>
    <row r="20332">
      <c r="B20332" s="497"/>
      <c r="H20332" s="500"/>
      <c r="O20332" s="500"/>
      <c r="Q20332" s="498" t="s">
        <v>213</v>
      </c>
      <c r="S20332" s="499"/>
    </row>
    <row r="20333">
      <c r="B20333" s="497"/>
      <c r="H20333" s="500"/>
      <c r="O20333" s="500"/>
      <c r="Q20333" s="498" t="s">
        <v>213</v>
      </c>
      <c r="S20333" s="499"/>
    </row>
    <row r="20334">
      <c r="B20334" s="497"/>
      <c r="H20334" s="500"/>
      <c r="O20334" s="500"/>
      <c r="Q20334" s="498" t="s">
        <v>213</v>
      </c>
      <c r="S20334" s="499"/>
    </row>
    <row r="20335">
      <c r="B20335" s="497"/>
      <c r="H20335" s="500"/>
      <c r="O20335" s="500"/>
      <c r="Q20335" s="498" t="s">
        <v>213</v>
      </c>
      <c r="S20335" s="499"/>
    </row>
    <row r="20336">
      <c r="B20336" s="497"/>
      <c r="H20336" s="500"/>
      <c r="O20336" s="500"/>
      <c r="Q20336" s="498" t="s">
        <v>213</v>
      </c>
      <c r="S20336" s="499"/>
    </row>
    <row r="20337">
      <c r="B20337" s="497"/>
      <c r="H20337" s="500"/>
      <c r="O20337" s="500"/>
      <c r="Q20337" s="498" t="s">
        <v>213</v>
      </c>
      <c r="S20337" s="499"/>
    </row>
    <row r="20338">
      <c r="B20338" s="497"/>
      <c r="H20338" s="500"/>
      <c r="O20338" s="500"/>
      <c r="Q20338" s="498" t="s">
        <v>213</v>
      </c>
      <c r="S20338" s="499"/>
    </row>
    <row r="20339">
      <c r="B20339" s="497"/>
      <c r="H20339" s="500"/>
      <c r="O20339" s="500"/>
      <c r="Q20339" s="498" t="s">
        <v>213</v>
      </c>
      <c r="S20339" s="499"/>
    </row>
    <row r="20340">
      <c r="B20340" s="497"/>
      <c r="H20340" s="500"/>
      <c r="O20340" s="500"/>
      <c r="Q20340" s="498" t="s">
        <v>213</v>
      </c>
      <c r="S20340" s="499"/>
    </row>
    <row r="20341">
      <c r="B20341" s="497"/>
      <c r="H20341" s="500"/>
      <c r="O20341" s="500"/>
      <c r="Q20341" s="498" t="s">
        <v>213</v>
      </c>
      <c r="S20341" s="499"/>
    </row>
    <row r="20342">
      <c r="B20342" s="497"/>
      <c r="H20342" s="500"/>
      <c r="O20342" s="500"/>
      <c r="Q20342" s="498" t="s">
        <v>213</v>
      </c>
      <c r="S20342" s="499"/>
    </row>
    <row r="20343">
      <c r="B20343" s="497"/>
      <c r="H20343" s="500"/>
      <c r="O20343" s="500"/>
      <c r="Q20343" s="498" t="s">
        <v>213</v>
      </c>
      <c r="S20343" s="499"/>
    </row>
    <row r="20344">
      <c r="B20344" s="497"/>
      <c r="H20344" s="500"/>
      <c r="O20344" s="500"/>
      <c r="Q20344" s="498" t="s">
        <v>213</v>
      </c>
      <c r="S20344" s="499"/>
    </row>
    <row r="20345">
      <c r="B20345" s="497"/>
      <c r="H20345" s="500"/>
      <c r="O20345" s="500"/>
      <c r="Q20345" s="498" t="s">
        <v>213</v>
      </c>
      <c r="S20345" s="499"/>
    </row>
    <row r="20346">
      <c r="B20346" s="497"/>
      <c r="H20346" s="500"/>
      <c r="O20346" s="500"/>
      <c r="Q20346" s="498" t="s">
        <v>213</v>
      </c>
      <c r="S20346" s="499"/>
    </row>
    <row r="20347">
      <c r="B20347" s="497"/>
      <c r="H20347" s="500"/>
      <c r="O20347" s="500"/>
      <c r="Q20347" s="498" t="s">
        <v>213</v>
      </c>
      <c r="S20347" s="499"/>
    </row>
    <row r="20348">
      <c r="B20348" s="497"/>
      <c r="H20348" s="500"/>
      <c r="O20348" s="500"/>
      <c r="Q20348" s="498" t="s">
        <v>213</v>
      </c>
      <c r="S20348" s="499"/>
    </row>
    <row r="20349">
      <c r="B20349" s="497"/>
      <c r="H20349" s="500"/>
      <c r="O20349" s="500"/>
      <c r="Q20349" s="498" t="s">
        <v>213</v>
      </c>
      <c r="S20349" s="499"/>
    </row>
    <row r="20350">
      <c r="B20350" s="497"/>
      <c r="H20350" s="500"/>
      <c r="O20350" s="500"/>
      <c r="Q20350" s="498" t="s">
        <v>213</v>
      </c>
      <c r="S20350" s="499"/>
    </row>
    <row r="20351">
      <c r="B20351" s="497"/>
      <c r="H20351" s="500"/>
      <c r="O20351" s="500"/>
      <c r="Q20351" s="498" t="s">
        <v>213</v>
      </c>
      <c r="S20351" s="499"/>
    </row>
    <row r="20352">
      <c r="B20352" s="497"/>
      <c r="H20352" s="500"/>
      <c r="O20352" s="500"/>
      <c r="Q20352" s="498" t="s">
        <v>213</v>
      </c>
      <c r="S20352" s="499"/>
    </row>
    <row r="20353">
      <c r="B20353" s="497"/>
      <c r="H20353" s="500"/>
      <c r="O20353" s="500"/>
      <c r="Q20353" s="498" t="s">
        <v>213</v>
      </c>
      <c r="S20353" s="499"/>
    </row>
    <row r="20354">
      <c r="B20354" s="497"/>
      <c r="H20354" s="500"/>
      <c r="O20354" s="500"/>
      <c r="Q20354" s="498" t="s">
        <v>213</v>
      </c>
      <c r="S20354" s="499"/>
    </row>
    <row r="20355">
      <c r="B20355" s="497"/>
      <c r="H20355" s="500"/>
      <c r="O20355" s="500"/>
      <c r="Q20355" s="498" t="s">
        <v>213</v>
      </c>
      <c r="S20355" s="499"/>
    </row>
    <row r="20356">
      <c r="B20356" s="497"/>
      <c r="H20356" s="500"/>
      <c r="O20356" s="500"/>
      <c r="Q20356" s="498" t="s">
        <v>213</v>
      </c>
      <c r="S20356" s="499"/>
    </row>
    <row r="20357">
      <c r="B20357" s="497"/>
      <c r="H20357" s="500"/>
      <c r="O20357" s="500"/>
      <c r="Q20357" s="498" t="s">
        <v>213</v>
      </c>
      <c r="S20357" s="499"/>
    </row>
    <row r="20358">
      <c r="B20358" s="497"/>
      <c r="H20358" s="500"/>
      <c r="O20358" s="500"/>
      <c r="Q20358" s="498" t="s">
        <v>213</v>
      </c>
      <c r="S20358" s="499"/>
    </row>
    <row r="20359">
      <c r="B20359" s="497"/>
      <c r="H20359" s="500"/>
      <c r="O20359" s="500"/>
      <c r="Q20359" s="498" t="s">
        <v>213</v>
      </c>
      <c r="S20359" s="499"/>
    </row>
    <row r="20360">
      <c r="B20360" s="497"/>
      <c r="H20360" s="500"/>
      <c r="O20360" s="500"/>
      <c r="Q20360" s="498" t="s">
        <v>213</v>
      </c>
      <c r="S20360" s="499"/>
    </row>
    <row r="20361">
      <c r="B20361" s="497"/>
      <c r="H20361" s="500"/>
      <c r="O20361" s="500"/>
      <c r="Q20361" s="498" t="s">
        <v>213</v>
      </c>
      <c r="S20361" s="499"/>
    </row>
    <row r="20362">
      <c r="B20362" s="497"/>
      <c r="H20362" s="500"/>
      <c r="O20362" s="500"/>
      <c r="Q20362" s="498" t="s">
        <v>213</v>
      </c>
      <c r="S20362" s="499"/>
    </row>
    <row r="20363">
      <c r="B20363" s="497"/>
      <c r="H20363" s="500"/>
      <c r="O20363" s="500"/>
      <c r="Q20363" s="498" t="s">
        <v>213</v>
      </c>
      <c r="S20363" s="499"/>
    </row>
    <row r="20364">
      <c r="B20364" s="497"/>
      <c r="H20364" s="500"/>
      <c r="O20364" s="500"/>
      <c r="Q20364" s="498" t="s">
        <v>213</v>
      </c>
      <c r="S20364" s="499"/>
    </row>
    <row r="20365">
      <c r="B20365" s="497"/>
      <c r="H20365" s="500"/>
      <c r="O20365" s="500"/>
      <c r="Q20365" s="498" t="s">
        <v>213</v>
      </c>
      <c r="S20365" s="499"/>
    </row>
    <row r="20366">
      <c r="B20366" s="497"/>
      <c r="H20366" s="500"/>
      <c r="O20366" s="500"/>
      <c r="Q20366" s="498" t="s">
        <v>213</v>
      </c>
      <c r="S20366" s="499"/>
    </row>
    <row r="20367">
      <c r="B20367" s="497"/>
      <c r="H20367" s="500"/>
      <c r="O20367" s="500"/>
      <c r="Q20367" s="498" t="s">
        <v>213</v>
      </c>
      <c r="S20367" s="499"/>
    </row>
    <row r="20368">
      <c r="B20368" s="497"/>
      <c r="H20368" s="500"/>
      <c r="O20368" s="500"/>
      <c r="Q20368" s="498" t="s">
        <v>213</v>
      </c>
      <c r="S20368" s="499"/>
    </row>
    <row r="20369">
      <c r="B20369" s="497"/>
      <c r="H20369" s="500"/>
      <c r="O20369" s="500"/>
      <c r="Q20369" s="498" t="s">
        <v>213</v>
      </c>
      <c r="S20369" s="499"/>
    </row>
    <row r="20370">
      <c r="B20370" s="497"/>
      <c r="H20370" s="500"/>
      <c r="O20370" s="500"/>
      <c r="Q20370" s="498" t="s">
        <v>213</v>
      </c>
      <c r="S20370" s="499"/>
    </row>
    <row r="20371">
      <c r="B20371" s="497"/>
      <c r="H20371" s="500"/>
      <c r="O20371" s="500"/>
      <c r="Q20371" s="498" t="s">
        <v>213</v>
      </c>
      <c r="S20371" s="499"/>
    </row>
    <row r="20372">
      <c r="B20372" s="497"/>
      <c r="H20372" s="500"/>
      <c r="O20372" s="500"/>
      <c r="Q20372" s="498" t="s">
        <v>213</v>
      </c>
      <c r="S20372" s="499"/>
    </row>
    <row r="20373">
      <c r="B20373" s="497"/>
      <c r="H20373" s="500"/>
      <c r="O20373" s="500"/>
      <c r="Q20373" s="498" t="s">
        <v>213</v>
      </c>
      <c r="S20373" s="499"/>
    </row>
    <row r="20374">
      <c r="B20374" s="497"/>
      <c r="H20374" s="500"/>
      <c r="O20374" s="500"/>
      <c r="Q20374" s="498" t="s">
        <v>213</v>
      </c>
      <c r="S20374" s="499"/>
    </row>
    <row r="20375">
      <c r="B20375" s="497"/>
      <c r="H20375" s="500"/>
      <c r="O20375" s="500"/>
      <c r="Q20375" s="498" t="s">
        <v>213</v>
      </c>
      <c r="S20375" s="499"/>
    </row>
    <row r="20376">
      <c r="B20376" s="497"/>
      <c r="H20376" s="500"/>
      <c r="O20376" s="500"/>
      <c r="Q20376" s="498" t="s">
        <v>213</v>
      </c>
      <c r="S20376" s="499"/>
    </row>
    <row r="20377">
      <c r="B20377" s="497"/>
      <c r="H20377" s="500"/>
      <c r="O20377" s="500"/>
      <c r="Q20377" s="498" t="s">
        <v>213</v>
      </c>
      <c r="S20377" s="499"/>
    </row>
    <row r="20378">
      <c r="B20378" s="497"/>
      <c r="H20378" s="500"/>
      <c r="O20378" s="500"/>
      <c r="Q20378" s="498" t="s">
        <v>213</v>
      </c>
      <c r="S20378" s="499"/>
    </row>
    <row r="20379">
      <c r="B20379" s="497"/>
      <c r="H20379" s="500"/>
      <c r="O20379" s="500"/>
      <c r="Q20379" s="498" t="s">
        <v>213</v>
      </c>
      <c r="S20379" s="499"/>
    </row>
    <row r="20380">
      <c r="B20380" s="497"/>
      <c r="H20380" s="500"/>
      <c r="O20380" s="500"/>
      <c r="Q20380" s="498" t="s">
        <v>213</v>
      </c>
      <c r="S20380" s="499"/>
    </row>
    <row r="20381">
      <c r="B20381" s="497"/>
      <c r="H20381" s="500"/>
      <c r="O20381" s="500"/>
      <c r="Q20381" s="498" t="s">
        <v>213</v>
      </c>
      <c r="S20381" s="499"/>
    </row>
    <row r="20382">
      <c r="B20382" s="497"/>
      <c r="H20382" s="500"/>
      <c r="O20382" s="500"/>
      <c r="Q20382" s="498" t="s">
        <v>213</v>
      </c>
      <c r="S20382" s="499"/>
    </row>
    <row r="20383">
      <c r="B20383" s="497"/>
      <c r="H20383" s="500"/>
      <c r="O20383" s="500"/>
      <c r="Q20383" s="498" t="s">
        <v>213</v>
      </c>
      <c r="S20383" s="499"/>
    </row>
    <row r="20384">
      <c r="B20384" s="497"/>
      <c r="H20384" s="500"/>
      <c r="O20384" s="500"/>
      <c r="Q20384" s="498" t="s">
        <v>213</v>
      </c>
      <c r="S20384" s="499"/>
    </row>
    <row r="20385">
      <c r="B20385" s="497"/>
      <c r="H20385" s="500"/>
      <c r="O20385" s="500"/>
      <c r="Q20385" s="498" t="s">
        <v>213</v>
      </c>
      <c r="S20385" s="499"/>
    </row>
    <row r="20386">
      <c r="B20386" s="497"/>
      <c r="H20386" s="500"/>
      <c r="O20386" s="500"/>
      <c r="Q20386" s="498" t="s">
        <v>213</v>
      </c>
      <c r="S20386" s="499"/>
    </row>
    <row r="20387">
      <c r="B20387" s="497"/>
      <c r="H20387" s="500"/>
      <c r="O20387" s="500"/>
      <c r="Q20387" s="498" t="s">
        <v>213</v>
      </c>
      <c r="S20387" s="499"/>
    </row>
    <row r="20388">
      <c r="B20388" s="497"/>
      <c r="H20388" s="500"/>
      <c r="O20388" s="500"/>
      <c r="Q20388" s="498" t="s">
        <v>213</v>
      </c>
      <c r="S20388" s="499"/>
    </row>
    <row r="20389">
      <c r="B20389" s="497"/>
      <c r="H20389" s="500"/>
      <c r="O20389" s="500"/>
      <c r="Q20389" s="498" t="s">
        <v>213</v>
      </c>
      <c r="S20389" s="499"/>
    </row>
    <row r="20390">
      <c r="B20390" s="497"/>
      <c r="H20390" s="500"/>
      <c r="O20390" s="500"/>
      <c r="Q20390" s="498" t="s">
        <v>213</v>
      </c>
      <c r="S20390" s="499"/>
    </row>
    <row r="20391">
      <c r="B20391" s="497"/>
      <c r="H20391" s="500"/>
      <c r="O20391" s="500"/>
      <c r="Q20391" s="498" t="s">
        <v>213</v>
      </c>
      <c r="S20391" s="499"/>
    </row>
    <row r="20392">
      <c r="B20392" s="497"/>
      <c r="H20392" s="500"/>
      <c r="O20392" s="500"/>
      <c r="Q20392" s="498" t="s">
        <v>213</v>
      </c>
      <c r="S20392" s="499"/>
    </row>
    <row r="20393">
      <c r="B20393" s="497"/>
      <c r="H20393" s="500"/>
      <c r="O20393" s="500"/>
      <c r="Q20393" s="498" t="s">
        <v>213</v>
      </c>
      <c r="S20393" s="499"/>
    </row>
    <row r="20394">
      <c r="B20394" s="497"/>
      <c r="H20394" s="500"/>
      <c r="O20394" s="500"/>
      <c r="Q20394" s="498" t="s">
        <v>213</v>
      </c>
      <c r="S20394" s="499"/>
    </row>
    <row r="20395">
      <c r="B20395" s="497"/>
      <c r="H20395" s="500"/>
      <c r="O20395" s="500"/>
      <c r="Q20395" s="498" t="s">
        <v>213</v>
      </c>
      <c r="S20395" s="499"/>
    </row>
    <row r="20396">
      <c r="B20396" s="497"/>
      <c r="H20396" s="500"/>
      <c r="O20396" s="500"/>
      <c r="Q20396" s="498" t="s">
        <v>213</v>
      </c>
      <c r="S20396" s="499"/>
    </row>
    <row r="20397">
      <c r="B20397" s="497"/>
      <c r="H20397" s="500"/>
      <c r="O20397" s="500"/>
      <c r="Q20397" s="498" t="s">
        <v>213</v>
      </c>
      <c r="S20397" s="499"/>
    </row>
    <row r="20398">
      <c r="B20398" s="497"/>
      <c r="H20398" s="500"/>
      <c r="O20398" s="500"/>
      <c r="Q20398" s="498" t="s">
        <v>213</v>
      </c>
      <c r="S20398" s="499"/>
    </row>
    <row r="20399">
      <c r="B20399" s="497"/>
      <c r="H20399" s="500"/>
      <c r="O20399" s="500"/>
      <c r="Q20399" s="498" t="s">
        <v>213</v>
      </c>
      <c r="S20399" s="499"/>
    </row>
    <row r="20400">
      <c r="B20400" s="497"/>
      <c r="H20400" s="500"/>
      <c r="O20400" s="500"/>
      <c r="Q20400" s="498" t="s">
        <v>213</v>
      </c>
      <c r="S20400" s="499"/>
    </row>
    <row r="20401">
      <c r="B20401" s="497"/>
      <c r="H20401" s="500"/>
      <c r="O20401" s="500"/>
      <c r="Q20401" s="498" t="s">
        <v>213</v>
      </c>
      <c r="S20401" s="499"/>
    </row>
    <row r="20402">
      <c r="B20402" s="497"/>
      <c r="H20402" s="500"/>
      <c r="O20402" s="500"/>
      <c r="Q20402" s="498" t="s">
        <v>213</v>
      </c>
      <c r="S20402" s="499"/>
    </row>
    <row r="20403">
      <c r="B20403" s="497"/>
      <c r="H20403" s="500"/>
      <c r="O20403" s="500"/>
      <c r="Q20403" s="498" t="s">
        <v>213</v>
      </c>
      <c r="S20403" s="499"/>
    </row>
    <row r="20404">
      <c r="B20404" s="497"/>
      <c r="H20404" s="500"/>
      <c r="O20404" s="500"/>
      <c r="Q20404" s="498" t="s">
        <v>213</v>
      </c>
      <c r="S20404" s="499"/>
    </row>
    <row r="20405">
      <c r="B20405" s="497"/>
      <c r="H20405" s="500"/>
      <c r="O20405" s="500"/>
      <c r="Q20405" s="498" t="s">
        <v>213</v>
      </c>
      <c r="S20405" s="499"/>
    </row>
    <row r="20406">
      <c r="B20406" s="497"/>
      <c r="H20406" s="500"/>
      <c r="O20406" s="500"/>
      <c r="Q20406" s="498" t="s">
        <v>213</v>
      </c>
      <c r="S20406" s="499"/>
    </row>
    <row r="20407">
      <c r="B20407" s="497"/>
      <c r="H20407" s="500"/>
      <c r="O20407" s="500"/>
      <c r="Q20407" s="498" t="s">
        <v>213</v>
      </c>
      <c r="S20407" s="499"/>
    </row>
    <row r="20408">
      <c r="B20408" s="497"/>
      <c r="H20408" s="500"/>
      <c r="O20408" s="500"/>
      <c r="Q20408" s="498" t="s">
        <v>213</v>
      </c>
      <c r="S20408" s="499"/>
    </row>
    <row r="20409">
      <c r="B20409" s="497"/>
      <c r="H20409" s="500"/>
      <c r="O20409" s="500"/>
      <c r="Q20409" s="498" t="s">
        <v>213</v>
      </c>
      <c r="S20409" s="499"/>
    </row>
    <row r="20410">
      <c r="B20410" s="497"/>
      <c r="H20410" s="500"/>
      <c r="O20410" s="500"/>
      <c r="Q20410" s="498" t="s">
        <v>213</v>
      </c>
      <c r="S20410" s="499"/>
    </row>
    <row r="20411">
      <c r="B20411" s="497"/>
      <c r="H20411" s="500"/>
      <c r="O20411" s="500"/>
      <c r="Q20411" s="498" t="s">
        <v>213</v>
      </c>
      <c r="S20411" s="499"/>
    </row>
    <row r="20412">
      <c r="B20412" s="497"/>
      <c r="H20412" s="500"/>
      <c r="O20412" s="500"/>
      <c r="Q20412" s="498" t="s">
        <v>213</v>
      </c>
      <c r="S20412" s="499"/>
    </row>
    <row r="20413">
      <c r="B20413" s="497"/>
      <c r="H20413" s="500"/>
      <c r="O20413" s="500"/>
      <c r="Q20413" s="498" t="s">
        <v>213</v>
      </c>
      <c r="S20413" s="499"/>
    </row>
    <row r="20414">
      <c r="B20414" s="497"/>
      <c r="H20414" s="500"/>
      <c r="O20414" s="500"/>
      <c r="Q20414" s="498" t="s">
        <v>213</v>
      </c>
      <c r="S20414" s="499"/>
    </row>
    <row r="20415">
      <c r="B20415" s="497"/>
      <c r="H20415" s="500"/>
      <c r="O20415" s="500"/>
      <c r="Q20415" s="498" t="s">
        <v>213</v>
      </c>
      <c r="S20415" s="499"/>
    </row>
    <row r="20416">
      <c r="B20416" s="497"/>
      <c r="H20416" s="500"/>
      <c r="O20416" s="500"/>
      <c r="Q20416" s="498" t="s">
        <v>213</v>
      </c>
      <c r="S20416" s="499"/>
    </row>
    <row r="20417">
      <c r="B20417" s="497"/>
      <c r="H20417" s="500"/>
      <c r="O20417" s="500"/>
      <c r="Q20417" s="498" t="s">
        <v>213</v>
      </c>
      <c r="S20417" s="499"/>
    </row>
    <row r="20418">
      <c r="B20418" s="497"/>
      <c r="H20418" s="500"/>
      <c r="O20418" s="500"/>
      <c r="Q20418" s="498" t="s">
        <v>213</v>
      </c>
      <c r="S20418" s="499"/>
    </row>
    <row r="20419">
      <c r="B20419" s="497"/>
      <c r="H20419" s="500"/>
      <c r="O20419" s="500"/>
      <c r="Q20419" s="498" t="s">
        <v>213</v>
      </c>
      <c r="S20419" s="499"/>
    </row>
    <row r="20420">
      <c r="B20420" s="497"/>
      <c r="H20420" s="500"/>
      <c r="O20420" s="500"/>
      <c r="Q20420" s="498" t="s">
        <v>213</v>
      </c>
      <c r="S20420" s="499"/>
    </row>
    <row r="20421">
      <c r="B20421" s="497"/>
      <c r="H20421" s="500"/>
      <c r="O20421" s="500"/>
      <c r="Q20421" s="498" t="s">
        <v>213</v>
      </c>
      <c r="S20421" s="499"/>
    </row>
    <row r="20422">
      <c r="B20422" s="497"/>
      <c r="H20422" s="500"/>
      <c r="O20422" s="500"/>
      <c r="Q20422" s="498" t="s">
        <v>213</v>
      </c>
      <c r="S20422" s="499"/>
    </row>
    <row r="20423">
      <c r="B20423" s="497"/>
      <c r="H20423" s="500"/>
      <c r="O20423" s="500"/>
      <c r="Q20423" s="498" t="s">
        <v>213</v>
      </c>
      <c r="S20423" s="499"/>
    </row>
    <row r="20424">
      <c r="B20424" s="497"/>
      <c r="H20424" s="500"/>
      <c r="O20424" s="500"/>
      <c r="Q20424" s="498" t="s">
        <v>213</v>
      </c>
      <c r="S20424" s="499"/>
    </row>
    <row r="20425">
      <c r="B20425" s="497"/>
      <c r="H20425" s="500"/>
      <c r="O20425" s="500"/>
      <c r="Q20425" s="498" t="s">
        <v>213</v>
      </c>
      <c r="S20425" s="499"/>
    </row>
    <row r="20426">
      <c r="B20426" s="497"/>
      <c r="H20426" s="500"/>
      <c r="O20426" s="500"/>
      <c r="Q20426" s="498" t="s">
        <v>213</v>
      </c>
      <c r="S20426" s="499"/>
    </row>
    <row r="20427">
      <c r="B20427" s="497"/>
      <c r="H20427" s="500"/>
      <c r="O20427" s="500"/>
      <c r="Q20427" s="498" t="s">
        <v>213</v>
      </c>
      <c r="S20427" s="499"/>
    </row>
    <row r="20428">
      <c r="B20428" s="497"/>
      <c r="H20428" s="500"/>
      <c r="O20428" s="500"/>
      <c r="Q20428" s="498" t="s">
        <v>213</v>
      </c>
      <c r="S20428" s="499"/>
    </row>
    <row r="20429">
      <c r="B20429" s="497"/>
      <c r="H20429" s="500"/>
      <c r="O20429" s="500"/>
      <c r="Q20429" s="498" t="s">
        <v>213</v>
      </c>
      <c r="S20429" s="499"/>
    </row>
    <row r="20430">
      <c r="B20430" s="497"/>
      <c r="H20430" s="500"/>
      <c r="O20430" s="500"/>
      <c r="Q20430" s="498" t="s">
        <v>213</v>
      </c>
      <c r="S20430" s="499"/>
    </row>
    <row r="20431">
      <c r="B20431" s="497"/>
      <c r="H20431" s="500"/>
      <c r="O20431" s="500"/>
      <c r="Q20431" s="498" t="s">
        <v>213</v>
      </c>
      <c r="S20431" s="499"/>
    </row>
    <row r="20432">
      <c r="B20432" s="497"/>
      <c r="H20432" s="500"/>
      <c r="O20432" s="500"/>
      <c r="Q20432" s="498" t="s">
        <v>213</v>
      </c>
      <c r="S20432" s="499"/>
    </row>
    <row r="20433">
      <c r="B20433" s="497"/>
      <c r="H20433" s="500"/>
      <c r="O20433" s="500"/>
      <c r="Q20433" s="498" t="s">
        <v>213</v>
      </c>
      <c r="S20433" s="499"/>
    </row>
    <row r="20434">
      <c r="B20434" s="497"/>
      <c r="H20434" s="500"/>
      <c r="O20434" s="500"/>
      <c r="Q20434" s="498" t="s">
        <v>213</v>
      </c>
      <c r="S20434" s="499"/>
    </row>
    <row r="20435">
      <c r="B20435" s="497"/>
      <c r="H20435" s="500"/>
      <c r="O20435" s="500"/>
      <c r="Q20435" s="498" t="s">
        <v>213</v>
      </c>
      <c r="S20435" s="499"/>
    </row>
    <row r="20436">
      <c r="B20436" s="497"/>
      <c r="H20436" s="500"/>
      <c r="O20436" s="500"/>
      <c r="Q20436" s="498" t="s">
        <v>213</v>
      </c>
      <c r="S20436" s="499"/>
    </row>
    <row r="20437">
      <c r="B20437" s="497"/>
      <c r="H20437" s="500"/>
      <c r="O20437" s="500"/>
      <c r="Q20437" s="498" t="s">
        <v>213</v>
      </c>
      <c r="S20437" s="499"/>
    </row>
    <row r="20438">
      <c r="B20438" s="497"/>
      <c r="H20438" s="500"/>
      <c r="O20438" s="500"/>
      <c r="Q20438" s="498" t="s">
        <v>213</v>
      </c>
      <c r="S20438" s="499"/>
    </row>
    <row r="20439">
      <c r="B20439" s="497"/>
      <c r="H20439" s="500"/>
      <c r="O20439" s="500"/>
      <c r="Q20439" s="498" t="s">
        <v>213</v>
      </c>
      <c r="S20439" s="499"/>
    </row>
    <row r="20440">
      <c r="B20440" s="497"/>
      <c r="H20440" s="500"/>
      <c r="O20440" s="500"/>
      <c r="Q20440" s="498" t="s">
        <v>213</v>
      </c>
      <c r="S20440" s="499"/>
    </row>
    <row r="20441">
      <c r="B20441" s="497"/>
      <c r="H20441" s="500"/>
      <c r="O20441" s="500"/>
      <c r="Q20441" s="498" t="s">
        <v>213</v>
      </c>
      <c r="S20441" s="499"/>
    </row>
    <row r="20442">
      <c r="B20442" s="497"/>
      <c r="H20442" s="500"/>
      <c r="O20442" s="500"/>
      <c r="Q20442" s="498" t="s">
        <v>213</v>
      </c>
      <c r="S20442" s="499"/>
    </row>
    <row r="20443">
      <c r="B20443" s="497"/>
      <c r="H20443" s="500"/>
      <c r="O20443" s="500"/>
      <c r="Q20443" s="498" t="s">
        <v>213</v>
      </c>
      <c r="S20443" s="499"/>
    </row>
    <row r="20444">
      <c r="B20444" s="497"/>
      <c r="H20444" s="500"/>
      <c r="O20444" s="500"/>
      <c r="Q20444" s="498" t="s">
        <v>213</v>
      </c>
      <c r="S20444" s="499"/>
    </row>
    <row r="20445">
      <c r="B20445" s="497"/>
      <c r="H20445" s="500"/>
      <c r="O20445" s="500"/>
      <c r="Q20445" s="498" t="s">
        <v>213</v>
      </c>
      <c r="S20445" s="499"/>
    </row>
    <row r="20446">
      <c r="B20446" s="497"/>
      <c r="H20446" s="500"/>
      <c r="O20446" s="500"/>
      <c r="Q20446" s="498" t="s">
        <v>213</v>
      </c>
      <c r="S20446" s="499"/>
    </row>
    <row r="20447">
      <c r="B20447" s="497"/>
      <c r="H20447" s="500"/>
      <c r="O20447" s="500"/>
      <c r="Q20447" s="498" t="s">
        <v>213</v>
      </c>
      <c r="S20447" s="499"/>
    </row>
    <row r="20448">
      <c r="B20448" s="497"/>
      <c r="H20448" s="500"/>
      <c r="O20448" s="500"/>
      <c r="Q20448" s="498" t="s">
        <v>213</v>
      </c>
      <c r="S20448" s="499"/>
    </row>
    <row r="20449">
      <c r="B20449" s="497"/>
      <c r="H20449" s="500"/>
      <c r="O20449" s="500"/>
      <c r="Q20449" s="498" t="s">
        <v>213</v>
      </c>
      <c r="S20449" s="499"/>
    </row>
    <row r="20450">
      <c r="B20450" s="497"/>
      <c r="H20450" s="500"/>
      <c r="O20450" s="500"/>
      <c r="Q20450" s="498" t="s">
        <v>213</v>
      </c>
      <c r="S20450" s="499"/>
    </row>
    <row r="20451">
      <c r="B20451" s="497"/>
      <c r="H20451" s="500"/>
      <c r="O20451" s="500"/>
      <c r="Q20451" s="498" t="s">
        <v>213</v>
      </c>
      <c r="S20451" s="499"/>
    </row>
    <row r="20452">
      <c r="B20452" s="497"/>
      <c r="H20452" s="500"/>
      <c r="O20452" s="500"/>
      <c r="Q20452" s="498" t="s">
        <v>213</v>
      </c>
      <c r="S20452" s="499"/>
    </row>
    <row r="20453">
      <c r="B20453" s="497"/>
      <c r="H20453" s="500"/>
      <c r="O20453" s="500"/>
      <c r="Q20453" s="498" t="s">
        <v>213</v>
      </c>
      <c r="S20453" s="499"/>
    </row>
    <row r="20454">
      <c r="B20454" s="497"/>
      <c r="H20454" s="500"/>
      <c r="O20454" s="500"/>
      <c r="Q20454" s="498" t="s">
        <v>213</v>
      </c>
      <c r="S20454" s="499"/>
    </row>
    <row r="20455">
      <c r="B20455" s="497"/>
      <c r="H20455" s="500"/>
      <c r="O20455" s="500"/>
      <c r="Q20455" s="498" t="s">
        <v>213</v>
      </c>
      <c r="S20455" s="499"/>
    </row>
    <row r="20456">
      <c r="B20456" s="497"/>
      <c r="H20456" s="500"/>
      <c r="O20456" s="500"/>
      <c r="Q20456" s="498" t="s">
        <v>213</v>
      </c>
      <c r="S20456" s="499"/>
    </row>
    <row r="20457">
      <c r="B20457" s="497"/>
      <c r="H20457" s="500"/>
      <c r="O20457" s="500"/>
      <c r="Q20457" s="498" t="s">
        <v>213</v>
      </c>
      <c r="S20457" s="499"/>
    </row>
    <row r="20458">
      <c r="B20458" s="497"/>
      <c r="H20458" s="500"/>
      <c r="O20458" s="500"/>
      <c r="Q20458" s="498" t="s">
        <v>213</v>
      </c>
      <c r="S20458" s="499"/>
    </row>
    <row r="20459">
      <c r="B20459" s="497"/>
      <c r="H20459" s="500"/>
      <c r="O20459" s="500"/>
      <c r="Q20459" s="498" t="s">
        <v>213</v>
      </c>
      <c r="S20459" s="499"/>
    </row>
    <row r="20460">
      <c r="B20460" s="497"/>
      <c r="H20460" s="500"/>
      <c r="O20460" s="500"/>
      <c r="Q20460" s="498" t="s">
        <v>213</v>
      </c>
      <c r="S20460" s="499"/>
    </row>
    <row r="20461">
      <c r="B20461" s="497"/>
      <c r="H20461" s="500"/>
      <c r="O20461" s="500"/>
      <c r="Q20461" s="498" t="s">
        <v>213</v>
      </c>
      <c r="S20461" s="499"/>
    </row>
    <row r="20462">
      <c r="B20462" s="497"/>
      <c r="H20462" s="500"/>
      <c r="O20462" s="500"/>
      <c r="Q20462" s="498" t="s">
        <v>213</v>
      </c>
      <c r="S20462" s="499"/>
    </row>
    <row r="20463">
      <c r="B20463" s="497"/>
      <c r="H20463" s="500"/>
      <c r="O20463" s="500"/>
      <c r="Q20463" s="498" t="s">
        <v>213</v>
      </c>
      <c r="S20463" s="499"/>
    </row>
    <row r="20464">
      <c r="B20464" s="497"/>
      <c r="H20464" s="500"/>
      <c r="O20464" s="500"/>
      <c r="Q20464" s="498" t="s">
        <v>213</v>
      </c>
      <c r="S20464" s="499"/>
    </row>
    <row r="20465">
      <c r="B20465" s="497"/>
      <c r="H20465" s="500"/>
      <c r="O20465" s="500"/>
      <c r="Q20465" s="498" t="s">
        <v>213</v>
      </c>
      <c r="S20465" s="499"/>
    </row>
    <row r="20466">
      <c r="B20466" s="497"/>
      <c r="H20466" s="500"/>
      <c r="O20466" s="500"/>
      <c r="Q20466" s="498" t="s">
        <v>213</v>
      </c>
      <c r="S20466" s="499"/>
    </row>
    <row r="20467">
      <c r="B20467" s="497"/>
      <c r="H20467" s="500"/>
      <c r="O20467" s="500"/>
      <c r="Q20467" s="498" t="s">
        <v>213</v>
      </c>
      <c r="S20467" s="499"/>
    </row>
    <row r="20468">
      <c r="B20468" s="497"/>
      <c r="H20468" s="500"/>
      <c r="O20468" s="500"/>
      <c r="Q20468" s="498" t="s">
        <v>213</v>
      </c>
      <c r="S20468" s="499"/>
    </row>
    <row r="20469">
      <c r="B20469" s="497"/>
      <c r="H20469" s="500"/>
      <c r="O20469" s="500"/>
      <c r="Q20469" s="498" t="s">
        <v>213</v>
      </c>
      <c r="S20469" s="499"/>
    </row>
    <row r="20470">
      <c r="B20470" s="497"/>
      <c r="H20470" s="500"/>
      <c r="O20470" s="500"/>
      <c r="Q20470" s="498" t="s">
        <v>213</v>
      </c>
      <c r="S20470" s="499"/>
    </row>
    <row r="20471">
      <c r="B20471" s="497"/>
      <c r="H20471" s="500"/>
      <c r="O20471" s="500"/>
      <c r="Q20471" s="498" t="s">
        <v>213</v>
      </c>
      <c r="S20471" s="499"/>
    </row>
    <row r="20472">
      <c r="B20472" s="497"/>
      <c r="H20472" s="500"/>
      <c r="O20472" s="500"/>
      <c r="Q20472" s="498" t="s">
        <v>213</v>
      </c>
      <c r="S20472" s="499"/>
    </row>
    <row r="20473">
      <c r="B20473" s="497"/>
      <c r="H20473" s="500"/>
      <c r="O20473" s="500"/>
      <c r="Q20473" s="498" t="s">
        <v>213</v>
      </c>
      <c r="S20473" s="499"/>
    </row>
    <row r="20474">
      <c r="B20474" s="497"/>
      <c r="H20474" s="500"/>
      <c r="O20474" s="500"/>
      <c r="Q20474" s="498" t="s">
        <v>213</v>
      </c>
      <c r="S20474" s="499"/>
    </row>
    <row r="20475">
      <c r="B20475" s="497"/>
      <c r="H20475" s="500"/>
      <c r="O20475" s="500"/>
      <c r="Q20475" s="498" t="s">
        <v>213</v>
      </c>
      <c r="S20475" s="499"/>
    </row>
    <row r="20476">
      <c r="B20476" s="497"/>
      <c r="H20476" s="500"/>
      <c r="O20476" s="500"/>
      <c r="Q20476" s="498" t="s">
        <v>213</v>
      </c>
      <c r="S20476" s="499"/>
    </row>
    <row r="20477">
      <c r="B20477" s="497"/>
      <c r="H20477" s="500"/>
      <c r="O20477" s="500"/>
      <c r="Q20477" s="498" t="s">
        <v>213</v>
      </c>
      <c r="S20477" s="499"/>
    </row>
    <row r="20478">
      <c r="B20478" s="497"/>
      <c r="H20478" s="500"/>
      <c r="O20478" s="500"/>
      <c r="Q20478" s="498" t="s">
        <v>213</v>
      </c>
      <c r="S20478" s="499"/>
    </row>
    <row r="20479">
      <c r="B20479" s="497"/>
      <c r="H20479" s="500"/>
      <c r="O20479" s="500"/>
      <c r="Q20479" s="498" t="s">
        <v>213</v>
      </c>
      <c r="S20479" s="499"/>
    </row>
    <row r="20480">
      <c r="B20480" s="497"/>
      <c r="H20480" s="500"/>
      <c r="O20480" s="500"/>
      <c r="Q20480" s="498" t="s">
        <v>213</v>
      </c>
      <c r="S20480" s="499"/>
    </row>
    <row r="20481">
      <c r="B20481" s="497"/>
      <c r="H20481" s="500"/>
      <c r="O20481" s="500"/>
      <c r="Q20481" s="498" t="s">
        <v>213</v>
      </c>
      <c r="S20481" s="499"/>
    </row>
    <row r="20482">
      <c r="B20482" s="497"/>
      <c r="H20482" s="500"/>
      <c r="O20482" s="500"/>
      <c r="Q20482" s="498" t="s">
        <v>213</v>
      </c>
      <c r="S20482" s="499"/>
    </row>
    <row r="20483">
      <c r="B20483" s="497"/>
      <c r="H20483" s="500"/>
      <c r="O20483" s="500"/>
      <c r="Q20483" s="498" t="s">
        <v>213</v>
      </c>
      <c r="S20483" s="499"/>
    </row>
    <row r="20484">
      <c r="B20484" s="497"/>
      <c r="H20484" s="500"/>
      <c r="O20484" s="500"/>
      <c r="Q20484" s="498" t="s">
        <v>213</v>
      </c>
      <c r="S20484" s="499"/>
    </row>
    <row r="20485">
      <c r="B20485" s="497"/>
      <c r="H20485" s="500"/>
      <c r="O20485" s="500"/>
      <c r="Q20485" s="498" t="s">
        <v>213</v>
      </c>
      <c r="S20485" s="499"/>
    </row>
    <row r="20486">
      <c r="B20486" s="497"/>
      <c r="H20486" s="500"/>
      <c r="O20486" s="500"/>
      <c r="Q20486" s="498" t="s">
        <v>213</v>
      </c>
      <c r="S20486" s="499"/>
    </row>
    <row r="20487">
      <c r="B20487" s="497"/>
      <c r="H20487" s="500"/>
      <c r="O20487" s="500"/>
      <c r="Q20487" s="498" t="s">
        <v>213</v>
      </c>
      <c r="S20487" s="499"/>
    </row>
    <row r="20488">
      <c r="B20488" s="497"/>
      <c r="H20488" s="500"/>
      <c r="O20488" s="500"/>
      <c r="Q20488" s="498" t="s">
        <v>213</v>
      </c>
      <c r="S20488" s="499"/>
    </row>
    <row r="20489">
      <c r="B20489" s="497"/>
      <c r="H20489" s="500"/>
      <c r="O20489" s="500"/>
      <c r="Q20489" s="498" t="s">
        <v>213</v>
      </c>
      <c r="S20489" s="499"/>
    </row>
    <row r="20490">
      <c r="B20490" s="497"/>
      <c r="H20490" s="500"/>
      <c r="O20490" s="500"/>
      <c r="Q20490" s="498" t="s">
        <v>213</v>
      </c>
      <c r="S20490" s="499"/>
    </row>
    <row r="20491">
      <c r="B20491" s="497"/>
      <c r="H20491" s="500"/>
      <c r="O20491" s="500"/>
      <c r="Q20491" s="498" t="s">
        <v>213</v>
      </c>
      <c r="S20491" s="499"/>
    </row>
    <row r="20492">
      <c r="B20492" s="497"/>
      <c r="H20492" s="500"/>
      <c r="O20492" s="500"/>
      <c r="Q20492" s="498" t="s">
        <v>213</v>
      </c>
      <c r="S20492" s="499"/>
    </row>
    <row r="20493">
      <c r="B20493" s="497"/>
      <c r="H20493" s="500"/>
      <c r="O20493" s="500"/>
      <c r="Q20493" s="498" t="s">
        <v>213</v>
      </c>
      <c r="S20493" s="499"/>
    </row>
    <row r="20494">
      <c r="B20494" s="497"/>
      <c r="H20494" s="500"/>
      <c r="O20494" s="500"/>
      <c r="Q20494" s="498" t="s">
        <v>213</v>
      </c>
      <c r="S20494" s="499"/>
    </row>
    <row r="20495">
      <c r="B20495" s="497"/>
      <c r="H20495" s="500"/>
      <c r="O20495" s="500"/>
      <c r="Q20495" s="498" t="s">
        <v>213</v>
      </c>
      <c r="S20495" s="499"/>
    </row>
    <row r="20496">
      <c r="B20496" s="497"/>
      <c r="H20496" s="500"/>
      <c r="O20496" s="500"/>
      <c r="Q20496" s="498" t="s">
        <v>213</v>
      </c>
      <c r="S20496" s="499"/>
    </row>
    <row r="20497">
      <c r="B20497" s="497"/>
      <c r="H20497" s="500"/>
      <c r="O20497" s="500"/>
      <c r="Q20497" s="498" t="s">
        <v>213</v>
      </c>
      <c r="S20497" s="499"/>
    </row>
    <row r="20498">
      <c r="B20498" s="497"/>
      <c r="H20498" s="500"/>
      <c r="O20498" s="500"/>
      <c r="Q20498" s="498" t="s">
        <v>213</v>
      </c>
      <c r="S20498" s="499"/>
    </row>
    <row r="20499">
      <c r="B20499" s="497"/>
      <c r="H20499" s="500"/>
      <c r="O20499" s="500"/>
      <c r="Q20499" s="498" t="s">
        <v>213</v>
      </c>
      <c r="S20499" s="499"/>
    </row>
    <row r="20500">
      <c r="B20500" s="497"/>
      <c r="H20500" s="500"/>
      <c r="O20500" s="500"/>
      <c r="Q20500" s="498" t="s">
        <v>213</v>
      </c>
      <c r="S20500" s="499"/>
    </row>
    <row r="20501">
      <c r="B20501" s="497"/>
      <c r="H20501" s="500"/>
      <c r="O20501" s="500"/>
      <c r="Q20501" s="498" t="s">
        <v>213</v>
      </c>
      <c r="S20501" s="499"/>
    </row>
    <row r="20502">
      <c r="B20502" s="497"/>
      <c r="H20502" s="500"/>
      <c r="O20502" s="500"/>
      <c r="Q20502" s="498" t="s">
        <v>213</v>
      </c>
      <c r="S20502" s="499"/>
    </row>
    <row r="20503">
      <c r="B20503" s="497"/>
      <c r="H20503" s="500"/>
      <c r="O20503" s="500"/>
      <c r="Q20503" s="498" t="s">
        <v>213</v>
      </c>
      <c r="S20503" s="499"/>
    </row>
    <row r="20504">
      <c r="B20504" s="497"/>
      <c r="H20504" s="500"/>
      <c r="O20504" s="500"/>
      <c r="Q20504" s="498" t="s">
        <v>213</v>
      </c>
      <c r="S20504" s="499"/>
    </row>
    <row r="20505">
      <c r="B20505" s="497"/>
      <c r="H20505" s="500"/>
      <c r="O20505" s="500"/>
      <c r="Q20505" s="498" t="s">
        <v>213</v>
      </c>
      <c r="S20505" s="499"/>
    </row>
    <row r="20506">
      <c r="B20506" s="497"/>
      <c r="H20506" s="500"/>
      <c r="O20506" s="500"/>
      <c r="Q20506" s="498" t="s">
        <v>213</v>
      </c>
      <c r="S20506" s="499"/>
    </row>
    <row r="20507">
      <c r="B20507" s="497"/>
      <c r="H20507" s="500"/>
      <c r="O20507" s="500"/>
      <c r="Q20507" s="498" t="s">
        <v>213</v>
      </c>
      <c r="S20507" s="499"/>
    </row>
    <row r="20508">
      <c r="B20508" s="497"/>
      <c r="H20508" s="500"/>
      <c r="O20508" s="500"/>
      <c r="Q20508" s="498" t="s">
        <v>213</v>
      </c>
      <c r="S20508" s="499"/>
    </row>
    <row r="20509">
      <c r="B20509" s="497"/>
      <c r="H20509" s="500"/>
      <c r="O20509" s="500"/>
      <c r="Q20509" s="498" t="s">
        <v>213</v>
      </c>
      <c r="S20509" s="499"/>
    </row>
    <row r="20510">
      <c r="B20510" s="497"/>
      <c r="H20510" s="500"/>
      <c r="O20510" s="500"/>
      <c r="Q20510" s="498" t="s">
        <v>213</v>
      </c>
      <c r="S20510" s="499"/>
    </row>
    <row r="20511">
      <c r="B20511" s="497"/>
      <c r="H20511" s="500"/>
      <c r="O20511" s="500"/>
      <c r="Q20511" s="498" t="s">
        <v>213</v>
      </c>
      <c r="S20511" s="499"/>
    </row>
    <row r="20512">
      <c r="B20512" s="497"/>
      <c r="H20512" s="500"/>
      <c r="O20512" s="500"/>
      <c r="Q20512" s="498" t="s">
        <v>213</v>
      </c>
      <c r="S20512" s="499"/>
    </row>
    <row r="20513">
      <c r="B20513" s="497"/>
      <c r="H20513" s="500"/>
      <c r="O20513" s="500"/>
      <c r="Q20513" s="498" t="s">
        <v>213</v>
      </c>
      <c r="S20513" s="499"/>
    </row>
    <row r="20514">
      <c r="B20514" s="497"/>
      <c r="H20514" s="500"/>
      <c r="O20514" s="500"/>
      <c r="Q20514" s="498" t="s">
        <v>213</v>
      </c>
      <c r="S20514" s="499"/>
    </row>
    <row r="20515">
      <c r="B20515" s="497"/>
      <c r="H20515" s="500"/>
      <c r="O20515" s="500"/>
      <c r="Q20515" s="498" t="s">
        <v>213</v>
      </c>
      <c r="S20515" s="499"/>
    </row>
    <row r="20516">
      <c r="B20516" s="497"/>
      <c r="H20516" s="500"/>
      <c r="O20516" s="500"/>
      <c r="Q20516" s="498" t="s">
        <v>213</v>
      </c>
      <c r="S20516" s="499"/>
    </row>
    <row r="20517">
      <c r="B20517" s="497"/>
      <c r="H20517" s="500"/>
      <c r="O20517" s="500"/>
      <c r="Q20517" s="498" t="s">
        <v>213</v>
      </c>
      <c r="S20517" s="499"/>
    </row>
    <row r="20518">
      <c r="B20518" s="497"/>
      <c r="H20518" s="500"/>
      <c r="O20518" s="500"/>
      <c r="Q20518" s="498" t="s">
        <v>213</v>
      </c>
      <c r="S20518" s="499"/>
    </row>
    <row r="20519">
      <c r="B20519" s="497"/>
      <c r="H20519" s="500"/>
      <c r="O20519" s="500"/>
      <c r="Q20519" s="498" t="s">
        <v>213</v>
      </c>
      <c r="S20519" s="499"/>
    </row>
    <row r="20520">
      <c r="B20520" s="497"/>
      <c r="H20520" s="500"/>
      <c r="O20520" s="500"/>
      <c r="Q20520" s="498" t="s">
        <v>213</v>
      </c>
      <c r="S20520" s="499"/>
    </row>
    <row r="20521">
      <c r="B20521" s="497"/>
      <c r="H20521" s="500"/>
      <c r="O20521" s="500"/>
      <c r="Q20521" s="498" t="s">
        <v>213</v>
      </c>
      <c r="S20521" s="499"/>
    </row>
    <row r="20522">
      <c r="B20522" s="497"/>
      <c r="H20522" s="500"/>
      <c r="O20522" s="500"/>
      <c r="Q20522" s="498" t="s">
        <v>213</v>
      </c>
      <c r="S20522" s="499"/>
    </row>
    <row r="20523">
      <c r="B20523" s="497"/>
      <c r="H20523" s="500"/>
      <c r="O20523" s="500"/>
      <c r="Q20523" s="498" t="s">
        <v>213</v>
      </c>
      <c r="S20523" s="499"/>
    </row>
    <row r="20524">
      <c r="B20524" s="497"/>
      <c r="H20524" s="500"/>
      <c r="O20524" s="500"/>
      <c r="Q20524" s="498" t="s">
        <v>213</v>
      </c>
      <c r="S20524" s="499"/>
    </row>
    <row r="20525">
      <c r="B20525" s="497"/>
      <c r="H20525" s="500"/>
      <c r="O20525" s="500"/>
      <c r="Q20525" s="498" t="s">
        <v>213</v>
      </c>
      <c r="S20525" s="499"/>
    </row>
    <row r="20526">
      <c r="B20526" s="497"/>
      <c r="H20526" s="500"/>
      <c r="O20526" s="500"/>
      <c r="Q20526" s="498" t="s">
        <v>213</v>
      </c>
      <c r="S20526" s="499"/>
    </row>
    <row r="20527">
      <c r="B20527" s="497"/>
      <c r="H20527" s="500"/>
      <c r="O20527" s="500"/>
      <c r="Q20527" s="498" t="s">
        <v>213</v>
      </c>
      <c r="S20527" s="499"/>
    </row>
    <row r="20528">
      <c r="B20528" s="497"/>
      <c r="H20528" s="500"/>
      <c r="O20528" s="500"/>
      <c r="Q20528" s="498" t="s">
        <v>213</v>
      </c>
      <c r="S20528" s="499"/>
    </row>
    <row r="20529">
      <c r="B20529" s="497"/>
      <c r="H20529" s="500"/>
      <c r="O20529" s="500"/>
      <c r="Q20529" s="498" t="s">
        <v>213</v>
      </c>
      <c r="S20529" s="499"/>
    </row>
    <row r="20530">
      <c r="B20530" s="497"/>
      <c r="H20530" s="500"/>
      <c r="O20530" s="500"/>
      <c r="Q20530" s="498" t="s">
        <v>213</v>
      </c>
      <c r="S20530" s="499"/>
    </row>
    <row r="20531">
      <c r="B20531" s="497"/>
      <c r="H20531" s="500"/>
      <c r="O20531" s="500"/>
      <c r="Q20531" s="498" t="s">
        <v>213</v>
      </c>
      <c r="S20531" s="499"/>
    </row>
    <row r="20532">
      <c r="B20532" s="497"/>
      <c r="H20532" s="500"/>
      <c r="O20532" s="500"/>
      <c r="Q20532" s="498" t="s">
        <v>213</v>
      </c>
      <c r="S20532" s="499"/>
    </row>
    <row r="20533">
      <c r="B20533" s="497"/>
      <c r="H20533" s="500"/>
      <c r="O20533" s="500"/>
      <c r="Q20533" s="498" t="s">
        <v>213</v>
      </c>
      <c r="S20533" s="499"/>
    </row>
    <row r="20534">
      <c r="B20534" s="497"/>
      <c r="H20534" s="500"/>
      <c r="O20534" s="500"/>
      <c r="Q20534" s="498" t="s">
        <v>213</v>
      </c>
      <c r="S20534" s="499"/>
    </row>
    <row r="20535">
      <c r="B20535" s="497"/>
      <c r="H20535" s="500"/>
      <c r="O20535" s="500"/>
      <c r="Q20535" s="498" t="s">
        <v>213</v>
      </c>
      <c r="S20535" s="499"/>
    </row>
    <row r="20536">
      <c r="B20536" s="497"/>
      <c r="H20536" s="500"/>
      <c r="O20536" s="500"/>
      <c r="Q20536" s="498" t="s">
        <v>213</v>
      </c>
      <c r="S20536" s="499"/>
    </row>
    <row r="20537">
      <c r="B20537" s="497"/>
      <c r="H20537" s="500"/>
      <c r="O20537" s="500"/>
      <c r="Q20537" s="498" t="s">
        <v>213</v>
      </c>
      <c r="S20537" s="499"/>
    </row>
    <row r="20538">
      <c r="B20538" s="497"/>
      <c r="H20538" s="500"/>
      <c r="O20538" s="500"/>
      <c r="Q20538" s="498" t="s">
        <v>213</v>
      </c>
      <c r="S20538" s="499"/>
    </row>
    <row r="20539">
      <c r="B20539" s="497"/>
      <c r="H20539" s="500"/>
      <c r="O20539" s="500"/>
      <c r="Q20539" s="498" t="s">
        <v>213</v>
      </c>
      <c r="S20539" s="499"/>
    </row>
    <row r="20540">
      <c r="B20540" s="497"/>
      <c r="H20540" s="500"/>
      <c r="O20540" s="500"/>
      <c r="Q20540" s="498" t="s">
        <v>213</v>
      </c>
      <c r="S20540" s="499"/>
    </row>
    <row r="20541">
      <c r="B20541" s="497"/>
      <c r="H20541" s="500"/>
      <c r="O20541" s="500"/>
      <c r="Q20541" s="498" t="s">
        <v>213</v>
      </c>
      <c r="S20541" s="499"/>
    </row>
    <row r="20542">
      <c r="B20542" s="497"/>
      <c r="H20542" s="500"/>
      <c r="O20542" s="500"/>
      <c r="Q20542" s="498" t="s">
        <v>213</v>
      </c>
      <c r="S20542" s="499"/>
    </row>
    <row r="20543">
      <c r="B20543" s="497"/>
      <c r="H20543" s="500"/>
      <c r="O20543" s="500"/>
      <c r="Q20543" s="498" t="s">
        <v>213</v>
      </c>
      <c r="S20543" s="499"/>
    </row>
    <row r="20544">
      <c r="B20544" s="497"/>
      <c r="H20544" s="500"/>
      <c r="O20544" s="500"/>
      <c r="Q20544" s="498" t="s">
        <v>213</v>
      </c>
      <c r="S20544" s="499"/>
    </row>
    <row r="20545">
      <c r="B20545" s="497"/>
      <c r="H20545" s="500"/>
      <c r="O20545" s="500"/>
      <c r="Q20545" s="498" t="s">
        <v>213</v>
      </c>
      <c r="S20545" s="499"/>
    </row>
    <row r="20546">
      <c r="B20546" s="497"/>
      <c r="H20546" s="500"/>
      <c r="O20546" s="500"/>
      <c r="Q20546" s="498" t="s">
        <v>213</v>
      </c>
      <c r="S20546" s="499"/>
    </row>
    <row r="20547">
      <c r="B20547" s="497"/>
      <c r="H20547" s="500"/>
      <c r="O20547" s="500"/>
      <c r="Q20547" s="498" t="s">
        <v>213</v>
      </c>
      <c r="S20547" s="499"/>
    </row>
    <row r="20548">
      <c r="B20548" s="497"/>
      <c r="H20548" s="500"/>
      <c r="O20548" s="500"/>
      <c r="Q20548" s="498" t="s">
        <v>213</v>
      </c>
      <c r="S20548" s="499"/>
    </row>
    <row r="20549">
      <c r="B20549" s="497"/>
      <c r="H20549" s="500"/>
      <c r="O20549" s="500"/>
      <c r="Q20549" s="498" t="s">
        <v>213</v>
      </c>
      <c r="S20549" s="499"/>
    </row>
    <row r="20550">
      <c r="B20550" s="497"/>
      <c r="H20550" s="500"/>
      <c r="O20550" s="500"/>
      <c r="Q20550" s="498" t="s">
        <v>213</v>
      </c>
      <c r="S20550" s="499"/>
    </row>
    <row r="20551">
      <c r="B20551" s="497"/>
      <c r="H20551" s="500"/>
      <c r="O20551" s="500"/>
      <c r="Q20551" s="498" t="s">
        <v>213</v>
      </c>
      <c r="S20551" s="499"/>
    </row>
    <row r="20552">
      <c r="B20552" s="497"/>
      <c r="H20552" s="500"/>
      <c r="O20552" s="500"/>
      <c r="Q20552" s="498" t="s">
        <v>213</v>
      </c>
      <c r="S20552" s="499"/>
    </row>
    <row r="20553">
      <c r="B20553" s="497"/>
      <c r="H20553" s="500"/>
      <c r="O20553" s="500"/>
      <c r="Q20553" s="498" t="s">
        <v>213</v>
      </c>
      <c r="S20553" s="499"/>
    </row>
    <row r="20554">
      <c r="B20554" s="497"/>
      <c r="H20554" s="500"/>
      <c r="O20554" s="500"/>
      <c r="Q20554" s="498" t="s">
        <v>213</v>
      </c>
      <c r="S20554" s="499"/>
    </row>
    <row r="20555">
      <c r="B20555" s="497"/>
      <c r="H20555" s="500"/>
      <c r="O20555" s="500"/>
      <c r="Q20555" s="498" t="s">
        <v>213</v>
      </c>
      <c r="S20555" s="499"/>
    </row>
    <row r="20556">
      <c r="B20556" s="497"/>
      <c r="H20556" s="500"/>
      <c r="O20556" s="500"/>
      <c r="Q20556" s="498" t="s">
        <v>213</v>
      </c>
      <c r="S20556" s="499"/>
    </row>
    <row r="20557">
      <c r="B20557" s="497"/>
      <c r="H20557" s="500"/>
      <c r="O20557" s="500"/>
      <c r="Q20557" s="498" t="s">
        <v>213</v>
      </c>
      <c r="S20557" s="499"/>
    </row>
    <row r="20558">
      <c r="B20558" s="497"/>
      <c r="H20558" s="500"/>
      <c r="O20558" s="500"/>
      <c r="Q20558" s="498" t="s">
        <v>213</v>
      </c>
      <c r="S20558" s="499"/>
    </row>
    <row r="20559">
      <c r="B20559" s="497"/>
      <c r="H20559" s="500"/>
      <c r="O20559" s="500"/>
      <c r="Q20559" s="498" t="s">
        <v>213</v>
      </c>
      <c r="S20559" s="499"/>
    </row>
    <row r="20560">
      <c r="B20560" s="497"/>
      <c r="H20560" s="500"/>
      <c r="O20560" s="500"/>
      <c r="Q20560" s="498" t="s">
        <v>213</v>
      </c>
      <c r="S20560" s="499"/>
    </row>
    <row r="20561">
      <c r="B20561" s="497"/>
      <c r="H20561" s="500"/>
      <c r="O20561" s="500"/>
      <c r="Q20561" s="498" t="s">
        <v>213</v>
      </c>
      <c r="S20561" s="499"/>
    </row>
    <row r="20562">
      <c r="B20562" s="497"/>
      <c r="H20562" s="500"/>
      <c r="O20562" s="500"/>
      <c r="Q20562" s="498" t="s">
        <v>213</v>
      </c>
      <c r="S20562" s="499"/>
    </row>
    <row r="20563">
      <c r="B20563" s="497"/>
      <c r="H20563" s="500"/>
      <c r="O20563" s="500"/>
      <c r="Q20563" s="498" t="s">
        <v>213</v>
      </c>
      <c r="S20563" s="499"/>
    </row>
    <row r="20564">
      <c r="B20564" s="497"/>
      <c r="H20564" s="500"/>
      <c r="O20564" s="500"/>
      <c r="Q20564" s="498" t="s">
        <v>213</v>
      </c>
      <c r="S20564" s="499"/>
    </row>
    <row r="20565">
      <c r="B20565" s="497"/>
      <c r="H20565" s="500"/>
      <c r="O20565" s="500"/>
      <c r="Q20565" s="498" t="s">
        <v>213</v>
      </c>
      <c r="S20565" s="499"/>
    </row>
    <row r="20566">
      <c r="B20566" s="497"/>
      <c r="H20566" s="500"/>
      <c r="O20566" s="500"/>
      <c r="Q20566" s="498" t="s">
        <v>213</v>
      </c>
      <c r="S20566" s="499"/>
    </row>
    <row r="20567">
      <c r="B20567" s="497"/>
      <c r="H20567" s="500"/>
      <c r="O20567" s="500"/>
      <c r="Q20567" s="498" t="s">
        <v>213</v>
      </c>
      <c r="S20567" s="499"/>
    </row>
    <row r="20568">
      <c r="B20568" s="497"/>
      <c r="H20568" s="500"/>
      <c r="O20568" s="500"/>
      <c r="Q20568" s="498" t="s">
        <v>213</v>
      </c>
      <c r="S20568" s="499"/>
    </row>
    <row r="20569">
      <c r="B20569" s="497"/>
      <c r="H20569" s="500"/>
      <c r="O20569" s="500"/>
      <c r="Q20569" s="498" t="s">
        <v>213</v>
      </c>
      <c r="S20569" s="499"/>
    </row>
    <row r="20570">
      <c r="B20570" s="497"/>
      <c r="H20570" s="500"/>
      <c r="O20570" s="500"/>
      <c r="Q20570" s="498" t="s">
        <v>213</v>
      </c>
      <c r="S20570" s="499"/>
    </row>
    <row r="20571">
      <c r="B20571" s="497"/>
      <c r="H20571" s="500"/>
      <c r="O20571" s="500"/>
      <c r="Q20571" s="498" t="s">
        <v>213</v>
      </c>
      <c r="S20571" s="499"/>
    </row>
    <row r="20572">
      <c r="B20572" s="497"/>
      <c r="H20572" s="500"/>
      <c r="O20572" s="500"/>
      <c r="Q20572" s="498" t="s">
        <v>213</v>
      </c>
      <c r="S20572" s="499"/>
    </row>
    <row r="20573">
      <c r="B20573" s="497"/>
      <c r="H20573" s="500"/>
      <c r="O20573" s="500"/>
      <c r="Q20573" s="498" t="s">
        <v>213</v>
      </c>
      <c r="S20573" s="499"/>
    </row>
    <row r="20574">
      <c r="B20574" s="497"/>
      <c r="H20574" s="500"/>
      <c r="O20574" s="500"/>
      <c r="Q20574" s="498" t="s">
        <v>213</v>
      </c>
      <c r="S20574" s="499"/>
    </row>
    <row r="20575">
      <c r="B20575" s="497"/>
      <c r="H20575" s="500"/>
      <c r="O20575" s="500"/>
      <c r="Q20575" s="498" t="s">
        <v>213</v>
      </c>
      <c r="S20575" s="499"/>
    </row>
    <row r="20576">
      <c r="B20576" s="497"/>
      <c r="H20576" s="500"/>
      <c r="O20576" s="500"/>
      <c r="Q20576" s="498" t="s">
        <v>213</v>
      </c>
      <c r="S20576" s="499"/>
    </row>
    <row r="20577">
      <c r="B20577" s="497"/>
      <c r="H20577" s="500"/>
      <c r="O20577" s="500"/>
      <c r="Q20577" s="498" t="s">
        <v>213</v>
      </c>
      <c r="S20577" s="499"/>
    </row>
    <row r="20578">
      <c r="B20578" s="497"/>
      <c r="H20578" s="500"/>
      <c r="O20578" s="500"/>
      <c r="Q20578" s="498" t="s">
        <v>213</v>
      </c>
      <c r="S20578" s="499"/>
    </row>
    <row r="20579">
      <c r="B20579" s="497"/>
      <c r="H20579" s="500"/>
      <c r="O20579" s="500"/>
      <c r="Q20579" s="498" t="s">
        <v>213</v>
      </c>
      <c r="S20579" s="499"/>
    </row>
    <row r="20580">
      <c r="B20580" s="497"/>
      <c r="H20580" s="500"/>
      <c r="O20580" s="500"/>
      <c r="Q20580" s="498" t="s">
        <v>213</v>
      </c>
      <c r="S20580" s="499"/>
    </row>
    <row r="20581">
      <c r="B20581" s="497"/>
      <c r="H20581" s="500"/>
      <c r="O20581" s="500"/>
      <c r="Q20581" s="498" t="s">
        <v>213</v>
      </c>
      <c r="S20581" s="499"/>
    </row>
    <row r="20582">
      <c r="B20582" s="497"/>
      <c r="H20582" s="500"/>
      <c r="O20582" s="500"/>
      <c r="Q20582" s="498" t="s">
        <v>213</v>
      </c>
      <c r="S20582" s="499"/>
    </row>
    <row r="20583">
      <c r="B20583" s="497"/>
      <c r="H20583" s="500"/>
      <c r="O20583" s="500"/>
      <c r="Q20583" s="498" t="s">
        <v>213</v>
      </c>
      <c r="S20583" s="499"/>
    </row>
    <row r="20584">
      <c r="B20584" s="497"/>
      <c r="H20584" s="500"/>
      <c r="O20584" s="500"/>
      <c r="Q20584" s="498" t="s">
        <v>213</v>
      </c>
      <c r="S20584" s="499"/>
    </row>
    <row r="20585">
      <c r="B20585" s="497"/>
      <c r="H20585" s="500"/>
      <c r="O20585" s="500"/>
      <c r="Q20585" s="498" t="s">
        <v>213</v>
      </c>
      <c r="S20585" s="499"/>
    </row>
    <row r="20586">
      <c r="B20586" s="497"/>
      <c r="H20586" s="500"/>
      <c r="O20586" s="500"/>
      <c r="Q20586" s="498" t="s">
        <v>213</v>
      </c>
      <c r="S20586" s="499"/>
    </row>
    <row r="20587">
      <c r="B20587" s="497"/>
      <c r="H20587" s="500"/>
      <c r="O20587" s="500"/>
      <c r="Q20587" s="498" t="s">
        <v>213</v>
      </c>
      <c r="S20587" s="499"/>
    </row>
    <row r="20588">
      <c r="B20588" s="497"/>
      <c r="H20588" s="500"/>
      <c r="O20588" s="500"/>
      <c r="Q20588" s="498" t="s">
        <v>213</v>
      </c>
      <c r="S20588" s="499"/>
    </row>
    <row r="20589">
      <c r="B20589" s="497"/>
      <c r="H20589" s="500"/>
      <c r="O20589" s="500"/>
      <c r="Q20589" s="498" t="s">
        <v>213</v>
      </c>
      <c r="S20589" s="499"/>
    </row>
    <row r="20590">
      <c r="B20590" s="497"/>
      <c r="H20590" s="500"/>
      <c r="O20590" s="500"/>
      <c r="Q20590" s="498" t="s">
        <v>213</v>
      </c>
      <c r="S20590" s="499"/>
    </row>
    <row r="20591">
      <c r="B20591" s="497"/>
      <c r="H20591" s="500"/>
      <c r="O20591" s="500"/>
      <c r="Q20591" s="498" t="s">
        <v>213</v>
      </c>
      <c r="S20591" s="499"/>
    </row>
    <row r="20592">
      <c r="B20592" s="497"/>
      <c r="H20592" s="500"/>
      <c r="O20592" s="500"/>
      <c r="Q20592" s="498" t="s">
        <v>213</v>
      </c>
      <c r="S20592" s="499"/>
    </row>
    <row r="20593">
      <c r="B20593" s="497"/>
      <c r="H20593" s="500"/>
      <c r="O20593" s="500"/>
      <c r="Q20593" s="498" t="s">
        <v>213</v>
      </c>
      <c r="S20593" s="499"/>
    </row>
    <row r="20594">
      <c r="B20594" s="497"/>
      <c r="H20594" s="500"/>
      <c r="O20594" s="500"/>
      <c r="Q20594" s="498" t="s">
        <v>213</v>
      </c>
      <c r="S20594" s="499"/>
    </row>
    <row r="20595">
      <c r="B20595" s="497"/>
      <c r="H20595" s="500"/>
      <c r="O20595" s="500"/>
      <c r="Q20595" s="498" t="s">
        <v>213</v>
      </c>
      <c r="S20595" s="499"/>
    </row>
    <row r="20596">
      <c r="B20596" s="497"/>
      <c r="H20596" s="500"/>
      <c r="O20596" s="500"/>
      <c r="Q20596" s="498" t="s">
        <v>213</v>
      </c>
      <c r="S20596" s="499"/>
    </row>
    <row r="20597">
      <c r="B20597" s="497"/>
      <c r="H20597" s="500"/>
      <c r="O20597" s="500"/>
      <c r="Q20597" s="498" t="s">
        <v>213</v>
      </c>
      <c r="S20597" s="499"/>
    </row>
    <row r="20598">
      <c r="B20598" s="497"/>
      <c r="H20598" s="500"/>
      <c r="O20598" s="500"/>
      <c r="Q20598" s="498" t="s">
        <v>213</v>
      </c>
      <c r="S20598" s="499"/>
    </row>
    <row r="20599">
      <c r="B20599" s="497"/>
      <c r="H20599" s="500"/>
      <c r="O20599" s="500"/>
      <c r="Q20599" s="498" t="s">
        <v>213</v>
      </c>
      <c r="S20599" s="499"/>
    </row>
    <row r="20600">
      <c r="B20600" s="497"/>
      <c r="H20600" s="500"/>
      <c r="O20600" s="500"/>
      <c r="Q20600" s="498" t="s">
        <v>213</v>
      </c>
      <c r="S20600" s="499"/>
    </row>
    <row r="20601">
      <c r="B20601" s="497"/>
      <c r="H20601" s="500"/>
      <c r="O20601" s="500"/>
      <c r="Q20601" s="498" t="s">
        <v>213</v>
      </c>
      <c r="S20601" s="499"/>
    </row>
    <row r="20602">
      <c r="B20602" s="497"/>
      <c r="H20602" s="500"/>
      <c r="O20602" s="500"/>
      <c r="Q20602" s="498" t="s">
        <v>213</v>
      </c>
      <c r="S20602" s="499"/>
    </row>
    <row r="20603">
      <c r="B20603" s="497"/>
      <c r="H20603" s="500"/>
      <c r="O20603" s="500"/>
      <c r="Q20603" s="498" t="s">
        <v>213</v>
      </c>
      <c r="S20603" s="499"/>
    </row>
    <row r="20604">
      <c r="B20604" s="497"/>
      <c r="H20604" s="500"/>
      <c r="O20604" s="500"/>
      <c r="Q20604" s="498" t="s">
        <v>213</v>
      </c>
      <c r="S20604" s="499"/>
    </row>
    <row r="20605">
      <c r="B20605" s="497"/>
      <c r="H20605" s="500"/>
      <c r="O20605" s="500"/>
      <c r="Q20605" s="498" t="s">
        <v>213</v>
      </c>
      <c r="S20605" s="499"/>
    </row>
    <row r="20606">
      <c r="B20606" s="497"/>
      <c r="H20606" s="500"/>
      <c r="O20606" s="500"/>
      <c r="Q20606" s="498" t="s">
        <v>213</v>
      </c>
      <c r="S20606" s="499"/>
    </row>
    <row r="20607">
      <c r="B20607" s="497"/>
      <c r="H20607" s="500"/>
      <c r="O20607" s="500"/>
      <c r="Q20607" s="498" t="s">
        <v>213</v>
      </c>
      <c r="S20607" s="499"/>
    </row>
    <row r="20608">
      <c r="B20608" s="497"/>
      <c r="H20608" s="500"/>
      <c r="O20608" s="500"/>
      <c r="Q20608" s="498" t="s">
        <v>213</v>
      </c>
      <c r="S20608" s="499"/>
    </row>
    <row r="20609">
      <c r="B20609" s="497"/>
      <c r="H20609" s="500"/>
      <c r="O20609" s="500"/>
      <c r="Q20609" s="498" t="s">
        <v>213</v>
      </c>
      <c r="S20609" s="499"/>
    </row>
    <row r="20610">
      <c r="B20610" s="497"/>
      <c r="H20610" s="500"/>
      <c r="O20610" s="500"/>
      <c r="Q20610" s="498" t="s">
        <v>213</v>
      </c>
      <c r="S20610" s="499"/>
    </row>
    <row r="20611">
      <c r="B20611" s="497"/>
      <c r="H20611" s="500"/>
      <c r="O20611" s="500"/>
      <c r="Q20611" s="498" t="s">
        <v>213</v>
      </c>
      <c r="S20611" s="499"/>
    </row>
    <row r="20612">
      <c r="B20612" s="497"/>
      <c r="H20612" s="500"/>
      <c r="O20612" s="500"/>
      <c r="Q20612" s="498" t="s">
        <v>213</v>
      </c>
      <c r="S20612" s="499"/>
    </row>
    <row r="20613">
      <c r="B20613" s="497"/>
      <c r="H20613" s="500"/>
      <c r="O20613" s="500"/>
      <c r="Q20613" s="498" t="s">
        <v>213</v>
      </c>
      <c r="S20613" s="499"/>
    </row>
    <row r="20614">
      <c r="B20614" s="497"/>
      <c r="H20614" s="500"/>
      <c r="O20614" s="500"/>
      <c r="Q20614" s="498" t="s">
        <v>213</v>
      </c>
      <c r="S20614" s="499"/>
    </row>
    <row r="20615">
      <c r="B20615" s="497"/>
      <c r="H20615" s="500"/>
      <c r="O20615" s="500"/>
      <c r="Q20615" s="498" t="s">
        <v>213</v>
      </c>
      <c r="S20615" s="499"/>
    </row>
    <row r="20616">
      <c r="B20616" s="497"/>
      <c r="H20616" s="500"/>
      <c r="O20616" s="500"/>
      <c r="Q20616" s="498" t="s">
        <v>213</v>
      </c>
      <c r="S20616" s="499"/>
    </row>
    <row r="20617">
      <c r="B20617" s="497"/>
      <c r="H20617" s="500"/>
      <c r="O20617" s="500"/>
      <c r="Q20617" s="498" t="s">
        <v>213</v>
      </c>
      <c r="S20617" s="499"/>
    </row>
    <row r="20618">
      <c r="B20618" s="497"/>
      <c r="H20618" s="500"/>
      <c r="O20618" s="500"/>
      <c r="Q20618" s="498" t="s">
        <v>213</v>
      </c>
      <c r="S20618" s="499"/>
    </row>
    <row r="20619">
      <c r="B20619" s="497"/>
      <c r="H20619" s="500"/>
      <c r="O20619" s="500"/>
      <c r="Q20619" s="498" t="s">
        <v>213</v>
      </c>
      <c r="S20619" s="499"/>
    </row>
    <row r="20620">
      <c r="B20620" s="497"/>
      <c r="H20620" s="500"/>
      <c r="O20620" s="500"/>
      <c r="Q20620" s="498" t="s">
        <v>213</v>
      </c>
      <c r="S20620" s="499"/>
    </row>
    <row r="20621">
      <c r="B20621" s="497"/>
      <c r="H20621" s="500"/>
      <c r="O20621" s="500"/>
      <c r="Q20621" s="498" t="s">
        <v>213</v>
      </c>
      <c r="S20621" s="499"/>
    </row>
    <row r="20622">
      <c r="B20622" s="497"/>
      <c r="H20622" s="500"/>
      <c r="O20622" s="500"/>
      <c r="Q20622" s="498" t="s">
        <v>213</v>
      </c>
      <c r="S20622" s="499"/>
    </row>
    <row r="20623">
      <c r="B20623" s="497"/>
      <c r="H20623" s="500"/>
      <c r="O20623" s="500"/>
      <c r="Q20623" s="498" t="s">
        <v>213</v>
      </c>
      <c r="S20623" s="499"/>
    </row>
    <row r="20624">
      <c r="B20624" s="497"/>
      <c r="H20624" s="500"/>
      <c r="O20624" s="500"/>
      <c r="Q20624" s="498" t="s">
        <v>213</v>
      </c>
      <c r="S20624" s="499"/>
    </row>
    <row r="20625">
      <c r="B20625" s="497"/>
      <c r="H20625" s="500"/>
      <c r="O20625" s="500"/>
      <c r="Q20625" s="498" t="s">
        <v>213</v>
      </c>
      <c r="S20625" s="499"/>
    </row>
    <row r="20626">
      <c r="B20626" s="497"/>
      <c r="H20626" s="500"/>
      <c r="O20626" s="500"/>
      <c r="Q20626" s="498" t="s">
        <v>213</v>
      </c>
      <c r="S20626" s="499"/>
    </row>
    <row r="20627">
      <c r="B20627" s="497"/>
      <c r="H20627" s="500"/>
      <c r="O20627" s="500"/>
      <c r="Q20627" s="498" t="s">
        <v>213</v>
      </c>
      <c r="S20627" s="499"/>
    </row>
    <row r="20628">
      <c r="B20628" s="497"/>
      <c r="H20628" s="500"/>
      <c r="O20628" s="500"/>
      <c r="Q20628" s="498" t="s">
        <v>213</v>
      </c>
      <c r="S20628" s="499"/>
    </row>
    <row r="20629">
      <c r="B20629" s="497"/>
      <c r="H20629" s="500"/>
      <c r="O20629" s="500"/>
      <c r="Q20629" s="498" t="s">
        <v>213</v>
      </c>
      <c r="S20629" s="499"/>
    </row>
    <row r="20630">
      <c r="B20630" s="497"/>
      <c r="H20630" s="500"/>
      <c r="O20630" s="500"/>
      <c r="Q20630" s="498" t="s">
        <v>213</v>
      </c>
      <c r="S20630" s="499"/>
    </row>
    <row r="20631">
      <c r="B20631" s="497"/>
      <c r="H20631" s="500"/>
      <c r="O20631" s="500"/>
      <c r="Q20631" s="498" t="s">
        <v>213</v>
      </c>
      <c r="S20631" s="499"/>
    </row>
    <row r="20632">
      <c r="B20632" s="497"/>
      <c r="H20632" s="500"/>
      <c r="O20632" s="500"/>
      <c r="Q20632" s="498" t="s">
        <v>213</v>
      </c>
      <c r="S20632" s="499"/>
    </row>
    <row r="20633">
      <c r="B20633" s="497"/>
      <c r="H20633" s="500"/>
      <c r="O20633" s="500"/>
      <c r="Q20633" s="498" t="s">
        <v>213</v>
      </c>
      <c r="S20633" s="499"/>
    </row>
    <row r="20634">
      <c r="B20634" s="497"/>
      <c r="H20634" s="500"/>
      <c r="O20634" s="500"/>
      <c r="Q20634" s="498" t="s">
        <v>213</v>
      </c>
      <c r="S20634" s="499"/>
    </row>
    <row r="20635">
      <c r="B20635" s="497"/>
      <c r="H20635" s="500"/>
      <c r="O20635" s="500"/>
      <c r="Q20635" s="498" t="s">
        <v>213</v>
      </c>
      <c r="S20635" s="499"/>
    </row>
    <row r="20636">
      <c r="B20636" s="497"/>
      <c r="H20636" s="500"/>
      <c r="O20636" s="500"/>
      <c r="Q20636" s="498" t="s">
        <v>213</v>
      </c>
      <c r="S20636" s="499"/>
    </row>
    <row r="20637">
      <c r="B20637" s="497"/>
      <c r="H20637" s="500"/>
      <c r="O20637" s="500"/>
      <c r="Q20637" s="498" t="s">
        <v>213</v>
      </c>
      <c r="S20637" s="499"/>
    </row>
    <row r="20638">
      <c r="B20638" s="497"/>
      <c r="H20638" s="500"/>
      <c r="O20638" s="500"/>
      <c r="Q20638" s="498" t="s">
        <v>213</v>
      </c>
      <c r="S20638" s="499"/>
    </row>
    <row r="20639">
      <c r="B20639" s="497"/>
      <c r="H20639" s="500"/>
      <c r="O20639" s="500"/>
      <c r="Q20639" s="498" t="s">
        <v>213</v>
      </c>
      <c r="S20639" s="499"/>
    </row>
    <row r="20640">
      <c r="B20640" s="497"/>
      <c r="H20640" s="500"/>
      <c r="O20640" s="500"/>
      <c r="Q20640" s="498" t="s">
        <v>213</v>
      </c>
      <c r="S20640" s="499"/>
    </row>
    <row r="20641">
      <c r="B20641" s="497"/>
      <c r="H20641" s="500"/>
      <c r="O20641" s="500"/>
      <c r="Q20641" s="498" t="s">
        <v>213</v>
      </c>
      <c r="S20641" s="499"/>
    </row>
    <row r="20642">
      <c r="B20642" s="497"/>
      <c r="H20642" s="500"/>
      <c r="O20642" s="500"/>
      <c r="Q20642" s="498" t="s">
        <v>213</v>
      </c>
      <c r="S20642" s="499"/>
    </row>
    <row r="20643">
      <c r="B20643" s="497"/>
      <c r="H20643" s="500"/>
      <c r="O20643" s="500"/>
      <c r="Q20643" s="498" t="s">
        <v>213</v>
      </c>
      <c r="S20643" s="499"/>
    </row>
    <row r="20644">
      <c r="B20644" s="497"/>
      <c r="H20644" s="500"/>
      <c r="O20644" s="500"/>
      <c r="Q20644" s="498" t="s">
        <v>213</v>
      </c>
      <c r="S20644" s="499"/>
    </row>
    <row r="20645">
      <c r="B20645" s="497"/>
      <c r="H20645" s="500"/>
      <c r="O20645" s="500"/>
      <c r="Q20645" s="498" t="s">
        <v>213</v>
      </c>
      <c r="S20645" s="499"/>
    </row>
    <row r="20646">
      <c r="B20646" s="497"/>
      <c r="H20646" s="500"/>
      <c r="O20646" s="500"/>
      <c r="Q20646" s="498" t="s">
        <v>213</v>
      </c>
      <c r="S20646" s="499"/>
    </row>
    <row r="20647">
      <c r="B20647" s="497"/>
      <c r="H20647" s="500"/>
      <c r="O20647" s="500"/>
      <c r="Q20647" s="498" t="s">
        <v>213</v>
      </c>
      <c r="S20647" s="499"/>
    </row>
    <row r="20648">
      <c r="B20648" s="497"/>
      <c r="H20648" s="500"/>
      <c r="O20648" s="500"/>
      <c r="Q20648" s="498" t="s">
        <v>213</v>
      </c>
      <c r="S20648" s="499"/>
    </row>
    <row r="20649">
      <c r="B20649" s="497"/>
      <c r="H20649" s="500"/>
      <c r="O20649" s="500"/>
      <c r="Q20649" s="498" t="s">
        <v>213</v>
      </c>
      <c r="S20649" s="499"/>
    </row>
    <row r="20650">
      <c r="B20650" s="497"/>
      <c r="H20650" s="500"/>
      <c r="O20650" s="500"/>
      <c r="Q20650" s="498" t="s">
        <v>213</v>
      </c>
      <c r="S20650" s="499"/>
    </row>
    <row r="20651">
      <c r="B20651" s="497"/>
      <c r="H20651" s="500"/>
      <c r="O20651" s="500"/>
      <c r="Q20651" s="498" t="s">
        <v>213</v>
      </c>
      <c r="S20651" s="499"/>
    </row>
    <row r="20652">
      <c r="B20652" s="497"/>
      <c r="H20652" s="500"/>
      <c r="O20652" s="500"/>
      <c r="Q20652" s="498" t="s">
        <v>213</v>
      </c>
      <c r="S20652" s="499"/>
    </row>
    <row r="20653">
      <c r="B20653" s="497"/>
      <c r="H20653" s="500"/>
      <c r="O20653" s="500"/>
      <c r="Q20653" s="498" t="s">
        <v>213</v>
      </c>
      <c r="S20653" s="499"/>
    </row>
    <row r="20654">
      <c r="B20654" s="497"/>
      <c r="H20654" s="500"/>
      <c r="O20654" s="500"/>
      <c r="Q20654" s="498" t="s">
        <v>213</v>
      </c>
      <c r="S20654" s="499"/>
    </row>
    <row r="20655">
      <c r="B20655" s="497"/>
      <c r="H20655" s="500"/>
      <c r="O20655" s="500"/>
      <c r="Q20655" s="498" t="s">
        <v>213</v>
      </c>
      <c r="S20655" s="499"/>
    </row>
    <row r="20656">
      <c r="B20656" s="497"/>
      <c r="H20656" s="500"/>
      <c r="O20656" s="500"/>
      <c r="Q20656" s="498" t="s">
        <v>213</v>
      </c>
      <c r="S20656" s="499"/>
    </row>
    <row r="20657">
      <c r="B20657" s="497"/>
      <c r="H20657" s="500"/>
      <c r="O20657" s="500"/>
      <c r="Q20657" s="498" t="s">
        <v>213</v>
      </c>
      <c r="S20657" s="499"/>
    </row>
    <row r="20658">
      <c r="B20658" s="497"/>
      <c r="H20658" s="500"/>
      <c r="O20658" s="500"/>
      <c r="Q20658" s="498" t="s">
        <v>213</v>
      </c>
      <c r="S20658" s="499"/>
    </row>
    <row r="20659">
      <c r="B20659" s="497"/>
      <c r="H20659" s="500"/>
      <c r="O20659" s="500"/>
      <c r="Q20659" s="498" t="s">
        <v>213</v>
      </c>
      <c r="S20659" s="499"/>
    </row>
    <row r="20660">
      <c r="B20660" s="497"/>
      <c r="H20660" s="500"/>
      <c r="O20660" s="500"/>
      <c r="Q20660" s="498" t="s">
        <v>213</v>
      </c>
      <c r="S20660" s="499"/>
    </row>
    <row r="20661">
      <c r="B20661" s="497"/>
      <c r="H20661" s="500"/>
      <c r="O20661" s="500"/>
      <c r="Q20661" s="498" t="s">
        <v>213</v>
      </c>
      <c r="S20661" s="499"/>
    </row>
    <row r="20662">
      <c r="B20662" s="497"/>
      <c r="H20662" s="500"/>
      <c r="O20662" s="500"/>
      <c r="Q20662" s="498" t="s">
        <v>213</v>
      </c>
      <c r="S20662" s="499"/>
    </row>
    <row r="20663">
      <c r="B20663" s="497"/>
      <c r="H20663" s="500"/>
      <c r="O20663" s="500"/>
      <c r="Q20663" s="498" t="s">
        <v>213</v>
      </c>
      <c r="S20663" s="499"/>
    </row>
    <row r="20664">
      <c r="B20664" s="497"/>
      <c r="H20664" s="500"/>
      <c r="O20664" s="500"/>
      <c r="Q20664" s="498" t="s">
        <v>213</v>
      </c>
      <c r="S20664" s="499"/>
    </row>
    <row r="20665">
      <c r="B20665" s="497"/>
      <c r="H20665" s="500"/>
      <c r="O20665" s="500"/>
      <c r="Q20665" s="498" t="s">
        <v>213</v>
      </c>
      <c r="S20665" s="499"/>
    </row>
    <row r="20666">
      <c r="B20666" s="497"/>
      <c r="H20666" s="500"/>
      <c r="O20666" s="500"/>
      <c r="Q20666" s="498" t="s">
        <v>213</v>
      </c>
      <c r="S20666" s="499"/>
    </row>
    <row r="20667">
      <c r="B20667" s="497"/>
      <c r="H20667" s="500"/>
      <c r="O20667" s="500"/>
      <c r="Q20667" s="498" t="s">
        <v>213</v>
      </c>
      <c r="S20667" s="499"/>
    </row>
    <row r="20668">
      <c r="B20668" s="497"/>
      <c r="H20668" s="500"/>
      <c r="O20668" s="500"/>
      <c r="Q20668" s="498" t="s">
        <v>213</v>
      </c>
      <c r="S20668" s="499"/>
    </row>
    <row r="20669">
      <c r="B20669" s="497"/>
      <c r="H20669" s="500"/>
      <c r="O20669" s="500"/>
      <c r="Q20669" s="498" t="s">
        <v>213</v>
      </c>
      <c r="S20669" s="499"/>
    </row>
    <row r="20670">
      <c r="B20670" s="497"/>
      <c r="H20670" s="500"/>
      <c r="O20670" s="500"/>
      <c r="Q20670" s="498" t="s">
        <v>213</v>
      </c>
      <c r="S20670" s="499"/>
    </row>
    <row r="20671">
      <c r="B20671" s="497"/>
      <c r="H20671" s="500"/>
      <c r="O20671" s="500"/>
      <c r="Q20671" s="498" t="s">
        <v>213</v>
      </c>
      <c r="S20671" s="499"/>
    </row>
    <row r="20672">
      <c r="B20672" s="497"/>
      <c r="H20672" s="500"/>
      <c r="O20672" s="500"/>
      <c r="Q20672" s="498" t="s">
        <v>213</v>
      </c>
      <c r="S20672" s="499"/>
    </row>
    <row r="20673">
      <c r="B20673" s="497"/>
      <c r="H20673" s="500"/>
      <c r="O20673" s="500"/>
      <c r="Q20673" s="498" t="s">
        <v>213</v>
      </c>
      <c r="S20673" s="499"/>
    </row>
    <row r="20674">
      <c r="B20674" s="497"/>
      <c r="H20674" s="500"/>
      <c r="O20674" s="500"/>
      <c r="Q20674" s="498" t="s">
        <v>213</v>
      </c>
      <c r="S20674" s="499"/>
    </row>
    <row r="20675">
      <c r="B20675" s="497"/>
      <c r="H20675" s="500"/>
      <c r="O20675" s="500"/>
      <c r="Q20675" s="498" t="s">
        <v>213</v>
      </c>
      <c r="S20675" s="499"/>
    </row>
    <row r="20676">
      <c r="B20676" s="497"/>
      <c r="H20676" s="500"/>
      <c r="O20676" s="500"/>
      <c r="Q20676" s="498" t="s">
        <v>213</v>
      </c>
      <c r="S20676" s="499"/>
    </row>
    <row r="20677">
      <c r="B20677" s="497"/>
      <c r="H20677" s="500"/>
      <c r="O20677" s="500"/>
      <c r="Q20677" s="498" t="s">
        <v>213</v>
      </c>
      <c r="S20677" s="499"/>
    </row>
    <row r="20678">
      <c r="B20678" s="497"/>
      <c r="H20678" s="500"/>
      <c r="O20678" s="500"/>
      <c r="Q20678" s="498" t="s">
        <v>213</v>
      </c>
      <c r="S20678" s="499"/>
    </row>
    <row r="20679">
      <c r="B20679" s="497"/>
      <c r="H20679" s="500"/>
      <c r="O20679" s="500"/>
      <c r="Q20679" s="498" t="s">
        <v>213</v>
      </c>
      <c r="S20679" s="499"/>
    </row>
    <row r="20680">
      <c r="B20680" s="497"/>
      <c r="H20680" s="500"/>
      <c r="O20680" s="500"/>
      <c r="Q20680" s="498" t="s">
        <v>213</v>
      </c>
      <c r="S20680" s="499"/>
    </row>
    <row r="20681">
      <c r="B20681" s="497"/>
      <c r="H20681" s="500"/>
      <c r="O20681" s="500"/>
      <c r="Q20681" s="498" t="s">
        <v>213</v>
      </c>
      <c r="S20681" s="499"/>
    </row>
    <row r="20682">
      <c r="B20682" s="497"/>
      <c r="H20682" s="500"/>
      <c r="O20682" s="500"/>
      <c r="Q20682" s="498" t="s">
        <v>213</v>
      </c>
      <c r="S20682" s="499"/>
    </row>
    <row r="20683">
      <c r="B20683" s="497"/>
      <c r="H20683" s="500"/>
      <c r="O20683" s="500"/>
      <c r="Q20683" s="498" t="s">
        <v>213</v>
      </c>
      <c r="S20683" s="499"/>
    </row>
    <row r="20684">
      <c r="B20684" s="497"/>
      <c r="H20684" s="500"/>
      <c r="O20684" s="500"/>
      <c r="Q20684" s="498" t="s">
        <v>213</v>
      </c>
      <c r="S20684" s="499"/>
    </row>
    <row r="20685">
      <c r="B20685" s="497"/>
      <c r="H20685" s="500"/>
      <c r="O20685" s="500"/>
      <c r="Q20685" s="498" t="s">
        <v>213</v>
      </c>
      <c r="S20685" s="499"/>
    </row>
    <row r="20686">
      <c r="B20686" s="497"/>
      <c r="H20686" s="500"/>
      <c r="O20686" s="500"/>
      <c r="Q20686" s="498" t="s">
        <v>213</v>
      </c>
      <c r="S20686" s="499"/>
    </row>
    <row r="20687">
      <c r="B20687" s="497"/>
      <c r="H20687" s="500"/>
      <c r="O20687" s="500"/>
      <c r="Q20687" s="498" t="s">
        <v>213</v>
      </c>
      <c r="S20687" s="499"/>
    </row>
    <row r="20688">
      <c r="B20688" s="497"/>
      <c r="H20688" s="500"/>
      <c r="O20688" s="500"/>
      <c r="Q20688" s="498" t="s">
        <v>213</v>
      </c>
      <c r="S20688" s="499"/>
    </row>
    <row r="20689">
      <c r="B20689" s="497"/>
      <c r="H20689" s="500"/>
      <c r="O20689" s="500"/>
      <c r="Q20689" s="498" t="s">
        <v>213</v>
      </c>
      <c r="S20689" s="499"/>
    </row>
    <row r="20690">
      <c r="B20690" s="497"/>
      <c r="H20690" s="500"/>
      <c r="O20690" s="500"/>
      <c r="Q20690" s="498" t="s">
        <v>213</v>
      </c>
      <c r="S20690" s="499"/>
    </row>
    <row r="20691">
      <c r="B20691" s="497"/>
      <c r="H20691" s="500"/>
      <c r="O20691" s="500"/>
      <c r="Q20691" s="498" t="s">
        <v>213</v>
      </c>
      <c r="S20691" s="499"/>
    </row>
    <row r="20692">
      <c r="B20692" s="497"/>
      <c r="H20692" s="500"/>
      <c r="O20692" s="500"/>
      <c r="Q20692" s="498" t="s">
        <v>213</v>
      </c>
      <c r="S20692" s="499"/>
    </row>
    <row r="20693">
      <c r="B20693" s="497"/>
      <c r="H20693" s="500"/>
      <c r="O20693" s="500"/>
      <c r="Q20693" s="498" t="s">
        <v>213</v>
      </c>
      <c r="S20693" s="499"/>
    </row>
    <row r="20694">
      <c r="B20694" s="497"/>
      <c r="H20694" s="500"/>
      <c r="O20694" s="500"/>
      <c r="Q20694" s="498" t="s">
        <v>213</v>
      </c>
      <c r="S20694" s="499"/>
    </row>
    <row r="20695">
      <c r="B20695" s="497"/>
      <c r="H20695" s="500"/>
      <c r="O20695" s="500"/>
      <c r="Q20695" s="498" t="s">
        <v>213</v>
      </c>
      <c r="S20695" s="499"/>
    </row>
    <row r="20696">
      <c r="B20696" s="497"/>
      <c r="H20696" s="500"/>
      <c r="O20696" s="500"/>
      <c r="Q20696" s="498" t="s">
        <v>213</v>
      </c>
      <c r="S20696" s="499"/>
    </row>
    <row r="20697">
      <c r="B20697" s="497"/>
      <c r="H20697" s="500"/>
      <c r="O20697" s="500"/>
      <c r="Q20697" s="498" t="s">
        <v>213</v>
      </c>
      <c r="S20697" s="499"/>
    </row>
    <row r="20698">
      <c r="B20698" s="497"/>
      <c r="H20698" s="500"/>
      <c r="O20698" s="500"/>
      <c r="Q20698" s="498" t="s">
        <v>213</v>
      </c>
      <c r="S20698" s="499"/>
    </row>
    <row r="20699">
      <c r="B20699" s="497"/>
      <c r="H20699" s="500"/>
      <c r="O20699" s="500"/>
      <c r="Q20699" s="498" t="s">
        <v>213</v>
      </c>
      <c r="S20699" s="499"/>
    </row>
    <row r="20700">
      <c r="B20700" s="497"/>
      <c r="H20700" s="500"/>
      <c r="O20700" s="500"/>
      <c r="Q20700" s="498" t="s">
        <v>213</v>
      </c>
      <c r="S20700" s="499"/>
    </row>
    <row r="20701">
      <c r="B20701" s="497"/>
      <c r="H20701" s="500"/>
      <c r="O20701" s="500"/>
      <c r="Q20701" s="498" t="s">
        <v>213</v>
      </c>
      <c r="S20701" s="499"/>
    </row>
    <row r="20702">
      <c r="B20702" s="497"/>
      <c r="H20702" s="500"/>
      <c r="O20702" s="500"/>
      <c r="Q20702" s="498" t="s">
        <v>213</v>
      </c>
      <c r="S20702" s="499"/>
    </row>
    <row r="20703">
      <c r="B20703" s="497"/>
      <c r="H20703" s="500"/>
      <c r="O20703" s="500"/>
      <c r="Q20703" s="498" t="s">
        <v>213</v>
      </c>
      <c r="S20703" s="499"/>
    </row>
    <row r="20704">
      <c r="B20704" s="497"/>
      <c r="H20704" s="500"/>
      <c r="O20704" s="500"/>
      <c r="Q20704" s="498" t="s">
        <v>213</v>
      </c>
      <c r="S20704" s="499"/>
    </row>
    <row r="20705">
      <c r="B20705" s="497"/>
      <c r="H20705" s="500"/>
      <c r="O20705" s="500"/>
      <c r="Q20705" s="498" t="s">
        <v>213</v>
      </c>
      <c r="S20705" s="499"/>
    </row>
    <row r="20706">
      <c r="B20706" s="497"/>
      <c r="H20706" s="500"/>
      <c r="O20706" s="500"/>
      <c r="Q20706" s="498" t="s">
        <v>213</v>
      </c>
      <c r="S20706" s="499"/>
    </row>
    <row r="20707">
      <c r="B20707" s="497"/>
      <c r="H20707" s="500"/>
      <c r="O20707" s="500"/>
      <c r="Q20707" s="498" t="s">
        <v>213</v>
      </c>
      <c r="S20707" s="499"/>
    </row>
    <row r="20708">
      <c r="B20708" s="497"/>
      <c r="H20708" s="500"/>
      <c r="O20708" s="500"/>
      <c r="Q20708" s="498" t="s">
        <v>213</v>
      </c>
      <c r="S20708" s="499"/>
    </row>
    <row r="20709">
      <c r="B20709" s="497"/>
      <c r="H20709" s="500"/>
      <c r="O20709" s="500"/>
      <c r="Q20709" s="498" t="s">
        <v>213</v>
      </c>
      <c r="S20709" s="499"/>
    </row>
    <row r="20710">
      <c r="B20710" s="497"/>
      <c r="H20710" s="500"/>
      <c r="O20710" s="500"/>
      <c r="Q20710" s="498" t="s">
        <v>213</v>
      </c>
      <c r="S20710" s="499"/>
    </row>
    <row r="20711">
      <c r="B20711" s="497"/>
      <c r="H20711" s="500"/>
      <c r="O20711" s="500"/>
      <c r="Q20711" s="498" t="s">
        <v>213</v>
      </c>
      <c r="S20711" s="499"/>
    </row>
    <row r="20712">
      <c r="B20712" s="497"/>
      <c r="H20712" s="500"/>
      <c r="O20712" s="500"/>
      <c r="Q20712" s="498" t="s">
        <v>213</v>
      </c>
      <c r="S20712" s="499"/>
    </row>
    <row r="20713">
      <c r="B20713" s="497"/>
      <c r="H20713" s="500"/>
      <c r="O20713" s="500"/>
      <c r="Q20713" s="498" t="s">
        <v>213</v>
      </c>
      <c r="S20713" s="499"/>
    </row>
    <row r="20714">
      <c r="B20714" s="497"/>
      <c r="H20714" s="500"/>
      <c r="O20714" s="500"/>
      <c r="Q20714" s="498" t="s">
        <v>213</v>
      </c>
      <c r="S20714" s="499"/>
    </row>
    <row r="20715">
      <c r="B20715" s="497"/>
      <c r="H20715" s="500"/>
      <c r="O20715" s="500"/>
      <c r="Q20715" s="498" t="s">
        <v>213</v>
      </c>
      <c r="S20715" s="499"/>
    </row>
    <row r="20716">
      <c r="B20716" s="497"/>
      <c r="H20716" s="500"/>
      <c r="O20716" s="500"/>
      <c r="Q20716" s="498" t="s">
        <v>213</v>
      </c>
      <c r="S20716" s="499"/>
    </row>
    <row r="20717">
      <c r="B20717" s="497"/>
      <c r="H20717" s="500"/>
      <c r="O20717" s="500"/>
      <c r="Q20717" s="498" t="s">
        <v>213</v>
      </c>
      <c r="S20717" s="499"/>
    </row>
    <row r="20718">
      <c r="B20718" s="497"/>
      <c r="H20718" s="500"/>
      <c r="O20718" s="500"/>
      <c r="Q20718" s="498" t="s">
        <v>213</v>
      </c>
      <c r="S20718" s="499"/>
    </row>
    <row r="20719">
      <c r="B20719" s="497"/>
      <c r="H20719" s="500"/>
      <c r="O20719" s="500"/>
      <c r="Q20719" s="498" t="s">
        <v>213</v>
      </c>
      <c r="S20719" s="499"/>
    </row>
    <row r="20720">
      <c r="B20720" s="497"/>
      <c r="H20720" s="500"/>
      <c r="O20720" s="500"/>
      <c r="Q20720" s="498" t="s">
        <v>213</v>
      </c>
      <c r="S20720" s="499"/>
    </row>
    <row r="20721">
      <c r="B20721" s="497"/>
      <c r="H20721" s="500"/>
      <c r="O20721" s="500"/>
      <c r="Q20721" s="498" t="s">
        <v>213</v>
      </c>
      <c r="S20721" s="499"/>
    </row>
    <row r="20722">
      <c r="B20722" s="497"/>
      <c r="H20722" s="500"/>
      <c r="O20722" s="500"/>
      <c r="Q20722" s="498" t="s">
        <v>213</v>
      </c>
      <c r="S20722" s="499"/>
    </row>
    <row r="20723">
      <c r="B20723" s="497"/>
      <c r="H20723" s="500"/>
      <c r="O20723" s="500"/>
      <c r="Q20723" s="498" t="s">
        <v>213</v>
      </c>
      <c r="S20723" s="499"/>
    </row>
    <row r="20724">
      <c r="B20724" s="497"/>
      <c r="H20724" s="500"/>
      <c r="O20724" s="500"/>
      <c r="Q20724" s="498" t="s">
        <v>213</v>
      </c>
      <c r="S20724" s="499"/>
    </row>
    <row r="20725">
      <c r="B20725" s="497"/>
      <c r="H20725" s="500"/>
      <c r="O20725" s="500"/>
      <c r="Q20725" s="498" t="s">
        <v>213</v>
      </c>
      <c r="S20725" s="499"/>
    </row>
    <row r="20726">
      <c r="B20726" s="497"/>
      <c r="H20726" s="500"/>
      <c r="O20726" s="500"/>
      <c r="Q20726" s="498" t="s">
        <v>213</v>
      </c>
      <c r="S20726" s="499"/>
    </row>
    <row r="20727">
      <c r="B20727" s="497"/>
      <c r="H20727" s="500"/>
      <c r="O20727" s="500"/>
      <c r="Q20727" s="498" t="s">
        <v>213</v>
      </c>
      <c r="S20727" s="499"/>
    </row>
    <row r="20728">
      <c r="B20728" s="497"/>
      <c r="H20728" s="500"/>
      <c r="O20728" s="500"/>
      <c r="Q20728" s="498" t="s">
        <v>213</v>
      </c>
      <c r="S20728" s="499"/>
    </row>
    <row r="20729">
      <c r="B20729" s="497"/>
      <c r="H20729" s="500"/>
      <c r="O20729" s="500"/>
      <c r="Q20729" s="498" t="s">
        <v>213</v>
      </c>
      <c r="S20729" s="499"/>
    </row>
    <row r="20730">
      <c r="B20730" s="497"/>
      <c r="H20730" s="500"/>
      <c r="O20730" s="500"/>
      <c r="Q20730" s="498" t="s">
        <v>213</v>
      </c>
      <c r="S20730" s="499"/>
    </row>
    <row r="20731">
      <c r="B20731" s="497"/>
      <c r="H20731" s="500"/>
      <c r="O20731" s="500"/>
      <c r="Q20731" s="498" t="s">
        <v>213</v>
      </c>
      <c r="S20731" s="499"/>
    </row>
    <row r="20732">
      <c r="B20732" s="497"/>
      <c r="H20732" s="500"/>
      <c r="O20732" s="500"/>
      <c r="Q20732" s="498" t="s">
        <v>213</v>
      </c>
      <c r="S20732" s="499"/>
    </row>
    <row r="20733">
      <c r="B20733" s="497"/>
      <c r="H20733" s="500"/>
      <c r="O20733" s="500"/>
      <c r="Q20733" s="498" t="s">
        <v>213</v>
      </c>
      <c r="S20733" s="499"/>
    </row>
    <row r="20734">
      <c r="B20734" s="497"/>
      <c r="H20734" s="500"/>
      <c r="O20734" s="500"/>
      <c r="Q20734" s="498" t="s">
        <v>213</v>
      </c>
      <c r="S20734" s="499"/>
    </row>
    <row r="20735">
      <c r="B20735" s="497"/>
      <c r="H20735" s="500"/>
      <c r="O20735" s="500"/>
      <c r="Q20735" s="498" t="s">
        <v>213</v>
      </c>
      <c r="S20735" s="499"/>
    </row>
    <row r="20736">
      <c r="B20736" s="497"/>
      <c r="H20736" s="500"/>
      <c r="O20736" s="500"/>
      <c r="Q20736" s="498" t="s">
        <v>213</v>
      </c>
      <c r="S20736" s="499"/>
    </row>
    <row r="20737">
      <c r="B20737" s="497"/>
      <c r="H20737" s="500"/>
      <c r="O20737" s="500"/>
      <c r="Q20737" s="498" t="s">
        <v>213</v>
      </c>
      <c r="S20737" s="499"/>
    </row>
    <row r="20738">
      <c r="B20738" s="497"/>
      <c r="H20738" s="500"/>
      <c r="O20738" s="500"/>
      <c r="Q20738" s="498" t="s">
        <v>213</v>
      </c>
      <c r="S20738" s="499"/>
    </row>
    <row r="20739">
      <c r="B20739" s="497"/>
      <c r="H20739" s="500"/>
      <c r="O20739" s="500"/>
      <c r="Q20739" s="498" t="s">
        <v>213</v>
      </c>
      <c r="S20739" s="499"/>
    </row>
    <row r="20740">
      <c r="B20740" s="497"/>
      <c r="H20740" s="500"/>
      <c r="O20740" s="500"/>
      <c r="Q20740" s="498" t="s">
        <v>213</v>
      </c>
      <c r="S20740" s="499"/>
    </row>
    <row r="20741">
      <c r="B20741" s="497"/>
      <c r="H20741" s="500"/>
      <c r="O20741" s="500"/>
      <c r="Q20741" s="498" t="s">
        <v>213</v>
      </c>
      <c r="S20741" s="499"/>
    </row>
    <row r="20742">
      <c r="B20742" s="497"/>
      <c r="H20742" s="500"/>
      <c r="O20742" s="500"/>
      <c r="Q20742" s="498" t="s">
        <v>213</v>
      </c>
      <c r="S20742" s="499"/>
    </row>
    <row r="20743">
      <c r="B20743" s="497"/>
      <c r="H20743" s="500"/>
      <c r="O20743" s="500"/>
      <c r="Q20743" s="498" t="s">
        <v>213</v>
      </c>
      <c r="S20743" s="499"/>
    </row>
    <row r="20744">
      <c r="B20744" s="497"/>
      <c r="H20744" s="500"/>
      <c r="O20744" s="500"/>
      <c r="Q20744" s="498" t="s">
        <v>213</v>
      </c>
      <c r="S20744" s="499"/>
    </row>
    <row r="20745">
      <c r="B20745" s="497"/>
      <c r="H20745" s="500"/>
      <c r="O20745" s="500"/>
      <c r="Q20745" s="498" t="s">
        <v>213</v>
      </c>
      <c r="S20745" s="499"/>
    </row>
    <row r="20746">
      <c r="B20746" s="497"/>
      <c r="H20746" s="500"/>
      <c r="O20746" s="500"/>
      <c r="Q20746" s="498" t="s">
        <v>213</v>
      </c>
      <c r="S20746" s="499"/>
    </row>
    <row r="20747">
      <c r="B20747" s="497"/>
      <c r="H20747" s="500"/>
      <c r="O20747" s="500"/>
      <c r="Q20747" s="498" t="s">
        <v>213</v>
      </c>
      <c r="S20747" s="499"/>
    </row>
    <row r="20748">
      <c r="B20748" s="497"/>
      <c r="H20748" s="500"/>
      <c r="O20748" s="500"/>
      <c r="Q20748" s="498" t="s">
        <v>213</v>
      </c>
      <c r="S20748" s="499"/>
    </row>
    <row r="20749">
      <c r="B20749" s="497"/>
      <c r="H20749" s="500"/>
      <c r="O20749" s="500"/>
      <c r="Q20749" s="498" t="s">
        <v>213</v>
      </c>
      <c r="S20749" s="499"/>
    </row>
    <row r="20750">
      <c r="B20750" s="497"/>
      <c r="H20750" s="500"/>
      <c r="O20750" s="500"/>
      <c r="Q20750" s="498" t="s">
        <v>213</v>
      </c>
      <c r="S20750" s="499"/>
    </row>
    <row r="20751">
      <c r="B20751" s="497"/>
      <c r="H20751" s="500"/>
      <c r="O20751" s="500"/>
      <c r="Q20751" s="498" t="s">
        <v>213</v>
      </c>
      <c r="S20751" s="499"/>
    </row>
    <row r="20752">
      <c r="B20752" s="497"/>
      <c r="H20752" s="500"/>
      <c r="O20752" s="500"/>
      <c r="Q20752" s="498" t="s">
        <v>213</v>
      </c>
      <c r="S20752" s="499"/>
    </row>
    <row r="20753">
      <c r="B20753" s="497"/>
      <c r="H20753" s="500"/>
      <c r="O20753" s="500"/>
      <c r="Q20753" s="498" t="s">
        <v>213</v>
      </c>
      <c r="S20753" s="499"/>
    </row>
    <row r="20754">
      <c r="B20754" s="497"/>
      <c r="H20754" s="500"/>
      <c r="O20754" s="500"/>
      <c r="Q20754" s="498" t="s">
        <v>213</v>
      </c>
      <c r="S20754" s="499"/>
    </row>
    <row r="20755">
      <c r="B20755" s="497"/>
      <c r="H20755" s="500"/>
      <c r="O20755" s="500"/>
      <c r="Q20755" s="498" t="s">
        <v>213</v>
      </c>
      <c r="S20755" s="499"/>
    </row>
    <row r="20756">
      <c r="B20756" s="497"/>
      <c r="H20756" s="500"/>
      <c r="O20756" s="500"/>
      <c r="Q20756" s="498" t="s">
        <v>213</v>
      </c>
      <c r="S20756" s="499"/>
    </row>
    <row r="20757">
      <c r="B20757" s="497"/>
      <c r="H20757" s="500"/>
      <c r="O20757" s="500"/>
      <c r="Q20757" s="498" t="s">
        <v>213</v>
      </c>
      <c r="S20757" s="499"/>
    </row>
    <row r="20758">
      <c r="B20758" s="497"/>
      <c r="H20758" s="500"/>
      <c r="O20758" s="500"/>
      <c r="Q20758" s="498" t="s">
        <v>213</v>
      </c>
      <c r="S20758" s="499"/>
    </row>
    <row r="20759">
      <c r="B20759" s="497"/>
      <c r="H20759" s="500"/>
      <c r="O20759" s="500"/>
      <c r="Q20759" s="498" t="s">
        <v>213</v>
      </c>
      <c r="S20759" s="499"/>
    </row>
    <row r="20760">
      <c r="B20760" s="497"/>
      <c r="H20760" s="500"/>
      <c r="O20760" s="500"/>
      <c r="Q20760" s="498" t="s">
        <v>213</v>
      </c>
      <c r="S20760" s="499"/>
    </row>
    <row r="20761">
      <c r="B20761" s="497"/>
      <c r="H20761" s="500"/>
      <c r="O20761" s="500"/>
      <c r="Q20761" s="498" t="s">
        <v>213</v>
      </c>
      <c r="S20761" s="499"/>
    </row>
    <row r="20762">
      <c r="B20762" s="497"/>
      <c r="H20762" s="500"/>
      <c r="O20762" s="500"/>
      <c r="Q20762" s="498" t="s">
        <v>213</v>
      </c>
      <c r="S20762" s="499"/>
    </row>
    <row r="20763">
      <c r="B20763" s="497"/>
      <c r="H20763" s="500"/>
      <c r="O20763" s="500"/>
      <c r="Q20763" s="498" t="s">
        <v>213</v>
      </c>
      <c r="S20763" s="499"/>
    </row>
    <row r="20764">
      <c r="B20764" s="497"/>
      <c r="H20764" s="500"/>
      <c r="O20764" s="500"/>
      <c r="Q20764" s="498" t="s">
        <v>213</v>
      </c>
      <c r="S20764" s="499"/>
    </row>
    <row r="20765">
      <c r="B20765" s="497"/>
      <c r="H20765" s="500"/>
      <c r="O20765" s="500"/>
      <c r="Q20765" s="498" t="s">
        <v>213</v>
      </c>
      <c r="S20765" s="499"/>
    </row>
    <row r="20766">
      <c r="B20766" s="497"/>
      <c r="H20766" s="500"/>
      <c r="O20766" s="500"/>
      <c r="Q20766" s="498" t="s">
        <v>213</v>
      </c>
      <c r="S20766" s="499"/>
    </row>
    <row r="20767">
      <c r="B20767" s="497"/>
      <c r="H20767" s="500"/>
      <c r="O20767" s="500"/>
      <c r="Q20767" s="498" t="s">
        <v>213</v>
      </c>
      <c r="S20767" s="499"/>
    </row>
    <row r="20768">
      <c r="B20768" s="497"/>
      <c r="H20768" s="500"/>
      <c r="O20768" s="500"/>
      <c r="Q20768" s="498" t="s">
        <v>213</v>
      </c>
      <c r="S20768" s="499"/>
    </row>
    <row r="20769">
      <c r="B20769" s="497"/>
      <c r="H20769" s="500"/>
      <c r="O20769" s="500"/>
      <c r="Q20769" s="498" t="s">
        <v>213</v>
      </c>
      <c r="S20769" s="499"/>
    </row>
    <row r="20770">
      <c r="B20770" s="497"/>
      <c r="H20770" s="500"/>
      <c r="O20770" s="500"/>
      <c r="Q20770" s="498" t="s">
        <v>213</v>
      </c>
      <c r="S20770" s="499"/>
    </row>
    <row r="20771">
      <c r="B20771" s="497"/>
      <c r="H20771" s="500"/>
      <c r="O20771" s="500"/>
      <c r="Q20771" s="498" t="s">
        <v>213</v>
      </c>
      <c r="S20771" s="499"/>
    </row>
    <row r="20772">
      <c r="B20772" s="497"/>
      <c r="H20772" s="500"/>
      <c r="O20772" s="500"/>
      <c r="Q20772" s="498" t="s">
        <v>213</v>
      </c>
      <c r="S20772" s="499"/>
    </row>
    <row r="20773">
      <c r="B20773" s="497"/>
      <c r="H20773" s="500"/>
      <c r="O20773" s="500"/>
      <c r="Q20773" s="498" t="s">
        <v>213</v>
      </c>
      <c r="S20773" s="499"/>
    </row>
    <row r="20774">
      <c r="B20774" s="497"/>
      <c r="H20774" s="500"/>
      <c r="O20774" s="500"/>
      <c r="Q20774" s="498" t="s">
        <v>213</v>
      </c>
      <c r="S20774" s="499"/>
    </row>
    <row r="20775">
      <c r="B20775" s="497"/>
      <c r="H20775" s="500"/>
      <c r="O20775" s="500"/>
      <c r="Q20775" s="498" t="s">
        <v>213</v>
      </c>
      <c r="S20775" s="499"/>
    </row>
    <row r="20776">
      <c r="B20776" s="497"/>
      <c r="H20776" s="500"/>
      <c r="O20776" s="500"/>
      <c r="Q20776" s="498" t="s">
        <v>213</v>
      </c>
      <c r="S20776" s="499"/>
    </row>
    <row r="20777">
      <c r="B20777" s="497"/>
      <c r="H20777" s="500"/>
      <c r="O20777" s="500"/>
      <c r="Q20777" s="498" t="s">
        <v>213</v>
      </c>
      <c r="S20777" s="499"/>
    </row>
    <row r="20778">
      <c r="B20778" s="497"/>
      <c r="H20778" s="500"/>
      <c r="O20778" s="500"/>
      <c r="Q20778" s="498" t="s">
        <v>213</v>
      </c>
      <c r="S20778" s="499"/>
    </row>
    <row r="20779">
      <c r="B20779" s="497"/>
      <c r="H20779" s="500"/>
      <c r="O20779" s="500"/>
      <c r="Q20779" s="498" t="s">
        <v>213</v>
      </c>
      <c r="S20779" s="499"/>
    </row>
    <row r="20780">
      <c r="B20780" s="497"/>
      <c r="H20780" s="500"/>
      <c r="O20780" s="500"/>
      <c r="Q20780" s="498" t="s">
        <v>213</v>
      </c>
      <c r="S20780" s="499"/>
    </row>
    <row r="20781">
      <c r="B20781" s="497"/>
      <c r="H20781" s="500"/>
      <c r="O20781" s="500"/>
      <c r="Q20781" s="498" t="s">
        <v>213</v>
      </c>
      <c r="S20781" s="499"/>
    </row>
    <row r="20782">
      <c r="B20782" s="497"/>
      <c r="H20782" s="500"/>
      <c r="O20782" s="500"/>
      <c r="Q20782" s="498" t="s">
        <v>213</v>
      </c>
      <c r="S20782" s="499"/>
    </row>
    <row r="20783">
      <c r="B20783" s="497"/>
      <c r="H20783" s="500"/>
      <c r="O20783" s="500"/>
      <c r="Q20783" s="498" t="s">
        <v>213</v>
      </c>
      <c r="S20783" s="499"/>
    </row>
    <row r="20784">
      <c r="B20784" s="497"/>
      <c r="H20784" s="500"/>
      <c r="O20784" s="500"/>
      <c r="Q20784" s="498" t="s">
        <v>213</v>
      </c>
      <c r="S20784" s="499"/>
    </row>
    <row r="20785">
      <c r="B20785" s="497"/>
      <c r="H20785" s="500"/>
      <c r="O20785" s="500"/>
      <c r="Q20785" s="498" t="s">
        <v>213</v>
      </c>
      <c r="S20785" s="499"/>
    </row>
    <row r="20786">
      <c r="B20786" s="497"/>
      <c r="H20786" s="500"/>
      <c r="O20786" s="500"/>
      <c r="Q20786" s="498" t="s">
        <v>213</v>
      </c>
      <c r="S20786" s="499"/>
    </row>
    <row r="20787">
      <c r="B20787" s="497"/>
      <c r="H20787" s="500"/>
      <c r="O20787" s="500"/>
      <c r="Q20787" s="498" t="s">
        <v>213</v>
      </c>
      <c r="S20787" s="499"/>
    </row>
    <row r="20788">
      <c r="B20788" s="497"/>
      <c r="H20788" s="500"/>
      <c r="O20788" s="500"/>
      <c r="Q20788" s="498" t="s">
        <v>213</v>
      </c>
      <c r="S20788" s="499"/>
    </row>
    <row r="20789">
      <c r="B20789" s="497"/>
      <c r="H20789" s="500"/>
      <c r="O20789" s="500"/>
      <c r="Q20789" s="498" t="s">
        <v>213</v>
      </c>
      <c r="S20789" s="499"/>
    </row>
    <row r="20790">
      <c r="B20790" s="497"/>
      <c r="H20790" s="500"/>
      <c r="O20790" s="500"/>
      <c r="Q20790" s="498" t="s">
        <v>213</v>
      </c>
      <c r="S20790" s="499"/>
    </row>
    <row r="20791">
      <c r="B20791" s="497"/>
      <c r="H20791" s="500"/>
      <c r="O20791" s="500"/>
      <c r="Q20791" s="498" t="s">
        <v>213</v>
      </c>
      <c r="S20791" s="499"/>
    </row>
    <row r="20792">
      <c r="B20792" s="497"/>
      <c r="H20792" s="500"/>
      <c r="O20792" s="500"/>
      <c r="Q20792" s="498" t="s">
        <v>213</v>
      </c>
      <c r="S20792" s="499"/>
    </row>
    <row r="20793">
      <c r="B20793" s="497"/>
      <c r="H20793" s="500"/>
      <c r="O20793" s="500"/>
      <c r="Q20793" s="498" t="s">
        <v>213</v>
      </c>
      <c r="S20793" s="499"/>
    </row>
    <row r="20794">
      <c r="B20794" s="497"/>
      <c r="H20794" s="500"/>
      <c r="O20794" s="500"/>
      <c r="Q20794" s="498" t="s">
        <v>213</v>
      </c>
      <c r="S20794" s="499"/>
    </row>
    <row r="20795">
      <c r="B20795" s="497"/>
      <c r="H20795" s="500"/>
      <c r="O20795" s="500"/>
      <c r="Q20795" s="498" t="s">
        <v>213</v>
      </c>
      <c r="S20795" s="499"/>
    </row>
    <row r="20796">
      <c r="B20796" s="497"/>
      <c r="H20796" s="500"/>
      <c r="O20796" s="500"/>
      <c r="Q20796" s="498" t="s">
        <v>213</v>
      </c>
      <c r="S20796" s="499"/>
    </row>
    <row r="20797">
      <c r="B20797" s="497"/>
      <c r="H20797" s="500"/>
      <c r="O20797" s="500"/>
      <c r="Q20797" s="498" t="s">
        <v>213</v>
      </c>
      <c r="S20797" s="499"/>
    </row>
    <row r="20798">
      <c r="B20798" s="497"/>
      <c r="H20798" s="500"/>
      <c r="O20798" s="500"/>
      <c r="Q20798" s="498" t="s">
        <v>213</v>
      </c>
      <c r="S20798" s="499"/>
    </row>
    <row r="20799">
      <c r="B20799" s="497"/>
      <c r="H20799" s="500"/>
      <c r="O20799" s="500"/>
      <c r="Q20799" s="498" t="s">
        <v>213</v>
      </c>
      <c r="S20799" s="499"/>
    </row>
    <row r="20800">
      <c r="B20800" s="497"/>
      <c r="H20800" s="500"/>
      <c r="O20800" s="500"/>
      <c r="Q20800" s="498" t="s">
        <v>213</v>
      </c>
      <c r="S20800" s="499"/>
    </row>
    <row r="20801">
      <c r="B20801" s="497"/>
      <c r="H20801" s="500"/>
      <c r="O20801" s="500"/>
      <c r="Q20801" s="498" t="s">
        <v>213</v>
      </c>
      <c r="S20801" s="499"/>
    </row>
    <row r="20802">
      <c r="B20802" s="497"/>
      <c r="H20802" s="500"/>
      <c r="O20802" s="500"/>
      <c r="Q20802" s="498" t="s">
        <v>213</v>
      </c>
      <c r="S20802" s="499"/>
    </row>
    <row r="20803">
      <c r="B20803" s="497"/>
      <c r="H20803" s="500"/>
      <c r="O20803" s="500"/>
      <c r="Q20803" s="498" t="s">
        <v>213</v>
      </c>
      <c r="S20803" s="499"/>
    </row>
    <row r="20804">
      <c r="B20804" s="497"/>
      <c r="H20804" s="500"/>
      <c r="O20804" s="500"/>
      <c r="Q20804" s="498" t="s">
        <v>213</v>
      </c>
      <c r="S20804" s="499"/>
    </row>
    <row r="20805">
      <c r="B20805" s="497"/>
      <c r="H20805" s="500"/>
      <c r="O20805" s="500"/>
      <c r="Q20805" s="498" t="s">
        <v>213</v>
      </c>
      <c r="S20805" s="499"/>
    </row>
    <row r="20806">
      <c r="B20806" s="497"/>
      <c r="H20806" s="500"/>
      <c r="O20806" s="500"/>
      <c r="Q20806" s="498" t="s">
        <v>213</v>
      </c>
      <c r="S20806" s="499"/>
    </row>
    <row r="20807">
      <c r="B20807" s="497"/>
      <c r="H20807" s="500"/>
      <c r="O20807" s="500"/>
      <c r="Q20807" s="498" t="s">
        <v>213</v>
      </c>
      <c r="S20807" s="499"/>
    </row>
    <row r="20808">
      <c r="B20808" s="497"/>
      <c r="H20808" s="500"/>
      <c r="O20808" s="500"/>
      <c r="Q20808" s="498" t="s">
        <v>213</v>
      </c>
      <c r="S20808" s="499"/>
    </row>
    <row r="20809">
      <c r="B20809" s="497"/>
      <c r="H20809" s="500"/>
      <c r="O20809" s="500"/>
      <c r="Q20809" s="498" t="s">
        <v>213</v>
      </c>
      <c r="S20809" s="499"/>
    </row>
    <row r="20810">
      <c r="B20810" s="497"/>
      <c r="H20810" s="500"/>
      <c r="O20810" s="500"/>
      <c r="Q20810" s="498" t="s">
        <v>213</v>
      </c>
      <c r="S20810" s="499"/>
    </row>
    <row r="20811">
      <c r="B20811" s="497"/>
      <c r="H20811" s="500"/>
      <c r="O20811" s="500"/>
      <c r="Q20811" s="498" t="s">
        <v>213</v>
      </c>
      <c r="S20811" s="499"/>
    </row>
    <row r="20812">
      <c r="B20812" s="497"/>
      <c r="H20812" s="500"/>
      <c r="O20812" s="500"/>
      <c r="Q20812" s="498" t="s">
        <v>213</v>
      </c>
      <c r="S20812" s="499"/>
    </row>
    <row r="20813">
      <c r="B20813" s="497"/>
      <c r="H20813" s="500"/>
      <c r="O20813" s="500"/>
      <c r="Q20813" s="498" t="s">
        <v>213</v>
      </c>
      <c r="S20813" s="499"/>
    </row>
    <row r="20814">
      <c r="B20814" s="497"/>
      <c r="H20814" s="500"/>
      <c r="O20814" s="500"/>
      <c r="Q20814" s="498" t="s">
        <v>213</v>
      </c>
      <c r="S20814" s="499"/>
    </row>
    <row r="20815">
      <c r="B20815" s="497"/>
      <c r="H20815" s="500"/>
      <c r="O20815" s="500"/>
      <c r="Q20815" s="498" t="s">
        <v>213</v>
      </c>
      <c r="S20815" s="499"/>
    </row>
    <row r="20816">
      <c r="B20816" s="497"/>
      <c r="H20816" s="500"/>
      <c r="O20816" s="500"/>
      <c r="Q20816" s="498" t="s">
        <v>213</v>
      </c>
      <c r="S20816" s="499"/>
    </row>
    <row r="20817">
      <c r="B20817" s="497"/>
      <c r="H20817" s="500"/>
      <c r="O20817" s="500"/>
      <c r="Q20817" s="498" t="s">
        <v>213</v>
      </c>
      <c r="S20817" s="499"/>
    </row>
    <row r="20818">
      <c r="B20818" s="497"/>
      <c r="H20818" s="500"/>
      <c r="O20818" s="500"/>
      <c r="Q20818" s="498" t="s">
        <v>213</v>
      </c>
      <c r="S20818" s="499"/>
    </row>
    <row r="20819">
      <c r="B20819" s="497"/>
      <c r="H20819" s="500"/>
      <c r="O20819" s="500"/>
      <c r="Q20819" s="498" t="s">
        <v>213</v>
      </c>
      <c r="S20819" s="499"/>
    </row>
    <row r="20820">
      <c r="B20820" s="497"/>
      <c r="H20820" s="500"/>
      <c r="O20820" s="500"/>
      <c r="Q20820" s="498" t="s">
        <v>213</v>
      </c>
      <c r="S20820" s="499"/>
    </row>
    <row r="20821">
      <c r="B20821" s="497"/>
      <c r="H20821" s="500"/>
      <c r="O20821" s="500"/>
      <c r="Q20821" s="498" t="s">
        <v>213</v>
      </c>
      <c r="S20821" s="499"/>
    </row>
    <row r="20822">
      <c r="B20822" s="497"/>
      <c r="H20822" s="500"/>
      <c r="O20822" s="500"/>
      <c r="Q20822" s="498" t="s">
        <v>213</v>
      </c>
      <c r="S20822" s="499"/>
    </row>
    <row r="20823">
      <c r="B20823" s="497"/>
      <c r="H20823" s="500"/>
      <c r="O20823" s="500"/>
      <c r="Q20823" s="498" t="s">
        <v>213</v>
      </c>
      <c r="S20823" s="499"/>
    </row>
    <row r="20824">
      <c r="B20824" s="497"/>
      <c r="H20824" s="500"/>
      <c r="O20824" s="500"/>
      <c r="Q20824" s="498" t="s">
        <v>213</v>
      </c>
      <c r="S20824" s="499"/>
    </row>
    <row r="20825">
      <c r="B20825" s="497"/>
      <c r="H20825" s="500"/>
      <c r="O20825" s="500"/>
      <c r="Q20825" s="498" t="s">
        <v>213</v>
      </c>
      <c r="S20825" s="499"/>
    </row>
    <row r="20826">
      <c r="B20826" s="497"/>
      <c r="H20826" s="500"/>
      <c r="O20826" s="500"/>
      <c r="Q20826" s="498" t="s">
        <v>213</v>
      </c>
      <c r="S20826" s="499"/>
    </row>
    <row r="20827">
      <c r="B20827" s="497"/>
      <c r="H20827" s="500"/>
      <c r="O20827" s="500"/>
      <c r="Q20827" s="498" t="s">
        <v>213</v>
      </c>
      <c r="S20827" s="499"/>
    </row>
    <row r="20828">
      <c r="B20828" s="497"/>
      <c r="H20828" s="500"/>
      <c r="O20828" s="500"/>
      <c r="Q20828" s="498" t="s">
        <v>213</v>
      </c>
      <c r="S20828" s="499"/>
    </row>
    <row r="20829">
      <c r="B20829" s="497"/>
      <c r="H20829" s="500"/>
      <c r="O20829" s="500"/>
      <c r="Q20829" s="498" t="s">
        <v>213</v>
      </c>
      <c r="S20829" s="499"/>
    </row>
    <row r="20830">
      <c r="B20830" s="497"/>
      <c r="H20830" s="500"/>
      <c r="O20830" s="500"/>
      <c r="Q20830" s="498" t="s">
        <v>213</v>
      </c>
      <c r="S20830" s="499"/>
    </row>
    <row r="20831">
      <c r="B20831" s="497"/>
      <c r="H20831" s="500"/>
      <c r="O20831" s="500"/>
      <c r="Q20831" s="498" t="s">
        <v>213</v>
      </c>
      <c r="S20831" s="499"/>
    </row>
    <row r="20832">
      <c r="B20832" s="497"/>
      <c r="H20832" s="500"/>
      <c r="O20832" s="500"/>
      <c r="Q20832" s="498" t="s">
        <v>213</v>
      </c>
      <c r="S20832" s="499"/>
    </row>
    <row r="20833">
      <c r="B20833" s="497"/>
      <c r="H20833" s="500"/>
      <c r="O20833" s="500"/>
      <c r="Q20833" s="498" t="s">
        <v>213</v>
      </c>
      <c r="S20833" s="499"/>
    </row>
    <row r="20834">
      <c r="B20834" s="497"/>
      <c r="H20834" s="500"/>
      <c r="O20834" s="500"/>
      <c r="Q20834" s="498" t="s">
        <v>213</v>
      </c>
      <c r="S20834" s="499"/>
    </row>
    <row r="20835">
      <c r="B20835" s="497"/>
      <c r="H20835" s="500"/>
      <c r="O20835" s="500"/>
      <c r="Q20835" s="498" t="s">
        <v>213</v>
      </c>
      <c r="S20835" s="499"/>
    </row>
    <row r="20836">
      <c r="B20836" s="497"/>
      <c r="H20836" s="500"/>
      <c r="O20836" s="500"/>
      <c r="Q20836" s="498" t="s">
        <v>213</v>
      </c>
      <c r="S20836" s="499"/>
    </row>
    <row r="20837">
      <c r="B20837" s="497"/>
      <c r="H20837" s="500"/>
      <c r="O20837" s="500"/>
      <c r="Q20837" s="498" t="s">
        <v>213</v>
      </c>
      <c r="S20837" s="499"/>
    </row>
    <row r="20838">
      <c r="B20838" s="497"/>
      <c r="H20838" s="500"/>
      <c r="O20838" s="500"/>
      <c r="Q20838" s="498" t="s">
        <v>213</v>
      </c>
      <c r="S20838" s="499"/>
    </row>
    <row r="20839">
      <c r="B20839" s="497"/>
      <c r="H20839" s="500"/>
      <c r="O20839" s="500"/>
      <c r="Q20839" s="498" t="s">
        <v>213</v>
      </c>
      <c r="S20839" s="499"/>
    </row>
    <row r="20840">
      <c r="B20840" s="497"/>
      <c r="H20840" s="500"/>
      <c r="O20840" s="500"/>
      <c r="Q20840" s="498" t="s">
        <v>213</v>
      </c>
      <c r="S20840" s="499"/>
    </row>
    <row r="20841">
      <c r="B20841" s="497"/>
      <c r="H20841" s="500"/>
      <c r="O20841" s="500"/>
      <c r="Q20841" s="498" t="s">
        <v>213</v>
      </c>
      <c r="S20841" s="499"/>
    </row>
    <row r="20842">
      <c r="B20842" s="497"/>
      <c r="H20842" s="500"/>
      <c r="O20842" s="500"/>
      <c r="Q20842" s="498" t="s">
        <v>213</v>
      </c>
      <c r="S20842" s="499"/>
    </row>
    <row r="20843">
      <c r="B20843" s="497"/>
      <c r="H20843" s="500"/>
      <c r="O20843" s="500"/>
      <c r="Q20843" s="498" t="s">
        <v>213</v>
      </c>
      <c r="S20843" s="499"/>
    </row>
    <row r="20844">
      <c r="B20844" s="497"/>
      <c r="H20844" s="500"/>
      <c r="O20844" s="500"/>
      <c r="Q20844" s="498" t="s">
        <v>213</v>
      </c>
      <c r="S20844" s="499"/>
    </row>
    <row r="20845">
      <c r="B20845" s="497"/>
      <c r="H20845" s="500"/>
      <c r="O20845" s="500"/>
      <c r="Q20845" s="498" t="s">
        <v>213</v>
      </c>
      <c r="S20845" s="499"/>
    </row>
    <row r="20846">
      <c r="B20846" s="497"/>
      <c r="H20846" s="500"/>
      <c r="O20846" s="500"/>
      <c r="Q20846" s="498" t="s">
        <v>213</v>
      </c>
      <c r="S20846" s="499"/>
    </row>
    <row r="20847">
      <c r="B20847" s="497"/>
      <c r="H20847" s="500"/>
      <c r="O20847" s="500"/>
      <c r="Q20847" s="498" t="s">
        <v>213</v>
      </c>
      <c r="S20847" s="499"/>
    </row>
    <row r="20848">
      <c r="B20848" s="497"/>
      <c r="H20848" s="500"/>
      <c r="O20848" s="500"/>
      <c r="Q20848" s="498" t="s">
        <v>213</v>
      </c>
      <c r="S20848" s="499"/>
    </row>
    <row r="20849">
      <c r="B20849" s="497"/>
      <c r="H20849" s="500"/>
      <c r="O20849" s="500"/>
      <c r="Q20849" s="498" t="s">
        <v>213</v>
      </c>
      <c r="S20849" s="499"/>
    </row>
    <row r="20850">
      <c r="B20850" s="497"/>
      <c r="H20850" s="500"/>
      <c r="O20850" s="500"/>
      <c r="Q20850" s="498" t="s">
        <v>213</v>
      </c>
      <c r="S20850" s="499"/>
    </row>
    <row r="20851">
      <c r="B20851" s="497"/>
      <c r="H20851" s="500"/>
      <c r="O20851" s="500"/>
      <c r="Q20851" s="498" t="s">
        <v>213</v>
      </c>
      <c r="S20851" s="499"/>
    </row>
    <row r="20852">
      <c r="B20852" s="497"/>
      <c r="H20852" s="500"/>
      <c r="O20852" s="500"/>
      <c r="Q20852" s="498" t="s">
        <v>213</v>
      </c>
      <c r="S20852" s="499"/>
    </row>
    <row r="20853">
      <c r="B20853" s="497"/>
      <c r="H20853" s="500"/>
      <c r="O20853" s="500"/>
      <c r="Q20853" s="498" t="s">
        <v>213</v>
      </c>
      <c r="S20853" s="499"/>
    </row>
    <row r="20854">
      <c r="B20854" s="497"/>
      <c r="H20854" s="500"/>
      <c r="O20854" s="500"/>
      <c r="Q20854" s="498" t="s">
        <v>213</v>
      </c>
      <c r="S20854" s="499"/>
    </row>
    <row r="20855">
      <c r="B20855" s="497"/>
      <c r="H20855" s="500"/>
      <c r="O20855" s="500"/>
      <c r="Q20855" s="498" t="s">
        <v>213</v>
      </c>
      <c r="S20855" s="499"/>
    </row>
    <row r="20856">
      <c r="B20856" s="497"/>
      <c r="H20856" s="500"/>
      <c r="O20856" s="500"/>
      <c r="Q20856" s="498" t="s">
        <v>213</v>
      </c>
      <c r="S20856" s="499"/>
    </row>
    <row r="20857">
      <c r="B20857" s="497"/>
      <c r="H20857" s="500"/>
      <c r="O20857" s="500"/>
      <c r="Q20857" s="498" t="s">
        <v>213</v>
      </c>
      <c r="S20857" s="499"/>
    </row>
    <row r="20858">
      <c r="B20858" s="497"/>
      <c r="H20858" s="500"/>
      <c r="O20858" s="500"/>
      <c r="Q20858" s="498" t="s">
        <v>213</v>
      </c>
      <c r="S20858" s="499"/>
    </row>
    <row r="20859">
      <c r="B20859" s="497"/>
      <c r="H20859" s="500"/>
      <c r="O20859" s="500"/>
      <c r="Q20859" s="498" t="s">
        <v>213</v>
      </c>
      <c r="S20859" s="499"/>
    </row>
    <row r="20860">
      <c r="B20860" s="497"/>
      <c r="H20860" s="500"/>
      <c r="O20860" s="500"/>
      <c r="Q20860" s="498" t="s">
        <v>213</v>
      </c>
      <c r="S20860" s="499"/>
    </row>
    <row r="20861">
      <c r="B20861" s="497"/>
      <c r="H20861" s="500"/>
      <c r="O20861" s="500"/>
      <c r="Q20861" s="498" t="s">
        <v>213</v>
      </c>
      <c r="S20861" s="499"/>
    </row>
    <row r="20862">
      <c r="B20862" s="497"/>
      <c r="H20862" s="500"/>
      <c r="O20862" s="500"/>
      <c r="Q20862" s="498" t="s">
        <v>213</v>
      </c>
      <c r="S20862" s="499"/>
    </row>
    <row r="20863">
      <c r="B20863" s="497"/>
      <c r="H20863" s="500"/>
      <c r="O20863" s="500"/>
      <c r="Q20863" s="498" t="s">
        <v>213</v>
      </c>
      <c r="S20863" s="499"/>
    </row>
    <row r="20864">
      <c r="B20864" s="497"/>
      <c r="H20864" s="500"/>
      <c r="O20864" s="500"/>
      <c r="Q20864" s="498" t="s">
        <v>213</v>
      </c>
      <c r="S20864" s="499"/>
    </row>
    <row r="20865">
      <c r="B20865" s="497"/>
      <c r="H20865" s="500"/>
      <c r="O20865" s="500"/>
      <c r="Q20865" s="498" t="s">
        <v>213</v>
      </c>
      <c r="S20865" s="499"/>
    </row>
    <row r="20866">
      <c r="B20866" s="497"/>
      <c r="H20866" s="500"/>
      <c r="O20866" s="500"/>
      <c r="Q20866" s="498" t="s">
        <v>213</v>
      </c>
      <c r="S20866" s="499"/>
    </row>
    <row r="20867">
      <c r="B20867" s="497"/>
      <c r="H20867" s="500"/>
      <c r="O20867" s="500"/>
      <c r="Q20867" s="498" t="s">
        <v>213</v>
      </c>
      <c r="S20867" s="499"/>
    </row>
    <row r="20868">
      <c r="B20868" s="497"/>
      <c r="H20868" s="500"/>
      <c r="O20868" s="500"/>
      <c r="Q20868" s="498" t="s">
        <v>213</v>
      </c>
      <c r="S20868" s="499"/>
    </row>
    <row r="20869">
      <c r="B20869" s="497"/>
      <c r="H20869" s="500"/>
      <c r="O20869" s="500"/>
      <c r="Q20869" s="498" t="s">
        <v>213</v>
      </c>
      <c r="S20869" s="499"/>
    </row>
    <row r="20870">
      <c r="B20870" s="497"/>
      <c r="H20870" s="500"/>
      <c r="O20870" s="500"/>
      <c r="Q20870" s="498" t="s">
        <v>213</v>
      </c>
      <c r="S20870" s="499"/>
    </row>
    <row r="20871">
      <c r="B20871" s="497"/>
      <c r="H20871" s="500"/>
      <c r="O20871" s="500"/>
      <c r="Q20871" s="498" t="s">
        <v>213</v>
      </c>
      <c r="S20871" s="499"/>
    </row>
    <row r="20872">
      <c r="B20872" s="497"/>
      <c r="H20872" s="500"/>
      <c r="O20872" s="500"/>
      <c r="Q20872" s="498" t="s">
        <v>213</v>
      </c>
      <c r="S20872" s="499"/>
    </row>
    <row r="20873">
      <c r="B20873" s="497"/>
      <c r="H20873" s="500"/>
      <c r="O20873" s="500"/>
      <c r="Q20873" s="498" t="s">
        <v>213</v>
      </c>
      <c r="S20873" s="499"/>
    </row>
    <row r="20874">
      <c r="B20874" s="497"/>
      <c r="H20874" s="500"/>
      <c r="O20874" s="500"/>
      <c r="Q20874" s="498" t="s">
        <v>213</v>
      </c>
      <c r="S20874" s="499"/>
    </row>
    <row r="20875">
      <c r="B20875" s="497"/>
      <c r="H20875" s="500"/>
      <c r="O20875" s="500"/>
      <c r="Q20875" s="498" t="s">
        <v>213</v>
      </c>
      <c r="S20875" s="499"/>
    </row>
    <row r="20876">
      <c r="B20876" s="497"/>
      <c r="H20876" s="500"/>
      <c r="O20876" s="500"/>
      <c r="Q20876" s="498" t="s">
        <v>213</v>
      </c>
      <c r="S20876" s="499"/>
    </row>
    <row r="20877">
      <c r="B20877" s="497"/>
      <c r="H20877" s="500"/>
      <c r="O20877" s="500"/>
      <c r="Q20877" s="498" t="s">
        <v>213</v>
      </c>
      <c r="S20877" s="499"/>
    </row>
    <row r="20878">
      <c r="B20878" s="497"/>
      <c r="H20878" s="500"/>
      <c r="O20878" s="500"/>
      <c r="Q20878" s="498" t="s">
        <v>213</v>
      </c>
      <c r="S20878" s="499"/>
    </row>
    <row r="20879">
      <c r="B20879" s="497"/>
      <c r="H20879" s="500"/>
      <c r="O20879" s="500"/>
      <c r="Q20879" s="498" t="s">
        <v>213</v>
      </c>
      <c r="S20879" s="499"/>
    </row>
    <row r="20880">
      <c r="B20880" s="497"/>
      <c r="H20880" s="500"/>
      <c r="O20880" s="500"/>
      <c r="Q20880" s="498" t="s">
        <v>213</v>
      </c>
      <c r="S20880" s="499"/>
    </row>
    <row r="20881">
      <c r="B20881" s="497"/>
      <c r="H20881" s="500"/>
      <c r="O20881" s="500"/>
      <c r="Q20881" s="498" t="s">
        <v>213</v>
      </c>
      <c r="S20881" s="499"/>
    </row>
    <row r="20882">
      <c r="B20882" s="497"/>
      <c r="H20882" s="500"/>
      <c r="O20882" s="500"/>
      <c r="Q20882" s="498" t="s">
        <v>213</v>
      </c>
      <c r="S20882" s="499"/>
    </row>
    <row r="20883">
      <c r="B20883" s="497"/>
      <c r="H20883" s="500"/>
      <c r="O20883" s="500"/>
      <c r="Q20883" s="498" t="s">
        <v>213</v>
      </c>
      <c r="S20883" s="499"/>
    </row>
    <row r="20884">
      <c r="B20884" s="497"/>
      <c r="H20884" s="500"/>
      <c r="O20884" s="500"/>
      <c r="Q20884" s="498" t="s">
        <v>213</v>
      </c>
      <c r="S20884" s="499"/>
    </row>
    <row r="20885">
      <c r="B20885" s="497"/>
      <c r="H20885" s="500"/>
      <c r="O20885" s="500"/>
      <c r="Q20885" s="498" t="s">
        <v>213</v>
      </c>
      <c r="S20885" s="499"/>
    </row>
    <row r="20886">
      <c r="B20886" s="497"/>
      <c r="H20886" s="500"/>
      <c r="O20886" s="500"/>
      <c r="Q20886" s="498" t="s">
        <v>213</v>
      </c>
      <c r="S20886" s="499"/>
    </row>
    <row r="20887">
      <c r="B20887" s="497"/>
      <c r="H20887" s="500"/>
      <c r="O20887" s="500"/>
      <c r="Q20887" s="498" t="s">
        <v>213</v>
      </c>
      <c r="S20887" s="499"/>
    </row>
    <row r="20888">
      <c r="B20888" s="497"/>
      <c r="H20888" s="500"/>
      <c r="O20888" s="500"/>
      <c r="Q20888" s="498" t="s">
        <v>213</v>
      </c>
      <c r="S20888" s="499"/>
    </row>
    <row r="20889">
      <c r="B20889" s="497"/>
      <c r="H20889" s="500"/>
      <c r="O20889" s="500"/>
      <c r="Q20889" s="498" t="s">
        <v>213</v>
      </c>
      <c r="S20889" s="499"/>
    </row>
    <row r="20890">
      <c r="B20890" s="497"/>
      <c r="H20890" s="500"/>
      <c r="O20890" s="500"/>
      <c r="Q20890" s="498" t="s">
        <v>213</v>
      </c>
      <c r="S20890" s="499"/>
    </row>
    <row r="20891">
      <c r="B20891" s="497"/>
      <c r="H20891" s="500"/>
      <c r="O20891" s="500"/>
      <c r="Q20891" s="498" t="s">
        <v>213</v>
      </c>
      <c r="S20891" s="499"/>
    </row>
    <row r="20892">
      <c r="B20892" s="497"/>
      <c r="H20892" s="500"/>
      <c r="O20892" s="500"/>
      <c r="Q20892" s="498" t="s">
        <v>213</v>
      </c>
      <c r="S20892" s="499"/>
    </row>
    <row r="20893">
      <c r="B20893" s="497"/>
      <c r="H20893" s="500"/>
      <c r="O20893" s="500"/>
      <c r="Q20893" s="498" t="s">
        <v>213</v>
      </c>
      <c r="S20893" s="499"/>
    </row>
    <row r="20894">
      <c r="B20894" s="497"/>
      <c r="H20894" s="500"/>
      <c r="O20894" s="500"/>
      <c r="Q20894" s="498" t="s">
        <v>213</v>
      </c>
      <c r="S20894" s="499"/>
    </row>
    <row r="20895">
      <c r="B20895" s="497"/>
      <c r="H20895" s="500"/>
      <c r="O20895" s="500"/>
      <c r="Q20895" s="498" t="s">
        <v>213</v>
      </c>
      <c r="S20895" s="499"/>
    </row>
    <row r="20896">
      <c r="B20896" s="497"/>
      <c r="H20896" s="500"/>
      <c r="O20896" s="500"/>
      <c r="Q20896" s="498" t="s">
        <v>213</v>
      </c>
      <c r="S20896" s="499"/>
    </row>
    <row r="20897">
      <c r="B20897" s="497"/>
      <c r="H20897" s="500"/>
      <c r="O20897" s="500"/>
      <c r="Q20897" s="498" t="s">
        <v>213</v>
      </c>
      <c r="S20897" s="499"/>
    </row>
    <row r="20898">
      <c r="B20898" s="497"/>
      <c r="H20898" s="500"/>
      <c r="O20898" s="500"/>
      <c r="Q20898" s="498" t="s">
        <v>213</v>
      </c>
      <c r="S20898" s="499"/>
    </row>
    <row r="20899">
      <c r="B20899" s="497"/>
      <c r="H20899" s="500"/>
      <c r="O20899" s="500"/>
      <c r="Q20899" s="498" t="s">
        <v>213</v>
      </c>
      <c r="S20899" s="499"/>
    </row>
    <row r="20900">
      <c r="B20900" s="497"/>
      <c r="H20900" s="500"/>
      <c r="O20900" s="500"/>
      <c r="Q20900" s="498" t="s">
        <v>213</v>
      </c>
      <c r="S20900" s="499"/>
    </row>
    <row r="20901">
      <c r="B20901" s="497"/>
      <c r="H20901" s="500"/>
      <c r="O20901" s="500"/>
      <c r="Q20901" s="498" t="s">
        <v>213</v>
      </c>
      <c r="S20901" s="499"/>
    </row>
    <row r="20902">
      <c r="B20902" s="497"/>
      <c r="H20902" s="500"/>
      <c r="O20902" s="500"/>
      <c r="Q20902" s="498" t="s">
        <v>213</v>
      </c>
      <c r="S20902" s="499"/>
    </row>
    <row r="20903">
      <c r="B20903" s="497"/>
      <c r="H20903" s="500"/>
      <c r="O20903" s="500"/>
      <c r="Q20903" s="498" t="s">
        <v>213</v>
      </c>
      <c r="S20903" s="499"/>
    </row>
    <row r="20904">
      <c r="B20904" s="497"/>
      <c r="H20904" s="500"/>
      <c r="O20904" s="500"/>
      <c r="Q20904" s="498" t="s">
        <v>213</v>
      </c>
      <c r="S20904" s="499"/>
    </row>
    <row r="20905">
      <c r="B20905" s="497"/>
      <c r="H20905" s="500"/>
      <c r="O20905" s="500"/>
      <c r="Q20905" s="498" t="s">
        <v>213</v>
      </c>
      <c r="S20905" s="499"/>
    </row>
    <row r="20906">
      <c r="B20906" s="497"/>
      <c r="H20906" s="500"/>
      <c r="O20906" s="500"/>
      <c r="Q20906" s="498" t="s">
        <v>213</v>
      </c>
      <c r="S20906" s="499"/>
    </row>
    <row r="20907">
      <c r="B20907" s="497"/>
      <c r="H20907" s="500"/>
      <c r="O20907" s="500"/>
      <c r="Q20907" s="498" t="s">
        <v>213</v>
      </c>
      <c r="S20907" s="499"/>
    </row>
    <row r="20908">
      <c r="B20908" s="497"/>
      <c r="H20908" s="500"/>
      <c r="O20908" s="500"/>
      <c r="Q20908" s="498" t="s">
        <v>213</v>
      </c>
      <c r="S20908" s="499"/>
    </row>
    <row r="20909">
      <c r="B20909" s="497"/>
      <c r="H20909" s="500"/>
      <c r="O20909" s="500"/>
      <c r="Q20909" s="498" t="s">
        <v>213</v>
      </c>
      <c r="S20909" s="499"/>
    </row>
    <row r="20910">
      <c r="B20910" s="497"/>
      <c r="H20910" s="500"/>
      <c r="O20910" s="500"/>
      <c r="Q20910" s="498" t="s">
        <v>213</v>
      </c>
      <c r="S20910" s="499"/>
    </row>
    <row r="20911">
      <c r="B20911" s="497"/>
      <c r="H20911" s="500"/>
      <c r="O20911" s="500"/>
      <c r="Q20911" s="498" t="s">
        <v>213</v>
      </c>
      <c r="S20911" s="499"/>
    </row>
    <row r="20912">
      <c r="B20912" s="497"/>
      <c r="H20912" s="500"/>
      <c r="O20912" s="500"/>
      <c r="Q20912" s="498" t="s">
        <v>213</v>
      </c>
      <c r="S20912" s="499"/>
    </row>
    <row r="20913">
      <c r="B20913" s="497"/>
      <c r="H20913" s="500"/>
      <c r="O20913" s="500"/>
      <c r="Q20913" s="498" t="s">
        <v>213</v>
      </c>
      <c r="S20913" s="499"/>
    </row>
    <row r="20914">
      <c r="B20914" s="497"/>
      <c r="H20914" s="500"/>
      <c r="O20914" s="500"/>
      <c r="Q20914" s="498" t="s">
        <v>213</v>
      </c>
      <c r="S20914" s="499"/>
    </row>
    <row r="20915">
      <c r="B20915" s="497"/>
      <c r="H20915" s="500"/>
      <c r="O20915" s="500"/>
      <c r="Q20915" s="498" t="s">
        <v>213</v>
      </c>
      <c r="S20915" s="499"/>
    </row>
    <row r="20916">
      <c r="B20916" s="497"/>
      <c r="H20916" s="500"/>
      <c r="O20916" s="500"/>
      <c r="Q20916" s="498" t="s">
        <v>213</v>
      </c>
      <c r="S20916" s="499"/>
    </row>
    <row r="20917">
      <c r="B20917" s="497"/>
      <c r="H20917" s="500"/>
      <c r="O20917" s="500"/>
      <c r="Q20917" s="498" t="s">
        <v>213</v>
      </c>
      <c r="S20917" s="499"/>
    </row>
    <row r="20918">
      <c r="B20918" s="497"/>
      <c r="H20918" s="500"/>
      <c r="O20918" s="500"/>
      <c r="Q20918" s="498" t="s">
        <v>213</v>
      </c>
      <c r="S20918" s="499"/>
    </row>
    <row r="20919">
      <c r="B20919" s="497"/>
      <c r="H20919" s="500"/>
      <c r="O20919" s="500"/>
      <c r="Q20919" s="498" t="s">
        <v>213</v>
      </c>
      <c r="S20919" s="499"/>
    </row>
    <row r="20920">
      <c r="B20920" s="497"/>
      <c r="H20920" s="500"/>
      <c r="O20920" s="500"/>
      <c r="Q20920" s="498" t="s">
        <v>213</v>
      </c>
      <c r="S20920" s="499"/>
    </row>
    <row r="20921">
      <c r="B20921" s="497"/>
      <c r="H20921" s="500"/>
      <c r="O20921" s="500"/>
      <c r="Q20921" s="498" t="s">
        <v>213</v>
      </c>
      <c r="S20921" s="499"/>
    </row>
    <row r="20922">
      <c r="B20922" s="497"/>
      <c r="H20922" s="500"/>
      <c r="O20922" s="500"/>
      <c r="Q20922" s="498" t="s">
        <v>213</v>
      </c>
      <c r="S20922" s="499"/>
    </row>
    <row r="20923">
      <c r="B20923" s="497"/>
      <c r="H20923" s="500"/>
      <c r="O20923" s="500"/>
      <c r="Q20923" s="498" t="s">
        <v>213</v>
      </c>
      <c r="S20923" s="499"/>
    </row>
    <row r="20924">
      <c r="B20924" s="497"/>
      <c r="H20924" s="500"/>
      <c r="O20924" s="500"/>
      <c r="Q20924" s="498" t="s">
        <v>213</v>
      </c>
      <c r="S20924" s="499"/>
    </row>
    <row r="20925">
      <c r="B20925" s="497"/>
      <c r="H20925" s="500"/>
      <c r="O20925" s="500"/>
      <c r="Q20925" s="498" t="s">
        <v>213</v>
      </c>
      <c r="S20925" s="499"/>
    </row>
    <row r="20926">
      <c r="B20926" s="497"/>
      <c r="H20926" s="500"/>
      <c r="O20926" s="500"/>
      <c r="Q20926" s="498" t="s">
        <v>213</v>
      </c>
      <c r="S20926" s="499"/>
    </row>
    <row r="20927">
      <c r="B20927" s="497"/>
      <c r="H20927" s="500"/>
      <c r="O20927" s="500"/>
      <c r="Q20927" s="498" t="s">
        <v>213</v>
      </c>
      <c r="S20927" s="499"/>
    </row>
    <row r="20928">
      <c r="B20928" s="497"/>
      <c r="H20928" s="500"/>
      <c r="O20928" s="500"/>
      <c r="Q20928" s="498" t="s">
        <v>213</v>
      </c>
      <c r="S20928" s="499"/>
    </row>
    <row r="20929">
      <c r="B20929" s="497"/>
      <c r="H20929" s="500"/>
      <c r="O20929" s="500"/>
      <c r="Q20929" s="498" t="s">
        <v>213</v>
      </c>
      <c r="S20929" s="499"/>
    </row>
    <row r="20930">
      <c r="B20930" s="497"/>
      <c r="H20930" s="500"/>
      <c r="O20930" s="500"/>
      <c r="Q20930" s="498" t="s">
        <v>213</v>
      </c>
      <c r="S20930" s="499"/>
    </row>
    <row r="20931">
      <c r="B20931" s="497"/>
      <c r="H20931" s="500"/>
      <c r="O20931" s="500"/>
      <c r="Q20931" s="498" t="s">
        <v>213</v>
      </c>
      <c r="S20931" s="499"/>
    </row>
    <row r="20932">
      <c r="B20932" s="497"/>
      <c r="H20932" s="500"/>
      <c r="O20932" s="500"/>
      <c r="Q20932" s="498" t="s">
        <v>213</v>
      </c>
      <c r="S20932" s="499"/>
    </row>
    <row r="20933">
      <c r="B20933" s="497"/>
      <c r="H20933" s="500"/>
      <c r="O20933" s="500"/>
      <c r="Q20933" s="498" t="s">
        <v>213</v>
      </c>
      <c r="S20933" s="499"/>
    </row>
    <row r="20934">
      <c r="B20934" s="497"/>
      <c r="H20934" s="500"/>
      <c r="O20934" s="500"/>
      <c r="Q20934" s="498" t="s">
        <v>213</v>
      </c>
      <c r="S20934" s="499"/>
    </row>
    <row r="20935">
      <c r="B20935" s="497"/>
      <c r="H20935" s="500"/>
      <c r="O20935" s="500"/>
      <c r="Q20935" s="498" t="s">
        <v>213</v>
      </c>
      <c r="S20935" s="499"/>
    </row>
    <row r="20936">
      <c r="B20936" s="497"/>
      <c r="H20936" s="500"/>
      <c r="O20936" s="500"/>
      <c r="Q20936" s="498" t="s">
        <v>213</v>
      </c>
      <c r="S20936" s="499"/>
    </row>
    <row r="20937">
      <c r="B20937" s="497"/>
      <c r="H20937" s="500"/>
      <c r="O20937" s="500"/>
      <c r="Q20937" s="498" t="s">
        <v>213</v>
      </c>
      <c r="S20937" s="499"/>
    </row>
    <row r="20938">
      <c r="B20938" s="497"/>
      <c r="H20938" s="500"/>
      <c r="O20938" s="500"/>
      <c r="Q20938" s="498" t="s">
        <v>213</v>
      </c>
      <c r="S20938" s="499"/>
    </row>
    <row r="20939">
      <c r="B20939" s="497"/>
      <c r="H20939" s="500"/>
      <c r="O20939" s="500"/>
      <c r="Q20939" s="498" t="s">
        <v>213</v>
      </c>
      <c r="S20939" s="499"/>
    </row>
    <row r="20940">
      <c r="B20940" s="497"/>
      <c r="H20940" s="500"/>
      <c r="O20940" s="500"/>
      <c r="Q20940" s="498" t="s">
        <v>213</v>
      </c>
      <c r="S20940" s="499"/>
    </row>
    <row r="20941">
      <c r="B20941" s="497"/>
      <c r="H20941" s="500"/>
      <c r="O20941" s="500"/>
      <c r="Q20941" s="498" t="s">
        <v>213</v>
      </c>
      <c r="S20941" s="499"/>
    </row>
    <row r="20942">
      <c r="B20942" s="497"/>
      <c r="H20942" s="500"/>
      <c r="O20942" s="500"/>
      <c r="Q20942" s="498" t="s">
        <v>213</v>
      </c>
      <c r="S20942" s="499"/>
    </row>
    <row r="20943">
      <c r="B20943" s="497"/>
      <c r="H20943" s="500"/>
      <c r="O20943" s="500"/>
      <c r="Q20943" s="498" t="s">
        <v>213</v>
      </c>
      <c r="S20943" s="499"/>
    </row>
    <row r="20944">
      <c r="B20944" s="497"/>
      <c r="H20944" s="500"/>
      <c r="O20944" s="500"/>
      <c r="Q20944" s="498" t="s">
        <v>213</v>
      </c>
      <c r="S20944" s="499"/>
    </row>
    <row r="20945">
      <c r="B20945" s="497"/>
      <c r="H20945" s="500"/>
      <c r="O20945" s="500"/>
      <c r="Q20945" s="498" t="s">
        <v>213</v>
      </c>
      <c r="S20945" s="499"/>
    </row>
    <row r="20946">
      <c r="B20946" s="497"/>
      <c r="H20946" s="500"/>
      <c r="O20946" s="500"/>
      <c r="Q20946" s="498" t="s">
        <v>213</v>
      </c>
      <c r="S20946" s="499"/>
    </row>
    <row r="20947">
      <c r="B20947" s="497"/>
      <c r="H20947" s="500"/>
      <c r="O20947" s="500"/>
      <c r="Q20947" s="498" t="s">
        <v>213</v>
      </c>
      <c r="S20947" s="499"/>
    </row>
    <row r="20948">
      <c r="B20948" s="497"/>
      <c r="H20948" s="500"/>
      <c r="O20948" s="500"/>
      <c r="Q20948" s="498" t="s">
        <v>213</v>
      </c>
      <c r="S20948" s="499"/>
    </row>
    <row r="20949">
      <c r="B20949" s="497"/>
      <c r="H20949" s="500"/>
      <c r="O20949" s="500"/>
      <c r="Q20949" s="498" t="s">
        <v>213</v>
      </c>
      <c r="S20949" s="499"/>
    </row>
    <row r="20950">
      <c r="B20950" s="497"/>
      <c r="H20950" s="500"/>
      <c r="O20950" s="500"/>
      <c r="Q20950" s="498" t="s">
        <v>213</v>
      </c>
      <c r="S20950" s="499"/>
    </row>
    <row r="20951">
      <c r="B20951" s="497"/>
      <c r="H20951" s="500"/>
      <c r="O20951" s="500"/>
      <c r="Q20951" s="498" t="s">
        <v>213</v>
      </c>
      <c r="S20951" s="499"/>
    </row>
    <row r="20952">
      <c r="B20952" s="497"/>
      <c r="H20952" s="500"/>
      <c r="O20952" s="500"/>
      <c r="Q20952" s="498" t="s">
        <v>213</v>
      </c>
      <c r="S20952" s="499"/>
    </row>
    <row r="20953">
      <c r="B20953" s="497"/>
      <c r="H20953" s="500"/>
      <c r="O20953" s="500"/>
      <c r="Q20953" s="498" t="s">
        <v>213</v>
      </c>
      <c r="S20953" s="499"/>
    </row>
    <row r="20954">
      <c r="B20954" s="497"/>
      <c r="H20954" s="500"/>
      <c r="O20954" s="500"/>
      <c r="Q20954" s="498" t="s">
        <v>213</v>
      </c>
      <c r="S20954" s="499"/>
    </row>
    <row r="20955">
      <c r="B20955" s="497"/>
      <c r="H20955" s="500"/>
      <c r="O20955" s="500"/>
      <c r="Q20955" s="498" t="s">
        <v>213</v>
      </c>
      <c r="S20955" s="499"/>
    </row>
    <row r="20956">
      <c r="B20956" s="497"/>
      <c r="H20956" s="500"/>
      <c r="O20956" s="500"/>
      <c r="Q20956" s="498" t="s">
        <v>213</v>
      </c>
      <c r="S20956" s="499"/>
    </row>
    <row r="20957">
      <c r="B20957" s="497"/>
      <c r="H20957" s="500"/>
      <c r="O20957" s="500"/>
      <c r="Q20957" s="498" t="s">
        <v>213</v>
      </c>
      <c r="S20957" s="499"/>
    </row>
    <row r="20958">
      <c r="B20958" s="497"/>
      <c r="H20958" s="500"/>
      <c r="O20958" s="500"/>
      <c r="Q20958" s="498" t="s">
        <v>213</v>
      </c>
      <c r="S20958" s="499"/>
    </row>
    <row r="20959">
      <c r="B20959" s="497"/>
      <c r="H20959" s="500"/>
      <c r="O20959" s="500"/>
      <c r="Q20959" s="498" t="s">
        <v>213</v>
      </c>
      <c r="S20959" s="499"/>
    </row>
    <row r="20960">
      <c r="B20960" s="497"/>
      <c r="H20960" s="500"/>
      <c r="O20960" s="500"/>
      <c r="Q20960" s="498" t="s">
        <v>213</v>
      </c>
      <c r="S20960" s="499"/>
    </row>
    <row r="20961">
      <c r="B20961" s="497"/>
      <c r="H20961" s="500"/>
      <c r="O20961" s="500"/>
      <c r="Q20961" s="498" t="s">
        <v>213</v>
      </c>
      <c r="S20961" s="499"/>
    </row>
    <row r="20962">
      <c r="B20962" s="497"/>
      <c r="H20962" s="500"/>
      <c r="O20962" s="500"/>
      <c r="Q20962" s="498" t="s">
        <v>213</v>
      </c>
      <c r="S20962" s="499"/>
    </row>
    <row r="20963">
      <c r="B20963" s="497"/>
      <c r="H20963" s="500"/>
      <c r="O20963" s="500"/>
      <c r="Q20963" s="498" t="s">
        <v>213</v>
      </c>
      <c r="S20963" s="499"/>
    </row>
    <row r="20964">
      <c r="B20964" s="497"/>
      <c r="H20964" s="500"/>
      <c r="O20964" s="500"/>
      <c r="Q20964" s="498" t="s">
        <v>213</v>
      </c>
      <c r="S20964" s="499"/>
    </row>
    <row r="20965">
      <c r="B20965" s="497"/>
      <c r="H20965" s="500"/>
      <c r="O20965" s="500"/>
      <c r="Q20965" s="498" t="s">
        <v>213</v>
      </c>
      <c r="S20965" s="499"/>
    </row>
    <row r="20966">
      <c r="B20966" s="497"/>
      <c r="H20966" s="500"/>
      <c r="O20966" s="500"/>
      <c r="Q20966" s="498" t="s">
        <v>213</v>
      </c>
      <c r="S20966" s="499"/>
    </row>
    <row r="20967">
      <c r="B20967" s="497"/>
      <c r="H20967" s="500"/>
      <c r="O20967" s="500"/>
      <c r="Q20967" s="498" t="s">
        <v>213</v>
      </c>
      <c r="S20967" s="499"/>
    </row>
    <row r="20968">
      <c r="B20968" s="497"/>
      <c r="H20968" s="500"/>
      <c r="O20968" s="500"/>
      <c r="Q20968" s="498" t="s">
        <v>213</v>
      </c>
      <c r="S20968" s="499"/>
    </row>
    <row r="20969">
      <c r="B20969" s="497"/>
      <c r="H20969" s="500"/>
      <c r="O20969" s="500"/>
      <c r="Q20969" s="498" t="s">
        <v>213</v>
      </c>
      <c r="S20969" s="499"/>
    </row>
    <row r="20970">
      <c r="B20970" s="497"/>
      <c r="H20970" s="500"/>
      <c r="O20970" s="500"/>
      <c r="Q20970" s="498" t="s">
        <v>213</v>
      </c>
      <c r="S20970" s="499"/>
    </row>
    <row r="20971">
      <c r="B20971" s="497"/>
      <c r="H20971" s="500"/>
      <c r="O20971" s="500"/>
      <c r="Q20971" s="498" t="s">
        <v>213</v>
      </c>
      <c r="S20971" s="499"/>
    </row>
    <row r="20972">
      <c r="B20972" s="497"/>
      <c r="H20972" s="500"/>
      <c r="O20972" s="500"/>
      <c r="Q20972" s="498" t="s">
        <v>213</v>
      </c>
      <c r="S20972" s="499"/>
    </row>
    <row r="20973">
      <c r="B20973" s="497"/>
      <c r="H20973" s="500"/>
      <c r="O20973" s="500"/>
      <c r="Q20973" s="498" t="s">
        <v>213</v>
      </c>
      <c r="S20973" s="499"/>
    </row>
    <row r="20974">
      <c r="B20974" s="497"/>
      <c r="H20974" s="500"/>
      <c r="O20974" s="500"/>
      <c r="Q20974" s="498" t="s">
        <v>213</v>
      </c>
      <c r="S20974" s="499"/>
    </row>
    <row r="20975">
      <c r="B20975" s="497"/>
      <c r="H20975" s="500"/>
      <c r="O20975" s="500"/>
      <c r="Q20975" s="498" t="s">
        <v>213</v>
      </c>
      <c r="S20975" s="499"/>
    </row>
    <row r="20976">
      <c r="B20976" s="497"/>
      <c r="H20976" s="500"/>
      <c r="O20976" s="500"/>
      <c r="Q20976" s="498" t="s">
        <v>213</v>
      </c>
      <c r="S20976" s="499"/>
    </row>
    <row r="20977">
      <c r="B20977" s="497"/>
      <c r="H20977" s="500"/>
      <c r="O20977" s="500"/>
      <c r="Q20977" s="498" t="s">
        <v>213</v>
      </c>
      <c r="S20977" s="499"/>
    </row>
    <row r="20978">
      <c r="B20978" s="497"/>
      <c r="H20978" s="500"/>
      <c r="O20978" s="500"/>
      <c r="Q20978" s="498" t="s">
        <v>213</v>
      </c>
      <c r="S20978" s="499"/>
    </row>
    <row r="20979">
      <c r="B20979" s="497"/>
      <c r="H20979" s="500"/>
      <c r="O20979" s="500"/>
      <c r="Q20979" s="498" t="s">
        <v>213</v>
      </c>
      <c r="S20979" s="499"/>
    </row>
    <row r="20980">
      <c r="B20980" s="497"/>
      <c r="H20980" s="500"/>
      <c r="O20980" s="500"/>
      <c r="Q20980" s="498" t="s">
        <v>213</v>
      </c>
      <c r="S20980" s="499"/>
    </row>
    <row r="20981">
      <c r="B20981" s="497"/>
      <c r="H20981" s="500"/>
      <c r="O20981" s="500"/>
      <c r="Q20981" s="498" t="s">
        <v>213</v>
      </c>
      <c r="S20981" s="499"/>
    </row>
    <row r="20982">
      <c r="B20982" s="497"/>
      <c r="H20982" s="500"/>
      <c r="O20982" s="500"/>
      <c r="Q20982" s="498" t="s">
        <v>213</v>
      </c>
      <c r="S20982" s="499"/>
    </row>
    <row r="20983">
      <c r="B20983" s="497"/>
      <c r="H20983" s="500"/>
      <c r="O20983" s="500"/>
      <c r="Q20983" s="498" t="s">
        <v>213</v>
      </c>
      <c r="S20983" s="499"/>
    </row>
    <row r="20984">
      <c r="B20984" s="497"/>
      <c r="H20984" s="500"/>
      <c r="O20984" s="500"/>
      <c r="Q20984" s="498" t="s">
        <v>213</v>
      </c>
      <c r="S20984" s="499"/>
    </row>
    <row r="20985">
      <c r="B20985" s="497"/>
      <c r="H20985" s="500"/>
      <c r="O20985" s="500"/>
      <c r="Q20985" s="498" t="s">
        <v>213</v>
      </c>
      <c r="S20985" s="499"/>
    </row>
    <row r="20986">
      <c r="B20986" s="497"/>
      <c r="H20986" s="500"/>
      <c r="O20986" s="500"/>
      <c r="Q20986" s="498" t="s">
        <v>213</v>
      </c>
      <c r="S20986" s="499"/>
    </row>
    <row r="20987">
      <c r="B20987" s="497"/>
      <c r="H20987" s="500"/>
      <c r="O20987" s="500"/>
      <c r="Q20987" s="498" t="s">
        <v>213</v>
      </c>
      <c r="S20987" s="499"/>
    </row>
    <row r="20988">
      <c r="B20988" s="497"/>
      <c r="H20988" s="500"/>
      <c r="O20988" s="500"/>
      <c r="Q20988" s="498" t="s">
        <v>213</v>
      </c>
      <c r="S20988" s="499"/>
    </row>
    <row r="20989">
      <c r="B20989" s="497"/>
      <c r="H20989" s="500"/>
      <c r="O20989" s="500"/>
      <c r="Q20989" s="498" t="s">
        <v>213</v>
      </c>
      <c r="S20989" s="499"/>
    </row>
    <row r="20990">
      <c r="B20990" s="497"/>
      <c r="H20990" s="500"/>
      <c r="O20990" s="500"/>
      <c r="Q20990" s="498" t="s">
        <v>213</v>
      </c>
      <c r="S20990" s="499"/>
    </row>
    <row r="20991">
      <c r="B20991" s="497"/>
      <c r="H20991" s="500"/>
      <c r="O20991" s="500"/>
      <c r="Q20991" s="498" t="s">
        <v>213</v>
      </c>
      <c r="S20991" s="499"/>
    </row>
    <row r="20992">
      <c r="B20992" s="497"/>
      <c r="H20992" s="500"/>
      <c r="O20992" s="500"/>
      <c r="Q20992" s="498" t="s">
        <v>213</v>
      </c>
      <c r="S20992" s="499"/>
    </row>
    <row r="20993">
      <c r="B20993" s="497"/>
      <c r="H20993" s="500"/>
      <c r="O20993" s="500"/>
      <c r="Q20993" s="498" t="s">
        <v>213</v>
      </c>
      <c r="S20993" s="499"/>
    </row>
    <row r="20994">
      <c r="B20994" s="497"/>
      <c r="H20994" s="500"/>
      <c r="O20994" s="500"/>
      <c r="Q20994" s="498" t="s">
        <v>213</v>
      </c>
      <c r="S20994" s="499"/>
    </row>
    <row r="20995">
      <c r="B20995" s="497"/>
      <c r="H20995" s="500"/>
      <c r="O20995" s="500"/>
      <c r="Q20995" s="498" t="s">
        <v>213</v>
      </c>
      <c r="S20995" s="499"/>
    </row>
    <row r="20996">
      <c r="B20996" s="497"/>
      <c r="H20996" s="500"/>
      <c r="O20996" s="500"/>
      <c r="Q20996" s="498" t="s">
        <v>213</v>
      </c>
      <c r="S20996" s="499"/>
    </row>
    <row r="20997">
      <c r="B20997" s="497"/>
      <c r="H20997" s="500"/>
      <c r="O20997" s="500"/>
      <c r="Q20997" s="498" t="s">
        <v>213</v>
      </c>
      <c r="S20997" s="499"/>
    </row>
    <row r="20998">
      <c r="B20998" s="497"/>
      <c r="H20998" s="500"/>
      <c r="O20998" s="500"/>
      <c r="Q20998" s="498" t="s">
        <v>213</v>
      </c>
      <c r="S20998" s="499"/>
    </row>
    <row r="20999">
      <c r="B20999" s="497"/>
      <c r="H20999" s="500"/>
      <c r="O20999" s="500"/>
      <c r="Q20999" s="498" t="s">
        <v>213</v>
      </c>
      <c r="S20999" s="499"/>
    </row>
    <row r="21000">
      <c r="B21000" s="497"/>
      <c r="H21000" s="500"/>
      <c r="O21000" s="500"/>
      <c r="Q21000" s="498" t="s">
        <v>213</v>
      </c>
      <c r="S21000" s="499"/>
    </row>
    <row r="21001">
      <c r="B21001" s="497"/>
      <c r="H21001" s="500"/>
      <c r="O21001" s="500"/>
      <c r="Q21001" s="498" t="s">
        <v>213</v>
      </c>
      <c r="S21001" s="499"/>
    </row>
    <row r="21002">
      <c r="B21002" s="497"/>
      <c r="H21002" s="500"/>
      <c r="O21002" s="500"/>
      <c r="Q21002" s="498" t="s">
        <v>213</v>
      </c>
      <c r="S21002" s="499"/>
    </row>
    <row r="21003">
      <c r="B21003" s="497"/>
      <c r="H21003" s="500"/>
      <c r="O21003" s="500"/>
      <c r="Q21003" s="498" t="s">
        <v>213</v>
      </c>
      <c r="S21003" s="499"/>
    </row>
    <row r="21004">
      <c r="B21004" s="497"/>
      <c r="H21004" s="500"/>
      <c r="O21004" s="500"/>
      <c r="Q21004" s="498" t="s">
        <v>213</v>
      </c>
      <c r="S21004" s="499"/>
    </row>
    <row r="21005">
      <c r="B21005" s="497"/>
      <c r="H21005" s="500"/>
      <c r="O21005" s="500"/>
      <c r="Q21005" s="498" t="s">
        <v>213</v>
      </c>
      <c r="S21005" s="499"/>
    </row>
    <row r="21006">
      <c r="B21006" s="497"/>
      <c r="H21006" s="500"/>
      <c r="O21006" s="500"/>
      <c r="Q21006" s="498" t="s">
        <v>213</v>
      </c>
      <c r="S21006" s="499"/>
    </row>
    <row r="21007">
      <c r="B21007" s="497"/>
      <c r="H21007" s="500"/>
      <c r="O21007" s="500"/>
      <c r="Q21007" s="498" t="s">
        <v>213</v>
      </c>
      <c r="S21007" s="499"/>
    </row>
    <row r="21008">
      <c r="B21008" s="497"/>
      <c r="H21008" s="500"/>
      <c r="O21008" s="500"/>
      <c r="Q21008" s="498" t="s">
        <v>213</v>
      </c>
      <c r="S21008" s="499"/>
    </row>
    <row r="21009">
      <c r="B21009" s="497"/>
      <c r="H21009" s="500"/>
      <c r="O21009" s="500"/>
      <c r="Q21009" s="498" t="s">
        <v>213</v>
      </c>
      <c r="S21009" s="499"/>
    </row>
    <row r="21010">
      <c r="B21010" s="497"/>
      <c r="H21010" s="500"/>
      <c r="O21010" s="500"/>
      <c r="Q21010" s="498" t="s">
        <v>213</v>
      </c>
      <c r="S21010" s="499"/>
    </row>
    <row r="21011">
      <c r="B21011" s="497"/>
      <c r="H21011" s="500"/>
      <c r="O21011" s="500"/>
      <c r="Q21011" s="498" t="s">
        <v>213</v>
      </c>
      <c r="S21011" s="499"/>
    </row>
    <row r="21012">
      <c r="B21012" s="497"/>
      <c r="H21012" s="500"/>
      <c r="O21012" s="500"/>
      <c r="Q21012" s="498" t="s">
        <v>213</v>
      </c>
      <c r="S21012" s="499"/>
    </row>
    <row r="21013">
      <c r="B21013" s="497"/>
      <c r="H21013" s="500"/>
      <c r="O21013" s="500"/>
      <c r="Q21013" s="498" t="s">
        <v>213</v>
      </c>
      <c r="S21013" s="499"/>
    </row>
    <row r="21014">
      <c r="B21014" s="497"/>
      <c r="H21014" s="500"/>
      <c r="O21014" s="500"/>
      <c r="Q21014" s="498" t="s">
        <v>213</v>
      </c>
      <c r="S21014" s="499"/>
    </row>
    <row r="21015">
      <c r="B21015" s="497"/>
      <c r="H21015" s="500"/>
      <c r="O21015" s="500"/>
      <c r="Q21015" s="498" t="s">
        <v>213</v>
      </c>
      <c r="S21015" s="499"/>
    </row>
    <row r="21016">
      <c r="B21016" s="497"/>
      <c r="H21016" s="500"/>
      <c r="O21016" s="500"/>
      <c r="Q21016" s="498" t="s">
        <v>213</v>
      </c>
      <c r="S21016" s="499"/>
    </row>
    <row r="21017">
      <c r="B21017" s="497"/>
      <c r="H21017" s="500"/>
      <c r="O21017" s="500"/>
      <c r="Q21017" s="498" t="s">
        <v>213</v>
      </c>
      <c r="S21017" s="499"/>
    </row>
    <row r="21018">
      <c r="B21018" s="497"/>
      <c r="H21018" s="500"/>
      <c r="O21018" s="500"/>
      <c r="Q21018" s="498" t="s">
        <v>213</v>
      </c>
      <c r="S21018" s="499"/>
    </row>
    <row r="21019">
      <c r="B21019" s="497"/>
      <c r="H21019" s="500"/>
      <c r="O21019" s="500"/>
      <c r="Q21019" s="498" t="s">
        <v>213</v>
      </c>
      <c r="S21019" s="499"/>
    </row>
    <row r="21020">
      <c r="B21020" s="497"/>
      <c r="H21020" s="500"/>
      <c r="O21020" s="500"/>
      <c r="Q21020" s="498" t="s">
        <v>213</v>
      </c>
      <c r="S21020" s="499"/>
    </row>
    <row r="21021">
      <c r="B21021" s="497"/>
      <c r="H21021" s="500"/>
      <c r="O21021" s="500"/>
      <c r="Q21021" s="498" t="s">
        <v>213</v>
      </c>
      <c r="S21021" s="499"/>
    </row>
    <row r="21022">
      <c r="B21022" s="497"/>
      <c r="H21022" s="500"/>
      <c r="O21022" s="500"/>
      <c r="Q21022" s="498" t="s">
        <v>213</v>
      </c>
      <c r="S21022" s="499"/>
    </row>
    <row r="21023">
      <c r="B21023" s="497"/>
      <c r="H21023" s="500"/>
      <c r="O21023" s="500"/>
      <c r="Q21023" s="498" t="s">
        <v>213</v>
      </c>
      <c r="S21023" s="499"/>
    </row>
    <row r="21024">
      <c r="B21024" s="497"/>
      <c r="H21024" s="500"/>
      <c r="O21024" s="500"/>
      <c r="Q21024" s="498" t="s">
        <v>213</v>
      </c>
      <c r="S21024" s="499"/>
    </row>
    <row r="21025">
      <c r="B21025" s="497"/>
      <c r="H21025" s="500"/>
      <c r="O21025" s="500"/>
      <c r="Q21025" s="498" t="s">
        <v>213</v>
      </c>
      <c r="S21025" s="499"/>
    </row>
    <row r="21026">
      <c r="B21026" s="497"/>
      <c r="H21026" s="500"/>
      <c r="O21026" s="500"/>
      <c r="Q21026" s="498" t="s">
        <v>213</v>
      </c>
      <c r="S21026" s="499"/>
    </row>
    <row r="21027">
      <c r="B21027" s="497"/>
      <c r="H21027" s="500"/>
      <c r="O21027" s="500"/>
      <c r="Q21027" s="498" t="s">
        <v>213</v>
      </c>
      <c r="S21027" s="499"/>
    </row>
    <row r="21028">
      <c r="B21028" s="497"/>
      <c r="H21028" s="500"/>
      <c r="O21028" s="500"/>
      <c r="Q21028" s="498" t="s">
        <v>213</v>
      </c>
      <c r="S21028" s="499"/>
    </row>
    <row r="21029">
      <c r="B21029" s="497"/>
      <c r="H21029" s="500"/>
      <c r="O21029" s="500"/>
      <c r="Q21029" s="498" t="s">
        <v>213</v>
      </c>
      <c r="S21029" s="499"/>
    </row>
    <row r="21030">
      <c r="B21030" s="497"/>
      <c r="H21030" s="500"/>
      <c r="O21030" s="500"/>
      <c r="Q21030" s="498" t="s">
        <v>213</v>
      </c>
      <c r="S21030" s="499"/>
    </row>
    <row r="21031">
      <c r="B21031" s="497"/>
      <c r="H21031" s="500"/>
      <c r="O21031" s="500"/>
      <c r="Q21031" s="498" t="s">
        <v>213</v>
      </c>
      <c r="S21031" s="499"/>
    </row>
    <row r="21032">
      <c r="B21032" s="497"/>
      <c r="H21032" s="500"/>
      <c r="O21032" s="500"/>
      <c r="Q21032" s="498" t="s">
        <v>213</v>
      </c>
      <c r="S21032" s="499"/>
    </row>
    <row r="21033">
      <c r="B21033" s="497"/>
      <c r="H21033" s="500"/>
      <c r="O21033" s="500"/>
      <c r="Q21033" s="498" t="s">
        <v>213</v>
      </c>
      <c r="S21033" s="499"/>
    </row>
    <row r="21034">
      <c r="B21034" s="497"/>
      <c r="H21034" s="500"/>
      <c r="O21034" s="500"/>
      <c r="Q21034" s="498" t="s">
        <v>213</v>
      </c>
      <c r="S21034" s="499"/>
    </row>
    <row r="21035">
      <c r="B21035" s="497"/>
      <c r="H21035" s="500"/>
      <c r="O21035" s="500"/>
      <c r="Q21035" s="498" t="s">
        <v>213</v>
      </c>
      <c r="S21035" s="499"/>
    </row>
    <row r="21036">
      <c r="B21036" s="497"/>
      <c r="H21036" s="500"/>
      <c r="O21036" s="500"/>
      <c r="Q21036" s="498" t="s">
        <v>213</v>
      </c>
      <c r="S21036" s="499"/>
    </row>
    <row r="21037">
      <c r="B21037" s="497"/>
      <c r="H21037" s="500"/>
      <c r="O21037" s="500"/>
      <c r="Q21037" s="498" t="s">
        <v>213</v>
      </c>
      <c r="S21037" s="499"/>
    </row>
    <row r="21038">
      <c r="B21038" s="497"/>
      <c r="H21038" s="500"/>
      <c r="O21038" s="500"/>
      <c r="Q21038" s="498" t="s">
        <v>213</v>
      </c>
      <c r="S21038" s="499"/>
    </row>
    <row r="21039">
      <c r="B21039" s="497"/>
      <c r="H21039" s="500"/>
      <c r="O21039" s="500"/>
      <c r="Q21039" s="498" t="s">
        <v>213</v>
      </c>
      <c r="S21039" s="499"/>
    </row>
    <row r="21040">
      <c r="B21040" s="497"/>
      <c r="H21040" s="500"/>
      <c r="O21040" s="500"/>
      <c r="Q21040" s="498" t="s">
        <v>213</v>
      </c>
      <c r="S21040" s="499"/>
    </row>
    <row r="21041">
      <c r="B21041" s="497"/>
      <c r="H21041" s="500"/>
      <c r="O21041" s="500"/>
      <c r="Q21041" s="498" t="s">
        <v>213</v>
      </c>
      <c r="S21041" s="499"/>
    </row>
    <row r="21042">
      <c r="B21042" s="497"/>
      <c r="H21042" s="500"/>
      <c r="O21042" s="500"/>
      <c r="Q21042" s="498" t="s">
        <v>213</v>
      </c>
      <c r="S21042" s="499"/>
    </row>
    <row r="21043">
      <c r="B21043" s="497"/>
      <c r="H21043" s="500"/>
      <c r="O21043" s="500"/>
      <c r="Q21043" s="498" t="s">
        <v>213</v>
      </c>
      <c r="S21043" s="499"/>
    </row>
    <row r="21044">
      <c r="B21044" s="497"/>
      <c r="H21044" s="500"/>
      <c r="O21044" s="500"/>
      <c r="Q21044" s="498" t="s">
        <v>213</v>
      </c>
      <c r="S21044" s="499"/>
    </row>
    <row r="21045">
      <c r="B21045" s="497"/>
      <c r="H21045" s="500"/>
      <c r="O21045" s="500"/>
      <c r="Q21045" s="498" t="s">
        <v>213</v>
      </c>
      <c r="S21045" s="499"/>
    </row>
    <row r="21046">
      <c r="B21046" s="497"/>
      <c r="H21046" s="500"/>
      <c r="O21046" s="500"/>
      <c r="Q21046" s="498" t="s">
        <v>213</v>
      </c>
      <c r="S21046" s="499"/>
    </row>
    <row r="21047">
      <c r="B21047" s="497"/>
      <c r="H21047" s="500"/>
      <c r="O21047" s="500"/>
      <c r="Q21047" s="498" t="s">
        <v>213</v>
      </c>
      <c r="S21047" s="499"/>
    </row>
    <row r="21048">
      <c r="B21048" s="497"/>
      <c r="H21048" s="500"/>
      <c r="O21048" s="500"/>
      <c r="Q21048" s="498" t="s">
        <v>213</v>
      </c>
      <c r="S21048" s="499"/>
    </row>
    <row r="21049">
      <c r="B21049" s="497"/>
      <c r="H21049" s="500"/>
      <c r="O21049" s="500"/>
      <c r="Q21049" s="498" t="s">
        <v>213</v>
      </c>
      <c r="S21049" s="499"/>
    </row>
    <row r="21050">
      <c r="B21050" s="497"/>
      <c r="H21050" s="500"/>
      <c r="O21050" s="500"/>
      <c r="Q21050" s="498" t="s">
        <v>213</v>
      </c>
      <c r="S21050" s="499"/>
    </row>
    <row r="21051">
      <c r="B21051" s="497"/>
      <c r="H21051" s="500"/>
      <c r="O21051" s="500"/>
      <c r="Q21051" s="498" t="s">
        <v>213</v>
      </c>
      <c r="S21051" s="499"/>
    </row>
    <row r="21052">
      <c r="B21052" s="497"/>
      <c r="H21052" s="500"/>
      <c r="O21052" s="500"/>
      <c r="Q21052" s="498" t="s">
        <v>213</v>
      </c>
      <c r="S21052" s="499"/>
    </row>
    <row r="21053">
      <c r="B21053" s="497"/>
      <c r="H21053" s="500"/>
      <c r="O21053" s="500"/>
      <c r="Q21053" s="498" t="s">
        <v>213</v>
      </c>
      <c r="S21053" s="499"/>
    </row>
    <row r="21054">
      <c r="B21054" s="497"/>
      <c r="H21054" s="500"/>
      <c r="O21054" s="500"/>
      <c r="Q21054" s="498" t="s">
        <v>213</v>
      </c>
      <c r="S21054" s="499"/>
    </row>
    <row r="21055">
      <c r="B21055" s="497"/>
      <c r="H21055" s="500"/>
      <c r="O21055" s="500"/>
      <c r="Q21055" s="498" t="s">
        <v>213</v>
      </c>
      <c r="S21055" s="499"/>
    </row>
    <row r="21056">
      <c r="B21056" s="497"/>
      <c r="H21056" s="500"/>
      <c r="O21056" s="500"/>
      <c r="Q21056" s="498" t="s">
        <v>213</v>
      </c>
      <c r="S21056" s="499"/>
    </row>
    <row r="21057">
      <c r="B21057" s="497"/>
      <c r="H21057" s="500"/>
      <c r="O21057" s="500"/>
      <c r="Q21057" s="498" t="s">
        <v>213</v>
      </c>
      <c r="S21057" s="499"/>
    </row>
    <row r="21058">
      <c r="B21058" s="497"/>
      <c r="H21058" s="500"/>
      <c r="O21058" s="500"/>
      <c r="Q21058" s="498" t="s">
        <v>213</v>
      </c>
      <c r="S21058" s="499"/>
    </row>
    <row r="21059">
      <c r="B21059" s="497"/>
      <c r="H21059" s="500"/>
      <c r="O21059" s="500"/>
      <c r="Q21059" s="498" t="s">
        <v>213</v>
      </c>
      <c r="S21059" s="499"/>
    </row>
    <row r="21060">
      <c r="B21060" s="497"/>
      <c r="H21060" s="500"/>
      <c r="O21060" s="500"/>
      <c r="Q21060" s="498" t="s">
        <v>213</v>
      </c>
      <c r="S21060" s="499"/>
    </row>
    <row r="21061">
      <c r="B21061" s="497"/>
      <c r="H21061" s="500"/>
      <c r="O21061" s="500"/>
      <c r="Q21061" s="498" t="s">
        <v>213</v>
      </c>
      <c r="S21061" s="499"/>
    </row>
    <row r="21062">
      <c r="B21062" s="497"/>
      <c r="H21062" s="500"/>
      <c r="O21062" s="500"/>
      <c r="Q21062" s="498" t="s">
        <v>213</v>
      </c>
      <c r="S21062" s="499"/>
    </row>
    <row r="21063">
      <c r="B21063" s="497"/>
      <c r="H21063" s="500"/>
      <c r="O21063" s="500"/>
      <c r="Q21063" s="498" t="s">
        <v>213</v>
      </c>
      <c r="S21063" s="499"/>
    </row>
    <row r="21064">
      <c r="B21064" s="497"/>
      <c r="H21064" s="500"/>
      <c r="O21064" s="500"/>
      <c r="Q21064" s="498" t="s">
        <v>213</v>
      </c>
      <c r="S21064" s="499"/>
    </row>
    <row r="21065">
      <c r="B21065" s="497"/>
      <c r="H21065" s="500"/>
      <c r="O21065" s="500"/>
      <c r="Q21065" s="498" t="s">
        <v>213</v>
      </c>
      <c r="S21065" s="499"/>
    </row>
    <row r="21066">
      <c r="B21066" s="497"/>
      <c r="H21066" s="500"/>
      <c r="O21066" s="500"/>
      <c r="Q21066" s="498" t="s">
        <v>213</v>
      </c>
      <c r="S21066" s="499"/>
    </row>
    <row r="21067">
      <c r="B21067" s="497"/>
      <c r="H21067" s="500"/>
      <c r="O21067" s="500"/>
      <c r="Q21067" s="498" t="s">
        <v>213</v>
      </c>
      <c r="S21067" s="499"/>
    </row>
    <row r="21068">
      <c r="B21068" s="497"/>
      <c r="H21068" s="500"/>
      <c r="O21068" s="500"/>
      <c r="Q21068" s="498" t="s">
        <v>213</v>
      </c>
      <c r="S21068" s="499"/>
    </row>
    <row r="21069">
      <c r="B21069" s="497"/>
      <c r="H21069" s="500"/>
      <c r="O21069" s="500"/>
      <c r="Q21069" s="498" t="s">
        <v>213</v>
      </c>
      <c r="S21069" s="499"/>
    </row>
    <row r="21070">
      <c r="B21070" s="497"/>
      <c r="H21070" s="500"/>
      <c r="O21070" s="500"/>
      <c r="Q21070" s="498" t="s">
        <v>213</v>
      </c>
      <c r="S21070" s="499"/>
    </row>
    <row r="21071">
      <c r="B21071" s="497"/>
      <c r="H21071" s="500"/>
      <c r="O21071" s="500"/>
      <c r="Q21071" s="498" t="s">
        <v>213</v>
      </c>
      <c r="S21071" s="499"/>
    </row>
    <row r="21072">
      <c r="B21072" s="497"/>
      <c r="H21072" s="500"/>
      <c r="O21072" s="500"/>
      <c r="Q21072" s="498" t="s">
        <v>213</v>
      </c>
      <c r="S21072" s="499"/>
    </row>
    <row r="21073">
      <c r="B21073" s="497"/>
      <c r="H21073" s="500"/>
      <c r="O21073" s="500"/>
      <c r="Q21073" s="498" t="s">
        <v>213</v>
      </c>
      <c r="S21073" s="499"/>
    </row>
    <row r="21074">
      <c r="B21074" s="497"/>
      <c r="H21074" s="500"/>
      <c r="O21074" s="500"/>
      <c r="Q21074" s="498" t="s">
        <v>213</v>
      </c>
      <c r="S21074" s="499"/>
    </row>
    <row r="21075">
      <c r="B21075" s="497"/>
      <c r="H21075" s="500"/>
      <c r="O21075" s="500"/>
      <c r="Q21075" s="498" t="s">
        <v>213</v>
      </c>
      <c r="S21075" s="499"/>
    </row>
    <row r="21076">
      <c r="B21076" s="497"/>
      <c r="H21076" s="500"/>
      <c r="O21076" s="500"/>
      <c r="Q21076" s="498" t="s">
        <v>213</v>
      </c>
      <c r="S21076" s="499"/>
    </row>
    <row r="21077">
      <c r="B21077" s="497"/>
      <c r="H21077" s="500"/>
      <c r="O21077" s="500"/>
      <c r="Q21077" s="498" t="s">
        <v>213</v>
      </c>
      <c r="S21077" s="499"/>
    </row>
    <row r="21078">
      <c r="B21078" s="497"/>
      <c r="H21078" s="500"/>
      <c r="O21078" s="500"/>
      <c r="Q21078" s="498" t="s">
        <v>213</v>
      </c>
      <c r="S21078" s="499"/>
    </row>
    <row r="21079">
      <c r="B21079" s="497"/>
      <c r="H21079" s="500"/>
      <c r="O21079" s="500"/>
      <c r="Q21079" s="498" t="s">
        <v>213</v>
      </c>
      <c r="S21079" s="499"/>
    </row>
    <row r="21080">
      <c r="B21080" s="497"/>
      <c r="H21080" s="500"/>
      <c r="O21080" s="500"/>
      <c r="Q21080" s="498" t="s">
        <v>213</v>
      </c>
      <c r="S21080" s="499"/>
    </row>
    <row r="21081">
      <c r="B21081" s="497"/>
      <c r="H21081" s="500"/>
      <c r="O21081" s="500"/>
      <c r="Q21081" s="498" t="s">
        <v>213</v>
      </c>
      <c r="S21081" s="499"/>
    </row>
    <row r="21082">
      <c r="B21082" s="497"/>
      <c r="H21082" s="500"/>
      <c r="O21082" s="500"/>
      <c r="Q21082" s="498" t="s">
        <v>213</v>
      </c>
      <c r="S21082" s="499"/>
    </row>
    <row r="21083">
      <c r="B21083" s="497"/>
      <c r="H21083" s="500"/>
      <c r="O21083" s="500"/>
      <c r="Q21083" s="498" t="s">
        <v>213</v>
      </c>
      <c r="S21083" s="499"/>
    </row>
    <row r="21084">
      <c r="B21084" s="497"/>
      <c r="H21084" s="500"/>
      <c r="O21084" s="500"/>
      <c r="Q21084" s="498" t="s">
        <v>213</v>
      </c>
      <c r="S21084" s="499"/>
    </row>
    <row r="21085">
      <c r="B21085" s="497"/>
      <c r="H21085" s="500"/>
      <c r="O21085" s="500"/>
      <c r="Q21085" s="498" t="s">
        <v>213</v>
      </c>
      <c r="S21085" s="499"/>
    </row>
    <row r="21086">
      <c r="B21086" s="497"/>
      <c r="H21086" s="500"/>
      <c r="O21086" s="500"/>
      <c r="Q21086" s="498" t="s">
        <v>213</v>
      </c>
      <c r="S21086" s="499"/>
    </row>
    <row r="21087">
      <c r="B21087" s="497"/>
      <c r="H21087" s="500"/>
      <c r="O21087" s="500"/>
      <c r="Q21087" s="498" t="s">
        <v>213</v>
      </c>
      <c r="S21087" s="499"/>
    </row>
    <row r="21088">
      <c r="B21088" s="497"/>
      <c r="H21088" s="500"/>
      <c r="O21088" s="500"/>
      <c r="Q21088" s="498" t="s">
        <v>213</v>
      </c>
      <c r="S21088" s="499"/>
    </row>
    <row r="21089">
      <c r="B21089" s="497"/>
      <c r="H21089" s="500"/>
      <c r="O21089" s="500"/>
      <c r="Q21089" s="498" t="s">
        <v>213</v>
      </c>
      <c r="S21089" s="499"/>
    </row>
    <row r="21090">
      <c r="B21090" s="497"/>
      <c r="H21090" s="500"/>
      <c r="O21090" s="500"/>
      <c r="Q21090" s="498" t="s">
        <v>213</v>
      </c>
      <c r="S21090" s="499"/>
    </row>
    <row r="21091">
      <c r="B21091" s="497"/>
      <c r="H21091" s="500"/>
      <c r="O21091" s="500"/>
      <c r="Q21091" s="498" t="s">
        <v>213</v>
      </c>
      <c r="S21091" s="499"/>
    </row>
    <row r="21092">
      <c r="B21092" s="497"/>
      <c r="H21092" s="500"/>
      <c r="O21092" s="500"/>
      <c r="Q21092" s="498" t="s">
        <v>213</v>
      </c>
      <c r="S21092" s="499"/>
    </row>
    <row r="21093">
      <c r="B21093" s="497"/>
      <c r="H21093" s="500"/>
      <c r="O21093" s="500"/>
      <c r="Q21093" s="498" t="s">
        <v>213</v>
      </c>
      <c r="S21093" s="499"/>
    </row>
    <row r="21094">
      <c r="B21094" s="497"/>
      <c r="H21094" s="500"/>
      <c r="O21094" s="500"/>
      <c r="Q21094" s="498" t="s">
        <v>213</v>
      </c>
      <c r="S21094" s="499"/>
    </row>
    <row r="21095">
      <c r="B21095" s="497"/>
      <c r="H21095" s="500"/>
      <c r="O21095" s="500"/>
      <c r="Q21095" s="498" t="s">
        <v>213</v>
      </c>
      <c r="S21095" s="499"/>
    </row>
    <row r="21096">
      <c r="B21096" s="497"/>
      <c r="H21096" s="500"/>
      <c r="O21096" s="500"/>
      <c r="Q21096" s="498" t="s">
        <v>213</v>
      </c>
      <c r="S21096" s="499"/>
    </row>
    <row r="21097">
      <c r="B21097" s="497"/>
      <c r="H21097" s="500"/>
      <c r="O21097" s="500"/>
      <c r="Q21097" s="498" t="s">
        <v>213</v>
      </c>
      <c r="S21097" s="499"/>
    </row>
    <row r="21098">
      <c r="B21098" s="497"/>
      <c r="H21098" s="500"/>
      <c r="O21098" s="500"/>
      <c r="Q21098" s="498" t="s">
        <v>213</v>
      </c>
      <c r="S21098" s="499"/>
    </row>
    <row r="21099">
      <c r="B21099" s="497"/>
      <c r="H21099" s="500"/>
      <c r="O21099" s="500"/>
      <c r="Q21099" s="498" t="s">
        <v>213</v>
      </c>
      <c r="S21099" s="499"/>
    </row>
    <row r="21100">
      <c r="B21100" s="497"/>
      <c r="H21100" s="500"/>
      <c r="O21100" s="500"/>
      <c r="Q21100" s="498" t="s">
        <v>213</v>
      </c>
      <c r="S21100" s="499"/>
    </row>
    <row r="21101">
      <c r="B21101" s="497"/>
      <c r="H21101" s="500"/>
      <c r="O21101" s="500"/>
      <c r="Q21101" s="498" t="s">
        <v>213</v>
      </c>
      <c r="S21101" s="499"/>
    </row>
    <row r="21102">
      <c r="B21102" s="497"/>
      <c r="H21102" s="500"/>
      <c r="O21102" s="500"/>
      <c r="Q21102" s="498" t="s">
        <v>213</v>
      </c>
      <c r="S21102" s="499"/>
    </row>
    <row r="21103">
      <c r="B21103" s="497"/>
      <c r="H21103" s="500"/>
      <c r="O21103" s="500"/>
      <c r="Q21103" s="498" t="s">
        <v>213</v>
      </c>
      <c r="S21103" s="499"/>
    </row>
    <row r="21104">
      <c r="B21104" s="497"/>
      <c r="H21104" s="500"/>
      <c r="O21104" s="500"/>
      <c r="Q21104" s="498" t="s">
        <v>213</v>
      </c>
      <c r="S21104" s="499"/>
    </row>
    <row r="21105">
      <c r="B21105" s="497"/>
      <c r="H21105" s="500"/>
      <c r="O21105" s="500"/>
      <c r="Q21105" s="498" t="s">
        <v>213</v>
      </c>
      <c r="S21105" s="499"/>
    </row>
    <row r="21106">
      <c r="B21106" s="497"/>
      <c r="H21106" s="500"/>
      <c r="O21106" s="500"/>
      <c r="Q21106" s="498" t="s">
        <v>213</v>
      </c>
      <c r="S21106" s="499"/>
    </row>
    <row r="21107">
      <c r="B21107" s="497"/>
      <c r="H21107" s="500"/>
      <c r="O21107" s="500"/>
      <c r="Q21107" s="498" t="s">
        <v>213</v>
      </c>
      <c r="S21107" s="499"/>
    </row>
    <row r="21108">
      <c r="B21108" s="497"/>
      <c r="H21108" s="500"/>
      <c r="O21108" s="500"/>
      <c r="Q21108" s="498" t="s">
        <v>213</v>
      </c>
      <c r="S21108" s="499"/>
    </row>
    <row r="21109">
      <c r="B21109" s="497"/>
      <c r="H21109" s="500"/>
      <c r="O21109" s="500"/>
      <c r="Q21109" s="498" t="s">
        <v>213</v>
      </c>
      <c r="S21109" s="499"/>
    </row>
    <row r="21110">
      <c r="B21110" s="497"/>
      <c r="H21110" s="500"/>
      <c r="O21110" s="500"/>
      <c r="Q21110" s="498" t="s">
        <v>213</v>
      </c>
      <c r="S21110" s="499"/>
    </row>
    <row r="21111">
      <c r="B21111" s="497"/>
      <c r="H21111" s="500"/>
      <c r="O21111" s="500"/>
      <c r="Q21111" s="498" t="s">
        <v>213</v>
      </c>
      <c r="S21111" s="499"/>
    </row>
    <row r="21112">
      <c r="B21112" s="497"/>
      <c r="H21112" s="500"/>
      <c r="O21112" s="500"/>
      <c r="Q21112" s="498" t="s">
        <v>213</v>
      </c>
      <c r="S21112" s="499"/>
    </row>
    <row r="21113">
      <c r="B21113" s="497"/>
      <c r="H21113" s="500"/>
      <c r="O21113" s="500"/>
      <c r="Q21113" s="498" t="s">
        <v>213</v>
      </c>
      <c r="S21113" s="499"/>
    </row>
    <row r="21114">
      <c r="B21114" s="497"/>
      <c r="H21114" s="500"/>
      <c r="O21114" s="500"/>
      <c r="Q21114" s="498" t="s">
        <v>213</v>
      </c>
      <c r="S21114" s="499"/>
    </row>
    <row r="21115">
      <c r="B21115" s="497"/>
      <c r="H21115" s="500"/>
      <c r="O21115" s="500"/>
      <c r="Q21115" s="498" t="s">
        <v>213</v>
      </c>
      <c r="S21115" s="499"/>
    </row>
    <row r="21116">
      <c r="B21116" s="497"/>
      <c r="H21116" s="500"/>
      <c r="O21116" s="500"/>
      <c r="Q21116" s="498" t="s">
        <v>213</v>
      </c>
      <c r="S21116" s="499"/>
    </row>
    <row r="21117">
      <c r="B21117" s="497"/>
      <c r="H21117" s="500"/>
      <c r="O21117" s="500"/>
      <c r="Q21117" s="498" t="s">
        <v>213</v>
      </c>
      <c r="S21117" s="499"/>
    </row>
    <row r="21118">
      <c r="B21118" s="497"/>
      <c r="H21118" s="500"/>
      <c r="O21118" s="500"/>
      <c r="Q21118" s="498" t="s">
        <v>213</v>
      </c>
      <c r="S21118" s="499"/>
    </row>
    <row r="21119">
      <c r="B21119" s="497"/>
      <c r="H21119" s="500"/>
      <c r="O21119" s="500"/>
      <c r="Q21119" s="498" t="s">
        <v>213</v>
      </c>
      <c r="S21119" s="499"/>
    </row>
    <row r="21120">
      <c r="B21120" s="497"/>
      <c r="H21120" s="500"/>
      <c r="O21120" s="500"/>
      <c r="Q21120" s="498" t="s">
        <v>213</v>
      </c>
      <c r="S21120" s="499"/>
    </row>
    <row r="21121">
      <c r="B21121" s="497"/>
      <c r="H21121" s="500"/>
      <c r="O21121" s="500"/>
      <c r="Q21121" s="498" t="s">
        <v>213</v>
      </c>
      <c r="S21121" s="499"/>
    </row>
    <row r="21122">
      <c r="B21122" s="497"/>
      <c r="H21122" s="500"/>
      <c r="O21122" s="500"/>
      <c r="Q21122" s="498" t="s">
        <v>213</v>
      </c>
      <c r="S21122" s="499"/>
    </row>
    <row r="21123">
      <c r="B21123" s="497"/>
      <c r="H21123" s="500"/>
      <c r="O21123" s="500"/>
      <c r="Q21123" s="498" t="s">
        <v>213</v>
      </c>
      <c r="S21123" s="499"/>
    </row>
    <row r="21124">
      <c r="B21124" s="497"/>
      <c r="H21124" s="500"/>
      <c r="O21124" s="500"/>
      <c r="Q21124" s="498" t="s">
        <v>213</v>
      </c>
      <c r="S21124" s="499"/>
    </row>
    <row r="21125">
      <c r="B21125" s="497"/>
      <c r="H21125" s="500"/>
      <c r="O21125" s="500"/>
      <c r="Q21125" s="498" t="s">
        <v>213</v>
      </c>
      <c r="S21125" s="499"/>
    </row>
    <row r="21126">
      <c r="B21126" s="497"/>
      <c r="H21126" s="500"/>
      <c r="O21126" s="500"/>
      <c r="Q21126" s="498" t="s">
        <v>213</v>
      </c>
      <c r="S21126" s="499"/>
    </row>
    <row r="21127">
      <c r="B21127" s="497"/>
      <c r="H21127" s="500"/>
      <c r="O21127" s="500"/>
      <c r="Q21127" s="498" t="s">
        <v>213</v>
      </c>
      <c r="S21127" s="499"/>
    </row>
    <row r="21128">
      <c r="B21128" s="497"/>
      <c r="H21128" s="500"/>
      <c r="O21128" s="500"/>
      <c r="Q21128" s="498" t="s">
        <v>213</v>
      </c>
      <c r="S21128" s="499"/>
    </row>
    <row r="21129">
      <c r="B21129" s="497"/>
      <c r="H21129" s="500"/>
      <c r="O21129" s="500"/>
      <c r="Q21129" s="498" t="s">
        <v>213</v>
      </c>
      <c r="S21129" s="499"/>
    </row>
    <row r="21130">
      <c r="B21130" s="497"/>
      <c r="H21130" s="500"/>
      <c r="O21130" s="500"/>
      <c r="Q21130" s="498" t="s">
        <v>213</v>
      </c>
      <c r="S21130" s="499"/>
    </row>
    <row r="21131">
      <c r="B21131" s="497"/>
      <c r="H21131" s="500"/>
      <c r="O21131" s="500"/>
      <c r="Q21131" s="498" t="s">
        <v>213</v>
      </c>
      <c r="S21131" s="499"/>
    </row>
    <row r="21132">
      <c r="B21132" s="497"/>
      <c r="H21132" s="500"/>
      <c r="O21132" s="500"/>
      <c r="Q21132" s="498" t="s">
        <v>213</v>
      </c>
      <c r="S21132" s="499"/>
    </row>
    <row r="21133">
      <c r="B21133" s="497"/>
      <c r="H21133" s="500"/>
      <c r="O21133" s="500"/>
      <c r="Q21133" s="498" t="s">
        <v>213</v>
      </c>
      <c r="S21133" s="499"/>
    </row>
    <row r="21134">
      <c r="B21134" s="497"/>
      <c r="H21134" s="500"/>
      <c r="O21134" s="500"/>
      <c r="Q21134" s="498" t="s">
        <v>213</v>
      </c>
      <c r="S21134" s="499"/>
    </row>
    <row r="21135">
      <c r="B21135" s="497"/>
      <c r="H21135" s="500"/>
      <c r="O21135" s="500"/>
      <c r="Q21135" s="498" t="s">
        <v>213</v>
      </c>
      <c r="S21135" s="499"/>
    </row>
    <row r="21136">
      <c r="B21136" s="497"/>
      <c r="H21136" s="500"/>
      <c r="O21136" s="500"/>
      <c r="Q21136" s="498" t="s">
        <v>213</v>
      </c>
      <c r="S21136" s="499"/>
    </row>
    <row r="21137">
      <c r="B21137" s="497"/>
      <c r="H21137" s="500"/>
      <c r="O21137" s="500"/>
      <c r="Q21137" s="498" t="s">
        <v>213</v>
      </c>
      <c r="S21137" s="499"/>
    </row>
    <row r="21138">
      <c r="B21138" s="497"/>
      <c r="H21138" s="500"/>
      <c r="O21138" s="500"/>
      <c r="Q21138" s="498" t="s">
        <v>213</v>
      </c>
      <c r="S21138" s="499"/>
    </row>
    <row r="21139">
      <c r="B21139" s="497"/>
      <c r="H21139" s="500"/>
      <c r="O21139" s="500"/>
      <c r="Q21139" s="498" t="s">
        <v>213</v>
      </c>
      <c r="S21139" s="499"/>
    </row>
    <row r="21140">
      <c r="B21140" s="497"/>
      <c r="H21140" s="500"/>
      <c r="O21140" s="500"/>
      <c r="Q21140" s="498" t="s">
        <v>213</v>
      </c>
      <c r="S21140" s="499"/>
    </row>
    <row r="21141">
      <c r="B21141" s="497"/>
      <c r="H21141" s="500"/>
      <c r="O21141" s="500"/>
      <c r="Q21141" s="498" t="s">
        <v>213</v>
      </c>
      <c r="S21141" s="499"/>
    </row>
    <row r="21142">
      <c r="B21142" s="497"/>
      <c r="H21142" s="500"/>
      <c r="O21142" s="500"/>
      <c r="Q21142" s="498" t="s">
        <v>213</v>
      </c>
      <c r="S21142" s="499"/>
    </row>
    <row r="21143">
      <c r="B21143" s="497"/>
      <c r="H21143" s="500"/>
      <c r="O21143" s="500"/>
      <c r="Q21143" s="498" t="s">
        <v>213</v>
      </c>
      <c r="S21143" s="499"/>
    </row>
    <row r="21144">
      <c r="B21144" s="497"/>
      <c r="H21144" s="500"/>
      <c r="O21144" s="500"/>
      <c r="Q21144" s="498" t="s">
        <v>213</v>
      </c>
      <c r="S21144" s="499"/>
    </row>
    <row r="21145">
      <c r="B21145" s="497"/>
      <c r="H21145" s="500"/>
      <c r="O21145" s="500"/>
      <c r="Q21145" s="498" t="s">
        <v>213</v>
      </c>
      <c r="S21145" s="499"/>
    </row>
    <row r="21146">
      <c r="B21146" s="497"/>
      <c r="H21146" s="500"/>
      <c r="O21146" s="500"/>
      <c r="Q21146" s="498" t="s">
        <v>213</v>
      </c>
      <c r="S21146" s="499"/>
    </row>
    <row r="21147">
      <c r="B21147" s="497"/>
      <c r="H21147" s="500"/>
      <c r="O21147" s="500"/>
      <c r="Q21147" s="498" t="s">
        <v>213</v>
      </c>
      <c r="S21147" s="499"/>
    </row>
    <row r="21148">
      <c r="B21148" s="497"/>
      <c r="H21148" s="500"/>
      <c r="O21148" s="500"/>
      <c r="Q21148" s="498" t="s">
        <v>213</v>
      </c>
      <c r="S21148" s="499"/>
    </row>
    <row r="21149">
      <c r="B21149" s="497"/>
      <c r="H21149" s="500"/>
      <c r="O21149" s="500"/>
      <c r="Q21149" s="498" t="s">
        <v>213</v>
      </c>
      <c r="S21149" s="499"/>
    </row>
    <row r="21150">
      <c r="B21150" s="497"/>
      <c r="H21150" s="500"/>
      <c r="O21150" s="500"/>
      <c r="Q21150" s="498" t="s">
        <v>213</v>
      </c>
      <c r="S21150" s="499"/>
    </row>
    <row r="21151">
      <c r="B21151" s="497"/>
      <c r="H21151" s="500"/>
      <c r="O21151" s="500"/>
      <c r="Q21151" s="498" t="s">
        <v>213</v>
      </c>
      <c r="S21151" s="499"/>
    </row>
    <row r="21152">
      <c r="B21152" s="497"/>
      <c r="H21152" s="500"/>
      <c r="O21152" s="500"/>
      <c r="Q21152" s="498" t="s">
        <v>213</v>
      </c>
      <c r="S21152" s="499"/>
    </row>
    <row r="21153">
      <c r="B21153" s="497"/>
      <c r="H21153" s="500"/>
      <c r="O21153" s="500"/>
      <c r="Q21153" s="498" t="s">
        <v>213</v>
      </c>
      <c r="S21153" s="499"/>
    </row>
    <row r="21154">
      <c r="B21154" s="497"/>
      <c r="H21154" s="500"/>
      <c r="O21154" s="500"/>
      <c r="Q21154" s="498" t="s">
        <v>213</v>
      </c>
      <c r="S21154" s="499"/>
    </row>
    <row r="21155">
      <c r="B21155" s="497"/>
      <c r="H21155" s="500"/>
      <c r="O21155" s="500"/>
      <c r="Q21155" s="498" t="s">
        <v>213</v>
      </c>
      <c r="S21155" s="499"/>
    </row>
    <row r="21156">
      <c r="B21156" s="497"/>
      <c r="H21156" s="500"/>
      <c r="O21156" s="500"/>
      <c r="Q21156" s="498" t="s">
        <v>213</v>
      </c>
      <c r="S21156" s="499"/>
    </row>
    <row r="21157">
      <c r="B21157" s="497"/>
      <c r="H21157" s="500"/>
      <c r="O21157" s="500"/>
      <c r="Q21157" s="498" t="s">
        <v>213</v>
      </c>
      <c r="S21157" s="499"/>
    </row>
    <row r="21158">
      <c r="B21158" s="497"/>
      <c r="H21158" s="500"/>
      <c r="O21158" s="500"/>
      <c r="Q21158" s="498" t="s">
        <v>213</v>
      </c>
      <c r="S21158" s="499"/>
    </row>
    <row r="21159">
      <c r="B21159" s="497"/>
      <c r="H21159" s="500"/>
      <c r="O21159" s="500"/>
      <c r="Q21159" s="498" t="s">
        <v>213</v>
      </c>
      <c r="S21159" s="499"/>
    </row>
    <row r="21160">
      <c r="B21160" s="497"/>
      <c r="H21160" s="500"/>
      <c r="O21160" s="500"/>
      <c r="Q21160" s="498" t="s">
        <v>213</v>
      </c>
      <c r="S21160" s="499"/>
    </row>
    <row r="21161">
      <c r="B21161" s="497"/>
      <c r="H21161" s="500"/>
      <c r="O21161" s="500"/>
      <c r="Q21161" s="498" t="s">
        <v>213</v>
      </c>
      <c r="S21161" s="499"/>
    </row>
    <row r="21162">
      <c r="B21162" s="497"/>
      <c r="H21162" s="500"/>
      <c r="O21162" s="500"/>
      <c r="Q21162" s="498" t="s">
        <v>213</v>
      </c>
      <c r="S21162" s="499"/>
    </row>
    <row r="21163">
      <c r="B21163" s="497"/>
      <c r="H21163" s="500"/>
      <c r="O21163" s="500"/>
      <c r="Q21163" s="498" t="s">
        <v>213</v>
      </c>
      <c r="S21163" s="499"/>
    </row>
    <row r="21164">
      <c r="B21164" s="497"/>
      <c r="H21164" s="500"/>
      <c r="O21164" s="500"/>
      <c r="Q21164" s="498" t="s">
        <v>213</v>
      </c>
      <c r="S21164" s="499"/>
    </row>
    <row r="21165">
      <c r="B21165" s="497"/>
      <c r="H21165" s="500"/>
      <c r="O21165" s="500"/>
      <c r="Q21165" s="498" t="s">
        <v>213</v>
      </c>
      <c r="S21165" s="499"/>
    </row>
    <row r="21166">
      <c r="B21166" s="497"/>
      <c r="H21166" s="500"/>
      <c r="O21166" s="500"/>
      <c r="Q21166" s="498" t="s">
        <v>213</v>
      </c>
      <c r="S21166" s="499"/>
    </row>
    <row r="21167">
      <c r="B21167" s="497"/>
      <c r="H21167" s="500"/>
      <c r="O21167" s="500"/>
      <c r="Q21167" s="498" t="s">
        <v>213</v>
      </c>
      <c r="S21167" s="499"/>
    </row>
    <row r="21168">
      <c r="B21168" s="497"/>
      <c r="H21168" s="500"/>
      <c r="O21168" s="500"/>
      <c r="Q21168" s="498" t="s">
        <v>213</v>
      </c>
      <c r="S21168" s="499"/>
    </row>
    <row r="21169">
      <c r="B21169" s="497"/>
      <c r="H21169" s="500"/>
      <c r="O21169" s="500"/>
      <c r="Q21169" s="498" t="s">
        <v>213</v>
      </c>
      <c r="S21169" s="499"/>
    </row>
    <row r="21170">
      <c r="B21170" s="497"/>
      <c r="H21170" s="500"/>
      <c r="O21170" s="500"/>
      <c r="Q21170" s="498" t="s">
        <v>213</v>
      </c>
      <c r="S21170" s="499"/>
    </row>
    <row r="21171">
      <c r="B21171" s="497"/>
      <c r="H21171" s="500"/>
      <c r="O21171" s="500"/>
      <c r="Q21171" s="498" t="s">
        <v>213</v>
      </c>
      <c r="S21171" s="499"/>
    </row>
    <row r="21172">
      <c r="B21172" s="497"/>
      <c r="H21172" s="500"/>
      <c r="O21172" s="500"/>
      <c r="Q21172" s="498" t="s">
        <v>213</v>
      </c>
      <c r="S21172" s="499"/>
    </row>
    <row r="21173">
      <c r="B21173" s="497"/>
      <c r="H21173" s="500"/>
      <c r="O21173" s="500"/>
      <c r="Q21173" s="498" t="s">
        <v>213</v>
      </c>
      <c r="S21173" s="499"/>
    </row>
    <row r="21174">
      <c r="B21174" s="497"/>
      <c r="H21174" s="500"/>
      <c r="O21174" s="500"/>
      <c r="Q21174" s="498" t="s">
        <v>213</v>
      </c>
      <c r="S21174" s="499"/>
    </row>
    <row r="21175">
      <c r="B21175" s="497"/>
      <c r="H21175" s="500"/>
      <c r="O21175" s="500"/>
      <c r="Q21175" s="498" t="s">
        <v>213</v>
      </c>
      <c r="S21175" s="499"/>
    </row>
    <row r="21176">
      <c r="B21176" s="497"/>
      <c r="H21176" s="500"/>
      <c r="O21176" s="500"/>
      <c r="Q21176" s="498" t="s">
        <v>213</v>
      </c>
      <c r="S21176" s="499"/>
    </row>
    <row r="21177">
      <c r="B21177" s="497"/>
      <c r="H21177" s="500"/>
      <c r="O21177" s="500"/>
      <c r="Q21177" s="498" t="s">
        <v>213</v>
      </c>
      <c r="S21177" s="499"/>
    </row>
    <row r="21178">
      <c r="B21178" s="497"/>
      <c r="H21178" s="500"/>
      <c r="O21178" s="500"/>
      <c r="Q21178" s="498" t="s">
        <v>213</v>
      </c>
      <c r="S21178" s="499"/>
    </row>
    <row r="21179">
      <c r="B21179" s="497"/>
      <c r="H21179" s="500"/>
      <c r="O21179" s="500"/>
      <c r="Q21179" s="498" t="s">
        <v>213</v>
      </c>
      <c r="S21179" s="499"/>
    </row>
    <row r="21180">
      <c r="B21180" s="497"/>
      <c r="H21180" s="500"/>
      <c r="O21180" s="500"/>
      <c r="Q21180" s="498" t="s">
        <v>213</v>
      </c>
      <c r="S21180" s="499"/>
    </row>
    <row r="21181">
      <c r="B21181" s="497"/>
      <c r="H21181" s="500"/>
      <c r="O21181" s="500"/>
      <c r="Q21181" s="498" t="s">
        <v>213</v>
      </c>
      <c r="S21181" s="499"/>
    </row>
    <row r="21182">
      <c r="B21182" s="497"/>
      <c r="H21182" s="500"/>
      <c r="O21182" s="500"/>
      <c r="Q21182" s="498" t="s">
        <v>213</v>
      </c>
      <c r="S21182" s="499"/>
    </row>
    <row r="21183">
      <c r="B21183" s="497"/>
      <c r="H21183" s="500"/>
      <c r="O21183" s="500"/>
      <c r="Q21183" s="498" t="s">
        <v>213</v>
      </c>
      <c r="S21183" s="499"/>
    </row>
    <row r="21184">
      <c r="B21184" s="497"/>
      <c r="H21184" s="500"/>
      <c r="O21184" s="500"/>
      <c r="Q21184" s="498" t="s">
        <v>213</v>
      </c>
      <c r="S21184" s="499"/>
    </row>
    <row r="21185">
      <c r="B21185" s="497"/>
      <c r="H21185" s="500"/>
      <c r="O21185" s="500"/>
      <c r="Q21185" s="498" t="s">
        <v>213</v>
      </c>
      <c r="S21185" s="499"/>
    </row>
    <row r="21186">
      <c r="B21186" s="497"/>
      <c r="H21186" s="500"/>
      <c r="O21186" s="500"/>
      <c r="Q21186" s="498" t="s">
        <v>213</v>
      </c>
      <c r="S21186" s="499"/>
    </row>
    <row r="21187">
      <c r="B21187" s="497"/>
      <c r="H21187" s="500"/>
      <c r="O21187" s="500"/>
      <c r="Q21187" s="498" t="s">
        <v>213</v>
      </c>
      <c r="S21187" s="499"/>
    </row>
    <row r="21188">
      <c r="B21188" s="497"/>
      <c r="H21188" s="500"/>
      <c r="O21188" s="500"/>
      <c r="Q21188" s="498" t="s">
        <v>213</v>
      </c>
      <c r="S21188" s="499"/>
    </row>
    <row r="21189">
      <c r="B21189" s="497"/>
      <c r="H21189" s="500"/>
      <c r="O21189" s="500"/>
      <c r="Q21189" s="498" t="s">
        <v>213</v>
      </c>
      <c r="S21189" s="499"/>
    </row>
    <row r="21190">
      <c r="B21190" s="497"/>
      <c r="H21190" s="500"/>
      <c r="O21190" s="500"/>
      <c r="Q21190" s="498" t="s">
        <v>213</v>
      </c>
      <c r="S21190" s="499"/>
    </row>
    <row r="21191">
      <c r="B21191" s="497"/>
      <c r="H21191" s="500"/>
      <c r="O21191" s="500"/>
      <c r="Q21191" s="498" t="s">
        <v>213</v>
      </c>
      <c r="S21191" s="499"/>
    </row>
    <row r="21192">
      <c r="B21192" s="497"/>
      <c r="H21192" s="500"/>
      <c r="O21192" s="500"/>
      <c r="Q21192" s="498" t="s">
        <v>213</v>
      </c>
      <c r="S21192" s="499"/>
    </row>
    <row r="21193">
      <c r="B21193" s="497"/>
      <c r="H21193" s="500"/>
      <c r="O21193" s="500"/>
      <c r="Q21193" s="498" t="s">
        <v>213</v>
      </c>
      <c r="S21193" s="499"/>
    </row>
    <row r="21194">
      <c r="B21194" s="497"/>
      <c r="H21194" s="500"/>
      <c r="O21194" s="500"/>
      <c r="Q21194" s="498" t="s">
        <v>213</v>
      </c>
      <c r="S21194" s="499"/>
    </row>
    <row r="21195">
      <c r="B21195" s="497"/>
      <c r="H21195" s="500"/>
      <c r="O21195" s="500"/>
      <c r="Q21195" s="498" t="s">
        <v>213</v>
      </c>
      <c r="S21195" s="499"/>
    </row>
    <row r="21196">
      <c r="B21196" s="497"/>
      <c r="H21196" s="500"/>
      <c r="O21196" s="500"/>
      <c r="Q21196" s="498" t="s">
        <v>213</v>
      </c>
      <c r="S21196" s="499"/>
    </row>
    <row r="21197">
      <c r="B21197" s="497"/>
      <c r="H21197" s="500"/>
      <c r="O21197" s="500"/>
      <c r="Q21197" s="498" t="s">
        <v>213</v>
      </c>
      <c r="S21197" s="499"/>
    </row>
    <row r="21198">
      <c r="B21198" s="497"/>
      <c r="H21198" s="500"/>
      <c r="O21198" s="500"/>
      <c r="Q21198" s="498" t="s">
        <v>213</v>
      </c>
      <c r="S21198" s="499"/>
    </row>
    <row r="21199">
      <c r="B21199" s="497"/>
      <c r="H21199" s="500"/>
      <c r="O21199" s="500"/>
      <c r="Q21199" s="498" t="s">
        <v>213</v>
      </c>
      <c r="S21199" s="499"/>
    </row>
    <row r="21200">
      <c r="B21200" s="497"/>
      <c r="H21200" s="500"/>
      <c r="O21200" s="500"/>
      <c r="Q21200" s="498" t="s">
        <v>213</v>
      </c>
      <c r="S21200" s="499"/>
    </row>
    <row r="21201">
      <c r="B21201" s="497"/>
      <c r="H21201" s="500"/>
      <c r="O21201" s="500"/>
      <c r="Q21201" s="498" t="s">
        <v>213</v>
      </c>
      <c r="S21201" s="499"/>
    </row>
    <row r="21202">
      <c r="B21202" s="497"/>
      <c r="H21202" s="500"/>
      <c r="O21202" s="500"/>
      <c r="Q21202" s="498" t="s">
        <v>213</v>
      </c>
      <c r="S21202" s="499"/>
    </row>
    <row r="21203">
      <c r="B21203" s="497"/>
      <c r="H21203" s="500"/>
      <c r="O21203" s="500"/>
      <c r="Q21203" s="498" t="s">
        <v>213</v>
      </c>
      <c r="S21203" s="499"/>
    </row>
    <row r="21204">
      <c r="B21204" s="497"/>
      <c r="H21204" s="500"/>
      <c r="O21204" s="500"/>
      <c r="Q21204" s="498" t="s">
        <v>213</v>
      </c>
      <c r="S21204" s="499"/>
    </row>
    <row r="21205">
      <c r="B21205" s="497"/>
      <c r="H21205" s="500"/>
      <c r="O21205" s="500"/>
      <c r="Q21205" s="498" t="s">
        <v>213</v>
      </c>
      <c r="S21205" s="499"/>
    </row>
    <row r="21206">
      <c r="B21206" s="497"/>
      <c r="H21206" s="500"/>
      <c r="O21206" s="500"/>
      <c r="Q21206" s="498" t="s">
        <v>213</v>
      </c>
      <c r="S21206" s="499"/>
    </row>
    <row r="21207">
      <c r="B21207" s="497"/>
      <c r="H21207" s="500"/>
      <c r="O21207" s="500"/>
      <c r="Q21207" s="498" t="s">
        <v>213</v>
      </c>
      <c r="S21207" s="499"/>
    </row>
    <row r="21208">
      <c r="B21208" s="497"/>
      <c r="H21208" s="500"/>
      <c r="O21208" s="500"/>
      <c r="Q21208" s="498" t="s">
        <v>213</v>
      </c>
      <c r="S21208" s="499"/>
    </row>
    <row r="21209">
      <c r="B21209" s="497"/>
      <c r="H21209" s="500"/>
      <c r="O21209" s="500"/>
      <c r="Q21209" s="498" t="s">
        <v>213</v>
      </c>
      <c r="S21209" s="499"/>
    </row>
    <row r="21210">
      <c r="B21210" s="497"/>
      <c r="H21210" s="500"/>
      <c r="O21210" s="500"/>
      <c r="Q21210" s="498" t="s">
        <v>213</v>
      </c>
      <c r="S21210" s="499"/>
    </row>
    <row r="21211">
      <c r="B21211" s="497"/>
      <c r="H21211" s="500"/>
      <c r="O21211" s="500"/>
      <c r="Q21211" s="498" t="s">
        <v>213</v>
      </c>
      <c r="S21211" s="499"/>
    </row>
    <row r="21212">
      <c r="B21212" s="497"/>
      <c r="H21212" s="500"/>
      <c r="O21212" s="500"/>
      <c r="Q21212" s="498" t="s">
        <v>213</v>
      </c>
      <c r="S21212" s="499"/>
    </row>
    <row r="21213">
      <c r="B21213" s="497"/>
      <c r="H21213" s="500"/>
      <c r="O21213" s="500"/>
      <c r="Q21213" s="498" t="s">
        <v>213</v>
      </c>
      <c r="S21213" s="499"/>
    </row>
    <row r="21214">
      <c r="B21214" s="497"/>
      <c r="H21214" s="500"/>
      <c r="O21214" s="500"/>
      <c r="Q21214" s="498" t="s">
        <v>213</v>
      </c>
      <c r="S21214" s="499"/>
    </row>
    <row r="21215">
      <c r="B21215" s="497"/>
      <c r="H21215" s="500"/>
      <c r="O21215" s="500"/>
      <c r="Q21215" s="498" t="s">
        <v>213</v>
      </c>
      <c r="S21215" s="499"/>
    </row>
    <row r="21216">
      <c r="B21216" s="497"/>
      <c r="H21216" s="500"/>
      <c r="O21216" s="500"/>
      <c r="Q21216" s="498" t="s">
        <v>213</v>
      </c>
      <c r="S21216" s="499"/>
    </row>
    <row r="21217">
      <c r="B21217" s="497"/>
      <c r="H21217" s="500"/>
      <c r="O21217" s="500"/>
      <c r="Q21217" s="498" t="s">
        <v>213</v>
      </c>
      <c r="S21217" s="499"/>
    </row>
    <row r="21218">
      <c r="B21218" s="497"/>
      <c r="H21218" s="500"/>
      <c r="O21218" s="500"/>
      <c r="Q21218" s="498" t="s">
        <v>213</v>
      </c>
      <c r="S21218" s="499"/>
    </row>
    <row r="21219">
      <c r="B21219" s="497"/>
      <c r="H21219" s="500"/>
      <c r="O21219" s="500"/>
      <c r="Q21219" s="498" t="s">
        <v>213</v>
      </c>
      <c r="S21219" s="499"/>
    </row>
    <row r="21220">
      <c r="B21220" s="497"/>
      <c r="H21220" s="500"/>
      <c r="O21220" s="500"/>
      <c r="Q21220" s="498" t="s">
        <v>213</v>
      </c>
      <c r="S21220" s="499"/>
    </row>
    <row r="21221">
      <c r="B21221" s="497"/>
      <c r="H21221" s="500"/>
      <c r="O21221" s="500"/>
      <c r="Q21221" s="498" t="s">
        <v>213</v>
      </c>
      <c r="S21221" s="499"/>
    </row>
    <row r="21222">
      <c r="B21222" s="497"/>
      <c r="H21222" s="500"/>
      <c r="O21222" s="500"/>
      <c r="Q21222" s="498" t="s">
        <v>213</v>
      </c>
      <c r="S21222" s="499"/>
    </row>
    <row r="21223">
      <c r="B21223" s="497"/>
      <c r="H21223" s="500"/>
      <c r="O21223" s="500"/>
      <c r="Q21223" s="498" t="s">
        <v>213</v>
      </c>
      <c r="S21223" s="499"/>
    </row>
    <row r="21224">
      <c r="B21224" s="497"/>
      <c r="H21224" s="500"/>
      <c r="O21224" s="500"/>
      <c r="Q21224" s="498" t="s">
        <v>213</v>
      </c>
      <c r="S21224" s="499"/>
    </row>
    <row r="21225">
      <c r="B21225" s="497"/>
      <c r="H21225" s="500"/>
      <c r="O21225" s="500"/>
      <c r="Q21225" s="498" t="s">
        <v>213</v>
      </c>
      <c r="S21225" s="499"/>
    </row>
    <row r="21226">
      <c r="B21226" s="497"/>
      <c r="H21226" s="500"/>
      <c r="O21226" s="500"/>
      <c r="Q21226" s="498" t="s">
        <v>213</v>
      </c>
      <c r="S21226" s="499"/>
    </row>
    <row r="21227">
      <c r="B21227" s="497"/>
      <c r="H21227" s="500"/>
      <c r="O21227" s="500"/>
      <c r="Q21227" s="498" t="s">
        <v>213</v>
      </c>
      <c r="S21227" s="499"/>
    </row>
    <row r="21228">
      <c r="B21228" s="497"/>
      <c r="H21228" s="500"/>
      <c r="O21228" s="500"/>
      <c r="Q21228" s="498" t="s">
        <v>213</v>
      </c>
      <c r="S21228" s="499"/>
    </row>
    <row r="21229">
      <c r="B21229" s="497"/>
      <c r="H21229" s="500"/>
      <c r="O21229" s="500"/>
      <c r="Q21229" s="498" t="s">
        <v>213</v>
      </c>
      <c r="S21229" s="499"/>
    </row>
    <row r="21230">
      <c r="B21230" s="497"/>
      <c r="H21230" s="500"/>
      <c r="O21230" s="500"/>
      <c r="Q21230" s="498" t="s">
        <v>213</v>
      </c>
      <c r="S21230" s="499"/>
    </row>
    <row r="21231">
      <c r="B21231" s="497"/>
      <c r="H21231" s="500"/>
      <c r="O21231" s="500"/>
      <c r="Q21231" s="498" t="s">
        <v>213</v>
      </c>
      <c r="S21231" s="499"/>
    </row>
    <row r="21232">
      <c r="B21232" s="497"/>
      <c r="H21232" s="500"/>
      <c r="O21232" s="500"/>
      <c r="Q21232" s="498" t="s">
        <v>213</v>
      </c>
      <c r="S21232" s="499"/>
    </row>
    <row r="21233">
      <c r="B21233" s="497"/>
      <c r="H21233" s="500"/>
      <c r="O21233" s="500"/>
      <c r="Q21233" s="498" t="s">
        <v>213</v>
      </c>
      <c r="S21233" s="499"/>
    </row>
    <row r="21234">
      <c r="B21234" s="497"/>
      <c r="H21234" s="500"/>
      <c r="O21234" s="500"/>
      <c r="Q21234" s="498" t="s">
        <v>213</v>
      </c>
      <c r="S21234" s="499"/>
    </row>
    <row r="21235">
      <c r="B21235" s="497"/>
      <c r="H21235" s="500"/>
      <c r="O21235" s="500"/>
      <c r="Q21235" s="498" t="s">
        <v>213</v>
      </c>
      <c r="S21235" s="499"/>
    </row>
    <row r="21236">
      <c r="B21236" s="497"/>
      <c r="H21236" s="500"/>
      <c r="O21236" s="500"/>
      <c r="Q21236" s="498" t="s">
        <v>213</v>
      </c>
      <c r="S21236" s="499"/>
    </row>
    <row r="21237">
      <c r="B21237" s="497"/>
      <c r="H21237" s="500"/>
      <c r="O21237" s="500"/>
      <c r="Q21237" s="498" t="s">
        <v>213</v>
      </c>
      <c r="S21237" s="499"/>
    </row>
    <row r="21238">
      <c r="B21238" s="497"/>
      <c r="H21238" s="500"/>
      <c r="O21238" s="500"/>
      <c r="Q21238" s="498" t="s">
        <v>213</v>
      </c>
      <c r="S21238" s="499"/>
    </row>
    <row r="21239">
      <c r="B21239" s="497"/>
      <c r="H21239" s="500"/>
      <c r="O21239" s="500"/>
      <c r="Q21239" s="498" t="s">
        <v>213</v>
      </c>
      <c r="S21239" s="499"/>
    </row>
    <row r="21240">
      <c r="B21240" s="497"/>
      <c r="H21240" s="500"/>
      <c r="O21240" s="500"/>
      <c r="Q21240" s="498" t="s">
        <v>213</v>
      </c>
      <c r="S21240" s="499"/>
    </row>
    <row r="21241">
      <c r="B21241" s="497"/>
      <c r="H21241" s="500"/>
      <c r="O21241" s="500"/>
      <c r="Q21241" s="498" t="s">
        <v>213</v>
      </c>
      <c r="S21241" s="499"/>
    </row>
    <row r="21242">
      <c r="B21242" s="497"/>
      <c r="H21242" s="500"/>
      <c r="O21242" s="500"/>
      <c r="Q21242" s="498" t="s">
        <v>213</v>
      </c>
      <c r="S21242" s="499"/>
    </row>
    <row r="21243">
      <c r="B21243" s="497"/>
      <c r="H21243" s="500"/>
      <c r="O21243" s="500"/>
      <c r="Q21243" s="498" t="s">
        <v>213</v>
      </c>
      <c r="S21243" s="499"/>
    </row>
    <row r="21244">
      <c r="B21244" s="497"/>
      <c r="H21244" s="500"/>
      <c r="O21244" s="500"/>
      <c r="Q21244" s="498" t="s">
        <v>213</v>
      </c>
      <c r="S21244" s="499"/>
    </row>
    <row r="21245">
      <c r="B21245" s="497"/>
      <c r="H21245" s="500"/>
      <c r="O21245" s="500"/>
      <c r="Q21245" s="498" t="s">
        <v>213</v>
      </c>
      <c r="S21245" s="499"/>
    </row>
    <row r="21246">
      <c r="B21246" s="497"/>
      <c r="H21246" s="500"/>
      <c r="O21246" s="500"/>
      <c r="Q21246" s="498" t="s">
        <v>213</v>
      </c>
      <c r="S21246" s="499"/>
    </row>
    <row r="21247">
      <c r="B21247" s="497"/>
      <c r="H21247" s="500"/>
      <c r="O21247" s="500"/>
      <c r="Q21247" s="498" t="s">
        <v>213</v>
      </c>
      <c r="S21247" s="499"/>
    </row>
    <row r="21248">
      <c r="B21248" s="497"/>
      <c r="H21248" s="500"/>
      <c r="O21248" s="500"/>
      <c r="Q21248" s="498" t="s">
        <v>213</v>
      </c>
      <c r="S21248" s="499"/>
    </row>
    <row r="21249">
      <c r="B21249" s="497"/>
      <c r="H21249" s="500"/>
      <c r="O21249" s="500"/>
      <c r="Q21249" s="498" t="s">
        <v>213</v>
      </c>
      <c r="S21249" s="499"/>
    </row>
    <row r="21250">
      <c r="B21250" s="497"/>
      <c r="H21250" s="500"/>
      <c r="O21250" s="500"/>
      <c r="Q21250" s="498" t="s">
        <v>213</v>
      </c>
      <c r="S21250" s="499"/>
    </row>
    <row r="21251">
      <c r="B21251" s="497"/>
      <c r="H21251" s="500"/>
      <c r="O21251" s="500"/>
      <c r="Q21251" s="498" t="s">
        <v>213</v>
      </c>
      <c r="S21251" s="499"/>
    </row>
    <row r="21252">
      <c r="B21252" s="497"/>
      <c r="H21252" s="500"/>
      <c r="O21252" s="500"/>
      <c r="Q21252" s="498" t="s">
        <v>213</v>
      </c>
      <c r="S21252" s="499"/>
    </row>
    <row r="21253">
      <c r="B21253" s="497"/>
      <c r="H21253" s="500"/>
      <c r="O21253" s="500"/>
      <c r="Q21253" s="498" t="s">
        <v>213</v>
      </c>
      <c r="S21253" s="499"/>
    </row>
    <row r="21254">
      <c r="B21254" s="497"/>
      <c r="H21254" s="500"/>
      <c r="O21254" s="500"/>
      <c r="Q21254" s="498" t="s">
        <v>213</v>
      </c>
      <c r="S21254" s="499"/>
    </row>
    <row r="21255">
      <c r="B21255" s="497"/>
      <c r="H21255" s="500"/>
      <c r="O21255" s="500"/>
      <c r="Q21255" s="498" t="s">
        <v>213</v>
      </c>
      <c r="S21255" s="499"/>
    </row>
    <row r="21256">
      <c r="B21256" s="497"/>
      <c r="H21256" s="500"/>
      <c r="O21256" s="500"/>
      <c r="Q21256" s="498" t="s">
        <v>213</v>
      </c>
      <c r="S21256" s="499"/>
    </row>
    <row r="21257">
      <c r="B21257" s="497"/>
      <c r="H21257" s="500"/>
      <c r="O21257" s="500"/>
      <c r="Q21257" s="498" t="s">
        <v>213</v>
      </c>
      <c r="S21257" s="499"/>
    </row>
    <row r="21258">
      <c r="B21258" s="497"/>
      <c r="H21258" s="500"/>
      <c r="O21258" s="500"/>
      <c r="Q21258" s="498" t="s">
        <v>213</v>
      </c>
      <c r="S21258" s="499"/>
    </row>
    <row r="21259">
      <c r="B21259" s="497"/>
      <c r="H21259" s="500"/>
      <c r="O21259" s="500"/>
      <c r="Q21259" s="498" t="s">
        <v>213</v>
      </c>
      <c r="S21259" s="499"/>
    </row>
    <row r="21260">
      <c r="B21260" s="497"/>
      <c r="H21260" s="500"/>
      <c r="O21260" s="500"/>
      <c r="Q21260" s="498" t="s">
        <v>213</v>
      </c>
      <c r="S21260" s="499"/>
    </row>
    <row r="21261">
      <c r="B21261" s="497"/>
      <c r="H21261" s="500"/>
      <c r="O21261" s="500"/>
      <c r="Q21261" s="498" t="s">
        <v>213</v>
      </c>
      <c r="S21261" s="499"/>
    </row>
    <row r="21262">
      <c r="B21262" s="497"/>
      <c r="H21262" s="500"/>
      <c r="O21262" s="500"/>
      <c r="Q21262" s="498" t="s">
        <v>213</v>
      </c>
      <c r="S21262" s="499"/>
    </row>
    <row r="21263">
      <c r="B21263" s="497"/>
      <c r="H21263" s="500"/>
      <c r="O21263" s="500"/>
      <c r="Q21263" s="498" t="s">
        <v>213</v>
      </c>
      <c r="S21263" s="499"/>
    </row>
    <row r="21264">
      <c r="B21264" s="497"/>
      <c r="H21264" s="500"/>
      <c r="O21264" s="500"/>
      <c r="Q21264" s="498" t="s">
        <v>213</v>
      </c>
      <c r="S21264" s="499"/>
    </row>
    <row r="21265">
      <c r="B21265" s="497"/>
      <c r="H21265" s="500"/>
      <c r="O21265" s="500"/>
      <c r="Q21265" s="498" t="s">
        <v>213</v>
      </c>
      <c r="S21265" s="499"/>
    </row>
    <row r="21266">
      <c r="B21266" s="497"/>
      <c r="H21266" s="500"/>
      <c r="O21266" s="500"/>
      <c r="Q21266" s="498" t="s">
        <v>213</v>
      </c>
      <c r="S21266" s="499"/>
    </row>
    <row r="21267">
      <c r="B21267" s="497"/>
      <c r="H21267" s="500"/>
      <c r="O21267" s="500"/>
      <c r="Q21267" s="498" t="s">
        <v>213</v>
      </c>
      <c r="S21267" s="499"/>
    </row>
    <row r="21268">
      <c r="B21268" s="497"/>
      <c r="H21268" s="500"/>
      <c r="O21268" s="500"/>
      <c r="Q21268" s="498" t="s">
        <v>213</v>
      </c>
      <c r="S21268" s="499"/>
    </row>
    <row r="21269">
      <c r="B21269" s="497"/>
      <c r="H21269" s="500"/>
      <c r="O21269" s="500"/>
      <c r="Q21269" s="498" t="s">
        <v>213</v>
      </c>
      <c r="S21269" s="499"/>
    </row>
    <row r="21270">
      <c r="B21270" s="497"/>
      <c r="H21270" s="500"/>
      <c r="O21270" s="500"/>
      <c r="Q21270" s="498" t="s">
        <v>213</v>
      </c>
      <c r="S21270" s="499"/>
    </row>
    <row r="21271">
      <c r="B21271" s="497"/>
      <c r="H21271" s="500"/>
      <c r="O21271" s="500"/>
      <c r="Q21271" s="498" t="s">
        <v>213</v>
      </c>
      <c r="S21271" s="499"/>
    </row>
    <row r="21272">
      <c r="B21272" s="497"/>
      <c r="H21272" s="500"/>
      <c r="O21272" s="500"/>
      <c r="Q21272" s="498" t="s">
        <v>213</v>
      </c>
      <c r="S21272" s="499"/>
    </row>
    <row r="21273">
      <c r="B21273" s="497"/>
      <c r="H21273" s="500"/>
      <c r="O21273" s="500"/>
      <c r="Q21273" s="498" t="s">
        <v>213</v>
      </c>
      <c r="S21273" s="499"/>
    </row>
    <row r="21274">
      <c r="B21274" s="497"/>
      <c r="H21274" s="500"/>
      <c r="O21274" s="500"/>
      <c r="Q21274" s="498" t="s">
        <v>213</v>
      </c>
      <c r="S21274" s="499"/>
    </row>
    <row r="21275">
      <c r="B21275" s="497"/>
      <c r="H21275" s="500"/>
      <c r="O21275" s="500"/>
      <c r="Q21275" s="498" t="s">
        <v>213</v>
      </c>
      <c r="S21275" s="499"/>
    </row>
    <row r="21276">
      <c r="B21276" s="497"/>
      <c r="H21276" s="500"/>
      <c r="O21276" s="500"/>
      <c r="Q21276" s="498" t="s">
        <v>213</v>
      </c>
      <c r="S21276" s="499"/>
    </row>
    <row r="21277">
      <c r="B21277" s="497"/>
      <c r="H21277" s="500"/>
      <c r="O21277" s="500"/>
      <c r="Q21277" s="498" t="s">
        <v>213</v>
      </c>
      <c r="S21277" s="499"/>
    </row>
    <row r="21278">
      <c r="B21278" s="497"/>
      <c r="H21278" s="500"/>
      <c r="O21278" s="500"/>
      <c r="Q21278" s="498" t="s">
        <v>213</v>
      </c>
      <c r="S21278" s="499"/>
    </row>
    <row r="21279">
      <c r="B21279" s="497"/>
      <c r="H21279" s="500"/>
      <c r="O21279" s="500"/>
      <c r="Q21279" s="498" t="s">
        <v>213</v>
      </c>
      <c r="S21279" s="499"/>
    </row>
    <row r="21280">
      <c r="B21280" s="497"/>
      <c r="H21280" s="500"/>
      <c r="O21280" s="500"/>
      <c r="Q21280" s="498" t="s">
        <v>213</v>
      </c>
      <c r="S21280" s="499"/>
    </row>
    <row r="21281">
      <c r="B21281" s="497"/>
      <c r="H21281" s="500"/>
      <c r="O21281" s="500"/>
      <c r="Q21281" s="498" t="s">
        <v>213</v>
      </c>
      <c r="S21281" s="499"/>
    </row>
    <row r="21282">
      <c r="B21282" s="497"/>
      <c r="H21282" s="500"/>
      <c r="O21282" s="500"/>
      <c r="Q21282" s="498" t="s">
        <v>213</v>
      </c>
      <c r="S21282" s="499"/>
    </row>
    <row r="21283">
      <c r="B21283" s="497"/>
      <c r="H21283" s="500"/>
      <c r="O21283" s="500"/>
      <c r="Q21283" s="498" t="s">
        <v>213</v>
      </c>
      <c r="S21283" s="499"/>
    </row>
    <row r="21284">
      <c r="B21284" s="497"/>
      <c r="H21284" s="500"/>
      <c r="O21284" s="500"/>
      <c r="Q21284" s="498" t="s">
        <v>213</v>
      </c>
      <c r="S21284" s="499"/>
    </row>
    <row r="21285">
      <c r="B21285" s="497"/>
      <c r="H21285" s="500"/>
      <c r="O21285" s="500"/>
      <c r="Q21285" s="498" t="s">
        <v>213</v>
      </c>
      <c r="S21285" s="499"/>
    </row>
    <row r="21286">
      <c r="B21286" s="497"/>
      <c r="H21286" s="500"/>
      <c r="O21286" s="500"/>
      <c r="Q21286" s="498" t="s">
        <v>213</v>
      </c>
      <c r="S21286" s="499"/>
    </row>
    <row r="21287">
      <c r="B21287" s="497"/>
      <c r="H21287" s="500"/>
      <c r="O21287" s="500"/>
      <c r="Q21287" s="498" t="s">
        <v>213</v>
      </c>
      <c r="S21287" s="499"/>
    </row>
    <row r="21288">
      <c r="B21288" s="497"/>
      <c r="H21288" s="500"/>
      <c r="O21288" s="500"/>
      <c r="Q21288" s="498" t="s">
        <v>213</v>
      </c>
      <c r="S21288" s="499"/>
    </row>
    <row r="21289">
      <c r="B21289" s="497"/>
      <c r="H21289" s="500"/>
      <c r="O21289" s="500"/>
      <c r="Q21289" s="498" t="s">
        <v>213</v>
      </c>
      <c r="S21289" s="499"/>
    </row>
    <row r="21290">
      <c r="B21290" s="497"/>
      <c r="H21290" s="500"/>
      <c r="O21290" s="500"/>
      <c r="Q21290" s="498" t="s">
        <v>213</v>
      </c>
      <c r="S21290" s="499"/>
    </row>
    <row r="21291">
      <c r="B21291" s="497"/>
      <c r="H21291" s="500"/>
      <c r="O21291" s="500"/>
      <c r="Q21291" s="498" t="s">
        <v>213</v>
      </c>
      <c r="S21291" s="499"/>
    </row>
    <row r="21292">
      <c r="B21292" s="497"/>
      <c r="H21292" s="500"/>
      <c r="O21292" s="500"/>
      <c r="Q21292" s="498" t="s">
        <v>213</v>
      </c>
      <c r="S21292" s="499"/>
    </row>
    <row r="21293">
      <c r="B21293" s="497"/>
      <c r="H21293" s="500"/>
      <c r="O21293" s="500"/>
      <c r="Q21293" s="498" t="s">
        <v>213</v>
      </c>
      <c r="S21293" s="499"/>
    </row>
    <row r="21294">
      <c r="B21294" s="497"/>
      <c r="H21294" s="500"/>
      <c r="O21294" s="500"/>
      <c r="Q21294" s="498" t="s">
        <v>213</v>
      </c>
      <c r="S21294" s="499"/>
    </row>
    <row r="21295">
      <c r="B21295" s="497"/>
      <c r="H21295" s="500"/>
      <c r="O21295" s="500"/>
      <c r="Q21295" s="498" t="s">
        <v>213</v>
      </c>
      <c r="S21295" s="499"/>
    </row>
    <row r="21296">
      <c r="B21296" s="497"/>
      <c r="H21296" s="500"/>
      <c r="O21296" s="500"/>
      <c r="Q21296" s="498" t="s">
        <v>213</v>
      </c>
      <c r="S21296" s="499"/>
    </row>
    <row r="21297">
      <c r="B21297" s="497"/>
      <c r="H21297" s="500"/>
      <c r="O21297" s="500"/>
      <c r="Q21297" s="498" t="s">
        <v>213</v>
      </c>
      <c r="S21297" s="499"/>
    </row>
    <row r="21298">
      <c r="B21298" s="497"/>
      <c r="H21298" s="500"/>
      <c r="O21298" s="500"/>
      <c r="Q21298" s="498" t="s">
        <v>213</v>
      </c>
      <c r="S21298" s="499"/>
    </row>
    <row r="21299">
      <c r="B21299" s="497"/>
      <c r="H21299" s="500"/>
      <c r="O21299" s="500"/>
      <c r="Q21299" s="498" t="s">
        <v>213</v>
      </c>
      <c r="S21299" s="499"/>
    </row>
    <row r="21300">
      <c r="B21300" s="497"/>
      <c r="H21300" s="500"/>
      <c r="O21300" s="500"/>
      <c r="Q21300" s="498" t="s">
        <v>213</v>
      </c>
      <c r="S21300" s="499"/>
    </row>
    <row r="21301">
      <c r="B21301" s="497"/>
      <c r="H21301" s="500"/>
      <c r="O21301" s="500"/>
      <c r="Q21301" s="498" t="s">
        <v>213</v>
      </c>
      <c r="S21301" s="499"/>
    </row>
    <row r="21302">
      <c r="B21302" s="497"/>
      <c r="H21302" s="500"/>
      <c r="O21302" s="500"/>
      <c r="Q21302" s="498" t="s">
        <v>213</v>
      </c>
      <c r="S21302" s="499"/>
    </row>
    <row r="21303">
      <c r="B21303" s="497"/>
      <c r="H21303" s="500"/>
      <c r="O21303" s="500"/>
      <c r="Q21303" s="498" t="s">
        <v>213</v>
      </c>
      <c r="S21303" s="499"/>
    </row>
    <row r="21304">
      <c r="B21304" s="497"/>
      <c r="H21304" s="500"/>
      <c r="O21304" s="500"/>
      <c r="Q21304" s="498" t="s">
        <v>213</v>
      </c>
      <c r="S21304" s="499"/>
    </row>
    <row r="21305">
      <c r="B21305" s="497"/>
      <c r="H21305" s="500"/>
      <c r="O21305" s="500"/>
      <c r="Q21305" s="498" t="s">
        <v>213</v>
      </c>
      <c r="S21305" s="499"/>
    </row>
    <row r="21306">
      <c r="B21306" s="497"/>
      <c r="H21306" s="500"/>
      <c r="O21306" s="500"/>
      <c r="Q21306" s="498" t="s">
        <v>213</v>
      </c>
      <c r="S21306" s="499"/>
    </row>
    <row r="21307">
      <c r="B21307" s="497"/>
      <c r="H21307" s="500"/>
      <c r="O21307" s="500"/>
      <c r="Q21307" s="498" t="s">
        <v>213</v>
      </c>
      <c r="S21307" s="499"/>
    </row>
    <row r="21308">
      <c r="B21308" s="497"/>
      <c r="H21308" s="500"/>
      <c r="O21308" s="500"/>
      <c r="Q21308" s="498" t="s">
        <v>213</v>
      </c>
      <c r="S21308" s="499"/>
    </row>
    <row r="21309">
      <c r="B21309" s="497"/>
      <c r="H21309" s="500"/>
      <c r="O21309" s="500"/>
      <c r="Q21309" s="498" t="s">
        <v>213</v>
      </c>
      <c r="S21309" s="499"/>
    </row>
    <row r="21310">
      <c r="B21310" s="497"/>
      <c r="H21310" s="500"/>
      <c r="O21310" s="500"/>
      <c r="Q21310" s="498" t="s">
        <v>213</v>
      </c>
      <c r="S21310" s="499"/>
    </row>
    <row r="21311">
      <c r="B21311" s="497"/>
      <c r="H21311" s="500"/>
      <c r="O21311" s="500"/>
      <c r="Q21311" s="498" t="s">
        <v>213</v>
      </c>
      <c r="S21311" s="499"/>
    </row>
    <row r="21312">
      <c r="B21312" s="497"/>
      <c r="H21312" s="500"/>
      <c r="O21312" s="500"/>
      <c r="Q21312" s="498" t="s">
        <v>213</v>
      </c>
      <c r="S21312" s="499"/>
    </row>
    <row r="21313">
      <c r="B21313" s="497"/>
      <c r="H21313" s="500"/>
      <c r="O21313" s="500"/>
      <c r="Q21313" s="498" t="s">
        <v>213</v>
      </c>
      <c r="S21313" s="499"/>
    </row>
    <row r="21314">
      <c r="B21314" s="497"/>
      <c r="H21314" s="500"/>
      <c r="O21314" s="500"/>
      <c r="Q21314" s="498" t="s">
        <v>213</v>
      </c>
      <c r="S21314" s="499"/>
    </row>
    <row r="21315">
      <c r="B21315" s="497"/>
      <c r="H21315" s="500"/>
      <c r="O21315" s="500"/>
      <c r="Q21315" s="498" t="s">
        <v>213</v>
      </c>
      <c r="S21315" s="499"/>
    </row>
    <row r="21316">
      <c r="B21316" s="497"/>
      <c r="H21316" s="500"/>
      <c r="O21316" s="500"/>
      <c r="Q21316" s="498" t="s">
        <v>213</v>
      </c>
      <c r="S21316" s="499"/>
    </row>
    <row r="21317">
      <c r="B21317" s="497"/>
      <c r="H21317" s="500"/>
      <c r="O21317" s="500"/>
      <c r="Q21317" s="498" t="s">
        <v>213</v>
      </c>
      <c r="S21317" s="499"/>
    </row>
    <row r="21318">
      <c r="B21318" s="497"/>
      <c r="H21318" s="500"/>
      <c r="O21318" s="500"/>
      <c r="Q21318" s="498" t="s">
        <v>213</v>
      </c>
      <c r="S21318" s="499"/>
    </row>
    <row r="21319">
      <c r="B21319" s="497"/>
      <c r="H21319" s="500"/>
      <c r="O21319" s="500"/>
      <c r="Q21319" s="498" t="s">
        <v>213</v>
      </c>
      <c r="S21319" s="499"/>
    </row>
    <row r="21320">
      <c r="B21320" s="497"/>
      <c r="H21320" s="500"/>
      <c r="O21320" s="500"/>
      <c r="Q21320" s="498" t="s">
        <v>213</v>
      </c>
      <c r="S21320" s="499"/>
    </row>
    <row r="21321">
      <c r="B21321" s="497"/>
      <c r="H21321" s="500"/>
      <c r="O21321" s="500"/>
      <c r="Q21321" s="498" t="s">
        <v>213</v>
      </c>
      <c r="S21321" s="499"/>
    </row>
    <row r="21322">
      <c r="B21322" s="497"/>
      <c r="H21322" s="500"/>
      <c r="O21322" s="500"/>
      <c r="Q21322" s="498" t="s">
        <v>213</v>
      </c>
      <c r="S21322" s="499"/>
    </row>
    <row r="21323">
      <c r="B21323" s="497"/>
      <c r="H21323" s="500"/>
      <c r="O21323" s="500"/>
      <c r="Q21323" s="498" t="s">
        <v>213</v>
      </c>
      <c r="S21323" s="499"/>
    </row>
    <row r="21324">
      <c r="B21324" s="497"/>
      <c r="H21324" s="500"/>
      <c r="O21324" s="500"/>
      <c r="Q21324" s="498" t="s">
        <v>213</v>
      </c>
      <c r="S21324" s="499"/>
    </row>
    <row r="21325">
      <c r="B21325" s="497"/>
      <c r="H21325" s="500"/>
      <c r="O21325" s="500"/>
      <c r="Q21325" s="498" t="s">
        <v>213</v>
      </c>
      <c r="S21325" s="499"/>
    </row>
    <row r="21326">
      <c r="B21326" s="497"/>
      <c r="H21326" s="500"/>
      <c r="O21326" s="500"/>
      <c r="Q21326" s="498" t="s">
        <v>213</v>
      </c>
      <c r="S21326" s="499"/>
    </row>
    <row r="21327">
      <c r="B21327" s="497"/>
      <c r="H21327" s="500"/>
      <c r="O21327" s="500"/>
      <c r="Q21327" s="498" t="s">
        <v>213</v>
      </c>
      <c r="S21327" s="499"/>
    </row>
    <row r="21328">
      <c r="B21328" s="497"/>
      <c r="H21328" s="500"/>
      <c r="O21328" s="500"/>
      <c r="Q21328" s="498" t="s">
        <v>213</v>
      </c>
      <c r="S21328" s="499"/>
    </row>
    <row r="21329">
      <c r="B21329" s="497"/>
      <c r="H21329" s="500"/>
      <c r="O21329" s="500"/>
      <c r="Q21329" s="498" t="s">
        <v>213</v>
      </c>
      <c r="S21329" s="499"/>
    </row>
    <row r="21330">
      <c r="B21330" s="497"/>
      <c r="H21330" s="500"/>
      <c r="O21330" s="500"/>
      <c r="Q21330" s="498" t="s">
        <v>213</v>
      </c>
      <c r="S21330" s="499"/>
    </row>
    <row r="21331">
      <c r="B21331" s="497"/>
      <c r="H21331" s="500"/>
      <c r="O21331" s="500"/>
      <c r="Q21331" s="498" t="s">
        <v>213</v>
      </c>
      <c r="S21331" s="499"/>
    </row>
    <row r="21332">
      <c r="B21332" s="497"/>
      <c r="H21332" s="500"/>
      <c r="O21332" s="500"/>
      <c r="Q21332" s="498" t="s">
        <v>213</v>
      </c>
      <c r="S21332" s="499"/>
    </row>
    <row r="21333">
      <c r="B21333" s="497"/>
      <c r="H21333" s="500"/>
      <c r="O21333" s="500"/>
      <c r="Q21333" s="498" t="s">
        <v>213</v>
      </c>
      <c r="S21333" s="499"/>
    </row>
    <row r="21334">
      <c r="B21334" s="497"/>
      <c r="H21334" s="500"/>
      <c r="O21334" s="500"/>
      <c r="Q21334" s="498" t="s">
        <v>213</v>
      </c>
      <c r="S21334" s="499"/>
    </row>
    <row r="21335">
      <c r="B21335" s="497"/>
      <c r="H21335" s="500"/>
      <c r="O21335" s="500"/>
      <c r="Q21335" s="498" t="s">
        <v>213</v>
      </c>
      <c r="S21335" s="499"/>
    </row>
    <row r="21336">
      <c r="B21336" s="497"/>
      <c r="H21336" s="500"/>
      <c r="O21336" s="500"/>
      <c r="Q21336" s="498" t="s">
        <v>213</v>
      </c>
      <c r="S21336" s="499"/>
    </row>
    <row r="21337">
      <c r="B21337" s="497"/>
      <c r="H21337" s="500"/>
      <c r="O21337" s="500"/>
      <c r="Q21337" s="498" t="s">
        <v>213</v>
      </c>
      <c r="S21337" s="499"/>
    </row>
    <row r="21338">
      <c r="B21338" s="497"/>
      <c r="H21338" s="500"/>
      <c r="O21338" s="500"/>
      <c r="Q21338" s="498" t="s">
        <v>213</v>
      </c>
      <c r="S21338" s="499"/>
    </row>
    <row r="21339">
      <c r="B21339" s="497"/>
      <c r="H21339" s="500"/>
      <c r="O21339" s="500"/>
      <c r="Q21339" s="498" t="s">
        <v>213</v>
      </c>
      <c r="S21339" s="499"/>
    </row>
    <row r="21340">
      <c r="B21340" s="497"/>
      <c r="H21340" s="500"/>
      <c r="O21340" s="500"/>
      <c r="Q21340" s="498" t="s">
        <v>213</v>
      </c>
      <c r="S21340" s="499"/>
    </row>
    <row r="21341">
      <c r="B21341" s="497"/>
      <c r="H21341" s="500"/>
      <c r="O21341" s="500"/>
      <c r="Q21341" s="498" t="s">
        <v>213</v>
      </c>
      <c r="S21341" s="499"/>
    </row>
    <row r="21342">
      <c r="B21342" s="497"/>
      <c r="H21342" s="500"/>
      <c r="O21342" s="500"/>
      <c r="Q21342" s="498" t="s">
        <v>213</v>
      </c>
      <c r="S21342" s="499"/>
    </row>
    <row r="21343">
      <c r="B21343" s="497"/>
      <c r="H21343" s="500"/>
      <c r="O21343" s="500"/>
      <c r="Q21343" s="498" t="s">
        <v>213</v>
      </c>
      <c r="S21343" s="499"/>
    </row>
    <row r="21344">
      <c r="B21344" s="497"/>
      <c r="H21344" s="500"/>
      <c r="O21344" s="500"/>
      <c r="Q21344" s="498" t="s">
        <v>213</v>
      </c>
      <c r="S21344" s="499"/>
    </row>
    <row r="21345">
      <c r="B21345" s="497"/>
      <c r="H21345" s="500"/>
      <c r="O21345" s="500"/>
      <c r="Q21345" s="498" t="s">
        <v>213</v>
      </c>
      <c r="S21345" s="499"/>
    </row>
    <row r="21346">
      <c r="B21346" s="497"/>
      <c r="H21346" s="500"/>
      <c r="O21346" s="500"/>
      <c r="Q21346" s="498" t="s">
        <v>213</v>
      </c>
      <c r="S21346" s="499"/>
    </row>
    <row r="21347">
      <c r="B21347" s="497"/>
      <c r="H21347" s="500"/>
      <c r="O21347" s="500"/>
      <c r="Q21347" s="498" t="s">
        <v>213</v>
      </c>
      <c r="S21347" s="499"/>
    </row>
    <row r="21348">
      <c r="B21348" s="497"/>
      <c r="H21348" s="500"/>
      <c r="O21348" s="500"/>
      <c r="Q21348" s="498" t="s">
        <v>213</v>
      </c>
      <c r="S21348" s="499"/>
    </row>
    <row r="21349">
      <c r="B21349" s="497"/>
      <c r="H21349" s="500"/>
      <c r="O21349" s="500"/>
      <c r="Q21349" s="498" t="s">
        <v>213</v>
      </c>
      <c r="S21349" s="499"/>
    </row>
    <row r="21350">
      <c r="B21350" s="497"/>
      <c r="H21350" s="500"/>
      <c r="O21350" s="500"/>
      <c r="Q21350" s="498" t="s">
        <v>213</v>
      </c>
      <c r="S21350" s="499"/>
    </row>
    <row r="21351">
      <c r="B21351" s="497"/>
      <c r="H21351" s="500"/>
      <c r="O21351" s="500"/>
      <c r="Q21351" s="498" t="s">
        <v>213</v>
      </c>
      <c r="S21351" s="499"/>
    </row>
    <row r="21352">
      <c r="B21352" s="497"/>
      <c r="H21352" s="500"/>
      <c r="O21352" s="500"/>
      <c r="Q21352" s="498" t="s">
        <v>213</v>
      </c>
      <c r="S21352" s="499"/>
    </row>
    <row r="21353">
      <c r="B21353" s="497"/>
      <c r="H21353" s="500"/>
      <c r="O21353" s="500"/>
      <c r="Q21353" s="498" t="s">
        <v>213</v>
      </c>
      <c r="S21353" s="499"/>
    </row>
    <row r="21354">
      <c r="B21354" s="497"/>
      <c r="H21354" s="500"/>
      <c r="O21354" s="500"/>
      <c r="Q21354" s="498" t="s">
        <v>213</v>
      </c>
      <c r="S21354" s="499"/>
    </row>
    <row r="21355">
      <c r="B21355" s="497"/>
      <c r="H21355" s="500"/>
      <c r="O21355" s="500"/>
      <c r="Q21355" s="498" t="s">
        <v>213</v>
      </c>
      <c r="S21355" s="499"/>
    </row>
    <row r="21356">
      <c r="B21356" s="497"/>
      <c r="H21356" s="500"/>
      <c r="O21356" s="500"/>
      <c r="Q21356" s="498" t="s">
        <v>213</v>
      </c>
      <c r="S21356" s="499"/>
    </row>
    <row r="21357">
      <c r="B21357" s="497"/>
      <c r="H21357" s="500"/>
      <c r="O21357" s="500"/>
      <c r="Q21357" s="498" t="s">
        <v>213</v>
      </c>
      <c r="S21357" s="499"/>
    </row>
    <row r="21358">
      <c r="B21358" s="497"/>
      <c r="H21358" s="500"/>
      <c r="O21358" s="500"/>
      <c r="Q21358" s="498" t="s">
        <v>213</v>
      </c>
      <c r="S21358" s="499"/>
    </row>
    <row r="21359">
      <c r="B21359" s="497"/>
      <c r="H21359" s="500"/>
      <c r="O21359" s="500"/>
      <c r="Q21359" s="498" t="s">
        <v>213</v>
      </c>
      <c r="S21359" s="499"/>
    </row>
    <row r="21360">
      <c r="B21360" s="497"/>
      <c r="H21360" s="500"/>
      <c r="O21360" s="500"/>
      <c r="Q21360" s="498" t="s">
        <v>213</v>
      </c>
      <c r="S21360" s="499"/>
    </row>
    <row r="21361">
      <c r="B21361" s="497"/>
      <c r="H21361" s="500"/>
      <c r="O21361" s="500"/>
      <c r="Q21361" s="498" t="s">
        <v>213</v>
      </c>
      <c r="S21361" s="499"/>
    </row>
    <row r="21362">
      <c r="B21362" s="497"/>
      <c r="H21362" s="500"/>
      <c r="O21362" s="500"/>
      <c r="Q21362" s="498" t="s">
        <v>213</v>
      </c>
      <c r="S21362" s="499"/>
    </row>
    <row r="21363">
      <c r="B21363" s="497"/>
      <c r="H21363" s="500"/>
      <c r="O21363" s="500"/>
      <c r="Q21363" s="498" t="s">
        <v>213</v>
      </c>
      <c r="S21363" s="499"/>
    </row>
    <row r="21364">
      <c r="B21364" s="497"/>
      <c r="H21364" s="500"/>
      <c r="O21364" s="500"/>
      <c r="Q21364" s="498" t="s">
        <v>213</v>
      </c>
      <c r="S21364" s="499"/>
    </row>
    <row r="21365">
      <c r="B21365" s="497"/>
      <c r="H21365" s="500"/>
      <c r="O21365" s="500"/>
      <c r="Q21365" s="498" t="s">
        <v>213</v>
      </c>
      <c r="S21365" s="499"/>
    </row>
    <row r="21366">
      <c r="B21366" s="497"/>
      <c r="H21366" s="500"/>
      <c r="O21366" s="500"/>
      <c r="Q21366" s="498" t="s">
        <v>213</v>
      </c>
      <c r="S21366" s="499"/>
    </row>
    <row r="21367">
      <c r="B21367" s="497"/>
      <c r="H21367" s="500"/>
      <c r="O21367" s="500"/>
      <c r="Q21367" s="498" t="s">
        <v>213</v>
      </c>
      <c r="S21367" s="499"/>
    </row>
    <row r="21368">
      <c r="B21368" s="497"/>
      <c r="H21368" s="500"/>
      <c r="O21368" s="500"/>
      <c r="Q21368" s="498" t="s">
        <v>213</v>
      </c>
      <c r="S21368" s="499"/>
    </row>
    <row r="21369">
      <c r="B21369" s="497"/>
      <c r="H21369" s="500"/>
      <c r="O21369" s="500"/>
      <c r="Q21369" s="498" t="s">
        <v>213</v>
      </c>
      <c r="S21369" s="499"/>
    </row>
    <row r="21370">
      <c r="B21370" s="497"/>
      <c r="H21370" s="500"/>
      <c r="O21370" s="500"/>
      <c r="Q21370" s="498" t="s">
        <v>213</v>
      </c>
      <c r="S21370" s="499"/>
    </row>
    <row r="21371">
      <c r="B21371" s="497"/>
      <c r="H21371" s="500"/>
      <c r="O21371" s="500"/>
      <c r="Q21371" s="498" t="s">
        <v>213</v>
      </c>
      <c r="S21371" s="499"/>
    </row>
    <row r="21372">
      <c r="B21372" s="497"/>
      <c r="H21372" s="500"/>
      <c r="O21372" s="500"/>
      <c r="Q21372" s="498" t="s">
        <v>213</v>
      </c>
      <c r="S21372" s="499"/>
    </row>
    <row r="21373">
      <c r="B21373" s="497"/>
      <c r="H21373" s="500"/>
      <c r="O21373" s="500"/>
      <c r="Q21373" s="498" t="s">
        <v>213</v>
      </c>
      <c r="S21373" s="499"/>
    </row>
    <row r="21374">
      <c r="B21374" s="497"/>
      <c r="H21374" s="500"/>
      <c r="O21374" s="500"/>
      <c r="Q21374" s="498" t="s">
        <v>213</v>
      </c>
      <c r="S21374" s="499"/>
    </row>
    <row r="21375">
      <c r="B21375" s="497"/>
      <c r="H21375" s="500"/>
      <c r="O21375" s="500"/>
      <c r="Q21375" s="498" t="s">
        <v>213</v>
      </c>
      <c r="S21375" s="499"/>
    </row>
    <row r="21376">
      <c r="B21376" s="497"/>
      <c r="H21376" s="500"/>
      <c r="O21376" s="500"/>
      <c r="Q21376" s="498" t="s">
        <v>213</v>
      </c>
      <c r="S21376" s="499"/>
    </row>
    <row r="21377">
      <c r="B21377" s="497"/>
      <c r="H21377" s="500"/>
      <c r="O21377" s="500"/>
      <c r="Q21377" s="498" t="s">
        <v>213</v>
      </c>
      <c r="S21377" s="499"/>
    </row>
    <row r="21378">
      <c r="B21378" s="497"/>
      <c r="H21378" s="500"/>
      <c r="O21378" s="500"/>
      <c r="Q21378" s="498" t="s">
        <v>213</v>
      </c>
      <c r="S21378" s="499"/>
    </row>
    <row r="21379">
      <c r="B21379" s="497"/>
      <c r="H21379" s="500"/>
      <c r="O21379" s="500"/>
      <c r="Q21379" s="498" t="s">
        <v>213</v>
      </c>
      <c r="S21379" s="499"/>
    </row>
    <row r="21380">
      <c r="B21380" s="497"/>
      <c r="H21380" s="500"/>
      <c r="O21380" s="500"/>
      <c r="Q21380" s="498" t="s">
        <v>213</v>
      </c>
      <c r="S21380" s="499"/>
    </row>
    <row r="21381">
      <c r="B21381" s="497"/>
      <c r="H21381" s="500"/>
      <c r="O21381" s="500"/>
      <c r="Q21381" s="498" t="s">
        <v>213</v>
      </c>
      <c r="S21381" s="499"/>
    </row>
    <row r="21382">
      <c r="B21382" s="497"/>
      <c r="H21382" s="500"/>
      <c r="O21382" s="500"/>
      <c r="Q21382" s="498" t="s">
        <v>213</v>
      </c>
      <c r="S21382" s="499"/>
    </row>
    <row r="21383">
      <c r="B21383" s="497"/>
      <c r="H21383" s="500"/>
      <c r="O21383" s="500"/>
      <c r="Q21383" s="498" t="s">
        <v>213</v>
      </c>
      <c r="S21383" s="499"/>
    </row>
    <row r="21384">
      <c r="B21384" s="497"/>
      <c r="H21384" s="500"/>
      <c r="O21384" s="500"/>
      <c r="Q21384" s="498" t="s">
        <v>213</v>
      </c>
      <c r="S21384" s="499"/>
    </row>
    <row r="21385">
      <c r="B21385" s="497"/>
      <c r="H21385" s="500"/>
      <c r="O21385" s="500"/>
      <c r="Q21385" s="498" t="s">
        <v>213</v>
      </c>
      <c r="S21385" s="499"/>
    </row>
    <row r="21386">
      <c r="B21386" s="497"/>
      <c r="H21386" s="500"/>
      <c r="O21386" s="500"/>
      <c r="Q21386" s="498" t="s">
        <v>213</v>
      </c>
      <c r="S21386" s="499"/>
    </row>
    <row r="21387">
      <c r="B21387" s="497"/>
      <c r="H21387" s="500"/>
      <c r="O21387" s="500"/>
      <c r="Q21387" s="498" t="s">
        <v>213</v>
      </c>
      <c r="S21387" s="499"/>
    </row>
    <row r="21388">
      <c r="B21388" s="497"/>
      <c r="H21388" s="500"/>
      <c r="O21388" s="500"/>
      <c r="Q21388" s="498" t="s">
        <v>213</v>
      </c>
      <c r="S21388" s="499"/>
    </row>
    <row r="21389">
      <c r="B21389" s="497"/>
      <c r="H21389" s="500"/>
      <c r="O21389" s="500"/>
      <c r="Q21389" s="498" t="s">
        <v>213</v>
      </c>
      <c r="S21389" s="499"/>
    </row>
    <row r="21390">
      <c r="B21390" s="497"/>
      <c r="H21390" s="500"/>
      <c r="O21390" s="500"/>
      <c r="Q21390" s="498" t="s">
        <v>213</v>
      </c>
      <c r="S21390" s="499"/>
    </row>
    <row r="21391">
      <c r="B21391" s="497"/>
      <c r="H21391" s="500"/>
      <c r="O21391" s="500"/>
      <c r="Q21391" s="498" t="s">
        <v>213</v>
      </c>
      <c r="S21391" s="499"/>
    </row>
    <row r="21392">
      <c r="B21392" s="497"/>
      <c r="H21392" s="500"/>
      <c r="O21392" s="500"/>
      <c r="Q21392" s="498" t="s">
        <v>213</v>
      </c>
      <c r="S21392" s="499"/>
    </row>
    <row r="21393">
      <c r="B21393" s="497"/>
      <c r="H21393" s="500"/>
      <c r="O21393" s="500"/>
      <c r="Q21393" s="498" t="s">
        <v>213</v>
      </c>
      <c r="S21393" s="499"/>
    </row>
    <row r="21394">
      <c r="B21394" s="497"/>
      <c r="H21394" s="500"/>
      <c r="O21394" s="500"/>
      <c r="Q21394" s="498" t="s">
        <v>213</v>
      </c>
      <c r="S21394" s="499"/>
    </row>
    <row r="21395">
      <c r="B21395" s="497"/>
      <c r="H21395" s="500"/>
      <c r="O21395" s="500"/>
      <c r="Q21395" s="498" t="s">
        <v>213</v>
      </c>
      <c r="S21395" s="499"/>
    </row>
    <row r="21396">
      <c r="B21396" s="497"/>
      <c r="H21396" s="500"/>
      <c r="O21396" s="500"/>
      <c r="Q21396" s="498" t="s">
        <v>213</v>
      </c>
      <c r="S21396" s="499"/>
    </row>
    <row r="21397">
      <c r="B21397" s="497"/>
      <c r="H21397" s="500"/>
      <c r="O21397" s="500"/>
      <c r="Q21397" s="498" t="s">
        <v>213</v>
      </c>
      <c r="S21397" s="499"/>
    </row>
    <row r="21398">
      <c r="B21398" s="497"/>
      <c r="H21398" s="500"/>
      <c r="O21398" s="500"/>
      <c r="Q21398" s="498" t="s">
        <v>213</v>
      </c>
      <c r="S21398" s="499"/>
    </row>
    <row r="21399">
      <c r="B21399" s="497"/>
      <c r="H21399" s="500"/>
      <c r="O21399" s="500"/>
      <c r="Q21399" s="498" t="s">
        <v>213</v>
      </c>
      <c r="S21399" s="499"/>
    </row>
    <row r="21400">
      <c r="B21400" s="497"/>
      <c r="H21400" s="500"/>
      <c r="O21400" s="500"/>
      <c r="Q21400" s="498" t="s">
        <v>213</v>
      </c>
      <c r="S21400" s="499"/>
    </row>
    <row r="21401">
      <c r="B21401" s="497"/>
      <c r="H21401" s="500"/>
      <c r="O21401" s="500"/>
      <c r="Q21401" s="498" t="s">
        <v>213</v>
      </c>
      <c r="S21401" s="499"/>
    </row>
    <row r="21402">
      <c r="B21402" s="497"/>
      <c r="H21402" s="500"/>
      <c r="O21402" s="500"/>
      <c r="Q21402" s="498" t="s">
        <v>213</v>
      </c>
      <c r="S21402" s="499"/>
    </row>
    <row r="21403">
      <c r="B21403" s="497"/>
      <c r="H21403" s="500"/>
      <c r="O21403" s="500"/>
      <c r="Q21403" s="498" t="s">
        <v>213</v>
      </c>
      <c r="S21403" s="499"/>
    </row>
    <row r="21404">
      <c r="B21404" s="497"/>
      <c r="H21404" s="500"/>
      <c r="O21404" s="500"/>
      <c r="Q21404" s="498" t="s">
        <v>213</v>
      </c>
      <c r="S21404" s="499"/>
    </row>
    <row r="21405">
      <c r="B21405" s="497"/>
      <c r="H21405" s="500"/>
      <c r="O21405" s="500"/>
      <c r="Q21405" s="498" t="s">
        <v>213</v>
      </c>
      <c r="S21405" s="499"/>
    </row>
    <row r="21406">
      <c r="B21406" s="497"/>
      <c r="H21406" s="500"/>
      <c r="O21406" s="500"/>
      <c r="Q21406" s="498" t="s">
        <v>213</v>
      </c>
      <c r="S21406" s="499"/>
    </row>
    <row r="21407">
      <c r="B21407" s="497"/>
      <c r="H21407" s="500"/>
      <c r="O21407" s="500"/>
      <c r="Q21407" s="498" t="s">
        <v>213</v>
      </c>
      <c r="S21407" s="499"/>
    </row>
    <row r="21408">
      <c r="B21408" s="497"/>
      <c r="H21408" s="500"/>
      <c r="O21408" s="500"/>
      <c r="Q21408" s="498" t="s">
        <v>213</v>
      </c>
      <c r="S21408" s="499"/>
    </row>
    <row r="21409">
      <c r="B21409" s="497"/>
      <c r="H21409" s="500"/>
      <c r="O21409" s="500"/>
      <c r="Q21409" s="498" t="s">
        <v>213</v>
      </c>
      <c r="S21409" s="499"/>
    </row>
    <row r="21410">
      <c r="B21410" s="497"/>
      <c r="H21410" s="500"/>
      <c r="O21410" s="500"/>
      <c r="Q21410" s="498" t="s">
        <v>213</v>
      </c>
      <c r="S21410" s="499"/>
    </row>
    <row r="21411">
      <c r="B21411" s="497"/>
      <c r="H21411" s="500"/>
      <c r="O21411" s="500"/>
      <c r="Q21411" s="498" t="s">
        <v>213</v>
      </c>
      <c r="S21411" s="499"/>
    </row>
    <row r="21412">
      <c r="B21412" s="497"/>
      <c r="H21412" s="500"/>
      <c r="O21412" s="500"/>
      <c r="Q21412" s="498" t="s">
        <v>213</v>
      </c>
      <c r="S21412" s="499"/>
    </row>
    <row r="21413">
      <c r="B21413" s="497"/>
      <c r="H21413" s="500"/>
      <c r="O21413" s="500"/>
      <c r="Q21413" s="498" t="s">
        <v>213</v>
      </c>
      <c r="S21413" s="499"/>
    </row>
    <row r="21414">
      <c r="B21414" s="497"/>
      <c r="H21414" s="500"/>
      <c r="O21414" s="500"/>
      <c r="Q21414" s="498" t="s">
        <v>213</v>
      </c>
      <c r="S21414" s="499"/>
    </row>
    <row r="21415">
      <c r="B21415" s="497"/>
      <c r="H21415" s="500"/>
      <c r="O21415" s="500"/>
      <c r="Q21415" s="498" t="s">
        <v>213</v>
      </c>
      <c r="S21415" s="499"/>
    </row>
    <row r="21416">
      <c r="B21416" s="497"/>
      <c r="H21416" s="500"/>
      <c r="O21416" s="500"/>
      <c r="Q21416" s="498" t="s">
        <v>213</v>
      </c>
      <c r="S21416" s="499"/>
    </row>
    <row r="21417">
      <c r="B21417" s="497"/>
      <c r="H21417" s="500"/>
      <c r="O21417" s="500"/>
      <c r="Q21417" s="498" t="s">
        <v>213</v>
      </c>
      <c r="S21417" s="499"/>
    </row>
    <row r="21418">
      <c r="B21418" s="497"/>
      <c r="H21418" s="500"/>
      <c r="O21418" s="500"/>
      <c r="Q21418" s="498" t="s">
        <v>213</v>
      </c>
      <c r="S21418" s="499"/>
    </row>
    <row r="21419">
      <c r="B21419" s="497"/>
      <c r="H21419" s="500"/>
      <c r="O21419" s="500"/>
      <c r="Q21419" s="498" t="s">
        <v>213</v>
      </c>
      <c r="S21419" s="499"/>
    </row>
    <row r="21420">
      <c r="B21420" s="497"/>
      <c r="H21420" s="500"/>
      <c r="O21420" s="500"/>
      <c r="Q21420" s="498" t="s">
        <v>213</v>
      </c>
      <c r="S21420" s="499"/>
    </row>
    <row r="21421">
      <c r="B21421" s="497"/>
      <c r="H21421" s="500"/>
      <c r="O21421" s="500"/>
      <c r="Q21421" s="498" t="s">
        <v>213</v>
      </c>
      <c r="S21421" s="499"/>
    </row>
    <row r="21422">
      <c r="B21422" s="497"/>
      <c r="H21422" s="500"/>
      <c r="O21422" s="500"/>
      <c r="Q21422" s="498" t="s">
        <v>213</v>
      </c>
      <c r="S21422" s="499"/>
    </row>
    <row r="21423">
      <c r="B21423" s="497"/>
      <c r="H21423" s="500"/>
      <c r="O21423" s="500"/>
      <c r="Q21423" s="498" t="s">
        <v>213</v>
      </c>
      <c r="S21423" s="499"/>
    </row>
    <row r="21424">
      <c r="B21424" s="497"/>
      <c r="H21424" s="500"/>
      <c r="O21424" s="500"/>
      <c r="Q21424" s="498" t="s">
        <v>213</v>
      </c>
      <c r="S21424" s="499"/>
    </row>
    <row r="21425">
      <c r="B21425" s="497"/>
      <c r="H21425" s="500"/>
      <c r="O21425" s="500"/>
      <c r="Q21425" s="498" t="s">
        <v>213</v>
      </c>
      <c r="S21425" s="499"/>
    </row>
    <row r="21426">
      <c r="B21426" s="497"/>
      <c r="H21426" s="500"/>
      <c r="O21426" s="500"/>
      <c r="Q21426" s="498" t="s">
        <v>213</v>
      </c>
      <c r="S21426" s="499"/>
    </row>
    <row r="21427">
      <c r="B21427" s="497"/>
      <c r="H21427" s="500"/>
      <c r="O21427" s="500"/>
      <c r="Q21427" s="498" t="s">
        <v>213</v>
      </c>
      <c r="S21427" s="499"/>
    </row>
    <row r="21428">
      <c r="B21428" s="497"/>
      <c r="H21428" s="500"/>
      <c r="O21428" s="500"/>
      <c r="Q21428" s="498" t="s">
        <v>213</v>
      </c>
      <c r="S21428" s="499"/>
    </row>
    <row r="21429">
      <c r="B21429" s="497"/>
      <c r="H21429" s="500"/>
      <c r="O21429" s="500"/>
      <c r="Q21429" s="498" t="s">
        <v>213</v>
      </c>
      <c r="S21429" s="499"/>
    </row>
    <row r="21430">
      <c r="B21430" s="497"/>
      <c r="H21430" s="500"/>
      <c r="O21430" s="500"/>
      <c r="Q21430" s="498" t="s">
        <v>213</v>
      </c>
      <c r="S21430" s="499"/>
    </row>
    <row r="21431">
      <c r="B21431" s="497"/>
      <c r="H21431" s="500"/>
      <c r="O21431" s="500"/>
      <c r="Q21431" s="498" t="s">
        <v>213</v>
      </c>
      <c r="S21431" s="499"/>
    </row>
    <row r="21432">
      <c r="B21432" s="497"/>
      <c r="H21432" s="500"/>
      <c r="O21432" s="500"/>
      <c r="Q21432" s="498" t="s">
        <v>213</v>
      </c>
      <c r="S21432" s="499"/>
    </row>
    <row r="21433">
      <c r="B21433" s="497"/>
      <c r="H21433" s="500"/>
      <c r="O21433" s="500"/>
      <c r="Q21433" s="498" t="s">
        <v>213</v>
      </c>
      <c r="S21433" s="499"/>
    </row>
    <row r="21434">
      <c r="B21434" s="497"/>
      <c r="H21434" s="500"/>
      <c r="O21434" s="500"/>
      <c r="Q21434" s="498" t="s">
        <v>213</v>
      </c>
      <c r="S21434" s="499"/>
    </row>
    <row r="21435">
      <c r="B21435" s="497"/>
      <c r="H21435" s="500"/>
      <c r="O21435" s="500"/>
      <c r="Q21435" s="498" t="s">
        <v>213</v>
      </c>
      <c r="S21435" s="499"/>
    </row>
    <row r="21436">
      <c r="B21436" s="497"/>
      <c r="H21436" s="500"/>
      <c r="O21436" s="500"/>
      <c r="Q21436" s="498" t="s">
        <v>213</v>
      </c>
      <c r="S21436" s="499"/>
    </row>
    <row r="21437">
      <c r="B21437" s="497"/>
      <c r="H21437" s="500"/>
      <c r="O21437" s="500"/>
      <c r="Q21437" s="498" t="s">
        <v>213</v>
      </c>
      <c r="S21437" s="499"/>
    </row>
    <row r="21438">
      <c r="B21438" s="497"/>
      <c r="H21438" s="500"/>
      <c r="O21438" s="500"/>
      <c r="Q21438" s="498" t="s">
        <v>213</v>
      </c>
      <c r="S21438" s="499"/>
    </row>
    <row r="21439">
      <c r="B21439" s="497"/>
      <c r="H21439" s="500"/>
      <c r="O21439" s="500"/>
      <c r="Q21439" s="498" t="s">
        <v>213</v>
      </c>
      <c r="S21439" s="499"/>
    </row>
    <row r="21440">
      <c r="B21440" s="497"/>
      <c r="H21440" s="500"/>
      <c r="O21440" s="500"/>
      <c r="Q21440" s="498" t="s">
        <v>213</v>
      </c>
      <c r="S21440" s="499"/>
    </row>
    <row r="21441">
      <c r="B21441" s="497"/>
      <c r="H21441" s="500"/>
      <c r="O21441" s="500"/>
      <c r="Q21441" s="498" t="s">
        <v>213</v>
      </c>
      <c r="S21441" s="499"/>
    </row>
    <row r="21442">
      <c r="B21442" s="497"/>
      <c r="H21442" s="500"/>
      <c r="O21442" s="500"/>
      <c r="Q21442" s="498" t="s">
        <v>213</v>
      </c>
      <c r="S21442" s="499"/>
    </row>
    <row r="21443">
      <c r="B21443" s="497"/>
      <c r="H21443" s="500"/>
      <c r="O21443" s="500"/>
      <c r="Q21443" s="498" t="s">
        <v>213</v>
      </c>
      <c r="S21443" s="499"/>
    </row>
    <row r="21444">
      <c r="B21444" s="497"/>
      <c r="H21444" s="500"/>
      <c r="O21444" s="500"/>
      <c r="Q21444" s="498" t="s">
        <v>213</v>
      </c>
      <c r="S21444" s="499"/>
    </row>
    <row r="21445">
      <c r="B21445" s="497"/>
      <c r="H21445" s="500"/>
      <c r="O21445" s="500"/>
      <c r="Q21445" s="498" t="s">
        <v>213</v>
      </c>
      <c r="S21445" s="499"/>
    </row>
    <row r="21446">
      <c r="B21446" s="497"/>
      <c r="H21446" s="500"/>
      <c r="O21446" s="500"/>
      <c r="Q21446" s="498" t="s">
        <v>213</v>
      </c>
      <c r="S21446" s="499"/>
    </row>
    <row r="21447">
      <c r="B21447" s="497"/>
      <c r="H21447" s="500"/>
      <c r="O21447" s="500"/>
      <c r="Q21447" s="498" t="s">
        <v>213</v>
      </c>
      <c r="S21447" s="499"/>
    </row>
    <row r="21448">
      <c r="B21448" s="497"/>
      <c r="H21448" s="500"/>
      <c r="O21448" s="500"/>
      <c r="Q21448" s="498" t="s">
        <v>213</v>
      </c>
      <c r="S21448" s="499"/>
    </row>
    <row r="21449">
      <c r="B21449" s="497"/>
      <c r="H21449" s="500"/>
      <c r="O21449" s="500"/>
      <c r="Q21449" s="498" t="s">
        <v>213</v>
      </c>
      <c r="S21449" s="499"/>
    </row>
    <row r="21450">
      <c r="B21450" s="497"/>
      <c r="H21450" s="500"/>
      <c r="O21450" s="500"/>
      <c r="Q21450" s="498" t="s">
        <v>213</v>
      </c>
      <c r="S21450" s="499"/>
    </row>
    <row r="21451">
      <c r="B21451" s="497"/>
      <c r="H21451" s="500"/>
      <c r="O21451" s="500"/>
      <c r="Q21451" s="498" t="s">
        <v>213</v>
      </c>
      <c r="S21451" s="499"/>
    </row>
    <row r="21452">
      <c r="B21452" s="497"/>
      <c r="H21452" s="500"/>
      <c r="O21452" s="500"/>
      <c r="Q21452" s="498" t="s">
        <v>213</v>
      </c>
      <c r="S21452" s="499"/>
    </row>
    <row r="21453">
      <c r="B21453" s="497"/>
      <c r="H21453" s="500"/>
      <c r="O21453" s="500"/>
      <c r="Q21453" s="498" t="s">
        <v>213</v>
      </c>
      <c r="S21453" s="499"/>
    </row>
    <row r="21454">
      <c r="B21454" s="497"/>
      <c r="H21454" s="500"/>
      <c r="O21454" s="500"/>
      <c r="Q21454" s="498" t="s">
        <v>213</v>
      </c>
      <c r="S21454" s="499"/>
    </row>
    <row r="21455">
      <c r="B21455" s="497"/>
      <c r="H21455" s="500"/>
      <c r="O21455" s="500"/>
      <c r="Q21455" s="498" t="s">
        <v>213</v>
      </c>
      <c r="S21455" s="499"/>
    </row>
    <row r="21456">
      <c r="B21456" s="497"/>
      <c r="H21456" s="500"/>
      <c r="O21456" s="500"/>
      <c r="Q21456" s="498" t="s">
        <v>213</v>
      </c>
      <c r="S21456" s="499"/>
    </row>
    <row r="21457">
      <c r="B21457" s="497"/>
      <c r="H21457" s="500"/>
      <c r="O21457" s="500"/>
      <c r="Q21457" s="498" t="s">
        <v>213</v>
      </c>
      <c r="S21457" s="499"/>
    </row>
    <row r="21458">
      <c r="B21458" s="497"/>
      <c r="H21458" s="500"/>
      <c r="O21458" s="500"/>
      <c r="Q21458" s="498" t="s">
        <v>213</v>
      </c>
      <c r="S21458" s="499"/>
    </row>
    <row r="21459">
      <c r="B21459" s="497"/>
      <c r="H21459" s="500"/>
      <c r="O21459" s="500"/>
      <c r="Q21459" s="498" t="s">
        <v>213</v>
      </c>
      <c r="S21459" s="499"/>
    </row>
    <row r="21460">
      <c r="B21460" s="497"/>
      <c r="H21460" s="500"/>
      <c r="O21460" s="500"/>
      <c r="Q21460" s="498" t="s">
        <v>213</v>
      </c>
      <c r="S21460" s="499"/>
    </row>
    <row r="21461">
      <c r="B21461" s="497"/>
      <c r="H21461" s="500"/>
      <c r="O21461" s="500"/>
      <c r="Q21461" s="498" t="s">
        <v>213</v>
      </c>
      <c r="S21461" s="499"/>
    </row>
    <row r="21462">
      <c r="B21462" s="497"/>
      <c r="H21462" s="500"/>
      <c r="O21462" s="500"/>
      <c r="Q21462" s="498" t="s">
        <v>213</v>
      </c>
      <c r="S21462" s="499"/>
    </row>
    <row r="21463">
      <c r="B21463" s="497"/>
      <c r="H21463" s="500"/>
      <c r="O21463" s="500"/>
      <c r="Q21463" s="498" t="s">
        <v>213</v>
      </c>
      <c r="S21463" s="499"/>
    </row>
    <row r="21464">
      <c r="B21464" s="497"/>
      <c r="H21464" s="500"/>
      <c r="O21464" s="500"/>
      <c r="Q21464" s="498" t="s">
        <v>213</v>
      </c>
      <c r="S21464" s="499"/>
    </row>
    <row r="21465">
      <c r="B21465" s="497"/>
      <c r="H21465" s="500"/>
      <c r="O21465" s="500"/>
      <c r="Q21465" s="498" t="s">
        <v>213</v>
      </c>
      <c r="S21465" s="499"/>
    </row>
    <row r="21466">
      <c r="B21466" s="497"/>
      <c r="H21466" s="500"/>
      <c r="O21466" s="500"/>
      <c r="Q21466" s="498" t="s">
        <v>213</v>
      </c>
      <c r="S21466" s="499"/>
    </row>
    <row r="21467">
      <c r="B21467" s="497"/>
      <c r="H21467" s="500"/>
      <c r="O21467" s="500"/>
      <c r="Q21467" s="498" t="s">
        <v>213</v>
      </c>
      <c r="S21467" s="499"/>
    </row>
    <row r="21468">
      <c r="B21468" s="497"/>
      <c r="H21468" s="500"/>
      <c r="O21468" s="500"/>
      <c r="Q21468" s="498" t="s">
        <v>213</v>
      </c>
      <c r="S21468" s="499"/>
    </row>
    <row r="21469">
      <c r="B21469" s="497"/>
      <c r="H21469" s="500"/>
      <c r="O21469" s="500"/>
      <c r="Q21469" s="498" t="s">
        <v>213</v>
      </c>
      <c r="S21469" s="499"/>
    </row>
    <row r="21470">
      <c r="B21470" s="497"/>
      <c r="H21470" s="500"/>
      <c r="O21470" s="500"/>
      <c r="Q21470" s="498" t="s">
        <v>213</v>
      </c>
      <c r="S21470" s="499"/>
    </row>
    <row r="21471">
      <c r="B21471" s="497"/>
      <c r="H21471" s="500"/>
      <c r="O21471" s="500"/>
      <c r="Q21471" s="498" t="s">
        <v>213</v>
      </c>
      <c r="S21471" s="499"/>
    </row>
    <row r="21472">
      <c r="B21472" s="497"/>
      <c r="H21472" s="500"/>
      <c r="O21472" s="500"/>
      <c r="Q21472" s="498" t="s">
        <v>213</v>
      </c>
      <c r="S21472" s="499"/>
    </row>
    <row r="21473">
      <c r="B21473" s="497"/>
      <c r="H21473" s="500"/>
      <c r="O21473" s="500"/>
      <c r="Q21473" s="498" t="s">
        <v>213</v>
      </c>
      <c r="S21473" s="499"/>
    </row>
    <row r="21474">
      <c r="B21474" s="497"/>
      <c r="H21474" s="500"/>
      <c r="O21474" s="500"/>
      <c r="Q21474" s="498" t="s">
        <v>213</v>
      </c>
      <c r="S21474" s="499"/>
    </row>
    <row r="21475">
      <c r="B21475" s="497"/>
      <c r="H21475" s="500"/>
      <c r="O21475" s="500"/>
      <c r="Q21475" s="498" t="s">
        <v>213</v>
      </c>
      <c r="S21475" s="499"/>
    </row>
    <row r="21476">
      <c r="B21476" s="497"/>
      <c r="H21476" s="500"/>
      <c r="O21476" s="500"/>
      <c r="Q21476" s="498" t="s">
        <v>213</v>
      </c>
      <c r="S21476" s="499"/>
    </row>
    <row r="21477">
      <c r="B21477" s="497"/>
      <c r="H21477" s="500"/>
      <c r="O21477" s="500"/>
      <c r="Q21477" s="498" t="s">
        <v>213</v>
      </c>
      <c r="S21477" s="499"/>
    </row>
    <row r="21478">
      <c r="B21478" s="497"/>
      <c r="H21478" s="500"/>
      <c r="O21478" s="500"/>
      <c r="Q21478" s="498" t="s">
        <v>213</v>
      </c>
      <c r="S21478" s="499"/>
    </row>
    <row r="21479">
      <c r="B21479" s="497"/>
      <c r="H21479" s="500"/>
      <c r="O21479" s="500"/>
      <c r="Q21479" s="498" t="s">
        <v>213</v>
      </c>
      <c r="S21479" s="499"/>
    </row>
    <row r="21480">
      <c r="B21480" s="497"/>
      <c r="H21480" s="500"/>
      <c r="O21480" s="500"/>
      <c r="Q21480" s="498" t="s">
        <v>213</v>
      </c>
      <c r="S21480" s="499"/>
    </row>
    <row r="21481">
      <c r="B21481" s="497"/>
      <c r="H21481" s="500"/>
      <c r="O21481" s="500"/>
      <c r="Q21481" s="498" t="s">
        <v>213</v>
      </c>
      <c r="S21481" s="499"/>
    </row>
    <row r="21482">
      <c r="B21482" s="497"/>
      <c r="H21482" s="500"/>
      <c r="O21482" s="500"/>
      <c r="Q21482" s="498" t="s">
        <v>213</v>
      </c>
      <c r="S21482" s="499"/>
    </row>
    <row r="21483">
      <c r="B21483" s="497"/>
      <c r="H21483" s="500"/>
      <c r="O21483" s="500"/>
      <c r="Q21483" s="498" t="s">
        <v>213</v>
      </c>
      <c r="S21483" s="499"/>
    </row>
    <row r="21484">
      <c r="B21484" s="497"/>
      <c r="H21484" s="500"/>
      <c r="O21484" s="500"/>
      <c r="Q21484" s="498" t="s">
        <v>213</v>
      </c>
      <c r="S21484" s="499"/>
    </row>
    <row r="21485">
      <c r="B21485" s="497"/>
      <c r="H21485" s="500"/>
      <c r="O21485" s="500"/>
      <c r="Q21485" s="498" t="s">
        <v>213</v>
      </c>
      <c r="S21485" s="499"/>
    </row>
    <row r="21486">
      <c r="B21486" s="497"/>
      <c r="H21486" s="500"/>
      <c r="O21486" s="500"/>
      <c r="Q21486" s="498" t="s">
        <v>213</v>
      </c>
      <c r="S21486" s="499"/>
    </row>
    <row r="21487">
      <c r="B21487" s="497"/>
      <c r="H21487" s="500"/>
      <c r="O21487" s="500"/>
      <c r="Q21487" s="498" t="s">
        <v>213</v>
      </c>
      <c r="S21487" s="499"/>
    </row>
    <row r="21488">
      <c r="B21488" s="497"/>
      <c r="H21488" s="500"/>
      <c r="O21488" s="500"/>
      <c r="Q21488" s="498" t="s">
        <v>213</v>
      </c>
      <c r="S21488" s="499"/>
    </row>
    <row r="21489">
      <c r="B21489" s="497"/>
      <c r="H21489" s="500"/>
      <c r="O21489" s="500"/>
      <c r="Q21489" s="498" t="s">
        <v>213</v>
      </c>
      <c r="S21489" s="499"/>
    </row>
    <row r="21490">
      <c r="B21490" s="497"/>
      <c r="H21490" s="500"/>
      <c r="O21490" s="500"/>
      <c r="Q21490" s="498" t="s">
        <v>213</v>
      </c>
      <c r="S21490" s="499"/>
    </row>
    <row r="21491">
      <c r="B21491" s="497"/>
      <c r="H21491" s="500"/>
      <c r="O21491" s="500"/>
      <c r="Q21491" s="498" t="s">
        <v>213</v>
      </c>
      <c r="S21491" s="499"/>
    </row>
    <row r="21492">
      <c r="B21492" s="497"/>
      <c r="H21492" s="500"/>
      <c r="O21492" s="500"/>
      <c r="Q21492" s="498" t="s">
        <v>213</v>
      </c>
      <c r="S21492" s="499"/>
    </row>
    <row r="21493">
      <c r="B21493" s="497"/>
      <c r="H21493" s="500"/>
      <c r="O21493" s="500"/>
      <c r="Q21493" s="498" t="s">
        <v>213</v>
      </c>
      <c r="S21493" s="499"/>
    </row>
    <row r="21494">
      <c r="B21494" s="497"/>
      <c r="H21494" s="500"/>
      <c r="O21494" s="500"/>
      <c r="Q21494" s="498" t="s">
        <v>213</v>
      </c>
      <c r="S21494" s="499"/>
    </row>
    <row r="21495">
      <c r="B21495" s="497"/>
      <c r="H21495" s="500"/>
      <c r="O21495" s="500"/>
      <c r="Q21495" s="498" t="s">
        <v>213</v>
      </c>
      <c r="S21495" s="499"/>
    </row>
    <row r="21496">
      <c r="B21496" s="497"/>
      <c r="H21496" s="500"/>
      <c r="O21496" s="500"/>
      <c r="Q21496" s="498" t="s">
        <v>213</v>
      </c>
      <c r="S21496" s="499"/>
    </row>
    <row r="21497">
      <c r="B21497" s="497"/>
      <c r="H21497" s="500"/>
      <c r="O21497" s="500"/>
      <c r="Q21497" s="498" t="s">
        <v>213</v>
      </c>
      <c r="S21497" s="499"/>
    </row>
    <row r="21498">
      <c r="B21498" s="497"/>
      <c r="H21498" s="500"/>
      <c r="O21498" s="500"/>
      <c r="Q21498" s="498" t="s">
        <v>213</v>
      </c>
      <c r="S21498" s="499"/>
    </row>
    <row r="21499">
      <c r="B21499" s="497"/>
      <c r="H21499" s="500"/>
      <c r="O21499" s="500"/>
      <c r="Q21499" s="498" t="s">
        <v>213</v>
      </c>
      <c r="S21499" s="499"/>
    </row>
    <row r="21500">
      <c r="B21500" s="497"/>
      <c r="H21500" s="500"/>
      <c r="O21500" s="500"/>
      <c r="Q21500" s="498" t="s">
        <v>213</v>
      </c>
      <c r="S21500" s="499"/>
    </row>
    <row r="21501">
      <c r="B21501" s="497"/>
      <c r="H21501" s="500"/>
      <c r="O21501" s="500"/>
      <c r="Q21501" s="498" t="s">
        <v>213</v>
      </c>
      <c r="S21501" s="499"/>
    </row>
    <row r="21502">
      <c r="B21502" s="497"/>
      <c r="H21502" s="500"/>
      <c r="O21502" s="500"/>
      <c r="Q21502" s="498" t="s">
        <v>213</v>
      </c>
      <c r="S21502" s="499"/>
    </row>
    <row r="21503">
      <c r="B21503" s="497"/>
      <c r="H21503" s="500"/>
      <c r="O21503" s="500"/>
      <c r="Q21503" s="498" t="s">
        <v>213</v>
      </c>
      <c r="S21503" s="499"/>
    </row>
    <row r="21504">
      <c r="B21504" s="497"/>
      <c r="H21504" s="500"/>
      <c r="O21504" s="500"/>
      <c r="Q21504" s="498" t="s">
        <v>213</v>
      </c>
      <c r="S21504" s="499"/>
    </row>
    <row r="21505">
      <c r="B21505" s="497"/>
      <c r="H21505" s="500"/>
      <c r="O21505" s="500"/>
      <c r="Q21505" s="498" t="s">
        <v>213</v>
      </c>
      <c r="S21505" s="499"/>
    </row>
    <row r="21506">
      <c r="B21506" s="497"/>
      <c r="H21506" s="500"/>
      <c r="O21506" s="500"/>
      <c r="Q21506" s="498" t="s">
        <v>213</v>
      </c>
      <c r="S21506" s="499"/>
    </row>
    <row r="21507">
      <c r="B21507" s="497"/>
      <c r="H21507" s="500"/>
      <c r="O21507" s="500"/>
      <c r="Q21507" s="498" t="s">
        <v>213</v>
      </c>
      <c r="S21507" s="499"/>
    </row>
    <row r="21508">
      <c r="B21508" s="497"/>
      <c r="H21508" s="500"/>
      <c r="O21508" s="500"/>
      <c r="Q21508" s="498" t="s">
        <v>213</v>
      </c>
      <c r="S21508" s="499"/>
    </row>
    <row r="21509">
      <c r="B21509" s="497"/>
      <c r="H21509" s="500"/>
      <c r="O21509" s="500"/>
      <c r="Q21509" s="498" t="s">
        <v>213</v>
      </c>
      <c r="S21509" s="499"/>
    </row>
    <row r="21510">
      <c r="B21510" s="497"/>
      <c r="H21510" s="500"/>
      <c r="O21510" s="500"/>
      <c r="Q21510" s="498" t="s">
        <v>213</v>
      </c>
      <c r="S21510" s="499"/>
    </row>
    <row r="21511">
      <c r="B21511" s="497"/>
      <c r="H21511" s="500"/>
      <c r="O21511" s="500"/>
      <c r="Q21511" s="498" t="s">
        <v>213</v>
      </c>
      <c r="S21511" s="499"/>
    </row>
    <row r="21512">
      <c r="B21512" s="497"/>
      <c r="H21512" s="500"/>
      <c r="O21512" s="500"/>
      <c r="Q21512" s="498" t="s">
        <v>213</v>
      </c>
      <c r="S21512" s="499"/>
    </row>
    <row r="21513">
      <c r="B21513" s="497"/>
      <c r="H21513" s="500"/>
      <c r="O21513" s="500"/>
      <c r="Q21513" s="498" t="s">
        <v>213</v>
      </c>
      <c r="S21513" s="499"/>
    </row>
    <row r="21514">
      <c r="B21514" s="497"/>
      <c r="H21514" s="500"/>
      <c r="O21514" s="500"/>
      <c r="Q21514" s="498" t="s">
        <v>213</v>
      </c>
      <c r="S21514" s="499"/>
    </row>
    <row r="21515">
      <c r="B21515" s="497"/>
      <c r="H21515" s="500"/>
      <c r="O21515" s="500"/>
      <c r="Q21515" s="498" t="s">
        <v>213</v>
      </c>
      <c r="S21515" s="499"/>
    </row>
    <row r="21516">
      <c r="B21516" s="497"/>
      <c r="H21516" s="500"/>
      <c r="O21516" s="500"/>
      <c r="Q21516" s="498" t="s">
        <v>213</v>
      </c>
      <c r="S21516" s="499"/>
    </row>
    <row r="21517">
      <c r="B21517" s="497"/>
      <c r="H21517" s="500"/>
      <c r="O21517" s="500"/>
      <c r="Q21517" s="498" t="s">
        <v>213</v>
      </c>
      <c r="S21517" s="499"/>
    </row>
    <row r="21518">
      <c r="B21518" s="497"/>
      <c r="H21518" s="500"/>
      <c r="O21518" s="500"/>
      <c r="Q21518" s="498" t="s">
        <v>213</v>
      </c>
      <c r="S21518" s="499"/>
    </row>
    <row r="21519">
      <c r="B21519" s="497"/>
      <c r="H21519" s="500"/>
      <c r="O21519" s="500"/>
      <c r="Q21519" s="498" t="s">
        <v>213</v>
      </c>
      <c r="S21519" s="499"/>
    </row>
    <row r="21520">
      <c r="B21520" s="497"/>
      <c r="H21520" s="500"/>
      <c r="O21520" s="500"/>
      <c r="Q21520" s="498" t="s">
        <v>213</v>
      </c>
      <c r="S21520" s="499"/>
    </row>
    <row r="21521">
      <c r="B21521" s="497"/>
      <c r="H21521" s="500"/>
      <c r="O21521" s="500"/>
      <c r="Q21521" s="498" t="s">
        <v>213</v>
      </c>
      <c r="S21521" s="499"/>
    </row>
    <row r="21522">
      <c r="B21522" s="497"/>
      <c r="H21522" s="500"/>
      <c r="O21522" s="500"/>
      <c r="Q21522" s="498" t="s">
        <v>213</v>
      </c>
      <c r="S21522" s="499"/>
    </row>
    <row r="21523">
      <c r="B21523" s="497"/>
      <c r="H21523" s="500"/>
      <c r="O21523" s="500"/>
      <c r="Q21523" s="498" t="s">
        <v>213</v>
      </c>
      <c r="S21523" s="499"/>
    </row>
    <row r="21524">
      <c r="B21524" s="497"/>
      <c r="H21524" s="500"/>
      <c r="O21524" s="500"/>
      <c r="Q21524" s="498" t="s">
        <v>213</v>
      </c>
      <c r="S21524" s="499"/>
    </row>
    <row r="21525">
      <c r="B21525" s="497"/>
      <c r="H21525" s="500"/>
      <c r="O21525" s="500"/>
      <c r="Q21525" s="498" t="s">
        <v>213</v>
      </c>
      <c r="S21525" s="499"/>
    </row>
    <row r="21526">
      <c r="B21526" s="497"/>
      <c r="H21526" s="500"/>
      <c r="O21526" s="500"/>
      <c r="Q21526" s="498" t="s">
        <v>213</v>
      </c>
      <c r="S21526" s="499"/>
    </row>
    <row r="21527">
      <c r="B21527" s="497"/>
      <c r="H21527" s="500"/>
      <c r="O21527" s="500"/>
      <c r="Q21527" s="498" t="s">
        <v>213</v>
      </c>
      <c r="S21527" s="499"/>
    </row>
    <row r="21528">
      <c r="B21528" s="497"/>
      <c r="H21528" s="500"/>
      <c r="O21528" s="500"/>
      <c r="Q21528" s="498" t="s">
        <v>213</v>
      </c>
      <c r="S21528" s="499"/>
    </row>
    <row r="21529">
      <c r="B21529" s="497"/>
      <c r="H21529" s="500"/>
      <c r="O21529" s="500"/>
      <c r="Q21529" s="498" t="s">
        <v>213</v>
      </c>
      <c r="S21529" s="499"/>
    </row>
    <row r="21530">
      <c r="B21530" s="497"/>
      <c r="H21530" s="500"/>
      <c r="O21530" s="500"/>
      <c r="Q21530" s="498" t="s">
        <v>213</v>
      </c>
      <c r="S21530" s="499"/>
    </row>
    <row r="21531">
      <c r="B21531" s="497"/>
      <c r="H21531" s="500"/>
      <c r="O21531" s="500"/>
      <c r="Q21531" s="498" t="s">
        <v>213</v>
      </c>
      <c r="S21531" s="499"/>
    </row>
    <row r="21532">
      <c r="B21532" s="497"/>
      <c r="H21532" s="500"/>
      <c r="O21532" s="500"/>
      <c r="Q21532" s="498" t="s">
        <v>213</v>
      </c>
      <c r="S21532" s="499"/>
    </row>
    <row r="21533">
      <c r="B21533" s="497"/>
      <c r="H21533" s="500"/>
      <c r="O21533" s="500"/>
      <c r="Q21533" s="498" t="s">
        <v>213</v>
      </c>
      <c r="S21533" s="499"/>
    </row>
    <row r="21534">
      <c r="B21534" s="497"/>
      <c r="H21534" s="500"/>
      <c r="O21534" s="500"/>
      <c r="Q21534" s="498" t="s">
        <v>213</v>
      </c>
      <c r="S21534" s="499"/>
    </row>
    <row r="21535">
      <c r="B21535" s="497"/>
      <c r="H21535" s="500"/>
      <c r="O21535" s="500"/>
      <c r="Q21535" s="498" t="s">
        <v>213</v>
      </c>
      <c r="S21535" s="499"/>
    </row>
    <row r="21536">
      <c r="B21536" s="497"/>
      <c r="H21536" s="500"/>
      <c r="O21536" s="500"/>
      <c r="Q21536" s="498" t="s">
        <v>213</v>
      </c>
      <c r="S21536" s="499"/>
    </row>
    <row r="21537">
      <c r="B21537" s="497"/>
      <c r="H21537" s="500"/>
      <c r="O21537" s="500"/>
      <c r="Q21537" s="498" t="s">
        <v>213</v>
      </c>
      <c r="S21537" s="499"/>
    </row>
    <row r="21538">
      <c r="B21538" s="497"/>
      <c r="H21538" s="500"/>
      <c r="O21538" s="500"/>
      <c r="Q21538" s="498" t="s">
        <v>213</v>
      </c>
      <c r="S21538" s="499"/>
    </row>
    <row r="21539">
      <c r="B21539" s="497"/>
      <c r="H21539" s="500"/>
      <c r="O21539" s="500"/>
      <c r="Q21539" s="498" t="s">
        <v>213</v>
      </c>
      <c r="S21539" s="499"/>
    </row>
    <row r="21540">
      <c r="B21540" s="497"/>
      <c r="H21540" s="500"/>
      <c r="O21540" s="500"/>
      <c r="Q21540" s="498" t="s">
        <v>213</v>
      </c>
      <c r="S21540" s="499"/>
    </row>
    <row r="21541">
      <c r="B21541" s="497"/>
      <c r="H21541" s="500"/>
      <c r="O21541" s="500"/>
      <c r="Q21541" s="498" t="s">
        <v>213</v>
      </c>
      <c r="S21541" s="499"/>
    </row>
    <row r="21542">
      <c r="B21542" s="497"/>
      <c r="H21542" s="500"/>
      <c r="O21542" s="500"/>
      <c r="Q21542" s="498" t="s">
        <v>213</v>
      </c>
      <c r="S21542" s="499"/>
    </row>
    <row r="21543">
      <c r="B21543" s="497"/>
      <c r="H21543" s="500"/>
      <c r="O21543" s="500"/>
      <c r="Q21543" s="498" t="s">
        <v>213</v>
      </c>
      <c r="S21543" s="499"/>
    </row>
    <row r="21544">
      <c r="B21544" s="497"/>
      <c r="H21544" s="500"/>
      <c r="O21544" s="500"/>
      <c r="Q21544" s="498" t="s">
        <v>213</v>
      </c>
      <c r="S21544" s="499"/>
    </row>
    <row r="21545">
      <c r="B21545" s="497"/>
      <c r="H21545" s="500"/>
      <c r="O21545" s="500"/>
      <c r="Q21545" s="498" t="s">
        <v>213</v>
      </c>
      <c r="S21545" s="499"/>
    </row>
    <row r="21546">
      <c r="B21546" s="497"/>
      <c r="H21546" s="500"/>
      <c r="O21546" s="500"/>
      <c r="Q21546" s="498" t="s">
        <v>213</v>
      </c>
      <c r="S21546" s="499"/>
    </row>
    <row r="21547">
      <c r="B21547" s="497"/>
      <c r="H21547" s="500"/>
      <c r="O21547" s="500"/>
      <c r="Q21547" s="498" t="s">
        <v>213</v>
      </c>
      <c r="S21547" s="499"/>
    </row>
    <row r="21548">
      <c r="B21548" s="497"/>
      <c r="H21548" s="500"/>
      <c r="O21548" s="500"/>
      <c r="Q21548" s="498" t="s">
        <v>213</v>
      </c>
      <c r="S21548" s="499"/>
    </row>
    <row r="21549">
      <c r="B21549" s="497"/>
      <c r="H21549" s="500"/>
      <c r="O21549" s="500"/>
      <c r="Q21549" s="498" t="s">
        <v>213</v>
      </c>
      <c r="S21549" s="499"/>
    </row>
    <row r="21550">
      <c r="B21550" s="497"/>
      <c r="H21550" s="500"/>
      <c r="O21550" s="500"/>
      <c r="Q21550" s="498" t="s">
        <v>213</v>
      </c>
      <c r="S21550" s="499"/>
    </row>
    <row r="21551">
      <c r="B21551" s="497"/>
      <c r="H21551" s="500"/>
      <c r="O21551" s="500"/>
      <c r="Q21551" s="498" t="s">
        <v>213</v>
      </c>
      <c r="S21551" s="499"/>
    </row>
    <row r="21552">
      <c r="B21552" s="497"/>
      <c r="H21552" s="500"/>
      <c r="O21552" s="500"/>
      <c r="Q21552" s="498" t="s">
        <v>213</v>
      </c>
      <c r="S21552" s="499"/>
    </row>
    <row r="21553">
      <c r="B21553" s="497"/>
      <c r="H21553" s="500"/>
      <c r="O21553" s="500"/>
      <c r="Q21553" s="498" t="s">
        <v>213</v>
      </c>
      <c r="S21553" s="499"/>
    </row>
    <row r="21554">
      <c r="B21554" s="497"/>
      <c r="H21554" s="500"/>
      <c r="O21554" s="500"/>
      <c r="Q21554" s="498" t="s">
        <v>213</v>
      </c>
      <c r="S21554" s="499"/>
    </row>
    <row r="21555">
      <c r="B21555" s="497"/>
      <c r="H21555" s="500"/>
      <c r="O21555" s="500"/>
      <c r="Q21555" s="498" t="s">
        <v>213</v>
      </c>
      <c r="S21555" s="499"/>
    </row>
    <row r="21556">
      <c r="B21556" s="497"/>
      <c r="H21556" s="500"/>
      <c r="O21556" s="500"/>
      <c r="Q21556" s="498" t="s">
        <v>213</v>
      </c>
      <c r="S21556" s="499"/>
    </row>
    <row r="21557">
      <c r="B21557" s="497"/>
      <c r="H21557" s="500"/>
      <c r="O21557" s="500"/>
      <c r="Q21557" s="498" t="s">
        <v>213</v>
      </c>
      <c r="S21557" s="499"/>
    </row>
    <row r="21558">
      <c r="B21558" s="497"/>
      <c r="H21558" s="500"/>
      <c r="O21558" s="500"/>
      <c r="Q21558" s="498" t="s">
        <v>213</v>
      </c>
      <c r="S21558" s="499"/>
    </row>
    <row r="21559">
      <c r="B21559" s="497"/>
      <c r="H21559" s="500"/>
      <c r="O21559" s="500"/>
      <c r="Q21559" s="498" t="s">
        <v>213</v>
      </c>
      <c r="S21559" s="499"/>
    </row>
    <row r="21560">
      <c r="B21560" s="497"/>
      <c r="H21560" s="500"/>
      <c r="O21560" s="500"/>
      <c r="Q21560" s="498" t="s">
        <v>213</v>
      </c>
      <c r="S21560" s="499"/>
    </row>
    <row r="21561">
      <c r="B21561" s="497"/>
      <c r="H21561" s="500"/>
      <c r="O21561" s="500"/>
      <c r="Q21561" s="498" t="s">
        <v>213</v>
      </c>
      <c r="S21561" s="499"/>
    </row>
    <row r="21562">
      <c r="B21562" s="497"/>
      <c r="H21562" s="500"/>
      <c r="O21562" s="500"/>
      <c r="Q21562" s="498" t="s">
        <v>213</v>
      </c>
      <c r="S21562" s="499"/>
    </row>
    <row r="21563">
      <c r="B21563" s="497"/>
      <c r="H21563" s="500"/>
      <c r="O21563" s="500"/>
      <c r="Q21563" s="498" t="s">
        <v>213</v>
      </c>
      <c r="S21563" s="499"/>
    </row>
    <row r="21564">
      <c r="B21564" s="497"/>
      <c r="H21564" s="500"/>
      <c r="O21564" s="500"/>
      <c r="Q21564" s="498" t="s">
        <v>213</v>
      </c>
      <c r="S21564" s="499"/>
    </row>
    <row r="21565">
      <c r="B21565" s="497"/>
      <c r="H21565" s="500"/>
      <c r="O21565" s="500"/>
      <c r="Q21565" s="498" t="s">
        <v>213</v>
      </c>
      <c r="S21565" s="499"/>
    </row>
    <row r="21566">
      <c r="B21566" s="497"/>
      <c r="H21566" s="500"/>
      <c r="O21566" s="500"/>
      <c r="Q21566" s="498" t="s">
        <v>213</v>
      </c>
      <c r="S21566" s="499"/>
    </row>
    <row r="21567">
      <c r="B21567" s="497"/>
      <c r="H21567" s="500"/>
      <c r="O21567" s="500"/>
      <c r="Q21567" s="498" t="s">
        <v>213</v>
      </c>
      <c r="S21567" s="499"/>
    </row>
    <row r="21568">
      <c r="B21568" s="497"/>
      <c r="H21568" s="500"/>
      <c r="O21568" s="500"/>
      <c r="Q21568" s="498" t="s">
        <v>213</v>
      </c>
      <c r="S21568" s="499"/>
    </row>
    <row r="21569">
      <c r="B21569" s="497"/>
      <c r="H21569" s="500"/>
      <c r="O21569" s="500"/>
      <c r="Q21569" s="498" t="s">
        <v>213</v>
      </c>
      <c r="S21569" s="499"/>
    </row>
    <row r="21570">
      <c r="B21570" s="497"/>
      <c r="H21570" s="500"/>
      <c r="O21570" s="500"/>
      <c r="Q21570" s="498" t="s">
        <v>213</v>
      </c>
      <c r="S21570" s="499"/>
    </row>
    <row r="21571">
      <c r="B21571" s="497"/>
      <c r="H21571" s="500"/>
      <c r="O21571" s="500"/>
      <c r="Q21571" s="498" t="s">
        <v>213</v>
      </c>
      <c r="S21571" s="499"/>
    </row>
    <row r="21572">
      <c r="B21572" s="497"/>
      <c r="H21572" s="500"/>
      <c r="O21572" s="500"/>
      <c r="Q21572" s="498" t="s">
        <v>213</v>
      </c>
      <c r="S21572" s="499"/>
    </row>
    <row r="21573">
      <c r="B21573" s="497"/>
      <c r="H21573" s="500"/>
      <c r="O21573" s="500"/>
      <c r="Q21573" s="498" t="s">
        <v>213</v>
      </c>
      <c r="S21573" s="499"/>
    </row>
    <row r="21574">
      <c r="B21574" s="497"/>
      <c r="H21574" s="500"/>
      <c r="O21574" s="500"/>
      <c r="Q21574" s="498" t="s">
        <v>213</v>
      </c>
      <c r="S21574" s="499"/>
    </row>
    <row r="21575">
      <c r="B21575" s="497"/>
      <c r="H21575" s="500"/>
      <c r="O21575" s="500"/>
      <c r="Q21575" s="498" t="s">
        <v>213</v>
      </c>
      <c r="S21575" s="499"/>
    </row>
    <row r="21576">
      <c r="B21576" s="497"/>
      <c r="H21576" s="500"/>
      <c r="O21576" s="500"/>
      <c r="Q21576" s="498" t="s">
        <v>213</v>
      </c>
      <c r="S21576" s="499"/>
    </row>
    <row r="21577">
      <c r="B21577" s="497"/>
      <c r="H21577" s="500"/>
      <c r="O21577" s="500"/>
      <c r="Q21577" s="498" t="s">
        <v>213</v>
      </c>
      <c r="S21577" s="499"/>
    </row>
    <row r="21578">
      <c r="B21578" s="497"/>
      <c r="H21578" s="500"/>
      <c r="O21578" s="500"/>
      <c r="Q21578" s="498" t="s">
        <v>213</v>
      </c>
      <c r="S21578" s="499"/>
    </row>
    <row r="21579">
      <c r="B21579" s="497"/>
      <c r="H21579" s="500"/>
      <c r="O21579" s="500"/>
      <c r="Q21579" s="498" t="s">
        <v>213</v>
      </c>
      <c r="S21579" s="499"/>
    </row>
    <row r="21580">
      <c r="B21580" s="497"/>
      <c r="H21580" s="500"/>
      <c r="O21580" s="500"/>
      <c r="Q21580" s="498" t="s">
        <v>213</v>
      </c>
      <c r="S21580" s="499"/>
    </row>
    <row r="21581">
      <c r="B21581" s="497"/>
      <c r="H21581" s="500"/>
      <c r="O21581" s="500"/>
      <c r="Q21581" s="498" t="s">
        <v>213</v>
      </c>
      <c r="S21581" s="499"/>
    </row>
    <row r="21582">
      <c r="B21582" s="497"/>
      <c r="H21582" s="500"/>
      <c r="O21582" s="500"/>
      <c r="Q21582" s="498" t="s">
        <v>213</v>
      </c>
      <c r="S21582" s="499"/>
    </row>
    <row r="21583">
      <c r="B21583" s="497"/>
      <c r="H21583" s="500"/>
      <c r="O21583" s="500"/>
      <c r="Q21583" s="498" t="s">
        <v>213</v>
      </c>
      <c r="S21583" s="499"/>
    </row>
    <row r="21584">
      <c r="B21584" s="497"/>
      <c r="H21584" s="500"/>
      <c r="O21584" s="500"/>
      <c r="Q21584" s="498" t="s">
        <v>213</v>
      </c>
      <c r="S21584" s="499"/>
    </row>
    <row r="21585">
      <c r="B21585" s="497"/>
      <c r="H21585" s="500"/>
      <c r="O21585" s="500"/>
      <c r="Q21585" s="498" t="s">
        <v>213</v>
      </c>
      <c r="S21585" s="499"/>
    </row>
    <row r="21586">
      <c r="B21586" s="497"/>
      <c r="H21586" s="500"/>
      <c r="O21586" s="500"/>
      <c r="Q21586" s="498" t="s">
        <v>213</v>
      </c>
      <c r="S21586" s="499"/>
    </row>
    <row r="21587">
      <c r="B21587" s="497"/>
      <c r="H21587" s="500"/>
      <c r="O21587" s="500"/>
      <c r="Q21587" s="498" t="s">
        <v>213</v>
      </c>
      <c r="S21587" s="499"/>
    </row>
    <row r="21588">
      <c r="B21588" s="497"/>
      <c r="H21588" s="500"/>
      <c r="O21588" s="500"/>
      <c r="Q21588" s="498" t="s">
        <v>213</v>
      </c>
      <c r="S21588" s="499"/>
    </row>
    <row r="21589">
      <c r="B21589" s="497"/>
      <c r="H21589" s="500"/>
      <c r="O21589" s="500"/>
      <c r="Q21589" s="498" t="s">
        <v>213</v>
      </c>
      <c r="S21589" s="499"/>
    </row>
    <row r="21590">
      <c r="B21590" s="497"/>
      <c r="H21590" s="500"/>
      <c r="O21590" s="500"/>
      <c r="Q21590" s="498" t="s">
        <v>213</v>
      </c>
      <c r="S21590" s="499"/>
    </row>
    <row r="21591">
      <c r="B21591" s="497"/>
      <c r="H21591" s="500"/>
      <c r="O21591" s="500"/>
      <c r="Q21591" s="498" t="s">
        <v>213</v>
      </c>
      <c r="S21591" s="499"/>
    </row>
    <row r="21592">
      <c r="B21592" s="497"/>
      <c r="H21592" s="500"/>
      <c r="O21592" s="500"/>
      <c r="Q21592" s="498" t="s">
        <v>213</v>
      </c>
      <c r="S21592" s="499"/>
    </row>
    <row r="21593">
      <c r="B21593" s="497"/>
      <c r="H21593" s="500"/>
      <c r="O21593" s="500"/>
      <c r="Q21593" s="498" t="s">
        <v>213</v>
      </c>
      <c r="S21593" s="499"/>
    </row>
    <row r="21594">
      <c r="B21594" s="497"/>
      <c r="H21594" s="500"/>
      <c r="O21594" s="500"/>
      <c r="Q21594" s="498" t="s">
        <v>213</v>
      </c>
      <c r="S21594" s="499"/>
    </row>
    <row r="21595">
      <c r="B21595" s="497"/>
      <c r="H21595" s="500"/>
      <c r="O21595" s="500"/>
      <c r="Q21595" s="498" t="s">
        <v>213</v>
      </c>
      <c r="S21595" s="499"/>
    </row>
    <row r="21596">
      <c r="B21596" s="497"/>
      <c r="H21596" s="500"/>
      <c r="O21596" s="500"/>
      <c r="Q21596" s="498" t="s">
        <v>213</v>
      </c>
      <c r="S21596" s="499"/>
    </row>
    <row r="21597">
      <c r="B21597" s="497"/>
      <c r="H21597" s="500"/>
      <c r="O21597" s="500"/>
      <c r="Q21597" s="498" t="s">
        <v>213</v>
      </c>
      <c r="S21597" s="499"/>
    </row>
    <row r="21598">
      <c r="B21598" s="497"/>
      <c r="H21598" s="500"/>
      <c r="O21598" s="500"/>
      <c r="Q21598" s="498" t="s">
        <v>213</v>
      </c>
      <c r="S21598" s="499"/>
    </row>
    <row r="21599">
      <c r="B21599" s="497"/>
      <c r="H21599" s="500"/>
      <c r="O21599" s="500"/>
      <c r="Q21599" s="498" t="s">
        <v>213</v>
      </c>
      <c r="S21599" s="499"/>
    </row>
    <row r="21600">
      <c r="B21600" s="497"/>
      <c r="H21600" s="500"/>
      <c r="O21600" s="500"/>
      <c r="Q21600" s="498" t="s">
        <v>213</v>
      </c>
      <c r="S21600" s="499"/>
    </row>
    <row r="21601">
      <c r="B21601" s="497"/>
      <c r="H21601" s="500"/>
      <c r="O21601" s="500"/>
      <c r="Q21601" s="498" t="s">
        <v>213</v>
      </c>
      <c r="S21601" s="499"/>
    </row>
    <row r="21602">
      <c r="B21602" s="497"/>
      <c r="H21602" s="500"/>
      <c r="O21602" s="500"/>
      <c r="Q21602" s="498" t="s">
        <v>213</v>
      </c>
      <c r="S21602" s="499"/>
    </row>
    <row r="21603">
      <c r="B21603" s="497"/>
      <c r="H21603" s="500"/>
      <c r="O21603" s="500"/>
      <c r="Q21603" s="498" t="s">
        <v>213</v>
      </c>
      <c r="S21603" s="499"/>
    </row>
    <row r="21604">
      <c r="B21604" s="497"/>
      <c r="H21604" s="500"/>
      <c r="O21604" s="500"/>
      <c r="Q21604" s="498" t="s">
        <v>213</v>
      </c>
      <c r="S21604" s="499"/>
    </row>
    <row r="21605">
      <c r="B21605" s="497"/>
      <c r="H21605" s="500"/>
      <c r="O21605" s="500"/>
      <c r="Q21605" s="498" t="s">
        <v>213</v>
      </c>
      <c r="S21605" s="499"/>
    </row>
    <row r="21606">
      <c r="B21606" s="497"/>
      <c r="H21606" s="500"/>
      <c r="O21606" s="500"/>
      <c r="Q21606" s="498" t="s">
        <v>213</v>
      </c>
      <c r="S21606" s="499"/>
    </row>
    <row r="21607">
      <c r="B21607" s="497"/>
      <c r="H21607" s="500"/>
      <c r="O21607" s="500"/>
      <c r="Q21607" s="498" t="s">
        <v>213</v>
      </c>
      <c r="S21607" s="499"/>
    </row>
    <row r="21608">
      <c r="B21608" s="497"/>
      <c r="H21608" s="500"/>
      <c r="O21608" s="500"/>
      <c r="Q21608" s="498" t="s">
        <v>213</v>
      </c>
      <c r="S21608" s="499"/>
    </row>
    <row r="21609">
      <c r="B21609" s="497"/>
      <c r="H21609" s="500"/>
      <c r="O21609" s="500"/>
      <c r="Q21609" s="498" t="s">
        <v>213</v>
      </c>
      <c r="S21609" s="499"/>
    </row>
    <row r="21610">
      <c r="B21610" s="497"/>
      <c r="H21610" s="500"/>
      <c r="O21610" s="500"/>
      <c r="Q21610" s="498" t="s">
        <v>213</v>
      </c>
      <c r="S21610" s="499"/>
    </row>
    <row r="21611">
      <c r="B21611" s="497"/>
      <c r="H21611" s="500"/>
      <c r="O21611" s="500"/>
      <c r="Q21611" s="498" t="s">
        <v>213</v>
      </c>
      <c r="S21611" s="499"/>
    </row>
    <row r="21612">
      <c r="B21612" s="497"/>
      <c r="H21612" s="500"/>
      <c r="O21612" s="500"/>
      <c r="Q21612" s="498" t="s">
        <v>213</v>
      </c>
      <c r="S21612" s="499"/>
    </row>
    <row r="21613">
      <c r="B21613" s="497"/>
      <c r="H21613" s="500"/>
      <c r="O21613" s="500"/>
      <c r="Q21613" s="498" t="s">
        <v>213</v>
      </c>
      <c r="S21613" s="499"/>
    </row>
    <row r="21614">
      <c r="B21614" s="497"/>
      <c r="H21614" s="500"/>
      <c r="O21614" s="500"/>
      <c r="Q21614" s="498" t="s">
        <v>213</v>
      </c>
      <c r="S21614" s="499"/>
    </row>
    <row r="21615">
      <c r="B21615" s="497"/>
      <c r="H21615" s="500"/>
      <c r="O21615" s="500"/>
      <c r="Q21615" s="498" t="s">
        <v>213</v>
      </c>
      <c r="S21615" s="499"/>
    </row>
    <row r="21616">
      <c r="B21616" s="497"/>
      <c r="H21616" s="500"/>
      <c r="O21616" s="500"/>
      <c r="Q21616" s="498" t="s">
        <v>213</v>
      </c>
      <c r="S21616" s="499"/>
    </row>
    <row r="21617">
      <c r="B21617" s="497"/>
      <c r="H21617" s="500"/>
      <c r="O21617" s="500"/>
      <c r="Q21617" s="498" t="s">
        <v>213</v>
      </c>
      <c r="S21617" s="499"/>
    </row>
    <row r="21618">
      <c r="B21618" s="497"/>
      <c r="H21618" s="500"/>
      <c r="O21618" s="500"/>
      <c r="Q21618" s="498" t="s">
        <v>213</v>
      </c>
      <c r="S21618" s="499"/>
    </row>
    <row r="21619">
      <c r="B21619" s="497"/>
      <c r="H21619" s="500"/>
      <c r="O21619" s="500"/>
      <c r="Q21619" s="498" t="s">
        <v>213</v>
      </c>
      <c r="S21619" s="499"/>
    </row>
    <row r="21620">
      <c r="B21620" s="497"/>
      <c r="H21620" s="500"/>
      <c r="O21620" s="500"/>
      <c r="Q21620" s="498" t="s">
        <v>213</v>
      </c>
      <c r="S21620" s="499"/>
    </row>
    <row r="21621">
      <c r="B21621" s="497"/>
      <c r="H21621" s="500"/>
      <c r="O21621" s="500"/>
      <c r="Q21621" s="498" t="s">
        <v>213</v>
      </c>
      <c r="S21621" s="499"/>
    </row>
    <row r="21622">
      <c r="B21622" s="497"/>
      <c r="H21622" s="500"/>
      <c r="O21622" s="500"/>
      <c r="Q21622" s="498" t="s">
        <v>213</v>
      </c>
      <c r="S21622" s="499"/>
    </row>
    <row r="21623">
      <c r="B21623" s="497"/>
      <c r="H21623" s="500"/>
      <c r="O21623" s="500"/>
      <c r="Q21623" s="498" t="s">
        <v>213</v>
      </c>
      <c r="S21623" s="499"/>
    </row>
    <row r="21624">
      <c r="B21624" s="497"/>
      <c r="H21624" s="500"/>
      <c r="O21624" s="500"/>
      <c r="Q21624" s="498" t="s">
        <v>213</v>
      </c>
      <c r="S21624" s="499"/>
    </row>
    <row r="21625">
      <c r="B21625" s="497"/>
      <c r="H21625" s="500"/>
      <c r="O21625" s="500"/>
      <c r="Q21625" s="498" t="s">
        <v>213</v>
      </c>
      <c r="S21625" s="499"/>
    </row>
    <row r="21626">
      <c r="B21626" s="497"/>
      <c r="H21626" s="500"/>
      <c r="O21626" s="500"/>
      <c r="Q21626" s="498" t="s">
        <v>213</v>
      </c>
      <c r="S21626" s="499"/>
    </row>
    <row r="21627">
      <c r="B21627" s="497"/>
      <c r="H21627" s="500"/>
      <c r="O21627" s="500"/>
      <c r="Q21627" s="498" t="s">
        <v>213</v>
      </c>
      <c r="S21627" s="499"/>
    </row>
    <row r="21628">
      <c r="B21628" s="497"/>
      <c r="H21628" s="500"/>
      <c r="O21628" s="500"/>
      <c r="Q21628" s="498" t="s">
        <v>213</v>
      </c>
      <c r="S21628" s="499"/>
    </row>
    <row r="21629">
      <c r="B21629" s="497"/>
      <c r="H21629" s="500"/>
      <c r="O21629" s="500"/>
      <c r="Q21629" s="498" t="s">
        <v>213</v>
      </c>
      <c r="S21629" s="499"/>
    </row>
    <row r="21630">
      <c r="B21630" s="497"/>
      <c r="H21630" s="500"/>
      <c r="O21630" s="500"/>
      <c r="Q21630" s="498" t="s">
        <v>213</v>
      </c>
      <c r="S21630" s="499"/>
    </row>
    <row r="21631">
      <c r="B21631" s="497"/>
      <c r="H21631" s="500"/>
      <c r="O21631" s="500"/>
      <c r="Q21631" s="498" t="s">
        <v>213</v>
      </c>
      <c r="S21631" s="499"/>
    </row>
    <row r="21632">
      <c r="B21632" s="497"/>
      <c r="H21632" s="500"/>
      <c r="O21632" s="500"/>
      <c r="Q21632" s="498" t="s">
        <v>213</v>
      </c>
      <c r="S21632" s="499"/>
    </row>
    <row r="21633">
      <c r="B21633" s="497"/>
      <c r="H21633" s="500"/>
      <c r="O21633" s="500"/>
      <c r="Q21633" s="498" t="s">
        <v>213</v>
      </c>
      <c r="S21633" s="499"/>
    </row>
    <row r="21634">
      <c r="B21634" s="497"/>
      <c r="H21634" s="500"/>
      <c r="O21634" s="500"/>
      <c r="Q21634" s="498" t="s">
        <v>213</v>
      </c>
      <c r="S21634" s="499"/>
    </row>
    <row r="21635">
      <c r="B21635" s="497"/>
      <c r="H21635" s="500"/>
      <c r="O21635" s="500"/>
      <c r="Q21635" s="498" t="s">
        <v>213</v>
      </c>
      <c r="S21635" s="499"/>
    </row>
    <row r="21636">
      <c r="B21636" s="497"/>
      <c r="H21636" s="500"/>
      <c r="O21636" s="500"/>
      <c r="Q21636" s="498" t="s">
        <v>213</v>
      </c>
      <c r="S21636" s="499"/>
    </row>
    <row r="21637">
      <c r="B21637" s="497"/>
      <c r="H21637" s="500"/>
      <c r="O21637" s="500"/>
      <c r="Q21637" s="498" t="s">
        <v>213</v>
      </c>
      <c r="S21637" s="499"/>
    </row>
    <row r="21638">
      <c r="B21638" s="497"/>
      <c r="H21638" s="500"/>
      <c r="O21638" s="500"/>
      <c r="Q21638" s="498" t="s">
        <v>213</v>
      </c>
      <c r="S21638" s="499"/>
    </row>
    <row r="21639">
      <c r="B21639" s="497"/>
      <c r="H21639" s="500"/>
      <c r="O21639" s="500"/>
      <c r="Q21639" s="498" t="s">
        <v>213</v>
      </c>
      <c r="S21639" s="499"/>
    </row>
    <row r="21640">
      <c r="B21640" s="497"/>
      <c r="H21640" s="500"/>
      <c r="O21640" s="500"/>
      <c r="Q21640" s="498" t="s">
        <v>213</v>
      </c>
      <c r="S21640" s="499"/>
    </row>
    <row r="21641">
      <c r="B21641" s="497"/>
      <c r="H21641" s="500"/>
      <c r="O21641" s="500"/>
      <c r="Q21641" s="498" t="s">
        <v>213</v>
      </c>
      <c r="S21641" s="499"/>
    </row>
    <row r="21642">
      <c r="B21642" s="497"/>
      <c r="H21642" s="500"/>
      <c r="O21642" s="500"/>
      <c r="Q21642" s="498" t="s">
        <v>213</v>
      </c>
      <c r="S21642" s="499"/>
    </row>
    <row r="21643">
      <c r="B21643" s="497"/>
      <c r="H21643" s="500"/>
      <c r="O21643" s="500"/>
      <c r="Q21643" s="498" t="s">
        <v>213</v>
      </c>
      <c r="S21643" s="499"/>
    </row>
    <row r="21644">
      <c r="B21644" s="497"/>
      <c r="H21644" s="500"/>
      <c r="O21644" s="500"/>
      <c r="Q21644" s="498" t="s">
        <v>213</v>
      </c>
      <c r="S21644" s="499"/>
    </row>
    <row r="21645">
      <c r="B21645" s="497"/>
      <c r="H21645" s="500"/>
      <c r="O21645" s="500"/>
      <c r="Q21645" s="498" t="s">
        <v>213</v>
      </c>
      <c r="S21645" s="499"/>
    </row>
    <row r="21646">
      <c r="B21646" s="497"/>
      <c r="H21646" s="500"/>
      <c r="O21646" s="500"/>
      <c r="Q21646" s="498" t="s">
        <v>213</v>
      </c>
      <c r="S21646" s="499"/>
    </row>
    <row r="21647">
      <c r="B21647" s="497"/>
      <c r="H21647" s="500"/>
      <c r="O21647" s="500"/>
      <c r="Q21647" s="498" t="s">
        <v>213</v>
      </c>
      <c r="S21647" s="499"/>
    </row>
    <row r="21648">
      <c r="B21648" s="497"/>
      <c r="H21648" s="500"/>
      <c r="O21648" s="500"/>
      <c r="Q21648" s="498" t="s">
        <v>213</v>
      </c>
      <c r="S21648" s="499"/>
    </row>
    <row r="21649">
      <c r="B21649" s="497"/>
      <c r="H21649" s="500"/>
      <c r="O21649" s="500"/>
      <c r="Q21649" s="498" t="s">
        <v>213</v>
      </c>
      <c r="S21649" s="499"/>
    </row>
    <row r="21650">
      <c r="B21650" s="497"/>
      <c r="H21650" s="500"/>
      <c r="O21650" s="500"/>
      <c r="Q21650" s="498" t="s">
        <v>213</v>
      </c>
      <c r="S21650" s="499"/>
    </row>
    <row r="21651">
      <c r="B21651" s="497"/>
      <c r="H21651" s="500"/>
      <c r="O21651" s="500"/>
      <c r="Q21651" s="498" t="s">
        <v>213</v>
      </c>
      <c r="S21651" s="499"/>
    </row>
    <row r="21652">
      <c r="B21652" s="497"/>
      <c r="H21652" s="500"/>
      <c r="O21652" s="500"/>
      <c r="Q21652" s="498" t="s">
        <v>213</v>
      </c>
      <c r="S21652" s="499"/>
    </row>
    <row r="21653">
      <c r="B21653" s="497"/>
      <c r="H21653" s="500"/>
      <c r="O21653" s="500"/>
      <c r="Q21653" s="498" t="s">
        <v>213</v>
      </c>
      <c r="S21653" s="499"/>
    </row>
    <row r="21654">
      <c r="B21654" s="497"/>
      <c r="H21654" s="500"/>
      <c r="O21654" s="500"/>
      <c r="Q21654" s="498" t="s">
        <v>213</v>
      </c>
      <c r="S21654" s="499"/>
    </row>
    <row r="21655">
      <c r="B21655" s="497"/>
      <c r="H21655" s="500"/>
      <c r="O21655" s="500"/>
      <c r="Q21655" s="498" t="s">
        <v>213</v>
      </c>
      <c r="S21655" s="499"/>
    </row>
    <row r="21656">
      <c r="B21656" s="497"/>
      <c r="H21656" s="500"/>
      <c r="O21656" s="500"/>
      <c r="Q21656" s="498" t="s">
        <v>213</v>
      </c>
      <c r="S21656" s="499"/>
    </row>
    <row r="21657">
      <c r="B21657" s="497"/>
      <c r="H21657" s="500"/>
      <c r="O21657" s="500"/>
      <c r="Q21657" s="498" t="s">
        <v>213</v>
      </c>
      <c r="S21657" s="499"/>
    </row>
    <row r="21658">
      <c r="B21658" s="497"/>
      <c r="H21658" s="500"/>
      <c r="O21658" s="500"/>
      <c r="Q21658" s="498" t="s">
        <v>213</v>
      </c>
      <c r="S21658" s="499"/>
    </row>
    <row r="21659">
      <c r="B21659" s="497"/>
      <c r="H21659" s="500"/>
      <c r="O21659" s="500"/>
      <c r="Q21659" s="498" t="s">
        <v>213</v>
      </c>
      <c r="S21659" s="499"/>
    </row>
    <row r="21660">
      <c r="B21660" s="497"/>
      <c r="H21660" s="500"/>
      <c r="O21660" s="500"/>
      <c r="Q21660" s="498" t="s">
        <v>213</v>
      </c>
      <c r="S21660" s="499"/>
    </row>
    <row r="21661">
      <c r="B21661" s="497"/>
      <c r="H21661" s="500"/>
      <c r="O21661" s="500"/>
      <c r="Q21661" s="498" t="s">
        <v>213</v>
      </c>
      <c r="S21661" s="499"/>
    </row>
    <row r="21662">
      <c r="B21662" s="497"/>
      <c r="H21662" s="500"/>
      <c r="O21662" s="500"/>
      <c r="Q21662" s="498" t="s">
        <v>213</v>
      </c>
      <c r="S21662" s="499"/>
    </row>
    <row r="21663">
      <c r="B21663" s="497"/>
      <c r="H21663" s="500"/>
      <c r="O21663" s="500"/>
      <c r="Q21663" s="498" t="s">
        <v>213</v>
      </c>
      <c r="S21663" s="499"/>
    </row>
    <row r="21664">
      <c r="B21664" s="497"/>
      <c r="H21664" s="500"/>
      <c r="O21664" s="500"/>
      <c r="Q21664" s="498" t="s">
        <v>213</v>
      </c>
      <c r="S21664" s="499"/>
    </row>
    <row r="21665">
      <c r="B21665" s="497"/>
      <c r="H21665" s="500"/>
      <c r="O21665" s="500"/>
      <c r="Q21665" s="498" t="s">
        <v>213</v>
      </c>
      <c r="S21665" s="499"/>
    </row>
    <row r="21666">
      <c r="B21666" s="497"/>
      <c r="H21666" s="500"/>
      <c r="O21666" s="500"/>
      <c r="Q21666" s="498" t="s">
        <v>213</v>
      </c>
      <c r="S21666" s="499"/>
    </row>
    <row r="21667">
      <c r="B21667" s="497"/>
      <c r="H21667" s="500"/>
      <c r="O21667" s="500"/>
      <c r="Q21667" s="498" t="s">
        <v>213</v>
      </c>
      <c r="S21667" s="499"/>
    </row>
    <row r="21668">
      <c r="B21668" s="497"/>
      <c r="H21668" s="500"/>
      <c r="O21668" s="500"/>
      <c r="Q21668" s="498" t="s">
        <v>213</v>
      </c>
      <c r="S21668" s="499"/>
    </row>
    <row r="21669">
      <c r="B21669" s="497"/>
      <c r="H21669" s="500"/>
      <c r="O21669" s="500"/>
      <c r="Q21669" s="498" t="s">
        <v>213</v>
      </c>
      <c r="S21669" s="499"/>
    </row>
    <row r="21670">
      <c r="B21670" s="497"/>
      <c r="H21670" s="500"/>
      <c r="O21670" s="500"/>
      <c r="Q21670" s="498" t="s">
        <v>213</v>
      </c>
      <c r="S21670" s="499"/>
    </row>
    <row r="21671">
      <c r="B21671" s="497"/>
      <c r="H21671" s="500"/>
      <c r="O21671" s="500"/>
      <c r="Q21671" s="498" t="s">
        <v>213</v>
      </c>
      <c r="S21671" s="499"/>
    </row>
    <row r="21672">
      <c r="B21672" s="497"/>
      <c r="H21672" s="500"/>
      <c r="O21672" s="500"/>
      <c r="Q21672" s="498" t="s">
        <v>213</v>
      </c>
      <c r="S21672" s="499"/>
    </row>
    <row r="21673">
      <c r="B21673" s="497"/>
      <c r="H21673" s="500"/>
      <c r="O21673" s="500"/>
      <c r="Q21673" s="498" t="s">
        <v>213</v>
      </c>
      <c r="S21673" s="499"/>
    </row>
    <row r="21674">
      <c r="B21674" s="497"/>
      <c r="H21674" s="500"/>
      <c r="O21674" s="500"/>
      <c r="Q21674" s="498" t="s">
        <v>213</v>
      </c>
      <c r="S21674" s="499"/>
    </row>
    <row r="21675">
      <c r="B21675" s="497"/>
      <c r="H21675" s="500"/>
      <c r="O21675" s="500"/>
      <c r="Q21675" s="498" t="s">
        <v>213</v>
      </c>
      <c r="S21675" s="499"/>
    </row>
    <row r="21676">
      <c r="B21676" s="497"/>
      <c r="H21676" s="500"/>
      <c r="O21676" s="500"/>
      <c r="Q21676" s="498" t="s">
        <v>213</v>
      </c>
      <c r="S21676" s="499"/>
    </row>
    <row r="21677">
      <c r="B21677" s="497"/>
      <c r="H21677" s="500"/>
      <c r="O21677" s="500"/>
      <c r="Q21677" s="498" t="s">
        <v>213</v>
      </c>
      <c r="S21677" s="499"/>
    </row>
    <row r="21678">
      <c r="B21678" s="497"/>
      <c r="H21678" s="500"/>
      <c r="O21678" s="500"/>
      <c r="Q21678" s="498" t="s">
        <v>213</v>
      </c>
      <c r="S21678" s="499"/>
    </row>
    <row r="21679">
      <c r="B21679" s="497"/>
      <c r="H21679" s="500"/>
      <c r="O21679" s="500"/>
      <c r="Q21679" s="498" t="s">
        <v>213</v>
      </c>
      <c r="S21679" s="499"/>
    </row>
    <row r="21680">
      <c r="B21680" s="497"/>
      <c r="H21680" s="500"/>
      <c r="O21680" s="500"/>
      <c r="Q21680" s="498" t="s">
        <v>213</v>
      </c>
      <c r="S21680" s="499"/>
    </row>
    <row r="21681">
      <c r="B21681" s="497"/>
      <c r="H21681" s="500"/>
      <c r="O21681" s="500"/>
      <c r="Q21681" s="498" t="s">
        <v>213</v>
      </c>
      <c r="S21681" s="499"/>
    </row>
    <row r="21682">
      <c r="B21682" s="497"/>
      <c r="H21682" s="500"/>
      <c r="O21682" s="500"/>
      <c r="Q21682" s="498" t="s">
        <v>213</v>
      </c>
      <c r="S21682" s="499"/>
    </row>
    <row r="21683">
      <c r="B21683" s="497"/>
      <c r="H21683" s="500"/>
      <c r="O21683" s="500"/>
      <c r="Q21683" s="498" t="s">
        <v>213</v>
      </c>
      <c r="S21683" s="499"/>
    </row>
    <row r="21684">
      <c r="B21684" s="497"/>
      <c r="H21684" s="500"/>
      <c r="O21684" s="500"/>
      <c r="Q21684" s="498" t="s">
        <v>213</v>
      </c>
      <c r="S21684" s="499"/>
    </row>
    <row r="21685">
      <c r="B21685" s="497"/>
      <c r="H21685" s="500"/>
      <c r="O21685" s="500"/>
      <c r="Q21685" s="498" t="s">
        <v>213</v>
      </c>
      <c r="S21685" s="499"/>
    </row>
    <row r="21686">
      <c r="B21686" s="497"/>
      <c r="H21686" s="500"/>
      <c r="O21686" s="500"/>
      <c r="Q21686" s="498" t="s">
        <v>213</v>
      </c>
      <c r="S21686" s="499"/>
    </row>
    <row r="21687">
      <c r="B21687" s="497"/>
      <c r="H21687" s="500"/>
      <c r="O21687" s="500"/>
      <c r="Q21687" s="498" t="s">
        <v>213</v>
      </c>
      <c r="S21687" s="499"/>
    </row>
    <row r="21688">
      <c r="B21688" s="497"/>
      <c r="H21688" s="500"/>
      <c r="O21688" s="500"/>
      <c r="Q21688" s="498" t="s">
        <v>213</v>
      </c>
      <c r="S21688" s="499"/>
    </row>
    <row r="21689">
      <c r="B21689" s="497"/>
      <c r="H21689" s="500"/>
      <c r="O21689" s="500"/>
      <c r="Q21689" s="498" t="s">
        <v>213</v>
      </c>
      <c r="S21689" s="499"/>
    </row>
    <row r="21690">
      <c r="B21690" s="497"/>
      <c r="H21690" s="500"/>
      <c r="O21690" s="500"/>
      <c r="Q21690" s="498" t="s">
        <v>213</v>
      </c>
      <c r="S21690" s="499"/>
    </row>
    <row r="21691">
      <c r="B21691" s="497"/>
      <c r="H21691" s="500"/>
      <c r="O21691" s="500"/>
      <c r="Q21691" s="498" t="s">
        <v>213</v>
      </c>
      <c r="S21691" s="499"/>
    </row>
    <row r="21692">
      <c r="B21692" s="497"/>
      <c r="H21692" s="500"/>
      <c r="O21692" s="500"/>
      <c r="Q21692" s="498" t="s">
        <v>213</v>
      </c>
      <c r="S21692" s="499"/>
    </row>
    <row r="21693">
      <c r="B21693" s="497"/>
      <c r="H21693" s="500"/>
      <c r="O21693" s="500"/>
      <c r="Q21693" s="498" t="s">
        <v>213</v>
      </c>
      <c r="S21693" s="499"/>
    </row>
    <row r="21694">
      <c r="B21694" s="497"/>
      <c r="H21694" s="500"/>
      <c r="O21694" s="500"/>
      <c r="Q21694" s="498" t="s">
        <v>213</v>
      </c>
      <c r="S21694" s="499"/>
    </row>
    <row r="21695">
      <c r="B21695" s="497"/>
      <c r="H21695" s="500"/>
      <c r="O21695" s="500"/>
      <c r="Q21695" s="498" t="s">
        <v>213</v>
      </c>
      <c r="S21695" s="499"/>
    </row>
    <row r="21696">
      <c r="B21696" s="497"/>
      <c r="H21696" s="500"/>
      <c r="O21696" s="500"/>
      <c r="Q21696" s="498" t="s">
        <v>213</v>
      </c>
      <c r="S21696" s="499"/>
    </row>
    <row r="21697">
      <c r="B21697" s="497"/>
      <c r="H21697" s="500"/>
      <c r="O21697" s="500"/>
      <c r="Q21697" s="498" t="s">
        <v>213</v>
      </c>
      <c r="S21697" s="499"/>
    </row>
    <row r="21698">
      <c r="B21698" s="497"/>
      <c r="H21698" s="500"/>
      <c r="O21698" s="500"/>
      <c r="Q21698" s="498" t="s">
        <v>213</v>
      </c>
      <c r="S21698" s="499"/>
    </row>
    <row r="21699">
      <c r="B21699" s="497"/>
      <c r="H21699" s="500"/>
      <c r="O21699" s="500"/>
      <c r="Q21699" s="498" t="s">
        <v>213</v>
      </c>
      <c r="S21699" s="499"/>
    </row>
    <row r="21700">
      <c r="B21700" s="497"/>
      <c r="H21700" s="500"/>
      <c r="O21700" s="500"/>
      <c r="Q21700" s="498" t="s">
        <v>213</v>
      </c>
      <c r="S21700" s="499"/>
    </row>
    <row r="21701">
      <c r="B21701" s="497"/>
      <c r="H21701" s="500"/>
      <c r="O21701" s="500"/>
      <c r="Q21701" s="498" t="s">
        <v>213</v>
      </c>
      <c r="S21701" s="499"/>
    </row>
    <row r="21702">
      <c r="B21702" s="497"/>
      <c r="H21702" s="500"/>
      <c r="O21702" s="500"/>
      <c r="Q21702" s="498" t="s">
        <v>213</v>
      </c>
      <c r="S21702" s="499"/>
    </row>
    <row r="21703">
      <c r="B21703" s="497"/>
      <c r="H21703" s="500"/>
      <c r="O21703" s="500"/>
      <c r="Q21703" s="498" t="s">
        <v>213</v>
      </c>
      <c r="S21703" s="499"/>
    </row>
    <row r="21704">
      <c r="B21704" s="497"/>
      <c r="H21704" s="500"/>
      <c r="O21704" s="500"/>
      <c r="Q21704" s="498" t="s">
        <v>213</v>
      </c>
      <c r="S21704" s="499"/>
    </row>
    <row r="21705">
      <c r="B21705" s="497"/>
      <c r="H21705" s="500"/>
      <c r="O21705" s="500"/>
      <c r="Q21705" s="498" t="s">
        <v>213</v>
      </c>
      <c r="S21705" s="499"/>
    </row>
    <row r="21706">
      <c r="B21706" s="497"/>
      <c r="H21706" s="500"/>
      <c r="O21706" s="500"/>
      <c r="Q21706" s="498" t="s">
        <v>213</v>
      </c>
      <c r="S21706" s="499"/>
    </row>
    <row r="21707">
      <c r="B21707" s="497"/>
      <c r="H21707" s="500"/>
      <c r="O21707" s="500"/>
      <c r="Q21707" s="498" t="s">
        <v>213</v>
      </c>
      <c r="S21707" s="499"/>
    </row>
    <row r="21708">
      <c r="B21708" s="497"/>
      <c r="H21708" s="500"/>
      <c r="O21708" s="500"/>
      <c r="Q21708" s="498" t="s">
        <v>213</v>
      </c>
      <c r="S21708" s="499"/>
    </row>
    <row r="21709">
      <c r="B21709" s="497"/>
      <c r="H21709" s="500"/>
      <c r="O21709" s="500"/>
      <c r="Q21709" s="498" t="s">
        <v>213</v>
      </c>
      <c r="S21709" s="499"/>
    </row>
    <row r="21710">
      <c r="B21710" s="497"/>
      <c r="H21710" s="500"/>
      <c r="O21710" s="500"/>
      <c r="Q21710" s="498" t="s">
        <v>213</v>
      </c>
      <c r="S21710" s="499"/>
    </row>
    <row r="21711">
      <c r="B21711" s="497"/>
      <c r="H21711" s="500"/>
      <c r="O21711" s="500"/>
      <c r="Q21711" s="498" t="s">
        <v>213</v>
      </c>
      <c r="S21711" s="499"/>
    </row>
    <row r="21712">
      <c r="B21712" s="497"/>
      <c r="H21712" s="500"/>
      <c r="O21712" s="500"/>
      <c r="Q21712" s="498" t="s">
        <v>213</v>
      </c>
      <c r="S21712" s="499"/>
    </row>
    <row r="21713">
      <c r="B21713" s="497"/>
      <c r="H21713" s="500"/>
      <c r="O21713" s="500"/>
      <c r="Q21713" s="498" t="s">
        <v>213</v>
      </c>
      <c r="S21713" s="499"/>
    </row>
    <row r="21714">
      <c r="B21714" s="497"/>
      <c r="H21714" s="500"/>
      <c r="O21714" s="500"/>
      <c r="Q21714" s="498" t="s">
        <v>213</v>
      </c>
      <c r="S21714" s="499"/>
    </row>
    <row r="21715">
      <c r="B21715" s="497"/>
      <c r="H21715" s="500"/>
      <c r="O21715" s="500"/>
      <c r="Q21715" s="498" t="s">
        <v>213</v>
      </c>
      <c r="S21715" s="499"/>
    </row>
    <row r="21716">
      <c r="B21716" s="497"/>
      <c r="H21716" s="500"/>
      <c r="O21716" s="500"/>
      <c r="Q21716" s="498" t="s">
        <v>213</v>
      </c>
      <c r="S21716" s="499"/>
    </row>
    <row r="21717">
      <c r="B21717" s="497"/>
      <c r="H21717" s="500"/>
      <c r="O21717" s="500"/>
      <c r="Q21717" s="498" t="s">
        <v>213</v>
      </c>
      <c r="S21717" s="499"/>
    </row>
    <row r="21718">
      <c r="B21718" s="497"/>
      <c r="H21718" s="500"/>
      <c r="O21718" s="500"/>
      <c r="Q21718" s="498" t="s">
        <v>213</v>
      </c>
      <c r="S21718" s="499"/>
    </row>
    <row r="21719">
      <c r="B21719" s="497"/>
      <c r="H21719" s="500"/>
      <c r="O21719" s="500"/>
      <c r="Q21719" s="498" t="s">
        <v>213</v>
      </c>
      <c r="S21719" s="499"/>
    </row>
    <row r="21720">
      <c r="B21720" s="497"/>
      <c r="H21720" s="500"/>
      <c r="O21720" s="500"/>
      <c r="Q21720" s="498" t="s">
        <v>213</v>
      </c>
      <c r="S21720" s="499"/>
    </row>
    <row r="21721">
      <c r="B21721" s="497"/>
      <c r="H21721" s="500"/>
      <c r="O21721" s="500"/>
      <c r="Q21721" s="498" t="s">
        <v>213</v>
      </c>
      <c r="S21721" s="499"/>
    </row>
    <row r="21722">
      <c r="B21722" s="497"/>
      <c r="H21722" s="500"/>
      <c r="O21722" s="500"/>
      <c r="Q21722" s="498" t="s">
        <v>213</v>
      </c>
      <c r="S21722" s="499"/>
    </row>
    <row r="21723">
      <c r="B21723" s="497"/>
      <c r="H21723" s="500"/>
      <c r="O21723" s="500"/>
      <c r="Q21723" s="498" t="s">
        <v>213</v>
      </c>
      <c r="S21723" s="499"/>
    </row>
    <row r="21724">
      <c r="B21724" s="497"/>
      <c r="H21724" s="500"/>
      <c r="O21724" s="500"/>
      <c r="Q21724" s="498" t="s">
        <v>213</v>
      </c>
      <c r="S21724" s="499"/>
    </row>
    <row r="21725">
      <c r="B21725" s="497"/>
      <c r="H21725" s="500"/>
      <c r="O21725" s="500"/>
      <c r="Q21725" s="498" t="s">
        <v>213</v>
      </c>
      <c r="S21725" s="499"/>
    </row>
    <row r="21726">
      <c r="B21726" s="497"/>
      <c r="H21726" s="500"/>
      <c r="O21726" s="500"/>
      <c r="Q21726" s="498" t="s">
        <v>213</v>
      </c>
      <c r="S21726" s="499"/>
    </row>
    <row r="21727">
      <c r="B21727" s="497"/>
      <c r="H21727" s="500"/>
      <c r="O21727" s="500"/>
      <c r="Q21727" s="498" t="s">
        <v>213</v>
      </c>
      <c r="S21727" s="499"/>
    </row>
    <row r="21728">
      <c r="B21728" s="497"/>
      <c r="H21728" s="500"/>
      <c r="O21728" s="500"/>
      <c r="Q21728" s="498" t="s">
        <v>213</v>
      </c>
      <c r="S21728" s="499"/>
    </row>
    <row r="21729">
      <c r="B21729" s="497"/>
      <c r="H21729" s="500"/>
      <c r="O21729" s="500"/>
      <c r="Q21729" s="498" t="s">
        <v>213</v>
      </c>
      <c r="S21729" s="499"/>
    </row>
    <row r="21730">
      <c r="B21730" s="497"/>
      <c r="H21730" s="500"/>
      <c r="O21730" s="500"/>
      <c r="Q21730" s="498" t="s">
        <v>213</v>
      </c>
      <c r="S21730" s="499"/>
    </row>
    <row r="21731">
      <c r="B21731" s="497"/>
      <c r="H21731" s="500"/>
      <c r="O21731" s="500"/>
      <c r="Q21731" s="498" t="s">
        <v>213</v>
      </c>
      <c r="S21731" s="499"/>
    </row>
    <row r="21732">
      <c r="B21732" s="497"/>
      <c r="H21732" s="500"/>
      <c r="O21732" s="500"/>
      <c r="Q21732" s="498" t="s">
        <v>213</v>
      </c>
      <c r="S21732" s="499"/>
    </row>
    <row r="21733">
      <c r="B21733" s="497"/>
      <c r="H21733" s="500"/>
      <c r="O21733" s="500"/>
      <c r="Q21733" s="498" t="s">
        <v>213</v>
      </c>
      <c r="S21733" s="499"/>
    </row>
    <row r="21734">
      <c r="B21734" s="497"/>
      <c r="H21734" s="500"/>
      <c r="O21734" s="500"/>
      <c r="Q21734" s="498" t="s">
        <v>213</v>
      </c>
      <c r="S21734" s="499"/>
    </row>
    <row r="21735">
      <c r="B21735" s="497"/>
      <c r="H21735" s="500"/>
      <c r="O21735" s="500"/>
      <c r="Q21735" s="498" t="s">
        <v>213</v>
      </c>
      <c r="S21735" s="499"/>
    </row>
    <row r="21736">
      <c r="B21736" s="497"/>
      <c r="H21736" s="500"/>
      <c r="O21736" s="500"/>
      <c r="Q21736" s="498" t="s">
        <v>213</v>
      </c>
      <c r="S21736" s="499"/>
    </row>
    <row r="21737">
      <c r="B21737" s="497"/>
      <c r="H21737" s="500"/>
      <c r="O21737" s="500"/>
      <c r="Q21737" s="498" t="s">
        <v>213</v>
      </c>
      <c r="S21737" s="499"/>
    </row>
    <row r="21738">
      <c r="B21738" s="497"/>
      <c r="H21738" s="500"/>
      <c r="O21738" s="500"/>
      <c r="Q21738" s="498" t="s">
        <v>213</v>
      </c>
      <c r="S21738" s="499"/>
    </row>
    <row r="21739">
      <c r="B21739" s="497"/>
      <c r="H21739" s="500"/>
      <c r="O21739" s="500"/>
      <c r="Q21739" s="498" t="s">
        <v>213</v>
      </c>
      <c r="S21739" s="499"/>
    </row>
    <row r="21740">
      <c r="B21740" s="497"/>
      <c r="H21740" s="500"/>
      <c r="O21740" s="500"/>
      <c r="Q21740" s="498" t="s">
        <v>213</v>
      </c>
      <c r="S21740" s="499"/>
    </row>
    <row r="21741">
      <c r="B21741" s="497"/>
      <c r="H21741" s="500"/>
      <c r="O21741" s="500"/>
      <c r="Q21741" s="498" t="s">
        <v>213</v>
      </c>
      <c r="S21741" s="499"/>
    </row>
    <row r="21742">
      <c r="B21742" s="497"/>
      <c r="H21742" s="500"/>
      <c r="O21742" s="500"/>
      <c r="Q21742" s="498" t="s">
        <v>213</v>
      </c>
      <c r="S21742" s="499"/>
    </row>
    <row r="21743">
      <c r="B21743" s="497"/>
      <c r="H21743" s="500"/>
      <c r="O21743" s="500"/>
      <c r="Q21743" s="498" t="s">
        <v>213</v>
      </c>
      <c r="S21743" s="499"/>
    </row>
    <row r="21744">
      <c r="B21744" s="497"/>
      <c r="H21744" s="500"/>
      <c r="O21744" s="500"/>
      <c r="Q21744" s="498" t="s">
        <v>213</v>
      </c>
      <c r="S21744" s="499"/>
    </row>
    <row r="21745">
      <c r="B21745" s="497"/>
      <c r="H21745" s="500"/>
      <c r="O21745" s="500"/>
      <c r="Q21745" s="498" t="s">
        <v>213</v>
      </c>
      <c r="S21745" s="499"/>
    </row>
    <row r="21746">
      <c r="B21746" s="497"/>
      <c r="H21746" s="500"/>
      <c r="O21746" s="500"/>
      <c r="Q21746" s="498" t="s">
        <v>213</v>
      </c>
      <c r="S21746" s="499"/>
    </row>
    <row r="21747">
      <c r="B21747" s="497"/>
      <c r="H21747" s="500"/>
      <c r="O21747" s="500"/>
      <c r="Q21747" s="498" t="s">
        <v>213</v>
      </c>
      <c r="S21747" s="499"/>
    </row>
    <row r="21748">
      <c r="B21748" s="497"/>
      <c r="H21748" s="500"/>
      <c r="O21748" s="500"/>
      <c r="Q21748" s="498" t="s">
        <v>213</v>
      </c>
      <c r="S21748" s="499"/>
    </row>
    <row r="21749">
      <c r="B21749" s="497"/>
      <c r="H21749" s="500"/>
      <c r="O21749" s="500"/>
      <c r="Q21749" s="498" t="s">
        <v>213</v>
      </c>
      <c r="S21749" s="499"/>
    </row>
    <row r="21750">
      <c r="B21750" s="497"/>
      <c r="H21750" s="500"/>
      <c r="O21750" s="500"/>
      <c r="Q21750" s="498" t="s">
        <v>213</v>
      </c>
      <c r="S21750" s="499"/>
    </row>
    <row r="21751">
      <c r="B21751" s="497"/>
      <c r="H21751" s="500"/>
      <c r="O21751" s="500"/>
      <c r="Q21751" s="498" t="s">
        <v>213</v>
      </c>
      <c r="S21751" s="499"/>
    </row>
    <row r="21752">
      <c r="B21752" s="497"/>
      <c r="H21752" s="500"/>
      <c r="O21752" s="500"/>
      <c r="Q21752" s="498" t="s">
        <v>213</v>
      </c>
      <c r="S21752" s="499"/>
    </row>
    <row r="21753">
      <c r="B21753" s="497"/>
      <c r="H21753" s="500"/>
      <c r="O21753" s="500"/>
      <c r="Q21753" s="498" t="s">
        <v>213</v>
      </c>
      <c r="S21753" s="499"/>
    </row>
    <row r="21754">
      <c r="B21754" s="497"/>
      <c r="H21754" s="500"/>
      <c r="O21754" s="500"/>
      <c r="Q21754" s="498" t="s">
        <v>213</v>
      </c>
      <c r="S21754" s="499"/>
    </row>
    <row r="21755">
      <c r="B21755" s="497"/>
      <c r="H21755" s="500"/>
      <c r="O21755" s="500"/>
      <c r="Q21755" s="498" t="s">
        <v>213</v>
      </c>
      <c r="S21755" s="499"/>
    </row>
    <row r="21756">
      <c r="B21756" s="497"/>
      <c r="H21756" s="500"/>
      <c r="O21756" s="500"/>
      <c r="Q21756" s="498" t="s">
        <v>213</v>
      </c>
      <c r="S21756" s="499"/>
    </row>
    <row r="21757">
      <c r="B21757" s="497"/>
      <c r="H21757" s="500"/>
      <c r="O21757" s="500"/>
      <c r="Q21757" s="498" t="s">
        <v>213</v>
      </c>
      <c r="S21757" s="499"/>
    </row>
    <row r="21758">
      <c r="B21758" s="497"/>
      <c r="H21758" s="500"/>
      <c r="O21758" s="500"/>
      <c r="Q21758" s="498" t="s">
        <v>213</v>
      </c>
      <c r="S21758" s="499"/>
    </row>
    <row r="21759">
      <c r="B21759" s="497"/>
      <c r="H21759" s="500"/>
      <c r="O21759" s="500"/>
      <c r="Q21759" s="498" t="s">
        <v>213</v>
      </c>
      <c r="S21759" s="499"/>
    </row>
    <row r="21760">
      <c r="B21760" s="497"/>
      <c r="H21760" s="500"/>
      <c r="O21760" s="500"/>
      <c r="Q21760" s="498" t="s">
        <v>213</v>
      </c>
      <c r="S21760" s="499"/>
    </row>
    <row r="21761">
      <c r="B21761" s="497"/>
      <c r="H21761" s="500"/>
      <c r="O21761" s="500"/>
      <c r="Q21761" s="498" t="s">
        <v>213</v>
      </c>
      <c r="S21761" s="499"/>
    </row>
    <row r="21762">
      <c r="B21762" s="497"/>
      <c r="H21762" s="500"/>
      <c r="O21762" s="500"/>
      <c r="Q21762" s="498" t="s">
        <v>213</v>
      </c>
      <c r="S21762" s="499"/>
    </row>
    <row r="21763">
      <c r="B21763" s="497"/>
      <c r="H21763" s="500"/>
      <c r="O21763" s="500"/>
      <c r="Q21763" s="498" t="s">
        <v>213</v>
      </c>
      <c r="S21763" s="499"/>
    </row>
    <row r="21764">
      <c r="B21764" s="497"/>
      <c r="H21764" s="500"/>
      <c r="O21764" s="500"/>
      <c r="Q21764" s="498" t="s">
        <v>213</v>
      </c>
      <c r="S21764" s="499"/>
    </row>
    <row r="21765">
      <c r="B21765" s="497"/>
      <c r="H21765" s="500"/>
      <c r="O21765" s="500"/>
      <c r="Q21765" s="498" t="s">
        <v>213</v>
      </c>
      <c r="S21765" s="499"/>
    </row>
    <row r="21766">
      <c r="B21766" s="497"/>
      <c r="H21766" s="500"/>
      <c r="O21766" s="500"/>
      <c r="Q21766" s="498" t="s">
        <v>213</v>
      </c>
      <c r="S21766" s="499"/>
    </row>
    <row r="21767">
      <c r="B21767" s="497"/>
      <c r="H21767" s="500"/>
      <c r="O21767" s="500"/>
      <c r="Q21767" s="498" t="s">
        <v>213</v>
      </c>
      <c r="S21767" s="499"/>
    </row>
    <row r="21768">
      <c r="B21768" s="497"/>
      <c r="H21768" s="500"/>
      <c r="O21768" s="500"/>
      <c r="Q21768" s="498" t="s">
        <v>213</v>
      </c>
      <c r="S21768" s="499"/>
    </row>
    <row r="21769">
      <c r="B21769" s="497"/>
      <c r="H21769" s="500"/>
      <c r="O21769" s="500"/>
      <c r="Q21769" s="498" t="s">
        <v>213</v>
      </c>
      <c r="S21769" s="499"/>
    </row>
    <row r="21770">
      <c r="B21770" s="497"/>
      <c r="H21770" s="500"/>
      <c r="O21770" s="500"/>
      <c r="Q21770" s="498" t="s">
        <v>213</v>
      </c>
      <c r="S21770" s="499"/>
    </row>
    <row r="21771">
      <c r="B21771" s="497"/>
      <c r="H21771" s="500"/>
      <c r="O21771" s="500"/>
      <c r="Q21771" s="498" t="s">
        <v>213</v>
      </c>
      <c r="S21771" s="499"/>
    </row>
    <row r="21772">
      <c r="B21772" s="497"/>
      <c r="H21772" s="500"/>
      <c r="O21772" s="500"/>
      <c r="Q21772" s="498" t="s">
        <v>213</v>
      </c>
      <c r="S21772" s="499"/>
    </row>
    <row r="21773">
      <c r="B21773" s="497"/>
      <c r="H21773" s="500"/>
      <c r="O21773" s="500"/>
      <c r="Q21773" s="498" t="s">
        <v>213</v>
      </c>
      <c r="S21773" s="499"/>
    </row>
    <row r="21774">
      <c r="B21774" s="497"/>
      <c r="H21774" s="500"/>
      <c r="O21774" s="500"/>
      <c r="Q21774" s="498" t="s">
        <v>213</v>
      </c>
      <c r="S21774" s="499"/>
    </row>
    <row r="21775">
      <c r="B21775" s="497"/>
      <c r="H21775" s="500"/>
      <c r="O21775" s="500"/>
      <c r="Q21775" s="498" t="s">
        <v>213</v>
      </c>
      <c r="S21775" s="499"/>
    </row>
    <row r="21776">
      <c r="B21776" s="497"/>
      <c r="H21776" s="500"/>
      <c r="O21776" s="500"/>
      <c r="Q21776" s="498" t="s">
        <v>213</v>
      </c>
      <c r="S21776" s="499"/>
    </row>
    <row r="21777">
      <c r="B21777" s="497"/>
      <c r="H21777" s="500"/>
      <c r="O21777" s="500"/>
      <c r="Q21777" s="498" t="s">
        <v>213</v>
      </c>
      <c r="S21777" s="499"/>
    </row>
    <row r="21778">
      <c r="B21778" s="497"/>
      <c r="H21778" s="500"/>
      <c r="O21778" s="500"/>
      <c r="Q21778" s="498" t="s">
        <v>213</v>
      </c>
      <c r="S21778" s="499"/>
    </row>
    <row r="21779">
      <c r="B21779" s="497"/>
      <c r="H21779" s="500"/>
      <c r="O21779" s="500"/>
      <c r="Q21779" s="498" t="s">
        <v>213</v>
      </c>
      <c r="S21779" s="499"/>
    </row>
    <row r="21780">
      <c r="B21780" s="497"/>
      <c r="H21780" s="500"/>
      <c r="O21780" s="500"/>
      <c r="Q21780" s="498" t="s">
        <v>213</v>
      </c>
      <c r="S21780" s="499"/>
    </row>
    <row r="21781">
      <c r="B21781" s="497"/>
      <c r="H21781" s="500"/>
      <c r="O21781" s="500"/>
      <c r="Q21781" s="498" t="s">
        <v>213</v>
      </c>
      <c r="S21781" s="499"/>
    </row>
    <row r="21782">
      <c r="B21782" s="497"/>
      <c r="H21782" s="500"/>
      <c r="O21782" s="500"/>
      <c r="Q21782" s="498" t="s">
        <v>213</v>
      </c>
      <c r="S21782" s="499"/>
    </row>
    <row r="21783">
      <c r="B21783" s="497"/>
      <c r="H21783" s="500"/>
      <c r="O21783" s="500"/>
      <c r="Q21783" s="498" t="s">
        <v>213</v>
      </c>
      <c r="S21783" s="499"/>
    </row>
    <row r="21784">
      <c r="B21784" s="497"/>
      <c r="H21784" s="500"/>
      <c r="O21784" s="500"/>
      <c r="Q21784" s="498" t="s">
        <v>213</v>
      </c>
      <c r="S21784" s="499"/>
    </row>
    <row r="21785">
      <c r="B21785" s="497"/>
      <c r="H21785" s="500"/>
      <c r="O21785" s="500"/>
      <c r="Q21785" s="498" t="s">
        <v>213</v>
      </c>
      <c r="S21785" s="499"/>
    </row>
    <row r="21786">
      <c r="B21786" s="497"/>
      <c r="H21786" s="500"/>
      <c r="O21786" s="500"/>
      <c r="Q21786" s="498" t="s">
        <v>213</v>
      </c>
      <c r="S21786" s="499"/>
    </row>
    <row r="21787">
      <c r="B21787" s="497"/>
      <c r="H21787" s="500"/>
      <c r="O21787" s="500"/>
      <c r="Q21787" s="498" t="s">
        <v>213</v>
      </c>
      <c r="S21787" s="499"/>
    </row>
    <row r="21788">
      <c r="B21788" s="497"/>
      <c r="H21788" s="500"/>
      <c r="O21788" s="500"/>
      <c r="Q21788" s="498" t="s">
        <v>213</v>
      </c>
      <c r="S21788" s="499"/>
    </row>
    <row r="21789">
      <c r="B21789" s="497"/>
      <c r="H21789" s="500"/>
      <c r="O21789" s="500"/>
      <c r="Q21789" s="498" t="s">
        <v>213</v>
      </c>
      <c r="S21789" s="499"/>
    </row>
    <row r="21790">
      <c r="B21790" s="497"/>
      <c r="H21790" s="500"/>
      <c r="O21790" s="500"/>
      <c r="Q21790" s="498" t="s">
        <v>213</v>
      </c>
      <c r="S21790" s="499"/>
    </row>
    <row r="21791">
      <c r="B21791" s="497"/>
      <c r="H21791" s="500"/>
      <c r="O21791" s="500"/>
      <c r="Q21791" s="498" t="s">
        <v>213</v>
      </c>
      <c r="S21791" s="499"/>
    </row>
    <row r="21792">
      <c r="B21792" s="497"/>
      <c r="H21792" s="500"/>
      <c r="O21792" s="500"/>
      <c r="Q21792" s="498" t="s">
        <v>213</v>
      </c>
      <c r="S21792" s="499"/>
    </row>
    <row r="21793">
      <c r="B21793" s="497"/>
      <c r="H21793" s="500"/>
      <c r="O21793" s="500"/>
      <c r="Q21793" s="498" t="s">
        <v>213</v>
      </c>
      <c r="S21793" s="499"/>
    </row>
    <row r="21794">
      <c r="B21794" s="497"/>
      <c r="H21794" s="500"/>
      <c r="O21794" s="500"/>
      <c r="Q21794" s="498" t="s">
        <v>213</v>
      </c>
      <c r="S21794" s="499"/>
    </row>
    <row r="21795">
      <c r="B21795" s="497"/>
      <c r="H21795" s="500"/>
      <c r="O21795" s="500"/>
      <c r="Q21795" s="498" t="s">
        <v>213</v>
      </c>
      <c r="S21795" s="499"/>
    </row>
    <row r="21796">
      <c r="B21796" s="497"/>
      <c r="H21796" s="500"/>
      <c r="O21796" s="500"/>
      <c r="Q21796" s="498" t="s">
        <v>213</v>
      </c>
      <c r="S21796" s="499"/>
    </row>
    <row r="21797">
      <c r="B21797" s="497"/>
      <c r="H21797" s="500"/>
      <c r="O21797" s="500"/>
      <c r="Q21797" s="498" t="s">
        <v>213</v>
      </c>
      <c r="S21797" s="499"/>
    </row>
    <row r="21798">
      <c r="B21798" s="497"/>
      <c r="H21798" s="500"/>
      <c r="O21798" s="500"/>
      <c r="Q21798" s="498" t="s">
        <v>213</v>
      </c>
      <c r="S21798" s="499"/>
    </row>
    <row r="21799">
      <c r="B21799" s="497"/>
      <c r="H21799" s="500"/>
      <c r="O21799" s="500"/>
      <c r="Q21799" s="498" t="s">
        <v>213</v>
      </c>
      <c r="S21799" s="499"/>
    </row>
    <row r="21800">
      <c r="B21800" s="497"/>
      <c r="H21800" s="500"/>
      <c r="O21800" s="500"/>
      <c r="Q21800" s="498" t="s">
        <v>213</v>
      </c>
      <c r="S21800" s="499"/>
    </row>
    <row r="21801">
      <c r="B21801" s="497"/>
      <c r="H21801" s="500"/>
      <c r="O21801" s="500"/>
      <c r="Q21801" s="498" t="s">
        <v>213</v>
      </c>
      <c r="S21801" s="499"/>
    </row>
    <row r="21802">
      <c r="B21802" s="497"/>
      <c r="H21802" s="500"/>
      <c r="O21802" s="500"/>
      <c r="Q21802" s="498" t="s">
        <v>213</v>
      </c>
      <c r="S21802" s="499"/>
    </row>
    <row r="21803">
      <c r="B21803" s="497"/>
      <c r="H21803" s="500"/>
      <c r="O21803" s="500"/>
      <c r="Q21803" s="498" t="s">
        <v>213</v>
      </c>
      <c r="S21803" s="499"/>
    </row>
    <row r="21804">
      <c r="B21804" s="497"/>
      <c r="H21804" s="500"/>
      <c r="O21804" s="500"/>
      <c r="Q21804" s="498" t="s">
        <v>213</v>
      </c>
      <c r="S21804" s="499"/>
    </row>
    <row r="21805">
      <c r="B21805" s="497"/>
      <c r="H21805" s="500"/>
      <c r="O21805" s="500"/>
      <c r="Q21805" s="498" t="s">
        <v>213</v>
      </c>
      <c r="S21805" s="499"/>
    </row>
    <row r="21806">
      <c r="B21806" s="497"/>
      <c r="H21806" s="500"/>
      <c r="O21806" s="500"/>
      <c r="Q21806" s="498" t="s">
        <v>213</v>
      </c>
      <c r="S21806" s="499"/>
    </row>
    <row r="21807">
      <c r="B21807" s="497"/>
      <c r="H21807" s="500"/>
      <c r="O21807" s="500"/>
      <c r="Q21807" s="498" t="s">
        <v>213</v>
      </c>
      <c r="S21807" s="499"/>
    </row>
    <row r="21808">
      <c r="B21808" s="497"/>
      <c r="H21808" s="500"/>
      <c r="O21808" s="500"/>
      <c r="Q21808" s="498" t="s">
        <v>213</v>
      </c>
      <c r="S21808" s="499"/>
    </row>
    <row r="21809">
      <c r="B21809" s="497"/>
      <c r="H21809" s="500"/>
      <c r="O21809" s="500"/>
      <c r="Q21809" s="498" t="s">
        <v>213</v>
      </c>
      <c r="S21809" s="499"/>
    </row>
    <row r="21810">
      <c r="B21810" s="497"/>
      <c r="H21810" s="500"/>
      <c r="O21810" s="500"/>
      <c r="Q21810" s="498" t="s">
        <v>213</v>
      </c>
      <c r="S21810" s="499"/>
    </row>
    <row r="21811">
      <c r="B21811" s="497"/>
      <c r="H21811" s="500"/>
      <c r="O21811" s="500"/>
      <c r="Q21811" s="498" t="s">
        <v>213</v>
      </c>
      <c r="S21811" s="499"/>
    </row>
    <row r="21812">
      <c r="B21812" s="497"/>
      <c r="H21812" s="500"/>
      <c r="O21812" s="500"/>
      <c r="Q21812" s="498" t="s">
        <v>213</v>
      </c>
      <c r="S21812" s="499"/>
    </row>
    <row r="21813">
      <c r="B21813" s="497"/>
      <c r="H21813" s="500"/>
      <c r="O21813" s="500"/>
      <c r="Q21813" s="498" t="s">
        <v>213</v>
      </c>
      <c r="S21813" s="499"/>
    </row>
    <row r="21814">
      <c r="B21814" s="497"/>
      <c r="H21814" s="500"/>
      <c r="O21814" s="500"/>
      <c r="Q21814" s="498" t="s">
        <v>213</v>
      </c>
      <c r="S21814" s="499"/>
    </row>
    <row r="21815">
      <c r="B21815" s="497"/>
      <c r="H21815" s="500"/>
      <c r="O21815" s="500"/>
      <c r="Q21815" s="498" t="s">
        <v>213</v>
      </c>
      <c r="S21815" s="499"/>
    </row>
    <row r="21816">
      <c r="B21816" s="497"/>
      <c r="H21816" s="500"/>
      <c r="O21816" s="500"/>
      <c r="Q21816" s="498" t="s">
        <v>213</v>
      </c>
      <c r="S21816" s="499"/>
    </row>
    <row r="21817">
      <c r="B21817" s="497"/>
      <c r="H21817" s="500"/>
      <c r="O21817" s="500"/>
      <c r="Q21817" s="498" t="s">
        <v>213</v>
      </c>
      <c r="S21817" s="499"/>
    </row>
    <row r="21818">
      <c r="B21818" s="497"/>
      <c r="H21818" s="500"/>
      <c r="O21818" s="500"/>
      <c r="Q21818" s="498" t="s">
        <v>213</v>
      </c>
      <c r="S21818" s="499"/>
    </row>
    <row r="21819">
      <c r="B21819" s="497"/>
      <c r="H21819" s="500"/>
      <c r="O21819" s="500"/>
      <c r="Q21819" s="498" t="s">
        <v>213</v>
      </c>
      <c r="S21819" s="499"/>
    </row>
    <row r="21820">
      <c r="B21820" s="497"/>
      <c r="H21820" s="500"/>
      <c r="O21820" s="500"/>
      <c r="Q21820" s="498" t="s">
        <v>213</v>
      </c>
      <c r="S21820" s="499"/>
    </row>
    <row r="21821">
      <c r="B21821" s="497"/>
      <c r="H21821" s="500"/>
      <c r="O21821" s="500"/>
      <c r="Q21821" s="498" t="s">
        <v>213</v>
      </c>
      <c r="S21821" s="499"/>
    </row>
    <row r="21822">
      <c r="B21822" s="497"/>
      <c r="H21822" s="500"/>
      <c r="O21822" s="500"/>
      <c r="Q21822" s="498" t="s">
        <v>213</v>
      </c>
      <c r="S21822" s="499"/>
    </row>
    <row r="21823">
      <c r="B21823" s="497"/>
      <c r="H21823" s="500"/>
      <c r="O21823" s="500"/>
      <c r="Q21823" s="498" t="s">
        <v>213</v>
      </c>
      <c r="S21823" s="499"/>
    </row>
    <row r="21824">
      <c r="B21824" s="497"/>
      <c r="H21824" s="500"/>
      <c r="O21824" s="500"/>
      <c r="Q21824" s="498" t="s">
        <v>213</v>
      </c>
      <c r="S21824" s="499"/>
    </row>
    <row r="21825">
      <c r="B21825" s="497"/>
      <c r="H21825" s="500"/>
      <c r="O21825" s="500"/>
      <c r="Q21825" s="498" t="s">
        <v>213</v>
      </c>
      <c r="S21825" s="499"/>
    </row>
    <row r="21826">
      <c r="B21826" s="497"/>
      <c r="H21826" s="500"/>
      <c r="O21826" s="500"/>
      <c r="Q21826" s="498" t="s">
        <v>213</v>
      </c>
      <c r="S21826" s="499"/>
    </row>
    <row r="21827">
      <c r="B21827" s="497"/>
      <c r="H21827" s="500"/>
      <c r="O21827" s="500"/>
      <c r="Q21827" s="498" t="s">
        <v>213</v>
      </c>
      <c r="S21827" s="499"/>
    </row>
    <row r="21828">
      <c r="B21828" s="497"/>
      <c r="H21828" s="500"/>
      <c r="O21828" s="500"/>
      <c r="Q21828" s="498" t="s">
        <v>213</v>
      </c>
      <c r="S21828" s="499"/>
    </row>
    <row r="21829">
      <c r="B21829" s="497"/>
      <c r="H21829" s="500"/>
      <c r="O21829" s="500"/>
      <c r="Q21829" s="498" t="s">
        <v>213</v>
      </c>
      <c r="S21829" s="499"/>
    </row>
    <row r="21830">
      <c r="B21830" s="497"/>
      <c r="H21830" s="500"/>
      <c r="O21830" s="500"/>
      <c r="Q21830" s="498" t="s">
        <v>213</v>
      </c>
      <c r="S21830" s="499"/>
    </row>
    <row r="21831">
      <c r="B21831" s="497"/>
      <c r="H21831" s="500"/>
      <c r="O21831" s="500"/>
      <c r="Q21831" s="498" t="s">
        <v>213</v>
      </c>
      <c r="S21831" s="499"/>
    </row>
    <row r="21832">
      <c r="B21832" s="497"/>
      <c r="H21832" s="500"/>
      <c r="O21832" s="500"/>
      <c r="Q21832" s="498" t="s">
        <v>213</v>
      </c>
      <c r="S21832" s="499"/>
    </row>
    <row r="21833">
      <c r="B21833" s="497"/>
      <c r="H21833" s="500"/>
      <c r="O21833" s="500"/>
      <c r="Q21833" s="498" t="s">
        <v>213</v>
      </c>
      <c r="S21833" s="499"/>
    </row>
    <row r="21834">
      <c r="B21834" s="497"/>
      <c r="H21834" s="500"/>
      <c r="O21834" s="500"/>
      <c r="Q21834" s="498" t="s">
        <v>213</v>
      </c>
      <c r="S21834" s="499"/>
    </row>
    <row r="21835">
      <c r="B21835" s="497"/>
      <c r="H21835" s="500"/>
      <c r="O21835" s="500"/>
      <c r="Q21835" s="498" t="s">
        <v>213</v>
      </c>
      <c r="S21835" s="499"/>
    </row>
    <row r="21836">
      <c r="B21836" s="497"/>
      <c r="H21836" s="500"/>
      <c r="O21836" s="500"/>
      <c r="Q21836" s="498" t="s">
        <v>213</v>
      </c>
      <c r="S21836" s="499"/>
    </row>
    <row r="21837">
      <c r="B21837" s="497"/>
      <c r="H21837" s="500"/>
      <c r="O21837" s="500"/>
      <c r="Q21837" s="498" t="s">
        <v>213</v>
      </c>
      <c r="S21837" s="499"/>
    </row>
    <row r="21838">
      <c r="B21838" s="497"/>
      <c r="H21838" s="500"/>
      <c r="O21838" s="500"/>
      <c r="Q21838" s="498" t="s">
        <v>213</v>
      </c>
      <c r="S21838" s="499"/>
    </row>
    <row r="21839">
      <c r="B21839" s="497"/>
      <c r="H21839" s="500"/>
      <c r="O21839" s="500"/>
      <c r="Q21839" s="498" t="s">
        <v>213</v>
      </c>
      <c r="S21839" s="499"/>
    </row>
    <row r="21840">
      <c r="B21840" s="497"/>
      <c r="H21840" s="500"/>
      <c r="O21840" s="500"/>
      <c r="Q21840" s="498" t="s">
        <v>213</v>
      </c>
      <c r="S21840" s="499"/>
    </row>
    <row r="21841">
      <c r="B21841" s="497"/>
      <c r="H21841" s="500"/>
      <c r="O21841" s="500"/>
      <c r="Q21841" s="498" t="s">
        <v>213</v>
      </c>
      <c r="S21841" s="499"/>
    </row>
    <row r="21842">
      <c r="B21842" s="497"/>
      <c r="H21842" s="500"/>
      <c r="O21842" s="500"/>
      <c r="Q21842" s="498" t="s">
        <v>213</v>
      </c>
      <c r="S21842" s="499"/>
    </row>
    <row r="21843">
      <c r="B21843" s="497"/>
      <c r="H21843" s="500"/>
      <c r="O21843" s="500"/>
      <c r="Q21843" s="498" t="s">
        <v>213</v>
      </c>
      <c r="S21843" s="499"/>
    </row>
    <row r="21844">
      <c r="B21844" s="497"/>
      <c r="H21844" s="500"/>
      <c r="O21844" s="500"/>
      <c r="Q21844" s="498" t="s">
        <v>213</v>
      </c>
      <c r="S21844" s="499"/>
    </row>
    <row r="21845">
      <c r="B21845" s="497"/>
      <c r="H21845" s="500"/>
      <c r="O21845" s="500"/>
      <c r="Q21845" s="498" t="s">
        <v>213</v>
      </c>
      <c r="S21845" s="499"/>
    </row>
    <row r="21846">
      <c r="B21846" s="497"/>
      <c r="H21846" s="500"/>
      <c r="O21846" s="500"/>
      <c r="Q21846" s="498" t="s">
        <v>213</v>
      </c>
      <c r="S21846" s="499"/>
    </row>
    <row r="21847">
      <c r="B21847" s="497"/>
      <c r="H21847" s="500"/>
      <c r="O21847" s="500"/>
      <c r="Q21847" s="498" t="s">
        <v>213</v>
      </c>
      <c r="S21847" s="499"/>
    </row>
    <row r="21848">
      <c r="B21848" s="497"/>
      <c r="H21848" s="500"/>
      <c r="O21848" s="500"/>
      <c r="Q21848" s="498" t="s">
        <v>213</v>
      </c>
      <c r="S21848" s="499"/>
    </row>
    <row r="21849">
      <c r="B21849" s="497"/>
      <c r="H21849" s="500"/>
      <c r="O21849" s="500"/>
      <c r="Q21849" s="498" t="s">
        <v>213</v>
      </c>
      <c r="S21849" s="499"/>
    </row>
    <row r="21850">
      <c r="B21850" s="497"/>
      <c r="H21850" s="500"/>
      <c r="O21850" s="500"/>
      <c r="Q21850" s="498" t="s">
        <v>213</v>
      </c>
      <c r="S21850" s="499"/>
    </row>
    <row r="21851">
      <c r="B21851" s="497"/>
      <c r="H21851" s="500"/>
      <c r="O21851" s="500"/>
      <c r="Q21851" s="498" t="s">
        <v>213</v>
      </c>
      <c r="S21851" s="499"/>
    </row>
    <row r="21852">
      <c r="B21852" s="497"/>
      <c r="H21852" s="500"/>
      <c r="O21852" s="500"/>
      <c r="Q21852" s="498" t="s">
        <v>213</v>
      </c>
      <c r="S21852" s="499"/>
    </row>
    <row r="21853">
      <c r="B21853" s="497"/>
      <c r="H21853" s="500"/>
      <c r="O21853" s="500"/>
      <c r="Q21853" s="498" t="s">
        <v>213</v>
      </c>
      <c r="S21853" s="499"/>
    </row>
    <row r="21854">
      <c r="B21854" s="497"/>
      <c r="H21854" s="500"/>
      <c r="O21854" s="500"/>
      <c r="Q21854" s="498" t="s">
        <v>213</v>
      </c>
      <c r="S21854" s="499"/>
    </row>
    <row r="21855">
      <c r="B21855" s="497"/>
      <c r="H21855" s="500"/>
      <c r="O21855" s="500"/>
      <c r="Q21855" s="498" t="s">
        <v>213</v>
      </c>
      <c r="S21855" s="499"/>
    </row>
    <row r="21856">
      <c r="B21856" s="497"/>
      <c r="H21856" s="500"/>
      <c r="O21856" s="500"/>
      <c r="Q21856" s="498" t="s">
        <v>213</v>
      </c>
      <c r="S21856" s="499"/>
    </row>
    <row r="21857">
      <c r="B21857" s="497"/>
      <c r="H21857" s="500"/>
      <c r="O21857" s="500"/>
      <c r="Q21857" s="498" t="s">
        <v>213</v>
      </c>
      <c r="S21857" s="499"/>
    </row>
    <row r="21858">
      <c r="B21858" s="497"/>
      <c r="H21858" s="500"/>
      <c r="O21858" s="500"/>
      <c r="Q21858" s="498" t="s">
        <v>213</v>
      </c>
      <c r="S21858" s="499"/>
    </row>
    <row r="21859">
      <c r="B21859" s="497"/>
      <c r="H21859" s="500"/>
      <c r="O21859" s="500"/>
      <c r="Q21859" s="498" t="s">
        <v>213</v>
      </c>
      <c r="S21859" s="499"/>
    </row>
    <row r="21860">
      <c r="B21860" s="497"/>
      <c r="H21860" s="500"/>
      <c r="O21860" s="500"/>
      <c r="Q21860" s="498" t="s">
        <v>213</v>
      </c>
      <c r="S21860" s="499"/>
    </row>
    <row r="21861">
      <c r="B21861" s="497"/>
      <c r="H21861" s="500"/>
      <c r="O21861" s="500"/>
      <c r="Q21861" s="498" t="s">
        <v>213</v>
      </c>
      <c r="S21861" s="499"/>
    </row>
    <row r="21862">
      <c r="B21862" s="497"/>
      <c r="H21862" s="500"/>
      <c r="O21862" s="500"/>
      <c r="Q21862" s="498" t="s">
        <v>213</v>
      </c>
      <c r="S21862" s="499"/>
    </row>
    <row r="21863">
      <c r="B21863" s="497"/>
      <c r="H21863" s="500"/>
      <c r="O21863" s="500"/>
      <c r="Q21863" s="498" t="s">
        <v>213</v>
      </c>
      <c r="S21863" s="499"/>
    </row>
    <row r="21864">
      <c r="B21864" s="497"/>
      <c r="H21864" s="500"/>
      <c r="O21864" s="500"/>
      <c r="Q21864" s="498" t="s">
        <v>213</v>
      </c>
      <c r="S21864" s="499"/>
    </row>
    <row r="21865">
      <c r="B21865" s="497"/>
      <c r="H21865" s="500"/>
      <c r="O21865" s="500"/>
      <c r="Q21865" s="498" t="s">
        <v>213</v>
      </c>
      <c r="S21865" s="499"/>
    </row>
    <row r="21866">
      <c r="B21866" s="497"/>
      <c r="H21866" s="500"/>
      <c r="O21866" s="500"/>
      <c r="Q21866" s="498" t="s">
        <v>213</v>
      </c>
      <c r="S21866" s="499"/>
    </row>
    <row r="21867">
      <c r="B21867" s="497"/>
      <c r="H21867" s="500"/>
      <c r="O21867" s="500"/>
      <c r="Q21867" s="498" t="s">
        <v>213</v>
      </c>
      <c r="S21867" s="499"/>
    </row>
    <row r="21868">
      <c r="B21868" s="497"/>
      <c r="H21868" s="500"/>
      <c r="O21868" s="500"/>
      <c r="Q21868" s="498" t="s">
        <v>213</v>
      </c>
      <c r="S21868" s="499"/>
    </row>
    <row r="21869">
      <c r="B21869" s="497"/>
      <c r="H21869" s="500"/>
      <c r="O21869" s="500"/>
      <c r="Q21869" s="498" t="s">
        <v>213</v>
      </c>
      <c r="S21869" s="499"/>
    </row>
    <row r="21870">
      <c r="B21870" s="497"/>
      <c r="H21870" s="500"/>
      <c r="O21870" s="500"/>
      <c r="Q21870" s="498" t="s">
        <v>213</v>
      </c>
      <c r="S21870" s="499"/>
    </row>
    <row r="21871">
      <c r="B21871" s="497"/>
      <c r="H21871" s="500"/>
      <c r="O21871" s="500"/>
      <c r="Q21871" s="498" t="s">
        <v>213</v>
      </c>
      <c r="S21871" s="499"/>
    </row>
    <row r="21872">
      <c r="B21872" s="497"/>
      <c r="H21872" s="500"/>
      <c r="O21872" s="500"/>
      <c r="Q21872" s="498" t="s">
        <v>213</v>
      </c>
      <c r="S21872" s="499"/>
    </row>
    <row r="21873">
      <c r="B21873" s="497"/>
      <c r="H21873" s="500"/>
      <c r="O21873" s="500"/>
      <c r="Q21873" s="498" t="s">
        <v>213</v>
      </c>
      <c r="S21873" s="499"/>
    </row>
    <row r="21874">
      <c r="B21874" s="497"/>
      <c r="H21874" s="500"/>
      <c r="O21874" s="500"/>
      <c r="Q21874" s="498" t="s">
        <v>213</v>
      </c>
      <c r="S21874" s="499"/>
    </row>
    <row r="21875">
      <c r="B21875" s="497"/>
      <c r="H21875" s="500"/>
      <c r="O21875" s="500"/>
      <c r="Q21875" s="498" t="s">
        <v>213</v>
      </c>
      <c r="S21875" s="499"/>
    </row>
    <row r="21876">
      <c r="B21876" s="497"/>
      <c r="H21876" s="500"/>
      <c r="O21876" s="500"/>
      <c r="Q21876" s="498" t="s">
        <v>213</v>
      </c>
      <c r="S21876" s="499"/>
    </row>
    <row r="21877">
      <c r="B21877" s="497"/>
      <c r="H21877" s="500"/>
      <c r="O21877" s="500"/>
      <c r="Q21877" s="498" t="s">
        <v>213</v>
      </c>
      <c r="S21877" s="499"/>
    </row>
    <row r="21878">
      <c r="B21878" s="497"/>
      <c r="H21878" s="500"/>
      <c r="O21878" s="500"/>
      <c r="Q21878" s="498" t="s">
        <v>213</v>
      </c>
      <c r="S21878" s="499"/>
    </row>
    <row r="21879">
      <c r="B21879" s="497"/>
      <c r="H21879" s="500"/>
      <c r="O21879" s="500"/>
      <c r="Q21879" s="498" t="s">
        <v>213</v>
      </c>
      <c r="S21879" s="499"/>
    </row>
    <row r="21880">
      <c r="B21880" s="497"/>
      <c r="H21880" s="500"/>
      <c r="O21880" s="500"/>
      <c r="Q21880" s="498" t="s">
        <v>213</v>
      </c>
      <c r="S21880" s="499"/>
    </row>
    <row r="21881">
      <c r="B21881" s="497"/>
      <c r="H21881" s="500"/>
      <c r="O21881" s="500"/>
      <c r="Q21881" s="498" t="s">
        <v>213</v>
      </c>
      <c r="S21881" s="499"/>
    </row>
    <row r="21882">
      <c r="B21882" s="497"/>
      <c r="H21882" s="500"/>
      <c r="O21882" s="500"/>
      <c r="Q21882" s="498" t="s">
        <v>213</v>
      </c>
      <c r="S21882" s="499"/>
    </row>
    <row r="21883">
      <c r="B21883" s="497"/>
      <c r="H21883" s="500"/>
      <c r="O21883" s="500"/>
      <c r="Q21883" s="498" t="s">
        <v>213</v>
      </c>
      <c r="S21883" s="499"/>
    </row>
    <row r="21884">
      <c r="B21884" s="497"/>
      <c r="H21884" s="500"/>
      <c r="O21884" s="500"/>
      <c r="Q21884" s="498" t="s">
        <v>213</v>
      </c>
      <c r="S21884" s="499"/>
    </row>
    <row r="21885">
      <c r="B21885" s="497"/>
      <c r="H21885" s="500"/>
      <c r="O21885" s="500"/>
      <c r="Q21885" s="498" t="s">
        <v>213</v>
      </c>
      <c r="S21885" s="499"/>
    </row>
    <row r="21886">
      <c r="B21886" s="497"/>
      <c r="H21886" s="500"/>
      <c r="O21886" s="500"/>
      <c r="Q21886" s="498" t="s">
        <v>213</v>
      </c>
      <c r="S21886" s="499"/>
    </row>
    <row r="21887">
      <c r="B21887" s="497"/>
      <c r="H21887" s="500"/>
      <c r="O21887" s="500"/>
      <c r="Q21887" s="498" t="s">
        <v>213</v>
      </c>
      <c r="S21887" s="499"/>
    </row>
    <row r="21888">
      <c r="B21888" s="497"/>
      <c r="H21888" s="500"/>
      <c r="O21888" s="500"/>
      <c r="Q21888" s="498" t="s">
        <v>213</v>
      </c>
      <c r="S21888" s="499"/>
    </row>
    <row r="21889">
      <c r="B21889" s="497"/>
      <c r="H21889" s="500"/>
      <c r="O21889" s="500"/>
      <c r="Q21889" s="498" t="s">
        <v>213</v>
      </c>
      <c r="S21889" s="499"/>
    </row>
    <row r="21890">
      <c r="B21890" s="497"/>
      <c r="H21890" s="500"/>
      <c r="O21890" s="500"/>
      <c r="Q21890" s="498" t="s">
        <v>213</v>
      </c>
      <c r="S21890" s="499"/>
    </row>
    <row r="21891">
      <c r="B21891" s="497"/>
      <c r="H21891" s="500"/>
      <c r="O21891" s="500"/>
      <c r="Q21891" s="498" t="s">
        <v>213</v>
      </c>
      <c r="S21891" s="499"/>
    </row>
    <row r="21892">
      <c r="B21892" s="497"/>
      <c r="H21892" s="500"/>
      <c r="O21892" s="500"/>
      <c r="Q21892" s="498" t="s">
        <v>213</v>
      </c>
      <c r="S21892" s="499"/>
    </row>
    <row r="21893">
      <c r="B21893" s="497"/>
      <c r="H21893" s="500"/>
      <c r="O21893" s="500"/>
      <c r="Q21893" s="498" t="s">
        <v>213</v>
      </c>
      <c r="S21893" s="499"/>
    </row>
    <row r="21894">
      <c r="B21894" s="497"/>
      <c r="H21894" s="500"/>
      <c r="O21894" s="500"/>
      <c r="Q21894" s="498" t="s">
        <v>213</v>
      </c>
      <c r="S21894" s="499"/>
    </row>
    <row r="21895">
      <c r="B21895" s="497"/>
      <c r="H21895" s="500"/>
      <c r="O21895" s="500"/>
      <c r="Q21895" s="498" t="s">
        <v>213</v>
      </c>
      <c r="S21895" s="499"/>
    </row>
    <row r="21896">
      <c r="B21896" s="497"/>
      <c r="H21896" s="500"/>
      <c r="O21896" s="500"/>
      <c r="Q21896" s="498" t="s">
        <v>213</v>
      </c>
      <c r="S21896" s="499"/>
    </row>
    <row r="21897">
      <c r="B21897" s="497"/>
      <c r="H21897" s="500"/>
      <c r="O21897" s="500"/>
      <c r="Q21897" s="498" t="s">
        <v>213</v>
      </c>
      <c r="S21897" s="499"/>
    </row>
    <row r="21898">
      <c r="B21898" s="497"/>
      <c r="H21898" s="500"/>
      <c r="O21898" s="500"/>
      <c r="Q21898" s="498" t="s">
        <v>213</v>
      </c>
      <c r="S21898" s="499"/>
    </row>
    <row r="21899">
      <c r="B21899" s="497"/>
      <c r="H21899" s="500"/>
      <c r="O21899" s="500"/>
      <c r="Q21899" s="498" t="s">
        <v>213</v>
      </c>
      <c r="S21899" s="499"/>
    </row>
    <row r="21900">
      <c r="B21900" s="497"/>
      <c r="H21900" s="500"/>
      <c r="O21900" s="500"/>
      <c r="Q21900" s="498" t="s">
        <v>213</v>
      </c>
      <c r="S21900" s="499"/>
    </row>
    <row r="21901">
      <c r="B21901" s="497"/>
      <c r="H21901" s="500"/>
      <c r="O21901" s="500"/>
      <c r="Q21901" s="498" t="s">
        <v>213</v>
      </c>
      <c r="S21901" s="499"/>
    </row>
    <row r="21902">
      <c r="B21902" s="497"/>
      <c r="H21902" s="500"/>
      <c r="O21902" s="500"/>
      <c r="Q21902" s="498" t="s">
        <v>213</v>
      </c>
      <c r="S21902" s="499"/>
    </row>
    <row r="21903">
      <c r="B21903" s="497"/>
      <c r="H21903" s="500"/>
      <c r="O21903" s="500"/>
      <c r="Q21903" s="498" t="s">
        <v>213</v>
      </c>
      <c r="S21903" s="499"/>
    </row>
    <row r="21904">
      <c r="B21904" s="497"/>
      <c r="H21904" s="500"/>
      <c r="O21904" s="500"/>
      <c r="Q21904" s="498" t="s">
        <v>213</v>
      </c>
      <c r="S21904" s="499"/>
    </row>
    <row r="21905">
      <c r="B21905" s="497"/>
      <c r="H21905" s="500"/>
      <c r="O21905" s="500"/>
      <c r="Q21905" s="498" t="s">
        <v>213</v>
      </c>
      <c r="S21905" s="499"/>
    </row>
    <row r="21906">
      <c r="B21906" s="497"/>
      <c r="H21906" s="500"/>
      <c r="O21906" s="500"/>
      <c r="Q21906" s="498" t="s">
        <v>213</v>
      </c>
      <c r="S21906" s="499"/>
    </row>
    <row r="21907">
      <c r="B21907" s="497"/>
      <c r="H21907" s="500"/>
      <c r="O21907" s="500"/>
      <c r="Q21907" s="498" t="s">
        <v>213</v>
      </c>
      <c r="S21907" s="499"/>
    </row>
    <row r="21908">
      <c r="B21908" s="497"/>
      <c r="H21908" s="500"/>
      <c r="O21908" s="500"/>
      <c r="Q21908" s="498" t="s">
        <v>213</v>
      </c>
      <c r="S21908" s="499"/>
    </row>
    <row r="21909">
      <c r="B21909" s="497"/>
      <c r="H21909" s="500"/>
      <c r="O21909" s="500"/>
      <c r="Q21909" s="498" t="s">
        <v>213</v>
      </c>
      <c r="S21909" s="499"/>
    </row>
    <row r="21910">
      <c r="B21910" s="497"/>
      <c r="H21910" s="500"/>
      <c r="O21910" s="500"/>
      <c r="Q21910" s="498" t="s">
        <v>213</v>
      </c>
      <c r="S21910" s="499"/>
    </row>
    <row r="21911">
      <c r="B21911" s="497"/>
      <c r="H21911" s="500"/>
      <c r="O21911" s="500"/>
      <c r="Q21911" s="498" t="s">
        <v>213</v>
      </c>
      <c r="S21911" s="499"/>
    </row>
    <row r="21912">
      <c r="B21912" s="497"/>
      <c r="H21912" s="500"/>
      <c r="O21912" s="500"/>
      <c r="Q21912" s="498" t="s">
        <v>213</v>
      </c>
      <c r="S21912" s="499"/>
    </row>
    <row r="21913">
      <c r="B21913" s="497"/>
      <c r="H21913" s="500"/>
      <c r="O21913" s="500"/>
      <c r="Q21913" s="498" t="s">
        <v>213</v>
      </c>
      <c r="S21913" s="499"/>
    </row>
    <row r="21914">
      <c r="B21914" s="497"/>
      <c r="H21914" s="500"/>
      <c r="O21914" s="500"/>
      <c r="Q21914" s="498" t="s">
        <v>213</v>
      </c>
      <c r="S21914" s="499"/>
    </row>
    <row r="21915">
      <c r="B21915" s="497"/>
      <c r="H21915" s="500"/>
      <c r="O21915" s="500"/>
      <c r="Q21915" s="498" t="s">
        <v>213</v>
      </c>
      <c r="S21915" s="499"/>
    </row>
    <row r="21916">
      <c r="B21916" s="497"/>
      <c r="H21916" s="500"/>
      <c r="O21916" s="500"/>
      <c r="Q21916" s="498" t="s">
        <v>213</v>
      </c>
      <c r="S21916" s="499"/>
    </row>
    <row r="21917">
      <c r="B21917" s="497"/>
      <c r="H21917" s="500"/>
      <c r="O21917" s="500"/>
      <c r="Q21917" s="498" t="s">
        <v>213</v>
      </c>
      <c r="S21917" s="499"/>
    </row>
    <row r="21918">
      <c r="B21918" s="497"/>
      <c r="H21918" s="500"/>
      <c r="O21918" s="500"/>
      <c r="Q21918" s="498" t="s">
        <v>213</v>
      </c>
      <c r="S21918" s="499"/>
    </row>
    <row r="21919">
      <c r="B21919" s="497"/>
      <c r="H21919" s="500"/>
      <c r="O21919" s="500"/>
      <c r="Q21919" s="498" t="s">
        <v>213</v>
      </c>
      <c r="S21919" s="499"/>
    </row>
    <row r="21920">
      <c r="B21920" s="497"/>
      <c r="H21920" s="500"/>
      <c r="O21920" s="500"/>
      <c r="Q21920" s="498" t="s">
        <v>213</v>
      </c>
      <c r="S21920" s="499"/>
    </row>
    <row r="21921">
      <c r="B21921" s="497"/>
      <c r="H21921" s="500"/>
      <c r="O21921" s="500"/>
      <c r="Q21921" s="498" t="s">
        <v>213</v>
      </c>
      <c r="S21921" s="499"/>
    </row>
    <row r="21922">
      <c r="B21922" s="497"/>
      <c r="H21922" s="500"/>
      <c r="O21922" s="500"/>
      <c r="Q21922" s="498" t="s">
        <v>213</v>
      </c>
      <c r="S21922" s="499"/>
    </row>
    <row r="21923">
      <c r="B21923" s="497"/>
      <c r="H21923" s="500"/>
      <c r="O21923" s="500"/>
      <c r="Q21923" s="498" t="s">
        <v>213</v>
      </c>
      <c r="S21923" s="499"/>
    </row>
    <row r="21924">
      <c r="B21924" s="497"/>
      <c r="H21924" s="500"/>
      <c r="O21924" s="500"/>
      <c r="Q21924" s="498" t="s">
        <v>213</v>
      </c>
      <c r="S21924" s="499"/>
    </row>
    <row r="21925">
      <c r="B21925" s="497"/>
      <c r="H21925" s="500"/>
      <c r="O21925" s="500"/>
      <c r="Q21925" s="498" t="s">
        <v>213</v>
      </c>
      <c r="S21925" s="499"/>
    </row>
    <row r="21926">
      <c r="B21926" s="497"/>
      <c r="H21926" s="500"/>
      <c r="O21926" s="500"/>
      <c r="Q21926" s="498" t="s">
        <v>213</v>
      </c>
      <c r="S21926" s="499"/>
    </row>
    <row r="21927">
      <c r="B21927" s="497"/>
      <c r="H21927" s="500"/>
      <c r="O21927" s="500"/>
      <c r="Q21927" s="498" t="s">
        <v>213</v>
      </c>
      <c r="S21927" s="499"/>
    </row>
    <row r="21928">
      <c r="B21928" s="497"/>
      <c r="H21928" s="500"/>
      <c r="O21928" s="500"/>
      <c r="Q21928" s="498" t="s">
        <v>213</v>
      </c>
      <c r="S21928" s="499"/>
    </row>
    <row r="21929">
      <c r="B21929" s="497"/>
      <c r="H21929" s="500"/>
      <c r="O21929" s="500"/>
      <c r="Q21929" s="498" t="s">
        <v>213</v>
      </c>
      <c r="S21929" s="499"/>
    </row>
    <row r="21930">
      <c r="B21930" s="497"/>
      <c r="H21930" s="500"/>
      <c r="O21930" s="500"/>
      <c r="Q21930" s="498" t="s">
        <v>213</v>
      </c>
      <c r="S21930" s="499"/>
    </row>
    <row r="21931">
      <c r="B21931" s="497"/>
      <c r="H21931" s="500"/>
      <c r="O21931" s="500"/>
      <c r="Q21931" s="498" t="s">
        <v>213</v>
      </c>
      <c r="S21931" s="499"/>
    </row>
    <row r="21932">
      <c r="B21932" s="497"/>
      <c r="H21932" s="500"/>
      <c r="O21932" s="500"/>
      <c r="Q21932" s="498" t="s">
        <v>213</v>
      </c>
      <c r="S21932" s="499"/>
    </row>
    <row r="21933">
      <c r="B21933" s="497"/>
      <c r="H21933" s="500"/>
      <c r="O21933" s="500"/>
      <c r="Q21933" s="498" t="s">
        <v>213</v>
      </c>
      <c r="S21933" s="499"/>
    </row>
    <row r="21934">
      <c r="B21934" s="497"/>
      <c r="H21934" s="500"/>
      <c r="O21934" s="500"/>
      <c r="Q21934" s="498" t="s">
        <v>213</v>
      </c>
      <c r="S21934" s="499"/>
    </row>
    <row r="21935">
      <c r="B21935" s="497"/>
      <c r="H21935" s="500"/>
      <c r="O21935" s="500"/>
      <c r="Q21935" s="498" t="s">
        <v>213</v>
      </c>
      <c r="S21935" s="499"/>
    </row>
    <row r="21936">
      <c r="B21936" s="497"/>
      <c r="H21936" s="500"/>
      <c r="O21936" s="500"/>
      <c r="Q21936" s="498" t="s">
        <v>213</v>
      </c>
      <c r="S21936" s="499"/>
    </row>
    <row r="21937">
      <c r="B21937" s="497"/>
      <c r="H21937" s="500"/>
      <c r="O21937" s="500"/>
      <c r="Q21937" s="498" t="s">
        <v>213</v>
      </c>
      <c r="S21937" s="499"/>
    </row>
    <row r="21938">
      <c r="B21938" s="497"/>
      <c r="H21938" s="500"/>
      <c r="O21938" s="500"/>
      <c r="Q21938" s="498" t="s">
        <v>213</v>
      </c>
      <c r="S21938" s="499"/>
    </row>
    <row r="21939">
      <c r="B21939" s="497"/>
      <c r="H21939" s="500"/>
      <c r="O21939" s="500"/>
      <c r="Q21939" s="498" t="s">
        <v>213</v>
      </c>
      <c r="S21939" s="499"/>
    </row>
    <row r="21940">
      <c r="B21940" s="497"/>
      <c r="H21940" s="500"/>
      <c r="O21940" s="500"/>
      <c r="Q21940" s="498" t="s">
        <v>213</v>
      </c>
      <c r="S21940" s="499"/>
    </row>
    <row r="21941">
      <c r="B21941" s="497"/>
      <c r="H21941" s="500"/>
      <c r="O21941" s="500"/>
      <c r="Q21941" s="498" t="s">
        <v>213</v>
      </c>
      <c r="S21941" s="499"/>
    </row>
    <row r="21942">
      <c r="B21942" s="497"/>
      <c r="H21942" s="500"/>
      <c r="O21942" s="500"/>
      <c r="Q21942" s="498" t="s">
        <v>213</v>
      </c>
      <c r="S21942" s="499"/>
    </row>
    <row r="21943">
      <c r="B21943" s="497"/>
      <c r="H21943" s="500"/>
      <c r="O21943" s="500"/>
      <c r="Q21943" s="498" t="s">
        <v>213</v>
      </c>
      <c r="S21943" s="499"/>
    </row>
    <row r="21944">
      <c r="B21944" s="497"/>
      <c r="H21944" s="500"/>
      <c r="O21944" s="500"/>
      <c r="Q21944" s="498" t="s">
        <v>213</v>
      </c>
      <c r="S21944" s="499"/>
    </row>
    <row r="21945">
      <c r="B21945" s="497"/>
      <c r="H21945" s="500"/>
      <c r="O21945" s="500"/>
      <c r="Q21945" s="498" t="s">
        <v>213</v>
      </c>
      <c r="S21945" s="499"/>
    </row>
    <row r="21946">
      <c r="B21946" s="497"/>
      <c r="H21946" s="500"/>
      <c r="O21946" s="500"/>
      <c r="Q21946" s="498" t="s">
        <v>213</v>
      </c>
      <c r="S21946" s="499"/>
    </row>
    <row r="21947">
      <c r="B21947" s="497"/>
      <c r="H21947" s="500"/>
      <c r="O21947" s="500"/>
      <c r="Q21947" s="498" t="s">
        <v>213</v>
      </c>
      <c r="S21947" s="499"/>
    </row>
    <row r="21948">
      <c r="B21948" s="497"/>
      <c r="H21948" s="500"/>
      <c r="O21948" s="500"/>
      <c r="Q21948" s="498" t="s">
        <v>213</v>
      </c>
      <c r="S21948" s="499"/>
    </row>
    <row r="21949">
      <c r="B21949" s="497"/>
      <c r="H21949" s="500"/>
      <c r="O21949" s="500"/>
      <c r="Q21949" s="498" t="s">
        <v>213</v>
      </c>
      <c r="S21949" s="499"/>
    </row>
    <row r="21950">
      <c r="B21950" s="497"/>
      <c r="H21950" s="500"/>
      <c r="O21950" s="500"/>
      <c r="Q21950" s="498" t="s">
        <v>213</v>
      </c>
      <c r="S21950" s="499"/>
    </row>
    <row r="21951">
      <c r="B21951" s="497"/>
      <c r="H21951" s="500"/>
      <c r="O21951" s="500"/>
      <c r="Q21951" s="498" t="s">
        <v>213</v>
      </c>
      <c r="S21951" s="499"/>
    </row>
    <row r="21952">
      <c r="B21952" s="497"/>
      <c r="H21952" s="500"/>
      <c r="O21952" s="500"/>
      <c r="Q21952" s="498" t="s">
        <v>213</v>
      </c>
      <c r="S21952" s="499"/>
    </row>
    <row r="21953">
      <c r="B21953" s="497"/>
      <c r="H21953" s="500"/>
      <c r="O21953" s="500"/>
      <c r="Q21953" s="498" t="s">
        <v>213</v>
      </c>
      <c r="S21953" s="499"/>
    </row>
    <row r="21954">
      <c r="B21954" s="497"/>
      <c r="H21954" s="500"/>
      <c r="O21954" s="500"/>
      <c r="Q21954" s="498" t="s">
        <v>213</v>
      </c>
      <c r="S21954" s="499"/>
    </row>
    <row r="21955">
      <c r="B21955" s="497"/>
      <c r="H21955" s="500"/>
      <c r="O21955" s="500"/>
      <c r="Q21955" s="498" t="s">
        <v>213</v>
      </c>
      <c r="S21955" s="499"/>
    </row>
    <row r="21956">
      <c r="B21956" s="497"/>
      <c r="H21956" s="500"/>
      <c r="O21956" s="500"/>
      <c r="Q21956" s="498" t="s">
        <v>213</v>
      </c>
      <c r="S21956" s="499"/>
    </row>
    <row r="21957">
      <c r="B21957" s="497"/>
      <c r="H21957" s="500"/>
      <c r="O21957" s="500"/>
      <c r="Q21957" s="498" t="s">
        <v>213</v>
      </c>
      <c r="S21957" s="499"/>
    </row>
    <row r="21958">
      <c r="B21958" s="497"/>
      <c r="H21958" s="500"/>
      <c r="O21958" s="500"/>
      <c r="Q21958" s="498" t="s">
        <v>213</v>
      </c>
      <c r="S21958" s="499"/>
    </row>
    <row r="21959">
      <c r="B21959" s="497"/>
      <c r="H21959" s="500"/>
      <c r="O21959" s="500"/>
      <c r="Q21959" s="498" t="s">
        <v>213</v>
      </c>
      <c r="S21959" s="499"/>
    </row>
    <row r="21960">
      <c r="B21960" s="497"/>
      <c r="H21960" s="500"/>
      <c r="O21960" s="500"/>
      <c r="Q21960" s="498" t="s">
        <v>213</v>
      </c>
      <c r="S21960" s="499"/>
    </row>
    <row r="21961">
      <c r="B21961" s="497"/>
      <c r="H21961" s="500"/>
      <c r="O21961" s="500"/>
      <c r="Q21961" s="498" t="s">
        <v>213</v>
      </c>
      <c r="S21961" s="499"/>
    </row>
    <row r="21962">
      <c r="B21962" s="497"/>
      <c r="H21962" s="500"/>
      <c r="O21962" s="500"/>
      <c r="Q21962" s="498" t="s">
        <v>213</v>
      </c>
      <c r="S21962" s="499"/>
    </row>
    <row r="21963">
      <c r="B21963" s="497"/>
      <c r="H21963" s="500"/>
      <c r="O21963" s="500"/>
      <c r="Q21963" s="498" t="s">
        <v>213</v>
      </c>
      <c r="S21963" s="499"/>
    </row>
    <row r="21964">
      <c r="B21964" s="497"/>
      <c r="H21964" s="500"/>
      <c r="O21964" s="500"/>
      <c r="Q21964" s="498" t="s">
        <v>213</v>
      </c>
      <c r="S21964" s="499"/>
    </row>
    <row r="21965">
      <c r="B21965" s="497"/>
      <c r="H21965" s="500"/>
      <c r="O21965" s="500"/>
      <c r="Q21965" s="498" t="s">
        <v>213</v>
      </c>
      <c r="S21965" s="499"/>
    </row>
    <row r="21966">
      <c r="B21966" s="497"/>
      <c r="H21966" s="500"/>
      <c r="O21966" s="500"/>
      <c r="Q21966" s="498" t="s">
        <v>213</v>
      </c>
      <c r="S21966" s="499"/>
    </row>
    <row r="21967">
      <c r="B21967" s="497"/>
      <c r="H21967" s="500"/>
      <c r="O21967" s="500"/>
      <c r="Q21967" s="498" t="s">
        <v>213</v>
      </c>
      <c r="S21967" s="499"/>
    </row>
    <row r="21968">
      <c r="B21968" s="497"/>
      <c r="H21968" s="500"/>
      <c r="O21968" s="500"/>
      <c r="Q21968" s="498" t="s">
        <v>213</v>
      </c>
      <c r="S21968" s="499"/>
    </row>
    <row r="21969">
      <c r="B21969" s="497"/>
      <c r="H21969" s="500"/>
      <c r="O21969" s="500"/>
      <c r="Q21969" s="498" t="s">
        <v>213</v>
      </c>
      <c r="S21969" s="499"/>
    </row>
    <row r="21970">
      <c r="B21970" s="497"/>
      <c r="H21970" s="500"/>
      <c r="O21970" s="500"/>
      <c r="Q21970" s="498" t="s">
        <v>213</v>
      </c>
      <c r="S21970" s="499"/>
    </row>
    <row r="21971">
      <c r="B21971" s="497"/>
      <c r="H21971" s="500"/>
      <c r="O21971" s="500"/>
      <c r="Q21971" s="498" t="s">
        <v>213</v>
      </c>
      <c r="S21971" s="499"/>
    </row>
    <row r="21972">
      <c r="B21972" s="497"/>
      <c r="H21972" s="500"/>
      <c r="O21972" s="500"/>
      <c r="Q21972" s="498" t="s">
        <v>213</v>
      </c>
      <c r="S21972" s="499"/>
    </row>
    <row r="21973">
      <c r="B21973" s="497"/>
      <c r="H21973" s="500"/>
      <c r="O21973" s="500"/>
      <c r="Q21973" s="498" t="s">
        <v>213</v>
      </c>
      <c r="S21973" s="499"/>
    </row>
    <row r="21974">
      <c r="B21974" s="497"/>
      <c r="H21974" s="500"/>
      <c r="O21974" s="500"/>
      <c r="Q21974" s="498" t="s">
        <v>213</v>
      </c>
      <c r="S21974" s="499"/>
    </row>
    <row r="21975">
      <c r="B21975" s="497"/>
      <c r="H21975" s="500"/>
      <c r="O21975" s="500"/>
      <c r="Q21975" s="498" t="s">
        <v>213</v>
      </c>
      <c r="S21975" s="499"/>
    </row>
    <row r="21976">
      <c r="B21976" s="497"/>
      <c r="H21976" s="500"/>
      <c r="O21976" s="500"/>
      <c r="Q21976" s="498" t="s">
        <v>213</v>
      </c>
      <c r="S21976" s="499"/>
    </row>
    <row r="21977">
      <c r="B21977" s="497"/>
      <c r="H21977" s="500"/>
      <c r="O21977" s="500"/>
      <c r="Q21977" s="498" t="s">
        <v>213</v>
      </c>
      <c r="S21977" s="499"/>
    </row>
    <row r="21978">
      <c r="B21978" s="497"/>
      <c r="H21978" s="500"/>
      <c r="O21978" s="500"/>
      <c r="Q21978" s="498" t="s">
        <v>213</v>
      </c>
      <c r="S21978" s="499"/>
    </row>
    <row r="21979">
      <c r="B21979" s="497"/>
      <c r="H21979" s="500"/>
      <c r="O21979" s="500"/>
      <c r="Q21979" s="498" t="s">
        <v>213</v>
      </c>
      <c r="S21979" s="499"/>
    </row>
    <row r="21980">
      <c r="B21980" s="497"/>
      <c r="H21980" s="500"/>
      <c r="O21980" s="500"/>
      <c r="Q21980" s="498" t="s">
        <v>213</v>
      </c>
      <c r="S21980" s="499"/>
    </row>
    <row r="21981">
      <c r="B21981" s="497"/>
      <c r="H21981" s="500"/>
      <c r="O21981" s="500"/>
      <c r="Q21981" s="498" t="s">
        <v>213</v>
      </c>
      <c r="S21981" s="499"/>
    </row>
    <row r="21982">
      <c r="B21982" s="497"/>
      <c r="H21982" s="500"/>
      <c r="O21982" s="500"/>
      <c r="Q21982" s="498" t="s">
        <v>213</v>
      </c>
      <c r="S21982" s="499"/>
    </row>
    <row r="21983">
      <c r="B21983" s="497"/>
      <c r="H21983" s="500"/>
      <c r="O21983" s="500"/>
      <c r="Q21983" s="498" t="s">
        <v>213</v>
      </c>
      <c r="S21983" s="499"/>
    </row>
    <row r="21984">
      <c r="B21984" s="497"/>
      <c r="H21984" s="500"/>
      <c r="O21984" s="500"/>
      <c r="Q21984" s="498" t="s">
        <v>213</v>
      </c>
      <c r="S21984" s="499"/>
    </row>
    <row r="21985">
      <c r="B21985" s="497"/>
      <c r="H21985" s="500"/>
      <c r="O21985" s="500"/>
      <c r="Q21985" s="498" t="s">
        <v>213</v>
      </c>
      <c r="S21985" s="499"/>
    </row>
    <row r="21986">
      <c r="B21986" s="497"/>
      <c r="H21986" s="500"/>
      <c r="O21986" s="500"/>
      <c r="Q21986" s="498" t="s">
        <v>213</v>
      </c>
      <c r="S21986" s="499"/>
    </row>
    <row r="21987">
      <c r="B21987" s="497"/>
      <c r="H21987" s="500"/>
      <c r="O21987" s="500"/>
      <c r="Q21987" s="498" t="s">
        <v>213</v>
      </c>
      <c r="S21987" s="499"/>
    </row>
    <row r="21988">
      <c r="B21988" s="497"/>
      <c r="H21988" s="500"/>
      <c r="O21988" s="500"/>
      <c r="Q21988" s="498" t="s">
        <v>213</v>
      </c>
      <c r="S21988" s="499"/>
    </row>
    <row r="21989">
      <c r="B21989" s="497"/>
      <c r="H21989" s="500"/>
      <c r="O21989" s="500"/>
      <c r="Q21989" s="498" t="s">
        <v>213</v>
      </c>
      <c r="S21989" s="499"/>
    </row>
    <row r="21990">
      <c r="B21990" s="497"/>
      <c r="H21990" s="500"/>
      <c r="O21990" s="500"/>
      <c r="Q21990" s="498" t="s">
        <v>213</v>
      </c>
      <c r="S21990" s="499"/>
    </row>
    <row r="21991">
      <c r="B21991" s="497"/>
      <c r="H21991" s="500"/>
      <c r="O21991" s="500"/>
      <c r="Q21991" s="498" t="s">
        <v>213</v>
      </c>
      <c r="S21991" s="499"/>
    </row>
    <row r="21992">
      <c r="B21992" s="497"/>
      <c r="H21992" s="500"/>
      <c r="O21992" s="500"/>
      <c r="Q21992" s="498" t="s">
        <v>213</v>
      </c>
      <c r="S21992" s="499"/>
    </row>
    <row r="21993">
      <c r="B21993" s="497"/>
      <c r="H21993" s="500"/>
      <c r="O21993" s="500"/>
      <c r="Q21993" s="498" t="s">
        <v>213</v>
      </c>
      <c r="S21993" s="499"/>
    </row>
    <row r="21994">
      <c r="B21994" s="497"/>
      <c r="H21994" s="500"/>
      <c r="O21994" s="500"/>
      <c r="Q21994" s="498" t="s">
        <v>213</v>
      </c>
      <c r="S21994" s="499"/>
    </row>
    <row r="21995">
      <c r="B21995" s="497"/>
      <c r="H21995" s="500"/>
      <c r="O21995" s="500"/>
      <c r="Q21995" s="498" t="s">
        <v>213</v>
      </c>
      <c r="S21995" s="499"/>
    </row>
    <row r="21996">
      <c r="B21996" s="497"/>
      <c r="H21996" s="500"/>
      <c r="O21996" s="500"/>
      <c r="Q21996" s="498" t="s">
        <v>213</v>
      </c>
      <c r="S21996" s="499"/>
    </row>
    <row r="21997">
      <c r="B21997" s="497"/>
      <c r="H21997" s="500"/>
      <c r="O21997" s="500"/>
      <c r="Q21997" s="498" t="s">
        <v>213</v>
      </c>
      <c r="S21997" s="499"/>
    </row>
    <row r="21998">
      <c r="B21998" s="497"/>
      <c r="H21998" s="500"/>
      <c r="O21998" s="500"/>
      <c r="Q21998" s="498" t="s">
        <v>213</v>
      </c>
      <c r="S21998" s="499"/>
    </row>
    <row r="21999">
      <c r="B21999" s="497"/>
      <c r="H21999" s="500"/>
      <c r="O21999" s="500"/>
      <c r="Q21999" s="498" t="s">
        <v>213</v>
      </c>
      <c r="S21999" s="499"/>
    </row>
    <row r="22000">
      <c r="B22000" s="497"/>
      <c r="H22000" s="500"/>
      <c r="O22000" s="500"/>
      <c r="Q22000" s="498" t="s">
        <v>213</v>
      </c>
      <c r="S22000" s="499"/>
    </row>
    <row r="22001">
      <c r="B22001" s="497"/>
      <c r="H22001" s="500"/>
      <c r="O22001" s="500"/>
      <c r="Q22001" s="498" t="s">
        <v>213</v>
      </c>
      <c r="S22001" s="499"/>
    </row>
    <row r="22002">
      <c r="B22002" s="497"/>
      <c r="H22002" s="500"/>
      <c r="O22002" s="500"/>
      <c r="Q22002" s="498" t="s">
        <v>213</v>
      </c>
      <c r="S22002" s="499"/>
    </row>
    <row r="22003">
      <c r="B22003" s="497"/>
      <c r="H22003" s="500"/>
      <c r="O22003" s="500"/>
      <c r="Q22003" s="498" t="s">
        <v>213</v>
      </c>
      <c r="S22003" s="499"/>
    </row>
    <row r="22004">
      <c r="B22004" s="497"/>
      <c r="H22004" s="500"/>
      <c r="O22004" s="500"/>
      <c r="Q22004" s="498" t="s">
        <v>213</v>
      </c>
      <c r="S22004" s="499"/>
    </row>
    <row r="22005">
      <c r="B22005" s="497"/>
      <c r="H22005" s="500"/>
      <c r="O22005" s="500"/>
      <c r="Q22005" s="498" t="s">
        <v>213</v>
      </c>
      <c r="S22005" s="499"/>
    </row>
    <row r="22006">
      <c r="B22006" s="497"/>
      <c r="H22006" s="500"/>
      <c r="O22006" s="500"/>
      <c r="Q22006" s="498" t="s">
        <v>213</v>
      </c>
      <c r="S22006" s="499"/>
    </row>
    <row r="22007">
      <c r="B22007" s="497"/>
      <c r="H22007" s="500"/>
      <c r="O22007" s="500"/>
      <c r="Q22007" s="498" t="s">
        <v>213</v>
      </c>
      <c r="S22007" s="499"/>
    </row>
    <row r="22008">
      <c r="B22008" s="497"/>
      <c r="H22008" s="500"/>
      <c r="O22008" s="500"/>
      <c r="Q22008" s="498" t="s">
        <v>213</v>
      </c>
      <c r="S22008" s="499"/>
    </row>
    <row r="22009">
      <c r="B22009" s="497"/>
      <c r="H22009" s="500"/>
      <c r="O22009" s="500"/>
      <c r="Q22009" s="498" t="s">
        <v>213</v>
      </c>
      <c r="S22009" s="499"/>
    </row>
    <row r="22010">
      <c r="B22010" s="497"/>
      <c r="H22010" s="500"/>
      <c r="O22010" s="500"/>
      <c r="Q22010" s="498" t="s">
        <v>213</v>
      </c>
      <c r="S22010" s="499"/>
    </row>
    <row r="22011">
      <c r="B22011" s="497"/>
      <c r="H22011" s="500"/>
      <c r="O22011" s="500"/>
      <c r="Q22011" s="498" t="s">
        <v>213</v>
      </c>
      <c r="S22011" s="499"/>
    </row>
    <row r="22012">
      <c r="B22012" s="497"/>
      <c r="H22012" s="500"/>
      <c r="O22012" s="500"/>
      <c r="Q22012" s="498" t="s">
        <v>213</v>
      </c>
      <c r="S22012" s="499"/>
    </row>
    <row r="22013">
      <c r="B22013" s="497"/>
      <c r="H22013" s="500"/>
      <c r="O22013" s="500"/>
      <c r="Q22013" s="498" t="s">
        <v>213</v>
      </c>
      <c r="S22013" s="499"/>
    </row>
    <row r="22014">
      <c r="B22014" s="497"/>
      <c r="H22014" s="500"/>
      <c r="O22014" s="500"/>
      <c r="Q22014" s="498" t="s">
        <v>213</v>
      </c>
      <c r="S22014" s="499"/>
    </row>
    <row r="22015">
      <c r="B22015" s="497"/>
      <c r="H22015" s="500"/>
      <c r="O22015" s="500"/>
      <c r="Q22015" s="498" t="s">
        <v>213</v>
      </c>
      <c r="S22015" s="499"/>
    </row>
    <row r="22016">
      <c r="B22016" s="497"/>
      <c r="H22016" s="500"/>
      <c r="O22016" s="500"/>
      <c r="Q22016" s="498" t="s">
        <v>213</v>
      </c>
      <c r="S22016" s="499"/>
    </row>
    <row r="22017">
      <c r="B22017" s="497"/>
      <c r="H22017" s="500"/>
      <c r="O22017" s="500"/>
      <c r="Q22017" s="498" t="s">
        <v>213</v>
      </c>
      <c r="S22017" s="499"/>
    </row>
    <row r="22018">
      <c r="B22018" s="497"/>
      <c r="H22018" s="500"/>
      <c r="O22018" s="500"/>
      <c r="Q22018" s="498" t="s">
        <v>213</v>
      </c>
      <c r="S22018" s="499"/>
    </row>
    <row r="22019">
      <c r="B22019" s="497"/>
      <c r="H22019" s="500"/>
      <c r="O22019" s="500"/>
      <c r="Q22019" s="498" t="s">
        <v>213</v>
      </c>
      <c r="S22019" s="499"/>
    </row>
    <row r="22020">
      <c r="B22020" s="497"/>
      <c r="H22020" s="500"/>
      <c r="O22020" s="500"/>
      <c r="Q22020" s="498" t="s">
        <v>213</v>
      </c>
      <c r="S22020" s="499"/>
    </row>
    <row r="22021">
      <c r="B22021" s="497"/>
      <c r="H22021" s="500"/>
      <c r="O22021" s="500"/>
      <c r="Q22021" s="498" t="s">
        <v>213</v>
      </c>
      <c r="S22021" s="499"/>
    </row>
    <row r="22022">
      <c r="B22022" s="497"/>
      <c r="H22022" s="500"/>
      <c r="O22022" s="500"/>
      <c r="Q22022" s="498" t="s">
        <v>213</v>
      </c>
      <c r="S22022" s="499"/>
    </row>
    <row r="22023">
      <c r="B22023" s="497"/>
      <c r="H22023" s="500"/>
      <c r="O22023" s="500"/>
      <c r="Q22023" s="498" t="s">
        <v>213</v>
      </c>
      <c r="S22023" s="499"/>
    </row>
    <row r="22024">
      <c r="B22024" s="497"/>
      <c r="H22024" s="500"/>
      <c r="O22024" s="500"/>
      <c r="Q22024" s="498" t="s">
        <v>213</v>
      </c>
      <c r="S22024" s="499"/>
    </row>
    <row r="22025">
      <c r="B22025" s="497"/>
      <c r="H22025" s="500"/>
      <c r="O22025" s="500"/>
      <c r="Q22025" s="498" t="s">
        <v>213</v>
      </c>
      <c r="S22025" s="499"/>
    </row>
    <row r="22026">
      <c r="B22026" s="497"/>
      <c r="H22026" s="500"/>
      <c r="O22026" s="500"/>
      <c r="Q22026" s="498" t="s">
        <v>213</v>
      </c>
      <c r="S22026" s="499"/>
    </row>
    <row r="22027">
      <c r="B22027" s="497"/>
      <c r="H22027" s="500"/>
      <c r="O22027" s="500"/>
      <c r="Q22027" s="498" t="s">
        <v>213</v>
      </c>
      <c r="S22027" s="499"/>
    </row>
    <row r="22028">
      <c r="B22028" s="497"/>
      <c r="H22028" s="500"/>
      <c r="O22028" s="500"/>
      <c r="Q22028" s="498" t="s">
        <v>213</v>
      </c>
      <c r="S22028" s="499"/>
    </row>
    <row r="22029">
      <c r="B22029" s="497"/>
      <c r="H22029" s="500"/>
      <c r="O22029" s="500"/>
      <c r="Q22029" s="498" t="s">
        <v>213</v>
      </c>
      <c r="S22029" s="499"/>
    </row>
    <row r="22030">
      <c r="B22030" s="497"/>
      <c r="H22030" s="500"/>
      <c r="O22030" s="500"/>
      <c r="Q22030" s="498" t="s">
        <v>213</v>
      </c>
      <c r="S22030" s="499"/>
    </row>
    <row r="22031">
      <c r="B22031" s="497"/>
      <c r="H22031" s="500"/>
      <c r="O22031" s="500"/>
      <c r="Q22031" s="498" t="s">
        <v>213</v>
      </c>
      <c r="S22031" s="499"/>
    </row>
    <row r="22032">
      <c r="B22032" s="497"/>
      <c r="H22032" s="500"/>
      <c r="O22032" s="500"/>
      <c r="Q22032" s="498" t="s">
        <v>213</v>
      </c>
      <c r="S22032" s="499"/>
    </row>
    <row r="22033">
      <c r="B22033" s="497"/>
      <c r="H22033" s="500"/>
      <c r="O22033" s="500"/>
      <c r="Q22033" s="498" t="s">
        <v>213</v>
      </c>
      <c r="S22033" s="499"/>
    </row>
    <row r="22034">
      <c r="B22034" s="497"/>
      <c r="H22034" s="500"/>
      <c r="O22034" s="500"/>
      <c r="Q22034" s="498" t="s">
        <v>213</v>
      </c>
      <c r="S22034" s="499"/>
    </row>
    <row r="22035">
      <c r="B22035" s="497"/>
      <c r="H22035" s="500"/>
      <c r="O22035" s="500"/>
      <c r="Q22035" s="498" t="s">
        <v>213</v>
      </c>
      <c r="S22035" s="499"/>
    </row>
    <row r="22036">
      <c r="B22036" s="497"/>
      <c r="H22036" s="500"/>
      <c r="O22036" s="500"/>
      <c r="Q22036" s="498" t="s">
        <v>213</v>
      </c>
      <c r="S22036" s="499"/>
    </row>
    <row r="22037">
      <c r="B22037" s="497"/>
      <c r="H22037" s="500"/>
      <c r="O22037" s="500"/>
      <c r="Q22037" s="498" t="s">
        <v>213</v>
      </c>
      <c r="S22037" s="499"/>
    </row>
    <row r="22038">
      <c r="B22038" s="497"/>
      <c r="H22038" s="500"/>
      <c r="O22038" s="500"/>
      <c r="Q22038" s="498" t="s">
        <v>213</v>
      </c>
      <c r="S22038" s="499"/>
    </row>
    <row r="22039">
      <c r="B22039" s="497"/>
      <c r="H22039" s="500"/>
      <c r="O22039" s="500"/>
      <c r="Q22039" s="498" t="s">
        <v>213</v>
      </c>
      <c r="S22039" s="499"/>
    </row>
    <row r="22040">
      <c r="B22040" s="497"/>
      <c r="H22040" s="500"/>
      <c r="O22040" s="500"/>
      <c r="Q22040" s="498" t="s">
        <v>213</v>
      </c>
      <c r="S22040" s="499"/>
    </row>
    <row r="22041">
      <c r="B22041" s="497"/>
      <c r="H22041" s="500"/>
      <c r="O22041" s="500"/>
      <c r="Q22041" s="498" t="s">
        <v>213</v>
      </c>
      <c r="S22041" s="499"/>
    </row>
    <row r="22042">
      <c r="B22042" s="497"/>
      <c r="H22042" s="500"/>
      <c r="O22042" s="500"/>
      <c r="Q22042" s="498" t="s">
        <v>213</v>
      </c>
      <c r="S22042" s="499"/>
    </row>
    <row r="22043">
      <c r="B22043" s="497"/>
      <c r="H22043" s="500"/>
      <c r="O22043" s="500"/>
      <c r="Q22043" s="498" t="s">
        <v>213</v>
      </c>
      <c r="S22043" s="499"/>
    </row>
    <row r="22044">
      <c r="B22044" s="497"/>
      <c r="H22044" s="500"/>
      <c r="O22044" s="500"/>
      <c r="Q22044" s="498" t="s">
        <v>213</v>
      </c>
      <c r="S22044" s="499"/>
    </row>
    <row r="22045">
      <c r="B22045" s="497"/>
      <c r="H22045" s="500"/>
      <c r="O22045" s="500"/>
      <c r="Q22045" s="498" t="s">
        <v>213</v>
      </c>
      <c r="S22045" s="499"/>
    </row>
    <row r="22046">
      <c r="B22046" s="497"/>
      <c r="H22046" s="500"/>
      <c r="O22046" s="500"/>
      <c r="Q22046" s="498" t="s">
        <v>213</v>
      </c>
      <c r="S22046" s="499"/>
    </row>
    <row r="22047">
      <c r="B22047" s="497"/>
      <c r="H22047" s="500"/>
      <c r="O22047" s="500"/>
      <c r="Q22047" s="498" t="s">
        <v>213</v>
      </c>
      <c r="S22047" s="499"/>
    </row>
    <row r="22048">
      <c r="B22048" s="497"/>
      <c r="H22048" s="500"/>
      <c r="O22048" s="500"/>
      <c r="Q22048" s="498" t="s">
        <v>213</v>
      </c>
      <c r="S22048" s="499"/>
    </row>
    <row r="22049">
      <c r="B22049" s="497"/>
      <c r="H22049" s="500"/>
      <c r="O22049" s="500"/>
      <c r="Q22049" s="498" t="s">
        <v>213</v>
      </c>
      <c r="S22049" s="499"/>
    </row>
    <row r="22050">
      <c r="B22050" s="497"/>
      <c r="H22050" s="500"/>
      <c r="O22050" s="500"/>
      <c r="Q22050" s="498" t="s">
        <v>213</v>
      </c>
      <c r="S22050" s="499"/>
    </row>
    <row r="22051">
      <c r="B22051" s="497"/>
      <c r="H22051" s="500"/>
      <c r="O22051" s="500"/>
      <c r="Q22051" s="498" t="s">
        <v>213</v>
      </c>
      <c r="S22051" s="499"/>
    </row>
    <row r="22052">
      <c r="B22052" s="497"/>
      <c r="H22052" s="500"/>
      <c r="O22052" s="500"/>
      <c r="Q22052" s="498" t="s">
        <v>213</v>
      </c>
      <c r="S22052" s="499"/>
    </row>
    <row r="22053">
      <c r="B22053" s="497"/>
      <c r="H22053" s="500"/>
      <c r="O22053" s="500"/>
      <c r="Q22053" s="498" t="s">
        <v>213</v>
      </c>
      <c r="S22053" s="499"/>
    </row>
    <row r="22054">
      <c r="B22054" s="497"/>
      <c r="H22054" s="500"/>
      <c r="O22054" s="500"/>
      <c r="Q22054" s="498" t="s">
        <v>213</v>
      </c>
      <c r="S22054" s="499"/>
    </row>
    <row r="22055">
      <c r="B22055" s="497"/>
      <c r="H22055" s="500"/>
      <c r="O22055" s="500"/>
      <c r="Q22055" s="498" t="s">
        <v>213</v>
      </c>
      <c r="S22055" s="499"/>
    </row>
    <row r="22056">
      <c r="B22056" s="497"/>
      <c r="H22056" s="500"/>
      <c r="O22056" s="500"/>
      <c r="Q22056" s="498" t="s">
        <v>213</v>
      </c>
      <c r="S22056" s="499"/>
    </row>
    <row r="22057">
      <c r="B22057" s="497"/>
      <c r="H22057" s="500"/>
      <c r="O22057" s="500"/>
      <c r="Q22057" s="498" t="s">
        <v>213</v>
      </c>
      <c r="S22057" s="499"/>
    </row>
    <row r="22058">
      <c r="B22058" s="497"/>
      <c r="H22058" s="500"/>
      <c r="O22058" s="500"/>
      <c r="Q22058" s="498" t="s">
        <v>213</v>
      </c>
      <c r="S22058" s="499"/>
    </row>
    <row r="22059">
      <c r="B22059" s="497"/>
      <c r="H22059" s="500"/>
      <c r="O22059" s="500"/>
      <c r="Q22059" s="498" t="s">
        <v>213</v>
      </c>
      <c r="S22059" s="499"/>
    </row>
    <row r="22060">
      <c r="B22060" s="497"/>
      <c r="H22060" s="500"/>
      <c r="O22060" s="500"/>
      <c r="Q22060" s="498" t="s">
        <v>213</v>
      </c>
      <c r="S22060" s="499"/>
    </row>
    <row r="22061">
      <c r="B22061" s="497"/>
      <c r="H22061" s="500"/>
      <c r="O22061" s="500"/>
      <c r="Q22061" s="498" t="s">
        <v>213</v>
      </c>
      <c r="S22061" s="499"/>
    </row>
    <row r="22062">
      <c r="B22062" s="497"/>
      <c r="H22062" s="500"/>
      <c r="O22062" s="500"/>
      <c r="Q22062" s="498" t="s">
        <v>213</v>
      </c>
      <c r="S22062" s="499"/>
    </row>
    <row r="22063">
      <c r="B22063" s="497"/>
      <c r="H22063" s="500"/>
      <c r="O22063" s="500"/>
      <c r="Q22063" s="498" t="s">
        <v>213</v>
      </c>
      <c r="S22063" s="499"/>
    </row>
    <row r="22064">
      <c r="B22064" s="497"/>
      <c r="H22064" s="500"/>
      <c r="O22064" s="500"/>
      <c r="Q22064" s="498" t="s">
        <v>213</v>
      </c>
      <c r="S22064" s="499"/>
    </row>
    <row r="22065">
      <c r="B22065" s="497"/>
      <c r="H22065" s="500"/>
      <c r="O22065" s="500"/>
      <c r="Q22065" s="498" t="s">
        <v>213</v>
      </c>
      <c r="S22065" s="499"/>
    </row>
    <row r="22066">
      <c r="B22066" s="497"/>
      <c r="H22066" s="500"/>
      <c r="O22066" s="500"/>
      <c r="Q22066" s="498" t="s">
        <v>213</v>
      </c>
      <c r="S22066" s="499"/>
    </row>
    <row r="22067">
      <c r="B22067" s="497"/>
      <c r="H22067" s="500"/>
      <c r="O22067" s="500"/>
      <c r="Q22067" s="498" t="s">
        <v>213</v>
      </c>
      <c r="S22067" s="499"/>
    </row>
    <row r="22068">
      <c r="B22068" s="497"/>
      <c r="H22068" s="500"/>
      <c r="O22068" s="500"/>
      <c r="Q22068" s="498" t="s">
        <v>213</v>
      </c>
      <c r="S22068" s="499"/>
    </row>
    <row r="22069">
      <c r="B22069" s="497"/>
      <c r="H22069" s="500"/>
      <c r="O22069" s="500"/>
      <c r="Q22069" s="498" t="s">
        <v>213</v>
      </c>
      <c r="S22069" s="499"/>
    </row>
    <row r="22070">
      <c r="B22070" s="497"/>
      <c r="H22070" s="500"/>
      <c r="O22070" s="500"/>
      <c r="Q22070" s="498" t="s">
        <v>213</v>
      </c>
      <c r="S22070" s="499"/>
    </row>
    <row r="22071">
      <c r="B22071" s="497"/>
      <c r="H22071" s="500"/>
      <c r="O22071" s="500"/>
      <c r="Q22071" s="498" t="s">
        <v>213</v>
      </c>
      <c r="S22071" s="499"/>
    </row>
    <row r="22072">
      <c r="B22072" s="497"/>
      <c r="H22072" s="500"/>
      <c r="O22072" s="500"/>
      <c r="Q22072" s="498" t="s">
        <v>213</v>
      </c>
      <c r="S22072" s="499"/>
    </row>
    <row r="22073">
      <c r="B22073" s="497"/>
      <c r="H22073" s="500"/>
      <c r="O22073" s="500"/>
      <c r="Q22073" s="498" t="s">
        <v>213</v>
      </c>
      <c r="S22073" s="499"/>
    </row>
    <row r="22074">
      <c r="B22074" s="497"/>
      <c r="H22074" s="500"/>
      <c r="O22074" s="500"/>
      <c r="Q22074" s="498" t="s">
        <v>213</v>
      </c>
      <c r="S22074" s="499"/>
    </row>
    <row r="22075">
      <c r="B22075" s="497"/>
      <c r="H22075" s="500"/>
      <c r="O22075" s="500"/>
      <c r="Q22075" s="498" t="s">
        <v>213</v>
      </c>
      <c r="S22075" s="499"/>
    </row>
    <row r="22076">
      <c r="B22076" s="497"/>
      <c r="H22076" s="500"/>
      <c r="O22076" s="500"/>
      <c r="Q22076" s="498" t="s">
        <v>213</v>
      </c>
      <c r="S22076" s="499"/>
    </row>
    <row r="22077">
      <c r="B22077" s="497"/>
      <c r="H22077" s="500"/>
      <c r="O22077" s="500"/>
      <c r="Q22077" s="498" t="s">
        <v>213</v>
      </c>
      <c r="S22077" s="499"/>
    </row>
    <row r="22078">
      <c r="B22078" s="497"/>
      <c r="H22078" s="500"/>
      <c r="O22078" s="500"/>
      <c r="Q22078" s="498" t="s">
        <v>213</v>
      </c>
      <c r="S22078" s="499"/>
    </row>
    <row r="22079">
      <c r="B22079" s="497"/>
      <c r="H22079" s="500"/>
      <c r="O22079" s="500"/>
      <c r="Q22079" s="498" t="s">
        <v>213</v>
      </c>
      <c r="S22079" s="499"/>
    </row>
    <row r="22080">
      <c r="B22080" s="497"/>
      <c r="H22080" s="500"/>
      <c r="O22080" s="500"/>
      <c r="Q22080" s="498" t="s">
        <v>213</v>
      </c>
      <c r="S22080" s="499"/>
    </row>
    <row r="22081">
      <c r="B22081" s="497"/>
      <c r="H22081" s="500"/>
      <c r="O22081" s="500"/>
      <c r="Q22081" s="498" t="s">
        <v>213</v>
      </c>
      <c r="S22081" s="499"/>
    </row>
    <row r="22082">
      <c r="B22082" s="497"/>
      <c r="H22082" s="500"/>
      <c r="O22082" s="500"/>
      <c r="Q22082" s="498" t="s">
        <v>213</v>
      </c>
      <c r="S22082" s="499"/>
    </row>
    <row r="22083">
      <c r="B22083" s="497"/>
      <c r="H22083" s="500"/>
      <c r="O22083" s="500"/>
      <c r="Q22083" s="498" t="s">
        <v>213</v>
      </c>
      <c r="S22083" s="499"/>
    </row>
    <row r="22084">
      <c r="B22084" s="497"/>
      <c r="H22084" s="500"/>
      <c r="O22084" s="500"/>
      <c r="Q22084" s="498" t="s">
        <v>213</v>
      </c>
      <c r="S22084" s="499"/>
    </row>
    <row r="22085">
      <c r="B22085" s="497"/>
      <c r="H22085" s="500"/>
      <c r="O22085" s="500"/>
      <c r="Q22085" s="498" t="s">
        <v>213</v>
      </c>
      <c r="S22085" s="499"/>
    </row>
    <row r="22086">
      <c r="B22086" s="497"/>
      <c r="H22086" s="500"/>
      <c r="O22086" s="500"/>
      <c r="Q22086" s="498" t="s">
        <v>213</v>
      </c>
      <c r="S22086" s="499"/>
    </row>
    <row r="22087">
      <c r="B22087" s="497"/>
      <c r="H22087" s="500"/>
      <c r="O22087" s="500"/>
      <c r="Q22087" s="498" t="s">
        <v>213</v>
      </c>
      <c r="S22087" s="499"/>
    </row>
    <row r="22088">
      <c r="B22088" s="497"/>
      <c r="H22088" s="500"/>
      <c r="O22088" s="500"/>
      <c r="Q22088" s="498" t="s">
        <v>213</v>
      </c>
      <c r="S22088" s="499"/>
    </row>
    <row r="22089">
      <c r="B22089" s="497"/>
      <c r="H22089" s="500"/>
      <c r="O22089" s="500"/>
      <c r="Q22089" s="498" t="s">
        <v>213</v>
      </c>
      <c r="S22089" s="499"/>
    </row>
    <row r="22090">
      <c r="B22090" s="497"/>
      <c r="H22090" s="500"/>
      <c r="O22090" s="500"/>
      <c r="Q22090" s="498" t="s">
        <v>213</v>
      </c>
      <c r="S22090" s="499"/>
    </row>
    <row r="22091">
      <c r="B22091" s="497"/>
      <c r="H22091" s="500"/>
      <c r="O22091" s="500"/>
      <c r="Q22091" s="498" t="s">
        <v>213</v>
      </c>
      <c r="S22091" s="499"/>
    </row>
    <row r="22092">
      <c r="B22092" s="497"/>
      <c r="H22092" s="500"/>
      <c r="O22092" s="500"/>
      <c r="Q22092" s="498" t="s">
        <v>213</v>
      </c>
      <c r="S22092" s="499"/>
    </row>
    <row r="22093">
      <c r="B22093" s="497"/>
      <c r="H22093" s="500"/>
      <c r="O22093" s="500"/>
      <c r="Q22093" s="498" t="s">
        <v>213</v>
      </c>
      <c r="S22093" s="499"/>
    </row>
    <row r="22094">
      <c r="B22094" s="497"/>
      <c r="H22094" s="500"/>
      <c r="O22094" s="500"/>
      <c r="Q22094" s="498" t="s">
        <v>213</v>
      </c>
      <c r="S22094" s="499"/>
    </row>
    <row r="22095">
      <c r="B22095" s="497"/>
      <c r="H22095" s="500"/>
      <c r="O22095" s="500"/>
      <c r="Q22095" s="498" t="s">
        <v>213</v>
      </c>
      <c r="S22095" s="499"/>
    </row>
    <row r="22096">
      <c r="B22096" s="497"/>
      <c r="H22096" s="500"/>
      <c r="O22096" s="500"/>
      <c r="Q22096" s="498" t="s">
        <v>213</v>
      </c>
      <c r="S22096" s="499"/>
    </row>
    <row r="22097">
      <c r="B22097" s="497"/>
      <c r="H22097" s="500"/>
      <c r="O22097" s="500"/>
      <c r="Q22097" s="498" t="s">
        <v>213</v>
      </c>
      <c r="S22097" s="499"/>
    </row>
    <row r="22098">
      <c r="B22098" s="497"/>
      <c r="H22098" s="500"/>
      <c r="O22098" s="500"/>
      <c r="Q22098" s="498" t="s">
        <v>213</v>
      </c>
      <c r="S22098" s="499"/>
    </row>
    <row r="22099">
      <c r="B22099" s="497"/>
      <c r="H22099" s="500"/>
      <c r="O22099" s="500"/>
      <c r="Q22099" s="498" t="s">
        <v>213</v>
      </c>
      <c r="S22099" s="499"/>
    </row>
    <row r="22100">
      <c r="B22100" s="497"/>
      <c r="H22100" s="500"/>
      <c r="O22100" s="500"/>
      <c r="Q22100" s="498" t="s">
        <v>213</v>
      </c>
      <c r="S22100" s="499"/>
    </row>
    <row r="22101">
      <c r="B22101" s="497"/>
      <c r="H22101" s="500"/>
      <c r="O22101" s="500"/>
      <c r="Q22101" s="498" t="s">
        <v>213</v>
      </c>
      <c r="S22101" s="499"/>
    </row>
    <row r="22102">
      <c r="B22102" s="497"/>
      <c r="H22102" s="500"/>
      <c r="O22102" s="500"/>
      <c r="Q22102" s="498" t="s">
        <v>213</v>
      </c>
      <c r="S22102" s="499"/>
    </row>
    <row r="22103">
      <c r="B22103" s="497"/>
      <c r="H22103" s="500"/>
      <c r="O22103" s="500"/>
      <c r="Q22103" s="498" t="s">
        <v>213</v>
      </c>
      <c r="S22103" s="499"/>
    </row>
    <row r="22104">
      <c r="B22104" s="497"/>
      <c r="H22104" s="500"/>
      <c r="O22104" s="500"/>
      <c r="Q22104" s="498" t="s">
        <v>213</v>
      </c>
      <c r="S22104" s="499"/>
    </row>
    <row r="22105">
      <c r="B22105" s="497"/>
      <c r="H22105" s="500"/>
      <c r="O22105" s="500"/>
      <c r="Q22105" s="498" t="s">
        <v>213</v>
      </c>
      <c r="S22105" s="499"/>
    </row>
    <row r="22106">
      <c r="B22106" s="497"/>
      <c r="H22106" s="500"/>
      <c r="O22106" s="500"/>
      <c r="Q22106" s="498" t="s">
        <v>213</v>
      </c>
      <c r="S22106" s="499"/>
    </row>
    <row r="22107">
      <c r="B22107" s="497"/>
      <c r="H22107" s="500"/>
      <c r="O22107" s="500"/>
      <c r="Q22107" s="498" t="s">
        <v>213</v>
      </c>
      <c r="S22107" s="499"/>
    </row>
    <row r="22108">
      <c r="B22108" s="497"/>
      <c r="H22108" s="500"/>
      <c r="O22108" s="500"/>
      <c r="Q22108" s="498" t="s">
        <v>213</v>
      </c>
      <c r="S22108" s="499"/>
    </row>
    <row r="22109">
      <c r="B22109" s="497"/>
      <c r="H22109" s="500"/>
      <c r="O22109" s="500"/>
      <c r="Q22109" s="498" t="s">
        <v>213</v>
      </c>
      <c r="S22109" s="499"/>
    </row>
    <row r="22110">
      <c r="B22110" s="497"/>
      <c r="H22110" s="500"/>
      <c r="O22110" s="500"/>
      <c r="Q22110" s="498" t="s">
        <v>213</v>
      </c>
      <c r="S22110" s="499"/>
    </row>
    <row r="22111">
      <c r="B22111" s="497"/>
      <c r="H22111" s="500"/>
      <c r="O22111" s="500"/>
      <c r="Q22111" s="498" t="s">
        <v>213</v>
      </c>
      <c r="S22111" s="499"/>
    </row>
    <row r="22112">
      <c r="B22112" s="497"/>
      <c r="H22112" s="500"/>
      <c r="O22112" s="500"/>
      <c r="Q22112" s="498" t="s">
        <v>213</v>
      </c>
      <c r="S22112" s="499"/>
    </row>
    <row r="22113">
      <c r="B22113" s="497"/>
      <c r="H22113" s="500"/>
      <c r="O22113" s="500"/>
      <c r="Q22113" s="498" t="s">
        <v>213</v>
      </c>
      <c r="S22113" s="499"/>
    </row>
    <row r="22114">
      <c r="B22114" s="497"/>
      <c r="H22114" s="500"/>
      <c r="O22114" s="500"/>
      <c r="Q22114" s="498" t="s">
        <v>213</v>
      </c>
      <c r="S22114" s="499"/>
    </row>
    <row r="22115">
      <c r="B22115" s="497"/>
      <c r="H22115" s="500"/>
      <c r="O22115" s="500"/>
      <c r="Q22115" s="498" t="s">
        <v>213</v>
      </c>
      <c r="S22115" s="499"/>
    </row>
    <row r="22116">
      <c r="B22116" s="497"/>
      <c r="H22116" s="500"/>
      <c r="O22116" s="500"/>
      <c r="Q22116" s="498" t="s">
        <v>213</v>
      </c>
      <c r="S22116" s="499"/>
    </row>
    <row r="22117">
      <c r="B22117" s="497"/>
      <c r="H22117" s="500"/>
      <c r="O22117" s="500"/>
      <c r="Q22117" s="498" t="s">
        <v>213</v>
      </c>
      <c r="S22117" s="499"/>
    </row>
    <row r="22118">
      <c r="B22118" s="497"/>
      <c r="H22118" s="500"/>
      <c r="O22118" s="500"/>
      <c r="Q22118" s="498" t="s">
        <v>213</v>
      </c>
      <c r="S22118" s="499"/>
    </row>
    <row r="22119">
      <c r="B22119" s="497"/>
      <c r="H22119" s="500"/>
      <c r="O22119" s="500"/>
      <c r="Q22119" s="498" t="s">
        <v>213</v>
      </c>
      <c r="S22119" s="499"/>
    </row>
    <row r="22120">
      <c r="B22120" s="497"/>
      <c r="H22120" s="500"/>
      <c r="O22120" s="500"/>
      <c r="Q22120" s="498" t="s">
        <v>213</v>
      </c>
      <c r="S22120" s="499"/>
    </row>
    <row r="22121">
      <c r="B22121" s="497"/>
      <c r="H22121" s="500"/>
      <c r="O22121" s="500"/>
      <c r="Q22121" s="498" t="s">
        <v>213</v>
      </c>
      <c r="S22121" s="499"/>
    </row>
    <row r="22122">
      <c r="B22122" s="497"/>
      <c r="H22122" s="500"/>
      <c r="O22122" s="500"/>
      <c r="Q22122" s="498" t="s">
        <v>213</v>
      </c>
      <c r="S22122" s="499"/>
    </row>
    <row r="22123">
      <c r="B22123" s="497"/>
      <c r="H22123" s="500"/>
      <c r="O22123" s="500"/>
      <c r="Q22123" s="498" t="s">
        <v>213</v>
      </c>
      <c r="S22123" s="499"/>
    </row>
    <row r="22124">
      <c r="B22124" s="497"/>
      <c r="H22124" s="500"/>
      <c r="O22124" s="500"/>
      <c r="Q22124" s="498" t="s">
        <v>213</v>
      </c>
      <c r="S22124" s="499"/>
    </row>
    <row r="22125">
      <c r="B22125" s="497"/>
      <c r="H22125" s="500"/>
      <c r="O22125" s="500"/>
      <c r="Q22125" s="498" t="s">
        <v>213</v>
      </c>
      <c r="S22125" s="499"/>
    </row>
    <row r="22126">
      <c r="B22126" s="497"/>
      <c r="H22126" s="500"/>
      <c r="O22126" s="500"/>
      <c r="Q22126" s="498" t="s">
        <v>213</v>
      </c>
      <c r="S22126" s="499"/>
    </row>
    <row r="22127">
      <c r="B22127" s="497"/>
      <c r="H22127" s="500"/>
      <c r="O22127" s="500"/>
      <c r="Q22127" s="498" t="s">
        <v>213</v>
      </c>
      <c r="S22127" s="499"/>
    </row>
    <row r="22128">
      <c r="B22128" s="497"/>
      <c r="H22128" s="500"/>
      <c r="O22128" s="500"/>
      <c r="Q22128" s="498" t="s">
        <v>213</v>
      </c>
      <c r="S22128" s="499"/>
    </row>
    <row r="22129">
      <c r="B22129" s="497"/>
      <c r="H22129" s="500"/>
      <c r="O22129" s="500"/>
      <c r="Q22129" s="498" t="s">
        <v>213</v>
      </c>
      <c r="S22129" s="499"/>
    </row>
    <row r="22130">
      <c r="B22130" s="497"/>
      <c r="H22130" s="500"/>
      <c r="O22130" s="500"/>
      <c r="Q22130" s="498" t="s">
        <v>213</v>
      </c>
      <c r="S22130" s="499"/>
    </row>
    <row r="22131">
      <c r="B22131" s="497"/>
      <c r="H22131" s="500"/>
      <c r="O22131" s="500"/>
      <c r="Q22131" s="498" t="s">
        <v>213</v>
      </c>
      <c r="S22131" s="499"/>
    </row>
    <row r="22132">
      <c r="B22132" s="497"/>
      <c r="H22132" s="500"/>
      <c r="O22132" s="500"/>
      <c r="Q22132" s="498" t="s">
        <v>213</v>
      </c>
      <c r="S22132" s="499"/>
    </row>
    <row r="22133">
      <c r="B22133" s="497"/>
      <c r="H22133" s="500"/>
      <c r="O22133" s="500"/>
      <c r="Q22133" s="498" t="s">
        <v>213</v>
      </c>
      <c r="S22133" s="499"/>
    </row>
    <row r="22134">
      <c r="B22134" s="497"/>
      <c r="H22134" s="500"/>
      <c r="O22134" s="500"/>
      <c r="Q22134" s="498" t="s">
        <v>213</v>
      </c>
      <c r="S22134" s="499"/>
    </row>
    <row r="22135">
      <c r="B22135" s="497"/>
      <c r="H22135" s="500"/>
      <c r="O22135" s="500"/>
      <c r="Q22135" s="498" t="s">
        <v>213</v>
      </c>
      <c r="S22135" s="499"/>
    </row>
    <row r="22136">
      <c r="B22136" s="497"/>
      <c r="H22136" s="500"/>
      <c r="O22136" s="500"/>
      <c r="Q22136" s="498" t="s">
        <v>213</v>
      </c>
      <c r="S22136" s="499"/>
    </row>
    <row r="22137">
      <c r="B22137" s="497"/>
      <c r="H22137" s="500"/>
      <c r="O22137" s="500"/>
      <c r="Q22137" s="498" t="s">
        <v>213</v>
      </c>
      <c r="S22137" s="499"/>
    </row>
    <row r="22138">
      <c r="B22138" s="497"/>
      <c r="H22138" s="500"/>
      <c r="O22138" s="500"/>
      <c r="Q22138" s="498" t="s">
        <v>213</v>
      </c>
      <c r="S22138" s="499"/>
    </row>
    <row r="22139">
      <c r="B22139" s="497"/>
      <c r="H22139" s="500"/>
      <c r="O22139" s="500"/>
      <c r="Q22139" s="498" t="s">
        <v>213</v>
      </c>
      <c r="S22139" s="499"/>
    </row>
    <row r="22140">
      <c r="B22140" s="497"/>
      <c r="H22140" s="500"/>
      <c r="O22140" s="500"/>
      <c r="Q22140" s="498" t="s">
        <v>213</v>
      </c>
      <c r="S22140" s="499"/>
    </row>
    <row r="22141">
      <c r="B22141" s="497"/>
      <c r="H22141" s="500"/>
      <c r="O22141" s="500"/>
      <c r="Q22141" s="498" t="s">
        <v>213</v>
      </c>
      <c r="S22141" s="499"/>
    </row>
    <row r="22142">
      <c r="B22142" s="497"/>
      <c r="H22142" s="500"/>
      <c r="O22142" s="500"/>
      <c r="Q22142" s="498" t="s">
        <v>213</v>
      </c>
      <c r="S22142" s="499"/>
    </row>
    <row r="22143">
      <c r="B22143" s="497"/>
      <c r="H22143" s="500"/>
      <c r="O22143" s="500"/>
      <c r="Q22143" s="498" t="s">
        <v>213</v>
      </c>
      <c r="S22143" s="499"/>
    </row>
    <row r="22144">
      <c r="B22144" s="497"/>
      <c r="H22144" s="500"/>
      <c r="O22144" s="500"/>
      <c r="Q22144" s="498" t="s">
        <v>213</v>
      </c>
      <c r="S22144" s="499"/>
    </row>
    <row r="22145">
      <c r="B22145" s="497"/>
      <c r="H22145" s="500"/>
      <c r="O22145" s="500"/>
      <c r="Q22145" s="498" t="s">
        <v>213</v>
      </c>
      <c r="S22145" s="499"/>
    </row>
    <row r="22146">
      <c r="B22146" s="497"/>
      <c r="H22146" s="500"/>
      <c r="O22146" s="500"/>
      <c r="Q22146" s="498" t="s">
        <v>213</v>
      </c>
      <c r="S22146" s="499"/>
    </row>
    <row r="22147">
      <c r="B22147" s="497"/>
      <c r="H22147" s="500"/>
      <c r="O22147" s="500"/>
      <c r="Q22147" s="498" t="s">
        <v>213</v>
      </c>
      <c r="S22147" s="499"/>
    </row>
    <row r="22148">
      <c r="B22148" s="497"/>
      <c r="H22148" s="500"/>
      <c r="O22148" s="500"/>
      <c r="Q22148" s="498" t="s">
        <v>213</v>
      </c>
      <c r="S22148" s="499"/>
    </row>
    <row r="22149">
      <c r="B22149" s="497"/>
      <c r="H22149" s="500"/>
      <c r="O22149" s="500"/>
      <c r="Q22149" s="498" t="s">
        <v>213</v>
      </c>
      <c r="S22149" s="499"/>
    </row>
    <row r="22150">
      <c r="B22150" s="497"/>
      <c r="H22150" s="500"/>
      <c r="O22150" s="500"/>
      <c r="Q22150" s="498" t="s">
        <v>213</v>
      </c>
      <c r="S22150" s="499"/>
    </row>
    <row r="22151">
      <c r="B22151" s="497"/>
      <c r="H22151" s="500"/>
      <c r="O22151" s="500"/>
      <c r="Q22151" s="498" t="s">
        <v>213</v>
      </c>
      <c r="S22151" s="499"/>
    </row>
    <row r="22152">
      <c r="B22152" s="497"/>
      <c r="H22152" s="500"/>
      <c r="O22152" s="500"/>
      <c r="Q22152" s="498" t="s">
        <v>213</v>
      </c>
      <c r="S22152" s="499"/>
    </row>
    <row r="22153">
      <c r="B22153" s="497"/>
      <c r="H22153" s="500"/>
      <c r="O22153" s="500"/>
      <c r="Q22153" s="498" t="s">
        <v>213</v>
      </c>
      <c r="S22153" s="499"/>
    </row>
    <row r="22154">
      <c r="B22154" s="497"/>
      <c r="H22154" s="500"/>
      <c r="O22154" s="500"/>
      <c r="Q22154" s="498" t="s">
        <v>213</v>
      </c>
      <c r="S22154" s="499"/>
    </row>
    <row r="22155">
      <c r="B22155" s="497"/>
      <c r="H22155" s="500"/>
      <c r="O22155" s="500"/>
      <c r="Q22155" s="498" t="s">
        <v>213</v>
      </c>
      <c r="S22155" s="499"/>
    </row>
    <row r="22156">
      <c r="B22156" s="497"/>
      <c r="H22156" s="500"/>
      <c r="O22156" s="500"/>
      <c r="Q22156" s="498" t="s">
        <v>213</v>
      </c>
      <c r="S22156" s="499"/>
    </row>
    <row r="22157">
      <c r="B22157" s="497"/>
      <c r="H22157" s="500"/>
      <c r="O22157" s="500"/>
      <c r="Q22157" s="498" t="s">
        <v>213</v>
      </c>
      <c r="S22157" s="499"/>
    </row>
    <row r="22158">
      <c r="B22158" s="497"/>
      <c r="H22158" s="500"/>
      <c r="O22158" s="500"/>
      <c r="Q22158" s="498" t="s">
        <v>213</v>
      </c>
      <c r="S22158" s="499"/>
    </row>
    <row r="22159">
      <c r="B22159" s="497"/>
      <c r="H22159" s="500"/>
      <c r="O22159" s="500"/>
      <c r="Q22159" s="498" t="s">
        <v>213</v>
      </c>
      <c r="S22159" s="499"/>
    </row>
    <row r="22160">
      <c r="B22160" s="497"/>
      <c r="H22160" s="500"/>
      <c r="O22160" s="500"/>
      <c r="Q22160" s="498" t="s">
        <v>213</v>
      </c>
      <c r="S22160" s="499"/>
    </row>
    <row r="22161">
      <c r="B22161" s="497"/>
      <c r="H22161" s="500"/>
      <c r="O22161" s="500"/>
      <c r="Q22161" s="498" t="s">
        <v>213</v>
      </c>
      <c r="S22161" s="499"/>
    </row>
    <row r="22162">
      <c r="B22162" s="497"/>
      <c r="H22162" s="500"/>
      <c r="O22162" s="500"/>
      <c r="Q22162" s="498" t="s">
        <v>213</v>
      </c>
      <c r="S22162" s="499"/>
    </row>
    <row r="22163">
      <c r="B22163" s="497"/>
      <c r="H22163" s="500"/>
      <c r="O22163" s="500"/>
      <c r="Q22163" s="498" t="s">
        <v>213</v>
      </c>
      <c r="S22163" s="499"/>
    </row>
    <row r="22164">
      <c r="B22164" s="497"/>
      <c r="H22164" s="500"/>
      <c r="O22164" s="500"/>
      <c r="Q22164" s="498" t="s">
        <v>213</v>
      </c>
      <c r="S22164" s="499"/>
    </row>
    <row r="22165">
      <c r="B22165" s="497"/>
      <c r="H22165" s="500"/>
      <c r="O22165" s="500"/>
      <c r="Q22165" s="498" t="s">
        <v>213</v>
      </c>
      <c r="S22165" s="499"/>
    </row>
    <row r="22166">
      <c r="B22166" s="497"/>
      <c r="H22166" s="500"/>
      <c r="O22166" s="500"/>
      <c r="Q22166" s="498" t="s">
        <v>213</v>
      </c>
      <c r="S22166" s="499"/>
    </row>
    <row r="22167">
      <c r="B22167" s="497"/>
      <c r="H22167" s="500"/>
      <c r="O22167" s="500"/>
      <c r="Q22167" s="498" t="s">
        <v>213</v>
      </c>
      <c r="S22167" s="499"/>
    </row>
    <row r="22168">
      <c r="B22168" s="497"/>
      <c r="H22168" s="500"/>
      <c r="O22168" s="500"/>
      <c r="Q22168" s="498" t="s">
        <v>213</v>
      </c>
      <c r="S22168" s="499"/>
    </row>
    <row r="22169">
      <c r="B22169" s="497"/>
      <c r="H22169" s="500"/>
      <c r="O22169" s="500"/>
      <c r="Q22169" s="498" t="s">
        <v>213</v>
      </c>
      <c r="S22169" s="499"/>
    </row>
    <row r="22170">
      <c r="B22170" s="497"/>
      <c r="H22170" s="500"/>
      <c r="O22170" s="500"/>
      <c r="Q22170" s="498" t="s">
        <v>213</v>
      </c>
      <c r="S22170" s="499"/>
    </row>
    <row r="22171">
      <c r="B22171" s="497"/>
      <c r="H22171" s="500"/>
      <c r="O22171" s="500"/>
      <c r="Q22171" s="498" t="s">
        <v>213</v>
      </c>
      <c r="S22171" s="499"/>
    </row>
    <row r="22172">
      <c r="B22172" s="497"/>
      <c r="H22172" s="500"/>
      <c r="O22172" s="500"/>
      <c r="Q22172" s="498" t="s">
        <v>213</v>
      </c>
      <c r="S22172" s="499"/>
    </row>
    <row r="22173">
      <c r="B22173" s="497"/>
      <c r="H22173" s="500"/>
      <c r="O22173" s="500"/>
      <c r="Q22173" s="498" t="s">
        <v>213</v>
      </c>
      <c r="S22173" s="499"/>
    </row>
    <row r="22174">
      <c r="B22174" s="497"/>
      <c r="H22174" s="500"/>
      <c r="O22174" s="500"/>
      <c r="Q22174" s="498" t="s">
        <v>213</v>
      </c>
      <c r="S22174" s="499"/>
    </row>
    <row r="22175">
      <c r="B22175" s="497"/>
      <c r="H22175" s="500"/>
      <c r="O22175" s="500"/>
      <c r="Q22175" s="498" t="s">
        <v>213</v>
      </c>
      <c r="S22175" s="499"/>
    </row>
    <row r="22176">
      <c r="B22176" s="497"/>
      <c r="H22176" s="500"/>
      <c r="O22176" s="500"/>
      <c r="Q22176" s="498" t="s">
        <v>213</v>
      </c>
      <c r="S22176" s="499"/>
    </row>
    <row r="22177">
      <c r="B22177" s="497"/>
      <c r="H22177" s="500"/>
      <c r="O22177" s="500"/>
      <c r="Q22177" s="498" t="s">
        <v>213</v>
      </c>
      <c r="S22177" s="499"/>
    </row>
    <row r="22178">
      <c r="B22178" s="497"/>
      <c r="H22178" s="500"/>
      <c r="O22178" s="500"/>
      <c r="Q22178" s="498" t="s">
        <v>213</v>
      </c>
      <c r="S22178" s="499"/>
    </row>
    <row r="22179">
      <c r="B22179" s="497"/>
      <c r="H22179" s="500"/>
      <c r="O22179" s="500"/>
      <c r="Q22179" s="498" t="s">
        <v>213</v>
      </c>
      <c r="S22179" s="499"/>
    </row>
    <row r="22180">
      <c r="B22180" s="497"/>
      <c r="H22180" s="500"/>
      <c r="O22180" s="500"/>
      <c r="Q22180" s="498" t="s">
        <v>213</v>
      </c>
      <c r="S22180" s="499"/>
    </row>
    <row r="22181">
      <c r="B22181" s="497"/>
      <c r="H22181" s="500"/>
      <c r="O22181" s="500"/>
      <c r="Q22181" s="498" t="s">
        <v>213</v>
      </c>
      <c r="S22181" s="499"/>
    </row>
    <row r="22182">
      <c r="B22182" s="497"/>
      <c r="H22182" s="500"/>
      <c r="O22182" s="500"/>
      <c r="Q22182" s="498" t="s">
        <v>213</v>
      </c>
      <c r="S22182" s="499"/>
    </row>
    <row r="22183">
      <c r="B22183" s="497"/>
      <c r="H22183" s="500"/>
      <c r="O22183" s="500"/>
      <c r="Q22183" s="498" t="s">
        <v>213</v>
      </c>
      <c r="S22183" s="499"/>
    </row>
    <row r="22184">
      <c r="B22184" s="497"/>
      <c r="H22184" s="500"/>
      <c r="O22184" s="500"/>
      <c r="Q22184" s="498" t="s">
        <v>213</v>
      </c>
      <c r="S22184" s="499"/>
    </row>
    <row r="22185">
      <c r="B22185" s="497"/>
      <c r="H22185" s="500"/>
      <c r="O22185" s="500"/>
      <c r="Q22185" s="498" t="s">
        <v>213</v>
      </c>
      <c r="S22185" s="499"/>
    </row>
    <row r="22186">
      <c r="B22186" s="497"/>
      <c r="H22186" s="500"/>
      <c r="O22186" s="500"/>
      <c r="Q22186" s="498" t="s">
        <v>213</v>
      </c>
      <c r="S22186" s="499"/>
    </row>
    <row r="22187">
      <c r="B22187" s="497"/>
      <c r="H22187" s="500"/>
      <c r="O22187" s="500"/>
      <c r="Q22187" s="498" t="s">
        <v>213</v>
      </c>
      <c r="S22187" s="499"/>
    </row>
    <row r="22188">
      <c r="B22188" s="497"/>
      <c r="H22188" s="500"/>
      <c r="O22188" s="500"/>
      <c r="Q22188" s="498" t="s">
        <v>213</v>
      </c>
      <c r="S22188" s="499"/>
    </row>
    <row r="22189">
      <c r="B22189" s="497"/>
      <c r="H22189" s="500"/>
      <c r="O22189" s="500"/>
      <c r="Q22189" s="498" t="s">
        <v>213</v>
      </c>
      <c r="S22189" s="499"/>
    </row>
    <row r="22190">
      <c r="B22190" s="497"/>
      <c r="H22190" s="500"/>
      <c r="O22190" s="500"/>
      <c r="Q22190" s="498" t="s">
        <v>213</v>
      </c>
      <c r="S22190" s="499"/>
    </row>
    <row r="22191">
      <c r="B22191" s="497"/>
      <c r="H22191" s="500"/>
      <c r="O22191" s="500"/>
      <c r="Q22191" s="498" t="s">
        <v>213</v>
      </c>
      <c r="S22191" s="499"/>
    </row>
    <row r="22192">
      <c r="B22192" s="497"/>
      <c r="H22192" s="500"/>
      <c r="O22192" s="500"/>
      <c r="Q22192" s="498" t="s">
        <v>213</v>
      </c>
      <c r="S22192" s="499"/>
    </row>
    <row r="22193">
      <c r="B22193" s="497"/>
      <c r="H22193" s="500"/>
      <c r="O22193" s="500"/>
      <c r="Q22193" s="498" t="s">
        <v>213</v>
      </c>
      <c r="S22193" s="499"/>
    </row>
    <row r="22194">
      <c r="B22194" s="497"/>
      <c r="H22194" s="500"/>
      <c r="O22194" s="500"/>
      <c r="Q22194" s="498" t="s">
        <v>213</v>
      </c>
      <c r="S22194" s="499"/>
    </row>
    <row r="22195">
      <c r="B22195" s="497"/>
      <c r="H22195" s="500"/>
      <c r="O22195" s="500"/>
      <c r="Q22195" s="498" t="s">
        <v>213</v>
      </c>
      <c r="S22195" s="499"/>
    </row>
    <row r="22196">
      <c r="B22196" s="497"/>
      <c r="H22196" s="500"/>
      <c r="O22196" s="500"/>
      <c r="Q22196" s="498" t="s">
        <v>213</v>
      </c>
      <c r="S22196" s="499"/>
    </row>
    <row r="22197">
      <c r="B22197" s="497"/>
      <c r="H22197" s="500"/>
      <c r="O22197" s="500"/>
      <c r="Q22197" s="498" t="s">
        <v>213</v>
      </c>
      <c r="S22197" s="499"/>
    </row>
    <row r="22198">
      <c r="B22198" s="497"/>
      <c r="H22198" s="500"/>
      <c r="O22198" s="500"/>
      <c r="Q22198" s="498" t="s">
        <v>213</v>
      </c>
      <c r="S22198" s="499"/>
    </row>
    <row r="22199">
      <c r="B22199" s="497"/>
      <c r="H22199" s="500"/>
      <c r="O22199" s="500"/>
      <c r="Q22199" s="498" t="s">
        <v>213</v>
      </c>
      <c r="S22199" s="499"/>
    </row>
    <row r="22200">
      <c r="B22200" s="497"/>
      <c r="H22200" s="500"/>
      <c r="O22200" s="500"/>
      <c r="Q22200" s="498" t="s">
        <v>213</v>
      </c>
      <c r="S22200" s="499"/>
    </row>
    <row r="22201">
      <c r="B22201" s="497"/>
      <c r="H22201" s="500"/>
      <c r="O22201" s="500"/>
      <c r="Q22201" s="498" t="s">
        <v>213</v>
      </c>
      <c r="S22201" s="499"/>
    </row>
    <row r="22202">
      <c r="B22202" s="497"/>
      <c r="H22202" s="500"/>
      <c r="O22202" s="500"/>
      <c r="Q22202" s="498" t="s">
        <v>213</v>
      </c>
      <c r="S22202" s="499"/>
    </row>
    <row r="22203">
      <c r="B22203" s="497"/>
      <c r="H22203" s="500"/>
      <c r="O22203" s="500"/>
      <c r="Q22203" s="498" t="s">
        <v>213</v>
      </c>
      <c r="S22203" s="499"/>
    </row>
    <row r="22204">
      <c r="B22204" s="497"/>
      <c r="H22204" s="500"/>
      <c r="O22204" s="500"/>
      <c r="Q22204" s="498" t="s">
        <v>213</v>
      </c>
      <c r="S22204" s="499"/>
    </row>
    <row r="22205">
      <c r="B22205" s="497"/>
      <c r="H22205" s="500"/>
      <c r="O22205" s="500"/>
      <c r="Q22205" s="498" t="s">
        <v>213</v>
      </c>
      <c r="S22205" s="499"/>
    </row>
    <row r="22206">
      <c r="B22206" s="497"/>
      <c r="H22206" s="500"/>
      <c r="O22206" s="500"/>
      <c r="Q22206" s="498" t="s">
        <v>213</v>
      </c>
      <c r="S22206" s="499"/>
    </row>
    <row r="22207">
      <c r="B22207" s="497"/>
      <c r="H22207" s="500"/>
      <c r="O22207" s="500"/>
      <c r="Q22207" s="498" t="s">
        <v>213</v>
      </c>
      <c r="S22207" s="499"/>
    </row>
    <row r="22208">
      <c r="B22208" s="497"/>
      <c r="H22208" s="500"/>
      <c r="O22208" s="500"/>
      <c r="Q22208" s="498" t="s">
        <v>213</v>
      </c>
      <c r="S22208" s="499"/>
    </row>
    <row r="22209">
      <c r="B22209" s="497"/>
      <c r="H22209" s="500"/>
      <c r="O22209" s="500"/>
      <c r="Q22209" s="498" t="s">
        <v>213</v>
      </c>
      <c r="S22209" s="499"/>
    </row>
    <row r="22210">
      <c r="B22210" s="497"/>
      <c r="H22210" s="500"/>
      <c r="O22210" s="500"/>
      <c r="Q22210" s="498" t="s">
        <v>213</v>
      </c>
      <c r="S22210" s="499"/>
    </row>
    <row r="22211">
      <c r="B22211" s="497"/>
      <c r="H22211" s="500"/>
      <c r="O22211" s="500"/>
      <c r="Q22211" s="498" t="s">
        <v>213</v>
      </c>
      <c r="S22211" s="499"/>
    </row>
    <row r="22212">
      <c r="B22212" s="497"/>
      <c r="H22212" s="500"/>
      <c r="O22212" s="500"/>
      <c r="Q22212" s="498" t="s">
        <v>213</v>
      </c>
      <c r="S22212" s="499"/>
    </row>
    <row r="22213">
      <c r="B22213" s="497"/>
      <c r="H22213" s="500"/>
      <c r="O22213" s="500"/>
      <c r="Q22213" s="498" t="s">
        <v>213</v>
      </c>
      <c r="S22213" s="499"/>
    </row>
    <row r="22214">
      <c r="B22214" s="497"/>
      <c r="H22214" s="500"/>
      <c r="O22214" s="500"/>
      <c r="Q22214" s="498" t="s">
        <v>213</v>
      </c>
      <c r="S22214" s="499"/>
    </row>
    <row r="22215">
      <c r="B22215" s="497"/>
      <c r="H22215" s="500"/>
      <c r="O22215" s="500"/>
      <c r="Q22215" s="498" t="s">
        <v>213</v>
      </c>
      <c r="S22215" s="499"/>
    </row>
    <row r="22216">
      <c r="B22216" s="497"/>
      <c r="H22216" s="500"/>
      <c r="O22216" s="500"/>
      <c r="Q22216" s="498" t="s">
        <v>213</v>
      </c>
      <c r="S22216" s="499"/>
    </row>
    <row r="22217">
      <c r="B22217" s="497"/>
      <c r="H22217" s="500"/>
      <c r="O22217" s="500"/>
      <c r="Q22217" s="498" t="s">
        <v>213</v>
      </c>
      <c r="S22217" s="499"/>
    </row>
    <row r="22218">
      <c r="B22218" s="497"/>
      <c r="H22218" s="500"/>
      <c r="O22218" s="500"/>
      <c r="Q22218" s="498" t="s">
        <v>213</v>
      </c>
      <c r="S22218" s="499"/>
    </row>
    <row r="22219">
      <c r="B22219" s="497"/>
      <c r="H22219" s="500"/>
      <c r="O22219" s="500"/>
      <c r="Q22219" s="498" t="s">
        <v>213</v>
      </c>
      <c r="S22219" s="499"/>
    </row>
    <row r="22220">
      <c r="B22220" s="497"/>
      <c r="H22220" s="500"/>
      <c r="O22220" s="500"/>
      <c r="Q22220" s="498" t="s">
        <v>213</v>
      </c>
      <c r="S22220" s="499"/>
    </row>
    <row r="22221">
      <c r="B22221" s="497"/>
      <c r="H22221" s="500"/>
      <c r="O22221" s="500"/>
      <c r="Q22221" s="498" t="s">
        <v>213</v>
      </c>
      <c r="S22221" s="499"/>
    </row>
    <row r="22222">
      <c r="B22222" s="497"/>
      <c r="H22222" s="500"/>
      <c r="O22222" s="500"/>
      <c r="Q22222" s="498" t="s">
        <v>213</v>
      </c>
      <c r="S22222" s="499"/>
    </row>
    <row r="22223">
      <c r="B22223" s="497"/>
      <c r="H22223" s="500"/>
      <c r="O22223" s="500"/>
      <c r="Q22223" s="498" t="s">
        <v>213</v>
      </c>
      <c r="S22223" s="499"/>
    </row>
    <row r="22224">
      <c r="B22224" s="497"/>
      <c r="H22224" s="500"/>
      <c r="O22224" s="500"/>
      <c r="Q22224" s="498" t="s">
        <v>213</v>
      </c>
      <c r="S22224" s="499"/>
    </row>
    <row r="22225">
      <c r="B22225" s="497"/>
      <c r="H22225" s="500"/>
      <c r="O22225" s="500"/>
      <c r="Q22225" s="498" t="s">
        <v>213</v>
      </c>
      <c r="S22225" s="499"/>
    </row>
    <row r="22226">
      <c r="B22226" s="497"/>
      <c r="H22226" s="500"/>
      <c r="O22226" s="500"/>
      <c r="Q22226" s="498" t="s">
        <v>213</v>
      </c>
      <c r="S22226" s="499"/>
    </row>
    <row r="22227">
      <c r="B22227" s="497"/>
      <c r="H22227" s="500"/>
      <c r="O22227" s="500"/>
      <c r="Q22227" s="498" t="s">
        <v>213</v>
      </c>
      <c r="S22227" s="499"/>
    </row>
    <row r="22228">
      <c r="B22228" s="497"/>
      <c r="H22228" s="500"/>
      <c r="O22228" s="500"/>
      <c r="Q22228" s="498" t="s">
        <v>213</v>
      </c>
      <c r="S22228" s="499"/>
    </row>
    <row r="22229">
      <c r="B22229" s="497"/>
      <c r="H22229" s="500"/>
      <c r="O22229" s="500"/>
      <c r="Q22229" s="498" t="s">
        <v>213</v>
      </c>
      <c r="S22229" s="499"/>
    </row>
    <row r="22230">
      <c r="B22230" s="497"/>
      <c r="H22230" s="500"/>
      <c r="O22230" s="500"/>
      <c r="Q22230" s="498" t="s">
        <v>213</v>
      </c>
      <c r="S22230" s="499"/>
    </row>
    <row r="22231">
      <c r="B22231" s="497"/>
      <c r="H22231" s="500"/>
      <c r="O22231" s="500"/>
      <c r="Q22231" s="498" t="s">
        <v>213</v>
      </c>
      <c r="S22231" s="499"/>
    </row>
    <row r="22232">
      <c r="B22232" s="497"/>
      <c r="H22232" s="500"/>
      <c r="O22232" s="500"/>
      <c r="Q22232" s="498" t="s">
        <v>213</v>
      </c>
      <c r="S22232" s="499"/>
    </row>
    <row r="22233">
      <c r="B22233" s="497"/>
      <c r="H22233" s="500"/>
      <c r="O22233" s="500"/>
      <c r="Q22233" s="498" t="s">
        <v>213</v>
      </c>
      <c r="S22233" s="499"/>
    </row>
    <row r="22234">
      <c r="B22234" s="497"/>
      <c r="H22234" s="500"/>
      <c r="O22234" s="500"/>
      <c r="Q22234" s="498" t="s">
        <v>213</v>
      </c>
      <c r="S22234" s="499"/>
    </row>
    <row r="22235">
      <c r="B22235" s="497"/>
      <c r="H22235" s="500"/>
      <c r="O22235" s="500"/>
      <c r="Q22235" s="498" t="s">
        <v>213</v>
      </c>
      <c r="S22235" s="499"/>
    </row>
    <row r="22236">
      <c r="B22236" s="497"/>
      <c r="H22236" s="500"/>
      <c r="O22236" s="500"/>
      <c r="Q22236" s="498" t="s">
        <v>213</v>
      </c>
      <c r="S22236" s="499"/>
    </row>
    <row r="22237">
      <c r="B22237" s="497"/>
      <c r="H22237" s="500"/>
      <c r="O22237" s="500"/>
      <c r="Q22237" s="498" t="s">
        <v>213</v>
      </c>
      <c r="S22237" s="499"/>
    </row>
    <row r="22238">
      <c r="B22238" s="497"/>
      <c r="H22238" s="500"/>
      <c r="O22238" s="500"/>
      <c r="Q22238" s="498" t="s">
        <v>213</v>
      </c>
      <c r="S22238" s="499"/>
    </row>
    <row r="22239">
      <c r="B22239" s="497"/>
      <c r="H22239" s="500"/>
      <c r="O22239" s="500"/>
      <c r="Q22239" s="498" t="s">
        <v>213</v>
      </c>
      <c r="S22239" s="499"/>
    </row>
    <row r="22240">
      <c r="B22240" s="497"/>
      <c r="H22240" s="500"/>
      <c r="O22240" s="500"/>
      <c r="Q22240" s="498" t="s">
        <v>213</v>
      </c>
      <c r="S22240" s="499"/>
    </row>
    <row r="22241">
      <c r="B22241" s="497"/>
      <c r="H22241" s="500"/>
      <c r="O22241" s="500"/>
      <c r="Q22241" s="498" t="s">
        <v>213</v>
      </c>
      <c r="S22241" s="499"/>
    </row>
    <row r="22242">
      <c r="B22242" s="497"/>
      <c r="H22242" s="500"/>
      <c r="O22242" s="500"/>
      <c r="Q22242" s="498" t="s">
        <v>213</v>
      </c>
      <c r="S22242" s="499"/>
    </row>
    <row r="22243">
      <c r="B22243" s="497"/>
      <c r="H22243" s="500"/>
      <c r="O22243" s="500"/>
      <c r="Q22243" s="498" t="s">
        <v>213</v>
      </c>
      <c r="S22243" s="499"/>
    </row>
    <row r="22244">
      <c r="B22244" s="497"/>
      <c r="H22244" s="500"/>
      <c r="O22244" s="500"/>
      <c r="Q22244" s="498" t="s">
        <v>213</v>
      </c>
      <c r="S22244" s="499"/>
    </row>
    <row r="22245">
      <c r="B22245" s="497"/>
      <c r="H22245" s="500"/>
      <c r="O22245" s="500"/>
      <c r="Q22245" s="498" t="s">
        <v>213</v>
      </c>
      <c r="S22245" s="499"/>
    </row>
    <row r="22246">
      <c r="B22246" s="497"/>
      <c r="H22246" s="500"/>
      <c r="O22246" s="500"/>
      <c r="Q22246" s="498" t="s">
        <v>213</v>
      </c>
      <c r="S22246" s="499"/>
    </row>
    <row r="22247">
      <c r="B22247" s="497"/>
      <c r="H22247" s="500"/>
      <c r="O22247" s="500"/>
      <c r="Q22247" s="498" t="s">
        <v>213</v>
      </c>
      <c r="S22247" s="499"/>
    </row>
    <row r="22248">
      <c r="B22248" s="497"/>
      <c r="H22248" s="500"/>
      <c r="O22248" s="500"/>
      <c r="Q22248" s="498" t="s">
        <v>213</v>
      </c>
      <c r="S22248" s="499"/>
    </row>
    <row r="22249">
      <c r="B22249" s="497"/>
      <c r="H22249" s="500"/>
      <c r="O22249" s="500"/>
      <c r="Q22249" s="498" t="s">
        <v>213</v>
      </c>
      <c r="S22249" s="499"/>
    </row>
    <row r="22250">
      <c r="B22250" s="497"/>
      <c r="H22250" s="500"/>
      <c r="O22250" s="500"/>
      <c r="Q22250" s="498" t="s">
        <v>213</v>
      </c>
      <c r="S22250" s="499"/>
    </row>
    <row r="22251">
      <c r="B22251" s="497"/>
      <c r="H22251" s="500"/>
      <c r="O22251" s="500"/>
      <c r="Q22251" s="498" t="s">
        <v>213</v>
      </c>
      <c r="S22251" s="499"/>
    </row>
    <row r="22252">
      <c r="B22252" s="497"/>
      <c r="H22252" s="500"/>
      <c r="O22252" s="500"/>
      <c r="Q22252" s="498" t="s">
        <v>213</v>
      </c>
      <c r="S22252" s="499"/>
    </row>
    <row r="22253">
      <c r="B22253" s="497"/>
      <c r="H22253" s="500"/>
      <c r="O22253" s="500"/>
      <c r="Q22253" s="498" t="s">
        <v>213</v>
      </c>
      <c r="S22253" s="499"/>
    </row>
    <row r="22254">
      <c r="B22254" s="497"/>
      <c r="H22254" s="500"/>
      <c r="O22254" s="500"/>
      <c r="Q22254" s="498" t="s">
        <v>213</v>
      </c>
      <c r="S22254" s="499"/>
    </row>
    <row r="22255">
      <c r="B22255" s="497"/>
      <c r="H22255" s="500"/>
      <c r="O22255" s="500"/>
      <c r="Q22255" s="498" t="s">
        <v>213</v>
      </c>
      <c r="S22255" s="499"/>
    </row>
    <row r="22256">
      <c r="B22256" s="497"/>
      <c r="H22256" s="500"/>
      <c r="O22256" s="500"/>
      <c r="Q22256" s="498" t="s">
        <v>213</v>
      </c>
      <c r="S22256" s="499"/>
    </row>
    <row r="22257">
      <c r="B22257" s="497"/>
      <c r="H22257" s="500"/>
      <c r="O22257" s="500"/>
      <c r="Q22257" s="498" t="s">
        <v>213</v>
      </c>
      <c r="S22257" s="499"/>
    </row>
    <row r="22258">
      <c r="B22258" s="497"/>
      <c r="H22258" s="500"/>
      <c r="O22258" s="500"/>
      <c r="Q22258" s="498" t="s">
        <v>213</v>
      </c>
      <c r="S22258" s="499"/>
    </row>
    <row r="22259">
      <c r="B22259" s="497"/>
      <c r="H22259" s="500"/>
      <c r="O22259" s="500"/>
      <c r="Q22259" s="498" t="s">
        <v>213</v>
      </c>
      <c r="S22259" s="499"/>
    </row>
    <row r="22260">
      <c r="B22260" s="497"/>
      <c r="H22260" s="500"/>
      <c r="O22260" s="500"/>
      <c r="Q22260" s="498" t="s">
        <v>213</v>
      </c>
      <c r="S22260" s="499"/>
    </row>
    <row r="22261">
      <c r="B22261" s="497"/>
      <c r="H22261" s="500"/>
      <c r="O22261" s="500"/>
      <c r="Q22261" s="498" t="s">
        <v>213</v>
      </c>
      <c r="S22261" s="499"/>
    </row>
    <row r="22262">
      <c r="B22262" s="497"/>
      <c r="H22262" s="500"/>
      <c r="O22262" s="500"/>
      <c r="Q22262" s="498" t="s">
        <v>213</v>
      </c>
      <c r="S22262" s="499"/>
    </row>
    <row r="22263">
      <c r="B22263" s="497"/>
      <c r="H22263" s="500"/>
      <c r="O22263" s="500"/>
      <c r="Q22263" s="498" t="s">
        <v>213</v>
      </c>
      <c r="S22263" s="499"/>
    </row>
    <row r="22264">
      <c r="B22264" s="497"/>
      <c r="H22264" s="500"/>
      <c r="O22264" s="500"/>
      <c r="Q22264" s="498" t="s">
        <v>213</v>
      </c>
      <c r="S22264" s="499"/>
    </row>
    <row r="22265">
      <c r="B22265" s="497"/>
      <c r="H22265" s="500"/>
      <c r="O22265" s="500"/>
      <c r="Q22265" s="498" t="s">
        <v>213</v>
      </c>
      <c r="S22265" s="499"/>
    </row>
    <row r="22266">
      <c r="B22266" s="497"/>
      <c r="H22266" s="500"/>
      <c r="O22266" s="500"/>
      <c r="Q22266" s="498" t="s">
        <v>213</v>
      </c>
      <c r="S22266" s="499"/>
    </row>
    <row r="22267">
      <c r="B22267" s="497"/>
      <c r="H22267" s="500"/>
      <c r="O22267" s="500"/>
      <c r="Q22267" s="498" t="s">
        <v>213</v>
      </c>
      <c r="S22267" s="499"/>
    </row>
    <row r="22268">
      <c r="B22268" s="497"/>
      <c r="H22268" s="500"/>
      <c r="O22268" s="500"/>
      <c r="Q22268" s="498" t="s">
        <v>213</v>
      </c>
      <c r="S22268" s="499"/>
    </row>
    <row r="22269">
      <c r="B22269" s="497"/>
      <c r="H22269" s="500"/>
      <c r="O22269" s="500"/>
      <c r="Q22269" s="498" t="s">
        <v>213</v>
      </c>
      <c r="S22269" s="499"/>
    </row>
    <row r="22270">
      <c r="B22270" s="497"/>
      <c r="H22270" s="500"/>
      <c r="O22270" s="500"/>
      <c r="Q22270" s="498" t="s">
        <v>213</v>
      </c>
      <c r="S22270" s="499"/>
    </row>
    <row r="22271">
      <c r="B22271" s="497"/>
      <c r="H22271" s="500"/>
      <c r="O22271" s="500"/>
      <c r="Q22271" s="498" t="s">
        <v>213</v>
      </c>
      <c r="S22271" s="499"/>
    </row>
    <row r="22272">
      <c r="B22272" s="497"/>
      <c r="H22272" s="500"/>
      <c r="O22272" s="500"/>
      <c r="Q22272" s="498" t="s">
        <v>213</v>
      </c>
      <c r="S22272" s="499"/>
    </row>
    <row r="22273">
      <c r="B22273" s="497"/>
      <c r="H22273" s="500"/>
      <c r="O22273" s="500"/>
      <c r="Q22273" s="498" t="s">
        <v>213</v>
      </c>
      <c r="S22273" s="499"/>
    </row>
    <row r="22274">
      <c r="B22274" s="497"/>
      <c r="H22274" s="500"/>
      <c r="O22274" s="500"/>
      <c r="Q22274" s="498" t="s">
        <v>213</v>
      </c>
      <c r="S22274" s="499"/>
    </row>
    <row r="22275">
      <c r="B22275" s="497"/>
      <c r="H22275" s="500"/>
      <c r="O22275" s="500"/>
      <c r="Q22275" s="498" t="s">
        <v>213</v>
      </c>
      <c r="S22275" s="499"/>
    </row>
    <row r="22276">
      <c r="B22276" s="497"/>
      <c r="H22276" s="500"/>
      <c r="O22276" s="500"/>
      <c r="Q22276" s="498" t="s">
        <v>213</v>
      </c>
      <c r="S22276" s="499"/>
    </row>
    <row r="22277">
      <c r="B22277" s="497"/>
      <c r="H22277" s="500"/>
      <c r="O22277" s="500"/>
      <c r="Q22277" s="498" t="s">
        <v>213</v>
      </c>
      <c r="S22277" s="499"/>
    </row>
    <row r="22278">
      <c r="B22278" s="497"/>
      <c r="H22278" s="500"/>
      <c r="O22278" s="500"/>
      <c r="Q22278" s="498" t="s">
        <v>213</v>
      </c>
      <c r="S22278" s="499"/>
    </row>
    <row r="22279">
      <c r="B22279" s="497"/>
      <c r="H22279" s="500"/>
      <c r="O22279" s="500"/>
      <c r="Q22279" s="498" t="s">
        <v>213</v>
      </c>
      <c r="S22279" s="499"/>
    </row>
    <row r="22280">
      <c r="B22280" s="497"/>
      <c r="H22280" s="500"/>
      <c r="O22280" s="500"/>
      <c r="Q22280" s="498" t="s">
        <v>213</v>
      </c>
      <c r="S22280" s="499"/>
    </row>
    <row r="22281">
      <c r="B22281" s="497"/>
      <c r="H22281" s="500"/>
      <c r="O22281" s="500"/>
      <c r="Q22281" s="498" t="s">
        <v>213</v>
      </c>
      <c r="S22281" s="499"/>
    </row>
    <row r="22282">
      <c r="B22282" s="497"/>
      <c r="H22282" s="500"/>
      <c r="O22282" s="500"/>
      <c r="Q22282" s="498" t="s">
        <v>213</v>
      </c>
      <c r="S22282" s="499"/>
    </row>
    <row r="22283">
      <c r="B22283" s="497"/>
      <c r="H22283" s="500"/>
      <c r="O22283" s="500"/>
      <c r="Q22283" s="498" t="s">
        <v>213</v>
      </c>
      <c r="S22283" s="499"/>
    </row>
    <row r="22284">
      <c r="B22284" s="497"/>
      <c r="H22284" s="500"/>
      <c r="O22284" s="500"/>
      <c r="Q22284" s="498" t="s">
        <v>213</v>
      </c>
      <c r="S22284" s="499"/>
    </row>
    <row r="22285">
      <c r="B22285" s="497"/>
      <c r="H22285" s="500"/>
      <c r="O22285" s="500"/>
      <c r="Q22285" s="498" t="s">
        <v>213</v>
      </c>
      <c r="S22285" s="499"/>
    </row>
    <row r="22286">
      <c r="B22286" s="497"/>
      <c r="H22286" s="500"/>
      <c r="O22286" s="500"/>
      <c r="Q22286" s="498" t="s">
        <v>213</v>
      </c>
      <c r="S22286" s="499"/>
    </row>
    <row r="22287">
      <c r="B22287" s="497"/>
      <c r="H22287" s="500"/>
      <c r="O22287" s="500"/>
      <c r="Q22287" s="498" t="s">
        <v>213</v>
      </c>
      <c r="S22287" s="499"/>
    </row>
    <row r="22288">
      <c r="B22288" s="497"/>
      <c r="H22288" s="500"/>
      <c r="O22288" s="500"/>
      <c r="Q22288" s="498" t="s">
        <v>213</v>
      </c>
      <c r="S22288" s="499"/>
    </row>
    <row r="22289">
      <c r="B22289" s="497"/>
      <c r="H22289" s="500"/>
      <c r="O22289" s="500"/>
      <c r="Q22289" s="498" t="s">
        <v>213</v>
      </c>
      <c r="S22289" s="499"/>
    </row>
    <row r="22290">
      <c r="B22290" s="497"/>
      <c r="H22290" s="500"/>
      <c r="O22290" s="500"/>
      <c r="Q22290" s="498" t="s">
        <v>213</v>
      </c>
      <c r="S22290" s="499"/>
    </row>
    <row r="22291">
      <c r="B22291" s="497"/>
      <c r="H22291" s="500"/>
      <c r="O22291" s="500"/>
      <c r="Q22291" s="498" t="s">
        <v>213</v>
      </c>
      <c r="S22291" s="499"/>
    </row>
    <row r="22292">
      <c r="B22292" s="497"/>
      <c r="H22292" s="500"/>
      <c r="O22292" s="500"/>
      <c r="Q22292" s="498" t="s">
        <v>213</v>
      </c>
      <c r="S22292" s="499"/>
    </row>
    <row r="22293">
      <c r="B22293" s="497"/>
      <c r="H22293" s="500"/>
      <c r="O22293" s="500"/>
      <c r="Q22293" s="498" t="s">
        <v>213</v>
      </c>
      <c r="S22293" s="499"/>
    </row>
    <row r="22294">
      <c r="B22294" s="497"/>
      <c r="H22294" s="500"/>
      <c r="O22294" s="500"/>
      <c r="Q22294" s="498" t="s">
        <v>213</v>
      </c>
      <c r="S22294" s="499"/>
    </row>
    <row r="22295">
      <c r="B22295" s="497"/>
      <c r="H22295" s="500"/>
      <c r="O22295" s="500"/>
      <c r="Q22295" s="498" t="s">
        <v>213</v>
      </c>
      <c r="S22295" s="499"/>
    </row>
    <row r="22296">
      <c r="B22296" s="497"/>
      <c r="H22296" s="500"/>
      <c r="O22296" s="500"/>
      <c r="Q22296" s="498" t="s">
        <v>213</v>
      </c>
      <c r="S22296" s="499"/>
    </row>
    <row r="22297">
      <c r="B22297" s="497"/>
      <c r="H22297" s="500"/>
      <c r="O22297" s="500"/>
      <c r="Q22297" s="498" t="s">
        <v>213</v>
      </c>
      <c r="S22297" s="499"/>
    </row>
    <row r="22298">
      <c r="B22298" s="497"/>
      <c r="H22298" s="500"/>
      <c r="O22298" s="500"/>
      <c r="Q22298" s="498" t="s">
        <v>213</v>
      </c>
      <c r="S22298" s="499"/>
    </row>
    <row r="22299">
      <c r="B22299" s="497"/>
      <c r="H22299" s="500"/>
      <c r="O22299" s="500"/>
      <c r="Q22299" s="498" t="s">
        <v>213</v>
      </c>
      <c r="S22299" s="499"/>
    </row>
    <row r="22300">
      <c r="B22300" s="497"/>
      <c r="H22300" s="500"/>
      <c r="O22300" s="500"/>
      <c r="Q22300" s="498" t="s">
        <v>213</v>
      </c>
      <c r="S22300" s="499"/>
    </row>
    <row r="22301">
      <c r="B22301" s="497"/>
      <c r="H22301" s="500"/>
      <c r="O22301" s="500"/>
      <c r="Q22301" s="498" t="s">
        <v>213</v>
      </c>
      <c r="S22301" s="499"/>
    </row>
    <row r="22302">
      <c r="B22302" s="497"/>
      <c r="H22302" s="500"/>
      <c r="O22302" s="500"/>
      <c r="Q22302" s="498" t="s">
        <v>213</v>
      </c>
      <c r="S22302" s="499"/>
    </row>
    <row r="22303">
      <c r="B22303" s="497"/>
      <c r="H22303" s="500"/>
      <c r="O22303" s="500"/>
      <c r="Q22303" s="498" t="s">
        <v>213</v>
      </c>
      <c r="S22303" s="499"/>
    </row>
    <row r="22304">
      <c r="B22304" s="497"/>
      <c r="H22304" s="500"/>
      <c r="O22304" s="500"/>
      <c r="Q22304" s="498" t="s">
        <v>213</v>
      </c>
      <c r="S22304" s="499"/>
    </row>
    <row r="22305">
      <c r="B22305" s="497"/>
      <c r="H22305" s="500"/>
      <c r="O22305" s="500"/>
      <c r="Q22305" s="498" t="s">
        <v>213</v>
      </c>
      <c r="S22305" s="499"/>
    </row>
    <row r="22306">
      <c r="B22306" s="497"/>
      <c r="H22306" s="500"/>
      <c r="O22306" s="500"/>
      <c r="Q22306" s="498" t="s">
        <v>213</v>
      </c>
      <c r="S22306" s="499"/>
    </row>
    <row r="22307">
      <c r="B22307" s="497"/>
      <c r="H22307" s="500"/>
      <c r="O22307" s="500"/>
      <c r="Q22307" s="498" t="s">
        <v>213</v>
      </c>
      <c r="S22307" s="499"/>
    </row>
    <row r="22308">
      <c r="B22308" s="497"/>
      <c r="H22308" s="500"/>
      <c r="O22308" s="500"/>
      <c r="Q22308" s="498" t="s">
        <v>213</v>
      </c>
      <c r="S22308" s="499"/>
    </row>
    <row r="22309">
      <c r="B22309" s="497"/>
      <c r="H22309" s="500"/>
      <c r="O22309" s="500"/>
      <c r="Q22309" s="498" t="s">
        <v>213</v>
      </c>
      <c r="S22309" s="499"/>
    </row>
    <row r="22310">
      <c r="B22310" s="497"/>
      <c r="H22310" s="500"/>
      <c r="O22310" s="500"/>
      <c r="Q22310" s="498" t="s">
        <v>213</v>
      </c>
      <c r="S22310" s="499"/>
    </row>
    <row r="22311">
      <c r="B22311" s="497"/>
      <c r="H22311" s="500"/>
      <c r="O22311" s="500"/>
      <c r="Q22311" s="498" t="s">
        <v>213</v>
      </c>
      <c r="S22311" s="499"/>
    </row>
    <row r="22312">
      <c r="B22312" s="497"/>
      <c r="H22312" s="500"/>
      <c r="O22312" s="500"/>
      <c r="Q22312" s="498" t="s">
        <v>213</v>
      </c>
      <c r="S22312" s="499"/>
    </row>
    <row r="22313">
      <c r="B22313" s="497"/>
      <c r="H22313" s="500"/>
      <c r="O22313" s="500"/>
      <c r="Q22313" s="498" t="s">
        <v>213</v>
      </c>
      <c r="S22313" s="499"/>
    </row>
    <row r="22314">
      <c r="B22314" s="497"/>
      <c r="H22314" s="500"/>
      <c r="O22314" s="500"/>
      <c r="Q22314" s="498" t="s">
        <v>213</v>
      </c>
      <c r="S22314" s="499"/>
    </row>
    <row r="22315">
      <c r="B22315" s="497"/>
      <c r="H22315" s="500"/>
      <c r="O22315" s="500"/>
      <c r="Q22315" s="498" t="s">
        <v>213</v>
      </c>
      <c r="S22315" s="499"/>
    </row>
    <row r="22316">
      <c r="B22316" s="497"/>
      <c r="H22316" s="500"/>
      <c r="O22316" s="500"/>
      <c r="Q22316" s="498" t="s">
        <v>213</v>
      </c>
      <c r="S22316" s="499"/>
    </row>
    <row r="22317">
      <c r="B22317" s="497"/>
      <c r="H22317" s="500"/>
      <c r="O22317" s="500"/>
      <c r="Q22317" s="498" t="s">
        <v>213</v>
      </c>
      <c r="S22317" s="499"/>
    </row>
    <row r="22318">
      <c r="B22318" s="497"/>
      <c r="H22318" s="500"/>
      <c r="O22318" s="500"/>
      <c r="Q22318" s="498" t="s">
        <v>213</v>
      </c>
      <c r="S22318" s="499"/>
    </row>
    <row r="22319">
      <c r="B22319" s="497"/>
      <c r="H22319" s="500"/>
      <c r="O22319" s="500"/>
      <c r="Q22319" s="498" t="s">
        <v>213</v>
      </c>
      <c r="S22319" s="499"/>
    </row>
    <row r="22320">
      <c r="B22320" s="497"/>
      <c r="H22320" s="500"/>
      <c r="O22320" s="500"/>
      <c r="Q22320" s="498" t="s">
        <v>213</v>
      </c>
      <c r="S22320" s="499"/>
    </row>
    <row r="22321">
      <c r="B22321" s="497"/>
      <c r="H22321" s="500"/>
      <c r="O22321" s="500"/>
      <c r="Q22321" s="498" t="s">
        <v>213</v>
      </c>
      <c r="S22321" s="499"/>
    </row>
    <row r="22322">
      <c r="B22322" s="497"/>
      <c r="H22322" s="500"/>
      <c r="O22322" s="500"/>
      <c r="Q22322" s="498" t="s">
        <v>213</v>
      </c>
      <c r="S22322" s="499"/>
    </row>
    <row r="22323">
      <c r="B22323" s="497"/>
      <c r="H22323" s="500"/>
      <c r="O22323" s="500"/>
      <c r="Q22323" s="498" t="s">
        <v>213</v>
      </c>
      <c r="S22323" s="499"/>
    </row>
    <row r="22324">
      <c r="B22324" s="497"/>
      <c r="H22324" s="500"/>
      <c r="O22324" s="500"/>
      <c r="Q22324" s="498" t="s">
        <v>213</v>
      </c>
      <c r="S22324" s="499"/>
    </row>
    <row r="22325">
      <c r="B22325" s="497"/>
      <c r="H22325" s="500"/>
      <c r="O22325" s="500"/>
      <c r="Q22325" s="498" t="s">
        <v>213</v>
      </c>
      <c r="S22325" s="499"/>
    </row>
    <row r="22326">
      <c r="B22326" s="497"/>
      <c r="H22326" s="500"/>
      <c r="O22326" s="500"/>
      <c r="Q22326" s="498" t="s">
        <v>213</v>
      </c>
      <c r="S22326" s="499"/>
    </row>
    <row r="22327">
      <c r="B22327" s="497"/>
      <c r="H22327" s="500"/>
      <c r="O22327" s="500"/>
      <c r="Q22327" s="498" t="s">
        <v>213</v>
      </c>
      <c r="S22327" s="499"/>
    </row>
    <row r="22328">
      <c r="B22328" s="497"/>
      <c r="H22328" s="500"/>
      <c r="O22328" s="500"/>
      <c r="Q22328" s="498" t="s">
        <v>213</v>
      </c>
      <c r="S22328" s="499"/>
    </row>
    <row r="22329">
      <c r="B22329" s="497"/>
      <c r="H22329" s="500"/>
      <c r="O22329" s="500"/>
      <c r="Q22329" s="498" t="s">
        <v>213</v>
      </c>
      <c r="S22329" s="499"/>
    </row>
    <row r="22330">
      <c r="B22330" s="497"/>
      <c r="H22330" s="500"/>
      <c r="O22330" s="500"/>
      <c r="Q22330" s="498" t="s">
        <v>213</v>
      </c>
      <c r="S22330" s="499"/>
    </row>
    <row r="22331">
      <c r="B22331" s="497"/>
      <c r="H22331" s="500"/>
      <c r="O22331" s="500"/>
      <c r="Q22331" s="498" t="s">
        <v>213</v>
      </c>
      <c r="S22331" s="499"/>
    </row>
    <row r="22332">
      <c r="B22332" s="497"/>
      <c r="H22332" s="500"/>
      <c r="O22332" s="500"/>
      <c r="Q22332" s="498" t="s">
        <v>213</v>
      </c>
      <c r="S22332" s="499"/>
    </row>
    <row r="22333">
      <c r="B22333" s="497"/>
      <c r="H22333" s="500"/>
      <c r="O22333" s="500"/>
      <c r="Q22333" s="498" t="s">
        <v>213</v>
      </c>
      <c r="S22333" s="499"/>
    </row>
    <row r="22334">
      <c r="B22334" s="497"/>
      <c r="H22334" s="500"/>
      <c r="O22334" s="500"/>
      <c r="Q22334" s="498" t="s">
        <v>213</v>
      </c>
      <c r="S22334" s="499"/>
    </row>
    <row r="22335">
      <c r="B22335" s="497"/>
      <c r="H22335" s="500"/>
      <c r="O22335" s="500"/>
      <c r="Q22335" s="498" t="s">
        <v>213</v>
      </c>
      <c r="S22335" s="499"/>
    </row>
    <row r="22336">
      <c r="B22336" s="497"/>
      <c r="H22336" s="500"/>
      <c r="O22336" s="500"/>
      <c r="Q22336" s="498" t="s">
        <v>213</v>
      </c>
      <c r="S22336" s="499"/>
    </row>
    <row r="22337">
      <c r="B22337" s="497"/>
      <c r="H22337" s="500"/>
      <c r="O22337" s="500"/>
      <c r="Q22337" s="498" t="s">
        <v>213</v>
      </c>
      <c r="S22337" s="499"/>
    </row>
    <row r="22338">
      <c r="B22338" s="497"/>
      <c r="H22338" s="500"/>
      <c r="O22338" s="500"/>
      <c r="Q22338" s="498" t="s">
        <v>213</v>
      </c>
      <c r="S22338" s="499"/>
    </row>
    <row r="22339">
      <c r="B22339" s="497"/>
      <c r="H22339" s="500"/>
      <c r="O22339" s="500"/>
      <c r="Q22339" s="498" t="s">
        <v>213</v>
      </c>
      <c r="S22339" s="499"/>
    </row>
    <row r="22340">
      <c r="B22340" s="497"/>
      <c r="H22340" s="500"/>
      <c r="O22340" s="500"/>
      <c r="Q22340" s="498" t="s">
        <v>213</v>
      </c>
      <c r="S22340" s="499"/>
    </row>
    <row r="22341">
      <c r="B22341" s="497"/>
      <c r="H22341" s="500"/>
      <c r="O22341" s="500"/>
      <c r="Q22341" s="498" t="s">
        <v>213</v>
      </c>
      <c r="S22341" s="499"/>
    </row>
    <row r="22342">
      <c r="B22342" s="497"/>
      <c r="H22342" s="500"/>
      <c r="O22342" s="500"/>
      <c r="Q22342" s="498" t="s">
        <v>213</v>
      </c>
      <c r="S22342" s="499"/>
    </row>
    <row r="22343">
      <c r="B22343" s="497"/>
      <c r="H22343" s="500"/>
      <c r="O22343" s="500"/>
      <c r="Q22343" s="498" t="s">
        <v>213</v>
      </c>
      <c r="S22343" s="499"/>
    </row>
    <row r="22344">
      <c r="B22344" s="497"/>
      <c r="H22344" s="500"/>
      <c r="O22344" s="500"/>
      <c r="Q22344" s="498" t="s">
        <v>213</v>
      </c>
      <c r="S22344" s="499"/>
    </row>
    <row r="22345">
      <c r="B22345" s="497"/>
      <c r="H22345" s="500"/>
      <c r="O22345" s="500"/>
      <c r="Q22345" s="498" t="s">
        <v>213</v>
      </c>
      <c r="S22345" s="499"/>
    </row>
    <row r="22346">
      <c r="B22346" s="497"/>
      <c r="H22346" s="500"/>
      <c r="O22346" s="500"/>
      <c r="Q22346" s="498" t="s">
        <v>213</v>
      </c>
      <c r="S22346" s="499"/>
    </row>
    <row r="22347">
      <c r="B22347" s="497"/>
      <c r="H22347" s="500"/>
      <c r="O22347" s="500"/>
      <c r="Q22347" s="498" t="s">
        <v>213</v>
      </c>
      <c r="S22347" s="499"/>
    </row>
    <row r="22348">
      <c r="B22348" s="497"/>
      <c r="H22348" s="500"/>
      <c r="O22348" s="500"/>
      <c r="Q22348" s="498" t="s">
        <v>213</v>
      </c>
      <c r="S22348" s="499"/>
    </row>
    <row r="22349">
      <c r="B22349" s="497"/>
      <c r="H22349" s="500"/>
      <c r="O22349" s="500"/>
      <c r="Q22349" s="498" t="s">
        <v>213</v>
      </c>
      <c r="S22349" s="499"/>
    </row>
    <row r="22350">
      <c r="B22350" s="497"/>
      <c r="H22350" s="500"/>
      <c r="O22350" s="500"/>
      <c r="Q22350" s="498" t="s">
        <v>213</v>
      </c>
      <c r="S22350" s="499"/>
    </row>
    <row r="22351">
      <c r="B22351" s="497"/>
      <c r="H22351" s="500"/>
      <c r="O22351" s="500"/>
      <c r="Q22351" s="498" t="s">
        <v>213</v>
      </c>
      <c r="S22351" s="499"/>
    </row>
    <row r="22352">
      <c r="B22352" s="497"/>
      <c r="H22352" s="500"/>
      <c r="O22352" s="500"/>
      <c r="Q22352" s="498" t="s">
        <v>213</v>
      </c>
      <c r="S22352" s="499"/>
    </row>
    <row r="22353">
      <c r="B22353" s="497"/>
      <c r="H22353" s="500"/>
      <c r="O22353" s="500"/>
      <c r="Q22353" s="498" t="s">
        <v>213</v>
      </c>
      <c r="S22353" s="499"/>
    </row>
    <row r="22354">
      <c r="B22354" s="497"/>
      <c r="H22354" s="500"/>
      <c r="O22354" s="500"/>
      <c r="Q22354" s="498" t="s">
        <v>213</v>
      </c>
      <c r="S22354" s="499"/>
    </row>
    <row r="22355">
      <c r="B22355" s="497"/>
      <c r="H22355" s="500"/>
      <c r="O22355" s="500"/>
      <c r="Q22355" s="498" t="s">
        <v>213</v>
      </c>
      <c r="S22355" s="499"/>
    </row>
    <row r="22356">
      <c r="B22356" s="497"/>
      <c r="H22356" s="500"/>
      <c r="O22356" s="500"/>
      <c r="Q22356" s="498" t="s">
        <v>213</v>
      </c>
      <c r="S22356" s="499"/>
    </row>
    <row r="22357">
      <c r="B22357" s="497"/>
      <c r="H22357" s="500"/>
      <c r="O22357" s="500"/>
      <c r="Q22357" s="498" t="s">
        <v>213</v>
      </c>
      <c r="S22357" s="499"/>
    </row>
    <row r="22358">
      <c r="B22358" s="497"/>
      <c r="H22358" s="500"/>
      <c r="O22358" s="500"/>
      <c r="Q22358" s="498" t="s">
        <v>213</v>
      </c>
      <c r="S22358" s="499"/>
    </row>
    <row r="22359">
      <c r="B22359" s="497"/>
      <c r="H22359" s="500"/>
      <c r="O22359" s="500"/>
      <c r="Q22359" s="498" t="s">
        <v>213</v>
      </c>
      <c r="S22359" s="499"/>
    </row>
    <row r="22360">
      <c r="B22360" s="497"/>
      <c r="H22360" s="500"/>
      <c r="O22360" s="500"/>
      <c r="Q22360" s="498" t="s">
        <v>213</v>
      </c>
      <c r="S22360" s="499"/>
    </row>
    <row r="22361">
      <c r="B22361" s="497"/>
      <c r="H22361" s="500"/>
      <c r="O22361" s="500"/>
      <c r="Q22361" s="498" t="s">
        <v>213</v>
      </c>
      <c r="S22361" s="499"/>
    </row>
    <row r="22362">
      <c r="B22362" s="497"/>
      <c r="H22362" s="500"/>
      <c r="O22362" s="500"/>
      <c r="Q22362" s="498" t="s">
        <v>213</v>
      </c>
      <c r="S22362" s="499"/>
    </row>
    <row r="22363">
      <c r="B22363" s="497"/>
      <c r="H22363" s="500"/>
      <c r="O22363" s="500"/>
      <c r="Q22363" s="498" t="s">
        <v>213</v>
      </c>
      <c r="S22363" s="499"/>
    </row>
    <row r="22364">
      <c r="B22364" s="497"/>
      <c r="H22364" s="500"/>
      <c r="O22364" s="500"/>
      <c r="Q22364" s="498" t="s">
        <v>213</v>
      </c>
      <c r="S22364" s="499"/>
    </row>
    <row r="22365">
      <c r="B22365" s="497"/>
      <c r="H22365" s="500"/>
      <c r="O22365" s="500"/>
      <c r="Q22365" s="498" t="s">
        <v>213</v>
      </c>
      <c r="S22365" s="499"/>
    </row>
    <row r="22366">
      <c r="B22366" s="497"/>
      <c r="H22366" s="500"/>
      <c r="O22366" s="500"/>
      <c r="Q22366" s="498" t="s">
        <v>213</v>
      </c>
      <c r="S22366" s="499"/>
    </row>
    <row r="22367">
      <c r="B22367" s="497"/>
      <c r="H22367" s="500"/>
      <c r="O22367" s="500"/>
      <c r="Q22367" s="498" t="s">
        <v>213</v>
      </c>
      <c r="S22367" s="499"/>
    </row>
    <row r="22368">
      <c r="B22368" s="497"/>
      <c r="H22368" s="500"/>
      <c r="O22368" s="500"/>
      <c r="Q22368" s="498" t="s">
        <v>213</v>
      </c>
      <c r="S22368" s="499"/>
    </row>
    <row r="22369">
      <c r="B22369" s="497"/>
      <c r="H22369" s="500"/>
      <c r="O22369" s="500"/>
      <c r="Q22369" s="498" t="s">
        <v>213</v>
      </c>
      <c r="S22369" s="499"/>
    </row>
    <row r="22370">
      <c r="B22370" s="497"/>
      <c r="H22370" s="500"/>
      <c r="O22370" s="500"/>
      <c r="Q22370" s="498" t="s">
        <v>213</v>
      </c>
      <c r="S22370" s="499"/>
    </row>
    <row r="22371">
      <c r="B22371" s="497"/>
      <c r="H22371" s="500"/>
      <c r="O22371" s="500"/>
      <c r="Q22371" s="498" t="s">
        <v>213</v>
      </c>
      <c r="S22371" s="499"/>
    </row>
    <row r="22372">
      <c r="B22372" s="497"/>
      <c r="H22372" s="500"/>
      <c r="O22372" s="500"/>
      <c r="Q22372" s="498" t="s">
        <v>213</v>
      </c>
      <c r="S22372" s="499"/>
    </row>
    <row r="22373">
      <c r="B22373" s="497"/>
      <c r="H22373" s="500"/>
      <c r="O22373" s="500"/>
      <c r="Q22373" s="498" t="s">
        <v>213</v>
      </c>
      <c r="S22373" s="499"/>
    </row>
    <row r="22374">
      <c r="B22374" s="497"/>
      <c r="H22374" s="500"/>
      <c r="O22374" s="500"/>
      <c r="Q22374" s="498" t="s">
        <v>213</v>
      </c>
      <c r="S22374" s="499"/>
    </row>
    <row r="22375">
      <c r="B22375" s="497"/>
      <c r="H22375" s="500"/>
      <c r="O22375" s="500"/>
      <c r="Q22375" s="498" t="s">
        <v>213</v>
      </c>
      <c r="S22375" s="499"/>
    </row>
    <row r="22376">
      <c r="B22376" s="497"/>
      <c r="H22376" s="500"/>
      <c r="O22376" s="500"/>
      <c r="Q22376" s="498" t="s">
        <v>213</v>
      </c>
      <c r="S22376" s="499"/>
    </row>
    <row r="22377">
      <c r="B22377" s="497"/>
      <c r="H22377" s="500"/>
      <c r="O22377" s="500"/>
      <c r="Q22377" s="498" t="s">
        <v>213</v>
      </c>
      <c r="S22377" s="499"/>
    </row>
    <row r="22378">
      <c r="B22378" s="497"/>
      <c r="H22378" s="500"/>
      <c r="O22378" s="500"/>
      <c r="Q22378" s="498" t="s">
        <v>213</v>
      </c>
      <c r="S22378" s="499"/>
    </row>
    <row r="22379">
      <c r="B22379" s="497"/>
      <c r="H22379" s="500"/>
      <c r="O22379" s="500"/>
      <c r="Q22379" s="498" t="s">
        <v>213</v>
      </c>
      <c r="S22379" s="499"/>
    </row>
    <row r="22380">
      <c r="B22380" s="497"/>
      <c r="H22380" s="500"/>
      <c r="O22380" s="500"/>
      <c r="Q22380" s="498" t="s">
        <v>213</v>
      </c>
      <c r="S22380" s="499"/>
    </row>
    <row r="22381">
      <c r="B22381" s="497"/>
      <c r="H22381" s="500"/>
      <c r="O22381" s="500"/>
      <c r="Q22381" s="498" t="s">
        <v>213</v>
      </c>
      <c r="S22381" s="499"/>
    </row>
    <row r="22382">
      <c r="B22382" s="497"/>
      <c r="H22382" s="500"/>
      <c r="O22382" s="500"/>
      <c r="Q22382" s="498" t="s">
        <v>213</v>
      </c>
      <c r="S22382" s="499"/>
    </row>
    <row r="22383">
      <c r="B22383" s="497"/>
      <c r="H22383" s="500"/>
      <c r="O22383" s="500"/>
      <c r="Q22383" s="498" t="s">
        <v>213</v>
      </c>
      <c r="S22383" s="499"/>
    </row>
    <row r="22384">
      <c r="B22384" s="497"/>
      <c r="H22384" s="500"/>
      <c r="O22384" s="500"/>
      <c r="Q22384" s="498" t="s">
        <v>213</v>
      </c>
      <c r="S22384" s="499"/>
    </row>
    <row r="22385">
      <c r="B22385" s="497"/>
      <c r="H22385" s="500"/>
      <c r="O22385" s="500"/>
      <c r="Q22385" s="498" t="s">
        <v>213</v>
      </c>
      <c r="S22385" s="499"/>
    </row>
    <row r="22386">
      <c r="B22386" s="497"/>
      <c r="H22386" s="500"/>
      <c r="O22386" s="500"/>
      <c r="Q22386" s="498" t="s">
        <v>213</v>
      </c>
      <c r="S22386" s="499"/>
    </row>
    <row r="22387">
      <c r="B22387" s="497"/>
      <c r="H22387" s="500"/>
      <c r="O22387" s="500"/>
      <c r="Q22387" s="498" t="s">
        <v>213</v>
      </c>
      <c r="S22387" s="499"/>
    </row>
    <row r="22388">
      <c r="B22388" s="497"/>
      <c r="H22388" s="500"/>
      <c r="O22388" s="500"/>
      <c r="Q22388" s="498" t="s">
        <v>213</v>
      </c>
      <c r="S22388" s="499"/>
    </row>
    <row r="22389">
      <c r="B22389" s="497"/>
      <c r="H22389" s="500"/>
      <c r="O22389" s="500"/>
      <c r="Q22389" s="498" t="s">
        <v>213</v>
      </c>
      <c r="S22389" s="499"/>
    </row>
    <row r="22390">
      <c r="B22390" s="497"/>
      <c r="H22390" s="500"/>
      <c r="O22390" s="500"/>
      <c r="Q22390" s="498" t="s">
        <v>213</v>
      </c>
      <c r="S22390" s="499"/>
    </row>
    <row r="22391">
      <c r="B22391" s="497"/>
      <c r="H22391" s="500"/>
      <c r="O22391" s="500"/>
      <c r="Q22391" s="498" t="s">
        <v>213</v>
      </c>
      <c r="S22391" s="499"/>
    </row>
    <row r="22392">
      <c r="B22392" s="497"/>
      <c r="H22392" s="500"/>
      <c r="O22392" s="500"/>
      <c r="Q22392" s="498" t="s">
        <v>213</v>
      </c>
      <c r="S22392" s="499"/>
    </row>
    <row r="22393">
      <c r="B22393" s="497"/>
      <c r="H22393" s="500"/>
      <c r="O22393" s="500"/>
      <c r="Q22393" s="498" t="s">
        <v>213</v>
      </c>
      <c r="S22393" s="499"/>
    </row>
    <row r="22394">
      <c r="B22394" s="497"/>
      <c r="H22394" s="500"/>
      <c r="O22394" s="500"/>
      <c r="Q22394" s="498" t="s">
        <v>213</v>
      </c>
      <c r="S22394" s="499"/>
    </row>
    <row r="22395">
      <c r="B22395" s="497"/>
      <c r="H22395" s="500"/>
      <c r="O22395" s="500"/>
      <c r="Q22395" s="498" t="s">
        <v>213</v>
      </c>
      <c r="S22395" s="499"/>
    </row>
    <row r="22396">
      <c r="B22396" s="497"/>
      <c r="H22396" s="500"/>
      <c r="O22396" s="500"/>
      <c r="Q22396" s="498" t="s">
        <v>213</v>
      </c>
      <c r="S22396" s="499"/>
    </row>
    <row r="22397">
      <c r="B22397" s="497"/>
      <c r="H22397" s="500"/>
      <c r="O22397" s="500"/>
      <c r="Q22397" s="498" t="s">
        <v>213</v>
      </c>
      <c r="S22397" s="499"/>
    </row>
    <row r="22398">
      <c r="B22398" s="497"/>
      <c r="H22398" s="500"/>
      <c r="O22398" s="500"/>
      <c r="Q22398" s="498" t="s">
        <v>213</v>
      </c>
      <c r="S22398" s="499"/>
    </row>
    <row r="22399">
      <c r="B22399" s="497"/>
      <c r="H22399" s="500"/>
      <c r="O22399" s="500"/>
      <c r="Q22399" s="498" t="s">
        <v>213</v>
      </c>
      <c r="S22399" s="499"/>
    </row>
    <row r="22400">
      <c r="B22400" s="497"/>
      <c r="H22400" s="500"/>
      <c r="O22400" s="500"/>
      <c r="Q22400" s="498" t="s">
        <v>213</v>
      </c>
      <c r="S22400" s="499"/>
    </row>
    <row r="22401">
      <c r="B22401" s="497"/>
      <c r="H22401" s="500"/>
      <c r="O22401" s="500"/>
      <c r="Q22401" s="498" t="s">
        <v>213</v>
      </c>
      <c r="S22401" s="499"/>
    </row>
    <row r="22402">
      <c r="B22402" s="497"/>
      <c r="H22402" s="500"/>
      <c r="O22402" s="500"/>
      <c r="Q22402" s="498" t="s">
        <v>213</v>
      </c>
      <c r="S22402" s="499"/>
    </row>
    <row r="22403">
      <c r="B22403" s="497"/>
      <c r="H22403" s="500"/>
      <c r="O22403" s="500"/>
      <c r="Q22403" s="498" t="s">
        <v>213</v>
      </c>
      <c r="S22403" s="499"/>
    </row>
    <row r="22404">
      <c r="B22404" s="497"/>
      <c r="H22404" s="500"/>
      <c r="O22404" s="500"/>
      <c r="Q22404" s="498" t="s">
        <v>213</v>
      </c>
      <c r="S22404" s="499"/>
    </row>
    <row r="22405">
      <c r="B22405" s="497"/>
      <c r="H22405" s="500"/>
      <c r="O22405" s="500"/>
      <c r="Q22405" s="498" t="s">
        <v>213</v>
      </c>
      <c r="S22405" s="499"/>
    </row>
    <row r="22406">
      <c r="B22406" s="497"/>
      <c r="H22406" s="500"/>
      <c r="O22406" s="500"/>
      <c r="Q22406" s="498" t="s">
        <v>213</v>
      </c>
      <c r="S22406" s="499"/>
    </row>
    <row r="22407">
      <c r="B22407" s="497"/>
      <c r="H22407" s="500"/>
      <c r="O22407" s="500"/>
      <c r="Q22407" s="498" t="s">
        <v>213</v>
      </c>
      <c r="S22407" s="499"/>
    </row>
    <row r="22408">
      <c r="B22408" s="497"/>
      <c r="H22408" s="500"/>
      <c r="O22408" s="500"/>
      <c r="Q22408" s="498" t="s">
        <v>213</v>
      </c>
      <c r="S22408" s="499"/>
    </row>
    <row r="22409">
      <c r="B22409" s="497"/>
      <c r="H22409" s="500"/>
      <c r="O22409" s="500"/>
      <c r="Q22409" s="498" t="s">
        <v>213</v>
      </c>
      <c r="S22409" s="499"/>
    </row>
    <row r="22410">
      <c r="B22410" s="497"/>
      <c r="H22410" s="500"/>
      <c r="O22410" s="500"/>
      <c r="Q22410" s="498" t="s">
        <v>213</v>
      </c>
      <c r="S22410" s="499"/>
    </row>
    <row r="22411">
      <c r="B22411" s="497"/>
      <c r="H22411" s="500"/>
      <c r="O22411" s="500"/>
      <c r="Q22411" s="498" t="s">
        <v>213</v>
      </c>
      <c r="S22411" s="499"/>
    </row>
    <row r="22412">
      <c r="B22412" s="497"/>
      <c r="H22412" s="500"/>
      <c r="O22412" s="500"/>
      <c r="Q22412" s="498" t="s">
        <v>213</v>
      </c>
      <c r="S22412" s="499"/>
    </row>
    <row r="22413">
      <c r="B22413" s="497"/>
      <c r="H22413" s="500"/>
      <c r="O22413" s="500"/>
      <c r="Q22413" s="498" t="s">
        <v>213</v>
      </c>
      <c r="S22413" s="499"/>
    </row>
    <row r="22414">
      <c r="B22414" s="497"/>
      <c r="H22414" s="500"/>
      <c r="O22414" s="500"/>
      <c r="Q22414" s="498" t="s">
        <v>213</v>
      </c>
      <c r="S22414" s="499"/>
    </row>
    <row r="22415">
      <c r="B22415" s="497"/>
      <c r="H22415" s="500"/>
      <c r="O22415" s="500"/>
      <c r="Q22415" s="498" t="s">
        <v>213</v>
      </c>
      <c r="S22415" s="499"/>
    </row>
    <row r="22416">
      <c r="B22416" s="497"/>
      <c r="H22416" s="500"/>
      <c r="O22416" s="500"/>
      <c r="Q22416" s="498" t="s">
        <v>213</v>
      </c>
      <c r="S22416" s="499"/>
    </row>
    <row r="22417">
      <c r="B22417" s="497"/>
      <c r="H22417" s="500"/>
      <c r="O22417" s="500"/>
      <c r="Q22417" s="498" t="s">
        <v>213</v>
      </c>
      <c r="S22417" s="499"/>
    </row>
    <row r="22418">
      <c r="B22418" s="497"/>
      <c r="H22418" s="500"/>
      <c r="O22418" s="500"/>
      <c r="Q22418" s="498" t="s">
        <v>213</v>
      </c>
      <c r="S22418" s="499"/>
    </row>
    <row r="22419">
      <c r="B22419" s="497"/>
      <c r="H22419" s="500"/>
      <c r="O22419" s="500"/>
      <c r="Q22419" s="498" t="s">
        <v>213</v>
      </c>
      <c r="S22419" s="499"/>
    </row>
    <row r="22420">
      <c r="B22420" s="497"/>
      <c r="H22420" s="500"/>
      <c r="O22420" s="500"/>
      <c r="Q22420" s="498" t="s">
        <v>213</v>
      </c>
      <c r="S22420" s="499"/>
    </row>
    <row r="22421">
      <c r="B22421" s="497"/>
      <c r="H22421" s="500"/>
      <c r="O22421" s="500"/>
      <c r="Q22421" s="498" t="s">
        <v>213</v>
      </c>
      <c r="S22421" s="499"/>
    </row>
    <row r="22422">
      <c r="B22422" s="497"/>
      <c r="H22422" s="500"/>
      <c r="O22422" s="500"/>
      <c r="Q22422" s="498" t="s">
        <v>213</v>
      </c>
      <c r="S22422" s="499"/>
    </row>
    <row r="22423">
      <c r="B22423" s="497"/>
      <c r="H22423" s="500"/>
      <c r="O22423" s="500"/>
      <c r="Q22423" s="498" t="s">
        <v>213</v>
      </c>
      <c r="S22423" s="499"/>
    </row>
    <row r="22424">
      <c r="B22424" s="497"/>
      <c r="H22424" s="500"/>
      <c r="O22424" s="500"/>
      <c r="Q22424" s="498" t="s">
        <v>213</v>
      </c>
      <c r="S22424" s="499"/>
    </row>
    <row r="22425">
      <c r="B22425" s="497"/>
      <c r="H22425" s="500"/>
      <c r="O22425" s="500"/>
      <c r="Q22425" s="498" t="s">
        <v>213</v>
      </c>
      <c r="S22425" s="499"/>
    </row>
    <row r="22426">
      <c r="B22426" s="497"/>
      <c r="H22426" s="500"/>
      <c r="O22426" s="500"/>
      <c r="Q22426" s="498" t="s">
        <v>213</v>
      </c>
      <c r="S22426" s="499"/>
    </row>
    <row r="22427">
      <c r="B22427" s="497"/>
      <c r="H22427" s="500"/>
      <c r="O22427" s="500"/>
      <c r="Q22427" s="498" t="s">
        <v>213</v>
      </c>
      <c r="S22427" s="499"/>
    </row>
    <row r="22428">
      <c r="B22428" s="497"/>
      <c r="H22428" s="500"/>
      <c r="O22428" s="500"/>
      <c r="Q22428" s="498" t="s">
        <v>213</v>
      </c>
      <c r="S22428" s="499"/>
    </row>
    <row r="22429">
      <c r="B22429" s="497"/>
      <c r="H22429" s="500"/>
      <c r="O22429" s="500"/>
      <c r="Q22429" s="498" t="s">
        <v>213</v>
      </c>
      <c r="S22429" s="499"/>
    </row>
    <row r="22430">
      <c r="B22430" s="497"/>
      <c r="H22430" s="500"/>
      <c r="O22430" s="500"/>
      <c r="Q22430" s="498" t="s">
        <v>213</v>
      </c>
      <c r="S22430" s="499"/>
    </row>
    <row r="22431">
      <c r="B22431" s="497"/>
      <c r="H22431" s="500"/>
      <c r="O22431" s="500"/>
      <c r="Q22431" s="498" t="s">
        <v>213</v>
      </c>
      <c r="S22431" s="499"/>
    </row>
    <row r="22432">
      <c r="B22432" s="497"/>
      <c r="H22432" s="500"/>
      <c r="O22432" s="500"/>
      <c r="Q22432" s="498" t="s">
        <v>213</v>
      </c>
      <c r="S22432" s="499"/>
    </row>
    <row r="22433">
      <c r="B22433" s="497"/>
      <c r="H22433" s="500"/>
      <c r="O22433" s="500"/>
      <c r="Q22433" s="498" t="s">
        <v>213</v>
      </c>
      <c r="S22433" s="499"/>
    </row>
    <row r="22434">
      <c r="B22434" s="497"/>
      <c r="H22434" s="500"/>
      <c r="O22434" s="500"/>
      <c r="Q22434" s="498" t="s">
        <v>213</v>
      </c>
      <c r="S22434" s="499"/>
    </row>
    <row r="22435">
      <c r="B22435" s="497"/>
      <c r="H22435" s="500"/>
      <c r="O22435" s="500"/>
      <c r="Q22435" s="498" t="s">
        <v>213</v>
      </c>
      <c r="S22435" s="499"/>
    </row>
    <row r="22436">
      <c r="B22436" s="497"/>
      <c r="H22436" s="500"/>
      <c r="O22436" s="500"/>
      <c r="Q22436" s="498" t="s">
        <v>213</v>
      </c>
      <c r="S22436" s="499"/>
    </row>
    <row r="22437">
      <c r="B22437" s="497"/>
      <c r="H22437" s="500"/>
      <c r="O22437" s="500"/>
      <c r="Q22437" s="498" t="s">
        <v>213</v>
      </c>
      <c r="S22437" s="499"/>
    </row>
    <row r="22438">
      <c r="B22438" s="497"/>
      <c r="H22438" s="500"/>
      <c r="O22438" s="500"/>
      <c r="Q22438" s="498" t="s">
        <v>213</v>
      </c>
      <c r="S22438" s="499"/>
    </row>
    <row r="22439">
      <c r="B22439" s="497"/>
      <c r="H22439" s="500"/>
      <c r="O22439" s="500"/>
      <c r="Q22439" s="498" t="s">
        <v>213</v>
      </c>
      <c r="S22439" s="499"/>
    </row>
    <row r="22440">
      <c r="B22440" s="497"/>
      <c r="H22440" s="500"/>
      <c r="O22440" s="500"/>
      <c r="Q22440" s="498" t="s">
        <v>213</v>
      </c>
      <c r="S22440" s="499"/>
    </row>
    <row r="22441">
      <c r="B22441" s="497"/>
      <c r="H22441" s="500"/>
      <c r="O22441" s="500"/>
      <c r="Q22441" s="498" t="s">
        <v>213</v>
      </c>
      <c r="S22441" s="499"/>
    </row>
    <row r="22442">
      <c r="B22442" s="497"/>
      <c r="H22442" s="500"/>
      <c r="O22442" s="500"/>
      <c r="Q22442" s="498" t="s">
        <v>213</v>
      </c>
      <c r="S22442" s="499"/>
    </row>
    <row r="22443">
      <c r="B22443" s="497"/>
      <c r="H22443" s="500"/>
      <c r="O22443" s="500"/>
      <c r="Q22443" s="498" t="s">
        <v>213</v>
      </c>
      <c r="S22443" s="499"/>
    </row>
    <row r="22444">
      <c r="B22444" s="497"/>
      <c r="H22444" s="500"/>
      <c r="O22444" s="500"/>
      <c r="Q22444" s="498" t="s">
        <v>213</v>
      </c>
      <c r="S22444" s="499"/>
    </row>
    <row r="22445">
      <c r="B22445" s="497"/>
      <c r="H22445" s="500"/>
      <c r="O22445" s="500"/>
      <c r="Q22445" s="498" t="s">
        <v>213</v>
      </c>
      <c r="S22445" s="499"/>
    </row>
    <row r="22446">
      <c r="B22446" s="497"/>
      <c r="H22446" s="500"/>
      <c r="O22446" s="500"/>
      <c r="Q22446" s="498" t="s">
        <v>213</v>
      </c>
      <c r="S22446" s="499"/>
    </row>
    <row r="22447">
      <c r="B22447" s="497"/>
      <c r="H22447" s="500"/>
      <c r="O22447" s="500"/>
      <c r="Q22447" s="498" t="s">
        <v>213</v>
      </c>
      <c r="S22447" s="499"/>
    </row>
    <row r="22448">
      <c r="B22448" s="497"/>
      <c r="H22448" s="500"/>
      <c r="O22448" s="500"/>
      <c r="Q22448" s="498" t="s">
        <v>213</v>
      </c>
      <c r="S22448" s="499"/>
    </row>
    <row r="22449">
      <c r="B22449" s="497"/>
      <c r="H22449" s="500"/>
      <c r="O22449" s="500"/>
      <c r="Q22449" s="498" t="s">
        <v>213</v>
      </c>
      <c r="S22449" s="499"/>
    </row>
    <row r="22450">
      <c r="B22450" s="497"/>
      <c r="H22450" s="500"/>
      <c r="O22450" s="500"/>
      <c r="Q22450" s="498" t="s">
        <v>213</v>
      </c>
      <c r="S22450" s="499"/>
    </row>
    <row r="22451">
      <c r="B22451" s="497"/>
      <c r="H22451" s="500"/>
      <c r="O22451" s="500"/>
      <c r="Q22451" s="498" t="s">
        <v>213</v>
      </c>
      <c r="S22451" s="499"/>
    </row>
    <row r="22452">
      <c r="B22452" s="497"/>
      <c r="H22452" s="500"/>
      <c r="O22452" s="500"/>
      <c r="Q22452" s="498" t="s">
        <v>213</v>
      </c>
      <c r="S22452" s="499"/>
    </row>
    <row r="22453">
      <c r="B22453" s="497"/>
      <c r="H22453" s="500"/>
      <c r="O22453" s="500"/>
      <c r="Q22453" s="498" t="s">
        <v>213</v>
      </c>
      <c r="S22453" s="499"/>
    </row>
    <row r="22454">
      <c r="B22454" s="497"/>
      <c r="H22454" s="500"/>
      <c r="O22454" s="500"/>
      <c r="Q22454" s="498" t="s">
        <v>213</v>
      </c>
      <c r="S22454" s="499"/>
    </row>
    <row r="22455">
      <c r="B22455" s="497"/>
      <c r="H22455" s="500"/>
      <c r="O22455" s="500"/>
      <c r="Q22455" s="498" t="s">
        <v>213</v>
      </c>
      <c r="S22455" s="499"/>
    </row>
    <row r="22456">
      <c r="B22456" s="497"/>
      <c r="H22456" s="500"/>
      <c r="O22456" s="500"/>
      <c r="Q22456" s="498" t="s">
        <v>213</v>
      </c>
      <c r="S22456" s="499"/>
    </row>
    <row r="22457">
      <c r="B22457" s="497"/>
      <c r="H22457" s="500"/>
      <c r="O22457" s="500"/>
      <c r="Q22457" s="498" t="s">
        <v>213</v>
      </c>
      <c r="S22457" s="499"/>
    </row>
    <row r="22458">
      <c r="B22458" s="497"/>
      <c r="H22458" s="500"/>
      <c r="O22458" s="500"/>
      <c r="Q22458" s="498" t="s">
        <v>213</v>
      </c>
      <c r="S22458" s="499"/>
    </row>
    <row r="22459">
      <c r="B22459" s="497"/>
      <c r="H22459" s="500"/>
      <c r="O22459" s="500"/>
      <c r="Q22459" s="498" t="s">
        <v>213</v>
      </c>
      <c r="S22459" s="499"/>
    </row>
    <row r="22460">
      <c r="B22460" s="497"/>
      <c r="H22460" s="500"/>
      <c r="O22460" s="500"/>
      <c r="Q22460" s="498" t="s">
        <v>213</v>
      </c>
      <c r="S22460" s="499"/>
    </row>
    <row r="22461">
      <c r="B22461" s="497"/>
      <c r="H22461" s="500"/>
      <c r="O22461" s="500"/>
      <c r="Q22461" s="498" t="s">
        <v>213</v>
      </c>
      <c r="S22461" s="499"/>
    </row>
    <row r="22462">
      <c r="B22462" s="497"/>
      <c r="H22462" s="500"/>
      <c r="O22462" s="500"/>
      <c r="Q22462" s="498" t="s">
        <v>213</v>
      </c>
      <c r="S22462" s="499"/>
    </row>
    <row r="22463">
      <c r="B22463" s="497"/>
      <c r="H22463" s="500"/>
      <c r="O22463" s="500"/>
      <c r="Q22463" s="498" t="s">
        <v>213</v>
      </c>
      <c r="S22463" s="499"/>
    </row>
    <row r="22464">
      <c r="B22464" s="497"/>
      <c r="H22464" s="500"/>
      <c r="O22464" s="500"/>
      <c r="Q22464" s="498" t="s">
        <v>213</v>
      </c>
      <c r="S22464" s="499"/>
    </row>
    <row r="22465">
      <c r="B22465" s="497"/>
      <c r="H22465" s="500"/>
      <c r="O22465" s="500"/>
      <c r="Q22465" s="498" t="s">
        <v>213</v>
      </c>
      <c r="S22465" s="499"/>
    </row>
    <row r="22466">
      <c r="B22466" s="497"/>
      <c r="H22466" s="500"/>
      <c r="O22466" s="500"/>
      <c r="Q22466" s="498" t="s">
        <v>213</v>
      </c>
      <c r="S22466" s="499"/>
    </row>
    <row r="22467">
      <c r="B22467" s="497"/>
      <c r="H22467" s="500"/>
      <c r="O22467" s="500"/>
      <c r="Q22467" s="498" t="s">
        <v>213</v>
      </c>
      <c r="S22467" s="499"/>
    </row>
    <row r="22468">
      <c r="B22468" s="497"/>
      <c r="H22468" s="500"/>
      <c r="O22468" s="500"/>
      <c r="Q22468" s="498" t="s">
        <v>213</v>
      </c>
      <c r="S22468" s="499"/>
    </row>
    <row r="22469">
      <c r="B22469" s="497"/>
      <c r="H22469" s="500"/>
      <c r="O22469" s="500"/>
      <c r="Q22469" s="498" t="s">
        <v>213</v>
      </c>
      <c r="S22469" s="499"/>
    </row>
    <row r="22470">
      <c r="B22470" s="497"/>
      <c r="H22470" s="500"/>
      <c r="O22470" s="500"/>
      <c r="Q22470" s="498" t="s">
        <v>213</v>
      </c>
      <c r="S22470" s="499"/>
    </row>
    <row r="22471">
      <c r="B22471" s="497"/>
      <c r="H22471" s="500"/>
      <c r="O22471" s="500"/>
      <c r="Q22471" s="498" t="s">
        <v>213</v>
      </c>
      <c r="S22471" s="499"/>
    </row>
    <row r="22472">
      <c r="B22472" s="497"/>
      <c r="H22472" s="500"/>
      <c r="O22472" s="500"/>
      <c r="Q22472" s="498" t="s">
        <v>213</v>
      </c>
      <c r="S22472" s="499"/>
    </row>
    <row r="22473">
      <c r="B22473" s="497"/>
      <c r="H22473" s="500"/>
      <c r="O22473" s="500"/>
      <c r="Q22473" s="498" t="s">
        <v>213</v>
      </c>
      <c r="S22473" s="499"/>
    </row>
    <row r="22474">
      <c r="B22474" s="497"/>
      <c r="H22474" s="500"/>
      <c r="O22474" s="500"/>
      <c r="Q22474" s="498" t="s">
        <v>213</v>
      </c>
      <c r="S22474" s="499"/>
    </row>
    <row r="22475">
      <c r="B22475" s="497"/>
      <c r="H22475" s="500"/>
      <c r="O22475" s="500"/>
      <c r="Q22475" s="498" t="s">
        <v>213</v>
      </c>
      <c r="S22475" s="499"/>
    </row>
    <row r="22476">
      <c r="B22476" s="497"/>
      <c r="H22476" s="500"/>
      <c r="O22476" s="500"/>
      <c r="Q22476" s="498" t="s">
        <v>213</v>
      </c>
      <c r="S22476" s="499"/>
    </row>
    <row r="22477">
      <c r="B22477" s="497"/>
      <c r="H22477" s="500"/>
      <c r="O22477" s="500"/>
      <c r="Q22477" s="498" t="s">
        <v>213</v>
      </c>
      <c r="S22477" s="499"/>
    </row>
    <row r="22478">
      <c r="B22478" s="497"/>
      <c r="H22478" s="500"/>
      <c r="O22478" s="500"/>
      <c r="Q22478" s="498" t="s">
        <v>213</v>
      </c>
      <c r="S22478" s="499"/>
    </row>
    <row r="22479">
      <c r="B22479" s="497"/>
      <c r="H22479" s="500"/>
      <c r="O22479" s="500"/>
      <c r="Q22479" s="498" t="s">
        <v>213</v>
      </c>
      <c r="S22479" s="499"/>
    </row>
    <row r="22480">
      <c r="B22480" s="497"/>
      <c r="H22480" s="500"/>
      <c r="O22480" s="500"/>
      <c r="Q22480" s="498" t="s">
        <v>213</v>
      </c>
      <c r="S22480" s="499"/>
    </row>
    <row r="22481">
      <c r="B22481" s="497"/>
      <c r="H22481" s="500"/>
      <c r="O22481" s="500"/>
      <c r="Q22481" s="498" t="s">
        <v>213</v>
      </c>
      <c r="S22481" s="499"/>
    </row>
    <row r="22482">
      <c r="B22482" s="497"/>
      <c r="H22482" s="500"/>
      <c r="O22482" s="500"/>
      <c r="Q22482" s="498" t="s">
        <v>213</v>
      </c>
      <c r="S22482" s="499"/>
    </row>
    <row r="22483">
      <c r="B22483" s="497"/>
      <c r="H22483" s="500"/>
      <c r="O22483" s="500"/>
      <c r="Q22483" s="498" t="s">
        <v>213</v>
      </c>
      <c r="S22483" s="499"/>
    </row>
    <row r="22484">
      <c r="B22484" s="497"/>
      <c r="H22484" s="500"/>
      <c r="O22484" s="500"/>
      <c r="Q22484" s="498" t="s">
        <v>213</v>
      </c>
      <c r="S22484" s="499"/>
    </row>
    <row r="22485">
      <c r="B22485" s="497"/>
      <c r="H22485" s="500"/>
      <c r="O22485" s="500"/>
      <c r="Q22485" s="498" t="s">
        <v>213</v>
      </c>
      <c r="S22485" s="499"/>
    </row>
    <row r="22486">
      <c r="B22486" s="497"/>
      <c r="H22486" s="500"/>
      <c r="O22486" s="500"/>
      <c r="Q22486" s="498" t="s">
        <v>213</v>
      </c>
      <c r="S22486" s="499"/>
    </row>
    <row r="22487">
      <c r="B22487" s="497"/>
      <c r="H22487" s="500"/>
      <c r="O22487" s="500"/>
      <c r="Q22487" s="498" t="s">
        <v>213</v>
      </c>
      <c r="S22487" s="499"/>
    </row>
    <row r="22488">
      <c r="B22488" s="497"/>
      <c r="H22488" s="500"/>
      <c r="O22488" s="500"/>
      <c r="Q22488" s="498" t="s">
        <v>213</v>
      </c>
      <c r="S22488" s="499"/>
    </row>
    <row r="22489">
      <c r="B22489" s="497"/>
      <c r="H22489" s="500"/>
      <c r="O22489" s="500"/>
      <c r="Q22489" s="498" t="s">
        <v>213</v>
      </c>
      <c r="S22489" s="499"/>
    </row>
    <row r="22490">
      <c r="B22490" s="497"/>
      <c r="H22490" s="500"/>
      <c r="O22490" s="500"/>
      <c r="Q22490" s="498" t="s">
        <v>213</v>
      </c>
      <c r="S22490" s="499"/>
    </row>
    <row r="22491">
      <c r="B22491" s="497"/>
      <c r="H22491" s="500"/>
      <c r="O22491" s="500"/>
      <c r="Q22491" s="498" t="s">
        <v>213</v>
      </c>
      <c r="S22491" s="499"/>
    </row>
    <row r="22492">
      <c r="B22492" s="497"/>
      <c r="H22492" s="500"/>
      <c r="O22492" s="500"/>
      <c r="Q22492" s="498" t="s">
        <v>213</v>
      </c>
      <c r="S22492" s="499"/>
    </row>
    <row r="22493">
      <c r="B22493" s="497"/>
      <c r="H22493" s="500"/>
      <c r="O22493" s="500"/>
      <c r="Q22493" s="498" t="s">
        <v>213</v>
      </c>
      <c r="S22493" s="499"/>
    </row>
    <row r="22494">
      <c r="B22494" s="497"/>
      <c r="H22494" s="500"/>
      <c r="O22494" s="500"/>
      <c r="Q22494" s="498" t="s">
        <v>213</v>
      </c>
      <c r="S22494" s="499"/>
    </row>
    <row r="22495">
      <c r="B22495" s="497"/>
      <c r="H22495" s="500"/>
      <c r="O22495" s="500"/>
      <c r="Q22495" s="498" t="s">
        <v>213</v>
      </c>
      <c r="S22495" s="499"/>
    </row>
    <row r="22496">
      <c r="B22496" s="497"/>
      <c r="H22496" s="500"/>
      <c r="O22496" s="500"/>
      <c r="Q22496" s="498" t="s">
        <v>213</v>
      </c>
      <c r="S22496" s="499"/>
    </row>
    <row r="22497">
      <c r="B22497" s="497"/>
      <c r="H22497" s="500"/>
      <c r="O22497" s="500"/>
      <c r="Q22497" s="498" t="s">
        <v>213</v>
      </c>
      <c r="S22497" s="499"/>
    </row>
    <row r="22498">
      <c r="B22498" s="497"/>
      <c r="H22498" s="500"/>
      <c r="O22498" s="500"/>
      <c r="Q22498" s="498" t="s">
        <v>213</v>
      </c>
      <c r="S22498" s="499"/>
    </row>
    <row r="22499">
      <c r="B22499" s="497"/>
      <c r="H22499" s="500"/>
      <c r="O22499" s="500"/>
      <c r="Q22499" s="498" t="s">
        <v>213</v>
      </c>
      <c r="S22499" s="499"/>
    </row>
    <row r="22500">
      <c r="B22500" s="497"/>
      <c r="H22500" s="500"/>
      <c r="O22500" s="500"/>
      <c r="Q22500" s="498" t="s">
        <v>213</v>
      </c>
      <c r="S22500" s="499"/>
    </row>
    <row r="22501">
      <c r="B22501" s="497"/>
      <c r="H22501" s="500"/>
      <c r="O22501" s="500"/>
      <c r="Q22501" s="498" t="s">
        <v>213</v>
      </c>
      <c r="S22501" s="499"/>
    </row>
    <row r="22502">
      <c r="B22502" s="497"/>
      <c r="H22502" s="500"/>
      <c r="O22502" s="500"/>
      <c r="Q22502" s="498" t="s">
        <v>213</v>
      </c>
      <c r="S22502" s="499"/>
    </row>
    <row r="22503">
      <c r="B22503" s="497"/>
      <c r="H22503" s="500"/>
      <c r="O22503" s="500"/>
      <c r="Q22503" s="498" t="s">
        <v>213</v>
      </c>
      <c r="S22503" s="499"/>
    </row>
    <row r="22504">
      <c r="B22504" s="497"/>
      <c r="H22504" s="500"/>
      <c r="O22504" s="500"/>
      <c r="Q22504" s="498" t="s">
        <v>213</v>
      </c>
      <c r="S22504" s="499"/>
    </row>
    <row r="22505">
      <c r="B22505" s="497"/>
      <c r="H22505" s="500"/>
      <c r="O22505" s="500"/>
      <c r="Q22505" s="498" t="s">
        <v>213</v>
      </c>
      <c r="S22505" s="499"/>
    </row>
    <row r="22506">
      <c r="B22506" s="497"/>
      <c r="H22506" s="500"/>
      <c r="O22506" s="500"/>
      <c r="Q22506" s="498" t="s">
        <v>213</v>
      </c>
      <c r="S22506" s="499"/>
    </row>
    <row r="22507">
      <c r="B22507" s="497"/>
      <c r="H22507" s="500"/>
      <c r="O22507" s="500"/>
      <c r="Q22507" s="498" t="s">
        <v>213</v>
      </c>
      <c r="S22507" s="499"/>
    </row>
    <row r="22508">
      <c r="B22508" s="497"/>
      <c r="H22508" s="500"/>
      <c r="O22508" s="500"/>
      <c r="Q22508" s="498" t="s">
        <v>213</v>
      </c>
      <c r="S22508" s="499"/>
    </row>
    <row r="22509">
      <c r="B22509" s="497"/>
      <c r="H22509" s="500"/>
      <c r="O22509" s="500"/>
      <c r="Q22509" s="498" t="s">
        <v>213</v>
      </c>
      <c r="S22509" s="499"/>
    </row>
    <row r="22510">
      <c r="B22510" s="497"/>
      <c r="H22510" s="500"/>
      <c r="O22510" s="500"/>
      <c r="Q22510" s="498" t="s">
        <v>213</v>
      </c>
      <c r="S22510" s="499"/>
    </row>
    <row r="22511">
      <c r="B22511" s="497"/>
      <c r="H22511" s="500"/>
      <c r="O22511" s="500"/>
      <c r="Q22511" s="498" t="s">
        <v>213</v>
      </c>
      <c r="S22511" s="499"/>
    </row>
    <row r="22512">
      <c r="B22512" s="497"/>
      <c r="H22512" s="500"/>
      <c r="O22512" s="500"/>
      <c r="Q22512" s="498" t="s">
        <v>213</v>
      </c>
      <c r="S22512" s="499"/>
    </row>
    <row r="22513">
      <c r="B22513" s="497"/>
      <c r="H22513" s="500"/>
      <c r="O22513" s="500"/>
      <c r="Q22513" s="498" t="s">
        <v>213</v>
      </c>
      <c r="S22513" s="499"/>
    </row>
    <row r="22514">
      <c r="B22514" s="497"/>
      <c r="H22514" s="500"/>
      <c r="O22514" s="500"/>
      <c r="Q22514" s="498" t="s">
        <v>213</v>
      </c>
      <c r="S22514" s="499"/>
    </row>
    <row r="22515">
      <c r="B22515" s="497"/>
      <c r="H22515" s="500"/>
      <c r="O22515" s="500"/>
      <c r="Q22515" s="498" t="s">
        <v>213</v>
      </c>
      <c r="S22515" s="499"/>
    </row>
    <row r="22516">
      <c r="B22516" s="497"/>
      <c r="H22516" s="500"/>
      <c r="O22516" s="500"/>
      <c r="Q22516" s="498" t="s">
        <v>213</v>
      </c>
      <c r="S22516" s="499"/>
    </row>
    <row r="22517">
      <c r="B22517" s="497"/>
      <c r="H22517" s="500"/>
      <c r="O22517" s="500"/>
      <c r="Q22517" s="498" t="s">
        <v>213</v>
      </c>
      <c r="S22517" s="499"/>
    </row>
    <row r="22518">
      <c r="B22518" s="497"/>
      <c r="H22518" s="500"/>
      <c r="O22518" s="500"/>
      <c r="Q22518" s="498" t="s">
        <v>213</v>
      </c>
      <c r="S22518" s="499"/>
    </row>
    <row r="22519">
      <c r="B22519" s="497"/>
      <c r="H22519" s="500"/>
      <c r="O22519" s="500"/>
      <c r="Q22519" s="498" t="s">
        <v>213</v>
      </c>
      <c r="S22519" s="499"/>
    </row>
    <row r="22520">
      <c r="B22520" s="497"/>
      <c r="H22520" s="500"/>
      <c r="O22520" s="500"/>
      <c r="Q22520" s="498" t="s">
        <v>213</v>
      </c>
      <c r="S22520" s="499"/>
    </row>
    <row r="22521">
      <c r="B22521" s="497"/>
      <c r="H22521" s="500"/>
      <c r="O22521" s="500"/>
      <c r="Q22521" s="498" t="s">
        <v>213</v>
      </c>
      <c r="S22521" s="499"/>
    </row>
    <row r="22522">
      <c r="B22522" s="497"/>
      <c r="H22522" s="500"/>
      <c r="O22522" s="500"/>
      <c r="Q22522" s="498" t="s">
        <v>213</v>
      </c>
      <c r="S22522" s="499"/>
    </row>
    <row r="22523">
      <c r="B22523" s="497"/>
      <c r="H22523" s="500"/>
      <c r="O22523" s="500"/>
      <c r="Q22523" s="498" t="s">
        <v>213</v>
      </c>
      <c r="S22523" s="499"/>
    </row>
    <row r="22524">
      <c r="B22524" s="497"/>
      <c r="H22524" s="500"/>
      <c r="O22524" s="500"/>
      <c r="Q22524" s="498" t="s">
        <v>213</v>
      </c>
      <c r="S22524" s="499"/>
    </row>
    <row r="22525">
      <c r="B22525" s="497"/>
      <c r="H22525" s="500"/>
      <c r="O22525" s="500"/>
      <c r="Q22525" s="498" t="s">
        <v>213</v>
      </c>
      <c r="S22525" s="499"/>
    </row>
    <row r="22526">
      <c r="B22526" s="497"/>
      <c r="H22526" s="500"/>
      <c r="O22526" s="500"/>
      <c r="Q22526" s="498" t="s">
        <v>213</v>
      </c>
      <c r="S22526" s="499"/>
    </row>
    <row r="22527">
      <c r="B22527" s="497"/>
      <c r="H22527" s="500"/>
      <c r="O22527" s="500"/>
      <c r="Q22527" s="498" t="s">
        <v>213</v>
      </c>
      <c r="S22527" s="499"/>
    </row>
    <row r="22528">
      <c r="B22528" s="497"/>
      <c r="H22528" s="500"/>
      <c r="O22528" s="500"/>
      <c r="Q22528" s="498" t="s">
        <v>213</v>
      </c>
      <c r="S22528" s="499"/>
    </row>
    <row r="22529">
      <c r="B22529" s="497"/>
      <c r="H22529" s="500"/>
      <c r="O22529" s="500"/>
      <c r="Q22529" s="498" t="s">
        <v>213</v>
      </c>
      <c r="S22529" s="499"/>
    </row>
    <row r="22530">
      <c r="B22530" s="497"/>
      <c r="H22530" s="500"/>
      <c r="O22530" s="500"/>
      <c r="Q22530" s="498" t="s">
        <v>213</v>
      </c>
      <c r="S22530" s="499"/>
    </row>
    <row r="22531">
      <c r="B22531" s="497"/>
      <c r="H22531" s="500"/>
      <c r="O22531" s="500"/>
      <c r="Q22531" s="498" t="s">
        <v>213</v>
      </c>
      <c r="S22531" s="499"/>
    </row>
    <row r="22532">
      <c r="B22532" s="497"/>
      <c r="H22532" s="500"/>
      <c r="O22532" s="500"/>
      <c r="Q22532" s="498" t="s">
        <v>213</v>
      </c>
      <c r="S22532" s="499"/>
    </row>
    <row r="22533">
      <c r="B22533" s="497"/>
      <c r="H22533" s="500"/>
      <c r="O22533" s="500"/>
      <c r="Q22533" s="498" t="s">
        <v>213</v>
      </c>
      <c r="S22533" s="499"/>
    </row>
    <row r="22534">
      <c r="B22534" s="497"/>
      <c r="H22534" s="500"/>
      <c r="O22534" s="500"/>
      <c r="Q22534" s="498" t="s">
        <v>213</v>
      </c>
      <c r="S22534" s="499"/>
    </row>
    <row r="22535">
      <c r="B22535" s="497"/>
      <c r="H22535" s="500"/>
      <c r="O22535" s="500"/>
      <c r="Q22535" s="498" t="s">
        <v>213</v>
      </c>
      <c r="S22535" s="499"/>
    </row>
    <row r="22536">
      <c r="B22536" s="497"/>
      <c r="H22536" s="500"/>
      <c r="O22536" s="500"/>
      <c r="Q22536" s="498" t="s">
        <v>213</v>
      </c>
      <c r="S22536" s="499"/>
    </row>
    <row r="22537">
      <c r="B22537" s="497"/>
      <c r="H22537" s="500"/>
      <c r="O22537" s="500"/>
      <c r="Q22537" s="498" t="s">
        <v>213</v>
      </c>
      <c r="S22537" s="499"/>
    </row>
    <row r="22538">
      <c r="B22538" s="497"/>
      <c r="H22538" s="500"/>
      <c r="O22538" s="500"/>
      <c r="Q22538" s="498" t="s">
        <v>213</v>
      </c>
      <c r="S22538" s="499"/>
    </row>
    <row r="22539">
      <c r="B22539" s="497"/>
      <c r="H22539" s="500"/>
      <c r="O22539" s="500"/>
      <c r="Q22539" s="498" t="s">
        <v>213</v>
      </c>
      <c r="S22539" s="499"/>
    </row>
    <row r="22540">
      <c r="B22540" s="497"/>
      <c r="H22540" s="500"/>
      <c r="O22540" s="500"/>
      <c r="Q22540" s="498" t="s">
        <v>213</v>
      </c>
      <c r="S22540" s="499"/>
    </row>
    <row r="22541">
      <c r="B22541" s="497"/>
      <c r="H22541" s="500"/>
      <c r="O22541" s="500"/>
      <c r="Q22541" s="498" t="s">
        <v>213</v>
      </c>
      <c r="S22541" s="499"/>
    </row>
    <row r="22542">
      <c r="B22542" s="497"/>
      <c r="H22542" s="500"/>
      <c r="O22542" s="500"/>
      <c r="Q22542" s="498" t="s">
        <v>213</v>
      </c>
      <c r="S22542" s="499"/>
    </row>
    <row r="22543">
      <c r="B22543" s="497"/>
      <c r="H22543" s="500"/>
      <c r="O22543" s="500"/>
      <c r="Q22543" s="498" t="s">
        <v>213</v>
      </c>
      <c r="S22543" s="499"/>
    </row>
    <row r="22544">
      <c r="B22544" s="497"/>
      <c r="H22544" s="500"/>
      <c r="O22544" s="500"/>
      <c r="Q22544" s="498" t="s">
        <v>213</v>
      </c>
      <c r="S22544" s="499"/>
    </row>
    <row r="22545">
      <c r="B22545" s="497"/>
      <c r="H22545" s="500"/>
      <c r="O22545" s="500"/>
      <c r="Q22545" s="498" t="s">
        <v>213</v>
      </c>
      <c r="S22545" s="499"/>
    </row>
    <row r="22546">
      <c r="B22546" s="497"/>
      <c r="H22546" s="500"/>
      <c r="O22546" s="500"/>
      <c r="Q22546" s="498" t="s">
        <v>213</v>
      </c>
      <c r="S22546" s="499"/>
    </row>
    <row r="22547">
      <c r="B22547" s="497"/>
      <c r="H22547" s="500"/>
      <c r="O22547" s="500"/>
      <c r="Q22547" s="498" t="s">
        <v>213</v>
      </c>
      <c r="S22547" s="499"/>
    </row>
    <row r="22548">
      <c r="B22548" s="497"/>
      <c r="H22548" s="500"/>
      <c r="O22548" s="500"/>
      <c r="Q22548" s="498" t="s">
        <v>213</v>
      </c>
      <c r="S22548" s="499"/>
    </row>
    <row r="22549">
      <c r="B22549" s="497"/>
      <c r="H22549" s="500"/>
      <c r="O22549" s="500"/>
      <c r="Q22549" s="498" t="s">
        <v>213</v>
      </c>
      <c r="S22549" s="499"/>
    </row>
    <row r="22550">
      <c r="B22550" s="497"/>
      <c r="H22550" s="500"/>
      <c r="O22550" s="500"/>
      <c r="Q22550" s="498" t="s">
        <v>213</v>
      </c>
      <c r="S22550" s="499"/>
    </row>
    <row r="22551">
      <c r="B22551" s="497"/>
      <c r="H22551" s="500"/>
      <c r="O22551" s="500"/>
      <c r="Q22551" s="498" t="s">
        <v>213</v>
      </c>
      <c r="S22551" s="499"/>
    </row>
    <row r="22552">
      <c r="B22552" s="497"/>
      <c r="H22552" s="500"/>
      <c r="O22552" s="500"/>
      <c r="Q22552" s="498" t="s">
        <v>213</v>
      </c>
      <c r="S22552" s="499"/>
    </row>
    <row r="22553">
      <c r="B22553" s="497"/>
      <c r="H22553" s="500"/>
      <c r="O22553" s="500"/>
      <c r="Q22553" s="498" t="s">
        <v>213</v>
      </c>
      <c r="S22553" s="499"/>
    </row>
    <row r="22554">
      <c r="B22554" s="497"/>
      <c r="H22554" s="500"/>
      <c r="O22554" s="500"/>
      <c r="Q22554" s="498" t="s">
        <v>213</v>
      </c>
      <c r="S22554" s="499"/>
    </row>
    <row r="22555">
      <c r="B22555" s="497"/>
      <c r="H22555" s="500"/>
      <c r="O22555" s="500"/>
      <c r="Q22555" s="498" t="s">
        <v>213</v>
      </c>
      <c r="S22555" s="499"/>
    </row>
    <row r="22556">
      <c r="B22556" s="497"/>
      <c r="H22556" s="500"/>
      <c r="O22556" s="500"/>
      <c r="Q22556" s="498" t="s">
        <v>213</v>
      </c>
      <c r="S22556" s="499"/>
    </row>
    <row r="22557">
      <c r="B22557" s="497"/>
      <c r="H22557" s="500"/>
      <c r="O22557" s="500"/>
      <c r="Q22557" s="498" t="s">
        <v>213</v>
      </c>
      <c r="S22557" s="499"/>
    </row>
    <row r="22558">
      <c r="B22558" s="497"/>
      <c r="H22558" s="500"/>
      <c r="O22558" s="500"/>
      <c r="Q22558" s="498" t="s">
        <v>213</v>
      </c>
      <c r="S22558" s="499"/>
    </row>
    <row r="22559">
      <c r="B22559" s="497"/>
      <c r="H22559" s="500"/>
      <c r="O22559" s="500"/>
      <c r="Q22559" s="498" t="s">
        <v>213</v>
      </c>
      <c r="S22559" s="499"/>
    </row>
    <row r="22560">
      <c r="B22560" s="497"/>
      <c r="H22560" s="500"/>
      <c r="O22560" s="500"/>
      <c r="Q22560" s="498" t="s">
        <v>213</v>
      </c>
      <c r="S22560" s="499"/>
    </row>
    <row r="22561">
      <c r="B22561" s="497"/>
      <c r="H22561" s="500"/>
      <c r="O22561" s="500"/>
      <c r="Q22561" s="498" t="s">
        <v>213</v>
      </c>
      <c r="S22561" s="499"/>
    </row>
    <row r="22562">
      <c r="B22562" s="497"/>
      <c r="H22562" s="500"/>
      <c r="O22562" s="500"/>
      <c r="Q22562" s="498" t="s">
        <v>213</v>
      </c>
      <c r="S22562" s="499"/>
    </row>
    <row r="22563">
      <c r="B22563" s="497"/>
      <c r="H22563" s="500"/>
      <c r="O22563" s="500"/>
      <c r="Q22563" s="498" t="s">
        <v>213</v>
      </c>
      <c r="S22563" s="499"/>
    </row>
    <row r="22564">
      <c r="B22564" s="497"/>
      <c r="H22564" s="500"/>
      <c r="O22564" s="500"/>
      <c r="Q22564" s="498" t="s">
        <v>213</v>
      </c>
      <c r="S22564" s="499"/>
    </row>
    <row r="22565">
      <c r="B22565" s="497"/>
      <c r="H22565" s="500"/>
      <c r="O22565" s="500"/>
      <c r="Q22565" s="498" t="s">
        <v>213</v>
      </c>
      <c r="S22565" s="499"/>
    </row>
    <row r="22566">
      <c r="B22566" s="497"/>
      <c r="H22566" s="500"/>
      <c r="O22566" s="500"/>
      <c r="Q22566" s="498" t="s">
        <v>213</v>
      </c>
      <c r="S22566" s="499"/>
    </row>
    <row r="22567">
      <c r="B22567" s="497"/>
      <c r="H22567" s="500"/>
      <c r="O22567" s="500"/>
      <c r="Q22567" s="498" t="s">
        <v>213</v>
      </c>
      <c r="S22567" s="499"/>
    </row>
    <row r="22568">
      <c r="B22568" s="497"/>
      <c r="H22568" s="500"/>
      <c r="O22568" s="500"/>
      <c r="Q22568" s="498" t="s">
        <v>213</v>
      </c>
      <c r="S22568" s="499"/>
    </row>
    <row r="22569">
      <c r="B22569" s="497"/>
      <c r="H22569" s="500"/>
      <c r="O22569" s="500"/>
      <c r="Q22569" s="498" t="s">
        <v>213</v>
      </c>
      <c r="S22569" s="499"/>
    </row>
    <row r="22570">
      <c r="B22570" s="497"/>
      <c r="H22570" s="500"/>
      <c r="O22570" s="500"/>
      <c r="Q22570" s="498" t="s">
        <v>213</v>
      </c>
      <c r="S22570" s="499"/>
    </row>
    <row r="22571">
      <c r="B22571" s="497"/>
      <c r="H22571" s="500"/>
      <c r="O22571" s="500"/>
      <c r="Q22571" s="498" t="s">
        <v>213</v>
      </c>
      <c r="S22571" s="499"/>
    </row>
    <row r="22572">
      <c r="B22572" s="497"/>
      <c r="H22572" s="500"/>
      <c r="O22572" s="500"/>
      <c r="Q22572" s="498" t="s">
        <v>213</v>
      </c>
      <c r="S22572" s="499"/>
    </row>
    <row r="22573">
      <c r="B22573" s="497"/>
      <c r="H22573" s="500"/>
      <c r="O22573" s="500"/>
      <c r="Q22573" s="498" t="s">
        <v>213</v>
      </c>
      <c r="S22573" s="499"/>
    </row>
    <row r="22574">
      <c r="B22574" s="497"/>
      <c r="H22574" s="500"/>
      <c r="O22574" s="500"/>
      <c r="Q22574" s="498" t="s">
        <v>213</v>
      </c>
      <c r="S22574" s="499"/>
    </row>
    <row r="22575">
      <c r="B22575" s="497"/>
      <c r="H22575" s="500"/>
      <c r="O22575" s="500"/>
      <c r="Q22575" s="498" t="s">
        <v>213</v>
      </c>
      <c r="S22575" s="499"/>
    </row>
    <row r="22576">
      <c r="B22576" s="497"/>
      <c r="H22576" s="500"/>
      <c r="O22576" s="500"/>
      <c r="Q22576" s="498" t="s">
        <v>213</v>
      </c>
      <c r="S22576" s="499"/>
    </row>
    <row r="22577">
      <c r="B22577" s="497"/>
      <c r="H22577" s="500"/>
      <c r="O22577" s="500"/>
      <c r="Q22577" s="498" t="s">
        <v>213</v>
      </c>
      <c r="S22577" s="499"/>
    </row>
    <row r="22578">
      <c r="B22578" s="497"/>
      <c r="H22578" s="500"/>
      <c r="O22578" s="500"/>
      <c r="Q22578" s="498" t="s">
        <v>213</v>
      </c>
      <c r="S22578" s="499"/>
    </row>
    <row r="22579">
      <c r="B22579" s="497"/>
      <c r="H22579" s="500"/>
      <c r="O22579" s="500"/>
      <c r="Q22579" s="498" t="s">
        <v>213</v>
      </c>
      <c r="S22579" s="499"/>
    </row>
    <row r="22580">
      <c r="B22580" s="497"/>
      <c r="H22580" s="500"/>
      <c r="O22580" s="500"/>
      <c r="Q22580" s="498" t="s">
        <v>213</v>
      </c>
      <c r="S22580" s="499"/>
    </row>
    <row r="22581">
      <c r="B22581" s="497"/>
      <c r="H22581" s="500"/>
      <c r="O22581" s="500"/>
      <c r="Q22581" s="498" t="s">
        <v>213</v>
      </c>
      <c r="S22581" s="499"/>
    </row>
    <row r="22582">
      <c r="B22582" s="497"/>
      <c r="H22582" s="500"/>
      <c r="O22582" s="500"/>
      <c r="Q22582" s="498" t="s">
        <v>213</v>
      </c>
      <c r="S22582" s="499"/>
    </row>
    <row r="22583">
      <c r="B22583" s="497"/>
      <c r="H22583" s="500"/>
      <c r="O22583" s="500"/>
      <c r="Q22583" s="498" t="s">
        <v>213</v>
      </c>
      <c r="S22583" s="499"/>
    </row>
    <row r="22584">
      <c r="B22584" s="497"/>
      <c r="H22584" s="500"/>
      <c r="O22584" s="500"/>
      <c r="Q22584" s="498" t="s">
        <v>213</v>
      </c>
      <c r="S22584" s="499"/>
    </row>
    <row r="22585">
      <c r="B22585" s="497"/>
      <c r="H22585" s="500"/>
      <c r="O22585" s="500"/>
      <c r="Q22585" s="498" t="s">
        <v>213</v>
      </c>
      <c r="S22585" s="499"/>
    </row>
    <row r="22586">
      <c r="B22586" s="497"/>
      <c r="H22586" s="500"/>
      <c r="O22586" s="500"/>
      <c r="Q22586" s="498" t="s">
        <v>213</v>
      </c>
      <c r="S22586" s="499"/>
    </row>
    <row r="22587">
      <c r="B22587" s="497"/>
      <c r="H22587" s="500"/>
      <c r="O22587" s="500"/>
      <c r="Q22587" s="498" t="s">
        <v>213</v>
      </c>
      <c r="S22587" s="499"/>
    </row>
    <row r="22588">
      <c r="B22588" s="497"/>
      <c r="H22588" s="500"/>
      <c r="O22588" s="500"/>
      <c r="Q22588" s="498" t="s">
        <v>213</v>
      </c>
      <c r="S22588" s="499"/>
    </row>
    <row r="22589">
      <c r="B22589" s="497"/>
      <c r="H22589" s="500"/>
      <c r="O22589" s="500"/>
      <c r="Q22589" s="498" t="s">
        <v>213</v>
      </c>
      <c r="S22589" s="499"/>
    </row>
    <row r="22590">
      <c r="B22590" s="497"/>
      <c r="H22590" s="500"/>
      <c r="O22590" s="500"/>
      <c r="Q22590" s="498" t="s">
        <v>213</v>
      </c>
      <c r="S22590" s="499"/>
    </row>
    <row r="22591">
      <c r="B22591" s="497"/>
      <c r="H22591" s="500"/>
      <c r="O22591" s="500"/>
      <c r="Q22591" s="498" t="s">
        <v>213</v>
      </c>
      <c r="S22591" s="499"/>
    </row>
    <row r="22592">
      <c r="B22592" s="497"/>
      <c r="H22592" s="500"/>
      <c r="O22592" s="500"/>
      <c r="Q22592" s="498" t="s">
        <v>213</v>
      </c>
      <c r="S22592" s="499"/>
    </row>
    <row r="22593">
      <c r="B22593" s="497"/>
      <c r="H22593" s="500"/>
      <c r="O22593" s="500"/>
      <c r="Q22593" s="498" t="s">
        <v>213</v>
      </c>
      <c r="S22593" s="499"/>
    </row>
    <row r="22594">
      <c r="B22594" s="497"/>
      <c r="H22594" s="500"/>
      <c r="O22594" s="500"/>
      <c r="Q22594" s="498" t="s">
        <v>213</v>
      </c>
      <c r="S22594" s="499"/>
    </row>
    <row r="22595">
      <c r="B22595" s="497"/>
      <c r="H22595" s="500"/>
      <c r="O22595" s="500"/>
      <c r="Q22595" s="498" t="s">
        <v>213</v>
      </c>
      <c r="S22595" s="499"/>
    </row>
    <row r="22596">
      <c r="B22596" s="497"/>
      <c r="H22596" s="500"/>
      <c r="O22596" s="500"/>
      <c r="Q22596" s="498" t="s">
        <v>213</v>
      </c>
      <c r="S22596" s="499"/>
    </row>
    <row r="22597">
      <c r="B22597" s="497"/>
      <c r="H22597" s="500"/>
      <c r="O22597" s="500"/>
      <c r="Q22597" s="498" t="s">
        <v>213</v>
      </c>
      <c r="S22597" s="499"/>
    </row>
    <row r="22598">
      <c r="B22598" s="497"/>
      <c r="H22598" s="500"/>
      <c r="O22598" s="500"/>
      <c r="Q22598" s="498" t="s">
        <v>213</v>
      </c>
      <c r="S22598" s="499"/>
    </row>
    <row r="22599">
      <c r="B22599" s="497"/>
      <c r="H22599" s="500"/>
      <c r="O22599" s="500"/>
      <c r="Q22599" s="498" t="s">
        <v>213</v>
      </c>
      <c r="S22599" s="499"/>
    </row>
    <row r="22600">
      <c r="B22600" s="497"/>
      <c r="H22600" s="500"/>
      <c r="O22600" s="500"/>
      <c r="Q22600" s="498" t="s">
        <v>213</v>
      </c>
      <c r="S22600" s="499"/>
    </row>
    <row r="22601">
      <c r="B22601" s="497"/>
      <c r="H22601" s="500"/>
      <c r="O22601" s="500"/>
      <c r="Q22601" s="498" t="s">
        <v>213</v>
      </c>
      <c r="S22601" s="499"/>
    </row>
    <row r="22602">
      <c r="B22602" s="497"/>
      <c r="H22602" s="500"/>
      <c r="O22602" s="500"/>
      <c r="Q22602" s="498" t="s">
        <v>213</v>
      </c>
      <c r="S22602" s="499"/>
    </row>
    <row r="22603">
      <c r="B22603" s="497"/>
      <c r="H22603" s="500"/>
      <c r="O22603" s="500"/>
      <c r="Q22603" s="498" t="s">
        <v>213</v>
      </c>
      <c r="S22603" s="499"/>
    </row>
    <row r="22604">
      <c r="B22604" s="497"/>
      <c r="H22604" s="500"/>
      <c r="O22604" s="500"/>
      <c r="Q22604" s="498" t="s">
        <v>213</v>
      </c>
      <c r="S22604" s="499"/>
    </row>
    <row r="22605">
      <c r="B22605" s="497"/>
      <c r="H22605" s="500"/>
      <c r="O22605" s="500"/>
      <c r="Q22605" s="498" t="s">
        <v>213</v>
      </c>
      <c r="S22605" s="499"/>
    </row>
    <row r="22606">
      <c r="B22606" s="497"/>
      <c r="H22606" s="500"/>
      <c r="O22606" s="500"/>
      <c r="Q22606" s="498" t="s">
        <v>213</v>
      </c>
      <c r="S22606" s="499"/>
    </row>
    <row r="22607">
      <c r="B22607" s="497"/>
      <c r="H22607" s="500"/>
      <c r="O22607" s="500"/>
      <c r="Q22607" s="498" t="s">
        <v>213</v>
      </c>
      <c r="S22607" s="499"/>
    </row>
    <row r="22608">
      <c r="B22608" s="497"/>
      <c r="H22608" s="500"/>
      <c r="O22608" s="500"/>
      <c r="Q22608" s="498" t="s">
        <v>213</v>
      </c>
      <c r="S22608" s="499"/>
    </row>
    <row r="22609">
      <c r="B22609" s="497"/>
      <c r="H22609" s="500"/>
      <c r="O22609" s="500"/>
      <c r="Q22609" s="498" t="s">
        <v>213</v>
      </c>
      <c r="S22609" s="499"/>
    </row>
    <row r="22610">
      <c r="B22610" s="497"/>
      <c r="H22610" s="500"/>
      <c r="O22610" s="500"/>
      <c r="Q22610" s="498" t="s">
        <v>213</v>
      </c>
      <c r="S22610" s="499"/>
    </row>
    <row r="22611">
      <c r="B22611" s="497"/>
      <c r="H22611" s="500"/>
      <c r="O22611" s="500"/>
      <c r="Q22611" s="498" t="s">
        <v>213</v>
      </c>
      <c r="S22611" s="499"/>
    </row>
    <row r="22612">
      <c r="B22612" s="497"/>
      <c r="H22612" s="500"/>
      <c r="O22612" s="500"/>
      <c r="Q22612" s="498" t="s">
        <v>213</v>
      </c>
      <c r="S22612" s="499"/>
    </row>
    <row r="22613">
      <c r="B22613" s="497"/>
      <c r="H22613" s="500"/>
      <c r="O22613" s="500"/>
      <c r="Q22613" s="498" t="s">
        <v>213</v>
      </c>
      <c r="S22613" s="499"/>
    </row>
    <row r="22614">
      <c r="B22614" s="497"/>
      <c r="H22614" s="500"/>
      <c r="O22614" s="500"/>
      <c r="Q22614" s="498" t="s">
        <v>213</v>
      </c>
      <c r="S22614" s="499"/>
    </row>
    <row r="22615">
      <c r="B22615" s="497"/>
      <c r="H22615" s="500"/>
      <c r="O22615" s="500"/>
      <c r="Q22615" s="498" t="s">
        <v>213</v>
      </c>
      <c r="S22615" s="499"/>
    </row>
    <row r="22616">
      <c r="B22616" s="497"/>
      <c r="H22616" s="500"/>
      <c r="O22616" s="500"/>
      <c r="Q22616" s="498" t="s">
        <v>213</v>
      </c>
      <c r="S22616" s="499"/>
    </row>
    <row r="22617">
      <c r="B22617" s="497"/>
      <c r="H22617" s="500"/>
      <c r="O22617" s="500"/>
      <c r="Q22617" s="498" t="s">
        <v>213</v>
      </c>
      <c r="S22617" s="499"/>
    </row>
    <row r="22618">
      <c r="B22618" s="497"/>
      <c r="H22618" s="500"/>
      <c r="O22618" s="500"/>
      <c r="Q22618" s="498" t="s">
        <v>213</v>
      </c>
      <c r="S22618" s="499"/>
    </row>
    <row r="22619">
      <c r="B22619" s="497"/>
      <c r="H22619" s="500"/>
      <c r="O22619" s="500"/>
      <c r="Q22619" s="498" t="s">
        <v>213</v>
      </c>
      <c r="S22619" s="499"/>
    </row>
    <row r="22620">
      <c r="B22620" s="497"/>
      <c r="H22620" s="500"/>
      <c r="O22620" s="500"/>
      <c r="Q22620" s="498" t="s">
        <v>213</v>
      </c>
      <c r="S22620" s="499"/>
    </row>
    <row r="22621">
      <c r="B22621" s="497"/>
      <c r="H22621" s="500"/>
      <c r="O22621" s="500"/>
      <c r="Q22621" s="498" t="s">
        <v>213</v>
      </c>
      <c r="S22621" s="499"/>
    </row>
    <row r="22622">
      <c r="B22622" s="497"/>
      <c r="H22622" s="500"/>
      <c r="O22622" s="500"/>
      <c r="Q22622" s="498" t="s">
        <v>213</v>
      </c>
      <c r="S22622" s="499"/>
    </row>
    <row r="22623">
      <c r="B22623" s="497"/>
      <c r="H22623" s="500"/>
      <c r="O22623" s="500"/>
      <c r="Q22623" s="498" t="s">
        <v>213</v>
      </c>
      <c r="S22623" s="499"/>
    </row>
    <row r="22624">
      <c r="B22624" s="497"/>
      <c r="H22624" s="500"/>
      <c r="O22624" s="500"/>
      <c r="Q22624" s="498" t="s">
        <v>213</v>
      </c>
      <c r="S22624" s="499"/>
    </row>
    <row r="22625">
      <c r="B22625" s="497"/>
      <c r="H22625" s="500"/>
      <c r="O22625" s="500"/>
      <c r="Q22625" s="498" t="s">
        <v>213</v>
      </c>
      <c r="S22625" s="499"/>
    </row>
    <row r="22626">
      <c r="B22626" s="497"/>
      <c r="H22626" s="500"/>
      <c r="O22626" s="500"/>
      <c r="Q22626" s="498" t="s">
        <v>213</v>
      </c>
      <c r="S22626" s="499"/>
    </row>
    <row r="22627">
      <c r="B22627" s="497"/>
      <c r="H22627" s="500"/>
      <c r="O22627" s="500"/>
      <c r="Q22627" s="498" t="s">
        <v>213</v>
      </c>
      <c r="S22627" s="499"/>
    </row>
    <row r="22628">
      <c r="B22628" s="497"/>
      <c r="H22628" s="500"/>
      <c r="O22628" s="500"/>
      <c r="Q22628" s="498" t="s">
        <v>213</v>
      </c>
      <c r="S22628" s="499"/>
    </row>
    <row r="22629">
      <c r="B22629" s="497"/>
      <c r="H22629" s="500"/>
      <c r="O22629" s="500"/>
      <c r="Q22629" s="498" t="s">
        <v>213</v>
      </c>
      <c r="S22629" s="499"/>
    </row>
    <row r="22630">
      <c r="B22630" s="497"/>
      <c r="H22630" s="500"/>
      <c r="O22630" s="500"/>
      <c r="Q22630" s="498" t="s">
        <v>213</v>
      </c>
      <c r="S22630" s="499"/>
    </row>
    <row r="22631">
      <c r="B22631" s="497"/>
      <c r="H22631" s="500"/>
      <c r="O22631" s="500"/>
      <c r="Q22631" s="498" t="s">
        <v>213</v>
      </c>
      <c r="S22631" s="499"/>
    </row>
    <row r="22632">
      <c r="B22632" s="497"/>
      <c r="H22632" s="500"/>
      <c r="O22632" s="500"/>
      <c r="Q22632" s="498" t="s">
        <v>213</v>
      </c>
      <c r="S22632" s="499"/>
    </row>
    <row r="22633">
      <c r="B22633" s="497"/>
      <c r="H22633" s="500"/>
      <c r="O22633" s="500"/>
      <c r="Q22633" s="498" t="s">
        <v>213</v>
      </c>
      <c r="S22633" s="499"/>
    </row>
    <row r="22634">
      <c r="B22634" s="497"/>
      <c r="H22634" s="500"/>
      <c r="O22634" s="500"/>
      <c r="Q22634" s="498" t="s">
        <v>213</v>
      </c>
      <c r="S22634" s="499"/>
    </row>
    <row r="22635">
      <c r="B22635" s="497"/>
      <c r="H22635" s="500"/>
      <c r="O22635" s="500"/>
      <c r="Q22635" s="498" t="s">
        <v>213</v>
      </c>
      <c r="S22635" s="499"/>
    </row>
    <row r="22636">
      <c r="B22636" s="497"/>
      <c r="H22636" s="500"/>
      <c r="O22636" s="500"/>
      <c r="Q22636" s="498" t="s">
        <v>213</v>
      </c>
      <c r="S22636" s="499"/>
    </row>
    <row r="22637">
      <c r="B22637" s="497"/>
      <c r="H22637" s="500"/>
      <c r="O22637" s="500"/>
      <c r="Q22637" s="498" t="s">
        <v>213</v>
      </c>
      <c r="S22637" s="499"/>
    </row>
    <row r="22638">
      <c r="B22638" s="497"/>
      <c r="H22638" s="500"/>
      <c r="O22638" s="500"/>
      <c r="Q22638" s="498" t="s">
        <v>213</v>
      </c>
      <c r="S22638" s="499"/>
    </row>
    <row r="22639">
      <c r="B22639" s="497"/>
      <c r="H22639" s="500"/>
      <c r="O22639" s="500"/>
      <c r="Q22639" s="498" t="s">
        <v>213</v>
      </c>
      <c r="S22639" s="499"/>
    </row>
    <row r="22640">
      <c r="B22640" s="497"/>
      <c r="H22640" s="500"/>
      <c r="O22640" s="500"/>
      <c r="Q22640" s="498" t="s">
        <v>213</v>
      </c>
      <c r="S22640" s="499"/>
    </row>
    <row r="22641">
      <c r="B22641" s="497"/>
      <c r="H22641" s="500"/>
      <c r="O22641" s="500"/>
      <c r="Q22641" s="498" t="s">
        <v>213</v>
      </c>
      <c r="S22641" s="499"/>
    </row>
    <row r="22642">
      <c r="B22642" s="497"/>
      <c r="H22642" s="500"/>
      <c r="O22642" s="500"/>
      <c r="Q22642" s="498" t="s">
        <v>213</v>
      </c>
      <c r="S22642" s="499"/>
    </row>
    <row r="22643">
      <c r="B22643" s="497"/>
      <c r="H22643" s="500"/>
      <c r="O22643" s="500"/>
      <c r="Q22643" s="498" t="s">
        <v>213</v>
      </c>
      <c r="S22643" s="499"/>
    </row>
    <row r="22644">
      <c r="B22644" s="497"/>
      <c r="H22644" s="500"/>
      <c r="O22644" s="500"/>
      <c r="Q22644" s="498" t="s">
        <v>213</v>
      </c>
      <c r="S22644" s="499"/>
    </row>
    <row r="22645">
      <c r="B22645" s="497"/>
      <c r="H22645" s="500"/>
      <c r="O22645" s="500"/>
      <c r="Q22645" s="498" t="s">
        <v>213</v>
      </c>
      <c r="S22645" s="499"/>
    </row>
    <row r="22646">
      <c r="B22646" s="497"/>
      <c r="H22646" s="500"/>
      <c r="O22646" s="500"/>
      <c r="Q22646" s="498" t="s">
        <v>213</v>
      </c>
      <c r="S22646" s="499"/>
    </row>
    <row r="22647">
      <c r="B22647" s="497"/>
      <c r="H22647" s="500"/>
      <c r="O22647" s="500"/>
      <c r="Q22647" s="498" t="s">
        <v>213</v>
      </c>
      <c r="S22647" s="499"/>
    </row>
    <row r="22648">
      <c r="B22648" s="497"/>
      <c r="H22648" s="500"/>
      <c r="O22648" s="500"/>
      <c r="Q22648" s="498" t="s">
        <v>213</v>
      </c>
      <c r="S22648" s="499"/>
    </row>
    <row r="22649">
      <c r="B22649" s="497"/>
      <c r="H22649" s="500"/>
      <c r="O22649" s="500"/>
      <c r="Q22649" s="498" t="s">
        <v>213</v>
      </c>
      <c r="S22649" s="499"/>
    </row>
    <row r="22650">
      <c r="B22650" s="497"/>
      <c r="H22650" s="500"/>
      <c r="O22650" s="500"/>
      <c r="Q22650" s="498" t="s">
        <v>213</v>
      </c>
      <c r="S22650" s="499"/>
    </row>
    <row r="22651">
      <c r="B22651" s="497"/>
      <c r="H22651" s="500"/>
      <c r="O22651" s="500"/>
      <c r="Q22651" s="498" t="s">
        <v>213</v>
      </c>
      <c r="S22651" s="499"/>
    </row>
    <row r="22652">
      <c r="B22652" s="497"/>
      <c r="H22652" s="500"/>
      <c r="O22652" s="500"/>
      <c r="Q22652" s="498" t="s">
        <v>213</v>
      </c>
      <c r="S22652" s="499"/>
    </row>
    <row r="22653">
      <c r="B22653" s="497"/>
      <c r="H22653" s="500"/>
      <c r="O22653" s="500"/>
      <c r="Q22653" s="498" t="s">
        <v>213</v>
      </c>
      <c r="S22653" s="499"/>
    </row>
    <row r="22654">
      <c r="B22654" s="497"/>
      <c r="H22654" s="500"/>
      <c r="O22654" s="500"/>
      <c r="Q22654" s="498" t="s">
        <v>213</v>
      </c>
      <c r="S22654" s="499"/>
    </row>
    <row r="22655">
      <c r="B22655" s="497"/>
      <c r="H22655" s="500"/>
      <c r="O22655" s="500"/>
      <c r="Q22655" s="498" t="s">
        <v>213</v>
      </c>
      <c r="S22655" s="499"/>
    </row>
    <row r="22656">
      <c r="B22656" s="497"/>
      <c r="H22656" s="500"/>
      <c r="O22656" s="500"/>
      <c r="Q22656" s="498" t="s">
        <v>213</v>
      </c>
      <c r="S22656" s="499"/>
    </row>
    <row r="22657">
      <c r="B22657" s="497"/>
      <c r="H22657" s="500"/>
      <c r="O22657" s="500"/>
      <c r="Q22657" s="498" t="s">
        <v>213</v>
      </c>
      <c r="S22657" s="499"/>
    </row>
    <row r="22658">
      <c r="B22658" s="497"/>
      <c r="H22658" s="500"/>
      <c r="O22658" s="500"/>
      <c r="Q22658" s="498" t="s">
        <v>213</v>
      </c>
      <c r="S22658" s="499"/>
    </row>
    <row r="22659">
      <c r="B22659" s="497"/>
      <c r="H22659" s="500"/>
      <c r="O22659" s="500"/>
      <c r="Q22659" s="498" t="s">
        <v>213</v>
      </c>
      <c r="S22659" s="499"/>
    </row>
    <row r="22660">
      <c r="B22660" s="497"/>
      <c r="H22660" s="500"/>
      <c r="O22660" s="500"/>
      <c r="Q22660" s="498" t="s">
        <v>213</v>
      </c>
      <c r="S22660" s="499"/>
    </row>
    <row r="22661">
      <c r="B22661" s="497"/>
      <c r="H22661" s="500"/>
      <c r="O22661" s="500"/>
      <c r="Q22661" s="498" t="s">
        <v>213</v>
      </c>
      <c r="S22661" s="499"/>
    </row>
    <row r="22662">
      <c r="B22662" s="497"/>
      <c r="H22662" s="500"/>
      <c r="O22662" s="500"/>
      <c r="Q22662" s="498" t="s">
        <v>213</v>
      </c>
      <c r="S22662" s="499"/>
    </row>
    <row r="22663">
      <c r="B22663" s="497"/>
      <c r="H22663" s="500"/>
      <c r="O22663" s="500"/>
      <c r="Q22663" s="498" t="s">
        <v>213</v>
      </c>
      <c r="S22663" s="499"/>
    </row>
    <row r="22664">
      <c r="B22664" s="497"/>
      <c r="H22664" s="500"/>
      <c r="O22664" s="500"/>
      <c r="Q22664" s="498" t="s">
        <v>213</v>
      </c>
      <c r="S22664" s="499"/>
    </row>
    <row r="22665">
      <c r="B22665" s="497"/>
      <c r="H22665" s="500"/>
      <c r="O22665" s="500"/>
      <c r="Q22665" s="498" t="s">
        <v>213</v>
      </c>
      <c r="S22665" s="499"/>
    </row>
    <row r="22666">
      <c r="B22666" s="497"/>
      <c r="H22666" s="500"/>
      <c r="O22666" s="500"/>
      <c r="Q22666" s="498" t="s">
        <v>213</v>
      </c>
      <c r="S22666" s="499"/>
    </row>
    <row r="22667">
      <c r="B22667" s="497"/>
      <c r="H22667" s="500"/>
      <c r="O22667" s="500"/>
      <c r="Q22667" s="498" t="s">
        <v>213</v>
      </c>
      <c r="S22667" s="499"/>
    </row>
    <row r="22668">
      <c r="B22668" s="497"/>
      <c r="H22668" s="500"/>
      <c r="O22668" s="500"/>
      <c r="Q22668" s="498" t="s">
        <v>213</v>
      </c>
      <c r="S22668" s="499"/>
    </row>
    <row r="22669">
      <c r="B22669" s="497"/>
      <c r="H22669" s="500"/>
      <c r="O22669" s="500"/>
      <c r="Q22669" s="498" t="s">
        <v>213</v>
      </c>
      <c r="S22669" s="499"/>
    </row>
    <row r="22670">
      <c r="B22670" s="497"/>
      <c r="H22670" s="500"/>
      <c r="O22670" s="500"/>
      <c r="Q22670" s="498" t="s">
        <v>213</v>
      </c>
      <c r="S22670" s="499"/>
    </row>
    <row r="22671">
      <c r="B22671" s="497"/>
      <c r="H22671" s="500"/>
      <c r="O22671" s="500"/>
      <c r="Q22671" s="498" t="s">
        <v>213</v>
      </c>
      <c r="S22671" s="499"/>
    </row>
    <row r="22672">
      <c r="B22672" s="497"/>
      <c r="H22672" s="500"/>
      <c r="O22672" s="500"/>
      <c r="Q22672" s="498" t="s">
        <v>213</v>
      </c>
      <c r="S22672" s="499"/>
    </row>
    <row r="22673">
      <c r="B22673" s="497"/>
      <c r="H22673" s="500"/>
      <c r="O22673" s="500"/>
      <c r="Q22673" s="498" t="s">
        <v>213</v>
      </c>
      <c r="S22673" s="499"/>
    </row>
    <row r="22674">
      <c r="B22674" s="497"/>
      <c r="H22674" s="500"/>
      <c r="O22674" s="500"/>
      <c r="Q22674" s="498" t="s">
        <v>213</v>
      </c>
      <c r="S22674" s="499"/>
    </row>
    <row r="22675">
      <c r="B22675" s="497"/>
      <c r="H22675" s="500"/>
      <c r="O22675" s="500"/>
      <c r="Q22675" s="498" t="s">
        <v>213</v>
      </c>
      <c r="S22675" s="499"/>
    </row>
    <row r="22676">
      <c r="B22676" s="497"/>
      <c r="H22676" s="500"/>
      <c r="O22676" s="500"/>
      <c r="Q22676" s="498" t="s">
        <v>213</v>
      </c>
      <c r="S22676" s="499"/>
    </row>
    <row r="22677">
      <c r="B22677" s="497"/>
      <c r="H22677" s="500"/>
      <c r="O22677" s="500"/>
      <c r="Q22677" s="498" t="s">
        <v>213</v>
      </c>
      <c r="S22677" s="499"/>
    </row>
    <row r="22678">
      <c r="B22678" s="497"/>
      <c r="H22678" s="500"/>
      <c r="O22678" s="500"/>
      <c r="Q22678" s="498" t="s">
        <v>213</v>
      </c>
      <c r="S22678" s="499"/>
    </row>
    <row r="22679">
      <c r="B22679" s="497"/>
      <c r="H22679" s="500"/>
      <c r="O22679" s="500"/>
      <c r="Q22679" s="498" t="s">
        <v>213</v>
      </c>
      <c r="S22679" s="499"/>
    </row>
    <row r="22680">
      <c r="B22680" s="497"/>
      <c r="H22680" s="500"/>
      <c r="O22680" s="500"/>
      <c r="Q22680" s="498" t="s">
        <v>213</v>
      </c>
      <c r="S22680" s="499"/>
    </row>
    <row r="22681">
      <c r="B22681" s="497"/>
      <c r="H22681" s="500"/>
      <c r="O22681" s="500"/>
      <c r="Q22681" s="498" t="s">
        <v>213</v>
      </c>
      <c r="S22681" s="499"/>
    </row>
    <row r="22682">
      <c r="B22682" s="497"/>
      <c r="H22682" s="500"/>
      <c r="O22682" s="500"/>
      <c r="Q22682" s="498" t="s">
        <v>213</v>
      </c>
      <c r="S22682" s="499"/>
    </row>
    <row r="22683">
      <c r="B22683" s="497"/>
      <c r="H22683" s="500"/>
      <c r="O22683" s="500"/>
      <c r="Q22683" s="498" t="s">
        <v>213</v>
      </c>
      <c r="S22683" s="499"/>
    </row>
    <row r="22684">
      <c r="B22684" s="497"/>
      <c r="H22684" s="500"/>
      <c r="O22684" s="500"/>
      <c r="Q22684" s="498" t="s">
        <v>213</v>
      </c>
      <c r="S22684" s="499"/>
    </row>
    <row r="22685">
      <c r="B22685" s="497"/>
      <c r="H22685" s="500"/>
      <c r="O22685" s="500"/>
      <c r="Q22685" s="498" t="s">
        <v>213</v>
      </c>
      <c r="S22685" s="499"/>
    </row>
    <row r="22686">
      <c r="B22686" s="497"/>
      <c r="H22686" s="500"/>
      <c r="O22686" s="500"/>
      <c r="Q22686" s="498" t="s">
        <v>213</v>
      </c>
      <c r="S22686" s="499"/>
    </row>
    <row r="22687">
      <c r="B22687" s="497"/>
      <c r="H22687" s="500"/>
      <c r="O22687" s="500"/>
      <c r="Q22687" s="498" t="s">
        <v>213</v>
      </c>
      <c r="S22687" s="499"/>
    </row>
    <row r="22688">
      <c r="B22688" s="497"/>
      <c r="H22688" s="500"/>
      <c r="O22688" s="500"/>
      <c r="Q22688" s="498" t="s">
        <v>213</v>
      </c>
      <c r="S22688" s="499"/>
    </row>
    <row r="22689">
      <c r="B22689" s="497"/>
      <c r="H22689" s="500"/>
      <c r="O22689" s="500"/>
      <c r="Q22689" s="498" t="s">
        <v>213</v>
      </c>
      <c r="S22689" s="499"/>
    </row>
    <row r="22690">
      <c r="B22690" s="497"/>
      <c r="H22690" s="500"/>
      <c r="O22690" s="500"/>
      <c r="Q22690" s="498" t="s">
        <v>213</v>
      </c>
      <c r="S22690" s="499"/>
    </row>
    <row r="22691">
      <c r="B22691" s="497"/>
      <c r="H22691" s="500"/>
      <c r="O22691" s="500"/>
      <c r="Q22691" s="498" t="s">
        <v>213</v>
      </c>
      <c r="S22691" s="499"/>
    </row>
    <row r="22692">
      <c r="B22692" s="497"/>
      <c r="H22692" s="500"/>
      <c r="O22692" s="500"/>
      <c r="Q22692" s="498" t="s">
        <v>213</v>
      </c>
      <c r="S22692" s="499"/>
    </row>
    <row r="22693">
      <c r="B22693" s="497"/>
      <c r="H22693" s="500"/>
      <c r="O22693" s="500"/>
      <c r="Q22693" s="498" t="s">
        <v>213</v>
      </c>
      <c r="S22693" s="499"/>
    </row>
    <row r="22694">
      <c r="B22694" s="497"/>
      <c r="H22694" s="500"/>
      <c r="O22694" s="500"/>
      <c r="Q22694" s="498" t="s">
        <v>213</v>
      </c>
      <c r="S22694" s="499"/>
    </row>
    <row r="22695">
      <c r="B22695" s="497"/>
      <c r="H22695" s="500"/>
      <c r="O22695" s="500"/>
      <c r="Q22695" s="498" t="s">
        <v>213</v>
      </c>
      <c r="S22695" s="499"/>
    </row>
    <row r="22696">
      <c r="B22696" s="497"/>
      <c r="H22696" s="500"/>
      <c r="O22696" s="500"/>
      <c r="Q22696" s="498" t="s">
        <v>213</v>
      </c>
      <c r="S22696" s="499"/>
    </row>
    <row r="22697">
      <c r="B22697" s="497"/>
      <c r="H22697" s="500"/>
      <c r="O22697" s="500"/>
      <c r="Q22697" s="498" t="s">
        <v>213</v>
      </c>
      <c r="S22697" s="499"/>
    </row>
    <row r="22698">
      <c r="B22698" s="497"/>
      <c r="H22698" s="500"/>
      <c r="O22698" s="500"/>
      <c r="Q22698" s="498" t="s">
        <v>213</v>
      </c>
      <c r="S22698" s="499"/>
    </row>
    <row r="22699">
      <c r="B22699" s="497"/>
      <c r="H22699" s="500"/>
      <c r="O22699" s="500"/>
      <c r="Q22699" s="498" t="s">
        <v>213</v>
      </c>
      <c r="S22699" s="499"/>
    </row>
    <row r="22700">
      <c r="B22700" s="497"/>
      <c r="H22700" s="500"/>
      <c r="O22700" s="500"/>
      <c r="Q22700" s="498" t="s">
        <v>213</v>
      </c>
      <c r="S22700" s="499"/>
    </row>
    <row r="22701">
      <c r="B22701" s="497"/>
      <c r="H22701" s="500"/>
      <c r="O22701" s="500"/>
      <c r="Q22701" s="498" t="s">
        <v>213</v>
      </c>
      <c r="S22701" s="499"/>
    </row>
    <row r="22702">
      <c r="B22702" s="497"/>
      <c r="H22702" s="500"/>
      <c r="O22702" s="500"/>
      <c r="Q22702" s="498" t="s">
        <v>213</v>
      </c>
      <c r="S22702" s="499"/>
    </row>
    <row r="22703">
      <c r="B22703" s="497"/>
      <c r="H22703" s="500"/>
      <c r="O22703" s="500"/>
      <c r="Q22703" s="498" t="s">
        <v>213</v>
      </c>
      <c r="S22703" s="499"/>
    </row>
    <row r="22704">
      <c r="B22704" s="497"/>
      <c r="H22704" s="500"/>
      <c r="O22704" s="500"/>
      <c r="Q22704" s="498" t="s">
        <v>213</v>
      </c>
      <c r="S22704" s="499"/>
    </row>
    <row r="22705">
      <c r="B22705" s="497"/>
      <c r="H22705" s="500"/>
      <c r="O22705" s="500"/>
      <c r="Q22705" s="498" t="s">
        <v>213</v>
      </c>
      <c r="S22705" s="499"/>
    </row>
    <row r="22706">
      <c r="B22706" s="497"/>
      <c r="H22706" s="500"/>
      <c r="O22706" s="500"/>
      <c r="Q22706" s="498" t="s">
        <v>213</v>
      </c>
      <c r="S22706" s="499"/>
    </row>
    <row r="22707">
      <c r="B22707" s="497"/>
      <c r="H22707" s="500"/>
      <c r="O22707" s="500"/>
      <c r="Q22707" s="498" t="s">
        <v>213</v>
      </c>
      <c r="S22707" s="499"/>
    </row>
    <row r="22708">
      <c r="B22708" s="497"/>
      <c r="H22708" s="500"/>
      <c r="O22708" s="500"/>
      <c r="Q22708" s="498" t="s">
        <v>213</v>
      </c>
      <c r="S22708" s="499"/>
    </row>
    <row r="22709">
      <c r="B22709" s="497"/>
      <c r="H22709" s="500"/>
      <c r="O22709" s="500"/>
      <c r="Q22709" s="498" t="s">
        <v>213</v>
      </c>
      <c r="S22709" s="499"/>
    </row>
    <row r="22710">
      <c r="B22710" s="497"/>
      <c r="H22710" s="500"/>
      <c r="O22710" s="500"/>
      <c r="Q22710" s="498" t="s">
        <v>213</v>
      </c>
      <c r="S22710" s="499"/>
    </row>
    <row r="22711">
      <c r="B22711" s="497"/>
      <c r="H22711" s="500"/>
      <c r="O22711" s="500"/>
      <c r="Q22711" s="498" t="s">
        <v>213</v>
      </c>
      <c r="S22711" s="499"/>
    </row>
    <row r="22712">
      <c r="B22712" s="497"/>
      <c r="H22712" s="500"/>
      <c r="O22712" s="500"/>
      <c r="Q22712" s="498" t="s">
        <v>213</v>
      </c>
      <c r="S22712" s="499"/>
    </row>
    <row r="22713">
      <c r="B22713" s="497"/>
      <c r="H22713" s="500"/>
      <c r="O22713" s="500"/>
      <c r="Q22713" s="498" t="s">
        <v>213</v>
      </c>
      <c r="S22713" s="499"/>
    </row>
    <row r="22714">
      <c r="B22714" s="497"/>
      <c r="H22714" s="500"/>
      <c r="O22714" s="500"/>
      <c r="Q22714" s="498" t="s">
        <v>213</v>
      </c>
      <c r="S22714" s="499"/>
    </row>
    <row r="22715">
      <c r="B22715" s="497"/>
      <c r="H22715" s="500"/>
      <c r="O22715" s="500"/>
      <c r="Q22715" s="498" t="s">
        <v>213</v>
      </c>
      <c r="S22715" s="499"/>
    </row>
    <row r="22716">
      <c r="B22716" s="497"/>
      <c r="H22716" s="500"/>
      <c r="O22716" s="500"/>
      <c r="Q22716" s="498" t="s">
        <v>213</v>
      </c>
      <c r="S22716" s="499"/>
    </row>
    <row r="22717">
      <c r="B22717" s="497"/>
      <c r="H22717" s="500"/>
      <c r="O22717" s="500"/>
      <c r="Q22717" s="498" t="s">
        <v>213</v>
      </c>
      <c r="S22717" s="499"/>
    </row>
    <row r="22718">
      <c r="B22718" s="497"/>
      <c r="H22718" s="500"/>
      <c r="O22718" s="500"/>
      <c r="Q22718" s="498" t="s">
        <v>213</v>
      </c>
      <c r="S22718" s="499"/>
    </row>
    <row r="22719">
      <c r="B22719" s="497"/>
      <c r="H22719" s="500"/>
      <c r="O22719" s="500"/>
      <c r="Q22719" s="498" t="s">
        <v>213</v>
      </c>
      <c r="S22719" s="499"/>
    </row>
    <row r="22720">
      <c r="B22720" s="497"/>
      <c r="H22720" s="500"/>
      <c r="O22720" s="500"/>
      <c r="Q22720" s="498" t="s">
        <v>213</v>
      </c>
      <c r="S22720" s="499"/>
    </row>
    <row r="22721">
      <c r="B22721" s="497"/>
      <c r="H22721" s="500"/>
      <c r="O22721" s="500"/>
      <c r="Q22721" s="498" t="s">
        <v>213</v>
      </c>
      <c r="S22721" s="499"/>
    </row>
    <row r="22722">
      <c r="B22722" s="497"/>
      <c r="H22722" s="500"/>
      <c r="O22722" s="500"/>
      <c r="Q22722" s="498" t="s">
        <v>213</v>
      </c>
      <c r="S22722" s="499"/>
    </row>
    <row r="22723">
      <c r="B22723" s="497"/>
      <c r="H22723" s="500"/>
      <c r="O22723" s="500"/>
      <c r="Q22723" s="498" t="s">
        <v>213</v>
      </c>
      <c r="S22723" s="499"/>
    </row>
    <row r="22724">
      <c r="B22724" s="497"/>
      <c r="H22724" s="500"/>
      <c r="O22724" s="500"/>
      <c r="Q22724" s="498" t="s">
        <v>213</v>
      </c>
      <c r="S22724" s="499"/>
    </row>
    <row r="22725">
      <c r="B22725" s="497"/>
      <c r="H22725" s="500"/>
      <c r="O22725" s="500"/>
      <c r="Q22725" s="498" t="s">
        <v>213</v>
      </c>
      <c r="S22725" s="499"/>
    </row>
    <row r="22726">
      <c r="B22726" s="497"/>
      <c r="H22726" s="500"/>
      <c r="O22726" s="500"/>
      <c r="Q22726" s="498" t="s">
        <v>213</v>
      </c>
      <c r="S22726" s="499"/>
    </row>
    <row r="22727">
      <c r="B22727" s="497"/>
      <c r="H22727" s="500"/>
      <c r="O22727" s="500"/>
      <c r="Q22727" s="498" t="s">
        <v>213</v>
      </c>
      <c r="S22727" s="499"/>
    </row>
    <row r="22728">
      <c r="B22728" s="497"/>
      <c r="H22728" s="500"/>
      <c r="O22728" s="500"/>
      <c r="Q22728" s="498" t="s">
        <v>213</v>
      </c>
      <c r="S22728" s="499"/>
    </row>
    <row r="22729">
      <c r="B22729" s="497"/>
      <c r="H22729" s="500"/>
      <c r="O22729" s="500"/>
      <c r="Q22729" s="498" t="s">
        <v>213</v>
      </c>
      <c r="S22729" s="499"/>
    </row>
    <row r="22730">
      <c r="B22730" s="497"/>
      <c r="H22730" s="500"/>
      <c r="O22730" s="500"/>
      <c r="Q22730" s="498" t="s">
        <v>213</v>
      </c>
      <c r="S22730" s="499"/>
    </row>
    <row r="22731">
      <c r="B22731" s="497"/>
      <c r="H22731" s="500"/>
      <c r="O22731" s="500"/>
      <c r="Q22731" s="498" t="s">
        <v>213</v>
      </c>
      <c r="S22731" s="499"/>
    </row>
    <row r="22732">
      <c r="B22732" s="497"/>
      <c r="H22732" s="500"/>
      <c r="O22732" s="500"/>
      <c r="Q22732" s="498" t="s">
        <v>213</v>
      </c>
      <c r="S22732" s="499"/>
    </row>
    <row r="22733">
      <c r="B22733" s="497"/>
      <c r="H22733" s="500"/>
      <c r="O22733" s="500"/>
      <c r="Q22733" s="498" t="s">
        <v>213</v>
      </c>
      <c r="S22733" s="499"/>
    </row>
    <row r="22734">
      <c r="B22734" s="497"/>
      <c r="H22734" s="500"/>
      <c r="O22734" s="500"/>
      <c r="Q22734" s="498" t="s">
        <v>213</v>
      </c>
      <c r="S22734" s="499"/>
    </row>
    <row r="22735">
      <c r="B22735" s="497"/>
      <c r="H22735" s="500"/>
      <c r="O22735" s="500"/>
      <c r="Q22735" s="498" t="s">
        <v>213</v>
      </c>
      <c r="S22735" s="499"/>
    </row>
    <row r="22736">
      <c r="B22736" s="497"/>
      <c r="H22736" s="500"/>
      <c r="O22736" s="500"/>
      <c r="Q22736" s="498" t="s">
        <v>213</v>
      </c>
      <c r="S22736" s="499"/>
    </row>
    <row r="22737">
      <c r="B22737" s="497"/>
      <c r="H22737" s="500"/>
      <c r="O22737" s="500"/>
      <c r="Q22737" s="498" t="s">
        <v>213</v>
      </c>
      <c r="S22737" s="499"/>
    </row>
    <row r="22738">
      <c r="B22738" s="497"/>
      <c r="H22738" s="500"/>
      <c r="O22738" s="500"/>
      <c r="Q22738" s="498" t="s">
        <v>213</v>
      </c>
      <c r="S22738" s="499"/>
    </row>
    <row r="22739">
      <c r="B22739" s="497"/>
      <c r="H22739" s="500"/>
      <c r="O22739" s="500"/>
      <c r="Q22739" s="498" t="s">
        <v>213</v>
      </c>
      <c r="S22739" s="499"/>
    </row>
    <row r="22740">
      <c r="B22740" s="497"/>
      <c r="H22740" s="500"/>
      <c r="O22740" s="500"/>
      <c r="Q22740" s="498" t="s">
        <v>213</v>
      </c>
      <c r="S22740" s="499"/>
    </row>
    <row r="22741">
      <c r="B22741" s="497"/>
      <c r="H22741" s="500"/>
      <c r="O22741" s="500"/>
      <c r="Q22741" s="498" t="s">
        <v>213</v>
      </c>
      <c r="S22741" s="499"/>
    </row>
    <row r="22742">
      <c r="B22742" s="497"/>
      <c r="H22742" s="500"/>
      <c r="O22742" s="500"/>
      <c r="Q22742" s="498" t="s">
        <v>213</v>
      </c>
      <c r="S22742" s="499"/>
    </row>
    <row r="22743">
      <c r="B22743" s="497"/>
      <c r="H22743" s="500"/>
      <c r="O22743" s="500"/>
      <c r="Q22743" s="498" t="s">
        <v>213</v>
      </c>
      <c r="S22743" s="499"/>
    </row>
    <row r="22744">
      <c r="B22744" s="497"/>
      <c r="H22744" s="500"/>
      <c r="O22744" s="500"/>
      <c r="Q22744" s="498" t="s">
        <v>213</v>
      </c>
      <c r="S22744" s="499"/>
    </row>
    <row r="22745">
      <c r="B22745" s="497"/>
      <c r="H22745" s="500"/>
      <c r="O22745" s="500"/>
      <c r="Q22745" s="498" t="s">
        <v>213</v>
      </c>
      <c r="S22745" s="499"/>
    </row>
    <row r="22746">
      <c r="B22746" s="497"/>
      <c r="H22746" s="500"/>
      <c r="O22746" s="500"/>
      <c r="Q22746" s="498" t="s">
        <v>213</v>
      </c>
      <c r="S22746" s="499"/>
    </row>
    <row r="22747">
      <c r="B22747" s="497"/>
      <c r="H22747" s="500"/>
      <c r="O22747" s="500"/>
      <c r="Q22747" s="498" t="s">
        <v>213</v>
      </c>
      <c r="S22747" s="499"/>
    </row>
    <row r="22748">
      <c r="B22748" s="497"/>
      <c r="H22748" s="500"/>
      <c r="O22748" s="500"/>
      <c r="Q22748" s="498" t="s">
        <v>213</v>
      </c>
      <c r="S22748" s="499"/>
    </row>
    <row r="22749">
      <c r="B22749" s="497"/>
      <c r="H22749" s="500"/>
      <c r="O22749" s="500"/>
      <c r="Q22749" s="498" t="s">
        <v>213</v>
      </c>
      <c r="S22749" s="499"/>
    </row>
    <row r="22750">
      <c r="B22750" s="497"/>
      <c r="H22750" s="500"/>
      <c r="O22750" s="500"/>
      <c r="Q22750" s="498" t="s">
        <v>213</v>
      </c>
      <c r="S22750" s="499"/>
    </row>
    <row r="22751">
      <c r="B22751" s="497"/>
      <c r="H22751" s="500"/>
      <c r="O22751" s="500"/>
      <c r="Q22751" s="498" t="s">
        <v>213</v>
      </c>
      <c r="S22751" s="499"/>
    </row>
    <row r="22752">
      <c r="B22752" s="497"/>
      <c r="H22752" s="500"/>
      <c r="O22752" s="500"/>
      <c r="Q22752" s="498" t="s">
        <v>213</v>
      </c>
      <c r="S22752" s="499"/>
    </row>
    <row r="22753">
      <c r="B22753" s="497"/>
      <c r="H22753" s="500"/>
      <c r="O22753" s="500"/>
      <c r="Q22753" s="498" t="s">
        <v>213</v>
      </c>
      <c r="S22753" s="499"/>
    </row>
    <row r="22754">
      <c r="B22754" s="497"/>
      <c r="H22754" s="500"/>
      <c r="O22754" s="500"/>
      <c r="Q22754" s="498" t="s">
        <v>213</v>
      </c>
      <c r="S22754" s="499"/>
    </row>
    <row r="22755">
      <c r="B22755" s="497"/>
      <c r="H22755" s="500"/>
      <c r="O22755" s="500"/>
      <c r="Q22755" s="498" t="s">
        <v>213</v>
      </c>
      <c r="S22755" s="499"/>
    </row>
    <row r="22756">
      <c r="B22756" s="497"/>
      <c r="H22756" s="500"/>
      <c r="O22756" s="500"/>
      <c r="Q22756" s="498" t="s">
        <v>213</v>
      </c>
      <c r="S22756" s="499"/>
    </row>
    <row r="22757">
      <c r="B22757" s="497"/>
      <c r="H22757" s="500"/>
      <c r="O22757" s="500"/>
      <c r="Q22757" s="498" t="s">
        <v>213</v>
      </c>
      <c r="S22757" s="499"/>
    </row>
    <row r="22758">
      <c r="B22758" s="497"/>
      <c r="H22758" s="500"/>
      <c r="O22758" s="500"/>
      <c r="Q22758" s="498" t="s">
        <v>213</v>
      </c>
      <c r="S22758" s="499"/>
    </row>
    <row r="22759">
      <c r="B22759" s="497"/>
      <c r="H22759" s="500"/>
      <c r="O22759" s="500"/>
      <c r="Q22759" s="498" t="s">
        <v>213</v>
      </c>
      <c r="S22759" s="499"/>
    </row>
    <row r="22760">
      <c r="B22760" s="497"/>
      <c r="H22760" s="500"/>
      <c r="O22760" s="500"/>
      <c r="Q22760" s="498" t="s">
        <v>213</v>
      </c>
      <c r="S22760" s="499"/>
    </row>
    <row r="22761">
      <c r="B22761" s="497"/>
      <c r="H22761" s="500"/>
      <c r="O22761" s="500"/>
      <c r="Q22761" s="498" t="s">
        <v>213</v>
      </c>
      <c r="S22761" s="499"/>
    </row>
    <row r="22762">
      <c r="B22762" s="497"/>
      <c r="H22762" s="500"/>
      <c r="O22762" s="500"/>
      <c r="Q22762" s="498" t="s">
        <v>213</v>
      </c>
      <c r="S22762" s="499"/>
    </row>
    <row r="22763">
      <c r="B22763" s="497"/>
      <c r="H22763" s="500"/>
      <c r="O22763" s="500"/>
      <c r="Q22763" s="498" t="s">
        <v>213</v>
      </c>
      <c r="S22763" s="499"/>
    </row>
    <row r="22764">
      <c r="B22764" s="497"/>
      <c r="H22764" s="500"/>
      <c r="O22764" s="500"/>
      <c r="Q22764" s="498" t="s">
        <v>213</v>
      </c>
      <c r="S22764" s="499"/>
    </row>
    <row r="22765">
      <c r="B22765" s="497"/>
      <c r="H22765" s="500"/>
      <c r="O22765" s="500"/>
      <c r="Q22765" s="498" t="s">
        <v>213</v>
      </c>
      <c r="S22765" s="499"/>
    </row>
    <row r="22766">
      <c r="B22766" s="497"/>
      <c r="H22766" s="500"/>
      <c r="O22766" s="500"/>
      <c r="Q22766" s="498" t="s">
        <v>213</v>
      </c>
      <c r="S22766" s="499"/>
    </row>
    <row r="22767">
      <c r="B22767" s="497"/>
      <c r="H22767" s="500"/>
      <c r="O22767" s="500"/>
      <c r="Q22767" s="498" t="s">
        <v>213</v>
      </c>
      <c r="S22767" s="499"/>
    </row>
    <row r="22768">
      <c r="B22768" s="497"/>
      <c r="H22768" s="500"/>
      <c r="O22768" s="500"/>
      <c r="Q22768" s="498" t="s">
        <v>213</v>
      </c>
      <c r="S22768" s="499"/>
    </row>
    <row r="22769">
      <c r="B22769" s="497"/>
      <c r="H22769" s="500"/>
      <c r="O22769" s="500"/>
      <c r="Q22769" s="498" t="s">
        <v>213</v>
      </c>
      <c r="S22769" s="499"/>
    </row>
    <row r="22770">
      <c r="B22770" s="497"/>
      <c r="H22770" s="500"/>
      <c r="O22770" s="500"/>
      <c r="Q22770" s="498" t="s">
        <v>213</v>
      </c>
      <c r="S22770" s="499"/>
    </row>
    <row r="22771">
      <c r="B22771" s="497"/>
      <c r="H22771" s="500"/>
      <c r="O22771" s="500"/>
      <c r="Q22771" s="498" t="s">
        <v>213</v>
      </c>
      <c r="S22771" s="499"/>
    </row>
    <row r="22772">
      <c r="B22772" s="497"/>
      <c r="H22772" s="500"/>
      <c r="O22772" s="500"/>
      <c r="Q22772" s="498" t="s">
        <v>213</v>
      </c>
      <c r="S22772" s="499"/>
    </row>
    <row r="22773">
      <c r="B22773" s="497"/>
      <c r="H22773" s="500"/>
      <c r="O22773" s="500"/>
      <c r="Q22773" s="498" t="s">
        <v>213</v>
      </c>
      <c r="S22773" s="499"/>
    </row>
    <row r="22774">
      <c r="B22774" s="497"/>
      <c r="H22774" s="500"/>
      <c r="O22774" s="500"/>
      <c r="Q22774" s="498" t="s">
        <v>213</v>
      </c>
      <c r="S22774" s="499"/>
    </row>
    <row r="22775">
      <c r="B22775" s="497"/>
      <c r="H22775" s="500"/>
      <c r="O22775" s="500"/>
      <c r="Q22775" s="498" t="s">
        <v>213</v>
      </c>
      <c r="S22775" s="499"/>
    </row>
    <row r="22776">
      <c r="B22776" s="497"/>
      <c r="H22776" s="500"/>
      <c r="O22776" s="500"/>
      <c r="Q22776" s="498" t="s">
        <v>213</v>
      </c>
      <c r="S22776" s="499"/>
    </row>
    <row r="22777">
      <c r="B22777" s="497"/>
      <c r="H22777" s="500"/>
      <c r="O22777" s="500"/>
      <c r="Q22777" s="498" t="s">
        <v>213</v>
      </c>
      <c r="S22777" s="499"/>
    </row>
    <row r="22778">
      <c r="B22778" s="497"/>
      <c r="H22778" s="500"/>
      <c r="O22778" s="500"/>
      <c r="Q22778" s="498" t="s">
        <v>213</v>
      </c>
      <c r="S22778" s="499"/>
    </row>
    <row r="22779">
      <c r="B22779" s="497"/>
      <c r="H22779" s="500"/>
      <c r="O22779" s="500"/>
      <c r="Q22779" s="498" t="s">
        <v>213</v>
      </c>
      <c r="S22779" s="499"/>
    </row>
    <row r="22780">
      <c r="B22780" s="497"/>
      <c r="H22780" s="500"/>
      <c r="O22780" s="500"/>
      <c r="Q22780" s="498" t="s">
        <v>213</v>
      </c>
      <c r="S22780" s="499"/>
    </row>
    <row r="22781">
      <c r="B22781" s="497"/>
      <c r="H22781" s="500"/>
      <c r="O22781" s="500"/>
      <c r="Q22781" s="498" t="s">
        <v>213</v>
      </c>
      <c r="S22781" s="499"/>
    </row>
    <row r="22782">
      <c r="B22782" s="497"/>
      <c r="H22782" s="500"/>
      <c r="O22782" s="500"/>
      <c r="Q22782" s="498" t="s">
        <v>213</v>
      </c>
      <c r="S22782" s="499"/>
    </row>
    <row r="22783">
      <c r="B22783" s="497"/>
      <c r="H22783" s="500"/>
      <c r="O22783" s="500"/>
      <c r="Q22783" s="498" t="s">
        <v>213</v>
      </c>
      <c r="S22783" s="499"/>
    </row>
    <row r="22784">
      <c r="B22784" s="497"/>
      <c r="H22784" s="500"/>
      <c r="O22784" s="500"/>
      <c r="Q22784" s="498" t="s">
        <v>213</v>
      </c>
      <c r="S22784" s="499"/>
    </row>
    <row r="22785">
      <c r="B22785" s="497"/>
      <c r="H22785" s="500"/>
      <c r="O22785" s="500"/>
      <c r="Q22785" s="498" t="s">
        <v>213</v>
      </c>
      <c r="S22785" s="499"/>
    </row>
    <row r="22786">
      <c r="B22786" s="497"/>
      <c r="H22786" s="500"/>
      <c r="O22786" s="500"/>
      <c r="Q22786" s="498" t="s">
        <v>213</v>
      </c>
      <c r="S22786" s="499"/>
    </row>
    <row r="22787">
      <c r="B22787" s="497"/>
      <c r="H22787" s="500"/>
      <c r="O22787" s="500"/>
      <c r="Q22787" s="498" t="s">
        <v>213</v>
      </c>
      <c r="S22787" s="499"/>
    </row>
    <row r="22788">
      <c r="B22788" s="497"/>
      <c r="H22788" s="500"/>
      <c r="O22788" s="500"/>
      <c r="Q22788" s="498" t="s">
        <v>213</v>
      </c>
      <c r="S22788" s="499"/>
    </row>
    <row r="22789">
      <c r="B22789" s="497"/>
      <c r="H22789" s="500"/>
      <c r="O22789" s="500"/>
      <c r="Q22789" s="498" t="s">
        <v>213</v>
      </c>
      <c r="S22789" s="499"/>
    </row>
    <row r="22790">
      <c r="B22790" s="497"/>
      <c r="H22790" s="500"/>
      <c r="O22790" s="500"/>
      <c r="Q22790" s="498" t="s">
        <v>213</v>
      </c>
      <c r="S22790" s="499"/>
    </row>
    <row r="22791">
      <c r="B22791" s="497"/>
      <c r="H22791" s="500"/>
      <c r="O22791" s="500"/>
      <c r="Q22791" s="498" t="s">
        <v>213</v>
      </c>
      <c r="S22791" s="499"/>
    </row>
    <row r="22792">
      <c r="B22792" s="497"/>
      <c r="H22792" s="500"/>
      <c r="O22792" s="500"/>
      <c r="Q22792" s="498" t="s">
        <v>213</v>
      </c>
      <c r="S22792" s="499"/>
    </row>
    <row r="22793">
      <c r="B22793" s="497"/>
      <c r="H22793" s="500"/>
      <c r="O22793" s="500"/>
      <c r="Q22793" s="498" t="s">
        <v>213</v>
      </c>
      <c r="S22793" s="499"/>
    </row>
    <row r="22794">
      <c r="B22794" s="497"/>
      <c r="H22794" s="500"/>
      <c r="O22794" s="500"/>
      <c r="Q22794" s="498" t="s">
        <v>213</v>
      </c>
      <c r="S22794" s="499"/>
    </row>
    <row r="22795">
      <c r="B22795" s="497"/>
      <c r="H22795" s="500"/>
      <c r="O22795" s="500"/>
      <c r="Q22795" s="498" t="s">
        <v>213</v>
      </c>
      <c r="S22795" s="499"/>
    </row>
    <row r="22796">
      <c r="B22796" s="497"/>
      <c r="H22796" s="500"/>
      <c r="O22796" s="500"/>
      <c r="Q22796" s="498" t="s">
        <v>213</v>
      </c>
      <c r="S22796" s="499"/>
    </row>
    <row r="22797">
      <c r="B22797" s="497"/>
      <c r="H22797" s="500"/>
      <c r="O22797" s="500"/>
      <c r="Q22797" s="498" t="s">
        <v>213</v>
      </c>
      <c r="S22797" s="499"/>
    </row>
    <row r="22798">
      <c r="B22798" s="497"/>
      <c r="H22798" s="500"/>
      <c r="O22798" s="500"/>
      <c r="Q22798" s="498" t="s">
        <v>213</v>
      </c>
      <c r="S22798" s="499"/>
    </row>
    <row r="22799">
      <c r="B22799" s="497"/>
      <c r="H22799" s="500"/>
      <c r="O22799" s="500"/>
      <c r="Q22799" s="498" t="s">
        <v>213</v>
      </c>
      <c r="S22799" s="499"/>
    </row>
    <row r="22800">
      <c r="B22800" s="497"/>
      <c r="H22800" s="500"/>
      <c r="O22800" s="500"/>
      <c r="Q22800" s="498" t="s">
        <v>213</v>
      </c>
      <c r="S22800" s="499"/>
    </row>
    <row r="22801">
      <c r="B22801" s="497"/>
      <c r="H22801" s="500"/>
      <c r="O22801" s="500"/>
      <c r="Q22801" s="498" t="s">
        <v>213</v>
      </c>
      <c r="S22801" s="499"/>
    </row>
    <row r="22802">
      <c r="B22802" s="497"/>
      <c r="H22802" s="500"/>
      <c r="O22802" s="500"/>
      <c r="Q22802" s="498" t="s">
        <v>213</v>
      </c>
      <c r="S22802" s="499"/>
    </row>
    <row r="22803">
      <c r="B22803" s="497"/>
      <c r="H22803" s="500"/>
      <c r="O22803" s="500"/>
      <c r="Q22803" s="498" t="s">
        <v>213</v>
      </c>
      <c r="S22803" s="499"/>
    </row>
    <row r="22804">
      <c r="B22804" s="497"/>
      <c r="H22804" s="500"/>
      <c r="O22804" s="500"/>
      <c r="Q22804" s="498" t="s">
        <v>213</v>
      </c>
      <c r="S22804" s="499"/>
    </row>
    <row r="22805">
      <c r="B22805" s="497"/>
      <c r="H22805" s="500"/>
      <c r="O22805" s="500"/>
      <c r="Q22805" s="498" t="s">
        <v>213</v>
      </c>
      <c r="S22805" s="499"/>
    </row>
    <row r="22806">
      <c r="B22806" s="497"/>
      <c r="H22806" s="500"/>
      <c r="O22806" s="500"/>
      <c r="Q22806" s="498" t="s">
        <v>213</v>
      </c>
      <c r="S22806" s="499"/>
    </row>
    <row r="22807">
      <c r="B22807" s="497"/>
      <c r="H22807" s="500"/>
      <c r="O22807" s="500"/>
      <c r="Q22807" s="498" t="s">
        <v>213</v>
      </c>
      <c r="S22807" s="499"/>
    </row>
    <row r="22808">
      <c r="B22808" s="497"/>
      <c r="H22808" s="500"/>
      <c r="O22808" s="500"/>
      <c r="Q22808" s="498" t="s">
        <v>213</v>
      </c>
      <c r="S22808" s="499"/>
    </row>
    <row r="22809">
      <c r="B22809" s="497"/>
      <c r="H22809" s="500"/>
      <c r="O22809" s="500"/>
      <c r="Q22809" s="498" t="s">
        <v>213</v>
      </c>
      <c r="S22809" s="499"/>
    </row>
    <row r="22810">
      <c r="B22810" s="497"/>
      <c r="H22810" s="500"/>
      <c r="O22810" s="500"/>
      <c r="Q22810" s="498" t="s">
        <v>213</v>
      </c>
      <c r="S22810" s="499"/>
    </row>
    <row r="22811">
      <c r="B22811" s="497"/>
      <c r="H22811" s="500"/>
      <c r="O22811" s="500"/>
      <c r="Q22811" s="498" t="s">
        <v>213</v>
      </c>
      <c r="S22811" s="499"/>
    </row>
    <row r="22812">
      <c r="B22812" s="497"/>
      <c r="H22812" s="500"/>
      <c r="O22812" s="500"/>
      <c r="Q22812" s="498" t="s">
        <v>213</v>
      </c>
      <c r="S22812" s="499"/>
    </row>
    <row r="22813">
      <c r="B22813" s="497"/>
      <c r="H22813" s="500"/>
      <c r="O22813" s="500"/>
      <c r="Q22813" s="498" t="s">
        <v>213</v>
      </c>
      <c r="S22813" s="499"/>
    </row>
    <row r="22814">
      <c r="B22814" s="497"/>
      <c r="H22814" s="500"/>
      <c r="O22814" s="500"/>
      <c r="Q22814" s="498" t="s">
        <v>213</v>
      </c>
      <c r="S22814" s="499"/>
    </row>
    <row r="22815">
      <c r="B22815" s="497"/>
      <c r="H22815" s="500"/>
      <c r="O22815" s="500"/>
      <c r="Q22815" s="498" t="s">
        <v>213</v>
      </c>
      <c r="S22815" s="499"/>
    </row>
    <row r="22816">
      <c r="B22816" s="497"/>
      <c r="H22816" s="500"/>
      <c r="O22816" s="500"/>
      <c r="Q22816" s="498" t="s">
        <v>213</v>
      </c>
      <c r="S22816" s="499"/>
    </row>
    <row r="22817">
      <c r="B22817" s="497"/>
      <c r="H22817" s="500"/>
      <c r="O22817" s="500"/>
      <c r="Q22817" s="498" t="s">
        <v>213</v>
      </c>
      <c r="S22817" s="499"/>
    </row>
    <row r="22818">
      <c r="B22818" s="497"/>
      <c r="H22818" s="500"/>
      <c r="O22818" s="500"/>
      <c r="Q22818" s="498" t="s">
        <v>213</v>
      </c>
      <c r="S22818" s="499"/>
    </row>
    <row r="22819">
      <c r="B22819" s="497"/>
      <c r="H22819" s="500"/>
      <c r="O22819" s="500"/>
      <c r="Q22819" s="498" t="s">
        <v>213</v>
      </c>
      <c r="S22819" s="499"/>
    </row>
    <row r="22820">
      <c r="B22820" s="497"/>
      <c r="H22820" s="500"/>
      <c r="O22820" s="500"/>
      <c r="Q22820" s="498" t="s">
        <v>213</v>
      </c>
      <c r="S22820" s="499"/>
    </row>
    <row r="22821">
      <c r="B22821" s="497"/>
      <c r="H22821" s="500"/>
      <c r="O22821" s="500"/>
      <c r="Q22821" s="498" t="s">
        <v>213</v>
      </c>
      <c r="S22821" s="499"/>
    </row>
    <row r="22822">
      <c r="B22822" s="497"/>
      <c r="H22822" s="500"/>
      <c r="O22822" s="500"/>
      <c r="Q22822" s="498" t="s">
        <v>213</v>
      </c>
      <c r="S22822" s="499"/>
    </row>
    <row r="22823">
      <c r="B22823" s="497"/>
      <c r="H22823" s="500"/>
      <c r="O22823" s="500"/>
      <c r="Q22823" s="498" t="s">
        <v>213</v>
      </c>
      <c r="S22823" s="499"/>
    </row>
    <row r="22824">
      <c r="B22824" s="497"/>
      <c r="H22824" s="500"/>
      <c r="O22824" s="500"/>
      <c r="Q22824" s="498" t="s">
        <v>213</v>
      </c>
      <c r="S22824" s="499"/>
    </row>
    <row r="22825">
      <c r="B22825" s="497"/>
      <c r="H22825" s="500"/>
      <c r="O22825" s="500"/>
      <c r="Q22825" s="498" t="s">
        <v>213</v>
      </c>
      <c r="S22825" s="499"/>
    </row>
    <row r="22826">
      <c r="B22826" s="497"/>
      <c r="H22826" s="500"/>
      <c r="O22826" s="500"/>
      <c r="Q22826" s="498" t="s">
        <v>213</v>
      </c>
      <c r="S22826" s="499"/>
    </row>
    <row r="22827">
      <c r="B22827" s="497"/>
      <c r="H22827" s="500"/>
      <c r="O22827" s="500"/>
      <c r="Q22827" s="498" t="s">
        <v>213</v>
      </c>
      <c r="S22827" s="499"/>
    </row>
    <row r="22828">
      <c r="B22828" s="497"/>
      <c r="H22828" s="500"/>
      <c r="O22828" s="500"/>
      <c r="Q22828" s="498" t="s">
        <v>213</v>
      </c>
      <c r="S22828" s="499"/>
    </row>
    <row r="22829">
      <c r="B22829" s="497"/>
      <c r="H22829" s="500"/>
      <c r="O22829" s="500"/>
      <c r="Q22829" s="498" t="s">
        <v>213</v>
      </c>
      <c r="S22829" s="499"/>
    </row>
    <row r="22830">
      <c r="B22830" s="497"/>
      <c r="H22830" s="500"/>
      <c r="O22830" s="500"/>
      <c r="Q22830" s="498" t="s">
        <v>213</v>
      </c>
      <c r="S22830" s="499"/>
    </row>
    <row r="22831">
      <c r="B22831" s="497"/>
      <c r="H22831" s="500"/>
      <c r="O22831" s="500"/>
      <c r="Q22831" s="498" t="s">
        <v>213</v>
      </c>
      <c r="S22831" s="499"/>
    </row>
    <row r="22832">
      <c r="B22832" s="497"/>
      <c r="H22832" s="500"/>
      <c r="O22832" s="500"/>
      <c r="Q22832" s="498" t="s">
        <v>213</v>
      </c>
      <c r="S22832" s="499"/>
    </row>
    <row r="22833">
      <c r="B22833" s="497"/>
      <c r="H22833" s="500"/>
      <c r="O22833" s="500"/>
      <c r="Q22833" s="498" t="s">
        <v>213</v>
      </c>
      <c r="S22833" s="499"/>
    </row>
    <row r="22834">
      <c r="B22834" s="497"/>
      <c r="H22834" s="500"/>
      <c r="O22834" s="500"/>
      <c r="Q22834" s="498" t="s">
        <v>213</v>
      </c>
      <c r="S22834" s="499"/>
    </row>
    <row r="22835">
      <c r="B22835" s="497"/>
      <c r="H22835" s="500"/>
      <c r="O22835" s="500"/>
      <c r="Q22835" s="498" t="s">
        <v>213</v>
      </c>
      <c r="S22835" s="499"/>
    </row>
    <row r="22836">
      <c r="B22836" s="497"/>
      <c r="H22836" s="500"/>
      <c r="O22836" s="500"/>
      <c r="Q22836" s="498" t="s">
        <v>213</v>
      </c>
      <c r="S22836" s="499"/>
    </row>
    <row r="22837">
      <c r="B22837" s="497"/>
      <c r="H22837" s="500"/>
      <c r="O22837" s="500"/>
      <c r="Q22837" s="498" t="s">
        <v>213</v>
      </c>
      <c r="S22837" s="499"/>
    </row>
    <row r="22838">
      <c r="B22838" s="497"/>
      <c r="H22838" s="500"/>
      <c r="O22838" s="500"/>
      <c r="Q22838" s="498" t="s">
        <v>213</v>
      </c>
      <c r="S22838" s="499"/>
    </row>
    <row r="22839">
      <c r="B22839" s="497"/>
      <c r="H22839" s="500"/>
      <c r="O22839" s="500"/>
      <c r="Q22839" s="498" t="s">
        <v>213</v>
      </c>
      <c r="S22839" s="499"/>
    </row>
    <row r="22840">
      <c r="B22840" s="497"/>
      <c r="H22840" s="500"/>
      <c r="O22840" s="500"/>
      <c r="Q22840" s="498" t="s">
        <v>213</v>
      </c>
      <c r="S22840" s="499"/>
    </row>
    <row r="22841">
      <c r="B22841" s="497"/>
      <c r="H22841" s="500"/>
      <c r="O22841" s="500"/>
      <c r="Q22841" s="498" t="s">
        <v>213</v>
      </c>
      <c r="S22841" s="499"/>
    </row>
    <row r="22842">
      <c r="B22842" s="497"/>
      <c r="H22842" s="500"/>
      <c r="O22842" s="500"/>
      <c r="Q22842" s="498" t="s">
        <v>213</v>
      </c>
      <c r="S22842" s="499"/>
    </row>
    <row r="22843">
      <c r="B22843" s="497"/>
      <c r="H22843" s="500"/>
      <c r="O22843" s="500"/>
      <c r="Q22843" s="498" t="s">
        <v>213</v>
      </c>
      <c r="S22843" s="499"/>
    </row>
    <row r="22844">
      <c r="B22844" s="497"/>
      <c r="H22844" s="500"/>
      <c r="O22844" s="500"/>
      <c r="Q22844" s="498" t="s">
        <v>213</v>
      </c>
      <c r="S22844" s="499"/>
    </row>
    <row r="22845">
      <c r="B22845" s="497"/>
      <c r="H22845" s="500"/>
      <c r="O22845" s="500"/>
      <c r="Q22845" s="498" t="s">
        <v>213</v>
      </c>
      <c r="S22845" s="499"/>
    </row>
    <row r="22846">
      <c r="B22846" s="497"/>
      <c r="H22846" s="500"/>
      <c r="O22846" s="500"/>
      <c r="Q22846" s="498" t="s">
        <v>213</v>
      </c>
      <c r="S22846" s="499"/>
    </row>
    <row r="22847">
      <c r="B22847" s="497"/>
      <c r="H22847" s="500"/>
      <c r="O22847" s="500"/>
      <c r="Q22847" s="498" t="s">
        <v>213</v>
      </c>
      <c r="S22847" s="499"/>
    </row>
    <row r="22848">
      <c r="B22848" s="497"/>
      <c r="H22848" s="500"/>
      <c r="O22848" s="500"/>
      <c r="Q22848" s="498" t="s">
        <v>213</v>
      </c>
      <c r="S22848" s="499"/>
    </row>
    <row r="22849">
      <c r="B22849" s="497"/>
      <c r="H22849" s="500"/>
      <c r="O22849" s="500"/>
      <c r="Q22849" s="498" t="s">
        <v>213</v>
      </c>
      <c r="S22849" s="499"/>
    </row>
    <row r="22850">
      <c r="B22850" s="497"/>
      <c r="H22850" s="500"/>
      <c r="O22850" s="500"/>
      <c r="Q22850" s="498" t="s">
        <v>213</v>
      </c>
      <c r="S22850" s="499"/>
    </row>
    <row r="22851">
      <c r="B22851" s="497"/>
      <c r="H22851" s="500"/>
      <c r="O22851" s="500"/>
      <c r="Q22851" s="498" t="s">
        <v>213</v>
      </c>
      <c r="S22851" s="499"/>
    </row>
    <row r="22852">
      <c r="B22852" s="497"/>
      <c r="H22852" s="500"/>
      <c r="O22852" s="500"/>
      <c r="Q22852" s="498" t="s">
        <v>213</v>
      </c>
      <c r="S22852" s="499"/>
    </row>
    <row r="22853">
      <c r="B22853" s="497"/>
      <c r="H22853" s="500"/>
      <c r="O22853" s="500"/>
      <c r="Q22853" s="498" t="s">
        <v>213</v>
      </c>
      <c r="S22853" s="499"/>
    </row>
    <row r="22854">
      <c r="B22854" s="497"/>
      <c r="H22854" s="500"/>
      <c r="O22854" s="500"/>
      <c r="Q22854" s="498" t="s">
        <v>213</v>
      </c>
      <c r="S22854" s="499"/>
    </row>
    <row r="22855">
      <c r="B22855" s="497"/>
      <c r="H22855" s="500"/>
      <c r="O22855" s="500"/>
      <c r="Q22855" s="498" t="s">
        <v>213</v>
      </c>
      <c r="S22855" s="499"/>
    </row>
    <row r="22856">
      <c r="B22856" s="497"/>
      <c r="H22856" s="500"/>
      <c r="O22856" s="500"/>
      <c r="Q22856" s="498" t="s">
        <v>213</v>
      </c>
      <c r="S22856" s="499"/>
    </row>
    <row r="22857">
      <c r="B22857" s="497"/>
      <c r="H22857" s="500"/>
      <c r="O22857" s="500"/>
      <c r="Q22857" s="498" t="s">
        <v>213</v>
      </c>
      <c r="S22857" s="499"/>
    </row>
    <row r="22858">
      <c r="B22858" s="497"/>
      <c r="H22858" s="500"/>
      <c r="O22858" s="500"/>
      <c r="Q22858" s="498" t="s">
        <v>213</v>
      </c>
      <c r="S22858" s="499"/>
    </row>
    <row r="22859">
      <c r="B22859" s="497"/>
      <c r="H22859" s="500"/>
      <c r="O22859" s="500"/>
      <c r="Q22859" s="498" t="s">
        <v>213</v>
      </c>
      <c r="S22859" s="499"/>
    </row>
    <row r="22860">
      <c r="B22860" s="497"/>
      <c r="H22860" s="500"/>
      <c r="O22860" s="500"/>
      <c r="Q22860" s="498" t="s">
        <v>213</v>
      </c>
      <c r="S22860" s="499"/>
    </row>
    <row r="22861">
      <c r="B22861" s="497"/>
      <c r="H22861" s="500"/>
      <c r="O22861" s="500"/>
      <c r="Q22861" s="498" t="s">
        <v>213</v>
      </c>
      <c r="S22861" s="499"/>
    </row>
    <row r="22862">
      <c r="B22862" s="497"/>
      <c r="H22862" s="500"/>
      <c r="O22862" s="500"/>
      <c r="Q22862" s="498" t="s">
        <v>213</v>
      </c>
      <c r="S22862" s="499"/>
    </row>
    <row r="22863">
      <c r="B22863" s="497"/>
      <c r="H22863" s="500"/>
      <c r="O22863" s="500"/>
      <c r="Q22863" s="498" t="s">
        <v>213</v>
      </c>
      <c r="S22863" s="499"/>
    </row>
    <row r="22864">
      <c r="B22864" s="497"/>
      <c r="H22864" s="500"/>
      <c r="O22864" s="500"/>
      <c r="Q22864" s="498" t="s">
        <v>213</v>
      </c>
      <c r="S22864" s="499"/>
    </row>
    <row r="22865">
      <c r="B22865" s="497"/>
      <c r="H22865" s="500"/>
      <c r="O22865" s="500"/>
      <c r="Q22865" s="498" t="s">
        <v>213</v>
      </c>
      <c r="S22865" s="499"/>
    </row>
    <row r="22866">
      <c r="B22866" s="497"/>
      <c r="H22866" s="500"/>
      <c r="O22866" s="500"/>
      <c r="Q22866" s="498" t="s">
        <v>213</v>
      </c>
      <c r="S22866" s="499"/>
    </row>
    <row r="22867">
      <c r="B22867" s="497"/>
      <c r="H22867" s="500"/>
      <c r="O22867" s="500"/>
      <c r="Q22867" s="498" t="s">
        <v>213</v>
      </c>
      <c r="S22867" s="499"/>
    </row>
    <row r="22868">
      <c r="B22868" s="497"/>
      <c r="H22868" s="500"/>
      <c r="O22868" s="500"/>
      <c r="Q22868" s="498" t="s">
        <v>213</v>
      </c>
      <c r="S22868" s="499"/>
    </row>
    <row r="22869">
      <c r="B22869" s="497"/>
      <c r="H22869" s="500"/>
      <c r="O22869" s="500"/>
      <c r="Q22869" s="498" t="s">
        <v>213</v>
      </c>
      <c r="S22869" s="499"/>
    </row>
    <row r="22870">
      <c r="B22870" s="497"/>
      <c r="H22870" s="500"/>
      <c r="O22870" s="500"/>
      <c r="Q22870" s="498" t="s">
        <v>213</v>
      </c>
      <c r="S22870" s="499"/>
    </row>
    <row r="22871">
      <c r="B22871" s="497"/>
      <c r="H22871" s="500"/>
      <c r="O22871" s="500"/>
      <c r="Q22871" s="498" t="s">
        <v>213</v>
      </c>
      <c r="S22871" s="499"/>
    </row>
    <row r="22872">
      <c r="B22872" s="497"/>
      <c r="H22872" s="500"/>
      <c r="O22872" s="500"/>
      <c r="Q22872" s="498" t="s">
        <v>213</v>
      </c>
      <c r="S22872" s="499"/>
    </row>
    <row r="22873">
      <c r="B22873" s="497"/>
      <c r="H22873" s="500"/>
      <c r="O22873" s="500"/>
      <c r="Q22873" s="498" t="s">
        <v>213</v>
      </c>
      <c r="S22873" s="499"/>
    </row>
    <row r="22874">
      <c r="B22874" s="497"/>
      <c r="H22874" s="500"/>
      <c r="O22874" s="500"/>
      <c r="Q22874" s="498" t="s">
        <v>213</v>
      </c>
      <c r="S22874" s="499"/>
    </row>
    <row r="22875">
      <c r="B22875" s="497"/>
      <c r="H22875" s="500"/>
      <c r="O22875" s="500"/>
      <c r="Q22875" s="498" t="s">
        <v>213</v>
      </c>
      <c r="S22875" s="499"/>
    </row>
    <row r="22876">
      <c r="B22876" s="497"/>
      <c r="H22876" s="500"/>
      <c r="O22876" s="500"/>
      <c r="Q22876" s="498" t="s">
        <v>213</v>
      </c>
      <c r="S22876" s="499"/>
    </row>
    <row r="22877">
      <c r="B22877" s="497"/>
      <c r="H22877" s="500"/>
      <c r="O22877" s="500"/>
      <c r="Q22877" s="498" t="s">
        <v>213</v>
      </c>
      <c r="S22877" s="499"/>
    </row>
    <row r="22878">
      <c r="B22878" s="497"/>
      <c r="H22878" s="500"/>
      <c r="O22878" s="500"/>
      <c r="Q22878" s="498" t="s">
        <v>213</v>
      </c>
      <c r="S22878" s="499"/>
    </row>
    <row r="22879">
      <c r="B22879" s="497"/>
      <c r="H22879" s="500"/>
      <c r="O22879" s="500"/>
      <c r="Q22879" s="498" t="s">
        <v>213</v>
      </c>
      <c r="S22879" s="499"/>
    </row>
    <row r="22880">
      <c r="B22880" s="497"/>
      <c r="H22880" s="500"/>
      <c r="O22880" s="500"/>
      <c r="Q22880" s="498" t="s">
        <v>213</v>
      </c>
      <c r="S22880" s="499"/>
    </row>
    <row r="22881">
      <c r="B22881" s="497"/>
      <c r="H22881" s="500"/>
      <c r="O22881" s="500"/>
      <c r="Q22881" s="498" t="s">
        <v>213</v>
      </c>
      <c r="S22881" s="499"/>
    </row>
    <row r="22882">
      <c r="B22882" s="497"/>
      <c r="H22882" s="500"/>
      <c r="O22882" s="500"/>
      <c r="Q22882" s="498" t="s">
        <v>213</v>
      </c>
      <c r="S22882" s="499"/>
    </row>
    <row r="22883">
      <c r="B22883" s="497"/>
      <c r="H22883" s="500"/>
      <c r="O22883" s="500"/>
      <c r="Q22883" s="498" t="s">
        <v>213</v>
      </c>
      <c r="S22883" s="499"/>
    </row>
    <row r="22884">
      <c r="B22884" s="497"/>
      <c r="H22884" s="500"/>
      <c r="O22884" s="500"/>
      <c r="Q22884" s="498" t="s">
        <v>213</v>
      </c>
      <c r="S22884" s="499"/>
    </row>
    <row r="22885">
      <c r="B22885" s="497"/>
      <c r="H22885" s="500"/>
      <c r="O22885" s="500"/>
      <c r="Q22885" s="498" t="s">
        <v>213</v>
      </c>
      <c r="S22885" s="499"/>
    </row>
    <row r="22886">
      <c r="B22886" s="497"/>
      <c r="H22886" s="500"/>
      <c r="O22886" s="500"/>
      <c r="Q22886" s="498" t="s">
        <v>213</v>
      </c>
      <c r="S22886" s="499"/>
    </row>
    <row r="22887">
      <c r="B22887" s="497"/>
      <c r="H22887" s="500"/>
      <c r="O22887" s="500"/>
      <c r="Q22887" s="498" t="s">
        <v>213</v>
      </c>
      <c r="S22887" s="499"/>
    </row>
    <row r="22888">
      <c r="B22888" s="497"/>
      <c r="H22888" s="500"/>
      <c r="O22888" s="500"/>
      <c r="Q22888" s="498" t="s">
        <v>213</v>
      </c>
      <c r="S22888" s="499"/>
    </row>
    <row r="22889">
      <c r="B22889" s="497"/>
      <c r="H22889" s="500"/>
      <c r="O22889" s="500"/>
      <c r="Q22889" s="498" t="s">
        <v>213</v>
      </c>
      <c r="S22889" s="499"/>
    </row>
    <row r="22890">
      <c r="B22890" s="497"/>
      <c r="H22890" s="500"/>
      <c r="O22890" s="500"/>
      <c r="Q22890" s="498" t="s">
        <v>213</v>
      </c>
      <c r="S22890" s="499"/>
    </row>
    <row r="22891">
      <c r="B22891" s="497"/>
      <c r="H22891" s="500"/>
      <c r="O22891" s="500"/>
      <c r="Q22891" s="498" t="s">
        <v>213</v>
      </c>
      <c r="S22891" s="499"/>
    </row>
    <row r="22892">
      <c r="B22892" s="497"/>
      <c r="H22892" s="500"/>
      <c r="O22892" s="500"/>
      <c r="Q22892" s="498" t="s">
        <v>213</v>
      </c>
      <c r="S22892" s="499"/>
    </row>
    <row r="22893">
      <c r="B22893" s="497"/>
      <c r="H22893" s="500"/>
      <c r="O22893" s="500"/>
      <c r="Q22893" s="498" t="s">
        <v>213</v>
      </c>
      <c r="S22893" s="499"/>
    </row>
    <row r="22894">
      <c r="B22894" s="497"/>
      <c r="H22894" s="500"/>
      <c r="O22894" s="500"/>
      <c r="Q22894" s="498" t="s">
        <v>213</v>
      </c>
      <c r="S22894" s="499"/>
    </row>
    <row r="22895">
      <c r="B22895" s="497"/>
      <c r="H22895" s="500"/>
      <c r="O22895" s="500"/>
      <c r="Q22895" s="498" t="s">
        <v>213</v>
      </c>
      <c r="S22895" s="499"/>
    </row>
    <row r="22896">
      <c r="B22896" s="497"/>
      <c r="H22896" s="500"/>
      <c r="O22896" s="500"/>
      <c r="Q22896" s="498" t="s">
        <v>213</v>
      </c>
      <c r="S22896" s="499"/>
    </row>
    <row r="22897">
      <c r="B22897" s="497"/>
      <c r="H22897" s="500"/>
      <c r="O22897" s="500"/>
      <c r="Q22897" s="498" t="s">
        <v>213</v>
      </c>
      <c r="S22897" s="499"/>
    </row>
    <row r="22898">
      <c r="B22898" s="497"/>
      <c r="H22898" s="500"/>
      <c r="O22898" s="500"/>
      <c r="Q22898" s="498" t="s">
        <v>213</v>
      </c>
      <c r="S22898" s="499"/>
    </row>
    <row r="22899">
      <c r="B22899" s="497"/>
      <c r="H22899" s="500"/>
      <c r="O22899" s="500"/>
      <c r="Q22899" s="498" t="s">
        <v>213</v>
      </c>
      <c r="S22899" s="499"/>
    </row>
    <row r="22900">
      <c r="B22900" s="497"/>
      <c r="H22900" s="500"/>
      <c r="O22900" s="500"/>
      <c r="Q22900" s="498" t="s">
        <v>213</v>
      </c>
      <c r="S22900" s="499"/>
    </row>
    <row r="22901">
      <c r="B22901" s="497"/>
      <c r="H22901" s="500"/>
      <c r="O22901" s="500"/>
      <c r="Q22901" s="498" t="s">
        <v>213</v>
      </c>
      <c r="S22901" s="499"/>
    </row>
    <row r="22902">
      <c r="B22902" s="497"/>
      <c r="H22902" s="500"/>
      <c r="O22902" s="500"/>
      <c r="Q22902" s="498" t="s">
        <v>213</v>
      </c>
      <c r="S22902" s="499"/>
    </row>
    <row r="22903">
      <c r="B22903" s="497"/>
      <c r="H22903" s="500"/>
      <c r="O22903" s="500"/>
      <c r="Q22903" s="498" t="s">
        <v>213</v>
      </c>
      <c r="S22903" s="499"/>
    </row>
    <row r="22904">
      <c r="B22904" s="497"/>
      <c r="H22904" s="500"/>
      <c r="O22904" s="500"/>
      <c r="Q22904" s="498" t="s">
        <v>213</v>
      </c>
      <c r="S22904" s="499"/>
    </row>
    <row r="22905">
      <c r="B22905" s="497"/>
      <c r="H22905" s="500"/>
      <c r="O22905" s="500"/>
      <c r="Q22905" s="498" t="s">
        <v>213</v>
      </c>
      <c r="S22905" s="499"/>
    </row>
    <row r="22906">
      <c r="B22906" s="497"/>
      <c r="H22906" s="500"/>
      <c r="O22906" s="500"/>
      <c r="Q22906" s="498" t="s">
        <v>213</v>
      </c>
      <c r="S22906" s="499"/>
    </row>
    <row r="22907">
      <c r="B22907" s="497"/>
      <c r="H22907" s="500"/>
      <c r="O22907" s="500"/>
      <c r="Q22907" s="498" t="s">
        <v>213</v>
      </c>
      <c r="S22907" s="499"/>
    </row>
    <row r="22908">
      <c r="B22908" s="497"/>
      <c r="H22908" s="500"/>
      <c r="O22908" s="500"/>
      <c r="Q22908" s="498" t="s">
        <v>213</v>
      </c>
      <c r="S22908" s="499"/>
    </row>
    <row r="22909">
      <c r="B22909" s="497"/>
      <c r="H22909" s="500"/>
      <c r="O22909" s="500"/>
      <c r="Q22909" s="498" t="s">
        <v>213</v>
      </c>
      <c r="S22909" s="499"/>
    </row>
    <row r="22910">
      <c r="B22910" s="497"/>
      <c r="H22910" s="500"/>
      <c r="O22910" s="500"/>
      <c r="Q22910" s="498" t="s">
        <v>213</v>
      </c>
      <c r="S22910" s="499"/>
    </row>
    <row r="22911">
      <c r="B22911" s="497"/>
      <c r="H22911" s="500"/>
      <c r="O22911" s="500"/>
      <c r="Q22911" s="498" t="s">
        <v>213</v>
      </c>
      <c r="S22911" s="499"/>
    </row>
    <row r="22912">
      <c r="B22912" s="497"/>
      <c r="H22912" s="500"/>
      <c r="O22912" s="500"/>
      <c r="Q22912" s="498" t="s">
        <v>213</v>
      </c>
      <c r="S22912" s="499"/>
    </row>
    <row r="22913">
      <c r="B22913" s="497"/>
      <c r="H22913" s="500"/>
      <c r="O22913" s="500"/>
      <c r="Q22913" s="498" t="s">
        <v>213</v>
      </c>
      <c r="S22913" s="499"/>
    </row>
    <row r="22914">
      <c r="B22914" s="497"/>
      <c r="H22914" s="500"/>
      <c r="O22914" s="500"/>
      <c r="Q22914" s="498" t="s">
        <v>213</v>
      </c>
      <c r="S22914" s="499"/>
    </row>
    <row r="22915">
      <c r="B22915" s="497"/>
      <c r="H22915" s="500"/>
      <c r="O22915" s="500"/>
      <c r="Q22915" s="498" t="s">
        <v>213</v>
      </c>
      <c r="S22915" s="499"/>
    </row>
    <row r="22916">
      <c r="B22916" s="497"/>
      <c r="H22916" s="500"/>
      <c r="O22916" s="500"/>
      <c r="Q22916" s="498" t="s">
        <v>213</v>
      </c>
      <c r="S22916" s="499"/>
    </row>
    <row r="22917">
      <c r="B22917" s="497"/>
      <c r="H22917" s="500"/>
      <c r="O22917" s="500"/>
      <c r="Q22917" s="498" t="s">
        <v>213</v>
      </c>
      <c r="S22917" s="499"/>
    </row>
    <row r="22918">
      <c r="B22918" s="497"/>
      <c r="H22918" s="500"/>
      <c r="O22918" s="500"/>
      <c r="Q22918" s="498" t="s">
        <v>213</v>
      </c>
      <c r="S22918" s="499"/>
    </row>
    <row r="22919">
      <c r="B22919" s="497"/>
      <c r="H22919" s="500"/>
      <c r="O22919" s="500"/>
      <c r="Q22919" s="498" t="s">
        <v>213</v>
      </c>
      <c r="S22919" s="499"/>
    </row>
    <row r="22920">
      <c r="B22920" s="497"/>
      <c r="H22920" s="500"/>
      <c r="O22920" s="500"/>
      <c r="Q22920" s="498" t="s">
        <v>213</v>
      </c>
      <c r="S22920" s="499"/>
    </row>
    <row r="22921">
      <c r="B22921" s="497"/>
      <c r="H22921" s="500"/>
      <c r="O22921" s="500"/>
      <c r="Q22921" s="498" t="s">
        <v>213</v>
      </c>
      <c r="S22921" s="499"/>
    </row>
    <row r="22922">
      <c r="B22922" s="497"/>
      <c r="H22922" s="500"/>
      <c r="O22922" s="500"/>
      <c r="Q22922" s="498" t="s">
        <v>213</v>
      </c>
      <c r="S22922" s="499"/>
    </row>
    <row r="22923">
      <c r="B22923" s="497"/>
      <c r="H22923" s="500"/>
      <c r="O22923" s="500"/>
      <c r="Q22923" s="498" t="s">
        <v>213</v>
      </c>
      <c r="S22923" s="499"/>
    </row>
    <row r="22924">
      <c r="B22924" s="497"/>
      <c r="H22924" s="500"/>
      <c r="O22924" s="500"/>
      <c r="Q22924" s="498" t="s">
        <v>213</v>
      </c>
      <c r="S22924" s="499"/>
    </row>
    <row r="22925">
      <c r="B22925" s="497"/>
      <c r="H22925" s="500"/>
      <c r="O22925" s="500"/>
      <c r="Q22925" s="498" t="s">
        <v>213</v>
      </c>
      <c r="S22925" s="499"/>
    </row>
    <row r="22926">
      <c r="B22926" s="497"/>
      <c r="H22926" s="500"/>
      <c r="O22926" s="500"/>
      <c r="Q22926" s="498" t="s">
        <v>213</v>
      </c>
      <c r="S22926" s="499"/>
    </row>
    <row r="22927">
      <c r="B22927" s="497"/>
      <c r="H22927" s="500"/>
      <c r="O22927" s="500"/>
      <c r="Q22927" s="498" t="s">
        <v>213</v>
      </c>
      <c r="S22927" s="499"/>
    </row>
    <row r="22928">
      <c r="B22928" s="497"/>
      <c r="H22928" s="500"/>
      <c r="O22928" s="500"/>
      <c r="Q22928" s="498" t="s">
        <v>213</v>
      </c>
      <c r="S22928" s="499"/>
    </row>
    <row r="22929">
      <c r="B22929" s="497"/>
      <c r="H22929" s="500"/>
      <c r="O22929" s="500"/>
      <c r="Q22929" s="498" t="s">
        <v>213</v>
      </c>
      <c r="S22929" s="499"/>
    </row>
    <row r="22930">
      <c r="B22930" s="497"/>
      <c r="H22930" s="500"/>
      <c r="O22930" s="500"/>
      <c r="Q22930" s="498" t="s">
        <v>213</v>
      </c>
      <c r="S22930" s="499"/>
    </row>
    <row r="22931">
      <c r="B22931" s="497"/>
      <c r="H22931" s="500"/>
      <c r="O22931" s="500"/>
      <c r="Q22931" s="498" t="s">
        <v>213</v>
      </c>
      <c r="S22931" s="499"/>
    </row>
    <row r="22932">
      <c r="B22932" s="497"/>
      <c r="H22932" s="500"/>
      <c r="O22932" s="500"/>
      <c r="Q22932" s="498" t="s">
        <v>213</v>
      </c>
      <c r="S22932" s="499"/>
    </row>
    <row r="22933">
      <c r="B22933" s="497"/>
      <c r="H22933" s="500"/>
      <c r="O22933" s="500"/>
      <c r="Q22933" s="498" t="s">
        <v>213</v>
      </c>
      <c r="S22933" s="499"/>
    </row>
    <row r="22934">
      <c r="B22934" s="497"/>
      <c r="H22934" s="500"/>
      <c r="O22934" s="500"/>
      <c r="Q22934" s="498" t="s">
        <v>213</v>
      </c>
      <c r="S22934" s="499"/>
    </row>
    <row r="22935">
      <c r="B22935" s="497"/>
      <c r="H22935" s="500"/>
      <c r="O22935" s="500"/>
      <c r="Q22935" s="498" t="s">
        <v>213</v>
      </c>
      <c r="S22935" s="499"/>
    </row>
    <row r="22936">
      <c r="B22936" s="497"/>
      <c r="H22936" s="500"/>
      <c r="O22936" s="500"/>
      <c r="Q22936" s="498" t="s">
        <v>213</v>
      </c>
      <c r="S22936" s="499"/>
    </row>
    <row r="22937">
      <c r="B22937" s="497"/>
      <c r="H22937" s="500"/>
      <c r="O22937" s="500"/>
      <c r="Q22937" s="498" t="s">
        <v>213</v>
      </c>
      <c r="S22937" s="499"/>
    </row>
    <row r="22938">
      <c r="B22938" s="497"/>
      <c r="H22938" s="500"/>
      <c r="O22938" s="500"/>
      <c r="Q22938" s="498" t="s">
        <v>213</v>
      </c>
      <c r="S22938" s="499"/>
    </row>
    <row r="22939">
      <c r="B22939" s="497"/>
      <c r="H22939" s="500"/>
      <c r="O22939" s="500"/>
      <c r="Q22939" s="498" t="s">
        <v>213</v>
      </c>
      <c r="S22939" s="499"/>
    </row>
    <row r="22940">
      <c r="B22940" s="497"/>
      <c r="H22940" s="500"/>
      <c r="O22940" s="500"/>
      <c r="Q22940" s="498" t="s">
        <v>213</v>
      </c>
      <c r="S22940" s="499"/>
    </row>
    <row r="22941">
      <c r="B22941" s="497"/>
      <c r="H22941" s="500"/>
      <c r="O22941" s="500"/>
      <c r="Q22941" s="498" t="s">
        <v>213</v>
      </c>
      <c r="S22941" s="499"/>
    </row>
    <row r="22942">
      <c r="B22942" s="497"/>
      <c r="H22942" s="500"/>
      <c r="O22942" s="500"/>
      <c r="Q22942" s="498" t="s">
        <v>213</v>
      </c>
      <c r="S22942" s="499"/>
    </row>
    <row r="22943">
      <c r="B22943" s="497"/>
      <c r="H22943" s="500"/>
      <c r="O22943" s="500"/>
      <c r="Q22943" s="498" t="s">
        <v>213</v>
      </c>
      <c r="S22943" s="499"/>
    </row>
    <row r="22944">
      <c r="B22944" s="497"/>
      <c r="H22944" s="500"/>
      <c r="O22944" s="500"/>
      <c r="Q22944" s="498" t="s">
        <v>213</v>
      </c>
      <c r="S22944" s="499"/>
    </row>
    <row r="22945">
      <c r="B22945" s="497"/>
      <c r="H22945" s="500"/>
      <c r="O22945" s="500"/>
      <c r="Q22945" s="498" t="s">
        <v>213</v>
      </c>
      <c r="S22945" s="499"/>
    </row>
    <row r="22946">
      <c r="B22946" s="497"/>
      <c r="H22946" s="500"/>
      <c r="O22946" s="500"/>
      <c r="Q22946" s="498" t="s">
        <v>213</v>
      </c>
      <c r="S22946" s="499"/>
    </row>
    <row r="22947">
      <c r="B22947" s="497"/>
      <c r="H22947" s="500"/>
      <c r="O22947" s="500"/>
      <c r="Q22947" s="498" t="s">
        <v>213</v>
      </c>
      <c r="S22947" s="499"/>
    </row>
    <row r="22948">
      <c r="B22948" s="497"/>
      <c r="H22948" s="500"/>
      <c r="O22948" s="500"/>
      <c r="Q22948" s="498" t="s">
        <v>213</v>
      </c>
      <c r="S22948" s="499"/>
    </row>
    <row r="22949">
      <c r="B22949" s="497"/>
      <c r="H22949" s="500"/>
      <c r="O22949" s="500"/>
      <c r="Q22949" s="498" t="s">
        <v>213</v>
      </c>
      <c r="S22949" s="499"/>
    </row>
    <row r="22950">
      <c r="B22950" s="497"/>
      <c r="H22950" s="500"/>
      <c r="O22950" s="500"/>
      <c r="Q22950" s="498" t="s">
        <v>213</v>
      </c>
      <c r="S22950" s="499"/>
    </row>
    <row r="22951">
      <c r="B22951" s="497"/>
      <c r="H22951" s="500"/>
      <c r="O22951" s="500"/>
      <c r="Q22951" s="498" t="s">
        <v>213</v>
      </c>
      <c r="S22951" s="499"/>
    </row>
    <row r="22952">
      <c r="B22952" s="497"/>
      <c r="H22952" s="500"/>
      <c r="O22952" s="500"/>
      <c r="Q22952" s="498" t="s">
        <v>213</v>
      </c>
      <c r="S22952" s="499"/>
    </row>
    <row r="22953">
      <c r="B22953" s="497"/>
      <c r="H22953" s="500"/>
      <c r="O22953" s="500"/>
      <c r="Q22953" s="498" t="s">
        <v>213</v>
      </c>
      <c r="S22953" s="499"/>
    </row>
    <row r="22954">
      <c r="B22954" s="497"/>
      <c r="H22954" s="500"/>
      <c r="O22954" s="500"/>
      <c r="Q22954" s="498" t="s">
        <v>213</v>
      </c>
      <c r="S22954" s="499"/>
    </row>
    <row r="22955">
      <c r="B22955" s="497"/>
      <c r="H22955" s="500"/>
      <c r="O22955" s="500"/>
      <c r="Q22955" s="498" t="s">
        <v>213</v>
      </c>
      <c r="S22955" s="499"/>
    </row>
    <row r="22956">
      <c r="B22956" s="497"/>
      <c r="H22956" s="500"/>
      <c r="O22956" s="500"/>
      <c r="Q22956" s="498" t="s">
        <v>213</v>
      </c>
      <c r="S22956" s="499"/>
    </row>
    <row r="22957">
      <c r="B22957" s="497"/>
      <c r="H22957" s="500"/>
      <c r="O22957" s="500"/>
      <c r="Q22957" s="498" t="s">
        <v>213</v>
      </c>
      <c r="S22957" s="499"/>
    </row>
    <row r="22958">
      <c r="B22958" s="497"/>
      <c r="H22958" s="500"/>
      <c r="O22958" s="500"/>
      <c r="Q22958" s="498" t="s">
        <v>213</v>
      </c>
      <c r="S22958" s="499"/>
    </row>
    <row r="22959">
      <c r="B22959" s="497"/>
      <c r="H22959" s="500"/>
      <c r="O22959" s="500"/>
      <c r="Q22959" s="498" t="s">
        <v>213</v>
      </c>
      <c r="S22959" s="499"/>
    </row>
    <row r="22960">
      <c r="B22960" s="497"/>
      <c r="H22960" s="500"/>
      <c r="O22960" s="500"/>
      <c r="Q22960" s="498" t="s">
        <v>213</v>
      </c>
      <c r="S22960" s="499"/>
    </row>
    <row r="22961">
      <c r="B22961" s="497"/>
      <c r="H22961" s="500"/>
      <c r="O22961" s="500"/>
      <c r="Q22961" s="498" t="s">
        <v>213</v>
      </c>
      <c r="S22961" s="499"/>
    </row>
    <row r="22962">
      <c r="B22962" s="497"/>
      <c r="H22962" s="500"/>
      <c r="O22962" s="500"/>
      <c r="Q22962" s="498" t="s">
        <v>213</v>
      </c>
      <c r="S22962" s="499"/>
    </row>
    <row r="22963">
      <c r="B22963" s="497"/>
      <c r="H22963" s="500"/>
      <c r="O22963" s="500"/>
      <c r="Q22963" s="498" t="s">
        <v>213</v>
      </c>
      <c r="S22963" s="499"/>
    </row>
    <row r="22964">
      <c r="B22964" s="497"/>
      <c r="H22964" s="500"/>
      <c r="O22964" s="500"/>
      <c r="Q22964" s="498" t="s">
        <v>213</v>
      </c>
      <c r="S22964" s="499"/>
    </row>
    <row r="22965">
      <c r="B22965" s="497"/>
      <c r="H22965" s="500"/>
      <c r="O22965" s="500"/>
      <c r="Q22965" s="498" t="s">
        <v>213</v>
      </c>
      <c r="S22965" s="499"/>
    </row>
    <row r="22966">
      <c r="B22966" s="497"/>
      <c r="H22966" s="500"/>
      <c r="O22966" s="500"/>
      <c r="Q22966" s="498" t="s">
        <v>213</v>
      </c>
      <c r="S22966" s="499"/>
    </row>
    <row r="22967">
      <c r="B22967" s="497"/>
      <c r="H22967" s="500"/>
      <c r="O22967" s="500"/>
      <c r="Q22967" s="498" t="s">
        <v>213</v>
      </c>
      <c r="S22967" s="499"/>
    </row>
    <row r="22968">
      <c r="B22968" s="497"/>
      <c r="H22968" s="500"/>
      <c r="O22968" s="500"/>
      <c r="Q22968" s="498" t="s">
        <v>213</v>
      </c>
      <c r="S22968" s="499"/>
    </row>
    <row r="22969">
      <c r="B22969" s="497"/>
      <c r="H22969" s="500"/>
      <c r="O22969" s="500"/>
      <c r="Q22969" s="498" t="s">
        <v>213</v>
      </c>
      <c r="S22969" s="499"/>
    </row>
    <row r="22970">
      <c r="B22970" s="497"/>
      <c r="H22970" s="500"/>
      <c r="O22970" s="500"/>
      <c r="Q22970" s="498" t="s">
        <v>213</v>
      </c>
      <c r="S22970" s="499"/>
    </row>
    <row r="22971">
      <c r="B22971" s="497"/>
      <c r="H22971" s="500"/>
      <c r="O22971" s="500"/>
      <c r="Q22971" s="498" t="s">
        <v>213</v>
      </c>
      <c r="S22971" s="499"/>
    </row>
    <row r="22972">
      <c r="B22972" s="497"/>
      <c r="H22972" s="500"/>
      <c r="O22972" s="500"/>
      <c r="Q22972" s="498" t="s">
        <v>213</v>
      </c>
      <c r="S22972" s="499"/>
    </row>
    <row r="22973">
      <c r="B22973" s="497"/>
      <c r="H22973" s="500"/>
      <c r="O22973" s="500"/>
      <c r="Q22973" s="498" t="s">
        <v>213</v>
      </c>
      <c r="S22973" s="499"/>
    </row>
    <row r="22974">
      <c r="B22974" s="497"/>
      <c r="H22974" s="500"/>
      <c r="O22974" s="500"/>
      <c r="Q22974" s="498" t="s">
        <v>213</v>
      </c>
      <c r="S22974" s="499"/>
    </row>
    <row r="22975">
      <c r="B22975" s="497"/>
      <c r="H22975" s="500"/>
      <c r="O22975" s="500"/>
      <c r="Q22975" s="498" t="s">
        <v>213</v>
      </c>
      <c r="S22975" s="499"/>
    </row>
    <row r="22976">
      <c r="B22976" s="497"/>
      <c r="H22976" s="500"/>
      <c r="O22976" s="500"/>
      <c r="Q22976" s="498" t="s">
        <v>213</v>
      </c>
      <c r="S22976" s="499"/>
    </row>
    <row r="22977">
      <c r="B22977" s="497"/>
      <c r="H22977" s="500"/>
      <c r="O22977" s="500"/>
      <c r="Q22977" s="498" t="s">
        <v>213</v>
      </c>
      <c r="S22977" s="499"/>
    </row>
    <row r="22978">
      <c r="B22978" s="497"/>
      <c r="H22978" s="500"/>
      <c r="O22978" s="500"/>
      <c r="Q22978" s="498" t="s">
        <v>213</v>
      </c>
      <c r="S22978" s="499"/>
    </row>
    <row r="22979">
      <c r="B22979" s="497"/>
      <c r="H22979" s="500"/>
      <c r="O22979" s="500"/>
      <c r="Q22979" s="498" t="s">
        <v>213</v>
      </c>
      <c r="S22979" s="499"/>
    </row>
    <row r="22980">
      <c r="B22980" s="497"/>
      <c r="H22980" s="500"/>
      <c r="O22980" s="500"/>
      <c r="Q22980" s="498" t="s">
        <v>213</v>
      </c>
      <c r="S22980" s="499"/>
    </row>
    <row r="22981">
      <c r="B22981" s="497"/>
      <c r="H22981" s="500"/>
      <c r="O22981" s="500"/>
      <c r="Q22981" s="498" t="s">
        <v>213</v>
      </c>
      <c r="S22981" s="499"/>
    </row>
    <row r="22982">
      <c r="B22982" s="497"/>
      <c r="H22982" s="500"/>
      <c r="O22982" s="500"/>
      <c r="Q22982" s="498" t="s">
        <v>213</v>
      </c>
      <c r="S22982" s="499"/>
    </row>
    <row r="22983">
      <c r="B22983" s="497"/>
      <c r="H22983" s="500"/>
      <c r="O22983" s="500"/>
      <c r="Q22983" s="498" t="s">
        <v>213</v>
      </c>
      <c r="S22983" s="499"/>
    </row>
    <row r="22984">
      <c r="B22984" s="497"/>
      <c r="H22984" s="500"/>
      <c r="O22984" s="500"/>
      <c r="Q22984" s="498" t="s">
        <v>213</v>
      </c>
      <c r="S22984" s="499"/>
    </row>
    <row r="22985">
      <c r="B22985" s="497"/>
      <c r="H22985" s="500"/>
      <c r="O22985" s="500"/>
      <c r="Q22985" s="498" t="s">
        <v>213</v>
      </c>
      <c r="S22985" s="499"/>
    </row>
    <row r="22986">
      <c r="B22986" s="497"/>
      <c r="H22986" s="500"/>
      <c r="O22986" s="500"/>
      <c r="Q22986" s="498" t="s">
        <v>213</v>
      </c>
      <c r="S22986" s="499"/>
    </row>
    <row r="22987">
      <c r="B22987" s="497"/>
      <c r="H22987" s="500"/>
      <c r="O22987" s="500"/>
      <c r="Q22987" s="498" t="s">
        <v>213</v>
      </c>
      <c r="S22987" s="499"/>
    </row>
    <row r="22988">
      <c r="B22988" s="497"/>
      <c r="H22988" s="500"/>
      <c r="O22988" s="500"/>
      <c r="Q22988" s="498" t="s">
        <v>213</v>
      </c>
      <c r="S22988" s="499"/>
    </row>
    <row r="22989">
      <c r="B22989" s="497"/>
      <c r="H22989" s="500"/>
      <c r="O22989" s="500"/>
      <c r="Q22989" s="498" t="s">
        <v>213</v>
      </c>
      <c r="S22989" s="499"/>
    </row>
    <row r="22990">
      <c r="B22990" s="497"/>
      <c r="H22990" s="500"/>
      <c r="O22990" s="500"/>
      <c r="Q22990" s="498" t="s">
        <v>213</v>
      </c>
      <c r="S22990" s="499"/>
    </row>
    <row r="22991">
      <c r="B22991" s="497"/>
      <c r="H22991" s="500"/>
      <c r="O22991" s="500"/>
      <c r="Q22991" s="498" t="s">
        <v>213</v>
      </c>
      <c r="S22991" s="499"/>
    </row>
    <row r="22992">
      <c r="B22992" s="497"/>
      <c r="H22992" s="500"/>
      <c r="O22992" s="500"/>
      <c r="Q22992" s="498" t="s">
        <v>213</v>
      </c>
      <c r="S22992" s="499"/>
    </row>
    <row r="22993">
      <c r="B22993" s="497"/>
      <c r="H22993" s="500"/>
      <c r="O22993" s="500"/>
      <c r="Q22993" s="498" t="s">
        <v>213</v>
      </c>
      <c r="S22993" s="499"/>
    </row>
    <row r="22994">
      <c r="B22994" s="497"/>
      <c r="H22994" s="500"/>
      <c r="O22994" s="500"/>
      <c r="Q22994" s="498" t="s">
        <v>213</v>
      </c>
      <c r="S22994" s="499"/>
    </row>
    <row r="22995">
      <c r="B22995" s="497"/>
      <c r="H22995" s="500"/>
      <c r="O22995" s="500"/>
      <c r="Q22995" s="498" t="s">
        <v>213</v>
      </c>
      <c r="S22995" s="499"/>
    </row>
    <row r="22996">
      <c r="B22996" s="497"/>
      <c r="H22996" s="500"/>
      <c r="O22996" s="500"/>
      <c r="Q22996" s="498" t="s">
        <v>213</v>
      </c>
      <c r="S22996" s="499"/>
    </row>
    <row r="22997">
      <c r="B22997" s="497"/>
      <c r="H22997" s="500"/>
      <c r="O22997" s="500"/>
      <c r="Q22997" s="498" t="s">
        <v>213</v>
      </c>
      <c r="S22997" s="499"/>
    </row>
    <row r="22998">
      <c r="B22998" s="497"/>
      <c r="H22998" s="500"/>
      <c r="O22998" s="500"/>
      <c r="Q22998" s="498" t="s">
        <v>213</v>
      </c>
      <c r="S22998" s="499"/>
    </row>
    <row r="22999">
      <c r="B22999" s="497"/>
      <c r="H22999" s="500"/>
      <c r="O22999" s="500"/>
      <c r="Q22999" s="498" t="s">
        <v>213</v>
      </c>
      <c r="S22999" s="499"/>
    </row>
    <row r="23000">
      <c r="B23000" s="497"/>
      <c r="H23000" s="500"/>
      <c r="O23000" s="500"/>
      <c r="Q23000" s="498" t="s">
        <v>213</v>
      </c>
      <c r="S23000" s="499"/>
    </row>
    <row r="23001">
      <c r="B23001" s="497"/>
      <c r="H23001" s="500"/>
      <c r="O23001" s="500"/>
      <c r="Q23001" s="498" t="s">
        <v>213</v>
      </c>
      <c r="S23001" s="499"/>
    </row>
    <row r="23002">
      <c r="B23002" s="497"/>
      <c r="H23002" s="500"/>
      <c r="O23002" s="500"/>
      <c r="Q23002" s="498" t="s">
        <v>213</v>
      </c>
      <c r="S23002" s="499"/>
    </row>
    <row r="23003">
      <c r="B23003" s="497"/>
      <c r="H23003" s="500"/>
      <c r="O23003" s="500"/>
      <c r="Q23003" s="498" t="s">
        <v>213</v>
      </c>
      <c r="S23003" s="499"/>
    </row>
    <row r="23004">
      <c r="B23004" s="497"/>
      <c r="H23004" s="500"/>
      <c r="O23004" s="500"/>
      <c r="Q23004" s="498" t="s">
        <v>213</v>
      </c>
      <c r="S23004" s="499"/>
    </row>
    <row r="23005">
      <c r="B23005" s="497"/>
      <c r="H23005" s="500"/>
      <c r="O23005" s="500"/>
      <c r="Q23005" s="498" t="s">
        <v>213</v>
      </c>
      <c r="S23005" s="499"/>
    </row>
    <row r="23006">
      <c r="B23006" s="497"/>
      <c r="H23006" s="500"/>
      <c r="O23006" s="500"/>
      <c r="Q23006" s="498" t="s">
        <v>213</v>
      </c>
      <c r="S23006" s="499"/>
    </row>
    <row r="23007">
      <c r="B23007" s="497"/>
      <c r="H23007" s="500"/>
      <c r="O23007" s="500"/>
      <c r="Q23007" s="498" t="s">
        <v>213</v>
      </c>
      <c r="S23007" s="499"/>
    </row>
    <row r="23008">
      <c r="B23008" s="497"/>
      <c r="H23008" s="500"/>
      <c r="O23008" s="500"/>
      <c r="Q23008" s="498" t="s">
        <v>213</v>
      </c>
      <c r="S23008" s="499"/>
    </row>
    <row r="23009">
      <c r="B23009" s="497"/>
      <c r="H23009" s="500"/>
      <c r="O23009" s="500"/>
      <c r="Q23009" s="498" t="s">
        <v>213</v>
      </c>
      <c r="S23009" s="499"/>
    </row>
    <row r="23010">
      <c r="B23010" s="497"/>
      <c r="H23010" s="500"/>
      <c r="O23010" s="500"/>
      <c r="Q23010" s="498" t="s">
        <v>213</v>
      </c>
      <c r="S23010" s="499"/>
    </row>
    <row r="23011">
      <c r="B23011" s="497"/>
      <c r="H23011" s="500"/>
      <c r="O23011" s="500"/>
      <c r="Q23011" s="498" t="s">
        <v>213</v>
      </c>
      <c r="S23011" s="499"/>
    </row>
    <row r="23012">
      <c r="B23012" s="497"/>
      <c r="H23012" s="500"/>
      <c r="O23012" s="500"/>
      <c r="Q23012" s="498" t="s">
        <v>213</v>
      </c>
      <c r="S23012" s="499"/>
    </row>
    <row r="23013">
      <c r="B23013" s="497"/>
      <c r="H23013" s="500"/>
      <c r="O23013" s="500"/>
      <c r="Q23013" s="498" t="s">
        <v>213</v>
      </c>
      <c r="S23013" s="499"/>
    </row>
    <row r="23014">
      <c r="B23014" s="497"/>
      <c r="H23014" s="500"/>
      <c r="O23014" s="500"/>
      <c r="Q23014" s="498" t="s">
        <v>213</v>
      </c>
      <c r="S23014" s="499"/>
    </row>
    <row r="23015">
      <c r="B23015" s="497"/>
      <c r="H23015" s="500"/>
      <c r="O23015" s="500"/>
      <c r="Q23015" s="498" t="s">
        <v>213</v>
      </c>
      <c r="S23015" s="499"/>
    </row>
    <row r="23016">
      <c r="B23016" s="497"/>
      <c r="H23016" s="500"/>
      <c r="O23016" s="500"/>
      <c r="Q23016" s="498" t="s">
        <v>213</v>
      </c>
      <c r="S23016" s="499"/>
    </row>
    <row r="23017">
      <c r="B23017" s="497"/>
      <c r="H23017" s="500"/>
      <c r="O23017" s="500"/>
      <c r="Q23017" s="498" t="s">
        <v>213</v>
      </c>
      <c r="S23017" s="499"/>
    </row>
    <row r="23018">
      <c r="B23018" s="497"/>
      <c r="H23018" s="500"/>
      <c r="O23018" s="500"/>
      <c r="Q23018" s="498" t="s">
        <v>213</v>
      </c>
      <c r="S23018" s="499"/>
    </row>
    <row r="23019">
      <c r="B23019" s="497"/>
      <c r="H23019" s="500"/>
      <c r="O23019" s="500"/>
      <c r="Q23019" s="498" t="s">
        <v>213</v>
      </c>
      <c r="S23019" s="499"/>
    </row>
    <row r="23020">
      <c r="B23020" s="497"/>
      <c r="H23020" s="500"/>
      <c r="O23020" s="500"/>
      <c r="Q23020" s="498" t="s">
        <v>213</v>
      </c>
      <c r="S23020" s="499"/>
    </row>
    <row r="23021">
      <c r="B23021" s="497"/>
      <c r="H23021" s="500"/>
      <c r="O23021" s="500"/>
      <c r="Q23021" s="498" t="s">
        <v>213</v>
      </c>
      <c r="S23021" s="499"/>
    </row>
    <row r="23022">
      <c r="B23022" s="497"/>
      <c r="H23022" s="500"/>
      <c r="O23022" s="500"/>
      <c r="Q23022" s="498" t="s">
        <v>213</v>
      </c>
      <c r="S23022" s="499"/>
    </row>
    <row r="23023">
      <c r="B23023" s="497"/>
      <c r="H23023" s="500"/>
      <c r="O23023" s="500"/>
      <c r="Q23023" s="498" t="s">
        <v>213</v>
      </c>
      <c r="S23023" s="499"/>
    </row>
    <row r="23024">
      <c r="B23024" s="497"/>
      <c r="H23024" s="500"/>
      <c r="O23024" s="500"/>
      <c r="Q23024" s="498" t="s">
        <v>213</v>
      </c>
      <c r="S23024" s="499"/>
    </row>
    <row r="23025">
      <c r="B23025" s="497"/>
      <c r="H23025" s="500"/>
      <c r="O23025" s="500"/>
      <c r="Q23025" s="498" t="s">
        <v>213</v>
      </c>
      <c r="S23025" s="499"/>
    </row>
    <row r="23026">
      <c r="B23026" s="497"/>
      <c r="H23026" s="500"/>
      <c r="O23026" s="500"/>
      <c r="Q23026" s="498" t="s">
        <v>213</v>
      </c>
      <c r="S23026" s="499"/>
    </row>
    <row r="23027">
      <c r="B23027" s="497"/>
      <c r="H23027" s="500"/>
      <c r="O23027" s="500"/>
      <c r="Q23027" s="498" t="s">
        <v>213</v>
      </c>
      <c r="S23027" s="499"/>
    </row>
    <row r="23028">
      <c r="B23028" s="497"/>
      <c r="H23028" s="500"/>
      <c r="O23028" s="500"/>
      <c r="Q23028" s="498" t="s">
        <v>213</v>
      </c>
      <c r="S23028" s="499"/>
    </row>
    <row r="23029">
      <c r="B23029" s="497"/>
      <c r="H23029" s="500"/>
      <c r="O23029" s="500"/>
      <c r="Q23029" s="498" t="s">
        <v>213</v>
      </c>
      <c r="S23029" s="499"/>
    </row>
    <row r="23030">
      <c r="B23030" s="497"/>
      <c r="H23030" s="500"/>
      <c r="O23030" s="500"/>
      <c r="Q23030" s="498" t="s">
        <v>213</v>
      </c>
      <c r="S23030" s="499"/>
    </row>
    <row r="23031">
      <c r="B23031" s="497"/>
      <c r="H23031" s="500"/>
      <c r="O23031" s="500"/>
      <c r="Q23031" s="498" t="s">
        <v>213</v>
      </c>
      <c r="S23031" s="499"/>
    </row>
    <row r="23032">
      <c r="B23032" s="497"/>
      <c r="H23032" s="500"/>
      <c r="O23032" s="500"/>
      <c r="Q23032" s="498" t="s">
        <v>213</v>
      </c>
      <c r="S23032" s="499"/>
    </row>
    <row r="23033">
      <c r="B23033" s="497"/>
      <c r="H23033" s="500"/>
      <c r="O23033" s="500"/>
      <c r="Q23033" s="498" t="s">
        <v>213</v>
      </c>
      <c r="S23033" s="499"/>
    </row>
    <row r="23034">
      <c r="B23034" s="497"/>
      <c r="H23034" s="500"/>
      <c r="O23034" s="500"/>
      <c r="Q23034" s="498" t="s">
        <v>213</v>
      </c>
      <c r="S23034" s="499"/>
    </row>
    <row r="23035">
      <c r="B23035" s="497"/>
      <c r="H23035" s="500"/>
      <c r="O23035" s="500"/>
      <c r="Q23035" s="498" t="s">
        <v>213</v>
      </c>
      <c r="S23035" s="499"/>
    </row>
    <row r="23036">
      <c r="B23036" s="497"/>
      <c r="H23036" s="500"/>
      <c r="O23036" s="500"/>
      <c r="Q23036" s="498" t="s">
        <v>213</v>
      </c>
      <c r="S23036" s="499"/>
    </row>
    <row r="23037">
      <c r="B23037" s="497"/>
      <c r="H23037" s="500"/>
      <c r="O23037" s="500"/>
      <c r="Q23037" s="498" t="s">
        <v>213</v>
      </c>
      <c r="S23037" s="499"/>
    </row>
    <row r="23038">
      <c r="B23038" s="497"/>
      <c r="H23038" s="500"/>
      <c r="O23038" s="500"/>
      <c r="Q23038" s="498" t="s">
        <v>213</v>
      </c>
      <c r="S23038" s="499"/>
    </row>
    <row r="23039">
      <c r="B23039" s="497"/>
      <c r="H23039" s="500"/>
      <c r="O23039" s="500"/>
      <c r="Q23039" s="498" t="s">
        <v>213</v>
      </c>
      <c r="S23039" s="499"/>
    </row>
    <row r="23040">
      <c r="B23040" s="497"/>
      <c r="H23040" s="500"/>
      <c r="O23040" s="500"/>
      <c r="Q23040" s="498" t="s">
        <v>213</v>
      </c>
      <c r="S23040" s="499"/>
    </row>
    <row r="23041">
      <c r="B23041" s="497"/>
      <c r="H23041" s="500"/>
      <c r="O23041" s="500"/>
      <c r="Q23041" s="498" t="s">
        <v>213</v>
      </c>
      <c r="S23041" s="499"/>
    </row>
    <row r="23042">
      <c r="B23042" s="497"/>
      <c r="H23042" s="500"/>
      <c r="O23042" s="500"/>
      <c r="Q23042" s="498" t="s">
        <v>213</v>
      </c>
      <c r="S23042" s="499"/>
    </row>
    <row r="23043">
      <c r="B23043" s="497"/>
      <c r="H23043" s="500"/>
      <c r="O23043" s="500"/>
      <c r="Q23043" s="498" t="s">
        <v>213</v>
      </c>
      <c r="S23043" s="499"/>
    </row>
    <row r="23044">
      <c r="B23044" s="497"/>
      <c r="H23044" s="500"/>
      <c r="O23044" s="500"/>
      <c r="Q23044" s="498" t="s">
        <v>213</v>
      </c>
      <c r="S23044" s="499"/>
    </row>
    <row r="23045">
      <c r="B23045" s="497"/>
      <c r="H23045" s="500"/>
      <c r="O23045" s="500"/>
      <c r="Q23045" s="498" t="s">
        <v>213</v>
      </c>
      <c r="S23045" s="499"/>
    </row>
    <row r="23046">
      <c r="B23046" s="497"/>
      <c r="H23046" s="500"/>
      <c r="O23046" s="500"/>
      <c r="Q23046" s="498" t="s">
        <v>213</v>
      </c>
      <c r="S23046" s="499"/>
    </row>
    <row r="23047">
      <c r="B23047" s="497"/>
      <c r="H23047" s="500"/>
      <c r="O23047" s="500"/>
      <c r="Q23047" s="498" t="s">
        <v>213</v>
      </c>
      <c r="S23047" s="499"/>
    </row>
    <row r="23048">
      <c r="B23048" s="497"/>
      <c r="H23048" s="500"/>
      <c r="O23048" s="500"/>
      <c r="Q23048" s="498" t="s">
        <v>213</v>
      </c>
      <c r="S23048" s="499"/>
    </row>
    <row r="23049">
      <c r="B23049" s="497"/>
      <c r="H23049" s="500"/>
      <c r="O23049" s="500"/>
      <c r="Q23049" s="498" t="s">
        <v>213</v>
      </c>
      <c r="S23049" s="499"/>
    </row>
    <row r="23050">
      <c r="B23050" s="497"/>
      <c r="H23050" s="500"/>
      <c r="O23050" s="500"/>
      <c r="Q23050" s="498" t="s">
        <v>213</v>
      </c>
      <c r="S23050" s="499"/>
    </row>
    <row r="23051">
      <c r="B23051" s="497"/>
      <c r="H23051" s="500"/>
      <c r="O23051" s="500"/>
      <c r="Q23051" s="498" t="s">
        <v>213</v>
      </c>
      <c r="S23051" s="499"/>
    </row>
    <row r="23052">
      <c r="B23052" s="497"/>
      <c r="H23052" s="500"/>
      <c r="O23052" s="500"/>
      <c r="Q23052" s="498" t="s">
        <v>213</v>
      </c>
      <c r="S23052" s="499"/>
    </row>
    <row r="23053">
      <c r="B23053" s="497"/>
      <c r="H23053" s="500"/>
      <c r="O23053" s="500"/>
      <c r="Q23053" s="498" t="s">
        <v>213</v>
      </c>
      <c r="S23053" s="499"/>
    </row>
    <row r="23054">
      <c r="B23054" s="497"/>
      <c r="H23054" s="500"/>
      <c r="O23054" s="500"/>
      <c r="Q23054" s="498" t="s">
        <v>213</v>
      </c>
      <c r="S23054" s="499"/>
    </row>
    <row r="23055">
      <c r="B23055" s="497"/>
      <c r="H23055" s="500"/>
      <c r="O23055" s="500"/>
      <c r="Q23055" s="498" t="s">
        <v>213</v>
      </c>
      <c r="S23055" s="499"/>
    </row>
    <row r="23056">
      <c r="B23056" s="497"/>
      <c r="H23056" s="500"/>
      <c r="O23056" s="500"/>
      <c r="Q23056" s="498" t="s">
        <v>213</v>
      </c>
      <c r="S23056" s="499"/>
    </row>
    <row r="23057">
      <c r="B23057" s="497"/>
      <c r="H23057" s="500"/>
      <c r="O23057" s="500"/>
      <c r="Q23057" s="498" t="s">
        <v>213</v>
      </c>
      <c r="S23057" s="499"/>
    </row>
    <row r="23058">
      <c r="B23058" s="497"/>
      <c r="H23058" s="500"/>
      <c r="O23058" s="500"/>
      <c r="Q23058" s="498" t="s">
        <v>213</v>
      </c>
      <c r="S23058" s="499"/>
    </row>
    <row r="23059">
      <c r="B23059" s="497"/>
      <c r="H23059" s="500"/>
      <c r="O23059" s="500"/>
      <c r="Q23059" s="498" t="s">
        <v>213</v>
      </c>
      <c r="S23059" s="499"/>
    </row>
    <row r="23060">
      <c r="B23060" s="497"/>
      <c r="H23060" s="500"/>
      <c r="O23060" s="500"/>
      <c r="Q23060" s="498" t="s">
        <v>213</v>
      </c>
      <c r="S23060" s="499"/>
    </row>
    <row r="23061">
      <c r="B23061" s="497"/>
      <c r="H23061" s="500"/>
      <c r="O23061" s="500"/>
      <c r="Q23061" s="498" t="s">
        <v>213</v>
      </c>
      <c r="S23061" s="499"/>
    </row>
    <row r="23062">
      <c r="B23062" s="497"/>
      <c r="H23062" s="500"/>
      <c r="O23062" s="500"/>
      <c r="Q23062" s="498" t="s">
        <v>213</v>
      </c>
      <c r="S23062" s="499"/>
    </row>
    <row r="23063">
      <c r="B23063" s="497"/>
      <c r="H23063" s="500"/>
      <c r="O23063" s="500"/>
      <c r="Q23063" s="498" t="s">
        <v>213</v>
      </c>
      <c r="S23063" s="499"/>
    </row>
    <row r="23064">
      <c r="B23064" s="497"/>
      <c r="H23064" s="500"/>
      <c r="O23064" s="500"/>
      <c r="Q23064" s="498" t="s">
        <v>213</v>
      </c>
      <c r="S23064" s="499"/>
    </row>
    <row r="23065">
      <c r="B23065" s="497"/>
      <c r="H23065" s="500"/>
      <c r="O23065" s="500"/>
      <c r="Q23065" s="498" t="s">
        <v>213</v>
      </c>
      <c r="S23065" s="499"/>
    </row>
    <row r="23066">
      <c r="B23066" s="497"/>
      <c r="H23066" s="500"/>
      <c r="O23066" s="500"/>
      <c r="Q23066" s="498" t="s">
        <v>213</v>
      </c>
      <c r="S23066" s="499"/>
    </row>
    <row r="23067">
      <c r="B23067" s="497"/>
      <c r="H23067" s="500"/>
      <c r="O23067" s="500"/>
      <c r="Q23067" s="498" t="s">
        <v>213</v>
      </c>
      <c r="S23067" s="499"/>
    </row>
    <row r="23068">
      <c r="B23068" s="497"/>
      <c r="H23068" s="500"/>
      <c r="O23068" s="500"/>
      <c r="Q23068" s="498" t="s">
        <v>213</v>
      </c>
      <c r="S23068" s="499"/>
    </row>
    <row r="23069">
      <c r="B23069" s="497"/>
      <c r="H23069" s="500"/>
      <c r="O23069" s="500"/>
      <c r="Q23069" s="498" t="s">
        <v>213</v>
      </c>
      <c r="S23069" s="499"/>
    </row>
    <row r="23070">
      <c r="B23070" s="497"/>
      <c r="H23070" s="500"/>
      <c r="O23070" s="500"/>
      <c r="Q23070" s="498" t="s">
        <v>213</v>
      </c>
      <c r="S23070" s="499"/>
    </row>
    <row r="23071">
      <c r="B23071" s="497"/>
      <c r="H23071" s="500"/>
      <c r="O23071" s="500"/>
      <c r="Q23071" s="498" t="s">
        <v>213</v>
      </c>
      <c r="S23071" s="499"/>
    </row>
    <row r="23072">
      <c r="B23072" s="497"/>
      <c r="H23072" s="500"/>
      <c r="O23072" s="500"/>
      <c r="Q23072" s="498" t="s">
        <v>213</v>
      </c>
      <c r="S23072" s="499"/>
    </row>
    <row r="23073">
      <c r="B23073" s="497"/>
      <c r="H23073" s="500"/>
      <c r="O23073" s="500"/>
      <c r="Q23073" s="498" t="s">
        <v>213</v>
      </c>
      <c r="S23073" s="499"/>
    </row>
    <row r="23074">
      <c r="B23074" s="497"/>
      <c r="H23074" s="500"/>
      <c r="O23074" s="500"/>
      <c r="Q23074" s="498" t="s">
        <v>213</v>
      </c>
      <c r="S23074" s="499"/>
    </row>
    <row r="23075">
      <c r="B23075" s="497"/>
      <c r="H23075" s="500"/>
      <c r="O23075" s="500"/>
      <c r="Q23075" s="498" t="s">
        <v>213</v>
      </c>
      <c r="S23075" s="499"/>
    </row>
    <row r="23076">
      <c r="B23076" s="497"/>
      <c r="H23076" s="500"/>
      <c r="O23076" s="500"/>
      <c r="Q23076" s="498" t="s">
        <v>213</v>
      </c>
      <c r="S23076" s="499"/>
    </row>
    <row r="23077">
      <c r="B23077" s="497"/>
      <c r="H23077" s="500"/>
      <c r="O23077" s="500"/>
      <c r="Q23077" s="498" t="s">
        <v>213</v>
      </c>
      <c r="S23077" s="499"/>
    </row>
    <row r="23078">
      <c r="B23078" s="497"/>
      <c r="H23078" s="500"/>
      <c r="O23078" s="500"/>
      <c r="Q23078" s="498" t="s">
        <v>213</v>
      </c>
      <c r="S23078" s="499"/>
    </row>
    <row r="23079">
      <c r="B23079" s="497"/>
      <c r="H23079" s="500"/>
      <c r="O23079" s="500"/>
      <c r="Q23079" s="498" t="s">
        <v>213</v>
      </c>
      <c r="S23079" s="499"/>
    </row>
    <row r="23080">
      <c r="B23080" s="497"/>
      <c r="H23080" s="500"/>
      <c r="O23080" s="500"/>
      <c r="Q23080" s="498" t="s">
        <v>213</v>
      </c>
      <c r="S23080" s="499"/>
    </row>
    <row r="23081">
      <c r="B23081" s="497"/>
      <c r="H23081" s="500"/>
      <c r="O23081" s="500"/>
      <c r="Q23081" s="498" t="s">
        <v>213</v>
      </c>
      <c r="S23081" s="499"/>
    </row>
    <row r="23082">
      <c r="B23082" s="497"/>
      <c r="H23082" s="500"/>
      <c r="O23082" s="500"/>
      <c r="Q23082" s="498" t="s">
        <v>213</v>
      </c>
      <c r="S23082" s="499"/>
    </row>
    <row r="23083">
      <c r="B23083" s="497"/>
      <c r="H23083" s="500"/>
      <c r="O23083" s="500"/>
      <c r="Q23083" s="498" t="s">
        <v>213</v>
      </c>
      <c r="S23083" s="499"/>
    </row>
    <row r="23084">
      <c r="B23084" s="497"/>
      <c r="H23084" s="500"/>
      <c r="O23084" s="500"/>
      <c r="Q23084" s="498" t="s">
        <v>213</v>
      </c>
      <c r="S23084" s="499"/>
    </row>
    <row r="23085">
      <c r="B23085" s="497"/>
      <c r="H23085" s="500"/>
      <c r="O23085" s="500"/>
      <c r="Q23085" s="498" t="s">
        <v>213</v>
      </c>
      <c r="S23085" s="499"/>
    </row>
    <row r="23086">
      <c r="B23086" s="497"/>
      <c r="H23086" s="500"/>
      <c r="O23086" s="500"/>
      <c r="Q23086" s="498" t="s">
        <v>213</v>
      </c>
      <c r="S23086" s="499"/>
    </row>
    <row r="23087">
      <c r="B23087" s="497"/>
      <c r="H23087" s="500"/>
      <c r="O23087" s="500"/>
      <c r="Q23087" s="498" t="s">
        <v>213</v>
      </c>
      <c r="S23087" s="499"/>
    </row>
    <row r="23088">
      <c r="B23088" s="497"/>
      <c r="H23088" s="500"/>
      <c r="O23088" s="500"/>
      <c r="Q23088" s="498" t="s">
        <v>213</v>
      </c>
      <c r="S23088" s="499"/>
    </row>
    <row r="23089">
      <c r="B23089" s="497"/>
      <c r="H23089" s="500"/>
      <c r="O23089" s="500"/>
      <c r="Q23089" s="498" t="s">
        <v>213</v>
      </c>
      <c r="S23089" s="499"/>
    </row>
    <row r="23090">
      <c r="B23090" s="497"/>
      <c r="H23090" s="500"/>
      <c r="O23090" s="500"/>
      <c r="Q23090" s="498" t="s">
        <v>213</v>
      </c>
      <c r="S23090" s="499"/>
    </row>
    <row r="23091">
      <c r="B23091" s="497"/>
      <c r="H23091" s="500"/>
      <c r="O23091" s="500"/>
      <c r="Q23091" s="498" t="s">
        <v>213</v>
      </c>
      <c r="S23091" s="499"/>
    </row>
    <row r="23092">
      <c r="B23092" s="497"/>
      <c r="H23092" s="500"/>
      <c r="O23092" s="500"/>
      <c r="Q23092" s="498" t="s">
        <v>213</v>
      </c>
      <c r="S23092" s="499"/>
    </row>
    <row r="23093">
      <c r="B23093" s="497"/>
      <c r="H23093" s="500"/>
      <c r="O23093" s="500"/>
      <c r="Q23093" s="498" t="s">
        <v>213</v>
      </c>
      <c r="S23093" s="499"/>
    </row>
    <row r="23094">
      <c r="B23094" s="497"/>
      <c r="H23094" s="500"/>
      <c r="O23094" s="500"/>
      <c r="Q23094" s="498" t="s">
        <v>213</v>
      </c>
      <c r="S23094" s="499"/>
    </row>
    <row r="23095">
      <c r="B23095" s="497"/>
      <c r="H23095" s="500"/>
      <c r="O23095" s="500"/>
      <c r="Q23095" s="498" t="s">
        <v>213</v>
      </c>
      <c r="S23095" s="499"/>
    </row>
    <row r="23096">
      <c r="B23096" s="497"/>
      <c r="H23096" s="500"/>
      <c r="O23096" s="500"/>
      <c r="Q23096" s="498" t="s">
        <v>213</v>
      </c>
      <c r="S23096" s="499"/>
    </row>
    <row r="23097">
      <c r="B23097" s="497"/>
      <c r="H23097" s="500"/>
      <c r="O23097" s="500"/>
      <c r="Q23097" s="498" t="s">
        <v>213</v>
      </c>
      <c r="S23097" s="499"/>
    </row>
    <row r="23098">
      <c r="B23098" s="497"/>
      <c r="H23098" s="500"/>
      <c r="O23098" s="500"/>
      <c r="Q23098" s="498" t="s">
        <v>213</v>
      </c>
      <c r="S23098" s="499"/>
    </row>
    <row r="23099">
      <c r="B23099" s="497"/>
      <c r="H23099" s="500"/>
      <c r="O23099" s="500"/>
      <c r="Q23099" s="498" t="s">
        <v>213</v>
      </c>
      <c r="S23099" s="499"/>
    </row>
    <row r="23100">
      <c r="B23100" s="497"/>
      <c r="H23100" s="500"/>
      <c r="O23100" s="500"/>
      <c r="Q23100" s="498" t="s">
        <v>213</v>
      </c>
      <c r="S23100" s="499"/>
    </row>
    <row r="23101">
      <c r="B23101" s="497"/>
      <c r="H23101" s="500"/>
      <c r="O23101" s="500"/>
      <c r="Q23101" s="498" t="s">
        <v>213</v>
      </c>
      <c r="S23101" s="499"/>
    </row>
    <row r="23102">
      <c r="B23102" s="497"/>
      <c r="H23102" s="500"/>
      <c r="O23102" s="500"/>
      <c r="Q23102" s="498" t="s">
        <v>213</v>
      </c>
      <c r="S23102" s="499"/>
    </row>
    <row r="23103">
      <c r="B23103" s="497"/>
      <c r="H23103" s="500"/>
      <c r="O23103" s="500"/>
      <c r="Q23103" s="498" t="s">
        <v>213</v>
      </c>
      <c r="S23103" s="499"/>
    </row>
    <row r="23104">
      <c r="B23104" s="497"/>
      <c r="H23104" s="500"/>
      <c r="O23104" s="500"/>
      <c r="Q23104" s="498" t="s">
        <v>213</v>
      </c>
      <c r="S23104" s="499"/>
    </row>
    <row r="23105">
      <c r="B23105" s="497"/>
      <c r="H23105" s="500"/>
      <c r="O23105" s="500"/>
      <c r="Q23105" s="498" t="s">
        <v>213</v>
      </c>
      <c r="S23105" s="499"/>
    </row>
    <row r="23106">
      <c r="B23106" s="497"/>
      <c r="H23106" s="500"/>
      <c r="O23106" s="500"/>
      <c r="Q23106" s="498" t="s">
        <v>213</v>
      </c>
      <c r="S23106" s="499"/>
    </row>
    <row r="23107">
      <c r="B23107" s="497"/>
      <c r="H23107" s="500"/>
      <c r="O23107" s="500"/>
      <c r="Q23107" s="498" t="s">
        <v>213</v>
      </c>
      <c r="S23107" s="499"/>
    </row>
    <row r="23108">
      <c r="B23108" s="497"/>
      <c r="H23108" s="500"/>
      <c r="O23108" s="500"/>
      <c r="Q23108" s="498" t="s">
        <v>213</v>
      </c>
      <c r="S23108" s="499"/>
    </row>
    <row r="23109">
      <c r="B23109" s="497"/>
      <c r="H23109" s="500"/>
      <c r="O23109" s="500"/>
      <c r="Q23109" s="498" t="s">
        <v>213</v>
      </c>
      <c r="S23109" s="499"/>
    </row>
    <row r="23110">
      <c r="B23110" s="497"/>
      <c r="H23110" s="500"/>
      <c r="O23110" s="500"/>
      <c r="Q23110" s="498" t="s">
        <v>213</v>
      </c>
      <c r="S23110" s="499"/>
    </row>
    <row r="23111">
      <c r="B23111" s="497"/>
      <c r="H23111" s="500"/>
      <c r="O23111" s="500"/>
      <c r="Q23111" s="498" t="s">
        <v>213</v>
      </c>
      <c r="S23111" s="499"/>
    </row>
    <row r="23112">
      <c r="B23112" s="497"/>
      <c r="H23112" s="500"/>
      <c r="O23112" s="500"/>
      <c r="Q23112" s="498" t="s">
        <v>213</v>
      </c>
      <c r="S23112" s="499"/>
    </row>
    <row r="23113">
      <c r="B23113" s="497"/>
      <c r="H23113" s="500"/>
      <c r="O23113" s="500"/>
      <c r="Q23113" s="498" t="s">
        <v>213</v>
      </c>
      <c r="S23113" s="499"/>
    </row>
    <row r="23114">
      <c r="B23114" s="497"/>
      <c r="H23114" s="500"/>
      <c r="O23114" s="500"/>
      <c r="Q23114" s="498" t="s">
        <v>213</v>
      </c>
      <c r="S23114" s="499"/>
    </row>
    <row r="23115">
      <c r="B23115" s="497"/>
      <c r="H23115" s="500"/>
      <c r="O23115" s="500"/>
      <c r="Q23115" s="498" t="s">
        <v>213</v>
      </c>
      <c r="S23115" s="499"/>
    </row>
    <row r="23116">
      <c r="B23116" s="497"/>
      <c r="H23116" s="500"/>
      <c r="O23116" s="500"/>
      <c r="Q23116" s="498" t="s">
        <v>213</v>
      </c>
      <c r="S23116" s="499"/>
    </row>
    <row r="23117">
      <c r="B23117" s="497"/>
      <c r="H23117" s="500"/>
      <c r="O23117" s="500"/>
      <c r="Q23117" s="498" t="s">
        <v>213</v>
      </c>
      <c r="S23117" s="499"/>
    </row>
    <row r="23118">
      <c r="B23118" s="497"/>
      <c r="H23118" s="500"/>
      <c r="O23118" s="500"/>
      <c r="Q23118" s="498" t="s">
        <v>213</v>
      </c>
      <c r="S23118" s="499"/>
    </row>
    <row r="23119">
      <c r="B23119" s="497"/>
      <c r="H23119" s="500"/>
      <c r="O23119" s="500"/>
      <c r="Q23119" s="498" t="s">
        <v>213</v>
      </c>
      <c r="S23119" s="499"/>
    </row>
    <row r="23120">
      <c r="B23120" s="497"/>
      <c r="H23120" s="500"/>
      <c r="O23120" s="500"/>
      <c r="Q23120" s="498" t="s">
        <v>213</v>
      </c>
      <c r="S23120" s="499"/>
    </row>
    <row r="23121">
      <c r="B23121" s="497"/>
      <c r="H23121" s="500"/>
      <c r="O23121" s="500"/>
      <c r="Q23121" s="498" t="s">
        <v>213</v>
      </c>
      <c r="S23121" s="499"/>
    </row>
    <row r="23122">
      <c r="B23122" s="497"/>
      <c r="H23122" s="500"/>
      <c r="O23122" s="500"/>
      <c r="Q23122" s="498" t="s">
        <v>213</v>
      </c>
      <c r="S23122" s="499"/>
    </row>
    <row r="23123">
      <c r="B23123" s="497"/>
      <c r="H23123" s="500"/>
      <c r="O23123" s="500"/>
      <c r="Q23123" s="498" t="s">
        <v>213</v>
      </c>
      <c r="S23123" s="499"/>
    </row>
    <row r="23124">
      <c r="B23124" s="497"/>
      <c r="H23124" s="500"/>
      <c r="O23124" s="500"/>
      <c r="Q23124" s="498" t="s">
        <v>213</v>
      </c>
      <c r="S23124" s="499"/>
    </row>
    <row r="23125">
      <c r="B23125" s="497"/>
      <c r="H23125" s="500"/>
      <c r="O23125" s="500"/>
      <c r="Q23125" s="498" t="s">
        <v>213</v>
      </c>
      <c r="S23125" s="499"/>
    </row>
    <row r="23126">
      <c r="B23126" s="497"/>
      <c r="H23126" s="500"/>
      <c r="O23126" s="500"/>
      <c r="Q23126" s="498" t="s">
        <v>213</v>
      </c>
      <c r="S23126" s="499"/>
    </row>
    <row r="23127">
      <c r="B23127" s="497"/>
      <c r="H23127" s="500"/>
      <c r="O23127" s="500"/>
      <c r="Q23127" s="498" t="s">
        <v>213</v>
      </c>
      <c r="S23127" s="499"/>
    </row>
    <row r="23128">
      <c r="B23128" s="497"/>
      <c r="H23128" s="500"/>
      <c r="O23128" s="500"/>
      <c r="Q23128" s="498" t="s">
        <v>213</v>
      </c>
      <c r="S23128" s="499"/>
    </row>
    <row r="23129">
      <c r="B23129" s="497"/>
      <c r="H23129" s="500"/>
      <c r="O23129" s="500"/>
      <c r="Q23129" s="498" t="s">
        <v>213</v>
      </c>
      <c r="S23129" s="499"/>
    </row>
    <row r="23130">
      <c r="B23130" s="497"/>
      <c r="H23130" s="500"/>
      <c r="O23130" s="500"/>
      <c r="Q23130" s="498" t="s">
        <v>213</v>
      </c>
      <c r="S23130" s="499"/>
    </row>
    <row r="23131">
      <c r="B23131" s="497"/>
      <c r="H23131" s="500"/>
      <c r="O23131" s="500"/>
      <c r="Q23131" s="498" t="s">
        <v>213</v>
      </c>
      <c r="S23131" s="499"/>
    </row>
    <row r="23132">
      <c r="B23132" s="497"/>
      <c r="H23132" s="500"/>
      <c r="O23132" s="500"/>
      <c r="Q23132" s="498" t="s">
        <v>213</v>
      </c>
      <c r="S23132" s="499"/>
    </row>
    <row r="23133">
      <c r="B23133" s="497"/>
      <c r="H23133" s="500"/>
      <c r="O23133" s="500"/>
      <c r="Q23133" s="498" t="s">
        <v>213</v>
      </c>
      <c r="S23133" s="499"/>
    </row>
    <row r="23134">
      <c r="B23134" s="497"/>
      <c r="H23134" s="500"/>
      <c r="O23134" s="500"/>
      <c r="Q23134" s="498" t="s">
        <v>213</v>
      </c>
      <c r="S23134" s="499"/>
    </row>
    <row r="23135">
      <c r="B23135" s="497"/>
      <c r="H23135" s="500"/>
      <c r="O23135" s="500"/>
      <c r="Q23135" s="498" t="s">
        <v>213</v>
      </c>
      <c r="S23135" s="499"/>
    </row>
    <row r="23136">
      <c r="B23136" s="497"/>
      <c r="H23136" s="500"/>
      <c r="O23136" s="500"/>
      <c r="Q23136" s="498" t="s">
        <v>213</v>
      </c>
      <c r="S23136" s="499"/>
    </row>
    <row r="23137">
      <c r="B23137" s="497"/>
      <c r="H23137" s="500"/>
      <c r="O23137" s="500"/>
      <c r="Q23137" s="498" t="s">
        <v>213</v>
      </c>
      <c r="S23137" s="499"/>
    </row>
    <row r="23138">
      <c r="B23138" s="497"/>
      <c r="H23138" s="500"/>
      <c r="O23138" s="500"/>
      <c r="Q23138" s="498" t="s">
        <v>213</v>
      </c>
      <c r="S23138" s="499"/>
    </row>
    <row r="23139">
      <c r="B23139" s="497"/>
      <c r="H23139" s="500"/>
      <c r="O23139" s="500"/>
      <c r="Q23139" s="498" t="s">
        <v>213</v>
      </c>
      <c r="S23139" s="499"/>
    </row>
    <row r="23140">
      <c r="B23140" s="497"/>
      <c r="H23140" s="500"/>
      <c r="O23140" s="500"/>
      <c r="Q23140" s="498" t="s">
        <v>213</v>
      </c>
      <c r="S23140" s="499"/>
    </row>
    <row r="23141">
      <c r="B23141" s="497"/>
      <c r="H23141" s="500"/>
      <c r="O23141" s="500"/>
      <c r="Q23141" s="498" t="s">
        <v>213</v>
      </c>
      <c r="S23141" s="499"/>
    </row>
    <row r="23142">
      <c r="B23142" s="497"/>
      <c r="H23142" s="500"/>
      <c r="O23142" s="500"/>
      <c r="Q23142" s="498" t="s">
        <v>213</v>
      </c>
      <c r="S23142" s="499"/>
    </row>
    <row r="23143">
      <c r="B23143" s="497"/>
      <c r="H23143" s="500"/>
      <c r="O23143" s="500"/>
      <c r="Q23143" s="498" t="s">
        <v>213</v>
      </c>
      <c r="S23143" s="499"/>
    </row>
    <row r="23144">
      <c r="B23144" s="497"/>
      <c r="H23144" s="500"/>
      <c r="O23144" s="500"/>
      <c r="Q23144" s="498" t="s">
        <v>213</v>
      </c>
      <c r="S23144" s="499"/>
    </row>
    <row r="23145">
      <c r="B23145" s="497"/>
      <c r="H23145" s="500"/>
      <c r="O23145" s="500"/>
      <c r="Q23145" s="498" t="s">
        <v>213</v>
      </c>
      <c r="S23145" s="499"/>
    </row>
    <row r="23146">
      <c r="B23146" s="497"/>
      <c r="H23146" s="500"/>
      <c r="O23146" s="500"/>
      <c r="Q23146" s="498" t="s">
        <v>213</v>
      </c>
      <c r="S23146" s="499"/>
    </row>
    <row r="23147">
      <c r="B23147" s="497"/>
      <c r="H23147" s="500"/>
      <c r="O23147" s="500"/>
      <c r="Q23147" s="498" t="s">
        <v>213</v>
      </c>
      <c r="S23147" s="499"/>
    </row>
    <row r="23148">
      <c r="B23148" s="497"/>
      <c r="H23148" s="500"/>
      <c r="O23148" s="500"/>
      <c r="Q23148" s="498" t="s">
        <v>213</v>
      </c>
      <c r="S23148" s="499"/>
    </row>
    <row r="23149">
      <c r="B23149" s="497"/>
      <c r="H23149" s="500"/>
      <c r="O23149" s="500"/>
      <c r="Q23149" s="498" t="s">
        <v>213</v>
      </c>
      <c r="S23149" s="499"/>
    </row>
    <row r="23150">
      <c r="B23150" s="497"/>
      <c r="H23150" s="500"/>
      <c r="O23150" s="500"/>
      <c r="Q23150" s="498" t="s">
        <v>213</v>
      </c>
      <c r="S23150" s="499"/>
    </row>
    <row r="23151">
      <c r="B23151" s="497"/>
      <c r="H23151" s="500"/>
      <c r="O23151" s="500"/>
      <c r="Q23151" s="498" t="s">
        <v>213</v>
      </c>
      <c r="S23151" s="499"/>
    </row>
    <row r="23152">
      <c r="B23152" s="497"/>
      <c r="H23152" s="500"/>
      <c r="O23152" s="500"/>
      <c r="Q23152" s="498" t="s">
        <v>213</v>
      </c>
      <c r="S23152" s="499"/>
    </row>
    <row r="23153">
      <c r="B23153" s="497"/>
      <c r="H23153" s="500"/>
      <c r="O23153" s="500"/>
      <c r="Q23153" s="498" t="s">
        <v>213</v>
      </c>
      <c r="S23153" s="499"/>
    </row>
    <row r="23154">
      <c r="B23154" s="497"/>
      <c r="H23154" s="500"/>
      <c r="O23154" s="500"/>
      <c r="Q23154" s="498" t="s">
        <v>213</v>
      </c>
      <c r="S23154" s="499"/>
    </row>
    <row r="23155">
      <c r="B23155" s="497"/>
      <c r="H23155" s="500"/>
      <c r="O23155" s="500"/>
      <c r="Q23155" s="498" t="s">
        <v>213</v>
      </c>
      <c r="S23155" s="499"/>
    </row>
    <row r="23156">
      <c r="B23156" s="497"/>
      <c r="H23156" s="500"/>
      <c r="O23156" s="500"/>
      <c r="Q23156" s="498" t="s">
        <v>213</v>
      </c>
      <c r="S23156" s="499"/>
    </row>
    <row r="23157">
      <c r="B23157" s="497"/>
      <c r="H23157" s="500"/>
      <c r="O23157" s="500"/>
      <c r="Q23157" s="498" t="s">
        <v>213</v>
      </c>
      <c r="S23157" s="499"/>
    </row>
    <row r="23158">
      <c r="B23158" s="497"/>
      <c r="H23158" s="500"/>
      <c r="O23158" s="500"/>
      <c r="Q23158" s="498" t="s">
        <v>213</v>
      </c>
      <c r="S23158" s="499"/>
    </row>
    <row r="23159">
      <c r="B23159" s="497"/>
      <c r="H23159" s="500"/>
      <c r="O23159" s="500"/>
      <c r="Q23159" s="498" t="s">
        <v>213</v>
      </c>
      <c r="S23159" s="499"/>
    </row>
    <row r="23160">
      <c r="B23160" s="497"/>
      <c r="H23160" s="500"/>
      <c r="O23160" s="500"/>
      <c r="Q23160" s="498" t="s">
        <v>213</v>
      </c>
      <c r="S23160" s="499"/>
    </row>
    <row r="23161">
      <c r="B23161" s="497"/>
      <c r="H23161" s="500"/>
      <c r="O23161" s="500"/>
      <c r="Q23161" s="498" t="s">
        <v>213</v>
      </c>
      <c r="S23161" s="499"/>
    </row>
    <row r="23162">
      <c r="B23162" s="497"/>
      <c r="H23162" s="500"/>
      <c r="O23162" s="500"/>
      <c r="Q23162" s="498" t="s">
        <v>213</v>
      </c>
      <c r="S23162" s="499"/>
    </row>
    <row r="23163">
      <c r="B23163" s="497"/>
      <c r="H23163" s="500"/>
      <c r="O23163" s="500"/>
      <c r="Q23163" s="498" t="s">
        <v>213</v>
      </c>
      <c r="S23163" s="499"/>
    </row>
    <row r="23164">
      <c r="B23164" s="497"/>
      <c r="H23164" s="500"/>
      <c r="O23164" s="500"/>
      <c r="Q23164" s="498" t="s">
        <v>213</v>
      </c>
      <c r="S23164" s="499"/>
    </row>
    <row r="23165">
      <c r="B23165" s="497"/>
      <c r="H23165" s="500"/>
      <c r="O23165" s="500"/>
      <c r="Q23165" s="498" t="s">
        <v>213</v>
      </c>
      <c r="S23165" s="499"/>
    </row>
    <row r="23166">
      <c r="B23166" s="497"/>
      <c r="H23166" s="500"/>
      <c r="O23166" s="500"/>
      <c r="Q23166" s="498" t="s">
        <v>213</v>
      </c>
      <c r="S23166" s="499"/>
    </row>
    <row r="23167">
      <c r="B23167" s="497"/>
      <c r="H23167" s="500"/>
      <c r="O23167" s="500"/>
      <c r="Q23167" s="498" t="s">
        <v>213</v>
      </c>
      <c r="S23167" s="499"/>
    </row>
    <row r="23168">
      <c r="B23168" s="497"/>
      <c r="H23168" s="500"/>
      <c r="O23168" s="500"/>
      <c r="Q23168" s="498" t="s">
        <v>213</v>
      </c>
      <c r="S23168" s="499"/>
    </row>
    <row r="23169">
      <c r="B23169" s="497"/>
      <c r="H23169" s="500"/>
      <c r="O23169" s="500"/>
      <c r="Q23169" s="498" t="s">
        <v>213</v>
      </c>
      <c r="S23169" s="499"/>
    </row>
    <row r="23170">
      <c r="B23170" s="497"/>
      <c r="H23170" s="500"/>
      <c r="O23170" s="500"/>
      <c r="Q23170" s="498" t="s">
        <v>213</v>
      </c>
      <c r="S23170" s="499"/>
    </row>
    <row r="23171">
      <c r="B23171" s="497"/>
      <c r="H23171" s="500"/>
      <c r="O23171" s="500"/>
      <c r="Q23171" s="498" t="s">
        <v>213</v>
      </c>
      <c r="S23171" s="499"/>
    </row>
    <row r="23172">
      <c r="B23172" s="497"/>
      <c r="H23172" s="500"/>
      <c r="O23172" s="500"/>
      <c r="Q23172" s="498" t="s">
        <v>213</v>
      </c>
      <c r="S23172" s="499"/>
    </row>
    <row r="23173">
      <c r="B23173" s="497"/>
      <c r="H23173" s="500"/>
      <c r="O23173" s="500"/>
      <c r="Q23173" s="498" t="s">
        <v>213</v>
      </c>
      <c r="S23173" s="499"/>
    </row>
    <row r="23174">
      <c r="B23174" s="497"/>
      <c r="H23174" s="500"/>
      <c r="O23174" s="500"/>
      <c r="Q23174" s="498" t="s">
        <v>213</v>
      </c>
      <c r="S23174" s="499"/>
    </row>
    <row r="23175">
      <c r="B23175" s="497"/>
      <c r="H23175" s="500"/>
      <c r="O23175" s="500"/>
      <c r="Q23175" s="498" t="s">
        <v>213</v>
      </c>
      <c r="S23175" s="499"/>
    </row>
    <row r="23176">
      <c r="B23176" s="497"/>
      <c r="H23176" s="500"/>
      <c r="O23176" s="500"/>
      <c r="Q23176" s="498" t="s">
        <v>213</v>
      </c>
      <c r="S23176" s="499"/>
    </row>
    <row r="23177">
      <c r="B23177" s="497"/>
      <c r="H23177" s="500"/>
      <c r="O23177" s="500"/>
      <c r="Q23177" s="498" t="s">
        <v>213</v>
      </c>
      <c r="S23177" s="499"/>
    </row>
    <row r="23178">
      <c r="B23178" s="497"/>
      <c r="H23178" s="500"/>
      <c r="O23178" s="500"/>
      <c r="Q23178" s="498" t="s">
        <v>213</v>
      </c>
      <c r="S23178" s="499"/>
    </row>
    <row r="23179">
      <c r="B23179" s="497"/>
      <c r="H23179" s="500"/>
      <c r="O23179" s="500"/>
      <c r="Q23179" s="498" t="s">
        <v>213</v>
      </c>
      <c r="S23179" s="499"/>
    </row>
    <row r="23180">
      <c r="B23180" s="497"/>
      <c r="H23180" s="500"/>
      <c r="O23180" s="500"/>
      <c r="Q23180" s="498" t="s">
        <v>213</v>
      </c>
      <c r="S23180" s="499"/>
    </row>
    <row r="23181">
      <c r="B23181" s="497"/>
      <c r="H23181" s="500"/>
      <c r="O23181" s="500"/>
      <c r="Q23181" s="498" t="s">
        <v>213</v>
      </c>
      <c r="S23181" s="499"/>
    </row>
    <row r="23182">
      <c r="B23182" s="497"/>
      <c r="H23182" s="500"/>
      <c r="O23182" s="500"/>
      <c r="Q23182" s="498" t="s">
        <v>213</v>
      </c>
      <c r="S23182" s="499"/>
    </row>
    <row r="23183">
      <c r="B23183" s="497"/>
      <c r="H23183" s="500"/>
      <c r="O23183" s="500"/>
      <c r="Q23183" s="498" t="s">
        <v>213</v>
      </c>
      <c r="S23183" s="499"/>
    </row>
    <row r="23184">
      <c r="B23184" s="497"/>
      <c r="H23184" s="500"/>
      <c r="O23184" s="500"/>
      <c r="Q23184" s="498" t="s">
        <v>213</v>
      </c>
      <c r="S23184" s="499"/>
    </row>
    <row r="23185">
      <c r="B23185" s="497"/>
      <c r="H23185" s="500"/>
      <c r="O23185" s="500"/>
      <c r="Q23185" s="498" t="s">
        <v>213</v>
      </c>
      <c r="S23185" s="499"/>
    </row>
    <row r="23186">
      <c r="B23186" s="497"/>
      <c r="H23186" s="500"/>
      <c r="O23186" s="500"/>
      <c r="Q23186" s="498" t="s">
        <v>213</v>
      </c>
      <c r="S23186" s="499"/>
    </row>
    <row r="23187">
      <c r="B23187" s="497"/>
      <c r="H23187" s="500"/>
      <c r="O23187" s="500"/>
      <c r="Q23187" s="498" t="s">
        <v>213</v>
      </c>
      <c r="S23187" s="499"/>
    </row>
    <row r="23188">
      <c r="B23188" s="497"/>
      <c r="H23188" s="500"/>
      <c r="O23188" s="500"/>
      <c r="Q23188" s="498" t="s">
        <v>213</v>
      </c>
      <c r="S23188" s="499"/>
    </row>
    <row r="23189">
      <c r="B23189" s="497"/>
      <c r="H23189" s="500"/>
      <c r="O23189" s="500"/>
      <c r="Q23189" s="498" t="s">
        <v>213</v>
      </c>
      <c r="S23189" s="499"/>
    </row>
    <row r="23190">
      <c r="B23190" s="497"/>
      <c r="H23190" s="500"/>
      <c r="O23190" s="500"/>
      <c r="Q23190" s="498" t="s">
        <v>213</v>
      </c>
      <c r="S23190" s="499"/>
    </row>
    <row r="23191">
      <c r="B23191" s="497"/>
      <c r="H23191" s="500"/>
      <c r="O23191" s="500"/>
      <c r="Q23191" s="498" t="s">
        <v>213</v>
      </c>
      <c r="S23191" s="499"/>
    </row>
    <row r="23192">
      <c r="B23192" s="497"/>
      <c r="H23192" s="500"/>
      <c r="O23192" s="500"/>
      <c r="Q23192" s="498" t="s">
        <v>213</v>
      </c>
      <c r="S23192" s="499"/>
    </row>
    <row r="23193">
      <c r="B23193" s="497"/>
      <c r="H23193" s="500"/>
      <c r="O23193" s="500"/>
      <c r="Q23193" s="498" t="s">
        <v>213</v>
      </c>
      <c r="S23193" s="499"/>
    </row>
    <row r="23194">
      <c r="B23194" s="497"/>
      <c r="H23194" s="500"/>
      <c r="O23194" s="500"/>
      <c r="Q23194" s="498" t="s">
        <v>213</v>
      </c>
      <c r="S23194" s="499"/>
    </row>
    <row r="23195">
      <c r="B23195" s="497"/>
      <c r="H23195" s="500"/>
      <c r="O23195" s="500"/>
      <c r="Q23195" s="498" t="s">
        <v>213</v>
      </c>
      <c r="S23195" s="499"/>
    </row>
    <row r="23196">
      <c r="B23196" s="497"/>
      <c r="H23196" s="500"/>
      <c r="O23196" s="500"/>
      <c r="Q23196" s="498" t="s">
        <v>213</v>
      </c>
      <c r="S23196" s="499"/>
    </row>
    <row r="23197">
      <c r="B23197" s="497"/>
      <c r="H23197" s="500"/>
      <c r="O23197" s="500"/>
      <c r="Q23197" s="498" t="s">
        <v>213</v>
      </c>
      <c r="S23197" s="499"/>
    </row>
    <row r="23198">
      <c r="B23198" s="497"/>
      <c r="H23198" s="500"/>
      <c r="O23198" s="500"/>
      <c r="Q23198" s="498" t="s">
        <v>213</v>
      </c>
      <c r="S23198" s="499"/>
    </row>
    <row r="23199">
      <c r="B23199" s="497"/>
      <c r="H23199" s="500"/>
      <c r="O23199" s="500"/>
      <c r="Q23199" s="498" t="s">
        <v>213</v>
      </c>
      <c r="S23199" s="499"/>
    </row>
    <row r="23200">
      <c r="B23200" s="497"/>
      <c r="H23200" s="500"/>
      <c r="O23200" s="500"/>
      <c r="Q23200" s="498" t="s">
        <v>213</v>
      </c>
      <c r="S23200" s="499"/>
    </row>
    <row r="23201">
      <c r="B23201" s="497"/>
      <c r="H23201" s="500"/>
      <c r="O23201" s="500"/>
      <c r="Q23201" s="498" t="s">
        <v>213</v>
      </c>
      <c r="S23201" s="499"/>
    </row>
    <row r="23202">
      <c r="B23202" s="497"/>
      <c r="H23202" s="500"/>
      <c r="O23202" s="500"/>
      <c r="Q23202" s="498" t="s">
        <v>213</v>
      </c>
      <c r="S23202" s="499"/>
    </row>
    <row r="23203">
      <c r="B23203" s="497"/>
      <c r="H23203" s="500"/>
      <c r="O23203" s="500"/>
      <c r="Q23203" s="498" t="s">
        <v>213</v>
      </c>
      <c r="S23203" s="499"/>
    </row>
    <row r="23204">
      <c r="B23204" s="497"/>
      <c r="H23204" s="500"/>
      <c r="O23204" s="500"/>
      <c r="Q23204" s="498" t="s">
        <v>213</v>
      </c>
      <c r="S23204" s="499"/>
    </row>
    <row r="23205">
      <c r="B23205" s="497"/>
      <c r="H23205" s="500"/>
      <c r="O23205" s="500"/>
      <c r="Q23205" s="498" t="s">
        <v>213</v>
      </c>
      <c r="S23205" s="499"/>
    </row>
    <row r="23206">
      <c r="B23206" s="497"/>
      <c r="H23206" s="500"/>
      <c r="O23206" s="500"/>
      <c r="Q23206" s="498" t="s">
        <v>213</v>
      </c>
      <c r="S23206" s="499"/>
    </row>
    <row r="23207">
      <c r="B23207" s="497"/>
      <c r="H23207" s="500"/>
      <c r="O23207" s="500"/>
      <c r="Q23207" s="498" t="s">
        <v>213</v>
      </c>
      <c r="S23207" s="499"/>
    </row>
    <row r="23208">
      <c r="B23208" s="497"/>
      <c r="H23208" s="500"/>
      <c r="O23208" s="500"/>
      <c r="Q23208" s="498" t="s">
        <v>213</v>
      </c>
      <c r="S23208" s="499"/>
    </row>
    <row r="23209">
      <c r="B23209" s="497"/>
      <c r="H23209" s="500"/>
      <c r="O23209" s="500"/>
      <c r="Q23209" s="498" t="s">
        <v>213</v>
      </c>
      <c r="S23209" s="499"/>
    </row>
    <row r="23210">
      <c r="B23210" s="497"/>
      <c r="H23210" s="500"/>
      <c r="O23210" s="500"/>
      <c r="Q23210" s="498" t="s">
        <v>213</v>
      </c>
      <c r="S23210" s="499"/>
    </row>
    <row r="23211">
      <c r="B23211" s="497"/>
      <c r="H23211" s="500"/>
      <c r="O23211" s="500"/>
      <c r="Q23211" s="498" t="s">
        <v>213</v>
      </c>
      <c r="S23211" s="499"/>
    </row>
    <row r="23212">
      <c r="B23212" s="497"/>
      <c r="H23212" s="500"/>
      <c r="O23212" s="500"/>
      <c r="Q23212" s="498" t="s">
        <v>213</v>
      </c>
      <c r="S23212" s="499"/>
    </row>
    <row r="23213">
      <c r="B23213" s="497"/>
      <c r="H23213" s="500"/>
      <c r="O23213" s="500"/>
      <c r="Q23213" s="498" t="s">
        <v>213</v>
      </c>
      <c r="S23213" s="499"/>
    </row>
    <row r="23214">
      <c r="B23214" s="497"/>
      <c r="H23214" s="500"/>
      <c r="O23214" s="500"/>
      <c r="Q23214" s="498" t="s">
        <v>213</v>
      </c>
      <c r="S23214" s="499"/>
    </row>
    <row r="23215">
      <c r="B23215" s="497"/>
      <c r="H23215" s="500"/>
      <c r="O23215" s="500"/>
      <c r="Q23215" s="498" t="s">
        <v>213</v>
      </c>
      <c r="S23215" s="499"/>
    </row>
    <row r="23216">
      <c r="B23216" s="497"/>
      <c r="H23216" s="500"/>
      <c r="O23216" s="500"/>
      <c r="Q23216" s="498" t="s">
        <v>213</v>
      </c>
      <c r="S23216" s="499"/>
    </row>
    <row r="23217">
      <c r="B23217" s="497"/>
      <c r="H23217" s="500"/>
      <c r="O23217" s="500"/>
      <c r="Q23217" s="498" t="s">
        <v>213</v>
      </c>
      <c r="S23217" s="499"/>
    </row>
    <row r="23218">
      <c r="B23218" s="497"/>
      <c r="H23218" s="500"/>
      <c r="O23218" s="500"/>
      <c r="Q23218" s="498" t="s">
        <v>213</v>
      </c>
      <c r="S23218" s="499"/>
    </row>
    <row r="23219">
      <c r="B23219" s="497"/>
      <c r="H23219" s="500"/>
      <c r="O23219" s="500"/>
      <c r="Q23219" s="498" t="s">
        <v>213</v>
      </c>
      <c r="S23219" s="499"/>
    </row>
    <row r="23220">
      <c r="B23220" s="497"/>
      <c r="H23220" s="500"/>
      <c r="O23220" s="500"/>
      <c r="Q23220" s="498" t="s">
        <v>213</v>
      </c>
      <c r="S23220" s="499"/>
    </row>
    <row r="23221">
      <c r="B23221" s="497"/>
      <c r="H23221" s="500"/>
      <c r="O23221" s="500"/>
      <c r="Q23221" s="498" t="s">
        <v>213</v>
      </c>
      <c r="S23221" s="499"/>
    </row>
    <row r="23222">
      <c r="B23222" s="497"/>
      <c r="H23222" s="500"/>
      <c r="O23222" s="500"/>
      <c r="Q23222" s="498" t="s">
        <v>213</v>
      </c>
      <c r="S23222" s="499"/>
    </row>
    <row r="23223">
      <c r="B23223" s="497"/>
      <c r="H23223" s="500"/>
      <c r="O23223" s="500"/>
      <c r="Q23223" s="498" t="s">
        <v>213</v>
      </c>
      <c r="S23223" s="499"/>
    </row>
    <row r="23224">
      <c r="B23224" s="497"/>
      <c r="H23224" s="500"/>
      <c r="O23224" s="500"/>
      <c r="Q23224" s="498" t="s">
        <v>213</v>
      </c>
      <c r="S23224" s="499"/>
    </row>
    <row r="23225">
      <c r="B23225" s="497"/>
      <c r="H23225" s="500"/>
      <c r="O23225" s="500"/>
      <c r="Q23225" s="498" t="s">
        <v>213</v>
      </c>
      <c r="S23225" s="499"/>
    </row>
    <row r="23226">
      <c r="B23226" s="497"/>
      <c r="H23226" s="500"/>
      <c r="O23226" s="500"/>
      <c r="Q23226" s="498" t="s">
        <v>213</v>
      </c>
      <c r="S23226" s="499"/>
    </row>
    <row r="23227">
      <c r="B23227" s="497"/>
      <c r="H23227" s="500"/>
      <c r="O23227" s="500"/>
      <c r="Q23227" s="498" t="s">
        <v>213</v>
      </c>
      <c r="S23227" s="499"/>
    </row>
    <row r="23228">
      <c r="B23228" s="497"/>
      <c r="H23228" s="500"/>
      <c r="O23228" s="500"/>
      <c r="Q23228" s="498" t="s">
        <v>213</v>
      </c>
      <c r="S23228" s="499"/>
    </row>
    <row r="23229">
      <c r="B23229" s="497"/>
      <c r="H23229" s="500"/>
      <c r="O23229" s="500"/>
      <c r="Q23229" s="498" t="s">
        <v>213</v>
      </c>
      <c r="S23229" s="499"/>
    </row>
    <row r="23230">
      <c r="B23230" s="497"/>
      <c r="H23230" s="500"/>
      <c r="O23230" s="500"/>
      <c r="Q23230" s="498" t="s">
        <v>213</v>
      </c>
      <c r="S23230" s="499"/>
    </row>
    <row r="23231">
      <c r="B23231" s="497"/>
      <c r="H23231" s="500"/>
      <c r="O23231" s="500"/>
      <c r="Q23231" s="498" t="s">
        <v>213</v>
      </c>
      <c r="S23231" s="499"/>
    </row>
    <row r="23232">
      <c r="B23232" s="497"/>
      <c r="H23232" s="500"/>
      <c r="O23232" s="500"/>
      <c r="Q23232" s="498" t="s">
        <v>213</v>
      </c>
      <c r="S23232" s="499"/>
    </row>
    <row r="23233">
      <c r="B23233" s="497"/>
      <c r="H23233" s="500"/>
      <c r="O23233" s="500"/>
      <c r="Q23233" s="498" t="s">
        <v>213</v>
      </c>
      <c r="S23233" s="499"/>
    </row>
    <row r="23234">
      <c r="B23234" s="497"/>
      <c r="H23234" s="500"/>
      <c r="O23234" s="500"/>
      <c r="Q23234" s="498" t="s">
        <v>213</v>
      </c>
      <c r="S23234" s="499"/>
    </row>
    <row r="23235">
      <c r="B23235" s="497"/>
      <c r="H23235" s="500"/>
      <c r="O23235" s="500"/>
      <c r="Q23235" s="498" t="s">
        <v>213</v>
      </c>
      <c r="S23235" s="499"/>
    </row>
    <row r="23236">
      <c r="B23236" s="497"/>
      <c r="H23236" s="500"/>
      <c r="O23236" s="500"/>
      <c r="Q23236" s="498" t="s">
        <v>213</v>
      </c>
      <c r="S23236" s="499"/>
    </row>
    <row r="23237">
      <c r="B23237" s="497"/>
      <c r="H23237" s="500"/>
      <c r="O23237" s="500"/>
      <c r="Q23237" s="498" t="s">
        <v>213</v>
      </c>
      <c r="S23237" s="499"/>
    </row>
    <row r="23238">
      <c r="B23238" s="497"/>
      <c r="H23238" s="500"/>
      <c r="O23238" s="500"/>
      <c r="Q23238" s="498" t="s">
        <v>213</v>
      </c>
      <c r="S23238" s="499"/>
    </row>
    <row r="23239">
      <c r="B23239" s="497"/>
      <c r="H23239" s="500"/>
      <c r="O23239" s="500"/>
      <c r="Q23239" s="498" t="s">
        <v>213</v>
      </c>
      <c r="S23239" s="499"/>
    </row>
    <row r="23240">
      <c r="B23240" s="497"/>
      <c r="H23240" s="500"/>
      <c r="O23240" s="500"/>
      <c r="Q23240" s="498" t="s">
        <v>213</v>
      </c>
      <c r="S23240" s="499"/>
    </row>
    <row r="23241">
      <c r="B23241" s="497"/>
      <c r="H23241" s="500"/>
      <c r="O23241" s="500"/>
      <c r="Q23241" s="498" t="s">
        <v>213</v>
      </c>
      <c r="S23241" s="499"/>
    </row>
    <row r="23242">
      <c r="B23242" s="497"/>
      <c r="H23242" s="500"/>
      <c r="O23242" s="500"/>
      <c r="Q23242" s="498" t="s">
        <v>213</v>
      </c>
      <c r="S23242" s="499"/>
    </row>
    <row r="23243">
      <c r="B23243" s="497"/>
      <c r="H23243" s="500"/>
      <c r="O23243" s="500"/>
      <c r="Q23243" s="498" t="s">
        <v>213</v>
      </c>
      <c r="S23243" s="499"/>
    </row>
    <row r="23244">
      <c r="B23244" s="497"/>
      <c r="H23244" s="500"/>
      <c r="O23244" s="500"/>
      <c r="Q23244" s="498" t="s">
        <v>213</v>
      </c>
      <c r="S23244" s="499"/>
    </row>
    <row r="23245">
      <c r="B23245" s="497"/>
      <c r="H23245" s="500"/>
      <c r="O23245" s="500"/>
      <c r="Q23245" s="498" t="s">
        <v>213</v>
      </c>
      <c r="S23245" s="499"/>
    </row>
    <row r="23246">
      <c r="B23246" s="497"/>
      <c r="H23246" s="500"/>
      <c r="O23246" s="500"/>
      <c r="Q23246" s="498" t="s">
        <v>213</v>
      </c>
      <c r="S23246" s="499"/>
    </row>
    <row r="23247">
      <c r="B23247" s="497"/>
      <c r="H23247" s="500"/>
      <c r="O23247" s="500"/>
      <c r="Q23247" s="498" t="s">
        <v>213</v>
      </c>
      <c r="S23247" s="499"/>
    </row>
    <row r="23248">
      <c r="B23248" s="497"/>
      <c r="H23248" s="500"/>
      <c r="O23248" s="500"/>
      <c r="Q23248" s="498" t="s">
        <v>213</v>
      </c>
      <c r="S23248" s="499"/>
    </row>
    <row r="23249">
      <c r="B23249" s="497"/>
      <c r="H23249" s="500"/>
      <c r="O23249" s="500"/>
      <c r="Q23249" s="498" t="s">
        <v>213</v>
      </c>
      <c r="S23249" s="499"/>
    </row>
    <row r="23250">
      <c r="B23250" s="497"/>
      <c r="H23250" s="500"/>
      <c r="O23250" s="500"/>
      <c r="Q23250" s="498" t="s">
        <v>213</v>
      </c>
      <c r="S23250" s="499"/>
    </row>
    <row r="23251">
      <c r="B23251" s="497"/>
      <c r="H23251" s="500"/>
      <c r="O23251" s="500"/>
      <c r="Q23251" s="498" t="s">
        <v>213</v>
      </c>
      <c r="S23251" s="499"/>
    </row>
    <row r="23252">
      <c r="B23252" s="497"/>
      <c r="H23252" s="500"/>
      <c r="O23252" s="500"/>
      <c r="Q23252" s="498" t="s">
        <v>213</v>
      </c>
      <c r="S23252" s="499"/>
    </row>
    <row r="23253">
      <c r="B23253" s="497"/>
      <c r="H23253" s="500"/>
      <c r="O23253" s="500"/>
      <c r="Q23253" s="498" t="s">
        <v>213</v>
      </c>
      <c r="S23253" s="499"/>
    </row>
    <row r="23254">
      <c r="B23254" s="497"/>
      <c r="H23254" s="500"/>
      <c r="O23254" s="500"/>
      <c r="Q23254" s="498" t="s">
        <v>213</v>
      </c>
      <c r="S23254" s="499"/>
    </row>
    <row r="23255">
      <c r="B23255" s="497"/>
      <c r="H23255" s="500"/>
      <c r="O23255" s="500"/>
      <c r="Q23255" s="498" t="s">
        <v>213</v>
      </c>
      <c r="S23255" s="499"/>
    </row>
    <row r="23256">
      <c r="B23256" s="497"/>
      <c r="H23256" s="500"/>
      <c r="O23256" s="500"/>
      <c r="Q23256" s="498" t="s">
        <v>213</v>
      </c>
      <c r="S23256" s="499"/>
    </row>
    <row r="23257">
      <c r="B23257" s="497"/>
      <c r="H23257" s="500"/>
      <c r="O23257" s="500"/>
      <c r="Q23257" s="498" t="s">
        <v>213</v>
      </c>
      <c r="S23257" s="499"/>
    </row>
    <row r="23258">
      <c r="B23258" s="497"/>
      <c r="H23258" s="500"/>
      <c r="O23258" s="500"/>
      <c r="Q23258" s="498" t="s">
        <v>213</v>
      </c>
      <c r="S23258" s="499"/>
    </row>
    <row r="23259">
      <c r="B23259" s="497"/>
      <c r="H23259" s="500"/>
      <c r="O23259" s="500"/>
      <c r="Q23259" s="498" t="s">
        <v>213</v>
      </c>
      <c r="S23259" s="499"/>
    </row>
    <row r="23260">
      <c r="B23260" s="497"/>
      <c r="H23260" s="500"/>
      <c r="O23260" s="500"/>
      <c r="Q23260" s="498" t="s">
        <v>213</v>
      </c>
      <c r="S23260" s="499"/>
    </row>
    <row r="23261">
      <c r="B23261" s="497"/>
      <c r="H23261" s="500"/>
      <c r="O23261" s="500"/>
      <c r="Q23261" s="498" t="s">
        <v>213</v>
      </c>
      <c r="S23261" s="499"/>
    </row>
    <row r="23262">
      <c r="B23262" s="497"/>
      <c r="H23262" s="500"/>
      <c r="O23262" s="500"/>
      <c r="Q23262" s="498" t="s">
        <v>213</v>
      </c>
      <c r="S23262" s="499"/>
    </row>
    <row r="23263">
      <c r="B23263" s="497"/>
      <c r="H23263" s="500"/>
      <c r="O23263" s="500"/>
      <c r="Q23263" s="498" t="s">
        <v>213</v>
      </c>
      <c r="S23263" s="499"/>
    </row>
    <row r="23264">
      <c r="B23264" s="497"/>
      <c r="H23264" s="500"/>
      <c r="O23264" s="500"/>
      <c r="Q23264" s="498" t="s">
        <v>213</v>
      </c>
      <c r="S23264" s="499"/>
    </row>
    <row r="23265">
      <c r="B23265" s="497"/>
      <c r="H23265" s="500"/>
      <c r="O23265" s="500"/>
      <c r="Q23265" s="498" t="s">
        <v>213</v>
      </c>
      <c r="S23265" s="499"/>
    </row>
    <row r="23266">
      <c r="B23266" s="497"/>
      <c r="H23266" s="500"/>
      <c r="O23266" s="500"/>
      <c r="Q23266" s="498" t="s">
        <v>213</v>
      </c>
      <c r="S23266" s="499"/>
    </row>
    <row r="23267">
      <c r="B23267" s="497"/>
      <c r="H23267" s="500"/>
      <c r="O23267" s="500"/>
      <c r="Q23267" s="498" t="s">
        <v>213</v>
      </c>
      <c r="S23267" s="499"/>
    </row>
    <row r="23268">
      <c r="B23268" s="497"/>
      <c r="H23268" s="500"/>
      <c r="O23268" s="500"/>
      <c r="Q23268" s="498" t="s">
        <v>213</v>
      </c>
      <c r="S23268" s="499"/>
    </row>
    <row r="23269">
      <c r="B23269" s="497"/>
      <c r="H23269" s="500"/>
      <c r="O23269" s="500"/>
      <c r="Q23269" s="498" t="s">
        <v>213</v>
      </c>
      <c r="S23269" s="499"/>
    </row>
    <row r="23270">
      <c r="B23270" s="497"/>
      <c r="H23270" s="500"/>
      <c r="O23270" s="500"/>
      <c r="Q23270" s="498" t="s">
        <v>213</v>
      </c>
      <c r="S23270" s="499"/>
    </row>
    <row r="23271">
      <c r="B23271" s="497"/>
      <c r="H23271" s="500"/>
      <c r="O23271" s="500"/>
      <c r="Q23271" s="498" t="s">
        <v>213</v>
      </c>
      <c r="S23271" s="499"/>
    </row>
    <row r="23272">
      <c r="B23272" s="497"/>
      <c r="H23272" s="500"/>
      <c r="O23272" s="500"/>
      <c r="Q23272" s="498" t="s">
        <v>213</v>
      </c>
      <c r="S23272" s="499"/>
    </row>
    <row r="23273">
      <c r="B23273" s="497"/>
      <c r="H23273" s="500"/>
      <c r="O23273" s="500"/>
      <c r="Q23273" s="498" t="s">
        <v>213</v>
      </c>
      <c r="S23273" s="499"/>
    </row>
    <row r="23274">
      <c r="B23274" s="497"/>
      <c r="H23274" s="500"/>
      <c r="O23274" s="500"/>
      <c r="Q23274" s="498" t="s">
        <v>213</v>
      </c>
      <c r="S23274" s="499"/>
    </row>
    <row r="23275">
      <c r="B23275" s="497"/>
      <c r="H23275" s="500"/>
      <c r="O23275" s="500"/>
      <c r="Q23275" s="498" t="s">
        <v>213</v>
      </c>
      <c r="S23275" s="499"/>
    </row>
    <row r="23276">
      <c r="B23276" s="497"/>
      <c r="H23276" s="500"/>
      <c r="O23276" s="500"/>
      <c r="Q23276" s="498" t="s">
        <v>213</v>
      </c>
      <c r="S23276" s="499"/>
    </row>
    <row r="23277">
      <c r="B23277" s="497"/>
      <c r="H23277" s="500"/>
      <c r="O23277" s="500"/>
      <c r="Q23277" s="498" t="s">
        <v>213</v>
      </c>
      <c r="S23277" s="499"/>
    </row>
    <row r="23278">
      <c r="B23278" s="497"/>
      <c r="H23278" s="500"/>
      <c r="O23278" s="500"/>
      <c r="Q23278" s="498" t="s">
        <v>213</v>
      </c>
      <c r="S23278" s="499"/>
    </row>
    <row r="23279">
      <c r="B23279" s="497"/>
      <c r="H23279" s="500"/>
      <c r="O23279" s="500"/>
      <c r="Q23279" s="498" t="s">
        <v>213</v>
      </c>
      <c r="S23279" s="499"/>
    </row>
    <row r="23280">
      <c r="B23280" s="497"/>
      <c r="H23280" s="500"/>
      <c r="O23280" s="500"/>
      <c r="Q23280" s="498" t="s">
        <v>213</v>
      </c>
      <c r="S23280" s="499"/>
    </row>
    <row r="23281">
      <c r="B23281" s="497"/>
      <c r="H23281" s="500"/>
      <c r="O23281" s="500"/>
      <c r="Q23281" s="498" t="s">
        <v>213</v>
      </c>
      <c r="S23281" s="499"/>
    </row>
    <row r="23282">
      <c r="B23282" s="497"/>
      <c r="H23282" s="500"/>
      <c r="O23282" s="500"/>
      <c r="Q23282" s="498" t="s">
        <v>213</v>
      </c>
      <c r="S23282" s="499"/>
    </row>
    <row r="23283">
      <c r="B23283" s="497"/>
      <c r="H23283" s="500"/>
      <c r="O23283" s="500"/>
      <c r="Q23283" s="498" t="s">
        <v>213</v>
      </c>
      <c r="S23283" s="499"/>
    </row>
    <row r="23284">
      <c r="B23284" s="497"/>
      <c r="H23284" s="500"/>
      <c r="O23284" s="500"/>
      <c r="Q23284" s="498" t="s">
        <v>213</v>
      </c>
      <c r="S23284" s="499"/>
    </row>
    <row r="23285">
      <c r="B23285" s="497"/>
      <c r="H23285" s="500"/>
      <c r="O23285" s="500"/>
      <c r="Q23285" s="498" t="s">
        <v>213</v>
      </c>
      <c r="S23285" s="499"/>
    </row>
    <row r="23286">
      <c r="B23286" s="497"/>
      <c r="H23286" s="500"/>
      <c r="O23286" s="500"/>
      <c r="Q23286" s="498" t="s">
        <v>213</v>
      </c>
      <c r="S23286" s="499"/>
    </row>
    <row r="23287">
      <c r="B23287" s="497"/>
      <c r="H23287" s="500"/>
      <c r="O23287" s="500"/>
      <c r="Q23287" s="498" t="s">
        <v>213</v>
      </c>
      <c r="S23287" s="499"/>
    </row>
    <row r="23288">
      <c r="B23288" s="497"/>
      <c r="H23288" s="500"/>
      <c r="O23288" s="500"/>
      <c r="Q23288" s="498" t="s">
        <v>213</v>
      </c>
      <c r="S23288" s="499"/>
    </row>
    <row r="23289">
      <c r="B23289" s="497"/>
      <c r="H23289" s="500"/>
      <c r="O23289" s="500"/>
      <c r="Q23289" s="498" t="s">
        <v>213</v>
      </c>
      <c r="S23289" s="499"/>
    </row>
    <row r="23290">
      <c r="B23290" s="497"/>
      <c r="H23290" s="500"/>
      <c r="O23290" s="500"/>
      <c r="Q23290" s="498" t="s">
        <v>213</v>
      </c>
      <c r="S23290" s="499"/>
    </row>
    <row r="23291">
      <c r="B23291" s="497"/>
      <c r="H23291" s="500"/>
      <c r="O23291" s="500"/>
      <c r="Q23291" s="498" t="s">
        <v>213</v>
      </c>
      <c r="S23291" s="499"/>
    </row>
    <row r="23292">
      <c r="B23292" s="497"/>
      <c r="H23292" s="500"/>
      <c r="O23292" s="500"/>
      <c r="Q23292" s="498" t="s">
        <v>213</v>
      </c>
      <c r="S23292" s="499"/>
    </row>
    <row r="23293">
      <c r="B23293" s="497"/>
      <c r="H23293" s="500"/>
      <c r="O23293" s="500"/>
      <c r="Q23293" s="498" t="s">
        <v>213</v>
      </c>
      <c r="S23293" s="499"/>
    </row>
    <row r="23294">
      <c r="B23294" s="497"/>
      <c r="H23294" s="500"/>
      <c r="O23294" s="500"/>
      <c r="Q23294" s="498" t="s">
        <v>213</v>
      </c>
      <c r="S23294" s="499"/>
    </row>
    <row r="23295">
      <c r="B23295" s="497"/>
      <c r="H23295" s="500"/>
      <c r="O23295" s="500"/>
      <c r="Q23295" s="498" t="s">
        <v>213</v>
      </c>
      <c r="S23295" s="499"/>
    </row>
    <row r="23296">
      <c r="B23296" s="497"/>
      <c r="H23296" s="500"/>
      <c r="O23296" s="500"/>
      <c r="Q23296" s="498" t="s">
        <v>213</v>
      </c>
      <c r="S23296" s="499"/>
    </row>
    <row r="23297">
      <c r="B23297" s="497"/>
      <c r="H23297" s="500"/>
      <c r="O23297" s="500"/>
      <c r="Q23297" s="498" t="s">
        <v>213</v>
      </c>
      <c r="S23297" s="499"/>
    </row>
    <row r="23298">
      <c r="B23298" s="497"/>
      <c r="H23298" s="500"/>
      <c r="O23298" s="500"/>
      <c r="Q23298" s="498" t="s">
        <v>213</v>
      </c>
      <c r="S23298" s="499"/>
    </row>
    <row r="23299">
      <c r="B23299" s="497"/>
      <c r="H23299" s="500"/>
      <c r="O23299" s="500"/>
      <c r="Q23299" s="498" t="s">
        <v>213</v>
      </c>
      <c r="S23299" s="499"/>
    </row>
    <row r="23300">
      <c r="B23300" s="497"/>
      <c r="H23300" s="500"/>
      <c r="O23300" s="500"/>
      <c r="Q23300" s="498" t="s">
        <v>213</v>
      </c>
      <c r="S23300" s="499"/>
    </row>
    <row r="23301">
      <c r="B23301" s="497"/>
      <c r="H23301" s="500"/>
      <c r="O23301" s="500"/>
      <c r="Q23301" s="498" t="s">
        <v>213</v>
      </c>
      <c r="S23301" s="499"/>
    </row>
    <row r="23302">
      <c r="B23302" s="497"/>
      <c r="H23302" s="500"/>
      <c r="O23302" s="500"/>
      <c r="Q23302" s="498" t="s">
        <v>213</v>
      </c>
      <c r="S23302" s="499"/>
    </row>
    <row r="23303">
      <c r="B23303" s="497"/>
      <c r="H23303" s="500"/>
      <c r="O23303" s="500"/>
      <c r="Q23303" s="498" t="s">
        <v>213</v>
      </c>
      <c r="S23303" s="499"/>
    </row>
    <row r="23304">
      <c r="B23304" s="497"/>
      <c r="H23304" s="500"/>
      <c r="O23304" s="500"/>
      <c r="Q23304" s="498" t="s">
        <v>213</v>
      </c>
      <c r="S23304" s="499"/>
    </row>
    <row r="23305">
      <c r="B23305" s="497"/>
      <c r="H23305" s="500"/>
      <c r="O23305" s="500"/>
      <c r="Q23305" s="498" t="s">
        <v>213</v>
      </c>
      <c r="S23305" s="499"/>
    </row>
    <row r="23306">
      <c r="B23306" s="497"/>
      <c r="H23306" s="500"/>
      <c r="O23306" s="500"/>
      <c r="Q23306" s="498" t="s">
        <v>213</v>
      </c>
      <c r="S23306" s="499"/>
    </row>
    <row r="23307">
      <c r="B23307" s="497"/>
      <c r="H23307" s="500"/>
      <c r="O23307" s="500"/>
      <c r="Q23307" s="498" t="s">
        <v>213</v>
      </c>
      <c r="S23307" s="499"/>
    </row>
    <row r="23308">
      <c r="B23308" s="497"/>
      <c r="H23308" s="500"/>
      <c r="O23308" s="500"/>
      <c r="Q23308" s="498" t="s">
        <v>213</v>
      </c>
      <c r="S23308" s="499"/>
    </row>
    <row r="23309">
      <c r="B23309" s="497"/>
      <c r="H23309" s="500"/>
      <c r="O23309" s="500"/>
      <c r="Q23309" s="498" t="s">
        <v>213</v>
      </c>
      <c r="S23309" s="499"/>
    </row>
    <row r="23310">
      <c r="B23310" s="497"/>
      <c r="H23310" s="500"/>
      <c r="O23310" s="500"/>
      <c r="Q23310" s="498" t="s">
        <v>213</v>
      </c>
      <c r="S23310" s="499"/>
    </row>
    <row r="23311">
      <c r="B23311" s="497"/>
      <c r="H23311" s="500"/>
      <c r="O23311" s="500"/>
      <c r="Q23311" s="498" t="s">
        <v>213</v>
      </c>
      <c r="S23311" s="499"/>
    </row>
    <row r="23312">
      <c r="B23312" s="497"/>
      <c r="H23312" s="500"/>
      <c r="O23312" s="500"/>
      <c r="Q23312" s="498" t="s">
        <v>213</v>
      </c>
      <c r="S23312" s="499"/>
    </row>
    <row r="23313">
      <c r="B23313" s="497"/>
      <c r="H23313" s="500"/>
      <c r="O23313" s="500"/>
      <c r="Q23313" s="498" t="s">
        <v>213</v>
      </c>
      <c r="S23313" s="499"/>
    </row>
    <row r="23314">
      <c r="B23314" s="497"/>
      <c r="H23314" s="500"/>
      <c r="O23314" s="500"/>
      <c r="Q23314" s="498" t="s">
        <v>213</v>
      </c>
      <c r="S23314" s="499"/>
    </row>
    <row r="23315">
      <c r="B23315" s="497"/>
      <c r="H23315" s="500"/>
      <c r="O23315" s="500"/>
      <c r="Q23315" s="498" t="s">
        <v>213</v>
      </c>
      <c r="S23315" s="499"/>
    </row>
    <row r="23316">
      <c r="B23316" s="497"/>
      <c r="H23316" s="500"/>
      <c r="O23316" s="500"/>
      <c r="Q23316" s="498" t="s">
        <v>213</v>
      </c>
      <c r="S23316" s="499"/>
    </row>
    <row r="23317">
      <c r="B23317" s="497"/>
      <c r="H23317" s="500"/>
      <c r="O23317" s="500"/>
      <c r="Q23317" s="498" t="s">
        <v>213</v>
      </c>
      <c r="S23317" s="499"/>
    </row>
    <row r="23318">
      <c r="B23318" s="497"/>
      <c r="H23318" s="500"/>
      <c r="O23318" s="500"/>
      <c r="Q23318" s="498" t="s">
        <v>213</v>
      </c>
      <c r="S23318" s="499"/>
    </row>
    <row r="23319">
      <c r="B23319" s="497"/>
      <c r="H23319" s="500"/>
      <c r="O23319" s="500"/>
      <c r="Q23319" s="498" t="s">
        <v>213</v>
      </c>
      <c r="S23319" s="499"/>
    </row>
    <row r="23320">
      <c r="B23320" s="497"/>
      <c r="H23320" s="500"/>
      <c r="O23320" s="500"/>
      <c r="Q23320" s="498" t="s">
        <v>213</v>
      </c>
      <c r="S23320" s="499"/>
    </row>
    <row r="23321">
      <c r="B23321" s="497"/>
      <c r="H23321" s="500"/>
      <c r="O23321" s="500"/>
      <c r="Q23321" s="498" t="s">
        <v>213</v>
      </c>
      <c r="S23321" s="499"/>
    </row>
    <row r="23322">
      <c r="B23322" s="497"/>
      <c r="H23322" s="500"/>
      <c r="O23322" s="500"/>
      <c r="Q23322" s="498" t="s">
        <v>213</v>
      </c>
      <c r="S23322" s="499"/>
    </row>
    <row r="23323">
      <c r="B23323" s="497"/>
      <c r="H23323" s="500"/>
      <c r="O23323" s="500"/>
      <c r="Q23323" s="498" t="s">
        <v>213</v>
      </c>
      <c r="S23323" s="499"/>
    </row>
    <row r="23324">
      <c r="B23324" s="497"/>
      <c r="H23324" s="500"/>
      <c r="O23324" s="500"/>
      <c r="Q23324" s="498" t="s">
        <v>213</v>
      </c>
      <c r="S23324" s="499"/>
    </row>
    <row r="23325">
      <c r="B23325" s="497"/>
      <c r="H23325" s="500"/>
      <c r="O23325" s="500"/>
      <c r="Q23325" s="498" t="s">
        <v>213</v>
      </c>
      <c r="S23325" s="499"/>
    </row>
    <row r="23326">
      <c r="B23326" s="497"/>
      <c r="H23326" s="500"/>
      <c r="O23326" s="500"/>
      <c r="Q23326" s="498" t="s">
        <v>213</v>
      </c>
      <c r="S23326" s="499"/>
    </row>
    <row r="23327">
      <c r="B23327" s="497"/>
      <c r="H23327" s="500"/>
      <c r="O23327" s="500"/>
      <c r="Q23327" s="498" t="s">
        <v>213</v>
      </c>
      <c r="S23327" s="499"/>
    </row>
    <row r="23328">
      <c r="B23328" s="497"/>
      <c r="H23328" s="500"/>
      <c r="O23328" s="500"/>
      <c r="Q23328" s="498" t="s">
        <v>213</v>
      </c>
      <c r="S23328" s="499"/>
    </row>
    <row r="23329">
      <c r="B23329" s="497"/>
      <c r="H23329" s="500"/>
      <c r="O23329" s="500"/>
      <c r="Q23329" s="498" t="s">
        <v>213</v>
      </c>
      <c r="S23329" s="499"/>
    </row>
    <row r="23330">
      <c r="B23330" s="497"/>
      <c r="H23330" s="500"/>
      <c r="O23330" s="500"/>
      <c r="Q23330" s="498" t="s">
        <v>213</v>
      </c>
      <c r="S23330" s="499"/>
    </row>
    <row r="23331">
      <c r="B23331" s="497"/>
      <c r="H23331" s="500"/>
      <c r="O23331" s="500"/>
      <c r="Q23331" s="498" t="s">
        <v>213</v>
      </c>
      <c r="S23331" s="499"/>
    </row>
    <row r="23332">
      <c r="B23332" s="497"/>
      <c r="H23332" s="500"/>
      <c r="O23332" s="500"/>
      <c r="Q23332" s="498" t="s">
        <v>213</v>
      </c>
      <c r="S23332" s="499"/>
    </row>
    <row r="23333">
      <c r="B23333" s="497"/>
      <c r="H23333" s="500"/>
      <c r="O23333" s="500"/>
      <c r="Q23333" s="498" t="s">
        <v>213</v>
      </c>
      <c r="S23333" s="499"/>
    </row>
    <row r="23334">
      <c r="B23334" s="497"/>
      <c r="H23334" s="500"/>
      <c r="O23334" s="500"/>
      <c r="Q23334" s="498" t="s">
        <v>213</v>
      </c>
      <c r="S23334" s="499"/>
    </row>
    <row r="23335">
      <c r="B23335" s="497"/>
      <c r="H23335" s="500"/>
      <c r="O23335" s="500"/>
      <c r="Q23335" s="498" t="s">
        <v>213</v>
      </c>
      <c r="S23335" s="499"/>
    </row>
    <row r="23336">
      <c r="B23336" s="497"/>
      <c r="H23336" s="500"/>
      <c r="O23336" s="500"/>
      <c r="Q23336" s="498" t="s">
        <v>213</v>
      </c>
      <c r="S23336" s="499"/>
    </row>
    <row r="23337">
      <c r="B23337" s="497"/>
      <c r="H23337" s="500"/>
      <c r="O23337" s="500"/>
      <c r="Q23337" s="498" t="s">
        <v>213</v>
      </c>
      <c r="S23337" s="499"/>
    </row>
    <row r="23338">
      <c r="B23338" s="497"/>
      <c r="H23338" s="500"/>
      <c r="O23338" s="500"/>
      <c r="Q23338" s="498" t="s">
        <v>213</v>
      </c>
      <c r="S23338" s="499"/>
    </row>
    <row r="23339">
      <c r="B23339" s="497"/>
      <c r="H23339" s="500"/>
      <c r="O23339" s="500"/>
      <c r="Q23339" s="498" t="s">
        <v>213</v>
      </c>
      <c r="S23339" s="499"/>
    </row>
    <row r="23340">
      <c r="B23340" s="497"/>
      <c r="H23340" s="500"/>
      <c r="O23340" s="500"/>
      <c r="Q23340" s="498" t="s">
        <v>213</v>
      </c>
      <c r="S23340" s="499"/>
    </row>
    <row r="23341">
      <c r="B23341" s="497"/>
      <c r="H23341" s="500"/>
      <c r="O23341" s="500"/>
      <c r="Q23341" s="498" t="s">
        <v>213</v>
      </c>
      <c r="S23341" s="499"/>
    </row>
    <row r="23342">
      <c r="B23342" s="497"/>
      <c r="H23342" s="500"/>
      <c r="O23342" s="500"/>
      <c r="Q23342" s="498" t="s">
        <v>213</v>
      </c>
      <c r="S23342" s="499"/>
    </row>
    <row r="23343">
      <c r="B23343" s="497"/>
      <c r="H23343" s="500"/>
      <c r="O23343" s="500"/>
      <c r="Q23343" s="498" t="s">
        <v>213</v>
      </c>
      <c r="S23343" s="499"/>
    </row>
    <row r="23344">
      <c r="B23344" s="497"/>
      <c r="H23344" s="500"/>
      <c r="O23344" s="500"/>
      <c r="Q23344" s="498" t="s">
        <v>213</v>
      </c>
      <c r="S23344" s="499"/>
    </row>
    <row r="23345">
      <c r="B23345" s="497"/>
      <c r="H23345" s="500"/>
      <c r="O23345" s="500"/>
      <c r="Q23345" s="498" t="s">
        <v>213</v>
      </c>
      <c r="S23345" s="499"/>
    </row>
    <row r="23346">
      <c r="B23346" s="497"/>
      <c r="H23346" s="500"/>
      <c r="O23346" s="500"/>
      <c r="Q23346" s="498" t="s">
        <v>213</v>
      </c>
      <c r="S23346" s="499"/>
    </row>
    <row r="23347">
      <c r="B23347" s="497"/>
      <c r="H23347" s="500"/>
      <c r="O23347" s="500"/>
      <c r="Q23347" s="498" t="s">
        <v>213</v>
      </c>
      <c r="S23347" s="499"/>
    </row>
    <row r="23348">
      <c r="B23348" s="497"/>
      <c r="H23348" s="500"/>
      <c r="O23348" s="500"/>
      <c r="Q23348" s="498" t="s">
        <v>213</v>
      </c>
      <c r="S23348" s="499"/>
    </row>
    <row r="23349">
      <c r="B23349" s="497"/>
      <c r="H23349" s="500"/>
      <c r="O23349" s="500"/>
      <c r="Q23349" s="498" t="s">
        <v>213</v>
      </c>
      <c r="S23349" s="499"/>
    </row>
    <row r="23350">
      <c r="B23350" s="497"/>
      <c r="H23350" s="500"/>
      <c r="O23350" s="500"/>
      <c r="Q23350" s="498" t="s">
        <v>213</v>
      </c>
      <c r="S23350" s="499"/>
    </row>
    <row r="23351">
      <c r="B23351" s="497"/>
      <c r="H23351" s="500"/>
      <c r="O23351" s="500"/>
      <c r="Q23351" s="498" t="s">
        <v>213</v>
      </c>
      <c r="S23351" s="499"/>
    </row>
    <row r="23352">
      <c r="B23352" s="497"/>
      <c r="H23352" s="500"/>
      <c r="O23352" s="500"/>
      <c r="Q23352" s="498" t="s">
        <v>213</v>
      </c>
      <c r="S23352" s="499"/>
    </row>
    <row r="23353">
      <c r="B23353" s="497"/>
      <c r="H23353" s="500"/>
      <c r="O23353" s="500"/>
      <c r="Q23353" s="498" t="s">
        <v>213</v>
      </c>
      <c r="S23353" s="499"/>
    </row>
    <row r="23354">
      <c r="B23354" s="497"/>
      <c r="H23354" s="500"/>
      <c r="O23354" s="500"/>
      <c r="Q23354" s="498" t="s">
        <v>213</v>
      </c>
      <c r="S23354" s="499"/>
    </row>
    <row r="23355">
      <c r="B23355" s="497"/>
      <c r="H23355" s="500"/>
      <c r="O23355" s="500"/>
      <c r="Q23355" s="498" t="s">
        <v>213</v>
      </c>
      <c r="S23355" s="499"/>
    </row>
    <row r="23356">
      <c r="B23356" s="497"/>
      <c r="H23356" s="500"/>
      <c r="O23356" s="500"/>
      <c r="Q23356" s="498" t="s">
        <v>213</v>
      </c>
      <c r="S23356" s="499"/>
    </row>
    <row r="23357">
      <c r="B23357" s="497"/>
      <c r="H23357" s="500"/>
      <c r="O23357" s="500"/>
      <c r="Q23357" s="498" t="s">
        <v>213</v>
      </c>
      <c r="S23357" s="499"/>
    </row>
    <row r="23358">
      <c r="B23358" s="497"/>
      <c r="H23358" s="500"/>
      <c r="O23358" s="500"/>
      <c r="Q23358" s="498" t="s">
        <v>213</v>
      </c>
      <c r="S23358" s="499"/>
    </row>
    <row r="23359">
      <c r="B23359" s="497"/>
      <c r="H23359" s="500"/>
      <c r="O23359" s="500"/>
      <c r="Q23359" s="498" t="s">
        <v>213</v>
      </c>
      <c r="S23359" s="499"/>
    </row>
    <row r="23360">
      <c r="B23360" s="497"/>
      <c r="H23360" s="500"/>
      <c r="O23360" s="500"/>
      <c r="Q23360" s="498" t="s">
        <v>213</v>
      </c>
      <c r="S23360" s="499"/>
    </row>
    <row r="23361">
      <c r="B23361" s="497"/>
      <c r="H23361" s="500"/>
      <c r="O23361" s="500"/>
      <c r="Q23361" s="498" t="s">
        <v>213</v>
      </c>
      <c r="S23361" s="499"/>
    </row>
    <row r="23362">
      <c r="B23362" s="497"/>
      <c r="H23362" s="500"/>
      <c r="O23362" s="500"/>
      <c r="Q23362" s="498" t="s">
        <v>213</v>
      </c>
      <c r="S23362" s="499"/>
    </row>
    <row r="23363">
      <c r="B23363" s="497"/>
      <c r="H23363" s="500"/>
      <c r="O23363" s="500"/>
      <c r="Q23363" s="498" t="s">
        <v>213</v>
      </c>
      <c r="S23363" s="499"/>
    </row>
    <row r="23364">
      <c r="B23364" s="497"/>
      <c r="H23364" s="500"/>
      <c r="O23364" s="500"/>
      <c r="Q23364" s="498" t="s">
        <v>213</v>
      </c>
      <c r="S23364" s="499"/>
    </row>
    <row r="23365">
      <c r="B23365" s="497"/>
      <c r="H23365" s="500"/>
      <c r="O23365" s="500"/>
      <c r="Q23365" s="498" t="s">
        <v>213</v>
      </c>
      <c r="S23365" s="499"/>
    </row>
    <row r="23366">
      <c r="B23366" s="497"/>
      <c r="H23366" s="500"/>
      <c r="O23366" s="500"/>
      <c r="Q23366" s="498" t="s">
        <v>213</v>
      </c>
      <c r="S23366" s="499"/>
    </row>
    <row r="23367">
      <c r="B23367" s="497"/>
      <c r="H23367" s="500"/>
      <c r="O23367" s="500"/>
      <c r="Q23367" s="498" t="s">
        <v>213</v>
      </c>
      <c r="S23367" s="499"/>
    </row>
    <row r="23368">
      <c r="B23368" s="497"/>
      <c r="H23368" s="500"/>
      <c r="O23368" s="500"/>
      <c r="Q23368" s="498" t="s">
        <v>213</v>
      </c>
      <c r="S23368" s="499"/>
    </row>
    <row r="23369">
      <c r="B23369" s="497"/>
      <c r="H23369" s="500"/>
      <c r="O23369" s="500"/>
      <c r="Q23369" s="498" t="s">
        <v>213</v>
      </c>
      <c r="S23369" s="499"/>
    </row>
    <row r="23370">
      <c r="B23370" s="497"/>
      <c r="H23370" s="500"/>
      <c r="O23370" s="500"/>
      <c r="Q23370" s="498" t="s">
        <v>213</v>
      </c>
      <c r="S23370" s="499"/>
    </row>
    <row r="23371">
      <c r="B23371" s="497"/>
      <c r="H23371" s="500"/>
      <c r="O23371" s="500"/>
      <c r="Q23371" s="498" t="s">
        <v>213</v>
      </c>
      <c r="S23371" s="499"/>
    </row>
    <row r="23372">
      <c r="B23372" s="497"/>
      <c r="H23372" s="500"/>
      <c r="O23372" s="500"/>
      <c r="Q23372" s="498" t="s">
        <v>213</v>
      </c>
      <c r="S23372" s="499"/>
    </row>
    <row r="23373">
      <c r="B23373" s="497"/>
      <c r="H23373" s="500"/>
      <c r="O23373" s="500"/>
      <c r="Q23373" s="498" t="s">
        <v>213</v>
      </c>
      <c r="S23373" s="499"/>
    </row>
    <row r="23374">
      <c r="B23374" s="497"/>
      <c r="H23374" s="500"/>
      <c r="O23374" s="500"/>
      <c r="Q23374" s="498" t="s">
        <v>213</v>
      </c>
      <c r="S23374" s="499"/>
    </row>
    <row r="23375">
      <c r="B23375" s="497"/>
      <c r="H23375" s="500"/>
      <c r="O23375" s="500"/>
      <c r="Q23375" s="498" t="s">
        <v>213</v>
      </c>
      <c r="S23375" s="499"/>
    </row>
    <row r="23376">
      <c r="B23376" s="497"/>
      <c r="H23376" s="500"/>
      <c r="O23376" s="500"/>
      <c r="Q23376" s="498" t="s">
        <v>213</v>
      </c>
      <c r="S23376" s="499"/>
    </row>
    <row r="23377">
      <c r="B23377" s="497"/>
      <c r="H23377" s="500"/>
      <c r="O23377" s="500"/>
      <c r="Q23377" s="498" t="s">
        <v>213</v>
      </c>
      <c r="S23377" s="499"/>
    </row>
    <row r="23378">
      <c r="B23378" s="497"/>
      <c r="H23378" s="500"/>
      <c r="O23378" s="500"/>
      <c r="Q23378" s="498" t="s">
        <v>213</v>
      </c>
      <c r="S23378" s="499"/>
    </row>
    <row r="23379">
      <c r="B23379" s="497"/>
      <c r="H23379" s="500"/>
      <c r="O23379" s="500"/>
      <c r="Q23379" s="498" t="s">
        <v>213</v>
      </c>
      <c r="S23379" s="499"/>
    </row>
    <row r="23380">
      <c r="B23380" s="497"/>
      <c r="H23380" s="500"/>
      <c r="O23380" s="500"/>
      <c r="Q23380" s="498" t="s">
        <v>213</v>
      </c>
      <c r="S23380" s="499"/>
    </row>
    <row r="23381">
      <c r="B23381" s="497"/>
      <c r="H23381" s="500"/>
      <c r="O23381" s="500"/>
      <c r="Q23381" s="498" t="s">
        <v>213</v>
      </c>
      <c r="S23381" s="499"/>
    </row>
    <row r="23382">
      <c r="B23382" s="497"/>
      <c r="H23382" s="500"/>
      <c r="O23382" s="500"/>
      <c r="Q23382" s="498" t="s">
        <v>213</v>
      </c>
      <c r="S23382" s="499"/>
    </row>
    <row r="23383">
      <c r="B23383" s="497"/>
      <c r="H23383" s="500"/>
      <c r="O23383" s="500"/>
      <c r="Q23383" s="498" t="s">
        <v>213</v>
      </c>
      <c r="S23383" s="499"/>
    </row>
    <row r="23384">
      <c r="B23384" s="497"/>
      <c r="H23384" s="500"/>
      <c r="O23384" s="500"/>
      <c r="Q23384" s="498" t="s">
        <v>213</v>
      </c>
      <c r="S23384" s="499"/>
    </row>
    <row r="23385">
      <c r="B23385" s="497"/>
      <c r="H23385" s="500"/>
      <c r="O23385" s="500"/>
      <c r="Q23385" s="498" t="s">
        <v>213</v>
      </c>
      <c r="S23385" s="499"/>
    </row>
    <row r="23386">
      <c r="B23386" s="497"/>
      <c r="H23386" s="500"/>
      <c r="O23386" s="500"/>
      <c r="Q23386" s="498" t="s">
        <v>213</v>
      </c>
      <c r="S23386" s="499"/>
    </row>
    <row r="23387">
      <c r="B23387" s="497"/>
      <c r="H23387" s="500"/>
      <c r="O23387" s="500"/>
      <c r="Q23387" s="498" t="s">
        <v>213</v>
      </c>
      <c r="S23387" s="499"/>
    </row>
    <row r="23388">
      <c r="B23388" s="497"/>
      <c r="H23388" s="500"/>
      <c r="O23388" s="500"/>
      <c r="Q23388" s="498" t="s">
        <v>213</v>
      </c>
      <c r="S23388" s="499"/>
    </row>
    <row r="23389">
      <c r="B23389" s="497"/>
      <c r="H23389" s="500"/>
      <c r="O23389" s="500"/>
      <c r="Q23389" s="498" t="s">
        <v>213</v>
      </c>
      <c r="S23389" s="499"/>
    </row>
    <row r="23390">
      <c r="B23390" s="497"/>
      <c r="H23390" s="500"/>
      <c r="O23390" s="500"/>
      <c r="Q23390" s="498" t="s">
        <v>213</v>
      </c>
      <c r="S23390" s="499"/>
    </row>
    <row r="23391">
      <c r="B23391" s="497"/>
      <c r="H23391" s="500"/>
      <c r="O23391" s="500"/>
      <c r="Q23391" s="498" t="s">
        <v>213</v>
      </c>
      <c r="S23391" s="499"/>
    </row>
    <row r="23392">
      <c r="B23392" s="497"/>
      <c r="H23392" s="500"/>
      <c r="O23392" s="500"/>
      <c r="Q23392" s="498" t="s">
        <v>213</v>
      </c>
      <c r="S23392" s="499"/>
    </row>
    <row r="23393">
      <c r="B23393" s="497"/>
      <c r="H23393" s="500"/>
      <c r="O23393" s="500"/>
      <c r="Q23393" s="498" t="s">
        <v>213</v>
      </c>
      <c r="S23393" s="499"/>
    </row>
    <row r="23394">
      <c r="B23394" s="497"/>
      <c r="H23394" s="500"/>
      <c r="O23394" s="500"/>
      <c r="Q23394" s="498" t="s">
        <v>213</v>
      </c>
      <c r="S23394" s="499"/>
    </row>
    <row r="23395">
      <c r="B23395" s="497"/>
      <c r="H23395" s="500"/>
      <c r="O23395" s="500"/>
      <c r="Q23395" s="498" t="s">
        <v>213</v>
      </c>
      <c r="S23395" s="499"/>
    </row>
    <row r="23396">
      <c r="B23396" s="497"/>
      <c r="H23396" s="500"/>
      <c r="O23396" s="500"/>
      <c r="Q23396" s="498" t="s">
        <v>213</v>
      </c>
      <c r="S23396" s="499"/>
    </row>
    <row r="23397">
      <c r="B23397" s="497"/>
      <c r="H23397" s="500"/>
      <c r="O23397" s="500"/>
      <c r="Q23397" s="498" t="s">
        <v>213</v>
      </c>
      <c r="S23397" s="499"/>
    </row>
    <row r="23398">
      <c r="B23398" s="497"/>
      <c r="H23398" s="500"/>
      <c r="O23398" s="500"/>
      <c r="Q23398" s="498" t="s">
        <v>213</v>
      </c>
      <c r="S23398" s="499"/>
    </row>
    <row r="23399">
      <c r="B23399" s="497"/>
      <c r="H23399" s="500"/>
      <c r="O23399" s="500"/>
      <c r="Q23399" s="498" t="s">
        <v>213</v>
      </c>
      <c r="S23399" s="499"/>
    </row>
    <row r="23400">
      <c r="B23400" s="497"/>
      <c r="H23400" s="500"/>
      <c r="O23400" s="500"/>
      <c r="Q23400" s="498" t="s">
        <v>213</v>
      </c>
      <c r="S23400" s="499"/>
    </row>
    <row r="23401">
      <c r="B23401" s="497"/>
      <c r="H23401" s="500"/>
      <c r="O23401" s="500"/>
      <c r="Q23401" s="498" t="s">
        <v>213</v>
      </c>
      <c r="S23401" s="499"/>
    </row>
    <row r="23402">
      <c r="B23402" s="497"/>
      <c r="H23402" s="500"/>
      <c r="O23402" s="500"/>
      <c r="Q23402" s="498" t="s">
        <v>213</v>
      </c>
      <c r="S23402" s="499"/>
    </row>
    <row r="23403">
      <c r="B23403" s="497"/>
      <c r="H23403" s="500"/>
      <c r="O23403" s="500"/>
      <c r="Q23403" s="498" t="s">
        <v>213</v>
      </c>
      <c r="S23403" s="499"/>
    </row>
    <row r="23404">
      <c r="B23404" s="497"/>
      <c r="H23404" s="500"/>
      <c r="O23404" s="500"/>
      <c r="Q23404" s="498" t="s">
        <v>213</v>
      </c>
      <c r="S23404" s="499"/>
    </row>
    <row r="23405">
      <c r="B23405" s="497"/>
      <c r="H23405" s="500"/>
      <c r="O23405" s="500"/>
      <c r="Q23405" s="498" t="s">
        <v>213</v>
      </c>
      <c r="S23405" s="499"/>
    </row>
    <row r="23406">
      <c r="B23406" s="497"/>
      <c r="H23406" s="500"/>
      <c r="O23406" s="500"/>
      <c r="Q23406" s="498" t="s">
        <v>213</v>
      </c>
      <c r="S23406" s="499"/>
    </row>
    <row r="23407">
      <c r="B23407" s="497"/>
      <c r="H23407" s="500"/>
      <c r="O23407" s="500"/>
      <c r="Q23407" s="498" t="s">
        <v>213</v>
      </c>
      <c r="S23407" s="499"/>
    </row>
    <row r="23408">
      <c r="B23408" s="497"/>
      <c r="H23408" s="500"/>
      <c r="O23408" s="500"/>
      <c r="Q23408" s="498" t="s">
        <v>213</v>
      </c>
      <c r="S23408" s="499"/>
    </row>
    <row r="23409">
      <c r="B23409" s="497"/>
      <c r="H23409" s="500"/>
      <c r="O23409" s="500"/>
      <c r="Q23409" s="498" t="s">
        <v>213</v>
      </c>
      <c r="S23409" s="499"/>
    </row>
    <row r="23410">
      <c r="B23410" s="497"/>
      <c r="H23410" s="500"/>
      <c r="O23410" s="500"/>
      <c r="Q23410" s="498" t="s">
        <v>213</v>
      </c>
      <c r="S23410" s="499"/>
    </row>
    <row r="23411">
      <c r="B23411" s="497"/>
      <c r="H23411" s="500"/>
      <c r="O23411" s="500"/>
      <c r="Q23411" s="498" t="s">
        <v>213</v>
      </c>
      <c r="S23411" s="499"/>
    </row>
    <row r="23412">
      <c r="B23412" s="497"/>
      <c r="H23412" s="500"/>
      <c r="O23412" s="500"/>
      <c r="Q23412" s="498" t="s">
        <v>213</v>
      </c>
      <c r="S23412" s="499"/>
    </row>
    <row r="23413">
      <c r="B23413" s="497"/>
      <c r="H23413" s="500"/>
      <c r="O23413" s="500"/>
      <c r="Q23413" s="498" t="s">
        <v>213</v>
      </c>
      <c r="S23413" s="499"/>
    </row>
    <row r="23414">
      <c r="B23414" s="497"/>
      <c r="H23414" s="500"/>
      <c r="O23414" s="500"/>
      <c r="Q23414" s="498" t="s">
        <v>213</v>
      </c>
      <c r="S23414" s="499"/>
    </row>
    <row r="23415">
      <c r="B23415" s="497"/>
      <c r="H23415" s="500"/>
      <c r="O23415" s="500"/>
      <c r="Q23415" s="498" t="s">
        <v>213</v>
      </c>
      <c r="S23415" s="499"/>
    </row>
    <row r="23416">
      <c r="B23416" s="497"/>
      <c r="H23416" s="500"/>
      <c r="O23416" s="500"/>
      <c r="Q23416" s="498" t="s">
        <v>213</v>
      </c>
      <c r="S23416" s="499"/>
    </row>
    <row r="23417">
      <c r="B23417" s="497"/>
      <c r="H23417" s="500"/>
      <c r="O23417" s="500"/>
      <c r="Q23417" s="498" t="s">
        <v>213</v>
      </c>
      <c r="S23417" s="499"/>
    </row>
    <row r="23418">
      <c r="B23418" s="497"/>
      <c r="H23418" s="500"/>
      <c r="O23418" s="500"/>
      <c r="Q23418" s="498" t="s">
        <v>213</v>
      </c>
      <c r="S23418" s="499"/>
    </row>
    <row r="23419">
      <c r="B23419" s="497"/>
      <c r="H23419" s="500"/>
      <c r="O23419" s="500"/>
      <c r="Q23419" s="498" t="s">
        <v>213</v>
      </c>
      <c r="S23419" s="499"/>
    </row>
    <row r="23420">
      <c r="B23420" s="497"/>
      <c r="H23420" s="500"/>
      <c r="O23420" s="500"/>
      <c r="Q23420" s="498" t="s">
        <v>213</v>
      </c>
      <c r="S23420" s="499"/>
    </row>
    <row r="23421">
      <c r="B23421" s="497"/>
      <c r="H23421" s="500"/>
      <c r="O23421" s="500"/>
      <c r="Q23421" s="498" t="s">
        <v>213</v>
      </c>
      <c r="S23421" s="499"/>
    </row>
    <row r="23422">
      <c r="B23422" s="497"/>
      <c r="H23422" s="500"/>
      <c r="O23422" s="500"/>
      <c r="Q23422" s="498" t="s">
        <v>213</v>
      </c>
      <c r="S23422" s="499"/>
    </row>
    <row r="23423">
      <c r="B23423" s="497"/>
      <c r="H23423" s="500"/>
      <c r="O23423" s="500"/>
      <c r="Q23423" s="498" t="s">
        <v>213</v>
      </c>
      <c r="S23423" s="499"/>
    </row>
    <row r="23424">
      <c r="B23424" s="497"/>
      <c r="H23424" s="500"/>
      <c r="O23424" s="500"/>
      <c r="Q23424" s="498" t="s">
        <v>213</v>
      </c>
      <c r="S23424" s="499"/>
    </row>
    <row r="23425">
      <c r="B23425" s="497"/>
      <c r="H23425" s="500"/>
      <c r="O23425" s="500"/>
      <c r="Q23425" s="498" t="s">
        <v>213</v>
      </c>
      <c r="S23425" s="499"/>
    </row>
    <row r="23426">
      <c r="B23426" s="497"/>
      <c r="H23426" s="500"/>
      <c r="O23426" s="500"/>
      <c r="Q23426" s="498" t="s">
        <v>213</v>
      </c>
      <c r="S23426" s="499"/>
    </row>
    <row r="23427">
      <c r="B23427" s="497"/>
      <c r="H23427" s="500"/>
      <c r="O23427" s="500"/>
      <c r="Q23427" s="498" t="s">
        <v>213</v>
      </c>
      <c r="S23427" s="499"/>
    </row>
    <row r="23428">
      <c r="B23428" s="497"/>
      <c r="H23428" s="500"/>
      <c r="O23428" s="500"/>
      <c r="Q23428" s="498" t="s">
        <v>213</v>
      </c>
      <c r="S23428" s="499"/>
    </row>
    <row r="23429">
      <c r="B23429" s="497"/>
      <c r="H23429" s="500"/>
      <c r="O23429" s="500"/>
      <c r="Q23429" s="498" t="s">
        <v>213</v>
      </c>
      <c r="S23429" s="499"/>
    </row>
    <row r="23430">
      <c r="B23430" s="497"/>
      <c r="H23430" s="500"/>
      <c r="O23430" s="500"/>
      <c r="Q23430" s="498" t="s">
        <v>213</v>
      </c>
      <c r="S23430" s="499"/>
    </row>
    <row r="23431">
      <c r="B23431" s="497"/>
      <c r="H23431" s="500"/>
      <c r="O23431" s="500"/>
      <c r="Q23431" s="498" t="s">
        <v>213</v>
      </c>
      <c r="S23431" s="499"/>
    </row>
    <row r="23432">
      <c r="B23432" s="497"/>
      <c r="H23432" s="500"/>
      <c r="O23432" s="500"/>
      <c r="Q23432" s="498" t="s">
        <v>213</v>
      </c>
      <c r="S23432" s="499"/>
    </row>
    <row r="23433">
      <c r="B23433" s="497"/>
      <c r="H23433" s="500"/>
      <c r="O23433" s="500"/>
      <c r="Q23433" s="498" t="s">
        <v>213</v>
      </c>
      <c r="S23433" s="499"/>
    </row>
    <row r="23434">
      <c r="B23434" s="497"/>
      <c r="H23434" s="500"/>
      <c r="O23434" s="500"/>
      <c r="Q23434" s="498" t="s">
        <v>213</v>
      </c>
      <c r="S23434" s="499"/>
    </row>
    <row r="23435">
      <c r="B23435" s="497"/>
      <c r="H23435" s="500"/>
      <c r="O23435" s="500"/>
      <c r="Q23435" s="498" t="s">
        <v>213</v>
      </c>
      <c r="S23435" s="499"/>
    </row>
    <row r="23436">
      <c r="B23436" s="497"/>
      <c r="H23436" s="500"/>
      <c r="O23436" s="500"/>
      <c r="Q23436" s="498" t="s">
        <v>213</v>
      </c>
      <c r="S23436" s="499"/>
    </row>
    <row r="23437">
      <c r="B23437" s="497"/>
      <c r="H23437" s="500"/>
      <c r="O23437" s="500"/>
      <c r="Q23437" s="498" t="s">
        <v>213</v>
      </c>
      <c r="S23437" s="499"/>
    </row>
    <row r="23438">
      <c r="B23438" s="497"/>
      <c r="H23438" s="500"/>
      <c r="O23438" s="500"/>
      <c r="Q23438" s="498" t="s">
        <v>213</v>
      </c>
      <c r="S23438" s="499"/>
    </row>
    <row r="23439">
      <c r="B23439" s="497"/>
      <c r="H23439" s="500"/>
      <c r="O23439" s="500"/>
      <c r="Q23439" s="498" t="s">
        <v>213</v>
      </c>
      <c r="S23439" s="499"/>
    </row>
    <row r="23440">
      <c r="B23440" s="497"/>
      <c r="H23440" s="500"/>
      <c r="O23440" s="500"/>
      <c r="Q23440" s="498" t="s">
        <v>213</v>
      </c>
      <c r="S23440" s="499"/>
    </row>
    <row r="23441">
      <c r="B23441" s="497"/>
      <c r="H23441" s="500"/>
      <c r="O23441" s="500"/>
      <c r="Q23441" s="498" t="s">
        <v>213</v>
      </c>
      <c r="S23441" s="499"/>
    </row>
    <row r="23442">
      <c r="B23442" s="497"/>
      <c r="H23442" s="500"/>
      <c r="O23442" s="500"/>
      <c r="Q23442" s="498" t="s">
        <v>213</v>
      </c>
      <c r="S23442" s="499"/>
    </row>
    <row r="23443">
      <c r="B23443" s="497"/>
      <c r="H23443" s="500"/>
      <c r="O23443" s="500"/>
      <c r="Q23443" s="498" t="s">
        <v>213</v>
      </c>
      <c r="S23443" s="499"/>
    </row>
    <row r="23444">
      <c r="B23444" s="497"/>
      <c r="H23444" s="500"/>
      <c r="O23444" s="500"/>
      <c r="Q23444" s="498" t="s">
        <v>213</v>
      </c>
      <c r="S23444" s="499"/>
    </row>
    <row r="23445">
      <c r="B23445" s="497"/>
      <c r="H23445" s="500"/>
      <c r="O23445" s="500"/>
      <c r="Q23445" s="498" t="s">
        <v>213</v>
      </c>
      <c r="S23445" s="499"/>
    </row>
    <row r="23446">
      <c r="B23446" s="497"/>
      <c r="H23446" s="500"/>
      <c r="O23446" s="500"/>
      <c r="Q23446" s="498" t="s">
        <v>213</v>
      </c>
      <c r="S23446" s="499"/>
    </row>
    <row r="23447">
      <c r="B23447" s="497"/>
      <c r="H23447" s="500"/>
      <c r="O23447" s="500"/>
      <c r="Q23447" s="498" t="s">
        <v>213</v>
      </c>
      <c r="S23447" s="499"/>
    </row>
    <row r="23448">
      <c r="B23448" s="497"/>
      <c r="H23448" s="500"/>
      <c r="O23448" s="500"/>
      <c r="Q23448" s="498" t="s">
        <v>213</v>
      </c>
      <c r="S23448" s="499"/>
    </row>
    <row r="23449">
      <c r="B23449" s="497"/>
      <c r="H23449" s="500"/>
      <c r="O23449" s="500"/>
      <c r="Q23449" s="498" t="s">
        <v>213</v>
      </c>
      <c r="S23449" s="499"/>
    </row>
    <row r="23450">
      <c r="B23450" s="497"/>
      <c r="H23450" s="500"/>
      <c r="O23450" s="500"/>
      <c r="Q23450" s="498" t="s">
        <v>213</v>
      </c>
      <c r="S23450" s="499"/>
    </row>
    <row r="23451">
      <c r="B23451" s="497"/>
      <c r="H23451" s="500"/>
      <c r="O23451" s="500"/>
      <c r="Q23451" s="498" t="s">
        <v>213</v>
      </c>
      <c r="S23451" s="499"/>
    </row>
    <row r="23452">
      <c r="B23452" s="497"/>
      <c r="H23452" s="500"/>
      <c r="O23452" s="500"/>
      <c r="Q23452" s="498" t="s">
        <v>213</v>
      </c>
      <c r="S23452" s="499"/>
    </row>
    <row r="23453">
      <c r="B23453" s="497"/>
      <c r="H23453" s="500"/>
      <c r="O23453" s="500"/>
      <c r="Q23453" s="498" t="s">
        <v>213</v>
      </c>
      <c r="S23453" s="499"/>
    </row>
    <row r="23454">
      <c r="B23454" s="497"/>
      <c r="H23454" s="500"/>
      <c r="O23454" s="500"/>
      <c r="Q23454" s="498" t="s">
        <v>213</v>
      </c>
      <c r="S23454" s="499"/>
    </row>
    <row r="23455">
      <c r="B23455" s="497"/>
      <c r="H23455" s="500"/>
      <c r="O23455" s="500"/>
      <c r="Q23455" s="498" t="s">
        <v>213</v>
      </c>
      <c r="S23455" s="499"/>
    </row>
    <row r="23456">
      <c r="B23456" s="497"/>
      <c r="H23456" s="500"/>
      <c r="O23456" s="500"/>
      <c r="Q23456" s="498" t="s">
        <v>213</v>
      </c>
      <c r="S23456" s="499"/>
    </row>
    <row r="23457">
      <c r="B23457" s="497"/>
      <c r="H23457" s="500"/>
      <c r="O23457" s="500"/>
      <c r="Q23457" s="498" t="s">
        <v>213</v>
      </c>
      <c r="S23457" s="499"/>
    </row>
    <row r="23458">
      <c r="B23458" s="497"/>
      <c r="H23458" s="500"/>
      <c r="O23458" s="500"/>
      <c r="Q23458" s="498" t="s">
        <v>213</v>
      </c>
      <c r="S23458" s="499"/>
    </row>
    <row r="23459">
      <c r="B23459" s="497"/>
      <c r="H23459" s="500"/>
      <c r="O23459" s="500"/>
      <c r="Q23459" s="498" t="s">
        <v>213</v>
      </c>
      <c r="S23459" s="499"/>
    </row>
    <row r="23460">
      <c r="B23460" s="497"/>
      <c r="H23460" s="500"/>
      <c r="O23460" s="500"/>
      <c r="Q23460" s="498" t="s">
        <v>213</v>
      </c>
      <c r="S23460" s="499"/>
    </row>
    <row r="23461">
      <c r="B23461" s="497"/>
      <c r="H23461" s="500"/>
      <c r="O23461" s="500"/>
      <c r="Q23461" s="498" t="s">
        <v>213</v>
      </c>
      <c r="S23461" s="499"/>
    </row>
    <row r="23462">
      <c r="B23462" s="497"/>
      <c r="H23462" s="500"/>
      <c r="O23462" s="500"/>
      <c r="Q23462" s="498" t="s">
        <v>213</v>
      </c>
      <c r="S23462" s="499"/>
    </row>
    <row r="23463">
      <c r="B23463" s="497"/>
      <c r="H23463" s="500"/>
      <c r="O23463" s="500"/>
      <c r="Q23463" s="498" t="s">
        <v>213</v>
      </c>
      <c r="S23463" s="499"/>
    </row>
    <row r="23464">
      <c r="B23464" s="497"/>
      <c r="H23464" s="500"/>
      <c r="O23464" s="500"/>
      <c r="Q23464" s="498" t="s">
        <v>213</v>
      </c>
      <c r="S23464" s="499"/>
    </row>
    <row r="23465">
      <c r="B23465" s="497"/>
      <c r="H23465" s="500"/>
      <c r="O23465" s="500"/>
      <c r="Q23465" s="498" t="s">
        <v>213</v>
      </c>
      <c r="S23465" s="499"/>
    </row>
    <row r="23466">
      <c r="B23466" s="497"/>
      <c r="H23466" s="500"/>
      <c r="O23466" s="500"/>
      <c r="Q23466" s="498" t="s">
        <v>213</v>
      </c>
      <c r="S23466" s="499"/>
    </row>
    <row r="23467">
      <c r="B23467" s="497"/>
      <c r="H23467" s="500"/>
      <c r="O23467" s="500"/>
      <c r="Q23467" s="498" t="s">
        <v>213</v>
      </c>
      <c r="S23467" s="499"/>
    </row>
    <row r="23468">
      <c r="B23468" s="497"/>
      <c r="H23468" s="500"/>
      <c r="O23468" s="500"/>
      <c r="Q23468" s="498" t="s">
        <v>213</v>
      </c>
      <c r="S23468" s="499"/>
    </row>
    <row r="23469">
      <c r="B23469" s="497"/>
      <c r="H23469" s="500"/>
      <c r="O23469" s="500"/>
      <c r="Q23469" s="498" t="s">
        <v>213</v>
      </c>
      <c r="S23469" s="499"/>
    </row>
    <row r="23470">
      <c r="B23470" s="497"/>
      <c r="H23470" s="500"/>
      <c r="O23470" s="500"/>
      <c r="Q23470" s="498" t="s">
        <v>213</v>
      </c>
      <c r="S23470" s="499"/>
    </row>
    <row r="23471">
      <c r="B23471" s="497"/>
      <c r="H23471" s="500"/>
      <c r="O23471" s="500"/>
      <c r="Q23471" s="498" t="s">
        <v>213</v>
      </c>
      <c r="S23471" s="499"/>
    </row>
    <row r="23472">
      <c r="B23472" s="497"/>
      <c r="H23472" s="500"/>
      <c r="O23472" s="500"/>
      <c r="Q23472" s="498" t="s">
        <v>213</v>
      </c>
      <c r="S23472" s="499"/>
    </row>
    <row r="23473">
      <c r="B23473" s="497"/>
      <c r="H23473" s="500"/>
      <c r="O23473" s="500"/>
      <c r="Q23473" s="498" t="s">
        <v>213</v>
      </c>
      <c r="S23473" s="499"/>
    </row>
    <row r="23474">
      <c r="B23474" s="497"/>
      <c r="H23474" s="500"/>
      <c r="O23474" s="500"/>
      <c r="Q23474" s="498" t="s">
        <v>213</v>
      </c>
      <c r="S23474" s="499"/>
    </row>
    <row r="23475">
      <c r="B23475" s="497"/>
      <c r="H23475" s="500"/>
      <c r="O23475" s="500"/>
      <c r="Q23475" s="498" t="s">
        <v>213</v>
      </c>
      <c r="S23475" s="499"/>
    </row>
    <row r="23476">
      <c r="B23476" s="497"/>
      <c r="H23476" s="500"/>
      <c r="O23476" s="500"/>
      <c r="Q23476" s="498" t="s">
        <v>213</v>
      </c>
      <c r="S23476" s="499"/>
    </row>
    <row r="23477">
      <c r="B23477" s="497"/>
      <c r="H23477" s="500"/>
      <c r="O23477" s="500"/>
      <c r="Q23477" s="498" t="s">
        <v>213</v>
      </c>
      <c r="S23477" s="499"/>
    </row>
    <row r="23478">
      <c r="B23478" s="497"/>
      <c r="H23478" s="500"/>
      <c r="O23478" s="500"/>
      <c r="Q23478" s="498" t="s">
        <v>213</v>
      </c>
      <c r="S23478" s="499"/>
    </row>
    <row r="23479">
      <c r="B23479" s="497"/>
      <c r="H23479" s="500"/>
      <c r="O23479" s="500"/>
      <c r="Q23479" s="498" t="s">
        <v>213</v>
      </c>
      <c r="S23479" s="499"/>
    </row>
    <row r="23480">
      <c r="B23480" s="497"/>
      <c r="H23480" s="500"/>
      <c r="O23480" s="500"/>
      <c r="Q23480" s="498" t="s">
        <v>213</v>
      </c>
      <c r="S23480" s="499"/>
    </row>
    <row r="23481">
      <c r="B23481" s="497"/>
      <c r="H23481" s="500"/>
      <c r="O23481" s="500"/>
      <c r="Q23481" s="498" t="s">
        <v>213</v>
      </c>
      <c r="S23481" s="499"/>
    </row>
    <row r="23482">
      <c r="B23482" s="497"/>
      <c r="H23482" s="500"/>
      <c r="O23482" s="500"/>
      <c r="Q23482" s="498" t="s">
        <v>213</v>
      </c>
      <c r="S23482" s="499"/>
    </row>
    <row r="23483">
      <c r="B23483" s="497"/>
      <c r="H23483" s="500"/>
      <c r="O23483" s="500"/>
      <c r="Q23483" s="498" t="s">
        <v>213</v>
      </c>
      <c r="S23483" s="499"/>
    </row>
    <row r="23484">
      <c r="B23484" s="497"/>
      <c r="H23484" s="500"/>
      <c r="O23484" s="500"/>
      <c r="Q23484" s="498" t="s">
        <v>213</v>
      </c>
      <c r="S23484" s="499"/>
    </row>
    <row r="23485">
      <c r="B23485" s="497"/>
      <c r="H23485" s="500"/>
      <c r="O23485" s="500"/>
      <c r="Q23485" s="498" t="s">
        <v>213</v>
      </c>
      <c r="S23485" s="499"/>
    </row>
    <row r="23486">
      <c r="B23486" s="497"/>
      <c r="H23486" s="500"/>
      <c r="O23486" s="500"/>
      <c r="Q23486" s="498" t="s">
        <v>213</v>
      </c>
      <c r="S23486" s="499"/>
    </row>
    <row r="23487">
      <c r="B23487" s="497"/>
      <c r="H23487" s="500"/>
      <c r="O23487" s="500"/>
      <c r="Q23487" s="498" t="s">
        <v>213</v>
      </c>
      <c r="S23487" s="499"/>
    </row>
    <row r="23488">
      <c r="B23488" s="497"/>
      <c r="H23488" s="500"/>
      <c r="O23488" s="500"/>
      <c r="Q23488" s="498" t="s">
        <v>213</v>
      </c>
      <c r="S23488" s="499"/>
    </row>
    <row r="23489">
      <c r="B23489" s="497"/>
      <c r="H23489" s="500"/>
      <c r="O23489" s="500"/>
      <c r="Q23489" s="498" t="s">
        <v>213</v>
      </c>
      <c r="S23489" s="499"/>
    </row>
    <row r="23490">
      <c r="B23490" s="497"/>
      <c r="H23490" s="500"/>
      <c r="O23490" s="500"/>
      <c r="Q23490" s="498" t="s">
        <v>213</v>
      </c>
      <c r="S23490" s="499"/>
    </row>
    <row r="23491">
      <c r="B23491" s="497"/>
      <c r="H23491" s="500"/>
      <c r="O23491" s="500"/>
      <c r="Q23491" s="498" t="s">
        <v>213</v>
      </c>
      <c r="S23491" s="499"/>
    </row>
    <row r="23492">
      <c r="B23492" s="497"/>
      <c r="H23492" s="500"/>
      <c r="O23492" s="500"/>
      <c r="Q23492" s="498" t="s">
        <v>213</v>
      </c>
      <c r="S23492" s="499"/>
    </row>
    <row r="23493">
      <c r="B23493" s="497"/>
      <c r="H23493" s="500"/>
      <c r="O23493" s="500"/>
      <c r="Q23493" s="498" t="s">
        <v>213</v>
      </c>
      <c r="S23493" s="499"/>
    </row>
    <row r="23494">
      <c r="B23494" s="497"/>
      <c r="H23494" s="500"/>
      <c r="O23494" s="500"/>
      <c r="Q23494" s="498" t="s">
        <v>213</v>
      </c>
      <c r="S23494" s="499"/>
    </row>
    <row r="23495">
      <c r="B23495" s="497"/>
      <c r="H23495" s="500"/>
      <c r="O23495" s="500"/>
      <c r="Q23495" s="498" t="s">
        <v>213</v>
      </c>
      <c r="S23495" s="499"/>
    </row>
    <row r="23496">
      <c r="B23496" s="497"/>
      <c r="H23496" s="500"/>
      <c r="O23496" s="500"/>
      <c r="Q23496" s="498" t="s">
        <v>213</v>
      </c>
      <c r="S23496" s="499"/>
    </row>
    <row r="23497">
      <c r="B23497" s="497"/>
      <c r="H23497" s="500"/>
      <c r="O23497" s="500"/>
      <c r="Q23497" s="498" t="s">
        <v>213</v>
      </c>
      <c r="S23497" s="499"/>
    </row>
    <row r="23498">
      <c r="B23498" s="497"/>
      <c r="H23498" s="500"/>
      <c r="O23498" s="500"/>
      <c r="Q23498" s="498" t="s">
        <v>213</v>
      </c>
      <c r="S23498" s="499"/>
    </row>
    <row r="23499">
      <c r="B23499" s="497"/>
      <c r="H23499" s="500"/>
      <c r="O23499" s="500"/>
      <c r="Q23499" s="498" t="s">
        <v>213</v>
      </c>
      <c r="S23499" s="499"/>
    </row>
    <row r="23500">
      <c r="B23500" s="497"/>
      <c r="H23500" s="500"/>
      <c r="O23500" s="500"/>
      <c r="Q23500" s="498" t="s">
        <v>213</v>
      </c>
      <c r="S23500" s="499"/>
    </row>
    <row r="23501">
      <c r="B23501" s="497"/>
      <c r="H23501" s="500"/>
      <c r="O23501" s="500"/>
      <c r="Q23501" s="498" t="s">
        <v>213</v>
      </c>
      <c r="S23501" s="499"/>
    </row>
    <row r="23502">
      <c r="B23502" s="497"/>
      <c r="H23502" s="500"/>
      <c r="O23502" s="500"/>
      <c r="Q23502" s="498" t="s">
        <v>213</v>
      </c>
      <c r="S23502" s="499"/>
    </row>
    <row r="23503">
      <c r="B23503" s="497"/>
      <c r="H23503" s="500"/>
      <c r="O23503" s="500"/>
      <c r="Q23503" s="498" t="s">
        <v>213</v>
      </c>
      <c r="S23503" s="499"/>
    </row>
    <row r="23504">
      <c r="B23504" s="497"/>
      <c r="H23504" s="500"/>
      <c r="O23504" s="500"/>
      <c r="Q23504" s="498" t="s">
        <v>213</v>
      </c>
      <c r="S23504" s="499"/>
    </row>
    <row r="23505">
      <c r="B23505" s="497"/>
      <c r="H23505" s="500"/>
      <c r="O23505" s="500"/>
      <c r="Q23505" s="498" t="s">
        <v>213</v>
      </c>
      <c r="S23505" s="499"/>
    </row>
    <row r="23506">
      <c r="B23506" s="497"/>
      <c r="H23506" s="500"/>
      <c r="O23506" s="500"/>
      <c r="Q23506" s="498" t="s">
        <v>213</v>
      </c>
      <c r="S23506" s="499"/>
    </row>
    <row r="23507">
      <c r="B23507" s="497"/>
      <c r="H23507" s="500"/>
      <c r="O23507" s="500"/>
      <c r="Q23507" s="498" t="s">
        <v>213</v>
      </c>
      <c r="S23507" s="499"/>
    </row>
    <row r="23508">
      <c r="B23508" s="497"/>
      <c r="H23508" s="500"/>
      <c r="O23508" s="500"/>
      <c r="Q23508" s="498" t="s">
        <v>213</v>
      </c>
      <c r="S23508" s="499"/>
    </row>
    <row r="23509">
      <c r="B23509" s="497"/>
      <c r="H23509" s="500"/>
      <c r="O23509" s="500"/>
      <c r="Q23509" s="498" t="s">
        <v>213</v>
      </c>
      <c r="S23509" s="499"/>
    </row>
    <row r="23510">
      <c r="B23510" s="497"/>
      <c r="H23510" s="500"/>
      <c r="O23510" s="500"/>
      <c r="Q23510" s="498" t="s">
        <v>213</v>
      </c>
      <c r="S23510" s="499"/>
    </row>
    <row r="23511">
      <c r="B23511" s="497"/>
      <c r="H23511" s="500"/>
      <c r="O23511" s="500"/>
      <c r="Q23511" s="498" t="s">
        <v>213</v>
      </c>
      <c r="S23511" s="499"/>
    </row>
    <row r="23512">
      <c r="B23512" s="497"/>
      <c r="H23512" s="500"/>
      <c r="O23512" s="500"/>
      <c r="Q23512" s="498" t="s">
        <v>213</v>
      </c>
      <c r="S23512" s="499"/>
    </row>
    <row r="23513">
      <c r="B23513" s="497"/>
      <c r="H23513" s="500"/>
      <c r="O23513" s="500"/>
      <c r="Q23513" s="498" t="s">
        <v>213</v>
      </c>
      <c r="S23513" s="499"/>
    </row>
    <row r="23514">
      <c r="B23514" s="497"/>
      <c r="H23514" s="500"/>
      <c r="O23514" s="500"/>
      <c r="Q23514" s="498" t="s">
        <v>213</v>
      </c>
      <c r="S23514" s="499"/>
    </row>
    <row r="23515">
      <c r="B23515" s="497"/>
      <c r="H23515" s="500"/>
      <c r="O23515" s="500"/>
      <c r="Q23515" s="498" t="s">
        <v>213</v>
      </c>
      <c r="S23515" s="499"/>
    </row>
    <row r="23516">
      <c r="B23516" s="497"/>
      <c r="H23516" s="500"/>
      <c r="O23516" s="500"/>
      <c r="Q23516" s="498" t="s">
        <v>213</v>
      </c>
      <c r="S23516" s="499"/>
    </row>
    <row r="23517">
      <c r="B23517" s="497"/>
      <c r="H23517" s="500"/>
      <c r="O23517" s="500"/>
      <c r="Q23517" s="498" t="s">
        <v>213</v>
      </c>
      <c r="S23517" s="499"/>
    </row>
    <row r="23518">
      <c r="B23518" s="497"/>
      <c r="H23518" s="500"/>
      <c r="O23518" s="500"/>
      <c r="Q23518" s="498" t="s">
        <v>213</v>
      </c>
      <c r="S23518" s="499"/>
    </row>
    <row r="23519">
      <c r="B23519" s="497"/>
      <c r="H23519" s="500"/>
      <c r="O23519" s="500"/>
      <c r="Q23519" s="498" t="s">
        <v>213</v>
      </c>
      <c r="S23519" s="499"/>
    </row>
    <row r="23520">
      <c r="B23520" s="497"/>
      <c r="H23520" s="500"/>
      <c r="O23520" s="500"/>
      <c r="Q23520" s="498" t="s">
        <v>213</v>
      </c>
      <c r="S23520" s="499"/>
    </row>
    <row r="23521">
      <c r="B23521" s="497"/>
      <c r="H23521" s="500"/>
      <c r="O23521" s="500"/>
      <c r="Q23521" s="498" t="s">
        <v>213</v>
      </c>
      <c r="S23521" s="499"/>
    </row>
    <row r="23522">
      <c r="B23522" s="497"/>
      <c r="H23522" s="500"/>
      <c r="O23522" s="500"/>
      <c r="Q23522" s="498" t="s">
        <v>213</v>
      </c>
      <c r="S23522" s="499"/>
    </row>
    <row r="23523">
      <c r="B23523" s="497"/>
      <c r="H23523" s="500"/>
      <c r="O23523" s="500"/>
      <c r="Q23523" s="498" t="s">
        <v>213</v>
      </c>
      <c r="S23523" s="499"/>
    </row>
    <row r="23524">
      <c r="B23524" s="497"/>
      <c r="H23524" s="500"/>
      <c r="O23524" s="500"/>
      <c r="Q23524" s="498" t="s">
        <v>213</v>
      </c>
      <c r="S23524" s="499"/>
    </row>
    <row r="23525">
      <c r="B23525" s="497"/>
      <c r="H23525" s="500"/>
      <c r="O23525" s="500"/>
      <c r="Q23525" s="498" t="s">
        <v>213</v>
      </c>
      <c r="S23525" s="499"/>
    </row>
    <row r="23526">
      <c r="B23526" s="497"/>
      <c r="H23526" s="500"/>
      <c r="O23526" s="500"/>
      <c r="Q23526" s="498" t="s">
        <v>213</v>
      </c>
      <c r="S23526" s="499"/>
    </row>
    <row r="23527">
      <c r="B23527" s="497"/>
      <c r="H23527" s="500"/>
      <c r="O23527" s="500"/>
      <c r="Q23527" s="498" t="s">
        <v>213</v>
      </c>
      <c r="S23527" s="499"/>
    </row>
    <row r="23528">
      <c r="B23528" s="497"/>
      <c r="H23528" s="500"/>
      <c r="O23528" s="500"/>
      <c r="Q23528" s="498" t="s">
        <v>213</v>
      </c>
      <c r="S23528" s="499"/>
    </row>
    <row r="23529">
      <c r="B23529" s="497"/>
      <c r="H23529" s="500"/>
      <c r="O23529" s="500"/>
      <c r="Q23529" s="498" t="s">
        <v>213</v>
      </c>
      <c r="S23529" s="499"/>
    </row>
    <row r="23530">
      <c r="B23530" s="497"/>
      <c r="H23530" s="500"/>
      <c r="O23530" s="500"/>
      <c r="Q23530" s="498" t="s">
        <v>213</v>
      </c>
      <c r="S23530" s="499"/>
    </row>
    <row r="23531">
      <c r="B23531" s="497"/>
      <c r="H23531" s="500"/>
      <c r="O23531" s="500"/>
      <c r="Q23531" s="498" t="s">
        <v>213</v>
      </c>
      <c r="S23531" s="499"/>
    </row>
    <row r="23532">
      <c r="B23532" s="497"/>
      <c r="H23532" s="500"/>
      <c r="O23532" s="500"/>
      <c r="Q23532" s="498" t="s">
        <v>213</v>
      </c>
      <c r="S23532" s="499"/>
    </row>
    <row r="23533">
      <c r="B23533" s="497"/>
      <c r="H23533" s="500"/>
      <c r="O23533" s="500"/>
      <c r="Q23533" s="498" t="s">
        <v>213</v>
      </c>
      <c r="S23533" s="499"/>
    </row>
    <row r="23534">
      <c r="B23534" s="497"/>
      <c r="H23534" s="500"/>
      <c r="O23534" s="500"/>
      <c r="Q23534" s="498" t="s">
        <v>213</v>
      </c>
      <c r="S23534" s="499"/>
    </row>
    <row r="23535">
      <c r="B23535" s="497"/>
      <c r="H23535" s="500"/>
      <c r="O23535" s="500"/>
      <c r="Q23535" s="498" t="s">
        <v>213</v>
      </c>
      <c r="S23535" s="499"/>
    </row>
    <row r="23536">
      <c r="B23536" s="497"/>
      <c r="H23536" s="500"/>
      <c r="O23536" s="500"/>
      <c r="Q23536" s="498" t="s">
        <v>213</v>
      </c>
      <c r="S23536" s="499"/>
    </row>
    <row r="23537">
      <c r="B23537" s="497"/>
      <c r="H23537" s="500"/>
      <c r="O23537" s="500"/>
      <c r="Q23537" s="498" t="s">
        <v>213</v>
      </c>
      <c r="S23537" s="499"/>
    </row>
    <row r="23538">
      <c r="B23538" s="497"/>
      <c r="H23538" s="500"/>
      <c r="O23538" s="500"/>
      <c r="Q23538" s="498" t="s">
        <v>213</v>
      </c>
      <c r="S23538" s="499"/>
    </row>
    <row r="23539">
      <c r="B23539" s="497"/>
      <c r="H23539" s="500"/>
      <c r="O23539" s="500"/>
      <c r="Q23539" s="498" t="s">
        <v>213</v>
      </c>
      <c r="S23539" s="499"/>
    </row>
    <row r="23540">
      <c r="B23540" s="497"/>
      <c r="H23540" s="500"/>
      <c r="O23540" s="500"/>
      <c r="Q23540" s="498" t="s">
        <v>213</v>
      </c>
      <c r="S23540" s="499"/>
    </row>
    <row r="23541">
      <c r="B23541" s="497"/>
      <c r="H23541" s="500"/>
      <c r="O23541" s="500"/>
      <c r="Q23541" s="498" t="s">
        <v>213</v>
      </c>
      <c r="S23541" s="499"/>
    </row>
    <row r="23542">
      <c r="B23542" s="497"/>
      <c r="H23542" s="500"/>
      <c r="O23542" s="500"/>
      <c r="Q23542" s="498" t="s">
        <v>213</v>
      </c>
      <c r="S23542" s="499"/>
    </row>
    <row r="23543">
      <c r="B23543" s="497"/>
      <c r="H23543" s="500"/>
      <c r="O23543" s="500"/>
      <c r="Q23543" s="498" t="s">
        <v>213</v>
      </c>
      <c r="S23543" s="499"/>
    </row>
    <row r="23544">
      <c r="B23544" s="497"/>
      <c r="H23544" s="500"/>
      <c r="O23544" s="500"/>
      <c r="Q23544" s="498" t="s">
        <v>213</v>
      </c>
      <c r="S23544" s="499"/>
    </row>
    <row r="23545">
      <c r="B23545" s="497"/>
      <c r="H23545" s="500"/>
      <c r="O23545" s="500"/>
      <c r="Q23545" s="498" t="s">
        <v>213</v>
      </c>
      <c r="S23545" s="499"/>
    </row>
    <row r="23546">
      <c r="B23546" s="497"/>
      <c r="H23546" s="500"/>
      <c r="O23546" s="500"/>
      <c r="Q23546" s="498" t="s">
        <v>213</v>
      </c>
      <c r="S23546" s="499"/>
    </row>
    <row r="23547">
      <c r="B23547" s="497"/>
      <c r="H23547" s="500"/>
      <c r="O23547" s="500"/>
      <c r="Q23547" s="498" t="s">
        <v>213</v>
      </c>
      <c r="S23547" s="499"/>
    </row>
    <row r="23548">
      <c r="B23548" s="497"/>
      <c r="H23548" s="500"/>
      <c r="O23548" s="500"/>
      <c r="Q23548" s="498" t="s">
        <v>213</v>
      </c>
      <c r="S23548" s="499"/>
    </row>
    <row r="23549">
      <c r="B23549" s="497"/>
      <c r="H23549" s="500"/>
      <c r="O23549" s="500"/>
      <c r="Q23549" s="498" t="s">
        <v>213</v>
      </c>
      <c r="S23549" s="499"/>
    </row>
    <row r="23550">
      <c r="B23550" s="497"/>
      <c r="H23550" s="500"/>
      <c r="O23550" s="500"/>
      <c r="Q23550" s="498" t="s">
        <v>213</v>
      </c>
      <c r="S23550" s="499"/>
    </row>
    <row r="23551">
      <c r="B23551" s="497"/>
      <c r="H23551" s="500"/>
      <c r="O23551" s="500"/>
      <c r="Q23551" s="498" t="s">
        <v>213</v>
      </c>
      <c r="S23551" s="499"/>
    </row>
    <row r="23552">
      <c r="B23552" s="497"/>
      <c r="H23552" s="500"/>
      <c r="O23552" s="500"/>
      <c r="Q23552" s="498" t="s">
        <v>213</v>
      </c>
      <c r="S23552" s="499"/>
    </row>
    <row r="23553">
      <c r="B23553" s="497"/>
      <c r="H23553" s="500"/>
      <c r="O23553" s="500"/>
      <c r="Q23553" s="498" t="s">
        <v>213</v>
      </c>
      <c r="S23553" s="499"/>
    </row>
    <row r="23554">
      <c r="B23554" s="497"/>
      <c r="H23554" s="500"/>
      <c r="O23554" s="500"/>
      <c r="Q23554" s="498" t="s">
        <v>213</v>
      </c>
      <c r="S23554" s="499"/>
    </row>
    <row r="23555">
      <c r="B23555" s="497"/>
      <c r="H23555" s="500"/>
      <c r="O23555" s="500"/>
      <c r="Q23555" s="498" t="s">
        <v>213</v>
      </c>
      <c r="S23555" s="499"/>
    </row>
    <row r="23556">
      <c r="B23556" s="497"/>
      <c r="H23556" s="500"/>
      <c r="O23556" s="500"/>
      <c r="Q23556" s="498" t="s">
        <v>213</v>
      </c>
      <c r="S23556" s="499"/>
    </row>
    <row r="23557">
      <c r="B23557" s="497"/>
      <c r="H23557" s="500"/>
      <c r="O23557" s="500"/>
      <c r="Q23557" s="498" t="s">
        <v>213</v>
      </c>
      <c r="S23557" s="499"/>
    </row>
    <row r="23558">
      <c r="B23558" s="497"/>
      <c r="H23558" s="500"/>
      <c r="O23558" s="500"/>
      <c r="Q23558" s="498" t="s">
        <v>213</v>
      </c>
      <c r="S23558" s="499"/>
    </row>
    <row r="23559">
      <c r="B23559" s="497"/>
      <c r="H23559" s="500"/>
      <c r="O23559" s="500"/>
      <c r="Q23559" s="498" t="s">
        <v>213</v>
      </c>
      <c r="S23559" s="499"/>
    </row>
    <row r="23560">
      <c r="B23560" s="497"/>
      <c r="H23560" s="500"/>
      <c r="O23560" s="500"/>
      <c r="Q23560" s="498" t="s">
        <v>213</v>
      </c>
      <c r="S23560" s="499"/>
    </row>
    <row r="23561">
      <c r="B23561" s="497"/>
      <c r="H23561" s="500"/>
      <c r="O23561" s="500"/>
      <c r="Q23561" s="498" t="s">
        <v>213</v>
      </c>
      <c r="S23561" s="499"/>
    </row>
    <row r="23562">
      <c r="B23562" s="497"/>
      <c r="H23562" s="500"/>
      <c r="O23562" s="500"/>
      <c r="Q23562" s="498" t="s">
        <v>213</v>
      </c>
      <c r="S23562" s="499"/>
    </row>
    <row r="23563">
      <c r="B23563" s="497"/>
      <c r="H23563" s="500"/>
      <c r="O23563" s="500"/>
      <c r="Q23563" s="498" t="s">
        <v>213</v>
      </c>
      <c r="S23563" s="499"/>
    </row>
    <row r="23564">
      <c r="B23564" s="497"/>
      <c r="H23564" s="500"/>
      <c r="O23564" s="500"/>
      <c r="Q23564" s="498" t="s">
        <v>213</v>
      </c>
      <c r="S23564" s="499"/>
    </row>
    <row r="23565">
      <c r="B23565" s="497"/>
      <c r="H23565" s="500"/>
      <c r="O23565" s="500"/>
      <c r="Q23565" s="498" t="s">
        <v>213</v>
      </c>
      <c r="S23565" s="499"/>
    </row>
    <row r="23566">
      <c r="B23566" s="497"/>
      <c r="H23566" s="500"/>
      <c r="O23566" s="500"/>
      <c r="Q23566" s="498" t="s">
        <v>213</v>
      </c>
      <c r="S23566" s="499"/>
    </row>
    <row r="23567">
      <c r="B23567" s="497"/>
      <c r="H23567" s="500"/>
      <c r="O23567" s="500"/>
      <c r="Q23567" s="498" t="s">
        <v>213</v>
      </c>
      <c r="S23567" s="499"/>
    </row>
    <row r="23568">
      <c r="B23568" s="497"/>
      <c r="H23568" s="500"/>
      <c r="O23568" s="500"/>
      <c r="Q23568" s="498" t="s">
        <v>213</v>
      </c>
      <c r="S23568" s="499"/>
    </row>
    <row r="23569">
      <c r="B23569" s="497"/>
      <c r="H23569" s="500"/>
      <c r="O23569" s="500"/>
      <c r="Q23569" s="498" t="s">
        <v>213</v>
      </c>
      <c r="S23569" s="499"/>
    </row>
    <row r="23570">
      <c r="B23570" s="497"/>
      <c r="H23570" s="500"/>
      <c r="O23570" s="500"/>
      <c r="Q23570" s="498" t="s">
        <v>213</v>
      </c>
      <c r="S23570" s="499"/>
    </row>
    <row r="23571">
      <c r="B23571" s="497"/>
      <c r="H23571" s="500"/>
      <c r="O23571" s="500"/>
      <c r="Q23571" s="498" t="s">
        <v>213</v>
      </c>
      <c r="S23571" s="499"/>
    </row>
    <row r="23572">
      <c r="B23572" s="497"/>
      <c r="H23572" s="500"/>
      <c r="O23572" s="500"/>
      <c r="Q23572" s="498" t="s">
        <v>213</v>
      </c>
      <c r="S23572" s="499"/>
    </row>
    <row r="23573">
      <c r="B23573" s="497"/>
      <c r="H23573" s="500"/>
      <c r="O23573" s="500"/>
      <c r="Q23573" s="498" t="s">
        <v>213</v>
      </c>
      <c r="S23573" s="499"/>
    </row>
    <row r="23574">
      <c r="B23574" s="497"/>
      <c r="H23574" s="500"/>
      <c r="O23574" s="500"/>
      <c r="Q23574" s="498" t="s">
        <v>213</v>
      </c>
      <c r="S23574" s="499"/>
    </row>
    <row r="23575">
      <c r="B23575" s="497"/>
      <c r="H23575" s="500"/>
      <c r="O23575" s="500"/>
      <c r="Q23575" s="498" t="s">
        <v>213</v>
      </c>
      <c r="S23575" s="499"/>
    </row>
    <row r="23576">
      <c r="B23576" s="497"/>
      <c r="H23576" s="500"/>
      <c r="O23576" s="500"/>
      <c r="Q23576" s="498" t="s">
        <v>213</v>
      </c>
      <c r="S23576" s="499"/>
    </row>
    <row r="23577">
      <c r="B23577" s="497"/>
      <c r="H23577" s="500"/>
      <c r="O23577" s="500"/>
      <c r="Q23577" s="498" t="s">
        <v>213</v>
      </c>
      <c r="S23577" s="499"/>
    </row>
    <row r="23578">
      <c r="B23578" s="497"/>
      <c r="H23578" s="500"/>
      <c r="O23578" s="500"/>
      <c r="Q23578" s="498" t="s">
        <v>213</v>
      </c>
      <c r="S23578" s="499"/>
    </row>
    <row r="23579">
      <c r="B23579" s="497"/>
      <c r="H23579" s="500"/>
      <c r="O23579" s="500"/>
      <c r="Q23579" s="498" t="s">
        <v>213</v>
      </c>
      <c r="S23579" s="499"/>
    </row>
    <row r="23580">
      <c r="B23580" s="497"/>
      <c r="H23580" s="500"/>
      <c r="O23580" s="500"/>
      <c r="Q23580" s="498" t="s">
        <v>213</v>
      </c>
      <c r="S23580" s="499"/>
    </row>
    <row r="23581">
      <c r="B23581" s="497"/>
      <c r="H23581" s="500"/>
      <c r="O23581" s="500"/>
      <c r="Q23581" s="498" t="s">
        <v>213</v>
      </c>
      <c r="S23581" s="499"/>
    </row>
    <row r="23582">
      <c r="B23582" s="497"/>
      <c r="H23582" s="500"/>
      <c r="O23582" s="500"/>
      <c r="Q23582" s="498" t="s">
        <v>213</v>
      </c>
      <c r="S23582" s="499"/>
    </row>
    <row r="23583">
      <c r="B23583" s="497"/>
      <c r="H23583" s="500"/>
      <c r="O23583" s="500"/>
      <c r="Q23583" s="498" t="s">
        <v>213</v>
      </c>
      <c r="S23583" s="499"/>
    </row>
    <row r="23584">
      <c r="B23584" s="497"/>
      <c r="H23584" s="500"/>
      <c r="O23584" s="500"/>
      <c r="Q23584" s="498" t="s">
        <v>213</v>
      </c>
      <c r="S23584" s="499"/>
    </row>
    <row r="23585">
      <c r="B23585" s="497"/>
      <c r="H23585" s="500"/>
      <c r="O23585" s="500"/>
      <c r="Q23585" s="498" t="s">
        <v>213</v>
      </c>
      <c r="S23585" s="499"/>
    </row>
    <row r="23586">
      <c r="B23586" s="497"/>
      <c r="H23586" s="500"/>
      <c r="O23586" s="500"/>
      <c r="Q23586" s="498" t="s">
        <v>213</v>
      </c>
      <c r="S23586" s="499"/>
    </row>
    <row r="23587">
      <c r="B23587" s="497"/>
      <c r="H23587" s="500"/>
      <c r="O23587" s="500"/>
      <c r="Q23587" s="498" t="s">
        <v>213</v>
      </c>
      <c r="S23587" s="499"/>
    </row>
    <row r="23588">
      <c r="B23588" s="497"/>
      <c r="H23588" s="500"/>
      <c r="O23588" s="500"/>
      <c r="Q23588" s="498" t="s">
        <v>213</v>
      </c>
      <c r="S23588" s="499"/>
    </row>
    <row r="23589">
      <c r="B23589" s="497"/>
      <c r="H23589" s="500"/>
      <c r="O23589" s="500"/>
      <c r="Q23589" s="498" t="s">
        <v>213</v>
      </c>
      <c r="S23589" s="499"/>
    </row>
    <row r="23590">
      <c r="B23590" s="497"/>
      <c r="H23590" s="500"/>
      <c r="O23590" s="500"/>
      <c r="Q23590" s="498" t="s">
        <v>213</v>
      </c>
      <c r="S23590" s="499"/>
    </row>
    <row r="23591">
      <c r="B23591" s="497"/>
      <c r="H23591" s="500"/>
      <c r="O23591" s="500"/>
      <c r="Q23591" s="498" t="s">
        <v>213</v>
      </c>
      <c r="S23591" s="499"/>
    </row>
    <row r="23592">
      <c r="B23592" s="497"/>
      <c r="H23592" s="500"/>
      <c r="O23592" s="500"/>
      <c r="Q23592" s="498" t="s">
        <v>213</v>
      </c>
      <c r="S23592" s="499"/>
    </row>
    <row r="23593">
      <c r="B23593" s="497"/>
      <c r="H23593" s="500"/>
      <c r="O23593" s="500"/>
      <c r="Q23593" s="498" t="s">
        <v>213</v>
      </c>
      <c r="S23593" s="499"/>
    </row>
    <row r="23594">
      <c r="B23594" s="497"/>
      <c r="H23594" s="500"/>
      <c r="O23594" s="500"/>
      <c r="Q23594" s="498" t="s">
        <v>213</v>
      </c>
      <c r="S23594" s="499"/>
    </row>
    <row r="23595">
      <c r="B23595" s="497"/>
      <c r="H23595" s="500"/>
      <c r="O23595" s="500"/>
      <c r="Q23595" s="498" t="s">
        <v>213</v>
      </c>
      <c r="S23595" s="499"/>
    </row>
    <row r="23596">
      <c r="B23596" s="497"/>
      <c r="H23596" s="500"/>
      <c r="O23596" s="500"/>
      <c r="Q23596" s="498" t="s">
        <v>213</v>
      </c>
      <c r="S23596" s="499"/>
    </row>
    <row r="23597">
      <c r="B23597" s="497"/>
      <c r="H23597" s="500"/>
      <c r="O23597" s="500"/>
      <c r="Q23597" s="498" t="s">
        <v>213</v>
      </c>
      <c r="S23597" s="499"/>
    </row>
    <row r="23598">
      <c r="B23598" s="497"/>
      <c r="H23598" s="500"/>
      <c r="O23598" s="500"/>
      <c r="Q23598" s="498" t="s">
        <v>213</v>
      </c>
      <c r="S23598" s="499"/>
    </row>
    <row r="23599">
      <c r="B23599" s="497"/>
      <c r="H23599" s="500"/>
      <c r="O23599" s="500"/>
      <c r="Q23599" s="498" t="s">
        <v>213</v>
      </c>
      <c r="S23599" s="499"/>
    </row>
    <row r="23600">
      <c r="B23600" s="497"/>
      <c r="H23600" s="500"/>
      <c r="O23600" s="500"/>
      <c r="Q23600" s="498" t="s">
        <v>213</v>
      </c>
      <c r="S23600" s="499"/>
    </row>
    <row r="23601">
      <c r="B23601" s="497"/>
      <c r="H23601" s="500"/>
      <c r="O23601" s="500"/>
      <c r="Q23601" s="498" t="s">
        <v>213</v>
      </c>
      <c r="S23601" s="499"/>
    </row>
    <row r="23602">
      <c r="B23602" s="497"/>
      <c r="H23602" s="500"/>
      <c r="O23602" s="500"/>
      <c r="Q23602" s="498" t="s">
        <v>213</v>
      </c>
      <c r="S23602" s="499"/>
    </row>
    <row r="23603">
      <c r="B23603" s="497"/>
      <c r="H23603" s="500"/>
      <c r="O23603" s="500"/>
      <c r="Q23603" s="498" t="s">
        <v>213</v>
      </c>
      <c r="S23603" s="499"/>
    </row>
    <row r="23604">
      <c r="B23604" s="497"/>
      <c r="H23604" s="500"/>
      <c r="O23604" s="500"/>
      <c r="Q23604" s="498" t="s">
        <v>213</v>
      </c>
      <c r="S23604" s="499"/>
    </row>
    <row r="23605">
      <c r="B23605" s="497"/>
      <c r="H23605" s="500"/>
      <c r="O23605" s="500"/>
      <c r="Q23605" s="498" t="s">
        <v>213</v>
      </c>
      <c r="S23605" s="499"/>
    </row>
    <row r="23606">
      <c r="B23606" s="497"/>
      <c r="H23606" s="500"/>
      <c r="O23606" s="500"/>
      <c r="Q23606" s="498" t="s">
        <v>213</v>
      </c>
      <c r="S23606" s="499"/>
    </row>
    <row r="23607">
      <c r="B23607" s="497"/>
      <c r="H23607" s="500"/>
      <c r="O23607" s="500"/>
      <c r="Q23607" s="498" t="s">
        <v>213</v>
      </c>
      <c r="S23607" s="499"/>
    </row>
    <row r="23608">
      <c r="B23608" s="497"/>
      <c r="H23608" s="500"/>
      <c r="O23608" s="500"/>
      <c r="Q23608" s="498" t="s">
        <v>213</v>
      </c>
      <c r="S23608" s="499"/>
    </row>
    <row r="23609">
      <c r="B23609" s="497"/>
      <c r="H23609" s="500"/>
      <c r="O23609" s="500"/>
      <c r="Q23609" s="498" t="s">
        <v>213</v>
      </c>
      <c r="S23609" s="499"/>
    </row>
    <row r="23610">
      <c r="B23610" s="497"/>
      <c r="H23610" s="500"/>
      <c r="O23610" s="500"/>
      <c r="Q23610" s="498" t="s">
        <v>213</v>
      </c>
      <c r="S23610" s="499"/>
    </row>
    <row r="23611">
      <c r="B23611" s="497"/>
      <c r="H23611" s="500"/>
      <c r="O23611" s="500"/>
      <c r="Q23611" s="498" t="s">
        <v>213</v>
      </c>
      <c r="S23611" s="499"/>
    </row>
    <row r="23612">
      <c r="B23612" s="497"/>
      <c r="H23612" s="500"/>
      <c r="O23612" s="500"/>
      <c r="Q23612" s="498" t="s">
        <v>213</v>
      </c>
      <c r="S23612" s="499"/>
    </row>
    <row r="23613">
      <c r="B23613" s="497"/>
      <c r="H23613" s="500"/>
      <c r="O23613" s="500"/>
      <c r="Q23613" s="498" t="s">
        <v>213</v>
      </c>
      <c r="S23613" s="499"/>
    </row>
    <row r="23614">
      <c r="B23614" s="497"/>
      <c r="H23614" s="500"/>
      <c r="O23614" s="500"/>
      <c r="Q23614" s="498" t="s">
        <v>213</v>
      </c>
      <c r="S23614" s="499"/>
    </row>
    <row r="23615">
      <c r="B23615" s="497"/>
      <c r="H23615" s="500"/>
      <c r="O23615" s="500"/>
      <c r="Q23615" s="498" t="s">
        <v>213</v>
      </c>
      <c r="S23615" s="499"/>
    </row>
    <row r="23616">
      <c r="B23616" s="497"/>
      <c r="H23616" s="500"/>
      <c r="O23616" s="500"/>
      <c r="Q23616" s="498" t="s">
        <v>213</v>
      </c>
      <c r="S23616" s="499"/>
    </row>
    <row r="23617">
      <c r="B23617" s="497"/>
      <c r="H23617" s="500"/>
      <c r="O23617" s="500"/>
      <c r="Q23617" s="498" t="s">
        <v>213</v>
      </c>
      <c r="S23617" s="499"/>
    </row>
    <row r="23618">
      <c r="B23618" s="497"/>
      <c r="H23618" s="500"/>
      <c r="O23618" s="500"/>
      <c r="Q23618" s="498" t="s">
        <v>213</v>
      </c>
      <c r="S23618" s="499"/>
    </row>
    <row r="23619">
      <c r="B23619" s="497"/>
      <c r="H23619" s="500"/>
      <c r="O23619" s="500"/>
      <c r="Q23619" s="498" t="s">
        <v>213</v>
      </c>
      <c r="S23619" s="499"/>
    </row>
    <row r="23620">
      <c r="B23620" s="497"/>
      <c r="H23620" s="500"/>
      <c r="O23620" s="500"/>
      <c r="Q23620" s="498" t="s">
        <v>213</v>
      </c>
      <c r="S23620" s="499"/>
    </row>
    <row r="23621">
      <c r="B23621" s="497"/>
      <c r="H23621" s="500"/>
      <c r="O23621" s="500"/>
      <c r="Q23621" s="498" t="s">
        <v>213</v>
      </c>
      <c r="S23621" s="499"/>
    </row>
    <row r="23622">
      <c r="B23622" s="497"/>
      <c r="H23622" s="500"/>
      <c r="O23622" s="500"/>
      <c r="Q23622" s="498" t="s">
        <v>213</v>
      </c>
      <c r="S23622" s="499"/>
    </row>
    <row r="23623">
      <c r="B23623" s="497"/>
      <c r="H23623" s="500"/>
      <c r="O23623" s="500"/>
      <c r="Q23623" s="498" t="s">
        <v>213</v>
      </c>
      <c r="S23623" s="499"/>
    </row>
    <row r="23624">
      <c r="B23624" s="497"/>
      <c r="H23624" s="500"/>
      <c r="O23624" s="500"/>
      <c r="Q23624" s="498" t="s">
        <v>213</v>
      </c>
      <c r="S23624" s="499"/>
    </row>
    <row r="23625">
      <c r="B23625" s="497"/>
      <c r="H23625" s="500"/>
      <c r="O23625" s="500"/>
      <c r="Q23625" s="498" t="s">
        <v>213</v>
      </c>
      <c r="S23625" s="499"/>
    </row>
    <row r="23626">
      <c r="B23626" s="497"/>
      <c r="H23626" s="500"/>
      <c r="O23626" s="500"/>
      <c r="Q23626" s="498" t="s">
        <v>213</v>
      </c>
      <c r="S23626" s="499"/>
    </row>
    <row r="23627">
      <c r="B23627" s="497"/>
      <c r="H23627" s="500"/>
      <c r="O23627" s="500"/>
      <c r="Q23627" s="498" t="s">
        <v>213</v>
      </c>
      <c r="S23627" s="499"/>
    </row>
    <row r="23628">
      <c r="B23628" s="497"/>
      <c r="H23628" s="500"/>
      <c r="O23628" s="500"/>
      <c r="Q23628" s="498" t="s">
        <v>213</v>
      </c>
      <c r="S23628" s="499"/>
    </row>
    <row r="23629">
      <c r="B23629" s="497"/>
      <c r="H23629" s="500"/>
      <c r="O23629" s="500"/>
      <c r="Q23629" s="498" t="s">
        <v>213</v>
      </c>
      <c r="S23629" s="499"/>
    </row>
    <row r="23630">
      <c r="B23630" s="497"/>
      <c r="H23630" s="500"/>
      <c r="O23630" s="500"/>
      <c r="Q23630" s="498" t="s">
        <v>213</v>
      </c>
      <c r="S23630" s="499"/>
    </row>
    <row r="23631">
      <c r="B23631" s="497"/>
      <c r="H23631" s="500"/>
      <c r="O23631" s="500"/>
      <c r="Q23631" s="498" t="s">
        <v>213</v>
      </c>
      <c r="S23631" s="499"/>
    </row>
    <row r="23632">
      <c r="B23632" s="497"/>
      <c r="H23632" s="500"/>
      <c r="O23632" s="500"/>
      <c r="Q23632" s="498" t="s">
        <v>213</v>
      </c>
      <c r="S23632" s="499"/>
    </row>
    <row r="23633">
      <c r="B23633" s="497"/>
      <c r="H23633" s="500"/>
      <c r="O23633" s="500"/>
      <c r="Q23633" s="498" t="s">
        <v>213</v>
      </c>
      <c r="S23633" s="499"/>
    </row>
    <row r="23634">
      <c r="B23634" s="497"/>
      <c r="H23634" s="500"/>
      <c r="O23634" s="500"/>
      <c r="Q23634" s="498" t="s">
        <v>213</v>
      </c>
      <c r="S23634" s="499"/>
    </row>
    <row r="23635">
      <c r="B23635" s="497"/>
      <c r="H23635" s="500"/>
      <c r="O23635" s="500"/>
      <c r="Q23635" s="498" t="s">
        <v>213</v>
      </c>
      <c r="S23635" s="499"/>
    </row>
    <row r="23636">
      <c r="B23636" s="497"/>
      <c r="H23636" s="500"/>
      <c r="O23636" s="500"/>
      <c r="Q23636" s="498" t="s">
        <v>213</v>
      </c>
      <c r="S23636" s="499"/>
    </row>
    <row r="23637">
      <c r="B23637" s="497"/>
      <c r="H23637" s="500"/>
      <c r="O23637" s="500"/>
      <c r="Q23637" s="498" t="s">
        <v>213</v>
      </c>
      <c r="S23637" s="499"/>
    </row>
    <row r="23638">
      <c r="B23638" s="497"/>
      <c r="H23638" s="500"/>
      <c r="O23638" s="500"/>
      <c r="Q23638" s="498" t="s">
        <v>213</v>
      </c>
      <c r="S23638" s="499"/>
    </row>
    <row r="23639">
      <c r="B23639" s="497"/>
      <c r="H23639" s="500"/>
      <c r="O23639" s="500"/>
      <c r="Q23639" s="498" t="s">
        <v>213</v>
      </c>
      <c r="S23639" s="499"/>
    </row>
    <row r="23640">
      <c r="B23640" s="497"/>
      <c r="H23640" s="500"/>
      <c r="O23640" s="500"/>
      <c r="Q23640" s="498" t="s">
        <v>213</v>
      </c>
      <c r="S23640" s="499"/>
    </row>
    <row r="23641">
      <c r="B23641" s="497"/>
      <c r="H23641" s="500"/>
      <c r="O23641" s="500"/>
      <c r="Q23641" s="498" t="s">
        <v>213</v>
      </c>
      <c r="S23641" s="499"/>
    </row>
    <row r="23642">
      <c r="B23642" s="497"/>
      <c r="H23642" s="500"/>
      <c r="O23642" s="500"/>
      <c r="Q23642" s="498" t="s">
        <v>213</v>
      </c>
      <c r="S23642" s="499"/>
    </row>
    <row r="23643">
      <c r="B23643" s="497"/>
      <c r="H23643" s="500"/>
      <c r="O23643" s="500"/>
      <c r="Q23643" s="498" t="s">
        <v>213</v>
      </c>
      <c r="S23643" s="499"/>
    </row>
    <row r="23644">
      <c r="B23644" s="497"/>
      <c r="H23644" s="500"/>
      <c r="O23644" s="500"/>
      <c r="Q23644" s="498" t="s">
        <v>213</v>
      </c>
      <c r="S23644" s="499"/>
    </row>
    <row r="23645">
      <c r="B23645" s="497"/>
      <c r="H23645" s="500"/>
      <c r="O23645" s="500"/>
      <c r="Q23645" s="498" t="s">
        <v>213</v>
      </c>
      <c r="S23645" s="499"/>
    </row>
    <row r="23646">
      <c r="B23646" s="497"/>
      <c r="H23646" s="500"/>
      <c r="O23646" s="500"/>
      <c r="Q23646" s="498" t="s">
        <v>213</v>
      </c>
      <c r="S23646" s="499"/>
    </row>
    <row r="23647">
      <c r="B23647" s="497"/>
      <c r="H23647" s="500"/>
      <c r="O23647" s="500"/>
      <c r="Q23647" s="498" t="s">
        <v>213</v>
      </c>
      <c r="S23647" s="499"/>
    </row>
    <row r="23648">
      <c r="B23648" s="497"/>
      <c r="H23648" s="500"/>
      <c r="O23648" s="500"/>
      <c r="Q23648" s="498" t="s">
        <v>213</v>
      </c>
      <c r="S23648" s="499"/>
    </row>
    <row r="23649">
      <c r="B23649" s="497"/>
      <c r="H23649" s="500"/>
      <c r="O23649" s="500"/>
      <c r="Q23649" s="498" t="s">
        <v>213</v>
      </c>
      <c r="S23649" s="499"/>
    </row>
    <row r="23650">
      <c r="B23650" s="497"/>
      <c r="H23650" s="500"/>
      <c r="O23650" s="500"/>
      <c r="Q23650" s="498" t="s">
        <v>213</v>
      </c>
      <c r="S23650" s="499"/>
    </row>
    <row r="23651">
      <c r="B23651" s="497"/>
      <c r="H23651" s="500"/>
      <c r="O23651" s="500"/>
      <c r="Q23651" s="498" t="s">
        <v>213</v>
      </c>
      <c r="S23651" s="499"/>
    </row>
    <row r="23652">
      <c r="B23652" s="497"/>
      <c r="H23652" s="500"/>
      <c r="O23652" s="500"/>
      <c r="Q23652" s="498" t="s">
        <v>213</v>
      </c>
      <c r="S23652" s="499"/>
    </row>
    <row r="23653">
      <c r="B23653" s="497"/>
      <c r="H23653" s="500"/>
      <c r="O23653" s="500"/>
      <c r="Q23653" s="498" t="s">
        <v>213</v>
      </c>
      <c r="S23653" s="499"/>
    </row>
    <row r="23654">
      <c r="B23654" s="497"/>
      <c r="H23654" s="500"/>
      <c r="O23654" s="500"/>
      <c r="Q23654" s="498" t="s">
        <v>213</v>
      </c>
      <c r="S23654" s="499"/>
    </row>
    <row r="23655">
      <c r="B23655" s="497"/>
      <c r="H23655" s="500"/>
      <c r="O23655" s="500"/>
      <c r="Q23655" s="498" t="s">
        <v>213</v>
      </c>
      <c r="S23655" s="499"/>
    </row>
    <row r="23656">
      <c r="B23656" s="497"/>
      <c r="H23656" s="500"/>
      <c r="O23656" s="500"/>
      <c r="Q23656" s="498" t="s">
        <v>213</v>
      </c>
      <c r="S23656" s="499"/>
    </row>
    <row r="23657">
      <c r="B23657" s="497"/>
      <c r="H23657" s="500"/>
      <c r="O23657" s="500"/>
      <c r="Q23657" s="498" t="s">
        <v>213</v>
      </c>
      <c r="S23657" s="499"/>
    </row>
    <row r="23658">
      <c r="B23658" s="497"/>
      <c r="H23658" s="500"/>
      <c r="O23658" s="500"/>
      <c r="Q23658" s="498" t="s">
        <v>213</v>
      </c>
      <c r="S23658" s="499"/>
    </row>
    <row r="23659">
      <c r="B23659" s="497"/>
      <c r="H23659" s="500"/>
      <c r="O23659" s="500"/>
      <c r="Q23659" s="498" t="s">
        <v>213</v>
      </c>
      <c r="S23659" s="499"/>
    </row>
    <row r="23660">
      <c r="B23660" s="497"/>
      <c r="H23660" s="500"/>
      <c r="O23660" s="500"/>
      <c r="Q23660" s="498" t="s">
        <v>213</v>
      </c>
      <c r="S23660" s="499"/>
    </row>
    <row r="23661">
      <c r="B23661" s="497"/>
      <c r="H23661" s="500"/>
      <c r="O23661" s="500"/>
      <c r="Q23661" s="498" t="s">
        <v>213</v>
      </c>
      <c r="S23661" s="499"/>
    </row>
    <row r="23662">
      <c r="B23662" s="497"/>
      <c r="H23662" s="500"/>
      <c r="O23662" s="500"/>
      <c r="Q23662" s="498" t="s">
        <v>213</v>
      </c>
      <c r="S23662" s="499"/>
    </row>
    <row r="23663">
      <c r="B23663" s="497"/>
      <c r="H23663" s="500"/>
      <c r="O23663" s="500"/>
      <c r="Q23663" s="498" t="s">
        <v>213</v>
      </c>
      <c r="S23663" s="499"/>
    </row>
    <row r="23664">
      <c r="B23664" s="497"/>
      <c r="H23664" s="500"/>
      <c r="O23664" s="500"/>
      <c r="Q23664" s="498" t="s">
        <v>213</v>
      </c>
      <c r="S23664" s="499"/>
    </row>
    <row r="23665">
      <c r="B23665" s="497"/>
      <c r="H23665" s="500"/>
      <c r="O23665" s="500"/>
      <c r="Q23665" s="498" t="s">
        <v>213</v>
      </c>
      <c r="S23665" s="499"/>
    </row>
    <row r="23666">
      <c r="B23666" s="497"/>
      <c r="H23666" s="500"/>
      <c r="O23666" s="500"/>
      <c r="Q23666" s="498" t="s">
        <v>213</v>
      </c>
      <c r="S23666" s="499"/>
    </row>
    <row r="23667">
      <c r="B23667" s="497"/>
      <c r="H23667" s="500"/>
      <c r="O23667" s="500"/>
      <c r="Q23667" s="498" t="s">
        <v>213</v>
      </c>
      <c r="S23667" s="499"/>
    </row>
    <row r="23668">
      <c r="B23668" s="497"/>
      <c r="H23668" s="500"/>
      <c r="O23668" s="500"/>
      <c r="Q23668" s="498" t="s">
        <v>213</v>
      </c>
      <c r="S23668" s="499"/>
    </row>
    <row r="23669">
      <c r="B23669" s="497"/>
      <c r="H23669" s="500"/>
      <c r="O23669" s="500"/>
      <c r="Q23669" s="498" t="s">
        <v>213</v>
      </c>
      <c r="S23669" s="499"/>
    </row>
    <row r="23670">
      <c r="B23670" s="497"/>
      <c r="H23670" s="500"/>
      <c r="O23670" s="500"/>
      <c r="Q23670" s="498" t="s">
        <v>213</v>
      </c>
      <c r="S23670" s="499"/>
    </row>
    <row r="23671">
      <c r="B23671" s="497"/>
      <c r="H23671" s="500"/>
      <c r="O23671" s="500"/>
      <c r="Q23671" s="498" t="s">
        <v>213</v>
      </c>
      <c r="S23671" s="499"/>
    </row>
    <row r="23672">
      <c r="B23672" s="497"/>
      <c r="H23672" s="500"/>
      <c r="O23672" s="500"/>
      <c r="Q23672" s="498" t="s">
        <v>213</v>
      </c>
      <c r="S23672" s="499"/>
    </row>
    <row r="23673">
      <c r="B23673" s="497"/>
      <c r="H23673" s="500"/>
      <c r="O23673" s="500"/>
      <c r="Q23673" s="498" t="s">
        <v>213</v>
      </c>
      <c r="S23673" s="499"/>
    </row>
    <row r="23674">
      <c r="B23674" s="497"/>
      <c r="H23674" s="500"/>
      <c r="O23674" s="500"/>
      <c r="Q23674" s="498" t="s">
        <v>213</v>
      </c>
      <c r="S23674" s="499"/>
    </row>
    <row r="23675">
      <c r="B23675" s="497"/>
      <c r="H23675" s="500"/>
      <c r="O23675" s="500"/>
      <c r="Q23675" s="498" t="s">
        <v>213</v>
      </c>
      <c r="S23675" s="499"/>
    </row>
    <row r="23676">
      <c r="B23676" s="497"/>
      <c r="H23676" s="500"/>
      <c r="O23676" s="500"/>
      <c r="Q23676" s="498" t="s">
        <v>213</v>
      </c>
      <c r="S23676" s="499"/>
    </row>
    <row r="23677">
      <c r="B23677" s="497"/>
      <c r="H23677" s="500"/>
      <c r="O23677" s="500"/>
      <c r="Q23677" s="498" t="s">
        <v>213</v>
      </c>
      <c r="S23677" s="499"/>
    </row>
    <row r="23678">
      <c r="B23678" s="497"/>
      <c r="H23678" s="500"/>
      <c r="O23678" s="500"/>
      <c r="Q23678" s="498" t="s">
        <v>213</v>
      </c>
      <c r="S23678" s="499"/>
    </row>
    <row r="23679">
      <c r="B23679" s="497"/>
      <c r="H23679" s="500"/>
      <c r="O23679" s="500"/>
      <c r="Q23679" s="498" t="s">
        <v>213</v>
      </c>
      <c r="S23679" s="499"/>
    </row>
    <row r="23680">
      <c r="B23680" s="497"/>
      <c r="H23680" s="500"/>
      <c r="O23680" s="500"/>
      <c r="Q23680" s="498" t="s">
        <v>213</v>
      </c>
      <c r="S23680" s="499"/>
    </row>
    <row r="23681">
      <c r="B23681" s="497"/>
      <c r="H23681" s="500"/>
      <c r="O23681" s="500"/>
      <c r="Q23681" s="498" t="s">
        <v>213</v>
      </c>
      <c r="S23681" s="499"/>
    </row>
    <row r="23682">
      <c r="B23682" s="497"/>
      <c r="H23682" s="500"/>
      <c r="O23682" s="500"/>
      <c r="Q23682" s="498" t="s">
        <v>213</v>
      </c>
      <c r="S23682" s="499"/>
    </row>
    <row r="23683">
      <c r="B23683" s="497"/>
      <c r="H23683" s="500"/>
      <c r="O23683" s="500"/>
      <c r="Q23683" s="498" t="s">
        <v>213</v>
      </c>
      <c r="S23683" s="499"/>
    </row>
    <row r="23684">
      <c r="B23684" s="497"/>
      <c r="H23684" s="500"/>
      <c r="O23684" s="500"/>
      <c r="Q23684" s="498" t="s">
        <v>213</v>
      </c>
      <c r="S23684" s="499"/>
    </row>
    <row r="23685">
      <c r="B23685" s="497"/>
      <c r="H23685" s="500"/>
      <c r="O23685" s="500"/>
      <c r="Q23685" s="498" t="s">
        <v>213</v>
      </c>
      <c r="S23685" s="499"/>
    </row>
    <row r="23686">
      <c r="B23686" s="497"/>
      <c r="H23686" s="500"/>
      <c r="O23686" s="500"/>
      <c r="Q23686" s="498" t="s">
        <v>213</v>
      </c>
      <c r="S23686" s="499"/>
    </row>
    <row r="23687">
      <c r="B23687" s="497"/>
      <c r="H23687" s="500"/>
      <c r="O23687" s="500"/>
      <c r="Q23687" s="498" t="s">
        <v>213</v>
      </c>
      <c r="S23687" s="499"/>
    </row>
    <row r="23688">
      <c r="B23688" s="497"/>
      <c r="H23688" s="500"/>
      <c r="O23688" s="500"/>
      <c r="Q23688" s="498" t="s">
        <v>213</v>
      </c>
      <c r="S23688" s="499"/>
    </row>
    <row r="23689">
      <c r="B23689" s="497"/>
      <c r="H23689" s="500"/>
      <c r="O23689" s="500"/>
      <c r="Q23689" s="498" t="s">
        <v>213</v>
      </c>
      <c r="S23689" s="499"/>
    </row>
    <row r="23690">
      <c r="B23690" s="497"/>
      <c r="H23690" s="500"/>
      <c r="O23690" s="500"/>
      <c r="Q23690" s="498" t="s">
        <v>213</v>
      </c>
      <c r="S23690" s="499"/>
    </row>
    <row r="23691">
      <c r="B23691" s="497"/>
      <c r="H23691" s="500"/>
      <c r="O23691" s="500"/>
      <c r="Q23691" s="498" t="s">
        <v>213</v>
      </c>
      <c r="S23691" s="499"/>
    </row>
    <row r="23692">
      <c r="B23692" s="497"/>
      <c r="H23692" s="500"/>
      <c r="O23692" s="500"/>
      <c r="Q23692" s="498" t="s">
        <v>213</v>
      </c>
      <c r="S23692" s="499"/>
    </row>
    <row r="23693">
      <c r="B23693" s="497"/>
      <c r="H23693" s="500"/>
      <c r="O23693" s="500"/>
      <c r="Q23693" s="498" t="s">
        <v>213</v>
      </c>
      <c r="S23693" s="499"/>
    </row>
    <row r="23694">
      <c r="B23694" s="497"/>
      <c r="H23694" s="500"/>
      <c r="O23694" s="500"/>
      <c r="Q23694" s="498" t="s">
        <v>213</v>
      </c>
      <c r="S23694" s="499"/>
    </row>
    <row r="23695">
      <c r="B23695" s="497"/>
      <c r="H23695" s="500"/>
      <c r="O23695" s="500"/>
      <c r="Q23695" s="498" t="s">
        <v>213</v>
      </c>
      <c r="S23695" s="499"/>
    </row>
    <row r="23696">
      <c r="B23696" s="497"/>
      <c r="H23696" s="500"/>
      <c r="O23696" s="500"/>
      <c r="Q23696" s="498" t="s">
        <v>213</v>
      </c>
      <c r="S23696" s="499"/>
    </row>
    <row r="23697">
      <c r="B23697" s="497"/>
      <c r="H23697" s="500"/>
      <c r="O23697" s="500"/>
      <c r="Q23697" s="498" t="s">
        <v>213</v>
      </c>
      <c r="S23697" s="499"/>
    </row>
    <row r="23698">
      <c r="B23698" s="497"/>
      <c r="H23698" s="500"/>
      <c r="O23698" s="500"/>
      <c r="Q23698" s="498" t="s">
        <v>213</v>
      </c>
      <c r="S23698" s="499"/>
    </row>
    <row r="23699">
      <c r="B23699" s="497"/>
      <c r="H23699" s="500"/>
      <c r="O23699" s="500"/>
      <c r="Q23699" s="498" t="s">
        <v>213</v>
      </c>
      <c r="S23699" s="499"/>
    </row>
    <row r="23700">
      <c r="B23700" s="497"/>
      <c r="H23700" s="500"/>
      <c r="O23700" s="500"/>
      <c r="Q23700" s="498" t="s">
        <v>213</v>
      </c>
      <c r="S23700" s="499"/>
    </row>
    <row r="23701">
      <c r="B23701" s="497"/>
      <c r="H23701" s="500"/>
      <c r="O23701" s="500"/>
      <c r="Q23701" s="498" t="s">
        <v>213</v>
      </c>
      <c r="S23701" s="499"/>
    </row>
    <row r="23702">
      <c r="B23702" s="497"/>
      <c r="H23702" s="500"/>
      <c r="O23702" s="500"/>
      <c r="Q23702" s="498" t="s">
        <v>213</v>
      </c>
      <c r="S23702" s="499"/>
    </row>
    <row r="23703">
      <c r="B23703" s="497"/>
      <c r="H23703" s="500"/>
      <c r="O23703" s="500"/>
      <c r="Q23703" s="498" t="s">
        <v>213</v>
      </c>
      <c r="S23703" s="499"/>
    </row>
    <row r="23704">
      <c r="B23704" s="497"/>
      <c r="H23704" s="500"/>
      <c r="O23704" s="500"/>
      <c r="Q23704" s="498" t="s">
        <v>213</v>
      </c>
      <c r="S23704" s="499"/>
    </row>
    <row r="23705">
      <c r="B23705" s="497"/>
      <c r="H23705" s="500"/>
      <c r="O23705" s="500"/>
      <c r="Q23705" s="498" t="s">
        <v>213</v>
      </c>
      <c r="S23705" s="499"/>
    </row>
    <row r="23706">
      <c r="B23706" s="497"/>
      <c r="H23706" s="500"/>
      <c r="O23706" s="500"/>
      <c r="Q23706" s="498" t="s">
        <v>213</v>
      </c>
      <c r="S23706" s="499"/>
    </row>
    <row r="23707">
      <c r="B23707" s="497"/>
      <c r="H23707" s="500"/>
      <c r="O23707" s="500"/>
      <c r="Q23707" s="498" t="s">
        <v>213</v>
      </c>
      <c r="S23707" s="499"/>
    </row>
    <row r="23708">
      <c r="B23708" s="497"/>
      <c r="H23708" s="500"/>
      <c r="O23708" s="500"/>
      <c r="Q23708" s="498" t="s">
        <v>213</v>
      </c>
      <c r="S23708" s="499"/>
    </row>
    <row r="23709">
      <c r="B23709" s="497"/>
      <c r="H23709" s="500"/>
      <c r="O23709" s="500"/>
      <c r="Q23709" s="498" t="s">
        <v>213</v>
      </c>
      <c r="S23709" s="499"/>
    </row>
    <row r="23710">
      <c r="B23710" s="497"/>
      <c r="H23710" s="500"/>
      <c r="O23710" s="500"/>
      <c r="Q23710" s="498" t="s">
        <v>213</v>
      </c>
      <c r="S23710" s="499"/>
    </row>
    <row r="23711">
      <c r="B23711" s="497"/>
      <c r="H23711" s="500"/>
      <c r="O23711" s="500"/>
      <c r="Q23711" s="498" t="s">
        <v>213</v>
      </c>
      <c r="S23711" s="499"/>
    </row>
    <row r="23712">
      <c r="B23712" s="497"/>
      <c r="H23712" s="500"/>
      <c r="O23712" s="500"/>
      <c r="Q23712" s="498" t="s">
        <v>213</v>
      </c>
      <c r="S23712" s="499"/>
    </row>
    <row r="23713">
      <c r="B23713" s="497"/>
      <c r="H23713" s="500"/>
      <c r="O23713" s="500"/>
      <c r="Q23713" s="498" t="s">
        <v>213</v>
      </c>
      <c r="S23713" s="499"/>
    </row>
    <row r="23714">
      <c r="B23714" s="497"/>
      <c r="H23714" s="500"/>
      <c r="O23714" s="500"/>
      <c r="Q23714" s="498" t="s">
        <v>213</v>
      </c>
      <c r="S23714" s="499"/>
    </row>
    <row r="23715">
      <c r="B23715" s="497"/>
      <c r="H23715" s="500"/>
      <c r="O23715" s="500"/>
      <c r="Q23715" s="498" t="s">
        <v>213</v>
      </c>
      <c r="S23715" s="499"/>
    </row>
    <row r="23716">
      <c r="B23716" s="497"/>
      <c r="H23716" s="500"/>
      <c r="O23716" s="500"/>
      <c r="Q23716" s="498" t="s">
        <v>213</v>
      </c>
      <c r="S23716" s="499"/>
    </row>
    <row r="23717">
      <c r="B23717" s="497"/>
      <c r="H23717" s="500"/>
      <c r="O23717" s="500"/>
      <c r="Q23717" s="498" t="s">
        <v>213</v>
      </c>
      <c r="S23717" s="499"/>
    </row>
    <row r="23718">
      <c r="B23718" s="497"/>
      <c r="H23718" s="500"/>
      <c r="O23718" s="500"/>
      <c r="Q23718" s="498" t="s">
        <v>213</v>
      </c>
      <c r="S23718" s="499"/>
    </row>
    <row r="23719">
      <c r="B23719" s="497"/>
      <c r="H23719" s="500"/>
      <c r="O23719" s="500"/>
      <c r="Q23719" s="498" t="s">
        <v>213</v>
      </c>
      <c r="S23719" s="499"/>
    </row>
    <row r="23720">
      <c r="B23720" s="497"/>
      <c r="H23720" s="500"/>
      <c r="O23720" s="500"/>
      <c r="Q23720" s="498" t="s">
        <v>213</v>
      </c>
      <c r="S23720" s="499"/>
    </row>
    <row r="23721">
      <c r="B23721" s="497"/>
      <c r="H23721" s="500"/>
      <c r="O23721" s="500"/>
      <c r="Q23721" s="498" t="s">
        <v>213</v>
      </c>
      <c r="S23721" s="499"/>
    </row>
    <row r="23722">
      <c r="B23722" s="497"/>
      <c r="H23722" s="500"/>
      <c r="O23722" s="500"/>
      <c r="Q23722" s="498" t="s">
        <v>213</v>
      </c>
      <c r="S23722" s="499"/>
    </row>
    <row r="23723">
      <c r="B23723" s="497"/>
      <c r="H23723" s="500"/>
      <c r="O23723" s="500"/>
      <c r="Q23723" s="498" t="s">
        <v>213</v>
      </c>
      <c r="S23723" s="499"/>
    </row>
    <row r="23724">
      <c r="B23724" s="497"/>
      <c r="H23724" s="500"/>
      <c r="O23724" s="500"/>
      <c r="Q23724" s="498" t="s">
        <v>213</v>
      </c>
      <c r="S23724" s="499"/>
    </row>
    <row r="23725">
      <c r="B23725" s="497"/>
      <c r="H23725" s="500"/>
      <c r="O23725" s="500"/>
      <c r="Q23725" s="498" t="s">
        <v>213</v>
      </c>
      <c r="S23725" s="499"/>
    </row>
    <row r="23726">
      <c r="B23726" s="497"/>
      <c r="H23726" s="500"/>
      <c r="O23726" s="500"/>
      <c r="Q23726" s="498" t="s">
        <v>213</v>
      </c>
      <c r="S23726" s="499"/>
    </row>
    <row r="23727">
      <c r="B23727" s="497"/>
      <c r="H23727" s="500"/>
      <c r="O23727" s="500"/>
      <c r="Q23727" s="498" t="s">
        <v>213</v>
      </c>
      <c r="S23727" s="499"/>
    </row>
    <row r="23728">
      <c r="B23728" s="497"/>
      <c r="H23728" s="500"/>
      <c r="O23728" s="500"/>
      <c r="Q23728" s="498" t="s">
        <v>213</v>
      </c>
      <c r="S23728" s="499"/>
    </row>
    <row r="23729">
      <c r="B23729" s="497"/>
      <c r="H23729" s="500"/>
      <c r="O23729" s="500"/>
      <c r="Q23729" s="498" t="s">
        <v>213</v>
      </c>
      <c r="S23729" s="499"/>
    </row>
    <row r="23730">
      <c r="B23730" s="497"/>
      <c r="H23730" s="500"/>
      <c r="O23730" s="500"/>
      <c r="Q23730" s="498" t="s">
        <v>213</v>
      </c>
      <c r="S23730" s="499"/>
    </row>
    <row r="23731">
      <c r="B23731" s="497"/>
      <c r="H23731" s="500"/>
      <c r="O23731" s="500"/>
      <c r="Q23731" s="498" t="s">
        <v>213</v>
      </c>
      <c r="S23731" s="499"/>
    </row>
    <row r="23732">
      <c r="B23732" s="497"/>
      <c r="H23732" s="500"/>
      <c r="O23732" s="500"/>
      <c r="Q23732" s="498" t="s">
        <v>213</v>
      </c>
      <c r="S23732" s="499"/>
    </row>
    <row r="23733">
      <c r="B23733" s="497"/>
      <c r="H23733" s="500"/>
      <c r="O23733" s="500"/>
      <c r="Q23733" s="498" t="s">
        <v>213</v>
      </c>
      <c r="S23733" s="499"/>
    </row>
    <row r="23734">
      <c r="B23734" s="497"/>
      <c r="H23734" s="500"/>
      <c r="O23734" s="500"/>
      <c r="Q23734" s="498" t="s">
        <v>213</v>
      </c>
      <c r="S23734" s="499"/>
    </row>
    <row r="23735">
      <c r="B23735" s="497"/>
      <c r="H23735" s="500"/>
      <c r="O23735" s="500"/>
      <c r="Q23735" s="498" t="s">
        <v>213</v>
      </c>
      <c r="S23735" s="499"/>
    </row>
    <row r="23736">
      <c r="B23736" s="497"/>
      <c r="H23736" s="500"/>
      <c r="O23736" s="500"/>
      <c r="Q23736" s="498" t="s">
        <v>213</v>
      </c>
      <c r="S23736" s="499"/>
    </row>
    <row r="23737">
      <c r="B23737" s="497"/>
      <c r="H23737" s="500"/>
      <c r="O23737" s="500"/>
      <c r="Q23737" s="498" t="s">
        <v>213</v>
      </c>
      <c r="S23737" s="499"/>
    </row>
    <row r="23738">
      <c r="B23738" s="497"/>
      <c r="H23738" s="500"/>
      <c r="O23738" s="500"/>
      <c r="Q23738" s="498" t="s">
        <v>213</v>
      </c>
      <c r="S23738" s="499"/>
    </row>
    <row r="23739">
      <c r="B23739" s="497"/>
      <c r="H23739" s="500"/>
      <c r="O23739" s="500"/>
      <c r="Q23739" s="498" t="s">
        <v>213</v>
      </c>
      <c r="S23739" s="499"/>
    </row>
    <row r="23740">
      <c r="B23740" s="497"/>
      <c r="H23740" s="500"/>
      <c r="O23740" s="500"/>
      <c r="Q23740" s="498" t="s">
        <v>213</v>
      </c>
      <c r="S23740" s="499"/>
    </row>
    <row r="23741">
      <c r="B23741" s="497"/>
      <c r="H23741" s="500"/>
      <c r="O23741" s="500"/>
      <c r="Q23741" s="498" t="s">
        <v>213</v>
      </c>
      <c r="S23741" s="499"/>
    </row>
    <row r="23742">
      <c r="B23742" s="497"/>
      <c r="H23742" s="500"/>
      <c r="O23742" s="500"/>
      <c r="Q23742" s="498" t="s">
        <v>213</v>
      </c>
      <c r="S23742" s="499"/>
    </row>
    <row r="23743">
      <c r="B23743" s="497"/>
      <c r="H23743" s="500"/>
      <c r="O23743" s="500"/>
      <c r="Q23743" s="498" t="s">
        <v>213</v>
      </c>
      <c r="S23743" s="499"/>
    </row>
    <row r="23744">
      <c r="B23744" s="497"/>
      <c r="H23744" s="500"/>
      <c r="O23744" s="500"/>
      <c r="Q23744" s="498" t="s">
        <v>213</v>
      </c>
      <c r="S23744" s="499"/>
    </row>
    <row r="23745">
      <c r="B23745" s="497"/>
      <c r="H23745" s="500"/>
      <c r="O23745" s="500"/>
      <c r="Q23745" s="498" t="s">
        <v>213</v>
      </c>
      <c r="S23745" s="499"/>
    </row>
    <row r="23746">
      <c r="B23746" s="497"/>
      <c r="H23746" s="500"/>
      <c r="O23746" s="500"/>
      <c r="Q23746" s="498" t="s">
        <v>213</v>
      </c>
      <c r="S23746" s="499"/>
    </row>
    <row r="23747">
      <c r="B23747" s="497"/>
      <c r="H23747" s="500"/>
      <c r="O23747" s="500"/>
      <c r="Q23747" s="498" t="s">
        <v>213</v>
      </c>
      <c r="S23747" s="499"/>
    </row>
    <row r="23748">
      <c r="B23748" s="497"/>
      <c r="H23748" s="500"/>
      <c r="O23748" s="500"/>
      <c r="Q23748" s="498" t="s">
        <v>213</v>
      </c>
      <c r="S23748" s="499"/>
    </row>
    <row r="23749">
      <c r="B23749" s="497"/>
      <c r="H23749" s="500"/>
      <c r="O23749" s="500"/>
      <c r="Q23749" s="498" t="s">
        <v>213</v>
      </c>
      <c r="S23749" s="499"/>
    </row>
    <row r="23750">
      <c r="B23750" s="497"/>
      <c r="H23750" s="500"/>
      <c r="O23750" s="500"/>
      <c r="Q23750" s="498" t="s">
        <v>213</v>
      </c>
      <c r="S23750" s="499"/>
    </row>
    <row r="23751">
      <c r="B23751" s="497"/>
      <c r="H23751" s="500"/>
      <c r="O23751" s="500"/>
      <c r="Q23751" s="498" t="s">
        <v>213</v>
      </c>
      <c r="S23751" s="499"/>
    </row>
    <row r="23752">
      <c r="B23752" s="497"/>
      <c r="H23752" s="500"/>
      <c r="O23752" s="500"/>
      <c r="Q23752" s="498" t="s">
        <v>213</v>
      </c>
      <c r="S23752" s="499"/>
    </row>
    <row r="23753">
      <c r="B23753" s="497"/>
      <c r="H23753" s="500"/>
      <c r="O23753" s="500"/>
      <c r="Q23753" s="498" t="s">
        <v>213</v>
      </c>
      <c r="S23753" s="499"/>
    </row>
    <row r="23754">
      <c r="B23754" s="497"/>
      <c r="H23754" s="500"/>
      <c r="O23754" s="500"/>
      <c r="Q23754" s="498" t="s">
        <v>213</v>
      </c>
      <c r="S23754" s="499"/>
    </row>
    <row r="23755">
      <c r="B23755" s="497"/>
      <c r="H23755" s="500"/>
      <c r="O23755" s="500"/>
      <c r="Q23755" s="498" t="s">
        <v>213</v>
      </c>
      <c r="S23755" s="499"/>
    </row>
    <row r="23756">
      <c r="B23756" s="497"/>
      <c r="H23756" s="500"/>
      <c r="O23756" s="500"/>
      <c r="Q23756" s="498" t="s">
        <v>213</v>
      </c>
      <c r="S23756" s="499"/>
    </row>
    <row r="23757">
      <c r="B23757" s="497"/>
      <c r="H23757" s="500"/>
      <c r="O23757" s="500"/>
      <c r="Q23757" s="498" t="s">
        <v>213</v>
      </c>
      <c r="S23757" s="499"/>
    </row>
    <row r="23758">
      <c r="B23758" s="497"/>
      <c r="H23758" s="500"/>
      <c r="O23758" s="500"/>
      <c r="Q23758" s="498" t="s">
        <v>213</v>
      </c>
      <c r="S23758" s="499"/>
    </row>
    <row r="23759">
      <c r="B23759" s="497"/>
      <c r="H23759" s="500"/>
      <c r="O23759" s="500"/>
      <c r="Q23759" s="498" t="s">
        <v>213</v>
      </c>
      <c r="S23759" s="499"/>
    </row>
    <row r="23760">
      <c r="B23760" s="497"/>
      <c r="H23760" s="500"/>
      <c r="O23760" s="500"/>
      <c r="Q23760" s="498" t="s">
        <v>213</v>
      </c>
      <c r="S23760" s="499"/>
    </row>
    <row r="23761">
      <c r="B23761" s="497"/>
      <c r="H23761" s="500"/>
      <c r="O23761" s="500"/>
      <c r="Q23761" s="498" t="s">
        <v>213</v>
      </c>
      <c r="S23761" s="499"/>
    </row>
    <row r="23762">
      <c r="B23762" s="497"/>
      <c r="H23762" s="500"/>
      <c r="O23762" s="500"/>
      <c r="Q23762" s="498" t="s">
        <v>213</v>
      </c>
      <c r="S23762" s="499"/>
    </row>
    <row r="23763">
      <c r="B23763" s="497"/>
      <c r="H23763" s="500"/>
      <c r="O23763" s="500"/>
      <c r="Q23763" s="498" t="s">
        <v>213</v>
      </c>
      <c r="S23763" s="499"/>
    </row>
    <row r="23764">
      <c r="B23764" s="497"/>
      <c r="H23764" s="500"/>
      <c r="O23764" s="500"/>
      <c r="Q23764" s="498" t="s">
        <v>213</v>
      </c>
      <c r="S23764" s="499"/>
    </row>
    <row r="23765">
      <c r="B23765" s="497"/>
      <c r="H23765" s="500"/>
      <c r="O23765" s="500"/>
      <c r="Q23765" s="498" t="s">
        <v>213</v>
      </c>
      <c r="S23765" s="499"/>
    </row>
    <row r="23766">
      <c r="B23766" s="497"/>
      <c r="H23766" s="500"/>
      <c r="O23766" s="500"/>
      <c r="Q23766" s="498" t="s">
        <v>213</v>
      </c>
      <c r="S23766" s="499"/>
    </row>
    <row r="23767">
      <c r="B23767" s="497"/>
      <c r="H23767" s="500"/>
      <c r="O23767" s="500"/>
      <c r="Q23767" s="498" t="s">
        <v>213</v>
      </c>
      <c r="S23767" s="499"/>
    </row>
    <row r="23768">
      <c r="B23768" s="497"/>
      <c r="H23768" s="500"/>
      <c r="O23768" s="500"/>
      <c r="Q23768" s="498" t="s">
        <v>213</v>
      </c>
      <c r="S23768" s="499"/>
    </row>
    <row r="23769">
      <c r="B23769" s="497"/>
      <c r="H23769" s="500"/>
      <c r="O23769" s="500"/>
      <c r="Q23769" s="498" t="s">
        <v>213</v>
      </c>
      <c r="S23769" s="499"/>
    </row>
    <row r="23770">
      <c r="B23770" s="497"/>
      <c r="H23770" s="500"/>
      <c r="O23770" s="500"/>
      <c r="Q23770" s="498" t="s">
        <v>213</v>
      </c>
      <c r="S23770" s="499"/>
    </row>
    <row r="23771">
      <c r="B23771" s="497"/>
      <c r="H23771" s="500"/>
      <c r="O23771" s="500"/>
      <c r="Q23771" s="498" t="s">
        <v>213</v>
      </c>
      <c r="S23771" s="499"/>
    </row>
    <row r="23772">
      <c r="B23772" s="497"/>
      <c r="H23772" s="500"/>
      <c r="O23772" s="500"/>
      <c r="Q23772" s="498" t="s">
        <v>213</v>
      </c>
      <c r="S23772" s="499"/>
    </row>
    <row r="23773">
      <c r="B23773" s="497"/>
      <c r="H23773" s="500"/>
      <c r="O23773" s="500"/>
      <c r="Q23773" s="498" t="s">
        <v>213</v>
      </c>
      <c r="S23773" s="499"/>
    </row>
    <row r="23774">
      <c r="B23774" s="497"/>
      <c r="H23774" s="500"/>
      <c r="O23774" s="500"/>
      <c r="Q23774" s="498" t="s">
        <v>213</v>
      </c>
      <c r="S23774" s="499"/>
    </row>
    <row r="23775">
      <c r="B23775" s="497"/>
      <c r="H23775" s="500"/>
      <c r="O23775" s="500"/>
      <c r="Q23775" s="498" t="s">
        <v>213</v>
      </c>
      <c r="S23775" s="499"/>
    </row>
    <row r="23776">
      <c r="B23776" s="497"/>
      <c r="H23776" s="500"/>
      <c r="O23776" s="500"/>
      <c r="Q23776" s="498" t="s">
        <v>213</v>
      </c>
      <c r="S23776" s="499"/>
    </row>
    <row r="23777">
      <c r="B23777" s="497"/>
      <c r="H23777" s="500"/>
      <c r="O23777" s="500"/>
      <c r="Q23777" s="498" t="s">
        <v>213</v>
      </c>
      <c r="S23777" s="499"/>
    </row>
    <row r="23778">
      <c r="B23778" s="497"/>
      <c r="H23778" s="500"/>
      <c r="O23778" s="500"/>
      <c r="Q23778" s="498" t="s">
        <v>213</v>
      </c>
      <c r="S23778" s="499"/>
    </row>
    <row r="23779">
      <c r="B23779" s="497"/>
      <c r="H23779" s="500"/>
      <c r="O23779" s="500"/>
      <c r="Q23779" s="498" t="s">
        <v>213</v>
      </c>
      <c r="S23779" s="499"/>
    </row>
    <row r="23780">
      <c r="B23780" s="497"/>
      <c r="H23780" s="500"/>
      <c r="O23780" s="500"/>
      <c r="Q23780" s="498" t="s">
        <v>213</v>
      </c>
      <c r="S23780" s="499"/>
    </row>
    <row r="23781">
      <c r="B23781" s="497"/>
      <c r="H23781" s="500"/>
      <c r="O23781" s="500"/>
      <c r="Q23781" s="498" t="s">
        <v>213</v>
      </c>
      <c r="S23781" s="499"/>
    </row>
    <row r="23782">
      <c r="B23782" s="497"/>
      <c r="H23782" s="500"/>
      <c r="O23782" s="500"/>
      <c r="Q23782" s="498" t="s">
        <v>213</v>
      </c>
      <c r="S23782" s="499"/>
    </row>
    <row r="23783">
      <c r="B23783" s="497"/>
      <c r="H23783" s="500"/>
      <c r="O23783" s="500"/>
      <c r="Q23783" s="498" t="s">
        <v>213</v>
      </c>
      <c r="S23783" s="499"/>
    </row>
    <row r="23784">
      <c r="B23784" s="497"/>
      <c r="H23784" s="500"/>
      <c r="O23784" s="500"/>
      <c r="Q23784" s="498" t="s">
        <v>213</v>
      </c>
      <c r="S23784" s="499"/>
    </row>
    <row r="23785">
      <c r="B23785" s="497"/>
      <c r="H23785" s="500"/>
      <c r="O23785" s="500"/>
      <c r="Q23785" s="498" t="s">
        <v>213</v>
      </c>
      <c r="S23785" s="499"/>
    </row>
    <row r="23786">
      <c r="B23786" s="497"/>
      <c r="H23786" s="500"/>
      <c r="O23786" s="500"/>
      <c r="Q23786" s="498" t="s">
        <v>213</v>
      </c>
      <c r="S23786" s="499"/>
    </row>
    <row r="23787">
      <c r="B23787" s="497"/>
      <c r="H23787" s="500"/>
      <c r="O23787" s="500"/>
      <c r="Q23787" s="498" t="s">
        <v>213</v>
      </c>
      <c r="S23787" s="499"/>
    </row>
    <row r="23788">
      <c r="B23788" s="497"/>
      <c r="H23788" s="500"/>
      <c r="O23788" s="500"/>
      <c r="Q23788" s="498" t="s">
        <v>213</v>
      </c>
      <c r="S23788" s="499"/>
    </row>
    <row r="23789">
      <c r="B23789" s="497"/>
      <c r="H23789" s="500"/>
      <c r="O23789" s="500"/>
      <c r="Q23789" s="498" t="s">
        <v>213</v>
      </c>
      <c r="S23789" s="499"/>
    </row>
    <row r="23790">
      <c r="B23790" s="497"/>
      <c r="H23790" s="500"/>
      <c r="O23790" s="500"/>
      <c r="Q23790" s="498" t="s">
        <v>213</v>
      </c>
      <c r="S23790" s="499"/>
    </row>
    <row r="23791">
      <c r="B23791" s="497"/>
      <c r="H23791" s="500"/>
      <c r="O23791" s="500"/>
      <c r="Q23791" s="498" t="s">
        <v>213</v>
      </c>
      <c r="S23791" s="499"/>
    </row>
    <row r="23792">
      <c r="B23792" s="497"/>
      <c r="H23792" s="500"/>
      <c r="O23792" s="500"/>
      <c r="Q23792" s="498" t="s">
        <v>213</v>
      </c>
      <c r="S23792" s="499"/>
    </row>
    <row r="23793">
      <c r="B23793" s="497"/>
      <c r="H23793" s="500"/>
      <c r="O23793" s="500"/>
      <c r="Q23793" s="498" t="s">
        <v>213</v>
      </c>
      <c r="S23793" s="499"/>
    </row>
    <row r="23794">
      <c r="B23794" s="497"/>
      <c r="H23794" s="500"/>
      <c r="O23794" s="500"/>
      <c r="Q23794" s="498" t="s">
        <v>213</v>
      </c>
      <c r="S23794" s="499"/>
    </row>
    <row r="23795">
      <c r="B23795" s="497"/>
      <c r="H23795" s="500"/>
      <c r="O23795" s="500"/>
      <c r="Q23795" s="498" t="s">
        <v>213</v>
      </c>
      <c r="S23795" s="499"/>
    </row>
    <row r="23796">
      <c r="B23796" s="497"/>
      <c r="H23796" s="500"/>
      <c r="O23796" s="500"/>
      <c r="Q23796" s="498" t="s">
        <v>213</v>
      </c>
      <c r="S23796" s="499"/>
    </row>
    <row r="23797">
      <c r="B23797" s="497"/>
      <c r="H23797" s="500"/>
      <c r="O23797" s="500"/>
      <c r="Q23797" s="498" t="s">
        <v>213</v>
      </c>
      <c r="S23797" s="499"/>
    </row>
    <row r="23798">
      <c r="B23798" s="497"/>
      <c r="H23798" s="500"/>
      <c r="O23798" s="500"/>
      <c r="Q23798" s="498" t="s">
        <v>213</v>
      </c>
      <c r="S23798" s="499"/>
    </row>
    <row r="23799">
      <c r="B23799" s="497"/>
      <c r="H23799" s="500"/>
      <c r="O23799" s="500"/>
      <c r="Q23799" s="498" t="s">
        <v>213</v>
      </c>
      <c r="S23799" s="499"/>
    </row>
    <row r="23800">
      <c r="B23800" s="497"/>
      <c r="H23800" s="500"/>
      <c r="O23800" s="500"/>
      <c r="Q23800" s="498" t="s">
        <v>213</v>
      </c>
      <c r="S23800" s="499"/>
    </row>
    <row r="23801">
      <c r="B23801" s="497"/>
      <c r="H23801" s="500"/>
      <c r="O23801" s="500"/>
      <c r="Q23801" s="498" t="s">
        <v>213</v>
      </c>
      <c r="S23801" s="499"/>
    </row>
    <row r="23802">
      <c r="B23802" s="497"/>
      <c r="H23802" s="500"/>
      <c r="O23802" s="500"/>
      <c r="Q23802" s="498" t="s">
        <v>213</v>
      </c>
      <c r="S23802" s="499"/>
    </row>
    <row r="23803">
      <c r="B23803" s="497"/>
      <c r="H23803" s="500"/>
      <c r="O23803" s="500"/>
      <c r="Q23803" s="498" t="s">
        <v>213</v>
      </c>
      <c r="S23803" s="499"/>
    </row>
    <row r="23804">
      <c r="B23804" s="497"/>
      <c r="H23804" s="500"/>
      <c r="O23804" s="500"/>
      <c r="Q23804" s="498" t="s">
        <v>213</v>
      </c>
      <c r="S23804" s="499"/>
    </row>
    <row r="23805">
      <c r="B23805" s="497"/>
      <c r="H23805" s="500"/>
      <c r="O23805" s="500"/>
      <c r="Q23805" s="498" t="s">
        <v>213</v>
      </c>
      <c r="S23805" s="499"/>
    </row>
    <row r="23806">
      <c r="B23806" s="497"/>
      <c r="H23806" s="500"/>
      <c r="O23806" s="500"/>
      <c r="Q23806" s="498" t="s">
        <v>213</v>
      </c>
      <c r="S23806" s="499"/>
    </row>
    <row r="23807">
      <c r="B23807" s="497"/>
      <c r="H23807" s="500"/>
      <c r="O23807" s="500"/>
      <c r="Q23807" s="498" t="s">
        <v>213</v>
      </c>
      <c r="S23807" s="499"/>
    </row>
    <row r="23808">
      <c r="B23808" s="497"/>
      <c r="H23808" s="500"/>
      <c r="O23808" s="500"/>
      <c r="Q23808" s="498" t="s">
        <v>213</v>
      </c>
      <c r="S23808" s="499"/>
    </row>
    <row r="23809">
      <c r="B23809" s="497"/>
      <c r="H23809" s="500"/>
      <c r="O23809" s="500"/>
      <c r="Q23809" s="498" t="s">
        <v>213</v>
      </c>
      <c r="S23809" s="499"/>
    </row>
    <row r="23810">
      <c r="B23810" s="497"/>
      <c r="H23810" s="500"/>
      <c r="O23810" s="500"/>
      <c r="Q23810" s="498" t="s">
        <v>213</v>
      </c>
      <c r="S23810" s="499"/>
    </row>
    <row r="23811">
      <c r="B23811" s="497"/>
      <c r="H23811" s="500"/>
      <c r="O23811" s="500"/>
      <c r="Q23811" s="498" t="s">
        <v>213</v>
      </c>
      <c r="S23811" s="499"/>
    </row>
    <row r="23812">
      <c r="B23812" s="497"/>
      <c r="H23812" s="500"/>
      <c r="O23812" s="500"/>
      <c r="Q23812" s="498" t="s">
        <v>213</v>
      </c>
      <c r="S23812" s="499"/>
    </row>
    <row r="23813">
      <c r="B23813" s="497"/>
      <c r="H23813" s="500"/>
      <c r="O23813" s="500"/>
      <c r="Q23813" s="498" t="s">
        <v>213</v>
      </c>
      <c r="S23813" s="499"/>
    </row>
    <row r="23814">
      <c r="B23814" s="497"/>
      <c r="H23814" s="500"/>
      <c r="O23814" s="500"/>
      <c r="Q23814" s="498" t="s">
        <v>213</v>
      </c>
      <c r="S23814" s="499"/>
    </row>
    <row r="23815">
      <c r="B23815" s="497"/>
      <c r="H23815" s="500"/>
      <c r="O23815" s="500"/>
      <c r="Q23815" s="498" t="s">
        <v>213</v>
      </c>
      <c r="S23815" s="499"/>
    </row>
    <row r="23816">
      <c r="B23816" s="497"/>
      <c r="H23816" s="500"/>
      <c r="O23816" s="500"/>
      <c r="Q23816" s="498" t="s">
        <v>213</v>
      </c>
      <c r="S23816" s="499"/>
    </row>
    <row r="23817">
      <c r="B23817" s="497"/>
      <c r="H23817" s="500"/>
      <c r="O23817" s="500"/>
      <c r="Q23817" s="498" t="s">
        <v>213</v>
      </c>
      <c r="S23817" s="499"/>
    </row>
    <row r="23818">
      <c r="B23818" s="497"/>
      <c r="H23818" s="500"/>
      <c r="O23818" s="500"/>
      <c r="Q23818" s="498" t="s">
        <v>213</v>
      </c>
      <c r="S23818" s="499"/>
    </row>
    <row r="23819">
      <c r="B23819" s="497"/>
      <c r="H23819" s="500"/>
      <c r="O23819" s="500"/>
      <c r="Q23819" s="498" t="s">
        <v>213</v>
      </c>
      <c r="S23819" s="499"/>
    </row>
    <row r="23820">
      <c r="B23820" s="497"/>
      <c r="H23820" s="500"/>
      <c r="O23820" s="500"/>
      <c r="Q23820" s="498" t="s">
        <v>213</v>
      </c>
      <c r="S23820" s="499"/>
    </row>
    <row r="23821">
      <c r="B23821" s="497"/>
      <c r="H23821" s="500"/>
      <c r="O23821" s="500"/>
      <c r="Q23821" s="498" t="s">
        <v>213</v>
      </c>
      <c r="S23821" s="499"/>
    </row>
    <row r="23822">
      <c r="B23822" s="497"/>
      <c r="H23822" s="500"/>
      <c r="O23822" s="500"/>
      <c r="Q23822" s="498" t="s">
        <v>213</v>
      </c>
      <c r="S23822" s="499"/>
    </row>
    <row r="23823">
      <c r="B23823" s="497"/>
      <c r="H23823" s="500"/>
      <c r="O23823" s="500"/>
      <c r="Q23823" s="498" t="s">
        <v>213</v>
      </c>
      <c r="S23823" s="499"/>
    </row>
    <row r="23824">
      <c r="B23824" s="497"/>
      <c r="H23824" s="500"/>
      <c r="O23824" s="500"/>
      <c r="Q23824" s="498" t="s">
        <v>213</v>
      </c>
      <c r="S23824" s="499"/>
    </row>
    <row r="23825">
      <c r="B23825" s="497"/>
      <c r="H23825" s="500"/>
      <c r="O23825" s="500"/>
      <c r="Q23825" s="498" t="s">
        <v>213</v>
      </c>
      <c r="S23825" s="499"/>
    </row>
    <row r="23826">
      <c r="B23826" s="497"/>
      <c r="H23826" s="500"/>
      <c r="O23826" s="500"/>
      <c r="Q23826" s="498" t="s">
        <v>213</v>
      </c>
      <c r="S23826" s="499"/>
    </row>
    <row r="23827">
      <c r="B23827" s="497"/>
      <c r="H23827" s="500"/>
      <c r="O23827" s="500"/>
      <c r="Q23827" s="498" t="s">
        <v>213</v>
      </c>
      <c r="S23827" s="499"/>
    </row>
    <row r="23828">
      <c r="B23828" s="497"/>
      <c r="H23828" s="500"/>
      <c r="O23828" s="500"/>
      <c r="Q23828" s="498" t="s">
        <v>213</v>
      </c>
      <c r="S23828" s="499"/>
    </row>
    <row r="23829">
      <c r="B23829" s="497"/>
      <c r="H23829" s="500"/>
      <c r="O23829" s="500"/>
      <c r="Q23829" s="498" t="s">
        <v>213</v>
      </c>
      <c r="S23829" s="499"/>
    </row>
    <row r="23830">
      <c r="B23830" s="497"/>
      <c r="H23830" s="500"/>
      <c r="O23830" s="500"/>
      <c r="Q23830" s="498" t="s">
        <v>213</v>
      </c>
      <c r="S23830" s="499"/>
    </row>
    <row r="23831">
      <c r="B23831" s="497"/>
      <c r="H23831" s="500"/>
      <c r="O23831" s="500"/>
      <c r="Q23831" s="498" t="s">
        <v>213</v>
      </c>
      <c r="S23831" s="499"/>
    </row>
    <row r="23832">
      <c r="B23832" s="497"/>
      <c r="H23832" s="500"/>
      <c r="O23832" s="500"/>
      <c r="Q23832" s="498" t="s">
        <v>213</v>
      </c>
      <c r="S23832" s="499"/>
    </row>
    <row r="23833">
      <c r="B23833" s="497"/>
      <c r="H23833" s="500"/>
      <c r="O23833" s="500"/>
      <c r="Q23833" s="498" t="s">
        <v>213</v>
      </c>
      <c r="S23833" s="499"/>
    </row>
    <row r="23834">
      <c r="B23834" s="497"/>
      <c r="H23834" s="500"/>
      <c r="O23834" s="500"/>
      <c r="Q23834" s="498" t="s">
        <v>213</v>
      </c>
      <c r="S23834" s="499"/>
    </row>
    <row r="23835">
      <c r="B23835" s="497"/>
      <c r="H23835" s="500"/>
      <c r="O23835" s="500"/>
      <c r="Q23835" s="498" t="s">
        <v>213</v>
      </c>
      <c r="S23835" s="499"/>
    </row>
    <row r="23836">
      <c r="B23836" s="497"/>
      <c r="H23836" s="500"/>
      <c r="O23836" s="500"/>
      <c r="Q23836" s="498" t="s">
        <v>213</v>
      </c>
      <c r="S23836" s="499"/>
    </row>
    <row r="23837">
      <c r="B23837" s="497"/>
      <c r="H23837" s="500"/>
      <c r="O23837" s="500"/>
      <c r="Q23837" s="498" t="s">
        <v>213</v>
      </c>
      <c r="S23837" s="499"/>
    </row>
    <row r="23838">
      <c r="B23838" s="497"/>
      <c r="H23838" s="500"/>
      <c r="O23838" s="500"/>
      <c r="Q23838" s="498" t="s">
        <v>213</v>
      </c>
      <c r="S23838" s="499"/>
    </row>
    <row r="23839">
      <c r="B23839" s="497"/>
      <c r="H23839" s="500"/>
      <c r="O23839" s="500"/>
      <c r="Q23839" s="498" t="s">
        <v>213</v>
      </c>
      <c r="S23839" s="499"/>
    </row>
    <row r="23840">
      <c r="B23840" s="497"/>
      <c r="H23840" s="500"/>
      <c r="O23840" s="500"/>
      <c r="Q23840" s="498" t="s">
        <v>213</v>
      </c>
      <c r="S23840" s="499"/>
    </row>
    <row r="23841">
      <c r="B23841" s="497"/>
      <c r="H23841" s="500"/>
      <c r="O23841" s="500"/>
      <c r="Q23841" s="498" t="s">
        <v>213</v>
      </c>
      <c r="S23841" s="499"/>
    </row>
    <row r="23842">
      <c r="B23842" s="497"/>
      <c r="H23842" s="500"/>
      <c r="O23842" s="500"/>
      <c r="Q23842" s="498" t="s">
        <v>213</v>
      </c>
      <c r="S23842" s="499"/>
    </row>
    <row r="23843">
      <c r="B23843" s="497"/>
      <c r="H23843" s="500"/>
      <c r="O23843" s="500"/>
      <c r="Q23843" s="498" t="s">
        <v>213</v>
      </c>
      <c r="S23843" s="499"/>
    </row>
    <row r="23844">
      <c r="B23844" s="497"/>
      <c r="H23844" s="500"/>
      <c r="O23844" s="500"/>
      <c r="Q23844" s="498" t="s">
        <v>213</v>
      </c>
      <c r="S23844" s="499"/>
    </row>
    <row r="23845">
      <c r="B23845" s="497"/>
      <c r="H23845" s="500"/>
      <c r="O23845" s="500"/>
      <c r="Q23845" s="498" t="s">
        <v>213</v>
      </c>
      <c r="S23845" s="499"/>
    </row>
    <row r="23846">
      <c r="B23846" s="497"/>
      <c r="H23846" s="500"/>
      <c r="O23846" s="500"/>
      <c r="Q23846" s="498" t="s">
        <v>213</v>
      </c>
      <c r="S23846" s="499"/>
    </row>
    <row r="23847">
      <c r="B23847" s="497"/>
      <c r="H23847" s="500"/>
      <c r="O23847" s="500"/>
      <c r="Q23847" s="498" t="s">
        <v>213</v>
      </c>
      <c r="S23847" s="499"/>
    </row>
    <row r="23848">
      <c r="B23848" s="497"/>
      <c r="H23848" s="500"/>
      <c r="O23848" s="500"/>
      <c r="Q23848" s="498" t="s">
        <v>213</v>
      </c>
      <c r="S23848" s="499"/>
    </row>
    <row r="23849">
      <c r="B23849" s="497"/>
      <c r="H23849" s="500"/>
      <c r="O23849" s="500"/>
      <c r="Q23849" s="498" t="s">
        <v>213</v>
      </c>
      <c r="S23849" s="499"/>
    </row>
    <row r="23850">
      <c r="B23850" s="497"/>
      <c r="H23850" s="500"/>
      <c r="O23850" s="500"/>
      <c r="Q23850" s="498" t="s">
        <v>213</v>
      </c>
      <c r="S23850" s="499"/>
    </row>
    <row r="23851">
      <c r="B23851" s="497"/>
      <c r="H23851" s="500"/>
      <c r="O23851" s="500"/>
      <c r="Q23851" s="498" t="s">
        <v>213</v>
      </c>
      <c r="S23851" s="499"/>
    </row>
    <row r="23852">
      <c r="B23852" s="497"/>
      <c r="H23852" s="500"/>
      <c r="O23852" s="500"/>
      <c r="Q23852" s="498" t="s">
        <v>213</v>
      </c>
      <c r="S23852" s="499"/>
    </row>
    <row r="23853">
      <c r="B23853" s="497"/>
      <c r="H23853" s="500"/>
      <c r="O23853" s="500"/>
      <c r="Q23853" s="498" t="s">
        <v>213</v>
      </c>
      <c r="S23853" s="499"/>
    </row>
    <row r="23854">
      <c r="B23854" s="497"/>
      <c r="H23854" s="500"/>
      <c r="O23854" s="500"/>
      <c r="Q23854" s="498" t="s">
        <v>213</v>
      </c>
      <c r="S23854" s="499"/>
    </row>
    <row r="23855">
      <c r="B23855" s="497"/>
      <c r="H23855" s="500"/>
      <c r="O23855" s="500"/>
      <c r="Q23855" s="498" t="s">
        <v>213</v>
      </c>
      <c r="S23855" s="499"/>
    </row>
    <row r="23856">
      <c r="B23856" s="497"/>
      <c r="H23856" s="500"/>
      <c r="O23856" s="500"/>
      <c r="Q23856" s="498" t="s">
        <v>213</v>
      </c>
      <c r="S23856" s="499"/>
    </row>
    <row r="23857">
      <c r="B23857" s="497"/>
      <c r="H23857" s="500"/>
      <c r="O23857" s="500"/>
      <c r="Q23857" s="498" t="s">
        <v>213</v>
      </c>
      <c r="S23857" s="499"/>
    </row>
    <row r="23858">
      <c r="B23858" s="497"/>
      <c r="H23858" s="500"/>
      <c r="O23858" s="500"/>
      <c r="Q23858" s="498" t="s">
        <v>213</v>
      </c>
      <c r="S23858" s="499"/>
    </row>
    <row r="23859">
      <c r="B23859" s="497"/>
      <c r="H23859" s="500"/>
      <c r="O23859" s="500"/>
      <c r="Q23859" s="498" t="s">
        <v>213</v>
      </c>
      <c r="S23859" s="499"/>
    </row>
    <row r="23860">
      <c r="B23860" s="497"/>
      <c r="H23860" s="500"/>
      <c r="O23860" s="500"/>
      <c r="Q23860" s="498" t="s">
        <v>213</v>
      </c>
      <c r="S23860" s="499"/>
    </row>
    <row r="23861">
      <c r="B23861" s="497"/>
      <c r="H23861" s="500"/>
      <c r="O23861" s="500"/>
      <c r="Q23861" s="498" t="s">
        <v>213</v>
      </c>
      <c r="S23861" s="499"/>
    </row>
    <row r="23862">
      <c r="B23862" s="497"/>
      <c r="H23862" s="500"/>
      <c r="O23862" s="500"/>
      <c r="Q23862" s="498" t="s">
        <v>213</v>
      </c>
      <c r="S23862" s="499"/>
    </row>
    <row r="23863">
      <c r="B23863" s="497"/>
      <c r="H23863" s="500"/>
      <c r="O23863" s="500"/>
      <c r="Q23863" s="498" t="s">
        <v>213</v>
      </c>
      <c r="S23863" s="499"/>
    </row>
    <row r="23864">
      <c r="B23864" s="497"/>
      <c r="H23864" s="500"/>
      <c r="O23864" s="500"/>
      <c r="Q23864" s="498" t="s">
        <v>213</v>
      </c>
      <c r="S23864" s="499"/>
    </row>
    <row r="23865">
      <c r="B23865" s="497"/>
      <c r="H23865" s="500"/>
      <c r="O23865" s="500"/>
      <c r="Q23865" s="498" t="s">
        <v>213</v>
      </c>
      <c r="S23865" s="499"/>
    </row>
    <row r="23866">
      <c r="B23866" s="497"/>
      <c r="H23866" s="500"/>
      <c r="O23866" s="500"/>
      <c r="Q23866" s="498" t="s">
        <v>213</v>
      </c>
      <c r="S23866" s="499"/>
    </row>
    <row r="23867">
      <c r="B23867" s="497"/>
      <c r="H23867" s="500"/>
      <c r="O23867" s="500"/>
      <c r="Q23867" s="498" t="s">
        <v>213</v>
      </c>
      <c r="S23867" s="499"/>
    </row>
    <row r="23868">
      <c r="B23868" s="497"/>
      <c r="H23868" s="500"/>
      <c r="O23868" s="500"/>
      <c r="Q23868" s="498" t="s">
        <v>213</v>
      </c>
      <c r="S23868" s="499"/>
    </row>
    <row r="23869">
      <c r="B23869" s="497"/>
      <c r="H23869" s="500"/>
      <c r="O23869" s="500"/>
      <c r="Q23869" s="498" t="s">
        <v>213</v>
      </c>
      <c r="S23869" s="499"/>
    </row>
    <row r="23870">
      <c r="B23870" s="497"/>
      <c r="H23870" s="500"/>
      <c r="O23870" s="500"/>
      <c r="Q23870" s="498" t="s">
        <v>213</v>
      </c>
      <c r="S23870" s="499"/>
    </row>
    <row r="23871">
      <c r="B23871" s="497"/>
      <c r="H23871" s="500"/>
      <c r="O23871" s="500"/>
      <c r="Q23871" s="498" t="s">
        <v>213</v>
      </c>
      <c r="S23871" s="499"/>
    </row>
    <row r="23872">
      <c r="B23872" s="497"/>
      <c r="H23872" s="500"/>
      <c r="O23872" s="500"/>
      <c r="Q23872" s="498" t="s">
        <v>213</v>
      </c>
      <c r="S23872" s="499"/>
    </row>
    <row r="23873">
      <c r="B23873" s="497"/>
      <c r="H23873" s="500"/>
      <c r="O23873" s="500"/>
      <c r="Q23873" s="498" t="s">
        <v>213</v>
      </c>
      <c r="S23873" s="499"/>
    </row>
    <row r="23874">
      <c r="B23874" s="497"/>
      <c r="H23874" s="500"/>
      <c r="O23874" s="500"/>
      <c r="Q23874" s="498" t="s">
        <v>213</v>
      </c>
      <c r="S23874" s="499"/>
    </row>
    <row r="23875">
      <c r="B23875" s="497"/>
      <c r="H23875" s="500"/>
      <c r="O23875" s="500"/>
      <c r="Q23875" s="498" t="s">
        <v>213</v>
      </c>
      <c r="S23875" s="499"/>
    </row>
    <row r="23876">
      <c r="B23876" s="497"/>
      <c r="H23876" s="500"/>
      <c r="O23876" s="500"/>
      <c r="Q23876" s="498" t="s">
        <v>213</v>
      </c>
      <c r="S23876" s="499"/>
    </row>
    <row r="23877">
      <c r="B23877" s="497"/>
      <c r="H23877" s="500"/>
      <c r="O23877" s="500"/>
      <c r="Q23877" s="498" t="s">
        <v>213</v>
      </c>
      <c r="S23877" s="499"/>
    </row>
    <row r="23878">
      <c r="B23878" s="497"/>
      <c r="H23878" s="500"/>
      <c r="O23878" s="500"/>
      <c r="Q23878" s="498" t="s">
        <v>213</v>
      </c>
      <c r="S23878" s="499"/>
    </row>
    <row r="23879">
      <c r="B23879" s="497"/>
      <c r="H23879" s="500"/>
      <c r="O23879" s="500"/>
      <c r="Q23879" s="498" t="s">
        <v>213</v>
      </c>
      <c r="S23879" s="499"/>
    </row>
    <row r="23880">
      <c r="B23880" s="497"/>
      <c r="H23880" s="500"/>
      <c r="O23880" s="500"/>
      <c r="Q23880" s="498" t="s">
        <v>213</v>
      </c>
      <c r="S23880" s="499"/>
    </row>
    <row r="23881">
      <c r="B23881" s="497"/>
      <c r="H23881" s="500"/>
      <c r="O23881" s="500"/>
      <c r="Q23881" s="498" t="s">
        <v>213</v>
      </c>
      <c r="S23881" s="499"/>
    </row>
    <row r="23882">
      <c r="B23882" s="497"/>
      <c r="H23882" s="500"/>
      <c r="O23882" s="500"/>
      <c r="Q23882" s="498" t="s">
        <v>213</v>
      </c>
      <c r="S23882" s="499"/>
    </row>
    <row r="23883">
      <c r="B23883" s="497"/>
      <c r="H23883" s="500"/>
      <c r="O23883" s="500"/>
      <c r="Q23883" s="498" t="s">
        <v>213</v>
      </c>
      <c r="S23883" s="499"/>
    </row>
    <row r="23884">
      <c r="B23884" s="497"/>
      <c r="H23884" s="500"/>
      <c r="O23884" s="500"/>
      <c r="Q23884" s="498" t="s">
        <v>213</v>
      </c>
      <c r="S23884" s="499"/>
    </row>
    <row r="23885">
      <c r="B23885" s="497"/>
      <c r="H23885" s="500"/>
      <c r="O23885" s="500"/>
      <c r="Q23885" s="498" t="s">
        <v>213</v>
      </c>
      <c r="S23885" s="499"/>
    </row>
    <row r="23886">
      <c r="B23886" s="497"/>
      <c r="H23886" s="500"/>
      <c r="O23886" s="500"/>
      <c r="Q23886" s="498" t="s">
        <v>213</v>
      </c>
      <c r="S23886" s="499"/>
    </row>
    <row r="23887">
      <c r="B23887" s="497"/>
      <c r="H23887" s="500"/>
      <c r="O23887" s="500"/>
      <c r="Q23887" s="498" t="s">
        <v>213</v>
      </c>
      <c r="S23887" s="499"/>
    </row>
    <row r="23888">
      <c r="B23888" s="497"/>
      <c r="H23888" s="500"/>
      <c r="O23888" s="500"/>
      <c r="Q23888" s="498" t="s">
        <v>213</v>
      </c>
      <c r="S23888" s="499"/>
    </row>
    <row r="23889">
      <c r="B23889" s="497"/>
      <c r="H23889" s="500"/>
      <c r="O23889" s="500"/>
      <c r="Q23889" s="498" t="s">
        <v>213</v>
      </c>
      <c r="S23889" s="499"/>
    </row>
    <row r="23890">
      <c r="B23890" s="497"/>
      <c r="H23890" s="500"/>
      <c r="O23890" s="500"/>
      <c r="Q23890" s="498" t="s">
        <v>213</v>
      </c>
      <c r="S23890" s="499"/>
    </row>
    <row r="23891">
      <c r="B23891" s="497"/>
      <c r="H23891" s="500"/>
      <c r="O23891" s="500"/>
      <c r="Q23891" s="498" t="s">
        <v>213</v>
      </c>
      <c r="S23891" s="499"/>
    </row>
    <row r="23892">
      <c r="B23892" s="497"/>
      <c r="H23892" s="500"/>
      <c r="O23892" s="500"/>
      <c r="Q23892" s="498" t="s">
        <v>213</v>
      </c>
      <c r="S23892" s="499"/>
    </row>
    <row r="23893">
      <c r="B23893" s="497"/>
      <c r="H23893" s="500"/>
      <c r="O23893" s="500"/>
      <c r="Q23893" s="498" t="s">
        <v>213</v>
      </c>
      <c r="S23893" s="499"/>
    </row>
    <row r="23894">
      <c r="B23894" s="497"/>
      <c r="H23894" s="500"/>
      <c r="O23894" s="500"/>
      <c r="Q23894" s="498" t="s">
        <v>213</v>
      </c>
      <c r="S23894" s="499"/>
    </row>
    <row r="23895">
      <c r="B23895" s="497"/>
      <c r="H23895" s="500"/>
      <c r="O23895" s="500"/>
      <c r="Q23895" s="498" t="s">
        <v>213</v>
      </c>
      <c r="S23895" s="499"/>
    </row>
    <row r="23896">
      <c r="B23896" s="497"/>
      <c r="H23896" s="500"/>
      <c r="O23896" s="500"/>
      <c r="Q23896" s="498" t="s">
        <v>213</v>
      </c>
      <c r="S23896" s="499"/>
    </row>
    <row r="23897">
      <c r="B23897" s="497"/>
      <c r="H23897" s="500"/>
      <c r="O23897" s="500"/>
      <c r="Q23897" s="498" t="s">
        <v>213</v>
      </c>
      <c r="S23897" s="499"/>
    </row>
    <row r="23898">
      <c r="B23898" s="497"/>
      <c r="H23898" s="500"/>
      <c r="O23898" s="500"/>
      <c r="Q23898" s="498" t="s">
        <v>213</v>
      </c>
      <c r="S23898" s="499"/>
    </row>
    <row r="23899">
      <c r="B23899" s="497"/>
      <c r="H23899" s="500"/>
      <c r="O23899" s="500"/>
      <c r="Q23899" s="498" t="s">
        <v>213</v>
      </c>
      <c r="S23899" s="499"/>
    </row>
    <row r="23900">
      <c r="B23900" s="497"/>
      <c r="H23900" s="500"/>
      <c r="O23900" s="500"/>
      <c r="Q23900" s="498" t="s">
        <v>213</v>
      </c>
      <c r="S23900" s="499"/>
    </row>
    <row r="23901">
      <c r="B23901" s="497"/>
      <c r="H23901" s="500"/>
      <c r="O23901" s="500"/>
      <c r="Q23901" s="498" t="s">
        <v>213</v>
      </c>
      <c r="S23901" s="499"/>
    </row>
    <row r="23902">
      <c r="B23902" s="497"/>
      <c r="H23902" s="500"/>
      <c r="O23902" s="500"/>
      <c r="Q23902" s="498" t="s">
        <v>213</v>
      </c>
      <c r="S23902" s="499"/>
    </row>
    <row r="23903">
      <c r="B23903" s="497"/>
      <c r="H23903" s="500"/>
      <c r="O23903" s="500"/>
      <c r="Q23903" s="498" t="s">
        <v>213</v>
      </c>
      <c r="S23903" s="499"/>
    </row>
    <row r="23904">
      <c r="B23904" s="497"/>
      <c r="H23904" s="500"/>
      <c r="O23904" s="500"/>
      <c r="Q23904" s="498" t="s">
        <v>213</v>
      </c>
      <c r="S23904" s="499"/>
    </row>
    <row r="23905">
      <c r="B23905" s="497"/>
      <c r="H23905" s="500"/>
      <c r="O23905" s="500"/>
      <c r="Q23905" s="498" t="s">
        <v>213</v>
      </c>
      <c r="S23905" s="499"/>
    </row>
    <row r="23906">
      <c r="B23906" s="497"/>
      <c r="H23906" s="500"/>
      <c r="O23906" s="500"/>
      <c r="Q23906" s="498" t="s">
        <v>213</v>
      </c>
      <c r="S23906" s="499"/>
    </row>
    <row r="23907">
      <c r="B23907" s="497"/>
      <c r="H23907" s="500"/>
      <c r="O23907" s="500"/>
      <c r="Q23907" s="498" t="s">
        <v>213</v>
      </c>
      <c r="S23907" s="499"/>
    </row>
    <row r="23908">
      <c r="B23908" s="497"/>
      <c r="H23908" s="500"/>
      <c r="O23908" s="500"/>
      <c r="Q23908" s="498" t="s">
        <v>213</v>
      </c>
      <c r="S23908" s="499"/>
    </row>
    <row r="23909">
      <c r="B23909" s="497"/>
      <c r="H23909" s="500"/>
      <c r="O23909" s="500"/>
      <c r="Q23909" s="498" t="s">
        <v>213</v>
      </c>
      <c r="S23909" s="499"/>
    </row>
    <row r="23910">
      <c r="B23910" s="497"/>
      <c r="H23910" s="500"/>
      <c r="O23910" s="500"/>
      <c r="Q23910" s="498" t="s">
        <v>213</v>
      </c>
      <c r="S23910" s="499"/>
    </row>
    <row r="23911">
      <c r="B23911" s="497"/>
      <c r="H23911" s="500"/>
      <c r="O23911" s="500"/>
      <c r="Q23911" s="498" t="s">
        <v>213</v>
      </c>
      <c r="S23911" s="499"/>
    </row>
    <row r="23912">
      <c r="B23912" s="497"/>
      <c r="H23912" s="500"/>
      <c r="O23912" s="500"/>
      <c r="Q23912" s="498" t="s">
        <v>213</v>
      </c>
      <c r="S23912" s="499"/>
    </row>
    <row r="23913">
      <c r="B23913" s="497"/>
      <c r="H23913" s="500"/>
      <c r="O23913" s="500"/>
      <c r="Q23913" s="498" t="s">
        <v>213</v>
      </c>
      <c r="S23913" s="499"/>
    </row>
    <row r="23914">
      <c r="B23914" s="497"/>
      <c r="H23914" s="500"/>
      <c r="O23914" s="500"/>
      <c r="Q23914" s="498" t="s">
        <v>213</v>
      </c>
      <c r="S23914" s="499"/>
    </row>
    <row r="23915">
      <c r="B23915" s="497"/>
      <c r="H23915" s="500"/>
      <c r="O23915" s="500"/>
      <c r="Q23915" s="498" t="s">
        <v>213</v>
      </c>
      <c r="S23915" s="499"/>
    </row>
    <row r="23916">
      <c r="B23916" s="497"/>
      <c r="H23916" s="500"/>
      <c r="O23916" s="500"/>
      <c r="Q23916" s="498" t="s">
        <v>213</v>
      </c>
      <c r="S23916" s="499"/>
    </row>
    <row r="23917">
      <c r="B23917" s="497"/>
      <c r="H23917" s="500"/>
      <c r="O23917" s="500"/>
      <c r="Q23917" s="498" t="s">
        <v>213</v>
      </c>
      <c r="S23917" s="499"/>
    </row>
    <row r="23918">
      <c r="B23918" s="497"/>
      <c r="H23918" s="500"/>
      <c r="O23918" s="500"/>
      <c r="Q23918" s="498" t="s">
        <v>213</v>
      </c>
      <c r="S23918" s="499"/>
    </row>
    <row r="23919">
      <c r="B23919" s="497"/>
      <c r="H23919" s="500"/>
      <c r="O23919" s="500"/>
      <c r="Q23919" s="498" t="s">
        <v>213</v>
      </c>
      <c r="S23919" s="499"/>
    </row>
    <row r="23920">
      <c r="B23920" s="497"/>
      <c r="H23920" s="500"/>
      <c r="O23920" s="500"/>
      <c r="Q23920" s="498" t="s">
        <v>213</v>
      </c>
      <c r="S23920" s="499"/>
    </row>
    <row r="23921">
      <c r="B23921" s="497"/>
      <c r="H23921" s="500"/>
      <c r="O23921" s="500"/>
      <c r="Q23921" s="498" t="s">
        <v>213</v>
      </c>
      <c r="S23921" s="499"/>
    </row>
    <row r="23922">
      <c r="B23922" s="497"/>
      <c r="H23922" s="500"/>
      <c r="O23922" s="500"/>
      <c r="Q23922" s="498" t="s">
        <v>213</v>
      </c>
      <c r="S23922" s="499"/>
    </row>
    <row r="23923">
      <c r="B23923" s="497"/>
      <c r="H23923" s="500"/>
      <c r="O23923" s="500"/>
      <c r="Q23923" s="498" t="s">
        <v>213</v>
      </c>
      <c r="S23923" s="499"/>
    </row>
    <row r="23924">
      <c r="B23924" s="497"/>
      <c r="H23924" s="500"/>
      <c r="O23924" s="500"/>
      <c r="Q23924" s="498" t="s">
        <v>213</v>
      </c>
      <c r="S23924" s="499"/>
    </row>
    <row r="23925">
      <c r="B23925" s="497"/>
      <c r="H23925" s="500"/>
      <c r="O23925" s="500"/>
      <c r="Q23925" s="498" t="s">
        <v>213</v>
      </c>
      <c r="S23925" s="499"/>
    </row>
    <row r="23926">
      <c r="B23926" s="497"/>
      <c r="H23926" s="500"/>
      <c r="O23926" s="500"/>
      <c r="Q23926" s="498" t="s">
        <v>213</v>
      </c>
      <c r="S23926" s="499"/>
    </row>
    <row r="23927">
      <c r="B23927" s="497"/>
      <c r="H23927" s="500"/>
      <c r="O23927" s="500"/>
      <c r="Q23927" s="498" t="s">
        <v>213</v>
      </c>
      <c r="S23927" s="499"/>
    </row>
    <row r="23928">
      <c r="B23928" s="497"/>
      <c r="H23928" s="500"/>
      <c r="O23928" s="500"/>
      <c r="Q23928" s="498" t="s">
        <v>213</v>
      </c>
      <c r="S23928" s="499"/>
    </row>
    <row r="23929">
      <c r="B23929" s="497"/>
      <c r="H23929" s="500"/>
      <c r="O23929" s="500"/>
      <c r="Q23929" s="498" t="s">
        <v>213</v>
      </c>
      <c r="S23929" s="499"/>
    </row>
    <row r="23930">
      <c r="B23930" s="497"/>
      <c r="H23930" s="500"/>
      <c r="O23930" s="500"/>
      <c r="Q23930" s="498" t="s">
        <v>213</v>
      </c>
      <c r="S23930" s="499"/>
    </row>
    <row r="23931">
      <c r="B23931" s="497"/>
      <c r="H23931" s="500"/>
      <c r="O23931" s="500"/>
      <c r="Q23931" s="498" t="s">
        <v>213</v>
      </c>
      <c r="S23931" s="499"/>
    </row>
    <row r="23932">
      <c r="B23932" s="497"/>
      <c r="H23932" s="500"/>
      <c r="O23932" s="500"/>
      <c r="Q23932" s="498" t="s">
        <v>213</v>
      </c>
      <c r="S23932" s="499"/>
    </row>
    <row r="23933">
      <c r="B23933" s="497"/>
      <c r="H23933" s="500"/>
      <c r="O23933" s="500"/>
      <c r="Q23933" s="498" t="s">
        <v>213</v>
      </c>
      <c r="S23933" s="499"/>
    </row>
    <row r="23934">
      <c r="B23934" s="497"/>
      <c r="H23934" s="500"/>
      <c r="O23934" s="500"/>
      <c r="Q23934" s="498" t="s">
        <v>213</v>
      </c>
      <c r="S23934" s="499"/>
    </row>
    <row r="23935">
      <c r="B23935" s="497"/>
      <c r="H23935" s="500"/>
      <c r="O23935" s="500"/>
      <c r="Q23935" s="498" t="s">
        <v>213</v>
      </c>
      <c r="S23935" s="499"/>
    </row>
    <row r="23936">
      <c r="B23936" s="497"/>
      <c r="H23936" s="500"/>
      <c r="O23936" s="500"/>
      <c r="Q23936" s="498" t="s">
        <v>213</v>
      </c>
      <c r="S23936" s="499"/>
    </row>
    <row r="23937">
      <c r="B23937" s="497"/>
      <c r="H23937" s="500"/>
      <c r="O23937" s="500"/>
      <c r="Q23937" s="498" t="s">
        <v>213</v>
      </c>
      <c r="S23937" s="499"/>
    </row>
    <row r="23938">
      <c r="B23938" s="497"/>
      <c r="H23938" s="500"/>
      <c r="O23938" s="500"/>
      <c r="Q23938" s="498" t="s">
        <v>213</v>
      </c>
      <c r="S23938" s="499"/>
    </row>
    <row r="23939">
      <c r="B23939" s="497"/>
      <c r="H23939" s="500"/>
      <c r="O23939" s="500"/>
      <c r="Q23939" s="498" t="s">
        <v>213</v>
      </c>
      <c r="S23939" s="499"/>
    </row>
    <row r="23940">
      <c r="B23940" s="497"/>
      <c r="H23940" s="500"/>
      <c r="O23940" s="500"/>
      <c r="Q23940" s="498" t="s">
        <v>213</v>
      </c>
      <c r="S23940" s="499"/>
    </row>
    <row r="23941">
      <c r="B23941" s="497"/>
      <c r="H23941" s="500"/>
      <c r="O23941" s="500"/>
      <c r="Q23941" s="498" t="s">
        <v>213</v>
      </c>
      <c r="S23941" s="499"/>
    </row>
    <row r="23942">
      <c r="B23942" s="497"/>
      <c r="H23942" s="500"/>
      <c r="O23942" s="500"/>
      <c r="Q23942" s="498" t="s">
        <v>213</v>
      </c>
      <c r="S23942" s="499"/>
    </row>
    <row r="23943">
      <c r="B23943" s="497"/>
      <c r="H23943" s="500"/>
      <c r="O23943" s="500"/>
      <c r="Q23943" s="498" t="s">
        <v>213</v>
      </c>
      <c r="S23943" s="499"/>
    </row>
    <row r="23944">
      <c r="B23944" s="497"/>
      <c r="H23944" s="500"/>
      <c r="O23944" s="500"/>
      <c r="Q23944" s="498" t="s">
        <v>213</v>
      </c>
      <c r="S23944" s="499"/>
    </row>
    <row r="23945">
      <c r="B23945" s="497"/>
      <c r="H23945" s="500"/>
      <c r="O23945" s="500"/>
      <c r="Q23945" s="498" t="s">
        <v>213</v>
      </c>
      <c r="S23945" s="499"/>
    </row>
    <row r="23946">
      <c r="B23946" s="497"/>
      <c r="H23946" s="500"/>
      <c r="O23946" s="500"/>
      <c r="Q23946" s="498" t="s">
        <v>213</v>
      </c>
      <c r="S23946" s="499"/>
    </row>
    <row r="23947">
      <c r="B23947" s="497"/>
      <c r="H23947" s="500"/>
      <c r="O23947" s="500"/>
      <c r="Q23947" s="498" t="s">
        <v>213</v>
      </c>
      <c r="S23947" s="499"/>
    </row>
    <row r="23948">
      <c r="B23948" s="497"/>
      <c r="H23948" s="500"/>
      <c r="O23948" s="500"/>
      <c r="Q23948" s="498" t="s">
        <v>213</v>
      </c>
      <c r="S23948" s="499"/>
    </row>
    <row r="23949">
      <c r="B23949" s="497"/>
      <c r="H23949" s="500"/>
      <c r="O23949" s="500"/>
      <c r="Q23949" s="498" t="s">
        <v>213</v>
      </c>
      <c r="S23949" s="499"/>
    </row>
    <row r="23950">
      <c r="B23950" s="497"/>
      <c r="H23950" s="500"/>
      <c r="O23950" s="500"/>
      <c r="Q23950" s="498" t="s">
        <v>213</v>
      </c>
      <c r="S23950" s="499"/>
    </row>
    <row r="23951">
      <c r="B23951" s="497"/>
      <c r="H23951" s="500"/>
      <c r="O23951" s="500"/>
      <c r="Q23951" s="498" t="s">
        <v>213</v>
      </c>
      <c r="S23951" s="499"/>
    </row>
    <row r="23952">
      <c r="B23952" s="497"/>
      <c r="H23952" s="500"/>
      <c r="O23952" s="500"/>
      <c r="Q23952" s="498" t="s">
        <v>213</v>
      </c>
      <c r="S23952" s="499"/>
    </row>
    <row r="23953">
      <c r="B23953" s="497"/>
      <c r="H23953" s="500"/>
      <c r="O23953" s="500"/>
      <c r="Q23953" s="498" t="s">
        <v>213</v>
      </c>
      <c r="S23953" s="499"/>
    </row>
    <row r="23954">
      <c r="B23954" s="497"/>
      <c r="H23954" s="500"/>
      <c r="O23954" s="500"/>
      <c r="Q23954" s="498" t="s">
        <v>213</v>
      </c>
      <c r="S23954" s="499"/>
    </row>
    <row r="23955">
      <c r="B23955" s="497"/>
      <c r="H23955" s="500"/>
      <c r="O23955" s="500"/>
      <c r="Q23955" s="498" t="s">
        <v>213</v>
      </c>
      <c r="S23955" s="499"/>
    </row>
    <row r="23956">
      <c r="B23956" s="497"/>
      <c r="H23956" s="500"/>
      <c r="O23956" s="500"/>
      <c r="Q23956" s="498" t="s">
        <v>213</v>
      </c>
      <c r="S23956" s="499"/>
    </row>
    <row r="23957">
      <c r="B23957" s="497"/>
      <c r="H23957" s="500"/>
      <c r="O23957" s="500"/>
      <c r="Q23957" s="498" t="s">
        <v>213</v>
      </c>
      <c r="S23957" s="499"/>
    </row>
    <row r="23958">
      <c r="B23958" s="497"/>
      <c r="H23958" s="500"/>
      <c r="O23958" s="500"/>
      <c r="Q23958" s="498" t="s">
        <v>213</v>
      </c>
      <c r="S23958" s="499"/>
    </row>
    <row r="23959">
      <c r="B23959" s="497"/>
      <c r="H23959" s="500"/>
      <c r="O23959" s="500"/>
      <c r="Q23959" s="498" t="s">
        <v>213</v>
      </c>
      <c r="S23959" s="499"/>
    </row>
    <row r="23960">
      <c r="B23960" s="497"/>
      <c r="H23960" s="500"/>
      <c r="O23960" s="500"/>
      <c r="Q23960" s="498" t="s">
        <v>213</v>
      </c>
      <c r="S23960" s="499"/>
    </row>
    <row r="23961">
      <c r="B23961" s="497"/>
      <c r="H23961" s="500"/>
      <c r="O23961" s="500"/>
      <c r="Q23961" s="498" t="s">
        <v>213</v>
      </c>
      <c r="S23961" s="499"/>
    </row>
    <row r="23962">
      <c r="B23962" s="497"/>
      <c r="H23962" s="500"/>
      <c r="O23962" s="500"/>
      <c r="Q23962" s="498" t="s">
        <v>213</v>
      </c>
      <c r="S23962" s="499"/>
    </row>
    <row r="23963">
      <c r="B23963" s="497"/>
      <c r="H23963" s="500"/>
      <c r="O23963" s="500"/>
      <c r="Q23963" s="498" t="s">
        <v>213</v>
      </c>
      <c r="S23963" s="499"/>
    </row>
    <row r="23964">
      <c r="B23964" s="497"/>
      <c r="H23964" s="500"/>
      <c r="O23964" s="500"/>
      <c r="Q23964" s="498" t="s">
        <v>213</v>
      </c>
      <c r="S23964" s="499"/>
    </row>
    <row r="23965">
      <c r="B23965" s="497"/>
      <c r="H23965" s="500"/>
      <c r="O23965" s="500"/>
      <c r="Q23965" s="498" t="s">
        <v>213</v>
      </c>
      <c r="S23965" s="499"/>
    </row>
    <row r="23966">
      <c r="B23966" s="497"/>
      <c r="H23966" s="500"/>
      <c r="O23966" s="500"/>
      <c r="Q23966" s="498" t="s">
        <v>213</v>
      </c>
      <c r="S23966" s="499"/>
    </row>
    <row r="23967">
      <c r="B23967" s="497"/>
      <c r="H23967" s="500"/>
      <c r="O23967" s="500"/>
      <c r="Q23967" s="498" t="s">
        <v>213</v>
      </c>
      <c r="S23967" s="499"/>
    </row>
    <row r="23968">
      <c r="B23968" s="497"/>
      <c r="H23968" s="500"/>
      <c r="O23968" s="500"/>
      <c r="Q23968" s="498" t="s">
        <v>213</v>
      </c>
      <c r="S23968" s="499"/>
    </row>
    <row r="23969">
      <c r="B23969" s="497"/>
      <c r="H23969" s="500"/>
      <c r="O23969" s="500"/>
      <c r="Q23969" s="498" t="s">
        <v>213</v>
      </c>
      <c r="S23969" s="499"/>
    </row>
    <row r="23970">
      <c r="B23970" s="497"/>
      <c r="H23970" s="500"/>
      <c r="O23970" s="500"/>
      <c r="Q23970" s="498" t="s">
        <v>213</v>
      </c>
      <c r="S23970" s="499"/>
    </row>
    <row r="23971">
      <c r="B23971" s="497"/>
      <c r="H23971" s="500"/>
      <c r="O23971" s="500"/>
      <c r="Q23971" s="498" t="s">
        <v>213</v>
      </c>
      <c r="S23971" s="499"/>
    </row>
    <row r="23972">
      <c r="B23972" s="497"/>
      <c r="H23972" s="500"/>
      <c r="O23972" s="500"/>
      <c r="Q23972" s="498" t="s">
        <v>213</v>
      </c>
      <c r="S23972" s="499"/>
    </row>
    <row r="23973">
      <c r="B23973" s="497"/>
      <c r="H23973" s="500"/>
      <c r="O23973" s="500"/>
      <c r="Q23973" s="498" t="s">
        <v>213</v>
      </c>
      <c r="S23973" s="499"/>
    </row>
    <row r="23974">
      <c r="B23974" s="497"/>
      <c r="H23974" s="500"/>
      <c r="O23974" s="500"/>
      <c r="Q23974" s="498" t="s">
        <v>213</v>
      </c>
      <c r="S23974" s="499"/>
    </row>
    <row r="23975">
      <c r="B23975" s="497"/>
      <c r="H23975" s="500"/>
      <c r="O23975" s="500"/>
      <c r="Q23975" s="498" t="s">
        <v>213</v>
      </c>
      <c r="S23975" s="499"/>
    </row>
    <row r="23976">
      <c r="B23976" s="497"/>
      <c r="H23976" s="500"/>
      <c r="O23976" s="500"/>
      <c r="Q23976" s="498" t="s">
        <v>213</v>
      </c>
      <c r="S23976" s="499"/>
    </row>
    <row r="23977">
      <c r="B23977" s="497"/>
      <c r="H23977" s="500"/>
      <c r="O23977" s="500"/>
      <c r="Q23977" s="498" t="s">
        <v>213</v>
      </c>
      <c r="S23977" s="499"/>
    </row>
    <row r="23978">
      <c r="B23978" s="497"/>
      <c r="H23978" s="500"/>
      <c r="O23978" s="500"/>
      <c r="Q23978" s="498" t="s">
        <v>213</v>
      </c>
      <c r="S23978" s="499"/>
    </row>
    <row r="23979">
      <c r="B23979" s="497"/>
      <c r="H23979" s="500"/>
      <c r="O23979" s="500"/>
      <c r="Q23979" s="498" t="s">
        <v>213</v>
      </c>
      <c r="S23979" s="499"/>
    </row>
    <row r="23980">
      <c r="B23980" s="497"/>
      <c r="H23980" s="500"/>
      <c r="O23980" s="500"/>
      <c r="Q23980" s="498" t="s">
        <v>213</v>
      </c>
      <c r="S23980" s="499"/>
    </row>
    <row r="23981">
      <c r="B23981" s="497"/>
      <c r="H23981" s="500"/>
      <c r="O23981" s="500"/>
      <c r="Q23981" s="498" t="s">
        <v>213</v>
      </c>
      <c r="S23981" s="499"/>
    </row>
    <row r="23982">
      <c r="B23982" s="497"/>
      <c r="H23982" s="500"/>
      <c r="O23982" s="500"/>
      <c r="Q23982" s="498" t="s">
        <v>213</v>
      </c>
      <c r="S23982" s="499"/>
    </row>
    <row r="23983">
      <c r="B23983" s="497"/>
      <c r="H23983" s="500"/>
      <c r="O23983" s="500"/>
      <c r="Q23983" s="498" t="s">
        <v>213</v>
      </c>
      <c r="S23983" s="499"/>
    </row>
    <row r="23984">
      <c r="B23984" s="497"/>
      <c r="H23984" s="500"/>
      <c r="O23984" s="500"/>
      <c r="Q23984" s="498" t="s">
        <v>213</v>
      </c>
      <c r="S23984" s="499"/>
    </row>
    <row r="23985">
      <c r="B23985" s="497"/>
      <c r="H23985" s="500"/>
      <c r="O23985" s="500"/>
      <c r="Q23985" s="498" t="s">
        <v>213</v>
      </c>
      <c r="S23985" s="499"/>
    </row>
    <row r="23986">
      <c r="B23986" s="497"/>
      <c r="H23986" s="500"/>
      <c r="O23986" s="500"/>
      <c r="Q23986" s="498" t="s">
        <v>213</v>
      </c>
      <c r="S23986" s="499"/>
    </row>
    <row r="23987">
      <c r="B23987" s="497"/>
      <c r="H23987" s="500"/>
      <c r="O23987" s="500"/>
      <c r="Q23987" s="498" t="s">
        <v>213</v>
      </c>
      <c r="S23987" s="499"/>
    </row>
    <row r="23988">
      <c r="B23988" s="497"/>
      <c r="H23988" s="500"/>
      <c r="O23988" s="500"/>
      <c r="Q23988" s="498" t="s">
        <v>213</v>
      </c>
      <c r="S23988" s="499"/>
    </row>
    <row r="23989">
      <c r="B23989" s="497"/>
      <c r="H23989" s="500"/>
      <c r="O23989" s="500"/>
      <c r="Q23989" s="498" t="s">
        <v>213</v>
      </c>
      <c r="S23989" s="499"/>
    </row>
    <row r="23990">
      <c r="B23990" s="497"/>
      <c r="H23990" s="500"/>
      <c r="O23990" s="500"/>
      <c r="Q23990" s="498" t="s">
        <v>213</v>
      </c>
      <c r="S23990" s="499"/>
    </row>
    <row r="23991">
      <c r="B23991" s="497"/>
      <c r="H23991" s="500"/>
      <c r="O23991" s="500"/>
      <c r="Q23991" s="498" t="s">
        <v>213</v>
      </c>
      <c r="S23991" s="499"/>
    </row>
    <row r="23992">
      <c r="B23992" s="497"/>
      <c r="H23992" s="500"/>
      <c r="O23992" s="500"/>
      <c r="Q23992" s="498" t="s">
        <v>213</v>
      </c>
      <c r="S23992" s="499"/>
    </row>
    <row r="23993">
      <c r="B23993" s="497"/>
      <c r="H23993" s="500"/>
      <c r="O23993" s="500"/>
      <c r="Q23993" s="498" t="s">
        <v>213</v>
      </c>
      <c r="S23993" s="499"/>
    </row>
    <row r="23994">
      <c r="B23994" s="497"/>
      <c r="H23994" s="500"/>
      <c r="O23994" s="500"/>
      <c r="Q23994" s="498" t="s">
        <v>213</v>
      </c>
      <c r="S23994" s="499"/>
    </row>
    <row r="23995">
      <c r="B23995" s="497"/>
      <c r="H23995" s="500"/>
      <c r="O23995" s="500"/>
      <c r="Q23995" s="498" t="s">
        <v>213</v>
      </c>
      <c r="S23995" s="499"/>
    </row>
    <row r="23996">
      <c r="B23996" s="497"/>
      <c r="H23996" s="500"/>
      <c r="O23996" s="500"/>
      <c r="Q23996" s="498" t="s">
        <v>213</v>
      </c>
      <c r="S23996" s="499"/>
    </row>
    <row r="23997">
      <c r="B23997" s="497"/>
      <c r="H23997" s="500"/>
      <c r="O23997" s="500"/>
      <c r="Q23997" s="498" t="s">
        <v>213</v>
      </c>
      <c r="S23997" s="499"/>
    </row>
    <row r="23998">
      <c r="B23998" s="497"/>
      <c r="H23998" s="500"/>
      <c r="O23998" s="500"/>
      <c r="Q23998" s="498" t="s">
        <v>213</v>
      </c>
      <c r="S23998" s="499"/>
    </row>
    <row r="23999">
      <c r="B23999" s="497"/>
      <c r="H23999" s="500"/>
      <c r="O23999" s="500"/>
      <c r="Q23999" s="498" t="s">
        <v>213</v>
      </c>
      <c r="S23999" s="499"/>
    </row>
    <row r="24000">
      <c r="B24000" s="497"/>
      <c r="H24000" s="500"/>
      <c r="O24000" s="500"/>
      <c r="Q24000" s="498" t="s">
        <v>213</v>
      </c>
      <c r="S24000" s="499"/>
    </row>
    <row r="24001">
      <c r="B24001" s="497"/>
      <c r="H24001" s="500"/>
      <c r="O24001" s="500"/>
      <c r="Q24001" s="498" t="s">
        <v>213</v>
      </c>
      <c r="S24001" s="499"/>
    </row>
    <row r="24002">
      <c r="B24002" s="497"/>
      <c r="H24002" s="500"/>
      <c r="O24002" s="500"/>
      <c r="Q24002" s="498" t="s">
        <v>213</v>
      </c>
      <c r="S24002" s="499"/>
    </row>
    <row r="24003">
      <c r="B24003" s="497"/>
      <c r="H24003" s="500"/>
      <c r="O24003" s="500"/>
      <c r="Q24003" s="498" t="s">
        <v>213</v>
      </c>
      <c r="S24003" s="499"/>
    </row>
    <row r="24004">
      <c r="B24004" s="497"/>
      <c r="H24004" s="500"/>
      <c r="O24004" s="500"/>
      <c r="Q24004" s="498" t="s">
        <v>213</v>
      </c>
      <c r="S24004" s="499"/>
    </row>
    <row r="24005">
      <c r="B24005" s="497"/>
      <c r="H24005" s="500"/>
      <c r="O24005" s="500"/>
      <c r="Q24005" s="498" t="s">
        <v>213</v>
      </c>
      <c r="S24005" s="499"/>
    </row>
    <row r="24006">
      <c r="B24006" s="497"/>
      <c r="H24006" s="500"/>
      <c r="O24006" s="500"/>
      <c r="Q24006" s="498" t="s">
        <v>213</v>
      </c>
      <c r="S24006" s="499"/>
    </row>
    <row r="24007">
      <c r="B24007" s="497"/>
      <c r="H24007" s="500"/>
      <c r="O24007" s="500"/>
      <c r="Q24007" s="498" t="s">
        <v>213</v>
      </c>
      <c r="S24007" s="499"/>
    </row>
    <row r="24008">
      <c r="B24008" s="497"/>
      <c r="H24008" s="500"/>
      <c r="O24008" s="500"/>
      <c r="Q24008" s="498" t="s">
        <v>213</v>
      </c>
      <c r="S24008" s="499"/>
    </row>
    <row r="24009">
      <c r="B24009" s="497"/>
      <c r="H24009" s="500"/>
      <c r="O24009" s="500"/>
      <c r="Q24009" s="498" t="s">
        <v>213</v>
      </c>
      <c r="S24009" s="499"/>
    </row>
    <row r="24010">
      <c r="B24010" s="497"/>
      <c r="H24010" s="500"/>
      <c r="O24010" s="500"/>
      <c r="Q24010" s="498" t="s">
        <v>213</v>
      </c>
      <c r="S24010" s="499"/>
    </row>
    <row r="24011">
      <c r="B24011" s="497"/>
      <c r="H24011" s="500"/>
      <c r="O24011" s="500"/>
      <c r="Q24011" s="498" t="s">
        <v>213</v>
      </c>
      <c r="S24011" s="499"/>
    </row>
    <row r="24012">
      <c r="B24012" s="497"/>
      <c r="H24012" s="500"/>
      <c r="O24012" s="500"/>
      <c r="Q24012" s="498" t="s">
        <v>213</v>
      </c>
      <c r="S24012" s="499"/>
    </row>
    <row r="24013">
      <c r="B24013" s="497"/>
      <c r="H24013" s="500"/>
      <c r="O24013" s="500"/>
      <c r="Q24013" s="498" t="s">
        <v>213</v>
      </c>
      <c r="S24013" s="499"/>
    </row>
    <row r="24014">
      <c r="B24014" s="497"/>
      <c r="H24014" s="500"/>
      <c r="O24014" s="500"/>
      <c r="Q24014" s="498" t="s">
        <v>213</v>
      </c>
      <c r="S24014" s="499"/>
    </row>
    <row r="24015">
      <c r="B24015" s="497"/>
      <c r="H24015" s="500"/>
      <c r="O24015" s="500"/>
      <c r="Q24015" s="498" t="s">
        <v>213</v>
      </c>
      <c r="S24015" s="499"/>
    </row>
    <row r="24016">
      <c r="B24016" s="497"/>
      <c r="H24016" s="500"/>
      <c r="O24016" s="500"/>
      <c r="Q24016" s="498" t="s">
        <v>213</v>
      </c>
      <c r="S24016" s="499"/>
    </row>
    <row r="24017">
      <c r="B24017" s="497"/>
      <c r="H24017" s="500"/>
      <c r="O24017" s="500"/>
      <c r="Q24017" s="498" t="s">
        <v>213</v>
      </c>
      <c r="S24017" s="499"/>
    </row>
    <row r="24018">
      <c r="B24018" s="497"/>
      <c r="H24018" s="500"/>
      <c r="O24018" s="500"/>
      <c r="Q24018" s="498" t="s">
        <v>213</v>
      </c>
      <c r="S24018" s="499"/>
    </row>
    <row r="24019">
      <c r="B24019" s="497"/>
      <c r="H24019" s="500"/>
      <c r="O24019" s="500"/>
      <c r="Q24019" s="498" t="s">
        <v>213</v>
      </c>
      <c r="S24019" s="499"/>
    </row>
    <row r="24020">
      <c r="B24020" s="497"/>
      <c r="H24020" s="500"/>
      <c r="O24020" s="500"/>
      <c r="Q24020" s="498" t="s">
        <v>213</v>
      </c>
      <c r="S24020" s="499"/>
    </row>
    <row r="24021">
      <c r="B24021" s="497"/>
      <c r="H24021" s="500"/>
      <c r="O24021" s="500"/>
      <c r="Q24021" s="498" t="s">
        <v>213</v>
      </c>
      <c r="S24021" s="499"/>
    </row>
    <row r="24022">
      <c r="B24022" s="497"/>
      <c r="H24022" s="500"/>
      <c r="O24022" s="500"/>
      <c r="Q24022" s="498" t="s">
        <v>213</v>
      </c>
      <c r="S24022" s="499"/>
    </row>
    <row r="24023">
      <c r="B24023" s="497"/>
      <c r="H24023" s="500"/>
      <c r="O24023" s="500"/>
      <c r="Q24023" s="498" t="s">
        <v>213</v>
      </c>
      <c r="S24023" s="499"/>
    </row>
    <row r="24024">
      <c r="B24024" s="497"/>
      <c r="H24024" s="500"/>
      <c r="O24024" s="500"/>
      <c r="Q24024" s="498" t="s">
        <v>213</v>
      </c>
      <c r="S24024" s="499"/>
    </row>
    <row r="24025">
      <c r="B24025" s="497"/>
      <c r="H24025" s="500"/>
      <c r="O24025" s="500"/>
      <c r="Q24025" s="498" t="s">
        <v>213</v>
      </c>
      <c r="S24025" s="499"/>
    </row>
    <row r="24026">
      <c r="B24026" s="497"/>
      <c r="H24026" s="500"/>
      <c r="O24026" s="500"/>
      <c r="Q24026" s="498" t="s">
        <v>213</v>
      </c>
      <c r="S24026" s="499"/>
    </row>
    <row r="24027">
      <c r="B24027" s="497"/>
      <c r="H24027" s="500"/>
      <c r="O24027" s="500"/>
      <c r="Q24027" s="498" t="s">
        <v>213</v>
      </c>
      <c r="S24027" s="499"/>
    </row>
    <row r="24028">
      <c r="B24028" s="497"/>
      <c r="H24028" s="500"/>
      <c r="O24028" s="500"/>
      <c r="Q24028" s="498" t="s">
        <v>213</v>
      </c>
      <c r="S24028" s="499"/>
    </row>
    <row r="24029">
      <c r="B24029" s="497"/>
      <c r="H24029" s="500"/>
      <c r="O24029" s="500"/>
      <c r="Q24029" s="498" t="s">
        <v>213</v>
      </c>
      <c r="S24029" s="499"/>
    </row>
    <row r="24030">
      <c r="B24030" s="497"/>
      <c r="H24030" s="500"/>
      <c r="O24030" s="500"/>
      <c r="Q24030" s="498" t="s">
        <v>213</v>
      </c>
      <c r="S24030" s="499"/>
    </row>
    <row r="24031">
      <c r="B24031" s="497"/>
      <c r="H24031" s="500"/>
      <c r="O24031" s="500"/>
      <c r="Q24031" s="498" t="s">
        <v>213</v>
      </c>
      <c r="S24031" s="499"/>
    </row>
    <row r="24032">
      <c r="B24032" s="497"/>
      <c r="H24032" s="500"/>
      <c r="O24032" s="500"/>
      <c r="Q24032" s="498" t="s">
        <v>213</v>
      </c>
      <c r="S24032" s="499"/>
    </row>
    <row r="24033">
      <c r="B24033" s="497"/>
      <c r="H24033" s="500"/>
      <c r="O24033" s="500"/>
      <c r="Q24033" s="498" t="s">
        <v>213</v>
      </c>
      <c r="S24033" s="499"/>
    </row>
    <row r="24034">
      <c r="B24034" s="497"/>
      <c r="H24034" s="500"/>
      <c r="O24034" s="500"/>
      <c r="Q24034" s="498" t="s">
        <v>213</v>
      </c>
      <c r="S24034" s="499"/>
    </row>
    <row r="24035">
      <c r="B24035" s="497"/>
      <c r="H24035" s="500"/>
      <c r="O24035" s="500"/>
      <c r="Q24035" s="498" t="s">
        <v>213</v>
      </c>
      <c r="S24035" s="499"/>
    </row>
    <row r="24036">
      <c r="B24036" s="497"/>
      <c r="H24036" s="500"/>
      <c r="O24036" s="500"/>
      <c r="Q24036" s="498" t="s">
        <v>213</v>
      </c>
      <c r="S24036" s="499"/>
    </row>
    <row r="24037">
      <c r="B24037" s="497"/>
      <c r="H24037" s="500"/>
      <c r="O24037" s="500"/>
      <c r="Q24037" s="498" t="s">
        <v>213</v>
      </c>
      <c r="S24037" s="499"/>
    </row>
    <row r="24038">
      <c r="B24038" s="497"/>
      <c r="H24038" s="500"/>
      <c r="O24038" s="500"/>
      <c r="Q24038" s="498" t="s">
        <v>213</v>
      </c>
      <c r="S24038" s="499"/>
    </row>
    <row r="24039">
      <c r="B24039" s="497"/>
      <c r="H24039" s="500"/>
      <c r="O24039" s="500"/>
      <c r="Q24039" s="498" t="s">
        <v>213</v>
      </c>
      <c r="S24039" s="499"/>
    </row>
    <row r="24040">
      <c r="B24040" s="497"/>
      <c r="H24040" s="500"/>
      <c r="O24040" s="500"/>
      <c r="Q24040" s="498" t="s">
        <v>213</v>
      </c>
      <c r="S24040" s="499"/>
    </row>
    <row r="24041">
      <c r="B24041" s="497"/>
      <c r="H24041" s="500"/>
      <c r="O24041" s="500"/>
      <c r="Q24041" s="498" t="s">
        <v>213</v>
      </c>
      <c r="S24041" s="499"/>
    </row>
    <row r="24042">
      <c r="B24042" s="497"/>
      <c r="H24042" s="500"/>
      <c r="O24042" s="500"/>
      <c r="Q24042" s="498" t="s">
        <v>213</v>
      </c>
      <c r="S24042" s="499"/>
    </row>
    <row r="24043">
      <c r="B24043" s="497"/>
      <c r="H24043" s="500"/>
      <c r="O24043" s="500"/>
      <c r="Q24043" s="498" t="s">
        <v>213</v>
      </c>
      <c r="S24043" s="499"/>
    </row>
    <row r="24044">
      <c r="B24044" s="497"/>
      <c r="H24044" s="500"/>
      <c r="O24044" s="500"/>
      <c r="Q24044" s="498" t="s">
        <v>213</v>
      </c>
      <c r="S24044" s="499"/>
    </row>
    <row r="24045">
      <c r="B24045" s="497"/>
      <c r="H24045" s="500"/>
      <c r="O24045" s="500"/>
      <c r="Q24045" s="498" t="s">
        <v>213</v>
      </c>
      <c r="S24045" s="499"/>
    </row>
    <row r="24046">
      <c r="B24046" s="497"/>
      <c r="H24046" s="500"/>
      <c r="O24046" s="500"/>
      <c r="Q24046" s="498" t="s">
        <v>213</v>
      </c>
      <c r="S24046" s="499"/>
    </row>
    <row r="24047">
      <c r="B24047" s="497"/>
      <c r="H24047" s="500"/>
      <c r="O24047" s="500"/>
      <c r="Q24047" s="498" t="s">
        <v>213</v>
      </c>
      <c r="S24047" s="499"/>
    </row>
    <row r="24048">
      <c r="B24048" s="497"/>
      <c r="H24048" s="500"/>
      <c r="O24048" s="500"/>
      <c r="Q24048" s="498" t="s">
        <v>213</v>
      </c>
      <c r="S24048" s="499"/>
    </row>
    <row r="24049">
      <c r="B24049" s="497"/>
      <c r="H24049" s="500"/>
      <c r="O24049" s="500"/>
      <c r="Q24049" s="498" t="s">
        <v>213</v>
      </c>
      <c r="S24049" s="499"/>
    </row>
    <row r="24050">
      <c r="B24050" s="497"/>
      <c r="H24050" s="500"/>
      <c r="O24050" s="500"/>
      <c r="Q24050" s="498" t="s">
        <v>213</v>
      </c>
      <c r="S24050" s="499"/>
    </row>
    <row r="24051">
      <c r="B24051" s="497"/>
      <c r="H24051" s="500"/>
      <c r="O24051" s="500"/>
      <c r="Q24051" s="498" t="s">
        <v>213</v>
      </c>
      <c r="S24051" s="499"/>
    </row>
    <row r="24052">
      <c r="B24052" s="497"/>
      <c r="H24052" s="500"/>
      <c r="O24052" s="500"/>
      <c r="Q24052" s="498" t="s">
        <v>213</v>
      </c>
      <c r="S24052" s="499"/>
    </row>
    <row r="24053">
      <c r="B24053" s="497"/>
      <c r="H24053" s="500"/>
      <c r="O24053" s="500"/>
      <c r="Q24053" s="498" t="s">
        <v>213</v>
      </c>
      <c r="S24053" s="499"/>
    </row>
    <row r="24054">
      <c r="B24054" s="497"/>
      <c r="H24054" s="500"/>
      <c r="O24054" s="500"/>
      <c r="Q24054" s="498" t="s">
        <v>213</v>
      </c>
      <c r="S24054" s="499"/>
    </row>
    <row r="24055">
      <c r="B24055" s="497"/>
      <c r="H24055" s="500"/>
      <c r="O24055" s="500"/>
      <c r="Q24055" s="498" t="s">
        <v>213</v>
      </c>
      <c r="S24055" s="499"/>
    </row>
    <row r="24056">
      <c r="B24056" s="497"/>
      <c r="H24056" s="500"/>
      <c r="O24056" s="500"/>
      <c r="Q24056" s="498" t="s">
        <v>213</v>
      </c>
      <c r="S24056" s="499"/>
    </row>
    <row r="24057">
      <c r="B24057" s="497"/>
      <c r="H24057" s="500"/>
      <c r="O24057" s="500"/>
      <c r="Q24057" s="498" t="s">
        <v>213</v>
      </c>
      <c r="S24057" s="499"/>
    </row>
    <row r="24058">
      <c r="B24058" s="497"/>
      <c r="H24058" s="500"/>
      <c r="O24058" s="500"/>
      <c r="Q24058" s="498" t="s">
        <v>213</v>
      </c>
      <c r="S24058" s="499"/>
    </row>
    <row r="24059">
      <c r="B24059" s="497"/>
      <c r="H24059" s="500"/>
      <c r="O24059" s="500"/>
      <c r="Q24059" s="498" t="s">
        <v>213</v>
      </c>
      <c r="S24059" s="499"/>
    </row>
    <row r="24060">
      <c r="B24060" s="497"/>
      <c r="H24060" s="500"/>
      <c r="O24060" s="500"/>
      <c r="Q24060" s="498" t="s">
        <v>213</v>
      </c>
      <c r="S24060" s="499"/>
    </row>
    <row r="24061">
      <c r="B24061" s="497"/>
      <c r="H24061" s="500"/>
      <c r="O24061" s="500"/>
      <c r="Q24061" s="498" t="s">
        <v>213</v>
      </c>
      <c r="S24061" s="499"/>
    </row>
    <row r="24062">
      <c r="B24062" s="497"/>
      <c r="H24062" s="500"/>
      <c r="O24062" s="500"/>
      <c r="Q24062" s="498" t="s">
        <v>213</v>
      </c>
      <c r="S24062" s="499"/>
    </row>
    <row r="24063">
      <c r="B24063" s="497"/>
      <c r="H24063" s="500"/>
      <c r="O24063" s="500"/>
      <c r="Q24063" s="498" t="s">
        <v>213</v>
      </c>
      <c r="S24063" s="499"/>
    </row>
    <row r="24064">
      <c r="B24064" s="497"/>
      <c r="H24064" s="500"/>
      <c r="O24064" s="500"/>
      <c r="Q24064" s="498" t="s">
        <v>213</v>
      </c>
      <c r="S24064" s="499"/>
    </row>
    <row r="24065">
      <c r="B24065" s="497"/>
      <c r="H24065" s="500"/>
      <c r="O24065" s="500"/>
      <c r="Q24065" s="498" t="s">
        <v>213</v>
      </c>
      <c r="S24065" s="499"/>
    </row>
    <row r="24066">
      <c r="B24066" s="497"/>
      <c r="H24066" s="500"/>
      <c r="O24066" s="500"/>
      <c r="Q24066" s="498" t="s">
        <v>213</v>
      </c>
      <c r="S24066" s="499"/>
    </row>
    <row r="24067">
      <c r="B24067" s="497"/>
      <c r="H24067" s="500"/>
      <c r="O24067" s="500"/>
      <c r="Q24067" s="498" t="s">
        <v>213</v>
      </c>
      <c r="S24067" s="499"/>
    </row>
    <row r="24068">
      <c r="B24068" s="497"/>
      <c r="H24068" s="500"/>
      <c r="O24068" s="500"/>
      <c r="Q24068" s="498" t="s">
        <v>213</v>
      </c>
      <c r="S24068" s="499"/>
    </row>
    <row r="24069">
      <c r="B24069" s="497"/>
      <c r="H24069" s="500"/>
      <c r="O24069" s="500"/>
      <c r="Q24069" s="498" t="s">
        <v>213</v>
      </c>
      <c r="S24069" s="499"/>
    </row>
    <row r="24070">
      <c r="B24070" s="497"/>
      <c r="H24070" s="500"/>
      <c r="O24070" s="500"/>
      <c r="Q24070" s="498" t="s">
        <v>213</v>
      </c>
      <c r="S24070" s="499"/>
    </row>
    <row r="24071">
      <c r="B24071" s="497"/>
      <c r="H24071" s="500"/>
      <c r="O24071" s="500"/>
      <c r="Q24071" s="498" t="s">
        <v>213</v>
      </c>
      <c r="S24071" s="499"/>
    </row>
    <row r="24072">
      <c r="B24072" s="497"/>
      <c r="H24072" s="500"/>
      <c r="O24072" s="500"/>
      <c r="Q24072" s="498" t="s">
        <v>213</v>
      </c>
      <c r="S24072" s="499"/>
    </row>
    <row r="24073">
      <c r="B24073" s="497"/>
      <c r="H24073" s="500"/>
      <c r="O24073" s="500"/>
      <c r="Q24073" s="498" t="s">
        <v>213</v>
      </c>
      <c r="S24073" s="499"/>
    </row>
    <row r="24074">
      <c r="B24074" s="497"/>
      <c r="H24074" s="500"/>
      <c r="O24074" s="500"/>
      <c r="Q24074" s="498" t="s">
        <v>213</v>
      </c>
      <c r="S24074" s="499"/>
    </row>
    <row r="24075">
      <c r="B24075" s="497"/>
      <c r="H24075" s="500"/>
      <c r="O24075" s="500"/>
      <c r="Q24075" s="498" t="s">
        <v>213</v>
      </c>
      <c r="S24075" s="499"/>
    </row>
    <row r="24076">
      <c r="B24076" s="497"/>
      <c r="H24076" s="500"/>
      <c r="O24076" s="500"/>
      <c r="Q24076" s="498" t="s">
        <v>213</v>
      </c>
      <c r="S24076" s="499"/>
    </row>
    <row r="24077">
      <c r="B24077" s="497"/>
      <c r="H24077" s="500"/>
      <c r="O24077" s="500"/>
      <c r="Q24077" s="498" t="s">
        <v>213</v>
      </c>
      <c r="S24077" s="499"/>
    </row>
    <row r="24078">
      <c r="B24078" s="497"/>
      <c r="H24078" s="500"/>
      <c r="O24078" s="500"/>
      <c r="Q24078" s="498" t="s">
        <v>213</v>
      </c>
      <c r="S24078" s="499"/>
    </row>
    <row r="24079">
      <c r="B24079" s="497"/>
      <c r="H24079" s="500"/>
      <c r="O24079" s="500"/>
      <c r="Q24079" s="498" t="s">
        <v>213</v>
      </c>
      <c r="S24079" s="499"/>
    </row>
    <row r="24080">
      <c r="B24080" s="497"/>
      <c r="H24080" s="500"/>
      <c r="O24080" s="500"/>
      <c r="Q24080" s="498" t="s">
        <v>213</v>
      </c>
      <c r="S24080" s="499"/>
    </row>
    <row r="24081">
      <c r="B24081" s="497"/>
      <c r="H24081" s="500"/>
      <c r="O24081" s="500"/>
      <c r="Q24081" s="498" t="s">
        <v>213</v>
      </c>
      <c r="S24081" s="499"/>
    </row>
    <row r="24082">
      <c r="B24082" s="497"/>
      <c r="H24082" s="500"/>
      <c r="O24082" s="500"/>
      <c r="Q24082" s="498" t="s">
        <v>213</v>
      </c>
      <c r="S24082" s="499"/>
    </row>
    <row r="24083">
      <c r="B24083" s="497"/>
      <c r="H24083" s="500"/>
      <c r="O24083" s="500"/>
      <c r="Q24083" s="498" t="s">
        <v>213</v>
      </c>
      <c r="S24083" s="499"/>
    </row>
    <row r="24084">
      <c r="B24084" s="497"/>
      <c r="H24084" s="500"/>
      <c r="O24084" s="500"/>
      <c r="Q24084" s="498" t="s">
        <v>213</v>
      </c>
      <c r="S24084" s="499"/>
    </row>
    <row r="24085">
      <c r="B24085" s="497"/>
      <c r="H24085" s="500"/>
      <c r="O24085" s="500"/>
      <c r="Q24085" s="498" t="s">
        <v>213</v>
      </c>
      <c r="S24085" s="499"/>
    </row>
    <row r="24086">
      <c r="B24086" s="497"/>
      <c r="H24086" s="500"/>
      <c r="O24086" s="500"/>
      <c r="Q24086" s="498" t="s">
        <v>213</v>
      </c>
      <c r="S24086" s="499"/>
    </row>
    <row r="24087">
      <c r="B24087" s="497"/>
      <c r="H24087" s="500"/>
      <c r="O24087" s="500"/>
      <c r="Q24087" s="498" t="s">
        <v>213</v>
      </c>
      <c r="S24087" s="499"/>
    </row>
    <row r="24088">
      <c r="B24088" s="497"/>
      <c r="H24088" s="500"/>
      <c r="O24088" s="500"/>
      <c r="Q24088" s="498" t="s">
        <v>213</v>
      </c>
      <c r="S24088" s="499"/>
    </row>
    <row r="24089">
      <c r="B24089" s="497"/>
      <c r="H24089" s="500"/>
      <c r="O24089" s="500"/>
      <c r="Q24089" s="498" t="s">
        <v>213</v>
      </c>
      <c r="S24089" s="499"/>
    </row>
    <row r="24090">
      <c r="B24090" s="497"/>
      <c r="H24090" s="500"/>
      <c r="O24090" s="500"/>
      <c r="Q24090" s="498" t="s">
        <v>213</v>
      </c>
      <c r="S24090" s="499"/>
    </row>
    <row r="24091">
      <c r="B24091" s="497"/>
      <c r="H24091" s="500"/>
      <c r="O24091" s="500"/>
      <c r="Q24091" s="498" t="s">
        <v>213</v>
      </c>
      <c r="S24091" s="499"/>
    </row>
    <row r="24092">
      <c r="B24092" s="497"/>
      <c r="H24092" s="500"/>
      <c r="O24092" s="500"/>
      <c r="Q24092" s="498" t="s">
        <v>213</v>
      </c>
      <c r="S24092" s="499"/>
    </row>
    <row r="24093">
      <c r="B24093" s="497"/>
      <c r="H24093" s="500"/>
      <c r="O24093" s="500"/>
      <c r="Q24093" s="498" t="s">
        <v>213</v>
      </c>
      <c r="S24093" s="499"/>
    </row>
    <row r="24094">
      <c r="B24094" s="497"/>
      <c r="H24094" s="500"/>
      <c r="O24094" s="500"/>
      <c r="Q24094" s="498" t="s">
        <v>213</v>
      </c>
      <c r="S24094" s="499"/>
    </row>
    <row r="24095">
      <c r="B24095" s="497"/>
      <c r="H24095" s="500"/>
      <c r="O24095" s="500"/>
      <c r="Q24095" s="498" t="s">
        <v>213</v>
      </c>
      <c r="S24095" s="499"/>
    </row>
    <row r="24096">
      <c r="B24096" s="497"/>
      <c r="H24096" s="500"/>
      <c r="O24096" s="500"/>
      <c r="Q24096" s="498" t="s">
        <v>213</v>
      </c>
      <c r="S24096" s="499"/>
    </row>
    <row r="24097">
      <c r="B24097" s="497"/>
      <c r="H24097" s="500"/>
      <c r="O24097" s="500"/>
      <c r="Q24097" s="498" t="s">
        <v>213</v>
      </c>
      <c r="S24097" s="499"/>
    </row>
    <row r="24098">
      <c r="B24098" s="497"/>
      <c r="H24098" s="500"/>
      <c r="O24098" s="500"/>
      <c r="Q24098" s="498" t="s">
        <v>213</v>
      </c>
      <c r="S24098" s="499"/>
    </row>
    <row r="24099">
      <c r="B24099" s="497"/>
      <c r="H24099" s="500"/>
      <c r="O24099" s="500"/>
      <c r="Q24099" s="498" t="s">
        <v>213</v>
      </c>
      <c r="S24099" s="499"/>
    </row>
    <row r="24100">
      <c r="B24100" s="497"/>
      <c r="H24100" s="500"/>
      <c r="O24100" s="500"/>
      <c r="Q24100" s="498" t="s">
        <v>213</v>
      </c>
      <c r="S24100" s="499"/>
    </row>
    <row r="24101">
      <c r="B24101" s="497"/>
      <c r="H24101" s="500"/>
      <c r="O24101" s="500"/>
      <c r="Q24101" s="498" t="s">
        <v>213</v>
      </c>
      <c r="S24101" s="499"/>
    </row>
    <row r="24102">
      <c r="B24102" s="497"/>
      <c r="H24102" s="500"/>
      <c r="O24102" s="500"/>
      <c r="Q24102" s="498" t="s">
        <v>213</v>
      </c>
      <c r="S24102" s="499"/>
    </row>
    <row r="24103">
      <c r="B24103" s="497"/>
      <c r="H24103" s="500"/>
      <c r="O24103" s="500"/>
      <c r="Q24103" s="498" t="s">
        <v>213</v>
      </c>
      <c r="S24103" s="499"/>
    </row>
    <row r="24104">
      <c r="B24104" s="497"/>
      <c r="H24104" s="500"/>
      <c r="O24104" s="500"/>
      <c r="Q24104" s="498" t="s">
        <v>213</v>
      </c>
      <c r="S24104" s="499"/>
    </row>
    <row r="24105">
      <c r="B24105" s="497"/>
      <c r="H24105" s="500"/>
      <c r="O24105" s="500"/>
      <c r="Q24105" s="498" t="s">
        <v>213</v>
      </c>
      <c r="S24105" s="499"/>
    </row>
    <row r="24106">
      <c r="B24106" s="497"/>
      <c r="H24106" s="500"/>
      <c r="O24106" s="500"/>
      <c r="Q24106" s="498" t="s">
        <v>213</v>
      </c>
      <c r="S24106" s="499"/>
    </row>
    <row r="24107">
      <c r="B24107" s="497"/>
      <c r="H24107" s="500"/>
      <c r="O24107" s="500"/>
      <c r="Q24107" s="498" t="s">
        <v>213</v>
      </c>
      <c r="S24107" s="499"/>
    </row>
    <row r="24108">
      <c r="B24108" s="497"/>
      <c r="H24108" s="500"/>
      <c r="O24108" s="500"/>
      <c r="Q24108" s="498" t="s">
        <v>213</v>
      </c>
      <c r="S24108" s="499"/>
    </row>
    <row r="24109">
      <c r="B24109" s="497"/>
      <c r="H24109" s="500"/>
      <c r="O24109" s="500"/>
      <c r="Q24109" s="498" t="s">
        <v>213</v>
      </c>
      <c r="S24109" s="499"/>
    </row>
    <row r="24110">
      <c r="B24110" s="497"/>
      <c r="H24110" s="500"/>
      <c r="O24110" s="500"/>
      <c r="Q24110" s="498" t="s">
        <v>213</v>
      </c>
      <c r="S24110" s="499"/>
    </row>
    <row r="24111">
      <c r="B24111" s="497"/>
      <c r="H24111" s="500"/>
      <c r="O24111" s="500"/>
      <c r="Q24111" s="498" t="s">
        <v>213</v>
      </c>
      <c r="S24111" s="499"/>
    </row>
    <row r="24112">
      <c r="B24112" s="497"/>
      <c r="H24112" s="500"/>
      <c r="O24112" s="500"/>
      <c r="Q24112" s="498" t="s">
        <v>213</v>
      </c>
      <c r="S24112" s="499"/>
    </row>
    <row r="24113">
      <c r="B24113" s="497"/>
      <c r="H24113" s="500"/>
      <c r="O24113" s="500"/>
      <c r="Q24113" s="498" t="s">
        <v>213</v>
      </c>
      <c r="S24113" s="499"/>
    </row>
    <row r="24114">
      <c r="B24114" s="497"/>
      <c r="H24114" s="500"/>
      <c r="O24114" s="500"/>
      <c r="Q24114" s="498" t="s">
        <v>213</v>
      </c>
      <c r="S24114" s="499"/>
    </row>
    <row r="24115">
      <c r="B24115" s="497"/>
      <c r="H24115" s="500"/>
      <c r="O24115" s="500"/>
      <c r="Q24115" s="498" t="s">
        <v>213</v>
      </c>
      <c r="S24115" s="499"/>
    </row>
    <row r="24116">
      <c r="B24116" s="497"/>
      <c r="H24116" s="500"/>
      <c r="O24116" s="500"/>
      <c r="Q24116" s="498" t="s">
        <v>213</v>
      </c>
      <c r="S24116" s="499"/>
    </row>
    <row r="24117">
      <c r="B24117" s="497"/>
      <c r="H24117" s="500"/>
      <c r="O24117" s="500"/>
      <c r="Q24117" s="498" t="s">
        <v>213</v>
      </c>
      <c r="S24117" s="499"/>
    </row>
    <row r="24118">
      <c r="B24118" s="497"/>
      <c r="H24118" s="500"/>
      <c r="O24118" s="500"/>
      <c r="Q24118" s="498" t="s">
        <v>213</v>
      </c>
      <c r="S24118" s="499"/>
    </row>
    <row r="24119">
      <c r="B24119" s="497"/>
      <c r="H24119" s="500"/>
      <c r="O24119" s="500"/>
      <c r="Q24119" s="498" t="s">
        <v>213</v>
      </c>
      <c r="S24119" s="499"/>
    </row>
    <row r="24120">
      <c r="B24120" s="497"/>
      <c r="H24120" s="500"/>
      <c r="O24120" s="500"/>
      <c r="Q24120" s="498" t="s">
        <v>213</v>
      </c>
      <c r="S24120" s="499"/>
    </row>
    <row r="24121">
      <c r="B24121" s="497"/>
      <c r="H24121" s="500"/>
      <c r="O24121" s="500"/>
      <c r="Q24121" s="498" t="s">
        <v>213</v>
      </c>
      <c r="S24121" s="499"/>
    </row>
    <row r="24122">
      <c r="B24122" s="497"/>
      <c r="H24122" s="500"/>
      <c r="O24122" s="500"/>
      <c r="Q24122" s="498" t="s">
        <v>213</v>
      </c>
      <c r="S24122" s="499"/>
    </row>
    <row r="24123">
      <c r="B24123" s="497"/>
      <c r="H24123" s="500"/>
      <c r="O24123" s="500"/>
      <c r="Q24123" s="498" t="s">
        <v>213</v>
      </c>
      <c r="S24123" s="499"/>
    </row>
    <row r="24124">
      <c r="B24124" s="497"/>
      <c r="H24124" s="500"/>
      <c r="O24124" s="500"/>
      <c r="Q24124" s="498" t="s">
        <v>213</v>
      </c>
      <c r="S24124" s="499"/>
    </row>
    <row r="24125">
      <c r="B24125" s="497"/>
      <c r="H24125" s="500"/>
      <c r="O24125" s="500"/>
      <c r="Q24125" s="498" t="s">
        <v>213</v>
      </c>
      <c r="S24125" s="499"/>
    </row>
    <row r="24126">
      <c r="B24126" s="497"/>
      <c r="H24126" s="500"/>
      <c r="O24126" s="500"/>
      <c r="Q24126" s="498" t="s">
        <v>213</v>
      </c>
      <c r="S24126" s="499"/>
    </row>
    <row r="24127">
      <c r="B24127" s="497"/>
      <c r="H24127" s="500"/>
      <c r="O24127" s="500"/>
      <c r="Q24127" s="498" t="s">
        <v>213</v>
      </c>
      <c r="S24127" s="499"/>
    </row>
    <row r="24128">
      <c r="B24128" s="497"/>
      <c r="H24128" s="500"/>
      <c r="O24128" s="500"/>
      <c r="Q24128" s="498" t="s">
        <v>213</v>
      </c>
      <c r="S24128" s="499"/>
    </row>
    <row r="24129">
      <c r="B24129" s="497"/>
      <c r="H24129" s="500"/>
      <c r="O24129" s="500"/>
      <c r="Q24129" s="498" t="s">
        <v>213</v>
      </c>
      <c r="S24129" s="499"/>
    </row>
    <row r="24130">
      <c r="B24130" s="497"/>
      <c r="H24130" s="500"/>
      <c r="O24130" s="500"/>
      <c r="Q24130" s="498" t="s">
        <v>213</v>
      </c>
      <c r="S24130" s="499"/>
    </row>
    <row r="24131">
      <c r="B24131" s="497"/>
      <c r="H24131" s="500"/>
      <c r="O24131" s="500"/>
      <c r="Q24131" s="498" t="s">
        <v>213</v>
      </c>
      <c r="S24131" s="499"/>
    </row>
    <row r="24132">
      <c r="B24132" s="497"/>
      <c r="H24132" s="500"/>
      <c r="O24132" s="500"/>
      <c r="Q24132" s="498" t="s">
        <v>213</v>
      </c>
      <c r="S24132" s="499"/>
    </row>
    <row r="24133">
      <c r="B24133" s="497"/>
      <c r="H24133" s="500"/>
      <c r="O24133" s="500"/>
      <c r="Q24133" s="498" t="s">
        <v>213</v>
      </c>
      <c r="S24133" s="499"/>
    </row>
    <row r="24134">
      <c r="B24134" s="497"/>
      <c r="H24134" s="500"/>
      <c r="O24134" s="500"/>
      <c r="Q24134" s="498" t="s">
        <v>213</v>
      </c>
      <c r="S24134" s="499"/>
    </row>
    <row r="24135">
      <c r="B24135" s="497"/>
      <c r="H24135" s="500"/>
      <c r="O24135" s="500"/>
      <c r="Q24135" s="498" t="s">
        <v>213</v>
      </c>
      <c r="S24135" s="499"/>
    </row>
    <row r="24136">
      <c r="B24136" s="497"/>
      <c r="H24136" s="500"/>
      <c r="O24136" s="500"/>
      <c r="Q24136" s="498" t="s">
        <v>213</v>
      </c>
      <c r="S24136" s="499"/>
    </row>
    <row r="24137">
      <c r="B24137" s="497"/>
      <c r="H24137" s="500"/>
      <c r="O24137" s="500"/>
      <c r="Q24137" s="498" t="s">
        <v>213</v>
      </c>
      <c r="S24137" s="499"/>
    </row>
    <row r="24138">
      <c r="B24138" s="497"/>
      <c r="H24138" s="500"/>
      <c r="O24138" s="500"/>
      <c r="Q24138" s="498" t="s">
        <v>213</v>
      </c>
      <c r="S24138" s="499"/>
    </row>
    <row r="24139">
      <c r="B24139" s="497"/>
      <c r="H24139" s="500"/>
      <c r="O24139" s="500"/>
      <c r="Q24139" s="498" t="s">
        <v>213</v>
      </c>
      <c r="S24139" s="499"/>
    </row>
    <row r="24140">
      <c r="B24140" s="497"/>
      <c r="H24140" s="500"/>
      <c r="O24140" s="500"/>
      <c r="Q24140" s="498" t="s">
        <v>213</v>
      </c>
      <c r="S24140" s="499"/>
    </row>
    <row r="24141">
      <c r="B24141" s="497"/>
      <c r="H24141" s="500"/>
      <c r="O24141" s="500"/>
      <c r="Q24141" s="498" t="s">
        <v>213</v>
      </c>
      <c r="S24141" s="499"/>
    </row>
    <row r="24142">
      <c r="B24142" s="497"/>
      <c r="H24142" s="500"/>
      <c r="O24142" s="500"/>
      <c r="Q24142" s="498" t="s">
        <v>213</v>
      </c>
      <c r="S24142" s="499"/>
    </row>
    <row r="24143">
      <c r="B24143" s="497"/>
      <c r="H24143" s="500"/>
      <c r="O24143" s="500"/>
      <c r="Q24143" s="498" t="s">
        <v>213</v>
      </c>
      <c r="S24143" s="499"/>
    </row>
    <row r="24144">
      <c r="B24144" s="497"/>
      <c r="H24144" s="500"/>
      <c r="O24144" s="500"/>
      <c r="Q24144" s="498" t="s">
        <v>213</v>
      </c>
      <c r="S24144" s="499"/>
    </row>
    <row r="24145">
      <c r="B24145" s="497"/>
      <c r="H24145" s="500"/>
      <c r="O24145" s="500"/>
      <c r="Q24145" s="498" t="s">
        <v>213</v>
      </c>
      <c r="S24145" s="499"/>
    </row>
    <row r="24146">
      <c r="B24146" s="497"/>
      <c r="H24146" s="500"/>
      <c r="O24146" s="500"/>
      <c r="Q24146" s="498" t="s">
        <v>213</v>
      </c>
      <c r="S24146" s="499"/>
    </row>
    <row r="24147">
      <c r="B24147" s="497"/>
      <c r="H24147" s="500"/>
      <c r="O24147" s="500"/>
      <c r="Q24147" s="498" t="s">
        <v>213</v>
      </c>
      <c r="S24147" s="499"/>
    </row>
    <row r="24148">
      <c r="B24148" s="497"/>
      <c r="H24148" s="500"/>
      <c r="O24148" s="500"/>
      <c r="Q24148" s="498" t="s">
        <v>213</v>
      </c>
      <c r="S24148" s="499"/>
    </row>
    <row r="24149">
      <c r="B24149" s="497"/>
      <c r="H24149" s="500"/>
      <c r="O24149" s="500"/>
      <c r="Q24149" s="498" t="s">
        <v>213</v>
      </c>
      <c r="S24149" s="499"/>
    </row>
    <row r="24150">
      <c r="B24150" s="497"/>
      <c r="H24150" s="500"/>
      <c r="O24150" s="500"/>
      <c r="Q24150" s="498" t="s">
        <v>213</v>
      </c>
      <c r="S24150" s="499"/>
    </row>
    <row r="24151">
      <c r="B24151" s="497"/>
      <c r="H24151" s="500"/>
      <c r="O24151" s="500"/>
      <c r="Q24151" s="498" t="s">
        <v>213</v>
      </c>
      <c r="S24151" s="499"/>
    </row>
    <row r="24152">
      <c r="B24152" s="497"/>
      <c r="H24152" s="500"/>
      <c r="O24152" s="500"/>
      <c r="Q24152" s="498" t="s">
        <v>213</v>
      </c>
      <c r="S24152" s="499"/>
    </row>
    <row r="24153">
      <c r="B24153" s="497"/>
      <c r="H24153" s="500"/>
      <c r="O24153" s="500"/>
      <c r="Q24153" s="498" t="s">
        <v>213</v>
      </c>
      <c r="S24153" s="499"/>
    </row>
    <row r="24154">
      <c r="B24154" s="497"/>
      <c r="H24154" s="500"/>
      <c r="O24154" s="500"/>
      <c r="Q24154" s="498" t="s">
        <v>213</v>
      </c>
      <c r="S24154" s="499"/>
    </row>
    <row r="24155">
      <c r="B24155" s="497"/>
      <c r="H24155" s="500"/>
      <c r="O24155" s="500"/>
      <c r="Q24155" s="498" t="s">
        <v>213</v>
      </c>
      <c r="S24155" s="499"/>
    </row>
    <row r="24156">
      <c r="B24156" s="497"/>
      <c r="H24156" s="500"/>
      <c r="O24156" s="500"/>
      <c r="Q24156" s="498" t="s">
        <v>213</v>
      </c>
      <c r="S24156" s="499"/>
    </row>
    <row r="24157">
      <c r="B24157" s="497"/>
      <c r="H24157" s="500"/>
      <c r="O24157" s="500"/>
      <c r="Q24157" s="498" t="s">
        <v>213</v>
      </c>
      <c r="S24157" s="499"/>
    </row>
    <row r="24158">
      <c r="B24158" s="497"/>
      <c r="H24158" s="500"/>
      <c r="O24158" s="500"/>
      <c r="Q24158" s="498" t="s">
        <v>213</v>
      </c>
      <c r="S24158" s="499"/>
    </row>
    <row r="24159">
      <c r="B24159" s="497"/>
      <c r="H24159" s="500"/>
      <c r="O24159" s="500"/>
      <c r="Q24159" s="498" t="s">
        <v>213</v>
      </c>
      <c r="S24159" s="499"/>
    </row>
    <row r="24160">
      <c r="B24160" s="497"/>
      <c r="H24160" s="500"/>
      <c r="O24160" s="500"/>
      <c r="Q24160" s="498" t="s">
        <v>213</v>
      </c>
      <c r="S24160" s="499"/>
    </row>
    <row r="24161">
      <c r="B24161" s="497"/>
      <c r="H24161" s="500"/>
      <c r="O24161" s="500"/>
      <c r="Q24161" s="498" t="s">
        <v>213</v>
      </c>
      <c r="S24161" s="499"/>
    </row>
    <row r="24162">
      <c r="B24162" s="497"/>
      <c r="H24162" s="500"/>
      <c r="O24162" s="500"/>
      <c r="Q24162" s="498" t="s">
        <v>213</v>
      </c>
      <c r="S24162" s="499"/>
    </row>
    <row r="24163">
      <c r="B24163" s="497"/>
      <c r="H24163" s="500"/>
      <c r="O24163" s="500"/>
      <c r="Q24163" s="498" t="s">
        <v>213</v>
      </c>
      <c r="S24163" s="499"/>
    </row>
    <row r="24164">
      <c r="B24164" s="497"/>
      <c r="H24164" s="500"/>
      <c r="O24164" s="500"/>
      <c r="Q24164" s="498" t="s">
        <v>213</v>
      </c>
      <c r="S24164" s="499"/>
    </row>
    <row r="24165">
      <c r="B24165" s="497"/>
      <c r="H24165" s="500"/>
      <c r="O24165" s="500"/>
      <c r="Q24165" s="498" t="s">
        <v>213</v>
      </c>
      <c r="S24165" s="499"/>
    </row>
    <row r="24166">
      <c r="B24166" s="497"/>
      <c r="H24166" s="500"/>
      <c r="O24166" s="500"/>
      <c r="Q24166" s="498" t="s">
        <v>213</v>
      </c>
      <c r="S24166" s="499"/>
    </row>
    <row r="24167">
      <c r="B24167" s="497"/>
      <c r="H24167" s="500"/>
      <c r="O24167" s="500"/>
      <c r="Q24167" s="498" t="s">
        <v>213</v>
      </c>
      <c r="S24167" s="499"/>
    </row>
    <row r="24168">
      <c r="B24168" s="497"/>
      <c r="H24168" s="500"/>
      <c r="O24168" s="500"/>
      <c r="Q24168" s="498" t="s">
        <v>213</v>
      </c>
      <c r="S24168" s="499"/>
    </row>
    <row r="24169">
      <c r="B24169" s="497"/>
      <c r="H24169" s="500"/>
      <c r="O24169" s="500"/>
      <c r="Q24169" s="498" t="s">
        <v>213</v>
      </c>
      <c r="S24169" s="499"/>
    </row>
    <row r="24170">
      <c r="B24170" s="497"/>
      <c r="H24170" s="500"/>
      <c r="O24170" s="500"/>
      <c r="Q24170" s="498" t="s">
        <v>213</v>
      </c>
      <c r="S24170" s="499"/>
    </row>
    <row r="24171">
      <c r="B24171" s="497"/>
      <c r="H24171" s="500"/>
      <c r="O24171" s="500"/>
      <c r="Q24171" s="498" t="s">
        <v>213</v>
      </c>
      <c r="S24171" s="499"/>
    </row>
    <row r="24172">
      <c r="B24172" s="497"/>
      <c r="H24172" s="500"/>
      <c r="O24172" s="500"/>
      <c r="Q24172" s="498" t="s">
        <v>213</v>
      </c>
      <c r="S24172" s="499"/>
    </row>
    <row r="24173">
      <c r="B24173" s="497"/>
      <c r="H24173" s="500"/>
      <c r="O24173" s="500"/>
      <c r="Q24173" s="498" t="s">
        <v>213</v>
      </c>
      <c r="S24173" s="499"/>
    </row>
    <row r="24174">
      <c r="B24174" s="497"/>
      <c r="H24174" s="500"/>
      <c r="O24174" s="500"/>
      <c r="Q24174" s="498" t="s">
        <v>213</v>
      </c>
      <c r="S24174" s="499"/>
    </row>
    <row r="24175">
      <c r="B24175" s="497"/>
      <c r="H24175" s="500"/>
      <c r="O24175" s="500"/>
      <c r="Q24175" s="498" t="s">
        <v>213</v>
      </c>
      <c r="S24175" s="499"/>
    </row>
    <row r="24176">
      <c r="B24176" s="497"/>
      <c r="H24176" s="500"/>
      <c r="O24176" s="500"/>
      <c r="Q24176" s="498" t="s">
        <v>213</v>
      </c>
      <c r="S24176" s="499"/>
    </row>
    <row r="24177">
      <c r="B24177" s="497"/>
      <c r="H24177" s="500"/>
      <c r="O24177" s="500"/>
      <c r="Q24177" s="498" t="s">
        <v>213</v>
      </c>
      <c r="S24177" s="499"/>
    </row>
    <row r="24178">
      <c r="B24178" s="497"/>
      <c r="H24178" s="500"/>
      <c r="O24178" s="500"/>
      <c r="Q24178" s="498" t="s">
        <v>213</v>
      </c>
      <c r="S24178" s="499"/>
    </row>
    <row r="24179">
      <c r="B24179" s="497"/>
      <c r="H24179" s="500"/>
      <c r="O24179" s="500"/>
      <c r="Q24179" s="498" t="s">
        <v>213</v>
      </c>
      <c r="S24179" s="499"/>
    </row>
    <row r="24180">
      <c r="B24180" s="497"/>
      <c r="H24180" s="500"/>
      <c r="O24180" s="500"/>
      <c r="Q24180" s="498" t="s">
        <v>213</v>
      </c>
      <c r="S24180" s="499"/>
    </row>
    <row r="24181">
      <c r="B24181" s="497"/>
      <c r="H24181" s="500"/>
      <c r="O24181" s="500"/>
      <c r="Q24181" s="498" t="s">
        <v>213</v>
      </c>
      <c r="S24181" s="499"/>
    </row>
    <row r="24182">
      <c r="B24182" s="497"/>
      <c r="H24182" s="500"/>
      <c r="O24182" s="500"/>
      <c r="Q24182" s="498" t="s">
        <v>213</v>
      </c>
      <c r="S24182" s="499"/>
    </row>
    <row r="24183">
      <c r="B24183" s="497"/>
      <c r="H24183" s="500"/>
      <c r="O24183" s="500"/>
      <c r="Q24183" s="498" t="s">
        <v>213</v>
      </c>
      <c r="S24183" s="499"/>
    </row>
    <row r="24184">
      <c r="B24184" s="497"/>
      <c r="H24184" s="500"/>
      <c r="O24184" s="500"/>
      <c r="Q24184" s="498" t="s">
        <v>213</v>
      </c>
      <c r="S24184" s="499"/>
    </row>
    <row r="24185">
      <c r="B24185" s="497"/>
      <c r="H24185" s="500"/>
      <c r="O24185" s="500"/>
      <c r="Q24185" s="498" t="s">
        <v>213</v>
      </c>
      <c r="S24185" s="499"/>
    </row>
    <row r="24186">
      <c r="B24186" s="497"/>
      <c r="H24186" s="500"/>
      <c r="O24186" s="500"/>
      <c r="Q24186" s="498" t="s">
        <v>213</v>
      </c>
      <c r="S24186" s="499"/>
    </row>
    <row r="24187">
      <c r="B24187" s="497"/>
      <c r="H24187" s="500"/>
      <c r="O24187" s="500"/>
      <c r="Q24187" s="498" t="s">
        <v>213</v>
      </c>
      <c r="S24187" s="499"/>
    </row>
    <row r="24188">
      <c r="B24188" s="497"/>
      <c r="H24188" s="500"/>
      <c r="O24188" s="500"/>
      <c r="Q24188" s="498" t="s">
        <v>213</v>
      </c>
      <c r="S24188" s="499"/>
    </row>
    <row r="24189">
      <c r="B24189" s="497"/>
      <c r="H24189" s="500"/>
      <c r="O24189" s="500"/>
      <c r="Q24189" s="498" t="s">
        <v>213</v>
      </c>
      <c r="S24189" s="499"/>
    </row>
    <row r="24190">
      <c r="B24190" s="497"/>
      <c r="H24190" s="500"/>
      <c r="O24190" s="500"/>
      <c r="Q24190" s="498" t="s">
        <v>213</v>
      </c>
      <c r="S24190" s="499"/>
    </row>
    <row r="24191">
      <c r="B24191" s="497"/>
      <c r="H24191" s="500"/>
      <c r="O24191" s="500"/>
      <c r="Q24191" s="498" t="s">
        <v>213</v>
      </c>
      <c r="S24191" s="499"/>
    </row>
    <row r="24192">
      <c r="B24192" s="497"/>
      <c r="H24192" s="500"/>
      <c r="O24192" s="500"/>
      <c r="Q24192" s="498" t="s">
        <v>213</v>
      </c>
      <c r="S24192" s="499"/>
    </row>
    <row r="24193">
      <c r="B24193" s="497"/>
      <c r="H24193" s="500"/>
      <c r="O24193" s="500"/>
      <c r="Q24193" s="498" t="s">
        <v>213</v>
      </c>
      <c r="S24193" s="499"/>
    </row>
    <row r="24194">
      <c r="B24194" s="497"/>
      <c r="H24194" s="500"/>
      <c r="O24194" s="500"/>
      <c r="Q24194" s="498" t="s">
        <v>213</v>
      </c>
      <c r="S24194" s="499"/>
    </row>
    <row r="24195">
      <c r="B24195" s="497"/>
      <c r="H24195" s="500"/>
      <c r="O24195" s="500"/>
      <c r="Q24195" s="498" t="s">
        <v>213</v>
      </c>
      <c r="S24195" s="499"/>
    </row>
    <row r="24196">
      <c r="B24196" s="497"/>
      <c r="H24196" s="500"/>
      <c r="O24196" s="500"/>
      <c r="Q24196" s="498" t="s">
        <v>213</v>
      </c>
      <c r="S24196" s="499"/>
    </row>
    <row r="24197">
      <c r="B24197" s="497"/>
      <c r="H24197" s="500"/>
      <c r="O24197" s="500"/>
      <c r="Q24197" s="498" t="s">
        <v>213</v>
      </c>
      <c r="S24197" s="499"/>
    </row>
    <row r="24198">
      <c r="B24198" s="497"/>
      <c r="H24198" s="500"/>
      <c r="O24198" s="500"/>
      <c r="Q24198" s="498" t="s">
        <v>213</v>
      </c>
      <c r="S24198" s="499"/>
    </row>
    <row r="24199">
      <c r="B24199" s="497"/>
      <c r="H24199" s="500"/>
      <c r="O24199" s="500"/>
      <c r="Q24199" s="498" t="s">
        <v>213</v>
      </c>
      <c r="S24199" s="499"/>
    </row>
    <row r="24200">
      <c r="B24200" s="497"/>
      <c r="H24200" s="500"/>
      <c r="O24200" s="500"/>
      <c r="Q24200" s="498" t="s">
        <v>213</v>
      </c>
      <c r="S24200" s="499"/>
    </row>
    <row r="24201">
      <c r="B24201" s="497"/>
      <c r="H24201" s="500"/>
      <c r="O24201" s="500"/>
      <c r="Q24201" s="498" t="s">
        <v>213</v>
      </c>
      <c r="S24201" s="499"/>
    </row>
    <row r="24202">
      <c r="B24202" s="497"/>
      <c r="H24202" s="500"/>
      <c r="O24202" s="500"/>
      <c r="Q24202" s="498" t="s">
        <v>213</v>
      </c>
      <c r="S24202" s="499"/>
    </row>
    <row r="24203">
      <c r="B24203" s="497"/>
      <c r="H24203" s="500"/>
      <c r="O24203" s="500"/>
      <c r="Q24203" s="498" t="s">
        <v>213</v>
      </c>
      <c r="S24203" s="499"/>
    </row>
    <row r="24204">
      <c r="B24204" s="497"/>
      <c r="H24204" s="500"/>
      <c r="O24204" s="500"/>
      <c r="Q24204" s="498" t="s">
        <v>213</v>
      </c>
      <c r="S24204" s="499"/>
    </row>
    <row r="24205">
      <c r="B24205" s="497"/>
      <c r="H24205" s="500"/>
      <c r="O24205" s="500"/>
      <c r="Q24205" s="498" t="s">
        <v>213</v>
      </c>
      <c r="S24205" s="499"/>
    </row>
    <row r="24206">
      <c r="B24206" s="497"/>
      <c r="H24206" s="500"/>
      <c r="O24206" s="500"/>
      <c r="Q24206" s="498" t="s">
        <v>213</v>
      </c>
      <c r="S24206" s="499"/>
    </row>
    <row r="24207">
      <c r="B24207" s="497"/>
      <c r="H24207" s="500"/>
      <c r="O24207" s="500"/>
      <c r="Q24207" s="498" t="s">
        <v>213</v>
      </c>
      <c r="S24207" s="499"/>
    </row>
    <row r="24208">
      <c r="B24208" s="497"/>
      <c r="H24208" s="500"/>
      <c r="O24208" s="500"/>
      <c r="Q24208" s="498" t="s">
        <v>213</v>
      </c>
      <c r="S24208" s="499"/>
    </row>
    <row r="24209">
      <c r="B24209" s="497"/>
      <c r="H24209" s="500"/>
      <c r="O24209" s="500"/>
      <c r="Q24209" s="498" t="s">
        <v>213</v>
      </c>
      <c r="S24209" s="499"/>
    </row>
    <row r="24210">
      <c r="B24210" s="497"/>
      <c r="H24210" s="500"/>
      <c r="O24210" s="500"/>
      <c r="Q24210" s="498" t="s">
        <v>213</v>
      </c>
      <c r="S24210" s="499"/>
    </row>
    <row r="24211">
      <c r="B24211" s="497"/>
      <c r="H24211" s="500"/>
      <c r="O24211" s="500"/>
      <c r="Q24211" s="498" t="s">
        <v>213</v>
      </c>
      <c r="S24211" s="499"/>
    </row>
    <row r="24212">
      <c r="B24212" s="497"/>
      <c r="H24212" s="500"/>
      <c r="O24212" s="500"/>
      <c r="Q24212" s="498" t="s">
        <v>213</v>
      </c>
      <c r="S24212" s="499"/>
    </row>
    <row r="24213">
      <c r="B24213" s="497"/>
      <c r="H24213" s="500"/>
      <c r="O24213" s="500"/>
      <c r="Q24213" s="498" t="s">
        <v>213</v>
      </c>
      <c r="S24213" s="499"/>
    </row>
    <row r="24214">
      <c r="B24214" s="497"/>
      <c r="H24214" s="500"/>
      <c r="O24214" s="500"/>
      <c r="Q24214" s="498" t="s">
        <v>213</v>
      </c>
      <c r="S24214" s="499"/>
    </row>
    <row r="24215">
      <c r="B24215" s="497"/>
      <c r="H24215" s="500"/>
      <c r="O24215" s="500"/>
      <c r="Q24215" s="498" t="s">
        <v>213</v>
      </c>
      <c r="S24215" s="499"/>
    </row>
    <row r="24216">
      <c r="B24216" s="497"/>
      <c r="H24216" s="500"/>
      <c r="O24216" s="500"/>
      <c r="Q24216" s="498" t="s">
        <v>213</v>
      </c>
      <c r="S24216" s="499"/>
    </row>
    <row r="24217">
      <c r="B24217" s="497"/>
      <c r="H24217" s="500"/>
      <c r="O24217" s="500"/>
      <c r="Q24217" s="498" t="s">
        <v>213</v>
      </c>
      <c r="S24217" s="499"/>
    </row>
    <row r="24218">
      <c r="B24218" s="497"/>
      <c r="H24218" s="500"/>
      <c r="O24218" s="500"/>
      <c r="Q24218" s="498" t="s">
        <v>213</v>
      </c>
      <c r="S24218" s="499"/>
    </row>
    <row r="24219">
      <c r="B24219" s="497"/>
      <c r="H24219" s="500"/>
      <c r="O24219" s="500"/>
      <c r="Q24219" s="498" t="s">
        <v>213</v>
      </c>
      <c r="S24219" s="499"/>
    </row>
    <row r="24220">
      <c r="B24220" s="497"/>
      <c r="H24220" s="500"/>
      <c r="O24220" s="500"/>
      <c r="Q24220" s="498" t="s">
        <v>213</v>
      </c>
      <c r="S24220" s="499"/>
    </row>
    <row r="24221">
      <c r="B24221" s="497"/>
      <c r="H24221" s="500"/>
      <c r="O24221" s="500"/>
      <c r="Q24221" s="498" t="s">
        <v>213</v>
      </c>
      <c r="S24221" s="499"/>
    </row>
    <row r="24222">
      <c r="B24222" s="497"/>
      <c r="H24222" s="500"/>
      <c r="O24222" s="500"/>
      <c r="Q24222" s="498" t="s">
        <v>213</v>
      </c>
      <c r="S24222" s="499"/>
    </row>
    <row r="24223">
      <c r="B24223" s="497"/>
      <c r="H24223" s="500"/>
      <c r="O24223" s="500"/>
      <c r="Q24223" s="498" t="s">
        <v>213</v>
      </c>
      <c r="S24223" s="499"/>
    </row>
    <row r="24224">
      <c r="B24224" s="497"/>
      <c r="H24224" s="500"/>
      <c r="O24224" s="500"/>
      <c r="Q24224" s="498" t="s">
        <v>213</v>
      </c>
      <c r="S24224" s="499"/>
    </row>
    <row r="24225">
      <c r="B24225" s="497"/>
      <c r="H24225" s="500"/>
      <c r="O24225" s="500"/>
      <c r="Q24225" s="498" t="s">
        <v>213</v>
      </c>
      <c r="S24225" s="499"/>
    </row>
    <row r="24226">
      <c r="B24226" s="497"/>
      <c r="H24226" s="500"/>
      <c r="O24226" s="500"/>
      <c r="Q24226" s="498" t="s">
        <v>213</v>
      </c>
      <c r="S24226" s="499"/>
    </row>
    <row r="24227">
      <c r="B24227" s="497"/>
      <c r="H24227" s="500"/>
      <c r="O24227" s="500"/>
      <c r="Q24227" s="498" t="s">
        <v>213</v>
      </c>
      <c r="S24227" s="499"/>
    </row>
    <row r="24228">
      <c r="B24228" s="497"/>
      <c r="H24228" s="500"/>
      <c r="O24228" s="500"/>
      <c r="Q24228" s="498" t="s">
        <v>213</v>
      </c>
      <c r="S24228" s="499"/>
    </row>
    <row r="24229">
      <c r="B24229" s="497"/>
      <c r="H24229" s="500"/>
      <c r="O24229" s="500"/>
      <c r="Q24229" s="498" t="s">
        <v>213</v>
      </c>
      <c r="S24229" s="499"/>
    </row>
    <row r="24230">
      <c r="B24230" s="497"/>
      <c r="H24230" s="500"/>
      <c r="O24230" s="500"/>
      <c r="Q24230" s="498" t="s">
        <v>213</v>
      </c>
      <c r="S24230" s="499"/>
    </row>
    <row r="24231">
      <c r="B24231" s="497"/>
      <c r="H24231" s="500"/>
      <c r="O24231" s="500"/>
      <c r="Q24231" s="498" t="s">
        <v>213</v>
      </c>
      <c r="S24231" s="499"/>
    </row>
    <row r="24232">
      <c r="B24232" s="497"/>
      <c r="H24232" s="500"/>
      <c r="O24232" s="500"/>
      <c r="Q24232" s="498" t="s">
        <v>213</v>
      </c>
      <c r="S24232" s="499"/>
    </row>
    <row r="24233">
      <c r="B24233" s="497"/>
      <c r="H24233" s="500"/>
      <c r="O24233" s="500"/>
      <c r="Q24233" s="498" t="s">
        <v>213</v>
      </c>
      <c r="S24233" s="499"/>
    </row>
    <row r="24234">
      <c r="B24234" s="497"/>
      <c r="H24234" s="500"/>
      <c r="O24234" s="500"/>
      <c r="Q24234" s="498" t="s">
        <v>213</v>
      </c>
      <c r="S24234" s="499"/>
    </row>
    <row r="24235">
      <c r="B24235" s="497"/>
      <c r="H24235" s="500"/>
      <c r="O24235" s="500"/>
      <c r="Q24235" s="498" t="s">
        <v>213</v>
      </c>
      <c r="S24235" s="499"/>
    </row>
    <row r="24236">
      <c r="B24236" s="497"/>
      <c r="H24236" s="500"/>
      <c r="O24236" s="500"/>
      <c r="Q24236" s="498" t="s">
        <v>213</v>
      </c>
      <c r="S24236" s="499"/>
    </row>
    <row r="24237">
      <c r="B24237" s="497"/>
      <c r="H24237" s="500"/>
      <c r="O24237" s="500"/>
      <c r="Q24237" s="498" t="s">
        <v>213</v>
      </c>
      <c r="S24237" s="499"/>
    </row>
    <row r="24238">
      <c r="B24238" s="497"/>
      <c r="H24238" s="500"/>
      <c r="O24238" s="500"/>
      <c r="Q24238" s="498" t="s">
        <v>213</v>
      </c>
      <c r="S24238" s="499"/>
    </row>
    <row r="24239">
      <c r="B24239" s="497"/>
      <c r="H24239" s="500"/>
      <c r="O24239" s="500"/>
      <c r="Q24239" s="498" t="s">
        <v>213</v>
      </c>
      <c r="S24239" s="499"/>
    </row>
    <row r="24240">
      <c r="B24240" s="497"/>
      <c r="H24240" s="500"/>
      <c r="O24240" s="500"/>
      <c r="Q24240" s="498" t="s">
        <v>213</v>
      </c>
      <c r="S24240" s="499"/>
    </row>
    <row r="24241">
      <c r="B24241" s="497"/>
      <c r="H24241" s="500"/>
      <c r="O24241" s="500"/>
      <c r="Q24241" s="498" t="s">
        <v>213</v>
      </c>
      <c r="S24241" s="499"/>
    </row>
    <row r="24242">
      <c r="B24242" s="497"/>
      <c r="H24242" s="500"/>
      <c r="O24242" s="500"/>
      <c r="Q24242" s="498" t="s">
        <v>213</v>
      </c>
      <c r="S24242" s="499"/>
    </row>
    <row r="24243">
      <c r="B24243" s="497"/>
      <c r="H24243" s="500"/>
      <c r="O24243" s="500"/>
      <c r="Q24243" s="498" t="s">
        <v>213</v>
      </c>
      <c r="S24243" s="499"/>
    </row>
    <row r="24244">
      <c r="B24244" s="497"/>
      <c r="H24244" s="500"/>
      <c r="O24244" s="500"/>
      <c r="Q24244" s="498" t="s">
        <v>213</v>
      </c>
      <c r="S24244" s="499"/>
    </row>
    <row r="24245">
      <c r="B24245" s="497"/>
      <c r="H24245" s="500"/>
      <c r="O24245" s="500"/>
      <c r="Q24245" s="498" t="s">
        <v>213</v>
      </c>
      <c r="S24245" s="499"/>
    </row>
    <row r="24246">
      <c r="B24246" s="497"/>
      <c r="H24246" s="500"/>
      <c r="O24246" s="500"/>
      <c r="Q24246" s="498" t="s">
        <v>213</v>
      </c>
      <c r="S24246" s="499"/>
    </row>
    <row r="24247">
      <c r="B24247" s="497"/>
      <c r="H24247" s="500"/>
      <c r="O24247" s="500"/>
      <c r="Q24247" s="498" t="s">
        <v>213</v>
      </c>
      <c r="S24247" s="499"/>
    </row>
    <row r="24248">
      <c r="B24248" s="497"/>
      <c r="H24248" s="500"/>
      <c r="O24248" s="500"/>
      <c r="Q24248" s="498" t="s">
        <v>213</v>
      </c>
      <c r="S24248" s="499"/>
    </row>
    <row r="24249">
      <c r="B24249" s="497"/>
      <c r="H24249" s="500"/>
      <c r="O24249" s="500"/>
      <c r="Q24249" s="498" t="s">
        <v>213</v>
      </c>
      <c r="S24249" s="499"/>
    </row>
    <row r="24250">
      <c r="B24250" s="497"/>
      <c r="H24250" s="500"/>
      <c r="O24250" s="500"/>
      <c r="Q24250" s="498" t="s">
        <v>213</v>
      </c>
      <c r="S24250" s="499"/>
    </row>
    <row r="24251">
      <c r="B24251" s="497"/>
      <c r="H24251" s="500"/>
      <c r="O24251" s="500"/>
      <c r="Q24251" s="498" t="s">
        <v>213</v>
      </c>
      <c r="S24251" s="499"/>
    </row>
    <row r="24252">
      <c r="B24252" s="497"/>
      <c r="H24252" s="500"/>
      <c r="O24252" s="500"/>
      <c r="Q24252" s="498" t="s">
        <v>213</v>
      </c>
      <c r="S24252" s="499"/>
    </row>
    <row r="24253">
      <c r="B24253" s="497"/>
      <c r="H24253" s="500"/>
      <c r="O24253" s="500"/>
      <c r="Q24253" s="498" t="s">
        <v>213</v>
      </c>
      <c r="S24253" s="499"/>
    </row>
    <row r="24254">
      <c r="B24254" s="497"/>
      <c r="H24254" s="500"/>
      <c r="O24254" s="500"/>
      <c r="Q24254" s="498" t="s">
        <v>213</v>
      </c>
      <c r="S24254" s="499"/>
    </row>
    <row r="24255">
      <c r="B24255" s="497"/>
      <c r="H24255" s="500"/>
      <c r="O24255" s="500"/>
      <c r="Q24255" s="498" t="s">
        <v>213</v>
      </c>
      <c r="S24255" s="499"/>
    </row>
    <row r="24256">
      <c r="B24256" s="497"/>
      <c r="H24256" s="500"/>
      <c r="O24256" s="500"/>
      <c r="Q24256" s="498" t="s">
        <v>213</v>
      </c>
      <c r="S24256" s="499"/>
    </row>
    <row r="24257">
      <c r="B24257" s="497"/>
      <c r="H24257" s="500"/>
      <c r="O24257" s="500"/>
      <c r="Q24257" s="498" t="s">
        <v>213</v>
      </c>
      <c r="S24257" s="499"/>
    </row>
    <row r="24258">
      <c r="B24258" s="497"/>
      <c r="H24258" s="500"/>
      <c r="O24258" s="500"/>
      <c r="Q24258" s="498" t="s">
        <v>213</v>
      </c>
      <c r="S24258" s="499"/>
    </row>
    <row r="24259">
      <c r="B24259" s="497"/>
      <c r="H24259" s="500"/>
      <c r="O24259" s="500"/>
      <c r="Q24259" s="498" t="s">
        <v>213</v>
      </c>
      <c r="S24259" s="499"/>
    </row>
    <row r="24260">
      <c r="B24260" s="497"/>
      <c r="H24260" s="500"/>
      <c r="O24260" s="500"/>
      <c r="Q24260" s="498" t="s">
        <v>213</v>
      </c>
      <c r="S24260" s="499"/>
    </row>
    <row r="24261">
      <c r="B24261" s="497"/>
      <c r="H24261" s="500"/>
      <c r="O24261" s="500"/>
      <c r="Q24261" s="498" t="s">
        <v>213</v>
      </c>
      <c r="S24261" s="499"/>
    </row>
    <row r="24262">
      <c r="B24262" s="497"/>
      <c r="H24262" s="500"/>
      <c r="O24262" s="500"/>
      <c r="Q24262" s="498" t="s">
        <v>213</v>
      </c>
      <c r="S24262" s="499"/>
    </row>
    <row r="24263">
      <c r="B24263" s="497"/>
      <c r="H24263" s="500"/>
      <c r="O24263" s="500"/>
      <c r="Q24263" s="498" t="s">
        <v>213</v>
      </c>
      <c r="S24263" s="499"/>
    </row>
    <row r="24264">
      <c r="B24264" s="497"/>
      <c r="H24264" s="500"/>
      <c r="O24264" s="500"/>
      <c r="Q24264" s="498" t="s">
        <v>213</v>
      </c>
      <c r="S24264" s="499"/>
    </row>
    <row r="24265">
      <c r="B24265" s="497"/>
      <c r="H24265" s="500"/>
      <c r="O24265" s="500"/>
      <c r="Q24265" s="498" t="s">
        <v>213</v>
      </c>
      <c r="S24265" s="499"/>
    </row>
    <row r="24266">
      <c r="B24266" s="497"/>
      <c r="H24266" s="500"/>
      <c r="O24266" s="500"/>
      <c r="Q24266" s="498" t="s">
        <v>213</v>
      </c>
      <c r="S24266" s="499"/>
    </row>
    <row r="24267">
      <c r="B24267" s="497"/>
      <c r="H24267" s="500"/>
      <c r="O24267" s="500"/>
      <c r="Q24267" s="498" t="s">
        <v>213</v>
      </c>
      <c r="S24267" s="499"/>
    </row>
    <row r="24268">
      <c r="B24268" s="497"/>
      <c r="H24268" s="500"/>
      <c r="O24268" s="500"/>
      <c r="Q24268" s="498" t="s">
        <v>213</v>
      </c>
      <c r="S24268" s="499"/>
    </row>
    <row r="24269">
      <c r="B24269" s="497"/>
      <c r="H24269" s="500"/>
      <c r="O24269" s="500"/>
      <c r="Q24269" s="498" t="s">
        <v>213</v>
      </c>
      <c r="S24269" s="499"/>
    </row>
    <row r="24270">
      <c r="B24270" s="497"/>
      <c r="H24270" s="500"/>
      <c r="O24270" s="500"/>
      <c r="Q24270" s="498" t="s">
        <v>213</v>
      </c>
      <c r="S24270" s="499"/>
    </row>
    <row r="24271">
      <c r="B24271" s="497"/>
      <c r="H24271" s="500"/>
      <c r="O24271" s="500"/>
      <c r="Q24271" s="498" t="s">
        <v>213</v>
      </c>
      <c r="S24271" s="499"/>
    </row>
    <row r="24272">
      <c r="B24272" s="497"/>
      <c r="H24272" s="500"/>
      <c r="O24272" s="500"/>
      <c r="Q24272" s="498" t="s">
        <v>213</v>
      </c>
      <c r="S24272" s="499"/>
    </row>
    <row r="24273">
      <c r="B24273" s="497"/>
      <c r="H24273" s="500"/>
      <c r="O24273" s="500"/>
      <c r="Q24273" s="498" t="s">
        <v>213</v>
      </c>
      <c r="S24273" s="499"/>
    </row>
    <row r="24274">
      <c r="B24274" s="497"/>
      <c r="H24274" s="500"/>
      <c r="O24274" s="500"/>
      <c r="Q24274" s="498" t="s">
        <v>213</v>
      </c>
      <c r="S24274" s="499"/>
    </row>
    <row r="24275">
      <c r="B24275" s="497"/>
      <c r="H24275" s="500"/>
      <c r="O24275" s="500"/>
      <c r="Q24275" s="498" t="s">
        <v>213</v>
      </c>
      <c r="S24275" s="499"/>
    </row>
    <row r="24276">
      <c r="B24276" s="497"/>
      <c r="H24276" s="500"/>
      <c r="O24276" s="500"/>
      <c r="Q24276" s="498" t="s">
        <v>213</v>
      </c>
      <c r="S24276" s="499"/>
    </row>
    <row r="24277">
      <c r="B24277" s="497"/>
      <c r="H24277" s="500"/>
      <c r="O24277" s="500"/>
      <c r="Q24277" s="498" t="s">
        <v>213</v>
      </c>
      <c r="S24277" s="499"/>
    </row>
    <row r="24278">
      <c r="B24278" s="497"/>
      <c r="H24278" s="500"/>
      <c r="O24278" s="500"/>
      <c r="Q24278" s="498" t="s">
        <v>213</v>
      </c>
      <c r="S24278" s="499"/>
    </row>
    <row r="24279">
      <c r="B24279" s="497"/>
      <c r="H24279" s="500"/>
      <c r="O24279" s="500"/>
      <c r="Q24279" s="498" t="s">
        <v>213</v>
      </c>
      <c r="S24279" s="499"/>
    </row>
    <row r="24280">
      <c r="B24280" s="497"/>
      <c r="H24280" s="500"/>
      <c r="O24280" s="500"/>
      <c r="Q24280" s="498" t="s">
        <v>213</v>
      </c>
      <c r="S24280" s="499"/>
    </row>
    <row r="24281">
      <c r="B24281" s="497"/>
      <c r="H24281" s="500"/>
      <c r="O24281" s="500"/>
      <c r="Q24281" s="498" t="s">
        <v>213</v>
      </c>
      <c r="S24281" s="499"/>
    </row>
    <row r="24282">
      <c r="B24282" s="497"/>
      <c r="H24282" s="500"/>
      <c r="O24282" s="500"/>
      <c r="Q24282" s="498" t="s">
        <v>213</v>
      </c>
      <c r="S24282" s="499"/>
    </row>
    <row r="24283">
      <c r="B24283" s="497"/>
      <c r="H24283" s="500"/>
      <c r="O24283" s="500"/>
      <c r="Q24283" s="498" t="s">
        <v>213</v>
      </c>
      <c r="S24283" s="499"/>
    </row>
    <row r="24284">
      <c r="B24284" s="497"/>
      <c r="H24284" s="500"/>
      <c r="O24284" s="500"/>
      <c r="Q24284" s="498" t="s">
        <v>213</v>
      </c>
      <c r="S24284" s="499"/>
    </row>
    <row r="24285">
      <c r="B24285" s="497"/>
      <c r="H24285" s="500"/>
      <c r="O24285" s="500"/>
      <c r="Q24285" s="498" t="s">
        <v>213</v>
      </c>
      <c r="S24285" s="499"/>
    </row>
    <row r="24286">
      <c r="B24286" s="497"/>
      <c r="H24286" s="500"/>
      <c r="O24286" s="500"/>
      <c r="Q24286" s="498" t="s">
        <v>213</v>
      </c>
      <c r="S24286" s="499"/>
    </row>
    <row r="24287">
      <c r="B24287" s="497"/>
      <c r="H24287" s="500"/>
      <c r="O24287" s="500"/>
      <c r="Q24287" s="498" t="s">
        <v>213</v>
      </c>
      <c r="S24287" s="499"/>
    </row>
    <row r="24288">
      <c r="B24288" s="497"/>
      <c r="H24288" s="500"/>
      <c r="O24288" s="500"/>
      <c r="Q24288" s="498" t="s">
        <v>213</v>
      </c>
      <c r="S24288" s="499"/>
    </row>
    <row r="24289">
      <c r="B24289" s="497"/>
      <c r="H24289" s="500"/>
      <c r="O24289" s="500"/>
      <c r="Q24289" s="498" t="s">
        <v>213</v>
      </c>
      <c r="S24289" s="499"/>
    </row>
    <row r="24290">
      <c r="B24290" s="497"/>
      <c r="H24290" s="500"/>
      <c r="O24290" s="500"/>
      <c r="Q24290" s="498" t="s">
        <v>213</v>
      </c>
      <c r="S24290" s="499"/>
    </row>
    <row r="24291">
      <c r="B24291" s="497"/>
      <c r="H24291" s="500"/>
      <c r="O24291" s="500"/>
      <c r="Q24291" s="498" t="s">
        <v>213</v>
      </c>
      <c r="S24291" s="499"/>
    </row>
    <row r="24292">
      <c r="B24292" s="497"/>
      <c r="H24292" s="500"/>
      <c r="O24292" s="500"/>
      <c r="Q24292" s="498" t="s">
        <v>213</v>
      </c>
      <c r="S24292" s="499"/>
    </row>
    <row r="24293">
      <c r="B24293" s="497"/>
      <c r="H24293" s="500"/>
      <c r="O24293" s="500"/>
      <c r="Q24293" s="498" t="s">
        <v>213</v>
      </c>
      <c r="S24293" s="499"/>
    </row>
    <row r="24294">
      <c r="B24294" s="497"/>
      <c r="H24294" s="500"/>
      <c r="O24294" s="500"/>
      <c r="Q24294" s="498" t="s">
        <v>213</v>
      </c>
      <c r="S24294" s="499"/>
    </row>
    <row r="24295">
      <c r="B24295" s="497"/>
      <c r="H24295" s="500"/>
      <c r="O24295" s="500"/>
      <c r="Q24295" s="498" t="s">
        <v>213</v>
      </c>
      <c r="S24295" s="499"/>
    </row>
    <row r="24296">
      <c r="B24296" s="497"/>
      <c r="H24296" s="500"/>
      <c r="O24296" s="500"/>
      <c r="Q24296" s="498" t="s">
        <v>213</v>
      </c>
      <c r="S24296" s="499"/>
    </row>
    <row r="24297">
      <c r="B24297" s="497"/>
      <c r="H24297" s="500"/>
      <c r="O24297" s="500"/>
      <c r="Q24297" s="498" t="s">
        <v>213</v>
      </c>
      <c r="S24297" s="499"/>
    </row>
    <row r="24298">
      <c r="B24298" s="497"/>
      <c r="H24298" s="500"/>
      <c r="O24298" s="500"/>
      <c r="Q24298" s="498" t="s">
        <v>213</v>
      </c>
      <c r="S24298" s="499"/>
    </row>
    <row r="24299">
      <c r="B24299" s="497"/>
      <c r="H24299" s="500"/>
      <c r="O24299" s="500"/>
      <c r="Q24299" s="498" t="s">
        <v>213</v>
      </c>
      <c r="S24299" s="499"/>
    </row>
    <row r="24300">
      <c r="B24300" s="497"/>
      <c r="H24300" s="500"/>
      <c r="O24300" s="500"/>
      <c r="Q24300" s="498" t="s">
        <v>213</v>
      </c>
      <c r="S24300" s="499"/>
    </row>
    <row r="24301">
      <c r="B24301" s="497"/>
      <c r="H24301" s="500"/>
      <c r="O24301" s="500"/>
      <c r="Q24301" s="498" t="s">
        <v>213</v>
      </c>
      <c r="S24301" s="499"/>
    </row>
    <row r="24302">
      <c r="B24302" s="497"/>
      <c r="H24302" s="500"/>
      <c r="O24302" s="500"/>
      <c r="Q24302" s="498" t="s">
        <v>213</v>
      </c>
      <c r="S24302" s="499"/>
    </row>
    <row r="24303">
      <c r="B24303" s="497"/>
      <c r="H24303" s="500"/>
      <c r="O24303" s="500"/>
      <c r="Q24303" s="498" t="s">
        <v>213</v>
      </c>
      <c r="S24303" s="499"/>
    </row>
    <row r="24304">
      <c r="B24304" s="497"/>
      <c r="H24304" s="500"/>
      <c r="O24304" s="500"/>
      <c r="Q24304" s="498" t="s">
        <v>213</v>
      </c>
      <c r="S24304" s="499"/>
    </row>
    <row r="24305">
      <c r="B24305" s="497"/>
      <c r="H24305" s="500"/>
      <c r="O24305" s="500"/>
      <c r="Q24305" s="498" t="s">
        <v>213</v>
      </c>
      <c r="S24305" s="499"/>
    </row>
    <row r="24306">
      <c r="B24306" s="497"/>
      <c r="H24306" s="500"/>
      <c r="O24306" s="500"/>
      <c r="Q24306" s="498" t="s">
        <v>213</v>
      </c>
      <c r="S24306" s="499"/>
    </row>
    <row r="24307">
      <c r="B24307" s="497"/>
      <c r="H24307" s="500"/>
      <c r="O24307" s="500"/>
      <c r="Q24307" s="498" t="s">
        <v>213</v>
      </c>
      <c r="S24307" s="499"/>
    </row>
    <row r="24308">
      <c r="B24308" s="497"/>
      <c r="H24308" s="500"/>
      <c r="O24308" s="500"/>
      <c r="Q24308" s="498" t="s">
        <v>213</v>
      </c>
      <c r="S24308" s="499"/>
    </row>
    <row r="24309">
      <c r="B24309" s="497"/>
      <c r="H24309" s="500"/>
      <c r="O24309" s="500"/>
      <c r="Q24309" s="498" t="s">
        <v>213</v>
      </c>
      <c r="S24309" s="499"/>
    </row>
    <row r="24310">
      <c r="B24310" s="497"/>
      <c r="H24310" s="500"/>
      <c r="O24310" s="500"/>
      <c r="Q24310" s="498" t="s">
        <v>213</v>
      </c>
      <c r="S24310" s="499"/>
    </row>
    <row r="24311">
      <c r="B24311" s="497"/>
      <c r="H24311" s="500"/>
      <c r="O24311" s="500"/>
      <c r="Q24311" s="498" t="s">
        <v>213</v>
      </c>
      <c r="S24311" s="499"/>
    </row>
    <row r="24312">
      <c r="B24312" s="497"/>
      <c r="H24312" s="500"/>
      <c r="O24312" s="500"/>
      <c r="Q24312" s="498" t="s">
        <v>213</v>
      </c>
      <c r="S24312" s="499"/>
    </row>
    <row r="24313">
      <c r="B24313" s="497"/>
      <c r="H24313" s="500"/>
      <c r="O24313" s="500"/>
      <c r="Q24313" s="498" t="s">
        <v>213</v>
      </c>
      <c r="S24313" s="499"/>
    </row>
    <row r="24314">
      <c r="B24314" s="497"/>
      <c r="H24314" s="500"/>
      <c r="O24314" s="500"/>
      <c r="Q24314" s="498" t="s">
        <v>213</v>
      </c>
      <c r="S24314" s="499"/>
    </row>
    <row r="24315">
      <c r="B24315" s="497"/>
      <c r="H24315" s="500"/>
      <c r="O24315" s="500"/>
      <c r="Q24315" s="498" t="s">
        <v>213</v>
      </c>
      <c r="S24315" s="499"/>
    </row>
    <row r="24316">
      <c r="B24316" s="497"/>
      <c r="H24316" s="500"/>
      <c r="O24316" s="500"/>
      <c r="Q24316" s="498" t="s">
        <v>213</v>
      </c>
      <c r="S24316" s="499"/>
    </row>
    <row r="24317">
      <c r="B24317" s="497"/>
      <c r="H24317" s="500"/>
      <c r="O24317" s="500"/>
      <c r="Q24317" s="498" t="s">
        <v>213</v>
      </c>
      <c r="S24317" s="499"/>
    </row>
    <row r="24318">
      <c r="B24318" s="497"/>
      <c r="H24318" s="500"/>
      <c r="O24318" s="500"/>
      <c r="Q24318" s="498" t="s">
        <v>213</v>
      </c>
      <c r="S24318" s="499"/>
    </row>
    <row r="24319">
      <c r="B24319" s="497"/>
      <c r="H24319" s="500"/>
      <c r="O24319" s="500"/>
      <c r="Q24319" s="498" t="s">
        <v>213</v>
      </c>
      <c r="S24319" s="499"/>
    </row>
    <row r="24320">
      <c r="B24320" s="497"/>
      <c r="H24320" s="500"/>
      <c r="O24320" s="500"/>
      <c r="Q24320" s="498" t="s">
        <v>213</v>
      </c>
      <c r="S24320" s="499"/>
    </row>
    <row r="24321">
      <c r="B24321" s="497"/>
      <c r="H24321" s="500"/>
      <c r="O24321" s="500"/>
      <c r="Q24321" s="498" t="s">
        <v>213</v>
      </c>
      <c r="S24321" s="499"/>
    </row>
    <row r="24322">
      <c r="B24322" s="497"/>
      <c r="H24322" s="500"/>
      <c r="O24322" s="500"/>
      <c r="Q24322" s="498" t="s">
        <v>213</v>
      </c>
      <c r="S24322" s="499"/>
    </row>
    <row r="24323">
      <c r="B24323" s="497"/>
      <c r="H24323" s="500"/>
      <c r="O24323" s="500"/>
      <c r="Q24323" s="498" t="s">
        <v>213</v>
      </c>
      <c r="S24323" s="499"/>
    </row>
    <row r="24324">
      <c r="B24324" s="497"/>
      <c r="H24324" s="500"/>
      <c r="O24324" s="500"/>
      <c r="Q24324" s="498" t="s">
        <v>213</v>
      </c>
      <c r="S24324" s="499"/>
    </row>
    <row r="24325">
      <c r="B24325" s="497"/>
      <c r="H24325" s="500"/>
      <c r="O24325" s="500"/>
      <c r="Q24325" s="498" t="s">
        <v>213</v>
      </c>
      <c r="S24325" s="499"/>
    </row>
    <row r="24326">
      <c r="B24326" s="497"/>
      <c r="H24326" s="500"/>
      <c r="O24326" s="500"/>
      <c r="Q24326" s="498" t="s">
        <v>213</v>
      </c>
      <c r="S24326" s="499"/>
    </row>
    <row r="24327">
      <c r="B24327" s="497"/>
      <c r="H24327" s="500"/>
      <c r="O24327" s="500"/>
      <c r="Q24327" s="498" t="s">
        <v>213</v>
      </c>
      <c r="S24327" s="499"/>
    </row>
    <row r="24328">
      <c r="B24328" s="497"/>
      <c r="H24328" s="500"/>
      <c r="O24328" s="500"/>
      <c r="Q24328" s="498" t="s">
        <v>213</v>
      </c>
      <c r="S24328" s="499"/>
    </row>
    <row r="24329">
      <c r="B24329" s="497"/>
      <c r="H24329" s="500"/>
      <c r="O24329" s="500"/>
      <c r="Q24329" s="498" t="s">
        <v>213</v>
      </c>
      <c r="S24329" s="499"/>
    </row>
    <row r="24330">
      <c r="B24330" s="497"/>
      <c r="H24330" s="500"/>
      <c r="O24330" s="500"/>
      <c r="Q24330" s="498" t="s">
        <v>213</v>
      </c>
      <c r="S24330" s="499"/>
    </row>
    <row r="24331">
      <c r="B24331" s="497"/>
      <c r="H24331" s="500"/>
      <c r="O24331" s="500"/>
      <c r="Q24331" s="498" t="s">
        <v>213</v>
      </c>
      <c r="S24331" s="499"/>
    </row>
    <row r="24332">
      <c r="B24332" s="497"/>
      <c r="H24332" s="500"/>
      <c r="O24332" s="500"/>
      <c r="Q24332" s="498" t="s">
        <v>213</v>
      </c>
      <c r="S24332" s="499"/>
    </row>
    <row r="24333">
      <c r="B24333" s="497"/>
      <c r="H24333" s="500"/>
      <c r="O24333" s="500"/>
      <c r="Q24333" s="498" t="s">
        <v>213</v>
      </c>
      <c r="S24333" s="499"/>
    </row>
    <row r="24334">
      <c r="B24334" s="497"/>
      <c r="H24334" s="500"/>
      <c r="O24334" s="500"/>
      <c r="Q24334" s="498" t="s">
        <v>213</v>
      </c>
      <c r="S24334" s="499"/>
    </row>
    <row r="24335">
      <c r="B24335" s="497"/>
      <c r="H24335" s="500"/>
      <c r="O24335" s="500"/>
      <c r="Q24335" s="498" t="s">
        <v>213</v>
      </c>
      <c r="S24335" s="499"/>
    </row>
    <row r="24336">
      <c r="B24336" s="497"/>
      <c r="H24336" s="500"/>
      <c r="O24336" s="500"/>
      <c r="Q24336" s="498" t="s">
        <v>213</v>
      </c>
      <c r="S24336" s="499"/>
    </row>
    <row r="24337">
      <c r="B24337" s="497"/>
      <c r="H24337" s="500"/>
      <c r="O24337" s="500"/>
      <c r="Q24337" s="498" t="s">
        <v>213</v>
      </c>
      <c r="S24337" s="499"/>
    </row>
    <row r="24338">
      <c r="B24338" s="497"/>
      <c r="H24338" s="500"/>
      <c r="O24338" s="500"/>
      <c r="Q24338" s="498" t="s">
        <v>213</v>
      </c>
      <c r="S24338" s="499"/>
    </row>
    <row r="24339">
      <c r="B24339" s="497"/>
      <c r="H24339" s="500"/>
      <c r="O24339" s="500"/>
      <c r="Q24339" s="498" t="s">
        <v>213</v>
      </c>
      <c r="S24339" s="499"/>
    </row>
    <row r="24340">
      <c r="B24340" s="497"/>
      <c r="H24340" s="500"/>
      <c r="O24340" s="500"/>
      <c r="Q24340" s="498" t="s">
        <v>213</v>
      </c>
      <c r="S24340" s="499"/>
    </row>
    <row r="24341">
      <c r="B24341" s="497"/>
      <c r="H24341" s="500"/>
      <c r="O24341" s="500"/>
      <c r="Q24341" s="498" t="s">
        <v>213</v>
      </c>
      <c r="S24341" s="499"/>
    </row>
    <row r="24342">
      <c r="B24342" s="497"/>
      <c r="H24342" s="500"/>
      <c r="O24342" s="500"/>
      <c r="Q24342" s="498" t="s">
        <v>213</v>
      </c>
      <c r="S24342" s="499"/>
    </row>
    <row r="24343">
      <c r="B24343" s="497"/>
      <c r="H24343" s="500"/>
      <c r="O24343" s="500"/>
      <c r="Q24343" s="498" t="s">
        <v>213</v>
      </c>
      <c r="S24343" s="499"/>
    </row>
    <row r="24344">
      <c r="B24344" s="497"/>
      <c r="H24344" s="500"/>
      <c r="O24344" s="500"/>
      <c r="Q24344" s="498" t="s">
        <v>213</v>
      </c>
      <c r="S24344" s="499"/>
    </row>
    <row r="24345">
      <c r="B24345" s="497"/>
      <c r="H24345" s="500"/>
      <c r="O24345" s="500"/>
      <c r="Q24345" s="498" t="s">
        <v>213</v>
      </c>
      <c r="S24345" s="499"/>
    </row>
    <row r="24346">
      <c r="B24346" s="497"/>
      <c r="H24346" s="500"/>
      <c r="O24346" s="500"/>
      <c r="Q24346" s="498" t="s">
        <v>213</v>
      </c>
      <c r="S24346" s="499"/>
    </row>
    <row r="24347">
      <c r="B24347" s="497"/>
      <c r="H24347" s="500"/>
      <c r="O24347" s="500"/>
      <c r="Q24347" s="498" t="s">
        <v>213</v>
      </c>
      <c r="S24347" s="499"/>
    </row>
    <row r="24348">
      <c r="B24348" s="497"/>
      <c r="H24348" s="500"/>
      <c r="O24348" s="500"/>
      <c r="Q24348" s="498" t="s">
        <v>213</v>
      </c>
      <c r="S24348" s="499"/>
    </row>
    <row r="24349">
      <c r="B24349" s="497"/>
      <c r="H24349" s="500"/>
      <c r="O24349" s="500"/>
      <c r="Q24349" s="498" t="s">
        <v>213</v>
      </c>
      <c r="S24349" s="499"/>
    </row>
    <row r="24350">
      <c r="B24350" s="497"/>
      <c r="H24350" s="500"/>
      <c r="O24350" s="500"/>
      <c r="Q24350" s="498" t="s">
        <v>213</v>
      </c>
      <c r="S24350" s="499"/>
    </row>
    <row r="24351">
      <c r="B24351" s="497"/>
      <c r="H24351" s="500"/>
      <c r="O24351" s="500"/>
      <c r="Q24351" s="498" t="s">
        <v>213</v>
      </c>
      <c r="S24351" s="499"/>
    </row>
    <row r="24352">
      <c r="B24352" s="497"/>
      <c r="H24352" s="500"/>
      <c r="O24352" s="500"/>
      <c r="Q24352" s="498" t="s">
        <v>213</v>
      </c>
      <c r="S24352" s="499"/>
    </row>
    <row r="24353">
      <c r="B24353" s="497"/>
      <c r="H24353" s="500"/>
      <c r="O24353" s="500"/>
      <c r="Q24353" s="498" t="s">
        <v>213</v>
      </c>
      <c r="S24353" s="499"/>
    </row>
    <row r="24354">
      <c r="B24354" s="497"/>
      <c r="H24354" s="500"/>
      <c r="O24354" s="500"/>
      <c r="Q24354" s="498" t="s">
        <v>213</v>
      </c>
      <c r="S24354" s="499"/>
    </row>
    <row r="24355">
      <c r="B24355" s="497"/>
      <c r="H24355" s="500"/>
      <c r="O24355" s="500"/>
      <c r="Q24355" s="498" t="s">
        <v>213</v>
      </c>
      <c r="S24355" s="499"/>
    </row>
    <row r="24356">
      <c r="B24356" s="497"/>
      <c r="H24356" s="500"/>
      <c r="O24356" s="500"/>
      <c r="Q24356" s="498" t="s">
        <v>213</v>
      </c>
      <c r="S24356" s="499"/>
    </row>
    <row r="24357">
      <c r="B24357" s="497"/>
      <c r="H24357" s="500"/>
      <c r="O24357" s="500"/>
      <c r="Q24357" s="498" t="s">
        <v>213</v>
      </c>
      <c r="S24357" s="499"/>
    </row>
    <row r="24358">
      <c r="B24358" s="497"/>
      <c r="H24358" s="500"/>
      <c r="O24358" s="500"/>
      <c r="Q24358" s="498" t="s">
        <v>213</v>
      </c>
      <c r="S24358" s="499"/>
    </row>
    <row r="24359">
      <c r="B24359" s="497"/>
      <c r="H24359" s="500"/>
      <c r="O24359" s="500"/>
      <c r="Q24359" s="498" t="s">
        <v>213</v>
      </c>
      <c r="S24359" s="499"/>
    </row>
    <row r="24360">
      <c r="B24360" s="497"/>
      <c r="H24360" s="500"/>
      <c r="O24360" s="500"/>
      <c r="Q24360" s="498" t="s">
        <v>213</v>
      </c>
      <c r="S24360" s="499"/>
    </row>
    <row r="24361">
      <c r="B24361" s="497"/>
      <c r="H24361" s="500"/>
      <c r="O24361" s="500"/>
      <c r="Q24361" s="498" t="s">
        <v>213</v>
      </c>
      <c r="S24361" s="499"/>
    </row>
    <row r="24362">
      <c r="B24362" s="497"/>
      <c r="H24362" s="500"/>
      <c r="O24362" s="500"/>
      <c r="Q24362" s="498" t="s">
        <v>213</v>
      </c>
      <c r="S24362" s="499"/>
    </row>
    <row r="24363">
      <c r="B24363" s="497"/>
      <c r="H24363" s="500"/>
      <c r="O24363" s="500"/>
      <c r="Q24363" s="498" t="s">
        <v>213</v>
      </c>
      <c r="S24363" s="499"/>
    </row>
    <row r="24364">
      <c r="B24364" s="497"/>
      <c r="H24364" s="500"/>
      <c r="O24364" s="500"/>
      <c r="Q24364" s="498" t="s">
        <v>213</v>
      </c>
      <c r="S24364" s="499"/>
    </row>
    <row r="24365">
      <c r="B24365" s="497"/>
      <c r="H24365" s="500"/>
      <c r="O24365" s="500"/>
      <c r="Q24365" s="498" t="s">
        <v>213</v>
      </c>
      <c r="S24365" s="499"/>
    </row>
    <row r="24366">
      <c r="B24366" s="497"/>
      <c r="H24366" s="500"/>
      <c r="O24366" s="500"/>
      <c r="Q24366" s="498" t="s">
        <v>213</v>
      </c>
      <c r="S24366" s="499"/>
    </row>
    <row r="24367">
      <c r="B24367" s="497"/>
      <c r="H24367" s="500"/>
      <c r="O24367" s="500"/>
      <c r="Q24367" s="498" t="s">
        <v>213</v>
      </c>
      <c r="S24367" s="499"/>
    </row>
    <row r="24368">
      <c r="B24368" s="497"/>
      <c r="H24368" s="500"/>
      <c r="O24368" s="500"/>
      <c r="Q24368" s="498" t="s">
        <v>213</v>
      </c>
      <c r="S24368" s="499"/>
    </row>
    <row r="24369">
      <c r="B24369" s="497"/>
      <c r="H24369" s="500"/>
      <c r="O24369" s="500"/>
      <c r="Q24369" s="498" t="s">
        <v>213</v>
      </c>
      <c r="S24369" s="499"/>
    </row>
    <row r="24370">
      <c r="B24370" s="497"/>
      <c r="H24370" s="500"/>
      <c r="O24370" s="500"/>
      <c r="Q24370" s="498" t="s">
        <v>213</v>
      </c>
      <c r="S24370" s="499"/>
    </row>
    <row r="24371">
      <c r="B24371" s="497"/>
      <c r="H24371" s="500"/>
      <c r="O24371" s="500"/>
      <c r="Q24371" s="498" t="s">
        <v>213</v>
      </c>
      <c r="S24371" s="499"/>
    </row>
    <row r="24372">
      <c r="B24372" s="497"/>
      <c r="H24372" s="500"/>
      <c r="O24372" s="500"/>
      <c r="Q24372" s="498" t="s">
        <v>213</v>
      </c>
      <c r="S24372" s="499"/>
    </row>
    <row r="24373">
      <c r="B24373" s="497"/>
      <c r="H24373" s="500"/>
      <c r="O24373" s="500"/>
      <c r="Q24373" s="498" t="s">
        <v>213</v>
      </c>
      <c r="S24373" s="499"/>
    </row>
    <row r="24374">
      <c r="B24374" s="497"/>
      <c r="H24374" s="500"/>
      <c r="O24374" s="500"/>
      <c r="Q24374" s="498" t="s">
        <v>213</v>
      </c>
      <c r="S24374" s="499"/>
    </row>
    <row r="24375">
      <c r="B24375" s="497"/>
      <c r="H24375" s="500"/>
      <c r="O24375" s="500"/>
      <c r="Q24375" s="498" t="s">
        <v>213</v>
      </c>
      <c r="S24375" s="499"/>
    </row>
    <row r="24376">
      <c r="B24376" s="497"/>
      <c r="H24376" s="500"/>
      <c r="O24376" s="500"/>
      <c r="Q24376" s="498" t="s">
        <v>213</v>
      </c>
      <c r="S24376" s="499"/>
    </row>
    <row r="24377">
      <c r="B24377" s="497"/>
      <c r="H24377" s="500"/>
      <c r="O24377" s="500"/>
      <c r="Q24377" s="498" t="s">
        <v>213</v>
      </c>
      <c r="S24377" s="499"/>
    </row>
    <row r="24378">
      <c r="B24378" s="497"/>
      <c r="H24378" s="500"/>
      <c r="O24378" s="500"/>
      <c r="Q24378" s="498" t="s">
        <v>213</v>
      </c>
      <c r="S24378" s="499"/>
    </row>
    <row r="24379">
      <c r="B24379" s="497"/>
      <c r="H24379" s="500"/>
      <c r="O24379" s="500"/>
      <c r="Q24379" s="498" t="s">
        <v>213</v>
      </c>
      <c r="S24379" s="499"/>
    </row>
    <row r="24380">
      <c r="B24380" s="497"/>
      <c r="H24380" s="500"/>
      <c r="O24380" s="500"/>
      <c r="Q24380" s="498" t="s">
        <v>213</v>
      </c>
      <c r="S24380" s="499"/>
    </row>
    <row r="24381">
      <c r="B24381" s="497"/>
      <c r="H24381" s="500"/>
      <c r="O24381" s="500"/>
      <c r="Q24381" s="498" t="s">
        <v>213</v>
      </c>
      <c r="S24381" s="499"/>
    </row>
    <row r="24382">
      <c r="B24382" s="497"/>
      <c r="H24382" s="500"/>
      <c r="O24382" s="500"/>
      <c r="Q24382" s="498" t="s">
        <v>213</v>
      </c>
      <c r="S24382" s="499"/>
    </row>
    <row r="24383">
      <c r="B24383" s="497"/>
      <c r="H24383" s="500"/>
      <c r="O24383" s="500"/>
      <c r="Q24383" s="498" t="s">
        <v>213</v>
      </c>
      <c r="S24383" s="499"/>
    </row>
    <row r="24384">
      <c r="B24384" s="497"/>
      <c r="H24384" s="500"/>
      <c r="O24384" s="500"/>
      <c r="Q24384" s="498" t="s">
        <v>213</v>
      </c>
      <c r="S24384" s="499"/>
    </row>
    <row r="24385">
      <c r="B24385" s="497"/>
      <c r="H24385" s="500"/>
      <c r="O24385" s="500"/>
      <c r="Q24385" s="498" t="s">
        <v>213</v>
      </c>
      <c r="S24385" s="499"/>
    </row>
    <row r="24386">
      <c r="B24386" s="497"/>
      <c r="H24386" s="500"/>
      <c r="O24386" s="500"/>
      <c r="Q24386" s="498" t="s">
        <v>213</v>
      </c>
      <c r="S24386" s="499"/>
    </row>
    <row r="24387">
      <c r="B24387" s="497"/>
      <c r="H24387" s="500"/>
      <c r="O24387" s="500"/>
      <c r="Q24387" s="498" t="s">
        <v>213</v>
      </c>
      <c r="S24387" s="499"/>
    </row>
    <row r="24388">
      <c r="B24388" s="497"/>
      <c r="H24388" s="500"/>
      <c r="O24388" s="500"/>
      <c r="Q24388" s="498" t="s">
        <v>213</v>
      </c>
      <c r="S24388" s="499"/>
    </row>
    <row r="24389">
      <c r="B24389" s="497"/>
      <c r="H24389" s="500"/>
      <c r="O24389" s="500"/>
      <c r="Q24389" s="498" t="s">
        <v>213</v>
      </c>
      <c r="S24389" s="499"/>
    </row>
    <row r="24390">
      <c r="B24390" s="497"/>
      <c r="H24390" s="500"/>
      <c r="O24390" s="500"/>
      <c r="Q24390" s="498" t="s">
        <v>213</v>
      </c>
      <c r="S24390" s="499"/>
    </row>
    <row r="24391">
      <c r="B24391" s="497"/>
      <c r="H24391" s="500"/>
      <c r="O24391" s="500"/>
      <c r="Q24391" s="498" t="s">
        <v>213</v>
      </c>
      <c r="S24391" s="499"/>
    </row>
    <row r="24392">
      <c r="B24392" s="497"/>
      <c r="H24392" s="500"/>
      <c r="O24392" s="500"/>
      <c r="Q24392" s="498" t="s">
        <v>213</v>
      </c>
      <c r="S24392" s="499"/>
    </row>
    <row r="24393">
      <c r="B24393" s="497"/>
      <c r="H24393" s="500"/>
      <c r="O24393" s="500"/>
      <c r="Q24393" s="498" t="s">
        <v>213</v>
      </c>
      <c r="S24393" s="499"/>
    </row>
    <row r="24394">
      <c r="B24394" s="497"/>
      <c r="H24394" s="500"/>
      <c r="O24394" s="500"/>
      <c r="Q24394" s="498" t="s">
        <v>213</v>
      </c>
      <c r="S24394" s="499"/>
    </row>
    <row r="24395">
      <c r="B24395" s="497"/>
      <c r="H24395" s="500"/>
      <c r="O24395" s="500"/>
      <c r="Q24395" s="498" t="s">
        <v>213</v>
      </c>
      <c r="S24395" s="499"/>
    </row>
    <row r="24396">
      <c r="B24396" s="497"/>
      <c r="H24396" s="500"/>
      <c r="O24396" s="500"/>
      <c r="Q24396" s="498" t="s">
        <v>213</v>
      </c>
      <c r="S24396" s="499"/>
    </row>
    <row r="24397">
      <c r="B24397" s="497"/>
      <c r="H24397" s="500"/>
      <c r="O24397" s="500"/>
      <c r="Q24397" s="498" t="s">
        <v>213</v>
      </c>
      <c r="S24397" s="499"/>
    </row>
    <row r="24398">
      <c r="B24398" s="497"/>
      <c r="H24398" s="500"/>
      <c r="O24398" s="500"/>
      <c r="Q24398" s="498" t="s">
        <v>213</v>
      </c>
      <c r="S24398" s="499"/>
    </row>
    <row r="24399">
      <c r="B24399" s="497"/>
      <c r="H24399" s="500"/>
      <c r="O24399" s="500"/>
      <c r="Q24399" s="498" t="s">
        <v>213</v>
      </c>
      <c r="S24399" s="499"/>
    </row>
    <row r="24400">
      <c r="B24400" s="497"/>
      <c r="H24400" s="500"/>
      <c r="O24400" s="500"/>
      <c r="Q24400" s="498" t="s">
        <v>213</v>
      </c>
      <c r="S24400" s="499"/>
    </row>
    <row r="24401">
      <c r="B24401" s="497"/>
      <c r="H24401" s="500"/>
      <c r="O24401" s="500"/>
      <c r="Q24401" s="498" t="s">
        <v>213</v>
      </c>
      <c r="S24401" s="499"/>
    </row>
    <row r="24402">
      <c r="B24402" s="497"/>
      <c r="H24402" s="500"/>
      <c r="O24402" s="500"/>
      <c r="Q24402" s="498" t="s">
        <v>213</v>
      </c>
      <c r="S24402" s="499"/>
    </row>
    <row r="24403">
      <c r="B24403" s="497"/>
      <c r="H24403" s="500"/>
      <c r="O24403" s="500"/>
      <c r="Q24403" s="498" t="s">
        <v>213</v>
      </c>
      <c r="S24403" s="499"/>
    </row>
    <row r="24404">
      <c r="B24404" s="497"/>
      <c r="H24404" s="500"/>
      <c r="O24404" s="500"/>
      <c r="Q24404" s="498" t="s">
        <v>213</v>
      </c>
      <c r="S24404" s="499"/>
    </row>
    <row r="24405">
      <c r="B24405" s="497"/>
      <c r="H24405" s="500"/>
      <c r="O24405" s="500"/>
      <c r="Q24405" s="498" t="s">
        <v>213</v>
      </c>
      <c r="S24405" s="499"/>
    </row>
    <row r="24406">
      <c r="B24406" s="497"/>
      <c r="H24406" s="500"/>
      <c r="O24406" s="500"/>
      <c r="Q24406" s="498" t="s">
        <v>213</v>
      </c>
      <c r="S24406" s="499"/>
    </row>
    <row r="24407">
      <c r="B24407" s="497"/>
      <c r="H24407" s="500"/>
      <c r="O24407" s="500"/>
      <c r="Q24407" s="498" t="s">
        <v>213</v>
      </c>
      <c r="S24407" s="499"/>
    </row>
    <row r="24408">
      <c r="B24408" s="497"/>
      <c r="H24408" s="500"/>
      <c r="O24408" s="500"/>
      <c r="Q24408" s="498" t="s">
        <v>213</v>
      </c>
      <c r="S24408" s="499"/>
    </row>
    <row r="24409">
      <c r="B24409" s="497"/>
      <c r="H24409" s="500"/>
      <c r="O24409" s="500"/>
      <c r="Q24409" s="498" t="s">
        <v>213</v>
      </c>
      <c r="S24409" s="499"/>
    </row>
    <row r="24410">
      <c r="B24410" s="497"/>
      <c r="H24410" s="500"/>
      <c r="O24410" s="500"/>
      <c r="Q24410" s="498" t="s">
        <v>213</v>
      </c>
      <c r="S24410" s="499"/>
    </row>
    <row r="24411">
      <c r="B24411" s="497"/>
      <c r="H24411" s="500"/>
      <c r="O24411" s="500"/>
      <c r="Q24411" s="498" t="s">
        <v>213</v>
      </c>
      <c r="S24411" s="499"/>
    </row>
    <row r="24412">
      <c r="B24412" s="497"/>
      <c r="H24412" s="500"/>
      <c r="O24412" s="500"/>
      <c r="Q24412" s="498" t="s">
        <v>213</v>
      </c>
      <c r="S24412" s="499"/>
    </row>
    <row r="24413">
      <c r="B24413" s="497"/>
      <c r="H24413" s="500"/>
      <c r="O24413" s="500"/>
      <c r="Q24413" s="498" t="s">
        <v>213</v>
      </c>
      <c r="S24413" s="499"/>
    </row>
    <row r="24414">
      <c r="B24414" s="497"/>
      <c r="H24414" s="500"/>
      <c r="O24414" s="500"/>
      <c r="Q24414" s="498" t="s">
        <v>213</v>
      </c>
      <c r="S24414" s="499"/>
    </row>
    <row r="24415">
      <c r="B24415" s="497"/>
      <c r="H24415" s="500"/>
      <c r="O24415" s="500"/>
      <c r="Q24415" s="498" t="s">
        <v>213</v>
      </c>
      <c r="S24415" s="499"/>
    </row>
    <row r="24416">
      <c r="B24416" s="497"/>
      <c r="H24416" s="500"/>
      <c r="O24416" s="500"/>
      <c r="Q24416" s="498" t="s">
        <v>213</v>
      </c>
      <c r="S24416" s="499"/>
    </row>
    <row r="24417">
      <c r="B24417" s="497"/>
      <c r="H24417" s="500"/>
      <c r="O24417" s="500"/>
      <c r="Q24417" s="498" t="s">
        <v>213</v>
      </c>
      <c r="S24417" s="499"/>
    </row>
    <row r="24418">
      <c r="B24418" s="497"/>
      <c r="H24418" s="500"/>
      <c r="O24418" s="500"/>
      <c r="Q24418" s="498" t="s">
        <v>213</v>
      </c>
      <c r="S24418" s="499"/>
    </row>
    <row r="24419">
      <c r="B24419" s="497"/>
      <c r="H24419" s="500"/>
      <c r="O24419" s="500"/>
      <c r="Q24419" s="498" t="s">
        <v>213</v>
      </c>
      <c r="S24419" s="499"/>
    </row>
    <row r="24420">
      <c r="B24420" s="497"/>
      <c r="H24420" s="500"/>
      <c r="O24420" s="500"/>
      <c r="Q24420" s="498" t="s">
        <v>213</v>
      </c>
      <c r="S24420" s="499"/>
    </row>
    <row r="24421">
      <c r="B24421" s="497"/>
      <c r="H24421" s="500"/>
      <c r="O24421" s="500"/>
      <c r="Q24421" s="498" t="s">
        <v>213</v>
      </c>
      <c r="S24421" s="499"/>
    </row>
    <row r="24422">
      <c r="B24422" s="497"/>
      <c r="H24422" s="500"/>
      <c r="O24422" s="500"/>
      <c r="Q24422" s="498" t="s">
        <v>213</v>
      </c>
      <c r="S24422" s="499"/>
    </row>
    <row r="24423">
      <c r="B24423" s="497"/>
      <c r="H24423" s="500"/>
      <c r="O24423" s="500"/>
      <c r="Q24423" s="498" t="s">
        <v>213</v>
      </c>
      <c r="S24423" s="499"/>
    </row>
    <row r="24424">
      <c r="B24424" s="497"/>
      <c r="H24424" s="500"/>
      <c r="O24424" s="500"/>
      <c r="Q24424" s="498" t="s">
        <v>213</v>
      </c>
      <c r="S24424" s="499"/>
    </row>
    <row r="24425">
      <c r="B24425" s="497"/>
      <c r="H24425" s="500"/>
      <c r="O24425" s="500"/>
      <c r="Q24425" s="498" t="s">
        <v>213</v>
      </c>
      <c r="S24425" s="499"/>
    </row>
    <row r="24426">
      <c r="B24426" s="497"/>
      <c r="H24426" s="500"/>
      <c r="O24426" s="500"/>
      <c r="Q24426" s="498" t="s">
        <v>213</v>
      </c>
      <c r="S24426" s="499"/>
    </row>
    <row r="24427">
      <c r="B24427" s="497"/>
      <c r="H24427" s="500"/>
      <c r="O24427" s="500"/>
      <c r="Q24427" s="498" t="s">
        <v>213</v>
      </c>
      <c r="S24427" s="499"/>
    </row>
    <row r="24428">
      <c r="B24428" s="497"/>
      <c r="H24428" s="500"/>
      <c r="O24428" s="500"/>
      <c r="Q24428" s="498" t="s">
        <v>213</v>
      </c>
      <c r="S24428" s="499"/>
    </row>
    <row r="24429">
      <c r="B24429" s="497"/>
      <c r="H24429" s="500"/>
      <c r="O24429" s="500"/>
      <c r="Q24429" s="498" t="s">
        <v>213</v>
      </c>
      <c r="S24429" s="499"/>
    </row>
    <row r="24430">
      <c r="B24430" s="497"/>
      <c r="H24430" s="500"/>
      <c r="O24430" s="500"/>
      <c r="Q24430" s="498" t="s">
        <v>213</v>
      </c>
      <c r="S24430" s="499"/>
    </row>
    <row r="24431">
      <c r="B24431" s="497"/>
      <c r="H24431" s="500"/>
      <c r="O24431" s="500"/>
      <c r="Q24431" s="498" t="s">
        <v>213</v>
      </c>
      <c r="S24431" s="499"/>
    </row>
    <row r="24432">
      <c r="B24432" s="497"/>
      <c r="H24432" s="500"/>
      <c r="O24432" s="500"/>
      <c r="Q24432" s="498" t="s">
        <v>213</v>
      </c>
      <c r="S24432" s="499"/>
    </row>
    <row r="24433">
      <c r="B24433" s="497"/>
      <c r="H24433" s="500"/>
      <c r="O24433" s="500"/>
      <c r="Q24433" s="498" t="s">
        <v>213</v>
      </c>
      <c r="S24433" s="499"/>
    </row>
    <row r="24434">
      <c r="B24434" s="497"/>
      <c r="H24434" s="500"/>
      <c r="O24434" s="500"/>
      <c r="Q24434" s="498" t="s">
        <v>213</v>
      </c>
      <c r="S24434" s="499"/>
    </row>
    <row r="24435">
      <c r="B24435" s="497"/>
      <c r="H24435" s="500"/>
      <c r="O24435" s="500"/>
      <c r="Q24435" s="498" t="s">
        <v>213</v>
      </c>
      <c r="S24435" s="499"/>
    </row>
    <row r="24436">
      <c r="B24436" s="497"/>
      <c r="H24436" s="500"/>
      <c r="O24436" s="500"/>
      <c r="Q24436" s="498" t="s">
        <v>213</v>
      </c>
      <c r="S24436" s="499"/>
    </row>
    <row r="24437">
      <c r="B24437" s="497"/>
      <c r="H24437" s="500"/>
      <c r="O24437" s="500"/>
      <c r="Q24437" s="498" t="s">
        <v>213</v>
      </c>
      <c r="S24437" s="499"/>
    </row>
    <row r="24438">
      <c r="B24438" s="497"/>
      <c r="H24438" s="500"/>
      <c r="O24438" s="500"/>
      <c r="Q24438" s="498" t="s">
        <v>213</v>
      </c>
      <c r="S24438" s="499"/>
    </row>
    <row r="24439">
      <c r="B24439" s="497"/>
      <c r="H24439" s="500"/>
      <c r="O24439" s="500"/>
      <c r="Q24439" s="498" t="s">
        <v>213</v>
      </c>
      <c r="S24439" s="499"/>
    </row>
    <row r="24440">
      <c r="B24440" s="497"/>
      <c r="H24440" s="500"/>
      <c r="O24440" s="500"/>
      <c r="Q24440" s="498" t="s">
        <v>213</v>
      </c>
      <c r="S24440" s="499"/>
    </row>
    <row r="24441">
      <c r="B24441" s="497"/>
      <c r="H24441" s="500"/>
      <c r="O24441" s="500"/>
      <c r="Q24441" s="498" t="s">
        <v>213</v>
      </c>
      <c r="S24441" s="499"/>
    </row>
    <row r="24442">
      <c r="B24442" s="497"/>
      <c r="H24442" s="500"/>
      <c r="O24442" s="500"/>
      <c r="Q24442" s="498" t="s">
        <v>213</v>
      </c>
      <c r="S24442" s="499"/>
    </row>
    <row r="24443">
      <c r="B24443" s="497"/>
      <c r="H24443" s="500"/>
      <c r="O24443" s="500"/>
      <c r="Q24443" s="498" t="s">
        <v>213</v>
      </c>
      <c r="S24443" s="499"/>
    </row>
    <row r="24444">
      <c r="B24444" s="497"/>
      <c r="H24444" s="500"/>
      <c r="O24444" s="500"/>
      <c r="Q24444" s="498" t="s">
        <v>213</v>
      </c>
      <c r="S24444" s="499"/>
    </row>
    <row r="24445">
      <c r="B24445" s="497"/>
      <c r="H24445" s="500"/>
      <c r="O24445" s="500"/>
      <c r="Q24445" s="498" t="s">
        <v>213</v>
      </c>
      <c r="S24445" s="499"/>
    </row>
    <row r="24446">
      <c r="B24446" s="497"/>
      <c r="H24446" s="500"/>
      <c r="O24446" s="500"/>
      <c r="Q24446" s="498" t="s">
        <v>213</v>
      </c>
      <c r="S24446" s="499"/>
    </row>
    <row r="24447">
      <c r="B24447" s="497"/>
      <c r="H24447" s="500"/>
      <c r="O24447" s="500"/>
      <c r="Q24447" s="498" t="s">
        <v>213</v>
      </c>
      <c r="S24447" s="499"/>
    </row>
    <row r="24448">
      <c r="B24448" s="497"/>
      <c r="H24448" s="500"/>
      <c r="O24448" s="500"/>
      <c r="Q24448" s="498" t="s">
        <v>213</v>
      </c>
      <c r="S24448" s="499"/>
    </row>
    <row r="24449">
      <c r="B24449" s="497"/>
      <c r="H24449" s="500"/>
      <c r="O24449" s="500"/>
      <c r="Q24449" s="498" t="s">
        <v>213</v>
      </c>
      <c r="S24449" s="499"/>
    </row>
    <row r="24450">
      <c r="B24450" s="497"/>
      <c r="H24450" s="500"/>
      <c r="O24450" s="500"/>
      <c r="Q24450" s="498" t="s">
        <v>213</v>
      </c>
      <c r="S24450" s="499"/>
    </row>
    <row r="24451">
      <c r="B24451" s="497"/>
      <c r="H24451" s="500"/>
      <c r="O24451" s="500"/>
      <c r="Q24451" s="498" t="s">
        <v>213</v>
      </c>
      <c r="S24451" s="499"/>
    </row>
    <row r="24452">
      <c r="B24452" s="497"/>
      <c r="H24452" s="500"/>
      <c r="O24452" s="500"/>
      <c r="Q24452" s="498" t="s">
        <v>213</v>
      </c>
      <c r="S24452" s="499"/>
    </row>
    <row r="24453">
      <c r="B24453" s="497"/>
      <c r="H24453" s="500"/>
      <c r="O24453" s="500"/>
      <c r="Q24453" s="498" t="s">
        <v>213</v>
      </c>
      <c r="S24453" s="499"/>
    </row>
    <row r="24454">
      <c r="B24454" s="497"/>
      <c r="H24454" s="500"/>
      <c r="O24454" s="500"/>
      <c r="Q24454" s="498" t="s">
        <v>213</v>
      </c>
      <c r="S24454" s="499"/>
    </row>
    <row r="24455">
      <c r="B24455" s="497"/>
      <c r="H24455" s="500"/>
      <c r="O24455" s="500"/>
      <c r="Q24455" s="498" t="s">
        <v>213</v>
      </c>
      <c r="S24455" s="499"/>
    </row>
    <row r="24456">
      <c r="B24456" s="497"/>
      <c r="H24456" s="500"/>
      <c r="O24456" s="500"/>
      <c r="Q24456" s="498" t="s">
        <v>213</v>
      </c>
      <c r="S24456" s="499"/>
    </row>
    <row r="24457">
      <c r="B24457" s="497"/>
      <c r="H24457" s="500"/>
      <c r="O24457" s="500"/>
      <c r="Q24457" s="498" t="s">
        <v>213</v>
      </c>
      <c r="S24457" s="499"/>
    </row>
    <row r="24458">
      <c r="B24458" s="497"/>
      <c r="H24458" s="500"/>
      <c r="O24458" s="500"/>
      <c r="Q24458" s="498" t="s">
        <v>213</v>
      </c>
      <c r="S24458" s="499"/>
    </row>
    <row r="24459">
      <c r="B24459" s="497"/>
      <c r="H24459" s="500"/>
      <c r="O24459" s="500"/>
      <c r="Q24459" s="498" t="s">
        <v>213</v>
      </c>
      <c r="S24459" s="499"/>
    </row>
    <row r="24460">
      <c r="B24460" s="497"/>
      <c r="H24460" s="500"/>
      <c r="O24460" s="500"/>
      <c r="Q24460" s="498" t="s">
        <v>213</v>
      </c>
      <c r="S24460" s="499"/>
    </row>
    <row r="24461">
      <c r="B24461" s="497"/>
      <c r="H24461" s="500"/>
      <c r="O24461" s="500"/>
      <c r="Q24461" s="498" t="s">
        <v>213</v>
      </c>
      <c r="S24461" s="499"/>
    </row>
    <row r="24462">
      <c r="B24462" s="497"/>
      <c r="H24462" s="500"/>
      <c r="O24462" s="500"/>
      <c r="Q24462" s="498" t="s">
        <v>213</v>
      </c>
      <c r="S24462" s="499"/>
    </row>
    <row r="24463">
      <c r="B24463" s="497"/>
      <c r="H24463" s="500"/>
      <c r="O24463" s="500"/>
      <c r="Q24463" s="498" t="s">
        <v>213</v>
      </c>
      <c r="S24463" s="499"/>
    </row>
    <row r="24464">
      <c r="B24464" s="497"/>
      <c r="H24464" s="500"/>
      <c r="O24464" s="500"/>
      <c r="Q24464" s="498" t="s">
        <v>213</v>
      </c>
      <c r="S24464" s="499"/>
    </row>
    <row r="24465">
      <c r="B24465" s="497"/>
      <c r="H24465" s="500"/>
      <c r="O24465" s="500"/>
      <c r="Q24465" s="498" t="s">
        <v>213</v>
      </c>
      <c r="S24465" s="499"/>
    </row>
    <row r="24466">
      <c r="B24466" s="497"/>
      <c r="H24466" s="500"/>
      <c r="O24466" s="500"/>
      <c r="Q24466" s="498" t="s">
        <v>213</v>
      </c>
      <c r="S24466" s="499"/>
    </row>
    <row r="24467">
      <c r="B24467" s="497"/>
      <c r="H24467" s="500"/>
      <c r="O24467" s="500"/>
      <c r="Q24467" s="498" t="s">
        <v>213</v>
      </c>
      <c r="S24467" s="499"/>
    </row>
    <row r="24468">
      <c r="B24468" s="497"/>
      <c r="H24468" s="500"/>
      <c r="O24468" s="500"/>
      <c r="Q24468" s="498" t="s">
        <v>213</v>
      </c>
      <c r="S24468" s="499"/>
    </row>
    <row r="24469">
      <c r="B24469" s="497"/>
      <c r="H24469" s="500"/>
      <c r="O24469" s="500"/>
      <c r="Q24469" s="498" t="s">
        <v>213</v>
      </c>
      <c r="S24469" s="499"/>
    </row>
    <row r="24470">
      <c r="B24470" s="497"/>
      <c r="H24470" s="500"/>
      <c r="O24470" s="500"/>
      <c r="Q24470" s="498" t="s">
        <v>213</v>
      </c>
      <c r="S24470" s="499"/>
    </row>
    <row r="24471">
      <c r="B24471" s="497"/>
      <c r="H24471" s="500"/>
      <c r="O24471" s="500"/>
      <c r="Q24471" s="498" t="s">
        <v>213</v>
      </c>
      <c r="S24471" s="499"/>
    </row>
    <row r="24472">
      <c r="B24472" s="497"/>
      <c r="H24472" s="500"/>
      <c r="O24472" s="500"/>
      <c r="Q24472" s="498" t="s">
        <v>213</v>
      </c>
      <c r="S24472" s="499"/>
    </row>
    <row r="24473">
      <c r="B24473" s="497"/>
      <c r="H24473" s="500"/>
      <c r="O24473" s="500"/>
      <c r="Q24473" s="498" t="s">
        <v>213</v>
      </c>
      <c r="S24473" s="499"/>
    </row>
    <row r="24474">
      <c r="B24474" s="497"/>
      <c r="H24474" s="500"/>
      <c r="O24474" s="500"/>
      <c r="Q24474" s="498" t="s">
        <v>213</v>
      </c>
      <c r="S24474" s="499"/>
    </row>
    <row r="24475">
      <c r="B24475" s="497"/>
      <c r="H24475" s="500"/>
      <c r="O24475" s="500"/>
      <c r="Q24475" s="498" t="s">
        <v>213</v>
      </c>
      <c r="S24475" s="499"/>
    </row>
    <row r="24476">
      <c r="B24476" s="497"/>
      <c r="H24476" s="500"/>
      <c r="O24476" s="500"/>
      <c r="Q24476" s="498" t="s">
        <v>213</v>
      </c>
      <c r="S24476" s="499"/>
    </row>
    <row r="24477">
      <c r="B24477" s="497"/>
      <c r="H24477" s="500"/>
      <c r="O24477" s="500"/>
      <c r="Q24477" s="498" t="s">
        <v>213</v>
      </c>
      <c r="S24477" s="499"/>
    </row>
    <row r="24478">
      <c r="B24478" s="497"/>
      <c r="H24478" s="500"/>
      <c r="O24478" s="500"/>
      <c r="Q24478" s="498" t="s">
        <v>213</v>
      </c>
      <c r="S24478" s="499"/>
    </row>
    <row r="24479">
      <c r="B24479" s="497"/>
      <c r="H24479" s="500"/>
      <c r="O24479" s="500"/>
      <c r="Q24479" s="498" t="s">
        <v>213</v>
      </c>
      <c r="S24479" s="499"/>
    </row>
    <row r="24480">
      <c r="B24480" s="497"/>
      <c r="H24480" s="500"/>
      <c r="O24480" s="500"/>
      <c r="Q24480" s="498" t="s">
        <v>213</v>
      </c>
      <c r="S24480" s="499"/>
    </row>
    <row r="24481">
      <c r="B24481" s="497"/>
      <c r="H24481" s="500"/>
      <c r="O24481" s="500"/>
      <c r="Q24481" s="498" t="s">
        <v>213</v>
      </c>
      <c r="S24481" s="499"/>
    </row>
    <row r="24482">
      <c r="B24482" s="497"/>
      <c r="H24482" s="500"/>
      <c r="O24482" s="500"/>
      <c r="Q24482" s="498" t="s">
        <v>213</v>
      </c>
      <c r="S24482" s="499"/>
    </row>
    <row r="24483">
      <c r="B24483" s="497"/>
      <c r="H24483" s="500"/>
      <c r="O24483" s="500"/>
      <c r="Q24483" s="498" t="s">
        <v>213</v>
      </c>
      <c r="S24483" s="499"/>
    </row>
    <row r="24484">
      <c r="B24484" s="497"/>
      <c r="H24484" s="500"/>
      <c r="O24484" s="500"/>
      <c r="Q24484" s="498" t="s">
        <v>213</v>
      </c>
      <c r="S24484" s="499"/>
    </row>
    <row r="24485">
      <c r="B24485" s="497"/>
      <c r="H24485" s="500"/>
      <c r="O24485" s="500"/>
      <c r="Q24485" s="498" t="s">
        <v>213</v>
      </c>
      <c r="S24485" s="499"/>
    </row>
    <row r="24486">
      <c r="B24486" s="497"/>
      <c r="H24486" s="500"/>
      <c r="O24486" s="500"/>
      <c r="Q24486" s="498" t="s">
        <v>213</v>
      </c>
      <c r="S24486" s="499"/>
    </row>
    <row r="24487">
      <c r="B24487" s="497"/>
      <c r="H24487" s="500"/>
      <c r="O24487" s="500"/>
      <c r="Q24487" s="498" t="s">
        <v>213</v>
      </c>
      <c r="S24487" s="499"/>
    </row>
    <row r="24488">
      <c r="B24488" s="497"/>
      <c r="H24488" s="500"/>
      <c r="O24488" s="500"/>
      <c r="Q24488" s="498" t="s">
        <v>213</v>
      </c>
      <c r="S24488" s="499"/>
    </row>
    <row r="24489">
      <c r="B24489" s="497"/>
      <c r="H24489" s="500"/>
      <c r="O24489" s="500"/>
      <c r="Q24489" s="498" t="s">
        <v>213</v>
      </c>
      <c r="S24489" s="499"/>
    </row>
    <row r="24490">
      <c r="B24490" s="497"/>
      <c r="H24490" s="500"/>
      <c r="O24490" s="500"/>
      <c r="Q24490" s="498" t="s">
        <v>213</v>
      </c>
      <c r="S24490" s="499"/>
    </row>
    <row r="24491">
      <c r="B24491" s="497"/>
      <c r="H24491" s="500"/>
      <c r="O24491" s="500"/>
      <c r="Q24491" s="498" t="s">
        <v>213</v>
      </c>
      <c r="S24491" s="499"/>
    </row>
    <row r="24492">
      <c r="B24492" s="497"/>
      <c r="H24492" s="500"/>
      <c r="O24492" s="500"/>
      <c r="Q24492" s="498" t="s">
        <v>213</v>
      </c>
      <c r="S24492" s="499"/>
    </row>
    <row r="24493">
      <c r="B24493" s="497"/>
      <c r="H24493" s="500"/>
      <c r="O24493" s="500"/>
      <c r="Q24493" s="498" t="s">
        <v>213</v>
      </c>
      <c r="S24493" s="499"/>
    </row>
    <row r="24494">
      <c r="B24494" s="497"/>
      <c r="H24494" s="500"/>
      <c r="O24494" s="500"/>
      <c r="Q24494" s="498" t="s">
        <v>213</v>
      </c>
      <c r="S24494" s="499"/>
    </row>
    <row r="24495">
      <c r="B24495" s="497"/>
      <c r="H24495" s="500"/>
      <c r="O24495" s="500"/>
      <c r="Q24495" s="498" t="s">
        <v>213</v>
      </c>
      <c r="S24495" s="499"/>
    </row>
    <row r="24496">
      <c r="B24496" s="497"/>
      <c r="H24496" s="500"/>
      <c r="O24496" s="500"/>
      <c r="Q24496" s="498" t="s">
        <v>213</v>
      </c>
      <c r="S24496" s="499"/>
    </row>
    <row r="24497">
      <c r="B24497" s="497"/>
      <c r="H24497" s="500"/>
      <c r="O24497" s="500"/>
      <c r="Q24497" s="498" t="s">
        <v>213</v>
      </c>
      <c r="S24497" s="499"/>
    </row>
    <row r="24498">
      <c r="B24498" s="497"/>
      <c r="H24498" s="500"/>
      <c r="O24498" s="500"/>
      <c r="Q24498" s="498" t="s">
        <v>213</v>
      </c>
      <c r="S24498" s="499"/>
    </row>
    <row r="24499">
      <c r="B24499" s="497"/>
      <c r="H24499" s="500"/>
      <c r="O24499" s="500"/>
      <c r="Q24499" s="498" t="s">
        <v>213</v>
      </c>
      <c r="S24499" s="499"/>
    </row>
    <row r="24500">
      <c r="B24500" s="497"/>
      <c r="H24500" s="500"/>
      <c r="O24500" s="500"/>
      <c r="Q24500" s="498" t="s">
        <v>213</v>
      </c>
      <c r="S24500" s="499"/>
    </row>
    <row r="24501">
      <c r="B24501" s="497"/>
      <c r="H24501" s="500"/>
      <c r="O24501" s="500"/>
      <c r="Q24501" s="498" t="s">
        <v>213</v>
      </c>
      <c r="S24501" s="499"/>
    </row>
    <row r="24502">
      <c r="B24502" s="497"/>
      <c r="H24502" s="500"/>
      <c r="O24502" s="500"/>
      <c r="Q24502" s="498" t="s">
        <v>213</v>
      </c>
      <c r="S24502" s="499"/>
    </row>
    <row r="24503">
      <c r="B24503" s="497"/>
      <c r="H24503" s="500"/>
      <c r="O24503" s="500"/>
      <c r="Q24503" s="498" t="s">
        <v>213</v>
      </c>
      <c r="S24503" s="499"/>
    </row>
    <row r="24504">
      <c r="B24504" s="497"/>
      <c r="H24504" s="500"/>
      <c r="O24504" s="500"/>
      <c r="Q24504" s="498" t="s">
        <v>213</v>
      </c>
      <c r="S24504" s="499"/>
    </row>
    <row r="24505">
      <c r="B24505" s="497"/>
      <c r="H24505" s="500"/>
      <c r="O24505" s="500"/>
      <c r="Q24505" s="498" t="s">
        <v>213</v>
      </c>
      <c r="S24505" s="499"/>
    </row>
    <row r="24506">
      <c r="B24506" s="497"/>
      <c r="H24506" s="500"/>
      <c r="O24506" s="500"/>
      <c r="Q24506" s="498" t="s">
        <v>213</v>
      </c>
      <c r="S24506" s="499"/>
    </row>
    <row r="24507">
      <c r="B24507" s="497"/>
      <c r="H24507" s="500"/>
      <c r="O24507" s="500"/>
      <c r="Q24507" s="498" t="s">
        <v>213</v>
      </c>
      <c r="S24507" s="499"/>
    </row>
    <row r="24508">
      <c r="B24508" s="497"/>
      <c r="H24508" s="500"/>
      <c r="O24508" s="500"/>
      <c r="Q24508" s="498" t="s">
        <v>213</v>
      </c>
      <c r="S24508" s="499"/>
    </row>
    <row r="24509">
      <c r="B24509" s="497"/>
      <c r="H24509" s="500"/>
      <c r="O24509" s="500"/>
      <c r="Q24509" s="498" t="s">
        <v>213</v>
      </c>
      <c r="S24509" s="499"/>
    </row>
    <row r="24510">
      <c r="B24510" s="497"/>
      <c r="H24510" s="500"/>
      <c r="O24510" s="500"/>
      <c r="Q24510" s="498" t="s">
        <v>213</v>
      </c>
      <c r="S24510" s="499"/>
    </row>
    <row r="24511">
      <c r="B24511" s="497"/>
      <c r="H24511" s="500"/>
      <c r="O24511" s="500"/>
      <c r="Q24511" s="498" t="s">
        <v>213</v>
      </c>
      <c r="S24511" s="499"/>
    </row>
    <row r="24512">
      <c r="B24512" s="497"/>
      <c r="H24512" s="500"/>
      <c r="O24512" s="500"/>
      <c r="Q24512" s="498" t="s">
        <v>213</v>
      </c>
      <c r="S24512" s="499"/>
    </row>
    <row r="24513">
      <c r="B24513" s="497"/>
      <c r="H24513" s="500"/>
      <c r="O24513" s="500"/>
      <c r="Q24513" s="498" t="s">
        <v>213</v>
      </c>
      <c r="S24513" s="499"/>
    </row>
    <row r="24514">
      <c r="B24514" s="497"/>
      <c r="H24514" s="500"/>
      <c r="O24514" s="500"/>
      <c r="Q24514" s="498" t="s">
        <v>213</v>
      </c>
      <c r="S24514" s="499"/>
    </row>
    <row r="24515">
      <c r="B24515" s="497"/>
      <c r="H24515" s="500"/>
      <c r="O24515" s="500"/>
      <c r="Q24515" s="498" t="s">
        <v>213</v>
      </c>
      <c r="S24515" s="499"/>
    </row>
    <row r="24516">
      <c r="B24516" s="497"/>
      <c r="H24516" s="500"/>
      <c r="O24516" s="500"/>
      <c r="Q24516" s="498" t="s">
        <v>213</v>
      </c>
      <c r="S24516" s="499"/>
    </row>
    <row r="24517">
      <c r="B24517" s="497"/>
      <c r="H24517" s="500"/>
      <c r="O24517" s="500"/>
      <c r="Q24517" s="498" t="s">
        <v>213</v>
      </c>
      <c r="S24517" s="499"/>
    </row>
    <row r="24518">
      <c r="B24518" s="497"/>
      <c r="H24518" s="500"/>
      <c r="O24518" s="500"/>
      <c r="Q24518" s="498" t="s">
        <v>213</v>
      </c>
      <c r="S24518" s="499"/>
    </row>
    <row r="24519">
      <c r="B24519" s="497"/>
      <c r="H24519" s="500"/>
      <c r="O24519" s="500"/>
      <c r="Q24519" s="498" t="s">
        <v>213</v>
      </c>
      <c r="S24519" s="499"/>
    </row>
    <row r="24520">
      <c r="B24520" s="497"/>
      <c r="H24520" s="500"/>
      <c r="O24520" s="500"/>
      <c r="Q24520" s="498" t="s">
        <v>213</v>
      </c>
      <c r="S24520" s="499"/>
    </row>
    <row r="24521">
      <c r="B24521" s="497"/>
      <c r="H24521" s="500"/>
      <c r="O24521" s="500"/>
      <c r="Q24521" s="498" t="s">
        <v>213</v>
      </c>
      <c r="S24521" s="499"/>
    </row>
    <row r="24522">
      <c r="B24522" s="497"/>
      <c r="H24522" s="500"/>
      <c r="O24522" s="500"/>
      <c r="Q24522" s="498" t="s">
        <v>213</v>
      </c>
      <c r="S24522" s="499"/>
    </row>
    <row r="24523">
      <c r="B24523" s="497"/>
      <c r="H24523" s="500"/>
      <c r="O24523" s="500"/>
      <c r="Q24523" s="498" t="s">
        <v>213</v>
      </c>
      <c r="S24523" s="499"/>
    </row>
    <row r="24524">
      <c r="B24524" s="497"/>
      <c r="H24524" s="500"/>
      <c r="O24524" s="500"/>
      <c r="Q24524" s="498" t="s">
        <v>213</v>
      </c>
      <c r="S24524" s="499"/>
    </row>
    <row r="24525">
      <c r="B24525" s="497"/>
      <c r="H24525" s="500"/>
      <c r="O24525" s="500"/>
      <c r="Q24525" s="498" t="s">
        <v>213</v>
      </c>
      <c r="S24525" s="499"/>
    </row>
    <row r="24526">
      <c r="B24526" s="497"/>
      <c r="H24526" s="500"/>
      <c r="O24526" s="500"/>
      <c r="Q24526" s="498" t="s">
        <v>213</v>
      </c>
      <c r="S24526" s="499"/>
    </row>
    <row r="24527">
      <c r="B24527" s="497"/>
      <c r="H24527" s="500"/>
      <c r="O24527" s="500"/>
      <c r="Q24527" s="498" t="s">
        <v>213</v>
      </c>
      <c r="S24527" s="499"/>
    </row>
    <row r="24528">
      <c r="B24528" s="497"/>
      <c r="H24528" s="500"/>
      <c r="O24528" s="500"/>
      <c r="Q24528" s="498" t="s">
        <v>213</v>
      </c>
      <c r="S24528" s="499"/>
    </row>
    <row r="24529">
      <c r="B24529" s="497"/>
      <c r="H24529" s="500"/>
      <c r="O24529" s="500"/>
      <c r="Q24529" s="498" t="s">
        <v>213</v>
      </c>
      <c r="S24529" s="499"/>
    </row>
    <row r="24530">
      <c r="B24530" s="497"/>
      <c r="H24530" s="500"/>
      <c r="O24530" s="500"/>
      <c r="Q24530" s="498" t="s">
        <v>213</v>
      </c>
      <c r="S24530" s="499"/>
    </row>
    <row r="24531">
      <c r="B24531" s="497"/>
      <c r="H24531" s="500"/>
      <c r="O24531" s="500"/>
      <c r="Q24531" s="498" t="s">
        <v>213</v>
      </c>
      <c r="S24531" s="499"/>
    </row>
    <row r="24532">
      <c r="B24532" s="497"/>
      <c r="H24532" s="500"/>
      <c r="O24532" s="500"/>
      <c r="Q24532" s="498" t="s">
        <v>213</v>
      </c>
      <c r="S24532" s="499"/>
    </row>
    <row r="24533">
      <c r="B24533" s="497"/>
      <c r="H24533" s="500"/>
      <c r="O24533" s="500"/>
      <c r="Q24533" s="498" t="s">
        <v>213</v>
      </c>
      <c r="S24533" s="499"/>
    </row>
    <row r="24534">
      <c r="B24534" s="497"/>
      <c r="H24534" s="500"/>
      <c r="O24534" s="500"/>
      <c r="Q24534" s="498" t="s">
        <v>213</v>
      </c>
      <c r="S24534" s="499"/>
    </row>
    <row r="24535">
      <c r="B24535" s="497"/>
      <c r="H24535" s="500"/>
      <c r="O24535" s="500"/>
      <c r="Q24535" s="498" t="s">
        <v>213</v>
      </c>
      <c r="S24535" s="499"/>
    </row>
    <row r="24536">
      <c r="B24536" s="497"/>
      <c r="H24536" s="500"/>
      <c r="O24536" s="500"/>
      <c r="Q24536" s="498" t="s">
        <v>213</v>
      </c>
      <c r="S24536" s="499"/>
    </row>
    <row r="24537">
      <c r="B24537" s="497"/>
      <c r="H24537" s="500"/>
      <c r="O24537" s="500"/>
      <c r="Q24537" s="498" t="s">
        <v>213</v>
      </c>
      <c r="S24537" s="499"/>
    </row>
    <row r="24538">
      <c r="B24538" s="497"/>
      <c r="H24538" s="500"/>
      <c r="O24538" s="500"/>
      <c r="Q24538" s="498" t="s">
        <v>213</v>
      </c>
      <c r="S24538" s="499"/>
    </row>
    <row r="24539">
      <c r="B24539" s="497"/>
      <c r="H24539" s="500"/>
      <c r="O24539" s="500"/>
      <c r="Q24539" s="498" t="s">
        <v>213</v>
      </c>
      <c r="S24539" s="499"/>
    </row>
    <row r="24540">
      <c r="B24540" s="497"/>
      <c r="H24540" s="500"/>
      <c r="O24540" s="500"/>
      <c r="Q24540" s="498" t="s">
        <v>213</v>
      </c>
      <c r="S24540" s="499"/>
    </row>
    <row r="24541">
      <c r="B24541" s="497"/>
      <c r="H24541" s="500"/>
      <c r="O24541" s="500"/>
      <c r="Q24541" s="498" t="s">
        <v>213</v>
      </c>
      <c r="S24541" s="499"/>
    </row>
    <row r="24542">
      <c r="B24542" s="497"/>
      <c r="H24542" s="500"/>
      <c r="O24542" s="500"/>
      <c r="Q24542" s="498" t="s">
        <v>213</v>
      </c>
      <c r="S24542" s="499"/>
    </row>
    <row r="24543">
      <c r="B24543" s="497"/>
      <c r="H24543" s="500"/>
      <c r="O24543" s="500"/>
      <c r="Q24543" s="498" t="s">
        <v>213</v>
      </c>
      <c r="S24543" s="499"/>
    </row>
    <row r="24544">
      <c r="B24544" s="497"/>
      <c r="H24544" s="500"/>
      <c r="O24544" s="500"/>
      <c r="Q24544" s="498" t="s">
        <v>213</v>
      </c>
      <c r="S24544" s="499"/>
    </row>
    <row r="24545">
      <c r="B24545" s="497"/>
      <c r="H24545" s="500"/>
      <c r="O24545" s="500"/>
      <c r="Q24545" s="498" t="s">
        <v>213</v>
      </c>
      <c r="S24545" s="499"/>
    </row>
    <row r="24546">
      <c r="B24546" s="497"/>
      <c r="H24546" s="500"/>
      <c r="O24546" s="500"/>
      <c r="Q24546" s="498" t="s">
        <v>213</v>
      </c>
      <c r="S24546" s="499"/>
    </row>
    <row r="24547">
      <c r="B24547" s="497"/>
      <c r="H24547" s="500"/>
      <c r="O24547" s="500"/>
      <c r="Q24547" s="498" t="s">
        <v>213</v>
      </c>
      <c r="S24547" s="499"/>
    </row>
    <row r="24548">
      <c r="B24548" s="497"/>
      <c r="H24548" s="500"/>
      <c r="O24548" s="500"/>
      <c r="Q24548" s="498" t="s">
        <v>213</v>
      </c>
      <c r="S24548" s="499"/>
    </row>
    <row r="24549">
      <c r="B24549" s="497"/>
      <c r="H24549" s="500"/>
      <c r="O24549" s="500"/>
      <c r="Q24549" s="498" t="s">
        <v>213</v>
      </c>
      <c r="S24549" s="499"/>
    </row>
    <row r="24550">
      <c r="B24550" s="497"/>
      <c r="H24550" s="500"/>
      <c r="O24550" s="500"/>
      <c r="Q24550" s="498" t="s">
        <v>213</v>
      </c>
      <c r="S24550" s="499"/>
    </row>
    <row r="24551">
      <c r="B24551" s="497"/>
      <c r="H24551" s="500"/>
      <c r="O24551" s="500"/>
      <c r="Q24551" s="498" t="s">
        <v>213</v>
      </c>
      <c r="S24551" s="499"/>
    </row>
    <row r="24552">
      <c r="B24552" s="497"/>
      <c r="H24552" s="500"/>
      <c r="O24552" s="500"/>
      <c r="Q24552" s="498" t="s">
        <v>213</v>
      </c>
      <c r="S24552" s="499"/>
    </row>
    <row r="24553">
      <c r="B24553" s="497"/>
      <c r="H24553" s="500"/>
      <c r="O24553" s="500"/>
      <c r="Q24553" s="498" t="s">
        <v>213</v>
      </c>
      <c r="S24553" s="499"/>
    </row>
    <row r="24554">
      <c r="B24554" s="497"/>
      <c r="H24554" s="500"/>
      <c r="O24554" s="500"/>
      <c r="Q24554" s="498" t="s">
        <v>213</v>
      </c>
      <c r="S24554" s="499"/>
    </row>
    <row r="24555">
      <c r="B24555" s="497"/>
      <c r="H24555" s="500"/>
      <c r="O24555" s="500"/>
      <c r="Q24555" s="498" t="s">
        <v>213</v>
      </c>
      <c r="S24555" s="499"/>
    </row>
    <row r="24556">
      <c r="B24556" s="497"/>
      <c r="H24556" s="500"/>
      <c r="O24556" s="500"/>
      <c r="Q24556" s="498" t="s">
        <v>213</v>
      </c>
      <c r="S24556" s="499"/>
    </row>
    <row r="24557">
      <c r="B24557" s="497"/>
      <c r="H24557" s="500"/>
      <c r="O24557" s="500"/>
      <c r="Q24557" s="498" t="s">
        <v>213</v>
      </c>
      <c r="S24557" s="499"/>
    </row>
    <row r="24558">
      <c r="B24558" s="497"/>
      <c r="H24558" s="500"/>
      <c r="O24558" s="500"/>
      <c r="Q24558" s="498" t="s">
        <v>213</v>
      </c>
      <c r="S24558" s="499"/>
    </row>
    <row r="24559">
      <c r="B24559" s="497"/>
      <c r="H24559" s="500"/>
      <c r="O24559" s="500"/>
      <c r="Q24559" s="498" t="s">
        <v>213</v>
      </c>
      <c r="S24559" s="499"/>
    </row>
    <row r="24560">
      <c r="B24560" s="497"/>
      <c r="H24560" s="500"/>
      <c r="O24560" s="500"/>
      <c r="Q24560" s="498" t="s">
        <v>213</v>
      </c>
      <c r="S24560" s="499"/>
    </row>
    <row r="24561">
      <c r="B24561" s="497"/>
      <c r="H24561" s="500"/>
      <c r="O24561" s="500"/>
      <c r="Q24561" s="498" t="s">
        <v>213</v>
      </c>
      <c r="S24561" s="499"/>
    </row>
    <row r="24562">
      <c r="B24562" s="497"/>
      <c r="H24562" s="500"/>
      <c r="O24562" s="500"/>
      <c r="Q24562" s="498" t="s">
        <v>213</v>
      </c>
      <c r="S24562" s="499"/>
    </row>
    <row r="24563">
      <c r="B24563" s="497"/>
      <c r="H24563" s="500"/>
      <c r="O24563" s="500"/>
      <c r="Q24563" s="498" t="s">
        <v>213</v>
      </c>
      <c r="S24563" s="499"/>
    </row>
    <row r="24564">
      <c r="B24564" s="497"/>
      <c r="H24564" s="500"/>
      <c r="O24564" s="500"/>
      <c r="Q24564" s="498" t="s">
        <v>213</v>
      </c>
      <c r="S24564" s="499"/>
    </row>
    <row r="24565">
      <c r="B24565" s="497"/>
      <c r="H24565" s="500"/>
      <c r="O24565" s="500"/>
      <c r="Q24565" s="498" t="s">
        <v>213</v>
      </c>
      <c r="S24565" s="499"/>
    </row>
    <row r="24566">
      <c r="B24566" s="497"/>
      <c r="H24566" s="500"/>
      <c r="O24566" s="500"/>
      <c r="Q24566" s="498" t="s">
        <v>213</v>
      </c>
      <c r="S24566" s="499"/>
    </row>
    <row r="24567">
      <c r="B24567" s="497"/>
      <c r="H24567" s="500"/>
      <c r="O24567" s="500"/>
      <c r="Q24567" s="498" t="s">
        <v>213</v>
      </c>
      <c r="S24567" s="499"/>
    </row>
    <row r="24568">
      <c r="B24568" s="497"/>
      <c r="H24568" s="500"/>
      <c r="O24568" s="500"/>
      <c r="Q24568" s="498" t="s">
        <v>213</v>
      </c>
      <c r="S24568" s="499"/>
    </row>
    <row r="24569">
      <c r="B24569" s="497"/>
      <c r="H24569" s="500"/>
      <c r="O24569" s="500"/>
      <c r="Q24569" s="498" t="s">
        <v>213</v>
      </c>
      <c r="S24569" s="499"/>
    </row>
    <row r="24570">
      <c r="B24570" s="497"/>
      <c r="H24570" s="500"/>
      <c r="O24570" s="500"/>
      <c r="Q24570" s="498" t="s">
        <v>213</v>
      </c>
      <c r="S24570" s="499"/>
    </row>
    <row r="24571">
      <c r="B24571" s="497"/>
      <c r="H24571" s="500"/>
      <c r="O24571" s="500"/>
      <c r="Q24571" s="498" t="s">
        <v>213</v>
      </c>
      <c r="S24571" s="499"/>
    </row>
    <row r="24572">
      <c r="B24572" s="497"/>
      <c r="H24572" s="500"/>
      <c r="O24572" s="500"/>
      <c r="Q24572" s="498" t="s">
        <v>213</v>
      </c>
      <c r="S24572" s="499"/>
    </row>
    <row r="24573">
      <c r="B24573" s="497"/>
      <c r="H24573" s="500"/>
      <c r="O24573" s="500"/>
      <c r="Q24573" s="498" t="s">
        <v>213</v>
      </c>
      <c r="S24573" s="499"/>
    </row>
    <row r="24574">
      <c r="B24574" s="497"/>
      <c r="H24574" s="500"/>
      <c r="O24574" s="500"/>
      <c r="Q24574" s="498" t="s">
        <v>213</v>
      </c>
      <c r="S24574" s="499"/>
    </row>
    <row r="24575">
      <c r="B24575" s="497"/>
      <c r="H24575" s="500"/>
      <c r="O24575" s="500"/>
      <c r="Q24575" s="498" t="s">
        <v>213</v>
      </c>
      <c r="S24575" s="499"/>
    </row>
    <row r="24576">
      <c r="B24576" s="497"/>
      <c r="H24576" s="500"/>
      <c r="O24576" s="500"/>
      <c r="Q24576" s="498" t="s">
        <v>213</v>
      </c>
      <c r="S24576" s="499"/>
    </row>
    <row r="24577">
      <c r="B24577" s="497"/>
      <c r="H24577" s="500"/>
      <c r="O24577" s="500"/>
      <c r="Q24577" s="498" t="s">
        <v>213</v>
      </c>
      <c r="S24577" s="499"/>
    </row>
    <row r="24578">
      <c r="B24578" s="497"/>
      <c r="H24578" s="500"/>
      <c r="O24578" s="500"/>
      <c r="Q24578" s="498" t="s">
        <v>213</v>
      </c>
      <c r="S24578" s="499"/>
    </row>
    <row r="24579">
      <c r="B24579" s="497"/>
      <c r="H24579" s="500"/>
      <c r="O24579" s="500"/>
      <c r="Q24579" s="498" t="s">
        <v>213</v>
      </c>
      <c r="S24579" s="499"/>
    </row>
    <row r="24580">
      <c r="B24580" s="497"/>
      <c r="H24580" s="500"/>
      <c r="O24580" s="500"/>
      <c r="Q24580" s="498" t="s">
        <v>213</v>
      </c>
      <c r="S24580" s="499"/>
    </row>
    <row r="24581">
      <c r="B24581" s="497"/>
      <c r="H24581" s="500"/>
      <c r="O24581" s="500"/>
      <c r="Q24581" s="498" t="s">
        <v>213</v>
      </c>
      <c r="S24581" s="499"/>
    </row>
    <row r="24582">
      <c r="B24582" s="497"/>
      <c r="H24582" s="500"/>
      <c r="O24582" s="500"/>
      <c r="Q24582" s="498" t="s">
        <v>213</v>
      </c>
      <c r="S24582" s="499"/>
    </row>
    <row r="24583">
      <c r="B24583" s="497"/>
      <c r="H24583" s="500"/>
      <c r="O24583" s="500"/>
      <c r="Q24583" s="498" t="s">
        <v>213</v>
      </c>
      <c r="S24583" s="499"/>
    </row>
    <row r="24584">
      <c r="B24584" s="497"/>
      <c r="H24584" s="500"/>
      <c r="O24584" s="500"/>
      <c r="Q24584" s="498" t="s">
        <v>213</v>
      </c>
      <c r="S24584" s="499"/>
    </row>
    <row r="24585">
      <c r="B24585" s="497"/>
      <c r="H24585" s="500"/>
      <c r="O24585" s="500"/>
      <c r="Q24585" s="498" t="s">
        <v>213</v>
      </c>
      <c r="S24585" s="499"/>
    </row>
    <row r="24586">
      <c r="B24586" s="497"/>
      <c r="H24586" s="500"/>
      <c r="O24586" s="500"/>
      <c r="Q24586" s="498" t="s">
        <v>213</v>
      </c>
      <c r="S24586" s="499"/>
    </row>
    <row r="24587">
      <c r="B24587" s="497"/>
      <c r="H24587" s="500"/>
      <c r="O24587" s="500"/>
      <c r="Q24587" s="498" t="s">
        <v>213</v>
      </c>
      <c r="S24587" s="499"/>
    </row>
    <row r="24588">
      <c r="B24588" s="497"/>
      <c r="H24588" s="500"/>
      <c r="O24588" s="500"/>
      <c r="Q24588" s="498" t="s">
        <v>213</v>
      </c>
      <c r="S24588" s="499"/>
    </row>
    <row r="24589">
      <c r="B24589" s="497"/>
      <c r="H24589" s="500"/>
      <c r="O24589" s="500"/>
      <c r="Q24589" s="498" t="s">
        <v>213</v>
      </c>
      <c r="S24589" s="499"/>
    </row>
    <row r="24590">
      <c r="B24590" s="497"/>
      <c r="H24590" s="500"/>
      <c r="O24590" s="500"/>
      <c r="Q24590" s="498" t="s">
        <v>213</v>
      </c>
      <c r="S24590" s="499"/>
    </row>
    <row r="24591">
      <c r="B24591" s="497"/>
      <c r="H24591" s="500"/>
      <c r="O24591" s="500"/>
      <c r="Q24591" s="498" t="s">
        <v>213</v>
      </c>
      <c r="S24591" s="499"/>
    </row>
    <row r="24592">
      <c r="B24592" s="497"/>
      <c r="H24592" s="500"/>
      <c r="O24592" s="500"/>
      <c r="Q24592" s="498" t="s">
        <v>213</v>
      </c>
      <c r="S24592" s="499"/>
    </row>
    <row r="24593">
      <c r="B24593" s="497"/>
      <c r="H24593" s="500"/>
      <c r="O24593" s="500"/>
      <c r="Q24593" s="498" t="s">
        <v>213</v>
      </c>
      <c r="S24593" s="499"/>
    </row>
    <row r="24594">
      <c r="B24594" s="497"/>
      <c r="H24594" s="500"/>
      <c r="O24594" s="500"/>
      <c r="Q24594" s="498" t="s">
        <v>213</v>
      </c>
      <c r="S24594" s="499"/>
    </row>
    <row r="24595">
      <c r="B24595" s="497"/>
      <c r="H24595" s="500"/>
      <c r="O24595" s="500"/>
      <c r="Q24595" s="498" t="s">
        <v>213</v>
      </c>
      <c r="S24595" s="499"/>
    </row>
    <row r="24596">
      <c r="B24596" s="497"/>
      <c r="H24596" s="500"/>
      <c r="O24596" s="500"/>
      <c r="Q24596" s="498" t="s">
        <v>213</v>
      </c>
      <c r="S24596" s="499"/>
    </row>
    <row r="24597">
      <c r="B24597" s="497"/>
      <c r="H24597" s="500"/>
      <c r="O24597" s="500"/>
      <c r="Q24597" s="498" t="s">
        <v>213</v>
      </c>
      <c r="S24597" s="499"/>
    </row>
    <row r="24598">
      <c r="B24598" s="497"/>
      <c r="H24598" s="500"/>
      <c r="O24598" s="500"/>
      <c r="Q24598" s="498" t="s">
        <v>213</v>
      </c>
      <c r="S24598" s="499"/>
    </row>
    <row r="24599">
      <c r="B24599" s="497"/>
      <c r="H24599" s="500"/>
      <c r="O24599" s="500"/>
      <c r="Q24599" s="498" t="s">
        <v>213</v>
      </c>
      <c r="S24599" s="499"/>
    </row>
    <row r="24600">
      <c r="B24600" s="497"/>
      <c r="H24600" s="500"/>
      <c r="O24600" s="500"/>
      <c r="Q24600" s="498" t="s">
        <v>213</v>
      </c>
      <c r="S24600" s="499"/>
    </row>
    <row r="24601">
      <c r="B24601" s="497"/>
      <c r="H24601" s="500"/>
      <c r="O24601" s="500"/>
      <c r="Q24601" s="498" t="s">
        <v>213</v>
      </c>
      <c r="S24601" s="499"/>
    </row>
    <row r="24602">
      <c r="B24602" s="497"/>
      <c r="H24602" s="500"/>
      <c r="O24602" s="500"/>
      <c r="Q24602" s="498" t="s">
        <v>213</v>
      </c>
      <c r="S24602" s="499"/>
    </row>
    <row r="24603">
      <c r="B24603" s="497"/>
      <c r="H24603" s="500"/>
      <c r="O24603" s="500"/>
      <c r="Q24603" s="498" t="s">
        <v>213</v>
      </c>
      <c r="S24603" s="499"/>
    </row>
    <row r="24604">
      <c r="B24604" s="497"/>
      <c r="H24604" s="500"/>
      <c r="O24604" s="500"/>
      <c r="Q24604" s="498" t="s">
        <v>213</v>
      </c>
      <c r="S24604" s="499"/>
    </row>
    <row r="24605">
      <c r="B24605" s="497"/>
      <c r="H24605" s="500"/>
      <c r="O24605" s="500"/>
      <c r="Q24605" s="498" t="s">
        <v>213</v>
      </c>
      <c r="S24605" s="499"/>
    </row>
    <row r="24606">
      <c r="B24606" s="497"/>
      <c r="H24606" s="500"/>
      <c r="O24606" s="500"/>
      <c r="Q24606" s="498" t="s">
        <v>213</v>
      </c>
      <c r="S24606" s="499"/>
    </row>
    <row r="24607">
      <c r="B24607" s="497"/>
      <c r="H24607" s="500"/>
      <c r="O24607" s="500"/>
      <c r="Q24607" s="498" t="s">
        <v>213</v>
      </c>
      <c r="S24607" s="499"/>
    </row>
    <row r="24608">
      <c r="B24608" s="497"/>
      <c r="H24608" s="500"/>
      <c r="O24608" s="500"/>
      <c r="Q24608" s="498" t="s">
        <v>213</v>
      </c>
      <c r="S24608" s="499"/>
    </row>
    <row r="24609">
      <c r="B24609" s="497"/>
      <c r="H24609" s="500"/>
      <c r="O24609" s="500"/>
      <c r="Q24609" s="498" t="s">
        <v>213</v>
      </c>
      <c r="S24609" s="499"/>
    </row>
    <row r="24610">
      <c r="B24610" s="497"/>
      <c r="H24610" s="500"/>
      <c r="O24610" s="500"/>
      <c r="Q24610" s="498" t="s">
        <v>213</v>
      </c>
      <c r="S24610" s="499"/>
    </row>
    <row r="24611">
      <c r="B24611" s="497"/>
      <c r="H24611" s="500"/>
      <c r="O24611" s="500"/>
      <c r="Q24611" s="498" t="s">
        <v>213</v>
      </c>
      <c r="S24611" s="499"/>
    </row>
    <row r="24612">
      <c r="B24612" s="497"/>
      <c r="H24612" s="500"/>
      <c r="O24612" s="500"/>
      <c r="Q24612" s="498" t="s">
        <v>213</v>
      </c>
      <c r="S24612" s="499"/>
    </row>
    <row r="24613">
      <c r="B24613" s="497"/>
      <c r="H24613" s="500"/>
      <c r="O24613" s="500"/>
      <c r="Q24613" s="498" t="s">
        <v>213</v>
      </c>
      <c r="S24613" s="499"/>
    </row>
    <row r="24614">
      <c r="B24614" s="497"/>
      <c r="H24614" s="500"/>
      <c r="O24614" s="500"/>
      <c r="Q24614" s="498" t="s">
        <v>213</v>
      </c>
      <c r="S24614" s="499"/>
    </row>
    <row r="24615">
      <c r="B24615" s="497"/>
      <c r="H24615" s="500"/>
      <c r="O24615" s="500"/>
      <c r="Q24615" s="498" t="s">
        <v>213</v>
      </c>
      <c r="S24615" s="499"/>
    </row>
    <row r="24616">
      <c r="B24616" s="497"/>
      <c r="H24616" s="500"/>
      <c r="O24616" s="500"/>
      <c r="Q24616" s="498" t="s">
        <v>213</v>
      </c>
      <c r="S24616" s="499"/>
    </row>
    <row r="24617">
      <c r="B24617" s="497"/>
      <c r="H24617" s="500"/>
      <c r="O24617" s="500"/>
      <c r="Q24617" s="498" t="s">
        <v>213</v>
      </c>
      <c r="S24617" s="499"/>
    </row>
    <row r="24618">
      <c r="B24618" s="497"/>
      <c r="H24618" s="500"/>
      <c r="O24618" s="500"/>
      <c r="Q24618" s="498" t="s">
        <v>213</v>
      </c>
      <c r="S24618" s="499"/>
    </row>
    <row r="24619">
      <c r="B24619" s="497"/>
      <c r="H24619" s="500"/>
      <c r="O24619" s="500"/>
      <c r="Q24619" s="498" t="s">
        <v>213</v>
      </c>
      <c r="S24619" s="499"/>
    </row>
    <row r="24620">
      <c r="B24620" s="497"/>
      <c r="H24620" s="500"/>
      <c r="O24620" s="500"/>
      <c r="Q24620" s="498" t="s">
        <v>213</v>
      </c>
      <c r="S24620" s="499"/>
    </row>
    <row r="24621">
      <c r="B24621" s="497"/>
      <c r="H24621" s="500"/>
      <c r="O24621" s="500"/>
      <c r="Q24621" s="498" t="s">
        <v>213</v>
      </c>
      <c r="S24621" s="499"/>
    </row>
    <row r="24622">
      <c r="B24622" s="497"/>
      <c r="H24622" s="500"/>
      <c r="O24622" s="500"/>
      <c r="Q24622" s="498" t="s">
        <v>213</v>
      </c>
      <c r="S24622" s="499"/>
    </row>
    <row r="24623">
      <c r="B24623" s="497"/>
      <c r="H24623" s="500"/>
      <c r="O24623" s="500"/>
      <c r="Q24623" s="498" t="s">
        <v>213</v>
      </c>
      <c r="S24623" s="499"/>
    </row>
    <row r="24624">
      <c r="B24624" s="497"/>
      <c r="H24624" s="500"/>
      <c r="O24624" s="500"/>
      <c r="Q24624" s="498" t="s">
        <v>213</v>
      </c>
      <c r="S24624" s="499"/>
    </row>
    <row r="24625">
      <c r="B24625" s="497"/>
      <c r="H24625" s="500"/>
      <c r="O24625" s="500"/>
      <c r="Q24625" s="498" t="s">
        <v>213</v>
      </c>
      <c r="S24625" s="499"/>
    </row>
    <row r="24626">
      <c r="B24626" s="497"/>
      <c r="H24626" s="500"/>
      <c r="O24626" s="500"/>
      <c r="Q24626" s="498" t="s">
        <v>213</v>
      </c>
      <c r="S24626" s="499"/>
    </row>
    <row r="24627">
      <c r="B24627" s="497"/>
      <c r="H24627" s="500"/>
      <c r="O24627" s="500"/>
      <c r="Q24627" s="498" t="s">
        <v>213</v>
      </c>
      <c r="S24627" s="499"/>
    </row>
    <row r="24628">
      <c r="B24628" s="497"/>
      <c r="H24628" s="500"/>
      <c r="O24628" s="500"/>
      <c r="Q24628" s="498" t="s">
        <v>213</v>
      </c>
      <c r="S24628" s="499"/>
    </row>
    <row r="24629">
      <c r="B24629" s="497"/>
      <c r="H24629" s="500"/>
      <c r="O24629" s="500"/>
      <c r="Q24629" s="498" t="s">
        <v>213</v>
      </c>
      <c r="S24629" s="499"/>
    </row>
    <row r="24630">
      <c r="B24630" s="497"/>
      <c r="H24630" s="500"/>
      <c r="O24630" s="500"/>
      <c r="Q24630" s="498" t="s">
        <v>213</v>
      </c>
      <c r="S24630" s="499"/>
    </row>
    <row r="24631">
      <c r="B24631" s="497"/>
      <c r="H24631" s="500"/>
      <c r="O24631" s="500"/>
      <c r="Q24631" s="498" t="s">
        <v>213</v>
      </c>
      <c r="S24631" s="499"/>
    </row>
    <row r="24632">
      <c r="B24632" s="497"/>
      <c r="H24632" s="500"/>
      <c r="O24632" s="500"/>
      <c r="Q24632" s="498" t="s">
        <v>213</v>
      </c>
      <c r="S24632" s="499"/>
    </row>
    <row r="24633">
      <c r="B24633" s="497"/>
      <c r="H24633" s="500"/>
      <c r="O24633" s="500"/>
      <c r="Q24633" s="498" t="s">
        <v>213</v>
      </c>
      <c r="S24633" s="499"/>
    </row>
    <row r="24634">
      <c r="B24634" s="497"/>
      <c r="H24634" s="500"/>
      <c r="O24634" s="500"/>
      <c r="Q24634" s="498" t="s">
        <v>213</v>
      </c>
      <c r="S24634" s="499"/>
    </row>
    <row r="24635">
      <c r="B24635" s="497"/>
      <c r="H24635" s="500"/>
      <c r="O24635" s="500"/>
      <c r="Q24635" s="498" t="s">
        <v>213</v>
      </c>
      <c r="S24635" s="499"/>
    </row>
    <row r="24636">
      <c r="B24636" s="497"/>
      <c r="H24636" s="500"/>
      <c r="O24636" s="500"/>
      <c r="Q24636" s="498" t="s">
        <v>213</v>
      </c>
      <c r="S24636" s="499"/>
    </row>
    <row r="24637">
      <c r="B24637" s="497"/>
      <c r="H24637" s="500"/>
      <c r="O24637" s="500"/>
      <c r="Q24637" s="498" t="s">
        <v>213</v>
      </c>
      <c r="S24637" s="499"/>
    </row>
    <row r="24638">
      <c r="B24638" s="497"/>
      <c r="H24638" s="500"/>
      <c r="O24638" s="500"/>
      <c r="Q24638" s="498" t="s">
        <v>213</v>
      </c>
      <c r="S24638" s="499"/>
    </row>
    <row r="24639">
      <c r="B24639" s="497"/>
      <c r="H24639" s="500"/>
      <c r="O24639" s="500"/>
      <c r="Q24639" s="498" t="s">
        <v>213</v>
      </c>
      <c r="S24639" s="499"/>
    </row>
    <row r="24640">
      <c r="B24640" s="497"/>
      <c r="H24640" s="500"/>
      <c r="O24640" s="500"/>
      <c r="Q24640" s="498" t="s">
        <v>213</v>
      </c>
      <c r="S24640" s="499"/>
    </row>
    <row r="24641">
      <c r="B24641" s="497"/>
      <c r="H24641" s="500"/>
      <c r="O24641" s="500"/>
      <c r="Q24641" s="498" t="s">
        <v>213</v>
      </c>
      <c r="S24641" s="499"/>
    </row>
    <row r="24642">
      <c r="B24642" s="497"/>
      <c r="H24642" s="500"/>
      <c r="O24642" s="500"/>
      <c r="Q24642" s="498" t="s">
        <v>213</v>
      </c>
      <c r="S24642" s="499"/>
    </row>
    <row r="24643">
      <c r="B24643" s="497"/>
      <c r="H24643" s="500"/>
      <c r="O24643" s="500"/>
      <c r="Q24643" s="498" t="s">
        <v>213</v>
      </c>
      <c r="S24643" s="499"/>
    </row>
    <row r="24644">
      <c r="B24644" s="497"/>
      <c r="H24644" s="500"/>
      <c r="O24644" s="500"/>
      <c r="Q24644" s="498" t="s">
        <v>213</v>
      </c>
      <c r="S24644" s="499"/>
    </row>
    <row r="24645">
      <c r="B24645" s="497"/>
      <c r="H24645" s="500"/>
      <c r="O24645" s="500"/>
      <c r="Q24645" s="498" t="s">
        <v>213</v>
      </c>
      <c r="S24645" s="499"/>
    </row>
    <row r="24646">
      <c r="B24646" s="497"/>
      <c r="H24646" s="500"/>
      <c r="O24646" s="500"/>
      <c r="Q24646" s="498" t="s">
        <v>213</v>
      </c>
      <c r="S24646" s="499"/>
    </row>
    <row r="24647">
      <c r="B24647" s="497"/>
      <c r="H24647" s="500"/>
      <c r="O24647" s="500"/>
      <c r="Q24647" s="498" t="s">
        <v>213</v>
      </c>
      <c r="S24647" s="499"/>
    </row>
    <row r="24648">
      <c r="B24648" s="497"/>
      <c r="H24648" s="500"/>
      <c r="O24648" s="500"/>
      <c r="Q24648" s="498" t="s">
        <v>213</v>
      </c>
      <c r="S24648" s="499"/>
    </row>
    <row r="24649">
      <c r="B24649" s="497"/>
      <c r="H24649" s="500"/>
      <c r="O24649" s="500"/>
      <c r="Q24649" s="498" t="s">
        <v>213</v>
      </c>
      <c r="S24649" s="499"/>
    </row>
    <row r="24650">
      <c r="B24650" s="497"/>
      <c r="H24650" s="500"/>
      <c r="O24650" s="500"/>
      <c r="Q24650" s="498" t="s">
        <v>213</v>
      </c>
      <c r="S24650" s="499"/>
    </row>
    <row r="24651">
      <c r="B24651" s="497"/>
      <c r="H24651" s="500"/>
      <c r="O24651" s="500"/>
      <c r="Q24651" s="498" t="s">
        <v>213</v>
      </c>
      <c r="S24651" s="499"/>
    </row>
    <row r="24652">
      <c r="B24652" s="497"/>
      <c r="H24652" s="500"/>
      <c r="O24652" s="500"/>
      <c r="Q24652" s="498" t="s">
        <v>213</v>
      </c>
      <c r="S24652" s="499"/>
    </row>
    <row r="24653">
      <c r="B24653" s="497"/>
      <c r="H24653" s="500"/>
      <c r="O24653" s="500"/>
      <c r="Q24653" s="498" t="s">
        <v>213</v>
      </c>
      <c r="S24653" s="499"/>
    </row>
    <row r="24654">
      <c r="B24654" s="497"/>
      <c r="H24654" s="500"/>
      <c r="O24654" s="500"/>
      <c r="Q24654" s="498" t="s">
        <v>213</v>
      </c>
      <c r="S24654" s="499"/>
    </row>
    <row r="24655">
      <c r="B24655" s="497"/>
      <c r="H24655" s="500"/>
      <c r="O24655" s="500"/>
      <c r="Q24655" s="498" t="s">
        <v>213</v>
      </c>
      <c r="S24655" s="499"/>
    </row>
    <row r="24656">
      <c r="B24656" s="497"/>
      <c r="H24656" s="500"/>
      <c r="O24656" s="500"/>
      <c r="Q24656" s="498" t="s">
        <v>213</v>
      </c>
      <c r="S24656" s="499"/>
    </row>
    <row r="24657">
      <c r="B24657" s="497"/>
      <c r="H24657" s="500"/>
      <c r="O24657" s="500"/>
      <c r="Q24657" s="498" t="s">
        <v>213</v>
      </c>
      <c r="S24657" s="499"/>
    </row>
    <row r="24658">
      <c r="B24658" s="497"/>
      <c r="H24658" s="500"/>
      <c r="O24658" s="500"/>
      <c r="Q24658" s="498" t="s">
        <v>213</v>
      </c>
      <c r="S24658" s="499"/>
    </row>
    <row r="24659">
      <c r="B24659" s="497"/>
      <c r="H24659" s="500"/>
      <c r="O24659" s="500"/>
      <c r="Q24659" s="498" t="s">
        <v>213</v>
      </c>
      <c r="S24659" s="499"/>
    </row>
    <row r="24660">
      <c r="B24660" s="497"/>
      <c r="H24660" s="500"/>
      <c r="O24660" s="500"/>
      <c r="Q24660" s="498" t="s">
        <v>213</v>
      </c>
      <c r="S24660" s="499"/>
    </row>
    <row r="24661">
      <c r="B24661" s="497"/>
      <c r="H24661" s="500"/>
      <c r="O24661" s="500"/>
      <c r="Q24661" s="498" t="s">
        <v>213</v>
      </c>
      <c r="S24661" s="499"/>
    </row>
    <row r="24662">
      <c r="B24662" s="497"/>
      <c r="H24662" s="500"/>
      <c r="O24662" s="500"/>
      <c r="Q24662" s="498" t="s">
        <v>213</v>
      </c>
      <c r="S24662" s="499"/>
    </row>
    <row r="24663">
      <c r="B24663" s="497"/>
      <c r="H24663" s="500"/>
      <c r="O24663" s="500"/>
      <c r="Q24663" s="498" t="s">
        <v>213</v>
      </c>
      <c r="S24663" s="499"/>
    </row>
    <row r="24664">
      <c r="B24664" s="497"/>
      <c r="H24664" s="500"/>
      <c r="O24664" s="500"/>
      <c r="Q24664" s="498" t="s">
        <v>213</v>
      </c>
      <c r="S24664" s="499"/>
    </row>
    <row r="24665">
      <c r="B24665" s="497"/>
      <c r="H24665" s="500"/>
      <c r="O24665" s="500"/>
      <c r="Q24665" s="498" t="s">
        <v>213</v>
      </c>
      <c r="S24665" s="499"/>
    </row>
    <row r="24666">
      <c r="B24666" s="497"/>
      <c r="H24666" s="500"/>
      <c r="O24666" s="500"/>
      <c r="Q24666" s="498" t="s">
        <v>213</v>
      </c>
      <c r="S24666" s="499"/>
    </row>
    <row r="24667">
      <c r="B24667" s="497"/>
      <c r="H24667" s="500"/>
      <c r="O24667" s="500"/>
      <c r="Q24667" s="498" t="s">
        <v>213</v>
      </c>
      <c r="S24667" s="499"/>
    </row>
    <row r="24668">
      <c r="B24668" s="497"/>
      <c r="H24668" s="500"/>
      <c r="O24668" s="500"/>
      <c r="Q24668" s="498" t="s">
        <v>213</v>
      </c>
      <c r="S24668" s="499"/>
    </row>
    <row r="24669">
      <c r="B24669" s="497"/>
      <c r="H24669" s="500"/>
      <c r="O24669" s="500"/>
      <c r="Q24669" s="498" t="s">
        <v>213</v>
      </c>
      <c r="S24669" s="499"/>
    </row>
    <row r="24670">
      <c r="B24670" s="497"/>
      <c r="H24670" s="500"/>
      <c r="O24670" s="500"/>
      <c r="Q24670" s="498" t="s">
        <v>213</v>
      </c>
      <c r="S24670" s="499"/>
    </row>
    <row r="24671">
      <c r="B24671" s="497"/>
      <c r="H24671" s="500"/>
      <c r="O24671" s="500"/>
      <c r="Q24671" s="498" t="s">
        <v>213</v>
      </c>
      <c r="S24671" s="499"/>
    </row>
    <row r="24672">
      <c r="B24672" s="497"/>
      <c r="H24672" s="500"/>
      <c r="O24672" s="500"/>
      <c r="Q24672" s="498" t="s">
        <v>213</v>
      </c>
      <c r="S24672" s="499"/>
    </row>
    <row r="24673">
      <c r="B24673" s="497"/>
      <c r="H24673" s="500"/>
      <c r="O24673" s="500"/>
      <c r="Q24673" s="498" t="s">
        <v>213</v>
      </c>
      <c r="S24673" s="499"/>
    </row>
    <row r="24674">
      <c r="B24674" s="497"/>
      <c r="H24674" s="500"/>
      <c r="O24674" s="500"/>
      <c r="Q24674" s="498" t="s">
        <v>213</v>
      </c>
      <c r="S24674" s="499"/>
    </row>
    <row r="24675">
      <c r="B24675" s="497"/>
      <c r="H24675" s="500"/>
      <c r="O24675" s="500"/>
      <c r="Q24675" s="498" t="s">
        <v>213</v>
      </c>
      <c r="S24675" s="499"/>
    </row>
    <row r="24676">
      <c r="B24676" s="497"/>
      <c r="H24676" s="500"/>
      <c r="O24676" s="500"/>
      <c r="Q24676" s="498" t="s">
        <v>213</v>
      </c>
      <c r="S24676" s="499"/>
    </row>
    <row r="24677">
      <c r="B24677" s="497"/>
      <c r="H24677" s="500"/>
      <c r="O24677" s="500"/>
      <c r="Q24677" s="498" t="s">
        <v>213</v>
      </c>
      <c r="S24677" s="499"/>
    </row>
    <row r="24678">
      <c r="B24678" s="497"/>
      <c r="H24678" s="500"/>
      <c r="O24678" s="500"/>
      <c r="Q24678" s="498" t="s">
        <v>213</v>
      </c>
      <c r="S24678" s="499"/>
    </row>
    <row r="24679">
      <c r="B24679" s="497"/>
      <c r="H24679" s="500"/>
      <c r="O24679" s="500"/>
      <c r="Q24679" s="498" t="s">
        <v>213</v>
      </c>
      <c r="S24679" s="499"/>
    </row>
    <row r="24680">
      <c r="B24680" s="497"/>
      <c r="H24680" s="500"/>
      <c r="O24680" s="500"/>
      <c r="Q24680" s="498" t="s">
        <v>213</v>
      </c>
      <c r="S24680" s="499"/>
    </row>
    <row r="24681">
      <c r="B24681" s="497"/>
      <c r="H24681" s="500"/>
      <c r="O24681" s="500"/>
      <c r="Q24681" s="498" t="s">
        <v>213</v>
      </c>
      <c r="S24681" s="499"/>
    </row>
    <row r="24682">
      <c r="B24682" s="497"/>
      <c r="H24682" s="500"/>
      <c r="O24682" s="500"/>
      <c r="Q24682" s="498" t="s">
        <v>213</v>
      </c>
      <c r="S24682" s="499"/>
    </row>
    <row r="24683">
      <c r="B24683" s="497"/>
      <c r="H24683" s="500"/>
      <c r="O24683" s="500"/>
      <c r="Q24683" s="498" t="s">
        <v>213</v>
      </c>
      <c r="S24683" s="499"/>
    </row>
    <row r="24684">
      <c r="B24684" s="497"/>
      <c r="H24684" s="500"/>
      <c r="O24684" s="500"/>
      <c r="Q24684" s="498" t="s">
        <v>213</v>
      </c>
      <c r="S24684" s="499"/>
    </row>
    <row r="24685">
      <c r="B24685" s="497"/>
      <c r="H24685" s="500"/>
      <c r="O24685" s="500"/>
      <c r="Q24685" s="498" t="s">
        <v>213</v>
      </c>
      <c r="S24685" s="499"/>
    </row>
    <row r="24686">
      <c r="B24686" s="497"/>
      <c r="H24686" s="500"/>
      <c r="O24686" s="500"/>
      <c r="Q24686" s="498" t="s">
        <v>213</v>
      </c>
      <c r="S24686" s="499"/>
    </row>
    <row r="24687">
      <c r="B24687" s="497"/>
      <c r="H24687" s="500"/>
      <c r="O24687" s="500"/>
      <c r="Q24687" s="498" t="s">
        <v>213</v>
      </c>
      <c r="S24687" s="499"/>
    </row>
    <row r="24688">
      <c r="B24688" s="497"/>
      <c r="H24688" s="500"/>
      <c r="O24688" s="500"/>
      <c r="Q24688" s="498" t="s">
        <v>213</v>
      </c>
      <c r="S24688" s="499"/>
    </row>
    <row r="24689">
      <c r="B24689" s="497"/>
      <c r="H24689" s="500"/>
      <c r="O24689" s="500"/>
      <c r="Q24689" s="498" t="s">
        <v>213</v>
      </c>
      <c r="S24689" s="499"/>
    </row>
    <row r="24690">
      <c r="B24690" s="497"/>
      <c r="H24690" s="500"/>
      <c r="O24690" s="500"/>
      <c r="Q24690" s="498" t="s">
        <v>213</v>
      </c>
      <c r="S24690" s="499"/>
    </row>
    <row r="24691">
      <c r="B24691" s="497"/>
      <c r="H24691" s="500"/>
      <c r="O24691" s="500"/>
      <c r="Q24691" s="498" t="s">
        <v>213</v>
      </c>
      <c r="S24691" s="499"/>
    </row>
    <row r="24692">
      <c r="B24692" s="497"/>
      <c r="H24692" s="500"/>
      <c r="O24692" s="500"/>
      <c r="Q24692" s="498" t="s">
        <v>213</v>
      </c>
      <c r="S24692" s="499"/>
    </row>
    <row r="24693">
      <c r="B24693" s="497"/>
      <c r="H24693" s="500"/>
      <c r="O24693" s="500"/>
      <c r="Q24693" s="498" t="s">
        <v>213</v>
      </c>
      <c r="S24693" s="499"/>
    </row>
    <row r="24694">
      <c r="B24694" s="497"/>
      <c r="H24694" s="500"/>
      <c r="O24694" s="500"/>
      <c r="Q24694" s="498" t="s">
        <v>213</v>
      </c>
      <c r="S24694" s="499"/>
    </row>
    <row r="24695">
      <c r="B24695" s="497"/>
      <c r="H24695" s="500"/>
      <c r="O24695" s="500"/>
      <c r="Q24695" s="498" t="s">
        <v>213</v>
      </c>
      <c r="S24695" s="499"/>
    </row>
    <row r="24696">
      <c r="B24696" s="497"/>
      <c r="H24696" s="500"/>
      <c r="O24696" s="500"/>
      <c r="Q24696" s="498" t="s">
        <v>213</v>
      </c>
      <c r="S24696" s="499"/>
    </row>
    <row r="24697">
      <c r="B24697" s="497"/>
      <c r="H24697" s="500"/>
      <c r="O24697" s="500"/>
      <c r="Q24697" s="498" t="s">
        <v>213</v>
      </c>
      <c r="S24697" s="499"/>
    </row>
    <row r="24698">
      <c r="B24698" s="497"/>
      <c r="H24698" s="500"/>
      <c r="O24698" s="500"/>
      <c r="Q24698" s="498" t="s">
        <v>213</v>
      </c>
      <c r="S24698" s="499"/>
    </row>
    <row r="24699">
      <c r="B24699" s="497"/>
      <c r="H24699" s="500"/>
      <c r="O24699" s="500"/>
      <c r="Q24699" s="498" t="s">
        <v>213</v>
      </c>
      <c r="S24699" s="499"/>
    </row>
    <row r="24700">
      <c r="B24700" s="497"/>
      <c r="H24700" s="500"/>
      <c r="O24700" s="500"/>
      <c r="Q24700" s="498" t="s">
        <v>213</v>
      </c>
      <c r="S24700" s="499"/>
    </row>
    <row r="24701">
      <c r="B24701" s="497"/>
      <c r="H24701" s="500"/>
      <c r="O24701" s="500"/>
      <c r="Q24701" s="498" t="s">
        <v>213</v>
      </c>
      <c r="S24701" s="499"/>
    </row>
    <row r="24702">
      <c r="B24702" s="497"/>
      <c r="H24702" s="500"/>
      <c r="O24702" s="500"/>
      <c r="Q24702" s="498" t="s">
        <v>213</v>
      </c>
      <c r="S24702" s="499"/>
    </row>
    <row r="24703">
      <c r="B24703" s="497"/>
      <c r="H24703" s="500"/>
      <c r="O24703" s="500"/>
      <c r="Q24703" s="498" t="s">
        <v>213</v>
      </c>
      <c r="S24703" s="499"/>
    </row>
    <row r="24704">
      <c r="B24704" s="497"/>
      <c r="H24704" s="500"/>
      <c r="O24704" s="500"/>
      <c r="Q24704" s="498" t="s">
        <v>213</v>
      </c>
      <c r="S24704" s="499"/>
    </row>
    <row r="24705">
      <c r="B24705" s="497"/>
      <c r="H24705" s="500"/>
      <c r="O24705" s="500"/>
      <c r="Q24705" s="498" t="s">
        <v>213</v>
      </c>
      <c r="S24705" s="499"/>
    </row>
    <row r="24706">
      <c r="B24706" s="497"/>
      <c r="H24706" s="500"/>
      <c r="O24706" s="500"/>
      <c r="Q24706" s="498" t="s">
        <v>213</v>
      </c>
      <c r="S24706" s="499"/>
    </row>
    <row r="24707">
      <c r="B24707" s="497"/>
      <c r="H24707" s="500"/>
      <c r="O24707" s="500"/>
      <c r="Q24707" s="498" t="s">
        <v>213</v>
      </c>
      <c r="S24707" s="499"/>
    </row>
    <row r="24708">
      <c r="B24708" s="497"/>
      <c r="H24708" s="500"/>
      <c r="O24708" s="500"/>
      <c r="Q24708" s="498" t="s">
        <v>213</v>
      </c>
      <c r="S24708" s="499"/>
    </row>
    <row r="24709">
      <c r="B24709" s="497"/>
      <c r="H24709" s="500"/>
      <c r="O24709" s="500"/>
      <c r="Q24709" s="498" t="s">
        <v>213</v>
      </c>
      <c r="S24709" s="499"/>
    </row>
    <row r="24710">
      <c r="B24710" s="497"/>
      <c r="H24710" s="500"/>
      <c r="O24710" s="500"/>
      <c r="Q24710" s="498" t="s">
        <v>213</v>
      </c>
      <c r="S24710" s="499"/>
    </row>
    <row r="24711">
      <c r="B24711" s="497"/>
      <c r="H24711" s="500"/>
      <c r="O24711" s="500"/>
      <c r="Q24711" s="498" t="s">
        <v>213</v>
      </c>
      <c r="S24711" s="499"/>
    </row>
    <row r="24712">
      <c r="B24712" s="497"/>
      <c r="H24712" s="500"/>
      <c r="O24712" s="500"/>
      <c r="Q24712" s="498" t="s">
        <v>213</v>
      </c>
      <c r="S24712" s="499"/>
    </row>
    <row r="24713">
      <c r="B24713" s="497"/>
      <c r="H24713" s="500"/>
      <c r="O24713" s="500"/>
      <c r="Q24713" s="498" t="s">
        <v>213</v>
      </c>
      <c r="S24713" s="499"/>
    </row>
    <row r="24714">
      <c r="B24714" s="497"/>
      <c r="H24714" s="500"/>
      <c r="O24714" s="500"/>
      <c r="Q24714" s="498" t="s">
        <v>213</v>
      </c>
      <c r="S24714" s="499"/>
    </row>
    <row r="24715">
      <c r="B24715" s="497"/>
      <c r="H24715" s="500"/>
      <c r="O24715" s="500"/>
      <c r="Q24715" s="498" t="s">
        <v>213</v>
      </c>
      <c r="S24715" s="499"/>
    </row>
    <row r="24716">
      <c r="B24716" s="497"/>
      <c r="H24716" s="500"/>
      <c r="O24716" s="500"/>
      <c r="Q24716" s="498" t="s">
        <v>213</v>
      </c>
      <c r="S24716" s="499"/>
    </row>
    <row r="24717">
      <c r="B24717" s="497"/>
      <c r="H24717" s="500"/>
      <c r="O24717" s="500"/>
      <c r="Q24717" s="498" t="s">
        <v>213</v>
      </c>
      <c r="S24717" s="499"/>
    </row>
    <row r="24718">
      <c r="B24718" s="497"/>
      <c r="H24718" s="500"/>
      <c r="O24718" s="500"/>
      <c r="Q24718" s="498" t="s">
        <v>213</v>
      </c>
      <c r="S24718" s="499"/>
    </row>
    <row r="24719">
      <c r="B24719" s="497"/>
      <c r="H24719" s="500"/>
      <c r="O24719" s="500"/>
      <c r="Q24719" s="498" t="s">
        <v>213</v>
      </c>
      <c r="S24719" s="499"/>
    </row>
    <row r="24720">
      <c r="B24720" s="497"/>
      <c r="H24720" s="500"/>
      <c r="O24720" s="500"/>
      <c r="Q24720" s="498" t="s">
        <v>213</v>
      </c>
      <c r="S24720" s="499"/>
    </row>
    <row r="24721">
      <c r="B24721" s="497"/>
      <c r="H24721" s="500"/>
      <c r="O24721" s="500"/>
      <c r="Q24721" s="498" t="s">
        <v>213</v>
      </c>
      <c r="S24721" s="499"/>
    </row>
    <row r="24722">
      <c r="B24722" s="497"/>
      <c r="H24722" s="500"/>
      <c r="O24722" s="500"/>
      <c r="Q24722" s="498" t="s">
        <v>213</v>
      </c>
      <c r="S24722" s="499"/>
    </row>
    <row r="24723">
      <c r="B24723" s="497"/>
      <c r="H24723" s="500"/>
      <c r="O24723" s="500"/>
      <c r="Q24723" s="498" t="s">
        <v>213</v>
      </c>
      <c r="S24723" s="499"/>
    </row>
    <row r="24724">
      <c r="B24724" s="497"/>
      <c r="H24724" s="500"/>
      <c r="O24724" s="500"/>
      <c r="Q24724" s="498" t="s">
        <v>213</v>
      </c>
      <c r="S24724" s="499"/>
    </row>
    <row r="24725">
      <c r="B24725" s="497"/>
      <c r="H24725" s="500"/>
      <c r="O24725" s="500"/>
      <c r="Q24725" s="498" t="s">
        <v>213</v>
      </c>
      <c r="S24725" s="499"/>
    </row>
    <row r="24726">
      <c r="B24726" s="497"/>
      <c r="H24726" s="500"/>
      <c r="O24726" s="500"/>
      <c r="Q24726" s="498" t="s">
        <v>213</v>
      </c>
      <c r="S24726" s="499"/>
    </row>
    <row r="24727">
      <c r="B24727" s="497"/>
      <c r="H24727" s="500"/>
      <c r="O24727" s="500"/>
      <c r="Q24727" s="498" t="s">
        <v>213</v>
      </c>
      <c r="S24727" s="499"/>
    </row>
    <row r="24728">
      <c r="B24728" s="497"/>
      <c r="H24728" s="500"/>
      <c r="O24728" s="500"/>
      <c r="Q24728" s="498" t="s">
        <v>213</v>
      </c>
      <c r="S24728" s="499"/>
    </row>
    <row r="24729">
      <c r="B24729" s="497"/>
      <c r="H24729" s="500"/>
      <c r="O24729" s="500"/>
      <c r="Q24729" s="498" t="s">
        <v>213</v>
      </c>
      <c r="S24729" s="499"/>
    </row>
    <row r="24730">
      <c r="B24730" s="497"/>
      <c r="H24730" s="500"/>
      <c r="O24730" s="500"/>
      <c r="Q24730" s="498" t="s">
        <v>213</v>
      </c>
      <c r="S24730" s="499"/>
    </row>
    <row r="24731">
      <c r="B24731" s="497"/>
      <c r="H24731" s="500"/>
      <c r="O24731" s="500"/>
      <c r="Q24731" s="498" t="s">
        <v>213</v>
      </c>
      <c r="S24731" s="499"/>
    </row>
    <row r="24732">
      <c r="B24732" s="497"/>
      <c r="H24732" s="500"/>
      <c r="O24732" s="500"/>
      <c r="Q24732" s="498" t="s">
        <v>213</v>
      </c>
      <c r="S24732" s="499"/>
    </row>
    <row r="24733">
      <c r="B24733" s="497"/>
      <c r="H24733" s="500"/>
      <c r="O24733" s="500"/>
      <c r="Q24733" s="498" t="s">
        <v>213</v>
      </c>
      <c r="S24733" s="499"/>
    </row>
    <row r="24734">
      <c r="B24734" s="497"/>
      <c r="H24734" s="500"/>
      <c r="O24734" s="500"/>
      <c r="Q24734" s="498" t="s">
        <v>213</v>
      </c>
      <c r="S24734" s="499"/>
    </row>
    <row r="24735">
      <c r="B24735" s="497"/>
      <c r="H24735" s="500"/>
      <c r="O24735" s="500"/>
      <c r="Q24735" s="498" t="s">
        <v>213</v>
      </c>
      <c r="S24735" s="499"/>
    </row>
    <row r="24736">
      <c r="B24736" s="497"/>
      <c r="H24736" s="500"/>
      <c r="O24736" s="500"/>
      <c r="Q24736" s="498" t="s">
        <v>213</v>
      </c>
      <c r="S24736" s="499"/>
    </row>
    <row r="24737">
      <c r="B24737" s="497"/>
      <c r="H24737" s="500"/>
      <c r="O24737" s="500"/>
      <c r="Q24737" s="498" t="s">
        <v>213</v>
      </c>
      <c r="S24737" s="499"/>
    </row>
    <row r="24738">
      <c r="B24738" s="497"/>
      <c r="H24738" s="500"/>
      <c r="O24738" s="500"/>
      <c r="Q24738" s="498" t="s">
        <v>213</v>
      </c>
      <c r="S24738" s="499"/>
    </row>
    <row r="24739">
      <c r="B24739" s="497"/>
      <c r="H24739" s="500"/>
      <c r="O24739" s="500"/>
      <c r="Q24739" s="498" t="s">
        <v>213</v>
      </c>
      <c r="S24739" s="499"/>
    </row>
    <row r="24740">
      <c r="B24740" s="497"/>
      <c r="H24740" s="500"/>
      <c r="O24740" s="500"/>
      <c r="Q24740" s="498" t="s">
        <v>213</v>
      </c>
      <c r="S24740" s="499"/>
    </row>
    <row r="24741">
      <c r="B24741" s="497"/>
      <c r="H24741" s="500"/>
      <c r="O24741" s="500"/>
      <c r="Q24741" s="498" t="s">
        <v>213</v>
      </c>
      <c r="S24741" s="499"/>
    </row>
    <row r="24742">
      <c r="B24742" s="497"/>
      <c r="H24742" s="500"/>
      <c r="O24742" s="500"/>
      <c r="Q24742" s="498" t="s">
        <v>213</v>
      </c>
      <c r="S24742" s="499"/>
    </row>
    <row r="24743">
      <c r="B24743" s="497"/>
      <c r="H24743" s="500"/>
      <c r="O24743" s="500"/>
      <c r="Q24743" s="498" t="s">
        <v>213</v>
      </c>
      <c r="S24743" s="499"/>
    </row>
    <row r="24744">
      <c r="B24744" s="497"/>
      <c r="H24744" s="500"/>
      <c r="O24744" s="500"/>
      <c r="Q24744" s="498" t="s">
        <v>213</v>
      </c>
      <c r="S24744" s="499"/>
    </row>
    <row r="24745">
      <c r="B24745" s="497"/>
      <c r="H24745" s="500"/>
      <c r="O24745" s="500"/>
      <c r="Q24745" s="498" t="s">
        <v>213</v>
      </c>
      <c r="S24745" s="499"/>
    </row>
    <row r="24746">
      <c r="B24746" s="497"/>
      <c r="H24746" s="500"/>
      <c r="O24746" s="500"/>
      <c r="Q24746" s="498" t="s">
        <v>213</v>
      </c>
      <c r="S24746" s="499"/>
    </row>
    <row r="24747">
      <c r="B24747" s="497"/>
      <c r="H24747" s="500"/>
      <c r="O24747" s="500"/>
      <c r="Q24747" s="498" t="s">
        <v>213</v>
      </c>
      <c r="S24747" s="499"/>
    </row>
    <row r="24748">
      <c r="B24748" s="497"/>
      <c r="H24748" s="500"/>
      <c r="O24748" s="500"/>
      <c r="Q24748" s="498" t="s">
        <v>213</v>
      </c>
      <c r="S24748" s="499"/>
    </row>
    <row r="24749">
      <c r="B24749" s="497"/>
      <c r="H24749" s="500"/>
      <c r="O24749" s="500"/>
      <c r="Q24749" s="498" t="s">
        <v>213</v>
      </c>
      <c r="S24749" s="499"/>
    </row>
    <row r="24750">
      <c r="B24750" s="497"/>
      <c r="H24750" s="500"/>
      <c r="O24750" s="500"/>
      <c r="Q24750" s="498" t="s">
        <v>213</v>
      </c>
      <c r="S24750" s="499"/>
    </row>
    <row r="24751">
      <c r="B24751" s="497"/>
      <c r="H24751" s="500"/>
      <c r="O24751" s="500"/>
      <c r="Q24751" s="498" t="s">
        <v>213</v>
      </c>
      <c r="S24751" s="499"/>
    </row>
    <row r="24752">
      <c r="B24752" s="497"/>
      <c r="H24752" s="500"/>
      <c r="O24752" s="500"/>
      <c r="Q24752" s="498" t="s">
        <v>213</v>
      </c>
      <c r="S24752" s="499"/>
    </row>
    <row r="24753">
      <c r="B24753" s="497"/>
      <c r="H24753" s="500"/>
      <c r="O24753" s="500"/>
      <c r="Q24753" s="498" t="s">
        <v>213</v>
      </c>
      <c r="S24753" s="499"/>
    </row>
    <row r="24754">
      <c r="B24754" s="497"/>
      <c r="H24754" s="500"/>
      <c r="O24754" s="500"/>
      <c r="Q24754" s="498" t="s">
        <v>213</v>
      </c>
      <c r="S24754" s="499"/>
    </row>
    <row r="24755">
      <c r="B24755" s="497"/>
      <c r="H24755" s="500"/>
      <c r="O24755" s="500"/>
      <c r="Q24755" s="498" t="s">
        <v>213</v>
      </c>
      <c r="S24755" s="499"/>
    </row>
    <row r="24756">
      <c r="B24756" s="497"/>
      <c r="H24756" s="500"/>
      <c r="O24756" s="500"/>
      <c r="Q24756" s="498" t="s">
        <v>213</v>
      </c>
      <c r="S24756" s="499"/>
    </row>
    <row r="24757">
      <c r="B24757" s="497"/>
      <c r="H24757" s="500"/>
      <c r="O24757" s="500"/>
      <c r="Q24757" s="498" t="s">
        <v>213</v>
      </c>
      <c r="S24757" s="499"/>
    </row>
    <row r="24758">
      <c r="B24758" s="497"/>
      <c r="H24758" s="500"/>
      <c r="O24758" s="500"/>
      <c r="Q24758" s="498" t="s">
        <v>213</v>
      </c>
      <c r="S24758" s="499"/>
    </row>
    <row r="24759">
      <c r="B24759" s="497"/>
      <c r="H24759" s="500"/>
      <c r="O24759" s="500"/>
      <c r="Q24759" s="498" t="s">
        <v>213</v>
      </c>
      <c r="S24759" s="499"/>
    </row>
    <row r="24760">
      <c r="B24760" s="497"/>
      <c r="H24760" s="500"/>
      <c r="O24760" s="500"/>
      <c r="Q24760" s="498" t="s">
        <v>213</v>
      </c>
      <c r="S24760" s="499"/>
    </row>
    <row r="24761">
      <c r="B24761" s="497"/>
      <c r="H24761" s="500"/>
      <c r="O24761" s="500"/>
      <c r="Q24761" s="498" t="s">
        <v>213</v>
      </c>
      <c r="S24761" s="499"/>
    </row>
    <row r="24762">
      <c r="B24762" s="497"/>
      <c r="H24762" s="500"/>
      <c r="O24762" s="500"/>
      <c r="Q24762" s="498" t="s">
        <v>213</v>
      </c>
      <c r="S24762" s="499"/>
    </row>
    <row r="24763">
      <c r="B24763" s="497"/>
      <c r="H24763" s="500"/>
      <c r="O24763" s="500"/>
      <c r="Q24763" s="498" t="s">
        <v>213</v>
      </c>
      <c r="S24763" s="499"/>
    </row>
    <row r="24764">
      <c r="B24764" s="497"/>
      <c r="H24764" s="500"/>
      <c r="O24764" s="500"/>
      <c r="Q24764" s="498" t="s">
        <v>213</v>
      </c>
      <c r="S24764" s="499"/>
    </row>
    <row r="24765">
      <c r="B24765" s="497"/>
      <c r="H24765" s="500"/>
      <c r="O24765" s="500"/>
      <c r="Q24765" s="498" t="s">
        <v>213</v>
      </c>
      <c r="S24765" s="499"/>
    </row>
    <row r="24766">
      <c r="B24766" s="497"/>
      <c r="H24766" s="500"/>
      <c r="O24766" s="500"/>
      <c r="Q24766" s="498" t="s">
        <v>213</v>
      </c>
      <c r="S24766" s="499"/>
    </row>
    <row r="24767">
      <c r="B24767" s="497"/>
      <c r="H24767" s="500"/>
      <c r="O24767" s="500"/>
      <c r="Q24767" s="498" t="s">
        <v>213</v>
      </c>
      <c r="S24767" s="499"/>
    </row>
    <row r="24768">
      <c r="B24768" s="497"/>
      <c r="H24768" s="500"/>
      <c r="O24768" s="500"/>
      <c r="Q24768" s="498" t="s">
        <v>213</v>
      </c>
      <c r="S24768" s="499"/>
    </row>
    <row r="24769">
      <c r="B24769" s="497"/>
      <c r="H24769" s="500"/>
      <c r="O24769" s="500"/>
      <c r="Q24769" s="498" t="s">
        <v>213</v>
      </c>
      <c r="S24769" s="499"/>
    </row>
    <row r="24770">
      <c r="B24770" s="497"/>
      <c r="H24770" s="500"/>
      <c r="O24770" s="500"/>
      <c r="Q24770" s="498" t="s">
        <v>213</v>
      </c>
      <c r="S24770" s="499"/>
    </row>
    <row r="24771">
      <c r="B24771" s="497"/>
      <c r="H24771" s="500"/>
      <c r="O24771" s="500"/>
      <c r="Q24771" s="498" t="s">
        <v>213</v>
      </c>
      <c r="S24771" s="499"/>
    </row>
    <row r="24772">
      <c r="B24772" s="497"/>
      <c r="H24772" s="500"/>
      <c r="O24772" s="500"/>
      <c r="Q24772" s="498" t="s">
        <v>213</v>
      </c>
      <c r="S24772" s="499"/>
    </row>
    <row r="24773">
      <c r="B24773" s="497"/>
      <c r="H24773" s="500"/>
      <c r="O24773" s="500"/>
      <c r="Q24773" s="498" t="s">
        <v>213</v>
      </c>
      <c r="S24773" s="499"/>
    </row>
    <row r="24774">
      <c r="B24774" s="497"/>
      <c r="H24774" s="500"/>
      <c r="O24774" s="500"/>
      <c r="Q24774" s="498" t="s">
        <v>213</v>
      </c>
      <c r="S24774" s="499"/>
    </row>
    <row r="24775">
      <c r="B24775" s="497"/>
      <c r="H24775" s="500"/>
      <c r="O24775" s="500"/>
      <c r="Q24775" s="498" t="s">
        <v>213</v>
      </c>
      <c r="S24775" s="499"/>
    </row>
    <row r="24776">
      <c r="B24776" s="497"/>
      <c r="H24776" s="500"/>
      <c r="O24776" s="500"/>
      <c r="Q24776" s="498" t="s">
        <v>213</v>
      </c>
      <c r="S24776" s="499"/>
    </row>
    <row r="24777">
      <c r="B24777" s="497"/>
      <c r="H24777" s="500"/>
      <c r="O24777" s="500"/>
      <c r="Q24777" s="498" t="s">
        <v>213</v>
      </c>
      <c r="S24777" s="499"/>
    </row>
    <row r="24778">
      <c r="B24778" s="497"/>
      <c r="H24778" s="500"/>
      <c r="O24778" s="500"/>
      <c r="Q24778" s="498" t="s">
        <v>213</v>
      </c>
      <c r="S24778" s="499"/>
    </row>
    <row r="24779">
      <c r="B24779" s="497"/>
      <c r="H24779" s="500"/>
      <c r="O24779" s="500"/>
      <c r="Q24779" s="498" t="s">
        <v>213</v>
      </c>
      <c r="S24779" s="499"/>
    </row>
    <row r="24780">
      <c r="B24780" s="497"/>
      <c r="H24780" s="500"/>
      <c r="O24780" s="500"/>
      <c r="Q24780" s="498" t="s">
        <v>213</v>
      </c>
      <c r="S24780" s="499"/>
    </row>
    <row r="24781">
      <c r="B24781" s="497"/>
      <c r="H24781" s="500"/>
      <c r="O24781" s="500"/>
      <c r="Q24781" s="498" t="s">
        <v>213</v>
      </c>
      <c r="S24781" s="499"/>
    </row>
    <row r="24782">
      <c r="B24782" s="497"/>
      <c r="H24782" s="500"/>
      <c r="O24782" s="500"/>
      <c r="Q24782" s="498" t="s">
        <v>213</v>
      </c>
      <c r="S24782" s="499"/>
    </row>
    <row r="24783">
      <c r="B24783" s="497"/>
      <c r="H24783" s="500"/>
      <c r="O24783" s="500"/>
      <c r="Q24783" s="498" t="s">
        <v>213</v>
      </c>
      <c r="S24783" s="499"/>
    </row>
    <row r="24784">
      <c r="B24784" s="497"/>
      <c r="H24784" s="500"/>
      <c r="O24784" s="500"/>
      <c r="Q24784" s="498" t="s">
        <v>213</v>
      </c>
      <c r="S24784" s="499"/>
    </row>
    <row r="24785">
      <c r="B24785" s="497"/>
      <c r="H24785" s="500"/>
      <c r="O24785" s="500"/>
      <c r="Q24785" s="498" t="s">
        <v>213</v>
      </c>
      <c r="S24785" s="499"/>
    </row>
    <row r="24786">
      <c r="B24786" s="497"/>
      <c r="H24786" s="500"/>
      <c r="O24786" s="500"/>
      <c r="Q24786" s="498" t="s">
        <v>213</v>
      </c>
      <c r="S24786" s="499"/>
    </row>
    <row r="24787">
      <c r="B24787" s="497"/>
      <c r="H24787" s="500"/>
      <c r="O24787" s="500"/>
      <c r="Q24787" s="498" t="s">
        <v>213</v>
      </c>
      <c r="S24787" s="499"/>
    </row>
    <row r="24788">
      <c r="B24788" s="497"/>
      <c r="H24788" s="500"/>
      <c r="O24788" s="500"/>
      <c r="Q24788" s="498" t="s">
        <v>213</v>
      </c>
      <c r="S24788" s="499"/>
    </row>
    <row r="24789">
      <c r="B24789" s="497"/>
      <c r="H24789" s="500"/>
      <c r="O24789" s="500"/>
      <c r="Q24789" s="498" t="s">
        <v>213</v>
      </c>
      <c r="S24789" s="499"/>
    </row>
    <row r="24790">
      <c r="B24790" s="497"/>
      <c r="H24790" s="500"/>
      <c r="O24790" s="500"/>
      <c r="Q24790" s="498" t="s">
        <v>213</v>
      </c>
      <c r="S24790" s="499"/>
    </row>
    <row r="24791">
      <c r="B24791" s="497"/>
      <c r="H24791" s="500"/>
      <c r="O24791" s="500"/>
      <c r="Q24791" s="498" t="s">
        <v>213</v>
      </c>
      <c r="S24791" s="499"/>
    </row>
    <row r="24792">
      <c r="B24792" s="497"/>
      <c r="H24792" s="500"/>
      <c r="O24792" s="500"/>
      <c r="Q24792" s="498" t="s">
        <v>213</v>
      </c>
      <c r="S24792" s="499"/>
    </row>
    <row r="24793">
      <c r="B24793" s="497"/>
      <c r="H24793" s="500"/>
      <c r="O24793" s="500"/>
      <c r="Q24793" s="498" t="s">
        <v>213</v>
      </c>
      <c r="S24793" s="499"/>
    </row>
    <row r="24794">
      <c r="B24794" s="497"/>
      <c r="H24794" s="500"/>
      <c r="O24794" s="500"/>
      <c r="Q24794" s="498" t="s">
        <v>213</v>
      </c>
      <c r="S24794" s="499"/>
    </row>
    <row r="24795">
      <c r="B24795" s="497"/>
      <c r="H24795" s="500"/>
      <c r="O24795" s="500"/>
      <c r="Q24795" s="498" t="s">
        <v>213</v>
      </c>
      <c r="S24795" s="499"/>
    </row>
    <row r="24796">
      <c r="B24796" s="497"/>
      <c r="H24796" s="500"/>
      <c r="O24796" s="500"/>
      <c r="Q24796" s="498" t="s">
        <v>213</v>
      </c>
      <c r="S24796" s="499"/>
    </row>
    <row r="24797">
      <c r="B24797" s="497"/>
      <c r="H24797" s="500"/>
      <c r="O24797" s="500"/>
      <c r="Q24797" s="498" t="s">
        <v>213</v>
      </c>
      <c r="S24797" s="499"/>
    </row>
    <row r="24798">
      <c r="B24798" s="497"/>
      <c r="H24798" s="500"/>
      <c r="O24798" s="500"/>
      <c r="Q24798" s="498" t="s">
        <v>213</v>
      </c>
      <c r="S24798" s="499"/>
    </row>
    <row r="24799">
      <c r="B24799" s="497"/>
      <c r="H24799" s="500"/>
      <c r="O24799" s="500"/>
      <c r="Q24799" s="498" t="s">
        <v>213</v>
      </c>
      <c r="S24799" s="499"/>
    </row>
    <row r="24800">
      <c r="B24800" s="497"/>
      <c r="H24800" s="500"/>
      <c r="O24800" s="500"/>
      <c r="Q24800" s="498" t="s">
        <v>213</v>
      </c>
      <c r="S24800" s="499"/>
    </row>
    <row r="24801">
      <c r="B24801" s="497"/>
      <c r="H24801" s="500"/>
      <c r="O24801" s="500"/>
      <c r="Q24801" s="498" t="s">
        <v>213</v>
      </c>
      <c r="S24801" s="499"/>
    </row>
    <row r="24802">
      <c r="B24802" s="497"/>
      <c r="H24802" s="500"/>
      <c r="O24802" s="500"/>
      <c r="Q24802" s="498" t="s">
        <v>213</v>
      </c>
      <c r="S24802" s="499"/>
    </row>
    <row r="24803">
      <c r="B24803" s="497"/>
      <c r="H24803" s="500"/>
      <c r="O24803" s="500"/>
      <c r="Q24803" s="498" t="s">
        <v>213</v>
      </c>
      <c r="S24803" s="499"/>
    </row>
    <row r="24804">
      <c r="B24804" s="497"/>
      <c r="H24804" s="500"/>
      <c r="O24804" s="500"/>
      <c r="Q24804" s="498" t="s">
        <v>213</v>
      </c>
      <c r="S24804" s="499"/>
    </row>
    <row r="24805">
      <c r="B24805" s="497"/>
      <c r="H24805" s="500"/>
      <c r="O24805" s="500"/>
      <c r="Q24805" s="498" t="s">
        <v>213</v>
      </c>
      <c r="S24805" s="499"/>
    </row>
    <row r="24806">
      <c r="B24806" s="497"/>
      <c r="H24806" s="500"/>
      <c r="O24806" s="500"/>
      <c r="Q24806" s="498" t="s">
        <v>213</v>
      </c>
      <c r="S24806" s="499"/>
    </row>
    <row r="24807">
      <c r="B24807" s="497"/>
      <c r="H24807" s="500"/>
      <c r="O24807" s="500"/>
      <c r="Q24807" s="498" t="s">
        <v>213</v>
      </c>
      <c r="S24807" s="499"/>
    </row>
    <row r="24808">
      <c r="B24808" s="497"/>
      <c r="H24808" s="500"/>
      <c r="O24808" s="500"/>
      <c r="Q24808" s="498" t="s">
        <v>213</v>
      </c>
      <c r="S24808" s="499"/>
    </row>
    <row r="24809">
      <c r="B24809" s="497"/>
      <c r="H24809" s="500"/>
      <c r="O24809" s="500"/>
      <c r="Q24809" s="498" t="s">
        <v>213</v>
      </c>
      <c r="S24809" s="499"/>
    </row>
    <row r="24810">
      <c r="B24810" s="497"/>
      <c r="H24810" s="500"/>
      <c r="O24810" s="500"/>
      <c r="Q24810" s="498" t="s">
        <v>213</v>
      </c>
      <c r="S24810" s="499"/>
    </row>
    <row r="24811">
      <c r="B24811" s="497"/>
      <c r="H24811" s="500"/>
      <c r="O24811" s="500"/>
      <c r="Q24811" s="498" t="s">
        <v>213</v>
      </c>
      <c r="S24811" s="499"/>
    </row>
    <row r="24812">
      <c r="B24812" s="497"/>
      <c r="H24812" s="500"/>
      <c r="O24812" s="500"/>
      <c r="Q24812" s="498" t="s">
        <v>213</v>
      </c>
      <c r="S24812" s="499"/>
    </row>
    <row r="24813">
      <c r="B24813" s="497"/>
      <c r="H24813" s="500"/>
      <c r="O24813" s="500"/>
      <c r="Q24813" s="498" t="s">
        <v>213</v>
      </c>
      <c r="S24813" s="499"/>
    </row>
    <row r="24814">
      <c r="B24814" s="497"/>
      <c r="H24814" s="500"/>
      <c r="O24814" s="500"/>
      <c r="Q24814" s="498" t="s">
        <v>213</v>
      </c>
      <c r="S24814" s="499"/>
    </row>
    <row r="24815">
      <c r="B24815" s="497"/>
      <c r="H24815" s="500"/>
      <c r="O24815" s="500"/>
      <c r="Q24815" s="498" t="s">
        <v>213</v>
      </c>
      <c r="S24815" s="499"/>
    </row>
    <row r="24816">
      <c r="B24816" s="497"/>
      <c r="H24816" s="500"/>
      <c r="O24816" s="500"/>
      <c r="Q24816" s="498" t="s">
        <v>213</v>
      </c>
      <c r="S24816" s="499"/>
    </row>
    <row r="24817">
      <c r="B24817" s="497"/>
      <c r="H24817" s="500"/>
      <c r="O24817" s="500"/>
      <c r="Q24817" s="498" t="s">
        <v>213</v>
      </c>
      <c r="S24817" s="499"/>
    </row>
    <row r="24818">
      <c r="B24818" s="497"/>
      <c r="H24818" s="500"/>
      <c r="O24818" s="500"/>
      <c r="Q24818" s="498" t="s">
        <v>213</v>
      </c>
      <c r="S24818" s="499"/>
    </row>
    <row r="24819">
      <c r="B24819" s="497"/>
      <c r="H24819" s="500"/>
      <c r="O24819" s="500"/>
      <c r="Q24819" s="498" t="s">
        <v>213</v>
      </c>
      <c r="S24819" s="499"/>
    </row>
    <row r="24820">
      <c r="B24820" s="497"/>
      <c r="H24820" s="500"/>
      <c r="O24820" s="500"/>
      <c r="Q24820" s="498" t="s">
        <v>213</v>
      </c>
      <c r="S24820" s="499"/>
    </row>
    <row r="24821">
      <c r="B24821" s="497"/>
      <c r="H24821" s="500"/>
      <c r="O24821" s="500"/>
      <c r="Q24821" s="498" t="s">
        <v>213</v>
      </c>
      <c r="S24821" s="499"/>
    </row>
    <row r="24822">
      <c r="B24822" s="497"/>
      <c r="H24822" s="500"/>
      <c r="O24822" s="500"/>
      <c r="Q24822" s="498" t="s">
        <v>213</v>
      </c>
      <c r="S24822" s="499"/>
    </row>
    <row r="24823">
      <c r="B24823" s="497"/>
      <c r="H24823" s="500"/>
      <c r="O24823" s="500"/>
      <c r="Q24823" s="498" t="s">
        <v>213</v>
      </c>
      <c r="S24823" s="499"/>
    </row>
    <row r="24824">
      <c r="B24824" s="497"/>
      <c r="H24824" s="500"/>
      <c r="O24824" s="500"/>
      <c r="Q24824" s="498" t="s">
        <v>213</v>
      </c>
      <c r="S24824" s="499"/>
    </row>
    <row r="24825">
      <c r="B24825" s="497"/>
      <c r="H24825" s="500"/>
      <c r="O24825" s="500"/>
      <c r="Q24825" s="498" t="s">
        <v>213</v>
      </c>
      <c r="S24825" s="499"/>
    </row>
    <row r="24826">
      <c r="B24826" s="497"/>
      <c r="H24826" s="500"/>
      <c r="O24826" s="500"/>
      <c r="Q24826" s="498" t="s">
        <v>213</v>
      </c>
      <c r="S24826" s="499"/>
    </row>
    <row r="24827">
      <c r="B24827" s="497"/>
      <c r="H24827" s="500"/>
      <c r="O24827" s="500"/>
      <c r="Q24827" s="498" t="s">
        <v>213</v>
      </c>
      <c r="S24827" s="499"/>
    </row>
    <row r="24828">
      <c r="B24828" s="497"/>
      <c r="H24828" s="500"/>
      <c r="O24828" s="500"/>
      <c r="Q24828" s="498" t="s">
        <v>213</v>
      </c>
      <c r="S24828" s="499"/>
    </row>
    <row r="24829">
      <c r="B24829" s="497"/>
      <c r="H24829" s="500"/>
      <c r="O24829" s="500"/>
      <c r="Q24829" s="498" t="s">
        <v>213</v>
      </c>
      <c r="S24829" s="499"/>
    </row>
    <row r="24830">
      <c r="B24830" s="497"/>
      <c r="H24830" s="500"/>
      <c r="O24830" s="500"/>
      <c r="Q24830" s="498" t="s">
        <v>213</v>
      </c>
      <c r="S24830" s="499"/>
    </row>
    <row r="24831">
      <c r="B24831" s="497"/>
      <c r="H24831" s="500"/>
      <c r="O24831" s="500"/>
      <c r="Q24831" s="498" t="s">
        <v>213</v>
      </c>
      <c r="S24831" s="499"/>
    </row>
    <row r="24832">
      <c r="B24832" s="497"/>
      <c r="H24832" s="500"/>
      <c r="O24832" s="500"/>
      <c r="Q24832" s="498" t="s">
        <v>213</v>
      </c>
      <c r="S24832" s="499"/>
    </row>
    <row r="24833">
      <c r="B24833" s="497"/>
      <c r="H24833" s="500"/>
      <c r="O24833" s="500"/>
      <c r="Q24833" s="498" t="s">
        <v>213</v>
      </c>
      <c r="S24833" s="499"/>
    </row>
    <row r="24834">
      <c r="B24834" s="497"/>
      <c r="H24834" s="500"/>
      <c r="O24834" s="500"/>
      <c r="Q24834" s="498" t="s">
        <v>213</v>
      </c>
      <c r="S24834" s="499"/>
    </row>
    <row r="24835">
      <c r="B24835" s="497"/>
      <c r="H24835" s="500"/>
      <c r="O24835" s="500"/>
      <c r="Q24835" s="498" t="s">
        <v>213</v>
      </c>
      <c r="S24835" s="499"/>
    </row>
    <row r="24836">
      <c r="B24836" s="497"/>
      <c r="H24836" s="500"/>
      <c r="O24836" s="500"/>
      <c r="Q24836" s="498" t="s">
        <v>213</v>
      </c>
      <c r="S24836" s="499"/>
    </row>
    <row r="24837">
      <c r="B24837" s="497"/>
      <c r="H24837" s="500"/>
      <c r="O24837" s="500"/>
      <c r="Q24837" s="498" t="s">
        <v>213</v>
      </c>
      <c r="S24837" s="499"/>
    </row>
    <row r="24838">
      <c r="B24838" s="497"/>
      <c r="H24838" s="500"/>
      <c r="O24838" s="500"/>
      <c r="Q24838" s="498" t="s">
        <v>213</v>
      </c>
      <c r="S24838" s="499"/>
    </row>
    <row r="24839">
      <c r="B24839" s="497"/>
      <c r="H24839" s="500"/>
      <c r="O24839" s="500"/>
      <c r="Q24839" s="498" t="s">
        <v>213</v>
      </c>
      <c r="S24839" s="499"/>
    </row>
    <row r="24840">
      <c r="B24840" s="497"/>
      <c r="H24840" s="500"/>
      <c r="O24840" s="500"/>
      <c r="Q24840" s="498" t="s">
        <v>213</v>
      </c>
      <c r="S24840" s="499"/>
    </row>
    <row r="24841">
      <c r="B24841" s="497"/>
      <c r="H24841" s="500"/>
      <c r="O24841" s="500"/>
      <c r="Q24841" s="498" t="s">
        <v>213</v>
      </c>
      <c r="S24841" s="499"/>
    </row>
    <row r="24842">
      <c r="B24842" s="497"/>
      <c r="H24842" s="500"/>
      <c r="O24842" s="500"/>
      <c r="Q24842" s="498" t="s">
        <v>213</v>
      </c>
      <c r="S24842" s="499"/>
    </row>
    <row r="24843">
      <c r="B24843" s="497"/>
      <c r="H24843" s="500"/>
      <c r="O24843" s="500"/>
      <c r="Q24843" s="498" t="s">
        <v>213</v>
      </c>
      <c r="S24843" s="499"/>
    </row>
    <row r="24844">
      <c r="B24844" s="497"/>
      <c r="H24844" s="500"/>
      <c r="O24844" s="500"/>
      <c r="Q24844" s="498" t="s">
        <v>213</v>
      </c>
      <c r="S24844" s="499"/>
    </row>
    <row r="24845">
      <c r="B24845" s="497"/>
      <c r="H24845" s="500"/>
      <c r="O24845" s="500"/>
      <c r="Q24845" s="498" t="s">
        <v>213</v>
      </c>
      <c r="S24845" s="499"/>
    </row>
    <row r="24846">
      <c r="B24846" s="497"/>
      <c r="H24846" s="500"/>
      <c r="O24846" s="500"/>
      <c r="Q24846" s="498" t="s">
        <v>213</v>
      </c>
      <c r="S24846" s="499"/>
    </row>
    <row r="24847">
      <c r="B24847" s="497"/>
      <c r="H24847" s="500"/>
      <c r="O24847" s="500"/>
      <c r="Q24847" s="498" t="s">
        <v>213</v>
      </c>
      <c r="S24847" s="499"/>
    </row>
    <row r="24848">
      <c r="B24848" s="497"/>
      <c r="H24848" s="500"/>
      <c r="O24848" s="500"/>
      <c r="Q24848" s="498" t="s">
        <v>213</v>
      </c>
      <c r="S24848" s="499"/>
    </row>
    <row r="24849">
      <c r="B24849" s="497"/>
      <c r="H24849" s="500"/>
      <c r="O24849" s="500"/>
      <c r="Q24849" s="498" t="s">
        <v>213</v>
      </c>
      <c r="S24849" s="499"/>
    </row>
    <row r="24850">
      <c r="B24850" s="497"/>
      <c r="H24850" s="500"/>
      <c r="O24850" s="500"/>
      <c r="Q24850" s="498" t="s">
        <v>213</v>
      </c>
      <c r="S24850" s="499"/>
    </row>
    <row r="24851">
      <c r="B24851" s="497"/>
      <c r="H24851" s="500"/>
      <c r="O24851" s="500"/>
      <c r="Q24851" s="498" t="s">
        <v>213</v>
      </c>
      <c r="S24851" s="499"/>
    </row>
    <row r="24852">
      <c r="B24852" s="497"/>
      <c r="H24852" s="500"/>
      <c r="O24852" s="500"/>
      <c r="Q24852" s="498" t="s">
        <v>213</v>
      </c>
      <c r="S24852" s="499"/>
    </row>
    <row r="24853">
      <c r="B24853" s="497"/>
      <c r="H24853" s="500"/>
      <c r="O24853" s="500"/>
      <c r="Q24853" s="498" t="s">
        <v>213</v>
      </c>
      <c r="S24853" s="499"/>
    </row>
    <row r="24854">
      <c r="B24854" s="497"/>
      <c r="H24854" s="500"/>
      <c r="O24854" s="500"/>
      <c r="Q24854" s="498" t="s">
        <v>213</v>
      </c>
      <c r="S24854" s="499"/>
    </row>
    <row r="24855">
      <c r="B24855" s="497"/>
      <c r="H24855" s="500"/>
      <c r="O24855" s="500"/>
      <c r="Q24855" s="498" t="s">
        <v>213</v>
      </c>
      <c r="S24855" s="499"/>
    </row>
    <row r="24856">
      <c r="B24856" s="497"/>
      <c r="H24856" s="500"/>
      <c r="O24856" s="500"/>
      <c r="Q24856" s="498" t="s">
        <v>213</v>
      </c>
      <c r="S24856" s="499"/>
    </row>
    <row r="24857">
      <c r="B24857" s="497"/>
      <c r="H24857" s="500"/>
      <c r="O24857" s="500"/>
      <c r="Q24857" s="498" t="s">
        <v>213</v>
      </c>
      <c r="S24857" s="499"/>
    </row>
    <row r="24858">
      <c r="B24858" s="497"/>
      <c r="H24858" s="500"/>
      <c r="O24858" s="500"/>
      <c r="Q24858" s="498" t="s">
        <v>213</v>
      </c>
      <c r="S24858" s="499"/>
    </row>
    <row r="24859">
      <c r="B24859" s="497"/>
      <c r="H24859" s="500"/>
      <c r="O24859" s="500"/>
      <c r="Q24859" s="498" t="s">
        <v>213</v>
      </c>
      <c r="S24859" s="499"/>
    </row>
    <row r="24860">
      <c r="B24860" s="497"/>
      <c r="H24860" s="500"/>
      <c r="O24860" s="500"/>
      <c r="Q24860" s="498" t="s">
        <v>213</v>
      </c>
      <c r="S24860" s="499"/>
    </row>
    <row r="24861">
      <c r="B24861" s="497"/>
      <c r="H24861" s="500"/>
      <c r="O24861" s="500"/>
      <c r="Q24861" s="498" t="s">
        <v>213</v>
      </c>
      <c r="S24861" s="499"/>
    </row>
    <row r="24862">
      <c r="B24862" s="497"/>
      <c r="H24862" s="500"/>
      <c r="O24862" s="500"/>
      <c r="Q24862" s="498" t="s">
        <v>213</v>
      </c>
      <c r="S24862" s="499"/>
    </row>
    <row r="24863">
      <c r="B24863" s="497"/>
      <c r="H24863" s="500"/>
      <c r="O24863" s="500"/>
      <c r="Q24863" s="498" t="s">
        <v>213</v>
      </c>
      <c r="S24863" s="499"/>
    </row>
    <row r="24864">
      <c r="B24864" s="497"/>
      <c r="H24864" s="500"/>
      <c r="O24864" s="500"/>
      <c r="Q24864" s="498" t="s">
        <v>213</v>
      </c>
      <c r="S24864" s="499"/>
    </row>
    <row r="24865">
      <c r="B24865" s="497"/>
      <c r="H24865" s="500"/>
      <c r="O24865" s="500"/>
      <c r="Q24865" s="498" t="s">
        <v>213</v>
      </c>
      <c r="S24865" s="499"/>
    </row>
    <row r="24866">
      <c r="B24866" s="497"/>
      <c r="H24866" s="500"/>
      <c r="O24866" s="500"/>
      <c r="Q24866" s="498" t="s">
        <v>213</v>
      </c>
      <c r="S24866" s="499"/>
    </row>
    <row r="24867">
      <c r="B24867" s="497"/>
      <c r="H24867" s="500"/>
      <c r="O24867" s="500"/>
      <c r="Q24867" s="498" t="s">
        <v>213</v>
      </c>
      <c r="S24867" s="499"/>
    </row>
    <row r="24868">
      <c r="B24868" s="497"/>
      <c r="H24868" s="500"/>
      <c r="O24868" s="500"/>
      <c r="Q24868" s="498" t="s">
        <v>213</v>
      </c>
      <c r="S24868" s="499"/>
    </row>
    <row r="24869">
      <c r="B24869" s="497"/>
      <c r="H24869" s="500"/>
      <c r="O24869" s="500"/>
      <c r="Q24869" s="498" t="s">
        <v>213</v>
      </c>
      <c r="S24869" s="499"/>
    </row>
    <row r="24870">
      <c r="B24870" s="497"/>
      <c r="H24870" s="500"/>
      <c r="O24870" s="500"/>
      <c r="Q24870" s="498" t="s">
        <v>213</v>
      </c>
      <c r="S24870" s="499"/>
    </row>
    <row r="24871">
      <c r="B24871" s="497"/>
      <c r="H24871" s="500"/>
      <c r="O24871" s="500"/>
      <c r="Q24871" s="498" t="s">
        <v>213</v>
      </c>
      <c r="S24871" s="499"/>
    </row>
    <row r="24872">
      <c r="B24872" s="497"/>
      <c r="H24872" s="500"/>
      <c r="O24872" s="500"/>
      <c r="Q24872" s="498" t="s">
        <v>213</v>
      </c>
      <c r="S24872" s="499"/>
    </row>
    <row r="24873">
      <c r="B24873" s="497"/>
      <c r="H24873" s="500"/>
      <c r="O24873" s="500"/>
      <c r="Q24873" s="498" t="s">
        <v>213</v>
      </c>
      <c r="S24873" s="499"/>
    </row>
    <row r="24874">
      <c r="B24874" s="497"/>
      <c r="H24874" s="500"/>
      <c r="O24874" s="500"/>
      <c r="Q24874" s="498" t="s">
        <v>213</v>
      </c>
      <c r="S24874" s="499"/>
    </row>
    <row r="24875">
      <c r="B24875" s="497"/>
      <c r="H24875" s="500"/>
      <c r="O24875" s="500"/>
      <c r="Q24875" s="498" t="s">
        <v>213</v>
      </c>
      <c r="S24875" s="499"/>
    </row>
    <row r="24876">
      <c r="B24876" s="497"/>
      <c r="H24876" s="500"/>
      <c r="O24876" s="500"/>
      <c r="Q24876" s="498" t="s">
        <v>213</v>
      </c>
      <c r="S24876" s="499"/>
    </row>
    <row r="24877">
      <c r="B24877" s="497"/>
      <c r="H24877" s="500"/>
      <c r="O24877" s="500"/>
      <c r="Q24877" s="498" t="s">
        <v>213</v>
      </c>
      <c r="S24877" s="499"/>
    </row>
    <row r="24878">
      <c r="B24878" s="497"/>
      <c r="H24878" s="500"/>
      <c r="O24878" s="500"/>
      <c r="Q24878" s="498" t="s">
        <v>213</v>
      </c>
      <c r="S24878" s="499"/>
    </row>
    <row r="24879">
      <c r="B24879" s="497"/>
      <c r="H24879" s="500"/>
      <c r="O24879" s="500"/>
      <c r="Q24879" s="498" t="s">
        <v>213</v>
      </c>
      <c r="S24879" s="499"/>
    </row>
    <row r="24880">
      <c r="B24880" s="497"/>
      <c r="H24880" s="500"/>
      <c r="O24880" s="500"/>
      <c r="Q24880" s="498" t="s">
        <v>213</v>
      </c>
      <c r="S24880" s="499"/>
    </row>
    <row r="24881">
      <c r="B24881" s="497"/>
      <c r="H24881" s="500"/>
      <c r="O24881" s="500"/>
      <c r="Q24881" s="498" t="s">
        <v>213</v>
      </c>
      <c r="S24881" s="499"/>
    </row>
    <row r="24882">
      <c r="B24882" s="497"/>
      <c r="H24882" s="500"/>
      <c r="O24882" s="500"/>
      <c r="Q24882" s="498" t="s">
        <v>213</v>
      </c>
      <c r="S24882" s="499"/>
    </row>
    <row r="24883">
      <c r="B24883" s="497"/>
      <c r="H24883" s="500"/>
      <c r="O24883" s="500"/>
      <c r="Q24883" s="498" t="s">
        <v>213</v>
      </c>
      <c r="S24883" s="499"/>
    </row>
    <row r="24884">
      <c r="B24884" s="497"/>
      <c r="H24884" s="500"/>
      <c r="O24884" s="500"/>
      <c r="Q24884" s="498" t="s">
        <v>213</v>
      </c>
      <c r="S24884" s="499"/>
    </row>
    <row r="24885">
      <c r="B24885" s="497"/>
      <c r="H24885" s="500"/>
      <c r="O24885" s="500"/>
      <c r="Q24885" s="498" t="s">
        <v>213</v>
      </c>
      <c r="S24885" s="499"/>
    </row>
    <row r="24886">
      <c r="B24886" s="497"/>
      <c r="H24886" s="500"/>
      <c r="O24886" s="500"/>
      <c r="Q24886" s="498" t="s">
        <v>213</v>
      </c>
      <c r="S24886" s="499"/>
    </row>
    <row r="24887">
      <c r="B24887" s="497"/>
      <c r="H24887" s="500"/>
      <c r="O24887" s="500"/>
      <c r="Q24887" s="498" t="s">
        <v>213</v>
      </c>
      <c r="S24887" s="499"/>
    </row>
    <row r="24888">
      <c r="B24888" s="497"/>
      <c r="H24888" s="500"/>
      <c r="O24888" s="500"/>
      <c r="Q24888" s="498" t="s">
        <v>213</v>
      </c>
      <c r="S24888" s="499"/>
    </row>
    <row r="24889">
      <c r="B24889" s="497"/>
      <c r="H24889" s="500"/>
      <c r="O24889" s="500"/>
      <c r="Q24889" s="498" t="s">
        <v>213</v>
      </c>
      <c r="S24889" s="499"/>
    </row>
    <row r="24890">
      <c r="B24890" s="497"/>
      <c r="H24890" s="500"/>
      <c r="O24890" s="500"/>
      <c r="Q24890" s="498" t="s">
        <v>213</v>
      </c>
      <c r="S24890" s="499"/>
    </row>
    <row r="24891">
      <c r="B24891" s="497"/>
      <c r="H24891" s="500"/>
      <c r="O24891" s="500"/>
      <c r="Q24891" s="498" t="s">
        <v>213</v>
      </c>
      <c r="S24891" s="499"/>
    </row>
    <row r="24892">
      <c r="B24892" s="497"/>
      <c r="H24892" s="500"/>
      <c r="O24892" s="500"/>
      <c r="Q24892" s="498" t="s">
        <v>213</v>
      </c>
      <c r="S24892" s="499"/>
    </row>
    <row r="24893">
      <c r="B24893" s="497"/>
      <c r="H24893" s="500"/>
      <c r="O24893" s="500"/>
      <c r="Q24893" s="498" t="s">
        <v>213</v>
      </c>
      <c r="S24893" s="499"/>
    </row>
    <row r="24894">
      <c r="B24894" s="497"/>
      <c r="H24894" s="500"/>
      <c r="O24894" s="500"/>
      <c r="Q24894" s="498" t="s">
        <v>213</v>
      </c>
      <c r="S24894" s="499"/>
    </row>
    <row r="24895">
      <c r="B24895" s="497"/>
      <c r="H24895" s="500"/>
      <c r="O24895" s="500"/>
      <c r="Q24895" s="498" t="s">
        <v>213</v>
      </c>
      <c r="S24895" s="499"/>
    </row>
    <row r="24896">
      <c r="B24896" s="497"/>
      <c r="H24896" s="500"/>
      <c r="O24896" s="500"/>
      <c r="Q24896" s="498" t="s">
        <v>213</v>
      </c>
      <c r="S24896" s="499"/>
    </row>
    <row r="24897">
      <c r="B24897" s="497"/>
      <c r="H24897" s="500"/>
      <c r="O24897" s="500"/>
      <c r="Q24897" s="498" t="s">
        <v>213</v>
      </c>
      <c r="S24897" s="499"/>
    </row>
    <row r="24898">
      <c r="B24898" s="497"/>
      <c r="H24898" s="500"/>
      <c r="O24898" s="500"/>
      <c r="Q24898" s="498" t="s">
        <v>213</v>
      </c>
      <c r="S24898" s="499"/>
    </row>
    <row r="24899">
      <c r="B24899" s="497"/>
      <c r="H24899" s="500"/>
      <c r="O24899" s="500"/>
      <c r="Q24899" s="498" t="s">
        <v>213</v>
      </c>
      <c r="S24899" s="499"/>
    </row>
    <row r="24900">
      <c r="B24900" s="497"/>
      <c r="H24900" s="500"/>
      <c r="O24900" s="500"/>
      <c r="Q24900" s="498" t="s">
        <v>213</v>
      </c>
      <c r="S24900" s="499"/>
    </row>
    <row r="24901">
      <c r="B24901" s="497"/>
      <c r="H24901" s="500"/>
      <c r="O24901" s="500"/>
      <c r="Q24901" s="498" t="s">
        <v>213</v>
      </c>
      <c r="S24901" s="499"/>
    </row>
    <row r="24902">
      <c r="B24902" s="497"/>
      <c r="H24902" s="500"/>
      <c r="O24902" s="500"/>
      <c r="Q24902" s="498" t="s">
        <v>213</v>
      </c>
      <c r="S24902" s="499"/>
    </row>
    <row r="24903">
      <c r="B24903" s="497"/>
      <c r="H24903" s="500"/>
      <c r="O24903" s="500"/>
      <c r="Q24903" s="498" t="s">
        <v>213</v>
      </c>
      <c r="S24903" s="499"/>
    </row>
    <row r="24904">
      <c r="B24904" s="497"/>
      <c r="H24904" s="500"/>
      <c r="O24904" s="500"/>
      <c r="Q24904" s="498" t="s">
        <v>213</v>
      </c>
      <c r="S24904" s="499"/>
    </row>
    <row r="24905">
      <c r="B24905" s="497"/>
      <c r="H24905" s="500"/>
      <c r="O24905" s="500"/>
      <c r="Q24905" s="498" t="s">
        <v>213</v>
      </c>
      <c r="S24905" s="499"/>
    </row>
    <row r="24906">
      <c r="B24906" s="497"/>
      <c r="H24906" s="500"/>
      <c r="O24906" s="500"/>
      <c r="Q24906" s="498" t="s">
        <v>213</v>
      </c>
      <c r="S24906" s="499"/>
    </row>
    <row r="24907">
      <c r="B24907" s="497"/>
      <c r="H24907" s="500"/>
      <c r="O24907" s="500"/>
      <c r="Q24907" s="498" t="s">
        <v>213</v>
      </c>
      <c r="S24907" s="499"/>
    </row>
    <row r="24908">
      <c r="B24908" s="497"/>
      <c r="H24908" s="500"/>
      <c r="O24908" s="500"/>
      <c r="Q24908" s="498" t="s">
        <v>213</v>
      </c>
      <c r="S24908" s="499"/>
    </row>
    <row r="24909">
      <c r="B24909" s="497"/>
      <c r="H24909" s="500"/>
      <c r="O24909" s="500"/>
      <c r="Q24909" s="498" t="s">
        <v>213</v>
      </c>
      <c r="S24909" s="499"/>
    </row>
    <row r="24910">
      <c r="B24910" s="497"/>
      <c r="H24910" s="500"/>
      <c r="O24910" s="500"/>
      <c r="Q24910" s="498" t="s">
        <v>213</v>
      </c>
      <c r="S24910" s="499"/>
    </row>
    <row r="24911">
      <c r="B24911" s="497"/>
      <c r="H24911" s="500"/>
      <c r="O24911" s="500"/>
      <c r="Q24911" s="498" t="s">
        <v>213</v>
      </c>
      <c r="S24911" s="499"/>
    </row>
    <row r="24912">
      <c r="B24912" s="497"/>
      <c r="H24912" s="500"/>
      <c r="O24912" s="500"/>
      <c r="Q24912" s="498" t="s">
        <v>213</v>
      </c>
      <c r="S24912" s="499"/>
    </row>
    <row r="24913">
      <c r="B24913" s="497"/>
      <c r="H24913" s="500"/>
      <c r="O24913" s="500"/>
      <c r="Q24913" s="498" t="s">
        <v>213</v>
      </c>
      <c r="S24913" s="499"/>
    </row>
    <row r="24914">
      <c r="B24914" s="497"/>
      <c r="H24914" s="500"/>
      <c r="O24914" s="500"/>
      <c r="Q24914" s="498" t="s">
        <v>213</v>
      </c>
      <c r="S24914" s="499"/>
    </row>
    <row r="24915">
      <c r="B24915" s="497"/>
      <c r="H24915" s="500"/>
      <c r="O24915" s="500"/>
      <c r="Q24915" s="498" t="s">
        <v>213</v>
      </c>
      <c r="S24915" s="499"/>
    </row>
    <row r="24916">
      <c r="B24916" s="497"/>
      <c r="H24916" s="500"/>
      <c r="O24916" s="500"/>
      <c r="Q24916" s="498" t="s">
        <v>213</v>
      </c>
      <c r="S24916" s="499"/>
    </row>
    <row r="24917">
      <c r="B24917" s="497"/>
      <c r="H24917" s="500"/>
      <c r="O24917" s="500"/>
      <c r="Q24917" s="498" t="s">
        <v>213</v>
      </c>
      <c r="S24917" s="499"/>
    </row>
    <row r="24918">
      <c r="B24918" s="497"/>
      <c r="H24918" s="500"/>
      <c r="O24918" s="500"/>
      <c r="Q24918" s="498" t="s">
        <v>213</v>
      </c>
      <c r="S24918" s="499"/>
    </row>
    <row r="24919">
      <c r="B24919" s="497"/>
      <c r="H24919" s="500"/>
      <c r="O24919" s="500"/>
      <c r="Q24919" s="498" t="s">
        <v>213</v>
      </c>
      <c r="S24919" s="499"/>
    </row>
    <row r="24920">
      <c r="B24920" s="497"/>
      <c r="H24920" s="500"/>
      <c r="O24920" s="500"/>
      <c r="Q24920" s="498" t="s">
        <v>213</v>
      </c>
      <c r="S24920" s="499"/>
    </row>
    <row r="24921">
      <c r="B24921" s="497"/>
      <c r="H24921" s="500"/>
      <c r="O24921" s="500"/>
      <c r="Q24921" s="498" t="s">
        <v>213</v>
      </c>
      <c r="S24921" s="499"/>
    </row>
    <row r="24922">
      <c r="B24922" s="497"/>
      <c r="H24922" s="500"/>
      <c r="O24922" s="500"/>
      <c r="Q24922" s="498" t="s">
        <v>213</v>
      </c>
      <c r="S24922" s="499"/>
    </row>
    <row r="24923">
      <c r="B24923" s="497"/>
      <c r="H24923" s="500"/>
      <c r="O24923" s="500"/>
      <c r="Q24923" s="498" t="s">
        <v>213</v>
      </c>
      <c r="S24923" s="499"/>
    </row>
    <row r="24924">
      <c r="B24924" s="497"/>
      <c r="H24924" s="500"/>
      <c r="O24924" s="500"/>
      <c r="Q24924" s="498" t="s">
        <v>213</v>
      </c>
      <c r="S24924" s="499"/>
    </row>
    <row r="24925">
      <c r="B24925" s="497"/>
      <c r="H24925" s="500"/>
      <c r="O24925" s="500"/>
      <c r="Q24925" s="498" t="s">
        <v>213</v>
      </c>
      <c r="S24925" s="499"/>
    </row>
    <row r="24926">
      <c r="B24926" s="497"/>
      <c r="H24926" s="500"/>
      <c r="O24926" s="500"/>
      <c r="Q24926" s="498" t="s">
        <v>213</v>
      </c>
      <c r="S24926" s="499"/>
    </row>
    <row r="24927">
      <c r="B24927" s="497"/>
      <c r="H24927" s="500"/>
      <c r="O24927" s="500"/>
      <c r="Q24927" s="498" t="s">
        <v>213</v>
      </c>
      <c r="S24927" s="499"/>
    </row>
    <row r="24928">
      <c r="B24928" s="497"/>
      <c r="H24928" s="500"/>
      <c r="O24928" s="500"/>
      <c r="Q24928" s="498" t="s">
        <v>213</v>
      </c>
      <c r="S24928" s="499"/>
    </row>
    <row r="24929">
      <c r="B24929" s="497"/>
      <c r="H24929" s="500"/>
      <c r="O24929" s="500"/>
      <c r="Q24929" s="498" t="s">
        <v>213</v>
      </c>
      <c r="S24929" s="499"/>
    </row>
    <row r="24930">
      <c r="B24930" s="497"/>
      <c r="H24930" s="500"/>
      <c r="O24930" s="500"/>
      <c r="Q24930" s="498" t="s">
        <v>213</v>
      </c>
      <c r="S24930" s="499"/>
    </row>
    <row r="24931">
      <c r="B24931" s="497"/>
      <c r="H24931" s="500"/>
      <c r="O24931" s="500"/>
      <c r="Q24931" s="498" t="s">
        <v>213</v>
      </c>
      <c r="S24931" s="499"/>
    </row>
    <row r="24932">
      <c r="B24932" s="497"/>
      <c r="H24932" s="500"/>
      <c r="O24932" s="500"/>
      <c r="Q24932" s="498" t="s">
        <v>213</v>
      </c>
      <c r="S24932" s="499"/>
    </row>
    <row r="24933">
      <c r="B24933" s="497"/>
      <c r="H24933" s="500"/>
      <c r="O24933" s="500"/>
      <c r="Q24933" s="498" t="s">
        <v>213</v>
      </c>
      <c r="S24933" s="499"/>
    </row>
    <row r="24934">
      <c r="B24934" s="497"/>
      <c r="H24934" s="500"/>
      <c r="O24934" s="500"/>
      <c r="Q24934" s="498" t="s">
        <v>213</v>
      </c>
      <c r="S24934" s="499"/>
    </row>
    <row r="24935">
      <c r="B24935" s="497"/>
      <c r="H24935" s="500"/>
      <c r="O24935" s="500"/>
      <c r="Q24935" s="498" t="s">
        <v>213</v>
      </c>
      <c r="S24935" s="499"/>
    </row>
    <row r="24936">
      <c r="B24936" s="497"/>
      <c r="H24936" s="500"/>
      <c r="O24936" s="500"/>
      <c r="Q24936" s="498" t="s">
        <v>213</v>
      </c>
      <c r="S24936" s="499"/>
    </row>
    <row r="24937">
      <c r="B24937" s="497"/>
      <c r="H24937" s="500"/>
      <c r="O24937" s="500"/>
      <c r="Q24937" s="498" t="s">
        <v>213</v>
      </c>
      <c r="S24937" s="499"/>
    </row>
    <row r="24938">
      <c r="B24938" s="497"/>
      <c r="H24938" s="500"/>
      <c r="O24938" s="500"/>
      <c r="Q24938" s="498" t="s">
        <v>213</v>
      </c>
      <c r="S24938" s="499"/>
    </row>
    <row r="24939">
      <c r="B24939" s="497"/>
      <c r="H24939" s="500"/>
      <c r="O24939" s="500"/>
      <c r="Q24939" s="498" t="s">
        <v>213</v>
      </c>
      <c r="S24939" s="499"/>
    </row>
    <row r="24940">
      <c r="B24940" s="497"/>
      <c r="H24940" s="500"/>
      <c r="O24940" s="500"/>
      <c r="Q24940" s="498" t="s">
        <v>213</v>
      </c>
      <c r="S24940" s="499"/>
    </row>
    <row r="24941">
      <c r="B24941" s="497"/>
      <c r="H24941" s="500"/>
      <c r="O24941" s="500"/>
      <c r="Q24941" s="498" t="s">
        <v>213</v>
      </c>
      <c r="S24941" s="499"/>
    </row>
    <row r="24942">
      <c r="B24942" s="497"/>
      <c r="H24942" s="500"/>
      <c r="O24942" s="500"/>
      <c r="Q24942" s="498" t="s">
        <v>213</v>
      </c>
      <c r="S24942" s="499"/>
    </row>
    <row r="24943">
      <c r="B24943" s="497"/>
      <c r="H24943" s="500"/>
      <c r="O24943" s="500"/>
      <c r="Q24943" s="498" t="s">
        <v>213</v>
      </c>
      <c r="S24943" s="499"/>
    </row>
    <row r="24944">
      <c r="B24944" s="497"/>
      <c r="H24944" s="500"/>
      <c r="O24944" s="500"/>
      <c r="Q24944" s="498" t="s">
        <v>213</v>
      </c>
      <c r="S24944" s="499"/>
    </row>
    <row r="24945">
      <c r="B24945" s="497"/>
      <c r="H24945" s="500"/>
      <c r="O24945" s="500"/>
      <c r="Q24945" s="498" t="s">
        <v>213</v>
      </c>
      <c r="S24945" s="499"/>
    </row>
    <row r="24946">
      <c r="B24946" s="497"/>
      <c r="H24946" s="500"/>
      <c r="O24946" s="500"/>
      <c r="Q24946" s="498" t="s">
        <v>213</v>
      </c>
      <c r="S24946" s="499"/>
    </row>
    <row r="24947">
      <c r="B24947" s="497"/>
      <c r="H24947" s="500"/>
      <c r="O24947" s="500"/>
      <c r="Q24947" s="498" t="s">
        <v>213</v>
      </c>
      <c r="S24947" s="499"/>
    </row>
    <row r="24948">
      <c r="B24948" s="497"/>
      <c r="H24948" s="500"/>
      <c r="O24948" s="500"/>
      <c r="Q24948" s="498" t="s">
        <v>213</v>
      </c>
      <c r="S24948" s="499"/>
    </row>
    <row r="24949">
      <c r="B24949" s="497"/>
      <c r="H24949" s="500"/>
      <c r="O24949" s="500"/>
      <c r="Q24949" s="498" t="s">
        <v>213</v>
      </c>
      <c r="S24949" s="499"/>
    </row>
    <row r="24950">
      <c r="B24950" s="497"/>
      <c r="H24950" s="500"/>
      <c r="O24950" s="500"/>
      <c r="Q24950" s="498" t="s">
        <v>213</v>
      </c>
      <c r="S24950" s="499"/>
    </row>
    <row r="24951">
      <c r="B24951" s="497"/>
      <c r="H24951" s="500"/>
      <c r="O24951" s="500"/>
      <c r="Q24951" s="498" t="s">
        <v>213</v>
      </c>
      <c r="S24951" s="499"/>
    </row>
    <row r="24952">
      <c r="B24952" s="497"/>
      <c r="H24952" s="500"/>
      <c r="O24952" s="500"/>
      <c r="Q24952" s="498" t="s">
        <v>213</v>
      </c>
      <c r="S24952" s="499"/>
    </row>
    <row r="24953">
      <c r="B24953" s="497"/>
      <c r="H24953" s="500"/>
      <c r="O24953" s="500"/>
      <c r="Q24953" s="498" t="s">
        <v>213</v>
      </c>
      <c r="S24953" s="499"/>
    </row>
    <row r="24954">
      <c r="B24954" s="497"/>
      <c r="H24954" s="500"/>
      <c r="O24954" s="500"/>
      <c r="Q24954" s="498" t="s">
        <v>213</v>
      </c>
      <c r="S24954" s="499"/>
    </row>
    <row r="24955">
      <c r="B24955" s="497"/>
      <c r="H24955" s="500"/>
      <c r="O24955" s="500"/>
      <c r="Q24955" s="498" t="s">
        <v>213</v>
      </c>
      <c r="S24955" s="499"/>
    </row>
    <row r="24956">
      <c r="B24956" s="497"/>
      <c r="H24956" s="500"/>
      <c r="O24956" s="500"/>
      <c r="Q24956" s="498" t="s">
        <v>213</v>
      </c>
      <c r="S24956" s="499"/>
    </row>
    <row r="24957">
      <c r="B24957" s="497"/>
      <c r="H24957" s="500"/>
      <c r="O24957" s="500"/>
      <c r="Q24957" s="498" t="s">
        <v>213</v>
      </c>
      <c r="S24957" s="499"/>
    </row>
    <row r="24958">
      <c r="B24958" s="497"/>
      <c r="H24958" s="500"/>
      <c r="O24958" s="500"/>
      <c r="Q24958" s="498" t="s">
        <v>213</v>
      </c>
      <c r="S24958" s="499"/>
    </row>
    <row r="24959">
      <c r="B24959" s="497"/>
      <c r="H24959" s="500"/>
      <c r="O24959" s="500"/>
      <c r="Q24959" s="498" t="s">
        <v>213</v>
      </c>
      <c r="S24959" s="499"/>
    </row>
    <row r="24960">
      <c r="B24960" s="497"/>
      <c r="H24960" s="500"/>
      <c r="O24960" s="500"/>
      <c r="Q24960" s="498" t="s">
        <v>213</v>
      </c>
      <c r="S24960" s="499"/>
    </row>
    <row r="24961">
      <c r="B24961" s="497"/>
      <c r="H24961" s="500"/>
      <c r="O24961" s="500"/>
      <c r="Q24961" s="498" t="s">
        <v>213</v>
      </c>
      <c r="S24961" s="499"/>
    </row>
    <row r="24962">
      <c r="B24962" s="497"/>
      <c r="H24962" s="500"/>
      <c r="O24962" s="500"/>
      <c r="Q24962" s="498" t="s">
        <v>213</v>
      </c>
      <c r="S24962" s="499"/>
    </row>
    <row r="24963">
      <c r="B24963" s="497"/>
      <c r="H24963" s="500"/>
      <c r="O24963" s="500"/>
      <c r="Q24963" s="498" t="s">
        <v>213</v>
      </c>
      <c r="S24963" s="499"/>
    </row>
    <row r="24964">
      <c r="B24964" s="497"/>
      <c r="H24964" s="500"/>
      <c r="O24964" s="500"/>
      <c r="Q24964" s="498" t="s">
        <v>213</v>
      </c>
      <c r="S24964" s="499"/>
    </row>
    <row r="24965">
      <c r="B24965" s="497"/>
      <c r="H24965" s="500"/>
      <c r="O24965" s="500"/>
      <c r="Q24965" s="498" t="s">
        <v>213</v>
      </c>
      <c r="S24965" s="499"/>
    </row>
    <row r="24966">
      <c r="B24966" s="497"/>
      <c r="H24966" s="500"/>
      <c r="O24966" s="500"/>
      <c r="Q24966" s="498" t="s">
        <v>213</v>
      </c>
      <c r="S24966" s="499"/>
    </row>
    <row r="24967">
      <c r="B24967" s="497"/>
      <c r="H24967" s="500"/>
      <c r="O24967" s="500"/>
      <c r="Q24967" s="498" t="s">
        <v>213</v>
      </c>
      <c r="S24967" s="499"/>
    </row>
    <row r="24968">
      <c r="B24968" s="497"/>
      <c r="H24968" s="500"/>
      <c r="O24968" s="500"/>
      <c r="Q24968" s="498" t="s">
        <v>213</v>
      </c>
      <c r="S24968" s="499"/>
    </row>
    <row r="24969">
      <c r="B24969" s="497"/>
      <c r="H24969" s="500"/>
      <c r="O24969" s="500"/>
      <c r="Q24969" s="498" t="s">
        <v>213</v>
      </c>
      <c r="S24969" s="499"/>
    </row>
    <row r="24970">
      <c r="B24970" s="497"/>
      <c r="H24970" s="500"/>
      <c r="O24970" s="500"/>
      <c r="Q24970" s="498" t="s">
        <v>213</v>
      </c>
      <c r="S24970" s="499"/>
    </row>
    <row r="24971">
      <c r="B24971" s="497"/>
      <c r="H24971" s="500"/>
      <c r="O24971" s="500"/>
      <c r="Q24971" s="498" t="s">
        <v>213</v>
      </c>
      <c r="S24971" s="499"/>
    </row>
    <row r="24972">
      <c r="B24972" s="497"/>
      <c r="H24972" s="500"/>
      <c r="O24972" s="500"/>
      <c r="Q24972" s="498" t="s">
        <v>213</v>
      </c>
      <c r="S24972" s="499"/>
    </row>
    <row r="24973">
      <c r="B24973" s="497"/>
      <c r="H24973" s="500"/>
      <c r="O24973" s="500"/>
      <c r="Q24973" s="498" t="s">
        <v>213</v>
      </c>
      <c r="S24973" s="499"/>
    </row>
    <row r="24974">
      <c r="B24974" s="497"/>
      <c r="H24974" s="500"/>
      <c r="O24974" s="500"/>
      <c r="Q24974" s="498" t="s">
        <v>213</v>
      </c>
      <c r="S24974" s="499"/>
    </row>
    <row r="24975">
      <c r="B24975" s="497"/>
      <c r="H24975" s="500"/>
      <c r="O24975" s="500"/>
      <c r="Q24975" s="498" t="s">
        <v>213</v>
      </c>
      <c r="S24975" s="499"/>
    </row>
    <row r="24976">
      <c r="B24976" s="497"/>
      <c r="H24976" s="500"/>
      <c r="O24976" s="500"/>
      <c r="Q24976" s="498" t="s">
        <v>213</v>
      </c>
      <c r="S24976" s="499"/>
    </row>
    <row r="24977">
      <c r="B24977" s="497"/>
      <c r="H24977" s="500"/>
      <c r="O24977" s="500"/>
      <c r="Q24977" s="498" t="s">
        <v>213</v>
      </c>
      <c r="S24977" s="499"/>
    </row>
    <row r="24978">
      <c r="B24978" s="497"/>
      <c r="H24978" s="500"/>
      <c r="O24978" s="500"/>
      <c r="Q24978" s="498" t="s">
        <v>213</v>
      </c>
      <c r="S24978" s="499"/>
    </row>
    <row r="24979">
      <c r="B24979" s="497"/>
      <c r="H24979" s="500"/>
      <c r="O24979" s="500"/>
      <c r="Q24979" s="498" t="s">
        <v>213</v>
      </c>
      <c r="S24979" s="499"/>
    </row>
    <row r="24980">
      <c r="B24980" s="497"/>
      <c r="H24980" s="500"/>
      <c r="O24980" s="500"/>
      <c r="Q24980" s="498" t="s">
        <v>213</v>
      </c>
      <c r="S24980" s="499"/>
    </row>
    <row r="24981">
      <c r="B24981" s="497"/>
      <c r="H24981" s="500"/>
      <c r="O24981" s="500"/>
      <c r="Q24981" s="498" t="s">
        <v>213</v>
      </c>
      <c r="S24981" s="499"/>
    </row>
    <row r="24982">
      <c r="B24982" s="497"/>
      <c r="H24982" s="500"/>
      <c r="O24982" s="500"/>
      <c r="Q24982" s="498" t="s">
        <v>213</v>
      </c>
      <c r="S24982" s="499"/>
    </row>
    <row r="24983">
      <c r="B24983" s="497"/>
      <c r="H24983" s="500"/>
      <c r="O24983" s="500"/>
      <c r="Q24983" s="498" t="s">
        <v>213</v>
      </c>
      <c r="S24983" s="499"/>
    </row>
    <row r="24984">
      <c r="B24984" s="497"/>
      <c r="H24984" s="500"/>
      <c r="O24984" s="500"/>
      <c r="Q24984" s="498" t="s">
        <v>213</v>
      </c>
      <c r="S24984" s="499"/>
    </row>
    <row r="24985">
      <c r="B24985" s="497"/>
      <c r="H24985" s="500"/>
      <c r="O24985" s="500"/>
      <c r="Q24985" s="498" t="s">
        <v>213</v>
      </c>
      <c r="S24985" s="499"/>
    </row>
    <row r="24986">
      <c r="B24986" s="497"/>
      <c r="H24986" s="500"/>
      <c r="O24986" s="500"/>
      <c r="Q24986" s="498" t="s">
        <v>213</v>
      </c>
      <c r="S24986" s="499"/>
    </row>
    <row r="24987">
      <c r="B24987" s="497"/>
      <c r="H24987" s="500"/>
      <c r="O24987" s="500"/>
      <c r="Q24987" s="498" t="s">
        <v>213</v>
      </c>
      <c r="S24987" s="499"/>
    </row>
    <row r="24988">
      <c r="B24988" s="497"/>
      <c r="H24988" s="500"/>
      <c r="O24988" s="500"/>
      <c r="Q24988" s="498" t="s">
        <v>213</v>
      </c>
      <c r="S24988" s="499"/>
    </row>
    <row r="24989">
      <c r="B24989" s="497"/>
      <c r="H24989" s="500"/>
      <c r="O24989" s="500"/>
      <c r="Q24989" s="498" t="s">
        <v>213</v>
      </c>
      <c r="S24989" s="499"/>
    </row>
    <row r="24990">
      <c r="B24990" s="497"/>
      <c r="H24990" s="500"/>
      <c r="O24990" s="500"/>
      <c r="Q24990" s="498" t="s">
        <v>213</v>
      </c>
      <c r="S24990" s="499"/>
    </row>
    <row r="24991">
      <c r="B24991" s="497"/>
      <c r="H24991" s="500"/>
      <c r="O24991" s="500"/>
      <c r="Q24991" s="498" t="s">
        <v>213</v>
      </c>
      <c r="S24991" s="499"/>
    </row>
    <row r="24992">
      <c r="B24992" s="497"/>
      <c r="H24992" s="500"/>
      <c r="O24992" s="500"/>
      <c r="Q24992" s="498" t="s">
        <v>213</v>
      </c>
      <c r="S24992" s="499"/>
    </row>
    <row r="24993">
      <c r="B24993" s="497"/>
      <c r="H24993" s="500"/>
      <c r="O24993" s="500"/>
      <c r="Q24993" s="498" t="s">
        <v>213</v>
      </c>
      <c r="S24993" s="499"/>
    </row>
    <row r="24994">
      <c r="B24994" s="497"/>
      <c r="H24994" s="500"/>
      <c r="O24994" s="500"/>
      <c r="Q24994" s="498" t="s">
        <v>213</v>
      </c>
      <c r="S24994" s="499"/>
    </row>
    <row r="24995">
      <c r="B24995" s="497"/>
      <c r="H24995" s="500"/>
      <c r="O24995" s="500"/>
      <c r="Q24995" s="498" t="s">
        <v>213</v>
      </c>
      <c r="S24995" s="499"/>
    </row>
    <row r="24996">
      <c r="B24996" s="497"/>
      <c r="H24996" s="500"/>
      <c r="O24996" s="500"/>
      <c r="Q24996" s="498" t="s">
        <v>213</v>
      </c>
      <c r="S24996" s="499"/>
    </row>
    <row r="24997">
      <c r="B24997" s="497"/>
      <c r="H24997" s="500"/>
      <c r="O24997" s="500"/>
      <c r="Q24997" s="498" t="s">
        <v>213</v>
      </c>
      <c r="S24997" s="499"/>
    </row>
    <row r="24998">
      <c r="B24998" s="497"/>
      <c r="H24998" s="500"/>
      <c r="O24998" s="500"/>
      <c r="Q24998" s="498" t="s">
        <v>213</v>
      </c>
      <c r="S24998" s="499"/>
    </row>
    <row r="24999">
      <c r="B24999" s="497"/>
      <c r="H24999" s="500"/>
      <c r="O24999" s="500"/>
      <c r="Q24999" s="498" t="s">
        <v>213</v>
      </c>
      <c r="S24999" s="499"/>
    </row>
    <row r="25000">
      <c r="B25000" s="497"/>
      <c r="H25000" s="500"/>
      <c r="O25000" s="500"/>
      <c r="Q25000" s="498" t="s">
        <v>213</v>
      </c>
      <c r="S25000" s="499"/>
    </row>
    <row r="25001">
      <c r="B25001" s="497"/>
      <c r="H25001" s="500"/>
      <c r="O25001" s="500"/>
      <c r="Q25001" s="498" t="s">
        <v>213</v>
      </c>
      <c r="S25001" s="499"/>
    </row>
    <row r="25002">
      <c r="B25002" s="497"/>
      <c r="H25002" s="500"/>
      <c r="O25002" s="500"/>
      <c r="Q25002" s="498" t="s">
        <v>213</v>
      </c>
      <c r="S25002" s="499"/>
    </row>
    <row r="25003">
      <c r="B25003" s="497"/>
      <c r="H25003" s="500"/>
      <c r="O25003" s="500"/>
      <c r="Q25003" s="498" t="s">
        <v>213</v>
      </c>
      <c r="S25003" s="499"/>
    </row>
    <row r="25004">
      <c r="B25004" s="497"/>
      <c r="H25004" s="500"/>
      <c r="O25004" s="500"/>
      <c r="Q25004" s="498" t="s">
        <v>213</v>
      </c>
      <c r="S25004" s="499"/>
    </row>
    <row r="25005">
      <c r="B25005" s="497"/>
      <c r="H25005" s="500"/>
      <c r="O25005" s="500"/>
      <c r="Q25005" s="498" t="s">
        <v>213</v>
      </c>
      <c r="S25005" s="499"/>
    </row>
    <row r="25006">
      <c r="B25006" s="497"/>
      <c r="H25006" s="500"/>
      <c r="O25006" s="500"/>
      <c r="Q25006" s="498" t="s">
        <v>213</v>
      </c>
      <c r="S25006" s="499"/>
    </row>
    <row r="25007">
      <c r="B25007" s="497"/>
      <c r="H25007" s="500"/>
      <c r="O25007" s="500"/>
      <c r="Q25007" s="498" t="s">
        <v>213</v>
      </c>
      <c r="S25007" s="499"/>
    </row>
    <row r="25008">
      <c r="B25008" s="497"/>
      <c r="H25008" s="500"/>
      <c r="O25008" s="500"/>
      <c r="Q25008" s="498" t="s">
        <v>213</v>
      </c>
      <c r="S25008" s="499"/>
    </row>
    <row r="25009">
      <c r="B25009" s="497"/>
      <c r="H25009" s="500"/>
      <c r="O25009" s="500"/>
      <c r="Q25009" s="498" t="s">
        <v>213</v>
      </c>
      <c r="S25009" s="499"/>
    </row>
    <row r="25010">
      <c r="B25010" s="497"/>
      <c r="H25010" s="500"/>
      <c r="O25010" s="500"/>
      <c r="Q25010" s="498" t="s">
        <v>213</v>
      </c>
      <c r="S25010" s="499"/>
    </row>
    <row r="25011">
      <c r="B25011" s="497"/>
      <c r="H25011" s="500"/>
      <c r="O25011" s="500"/>
      <c r="Q25011" s="498" t="s">
        <v>213</v>
      </c>
      <c r="S25011" s="499"/>
    </row>
    <row r="25012">
      <c r="B25012" s="497"/>
      <c r="H25012" s="500"/>
      <c r="O25012" s="500"/>
      <c r="Q25012" s="498" t="s">
        <v>213</v>
      </c>
      <c r="S25012" s="499"/>
    </row>
    <row r="25013">
      <c r="B25013" s="497"/>
      <c r="H25013" s="500"/>
      <c r="O25013" s="500"/>
      <c r="Q25013" s="498" t="s">
        <v>213</v>
      </c>
      <c r="S25013" s="499"/>
    </row>
    <row r="25014">
      <c r="B25014" s="497"/>
      <c r="H25014" s="500"/>
      <c r="O25014" s="500"/>
      <c r="Q25014" s="498" t="s">
        <v>213</v>
      </c>
      <c r="S25014" s="499"/>
    </row>
    <row r="25015">
      <c r="B25015" s="497"/>
      <c r="H25015" s="500"/>
      <c r="O25015" s="500"/>
      <c r="Q25015" s="498" t="s">
        <v>213</v>
      </c>
      <c r="S25015" s="499"/>
    </row>
    <row r="25016">
      <c r="B25016" s="497"/>
      <c r="H25016" s="500"/>
      <c r="O25016" s="500"/>
      <c r="Q25016" s="498" t="s">
        <v>213</v>
      </c>
      <c r="S25016" s="499"/>
    </row>
    <row r="25017">
      <c r="B25017" s="497"/>
      <c r="H25017" s="500"/>
      <c r="O25017" s="500"/>
      <c r="Q25017" s="498" t="s">
        <v>213</v>
      </c>
      <c r="S25017" s="499"/>
    </row>
    <row r="25018">
      <c r="B25018" s="497"/>
      <c r="H25018" s="500"/>
      <c r="O25018" s="500"/>
      <c r="Q25018" s="498" t="s">
        <v>213</v>
      </c>
      <c r="S25018" s="499"/>
    </row>
    <row r="25019">
      <c r="B25019" s="497"/>
      <c r="H25019" s="500"/>
      <c r="O25019" s="500"/>
      <c r="Q25019" s="498" t="s">
        <v>213</v>
      </c>
      <c r="S25019" s="499"/>
    </row>
    <row r="25020">
      <c r="B25020" s="497"/>
      <c r="H25020" s="500"/>
      <c r="O25020" s="500"/>
      <c r="Q25020" s="498" t="s">
        <v>213</v>
      </c>
      <c r="S25020" s="499"/>
    </row>
    <row r="25021">
      <c r="B25021" s="497"/>
      <c r="H25021" s="500"/>
      <c r="O25021" s="500"/>
      <c r="Q25021" s="498" t="s">
        <v>213</v>
      </c>
      <c r="S25021" s="499"/>
    </row>
    <row r="25022">
      <c r="B25022" s="497"/>
      <c r="H25022" s="500"/>
      <c r="O25022" s="500"/>
      <c r="Q25022" s="498" t="s">
        <v>213</v>
      </c>
      <c r="S25022" s="499"/>
    </row>
    <row r="25023">
      <c r="B25023" s="497"/>
      <c r="H25023" s="500"/>
      <c r="O25023" s="500"/>
      <c r="Q25023" s="498" t="s">
        <v>213</v>
      </c>
      <c r="S25023" s="499"/>
    </row>
    <row r="25024">
      <c r="B25024" s="497"/>
      <c r="H25024" s="500"/>
      <c r="O25024" s="500"/>
      <c r="Q25024" s="498" t="s">
        <v>213</v>
      </c>
      <c r="S25024" s="499"/>
    </row>
    <row r="25025">
      <c r="B25025" s="497"/>
      <c r="H25025" s="500"/>
      <c r="O25025" s="500"/>
      <c r="Q25025" s="498" t="s">
        <v>213</v>
      </c>
      <c r="S25025" s="499"/>
    </row>
    <row r="25026">
      <c r="B25026" s="497"/>
      <c r="H25026" s="500"/>
      <c r="O25026" s="500"/>
      <c r="Q25026" s="498" t="s">
        <v>213</v>
      </c>
      <c r="S25026" s="499"/>
    </row>
    <row r="25027">
      <c r="B25027" s="497"/>
      <c r="H25027" s="500"/>
      <c r="O25027" s="500"/>
      <c r="Q25027" s="498" t="s">
        <v>213</v>
      </c>
      <c r="S25027" s="499"/>
    </row>
    <row r="25028">
      <c r="B25028" s="497"/>
      <c r="H25028" s="500"/>
      <c r="O25028" s="500"/>
      <c r="Q25028" s="498" t="s">
        <v>213</v>
      </c>
      <c r="S25028" s="499"/>
    </row>
    <row r="25029">
      <c r="B25029" s="497"/>
      <c r="H25029" s="500"/>
      <c r="O25029" s="500"/>
      <c r="Q25029" s="498" t="s">
        <v>213</v>
      </c>
      <c r="S25029" s="499"/>
    </row>
    <row r="25030">
      <c r="B25030" s="497"/>
      <c r="H25030" s="500"/>
      <c r="O25030" s="500"/>
      <c r="Q25030" s="498" t="s">
        <v>213</v>
      </c>
      <c r="S25030" s="499"/>
    </row>
    <row r="25031">
      <c r="B25031" s="497"/>
      <c r="H25031" s="500"/>
      <c r="O25031" s="500"/>
      <c r="Q25031" s="498" t="s">
        <v>213</v>
      </c>
      <c r="S25031" s="499"/>
    </row>
    <row r="25032">
      <c r="B25032" s="497"/>
      <c r="H25032" s="500"/>
      <c r="O25032" s="500"/>
      <c r="Q25032" s="498" t="s">
        <v>213</v>
      </c>
      <c r="S25032" s="499"/>
    </row>
    <row r="25033">
      <c r="B25033" s="497"/>
      <c r="H25033" s="500"/>
      <c r="O25033" s="500"/>
      <c r="Q25033" s="498" t="s">
        <v>213</v>
      </c>
      <c r="S25033" s="499"/>
    </row>
    <row r="25034">
      <c r="B25034" s="497"/>
      <c r="H25034" s="500"/>
      <c r="O25034" s="500"/>
      <c r="Q25034" s="498" t="s">
        <v>213</v>
      </c>
      <c r="S25034" s="499"/>
    </row>
    <row r="25035">
      <c r="B25035" s="497"/>
      <c r="H25035" s="500"/>
      <c r="O25035" s="500"/>
      <c r="Q25035" s="498" t="s">
        <v>213</v>
      </c>
      <c r="S25035" s="499"/>
    </row>
    <row r="25036">
      <c r="B25036" s="497"/>
      <c r="H25036" s="500"/>
      <c r="O25036" s="500"/>
      <c r="Q25036" s="498" t="s">
        <v>213</v>
      </c>
      <c r="S25036" s="499"/>
    </row>
    <row r="25037">
      <c r="B25037" s="497"/>
      <c r="H25037" s="500"/>
      <c r="O25037" s="500"/>
      <c r="Q25037" s="498" t="s">
        <v>213</v>
      </c>
      <c r="S25037" s="499"/>
    </row>
    <row r="25038">
      <c r="B25038" s="497"/>
      <c r="H25038" s="500"/>
      <c r="O25038" s="500"/>
      <c r="Q25038" s="498" t="s">
        <v>213</v>
      </c>
      <c r="S25038" s="499"/>
    </row>
    <row r="25039">
      <c r="B25039" s="497"/>
      <c r="H25039" s="500"/>
      <c r="O25039" s="500"/>
      <c r="Q25039" s="498" t="s">
        <v>213</v>
      </c>
      <c r="S25039" s="499"/>
    </row>
    <row r="25040">
      <c r="B25040" s="497"/>
      <c r="H25040" s="500"/>
      <c r="O25040" s="500"/>
      <c r="Q25040" s="498" t="s">
        <v>213</v>
      </c>
      <c r="S25040" s="499"/>
    </row>
    <row r="25041">
      <c r="B25041" s="497"/>
      <c r="H25041" s="500"/>
      <c r="O25041" s="500"/>
      <c r="Q25041" s="498" t="s">
        <v>213</v>
      </c>
      <c r="S25041" s="499"/>
    </row>
    <row r="25042">
      <c r="B25042" s="497"/>
      <c r="H25042" s="500"/>
      <c r="O25042" s="500"/>
      <c r="Q25042" s="498" t="s">
        <v>213</v>
      </c>
      <c r="S25042" s="499"/>
    </row>
    <row r="25043">
      <c r="B25043" s="497"/>
      <c r="H25043" s="500"/>
      <c r="O25043" s="500"/>
      <c r="Q25043" s="498" t="s">
        <v>213</v>
      </c>
      <c r="S25043" s="499"/>
    </row>
    <row r="25044">
      <c r="B25044" s="497"/>
      <c r="H25044" s="500"/>
      <c r="O25044" s="500"/>
      <c r="Q25044" s="498" t="s">
        <v>213</v>
      </c>
      <c r="S25044" s="499"/>
    </row>
    <row r="25045">
      <c r="B25045" s="497"/>
      <c r="H25045" s="500"/>
      <c r="O25045" s="500"/>
      <c r="Q25045" s="498" t="s">
        <v>213</v>
      </c>
      <c r="S25045" s="499"/>
    </row>
    <row r="25046">
      <c r="B25046" s="497"/>
      <c r="H25046" s="500"/>
      <c r="O25046" s="500"/>
      <c r="Q25046" s="498" t="s">
        <v>213</v>
      </c>
      <c r="S25046" s="499"/>
    </row>
    <row r="25047">
      <c r="B25047" s="497"/>
      <c r="H25047" s="500"/>
      <c r="O25047" s="500"/>
      <c r="Q25047" s="498" t="s">
        <v>213</v>
      </c>
      <c r="S25047" s="499"/>
    </row>
    <row r="25048">
      <c r="B25048" s="497"/>
      <c r="H25048" s="500"/>
      <c r="O25048" s="500"/>
      <c r="Q25048" s="498" t="s">
        <v>213</v>
      </c>
      <c r="S25048" s="499"/>
    </row>
    <row r="25049">
      <c r="B25049" s="497"/>
      <c r="H25049" s="500"/>
      <c r="O25049" s="500"/>
      <c r="Q25049" s="498" t="s">
        <v>213</v>
      </c>
      <c r="S25049" s="499"/>
    </row>
    <row r="25050">
      <c r="B25050" s="497"/>
      <c r="H25050" s="500"/>
      <c r="O25050" s="500"/>
      <c r="Q25050" s="498" t="s">
        <v>213</v>
      </c>
      <c r="S25050" s="499"/>
    </row>
    <row r="25051">
      <c r="B25051" s="497"/>
      <c r="H25051" s="500"/>
      <c r="O25051" s="500"/>
      <c r="Q25051" s="498" t="s">
        <v>213</v>
      </c>
      <c r="S25051" s="499"/>
    </row>
    <row r="25052">
      <c r="B25052" s="497"/>
      <c r="H25052" s="500"/>
      <c r="O25052" s="500"/>
      <c r="Q25052" s="498" t="s">
        <v>213</v>
      </c>
      <c r="S25052" s="499"/>
    </row>
    <row r="25053">
      <c r="B25053" s="497"/>
      <c r="H25053" s="500"/>
      <c r="O25053" s="500"/>
      <c r="Q25053" s="498" t="s">
        <v>213</v>
      </c>
      <c r="S25053" s="499"/>
    </row>
    <row r="25054">
      <c r="B25054" s="497"/>
      <c r="H25054" s="500"/>
      <c r="O25054" s="500"/>
      <c r="Q25054" s="498" t="s">
        <v>213</v>
      </c>
      <c r="S25054" s="499"/>
    </row>
    <row r="25055">
      <c r="B25055" s="497"/>
      <c r="H25055" s="500"/>
      <c r="O25055" s="500"/>
      <c r="Q25055" s="498" t="s">
        <v>213</v>
      </c>
      <c r="S25055" s="499"/>
    </row>
    <row r="25056">
      <c r="B25056" s="497"/>
      <c r="H25056" s="500"/>
      <c r="O25056" s="500"/>
      <c r="Q25056" s="498" t="s">
        <v>213</v>
      </c>
      <c r="S25056" s="499"/>
    </row>
    <row r="25057">
      <c r="B25057" s="497"/>
      <c r="H25057" s="500"/>
      <c r="O25057" s="500"/>
      <c r="Q25057" s="498" t="s">
        <v>213</v>
      </c>
      <c r="S25057" s="499"/>
    </row>
    <row r="25058">
      <c r="B25058" s="497"/>
      <c r="H25058" s="500"/>
      <c r="O25058" s="500"/>
      <c r="Q25058" s="498" t="s">
        <v>213</v>
      </c>
      <c r="S25058" s="499"/>
    </row>
    <row r="25059">
      <c r="B25059" s="497"/>
      <c r="H25059" s="500"/>
      <c r="O25059" s="500"/>
      <c r="Q25059" s="498" t="s">
        <v>213</v>
      </c>
      <c r="S25059" s="499"/>
    </row>
    <row r="25060">
      <c r="B25060" s="497"/>
      <c r="H25060" s="500"/>
      <c r="O25060" s="500"/>
      <c r="Q25060" s="498" t="s">
        <v>213</v>
      </c>
      <c r="S25060" s="499"/>
    </row>
    <row r="25061">
      <c r="B25061" s="497"/>
      <c r="H25061" s="500"/>
      <c r="O25061" s="500"/>
      <c r="Q25061" s="498" t="s">
        <v>213</v>
      </c>
      <c r="S25061" s="499"/>
    </row>
    <row r="25062">
      <c r="B25062" s="497"/>
      <c r="H25062" s="500"/>
      <c r="O25062" s="500"/>
      <c r="Q25062" s="498" t="s">
        <v>213</v>
      </c>
      <c r="S25062" s="499"/>
    </row>
    <row r="25063">
      <c r="B25063" s="497"/>
      <c r="H25063" s="500"/>
      <c r="O25063" s="500"/>
      <c r="Q25063" s="498" t="s">
        <v>213</v>
      </c>
      <c r="S25063" s="499"/>
    </row>
    <row r="25064">
      <c r="B25064" s="497"/>
      <c r="H25064" s="500"/>
      <c r="O25064" s="500"/>
      <c r="Q25064" s="498" t="s">
        <v>213</v>
      </c>
      <c r="S25064" s="499"/>
    </row>
    <row r="25065">
      <c r="B25065" s="497"/>
      <c r="H25065" s="500"/>
      <c r="O25065" s="500"/>
      <c r="Q25065" s="498" t="s">
        <v>213</v>
      </c>
      <c r="S25065" s="499"/>
    </row>
    <row r="25066">
      <c r="B25066" s="497"/>
      <c r="H25066" s="500"/>
      <c r="O25066" s="500"/>
      <c r="Q25066" s="498" t="s">
        <v>213</v>
      </c>
      <c r="S25066" s="499"/>
    </row>
    <row r="25067">
      <c r="B25067" s="497"/>
      <c r="H25067" s="500"/>
      <c r="O25067" s="500"/>
      <c r="Q25067" s="498" t="s">
        <v>213</v>
      </c>
      <c r="S25067" s="499"/>
    </row>
    <row r="25068">
      <c r="B25068" s="497"/>
      <c r="H25068" s="500"/>
      <c r="O25068" s="500"/>
      <c r="Q25068" s="498" t="s">
        <v>213</v>
      </c>
      <c r="S25068" s="499"/>
    </row>
    <row r="25069">
      <c r="B25069" s="497"/>
      <c r="H25069" s="500"/>
      <c r="O25069" s="500"/>
      <c r="Q25069" s="498" t="s">
        <v>213</v>
      </c>
      <c r="S25069" s="499"/>
    </row>
    <row r="25070">
      <c r="B25070" s="497"/>
      <c r="H25070" s="500"/>
      <c r="O25070" s="500"/>
      <c r="Q25070" s="498" t="s">
        <v>213</v>
      </c>
      <c r="S25070" s="499"/>
    </row>
    <row r="25071">
      <c r="B25071" s="497"/>
      <c r="H25071" s="500"/>
      <c r="O25071" s="500"/>
      <c r="Q25071" s="498" t="s">
        <v>213</v>
      </c>
      <c r="S25071" s="499"/>
    </row>
    <row r="25072">
      <c r="B25072" s="497"/>
      <c r="H25072" s="500"/>
      <c r="O25072" s="500"/>
      <c r="Q25072" s="498" t="s">
        <v>213</v>
      </c>
      <c r="S25072" s="499"/>
    </row>
    <row r="25073">
      <c r="B25073" s="497"/>
      <c r="H25073" s="500"/>
      <c r="O25073" s="500"/>
      <c r="Q25073" s="498" t="s">
        <v>213</v>
      </c>
      <c r="S25073" s="499"/>
    </row>
    <row r="25074">
      <c r="B25074" s="497"/>
      <c r="H25074" s="500"/>
      <c r="O25074" s="500"/>
      <c r="Q25074" s="498" t="s">
        <v>213</v>
      </c>
      <c r="S25074" s="499"/>
    </row>
    <row r="25075">
      <c r="B25075" s="497"/>
      <c r="H25075" s="500"/>
      <c r="O25075" s="500"/>
      <c r="Q25075" s="498" t="s">
        <v>213</v>
      </c>
      <c r="S25075" s="499"/>
    </row>
    <row r="25076">
      <c r="B25076" s="497"/>
      <c r="H25076" s="500"/>
      <c r="O25076" s="500"/>
      <c r="Q25076" s="498" t="s">
        <v>213</v>
      </c>
      <c r="S25076" s="499"/>
    </row>
    <row r="25077">
      <c r="B25077" s="497"/>
      <c r="H25077" s="500"/>
      <c r="O25077" s="500"/>
      <c r="Q25077" s="498" t="s">
        <v>213</v>
      </c>
      <c r="S25077" s="499"/>
    </row>
    <row r="25078">
      <c r="B25078" s="497"/>
      <c r="H25078" s="500"/>
      <c r="O25078" s="500"/>
      <c r="Q25078" s="498" t="s">
        <v>213</v>
      </c>
      <c r="S25078" s="499"/>
    </row>
    <row r="25079">
      <c r="B25079" s="497"/>
      <c r="H25079" s="500"/>
      <c r="O25079" s="500"/>
      <c r="Q25079" s="498" t="s">
        <v>213</v>
      </c>
      <c r="S25079" s="499"/>
    </row>
    <row r="25080">
      <c r="B25080" s="497"/>
      <c r="H25080" s="500"/>
      <c r="O25080" s="500"/>
      <c r="Q25080" s="498" t="s">
        <v>213</v>
      </c>
      <c r="S25080" s="499"/>
    </row>
    <row r="25081">
      <c r="B25081" s="497"/>
      <c r="H25081" s="500"/>
      <c r="O25081" s="500"/>
      <c r="Q25081" s="498" t="s">
        <v>213</v>
      </c>
      <c r="S25081" s="499"/>
    </row>
    <row r="25082">
      <c r="B25082" s="497"/>
      <c r="H25082" s="500"/>
      <c r="O25082" s="500"/>
      <c r="Q25082" s="498" t="s">
        <v>213</v>
      </c>
      <c r="S25082" s="499"/>
    </row>
    <row r="25083">
      <c r="B25083" s="497"/>
      <c r="H25083" s="500"/>
      <c r="O25083" s="500"/>
      <c r="Q25083" s="498" t="s">
        <v>213</v>
      </c>
      <c r="S25083" s="499"/>
    </row>
    <row r="25084">
      <c r="B25084" s="497"/>
      <c r="H25084" s="500"/>
      <c r="O25084" s="500"/>
      <c r="Q25084" s="498" t="s">
        <v>213</v>
      </c>
      <c r="S25084" s="499"/>
    </row>
    <row r="25085">
      <c r="B25085" s="497"/>
      <c r="H25085" s="500"/>
      <c r="O25085" s="500"/>
      <c r="Q25085" s="498" t="s">
        <v>213</v>
      </c>
      <c r="S25085" s="499"/>
    </row>
    <row r="25086">
      <c r="B25086" s="497"/>
      <c r="H25086" s="500"/>
      <c r="O25086" s="500"/>
      <c r="Q25086" s="498" t="s">
        <v>213</v>
      </c>
      <c r="S25086" s="499"/>
    </row>
    <row r="25087">
      <c r="B25087" s="497"/>
      <c r="H25087" s="500"/>
      <c r="O25087" s="500"/>
      <c r="Q25087" s="498" t="s">
        <v>213</v>
      </c>
      <c r="S25087" s="499"/>
    </row>
    <row r="25088">
      <c r="B25088" s="497"/>
      <c r="H25088" s="500"/>
      <c r="O25088" s="500"/>
      <c r="Q25088" s="498" t="s">
        <v>213</v>
      </c>
      <c r="S25088" s="499"/>
    </row>
    <row r="25089">
      <c r="B25089" s="497"/>
      <c r="H25089" s="500"/>
      <c r="O25089" s="500"/>
      <c r="Q25089" s="498" t="s">
        <v>213</v>
      </c>
      <c r="S25089" s="499"/>
    </row>
    <row r="25090">
      <c r="B25090" s="497"/>
      <c r="H25090" s="500"/>
      <c r="O25090" s="500"/>
      <c r="Q25090" s="498" t="s">
        <v>213</v>
      </c>
      <c r="S25090" s="499"/>
    </row>
    <row r="25091">
      <c r="B25091" s="497"/>
      <c r="H25091" s="500"/>
      <c r="O25091" s="500"/>
      <c r="Q25091" s="498" t="s">
        <v>213</v>
      </c>
      <c r="S25091" s="499"/>
    </row>
    <row r="25092">
      <c r="B25092" s="497"/>
      <c r="H25092" s="500"/>
      <c r="O25092" s="500"/>
      <c r="Q25092" s="498" t="s">
        <v>213</v>
      </c>
      <c r="S25092" s="499"/>
    </row>
    <row r="25093">
      <c r="B25093" s="497"/>
      <c r="H25093" s="500"/>
      <c r="O25093" s="500"/>
      <c r="Q25093" s="498" t="s">
        <v>213</v>
      </c>
      <c r="S25093" s="499"/>
    </row>
    <row r="25094">
      <c r="B25094" s="497"/>
      <c r="H25094" s="500"/>
      <c r="O25094" s="500"/>
      <c r="Q25094" s="498" t="s">
        <v>213</v>
      </c>
      <c r="S25094" s="499"/>
    </row>
    <row r="25095">
      <c r="B25095" s="497"/>
      <c r="H25095" s="500"/>
      <c r="O25095" s="500"/>
      <c r="Q25095" s="498" t="s">
        <v>213</v>
      </c>
      <c r="S25095" s="499"/>
    </row>
    <row r="25096">
      <c r="B25096" s="497"/>
      <c r="H25096" s="500"/>
      <c r="O25096" s="500"/>
      <c r="Q25096" s="498" t="s">
        <v>213</v>
      </c>
      <c r="S25096" s="499"/>
    </row>
    <row r="25097">
      <c r="B25097" s="497"/>
      <c r="H25097" s="500"/>
      <c r="O25097" s="500"/>
      <c r="Q25097" s="498" t="s">
        <v>213</v>
      </c>
      <c r="S25097" s="499"/>
    </row>
    <row r="25098">
      <c r="B25098" s="497"/>
      <c r="H25098" s="500"/>
      <c r="O25098" s="500"/>
      <c r="Q25098" s="498" t="s">
        <v>213</v>
      </c>
      <c r="S25098" s="499"/>
    </row>
    <row r="25099">
      <c r="B25099" s="497"/>
      <c r="H25099" s="500"/>
      <c r="O25099" s="500"/>
      <c r="Q25099" s="498" t="s">
        <v>213</v>
      </c>
      <c r="S25099" s="499"/>
    </row>
    <row r="25100">
      <c r="B25100" s="497"/>
      <c r="H25100" s="500"/>
      <c r="O25100" s="500"/>
      <c r="Q25100" s="498" t="s">
        <v>213</v>
      </c>
      <c r="S25100" s="499"/>
    </row>
    <row r="25101">
      <c r="B25101" s="497"/>
      <c r="H25101" s="500"/>
      <c r="O25101" s="500"/>
      <c r="Q25101" s="498" t="s">
        <v>213</v>
      </c>
      <c r="S25101" s="499"/>
    </row>
    <row r="25102">
      <c r="B25102" s="497"/>
      <c r="H25102" s="500"/>
      <c r="O25102" s="500"/>
      <c r="Q25102" s="498" t="s">
        <v>213</v>
      </c>
      <c r="S25102" s="499"/>
    </row>
    <row r="25103">
      <c r="B25103" s="497"/>
      <c r="H25103" s="500"/>
      <c r="O25103" s="500"/>
      <c r="Q25103" s="498" t="s">
        <v>213</v>
      </c>
      <c r="S25103" s="499"/>
    </row>
    <row r="25104">
      <c r="B25104" s="497"/>
      <c r="H25104" s="500"/>
      <c r="O25104" s="500"/>
      <c r="Q25104" s="498" t="s">
        <v>213</v>
      </c>
      <c r="S25104" s="499"/>
    </row>
    <row r="25105">
      <c r="B25105" s="497"/>
      <c r="H25105" s="500"/>
      <c r="O25105" s="500"/>
      <c r="Q25105" s="498" t="s">
        <v>213</v>
      </c>
      <c r="S25105" s="499"/>
    </row>
    <row r="25106">
      <c r="B25106" s="497"/>
      <c r="H25106" s="500"/>
      <c r="O25106" s="500"/>
      <c r="Q25106" s="498" t="s">
        <v>213</v>
      </c>
      <c r="S25106" s="499"/>
    </row>
    <row r="25107">
      <c r="B25107" s="497"/>
      <c r="H25107" s="500"/>
      <c r="O25107" s="500"/>
      <c r="Q25107" s="498" t="s">
        <v>213</v>
      </c>
      <c r="S25107" s="499"/>
    </row>
    <row r="25108">
      <c r="B25108" s="497"/>
      <c r="H25108" s="500"/>
      <c r="O25108" s="500"/>
      <c r="Q25108" s="498" t="s">
        <v>213</v>
      </c>
      <c r="S25108" s="499"/>
    </row>
    <row r="25109">
      <c r="B25109" s="497"/>
      <c r="H25109" s="500"/>
      <c r="O25109" s="500"/>
      <c r="Q25109" s="498" t="s">
        <v>213</v>
      </c>
      <c r="S25109" s="499"/>
    </row>
    <row r="25110">
      <c r="B25110" s="497"/>
      <c r="H25110" s="500"/>
      <c r="O25110" s="500"/>
      <c r="Q25110" s="498" t="s">
        <v>213</v>
      </c>
      <c r="S25110" s="499"/>
    </row>
    <row r="25111">
      <c r="B25111" s="497"/>
      <c r="H25111" s="500"/>
      <c r="O25111" s="500"/>
      <c r="Q25111" s="498" t="s">
        <v>213</v>
      </c>
      <c r="S25111" s="499"/>
    </row>
    <row r="25112">
      <c r="B25112" s="497"/>
      <c r="H25112" s="500"/>
      <c r="O25112" s="500"/>
      <c r="Q25112" s="498" t="s">
        <v>213</v>
      </c>
      <c r="S25112" s="499"/>
    </row>
    <row r="25113">
      <c r="B25113" s="497"/>
      <c r="H25113" s="500"/>
      <c r="O25113" s="500"/>
      <c r="Q25113" s="498" t="s">
        <v>213</v>
      </c>
      <c r="S25113" s="499"/>
    </row>
    <row r="25114">
      <c r="B25114" s="497"/>
      <c r="H25114" s="500"/>
      <c r="O25114" s="500"/>
      <c r="Q25114" s="498" t="s">
        <v>213</v>
      </c>
      <c r="S25114" s="499"/>
    </row>
    <row r="25115">
      <c r="B25115" s="497"/>
      <c r="H25115" s="500"/>
      <c r="O25115" s="500"/>
      <c r="Q25115" s="498" t="s">
        <v>213</v>
      </c>
      <c r="S25115" s="499"/>
    </row>
    <row r="25116">
      <c r="B25116" s="497"/>
      <c r="H25116" s="500"/>
      <c r="O25116" s="500"/>
      <c r="Q25116" s="498" t="s">
        <v>213</v>
      </c>
      <c r="S25116" s="499"/>
    </row>
    <row r="25117">
      <c r="B25117" s="497"/>
      <c r="H25117" s="500"/>
      <c r="O25117" s="500"/>
      <c r="Q25117" s="498" t="s">
        <v>213</v>
      </c>
      <c r="S25117" s="499"/>
    </row>
    <row r="25118">
      <c r="B25118" s="497"/>
      <c r="H25118" s="500"/>
      <c r="O25118" s="500"/>
      <c r="Q25118" s="498" t="s">
        <v>213</v>
      </c>
      <c r="S25118" s="499"/>
    </row>
    <row r="25119">
      <c r="B25119" s="497"/>
      <c r="H25119" s="500"/>
      <c r="O25119" s="500"/>
      <c r="Q25119" s="498" t="s">
        <v>213</v>
      </c>
      <c r="S25119" s="499"/>
    </row>
    <row r="25120">
      <c r="B25120" s="497"/>
      <c r="H25120" s="500"/>
      <c r="O25120" s="500"/>
      <c r="Q25120" s="498" t="s">
        <v>213</v>
      </c>
      <c r="S25120" s="499"/>
    </row>
    <row r="25121">
      <c r="B25121" s="497"/>
      <c r="H25121" s="500"/>
      <c r="O25121" s="500"/>
      <c r="Q25121" s="498" t="s">
        <v>213</v>
      </c>
      <c r="S25121" s="499"/>
    </row>
    <row r="25122">
      <c r="B25122" s="497"/>
      <c r="H25122" s="500"/>
      <c r="O25122" s="500"/>
      <c r="Q25122" s="498" t="s">
        <v>213</v>
      </c>
      <c r="S25122" s="499"/>
    </row>
    <row r="25123">
      <c r="B25123" s="497"/>
      <c r="H25123" s="500"/>
      <c r="O25123" s="500"/>
      <c r="Q25123" s="498" t="s">
        <v>213</v>
      </c>
      <c r="S25123" s="499"/>
    </row>
    <row r="25124">
      <c r="B25124" s="497"/>
      <c r="H25124" s="500"/>
      <c r="O25124" s="500"/>
      <c r="Q25124" s="498" t="s">
        <v>213</v>
      </c>
      <c r="S25124" s="499"/>
    </row>
    <row r="25125">
      <c r="B25125" s="497"/>
      <c r="H25125" s="500"/>
      <c r="O25125" s="500"/>
      <c r="Q25125" s="498" t="s">
        <v>213</v>
      </c>
      <c r="S25125" s="499"/>
    </row>
    <row r="25126">
      <c r="B25126" s="497"/>
      <c r="H25126" s="500"/>
      <c r="O25126" s="500"/>
      <c r="Q25126" s="498" t="s">
        <v>213</v>
      </c>
      <c r="S25126" s="499"/>
    </row>
    <row r="25127">
      <c r="B25127" s="497"/>
      <c r="H25127" s="500"/>
      <c r="O25127" s="500"/>
      <c r="Q25127" s="498" t="s">
        <v>213</v>
      </c>
      <c r="S25127" s="499"/>
    </row>
    <row r="25128">
      <c r="B25128" s="497"/>
      <c r="H25128" s="500"/>
      <c r="O25128" s="500"/>
      <c r="Q25128" s="498" t="s">
        <v>213</v>
      </c>
      <c r="S25128" s="499"/>
    </row>
    <row r="25129">
      <c r="B25129" s="497"/>
      <c r="H25129" s="500"/>
      <c r="O25129" s="500"/>
      <c r="Q25129" s="498" t="s">
        <v>213</v>
      </c>
      <c r="S25129" s="499"/>
    </row>
    <row r="25130">
      <c r="B25130" s="497"/>
      <c r="H25130" s="500"/>
      <c r="O25130" s="500"/>
      <c r="Q25130" s="498" t="s">
        <v>213</v>
      </c>
      <c r="S25130" s="499"/>
    </row>
    <row r="25131">
      <c r="B25131" s="497"/>
      <c r="H25131" s="500"/>
      <c r="O25131" s="500"/>
      <c r="Q25131" s="498" t="s">
        <v>213</v>
      </c>
      <c r="S25131" s="499"/>
    </row>
    <row r="25132">
      <c r="B25132" s="497"/>
      <c r="H25132" s="500"/>
      <c r="O25132" s="500"/>
      <c r="Q25132" s="498" t="s">
        <v>213</v>
      </c>
      <c r="S25132" s="499"/>
    </row>
    <row r="25133">
      <c r="B25133" s="497"/>
      <c r="H25133" s="500"/>
      <c r="O25133" s="500"/>
      <c r="Q25133" s="498" t="s">
        <v>213</v>
      </c>
      <c r="S25133" s="499"/>
    </row>
    <row r="25134">
      <c r="B25134" s="497"/>
      <c r="H25134" s="500"/>
      <c r="O25134" s="500"/>
      <c r="Q25134" s="498" t="s">
        <v>213</v>
      </c>
      <c r="S25134" s="499"/>
    </row>
    <row r="25135">
      <c r="B25135" s="497"/>
      <c r="H25135" s="500"/>
      <c r="O25135" s="500"/>
      <c r="Q25135" s="498" t="s">
        <v>213</v>
      </c>
      <c r="S25135" s="499"/>
    </row>
    <row r="25136">
      <c r="B25136" s="497"/>
      <c r="H25136" s="500"/>
      <c r="O25136" s="500"/>
      <c r="Q25136" s="498" t="s">
        <v>213</v>
      </c>
      <c r="S25136" s="499"/>
    </row>
    <row r="25137">
      <c r="B25137" s="497"/>
      <c r="H25137" s="500"/>
      <c r="O25137" s="500"/>
      <c r="Q25137" s="498" t="s">
        <v>213</v>
      </c>
      <c r="S25137" s="499"/>
    </row>
    <row r="25138">
      <c r="B25138" s="497"/>
      <c r="H25138" s="500"/>
      <c r="O25138" s="500"/>
      <c r="Q25138" s="498" t="s">
        <v>213</v>
      </c>
      <c r="S25138" s="499"/>
    </row>
    <row r="25139">
      <c r="B25139" s="497"/>
      <c r="H25139" s="500"/>
      <c r="O25139" s="500"/>
      <c r="Q25139" s="498" t="s">
        <v>213</v>
      </c>
      <c r="S25139" s="499"/>
    </row>
    <row r="25140">
      <c r="B25140" s="497"/>
      <c r="H25140" s="500"/>
      <c r="O25140" s="500"/>
      <c r="Q25140" s="498" t="s">
        <v>213</v>
      </c>
      <c r="S25140" s="499"/>
    </row>
    <row r="25141">
      <c r="B25141" s="497"/>
      <c r="H25141" s="500"/>
      <c r="O25141" s="500"/>
      <c r="Q25141" s="498" t="s">
        <v>213</v>
      </c>
      <c r="S25141" s="499"/>
    </row>
    <row r="25142">
      <c r="B25142" s="497"/>
      <c r="H25142" s="500"/>
      <c r="O25142" s="500"/>
      <c r="Q25142" s="498" t="s">
        <v>213</v>
      </c>
      <c r="S25142" s="499"/>
    </row>
    <row r="25143">
      <c r="B25143" s="497"/>
      <c r="H25143" s="500"/>
      <c r="O25143" s="500"/>
      <c r="Q25143" s="498" t="s">
        <v>213</v>
      </c>
      <c r="S25143" s="499"/>
    </row>
    <row r="25144">
      <c r="B25144" s="497"/>
      <c r="H25144" s="500"/>
      <c r="O25144" s="500"/>
      <c r="Q25144" s="498" t="s">
        <v>213</v>
      </c>
      <c r="S25144" s="499"/>
    </row>
    <row r="25145">
      <c r="B25145" s="497"/>
      <c r="H25145" s="500"/>
      <c r="O25145" s="500"/>
      <c r="Q25145" s="498" t="s">
        <v>213</v>
      </c>
      <c r="S25145" s="499"/>
    </row>
    <row r="25146">
      <c r="B25146" s="497"/>
      <c r="H25146" s="500"/>
      <c r="O25146" s="500"/>
      <c r="Q25146" s="498" t="s">
        <v>213</v>
      </c>
      <c r="S25146" s="499"/>
    </row>
    <row r="25147">
      <c r="B25147" s="497"/>
      <c r="H25147" s="500"/>
      <c r="O25147" s="500"/>
      <c r="Q25147" s="498" t="s">
        <v>213</v>
      </c>
      <c r="S25147" s="499"/>
    </row>
    <row r="25148">
      <c r="B25148" s="497"/>
      <c r="H25148" s="500"/>
      <c r="O25148" s="500"/>
      <c r="Q25148" s="498" t="s">
        <v>213</v>
      </c>
      <c r="S25148" s="499"/>
    </row>
    <row r="25149">
      <c r="B25149" s="497"/>
      <c r="H25149" s="500"/>
      <c r="O25149" s="500"/>
      <c r="Q25149" s="498" t="s">
        <v>213</v>
      </c>
      <c r="S25149" s="499"/>
    </row>
    <row r="25150">
      <c r="B25150" s="497"/>
      <c r="H25150" s="500"/>
      <c r="O25150" s="500"/>
      <c r="Q25150" s="498" t="s">
        <v>213</v>
      </c>
      <c r="S25150" s="499"/>
    </row>
    <row r="25151">
      <c r="B25151" s="497"/>
      <c r="H25151" s="500"/>
      <c r="O25151" s="500"/>
      <c r="Q25151" s="498" t="s">
        <v>213</v>
      </c>
      <c r="S25151" s="499"/>
    </row>
    <row r="25152">
      <c r="B25152" s="497"/>
      <c r="H25152" s="500"/>
      <c r="O25152" s="500"/>
      <c r="Q25152" s="498" t="s">
        <v>213</v>
      </c>
      <c r="S25152" s="499"/>
    </row>
    <row r="25153">
      <c r="B25153" s="497"/>
      <c r="H25153" s="500"/>
      <c r="O25153" s="500"/>
      <c r="Q25153" s="498" t="s">
        <v>213</v>
      </c>
      <c r="S25153" s="499"/>
    </row>
    <row r="25154">
      <c r="B25154" s="497"/>
      <c r="H25154" s="500"/>
      <c r="O25154" s="500"/>
      <c r="Q25154" s="498" t="s">
        <v>213</v>
      </c>
      <c r="S25154" s="499"/>
    </row>
    <row r="25155">
      <c r="B25155" s="497"/>
      <c r="H25155" s="500"/>
      <c r="O25155" s="500"/>
      <c r="Q25155" s="498" t="s">
        <v>213</v>
      </c>
      <c r="S25155" s="499"/>
    </row>
    <row r="25156">
      <c r="B25156" s="497"/>
      <c r="H25156" s="500"/>
      <c r="O25156" s="500"/>
      <c r="Q25156" s="498" t="s">
        <v>213</v>
      </c>
      <c r="S25156" s="499"/>
    </row>
    <row r="25157">
      <c r="B25157" s="497"/>
      <c r="H25157" s="500"/>
      <c r="O25157" s="500"/>
      <c r="Q25157" s="498" t="s">
        <v>213</v>
      </c>
      <c r="S25157" s="499"/>
    </row>
    <row r="25158">
      <c r="B25158" s="497"/>
      <c r="H25158" s="500"/>
      <c r="O25158" s="500"/>
      <c r="Q25158" s="498" t="s">
        <v>213</v>
      </c>
      <c r="S25158" s="499"/>
    </row>
    <row r="25159">
      <c r="B25159" s="497"/>
      <c r="H25159" s="500"/>
      <c r="O25159" s="500"/>
      <c r="Q25159" s="498" t="s">
        <v>213</v>
      </c>
      <c r="S25159" s="499"/>
    </row>
    <row r="25160">
      <c r="B25160" s="497"/>
      <c r="H25160" s="500"/>
      <c r="O25160" s="500"/>
      <c r="Q25160" s="498" t="s">
        <v>213</v>
      </c>
      <c r="S25160" s="499"/>
    </row>
    <row r="25161">
      <c r="B25161" s="497"/>
      <c r="H25161" s="500"/>
      <c r="O25161" s="500"/>
      <c r="Q25161" s="498" t="s">
        <v>213</v>
      </c>
      <c r="S25161" s="499"/>
    </row>
    <row r="25162">
      <c r="B25162" s="497"/>
      <c r="H25162" s="500"/>
      <c r="O25162" s="500"/>
      <c r="Q25162" s="498" t="s">
        <v>213</v>
      </c>
      <c r="S25162" s="499"/>
    </row>
    <row r="25163">
      <c r="B25163" s="497"/>
      <c r="H25163" s="500"/>
      <c r="O25163" s="500"/>
      <c r="Q25163" s="498" t="s">
        <v>213</v>
      </c>
      <c r="S25163" s="499"/>
    </row>
    <row r="25164">
      <c r="B25164" s="497"/>
      <c r="H25164" s="500"/>
      <c r="O25164" s="500"/>
      <c r="Q25164" s="498" t="s">
        <v>213</v>
      </c>
      <c r="S25164" s="499"/>
    </row>
    <row r="25165">
      <c r="B25165" s="497"/>
      <c r="H25165" s="500"/>
      <c r="O25165" s="500"/>
      <c r="Q25165" s="498" t="s">
        <v>213</v>
      </c>
      <c r="S25165" s="499"/>
    </row>
    <row r="25166">
      <c r="B25166" s="497"/>
      <c r="H25166" s="500"/>
      <c r="O25166" s="500"/>
      <c r="Q25166" s="498" t="s">
        <v>213</v>
      </c>
      <c r="S25166" s="499"/>
    </row>
    <row r="25167">
      <c r="B25167" s="497"/>
      <c r="H25167" s="500"/>
      <c r="O25167" s="500"/>
      <c r="Q25167" s="498" t="s">
        <v>213</v>
      </c>
      <c r="S25167" s="499"/>
    </row>
    <row r="25168">
      <c r="B25168" s="497"/>
      <c r="H25168" s="500"/>
      <c r="O25168" s="500"/>
      <c r="Q25168" s="498" t="s">
        <v>213</v>
      </c>
      <c r="S25168" s="499"/>
    </row>
    <row r="25169">
      <c r="B25169" s="497"/>
      <c r="H25169" s="500"/>
      <c r="O25169" s="500"/>
      <c r="Q25169" s="498" t="s">
        <v>213</v>
      </c>
      <c r="S25169" s="499"/>
    </row>
    <row r="25170">
      <c r="B25170" s="497"/>
      <c r="H25170" s="500"/>
      <c r="O25170" s="500"/>
      <c r="Q25170" s="498" t="s">
        <v>213</v>
      </c>
      <c r="S25170" s="499"/>
    </row>
    <row r="25171">
      <c r="B25171" s="497"/>
      <c r="H25171" s="500"/>
      <c r="O25171" s="500"/>
      <c r="Q25171" s="498" t="s">
        <v>213</v>
      </c>
      <c r="S25171" s="499"/>
    </row>
    <row r="25172">
      <c r="B25172" s="497"/>
      <c r="H25172" s="500"/>
      <c r="O25172" s="500"/>
      <c r="Q25172" s="498" t="s">
        <v>213</v>
      </c>
      <c r="S25172" s="499"/>
    </row>
    <row r="25173">
      <c r="B25173" s="497"/>
      <c r="H25173" s="500"/>
      <c r="O25173" s="500"/>
      <c r="Q25173" s="498" t="s">
        <v>213</v>
      </c>
      <c r="S25173" s="499"/>
    </row>
    <row r="25174">
      <c r="B25174" s="497"/>
      <c r="H25174" s="500"/>
      <c r="O25174" s="500"/>
      <c r="Q25174" s="498" t="s">
        <v>213</v>
      </c>
      <c r="S25174" s="499"/>
    </row>
    <row r="25175">
      <c r="B25175" s="497"/>
      <c r="H25175" s="500"/>
      <c r="O25175" s="500"/>
      <c r="Q25175" s="498" t="s">
        <v>213</v>
      </c>
      <c r="S25175" s="499"/>
    </row>
    <row r="25176">
      <c r="B25176" s="497"/>
      <c r="H25176" s="500"/>
      <c r="O25176" s="500"/>
      <c r="Q25176" s="498" t="s">
        <v>213</v>
      </c>
      <c r="S25176" s="499"/>
    </row>
    <row r="25177">
      <c r="B25177" s="497"/>
      <c r="H25177" s="500"/>
      <c r="O25177" s="500"/>
      <c r="Q25177" s="498" t="s">
        <v>213</v>
      </c>
      <c r="S25177" s="499"/>
    </row>
    <row r="25178">
      <c r="B25178" s="497"/>
      <c r="H25178" s="500"/>
      <c r="O25178" s="500"/>
      <c r="Q25178" s="498" t="s">
        <v>213</v>
      </c>
      <c r="S25178" s="499"/>
    </row>
    <row r="25179">
      <c r="B25179" s="497"/>
      <c r="H25179" s="500"/>
      <c r="O25179" s="500"/>
      <c r="Q25179" s="498" t="s">
        <v>213</v>
      </c>
      <c r="S25179" s="499"/>
    </row>
    <row r="25180">
      <c r="B25180" s="497"/>
      <c r="H25180" s="500"/>
      <c r="O25180" s="500"/>
      <c r="Q25180" s="498" t="s">
        <v>213</v>
      </c>
      <c r="S25180" s="499"/>
    </row>
    <row r="25181">
      <c r="B25181" s="497"/>
      <c r="H25181" s="500"/>
      <c r="O25181" s="500"/>
      <c r="Q25181" s="498" t="s">
        <v>213</v>
      </c>
      <c r="S25181" s="499"/>
    </row>
    <row r="25182">
      <c r="B25182" s="497"/>
      <c r="H25182" s="500"/>
      <c r="O25182" s="500"/>
      <c r="Q25182" s="498" t="s">
        <v>213</v>
      </c>
      <c r="S25182" s="499"/>
    </row>
    <row r="25183">
      <c r="B25183" s="497"/>
      <c r="H25183" s="500"/>
      <c r="O25183" s="500"/>
      <c r="Q25183" s="498" t="s">
        <v>213</v>
      </c>
      <c r="S25183" s="499"/>
    </row>
    <row r="25184">
      <c r="B25184" s="497"/>
      <c r="H25184" s="500"/>
      <c r="O25184" s="500"/>
      <c r="Q25184" s="498" t="s">
        <v>213</v>
      </c>
      <c r="S25184" s="499"/>
    </row>
    <row r="25185">
      <c r="B25185" s="497"/>
      <c r="H25185" s="500"/>
      <c r="O25185" s="500"/>
      <c r="Q25185" s="498" t="s">
        <v>213</v>
      </c>
      <c r="S25185" s="499"/>
    </row>
    <row r="25186">
      <c r="B25186" s="497"/>
      <c r="H25186" s="500"/>
      <c r="O25186" s="500"/>
      <c r="Q25186" s="498" t="s">
        <v>213</v>
      </c>
      <c r="S25186" s="499"/>
    </row>
    <row r="25187">
      <c r="B25187" s="497"/>
      <c r="H25187" s="500"/>
      <c r="O25187" s="500"/>
      <c r="Q25187" s="498" t="s">
        <v>213</v>
      </c>
      <c r="S25187" s="499"/>
    </row>
    <row r="25188">
      <c r="B25188" s="497"/>
      <c r="H25188" s="500"/>
      <c r="O25188" s="500"/>
      <c r="Q25188" s="498" t="s">
        <v>213</v>
      </c>
      <c r="S25188" s="499"/>
    </row>
    <row r="25189">
      <c r="B25189" s="497"/>
      <c r="H25189" s="500"/>
      <c r="O25189" s="500"/>
      <c r="Q25189" s="498" t="s">
        <v>213</v>
      </c>
      <c r="S25189" s="499"/>
    </row>
    <row r="25190">
      <c r="B25190" s="497"/>
      <c r="H25190" s="500"/>
      <c r="O25190" s="500"/>
      <c r="Q25190" s="498" t="s">
        <v>213</v>
      </c>
      <c r="S25190" s="499"/>
    </row>
    <row r="25191">
      <c r="B25191" s="497"/>
      <c r="H25191" s="500"/>
      <c r="O25191" s="500"/>
      <c r="Q25191" s="498" t="s">
        <v>213</v>
      </c>
      <c r="S25191" s="499"/>
    </row>
    <row r="25192">
      <c r="B25192" s="497"/>
      <c r="H25192" s="500"/>
      <c r="O25192" s="500"/>
      <c r="Q25192" s="498" t="s">
        <v>213</v>
      </c>
      <c r="S25192" s="499"/>
    </row>
    <row r="25193">
      <c r="B25193" s="497"/>
      <c r="H25193" s="500"/>
      <c r="O25193" s="500"/>
      <c r="Q25193" s="498" t="s">
        <v>213</v>
      </c>
      <c r="S25193" s="499"/>
    </row>
    <row r="25194">
      <c r="B25194" s="497"/>
      <c r="H25194" s="500"/>
      <c r="O25194" s="500"/>
      <c r="Q25194" s="498" t="s">
        <v>213</v>
      </c>
      <c r="S25194" s="499"/>
    </row>
    <row r="25195">
      <c r="B25195" s="497"/>
      <c r="H25195" s="500"/>
      <c r="O25195" s="500"/>
      <c r="Q25195" s="498" t="s">
        <v>213</v>
      </c>
      <c r="S25195" s="499"/>
    </row>
    <row r="25196">
      <c r="B25196" s="497"/>
      <c r="H25196" s="500"/>
      <c r="O25196" s="500"/>
      <c r="Q25196" s="498" t="s">
        <v>213</v>
      </c>
      <c r="S25196" s="499"/>
    </row>
    <row r="25197">
      <c r="B25197" s="497"/>
      <c r="H25197" s="500"/>
      <c r="O25197" s="500"/>
      <c r="Q25197" s="498" t="s">
        <v>213</v>
      </c>
      <c r="S25197" s="499"/>
    </row>
    <row r="25198">
      <c r="B25198" s="497"/>
      <c r="H25198" s="500"/>
      <c r="O25198" s="500"/>
      <c r="Q25198" s="498" t="s">
        <v>213</v>
      </c>
      <c r="S25198" s="499"/>
    </row>
    <row r="25199">
      <c r="B25199" s="497"/>
      <c r="H25199" s="500"/>
      <c r="O25199" s="500"/>
      <c r="Q25199" s="498" t="s">
        <v>213</v>
      </c>
      <c r="S25199" s="499"/>
    </row>
    <row r="25200">
      <c r="B25200" s="497"/>
      <c r="H25200" s="500"/>
      <c r="O25200" s="500"/>
      <c r="Q25200" s="498" t="s">
        <v>213</v>
      </c>
      <c r="S25200" s="499"/>
    </row>
    <row r="25201">
      <c r="B25201" s="497"/>
      <c r="H25201" s="500"/>
      <c r="O25201" s="500"/>
      <c r="Q25201" s="498" t="s">
        <v>213</v>
      </c>
      <c r="S25201" s="499"/>
    </row>
    <row r="25202">
      <c r="B25202" s="497"/>
      <c r="H25202" s="500"/>
      <c r="O25202" s="500"/>
      <c r="Q25202" s="498" t="s">
        <v>213</v>
      </c>
      <c r="S25202" s="499"/>
    </row>
    <row r="25203">
      <c r="B25203" s="497"/>
      <c r="H25203" s="500"/>
      <c r="O25203" s="500"/>
      <c r="Q25203" s="498" t="s">
        <v>213</v>
      </c>
      <c r="S25203" s="499"/>
    </row>
    <row r="25204">
      <c r="B25204" s="497"/>
      <c r="H25204" s="500"/>
      <c r="O25204" s="500"/>
      <c r="Q25204" s="498" t="s">
        <v>213</v>
      </c>
      <c r="S25204" s="499"/>
    </row>
    <row r="25205">
      <c r="B25205" s="497"/>
      <c r="H25205" s="500"/>
      <c r="O25205" s="500"/>
      <c r="Q25205" s="498" t="s">
        <v>213</v>
      </c>
      <c r="S25205" s="499"/>
    </row>
    <row r="25206">
      <c r="B25206" s="497"/>
      <c r="H25206" s="500"/>
      <c r="O25206" s="500"/>
      <c r="Q25206" s="498" t="s">
        <v>213</v>
      </c>
      <c r="S25206" s="499"/>
    </row>
    <row r="25207">
      <c r="B25207" s="497"/>
      <c r="H25207" s="500"/>
      <c r="O25207" s="500"/>
      <c r="Q25207" s="498" t="s">
        <v>213</v>
      </c>
      <c r="S25207" s="499"/>
    </row>
    <row r="25208">
      <c r="B25208" s="497"/>
      <c r="H25208" s="500"/>
      <c r="O25208" s="500"/>
      <c r="Q25208" s="498" t="s">
        <v>213</v>
      </c>
      <c r="S25208" s="499"/>
    </row>
    <row r="25209">
      <c r="B25209" s="497"/>
      <c r="H25209" s="500"/>
      <c r="O25209" s="500"/>
      <c r="Q25209" s="498" t="s">
        <v>213</v>
      </c>
      <c r="S25209" s="499"/>
    </row>
    <row r="25210">
      <c r="B25210" s="497"/>
      <c r="H25210" s="500"/>
      <c r="O25210" s="500"/>
      <c r="Q25210" s="498" t="s">
        <v>213</v>
      </c>
      <c r="S25210" s="499"/>
    </row>
    <row r="25211">
      <c r="B25211" s="497"/>
      <c r="H25211" s="500"/>
      <c r="O25211" s="500"/>
      <c r="Q25211" s="498" t="s">
        <v>213</v>
      </c>
      <c r="S25211" s="499"/>
    </row>
    <row r="25212">
      <c r="B25212" s="497"/>
      <c r="H25212" s="500"/>
      <c r="O25212" s="500"/>
      <c r="Q25212" s="498" t="s">
        <v>213</v>
      </c>
      <c r="S25212" s="499"/>
    </row>
    <row r="25213">
      <c r="B25213" s="497"/>
      <c r="H25213" s="500"/>
      <c r="O25213" s="500"/>
      <c r="Q25213" s="498" t="s">
        <v>213</v>
      </c>
      <c r="S25213" s="499"/>
    </row>
    <row r="25214">
      <c r="B25214" s="497"/>
      <c r="H25214" s="500"/>
      <c r="O25214" s="500"/>
      <c r="Q25214" s="498" t="s">
        <v>213</v>
      </c>
      <c r="S25214" s="499"/>
    </row>
    <row r="25215">
      <c r="B25215" s="497"/>
      <c r="H25215" s="500"/>
      <c r="O25215" s="500"/>
      <c r="Q25215" s="498" t="s">
        <v>213</v>
      </c>
      <c r="S25215" s="499"/>
    </row>
    <row r="25216">
      <c r="B25216" s="497"/>
      <c r="H25216" s="500"/>
      <c r="O25216" s="500"/>
      <c r="Q25216" s="498" t="s">
        <v>213</v>
      </c>
      <c r="S25216" s="499"/>
    </row>
    <row r="25217">
      <c r="B25217" s="497"/>
      <c r="H25217" s="500"/>
      <c r="O25217" s="500"/>
      <c r="Q25217" s="498" t="s">
        <v>213</v>
      </c>
      <c r="S25217" s="499"/>
    </row>
    <row r="25218">
      <c r="B25218" s="497"/>
      <c r="H25218" s="500"/>
      <c r="O25218" s="500"/>
      <c r="Q25218" s="498" t="s">
        <v>213</v>
      </c>
      <c r="S25218" s="499"/>
    </row>
    <row r="25219">
      <c r="B25219" s="497"/>
      <c r="H25219" s="500"/>
      <c r="O25219" s="500"/>
      <c r="Q25219" s="498" t="s">
        <v>213</v>
      </c>
      <c r="S25219" s="499"/>
    </row>
    <row r="25220">
      <c r="B25220" s="497"/>
      <c r="H25220" s="500"/>
      <c r="O25220" s="500"/>
      <c r="Q25220" s="498" t="s">
        <v>213</v>
      </c>
      <c r="S25220" s="499"/>
    </row>
    <row r="25221">
      <c r="B25221" s="497"/>
      <c r="H25221" s="500"/>
      <c r="O25221" s="500"/>
      <c r="Q25221" s="498" t="s">
        <v>213</v>
      </c>
      <c r="S25221" s="499"/>
    </row>
    <row r="25222">
      <c r="B25222" s="497"/>
      <c r="H25222" s="500"/>
      <c r="O25222" s="500"/>
      <c r="Q25222" s="498" t="s">
        <v>213</v>
      </c>
      <c r="S25222" s="499"/>
    </row>
    <row r="25223">
      <c r="B25223" s="497"/>
      <c r="H25223" s="500"/>
      <c r="O25223" s="500"/>
      <c r="Q25223" s="498" t="s">
        <v>213</v>
      </c>
      <c r="S25223" s="499"/>
    </row>
    <row r="25224">
      <c r="B25224" s="497"/>
      <c r="H25224" s="500"/>
      <c r="O25224" s="500"/>
      <c r="Q25224" s="498" t="s">
        <v>213</v>
      </c>
      <c r="S25224" s="499"/>
    </row>
    <row r="25225">
      <c r="B25225" s="497"/>
      <c r="H25225" s="500"/>
      <c r="O25225" s="500"/>
      <c r="Q25225" s="498" t="s">
        <v>213</v>
      </c>
      <c r="S25225" s="499"/>
    </row>
    <row r="25226">
      <c r="B25226" s="497"/>
      <c r="H25226" s="500"/>
      <c r="O25226" s="500"/>
      <c r="Q25226" s="498" t="s">
        <v>213</v>
      </c>
      <c r="S25226" s="499"/>
    </row>
    <row r="25227">
      <c r="B25227" s="497"/>
      <c r="H25227" s="500"/>
      <c r="O25227" s="500"/>
      <c r="Q25227" s="498" t="s">
        <v>213</v>
      </c>
      <c r="S25227" s="499"/>
    </row>
    <row r="25228">
      <c r="B25228" s="497"/>
      <c r="H25228" s="500"/>
      <c r="O25228" s="500"/>
      <c r="Q25228" s="498" t="s">
        <v>213</v>
      </c>
      <c r="S25228" s="499"/>
    </row>
    <row r="25229">
      <c r="B25229" s="497"/>
      <c r="H25229" s="500"/>
      <c r="O25229" s="500"/>
      <c r="Q25229" s="498" t="s">
        <v>213</v>
      </c>
      <c r="S25229" s="499"/>
    </row>
    <row r="25230">
      <c r="B25230" s="497"/>
      <c r="H25230" s="500"/>
      <c r="O25230" s="500"/>
      <c r="Q25230" s="498" t="s">
        <v>213</v>
      </c>
      <c r="S25230" s="499"/>
    </row>
    <row r="25231">
      <c r="B25231" s="497"/>
      <c r="H25231" s="500"/>
      <c r="O25231" s="500"/>
      <c r="Q25231" s="498" t="s">
        <v>213</v>
      </c>
      <c r="S25231" s="499"/>
    </row>
    <row r="25232">
      <c r="B25232" s="497"/>
      <c r="H25232" s="500"/>
      <c r="O25232" s="500"/>
      <c r="Q25232" s="498" t="s">
        <v>213</v>
      </c>
      <c r="S25232" s="499"/>
    </row>
    <row r="25233">
      <c r="B25233" s="497"/>
      <c r="H25233" s="500"/>
      <c r="O25233" s="500"/>
      <c r="Q25233" s="498" t="s">
        <v>213</v>
      </c>
      <c r="S25233" s="499"/>
    </row>
    <row r="25234">
      <c r="B25234" s="497"/>
      <c r="H25234" s="500"/>
      <c r="O25234" s="500"/>
      <c r="Q25234" s="498" t="s">
        <v>213</v>
      </c>
      <c r="S25234" s="499"/>
    </row>
    <row r="25235">
      <c r="B25235" s="497"/>
      <c r="H25235" s="500"/>
      <c r="O25235" s="500"/>
      <c r="Q25235" s="498" t="s">
        <v>213</v>
      </c>
      <c r="S25235" s="499"/>
    </row>
    <row r="25236">
      <c r="B25236" s="497"/>
      <c r="H25236" s="500"/>
      <c r="O25236" s="500"/>
      <c r="Q25236" s="498" t="s">
        <v>213</v>
      </c>
      <c r="S25236" s="499"/>
    </row>
    <row r="25237">
      <c r="B25237" s="497"/>
      <c r="H25237" s="500"/>
      <c r="O25237" s="500"/>
      <c r="Q25237" s="498" t="s">
        <v>213</v>
      </c>
      <c r="S25237" s="499"/>
    </row>
    <row r="25238">
      <c r="B25238" s="497"/>
      <c r="H25238" s="500"/>
      <c r="O25238" s="500"/>
      <c r="Q25238" s="498" t="s">
        <v>213</v>
      </c>
      <c r="S25238" s="499"/>
    </row>
    <row r="25239">
      <c r="B25239" s="497"/>
      <c r="H25239" s="500"/>
      <c r="O25239" s="500"/>
      <c r="Q25239" s="498" t="s">
        <v>213</v>
      </c>
      <c r="S25239" s="499"/>
    </row>
    <row r="25240">
      <c r="B25240" s="497"/>
      <c r="H25240" s="500"/>
      <c r="O25240" s="500"/>
      <c r="Q25240" s="498" t="s">
        <v>213</v>
      </c>
      <c r="S25240" s="499"/>
    </row>
    <row r="25241">
      <c r="B25241" s="497"/>
      <c r="H25241" s="500"/>
      <c r="O25241" s="500"/>
      <c r="Q25241" s="498" t="s">
        <v>213</v>
      </c>
      <c r="S25241" s="499"/>
    </row>
    <row r="25242">
      <c r="B25242" s="497"/>
      <c r="H25242" s="500"/>
      <c r="O25242" s="500"/>
      <c r="Q25242" s="498" t="s">
        <v>213</v>
      </c>
      <c r="S25242" s="499"/>
    </row>
    <row r="25243">
      <c r="B25243" s="497"/>
      <c r="H25243" s="500"/>
      <c r="O25243" s="500"/>
      <c r="Q25243" s="498" t="s">
        <v>213</v>
      </c>
      <c r="S25243" s="499"/>
    </row>
    <row r="25244">
      <c r="B25244" s="497"/>
      <c r="H25244" s="500"/>
      <c r="O25244" s="500"/>
      <c r="Q25244" s="498" t="s">
        <v>213</v>
      </c>
      <c r="S25244" s="499"/>
    </row>
    <row r="25245">
      <c r="B25245" s="497"/>
      <c r="H25245" s="500"/>
      <c r="O25245" s="500"/>
      <c r="Q25245" s="498" t="s">
        <v>213</v>
      </c>
      <c r="S25245" s="499"/>
    </row>
    <row r="25246">
      <c r="B25246" s="497"/>
      <c r="H25246" s="500"/>
      <c r="O25246" s="500"/>
      <c r="Q25246" s="498" t="s">
        <v>213</v>
      </c>
      <c r="S25246" s="499"/>
    </row>
    <row r="25247">
      <c r="B25247" s="497"/>
      <c r="H25247" s="500"/>
      <c r="O25247" s="500"/>
      <c r="Q25247" s="498" t="s">
        <v>213</v>
      </c>
      <c r="S25247" s="499"/>
    </row>
    <row r="25248">
      <c r="B25248" s="497"/>
      <c r="H25248" s="500"/>
      <c r="O25248" s="500"/>
      <c r="Q25248" s="498" t="s">
        <v>213</v>
      </c>
      <c r="S25248" s="499"/>
    </row>
    <row r="25249">
      <c r="B25249" s="497"/>
      <c r="H25249" s="500"/>
      <c r="O25249" s="500"/>
      <c r="Q25249" s="498" t="s">
        <v>213</v>
      </c>
      <c r="S25249" s="499"/>
    </row>
    <row r="25250">
      <c r="B25250" s="497"/>
      <c r="H25250" s="500"/>
      <c r="O25250" s="500"/>
      <c r="Q25250" s="498" t="s">
        <v>213</v>
      </c>
      <c r="S25250" s="499"/>
    </row>
    <row r="25251">
      <c r="B25251" s="497"/>
      <c r="H25251" s="500"/>
      <c r="O25251" s="500"/>
      <c r="Q25251" s="498" t="s">
        <v>213</v>
      </c>
      <c r="S25251" s="499"/>
    </row>
    <row r="25252">
      <c r="B25252" s="497"/>
      <c r="H25252" s="500"/>
      <c r="O25252" s="500"/>
      <c r="Q25252" s="498" t="s">
        <v>213</v>
      </c>
      <c r="S25252" s="499"/>
    </row>
    <row r="25253">
      <c r="B25253" s="497"/>
      <c r="H25253" s="500"/>
      <c r="O25253" s="500"/>
      <c r="Q25253" s="498" t="s">
        <v>213</v>
      </c>
      <c r="S25253" s="499"/>
    </row>
    <row r="25254">
      <c r="B25254" s="497"/>
      <c r="H25254" s="500"/>
      <c r="O25254" s="500"/>
      <c r="Q25254" s="498" t="s">
        <v>213</v>
      </c>
      <c r="S25254" s="499"/>
    </row>
    <row r="25255">
      <c r="B25255" s="497"/>
      <c r="H25255" s="500"/>
      <c r="O25255" s="500"/>
      <c r="Q25255" s="498" t="s">
        <v>213</v>
      </c>
      <c r="S25255" s="499"/>
    </row>
    <row r="25256">
      <c r="B25256" s="497"/>
      <c r="H25256" s="500"/>
      <c r="O25256" s="500"/>
      <c r="Q25256" s="498" t="s">
        <v>213</v>
      </c>
      <c r="S25256" s="499"/>
    </row>
    <row r="25257">
      <c r="B25257" s="497"/>
      <c r="H25257" s="500"/>
      <c r="O25257" s="500"/>
      <c r="Q25257" s="498" t="s">
        <v>213</v>
      </c>
      <c r="S25257" s="499"/>
    </row>
    <row r="25258">
      <c r="B25258" s="497"/>
      <c r="H25258" s="500"/>
      <c r="O25258" s="500"/>
      <c r="Q25258" s="498" t="s">
        <v>213</v>
      </c>
      <c r="S25258" s="499"/>
    </row>
    <row r="25259">
      <c r="B25259" s="497"/>
      <c r="H25259" s="500"/>
      <c r="O25259" s="500"/>
      <c r="Q25259" s="498" t="s">
        <v>213</v>
      </c>
      <c r="S25259" s="499"/>
    </row>
    <row r="25260">
      <c r="B25260" s="497"/>
      <c r="H25260" s="500"/>
      <c r="O25260" s="500"/>
      <c r="Q25260" s="498" t="s">
        <v>213</v>
      </c>
      <c r="S25260" s="499"/>
    </row>
    <row r="25261">
      <c r="B25261" s="497"/>
      <c r="H25261" s="500"/>
      <c r="O25261" s="500"/>
      <c r="Q25261" s="498" t="s">
        <v>213</v>
      </c>
      <c r="S25261" s="499"/>
    </row>
    <row r="25262">
      <c r="B25262" s="497"/>
      <c r="H25262" s="500"/>
      <c r="O25262" s="500"/>
      <c r="Q25262" s="498" t="s">
        <v>213</v>
      </c>
      <c r="S25262" s="499"/>
    </row>
    <row r="25263">
      <c r="B25263" s="497"/>
      <c r="H25263" s="500"/>
      <c r="O25263" s="500"/>
      <c r="Q25263" s="498" t="s">
        <v>213</v>
      </c>
      <c r="S25263" s="499"/>
    </row>
    <row r="25264">
      <c r="B25264" s="497"/>
      <c r="H25264" s="500"/>
      <c r="O25264" s="500"/>
      <c r="Q25264" s="498" t="s">
        <v>213</v>
      </c>
      <c r="S25264" s="499"/>
    </row>
    <row r="25265">
      <c r="B25265" s="497"/>
      <c r="H25265" s="500"/>
      <c r="O25265" s="500"/>
      <c r="Q25265" s="498" t="s">
        <v>213</v>
      </c>
      <c r="S25265" s="499"/>
    </row>
    <row r="25266">
      <c r="B25266" s="497"/>
      <c r="H25266" s="500"/>
      <c r="O25266" s="500"/>
      <c r="Q25266" s="498" t="s">
        <v>213</v>
      </c>
      <c r="S25266" s="499"/>
    </row>
    <row r="25267">
      <c r="B25267" s="497"/>
      <c r="H25267" s="500"/>
      <c r="O25267" s="500"/>
      <c r="Q25267" s="498" t="s">
        <v>213</v>
      </c>
      <c r="S25267" s="499"/>
    </row>
    <row r="25268">
      <c r="B25268" s="497"/>
      <c r="H25268" s="500"/>
      <c r="O25268" s="500"/>
      <c r="Q25268" s="498" t="s">
        <v>213</v>
      </c>
      <c r="S25268" s="499"/>
    </row>
    <row r="25269">
      <c r="B25269" s="497"/>
      <c r="H25269" s="500"/>
      <c r="O25269" s="500"/>
      <c r="Q25269" s="498" t="s">
        <v>213</v>
      </c>
      <c r="S25269" s="499"/>
    </row>
    <row r="25270">
      <c r="B25270" s="497"/>
      <c r="H25270" s="500"/>
      <c r="O25270" s="500"/>
      <c r="Q25270" s="498" t="s">
        <v>213</v>
      </c>
      <c r="S25270" s="499"/>
    </row>
    <row r="25271">
      <c r="B25271" s="497"/>
      <c r="H25271" s="500"/>
      <c r="O25271" s="500"/>
      <c r="Q25271" s="498" t="s">
        <v>213</v>
      </c>
      <c r="S25271" s="499"/>
    </row>
    <row r="25272">
      <c r="B25272" s="497"/>
      <c r="H25272" s="500"/>
      <c r="O25272" s="500"/>
      <c r="Q25272" s="498" t="s">
        <v>213</v>
      </c>
      <c r="S25272" s="499"/>
    </row>
    <row r="25273">
      <c r="B25273" s="497"/>
      <c r="H25273" s="500"/>
      <c r="O25273" s="500"/>
      <c r="Q25273" s="498" t="s">
        <v>213</v>
      </c>
      <c r="S25273" s="499"/>
    </row>
    <row r="25274">
      <c r="B25274" s="497"/>
      <c r="H25274" s="500"/>
      <c r="O25274" s="500"/>
      <c r="Q25274" s="498" t="s">
        <v>213</v>
      </c>
      <c r="S25274" s="499"/>
    </row>
    <row r="25275">
      <c r="B25275" s="497"/>
      <c r="H25275" s="500"/>
      <c r="O25275" s="500"/>
      <c r="Q25275" s="498" t="s">
        <v>213</v>
      </c>
      <c r="S25275" s="499"/>
    </row>
    <row r="25276">
      <c r="B25276" s="497"/>
      <c r="H25276" s="500"/>
      <c r="O25276" s="500"/>
      <c r="Q25276" s="498" t="s">
        <v>213</v>
      </c>
      <c r="S25276" s="499"/>
    </row>
    <row r="25277">
      <c r="B25277" s="497"/>
      <c r="H25277" s="500"/>
      <c r="O25277" s="500"/>
      <c r="Q25277" s="498" t="s">
        <v>213</v>
      </c>
      <c r="S25277" s="499"/>
    </row>
    <row r="25278">
      <c r="B25278" s="497"/>
      <c r="H25278" s="500"/>
      <c r="O25278" s="500"/>
      <c r="Q25278" s="498" t="s">
        <v>213</v>
      </c>
      <c r="S25278" s="499"/>
    </row>
    <row r="25279">
      <c r="B25279" s="497"/>
      <c r="H25279" s="500"/>
      <c r="O25279" s="500"/>
      <c r="Q25279" s="498" t="s">
        <v>213</v>
      </c>
      <c r="S25279" s="499"/>
    </row>
    <row r="25280">
      <c r="B25280" s="497"/>
      <c r="H25280" s="500"/>
      <c r="O25280" s="500"/>
      <c r="Q25280" s="498" t="s">
        <v>213</v>
      </c>
      <c r="S25280" s="499"/>
    </row>
    <row r="25281">
      <c r="B25281" s="497"/>
      <c r="H25281" s="500"/>
      <c r="O25281" s="500"/>
      <c r="Q25281" s="498" t="s">
        <v>213</v>
      </c>
      <c r="S25281" s="499"/>
    </row>
    <row r="25282">
      <c r="B25282" s="497"/>
      <c r="H25282" s="500"/>
      <c r="O25282" s="500"/>
      <c r="Q25282" s="498" t="s">
        <v>213</v>
      </c>
      <c r="S25282" s="499"/>
    </row>
    <row r="25283">
      <c r="B25283" s="497"/>
      <c r="H25283" s="500"/>
      <c r="O25283" s="500"/>
      <c r="Q25283" s="498" t="s">
        <v>213</v>
      </c>
      <c r="S25283" s="499"/>
    </row>
    <row r="25284">
      <c r="B25284" s="497"/>
      <c r="H25284" s="500"/>
      <c r="O25284" s="500"/>
      <c r="Q25284" s="498" t="s">
        <v>213</v>
      </c>
      <c r="S25284" s="499"/>
    </row>
    <row r="25285">
      <c r="B25285" s="497"/>
      <c r="H25285" s="500"/>
      <c r="O25285" s="500"/>
      <c r="Q25285" s="498" t="s">
        <v>213</v>
      </c>
      <c r="S25285" s="499"/>
    </row>
    <row r="25286">
      <c r="B25286" s="497"/>
      <c r="H25286" s="500"/>
      <c r="O25286" s="500"/>
      <c r="Q25286" s="498" t="s">
        <v>213</v>
      </c>
      <c r="S25286" s="499"/>
    </row>
    <row r="25287">
      <c r="B25287" s="497"/>
      <c r="H25287" s="500"/>
      <c r="O25287" s="500"/>
      <c r="Q25287" s="498" t="s">
        <v>213</v>
      </c>
      <c r="S25287" s="499"/>
    </row>
    <row r="25288">
      <c r="B25288" s="497"/>
      <c r="H25288" s="500"/>
      <c r="O25288" s="500"/>
      <c r="Q25288" s="498" t="s">
        <v>213</v>
      </c>
      <c r="S25288" s="499"/>
    </row>
    <row r="25289">
      <c r="B25289" s="497"/>
      <c r="H25289" s="500"/>
      <c r="O25289" s="500"/>
      <c r="Q25289" s="498" t="s">
        <v>213</v>
      </c>
      <c r="S25289" s="499"/>
    </row>
    <row r="25290">
      <c r="B25290" s="497"/>
      <c r="H25290" s="500"/>
      <c r="O25290" s="500"/>
      <c r="Q25290" s="498" t="s">
        <v>213</v>
      </c>
      <c r="S25290" s="499"/>
    </row>
    <row r="25291">
      <c r="B25291" s="497"/>
      <c r="H25291" s="500"/>
      <c r="O25291" s="500"/>
      <c r="Q25291" s="498" t="s">
        <v>213</v>
      </c>
      <c r="S25291" s="499"/>
    </row>
    <row r="25292">
      <c r="B25292" s="497"/>
      <c r="H25292" s="500"/>
      <c r="O25292" s="500"/>
      <c r="Q25292" s="498" t="s">
        <v>213</v>
      </c>
      <c r="S25292" s="499"/>
    </row>
    <row r="25293">
      <c r="B25293" s="497"/>
      <c r="H25293" s="500"/>
      <c r="O25293" s="500"/>
      <c r="Q25293" s="498" t="s">
        <v>213</v>
      </c>
      <c r="S25293" s="499"/>
    </row>
    <row r="25294">
      <c r="B25294" s="497"/>
      <c r="H25294" s="500"/>
      <c r="O25294" s="500"/>
      <c r="Q25294" s="498" t="s">
        <v>213</v>
      </c>
      <c r="S25294" s="499"/>
    </row>
    <row r="25295">
      <c r="B25295" s="497"/>
      <c r="H25295" s="500"/>
      <c r="O25295" s="500"/>
      <c r="Q25295" s="498" t="s">
        <v>213</v>
      </c>
      <c r="S25295" s="499"/>
    </row>
    <row r="25296">
      <c r="B25296" s="497"/>
      <c r="H25296" s="500"/>
      <c r="O25296" s="500"/>
      <c r="Q25296" s="498" t="s">
        <v>213</v>
      </c>
      <c r="S25296" s="499"/>
    </row>
    <row r="25297">
      <c r="B25297" s="497"/>
      <c r="H25297" s="500"/>
      <c r="O25297" s="500"/>
      <c r="Q25297" s="498" t="s">
        <v>213</v>
      </c>
      <c r="S25297" s="499"/>
    </row>
    <row r="25298">
      <c r="B25298" s="497"/>
      <c r="H25298" s="500"/>
      <c r="O25298" s="500"/>
      <c r="Q25298" s="498" t="s">
        <v>213</v>
      </c>
      <c r="S25298" s="499"/>
    </row>
    <row r="25299">
      <c r="B25299" s="497"/>
      <c r="H25299" s="500"/>
      <c r="O25299" s="500"/>
      <c r="Q25299" s="498" t="s">
        <v>213</v>
      </c>
      <c r="S25299" s="499"/>
    </row>
    <row r="25300">
      <c r="B25300" s="497"/>
      <c r="H25300" s="500"/>
      <c r="O25300" s="500"/>
      <c r="Q25300" s="498" t="s">
        <v>213</v>
      </c>
      <c r="S25300" s="499"/>
    </row>
    <row r="25301">
      <c r="B25301" s="497"/>
      <c r="H25301" s="500"/>
      <c r="O25301" s="500"/>
      <c r="Q25301" s="498" t="s">
        <v>213</v>
      </c>
      <c r="S25301" s="499"/>
    </row>
    <row r="25302">
      <c r="B25302" s="497"/>
      <c r="H25302" s="500"/>
      <c r="O25302" s="500"/>
      <c r="Q25302" s="498" t="s">
        <v>213</v>
      </c>
      <c r="S25302" s="499"/>
    </row>
    <row r="25303">
      <c r="B25303" s="497"/>
      <c r="H25303" s="500"/>
      <c r="O25303" s="500"/>
      <c r="Q25303" s="498" t="s">
        <v>213</v>
      </c>
      <c r="S25303" s="499"/>
    </row>
    <row r="25304">
      <c r="B25304" s="497"/>
      <c r="H25304" s="500"/>
      <c r="O25304" s="500"/>
      <c r="Q25304" s="498" t="s">
        <v>213</v>
      </c>
      <c r="S25304" s="499"/>
    </row>
    <row r="25305">
      <c r="B25305" s="497"/>
      <c r="H25305" s="500"/>
      <c r="O25305" s="500"/>
      <c r="Q25305" s="498" t="s">
        <v>213</v>
      </c>
      <c r="S25305" s="499"/>
    </row>
    <row r="25306">
      <c r="B25306" s="497"/>
      <c r="H25306" s="500"/>
      <c r="O25306" s="500"/>
      <c r="Q25306" s="498" t="s">
        <v>213</v>
      </c>
      <c r="S25306" s="499"/>
    </row>
    <row r="25307">
      <c r="B25307" s="497"/>
      <c r="H25307" s="500"/>
      <c r="O25307" s="500"/>
      <c r="Q25307" s="498" t="s">
        <v>213</v>
      </c>
      <c r="S25307" s="499"/>
    </row>
    <row r="25308">
      <c r="B25308" s="497"/>
      <c r="H25308" s="500"/>
      <c r="O25308" s="500"/>
      <c r="Q25308" s="498" t="s">
        <v>213</v>
      </c>
      <c r="S25308" s="499"/>
    </row>
    <row r="25309">
      <c r="B25309" s="497"/>
      <c r="H25309" s="500"/>
      <c r="O25309" s="500"/>
      <c r="Q25309" s="498" t="s">
        <v>213</v>
      </c>
      <c r="S25309" s="499"/>
    </row>
    <row r="25310">
      <c r="B25310" s="497"/>
      <c r="H25310" s="500"/>
      <c r="O25310" s="500"/>
      <c r="Q25310" s="498" t="s">
        <v>213</v>
      </c>
      <c r="S25310" s="499"/>
    </row>
    <row r="25311">
      <c r="B25311" s="497"/>
      <c r="H25311" s="500"/>
      <c r="O25311" s="500"/>
      <c r="Q25311" s="498" t="s">
        <v>213</v>
      </c>
      <c r="S25311" s="499"/>
    </row>
    <row r="25312">
      <c r="B25312" s="497"/>
      <c r="H25312" s="500"/>
      <c r="O25312" s="500"/>
      <c r="Q25312" s="498" t="s">
        <v>213</v>
      </c>
      <c r="S25312" s="499"/>
    </row>
    <row r="25313">
      <c r="B25313" s="497"/>
      <c r="H25313" s="500"/>
      <c r="O25313" s="500"/>
      <c r="Q25313" s="498" t="s">
        <v>213</v>
      </c>
      <c r="S25313" s="499"/>
    </row>
    <row r="25314">
      <c r="B25314" s="497"/>
      <c r="H25314" s="500"/>
      <c r="O25314" s="500"/>
      <c r="Q25314" s="498" t="s">
        <v>213</v>
      </c>
      <c r="S25314" s="499"/>
    </row>
    <row r="25315">
      <c r="B25315" s="497"/>
      <c r="H25315" s="500"/>
      <c r="O25315" s="500"/>
      <c r="Q25315" s="498" t="s">
        <v>213</v>
      </c>
      <c r="S25315" s="499"/>
    </row>
    <row r="25316">
      <c r="B25316" s="497"/>
      <c r="H25316" s="500"/>
      <c r="O25316" s="500"/>
      <c r="Q25316" s="498" t="s">
        <v>213</v>
      </c>
      <c r="S25316" s="499"/>
    </row>
    <row r="25317">
      <c r="B25317" s="497"/>
      <c r="H25317" s="500"/>
      <c r="O25317" s="500"/>
      <c r="Q25317" s="498" t="s">
        <v>213</v>
      </c>
      <c r="S25317" s="499"/>
    </row>
    <row r="25318">
      <c r="B25318" s="497"/>
      <c r="H25318" s="500"/>
      <c r="O25318" s="500"/>
      <c r="Q25318" s="498" t="s">
        <v>213</v>
      </c>
      <c r="S25318" s="499"/>
    </row>
    <row r="25319">
      <c r="B25319" s="497"/>
      <c r="H25319" s="500"/>
      <c r="O25319" s="500"/>
      <c r="Q25319" s="498" t="s">
        <v>213</v>
      </c>
      <c r="S25319" s="499"/>
    </row>
    <row r="25320">
      <c r="B25320" s="497"/>
      <c r="H25320" s="500"/>
      <c r="O25320" s="500"/>
      <c r="Q25320" s="498" t="s">
        <v>213</v>
      </c>
      <c r="S25320" s="499"/>
    </row>
    <row r="25321">
      <c r="B25321" s="497"/>
      <c r="H25321" s="500"/>
      <c r="O25321" s="500"/>
      <c r="Q25321" s="498" t="s">
        <v>213</v>
      </c>
      <c r="S25321" s="499"/>
    </row>
    <row r="25322">
      <c r="B25322" s="497"/>
      <c r="H25322" s="500"/>
      <c r="O25322" s="500"/>
      <c r="Q25322" s="498" t="s">
        <v>213</v>
      </c>
      <c r="S25322" s="499"/>
    </row>
    <row r="25323">
      <c r="B25323" s="497"/>
      <c r="H25323" s="500"/>
      <c r="O25323" s="500"/>
      <c r="Q25323" s="498" t="s">
        <v>213</v>
      </c>
      <c r="S25323" s="499"/>
    </row>
    <row r="25324">
      <c r="B25324" s="497"/>
      <c r="H25324" s="500"/>
      <c r="O25324" s="500"/>
      <c r="Q25324" s="498" t="s">
        <v>213</v>
      </c>
      <c r="S25324" s="499"/>
    </row>
    <row r="25325">
      <c r="B25325" s="497"/>
      <c r="H25325" s="500"/>
      <c r="O25325" s="500"/>
      <c r="Q25325" s="498" t="s">
        <v>213</v>
      </c>
      <c r="S25325" s="499"/>
    </row>
    <row r="25326">
      <c r="B25326" s="497"/>
      <c r="H25326" s="500"/>
      <c r="O25326" s="500"/>
      <c r="Q25326" s="498" t="s">
        <v>213</v>
      </c>
      <c r="S25326" s="499"/>
    </row>
    <row r="25327">
      <c r="B25327" s="497"/>
      <c r="H25327" s="500"/>
      <c r="O25327" s="500"/>
      <c r="Q25327" s="498" t="s">
        <v>213</v>
      </c>
      <c r="S25327" s="499"/>
    </row>
    <row r="25328">
      <c r="B25328" s="497"/>
      <c r="H25328" s="500"/>
      <c r="O25328" s="500"/>
      <c r="Q25328" s="498" t="s">
        <v>213</v>
      </c>
      <c r="S25328" s="499"/>
    </row>
    <row r="25329">
      <c r="B25329" s="497"/>
      <c r="H25329" s="500"/>
      <c r="O25329" s="500"/>
      <c r="Q25329" s="498" t="s">
        <v>213</v>
      </c>
      <c r="S25329" s="499"/>
    </row>
    <row r="25330">
      <c r="B25330" s="497"/>
      <c r="H25330" s="500"/>
      <c r="O25330" s="500"/>
      <c r="Q25330" s="498" t="s">
        <v>213</v>
      </c>
      <c r="S25330" s="499"/>
    </row>
    <row r="25331">
      <c r="B25331" s="497"/>
      <c r="H25331" s="500"/>
      <c r="O25331" s="500"/>
      <c r="Q25331" s="498" t="s">
        <v>213</v>
      </c>
      <c r="S25331" s="499"/>
    </row>
    <row r="25332">
      <c r="B25332" s="497"/>
      <c r="H25332" s="500"/>
      <c r="O25332" s="500"/>
      <c r="Q25332" s="498" t="s">
        <v>213</v>
      </c>
      <c r="S25332" s="499"/>
    </row>
    <row r="25333">
      <c r="B25333" s="497"/>
      <c r="H25333" s="500"/>
      <c r="O25333" s="500"/>
      <c r="Q25333" s="498" t="s">
        <v>213</v>
      </c>
      <c r="S25333" s="499"/>
    </row>
    <row r="25334">
      <c r="B25334" s="497"/>
      <c r="H25334" s="500"/>
      <c r="O25334" s="500"/>
      <c r="Q25334" s="498" t="s">
        <v>213</v>
      </c>
      <c r="S25334" s="499"/>
    </row>
    <row r="25335">
      <c r="B25335" s="497"/>
      <c r="H25335" s="500"/>
      <c r="O25335" s="500"/>
      <c r="Q25335" s="498" t="s">
        <v>213</v>
      </c>
      <c r="S25335" s="499"/>
    </row>
    <row r="25336">
      <c r="B25336" s="497"/>
      <c r="H25336" s="500"/>
      <c r="O25336" s="500"/>
      <c r="Q25336" s="498" t="s">
        <v>213</v>
      </c>
      <c r="S25336" s="499"/>
    </row>
    <row r="25337">
      <c r="B25337" s="497"/>
      <c r="H25337" s="500"/>
      <c r="O25337" s="500"/>
      <c r="Q25337" s="498" t="s">
        <v>213</v>
      </c>
      <c r="S25337" s="499"/>
    </row>
    <row r="25338">
      <c r="B25338" s="497"/>
      <c r="H25338" s="500"/>
      <c r="O25338" s="500"/>
      <c r="Q25338" s="498" t="s">
        <v>213</v>
      </c>
      <c r="S25338" s="499"/>
    </row>
    <row r="25339">
      <c r="B25339" s="497"/>
      <c r="H25339" s="500"/>
      <c r="O25339" s="500"/>
      <c r="Q25339" s="498" t="s">
        <v>213</v>
      </c>
      <c r="S25339" s="499"/>
    </row>
    <row r="25340">
      <c r="B25340" s="497"/>
      <c r="H25340" s="500"/>
      <c r="O25340" s="500"/>
      <c r="Q25340" s="498" t="s">
        <v>213</v>
      </c>
      <c r="S25340" s="499"/>
    </row>
    <row r="25341">
      <c r="B25341" s="497"/>
      <c r="H25341" s="500"/>
      <c r="O25341" s="500"/>
      <c r="Q25341" s="498" t="s">
        <v>213</v>
      </c>
      <c r="S25341" s="499"/>
    </row>
    <row r="25342">
      <c r="B25342" s="497"/>
      <c r="H25342" s="500"/>
      <c r="O25342" s="500"/>
      <c r="Q25342" s="498" t="s">
        <v>213</v>
      </c>
      <c r="S25342" s="499"/>
    </row>
    <row r="25343">
      <c r="B25343" s="497"/>
      <c r="H25343" s="500"/>
      <c r="O25343" s="500"/>
      <c r="Q25343" s="498" t="s">
        <v>213</v>
      </c>
      <c r="S25343" s="499"/>
    </row>
    <row r="25344">
      <c r="B25344" s="497"/>
      <c r="H25344" s="500"/>
      <c r="O25344" s="500"/>
      <c r="Q25344" s="498" t="s">
        <v>213</v>
      </c>
      <c r="S25344" s="499"/>
    </row>
    <row r="25345">
      <c r="B25345" s="497"/>
      <c r="H25345" s="500"/>
      <c r="O25345" s="500"/>
      <c r="Q25345" s="498" t="s">
        <v>213</v>
      </c>
      <c r="S25345" s="499"/>
    </row>
    <row r="25346">
      <c r="B25346" s="497"/>
      <c r="H25346" s="500"/>
      <c r="O25346" s="500"/>
      <c r="Q25346" s="498" t="s">
        <v>213</v>
      </c>
      <c r="S25346" s="499"/>
    </row>
    <row r="25347">
      <c r="B25347" s="497"/>
      <c r="H25347" s="500"/>
      <c r="O25347" s="500"/>
      <c r="Q25347" s="498" t="s">
        <v>213</v>
      </c>
      <c r="S25347" s="499"/>
    </row>
    <row r="25348">
      <c r="B25348" s="497"/>
      <c r="H25348" s="500"/>
      <c r="O25348" s="500"/>
      <c r="Q25348" s="498" t="s">
        <v>213</v>
      </c>
      <c r="S25348" s="499"/>
    </row>
    <row r="25349">
      <c r="B25349" s="497"/>
      <c r="H25349" s="500"/>
      <c r="O25349" s="500"/>
      <c r="Q25349" s="498" t="s">
        <v>213</v>
      </c>
      <c r="S25349" s="499"/>
    </row>
    <row r="25350">
      <c r="B25350" s="497"/>
      <c r="H25350" s="500"/>
      <c r="O25350" s="500"/>
      <c r="Q25350" s="498" t="s">
        <v>213</v>
      </c>
      <c r="S25350" s="499"/>
    </row>
    <row r="25351">
      <c r="B25351" s="497"/>
      <c r="H25351" s="500"/>
      <c r="O25351" s="500"/>
      <c r="Q25351" s="498" t="s">
        <v>213</v>
      </c>
      <c r="S25351" s="499"/>
    </row>
    <row r="25352">
      <c r="B25352" s="497"/>
      <c r="H25352" s="500"/>
      <c r="O25352" s="500"/>
      <c r="Q25352" s="498" t="s">
        <v>213</v>
      </c>
      <c r="S25352" s="499"/>
    </row>
    <row r="25353">
      <c r="B25353" s="497"/>
      <c r="H25353" s="500"/>
      <c r="O25353" s="500"/>
      <c r="Q25353" s="498" t="s">
        <v>213</v>
      </c>
      <c r="S25353" s="499"/>
    </row>
    <row r="25354">
      <c r="B25354" s="497"/>
      <c r="H25354" s="500"/>
      <c r="O25354" s="500"/>
      <c r="Q25354" s="498" t="s">
        <v>213</v>
      </c>
      <c r="S25354" s="499"/>
    </row>
    <row r="25355">
      <c r="B25355" s="497"/>
      <c r="H25355" s="500"/>
      <c r="O25355" s="500"/>
      <c r="Q25355" s="498" t="s">
        <v>213</v>
      </c>
      <c r="S25355" s="499"/>
    </row>
    <row r="25356">
      <c r="B25356" s="497"/>
      <c r="H25356" s="500"/>
      <c r="O25356" s="500"/>
      <c r="Q25356" s="498" t="s">
        <v>213</v>
      </c>
      <c r="S25356" s="499"/>
    </row>
    <row r="25357">
      <c r="B25357" s="497"/>
      <c r="H25357" s="500"/>
      <c r="O25357" s="500"/>
      <c r="Q25357" s="498" t="s">
        <v>213</v>
      </c>
      <c r="S25357" s="499"/>
    </row>
    <row r="25358">
      <c r="B25358" s="497"/>
      <c r="H25358" s="500"/>
      <c r="O25358" s="500"/>
      <c r="Q25358" s="498" t="s">
        <v>213</v>
      </c>
      <c r="S25358" s="499"/>
    </row>
    <row r="25359">
      <c r="B25359" s="497"/>
      <c r="H25359" s="500"/>
      <c r="O25359" s="500"/>
      <c r="Q25359" s="498" t="s">
        <v>213</v>
      </c>
      <c r="S25359" s="499"/>
    </row>
    <row r="25360">
      <c r="B25360" s="497"/>
      <c r="H25360" s="500"/>
      <c r="O25360" s="500"/>
      <c r="Q25360" s="498" t="s">
        <v>213</v>
      </c>
      <c r="S25360" s="499"/>
    </row>
    <row r="25361">
      <c r="B25361" s="497"/>
      <c r="H25361" s="500"/>
      <c r="O25361" s="500"/>
      <c r="Q25361" s="498" t="s">
        <v>213</v>
      </c>
      <c r="S25361" s="499"/>
    </row>
    <row r="25362">
      <c r="B25362" s="497"/>
      <c r="H25362" s="500"/>
      <c r="O25362" s="500"/>
      <c r="Q25362" s="498" t="s">
        <v>213</v>
      </c>
      <c r="S25362" s="499"/>
    </row>
    <row r="25363">
      <c r="B25363" s="497"/>
      <c r="H25363" s="500"/>
      <c r="O25363" s="500"/>
      <c r="Q25363" s="498" t="s">
        <v>213</v>
      </c>
      <c r="S25363" s="499"/>
    </row>
    <row r="25364">
      <c r="B25364" s="497"/>
      <c r="H25364" s="500"/>
      <c r="O25364" s="500"/>
      <c r="Q25364" s="498" t="s">
        <v>213</v>
      </c>
      <c r="S25364" s="499"/>
    </row>
    <row r="25365">
      <c r="B25365" s="497"/>
      <c r="H25365" s="500"/>
      <c r="O25365" s="500"/>
      <c r="Q25365" s="498" t="s">
        <v>213</v>
      </c>
      <c r="S25365" s="499"/>
    </row>
    <row r="25366">
      <c r="B25366" s="497"/>
      <c r="H25366" s="500"/>
      <c r="O25366" s="500"/>
      <c r="Q25366" s="498" t="s">
        <v>213</v>
      </c>
      <c r="S25366" s="499"/>
    </row>
    <row r="25367">
      <c r="B25367" s="497"/>
      <c r="H25367" s="500"/>
      <c r="O25367" s="500"/>
      <c r="Q25367" s="498" t="s">
        <v>213</v>
      </c>
      <c r="S25367" s="499"/>
    </row>
    <row r="25368">
      <c r="B25368" s="497"/>
      <c r="H25368" s="500"/>
      <c r="O25368" s="500"/>
      <c r="Q25368" s="498" t="s">
        <v>213</v>
      </c>
      <c r="S25368" s="499"/>
    </row>
    <row r="25369">
      <c r="B25369" s="497"/>
      <c r="H25369" s="500"/>
      <c r="O25369" s="500"/>
      <c r="Q25369" s="498" t="s">
        <v>213</v>
      </c>
      <c r="S25369" s="499"/>
    </row>
    <row r="25370">
      <c r="B25370" s="497"/>
      <c r="H25370" s="500"/>
      <c r="O25370" s="500"/>
      <c r="Q25370" s="498" t="s">
        <v>213</v>
      </c>
      <c r="S25370" s="499"/>
    </row>
    <row r="25371">
      <c r="B25371" s="497"/>
      <c r="H25371" s="500"/>
      <c r="O25371" s="500"/>
      <c r="Q25371" s="498" t="s">
        <v>213</v>
      </c>
      <c r="S25371" s="499"/>
    </row>
    <row r="25372">
      <c r="B25372" s="497"/>
      <c r="H25372" s="500"/>
      <c r="O25372" s="500"/>
      <c r="Q25372" s="498" t="s">
        <v>213</v>
      </c>
      <c r="S25372" s="499"/>
    </row>
    <row r="25373">
      <c r="B25373" s="497"/>
      <c r="H25373" s="500"/>
      <c r="O25373" s="500"/>
      <c r="Q25373" s="498" t="s">
        <v>213</v>
      </c>
      <c r="S25373" s="499"/>
    </row>
    <row r="25374">
      <c r="B25374" s="497"/>
      <c r="H25374" s="500"/>
      <c r="O25374" s="500"/>
      <c r="Q25374" s="498" t="s">
        <v>213</v>
      </c>
      <c r="S25374" s="499"/>
    </row>
    <row r="25375">
      <c r="B25375" s="497"/>
      <c r="H25375" s="500"/>
      <c r="O25375" s="500"/>
      <c r="Q25375" s="498" t="s">
        <v>213</v>
      </c>
      <c r="S25375" s="499"/>
    </row>
    <row r="25376">
      <c r="B25376" s="497"/>
      <c r="H25376" s="500"/>
      <c r="O25376" s="500"/>
      <c r="Q25376" s="498" t="s">
        <v>213</v>
      </c>
      <c r="S25376" s="499"/>
    </row>
    <row r="25377">
      <c r="B25377" s="497"/>
      <c r="H25377" s="500"/>
      <c r="O25377" s="500"/>
      <c r="Q25377" s="498" t="s">
        <v>213</v>
      </c>
      <c r="S25377" s="499"/>
    </row>
    <row r="25378">
      <c r="B25378" s="497"/>
      <c r="H25378" s="500"/>
      <c r="O25378" s="500"/>
      <c r="Q25378" s="498" t="s">
        <v>213</v>
      </c>
      <c r="S25378" s="499"/>
    </row>
    <row r="25379">
      <c r="B25379" s="497"/>
      <c r="H25379" s="500"/>
      <c r="O25379" s="500"/>
      <c r="Q25379" s="498" t="s">
        <v>213</v>
      </c>
      <c r="S25379" s="499"/>
    </row>
    <row r="25380">
      <c r="B25380" s="497"/>
      <c r="H25380" s="500"/>
      <c r="O25380" s="500"/>
      <c r="Q25380" s="498" t="s">
        <v>213</v>
      </c>
      <c r="S25380" s="499"/>
    </row>
    <row r="25381">
      <c r="B25381" s="497"/>
      <c r="H25381" s="500"/>
      <c r="O25381" s="500"/>
      <c r="Q25381" s="498" t="s">
        <v>213</v>
      </c>
      <c r="S25381" s="499"/>
    </row>
    <row r="25382">
      <c r="B25382" s="497"/>
      <c r="H25382" s="500"/>
      <c r="O25382" s="500"/>
      <c r="Q25382" s="498" t="s">
        <v>213</v>
      </c>
      <c r="S25382" s="499"/>
    </row>
    <row r="25383">
      <c r="B25383" s="497"/>
      <c r="H25383" s="500"/>
      <c r="O25383" s="500"/>
      <c r="Q25383" s="498" t="s">
        <v>213</v>
      </c>
      <c r="S25383" s="499"/>
    </row>
    <row r="25384">
      <c r="B25384" s="497"/>
      <c r="H25384" s="500"/>
      <c r="O25384" s="500"/>
      <c r="Q25384" s="498" t="s">
        <v>213</v>
      </c>
      <c r="S25384" s="499"/>
    </row>
    <row r="25385">
      <c r="B25385" s="497"/>
      <c r="H25385" s="500"/>
      <c r="O25385" s="500"/>
      <c r="Q25385" s="498" t="s">
        <v>213</v>
      </c>
      <c r="S25385" s="499"/>
    </row>
    <row r="25386">
      <c r="B25386" s="497"/>
      <c r="H25386" s="500"/>
      <c r="O25386" s="500"/>
      <c r="Q25386" s="498" t="s">
        <v>213</v>
      </c>
      <c r="S25386" s="499"/>
    </row>
    <row r="25387">
      <c r="B25387" s="497"/>
      <c r="H25387" s="500"/>
      <c r="O25387" s="500"/>
      <c r="Q25387" s="498" t="s">
        <v>213</v>
      </c>
      <c r="S25387" s="499"/>
    </row>
    <row r="25388">
      <c r="B25388" s="497"/>
      <c r="H25388" s="500"/>
      <c r="O25388" s="500"/>
      <c r="Q25388" s="498" t="s">
        <v>213</v>
      </c>
      <c r="S25388" s="499"/>
    </row>
    <row r="25389">
      <c r="B25389" s="497"/>
      <c r="H25389" s="500"/>
      <c r="O25389" s="500"/>
      <c r="Q25389" s="498" t="s">
        <v>213</v>
      </c>
      <c r="S25389" s="499"/>
    </row>
    <row r="25390">
      <c r="B25390" s="497"/>
      <c r="H25390" s="500"/>
      <c r="O25390" s="500"/>
      <c r="Q25390" s="498" t="s">
        <v>213</v>
      </c>
      <c r="S25390" s="499"/>
    </row>
    <row r="25391">
      <c r="B25391" s="497"/>
      <c r="H25391" s="500"/>
      <c r="O25391" s="500"/>
      <c r="Q25391" s="498" t="s">
        <v>213</v>
      </c>
      <c r="S25391" s="499"/>
    </row>
    <row r="25392">
      <c r="B25392" s="497"/>
      <c r="H25392" s="500"/>
      <c r="O25392" s="500"/>
      <c r="Q25392" s="498" t="s">
        <v>213</v>
      </c>
      <c r="S25392" s="499"/>
    </row>
    <row r="25393">
      <c r="B25393" s="497"/>
      <c r="H25393" s="500"/>
      <c r="O25393" s="500"/>
      <c r="Q25393" s="498" t="s">
        <v>213</v>
      </c>
      <c r="S25393" s="499"/>
    </row>
    <row r="25394">
      <c r="B25394" s="497"/>
      <c r="H25394" s="500"/>
      <c r="O25394" s="500"/>
      <c r="Q25394" s="498" t="s">
        <v>213</v>
      </c>
      <c r="S25394" s="499"/>
    </row>
    <row r="25395">
      <c r="B25395" s="497"/>
      <c r="H25395" s="500"/>
      <c r="O25395" s="500"/>
      <c r="Q25395" s="498" t="s">
        <v>213</v>
      </c>
      <c r="S25395" s="499"/>
    </row>
    <row r="25396">
      <c r="B25396" s="497"/>
      <c r="H25396" s="500"/>
      <c r="O25396" s="500"/>
      <c r="Q25396" s="498" t="s">
        <v>213</v>
      </c>
      <c r="S25396" s="499"/>
    </row>
    <row r="25397">
      <c r="B25397" s="497"/>
      <c r="H25397" s="500"/>
      <c r="O25397" s="500"/>
      <c r="Q25397" s="498" t="s">
        <v>213</v>
      </c>
      <c r="S25397" s="499"/>
    </row>
    <row r="25398">
      <c r="B25398" s="497"/>
      <c r="H25398" s="500"/>
      <c r="O25398" s="500"/>
      <c r="Q25398" s="498" t="s">
        <v>213</v>
      </c>
      <c r="S25398" s="499"/>
    </row>
    <row r="25399">
      <c r="B25399" s="497"/>
      <c r="H25399" s="500"/>
      <c r="O25399" s="500"/>
      <c r="Q25399" s="498" t="s">
        <v>213</v>
      </c>
      <c r="S25399" s="499"/>
    </row>
    <row r="25400">
      <c r="B25400" s="497"/>
      <c r="H25400" s="500"/>
      <c r="O25400" s="500"/>
      <c r="Q25400" s="498" t="s">
        <v>213</v>
      </c>
      <c r="S25400" s="499"/>
    </row>
    <row r="25401">
      <c r="B25401" s="497"/>
      <c r="H25401" s="500"/>
      <c r="O25401" s="500"/>
      <c r="Q25401" s="498" t="s">
        <v>213</v>
      </c>
      <c r="S25401" s="499"/>
    </row>
    <row r="25402">
      <c r="B25402" s="497"/>
      <c r="H25402" s="500"/>
      <c r="O25402" s="500"/>
      <c r="Q25402" s="498" t="s">
        <v>213</v>
      </c>
      <c r="S25402" s="499"/>
    </row>
    <row r="25403">
      <c r="B25403" s="497"/>
      <c r="H25403" s="500"/>
      <c r="O25403" s="500"/>
      <c r="Q25403" s="498" t="s">
        <v>213</v>
      </c>
      <c r="S25403" s="499"/>
    </row>
    <row r="25404">
      <c r="B25404" s="497"/>
      <c r="H25404" s="500"/>
      <c r="O25404" s="500"/>
      <c r="Q25404" s="498" t="s">
        <v>213</v>
      </c>
      <c r="S25404" s="499"/>
    </row>
    <row r="25405">
      <c r="B25405" s="497"/>
      <c r="H25405" s="500"/>
      <c r="O25405" s="500"/>
      <c r="Q25405" s="498" t="s">
        <v>213</v>
      </c>
      <c r="S25405" s="499"/>
    </row>
    <row r="25406">
      <c r="B25406" s="497"/>
      <c r="H25406" s="500"/>
      <c r="O25406" s="500"/>
      <c r="Q25406" s="498" t="s">
        <v>213</v>
      </c>
      <c r="S25406" s="499"/>
    </row>
    <row r="25407">
      <c r="B25407" s="497"/>
      <c r="H25407" s="500"/>
      <c r="O25407" s="500"/>
      <c r="Q25407" s="498" t="s">
        <v>213</v>
      </c>
      <c r="S25407" s="499"/>
    </row>
    <row r="25408">
      <c r="B25408" s="497"/>
      <c r="H25408" s="500"/>
      <c r="O25408" s="500"/>
      <c r="Q25408" s="498" t="s">
        <v>213</v>
      </c>
      <c r="S25408" s="499"/>
    </row>
    <row r="25409">
      <c r="B25409" s="497"/>
      <c r="H25409" s="500"/>
      <c r="O25409" s="500"/>
      <c r="Q25409" s="498" t="s">
        <v>213</v>
      </c>
      <c r="S25409" s="499"/>
    </row>
    <row r="25410">
      <c r="B25410" s="497"/>
      <c r="H25410" s="500"/>
      <c r="O25410" s="500"/>
      <c r="Q25410" s="498" t="s">
        <v>213</v>
      </c>
      <c r="S25410" s="499"/>
    </row>
    <row r="25411">
      <c r="B25411" s="497"/>
      <c r="H25411" s="500"/>
      <c r="O25411" s="500"/>
      <c r="Q25411" s="498" t="s">
        <v>213</v>
      </c>
      <c r="S25411" s="499"/>
    </row>
    <row r="25412">
      <c r="B25412" s="497"/>
      <c r="H25412" s="500"/>
      <c r="O25412" s="500"/>
      <c r="Q25412" s="498" t="s">
        <v>213</v>
      </c>
      <c r="S25412" s="499"/>
    </row>
    <row r="25413">
      <c r="B25413" s="497"/>
      <c r="H25413" s="500"/>
      <c r="O25413" s="500"/>
      <c r="Q25413" s="498" t="s">
        <v>213</v>
      </c>
      <c r="S25413" s="499"/>
    </row>
    <row r="25414">
      <c r="B25414" s="497"/>
      <c r="H25414" s="500"/>
      <c r="O25414" s="500"/>
      <c r="Q25414" s="498" t="s">
        <v>213</v>
      </c>
      <c r="S25414" s="499"/>
    </row>
    <row r="25415">
      <c r="B25415" s="497"/>
      <c r="H25415" s="500"/>
      <c r="O25415" s="500"/>
      <c r="Q25415" s="498" t="s">
        <v>213</v>
      </c>
      <c r="S25415" s="499"/>
    </row>
    <row r="25416">
      <c r="B25416" s="497"/>
      <c r="H25416" s="500"/>
      <c r="O25416" s="500"/>
      <c r="Q25416" s="498" t="s">
        <v>213</v>
      </c>
      <c r="S25416" s="499"/>
    </row>
    <row r="25417">
      <c r="B25417" s="497"/>
      <c r="H25417" s="500"/>
      <c r="O25417" s="500"/>
      <c r="Q25417" s="498" t="s">
        <v>213</v>
      </c>
      <c r="S25417" s="499"/>
    </row>
    <row r="25418">
      <c r="B25418" s="497"/>
      <c r="H25418" s="500"/>
      <c r="O25418" s="500"/>
      <c r="Q25418" s="498" t="s">
        <v>213</v>
      </c>
      <c r="S25418" s="499"/>
    </row>
    <row r="25419">
      <c r="B25419" s="497"/>
      <c r="H25419" s="500"/>
      <c r="O25419" s="500"/>
      <c r="Q25419" s="498" t="s">
        <v>213</v>
      </c>
      <c r="S25419" s="499"/>
    </row>
    <row r="25420">
      <c r="B25420" s="497"/>
      <c r="H25420" s="500"/>
      <c r="O25420" s="500"/>
      <c r="Q25420" s="498" t="s">
        <v>213</v>
      </c>
      <c r="S25420" s="499"/>
    </row>
    <row r="25421">
      <c r="B25421" s="497"/>
      <c r="H25421" s="500"/>
      <c r="O25421" s="500"/>
      <c r="Q25421" s="498" t="s">
        <v>213</v>
      </c>
      <c r="S25421" s="499"/>
    </row>
    <row r="25422">
      <c r="B25422" s="497"/>
      <c r="H25422" s="500"/>
      <c r="O25422" s="500"/>
      <c r="Q25422" s="498" t="s">
        <v>213</v>
      </c>
      <c r="S25422" s="499"/>
    </row>
    <row r="25423">
      <c r="B25423" s="497"/>
      <c r="H25423" s="500"/>
      <c r="O25423" s="500"/>
      <c r="Q25423" s="498" t="s">
        <v>213</v>
      </c>
      <c r="S25423" s="499"/>
    </row>
    <row r="25424">
      <c r="B25424" s="497"/>
      <c r="H25424" s="500"/>
      <c r="O25424" s="500"/>
      <c r="Q25424" s="498" t="s">
        <v>213</v>
      </c>
      <c r="S25424" s="499"/>
    </row>
    <row r="25425">
      <c r="B25425" s="497"/>
      <c r="H25425" s="500"/>
      <c r="O25425" s="500"/>
      <c r="Q25425" s="498" t="s">
        <v>213</v>
      </c>
      <c r="S25425" s="499"/>
    </row>
    <row r="25426">
      <c r="B25426" s="497"/>
      <c r="H25426" s="500"/>
      <c r="O25426" s="500"/>
      <c r="Q25426" s="498" t="s">
        <v>213</v>
      </c>
      <c r="S25426" s="499"/>
    </row>
    <row r="25427">
      <c r="B25427" s="497"/>
      <c r="H25427" s="500"/>
      <c r="O25427" s="500"/>
      <c r="Q25427" s="498" t="s">
        <v>213</v>
      </c>
      <c r="S25427" s="499"/>
    </row>
    <row r="25428">
      <c r="B25428" s="497"/>
      <c r="H25428" s="500"/>
      <c r="O25428" s="500"/>
      <c r="Q25428" s="498" t="s">
        <v>213</v>
      </c>
      <c r="S25428" s="499"/>
    </row>
    <row r="25429">
      <c r="B25429" s="497"/>
      <c r="H25429" s="500"/>
      <c r="O25429" s="500"/>
      <c r="Q25429" s="498" t="s">
        <v>213</v>
      </c>
      <c r="S25429" s="499"/>
    </row>
    <row r="25430">
      <c r="B25430" s="497"/>
      <c r="H25430" s="500"/>
      <c r="O25430" s="500"/>
      <c r="Q25430" s="498" t="s">
        <v>213</v>
      </c>
      <c r="S25430" s="499"/>
    </row>
    <row r="25431">
      <c r="B25431" s="497"/>
      <c r="H25431" s="500"/>
      <c r="O25431" s="500"/>
      <c r="Q25431" s="498" t="s">
        <v>213</v>
      </c>
      <c r="S25431" s="499"/>
    </row>
    <row r="25432">
      <c r="B25432" s="497"/>
      <c r="H25432" s="500"/>
      <c r="O25432" s="500"/>
      <c r="Q25432" s="498" t="s">
        <v>213</v>
      </c>
      <c r="S25432" s="499"/>
    </row>
    <row r="25433">
      <c r="B25433" s="497"/>
      <c r="H25433" s="500"/>
      <c r="O25433" s="500"/>
      <c r="Q25433" s="498" t="s">
        <v>213</v>
      </c>
      <c r="S25433" s="499"/>
    </row>
    <row r="25434">
      <c r="B25434" s="497"/>
      <c r="H25434" s="500"/>
      <c r="O25434" s="500"/>
      <c r="Q25434" s="498" t="s">
        <v>213</v>
      </c>
      <c r="S25434" s="499"/>
    </row>
    <row r="25435">
      <c r="B25435" s="497"/>
      <c r="H25435" s="500"/>
      <c r="O25435" s="500"/>
      <c r="Q25435" s="498" t="s">
        <v>213</v>
      </c>
      <c r="S25435" s="499"/>
    </row>
    <row r="25436">
      <c r="B25436" s="497"/>
      <c r="H25436" s="500"/>
      <c r="O25436" s="500"/>
      <c r="Q25436" s="498" t="s">
        <v>213</v>
      </c>
      <c r="S25436" s="499"/>
    </row>
    <row r="25437">
      <c r="B25437" s="497"/>
      <c r="H25437" s="500"/>
      <c r="O25437" s="500"/>
      <c r="Q25437" s="498" t="s">
        <v>213</v>
      </c>
      <c r="S25437" s="499"/>
    </row>
    <row r="25438">
      <c r="B25438" s="497"/>
      <c r="H25438" s="500"/>
      <c r="O25438" s="500"/>
      <c r="Q25438" s="498" t="s">
        <v>213</v>
      </c>
      <c r="S25438" s="499"/>
    </row>
    <row r="25439">
      <c r="B25439" s="497"/>
      <c r="H25439" s="500"/>
      <c r="O25439" s="500"/>
      <c r="Q25439" s="498" t="s">
        <v>213</v>
      </c>
      <c r="S25439" s="499"/>
    </row>
    <row r="25440">
      <c r="B25440" s="497"/>
      <c r="H25440" s="500"/>
      <c r="O25440" s="500"/>
      <c r="Q25440" s="498" t="s">
        <v>213</v>
      </c>
      <c r="S25440" s="499"/>
    </row>
    <row r="25441">
      <c r="B25441" s="497"/>
      <c r="H25441" s="500"/>
      <c r="O25441" s="500"/>
      <c r="Q25441" s="498" t="s">
        <v>213</v>
      </c>
      <c r="S25441" s="499"/>
    </row>
    <row r="25442">
      <c r="B25442" s="497"/>
      <c r="H25442" s="500"/>
      <c r="O25442" s="500"/>
      <c r="Q25442" s="498" t="s">
        <v>213</v>
      </c>
      <c r="S25442" s="499"/>
    </row>
    <row r="25443">
      <c r="B25443" s="497"/>
      <c r="H25443" s="500"/>
      <c r="O25443" s="500"/>
      <c r="Q25443" s="498" t="s">
        <v>213</v>
      </c>
      <c r="S25443" s="499"/>
    </row>
    <row r="25444">
      <c r="B25444" s="497"/>
      <c r="H25444" s="500"/>
      <c r="O25444" s="500"/>
      <c r="Q25444" s="498" t="s">
        <v>213</v>
      </c>
      <c r="S25444" s="499"/>
    </row>
    <row r="25445">
      <c r="B25445" s="497"/>
      <c r="H25445" s="500"/>
      <c r="O25445" s="500"/>
      <c r="Q25445" s="498" t="s">
        <v>213</v>
      </c>
      <c r="S25445" s="499"/>
    </row>
    <row r="25446">
      <c r="B25446" s="497"/>
      <c r="H25446" s="500"/>
      <c r="O25446" s="500"/>
      <c r="Q25446" s="498" t="s">
        <v>213</v>
      </c>
      <c r="S25446" s="499"/>
    </row>
    <row r="25447">
      <c r="B25447" s="497"/>
      <c r="H25447" s="500"/>
      <c r="O25447" s="500"/>
      <c r="Q25447" s="498" t="s">
        <v>213</v>
      </c>
      <c r="S25447" s="499"/>
    </row>
    <row r="25448">
      <c r="B25448" s="497"/>
      <c r="H25448" s="500"/>
      <c r="O25448" s="500"/>
      <c r="Q25448" s="498" t="s">
        <v>213</v>
      </c>
      <c r="S25448" s="499"/>
    </row>
    <row r="25449">
      <c r="B25449" s="497"/>
      <c r="H25449" s="500"/>
      <c r="O25449" s="500"/>
      <c r="Q25449" s="498" t="s">
        <v>213</v>
      </c>
      <c r="S25449" s="499"/>
    </row>
    <row r="25450">
      <c r="B25450" s="497"/>
      <c r="H25450" s="500"/>
      <c r="O25450" s="500"/>
      <c r="Q25450" s="498" t="s">
        <v>213</v>
      </c>
      <c r="S25450" s="499"/>
    </row>
    <row r="25451">
      <c r="B25451" s="497"/>
      <c r="H25451" s="500"/>
      <c r="O25451" s="500"/>
      <c r="Q25451" s="498" t="s">
        <v>213</v>
      </c>
      <c r="S25451" s="499"/>
    </row>
    <row r="25452">
      <c r="B25452" s="497"/>
      <c r="H25452" s="500"/>
      <c r="O25452" s="500"/>
      <c r="Q25452" s="498" t="s">
        <v>213</v>
      </c>
      <c r="S25452" s="499"/>
    </row>
    <row r="25453">
      <c r="B25453" s="497"/>
      <c r="H25453" s="500"/>
      <c r="O25453" s="500"/>
      <c r="Q25453" s="498" t="s">
        <v>213</v>
      </c>
      <c r="S25453" s="499"/>
    </row>
    <row r="25454">
      <c r="B25454" s="497"/>
      <c r="H25454" s="500"/>
      <c r="O25454" s="500"/>
      <c r="Q25454" s="498" t="s">
        <v>213</v>
      </c>
      <c r="S25454" s="499"/>
    </row>
    <row r="25455">
      <c r="B25455" s="497"/>
      <c r="H25455" s="500"/>
      <c r="O25455" s="500"/>
      <c r="Q25455" s="498" t="s">
        <v>213</v>
      </c>
      <c r="S25455" s="499"/>
    </row>
    <row r="25456">
      <c r="B25456" s="497"/>
      <c r="H25456" s="500"/>
      <c r="O25456" s="500"/>
      <c r="Q25456" s="498" t="s">
        <v>213</v>
      </c>
      <c r="S25456" s="499"/>
    </row>
    <row r="25457">
      <c r="B25457" s="497"/>
      <c r="H25457" s="500"/>
      <c r="O25457" s="500"/>
      <c r="Q25457" s="498" t="s">
        <v>213</v>
      </c>
      <c r="S25457" s="499"/>
    </row>
    <row r="25458">
      <c r="B25458" s="497"/>
      <c r="H25458" s="500"/>
      <c r="O25458" s="500"/>
      <c r="Q25458" s="498" t="s">
        <v>213</v>
      </c>
      <c r="S25458" s="499"/>
    </row>
    <row r="25459">
      <c r="B25459" s="497"/>
      <c r="H25459" s="500"/>
      <c r="O25459" s="500"/>
      <c r="Q25459" s="498" t="s">
        <v>213</v>
      </c>
      <c r="S25459" s="499"/>
    </row>
    <row r="25460">
      <c r="B25460" s="497"/>
      <c r="H25460" s="500"/>
      <c r="O25460" s="500"/>
      <c r="Q25460" s="498" t="s">
        <v>213</v>
      </c>
      <c r="S25460" s="499"/>
    </row>
    <row r="25461">
      <c r="B25461" s="497"/>
      <c r="H25461" s="500"/>
      <c r="O25461" s="500"/>
      <c r="Q25461" s="498" t="s">
        <v>213</v>
      </c>
      <c r="S25461" s="499"/>
    </row>
    <row r="25462">
      <c r="B25462" s="497"/>
      <c r="H25462" s="500"/>
      <c r="O25462" s="500"/>
      <c r="Q25462" s="498" t="s">
        <v>213</v>
      </c>
      <c r="S25462" s="499"/>
    </row>
    <row r="25463">
      <c r="B25463" s="497"/>
      <c r="H25463" s="500"/>
      <c r="O25463" s="500"/>
      <c r="Q25463" s="498" t="s">
        <v>213</v>
      </c>
      <c r="S25463" s="499"/>
    </row>
    <row r="25464">
      <c r="B25464" s="497"/>
      <c r="H25464" s="500"/>
      <c r="O25464" s="500"/>
      <c r="Q25464" s="498" t="s">
        <v>213</v>
      </c>
      <c r="S25464" s="499"/>
    </row>
    <row r="25465">
      <c r="B25465" s="497"/>
      <c r="H25465" s="500"/>
      <c r="O25465" s="500"/>
      <c r="Q25465" s="498" t="s">
        <v>213</v>
      </c>
      <c r="S25465" s="499"/>
    </row>
    <row r="25466">
      <c r="B25466" s="497"/>
      <c r="H25466" s="500"/>
      <c r="O25466" s="500"/>
      <c r="Q25466" s="498" t="s">
        <v>213</v>
      </c>
      <c r="S25466" s="499"/>
    </row>
    <row r="25467">
      <c r="B25467" s="497"/>
      <c r="H25467" s="500"/>
      <c r="O25467" s="500"/>
      <c r="Q25467" s="498" t="s">
        <v>213</v>
      </c>
      <c r="S25467" s="499"/>
    </row>
    <row r="25468">
      <c r="B25468" s="497"/>
      <c r="H25468" s="500"/>
      <c r="O25468" s="500"/>
      <c r="Q25468" s="498" t="s">
        <v>213</v>
      </c>
      <c r="S25468" s="499"/>
    </row>
    <row r="25469">
      <c r="B25469" s="497"/>
      <c r="H25469" s="500"/>
      <c r="O25469" s="500"/>
      <c r="Q25469" s="498" t="s">
        <v>213</v>
      </c>
      <c r="S25469" s="499"/>
    </row>
    <row r="25470">
      <c r="B25470" s="497"/>
      <c r="H25470" s="500"/>
      <c r="O25470" s="500"/>
      <c r="Q25470" s="498" t="s">
        <v>213</v>
      </c>
      <c r="S25470" s="499"/>
    </row>
    <row r="25471">
      <c r="B25471" s="497"/>
      <c r="H25471" s="500"/>
      <c r="O25471" s="500"/>
      <c r="Q25471" s="498" t="s">
        <v>213</v>
      </c>
      <c r="S25471" s="499"/>
    </row>
    <row r="25472">
      <c r="B25472" s="497"/>
      <c r="H25472" s="500"/>
      <c r="O25472" s="500"/>
      <c r="Q25472" s="498" t="s">
        <v>213</v>
      </c>
      <c r="S25472" s="499"/>
    </row>
    <row r="25473">
      <c r="B25473" s="497"/>
      <c r="H25473" s="500"/>
      <c r="O25473" s="500"/>
      <c r="Q25473" s="498" t="s">
        <v>213</v>
      </c>
      <c r="S25473" s="499"/>
    </row>
    <row r="25474">
      <c r="B25474" s="497"/>
      <c r="H25474" s="500"/>
      <c r="O25474" s="500"/>
      <c r="Q25474" s="498" t="s">
        <v>213</v>
      </c>
      <c r="S25474" s="499"/>
    </row>
    <row r="25475">
      <c r="B25475" s="497"/>
      <c r="H25475" s="500"/>
      <c r="O25475" s="500"/>
      <c r="Q25475" s="498" t="s">
        <v>213</v>
      </c>
      <c r="S25475" s="499"/>
    </row>
    <row r="25476">
      <c r="B25476" s="497"/>
      <c r="H25476" s="500"/>
      <c r="O25476" s="500"/>
      <c r="Q25476" s="498" t="s">
        <v>213</v>
      </c>
      <c r="S25476" s="499"/>
    </row>
    <row r="25477">
      <c r="B25477" s="497"/>
      <c r="H25477" s="500"/>
      <c r="O25477" s="500"/>
      <c r="Q25477" s="498" t="s">
        <v>213</v>
      </c>
      <c r="S25477" s="499"/>
    </row>
    <row r="25478">
      <c r="B25478" s="497"/>
      <c r="H25478" s="500"/>
      <c r="O25478" s="500"/>
      <c r="Q25478" s="498" t="s">
        <v>213</v>
      </c>
      <c r="S25478" s="499"/>
    </row>
    <row r="25479">
      <c r="B25479" s="497"/>
      <c r="H25479" s="500"/>
      <c r="O25479" s="500"/>
      <c r="Q25479" s="498" t="s">
        <v>213</v>
      </c>
      <c r="S25479" s="499"/>
    </row>
    <row r="25480">
      <c r="B25480" s="497"/>
      <c r="H25480" s="500"/>
      <c r="O25480" s="500"/>
      <c r="Q25480" s="498" t="s">
        <v>213</v>
      </c>
      <c r="S25480" s="499"/>
    </row>
    <row r="25481">
      <c r="B25481" s="497"/>
      <c r="H25481" s="500"/>
      <c r="O25481" s="500"/>
      <c r="Q25481" s="498" t="s">
        <v>213</v>
      </c>
      <c r="S25481" s="499"/>
    </row>
    <row r="25482">
      <c r="B25482" s="497"/>
      <c r="H25482" s="500"/>
      <c r="O25482" s="500"/>
      <c r="Q25482" s="498" t="s">
        <v>213</v>
      </c>
      <c r="S25482" s="499"/>
    </row>
    <row r="25483">
      <c r="B25483" s="497"/>
      <c r="H25483" s="500"/>
      <c r="O25483" s="500"/>
      <c r="Q25483" s="498" t="s">
        <v>213</v>
      </c>
      <c r="S25483" s="499"/>
    </row>
    <row r="25484">
      <c r="B25484" s="497"/>
      <c r="H25484" s="500"/>
      <c r="O25484" s="500"/>
      <c r="Q25484" s="498" t="s">
        <v>213</v>
      </c>
      <c r="S25484" s="499"/>
    </row>
    <row r="25485">
      <c r="B25485" s="497"/>
      <c r="H25485" s="500"/>
      <c r="O25485" s="500"/>
      <c r="Q25485" s="498" t="s">
        <v>213</v>
      </c>
      <c r="S25485" s="499"/>
    </row>
    <row r="25486">
      <c r="B25486" s="497"/>
      <c r="H25486" s="500"/>
      <c r="O25486" s="500"/>
      <c r="Q25486" s="498" t="s">
        <v>213</v>
      </c>
      <c r="S25486" s="499"/>
    </row>
    <row r="25487">
      <c r="B25487" s="497"/>
      <c r="H25487" s="500"/>
      <c r="O25487" s="500"/>
      <c r="Q25487" s="498" t="s">
        <v>213</v>
      </c>
      <c r="S25487" s="499"/>
    </row>
    <row r="25488">
      <c r="B25488" s="497"/>
      <c r="H25488" s="500"/>
      <c r="O25488" s="500"/>
      <c r="Q25488" s="498" t="s">
        <v>213</v>
      </c>
      <c r="S25488" s="499"/>
    </row>
    <row r="25489">
      <c r="B25489" s="497"/>
      <c r="H25489" s="500"/>
      <c r="O25489" s="500"/>
      <c r="Q25489" s="498" t="s">
        <v>213</v>
      </c>
      <c r="S25489" s="499"/>
    </row>
    <row r="25490">
      <c r="B25490" s="497"/>
      <c r="H25490" s="500"/>
      <c r="O25490" s="500"/>
      <c r="Q25490" s="498" t="s">
        <v>213</v>
      </c>
      <c r="S25490" s="499"/>
    </row>
    <row r="25491">
      <c r="B25491" s="497"/>
      <c r="H25491" s="500"/>
      <c r="O25491" s="500"/>
      <c r="Q25491" s="498" t="s">
        <v>213</v>
      </c>
      <c r="S25491" s="499"/>
    </row>
    <row r="25492">
      <c r="B25492" s="497"/>
      <c r="H25492" s="500"/>
      <c r="O25492" s="500"/>
      <c r="Q25492" s="498" t="s">
        <v>213</v>
      </c>
      <c r="S25492" s="499"/>
    </row>
    <row r="25493">
      <c r="B25493" s="497"/>
      <c r="H25493" s="500"/>
      <c r="O25493" s="500"/>
      <c r="Q25493" s="498" t="s">
        <v>213</v>
      </c>
      <c r="S25493" s="499"/>
    </row>
    <row r="25494">
      <c r="B25494" s="497"/>
      <c r="H25494" s="500"/>
      <c r="O25494" s="500"/>
      <c r="Q25494" s="498" t="s">
        <v>213</v>
      </c>
      <c r="S25494" s="499"/>
    </row>
    <row r="25495">
      <c r="B25495" s="497"/>
      <c r="H25495" s="500"/>
      <c r="O25495" s="500"/>
      <c r="Q25495" s="498" t="s">
        <v>213</v>
      </c>
      <c r="S25495" s="499"/>
    </row>
    <row r="25496">
      <c r="B25496" s="497"/>
      <c r="H25496" s="500"/>
      <c r="O25496" s="500"/>
      <c r="Q25496" s="498" t="s">
        <v>213</v>
      </c>
      <c r="S25496" s="499"/>
    </row>
    <row r="25497">
      <c r="B25497" s="497"/>
      <c r="H25497" s="500"/>
      <c r="O25497" s="500"/>
      <c r="Q25497" s="498" t="s">
        <v>213</v>
      </c>
      <c r="S25497" s="499"/>
    </row>
    <row r="25498">
      <c r="B25498" s="497"/>
      <c r="H25498" s="500"/>
      <c r="O25498" s="500"/>
      <c r="Q25498" s="498" t="s">
        <v>213</v>
      </c>
      <c r="S25498" s="499"/>
    </row>
    <row r="25499">
      <c r="B25499" s="497"/>
      <c r="H25499" s="500"/>
      <c r="O25499" s="500"/>
      <c r="Q25499" s="498" t="s">
        <v>213</v>
      </c>
      <c r="S25499" s="499"/>
    </row>
    <row r="25500">
      <c r="B25500" s="497"/>
      <c r="H25500" s="500"/>
      <c r="O25500" s="500"/>
      <c r="Q25500" s="498" t="s">
        <v>213</v>
      </c>
      <c r="S25500" s="499"/>
    </row>
    <row r="25501">
      <c r="B25501" s="497"/>
      <c r="H25501" s="500"/>
      <c r="O25501" s="500"/>
      <c r="Q25501" s="498" t="s">
        <v>213</v>
      </c>
      <c r="S25501" s="499"/>
    </row>
    <row r="25502">
      <c r="B25502" s="497"/>
      <c r="H25502" s="500"/>
      <c r="O25502" s="500"/>
      <c r="Q25502" s="498" t="s">
        <v>213</v>
      </c>
      <c r="S25502" s="499"/>
    </row>
    <row r="25503">
      <c r="B25503" s="497"/>
      <c r="H25503" s="500"/>
      <c r="O25503" s="500"/>
      <c r="Q25503" s="498" t="s">
        <v>213</v>
      </c>
      <c r="S25503" s="499"/>
    </row>
    <row r="25504">
      <c r="B25504" s="497"/>
      <c r="H25504" s="500"/>
      <c r="O25504" s="500"/>
      <c r="Q25504" s="498" t="s">
        <v>213</v>
      </c>
      <c r="S25504" s="499"/>
    </row>
    <row r="25505">
      <c r="B25505" s="497"/>
      <c r="H25505" s="500"/>
      <c r="O25505" s="500"/>
      <c r="Q25505" s="498" t="s">
        <v>213</v>
      </c>
      <c r="S25505" s="499"/>
    </row>
    <row r="25506">
      <c r="B25506" s="497"/>
      <c r="H25506" s="500"/>
      <c r="O25506" s="500"/>
      <c r="Q25506" s="498" t="s">
        <v>213</v>
      </c>
      <c r="S25506" s="499"/>
    </row>
    <row r="25507">
      <c r="B25507" s="497"/>
      <c r="H25507" s="500"/>
      <c r="O25507" s="500"/>
      <c r="Q25507" s="498" t="s">
        <v>213</v>
      </c>
      <c r="S25507" s="499"/>
    </row>
    <row r="25508">
      <c r="B25508" s="497"/>
      <c r="H25508" s="500"/>
      <c r="O25508" s="500"/>
      <c r="Q25508" s="498" t="s">
        <v>213</v>
      </c>
      <c r="S25508" s="499"/>
    </row>
    <row r="25509">
      <c r="B25509" s="497"/>
      <c r="H25509" s="500"/>
      <c r="O25509" s="500"/>
      <c r="Q25509" s="498" t="s">
        <v>213</v>
      </c>
      <c r="S25509" s="499"/>
    </row>
    <row r="25510">
      <c r="B25510" s="497"/>
      <c r="H25510" s="500"/>
      <c r="O25510" s="500"/>
      <c r="Q25510" s="498" t="s">
        <v>213</v>
      </c>
      <c r="S25510" s="499"/>
    </row>
    <row r="25511">
      <c r="B25511" s="497"/>
      <c r="H25511" s="500"/>
      <c r="O25511" s="500"/>
      <c r="Q25511" s="498" t="s">
        <v>213</v>
      </c>
      <c r="S25511" s="499"/>
    </row>
    <row r="25512">
      <c r="B25512" s="497"/>
      <c r="H25512" s="500"/>
      <c r="O25512" s="500"/>
      <c r="Q25512" s="498" t="s">
        <v>213</v>
      </c>
      <c r="S25512" s="499"/>
    </row>
    <row r="25513">
      <c r="B25513" s="497"/>
      <c r="H25513" s="500"/>
      <c r="O25513" s="500"/>
      <c r="Q25513" s="498" t="s">
        <v>213</v>
      </c>
      <c r="S25513" s="499"/>
    </row>
    <row r="25514">
      <c r="B25514" s="497"/>
      <c r="H25514" s="500"/>
      <c r="O25514" s="500"/>
      <c r="Q25514" s="498" t="s">
        <v>213</v>
      </c>
      <c r="S25514" s="499"/>
    </row>
    <row r="25515">
      <c r="B25515" s="497"/>
      <c r="H25515" s="500"/>
      <c r="O25515" s="500"/>
      <c r="Q25515" s="498" t="s">
        <v>213</v>
      </c>
      <c r="S25515" s="499"/>
    </row>
    <row r="25516">
      <c r="B25516" s="497"/>
      <c r="H25516" s="500"/>
      <c r="O25516" s="500"/>
      <c r="Q25516" s="498" t="s">
        <v>213</v>
      </c>
      <c r="S25516" s="499"/>
    </row>
    <row r="25517">
      <c r="B25517" s="497"/>
      <c r="H25517" s="500"/>
      <c r="O25517" s="500"/>
      <c r="Q25517" s="498" t="s">
        <v>213</v>
      </c>
      <c r="S25517" s="499"/>
    </row>
    <row r="25518">
      <c r="B25518" s="497"/>
      <c r="H25518" s="500"/>
      <c r="O25518" s="500"/>
      <c r="Q25518" s="498" t="s">
        <v>213</v>
      </c>
      <c r="S25518" s="499"/>
    </row>
    <row r="25519">
      <c r="B25519" s="497"/>
      <c r="H25519" s="500"/>
      <c r="O25519" s="500"/>
      <c r="Q25519" s="498" t="s">
        <v>213</v>
      </c>
      <c r="S25519" s="499"/>
    </row>
    <row r="25520">
      <c r="B25520" s="497"/>
      <c r="H25520" s="500"/>
      <c r="O25520" s="500"/>
      <c r="Q25520" s="498" t="s">
        <v>213</v>
      </c>
      <c r="S25520" s="499"/>
    </row>
    <row r="25521">
      <c r="B25521" s="497"/>
      <c r="H25521" s="500"/>
      <c r="O25521" s="500"/>
      <c r="Q25521" s="498" t="s">
        <v>213</v>
      </c>
      <c r="S25521" s="499"/>
    </row>
    <row r="25522">
      <c r="B25522" s="497"/>
      <c r="H25522" s="500"/>
      <c r="O25522" s="500"/>
      <c r="Q25522" s="498" t="s">
        <v>213</v>
      </c>
      <c r="S25522" s="499"/>
    </row>
    <row r="25523">
      <c r="B25523" s="497"/>
      <c r="H25523" s="500"/>
      <c r="O25523" s="500"/>
      <c r="Q25523" s="498" t="s">
        <v>213</v>
      </c>
      <c r="S25523" s="499"/>
    </row>
    <row r="25524">
      <c r="B25524" s="497"/>
      <c r="H25524" s="500"/>
      <c r="O25524" s="500"/>
      <c r="Q25524" s="498" t="s">
        <v>213</v>
      </c>
      <c r="S25524" s="499"/>
    </row>
    <row r="25525">
      <c r="B25525" s="497"/>
      <c r="H25525" s="500"/>
      <c r="O25525" s="500"/>
      <c r="Q25525" s="498" t="s">
        <v>213</v>
      </c>
      <c r="S25525" s="499"/>
    </row>
    <row r="25526">
      <c r="B25526" s="497"/>
      <c r="H25526" s="500"/>
      <c r="O25526" s="500"/>
      <c r="Q25526" s="498" t="s">
        <v>213</v>
      </c>
      <c r="S25526" s="499"/>
    </row>
    <row r="25527">
      <c r="B25527" s="497"/>
      <c r="H25527" s="500"/>
      <c r="O25527" s="500"/>
      <c r="Q25527" s="498" t="s">
        <v>213</v>
      </c>
      <c r="S25527" s="499"/>
    </row>
    <row r="25528">
      <c r="B25528" s="497"/>
      <c r="H25528" s="500"/>
      <c r="O25528" s="500"/>
      <c r="Q25528" s="498" t="s">
        <v>213</v>
      </c>
      <c r="S25528" s="499"/>
    </row>
    <row r="25529">
      <c r="B25529" s="497"/>
      <c r="H25529" s="500"/>
      <c r="O25529" s="500"/>
      <c r="Q25529" s="498" t="s">
        <v>213</v>
      </c>
      <c r="S25529" s="499"/>
    </row>
    <row r="25530">
      <c r="B25530" s="497"/>
      <c r="H25530" s="500"/>
      <c r="O25530" s="500"/>
      <c r="Q25530" s="498" t="s">
        <v>213</v>
      </c>
      <c r="S25530" s="499"/>
    </row>
    <row r="25531">
      <c r="B25531" s="497"/>
      <c r="H25531" s="500"/>
      <c r="O25531" s="500"/>
      <c r="Q25531" s="498" t="s">
        <v>213</v>
      </c>
      <c r="S25531" s="499"/>
    </row>
    <row r="25532">
      <c r="B25532" s="497"/>
      <c r="H25532" s="500"/>
      <c r="O25532" s="500"/>
      <c r="Q25532" s="498" t="s">
        <v>213</v>
      </c>
      <c r="S25532" s="499"/>
    </row>
    <row r="25533">
      <c r="B25533" s="497"/>
      <c r="H25533" s="500"/>
      <c r="O25533" s="500"/>
      <c r="Q25533" s="498" t="s">
        <v>213</v>
      </c>
      <c r="S25533" s="499"/>
    </row>
    <row r="25534">
      <c r="B25534" s="497"/>
      <c r="H25534" s="500"/>
      <c r="O25534" s="500"/>
      <c r="Q25534" s="498" t="s">
        <v>213</v>
      </c>
      <c r="S25534" s="499"/>
    </row>
    <row r="25535">
      <c r="B25535" s="497"/>
      <c r="H25535" s="500"/>
      <c r="O25535" s="500"/>
      <c r="Q25535" s="498" t="s">
        <v>213</v>
      </c>
      <c r="S25535" s="499"/>
    </row>
    <row r="25536">
      <c r="B25536" s="497"/>
      <c r="H25536" s="500"/>
      <c r="O25536" s="500"/>
      <c r="Q25536" s="498" t="s">
        <v>213</v>
      </c>
      <c r="S25536" s="499"/>
    </row>
    <row r="25537">
      <c r="B25537" s="497"/>
      <c r="H25537" s="500"/>
      <c r="O25537" s="500"/>
      <c r="Q25537" s="498" t="s">
        <v>213</v>
      </c>
      <c r="S25537" s="499"/>
    </row>
    <row r="25538">
      <c r="B25538" s="497"/>
      <c r="H25538" s="500"/>
      <c r="O25538" s="500"/>
      <c r="Q25538" s="498" t="s">
        <v>213</v>
      </c>
      <c r="S25538" s="499"/>
    </row>
    <row r="25539">
      <c r="B25539" s="497"/>
      <c r="H25539" s="500"/>
      <c r="O25539" s="500"/>
      <c r="Q25539" s="498" t="s">
        <v>213</v>
      </c>
      <c r="S25539" s="499"/>
    </row>
    <row r="25540">
      <c r="B25540" s="497"/>
      <c r="H25540" s="500"/>
      <c r="O25540" s="500"/>
      <c r="Q25540" s="498" t="s">
        <v>213</v>
      </c>
      <c r="S25540" s="499"/>
    </row>
    <row r="25541">
      <c r="B25541" s="497"/>
      <c r="H25541" s="500"/>
      <c r="O25541" s="500"/>
      <c r="Q25541" s="498" t="s">
        <v>213</v>
      </c>
      <c r="S25541" s="499"/>
    </row>
    <row r="25542">
      <c r="B25542" s="497"/>
      <c r="H25542" s="500"/>
      <c r="O25542" s="500"/>
      <c r="Q25542" s="498" t="s">
        <v>213</v>
      </c>
      <c r="S25542" s="499"/>
    </row>
    <row r="25543">
      <c r="B25543" s="497"/>
      <c r="H25543" s="500"/>
      <c r="O25543" s="500"/>
      <c r="Q25543" s="498" t="s">
        <v>213</v>
      </c>
      <c r="S25543" s="499"/>
    </row>
    <row r="25544">
      <c r="B25544" s="497"/>
      <c r="H25544" s="500"/>
      <c r="O25544" s="500"/>
      <c r="Q25544" s="498" t="s">
        <v>213</v>
      </c>
      <c r="S25544" s="499"/>
    </row>
    <row r="25545">
      <c r="B25545" s="497"/>
      <c r="H25545" s="500"/>
      <c r="O25545" s="500"/>
      <c r="Q25545" s="498" t="s">
        <v>213</v>
      </c>
      <c r="S25545" s="499"/>
    </row>
    <row r="25546">
      <c r="B25546" s="497"/>
      <c r="H25546" s="500"/>
      <c r="O25546" s="500"/>
      <c r="Q25546" s="498" t="s">
        <v>213</v>
      </c>
      <c r="S25546" s="499"/>
    </row>
    <row r="25547">
      <c r="B25547" s="497"/>
      <c r="H25547" s="500"/>
      <c r="O25547" s="500"/>
      <c r="Q25547" s="498" t="s">
        <v>213</v>
      </c>
      <c r="S25547" s="499"/>
    </row>
    <row r="25548">
      <c r="B25548" s="497"/>
      <c r="H25548" s="500"/>
      <c r="O25548" s="500"/>
      <c r="Q25548" s="498" t="s">
        <v>213</v>
      </c>
      <c r="S25548" s="499"/>
    </row>
    <row r="25549">
      <c r="B25549" s="497"/>
      <c r="H25549" s="500"/>
      <c r="O25549" s="500"/>
      <c r="Q25549" s="498" t="s">
        <v>213</v>
      </c>
      <c r="S25549" s="499"/>
    </row>
    <row r="25550">
      <c r="B25550" s="497"/>
      <c r="H25550" s="500"/>
      <c r="O25550" s="500"/>
      <c r="Q25550" s="498" t="s">
        <v>213</v>
      </c>
      <c r="S25550" s="499"/>
    </row>
    <row r="25551">
      <c r="B25551" s="497"/>
      <c r="H25551" s="500"/>
      <c r="O25551" s="500"/>
      <c r="Q25551" s="498" t="s">
        <v>213</v>
      </c>
      <c r="S25551" s="499"/>
    </row>
    <row r="25552">
      <c r="B25552" s="497"/>
      <c r="H25552" s="500"/>
      <c r="O25552" s="500"/>
      <c r="Q25552" s="498" t="s">
        <v>213</v>
      </c>
      <c r="S25552" s="499"/>
    </row>
    <row r="25553">
      <c r="B25553" s="497"/>
      <c r="H25553" s="500"/>
      <c r="O25553" s="500"/>
      <c r="Q25553" s="498" t="s">
        <v>213</v>
      </c>
      <c r="S25553" s="499"/>
    </row>
    <row r="25554">
      <c r="B25554" s="497"/>
      <c r="H25554" s="500"/>
      <c r="O25554" s="500"/>
      <c r="Q25554" s="498" t="s">
        <v>213</v>
      </c>
      <c r="S25554" s="499"/>
    </row>
    <row r="25555">
      <c r="B25555" s="497"/>
      <c r="H25555" s="500"/>
      <c r="O25555" s="500"/>
      <c r="Q25555" s="498" t="s">
        <v>213</v>
      </c>
      <c r="S25555" s="499"/>
    </row>
    <row r="25556">
      <c r="B25556" s="497"/>
      <c r="H25556" s="500"/>
      <c r="O25556" s="500"/>
      <c r="Q25556" s="498" t="s">
        <v>213</v>
      </c>
      <c r="S25556" s="499"/>
    </row>
    <row r="25557">
      <c r="B25557" s="497"/>
      <c r="H25557" s="500"/>
      <c r="O25557" s="500"/>
      <c r="Q25557" s="498" t="s">
        <v>213</v>
      </c>
      <c r="S25557" s="499"/>
    </row>
    <row r="25558">
      <c r="B25558" s="497"/>
      <c r="H25558" s="500"/>
      <c r="O25558" s="500"/>
      <c r="Q25558" s="498" t="s">
        <v>213</v>
      </c>
      <c r="S25558" s="499"/>
    </row>
    <row r="25559">
      <c r="B25559" s="497"/>
      <c r="H25559" s="500"/>
      <c r="O25559" s="500"/>
      <c r="Q25559" s="498" t="s">
        <v>213</v>
      </c>
      <c r="S25559" s="499"/>
    </row>
    <row r="25560">
      <c r="B25560" s="497"/>
      <c r="H25560" s="500"/>
      <c r="O25560" s="500"/>
      <c r="Q25560" s="498" t="s">
        <v>213</v>
      </c>
      <c r="S25560" s="499"/>
    </row>
    <row r="25561">
      <c r="B25561" s="497"/>
      <c r="H25561" s="500"/>
      <c r="O25561" s="500"/>
      <c r="Q25561" s="498" t="s">
        <v>213</v>
      </c>
      <c r="S25561" s="499"/>
    </row>
    <row r="25562">
      <c r="B25562" s="497"/>
      <c r="H25562" s="500"/>
      <c r="O25562" s="500"/>
      <c r="Q25562" s="498" t="s">
        <v>213</v>
      </c>
      <c r="S25562" s="499"/>
    </row>
    <row r="25563">
      <c r="B25563" s="497"/>
      <c r="H25563" s="500"/>
      <c r="O25563" s="500"/>
      <c r="Q25563" s="498" t="s">
        <v>213</v>
      </c>
      <c r="S25563" s="499"/>
    </row>
    <row r="25564">
      <c r="B25564" s="497"/>
      <c r="H25564" s="500"/>
      <c r="O25564" s="500"/>
      <c r="Q25564" s="498" t="s">
        <v>213</v>
      </c>
      <c r="S25564" s="499"/>
    </row>
    <row r="25565">
      <c r="B25565" s="497"/>
      <c r="H25565" s="500"/>
      <c r="O25565" s="500"/>
      <c r="Q25565" s="498" t="s">
        <v>213</v>
      </c>
      <c r="S25565" s="499"/>
    </row>
    <row r="25566">
      <c r="B25566" s="497"/>
      <c r="H25566" s="500"/>
      <c r="O25566" s="500"/>
      <c r="Q25566" s="498" t="s">
        <v>213</v>
      </c>
      <c r="S25566" s="499"/>
    </row>
    <row r="25567">
      <c r="B25567" s="497"/>
      <c r="H25567" s="500"/>
      <c r="O25567" s="500"/>
      <c r="Q25567" s="498" t="s">
        <v>213</v>
      </c>
      <c r="S25567" s="499"/>
    </row>
    <row r="25568">
      <c r="B25568" s="497"/>
      <c r="H25568" s="500"/>
      <c r="O25568" s="500"/>
      <c r="Q25568" s="498" t="s">
        <v>213</v>
      </c>
      <c r="S25568" s="499"/>
    </row>
    <row r="25569">
      <c r="B25569" s="497"/>
      <c r="H25569" s="500"/>
      <c r="O25569" s="500"/>
      <c r="Q25569" s="498" t="s">
        <v>213</v>
      </c>
      <c r="S25569" s="499"/>
    </row>
    <row r="25570">
      <c r="B25570" s="497"/>
      <c r="H25570" s="500"/>
      <c r="O25570" s="500"/>
      <c r="Q25570" s="498" t="s">
        <v>213</v>
      </c>
      <c r="S25570" s="499"/>
    </row>
    <row r="25571">
      <c r="B25571" s="497"/>
      <c r="H25571" s="500"/>
      <c r="O25571" s="500"/>
      <c r="Q25571" s="498" t="s">
        <v>213</v>
      </c>
      <c r="S25571" s="499"/>
    </row>
    <row r="25572">
      <c r="B25572" s="497"/>
      <c r="H25572" s="500"/>
      <c r="O25572" s="500"/>
      <c r="Q25572" s="498" t="s">
        <v>213</v>
      </c>
      <c r="S25572" s="499"/>
    </row>
    <row r="25573">
      <c r="B25573" s="497"/>
      <c r="H25573" s="500"/>
      <c r="O25573" s="500"/>
      <c r="Q25573" s="498" t="s">
        <v>213</v>
      </c>
      <c r="S25573" s="499"/>
    </row>
    <row r="25574">
      <c r="B25574" s="497"/>
      <c r="H25574" s="500"/>
      <c r="O25574" s="500"/>
      <c r="Q25574" s="498" t="s">
        <v>213</v>
      </c>
      <c r="S25574" s="499"/>
    </row>
    <row r="25575">
      <c r="B25575" s="497"/>
      <c r="H25575" s="500"/>
      <c r="O25575" s="500"/>
      <c r="Q25575" s="498" t="s">
        <v>213</v>
      </c>
      <c r="S25575" s="499"/>
    </row>
    <row r="25576">
      <c r="B25576" s="497"/>
      <c r="H25576" s="500"/>
      <c r="O25576" s="500"/>
      <c r="Q25576" s="498" t="s">
        <v>213</v>
      </c>
      <c r="S25576" s="499"/>
    </row>
    <row r="25577">
      <c r="B25577" s="497"/>
      <c r="H25577" s="500"/>
      <c r="O25577" s="500"/>
      <c r="Q25577" s="498" t="s">
        <v>213</v>
      </c>
      <c r="S25577" s="499"/>
    </row>
    <row r="25578">
      <c r="B25578" s="497"/>
      <c r="H25578" s="500"/>
      <c r="O25578" s="500"/>
      <c r="Q25578" s="498" t="s">
        <v>213</v>
      </c>
      <c r="S25578" s="499"/>
    </row>
    <row r="25579">
      <c r="B25579" s="497"/>
      <c r="H25579" s="500"/>
      <c r="O25579" s="500"/>
      <c r="Q25579" s="498" t="s">
        <v>213</v>
      </c>
      <c r="S25579" s="499"/>
    </row>
    <row r="25580">
      <c r="B25580" s="497"/>
      <c r="H25580" s="500"/>
      <c r="O25580" s="500"/>
      <c r="Q25580" s="498" t="s">
        <v>213</v>
      </c>
      <c r="S25580" s="499"/>
    </row>
    <row r="25581">
      <c r="B25581" s="497"/>
      <c r="H25581" s="500"/>
      <c r="O25581" s="500"/>
      <c r="Q25581" s="498" t="s">
        <v>213</v>
      </c>
      <c r="S25581" s="499"/>
    </row>
    <row r="25582">
      <c r="B25582" s="497"/>
      <c r="H25582" s="500"/>
      <c r="O25582" s="500"/>
      <c r="Q25582" s="498" t="s">
        <v>213</v>
      </c>
      <c r="S25582" s="499"/>
    </row>
    <row r="25583">
      <c r="B25583" s="497"/>
      <c r="H25583" s="500"/>
      <c r="O25583" s="500"/>
      <c r="Q25583" s="498" t="s">
        <v>213</v>
      </c>
      <c r="S25583" s="499"/>
    </row>
    <row r="25584">
      <c r="B25584" s="497"/>
      <c r="H25584" s="500"/>
      <c r="O25584" s="500"/>
      <c r="Q25584" s="498" t="s">
        <v>213</v>
      </c>
      <c r="S25584" s="499"/>
    </row>
    <row r="25585">
      <c r="B25585" s="497"/>
      <c r="H25585" s="500"/>
      <c r="O25585" s="500"/>
      <c r="Q25585" s="498" t="s">
        <v>213</v>
      </c>
      <c r="S25585" s="499"/>
    </row>
    <row r="25586">
      <c r="B25586" s="497"/>
      <c r="H25586" s="500"/>
      <c r="O25586" s="500"/>
      <c r="Q25586" s="498" t="s">
        <v>213</v>
      </c>
      <c r="S25586" s="499"/>
    </row>
    <row r="25587">
      <c r="B25587" s="497"/>
      <c r="H25587" s="500"/>
      <c r="O25587" s="500"/>
      <c r="Q25587" s="498" t="s">
        <v>213</v>
      </c>
      <c r="S25587" s="499"/>
    </row>
    <row r="25588">
      <c r="B25588" s="497"/>
      <c r="H25588" s="500"/>
      <c r="O25588" s="500"/>
      <c r="Q25588" s="498" t="s">
        <v>213</v>
      </c>
      <c r="S25588" s="499"/>
    </row>
    <row r="25589">
      <c r="B25589" s="497"/>
      <c r="H25589" s="500"/>
      <c r="O25589" s="500"/>
      <c r="Q25589" s="498" t="s">
        <v>213</v>
      </c>
      <c r="S25589" s="499"/>
    </row>
    <row r="25590">
      <c r="B25590" s="497"/>
      <c r="H25590" s="500"/>
      <c r="O25590" s="500"/>
      <c r="Q25590" s="498" t="s">
        <v>213</v>
      </c>
      <c r="S25590" s="499"/>
    </row>
    <row r="25591">
      <c r="B25591" s="497"/>
      <c r="H25591" s="500"/>
      <c r="O25591" s="500"/>
      <c r="Q25591" s="498" t="s">
        <v>213</v>
      </c>
      <c r="S25591" s="499"/>
    </row>
    <row r="25592">
      <c r="B25592" s="497"/>
      <c r="H25592" s="500"/>
      <c r="O25592" s="500"/>
      <c r="Q25592" s="498" t="s">
        <v>213</v>
      </c>
      <c r="S25592" s="499"/>
    </row>
    <row r="25593">
      <c r="B25593" s="497"/>
      <c r="H25593" s="500"/>
      <c r="O25593" s="500"/>
      <c r="Q25593" s="498" t="s">
        <v>213</v>
      </c>
      <c r="S25593" s="499"/>
    </row>
    <row r="25594">
      <c r="B25594" s="497"/>
      <c r="H25594" s="500"/>
      <c r="O25594" s="500"/>
      <c r="Q25594" s="498" t="s">
        <v>213</v>
      </c>
      <c r="S25594" s="499"/>
    </row>
    <row r="25595">
      <c r="B25595" s="497"/>
      <c r="H25595" s="500"/>
      <c r="O25595" s="500"/>
      <c r="Q25595" s="498" t="s">
        <v>213</v>
      </c>
      <c r="S25595" s="499"/>
    </row>
    <row r="25596">
      <c r="B25596" s="497"/>
      <c r="H25596" s="500"/>
      <c r="O25596" s="500"/>
      <c r="Q25596" s="498" t="s">
        <v>213</v>
      </c>
      <c r="S25596" s="499"/>
    </row>
    <row r="25597">
      <c r="B25597" s="497"/>
      <c r="H25597" s="500"/>
      <c r="O25597" s="500"/>
      <c r="Q25597" s="498" t="s">
        <v>213</v>
      </c>
      <c r="S25597" s="499"/>
    </row>
    <row r="25598">
      <c r="B25598" s="497"/>
      <c r="H25598" s="500"/>
      <c r="O25598" s="500"/>
      <c r="Q25598" s="498" t="s">
        <v>213</v>
      </c>
      <c r="S25598" s="499"/>
    </row>
    <row r="25599">
      <c r="B25599" s="497"/>
      <c r="H25599" s="500"/>
      <c r="O25599" s="500"/>
      <c r="Q25599" s="498" t="s">
        <v>213</v>
      </c>
      <c r="S25599" s="499"/>
    </row>
    <row r="25600">
      <c r="B25600" s="497"/>
      <c r="H25600" s="500"/>
      <c r="O25600" s="500"/>
      <c r="Q25600" s="498" t="s">
        <v>213</v>
      </c>
      <c r="S25600" s="499"/>
    </row>
    <row r="25601">
      <c r="B25601" s="497"/>
      <c r="H25601" s="500"/>
      <c r="O25601" s="500"/>
      <c r="Q25601" s="498" t="s">
        <v>213</v>
      </c>
      <c r="S25601" s="499"/>
    </row>
    <row r="25602">
      <c r="B25602" s="497"/>
      <c r="H25602" s="500"/>
      <c r="O25602" s="500"/>
      <c r="Q25602" s="498" t="s">
        <v>213</v>
      </c>
      <c r="S25602" s="499"/>
    </row>
    <row r="25603">
      <c r="B25603" s="497"/>
      <c r="H25603" s="500"/>
      <c r="O25603" s="500"/>
      <c r="Q25603" s="498" t="s">
        <v>213</v>
      </c>
      <c r="S25603" s="499"/>
    </row>
    <row r="25604">
      <c r="B25604" s="497"/>
      <c r="H25604" s="500"/>
      <c r="O25604" s="500"/>
      <c r="Q25604" s="498" t="s">
        <v>213</v>
      </c>
      <c r="S25604" s="499"/>
    </row>
    <row r="25605">
      <c r="B25605" s="497"/>
      <c r="H25605" s="500"/>
      <c r="O25605" s="500"/>
      <c r="Q25605" s="498" t="s">
        <v>213</v>
      </c>
      <c r="S25605" s="499"/>
    </row>
    <row r="25606">
      <c r="B25606" s="497"/>
      <c r="H25606" s="500"/>
      <c r="O25606" s="500"/>
      <c r="Q25606" s="498" t="s">
        <v>213</v>
      </c>
      <c r="S25606" s="499"/>
    </row>
    <row r="25607">
      <c r="B25607" s="497"/>
      <c r="H25607" s="500"/>
      <c r="O25607" s="500"/>
      <c r="Q25607" s="498" t="s">
        <v>213</v>
      </c>
      <c r="S25607" s="499"/>
    </row>
    <row r="25608">
      <c r="B25608" s="497"/>
      <c r="H25608" s="500"/>
      <c r="O25608" s="500"/>
      <c r="Q25608" s="498" t="s">
        <v>213</v>
      </c>
      <c r="S25608" s="499"/>
    </row>
    <row r="25609">
      <c r="B25609" s="497"/>
      <c r="H25609" s="500"/>
      <c r="O25609" s="500"/>
      <c r="Q25609" s="498" t="s">
        <v>213</v>
      </c>
      <c r="S25609" s="499"/>
    </row>
    <row r="25610">
      <c r="B25610" s="497"/>
      <c r="H25610" s="500"/>
      <c r="O25610" s="500"/>
      <c r="Q25610" s="498" t="s">
        <v>213</v>
      </c>
      <c r="S25610" s="499"/>
    </row>
    <row r="25611">
      <c r="B25611" s="497"/>
      <c r="H25611" s="500"/>
      <c r="O25611" s="500"/>
      <c r="Q25611" s="498" t="s">
        <v>213</v>
      </c>
      <c r="S25611" s="499"/>
    </row>
    <row r="25612">
      <c r="B25612" s="497"/>
      <c r="H25612" s="500"/>
      <c r="O25612" s="500"/>
      <c r="Q25612" s="498" t="s">
        <v>213</v>
      </c>
      <c r="S25612" s="499"/>
    </row>
    <row r="25613">
      <c r="B25613" s="497"/>
      <c r="H25613" s="500"/>
      <c r="O25613" s="500"/>
      <c r="Q25613" s="498" t="s">
        <v>213</v>
      </c>
      <c r="S25613" s="499"/>
    </row>
    <row r="25614">
      <c r="B25614" s="497"/>
      <c r="H25614" s="500"/>
      <c r="O25614" s="500"/>
      <c r="Q25614" s="498" t="s">
        <v>213</v>
      </c>
      <c r="S25614" s="499"/>
    </row>
    <row r="25615">
      <c r="B25615" s="497"/>
      <c r="H25615" s="500"/>
      <c r="O25615" s="500"/>
      <c r="Q25615" s="498" t="s">
        <v>213</v>
      </c>
      <c r="S25615" s="499"/>
    </row>
    <row r="25616">
      <c r="B25616" s="497"/>
      <c r="H25616" s="500"/>
      <c r="O25616" s="500"/>
      <c r="Q25616" s="498" t="s">
        <v>213</v>
      </c>
      <c r="S25616" s="499"/>
    </row>
    <row r="25617">
      <c r="B25617" s="497"/>
      <c r="H25617" s="500"/>
      <c r="O25617" s="500"/>
      <c r="Q25617" s="498" t="s">
        <v>213</v>
      </c>
      <c r="S25617" s="499"/>
    </row>
    <row r="25618">
      <c r="B25618" s="497"/>
      <c r="H25618" s="500"/>
      <c r="O25618" s="500"/>
      <c r="Q25618" s="498" t="s">
        <v>213</v>
      </c>
      <c r="S25618" s="499"/>
    </row>
    <row r="25619">
      <c r="B25619" s="497"/>
      <c r="H25619" s="500"/>
      <c r="O25619" s="500"/>
      <c r="Q25619" s="498" t="s">
        <v>213</v>
      </c>
      <c r="S25619" s="499"/>
    </row>
    <row r="25620">
      <c r="B25620" s="497"/>
      <c r="H25620" s="500"/>
      <c r="O25620" s="500"/>
      <c r="Q25620" s="498" t="s">
        <v>213</v>
      </c>
      <c r="S25620" s="499"/>
    </row>
    <row r="25621">
      <c r="B25621" s="497"/>
      <c r="H25621" s="500"/>
      <c r="O25621" s="500"/>
      <c r="Q25621" s="498" t="s">
        <v>213</v>
      </c>
      <c r="S25621" s="499"/>
    </row>
    <row r="25622">
      <c r="B25622" s="497"/>
      <c r="H25622" s="500"/>
      <c r="O25622" s="500"/>
      <c r="Q25622" s="498" t="s">
        <v>213</v>
      </c>
      <c r="S25622" s="499"/>
    </row>
    <row r="25623">
      <c r="B25623" s="497"/>
      <c r="H25623" s="500"/>
      <c r="O25623" s="500"/>
      <c r="Q25623" s="498" t="s">
        <v>213</v>
      </c>
      <c r="S25623" s="499"/>
    </row>
    <row r="25624">
      <c r="B25624" s="497"/>
      <c r="H25624" s="500"/>
      <c r="O25624" s="500"/>
      <c r="Q25624" s="498" t="s">
        <v>213</v>
      </c>
      <c r="S25624" s="499"/>
    </row>
    <row r="25625">
      <c r="B25625" s="497"/>
      <c r="H25625" s="500"/>
      <c r="O25625" s="500"/>
      <c r="Q25625" s="498" t="s">
        <v>213</v>
      </c>
      <c r="S25625" s="499"/>
    </row>
    <row r="25626">
      <c r="B25626" s="497"/>
      <c r="H25626" s="500"/>
      <c r="O25626" s="500"/>
      <c r="Q25626" s="498" t="s">
        <v>213</v>
      </c>
      <c r="S25626" s="499"/>
    </row>
    <row r="25627">
      <c r="B25627" s="497"/>
      <c r="H25627" s="500"/>
      <c r="O25627" s="500"/>
      <c r="Q25627" s="498" t="s">
        <v>213</v>
      </c>
      <c r="S25627" s="499"/>
    </row>
    <row r="25628">
      <c r="B25628" s="497"/>
      <c r="H25628" s="500"/>
      <c r="O25628" s="500"/>
      <c r="Q25628" s="498" t="s">
        <v>213</v>
      </c>
      <c r="S25628" s="499"/>
    </row>
    <row r="25629">
      <c r="B25629" s="497"/>
      <c r="H25629" s="500"/>
      <c r="O25629" s="500"/>
      <c r="Q25629" s="498" t="s">
        <v>213</v>
      </c>
      <c r="S25629" s="499"/>
    </row>
    <row r="25630">
      <c r="B25630" s="497"/>
      <c r="H25630" s="500"/>
      <c r="O25630" s="500"/>
      <c r="Q25630" s="498" t="s">
        <v>213</v>
      </c>
      <c r="S25630" s="499"/>
    </row>
    <row r="25631">
      <c r="B25631" s="497"/>
      <c r="H25631" s="500"/>
      <c r="O25631" s="500"/>
      <c r="Q25631" s="498" t="s">
        <v>213</v>
      </c>
      <c r="S25631" s="499"/>
    </row>
    <row r="25632">
      <c r="B25632" s="497"/>
      <c r="H25632" s="500"/>
      <c r="O25632" s="500"/>
      <c r="Q25632" s="498" t="s">
        <v>213</v>
      </c>
      <c r="S25632" s="499"/>
    </row>
    <row r="25633">
      <c r="B25633" s="497"/>
      <c r="H25633" s="500"/>
      <c r="O25633" s="500"/>
      <c r="Q25633" s="498" t="s">
        <v>213</v>
      </c>
      <c r="S25633" s="499"/>
    </row>
    <row r="25634">
      <c r="B25634" s="497"/>
      <c r="H25634" s="500"/>
      <c r="O25634" s="500"/>
      <c r="Q25634" s="498" t="s">
        <v>213</v>
      </c>
      <c r="S25634" s="499"/>
    </row>
    <row r="25635">
      <c r="B25635" s="497"/>
      <c r="H25635" s="500"/>
      <c r="O25635" s="500"/>
      <c r="Q25635" s="498" t="s">
        <v>213</v>
      </c>
      <c r="S25635" s="499"/>
    </row>
    <row r="25636">
      <c r="B25636" s="497"/>
      <c r="H25636" s="500"/>
      <c r="O25636" s="500"/>
      <c r="Q25636" s="498" t="s">
        <v>213</v>
      </c>
      <c r="S25636" s="499"/>
    </row>
    <row r="25637">
      <c r="B25637" s="497"/>
      <c r="H25637" s="500"/>
      <c r="O25637" s="500"/>
      <c r="Q25637" s="498" t="s">
        <v>213</v>
      </c>
      <c r="S25637" s="499"/>
    </row>
    <row r="25638">
      <c r="B25638" s="497"/>
      <c r="H25638" s="500"/>
      <c r="O25638" s="500"/>
      <c r="Q25638" s="498" t="s">
        <v>213</v>
      </c>
      <c r="S25638" s="499"/>
    </row>
    <row r="25639">
      <c r="B25639" s="497"/>
      <c r="H25639" s="500"/>
      <c r="O25639" s="500"/>
      <c r="Q25639" s="498" t="s">
        <v>213</v>
      </c>
      <c r="S25639" s="499"/>
    </row>
    <row r="25640">
      <c r="B25640" s="497"/>
      <c r="H25640" s="500"/>
      <c r="O25640" s="500"/>
      <c r="Q25640" s="498" t="s">
        <v>213</v>
      </c>
      <c r="S25640" s="499"/>
    </row>
    <row r="25641">
      <c r="B25641" s="497"/>
      <c r="H25641" s="500"/>
      <c r="O25641" s="500"/>
      <c r="Q25641" s="498" t="s">
        <v>213</v>
      </c>
      <c r="S25641" s="499"/>
    </row>
    <row r="25642">
      <c r="B25642" s="497"/>
      <c r="H25642" s="500"/>
      <c r="O25642" s="500"/>
      <c r="Q25642" s="498" t="s">
        <v>213</v>
      </c>
      <c r="S25642" s="499"/>
    </row>
    <row r="25643">
      <c r="B25643" s="497"/>
      <c r="H25643" s="500"/>
      <c r="O25643" s="500"/>
      <c r="Q25643" s="498" t="s">
        <v>213</v>
      </c>
      <c r="S25643" s="499"/>
    </row>
    <row r="25644">
      <c r="B25644" s="497"/>
      <c r="H25644" s="500"/>
      <c r="O25644" s="500"/>
      <c r="Q25644" s="498" t="s">
        <v>213</v>
      </c>
      <c r="S25644" s="499"/>
    </row>
    <row r="25645">
      <c r="B25645" s="497"/>
      <c r="H25645" s="500"/>
      <c r="O25645" s="500"/>
      <c r="Q25645" s="498" t="s">
        <v>213</v>
      </c>
      <c r="S25645" s="499"/>
    </row>
    <row r="25646">
      <c r="B25646" s="497"/>
      <c r="H25646" s="500"/>
      <c r="O25646" s="500"/>
      <c r="Q25646" s="498" t="s">
        <v>213</v>
      </c>
      <c r="S25646" s="499"/>
    </row>
    <row r="25647">
      <c r="B25647" s="497"/>
      <c r="H25647" s="500"/>
      <c r="O25647" s="500"/>
      <c r="Q25647" s="498" t="s">
        <v>213</v>
      </c>
      <c r="S25647" s="499"/>
    </row>
    <row r="25648">
      <c r="B25648" s="497"/>
      <c r="H25648" s="500"/>
      <c r="O25648" s="500"/>
      <c r="Q25648" s="498" t="s">
        <v>213</v>
      </c>
      <c r="S25648" s="499"/>
    </row>
    <row r="25649">
      <c r="B25649" s="497"/>
      <c r="H25649" s="500"/>
      <c r="O25649" s="500"/>
      <c r="Q25649" s="498" t="s">
        <v>213</v>
      </c>
      <c r="S25649" s="499"/>
    </row>
    <row r="25650">
      <c r="B25650" s="497"/>
      <c r="H25650" s="500"/>
      <c r="O25650" s="500"/>
      <c r="Q25650" s="498" t="s">
        <v>213</v>
      </c>
      <c r="S25650" s="499"/>
    </row>
    <row r="25651">
      <c r="B25651" s="497"/>
      <c r="H25651" s="500"/>
      <c r="O25651" s="500"/>
      <c r="Q25651" s="498" t="s">
        <v>213</v>
      </c>
      <c r="S25651" s="499"/>
    </row>
    <row r="25652">
      <c r="B25652" s="497"/>
      <c r="H25652" s="500"/>
      <c r="O25652" s="500"/>
      <c r="Q25652" s="498" t="s">
        <v>213</v>
      </c>
      <c r="S25652" s="499"/>
    </row>
    <row r="25653">
      <c r="B25653" s="497"/>
      <c r="H25653" s="500"/>
      <c r="O25653" s="500"/>
      <c r="Q25653" s="498" t="s">
        <v>213</v>
      </c>
      <c r="S25653" s="499"/>
    </row>
    <row r="25654">
      <c r="B25654" s="497"/>
      <c r="H25654" s="500"/>
      <c r="O25654" s="500"/>
      <c r="Q25654" s="498" t="s">
        <v>213</v>
      </c>
      <c r="S25654" s="499"/>
    </row>
    <row r="25655">
      <c r="B25655" s="497"/>
      <c r="H25655" s="500"/>
      <c r="O25655" s="500"/>
      <c r="Q25655" s="498" t="s">
        <v>213</v>
      </c>
      <c r="S25655" s="499"/>
    </row>
    <row r="25656">
      <c r="B25656" s="497"/>
      <c r="H25656" s="500"/>
      <c r="O25656" s="500"/>
      <c r="Q25656" s="498" t="s">
        <v>213</v>
      </c>
      <c r="S25656" s="499"/>
    </row>
    <row r="25657">
      <c r="B25657" s="497"/>
      <c r="H25657" s="500"/>
      <c r="O25657" s="500"/>
      <c r="Q25657" s="498" t="s">
        <v>213</v>
      </c>
      <c r="S25657" s="499"/>
    </row>
    <row r="25658">
      <c r="B25658" s="497"/>
      <c r="H25658" s="500"/>
      <c r="O25658" s="500"/>
      <c r="Q25658" s="498" t="s">
        <v>213</v>
      </c>
      <c r="S25658" s="499"/>
    </row>
    <row r="25659">
      <c r="B25659" s="497"/>
      <c r="H25659" s="500"/>
      <c r="O25659" s="500"/>
      <c r="Q25659" s="498" t="s">
        <v>213</v>
      </c>
      <c r="S25659" s="499"/>
    </row>
    <row r="25660">
      <c r="B25660" s="497"/>
      <c r="H25660" s="500"/>
      <c r="O25660" s="500"/>
      <c r="Q25660" s="498" t="s">
        <v>213</v>
      </c>
      <c r="S25660" s="499"/>
    </row>
    <row r="25661">
      <c r="B25661" s="497"/>
      <c r="H25661" s="500"/>
      <c r="O25661" s="500"/>
      <c r="Q25661" s="498" t="s">
        <v>213</v>
      </c>
      <c r="S25661" s="499"/>
    </row>
    <row r="25662">
      <c r="B25662" s="497"/>
      <c r="H25662" s="500"/>
      <c r="O25662" s="500"/>
      <c r="Q25662" s="498" t="s">
        <v>213</v>
      </c>
      <c r="S25662" s="499"/>
    </row>
    <row r="25663">
      <c r="B25663" s="497"/>
      <c r="H25663" s="500"/>
      <c r="O25663" s="500"/>
      <c r="Q25663" s="498" t="s">
        <v>213</v>
      </c>
      <c r="S25663" s="499"/>
    </row>
    <row r="25664">
      <c r="B25664" s="497"/>
      <c r="H25664" s="500"/>
      <c r="O25664" s="500"/>
      <c r="Q25664" s="498" t="s">
        <v>213</v>
      </c>
      <c r="S25664" s="499"/>
    </row>
    <row r="25665">
      <c r="B25665" s="497"/>
      <c r="H25665" s="500"/>
      <c r="O25665" s="500"/>
      <c r="Q25665" s="498" t="s">
        <v>213</v>
      </c>
      <c r="S25665" s="499"/>
    </row>
    <row r="25666">
      <c r="B25666" s="497"/>
      <c r="H25666" s="500"/>
      <c r="O25666" s="500"/>
      <c r="Q25666" s="498" t="s">
        <v>213</v>
      </c>
      <c r="S25666" s="499"/>
    </row>
    <row r="25667">
      <c r="B25667" s="497"/>
      <c r="H25667" s="500"/>
      <c r="O25667" s="500"/>
      <c r="Q25667" s="498" t="s">
        <v>213</v>
      </c>
      <c r="S25667" s="499"/>
    </row>
    <row r="25668">
      <c r="B25668" s="497"/>
      <c r="H25668" s="500"/>
      <c r="O25668" s="500"/>
      <c r="Q25668" s="498" t="s">
        <v>213</v>
      </c>
      <c r="S25668" s="499"/>
    </row>
    <row r="25669">
      <c r="B25669" s="497"/>
      <c r="H25669" s="500"/>
      <c r="O25669" s="500"/>
      <c r="Q25669" s="498" t="s">
        <v>213</v>
      </c>
      <c r="S25669" s="499"/>
    </row>
    <row r="25670">
      <c r="B25670" s="497"/>
      <c r="H25670" s="500"/>
      <c r="O25670" s="500"/>
      <c r="Q25670" s="498" t="s">
        <v>213</v>
      </c>
      <c r="S25670" s="499"/>
    </row>
    <row r="25671">
      <c r="B25671" s="497"/>
      <c r="H25671" s="500"/>
      <c r="O25671" s="500"/>
      <c r="Q25671" s="498" t="s">
        <v>213</v>
      </c>
      <c r="S25671" s="499"/>
    </row>
    <row r="25672">
      <c r="B25672" s="497"/>
      <c r="H25672" s="500"/>
      <c r="O25672" s="500"/>
      <c r="Q25672" s="498" t="s">
        <v>213</v>
      </c>
      <c r="S25672" s="499"/>
    </row>
    <row r="25673">
      <c r="B25673" s="497"/>
      <c r="H25673" s="500"/>
      <c r="O25673" s="500"/>
      <c r="Q25673" s="498" t="s">
        <v>213</v>
      </c>
      <c r="S25673" s="499"/>
    </row>
    <row r="25674">
      <c r="B25674" s="497"/>
      <c r="H25674" s="500"/>
      <c r="O25674" s="500"/>
      <c r="Q25674" s="498" t="s">
        <v>213</v>
      </c>
      <c r="S25674" s="499"/>
    </row>
    <row r="25675">
      <c r="B25675" s="497"/>
      <c r="H25675" s="500"/>
      <c r="O25675" s="500"/>
      <c r="Q25675" s="498" t="s">
        <v>213</v>
      </c>
      <c r="S25675" s="499"/>
    </row>
    <row r="25676">
      <c r="B25676" s="497"/>
      <c r="H25676" s="500"/>
      <c r="O25676" s="500"/>
      <c r="Q25676" s="498" t="s">
        <v>213</v>
      </c>
      <c r="S25676" s="499"/>
    </row>
    <row r="25677">
      <c r="B25677" s="497"/>
      <c r="H25677" s="500"/>
      <c r="O25677" s="500"/>
      <c r="Q25677" s="498" t="s">
        <v>213</v>
      </c>
      <c r="S25677" s="499"/>
    </row>
    <row r="25678">
      <c r="B25678" s="497"/>
      <c r="H25678" s="500"/>
      <c r="O25678" s="500"/>
      <c r="Q25678" s="498" t="s">
        <v>213</v>
      </c>
      <c r="S25678" s="499"/>
    </row>
    <row r="25679">
      <c r="B25679" s="497"/>
      <c r="H25679" s="500"/>
      <c r="O25679" s="500"/>
      <c r="Q25679" s="498" t="s">
        <v>213</v>
      </c>
      <c r="S25679" s="499"/>
    </row>
    <row r="25680">
      <c r="B25680" s="497"/>
      <c r="H25680" s="500"/>
      <c r="O25680" s="500"/>
      <c r="Q25680" s="498" t="s">
        <v>213</v>
      </c>
      <c r="S25680" s="499"/>
    </row>
    <row r="25681">
      <c r="B25681" s="497"/>
      <c r="H25681" s="500"/>
      <c r="O25681" s="500"/>
      <c r="Q25681" s="498" t="s">
        <v>213</v>
      </c>
      <c r="S25681" s="499"/>
    </row>
    <row r="25682">
      <c r="B25682" s="497"/>
      <c r="H25682" s="500"/>
      <c r="O25682" s="500"/>
      <c r="Q25682" s="498" t="s">
        <v>213</v>
      </c>
      <c r="S25682" s="499"/>
    </row>
    <row r="25683">
      <c r="B25683" s="497"/>
      <c r="H25683" s="500"/>
      <c r="O25683" s="500"/>
      <c r="Q25683" s="498" t="s">
        <v>213</v>
      </c>
      <c r="S25683" s="499"/>
    </row>
    <row r="25684">
      <c r="B25684" s="497"/>
      <c r="H25684" s="500"/>
      <c r="O25684" s="500"/>
      <c r="Q25684" s="498" t="s">
        <v>213</v>
      </c>
      <c r="S25684" s="499"/>
    </row>
    <row r="25685">
      <c r="B25685" s="497"/>
      <c r="H25685" s="500"/>
      <c r="O25685" s="500"/>
      <c r="Q25685" s="498" t="s">
        <v>213</v>
      </c>
      <c r="S25685" s="499"/>
    </row>
    <row r="25686">
      <c r="B25686" s="497"/>
      <c r="H25686" s="500"/>
      <c r="O25686" s="500"/>
      <c r="Q25686" s="498" t="s">
        <v>213</v>
      </c>
      <c r="S25686" s="499"/>
    </row>
    <row r="25687">
      <c r="B25687" s="497"/>
      <c r="H25687" s="500"/>
      <c r="O25687" s="500"/>
      <c r="Q25687" s="498" t="s">
        <v>213</v>
      </c>
      <c r="S25687" s="499"/>
    </row>
    <row r="25688">
      <c r="B25688" s="497"/>
      <c r="H25688" s="500"/>
      <c r="O25688" s="500"/>
      <c r="Q25688" s="498" t="s">
        <v>213</v>
      </c>
      <c r="S25688" s="499"/>
    </row>
    <row r="25689">
      <c r="B25689" s="497"/>
      <c r="H25689" s="500"/>
      <c r="O25689" s="500"/>
      <c r="Q25689" s="498" t="s">
        <v>213</v>
      </c>
      <c r="S25689" s="499"/>
    </row>
    <row r="25690">
      <c r="B25690" s="497"/>
      <c r="H25690" s="500"/>
      <c r="O25690" s="500"/>
      <c r="Q25690" s="498" t="s">
        <v>213</v>
      </c>
      <c r="S25690" s="499"/>
    </row>
    <row r="25691">
      <c r="B25691" s="497"/>
      <c r="H25691" s="500"/>
      <c r="O25691" s="500"/>
      <c r="Q25691" s="498" t="s">
        <v>213</v>
      </c>
      <c r="S25691" s="499"/>
    </row>
    <row r="25692">
      <c r="B25692" s="497"/>
      <c r="H25692" s="500"/>
      <c r="O25692" s="500"/>
      <c r="Q25692" s="498" t="s">
        <v>213</v>
      </c>
      <c r="S25692" s="499"/>
    </row>
    <row r="25693">
      <c r="B25693" s="497"/>
      <c r="H25693" s="500"/>
      <c r="O25693" s="500"/>
      <c r="Q25693" s="498" t="s">
        <v>213</v>
      </c>
      <c r="S25693" s="499"/>
    </row>
    <row r="25694">
      <c r="B25694" s="497"/>
      <c r="H25694" s="500"/>
      <c r="O25694" s="500"/>
      <c r="Q25694" s="498" t="s">
        <v>213</v>
      </c>
      <c r="S25694" s="499"/>
    </row>
    <row r="25695">
      <c r="B25695" s="497"/>
      <c r="H25695" s="500"/>
      <c r="O25695" s="500"/>
      <c r="Q25695" s="498" t="s">
        <v>213</v>
      </c>
      <c r="S25695" s="499"/>
    </row>
    <row r="25696">
      <c r="B25696" s="497"/>
      <c r="H25696" s="500"/>
      <c r="O25696" s="500"/>
      <c r="Q25696" s="498" t="s">
        <v>213</v>
      </c>
      <c r="S25696" s="499"/>
    </row>
    <row r="25697">
      <c r="B25697" s="497"/>
      <c r="H25697" s="500"/>
      <c r="O25697" s="500"/>
      <c r="Q25697" s="498" t="s">
        <v>213</v>
      </c>
      <c r="S25697" s="499"/>
    </row>
    <row r="25698">
      <c r="B25698" s="497"/>
      <c r="H25698" s="500"/>
      <c r="O25698" s="500"/>
      <c r="Q25698" s="498" t="s">
        <v>213</v>
      </c>
      <c r="S25698" s="499"/>
    </row>
    <row r="25699">
      <c r="B25699" s="497"/>
      <c r="H25699" s="500"/>
      <c r="O25699" s="500"/>
      <c r="Q25699" s="498" t="s">
        <v>213</v>
      </c>
      <c r="S25699" s="499"/>
    </row>
    <row r="25700">
      <c r="B25700" s="497"/>
      <c r="H25700" s="500"/>
      <c r="O25700" s="500"/>
      <c r="Q25700" s="498" t="s">
        <v>213</v>
      </c>
      <c r="S25700" s="499"/>
    </row>
    <row r="25701">
      <c r="B25701" s="497"/>
      <c r="H25701" s="500"/>
      <c r="O25701" s="500"/>
      <c r="Q25701" s="498" t="s">
        <v>213</v>
      </c>
      <c r="S25701" s="499"/>
    </row>
    <row r="25702">
      <c r="B25702" s="497"/>
      <c r="H25702" s="500"/>
      <c r="O25702" s="500"/>
      <c r="Q25702" s="498" t="s">
        <v>213</v>
      </c>
      <c r="S25702" s="499"/>
    </row>
    <row r="25703">
      <c r="B25703" s="497"/>
      <c r="H25703" s="500"/>
      <c r="O25703" s="500"/>
      <c r="Q25703" s="498" t="s">
        <v>213</v>
      </c>
      <c r="S25703" s="499"/>
    </row>
    <row r="25704">
      <c r="B25704" s="497"/>
      <c r="H25704" s="500"/>
      <c r="O25704" s="500"/>
      <c r="Q25704" s="498" t="s">
        <v>213</v>
      </c>
      <c r="S25704" s="499"/>
    </row>
    <row r="25705">
      <c r="B25705" s="497"/>
      <c r="H25705" s="500"/>
      <c r="O25705" s="500"/>
      <c r="Q25705" s="498" t="s">
        <v>213</v>
      </c>
      <c r="S25705" s="499"/>
    </row>
    <row r="25706">
      <c r="B25706" s="497"/>
      <c r="H25706" s="500"/>
      <c r="O25706" s="500"/>
      <c r="Q25706" s="498" t="s">
        <v>213</v>
      </c>
      <c r="S25706" s="499"/>
    </row>
    <row r="25707">
      <c r="B25707" s="497"/>
      <c r="H25707" s="500"/>
      <c r="O25707" s="500"/>
      <c r="Q25707" s="498" t="s">
        <v>213</v>
      </c>
      <c r="S25707" s="499"/>
    </row>
    <row r="25708">
      <c r="B25708" s="497"/>
      <c r="H25708" s="500"/>
      <c r="O25708" s="500"/>
      <c r="Q25708" s="498" t="s">
        <v>213</v>
      </c>
      <c r="S25708" s="499"/>
    </row>
    <row r="25709">
      <c r="B25709" s="497"/>
      <c r="H25709" s="500"/>
      <c r="O25709" s="500"/>
      <c r="Q25709" s="498" t="s">
        <v>213</v>
      </c>
      <c r="S25709" s="499"/>
    </row>
    <row r="25710">
      <c r="B25710" s="497"/>
      <c r="H25710" s="500"/>
      <c r="O25710" s="500"/>
      <c r="Q25710" s="498" t="s">
        <v>213</v>
      </c>
      <c r="S25710" s="499"/>
    </row>
    <row r="25711">
      <c r="B25711" s="497"/>
      <c r="H25711" s="500"/>
      <c r="O25711" s="500"/>
      <c r="Q25711" s="498" t="s">
        <v>213</v>
      </c>
      <c r="S25711" s="499"/>
    </row>
    <row r="25712">
      <c r="B25712" s="497"/>
      <c r="H25712" s="500"/>
      <c r="O25712" s="500"/>
      <c r="Q25712" s="498" t="s">
        <v>213</v>
      </c>
      <c r="S25712" s="499"/>
    </row>
    <row r="25713">
      <c r="B25713" s="497"/>
      <c r="H25713" s="500"/>
      <c r="O25713" s="500"/>
      <c r="Q25713" s="498" t="s">
        <v>213</v>
      </c>
      <c r="S25713" s="499"/>
    </row>
    <row r="25714">
      <c r="B25714" s="497"/>
      <c r="H25714" s="500"/>
      <c r="O25714" s="500"/>
      <c r="Q25714" s="498" t="s">
        <v>213</v>
      </c>
      <c r="S25714" s="499"/>
    </row>
    <row r="25715">
      <c r="B25715" s="497"/>
      <c r="H25715" s="500"/>
      <c r="O25715" s="500"/>
      <c r="Q25715" s="498" t="s">
        <v>213</v>
      </c>
      <c r="S25715" s="499"/>
    </row>
    <row r="25716">
      <c r="B25716" s="497"/>
      <c r="H25716" s="500"/>
      <c r="O25716" s="500"/>
      <c r="Q25716" s="498" t="s">
        <v>213</v>
      </c>
      <c r="S25716" s="499"/>
    </row>
    <row r="25717">
      <c r="B25717" s="497"/>
      <c r="H25717" s="500"/>
      <c r="O25717" s="500"/>
      <c r="Q25717" s="498" t="s">
        <v>213</v>
      </c>
      <c r="S25717" s="499"/>
    </row>
    <row r="25718">
      <c r="B25718" s="497"/>
      <c r="H25718" s="500"/>
      <c r="O25718" s="500"/>
      <c r="Q25718" s="498" t="s">
        <v>213</v>
      </c>
      <c r="S25718" s="499"/>
    </row>
    <row r="25719">
      <c r="B25719" s="497"/>
      <c r="H25719" s="500"/>
      <c r="O25719" s="500"/>
      <c r="Q25719" s="498" t="s">
        <v>213</v>
      </c>
      <c r="S25719" s="499"/>
    </row>
    <row r="25720">
      <c r="B25720" s="497"/>
      <c r="H25720" s="500"/>
      <c r="O25720" s="500"/>
      <c r="Q25720" s="498" t="s">
        <v>213</v>
      </c>
      <c r="S25720" s="499"/>
    </row>
    <row r="25721">
      <c r="B25721" s="497"/>
      <c r="H25721" s="500"/>
      <c r="O25721" s="500"/>
      <c r="Q25721" s="498" t="s">
        <v>213</v>
      </c>
      <c r="S25721" s="499"/>
    </row>
    <row r="25722">
      <c r="B25722" s="497"/>
      <c r="H25722" s="500"/>
      <c r="O25722" s="500"/>
      <c r="Q25722" s="498" t="s">
        <v>213</v>
      </c>
      <c r="S25722" s="499"/>
    </row>
    <row r="25723">
      <c r="B25723" s="497"/>
      <c r="H25723" s="500"/>
      <c r="O25723" s="500"/>
      <c r="Q25723" s="498" t="s">
        <v>213</v>
      </c>
      <c r="S25723" s="499"/>
    </row>
    <row r="25724">
      <c r="B25724" s="497"/>
      <c r="H25724" s="500"/>
      <c r="O25724" s="500"/>
      <c r="Q25724" s="498" t="s">
        <v>213</v>
      </c>
      <c r="S25724" s="499"/>
    </row>
    <row r="25725">
      <c r="B25725" s="497"/>
      <c r="H25725" s="500"/>
      <c r="O25725" s="500"/>
      <c r="Q25725" s="498" t="s">
        <v>213</v>
      </c>
      <c r="S25725" s="499"/>
    </row>
    <row r="25726">
      <c r="B25726" s="497"/>
      <c r="H25726" s="500"/>
      <c r="O25726" s="500"/>
      <c r="Q25726" s="498" t="s">
        <v>213</v>
      </c>
      <c r="S25726" s="499"/>
    </row>
    <row r="25727">
      <c r="B25727" s="497"/>
      <c r="H25727" s="500"/>
      <c r="O25727" s="500"/>
      <c r="Q25727" s="498" t="s">
        <v>213</v>
      </c>
      <c r="S25727" s="499"/>
    </row>
    <row r="25728">
      <c r="B25728" s="497"/>
      <c r="H25728" s="500"/>
      <c r="O25728" s="500"/>
      <c r="Q25728" s="498" t="s">
        <v>213</v>
      </c>
      <c r="S25728" s="499"/>
    </row>
    <row r="25729">
      <c r="B25729" s="497"/>
      <c r="H25729" s="500"/>
      <c r="O25729" s="500"/>
      <c r="Q25729" s="498" t="s">
        <v>213</v>
      </c>
      <c r="S25729" s="499"/>
    </row>
    <row r="25730">
      <c r="B25730" s="497"/>
      <c r="H25730" s="500"/>
      <c r="O25730" s="500"/>
      <c r="Q25730" s="498" t="s">
        <v>213</v>
      </c>
      <c r="S25730" s="499"/>
    </row>
    <row r="25731">
      <c r="B25731" s="497"/>
      <c r="H25731" s="500"/>
      <c r="O25731" s="500"/>
      <c r="Q25731" s="498" t="s">
        <v>213</v>
      </c>
      <c r="S25731" s="499"/>
    </row>
    <row r="25732">
      <c r="B25732" s="497"/>
      <c r="H25732" s="500"/>
      <c r="O25732" s="500"/>
      <c r="Q25732" s="498" t="s">
        <v>213</v>
      </c>
      <c r="S25732" s="499"/>
    </row>
    <row r="25733">
      <c r="B25733" s="497"/>
      <c r="H25733" s="500"/>
      <c r="O25733" s="500"/>
      <c r="Q25733" s="498" t="s">
        <v>213</v>
      </c>
      <c r="S25733" s="499"/>
    </row>
    <row r="25734">
      <c r="B25734" s="497"/>
      <c r="H25734" s="500"/>
      <c r="O25734" s="500"/>
      <c r="Q25734" s="498" t="s">
        <v>213</v>
      </c>
      <c r="S25734" s="499"/>
    </row>
    <row r="25735">
      <c r="B25735" s="497"/>
      <c r="H25735" s="500"/>
      <c r="O25735" s="500"/>
      <c r="Q25735" s="498" t="s">
        <v>213</v>
      </c>
      <c r="S25735" s="499"/>
    </row>
    <row r="25736">
      <c r="B25736" s="497"/>
      <c r="H25736" s="500"/>
      <c r="O25736" s="500"/>
      <c r="Q25736" s="498" t="s">
        <v>213</v>
      </c>
      <c r="S25736" s="499"/>
    </row>
    <row r="25737">
      <c r="B25737" s="497"/>
      <c r="H25737" s="500"/>
      <c r="O25737" s="500"/>
      <c r="Q25737" s="498" t="s">
        <v>213</v>
      </c>
      <c r="S25737" s="499"/>
    </row>
    <row r="25738">
      <c r="B25738" s="497"/>
      <c r="H25738" s="500"/>
      <c r="O25738" s="500"/>
      <c r="Q25738" s="498" t="s">
        <v>213</v>
      </c>
      <c r="S25738" s="499"/>
    </row>
    <row r="25739">
      <c r="B25739" s="497"/>
      <c r="H25739" s="500"/>
      <c r="O25739" s="500"/>
      <c r="Q25739" s="498" t="s">
        <v>213</v>
      </c>
      <c r="S25739" s="499"/>
    </row>
    <row r="25740">
      <c r="B25740" s="497"/>
      <c r="H25740" s="500"/>
      <c r="O25740" s="500"/>
      <c r="Q25740" s="498" t="s">
        <v>213</v>
      </c>
      <c r="S25740" s="499"/>
    </row>
    <row r="25741">
      <c r="B25741" s="497"/>
      <c r="H25741" s="500"/>
      <c r="O25741" s="500"/>
      <c r="Q25741" s="498" t="s">
        <v>213</v>
      </c>
      <c r="S25741" s="499"/>
    </row>
    <row r="25742">
      <c r="B25742" s="497"/>
      <c r="H25742" s="500"/>
      <c r="O25742" s="500"/>
      <c r="Q25742" s="498" t="s">
        <v>213</v>
      </c>
      <c r="S25742" s="499"/>
    </row>
    <row r="25743">
      <c r="B25743" s="497"/>
      <c r="H25743" s="500"/>
      <c r="O25743" s="500"/>
      <c r="Q25743" s="498" t="s">
        <v>213</v>
      </c>
      <c r="S25743" s="499"/>
    </row>
    <row r="25744">
      <c r="B25744" s="497"/>
      <c r="H25744" s="500"/>
      <c r="O25744" s="500"/>
      <c r="Q25744" s="498" t="s">
        <v>213</v>
      </c>
      <c r="S25744" s="499"/>
    </row>
    <row r="25745">
      <c r="B25745" s="497"/>
      <c r="H25745" s="500"/>
      <c r="O25745" s="500"/>
      <c r="Q25745" s="498" t="s">
        <v>213</v>
      </c>
      <c r="S25745" s="499"/>
    </row>
    <row r="25746">
      <c r="B25746" s="497"/>
      <c r="H25746" s="500"/>
      <c r="O25746" s="500"/>
      <c r="Q25746" s="498" t="s">
        <v>213</v>
      </c>
      <c r="S25746" s="499"/>
    </row>
    <row r="25747">
      <c r="B25747" s="497"/>
      <c r="H25747" s="500"/>
      <c r="O25747" s="500"/>
      <c r="Q25747" s="498" t="s">
        <v>213</v>
      </c>
      <c r="S25747" s="499"/>
    </row>
    <row r="25748">
      <c r="B25748" s="497"/>
      <c r="H25748" s="500"/>
      <c r="O25748" s="500"/>
      <c r="Q25748" s="498" t="s">
        <v>213</v>
      </c>
      <c r="S25748" s="499"/>
    </row>
    <row r="25749">
      <c r="B25749" s="497"/>
      <c r="H25749" s="500"/>
      <c r="O25749" s="500"/>
      <c r="Q25749" s="498" t="s">
        <v>213</v>
      </c>
      <c r="S25749" s="499"/>
    </row>
    <row r="25750">
      <c r="B25750" s="497"/>
      <c r="H25750" s="500"/>
      <c r="O25750" s="500"/>
      <c r="Q25750" s="498" t="s">
        <v>213</v>
      </c>
      <c r="S25750" s="499"/>
    </row>
    <row r="25751">
      <c r="B25751" s="497"/>
      <c r="H25751" s="500"/>
      <c r="O25751" s="500"/>
      <c r="Q25751" s="498" t="s">
        <v>213</v>
      </c>
      <c r="S25751" s="499"/>
    </row>
    <row r="25752">
      <c r="B25752" s="497"/>
      <c r="H25752" s="500"/>
      <c r="O25752" s="500"/>
      <c r="Q25752" s="498" t="s">
        <v>213</v>
      </c>
      <c r="S25752" s="499"/>
    </row>
    <row r="25753">
      <c r="B25753" s="497"/>
      <c r="H25753" s="500"/>
      <c r="O25753" s="500"/>
      <c r="Q25753" s="498" t="s">
        <v>213</v>
      </c>
      <c r="S25753" s="499"/>
    </row>
    <row r="25754">
      <c r="B25754" s="497"/>
      <c r="H25754" s="500"/>
      <c r="O25754" s="500"/>
      <c r="Q25754" s="498" t="s">
        <v>213</v>
      </c>
      <c r="S25754" s="499"/>
    </row>
    <row r="25755">
      <c r="B25755" s="497"/>
      <c r="H25755" s="500"/>
      <c r="O25755" s="500"/>
      <c r="Q25755" s="498" t="s">
        <v>213</v>
      </c>
      <c r="S25755" s="499"/>
    </row>
    <row r="25756">
      <c r="B25756" s="497"/>
      <c r="H25756" s="500"/>
      <c r="O25756" s="500"/>
      <c r="Q25756" s="498" t="s">
        <v>213</v>
      </c>
      <c r="S25756" s="499"/>
    </row>
    <row r="25757">
      <c r="B25757" s="497"/>
      <c r="H25757" s="500"/>
      <c r="O25757" s="500"/>
      <c r="Q25757" s="498" t="s">
        <v>213</v>
      </c>
      <c r="S25757" s="499"/>
    </row>
    <row r="25758">
      <c r="B25758" s="497"/>
      <c r="H25758" s="500"/>
      <c r="O25758" s="500"/>
      <c r="Q25758" s="498" t="s">
        <v>213</v>
      </c>
      <c r="S25758" s="499"/>
    </row>
    <row r="25759">
      <c r="B25759" s="497"/>
      <c r="H25759" s="500"/>
      <c r="O25759" s="500"/>
      <c r="Q25759" s="498" t="s">
        <v>213</v>
      </c>
      <c r="S25759" s="499"/>
    </row>
    <row r="25760">
      <c r="B25760" s="497"/>
      <c r="H25760" s="500"/>
      <c r="O25760" s="500"/>
      <c r="Q25760" s="498" t="s">
        <v>213</v>
      </c>
      <c r="S25760" s="499"/>
    </row>
    <row r="25761">
      <c r="B25761" s="497"/>
      <c r="H25761" s="500"/>
      <c r="O25761" s="500"/>
      <c r="Q25761" s="498" t="s">
        <v>213</v>
      </c>
      <c r="S25761" s="499"/>
    </row>
    <row r="25762">
      <c r="B25762" s="497"/>
      <c r="H25762" s="500"/>
      <c r="O25762" s="500"/>
      <c r="Q25762" s="498" t="s">
        <v>213</v>
      </c>
      <c r="S25762" s="499"/>
    </row>
    <row r="25763">
      <c r="B25763" s="497"/>
      <c r="H25763" s="500"/>
      <c r="O25763" s="500"/>
      <c r="Q25763" s="498" t="s">
        <v>213</v>
      </c>
      <c r="S25763" s="499"/>
    </row>
    <row r="25764">
      <c r="B25764" s="497"/>
      <c r="H25764" s="500"/>
      <c r="O25764" s="500"/>
      <c r="Q25764" s="498" t="s">
        <v>213</v>
      </c>
      <c r="S25764" s="499"/>
    </row>
    <row r="25765">
      <c r="B25765" s="497"/>
      <c r="H25765" s="500"/>
      <c r="O25765" s="500"/>
      <c r="Q25765" s="498" t="s">
        <v>213</v>
      </c>
      <c r="S25765" s="499"/>
    </row>
    <row r="25766">
      <c r="B25766" s="497"/>
      <c r="H25766" s="500"/>
      <c r="O25766" s="500"/>
      <c r="Q25766" s="498" t="s">
        <v>213</v>
      </c>
      <c r="S25766" s="499"/>
    </row>
    <row r="25767">
      <c r="B25767" s="497"/>
      <c r="H25767" s="500"/>
      <c r="O25767" s="500"/>
      <c r="Q25767" s="498" t="s">
        <v>213</v>
      </c>
      <c r="S25767" s="499"/>
    </row>
    <row r="25768">
      <c r="B25768" s="497"/>
      <c r="H25768" s="500"/>
      <c r="O25768" s="500"/>
      <c r="Q25768" s="498" t="s">
        <v>213</v>
      </c>
      <c r="S25768" s="499"/>
    </row>
    <row r="25769">
      <c r="B25769" s="497"/>
      <c r="H25769" s="500"/>
      <c r="O25769" s="500"/>
      <c r="Q25769" s="498" t="s">
        <v>213</v>
      </c>
      <c r="S25769" s="499"/>
    </row>
    <row r="25770">
      <c r="B25770" s="497"/>
      <c r="H25770" s="500"/>
      <c r="O25770" s="500"/>
      <c r="Q25770" s="498" t="s">
        <v>213</v>
      </c>
      <c r="S25770" s="499"/>
    </row>
    <row r="25771">
      <c r="B25771" s="497"/>
      <c r="H25771" s="500"/>
      <c r="O25771" s="500"/>
      <c r="Q25771" s="498" t="s">
        <v>213</v>
      </c>
      <c r="S25771" s="499"/>
    </row>
    <row r="25772">
      <c r="B25772" s="497"/>
      <c r="H25772" s="500"/>
      <c r="O25772" s="500"/>
      <c r="Q25772" s="498" t="s">
        <v>213</v>
      </c>
      <c r="S25772" s="499"/>
    </row>
    <row r="25773">
      <c r="B25773" s="497"/>
      <c r="H25773" s="500"/>
      <c r="O25773" s="500"/>
      <c r="Q25773" s="498" t="s">
        <v>213</v>
      </c>
      <c r="S25773" s="499"/>
    </row>
    <row r="25774">
      <c r="B25774" s="497"/>
      <c r="H25774" s="500"/>
      <c r="O25774" s="500"/>
      <c r="Q25774" s="498" t="s">
        <v>213</v>
      </c>
      <c r="S25774" s="499"/>
    </row>
    <row r="25775">
      <c r="B25775" s="497"/>
      <c r="H25775" s="500"/>
      <c r="O25775" s="500"/>
      <c r="Q25775" s="498" t="s">
        <v>213</v>
      </c>
      <c r="S25775" s="499"/>
    </row>
    <row r="25776">
      <c r="B25776" s="497"/>
      <c r="H25776" s="500"/>
      <c r="O25776" s="500"/>
      <c r="Q25776" s="498" t="s">
        <v>213</v>
      </c>
      <c r="S25776" s="499"/>
    </row>
    <row r="25777">
      <c r="B25777" s="497"/>
      <c r="H25777" s="500"/>
      <c r="O25777" s="500"/>
      <c r="Q25777" s="498" t="s">
        <v>213</v>
      </c>
      <c r="S25777" s="499"/>
    </row>
    <row r="25778">
      <c r="B25778" s="497"/>
      <c r="H25778" s="500"/>
      <c r="O25778" s="500"/>
      <c r="Q25778" s="498" t="s">
        <v>213</v>
      </c>
      <c r="S25778" s="499"/>
    </row>
    <row r="25779">
      <c r="B25779" s="497"/>
      <c r="H25779" s="500"/>
      <c r="O25779" s="500"/>
      <c r="Q25779" s="498" t="s">
        <v>213</v>
      </c>
      <c r="S25779" s="499"/>
    </row>
    <row r="25780">
      <c r="B25780" s="497"/>
      <c r="H25780" s="500"/>
      <c r="O25780" s="500"/>
      <c r="Q25780" s="498" t="s">
        <v>213</v>
      </c>
      <c r="S25780" s="499"/>
    </row>
    <row r="25781">
      <c r="B25781" s="497"/>
      <c r="H25781" s="500"/>
      <c r="O25781" s="500"/>
      <c r="Q25781" s="498" t="s">
        <v>213</v>
      </c>
      <c r="S25781" s="499"/>
    </row>
    <row r="25782">
      <c r="B25782" s="497"/>
      <c r="H25782" s="500"/>
      <c r="O25782" s="500"/>
      <c r="Q25782" s="498" t="s">
        <v>213</v>
      </c>
      <c r="S25782" s="499"/>
    </row>
    <row r="25783">
      <c r="B25783" s="497"/>
      <c r="H25783" s="500"/>
      <c r="O25783" s="500"/>
      <c r="Q25783" s="498" t="s">
        <v>213</v>
      </c>
      <c r="S25783" s="499"/>
    </row>
    <row r="25784">
      <c r="B25784" s="497"/>
      <c r="H25784" s="500"/>
      <c r="O25784" s="500"/>
      <c r="Q25784" s="498" t="s">
        <v>213</v>
      </c>
      <c r="S25784" s="499"/>
    </row>
    <row r="25785">
      <c r="B25785" s="497"/>
      <c r="H25785" s="500"/>
      <c r="O25785" s="500"/>
      <c r="Q25785" s="498" t="s">
        <v>213</v>
      </c>
      <c r="S25785" s="499"/>
    </row>
    <row r="25786">
      <c r="B25786" s="497"/>
      <c r="H25786" s="500"/>
      <c r="O25786" s="500"/>
      <c r="Q25786" s="498" t="s">
        <v>213</v>
      </c>
      <c r="S25786" s="499"/>
    </row>
    <row r="25787">
      <c r="B25787" s="497"/>
      <c r="H25787" s="500"/>
      <c r="O25787" s="500"/>
      <c r="Q25787" s="498" t="s">
        <v>213</v>
      </c>
      <c r="S25787" s="499"/>
    </row>
    <row r="25788">
      <c r="B25788" s="497"/>
      <c r="H25788" s="500"/>
      <c r="O25788" s="500"/>
      <c r="Q25788" s="498" t="s">
        <v>213</v>
      </c>
      <c r="S25788" s="499"/>
    </row>
    <row r="25789">
      <c r="B25789" s="497"/>
      <c r="H25789" s="500"/>
      <c r="O25789" s="500"/>
      <c r="Q25789" s="498" t="s">
        <v>213</v>
      </c>
      <c r="S25789" s="499"/>
    </row>
    <row r="25790">
      <c r="B25790" s="497"/>
      <c r="H25790" s="500"/>
      <c r="O25790" s="500"/>
      <c r="Q25790" s="498" t="s">
        <v>213</v>
      </c>
      <c r="S25790" s="499"/>
    </row>
    <row r="25791">
      <c r="B25791" s="497"/>
      <c r="H25791" s="500"/>
      <c r="O25791" s="500"/>
      <c r="Q25791" s="498" t="s">
        <v>213</v>
      </c>
      <c r="S25791" s="499"/>
    </row>
    <row r="25792">
      <c r="B25792" s="497"/>
      <c r="H25792" s="500"/>
      <c r="O25792" s="500"/>
      <c r="Q25792" s="498" t="s">
        <v>213</v>
      </c>
      <c r="S25792" s="499"/>
    </row>
    <row r="25793">
      <c r="B25793" s="497"/>
      <c r="H25793" s="500"/>
      <c r="O25793" s="500"/>
      <c r="Q25793" s="498" t="s">
        <v>213</v>
      </c>
      <c r="S25793" s="499"/>
    </row>
    <row r="25794">
      <c r="B25794" s="497"/>
      <c r="H25794" s="500"/>
      <c r="O25794" s="500"/>
      <c r="Q25794" s="498" t="s">
        <v>213</v>
      </c>
      <c r="S25794" s="499"/>
    </row>
    <row r="25795">
      <c r="B25795" s="497"/>
      <c r="H25795" s="500"/>
      <c r="O25795" s="500"/>
      <c r="Q25795" s="498" t="s">
        <v>213</v>
      </c>
      <c r="S25795" s="499"/>
    </row>
    <row r="25796">
      <c r="B25796" s="497"/>
      <c r="H25796" s="500"/>
      <c r="O25796" s="500"/>
      <c r="Q25796" s="498" t="s">
        <v>213</v>
      </c>
      <c r="S25796" s="499"/>
    </row>
    <row r="25797">
      <c r="B25797" s="497"/>
      <c r="H25797" s="500"/>
      <c r="O25797" s="500"/>
      <c r="Q25797" s="498" t="s">
        <v>213</v>
      </c>
      <c r="S25797" s="499"/>
    </row>
    <row r="25798">
      <c r="B25798" s="497"/>
      <c r="H25798" s="500"/>
      <c r="O25798" s="500"/>
      <c r="Q25798" s="498" t="s">
        <v>213</v>
      </c>
      <c r="S25798" s="499"/>
    </row>
    <row r="25799">
      <c r="B25799" s="497"/>
      <c r="H25799" s="500"/>
      <c r="O25799" s="500"/>
      <c r="Q25799" s="498" t="s">
        <v>213</v>
      </c>
      <c r="S25799" s="499"/>
    </row>
    <row r="25800">
      <c r="B25800" s="497"/>
      <c r="H25800" s="500"/>
      <c r="O25800" s="500"/>
      <c r="Q25800" s="498" t="s">
        <v>213</v>
      </c>
      <c r="S25800" s="499"/>
    </row>
    <row r="25801">
      <c r="B25801" s="497"/>
      <c r="H25801" s="500"/>
      <c r="O25801" s="500"/>
      <c r="Q25801" s="498" t="s">
        <v>213</v>
      </c>
      <c r="S25801" s="499"/>
    </row>
    <row r="25802">
      <c r="B25802" s="497"/>
      <c r="H25802" s="500"/>
      <c r="O25802" s="500"/>
      <c r="Q25802" s="498" t="s">
        <v>213</v>
      </c>
      <c r="S25802" s="499"/>
    </row>
    <row r="25803">
      <c r="B25803" s="497"/>
      <c r="H25803" s="500"/>
      <c r="O25803" s="500"/>
      <c r="Q25803" s="498" t="s">
        <v>213</v>
      </c>
      <c r="S25803" s="499"/>
    </row>
    <row r="25804">
      <c r="B25804" s="497"/>
      <c r="H25804" s="500"/>
      <c r="O25804" s="500"/>
      <c r="Q25804" s="498" t="s">
        <v>213</v>
      </c>
      <c r="S25804" s="499"/>
    </row>
    <row r="25805">
      <c r="B25805" s="497"/>
      <c r="H25805" s="500"/>
      <c r="O25805" s="500"/>
      <c r="Q25805" s="498" t="s">
        <v>213</v>
      </c>
      <c r="S25805" s="499"/>
    </row>
    <row r="25806">
      <c r="B25806" s="497"/>
      <c r="H25806" s="500"/>
      <c r="O25806" s="500"/>
      <c r="Q25806" s="498" t="s">
        <v>213</v>
      </c>
      <c r="S25806" s="499"/>
    </row>
    <row r="25807">
      <c r="B25807" s="497"/>
      <c r="H25807" s="500"/>
      <c r="O25807" s="500"/>
      <c r="Q25807" s="498" t="s">
        <v>213</v>
      </c>
      <c r="S25807" s="499"/>
    </row>
    <row r="25808">
      <c r="B25808" s="497"/>
      <c r="H25808" s="500"/>
      <c r="O25808" s="500"/>
      <c r="Q25808" s="498" t="s">
        <v>213</v>
      </c>
      <c r="S25808" s="499"/>
    </row>
    <row r="25809">
      <c r="B25809" s="497"/>
      <c r="H25809" s="500"/>
      <c r="O25809" s="500"/>
      <c r="Q25809" s="498" t="s">
        <v>213</v>
      </c>
      <c r="S25809" s="499"/>
    </row>
    <row r="25810">
      <c r="B25810" s="497"/>
      <c r="H25810" s="500"/>
      <c r="O25810" s="500"/>
      <c r="Q25810" s="498" t="s">
        <v>213</v>
      </c>
      <c r="S25810" s="499"/>
    </row>
    <row r="25811">
      <c r="B25811" s="497"/>
      <c r="H25811" s="500"/>
      <c r="O25811" s="500"/>
      <c r="Q25811" s="498" t="s">
        <v>213</v>
      </c>
      <c r="S25811" s="499"/>
    </row>
    <row r="25812">
      <c r="B25812" s="497"/>
      <c r="H25812" s="500"/>
      <c r="O25812" s="500"/>
      <c r="Q25812" s="498" t="s">
        <v>213</v>
      </c>
      <c r="S25812" s="499"/>
    </row>
    <row r="25813">
      <c r="B25813" s="497"/>
      <c r="H25813" s="500"/>
      <c r="O25813" s="500"/>
      <c r="Q25813" s="498" t="s">
        <v>213</v>
      </c>
      <c r="S25813" s="499"/>
    </row>
    <row r="25814">
      <c r="B25814" s="497"/>
      <c r="H25814" s="500"/>
      <c r="O25814" s="500"/>
      <c r="Q25814" s="498" t="s">
        <v>213</v>
      </c>
      <c r="S25814" s="499"/>
    </row>
    <row r="25815">
      <c r="B25815" s="497"/>
      <c r="H25815" s="500"/>
      <c r="O25815" s="500"/>
      <c r="Q25815" s="498" t="s">
        <v>213</v>
      </c>
      <c r="S25815" s="499"/>
    </row>
    <row r="25816">
      <c r="B25816" s="497"/>
      <c r="H25816" s="500"/>
      <c r="O25816" s="500"/>
      <c r="Q25816" s="498" t="s">
        <v>213</v>
      </c>
      <c r="S25816" s="499"/>
    </row>
    <row r="25817">
      <c r="B25817" s="497"/>
      <c r="H25817" s="500"/>
      <c r="O25817" s="500"/>
      <c r="Q25817" s="498" t="s">
        <v>213</v>
      </c>
      <c r="S25817" s="499"/>
    </row>
    <row r="25818">
      <c r="B25818" s="497"/>
      <c r="H25818" s="500"/>
      <c r="O25818" s="500"/>
      <c r="Q25818" s="498" t="s">
        <v>213</v>
      </c>
      <c r="S25818" s="499"/>
    </row>
    <row r="25819">
      <c r="B25819" s="497"/>
      <c r="H25819" s="500"/>
      <c r="O25819" s="500"/>
      <c r="Q25819" s="498" t="s">
        <v>213</v>
      </c>
      <c r="S25819" s="499"/>
    </row>
    <row r="25820">
      <c r="B25820" s="497"/>
      <c r="H25820" s="500"/>
      <c r="O25820" s="500"/>
      <c r="Q25820" s="498" t="s">
        <v>213</v>
      </c>
      <c r="S25820" s="499"/>
    </row>
    <row r="25821">
      <c r="B25821" s="497"/>
      <c r="H25821" s="500"/>
      <c r="O25821" s="500"/>
      <c r="Q25821" s="498" t="s">
        <v>213</v>
      </c>
      <c r="S25821" s="499"/>
    </row>
    <row r="25822">
      <c r="B25822" s="497"/>
      <c r="H25822" s="500"/>
      <c r="O25822" s="500"/>
      <c r="Q25822" s="498" t="s">
        <v>213</v>
      </c>
      <c r="S25822" s="499"/>
    </row>
    <row r="25823">
      <c r="B25823" s="497"/>
      <c r="H25823" s="500"/>
      <c r="O25823" s="500"/>
      <c r="Q25823" s="498" t="s">
        <v>213</v>
      </c>
      <c r="S25823" s="499"/>
    </row>
    <row r="25824">
      <c r="B25824" s="497"/>
      <c r="H25824" s="500"/>
      <c r="O25824" s="500"/>
      <c r="Q25824" s="498" t="s">
        <v>213</v>
      </c>
      <c r="S25824" s="499"/>
    </row>
    <row r="25825">
      <c r="B25825" s="497"/>
      <c r="H25825" s="500"/>
      <c r="O25825" s="500"/>
      <c r="Q25825" s="498" t="s">
        <v>213</v>
      </c>
      <c r="S25825" s="499"/>
    </row>
    <row r="25826">
      <c r="B25826" s="497"/>
      <c r="H25826" s="500"/>
      <c r="O25826" s="500"/>
      <c r="Q25826" s="498" t="s">
        <v>213</v>
      </c>
      <c r="S25826" s="499"/>
    </row>
    <row r="25827">
      <c r="B25827" s="497"/>
      <c r="H25827" s="500"/>
      <c r="O25827" s="500"/>
      <c r="Q25827" s="498" t="s">
        <v>213</v>
      </c>
      <c r="S25827" s="499"/>
    </row>
    <row r="25828">
      <c r="B25828" s="497"/>
      <c r="H25828" s="500"/>
      <c r="O25828" s="500"/>
      <c r="Q25828" s="498" t="s">
        <v>213</v>
      </c>
      <c r="S25828" s="499"/>
    </row>
    <row r="25829">
      <c r="B25829" s="497"/>
      <c r="H25829" s="500"/>
      <c r="O25829" s="500"/>
      <c r="Q25829" s="498" t="s">
        <v>213</v>
      </c>
      <c r="S25829" s="499"/>
    </row>
    <row r="25830">
      <c r="B25830" s="497"/>
      <c r="H25830" s="500"/>
      <c r="O25830" s="500"/>
      <c r="Q25830" s="498" t="s">
        <v>213</v>
      </c>
      <c r="S25830" s="499"/>
    </row>
    <row r="25831">
      <c r="B25831" s="497"/>
      <c r="H25831" s="500"/>
      <c r="O25831" s="500"/>
      <c r="Q25831" s="498" t="s">
        <v>213</v>
      </c>
      <c r="S25831" s="499"/>
    </row>
    <row r="25832">
      <c r="B25832" s="497"/>
      <c r="H25832" s="500"/>
      <c r="O25832" s="500"/>
      <c r="Q25832" s="498" t="s">
        <v>213</v>
      </c>
      <c r="S25832" s="499"/>
    </row>
    <row r="25833">
      <c r="B25833" s="497"/>
      <c r="H25833" s="500"/>
      <c r="O25833" s="500"/>
      <c r="Q25833" s="498" t="s">
        <v>213</v>
      </c>
      <c r="S25833" s="499"/>
    </row>
    <row r="25834">
      <c r="B25834" s="497"/>
      <c r="H25834" s="500"/>
      <c r="O25834" s="500"/>
      <c r="Q25834" s="498" t="s">
        <v>213</v>
      </c>
      <c r="S25834" s="499"/>
    </row>
    <row r="25835">
      <c r="B25835" s="497"/>
      <c r="H25835" s="500"/>
      <c r="O25835" s="500"/>
      <c r="Q25835" s="498" t="s">
        <v>213</v>
      </c>
      <c r="S25835" s="499"/>
    </row>
    <row r="25836">
      <c r="B25836" s="497"/>
      <c r="H25836" s="500"/>
      <c r="O25836" s="500"/>
      <c r="Q25836" s="498" t="s">
        <v>213</v>
      </c>
      <c r="S25836" s="499"/>
    </row>
    <row r="25837">
      <c r="B25837" s="497"/>
      <c r="H25837" s="500"/>
      <c r="O25837" s="500"/>
      <c r="Q25837" s="498" t="s">
        <v>213</v>
      </c>
      <c r="S25837" s="499"/>
    </row>
    <row r="25838">
      <c r="B25838" s="497"/>
      <c r="H25838" s="500"/>
      <c r="O25838" s="500"/>
      <c r="Q25838" s="498" t="s">
        <v>213</v>
      </c>
      <c r="S25838" s="499"/>
    </row>
    <row r="25839">
      <c r="B25839" s="497"/>
      <c r="H25839" s="500"/>
      <c r="O25839" s="500"/>
      <c r="Q25839" s="498" t="s">
        <v>213</v>
      </c>
      <c r="S25839" s="499"/>
    </row>
    <row r="25840">
      <c r="B25840" s="497"/>
      <c r="H25840" s="500"/>
      <c r="O25840" s="500"/>
      <c r="Q25840" s="498" t="s">
        <v>213</v>
      </c>
      <c r="S25840" s="499"/>
    </row>
    <row r="25841">
      <c r="B25841" s="497"/>
      <c r="H25841" s="500"/>
      <c r="O25841" s="500"/>
      <c r="Q25841" s="498" t="s">
        <v>213</v>
      </c>
      <c r="S25841" s="499"/>
    </row>
    <row r="25842">
      <c r="B25842" s="497"/>
      <c r="H25842" s="500"/>
      <c r="O25842" s="500"/>
      <c r="Q25842" s="498" t="s">
        <v>213</v>
      </c>
      <c r="S25842" s="499"/>
    </row>
    <row r="25843">
      <c r="B25843" s="497"/>
      <c r="H25843" s="500"/>
      <c r="O25843" s="500"/>
      <c r="Q25843" s="498" t="s">
        <v>213</v>
      </c>
      <c r="S25843" s="499"/>
    </row>
    <row r="25844">
      <c r="B25844" s="497"/>
      <c r="H25844" s="500"/>
      <c r="O25844" s="500"/>
      <c r="Q25844" s="498" t="s">
        <v>213</v>
      </c>
      <c r="S25844" s="499"/>
    </row>
    <row r="25845">
      <c r="B25845" s="497"/>
      <c r="H25845" s="500"/>
      <c r="O25845" s="500"/>
      <c r="Q25845" s="498" t="s">
        <v>213</v>
      </c>
      <c r="S25845" s="499"/>
    </row>
    <row r="25846">
      <c r="B25846" s="497"/>
      <c r="H25846" s="500"/>
      <c r="O25846" s="500"/>
      <c r="Q25846" s="498" t="s">
        <v>213</v>
      </c>
      <c r="S25846" s="499"/>
    </row>
    <row r="25847">
      <c r="B25847" s="497"/>
      <c r="H25847" s="500"/>
      <c r="O25847" s="500"/>
      <c r="Q25847" s="498" t="s">
        <v>213</v>
      </c>
      <c r="S25847" s="499"/>
    </row>
    <row r="25848">
      <c r="B25848" s="497"/>
      <c r="H25848" s="500"/>
      <c r="O25848" s="500"/>
      <c r="Q25848" s="498" t="s">
        <v>213</v>
      </c>
      <c r="S25848" s="499"/>
    </row>
    <row r="25849">
      <c r="B25849" s="497"/>
      <c r="H25849" s="500"/>
      <c r="O25849" s="500"/>
      <c r="Q25849" s="498" t="s">
        <v>213</v>
      </c>
      <c r="S25849" s="499"/>
    </row>
    <row r="25850">
      <c r="B25850" s="497"/>
      <c r="H25850" s="500"/>
      <c r="O25850" s="500"/>
      <c r="Q25850" s="498" t="s">
        <v>213</v>
      </c>
      <c r="S25850" s="499"/>
    </row>
    <row r="25851">
      <c r="B25851" s="497"/>
      <c r="H25851" s="500"/>
      <c r="O25851" s="500"/>
      <c r="Q25851" s="498" t="s">
        <v>213</v>
      </c>
      <c r="S25851" s="499"/>
    </row>
    <row r="25852">
      <c r="B25852" s="497"/>
      <c r="H25852" s="500"/>
      <c r="O25852" s="500"/>
      <c r="Q25852" s="498" t="s">
        <v>213</v>
      </c>
      <c r="S25852" s="499"/>
    </row>
    <row r="25853">
      <c r="B25853" s="497"/>
      <c r="H25853" s="500"/>
      <c r="O25853" s="500"/>
      <c r="Q25853" s="498" t="s">
        <v>213</v>
      </c>
      <c r="S25853" s="499"/>
    </row>
    <row r="25854">
      <c r="B25854" s="497"/>
      <c r="H25854" s="500"/>
      <c r="O25854" s="500"/>
      <c r="Q25854" s="498" t="s">
        <v>213</v>
      </c>
      <c r="S25854" s="499"/>
    </row>
    <row r="25855">
      <c r="B25855" s="497"/>
      <c r="H25855" s="500"/>
      <c r="O25855" s="500"/>
      <c r="Q25855" s="498" t="s">
        <v>213</v>
      </c>
      <c r="S25855" s="499"/>
    </row>
    <row r="25856">
      <c r="B25856" s="497"/>
      <c r="H25856" s="500"/>
      <c r="O25856" s="500"/>
      <c r="Q25856" s="498" t="s">
        <v>213</v>
      </c>
      <c r="S25856" s="499"/>
    </row>
    <row r="25857">
      <c r="B25857" s="497"/>
      <c r="H25857" s="500"/>
      <c r="O25857" s="500"/>
      <c r="Q25857" s="498" t="s">
        <v>213</v>
      </c>
      <c r="S25857" s="499"/>
    </row>
    <row r="25858">
      <c r="B25858" s="497"/>
      <c r="H25858" s="500"/>
      <c r="O25858" s="500"/>
      <c r="Q25858" s="498" t="s">
        <v>213</v>
      </c>
      <c r="S25858" s="499"/>
    </row>
    <row r="25859">
      <c r="B25859" s="497"/>
      <c r="H25859" s="500"/>
      <c r="O25859" s="500"/>
      <c r="Q25859" s="498" t="s">
        <v>213</v>
      </c>
      <c r="S25859" s="499"/>
    </row>
    <row r="25860">
      <c r="B25860" s="497"/>
      <c r="H25860" s="500"/>
      <c r="O25860" s="500"/>
      <c r="Q25860" s="498" t="s">
        <v>213</v>
      </c>
      <c r="S25860" s="499"/>
    </row>
    <row r="25861">
      <c r="B25861" s="497"/>
      <c r="H25861" s="500"/>
      <c r="O25861" s="500"/>
      <c r="Q25861" s="498" t="s">
        <v>213</v>
      </c>
      <c r="S25861" s="499"/>
    </row>
    <row r="25862">
      <c r="B25862" s="497"/>
      <c r="H25862" s="500"/>
      <c r="O25862" s="500"/>
      <c r="Q25862" s="498" t="s">
        <v>213</v>
      </c>
      <c r="S25862" s="499"/>
    </row>
    <row r="25863">
      <c r="B25863" s="497"/>
      <c r="H25863" s="500"/>
      <c r="O25863" s="500"/>
      <c r="Q25863" s="498" t="s">
        <v>213</v>
      </c>
      <c r="S25863" s="499"/>
    </row>
    <row r="25864">
      <c r="B25864" s="497"/>
      <c r="H25864" s="500"/>
      <c r="O25864" s="500"/>
      <c r="Q25864" s="498" t="s">
        <v>213</v>
      </c>
      <c r="S25864" s="499"/>
    </row>
    <row r="25865">
      <c r="B25865" s="497"/>
      <c r="H25865" s="500"/>
      <c r="O25865" s="500"/>
      <c r="Q25865" s="498" t="s">
        <v>213</v>
      </c>
      <c r="S25865" s="499"/>
    </row>
    <row r="25866">
      <c r="B25866" s="497"/>
      <c r="H25866" s="500"/>
      <c r="O25866" s="500"/>
      <c r="Q25866" s="498" t="s">
        <v>213</v>
      </c>
      <c r="S25866" s="499"/>
    </row>
    <row r="25867">
      <c r="B25867" s="497"/>
      <c r="H25867" s="500"/>
      <c r="O25867" s="500"/>
      <c r="Q25867" s="498" t="s">
        <v>213</v>
      </c>
      <c r="S25867" s="499"/>
    </row>
    <row r="25868">
      <c r="B25868" s="497"/>
      <c r="H25868" s="500"/>
      <c r="O25868" s="500"/>
      <c r="Q25868" s="498" t="s">
        <v>213</v>
      </c>
      <c r="S25868" s="499"/>
    </row>
    <row r="25869">
      <c r="B25869" s="497"/>
      <c r="H25869" s="500"/>
      <c r="O25869" s="500"/>
      <c r="Q25869" s="498" t="s">
        <v>213</v>
      </c>
      <c r="S25869" s="499"/>
    </row>
    <row r="25870">
      <c r="B25870" s="497"/>
      <c r="H25870" s="500"/>
      <c r="O25870" s="500"/>
      <c r="Q25870" s="498" t="s">
        <v>213</v>
      </c>
      <c r="S25870" s="499"/>
    </row>
    <row r="25871">
      <c r="B25871" s="497"/>
      <c r="H25871" s="500"/>
      <c r="O25871" s="500"/>
      <c r="Q25871" s="498" t="s">
        <v>213</v>
      </c>
      <c r="S25871" s="499"/>
    </row>
    <row r="25872">
      <c r="B25872" s="497"/>
      <c r="H25872" s="500"/>
      <c r="O25872" s="500"/>
      <c r="Q25872" s="498" t="s">
        <v>213</v>
      </c>
      <c r="S25872" s="499"/>
    </row>
    <row r="25873">
      <c r="B25873" s="497"/>
      <c r="H25873" s="500"/>
      <c r="O25873" s="500"/>
      <c r="Q25873" s="498" t="s">
        <v>213</v>
      </c>
      <c r="S25873" s="499"/>
    </row>
    <row r="25874">
      <c r="B25874" s="497"/>
      <c r="H25874" s="500"/>
      <c r="O25874" s="500"/>
      <c r="Q25874" s="498" t="s">
        <v>213</v>
      </c>
      <c r="S25874" s="499"/>
    </row>
    <row r="25875">
      <c r="B25875" s="497"/>
      <c r="H25875" s="500"/>
      <c r="O25875" s="500"/>
      <c r="Q25875" s="498" t="s">
        <v>213</v>
      </c>
      <c r="S25875" s="499"/>
    </row>
    <row r="25876">
      <c r="B25876" s="497"/>
      <c r="H25876" s="500"/>
      <c r="O25876" s="500"/>
      <c r="Q25876" s="498" t="s">
        <v>213</v>
      </c>
      <c r="S25876" s="499"/>
    </row>
    <row r="25877">
      <c r="B25877" s="497"/>
      <c r="H25877" s="500"/>
      <c r="O25877" s="500"/>
      <c r="Q25877" s="498" t="s">
        <v>213</v>
      </c>
      <c r="S25877" s="499"/>
    </row>
    <row r="25878">
      <c r="B25878" s="497"/>
      <c r="H25878" s="500"/>
      <c r="O25878" s="500"/>
      <c r="Q25878" s="498" t="s">
        <v>213</v>
      </c>
      <c r="S25878" s="499"/>
    </row>
    <row r="25879">
      <c r="B25879" s="497"/>
      <c r="H25879" s="500"/>
      <c r="O25879" s="500"/>
      <c r="Q25879" s="498" t="s">
        <v>213</v>
      </c>
      <c r="S25879" s="499"/>
    </row>
    <row r="25880">
      <c r="B25880" s="497"/>
      <c r="H25880" s="500"/>
      <c r="O25880" s="500"/>
      <c r="Q25880" s="498" t="s">
        <v>213</v>
      </c>
      <c r="S25880" s="499"/>
    </row>
    <row r="25881">
      <c r="B25881" s="497"/>
      <c r="H25881" s="500"/>
      <c r="O25881" s="500"/>
      <c r="Q25881" s="498" t="s">
        <v>213</v>
      </c>
      <c r="S25881" s="499"/>
    </row>
    <row r="25882">
      <c r="B25882" s="497"/>
      <c r="H25882" s="500"/>
      <c r="O25882" s="500"/>
      <c r="Q25882" s="498" t="s">
        <v>213</v>
      </c>
      <c r="S25882" s="499"/>
    </row>
    <row r="25883">
      <c r="B25883" s="497"/>
      <c r="H25883" s="500"/>
      <c r="O25883" s="500"/>
      <c r="Q25883" s="498" t="s">
        <v>213</v>
      </c>
      <c r="S25883" s="499"/>
    </row>
    <row r="25884">
      <c r="B25884" s="497"/>
      <c r="H25884" s="500"/>
      <c r="O25884" s="500"/>
      <c r="Q25884" s="498" t="s">
        <v>213</v>
      </c>
      <c r="S25884" s="499"/>
    </row>
    <row r="25885">
      <c r="B25885" s="497"/>
      <c r="H25885" s="500"/>
      <c r="O25885" s="500"/>
      <c r="Q25885" s="498" t="s">
        <v>213</v>
      </c>
      <c r="S25885" s="499"/>
    </row>
    <row r="25886">
      <c r="B25886" s="497"/>
      <c r="H25886" s="500"/>
      <c r="O25886" s="500"/>
      <c r="Q25886" s="498" t="s">
        <v>213</v>
      </c>
      <c r="S25886" s="499"/>
    </row>
    <row r="25887">
      <c r="B25887" s="497"/>
      <c r="H25887" s="500"/>
      <c r="O25887" s="500"/>
      <c r="Q25887" s="498" t="s">
        <v>213</v>
      </c>
      <c r="S25887" s="499"/>
    </row>
    <row r="25888">
      <c r="B25888" s="497"/>
      <c r="H25888" s="500"/>
      <c r="O25888" s="500"/>
      <c r="Q25888" s="498" t="s">
        <v>213</v>
      </c>
      <c r="S25888" s="499"/>
    </row>
    <row r="25889">
      <c r="B25889" s="497"/>
      <c r="H25889" s="500"/>
      <c r="O25889" s="500"/>
      <c r="Q25889" s="498" t="s">
        <v>213</v>
      </c>
      <c r="S25889" s="499"/>
    </row>
    <row r="25890">
      <c r="B25890" s="497"/>
      <c r="H25890" s="500"/>
      <c r="O25890" s="500"/>
      <c r="Q25890" s="498" t="s">
        <v>213</v>
      </c>
      <c r="S25890" s="499"/>
    </row>
    <row r="25891">
      <c r="B25891" s="497"/>
      <c r="H25891" s="500"/>
      <c r="O25891" s="500"/>
      <c r="Q25891" s="498" t="s">
        <v>213</v>
      </c>
      <c r="S25891" s="499"/>
    </row>
    <row r="25892">
      <c r="B25892" s="497"/>
      <c r="H25892" s="500"/>
      <c r="O25892" s="500"/>
      <c r="Q25892" s="498" t="s">
        <v>213</v>
      </c>
      <c r="S25892" s="499"/>
    </row>
    <row r="25893">
      <c r="B25893" s="497"/>
      <c r="H25893" s="500"/>
      <c r="O25893" s="500"/>
      <c r="Q25893" s="498" t="s">
        <v>213</v>
      </c>
      <c r="S25893" s="499"/>
    </row>
    <row r="25894">
      <c r="B25894" s="497"/>
      <c r="H25894" s="500"/>
      <c r="O25894" s="500"/>
      <c r="Q25894" s="498" t="s">
        <v>213</v>
      </c>
      <c r="S25894" s="499"/>
    </row>
    <row r="25895">
      <c r="B25895" s="497"/>
      <c r="H25895" s="500"/>
      <c r="O25895" s="500"/>
      <c r="Q25895" s="498" t="s">
        <v>213</v>
      </c>
      <c r="S25895" s="499"/>
    </row>
    <row r="25896">
      <c r="B25896" s="497"/>
      <c r="H25896" s="500"/>
      <c r="O25896" s="500"/>
      <c r="Q25896" s="498" t="s">
        <v>213</v>
      </c>
      <c r="S25896" s="499"/>
    </row>
    <row r="25897">
      <c r="B25897" s="497"/>
      <c r="H25897" s="500"/>
      <c r="O25897" s="500"/>
      <c r="Q25897" s="498" t="s">
        <v>213</v>
      </c>
      <c r="S25897" s="499"/>
    </row>
    <row r="25898">
      <c r="B25898" s="497"/>
      <c r="H25898" s="500"/>
      <c r="O25898" s="500"/>
      <c r="Q25898" s="498" t="s">
        <v>213</v>
      </c>
      <c r="S25898" s="499"/>
    </row>
    <row r="25899">
      <c r="B25899" s="497"/>
      <c r="H25899" s="500"/>
      <c r="O25899" s="500"/>
      <c r="Q25899" s="498" t="s">
        <v>213</v>
      </c>
      <c r="S25899" s="499"/>
    </row>
    <row r="25900">
      <c r="B25900" s="497"/>
      <c r="H25900" s="500"/>
      <c r="O25900" s="500"/>
      <c r="Q25900" s="498" t="s">
        <v>213</v>
      </c>
      <c r="S25900" s="499"/>
    </row>
    <row r="25901">
      <c r="B25901" s="497"/>
      <c r="H25901" s="500"/>
      <c r="O25901" s="500"/>
      <c r="Q25901" s="498" t="s">
        <v>213</v>
      </c>
      <c r="S25901" s="499"/>
    </row>
    <row r="25902">
      <c r="B25902" s="497"/>
      <c r="H25902" s="500"/>
      <c r="O25902" s="500"/>
      <c r="Q25902" s="498" t="s">
        <v>213</v>
      </c>
      <c r="S25902" s="499"/>
    </row>
    <row r="25903">
      <c r="B25903" s="497"/>
      <c r="H25903" s="500"/>
      <c r="O25903" s="500"/>
      <c r="Q25903" s="498" t="s">
        <v>213</v>
      </c>
      <c r="S25903" s="499"/>
    </row>
    <row r="25904">
      <c r="B25904" s="497"/>
      <c r="H25904" s="500"/>
      <c r="O25904" s="500"/>
      <c r="Q25904" s="498" t="s">
        <v>213</v>
      </c>
      <c r="S25904" s="499"/>
    </row>
    <row r="25905">
      <c r="B25905" s="497"/>
      <c r="H25905" s="500"/>
      <c r="O25905" s="500"/>
      <c r="Q25905" s="498" t="s">
        <v>213</v>
      </c>
      <c r="S25905" s="499"/>
    </row>
    <row r="25906">
      <c r="B25906" s="497"/>
      <c r="H25906" s="500"/>
      <c r="O25906" s="500"/>
      <c r="Q25906" s="498" t="s">
        <v>213</v>
      </c>
      <c r="S25906" s="499"/>
    </row>
    <row r="25907">
      <c r="B25907" s="497"/>
      <c r="H25907" s="500"/>
      <c r="O25907" s="500"/>
      <c r="Q25907" s="498" t="s">
        <v>213</v>
      </c>
      <c r="S25907" s="499"/>
    </row>
    <row r="25908">
      <c r="B25908" s="497"/>
      <c r="H25908" s="500"/>
      <c r="O25908" s="500"/>
      <c r="Q25908" s="498" t="s">
        <v>213</v>
      </c>
      <c r="S25908" s="499"/>
    </row>
    <row r="25909">
      <c r="B25909" s="497"/>
      <c r="H25909" s="500"/>
      <c r="O25909" s="500"/>
      <c r="Q25909" s="498" t="s">
        <v>213</v>
      </c>
      <c r="S25909" s="499"/>
    </row>
    <row r="25910">
      <c r="B25910" s="497"/>
      <c r="H25910" s="500"/>
      <c r="O25910" s="500"/>
      <c r="Q25910" s="498" t="s">
        <v>213</v>
      </c>
      <c r="S25910" s="499"/>
    </row>
    <row r="25911">
      <c r="B25911" s="497"/>
      <c r="H25911" s="500"/>
      <c r="O25911" s="500"/>
      <c r="Q25911" s="498" t="s">
        <v>213</v>
      </c>
      <c r="S25911" s="499"/>
    </row>
    <row r="25912">
      <c r="B25912" s="497"/>
      <c r="H25912" s="500"/>
      <c r="O25912" s="500"/>
      <c r="Q25912" s="498" t="s">
        <v>213</v>
      </c>
      <c r="S25912" s="499"/>
    </row>
    <row r="25913">
      <c r="B25913" s="497"/>
      <c r="H25913" s="500"/>
      <c r="O25913" s="500"/>
      <c r="Q25913" s="498" t="s">
        <v>213</v>
      </c>
      <c r="S25913" s="499"/>
    </row>
    <row r="25914">
      <c r="B25914" s="497"/>
      <c r="H25914" s="500"/>
      <c r="O25914" s="500"/>
      <c r="Q25914" s="498" t="s">
        <v>213</v>
      </c>
      <c r="S25914" s="499"/>
    </row>
    <row r="25915">
      <c r="B25915" s="497"/>
      <c r="H25915" s="500"/>
      <c r="O25915" s="500"/>
      <c r="Q25915" s="498" t="s">
        <v>213</v>
      </c>
      <c r="S25915" s="499"/>
    </row>
    <row r="25916">
      <c r="B25916" s="497"/>
      <c r="H25916" s="500"/>
      <c r="O25916" s="500"/>
      <c r="Q25916" s="498" t="s">
        <v>213</v>
      </c>
      <c r="S25916" s="499"/>
    </row>
    <row r="25917">
      <c r="B25917" s="497"/>
      <c r="H25917" s="500"/>
      <c r="O25917" s="500"/>
      <c r="Q25917" s="498" t="s">
        <v>213</v>
      </c>
      <c r="S25917" s="499"/>
    </row>
    <row r="25918">
      <c r="B25918" s="497"/>
      <c r="H25918" s="500"/>
      <c r="O25918" s="500"/>
      <c r="Q25918" s="498" t="s">
        <v>213</v>
      </c>
      <c r="S25918" s="499"/>
    </row>
    <row r="25919">
      <c r="B25919" s="497"/>
      <c r="H25919" s="500"/>
      <c r="O25919" s="500"/>
      <c r="Q25919" s="498" t="s">
        <v>213</v>
      </c>
      <c r="S25919" s="499"/>
    </row>
    <row r="25920">
      <c r="B25920" s="497"/>
      <c r="H25920" s="500"/>
      <c r="O25920" s="500"/>
      <c r="Q25920" s="498" t="s">
        <v>213</v>
      </c>
      <c r="S25920" s="499"/>
    </row>
    <row r="25921">
      <c r="B25921" s="497"/>
      <c r="H25921" s="500"/>
      <c r="O25921" s="500"/>
      <c r="Q25921" s="498" t="s">
        <v>213</v>
      </c>
      <c r="S25921" s="499"/>
    </row>
    <row r="25922">
      <c r="B25922" s="497"/>
      <c r="H25922" s="500"/>
      <c r="O25922" s="500"/>
      <c r="Q25922" s="498" t="s">
        <v>213</v>
      </c>
      <c r="S25922" s="499"/>
    </row>
    <row r="25923">
      <c r="B25923" s="497"/>
      <c r="H25923" s="500"/>
      <c r="O25923" s="500"/>
      <c r="Q25923" s="498" t="s">
        <v>213</v>
      </c>
      <c r="S25923" s="499"/>
    </row>
    <row r="25924">
      <c r="B25924" s="497"/>
      <c r="H25924" s="500"/>
      <c r="O25924" s="500"/>
      <c r="Q25924" s="498" t="s">
        <v>213</v>
      </c>
      <c r="S25924" s="499"/>
    </row>
    <row r="25925">
      <c r="B25925" s="497"/>
      <c r="H25925" s="500"/>
      <c r="O25925" s="500"/>
      <c r="Q25925" s="498" t="s">
        <v>213</v>
      </c>
      <c r="S25925" s="499"/>
    </row>
    <row r="25926">
      <c r="B25926" s="497"/>
      <c r="H25926" s="500"/>
      <c r="O25926" s="500"/>
      <c r="Q25926" s="498" t="s">
        <v>213</v>
      </c>
      <c r="S25926" s="499"/>
    </row>
    <row r="25927">
      <c r="B25927" s="497"/>
      <c r="H25927" s="500"/>
      <c r="O25927" s="500"/>
      <c r="Q25927" s="498" t="s">
        <v>213</v>
      </c>
      <c r="S25927" s="499"/>
    </row>
    <row r="25928">
      <c r="B25928" s="497"/>
      <c r="H25928" s="500"/>
      <c r="O25928" s="500"/>
      <c r="Q25928" s="498" t="s">
        <v>213</v>
      </c>
      <c r="S25928" s="499"/>
    </row>
    <row r="25929">
      <c r="B25929" s="497"/>
      <c r="H25929" s="500"/>
      <c r="O25929" s="500"/>
      <c r="Q25929" s="498" t="s">
        <v>213</v>
      </c>
      <c r="S25929" s="499"/>
    </row>
    <row r="25930">
      <c r="B25930" s="497"/>
      <c r="H25930" s="500"/>
      <c r="O25930" s="500"/>
      <c r="Q25930" s="498" t="s">
        <v>213</v>
      </c>
      <c r="S25930" s="499"/>
    </row>
    <row r="25931">
      <c r="B25931" s="497"/>
      <c r="H25931" s="500"/>
      <c r="O25931" s="500"/>
      <c r="Q25931" s="498" t="s">
        <v>213</v>
      </c>
      <c r="S25931" s="499"/>
    </row>
    <row r="25932">
      <c r="B25932" s="497"/>
      <c r="H25932" s="500"/>
      <c r="O25932" s="500"/>
      <c r="Q25932" s="498" t="s">
        <v>213</v>
      </c>
      <c r="S25932" s="499"/>
    </row>
    <row r="25933">
      <c r="B25933" s="497"/>
      <c r="H25933" s="500"/>
      <c r="O25933" s="500"/>
      <c r="Q25933" s="498" t="s">
        <v>213</v>
      </c>
      <c r="S25933" s="499"/>
    </row>
    <row r="25934">
      <c r="B25934" s="497"/>
      <c r="H25934" s="500"/>
      <c r="O25934" s="500"/>
      <c r="Q25934" s="498" t="s">
        <v>213</v>
      </c>
      <c r="S25934" s="499"/>
    </row>
    <row r="25935">
      <c r="B25935" s="497"/>
      <c r="H25935" s="500"/>
      <c r="O25935" s="500"/>
      <c r="Q25935" s="498" t="s">
        <v>213</v>
      </c>
      <c r="S25935" s="499"/>
    </row>
    <row r="25936">
      <c r="B25936" s="497"/>
      <c r="H25936" s="500"/>
      <c r="O25936" s="500"/>
      <c r="Q25936" s="498" t="s">
        <v>213</v>
      </c>
      <c r="S25936" s="499"/>
    </row>
    <row r="25937">
      <c r="B25937" s="497"/>
      <c r="H25937" s="500"/>
      <c r="O25937" s="500"/>
      <c r="Q25937" s="498" t="s">
        <v>213</v>
      </c>
      <c r="S25937" s="499"/>
    </row>
    <row r="25938">
      <c r="B25938" s="497"/>
      <c r="H25938" s="500"/>
      <c r="O25938" s="500"/>
      <c r="Q25938" s="498" t="s">
        <v>213</v>
      </c>
      <c r="S25938" s="499"/>
    </row>
    <row r="25939">
      <c r="B25939" s="497"/>
      <c r="H25939" s="500"/>
      <c r="O25939" s="500"/>
      <c r="Q25939" s="498" t="s">
        <v>213</v>
      </c>
      <c r="S25939" s="499"/>
    </row>
    <row r="25940">
      <c r="B25940" s="497"/>
      <c r="H25940" s="500"/>
      <c r="O25940" s="500"/>
      <c r="Q25940" s="498" t="s">
        <v>213</v>
      </c>
      <c r="S25940" s="499"/>
    </row>
    <row r="25941">
      <c r="B25941" s="497"/>
      <c r="H25941" s="500"/>
      <c r="O25941" s="500"/>
      <c r="Q25941" s="498" t="s">
        <v>213</v>
      </c>
      <c r="S25941" s="499"/>
    </row>
    <row r="25942">
      <c r="B25942" s="497"/>
      <c r="H25942" s="500"/>
      <c r="O25942" s="500"/>
      <c r="Q25942" s="498" t="s">
        <v>213</v>
      </c>
      <c r="S25942" s="499"/>
    </row>
    <row r="25943">
      <c r="B25943" s="497"/>
      <c r="H25943" s="500"/>
      <c r="O25943" s="500"/>
      <c r="Q25943" s="498" t="s">
        <v>213</v>
      </c>
      <c r="S25943" s="499"/>
    </row>
    <row r="25944">
      <c r="B25944" s="497"/>
      <c r="H25944" s="500"/>
      <c r="O25944" s="500"/>
      <c r="Q25944" s="498" t="s">
        <v>213</v>
      </c>
      <c r="S25944" s="499"/>
    </row>
    <row r="25945">
      <c r="B25945" s="497"/>
      <c r="H25945" s="500"/>
      <c r="O25945" s="500"/>
      <c r="Q25945" s="498" t="s">
        <v>213</v>
      </c>
      <c r="S25945" s="499"/>
    </row>
    <row r="25946">
      <c r="B25946" s="497"/>
      <c r="H25946" s="500"/>
      <c r="O25946" s="500"/>
      <c r="Q25946" s="498" t="s">
        <v>213</v>
      </c>
      <c r="S25946" s="499"/>
    </row>
    <row r="25947">
      <c r="B25947" s="497"/>
      <c r="H25947" s="500"/>
      <c r="O25947" s="500"/>
      <c r="Q25947" s="498" t="s">
        <v>213</v>
      </c>
      <c r="S25947" s="499"/>
    </row>
    <row r="25948">
      <c r="B25948" s="497"/>
      <c r="H25948" s="500"/>
      <c r="O25948" s="500"/>
      <c r="Q25948" s="498" t="s">
        <v>213</v>
      </c>
      <c r="S25948" s="499"/>
    </row>
    <row r="25949">
      <c r="B25949" s="497"/>
      <c r="H25949" s="500"/>
      <c r="O25949" s="500"/>
      <c r="Q25949" s="498" t="s">
        <v>213</v>
      </c>
      <c r="S25949" s="499"/>
    </row>
    <row r="25950">
      <c r="B25950" s="497"/>
      <c r="H25950" s="500"/>
      <c r="O25950" s="500"/>
      <c r="Q25950" s="498" t="s">
        <v>213</v>
      </c>
      <c r="S25950" s="499"/>
    </row>
    <row r="25951">
      <c r="B25951" s="497"/>
      <c r="H25951" s="500"/>
      <c r="O25951" s="500"/>
      <c r="Q25951" s="498" t="s">
        <v>213</v>
      </c>
      <c r="S25951" s="499"/>
    </row>
    <row r="25952">
      <c r="B25952" s="497"/>
      <c r="H25952" s="500"/>
      <c r="O25952" s="500"/>
      <c r="Q25952" s="498" t="s">
        <v>213</v>
      </c>
      <c r="S25952" s="499"/>
    </row>
    <row r="25953">
      <c r="B25953" s="497"/>
      <c r="H25953" s="500"/>
      <c r="O25953" s="500"/>
      <c r="Q25953" s="498" t="s">
        <v>213</v>
      </c>
      <c r="S25953" s="499"/>
    </row>
    <row r="25954">
      <c r="B25954" s="497"/>
      <c r="H25954" s="500"/>
      <c r="O25954" s="500"/>
      <c r="Q25954" s="498" t="s">
        <v>213</v>
      </c>
      <c r="S25954" s="499"/>
    </row>
    <row r="25955">
      <c r="B25955" s="497"/>
      <c r="H25955" s="500"/>
      <c r="O25955" s="500"/>
      <c r="Q25955" s="498" t="s">
        <v>213</v>
      </c>
      <c r="S25955" s="499"/>
    </row>
    <row r="25956">
      <c r="B25956" s="497"/>
      <c r="H25956" s="500"/>
      <c r="O25956" s="500"/>
      <c r="Q25956" s="498" t="s">
        <v>213</v>
      </c>
      <c r="S25956" s="499"/>
    </row>
    <row r="25957">
      <c r="B25957" s="497"/>
      <c r="H25957" s="500"/>
      <c r="O25957" s="500"/>
      <c r="Q25957" s="498" t="s">
        <v>213</v>
      </c>
      <c r="S25957" s="499"/>
    </row>
    <row r="25958">
      <c r="B25958" s="497"/>
      <c r="H25958" s="500"/>
      <c r="O25958" s="500"/>
      <c r="Q25958" s="498" t="s">
        <v>213</v>
      </c>
      <c r="S25958" s="499"/>
    </row>
    <row r="25959">
      <c r="B25959" s="497"/>
      <c r="H25959" s="500"/>
      <c r="O25959" s="500"/>
      <c r="Q25959" s="498" t="s">
        <v>213</v>
      </c>
      <c r="S25959" s="499"/>
    </row>
    <row r="25960">
      <c r="B25960" s="497"/>
      <c r="H25960" s="500"/>
      <c r="O25960" s="500"/>
      <c r="Q25960" s="498" t="s">
        <v>213</v>
      </c>
      <c r="S25960" s="499"/>
    </row>
    <row r="25961">
      <c r="B25961" s="497"/>
      <c r="H25961" s="500"/>
      <c r="O25961" s="500"/>
      <c r="Q25961" s="498" t="s">
        <v>213</v>
      </c>
      <c r="S25961" s="499"/>
    </row>
    <row r="25962">
      <c r="B25962" s="497"/>
      <c r="H25962" s="500"/>
      <c r="O25962" s="500"/>
      <c r="Q25962" s="498" t="s">
        <v>213</v>
      </c>
      <c r="S25962" s="499"/>
    </row>
    <row r="25963">
      <c r="B25963" s="497"/>
      <c r="H25963" s="500"/>
      <c r="O25963" s="500"/>
      <c r="Q25963" s="498" t="s">
        <v>213</v>
      </c>
      <c r="S25963" s="499"/>
    </row>
    <row r="25964">
      <c r="B25964" s="497"/>
      <c r="H25964" s="500"/>
      <c r="O25964" s="500"/>
      <c r="Q25964" s="498" t="s">
        <v>213</v>
      </c>
      <c r="S25964" s="499"/>
    </row>
    <row r="25965">
      <c r="B25965" s="497"/>
      <c r="H25965" s="500"/>
      <c r="O25965" s="500"/>
      <c r="Q25965" s="498" t="s">
        <v>213</v>
      </c>
      <c r="S25965" s="499"/>
    </row>
    <row r="25966">
      <c r="B25966" s="497"/>
      <c r="H25966" s="500"/>
      <c r="O25966" s="500"/>
      <c r="Q25966" s="498" t="s">
        <v>213</v>
      </c>
      <c r="S25966" s="499"/>
    </row>
    <row r="25967">
      <c r="B25967" s="497"/>
      <c r="H25967" s="500"/>
      <c r="O25967" s="500"/>
      <c r="Q25967" s="498" t="s">
        <v>213</v>
      </c>
      <c r="S25967" s="499"/>
    </row>
    <row r="25968">
      <c r="B25968" s="497"/>
      <c r="H25968" s="500"/>
      <c r="O25968" s="500"/>
      <c r="Q25968" s="498" t="s">
        <v>213</v>
      </c>
      <c r="S25968" s="499"/>
    </row>
    <row r="25969">
      <c r="B25969" s="497"/>
      <c r="H25969" s="500"/>
      <c r="O25969" s="500"/>
      <c r="Q25969" s="498" t="s">
        <v>213</v>
      </c>
      <c r="S25969" s="499"/>
    </row>
    <row r="25970">
      <c r="B25970" s="497"/>
      <c r="H25970" s="500"/>
      <c r="O25970" s="500"/>
      <c r="Q25970" s="498" t="s">
        <v>213</v>
      </c>
      <c r="S25970" s="499"/>
    </row>
    <row r="25971">
      <c r="B25971" s="497"/>
      <c r="H25971" s="500"/>
      <c r="O25971" s="500"/>
      <c r="Q25971" s="498" t="s">
        <v>213</v>
      </c>
      <c r="S25971" s="499"/>
    </row>
    <row r="25972">
      <c r="B25972" s="497"/>
      <c r="H25972" s="500"/>
      <c r="O25972" s="500"/>
      <c r="Q25972" s="498" t="s">
        <v>213</v>
      </c>
      <c r="S25972" s="499"/>
    </row>
    <row r="25973">
      <c r="B25973" s="497"/>
      <c r="H25973" s="500"/>
      <c r="O25973" s="500"/>
      <c r="Q25973" s="498" t="s">
        <v>213</v>
      </c>
      <c r="S25973" s="499"/>
    </row>
    <row r="25974">
      <c r="B25974" s="497"/>
      <c r="H25974" s="500"/>
      <c r="O25974" s="500"/>
      <c r="Q25974" s="498" t="s">
        <v>213</v>
      </c>
      <c r="S25974" s="499"/>
    </row>
    <row r="25975">
      <c r="B25975" s="497"/>
      <c r="H25975" s="500"/>
      <c r="O25975" s="500"/>
      <c r="Q25975" s="498" t="s">
        <v>213</v>
      </c>
      <c r="S25975" s="499"/>
    </row>
    <row r="25976">
      <c r="B25976" s="497"/>
      <c r="H25976" s="500"/>
      <c r="O25976" s="500"/>
      <c r="Q25976" s="498" t="s">
        <v>213</v>
      </c>
      <c r="S25976" s="499"/>
    </row>
    <row r="25977">
      <c r="B25977" s="497"/>
      <c r="H25977" s="500"/>
      <c r="O25977" s="500"/>
      <c r="Q25977" s="498" t="s">
        <v>213</v>
      </c>
      <c r="S25977" s="499"/>
    </row>
    <row r="25978">
      <c r="B25978" s="497"/>
      <c r="H25978" s="500"/>
      <c r="O25978" s="500"/>
      <c r="Q25978" s="498" t="s">
        <v>213</v>
      </c>
      <c r="S25978" s="499"/>
    </row>
    <row r="25979">
      <c r="B25979" s="497"/>
      <c r="H25979" s="500"/>
      <c r="O25979" s="500"/>
      <c r="Q25979" s="498" t="s">
        <v>213</v>
      </c>
      <c r="S25979" s="499"/>
    </row>
    <row r="25980">
      <c r="B25980" s="497"/>
      <c r="H25980" s="500"/>
      <c r="O25980" s="500"/>
      <c r="Q25980" s="498" t="s">
        <v>213</v>
      </c>
      <c r="S25980" s="499"/>
    </row>
    <row r="25981">
      <c r="B25981" s="497"/>
      <c r="H25981" s="500"/>
      <c r="O25981" s="500"/>
      <c r="Q25981" s="498" t="s">
        <v>213</v>
      </c>
      <c r="S25981" s="499"/>
    </row>
    <row r="25982">
      <c r="B25982" s="497"/>
      <c r="H25982" s="500"/>
      <c r="O25982" s="500"/>
      <c r="Q25982" s="498" t="s">
        <v>213</v>
      </c>
      <c r="S25982" s="499"/>
    </row>
    <row r="25983">
      <c r="B25983" s="497"/>
      <c r="H25983" s="500"/>
      <c r="O25983" s="500"/>
      <c r="Q25983" s="498" t="s">
        <v>213</v>
      </c>
      <c r="S25983" s="499"/>
    </row>
    <row r="25984">
      <c r="B25984" s="497"/>
      <c r="H25984" s="500"/>
      <c r="O25984" s="500"/>
      <c r="Q25984" s="498" t="s">
        <v>213</v>
      </c>
      <c r="S25984" s="499"/>
    </row>
    <row r="25985">
      <c r="B25985" s="497"/>
      <c r="H25985" s="500"/>
      <c r="O25985" s="500"/>
      <c r="Q25985" s="498" t="s">
        <v>213</v>
      </c>
      <c r="S25985" s="499"/>
    </row>
    <row r="25986">
      <c r="B25986" s="497"/>
      <c r="H25986" s="500"/>
      <c r="O25986" s="500"/>
      <c r="Q25986" s="498" t="s">
        <v>213</v>
      </c>
      <c r="S25986" s="499"/>
    </row>
    <row r="25987">
      <c r="B25987" s="497"/>
      <c r="H25987" s="500"/>
      <c r="O25987" s="500"/>
      <c r="Q25987" s="498" t="s">
        <v>213</v>
      </c>
      <c r="S25987" s="499"/>
    </row>
    <row r="25988">
      <c r="B25988" s="497"/>
      <c r="H25988" s="500"/>
      <c r="O25988" s="500"/>
      <c r="Q25988" s="498" t="s">
        <v>213</v>
      </c>
      <c r="S25988" s="499"/>
    </row>
    <row r="25989">
      <c r="B25989" s="497"/>
      <c r="H25989" s="500"/>
      <c r="O25989" s="500"/>
      <c r="Q25989" s="498" t="s">
        <v>213</v>
      </c>
      <c r="S25989" s="499"/>
    </row>
    <row r="25990">
      <c r="B25990" s="497"/>
      <c r="H25990" s="500"/>
      <c r="O25990" s="500"/>
      <c r="Q25990" s="498" t="s">
        <v>213</v>
      </c>
      <c r="S25990" s="499"/>
    </row>
    <row r="25991">
      <c r="B25991" s="497"/>
      <c r="H25991" s="500"/>
      <c r="O25991" s="500"/>
      <c r="Q25991" s="498" t="s">
        <v>213</v>
      </c>
      <c r="S25991" s="499"/>
    </row>
    <row r="25992">
      <c r="B25992" s="497"/>
      <c r="H25992" s="500"/>
      <c r="O25992" s="500"/>
      <c r="Q25992" s="498" t="s">
        <v>213</v>
      </c>
      <c r="S25992" s="499"/>
    </row>
    <row r="25993">
      <c r="B25993" s="497"/>
      <c r="H25993" s="500"/>
      <c r="O25993" s="500"/>
      <c r="Q25993" s="498" t="s">
        <v>213</v>
      </c>
      <c r="S25993" s="499"/>
    </row>
    <row r="25994">
      <c r="B25994" s="497"/>
      <c r="H25994" s="500"/>
      <c r="O25994" s="500"/>
      <c r="Q25994" s="498" t="s">
        <v>213</v>
      </c>
      <c r="S25994" s="499"/>
    </row>
    <row r="25995">
      <c r="B25995" s="497"/>
      <c r="H25995" s="500"/>
      <c r="O25995" s="500"/>
      <c r="Q25995" s="498" t="s">
        <v>213</v>
      </c>
      <c r="S25995" s="499"/>
    </row>
    <row r="25996">
      <c r="B25996" s="497"/>
      <c r="H25996" s="500"/>
      <c r="O25996" s="500"/>
      <c r="Q25996" s="498" t="s">
        <v>213</v>
      </c>
      <c r="S25996" s="499"/>
    </row>
    <row r="25997">
      <c r="B25997" s="497"/>
      <c r="H25997" s="500"/>
      <c r="O25997" s="500"/>
      <c r="Q25997" s="498" t="s">
        <v>213</v>
      </c>
      <c r="S25997" s="499"/>
    </row>
    <row r="25998">
      <c r="B25998" s="497"/>
      <c r="H25998" s="500"/>
      <c r="O25998" s="500"/>
      <c r="Q25998" s="498" t="s">
        <v>213</v>
      </c>
      <c r="S25998" s="499"/>
    </row>
    <row r="25999">
      <c r="B25999" s="497"/>
      <c r="H25999" s="500"/>
      <c r="O25999" s="500"/>
      <c r="Q25999" s="498" t="s">
        <v>213</v>
      </c>
      <c r="S25999" s="499"/>
    </row>
    <row r="26000">
      <c r="B26000" s="497"/>
      <c r="H26000" s="500"/>
      <c r="O26000" s="500"/>
      <c r="Q26000" s="498" t="s">
        <v>213</v>
      </c>
      <c r="S26000" s="499"/>
    </row>
    <row r="26001">
      <c r="B26001" s="497"/>
      <c r="H26001" s="500"/>
      <c r="O26001" s="500"/>
      <c r="Q26001" s="498" t="s">
        <v>213</v>
      </c>
      <c r="S26001" s="499"/>
    </row>
    <row r="26002">
      <c r="B26002" s="497"/>
      <c r="H26002" s="500"/>
      <c r="O26002" s="500"/>
      <c r="Q26002" s="498" t="s">
        <v>213</v>
      </c>
      <c r="S26002" s="499"/>
    </row>
    <row r="26003">
      <c r="B26003" s="497"/>
      <c r="H26003" s="500"/>
      <c r="O26003" s="500"/>
      <c r="Q26003" s="498" t="s">
        <v>213</v>
      </c>
      <c r="S26003" s="499"/>
    </row>
    <row r="26004">
      <c r="B26004" s="497"/>
      <c r="H26004" s="500"/>
      <c r="O26004" s="500"/>
      <c r="Q26004" s="498" t="s">
        <v>213</v>
      </c>
      <c r="S26004" s="499"/>
    </row>
    <row r="26005">
      <c r="B26005" s="497"/>
      <c r="H26005" s="500"/>
      <c r="O26005" s="500"/>
      <c r="Q26005" s="498" t="s">
        <v>213</v>
      </c>
      <c r="S26005" s="499"/>
    </row>
    <row r="26006">
      <c r="B26006" s="497"/>
      <c r="H26006" s="500"/>
      <c r="O26006" s="500"/>
      <c r="Q26006" s="498" t="s">
        <v>213</v>
      </c>
      <c r="S26006" s="499"/>
    </row>
    <row r="26007">
      <c r="B26007" s="497"/>
      <c r="H26007" s="500"/>
      <c r="O26007" s="500"/>
      <c r="Q26007" s="498" t="s">
        <v>213</v>
      </c>
      <c r="S26007" s="499"/>
    </row>
    <row r="26008">
      <c r="B26008" s="497"/>
      <c r="H26008" s="500"/>
      <c r="O26008" s="500"/>
      <c r="Q26008" s="498" t="s">
        <v>213</v>
      </c>
      <c r="S26008" s="499"/>
    </row>
    <row r="26009">
      <c r="B26009" s="497"/>
      <c r="H26009" s="500"/>
      <c r="O26009" s="500"/>
      <c r="Q26009" s="498" t="s">
        <v>213</v>
      </c>
      <c r="S26009" s="499"/>
    </row>
    <row r="26010">
      <c r="B26010" s="497"/>
      <c r="H26010" s="500"/>
      <c r="O26010" s="500"/>
      <c r="Q26010" s="498" t="s">
        <v>213</v>
      </c>
      <c r="S26010" s="499"/>
    </row>
    <row r="26011">
      <c r="B26011" s="497"/>
      <c r="H26011" s="500"/>
      <c r="O26011" s="500"/>
      <c r="Q26011" s="498" t="s">
        <v>213</v>
      </c>
      <c r="S26011" s="499"/>
    </row>
    <row r="26012">
      <c r="B26012" s="497"/>
      <c r="H26012" s="500"/>
      <c r="O26012" s="500"/>
      <c r="Q26012" s="498" t="s">
        <v>213</v>
      </c>
      <c r="S26012" s="499"/>
    </row>
    <row r="26013">
      <c r="B26013" s="497"/>
      <c r="H26013" s="500"/>
      <c r="O26013" s="500"/>
      <c r="Q26013" s="498" t="s">
        <v>213</v>
      </c>
      <c r="S26013" s="499"/>
    </row>
    <row r="26014">
      <c r="B26014" s="497"/>
      <c r="H26014" s="500"/>
      <c r="O26014" s="500"/>
      <c r="Q26014" s="498" t="s">
        <v>213</v>
      </c>
      <c r="S26014" s="499"/>
    </row>
    <row r="26015">
      <c r="B26015" s="497"/>
      <c r="H26015" s="500"/>
      <c r="O26015" s="500"/>
      <c r="Q26015" s="498" t="s">
        <v>213</v>
      </c>
      <c r="S26015" s="499"/>
    </row>
    <row r="26016">
      <c r="B26016" s="497"/>
      <c r="H26016" s="500"/>
      <c r="O26016" s="500"/>
      <c r="Q26016" s="498" t="s">
        <v>213</v>
      </c>
      <c r="S26016" s="499"/>
    </row>
    <row r="26017">
      <c r="B26017" s="497"/>
      <c r="H26017" s="500"/>
      <c r="O26017" s="500"/>
      <c r="Q26017" s="498" t="s">
        <v>213</v>
      </c>
      <c r="S26017" s="499"/>
    </row>
    <row r="26018">
      <c r="B26018" s="497"/>
      <c r="H26018" s="500"/>
      <c r="O26018" s="500"/>
      <c r="Q26018" s="498" t="s">
        <v>213</v>
      </c>
      <c r="S26018" s="499"/>
    </row>
    <row r="26019">
      <c r="B26019" s="497"/>
      <c r="H26019" s="500"/>
      <c r="O26019" s="500"/>
      <c r="Q26019" s="498" t="s">
        <v>213</v>
      </c>
      <c r="S26019" s="499"/>
    </row>
    <row r="26020">
      <c r="B26020" s="497"/>
      <c r="H26020" s="500"/>
      <c r="O26020" s="500"/>
      <c r="Q26020" s="498" t="s">
        <v>213</v>
      </c>
      <c r="S26020" s="499"/>
    </row>
    <row r="26021">
      <c r="B26021" s="497"/>
      <c r="H26021" s="500"/>
      <c r="O26021" s="500"/>
      <c r="Q26021" s="498" t="s">
        <v>213</v>
      </c>
      <c r="S26021" s="499"/>
    </row>
    <row r="26022">
      <c r="B26022" s="497"/>
      <c r="H26022" s="500"/>
      <c r="O26022" s="500"/>
      <c r="Q26022" s="498" t="s">
        <v>213</v>
      </c>
      <c r="S26022" s="499"/>
    </row>
    <row r="26023">
      <c r="B26023" s="497"/>
      <c r="H26023" s="500"/>
      <c r="O26023" s="500"/>
      <c r="Q26023" s="498" t="s">
        <v>213</v>
      </c>
      <c r="S26023" s="499"/>
    </row>
    <row r="26024">
      <c r="B26024" s="497"/>
      <c r="H26024" s="500"/>
      <c r="O26024" s="500"/>
      <c r="Q26024" s="498" t="s">
        <v>213</v>
      </c>
      <c r="S26024" s="499"/>
    </row>
    <row r="26025">
      <c r="B26025" s="497"/>
      <c r="H26025" s="500"/>
      <c r="O26025" s="500"/>
      <c r="Q26025" s="498" t="s">
        <v>213</v>
      </c>
      <c r="S26025" s="499"/>
    </row>
    <row r="26026">
      <c r="B26026" s="497"/>
      <c r="H26026" s="500"/>
      <c r="O26026" s="500"/>
      <c r="Q26026" s="498" t="s">
        <v>213</v>
      </c>
      <c r="S26026" s="499"/>
    </row>
    <row r="26027">
      <c r="B26027" s="497"/>
      <c r="H26027" s="500"/>
      <c r="O26027" s="500"/>
      <c r="Q26027" s="498" t="s">
        <v>213</v>
      </c>
      <c r="S26027" s="499"/>
    </row>
    <row r="26028">
      <c r="B26028" s="497"/>
      <c r="H26028" s="500"/>
      <c r="O26028" s="500"/>
      <c r="Q26028" s="498" t="s">
        <v>213</v>
      </c>
      <c r="S26028" s="499"/>
    </row>
    <row r="26029">
      <c r="B26029" s="497"/>
      <c r="H26029" s="500"/>
      <c r="O26029" s="500"/>
      <c r="Q26029" s="498" t="s">
        <v>213</v>
      </c>
      <c r="S26029" s="499"/>
    </row>
    <row r="26030">
      <c r="B26030" s="497"/>
      <c r="H26030" s="500"/>
      <c r="O26030" s="500"/>
      <c r="Q26030" s="498" t="s">
        <v>213</v>
      </c>
      <c r="S26030" s="499"/>
    </row>
    <row r="26031">
      <c r="B26031" s="497"/>
      <c r="H26031" s="500"/>
      <c r="O26031" s="500"/>
      <c r="Q26031" s="498" t="s">
        <v>213</v>
      </c>
      <c r="S26031" s="499"/>
    </row>
    <row r="26032">
      <c r="B26032" s="497"/>
      <c r="H26032" s="500"/>
      <c r="O26032" s="500"/>
      <c r="Q26032" s="498" t="s">
        <v>213</v>
      </c>
      <c r="S26032" s="499"/>
    </row>
    <row r="26033">
      <c r="B26033" s="497"/>
      <c r="H26033" s="500"/>
      <c r="O26033" s="500"/>
      <c r="Q26033" s="498" t="s">
        <v>213</v>
      </c>
      <c r="S26033" s="499"/>
    </row>
    <row r="26034">
      <c r="B26034" s="497"/>
      <c r="H26034" s="500"/>
      <c r="O26034" s="500"/>
      <c r="Q26034" s="498" t="s">
        <v>213</v>
      </c>
      <c r="S26034" s="499"/>
    </row>
    <row r="26035">
      <c r="B26035" s="497"/>
      <c r="H26035" s="500"/>
      <c r="O26035" s="500"/>
      <c r="Q26035" s="498" t="s">
        <v>213</v>
      </c>
      <c r="S26035" s="499"/>
    </row>
    <row r="26036">
      <c r="B26036" s="497"/>
      <c r="H26036" s="500"/>
      <c r="O26036" s="500"/>
      <c r="Q26036" s="498" t="s">
        <v>213</v>
      </c>
      <c r="S26036" s="499"/>
    </row>
    <row r="26037">
      <c r="B26037" s="497"/>
      <c r="H26037" s="500"/>
      <c r="O26037" s="500"/>
      <c r="Q26037" s="498" t="s">
        <v>213</v>
      </c>
      <c r="S26037" s="499"/>
    </row>
    <row r="26038">
      <c r="B26038" s="497"/>
      <c r="H26038" s="500"/>
      <c r="O26038" s="500"/>
      <c r="Q26038" s="498" t="s">
        <v>213</v>
      </c>
      <c r="S26038" s="499"/>
    </row>
    <row r="26039">
      <c r="B26039" s="497"/>
      <c r="H26039" s="500"/>
      <c r="O26039" s="500"/>
      <c r="Q26039" s="498" t="s">
        <v>213</v>
      </c>
      <c r="S26039" s="499"/>
    </row>
    <row r="26040">
      <c r="B26040" s="497"/>
      <c r="H26040" s="500"/>
      <c r="O26040" s="500"/>
      <c r="Q26040" s="498" t="s">
        <v>213</v>
      </c>
      <c r="S26040" s="499"/>
    </row>
    <row r="26041">
      <c r="B26041" s="497"/>
      <c r="H26041" s="500"/>
      <c r="O26041" s="500"/>
      <c r="Q26041" s="498" t="s">
        <v>213</v>
      </c>
      <c r="S26041" s="499"/>
    </row>
    <row r="26042">
      <c r="B26042" s="497"/>
      <c r="H26042" s="500"/>
      <c r="O26042" s="500"/>
      <c r="Q26042" s="498" t="s">
        <v>213</v>
      </c>
      <c r="S26042" s="499"/>
    </row>
    <row r="26043">
      <c r="B26043" s="497"/>
      <c r="H26043" s="500"/>
      <c r="O26043" s="500"/>
      <c r="Q26043" s="498" t="s">
        <v>213</v>
      </c>
      <c r="S26043" s="499"/>
    </row>
    <row r="26044">
      <c r="B26044" s="497"/>
      <c r="H26044" s="500"/>
      <c r="O26044" s="500"/>
      <c r="Q26044" s="498" t="s">
        <v>213</v>
      </c>
      <c r="S26044" s="499"/>
    </row>
    <row r="26045">
      <c r="B26045" s="497"/>
      <c r="H26045" s="500"/>
      <c r="O26045" s="500"/>
      <c r="Q26045" s="498" t="s">
        <v>213</v>
      </c>
      <c r="S26045" s="499"/>
    </row>
    <row r="26046">
      <c r="B26046" s="497"/>
      <c r="H26046" s="500"/>
      <c r="O26046" s="500"/>
      <c r="Q26046" s="498" t="s">
        <v>213</v>
      </c>
      <c r="S26046" s="499"/>
    </row>
    <row r="26047">
      <c r="B26047" s="497"/>
      <c r="H26047" s="500"/>
      <c r="O26047" s="500"/>
      <c r="Q26047" s="498" t="s">
        <v>213</v>
      </c>
      <c r="S26047" s="499"/>
    </row>
    <row r="26048">
      <c r="B26048" s="497"/>
      <c r="H26048" s="500"/>
      <c r="O26048" s="500"/>
      <c r="Q26048" s="498" t="s">
        <v>213</v>
      </c>
      <c r="S26048" s="499"/>
    </row>
    <row r="26049">
      <c r="B26049" s="497"/>
      <c r="H26049" s="500"/>
      <c r="O26049" s="500"/>
      <c r="Q26049" s="498" t="s">
        <v>213</v>
      </c>
      <c r="S26049" s="499"/>
    </row>
    <row r="26050">
      <c r="B26050" s="497"/>
      <c r="H26050" s="500"/>
      <c r="O26050" s="500"/>
      <c r="Q26050" s="498" t="s">
        <v>213</v>
      </c>
      <c r="S26050" s="499"/>
    </row>
    <row r="26051">
      <c r="B26051" s="497"/>
      <c r="H26051" s="500"/>
      <c r="O26051" s="500"/>
      <c r="Q26051" s="498" t="s">
        <v>213</v>
      </c>
      <c r="S26051" s="499"/>
    </row>
    <row r="26052">
      <c r="B26052" s="497"/>
      <c r="H26052" s="500"/>
      <c r="O26052" s="500"/>
      <c r="Q26052" s="498" t="s">
        <v>213</v>
      </c>
      <c r="S26052" s="499"/>
    </row>
    <row r="26053">
      <c r="B26053" s="497"/>
      <c r="H26053" s="500"/>
      <c r="O26053" s="500"/>
      <c r="Q26053" s="498" t="s">
        <v>213</v>
      </c>
      <c r="S26053" s="499"/>
    </row>
    <row r="26054">
      <c r="B26054" s="497"/>
      <c r="H26054" s="500"/>
      <c r="O26054" s="500"/>
      <c r="Q26054" s="498" t="s">
        <v>213</v>
      </c>
      <c r="S26054" s="499"/>
    </row>
    <row r="26055">
      <c r="B26055" s="497"/>
      <c r="H26055" s="500"/>
      <c r="O26055" s="500"/>
      <c r="Q26055" s="498" t="s">
        <v>213</v>
      </c>
      <c r="S26055" s="499"/>
    </row>
    <row r="26056">
      <c r="B26056" s="497"/>
      <c r="H26056" s="500"/>
      <c r="O26056" s="500"/>
      <c r="Q26056" s="498" t="s">
        <v>213</v>
      </c>
      <c r="S26056" s="499"/>
    </row>
    <row r="26057">
      <c r="B26057" s="497"/>
      <c r="H26057" s="500"/>
      <c r="O26057" s="500"/>
      <c r="Q26057" s="498" t="s">
        <v>213</v>
      </c>
      <c r="S26057" s="499"/>
    </row>
    <row r="26058">
      <c r="B26058" s="497"/>
      <c r="H26058" s="500"/>
      <c r="O26058" s="500"/>
      <c r="Q26058" s="498" t="s">
        <v>213</v>
      </c>
      <c r="S26058" s="499"/>
    </row>
    <row r="26059">
      <c r="B26059" s="497"/>
      <c r="H26059" s="500"/>
      <c r="O26059" s="500"/>
      <c r="Q26059" s="498" t="s">
        <v>213</v>
      </c>
      <c r="S26059" s="499"/>
    </row>
    <row r="26060">
      <c r="B26060" s="497"/>
      <c r="H26060" s="500"/>
      <c r="O26060" s="500"/>
      <c r="Q26060" s="498" t="s">
        <v>213</v>
      </c>
      <c r="S26060" s="499"/>
    </row>
    <row r="26061">
      <c r="B26061" s="497"/>
      <c r="H26061" s="500"/>
      <c r="O26061" s="500"/>
      <c r="Q26061" s="498" t="s">
        <v>213</v>
      </c>
      <c r="S26061" s="499"/>
    </row>
    <row r="26062">
      <c r="B26062" s="497"/>
      <c r="H26062" s="500"/>
      <c r="O26062" s="500"/>
      <c r="Q26062" s="498" t="s">
        <v>213</v>
      </c>
      <c r="S26062" s="499"/>
    </row>
    <row r="26063">
      <c r="B26063" s="497"/>
      <c r="H26063" s="500"/>
      <c r="O26063" s="500"/>
      <c r="Q26063" s="498" t="s">
        <v>213</v>
      </c>
      <c r="S26063" s="499"/>
    </row>
    <row r="26064">
      <c r="B26064" s="497"/>
      <c r="H26064" s="500"/>
      <c r="O26064" s="500"/>
      <c r="Q26064" s="498" t="s">
        <v>213</v>
      </c>
      <c r="S26064" s="499"/>
    </row>
    <row r="26065">
      <c r="B26065" s="497"/>
      <c r="H26065" s="500"/>
      <c r="O26065" s="500"/>
      <c r="Q26065" s="498" t="s">
        <v>213</v>
      </c>
      <c r="S26065" s="499"/>
    </row>
    <row r="26066">
      <c r="B26066" s="497"/>
      <c r="H26066" s="500"/>
      <c r="O26066" s="500"/>
      <c r="Q26066" s="498" t="s">
        <v>213</v>
      </c>
      <c r="S26066" s="499"/>
    </row>
    <row r="26067">
      <c r="B26067" s="497"/>
      <c r="H26067" s="500"/>
      <c r="O26067" s="500"/>
      <c r="Q26067" s="498" t="s">
        <v>213</v>
      </c>
      <c r="S26067" s="499"/>
    </row>
    <row r="26068">
      <c r="B26068" s="497"/>
      <c r="H26068" s="500"/>
      <c r="O26068" s="500"/>
      <c r="Q26068" s="498" t="s">
        <v>213</v>
      </c>
      <c r="S26068" s="499"/>
    </row>
    <row r="26069">
      <c r="B26069" s="497"/>
      <c r="H26069" s="500"/>
      <c r="O26069" s="500"/>
      <c r="Q26069" s="498" t="s">
        <v>213</v>
      </c>
      <c r="S26069" s="499"/>
    </row>
    <row r="26070">
      <c r="B26070" s="497"/>
      <c r="H26070" s="500"/>
      <c r="O26070" s="500"/>
      <c r="Q26070" s="498" t="s">
        <v>213</v>
      </c>
      <c r="S26070" s="499"/>
    </row>
    <row r="26071">
      <c r="B26071" s="497"/>
      <c r="H26071" s="500"/>
      <c r="O26071" s="500"/>
      <c r="Q26071" s="498" t="s">
        <v>213</v>
      </c>
      <c r="S26071" s="499"/>
    </row>
    <row r="26072">
      <c r="B26072" s="497"/>
      <c r="H26072" s="500"/>
      <c r="O26072" s="500"/>
      <c r="Q26072" s="498" t="s">
        <v>213</v>
      </c>
      <c r="S26072" s="499"/>
    </row>
    <row r="26073">
      <c r="B26073" s="497"/>
      <c r="H26073" s="500"/>
      <c r="O26073" s="500"/>
      <c r="Q26073" s="498" t="s">
        <v>213</v>
      </c>
      <c r="S26073" s="499"/>
    </row>
    <row r="26074">
      <c r="B26074" s="497"/>
      <c r="H26074" s="500"/>
      <c r="O26074" s="500"/>
      <c r="Q26074" s="498" t="s">
        <v>213</v>
      </c>
      <c r="S26074" s="499"/>
    </row>
    <row r="26075">
      <c r="B26075" s="497"/>
      <c r="H26075" s="500"/>
      <c r="O26075" s="500"/>
      <c r="Q26075" s="498" t="s">
        <v>213</v>
      </c>
      <c r="S26075" s="499"/>
    </row>
    <row r="26076">
      <c r="B26076" s="497"/>
      <c r="H26076" s="500"/>
      <c r="O26076" s="500"/>
      <c r="Q26076" s="498" t="s">
        <v>213</v>
      </c>
      <c r="S26076" s="499"/>
    </row>
    <row r="26077">
      <c r="B26077" s="497"/>
      <c r="H26077" s="500"/>
      <c r="O26077" s="500"/>
      <c r="Q26077" s="498" t="s">
        <v>213</v>
      </c>
      <c r="S26077" s="499"/>
    </row>
    <row r="26078">
      <c r="B26078" s="497"/>
      <c r="H26078" s="500"/>
      <c r="O26078" s="500"/>
      <c r="Q26078" s="498" t="s">
        <v>213</v>
      </c>
      <c r="S26078" s="499"/>
    </row>
    <row r="26079">
      <c r="B26079" s="497"/>
      <c r="H26079" s="500"/>
      <c r="O26079" s="500"/>
      <c r="Q26079" s="498" t="s">
        <v>213</v>
      </c>
      <c r="S26079" s="499"/>
    </row>
    <row r="26080">
      <c r="B26080" s="497"/>
      <c r="H26080" s="500"/>
      <c r="O26080" s="500"/>
      <c r="Q26080" s="498" t="s">
        <v>213</v>
      </c>
      <c r="S26080" s="499"/>
    </row>
    <row r="26081">
      <c r="B26081" s="497"/>
      <c r="H26081" s="500"/>
      <c r="O26081" s="500"/>
      <c r="Q26081" s="498" t="s">
        <v>213</v>
      </c>
      <c r="S26081" s="499"/>
    </row>
    <row r="26082">
      <c r="B26082" s="497"/>
      <c r="H26082" s="500"/>
      <c r="O26082" s="500"/>
      <c r="Q26082" s="498" t="s">
        <v>213</v>
      </c>
      <c r="S26082" s="499"/>
    </row>
    <row r="26083">
      <c r="B26083" s="497"/>
      <c r="H26083" s="500"/>
      <c r="O26083" s="500"/>
      <c r="Q26083" s="498" t="s">
        <v>213</v>
      </c>
      <c r="S26083" s="499"/>
    </row>
    <row r="26084">
      <c r="B26084" s="497"/>
      <c r="H26084" s="500"/>
      <c r="O26084" s="500"/>
      <c r="Q26084" s="498" t="s">
        <v>213</v>
      </c>
      <c r="S26084" s="499"/>
    </row>
    <row r="26085">
      <c r="B26085" s="497"/>
      <c r="H26085" s="500"/>
      <c r="O26085" s="500"/>
      <c r="Q26085" s="498" t="s">
        <v>213</v>
      </c>
      <c r="S26085" s="499"/>
    </row>
    <row r="26086">
      <c r="B26086" s="497"/>
      <c r="H26086" s="500"/>
      <c r="O26086" s="500"/>
      <c r="Q26086" s="498" t="s">
        <v>213</v>
      </c>
      <c r="S26086" s="499"/>
    </row>
    <row r="26087">
      <c r="B26087" s="497"/>
      <c r="H26087" s="500"/>
      <c r="O26087" s="500"/>
      <c r="Q26087" s="498" t="s">
        <v>213</v>
      </c>
      <c r="S26087" s="499"/>
    </row>
    <row r="26088">
      <c r="B26088" s="497"/>
      <c r="H26088" s="500"/>
      <c r="O26088" s="500"/>
      <c r="Q26088" s="498" t="s">
        <v>213</v>
      </c>
      <c r="S26088" s="499"/>
    </row>
    <row r="26089">
      <c r="B26089" s="497"/>
      <c r="H26089" s="500"/>
      <c r="O26089" s="500"/>
      <c r="Q26089" s="498" t="s">
        <v>213</v>
      </c>
      <c r="S26089" s="499"/>
    </row>
    <row r="26090">
      <c r="B26090" s="497"/>
      <c r="H26090" s="500"/>
      <c r="O26090" s="500"/>
      <c r="Q26090" s="498" t="s">
        <v>213</v>
      </c>
      <c r="S26090" s="499"/>
    </row>
    <row r="26091">
      <c r="B26091" s="497"/>
      <c r="H26091" s="500"/>
      <c r="O26091" s="500"/>
      <c r="Q26091" s="498" t="s">
        <v>213</v>
      </c>
      <c r="S26091" s="499"/>
    </row>
    <row r="26092">
      <c r="B26092" s="497"/>
      <c r="H26092" s="500"/>
      <c r="O26092" s="500"/>
      <c r="Q26092" s="498" t="s">
        <v>213</v>
      </c>
      <c r="S26092" s="499"/>
    </row>
    <row r="26093">
      <c r="B26093" s="497"/>
      <c r="H26093" s="500"/>
      <c r="O26093" s="500"/>
      <c r="Q26093" s="498" t="s">
        <v>213</v>
      </c>
      <c r="S26093" s="499"/>
    </row>
    <row r="26094">
      <c r="B26094" s="497"/>
      <c r="H26094" s="500"/>
      <c r="O26094" s="500"/>
      <c r="Q26094" s="498" t="s">
        <v>213</v>
      </c>
      <c r="S26094" s="499"/>
    </row>
    <row r="26095">
      <c r="B26095" s="497"/>
      <c r="H26095" s="500"/>
      <c r="O26095" s="500"/>
      <c r="Q26095" s="498" t="s">
        <v>213</v>
      </c>
      <c r="S26095" s="499"/>
    </row>
    <row r="26096">
      <c r="B26096" s="497"/>
      <c r="H26096" s="500"/>
      <c r="O26096" s="500"/>
      <c r="Q26096" s="498" t="s">
        <v>213</v>
      </c>
      <c r="S26096" s="499"/>
    </row>
    <row r="26097">
      <c r="B26097" s="497"/>
      <c r="H26097" s="500"/>
      <c r="O26097" s="500"/>
      <c r="Q26097" s="498" t="s">
        <v>213</v>
      </c>
      <c r="S26097" s="499"/>
    </row>
    <row r="26098">
      <c r="B26098" s="497"/>
      <c r="H26098" s="500"/>
      <c r="O26098" s="500"/>
      <c r="Q26098" s="498" t="s">
        <v>213</v>
      </c>
      <c r="S26098" s="499"/>
    </row>
    <row r="26099">
      <c r="B26099" s="497"/>
      <c r="H26099" s="500"/>
      <c r="O26099" s="500"/>
      <c r="Q26099" s="498" t="s">
        <v>213</v>
      </c>
      <c r="S26099" s="499"/>
    </row>
    <row r="26100">
      <c r="B26100" s="497"/>
      <c r="H26100" s="500"/>
      <c r="O26100" s="500"/>
      <c r="Q26100" s="498" t="s">
        <v>213</v>
      </c>
      <c r="S26100" s="499"/>
    </row>
    <row r="26101">
      <c r="B26101" s="497"/>
      <c r="H26101" s="500"/>
      <c r="O26101" s="500"/>
      <c r="Q26101" s="498" t="s">
        <v>213</v>
      </c>
      <c r="S26101" s="499"/>
    </row>
    <row r="26102">
      <c r="B26102" s="497"/>
      <c r="H26102" s="500"/>
      <c r="O26102" s="500"/>
      <c r="Q26102" s="498" t="s">
        <v>213</v>
      </c>
      <c r="S26102" s="499"/>
    </row>
    <row r="26103">
      <c r="B26103" s="497"/>
      <c r="H26103" s="500"/>
      <c r="O26103" s="500"/>
      <c r="Q26103" s="498" t="s">
        <v>213</v>
      </c>
      <c r="S26103" s="499"/>
    </row>
    <row r="26104">
      <c r="B26104" s="497"/>
      <c r="H26104" s="500"/>
      <c r="O26104" s="500"/>
      <c r="Q26104" s="498" t="s">
        <v>213</v>
      </c>
      <c r="S26104" s="499"/>
    </row>
    <row r="26105">
      <c r="B26105" s="497"/>
      <c r="H26105" s="500"/>
      <c r="O26105" s="500"/>
      <c r="Q26105" s="498" t="s">
        <v>213</v>
      </c>
      <c r="S26105" s="499"/>
    </row>
    <row r="26106">
      <c r="B26106" s="497"/>
      <c r="H26106" s="500"/>
      <c r="O26106" s="500"/>
      <c r="Q26106" s="498" t="s">
        <v>213</v>
      </c>
      <c r="S26106" s="499"/>
    </row>
    <row r="26107">
      <c r="B26107" s="497"/>
      <c r="H26107" s="500"/>
      <c r="O26107" s="500"/>
      <c r="Q26107" s="498" t="s">
        <v>213</v>
      </c>
      <c r="S26107" s="499"/>
    </row>
    <row r="26108">
      <c r="B26108" s="497"/>
      <c r="H26108" s="500"/>
      <c r="O26108" s="500"/>
      <c r="Q26108" s="498" t="s">
        <v>213</v>
      </c>
      <c r="S26108" s="499"/>
    </row>
    <row r="26109">
      <c r="B26109" s="497"/>
      <c r="H26109" s="500"/>
      <c r="O26109" s="500"/>
      <c r="Q26109" s="498" t="s">
        <v>213</v>
      </c>
      <c r="S26109" s="499"/>
    </row>
    <row r="26110">
      <c r="B26110" s="497"/>
      <c r="H26110" s="500"/>
      <c r="O26110" s="500"/>
      <c r="Q26110" s="498" t="s">
        <v>213</v>
      </c>
      <c r="S26110" s="499"/>
    </row>
    <row r="26111">
      <c r="B26111" s="497"/>
      <c r="H26111" s="500"/>
      <c r="O26111" s="500"/>
      <c r="Q26111" s="498" t="s">
        <v>213</v>
      </c>
      <c r="S26111" s="499"/>
    </row>
    <row r="26112">
      <c r="B26112" s="497"/>
      <c r="H26112" s="500"/>
      <c r="O26112" s="500"/>
      <c r="Q26112" s="498" t="s">
        <v>213</v>
      </c>
      <c r="S26112" s="499"/>
    </row>
    <row r="26113">
      <c r="B26113" s="497"/>
      <c r="H26113" s="500"/>
      <c r="O26113" s="500"/>
      <c r="Q26113" s="498" t="s">
        <v>213</v>
      </c>
      <c r="S26113" s="499"/>
    </row>
    <row r="26114">
      <c r="B26114" s="497"/>
      <c r="H26114" s="500"/>
      <c r="O26114" s="500"/>
      <c r="Q26114" s="498" t="s">
        <v>213</v>
      </c>
      <c r="S26114" s="499"/>
    </row>
    <row r="26115">
      <c r="B26115" s="497"/>
      <c r="H26115" s="500"/>
      <c r="O26115" s="500"/>
      <c r="Q26115" s="498" t="s">
        <v>213</v>
      </c>
      <c r="S26115" s="499"/>
    </row>
    <row r="26116">
      <c r="B26116" s="497"/>
      <c r="H26116" s="500"/>
      <c r="O26116" s="500"/>
      <c r="Q26116" s="498" t="s">
        <v>213</v>
      </c>
      <c r="S26116" s="499"/>
    </row>
    <row r="26117">
      <c r="B26117" s="497"/>
      <c r="H26117" s="500"/>
      <c r="O26117" s="500"/>
      <c r="Q26117" s="498" t="s">
        <v>213</v>
      </c>
      <c r="S26117" s="499"/>
    </row>
    <row r="26118">
      <c r="B26118" s="497"/>
      <c r="H26118" s="500"/>
      <c r="O26118" s="500"/>
      <c r="Q26118" s="498" t="s">
        <v>213</v>
      </c>
      <c r="S26118" s="499"/>
    </row>
    <row r="26119">
      <c r="B26119" s="497"/>
      <c r="H26119" s="500"/>
      <c r="O26119" s="500"/>
      <c r="Q26119" s="498" t="s">
        <v>213</v>
      </c>
      <c r="S26119" s="499"/>
    </row>
    <row r="26120">
      <c r="B26120" s="497"/>
      <c r="H26120" s="500"/>
      <c r="O26120" s="500"/>
      <c r="Q26120" s="498" t="s">
        <v>213</v>
      </c>
      <c r="S26120" s="499"/>
    </row>
    <row r="26121">
      <c r="B26121" s="497"/>
      <c r="H26121" s="500"/>
      <c r="O26121" s="500"/>
      <c r="Q26121" s="498" t="s">
        <v>213</v>
      </c>
      <c r="S26121" s="499"/>
    </row>
    <row r="26122">
      <c r="B26122" s="497"/>
      <c r="H26122" s="500"/>
      <c r="O26122" s="500"/>
      <c r="Q26122" s="498" t="s">
        <v>213</v>
      </c>
      <c r="S26122" s="499"/>
    </row>
    <row r="26123">
      <c r="B26123" s="497"/>
      <c r="H26123" s="500"/>
      <c r="O26123" s="500"/>
      <c r="Q26123" s="498" t="s">
        <v>213</v>
      </c>
      <c r="S26123" s="499"/>
    </row>
    <row r="26124">
      <c r="B26124" s="497"/>
      <c r="H26124" s="500"/>
      <c r="O26124" s="500"/>
      <c r="Q26124" s="498" t="s">
        <v>213</v>
      </c>
      <c r="S26124" s="499"/>
    </row>
    <row r="26125">
      <c r="B26125" s="497"/>
      <c r="H26125" s="500"/>
      <c r="O26125" s="500"/>
      <c r="Q26125" s="498" t="s">
        <v>213</v>
      </c>
      <c r="S26125" s="499"/>
    </row>
    <row r="26126">
      <c r="B26126" s="497"/>
      <c r="H26126" s="500"/>
      <c r="O26126" s="500"/>
      <c r="Q26126" s="498" t="s">
        <v>213</v>
      </c>
      <c r="S26126" s="499"/>
    </row>
    <row r="26127">
      <c r="B26127" s="497"/>
      <c r="H26127" s="500"/>
      <c r="O26127" s="500"/>
      <c r="Q26127" s="498" t="s">
        <v>213</v>
      </c>
      <c r="S26127" s="499"/>
    </row>
    <row r="26128">
      <c r="B26128" s="497"/>
      <c r="H26128" s="500"/>
      <c r="O26128" s="500"/>
      <c r="Q26128" s="498" t="s">
        <v>213</v>
      </c>
      <c r="S26128" s="499"/>
    </row>
    <row r="26129">
      <c r="B26129" s="497"/>
      <c r="H26129" s="500"/>
      <c r="O26129" s="500"/>
      <c r="Q26129" s="498" t="s">
        <v>213</v>
      </c>
      <c r="S26129" s="499"/>
    </row>
    <row r="26130">
      <c r="B26130" s="497"/>
      <c r="H26130" s="500"/>
      <c r="O26130" s="500"/>
      <c r="Q26130" s="498" t="s">
        <v>213</v>
      </c>
      <c r="S26130" s="499"/>
    </row>
    <row r="26131">
      <c r="B26131" s="497"/>
      <c r="H26131" s="500"/>
      <c r="O26131" s="500"/>
      <c r="Q26131" s="498" t="s">
        <v>213</v>
      </c>
      <c r="S26131" s="499"/>
    </row>
    <row r="26132">
      <c r="B26132" s="497"/>
      <c r="H26132" s="500"/>
      <c r="O26132" s="500"/>
      <c r="Q26132" s="498" t="s">
        <v>213</v>
      </c>
      <c r="S26132" s="499"/>
    </row>
    <row r="26133">
      <c r="B26133" s="497"/>
      <c r="H26133" s="500"/>
      <c r="O26133" s="500"/>
      <c r="Q26133" s="498" t="s">
        <v>213</v>
      </c>
      <c r="S26133" s="499"/>
    </row>
    <row r="26134">
      <c r="B26134" s="497"/>
      <c r="H26134" s="500"/>
      <c r="O26134" s="500"/>
      <c r="Q26134" s="498" t="s">
        <v>213</v>
      </c>
      <c r="S26134" s="499"/>
    </row>
    <row r="26135">
      <c r="B26135" s="497"/>
      <c r="H26135" s="500"/>
      <c r="O26135" s="500"/>
      <c r="Q26135" s="498" t="s">
        <v>213</v>
      </c>
      <c r="S26135" s="499"/>
    </row>
    <row r="26136">
      <c r="B26136" s="497"/>
      <c r="H26136" s="500"/>
      <c r="O26136" s="500"/>
      <c r="Q26136" s="498" t="s">
        <v>213</v>
      </c>
      <c r="S26136" s="499"/>
    </row>
    <row r="26137">
      <c r="B26137" s="497"/>
      <c r="H26137" s="500"/>
      <c r="O26137" s="500"/>
      <c r="Q26137" s="498" t="s">
        <v>213</v>
      </c>
      <c r="S26137" s="499"/>
    </row>
    <row r="26138">
      <c r="B26138" s="497"/>
      <c r="H26138" s="500"/>
      <c r="O26138" s="500"/>
      <c r="Q26138" s="498" t="s">
        <v>213</v>
      </c>
      <c r="S26138" s="499"/>
    </row>
    <row r="26139">
      <c r="B26139" s="497"/>
      <c r="H26139" s="500"/>
      <c r="O26139" s="500"/>
      <c r="Q26139" s="498" t="s">
        <v>213</v>
      </c>
      <c r="S26139" s="499"/>
    </row>
    <row r="26140">
      <c r="B26140" s="497"/>
      <c r="H26140" s="500"/>
      <c r="O26140" s="500"/>
      <c r="Q26140" s="498" t="s">
        <v>213</v>
      </c>
      <c r="S26140" s="499"/>
    </row>
    <row r="26141">
      <c r="B26141" s="497"/>
      <c r="H26141" s="500"/>
      <c r="O26141" s="500"/>
      <c r="Q26141" s="498" t="s">
        <v>213</v>
      </c>
      <c r="S26141" s="499"/>
    </row>
    <row r="26142">
      <c r="B26142" s="497"/>
      <c r="H26142" s="500"/>
      <c r="O26142" s="500"/>
      <c r="Q26142" s="498" t="s">
        <v>213</v>
      </c>
      <c r="S26142" s="499"/>
    </row>
    <row r="26143">
      <c r="B26143" s="497"/>
      <c r="H26143" s="500"/>
      <c r="O26143" s="500"/>
      <c r="Q26143" s="498" t="s">
        <v>213</v>
      </c>
      <c r="S26143" s="499"/>
    </row>
    <row r="26144">
      <c r="B26144" s="497"/>
      <c r="H26144" s="500"/>
      <c r="O26144" s="500"/>
      <c r="Q26144" s="498" t="s">
        <v>213</v>
      </c>
      <c r="S26144" s="499"/>
    </row>
    <row r="26145">
      <c r="B26145" s="497"/>
      <c r="H26145" s="500"/>
      <c r="O26145" s="500"/>
      <c r="Q26145" s="498" t="s">
        <v>213</v>
      </c>
      <c r="S26145" s="499"/>
    </row>
    <row r="26146">
      <c r="B26146" s="497"/>
      <c r="H26146" s="500"/>
      <c r="O26146" s="500"/>
      <c r="Q26146" s="498" t="s">
        <v>213</v>
      </c>
      <c r="S26146" s="499"/>
    </row>
    <row r="26147">
      <c r="B26147" s="497"/>
      <c r="H26147" s="500"/>
      <c r="O26147" s="500"/>
      <c r="Q26147" s="498" t="s">
        <v>213</v>
      </c>
      <c r="S26147" s="499"/>
    </row>
    <row r="26148">
      <c r="B26148" s="497"/>
      <c r="H26148" s="500"/>
      <c r="O26148" s="500"/>
      <c r="Q26148" s="498" t="s">
        <v>213</v>
      </c>
      <c r="S26148" s="499"/>
    </row>
    <row r="26149">
      <c r="B26149" s="497"/>
      <c r="H26149" s="500"/>
      <c r="O26149" s="500"/>
      <c r="Q26149" s="498" t="s">
        <v>213</v>
      </c>
      <c r="S26149" s="499"/>
    </row>
    <row r="26150">
      <c r="B26150" s="497"/>
      <c r="H26150" s="500"/>
      <c r="O26150" s="500"/>
      <c r="Q26150" s="498" t="s">
        <v>213</v>
      </c>
      <c r="S26150" s="499"/>
    </row>
    <row r="26151">
      <c r="B26151" s="497"/>
      <c r="H26151" s="500"/>
      <c r="O26151" s="500"/>
      <c r="Q26151" s="498" t="s">
        <v>213</v>
      </c>
      <c r="S26151" s="499"/>
    </row>
    <row r="26152">
      <c r="B26152" s="497"/>
      <c r="H26152" s="500"/>
      <c r="O26152" s="500"/>
      <c r="Q26152" s="498" t="s">
        <v>213</v>
      </c>
      <c r="S26152" s="499"/>
    </row>
    <row r="26153">
      <c r="B26153" s="497"/>
      <c r="H26153" s="500"/>
      <c r="O26153" s="500"/>
      <c r="Q26153" s="498" t="s">
        <v>213</v>
      </c>
      <c r="S26153" s="499"/>
    </row>
    <row r="26154">
      <c r="B26154" s="497"/>
      <c r="H26154" s="500"/>
      <c r="O26154" s="500"/>
      <c r="Q26154" s="498" t="s">
        <v>213</v>
      </c>
      <c r="S26154" s="499"/>
    </row>
    <row r="26155">
      <c r="B26155" s="497"/>
      <c r="H26155" s="500"/>
      <c r="O26155" s="500"/>
      <c r="Q26155" s="498" t="s">
        <v>213</v>
      </c>
      <c r="S26155" s="499"/>
    </row>
    <row r="26156">
      <c r="B26156" s="497"/>
      <c r="H26156" s="500"/>
      <c r="O26156" s="500"/>
      <c r="Q26156" s="498" t="s">
        <v>213</v>
      </c>
      <c r="S26156" s="499"/>
    </row>
    <row r="26157">
      <c r="B26157" s="497"/>
      <c r="H26157" s="500"/>
      <c r="O26157" s="500"/>
      <c r="Q26157" s="498" t="s">
        <v>213</v>
      </c>
      <c r="S26157" s="499"/>
    </row>
    <row r="26158">
      <c r="B26158" s="497"/>
      <c r="H26158" s="500"/>
      <c r="O26158" s="500"/>
      <c r="Q26158" s="498" t="s">
        <v>213</v>
      </c>
      <c r="S26158" s="499"/>
    </row>
    <row r="26159">
      <c r="B26159" s="497"/>
      <c r="H26159" s="500"/>
      <c r="O26159" s="500"/>
      <c r="Q26159" s="498" t="s">
        <v>213</v>
      </c>
      <c r="S26159" s="499"/>
    </row>
    <row r="26160">
      <c r="B26160" s="497"/>
      <c r="H26160" s="500"/>
      <c r="O26160" s="500"/>
      <c r="Q26160" s="498" t="s">
        <v>213</v>
      </c>
      <c r="S26160" s="499"/>
    </row>
    <row r="26161">
      <c r="B26161" s="497"/>
      <c r="H26161" s="500"/>
      <c r="O26161" s="500"/>
      <c r="Q26161" s="498" t="s">
        <v>213</v>
      </c>
      <c r="S26161" s="499"/>
    </row>
    <row r="26162">
      <c r="B26162" s="497"/>
      <c r="H26162" s="500"/>
      <c r="O26162" s="500"/>
      <c r="Q26162" s="498" t="s">
        <v>213</v>
      </c>
      <c r="S26162" s="499"/>
    </row>
    <row r="26163">
      <c r="B26163" s="497"/>
      <c r="H26163" s="500"/>
      <c r="O26163" s="500"/>
      <c r="Q26163" s="498" t="s">
        <v>213</v>
      </c>
      <c r="S26163" s="499"/>
    </row>
    <row r="26164">
      <c r="B26164" s="497"/>
      <c r="H26164" s="500"/>
      <c r="O26164" s="500"/>
      <c r="Q26164" s="498" t="s">
        <v>213</v>
      </c>
      <c r="S26164" s="499"/>
    </row>
    <row r="26165">
      <c r="B26165" s="497"/>
      <c r="H26165" s="500"/>
      <c r="O26165" s="500"/>
      <c r="Q26165" s="498" t="s">
        <v>213</v>
      </c>
      <c r="S26165" s="499"/>
    </row>
    <row r="26166">
      <c r="B26166" s="497"/>
      <c r="H26166" s="500"/>
      <c r="O26166" s="500"/>
      <c r="Q26166" s="498" t="s">
        <v>213</v>
      </c>
      <c r="S26166" s="499"/>
    </row>
    <row r="26167">
      <c r="B26167" s="497"/>
      <c r="H26167" s="500"/>
      <c r="O26167" s="500"/>
      <c r="Q26167" s="498" t="s">
        <v>213</v>
      </c>
      <c r="S26167" s="499"/>
    </row>
    <row r="26168">
      <c r="B26168" s="497"/>
      <c r="H26168" s="500"/>
      <c r="O26168" s="500"/>
      <c r="Q26168" s="498" t="s">
        <v>213</v>
      </c>
      <c r="S26168" s="499"/>
    </row>
    <row r="26169">
      <c r="B26169" s="497"/>
      <c r="H26169" s="500"/>
      <c r="O26169" s="500"/>
      <c r="Q26169" s="498" t="s">
        <v>213</v>
      </c>
      <c r="S26169" s="499"/>
    </row>
    <row r="26170">
      <c r="B26170" s="497"/>
      <c r="H26170" s="500"/>
      <c r="O26170" s="500"/>
      <c r="Q26170" s="498" t="s">
        <v>213</v>
      </c>
      <c r="S26170" s="499"/>
    </row>
    <row r="26171">
      <c r="B26171" s="497"/>
      <c r="H26171" s="500"/>
      <c r="O26171" s="500"/>
      <c r="Q26171" s="498" t="s">
        <v>213</v>
      </c>
      <c r="S26171" s="499"/>
    </row>
    <row r="26172">
      <c r="B26172" s="497"/>
      <c r="H26172" s="500"/>
      <c r="O26172" s="500"/>
      <c r="Q26172" s="498" t="s">
        <v>213</v>
      </c>
      <c r="S26172" s="499"/>
    </row>
    <row r="26173">
      <c r="B26173" s="497"/>
      <c r="H26173" s="500"/>
      <c r="O26173" s="500"/>
      <c r="Q26173" s="498" t="s">
        <v>213</v>
      </c>
      <c r="S26173" s="499"/>
    </row>
    <row r="26174">
      <c r="B26174" s="497"/>
      <c r="H26174" s="500"/>
      <c r="O26174" s="500"/>
      <c r="Q26174" s="498" t="s">
        <v>213</v>
      </c>
      <c r="S26174" s="499"/>
    </row>
    <row r="26175">
      <c r="B26175" s="497"/>
      <c r="H26175" s="500"/>
      <c r="O26175" s="500"/>
      <c r="Q26175" s="498" t="s">
        <v>213</v>
      </c>
      <c r="S26175" s="499"/>
    </row>
    <row r="26176">
      <c r="B26176" s="497"/>
      <c r="H26176" s="500"/>
      <c r="O26176" s="500"/>
      <c r="Q26176" s="498" t="s">
        <v>213</v>
      </c>
      <c r="S26176" s="499"/>
    </row>
    <row r="26177">
      <c r="B26177" s="497"/>
      <c r="H26177" s="500"/>
      <c r="O26177" s="500"/>
      <c r="Q26177" s="498" t="s">
        <v>213</v>
      </c>
      <c r="S26177" s="499"/>
    </row>
    <row r="26178">
      <c r="B26178" s="497"/>
      <c r="H26178" s="500"/>
      <c r="O26178" s="500"/>
      <c r="Q26178" s="498" t="s">
        <v>213</v>
      </c>
      <c r="S26178" s="499"/>
    </row>
    <row r="26179">
      <c r="B26179" s="497"/>
      <c r="H26179" s="500"/>
      <c r="O26179" s="500"/>
      <c r="Q26179" s="498" t="s">
        <v>213</v>
      </c>
      <c r="S26179" s="499"/>
    </row>
    <row r="26180">
      <c r="B26180" s="497"/>
      <c r="H26180" s="500"/>
      <c r="O26180" s="500"/>
      <c r="Q26180" s="498" t="s">
        <v>213</v>
      </c>
      <c r="S26180" s="499"/>
    </row>
    <row r="26181">
      <c r="B26181" s="497"/>
      <c r="H26181" s="500"/>
      <c r="O26181" s="500"/>
      <c r="Q26181" s="498" t="s">
        <v>213</v>
      </c>
      <c r="S26181" s="499"/>
    </row>
    <row r="26182">
      <c r="B26182" s="497"/>
      <c r="H26182" s="500"/>
      <c r="O26182" s="500"/>
      <c r="Q26182" s="498" t="s">
        <v>213</v>
      </c>
      <c r="S26182" s="499"/>
    </row>
    <row r="26183">
      <c r="B26183" s="497"/>
      <c r="H26183" s="500"/>
      <c r="O26183" s="500"/>
      <c r="Q26183" s="498" t="s">
        <v>213</v>
      </c>
      <c r="S26183" s="499"/>
    </row>
    <row r="26184">
      <c r="B26184" s="497"/>
      <c r="H26184" s="500"/>
      <c r="O26184" s="500"/>
      <c r="Q26184" s="498" t="s">
        <v>213</v>
      </c>
      <c r="S26184" s="499"/>
    </row>
    <row r="26185">
      <c r="B26185" s="497"/>
      <c r="H26185" s="500"/>
      <c r="O26185" s="500"/>
      <c r="Q26185" s="498" t="s">
        <v>213</v>
      </c>
      <c r="S26185" s="499"/>
    </row>
    <row r="26186">
      <c r="B26186" s="497"/>
      <c r="H26186" s="500"/>
      <c r="O26186" s="500"/>
      <c r="Q26186" s="498" t="s">
        <v>213</v>
      </c>
      <c r="S26186" s="499"/>
    </row>
    <row r="26187">
      <c r="B26187" s="497"/>
      <c r="H26187" s="500"/>
      <c r="O26187" s="500"/>
      <c r="Q26187" s="498" t="s">
        <v>213</v>
      </c>
      <c r="S26187" s="499"/>
    </row>
    <row r="26188">
      <c r="B26188" s="497"/>
      <c r="H26188" s="500"/>
      <c r="O26188" s="500"/>
      <c r="Q26188" s="498" t="s">
        <v>213</v>
      </c>
      <c r="S26188" s="499"/>
    </row>
    <row r="26189">
      <c r="B26189" s="497"/>
      <c r="H26189" s="500"/>
      <c r="O26189" s="500"/>
      <c r="Q26189" s="498" t="s">
        <v>213</v>
      </c>
      <c r="S26189" s="499"/>
    </row>
    <row r="26190">
      <c r="B26190" s="497"/>
      <c r="H26190" s="500"/>
      <c r="O26190" s="500"/>
      <c r="Q26190" s="498" t="s">
        <v>213</v>
      </c>
      <c r="S26190" s="499"/>
    </row>
    <row r="26191">
      <c r="B26191" s="497"/>
      <c r="H26191" s="500"/>
      <c r="O26191" s="500"/>
      <c r="Q26191" s="498" t="s">
        <v>213</v>
      </c>
      <c r="S26191" s="499"/>
    </row>
    <row r="26192">
      <c r="B26192" s="497"/>
      <c r="H26192" s="500"/>
      <c r="O26192" s="500"/>
      <c r="Q26192" s="498" t="s">
        <v>213</v>
      </c>
      <c r="S26192" s="499"/>
    </row>
    <row r="26193">
      <c r="B26193" s="497"/>
      <c r="H26193" s="500"/>
      <c r="O26193" s="500"/>
      <c r="Q26193" s="498" t="s">
        <v>213</v>
      </c>
      <c r="S26193" s="499"/>
    </row>
    <row r="26194">
      <c r="B26194" s="497"/>
      <c r="H26194" s="500"/>
      <c r="O26194" s="500"/>
      <c r="Q26194" s="498" t="s">
        <v>213</v>
      </c>
      <c r="S26194" s="499"/>
    </row>
    <row r="26195">
      <c r="B26195" s="497"/>
      <c r="H26195" s="500"/>
      <c r="O26195" s="500"/>
      <c r="Q26195" s="498" t="s">
        <v>213</v>
      </c>
      <c r="S26195" s="499"/>
    </row>
    <row r="26196">
      <c r="B26196" s="497"/>
      <c r="H26196" s="500"/>
      <c r="O26196" s="500"/>
      <c r="Q26196" s="498" t="s">
        <v>213</v>
      </c>
      <c r="S26196" s="499"/>
    </row>
    <row r="26197">
      <c r="B26197" s="497"/>
      <c r="H26197" s="500"/>
      <c r="O26197" s="500"/>
      <c r="Q26197" s="498" t="s">
        <v>213</v>
      </c>
      <c r="S26197" s="499"/>
    </row>
    <row r="26198">
      <c r="B26198" s="497"/>
      <c r="H26198" s="500"/>
      <c r="O26198" s="500"/>
      <c r="Q26198" s="498" t="s">
        <v>213</v>
      </c>
      <c r="S26198" s="499"/>
    </row>
    <row r="26199">
      <c r="B26199" s="497"/>
      <c r="H26199" s="500"/>
      <c r="O26199" s="500"/>
      <c r="Q26199" s="498" t="s">
        <v>213</v>
      </c>
      <c r="S26199" s="499"/>
    </row>
    <row r="26200">
      <c r="B26200" s="497"/>
      <c r="H26200" s="500"/>
      <c r="O26200" s="500"/>
      <c r="Q26200" s="498" t="s">
        <v>213</v>
      </c>
      <c r="S26200" s="499"/>
    </row>
    <row r="26201">
      <c r="B26201" s="497"/>
      <c r="H26201" s="500"/>
      <c r="O26201" s="500"/>
      <c r="Q26201" s="498" t="s">
        <v>213</v>
      </c>
      <c r="S26201" s="499"/>
    </row>
    <row r="26202">
      <c r="B26202" s="497"/>
      <c r="H26202" s="500"/>
      <c r="O26202" s="500"/>
      <c r="Q26202" s="498" t="s">
        <v>213</v>
      </c>
      <c r="S26202" s="499"/>
    </row>
    <row r="26203">
      <c r="B26203" s="497"/>
      <c r="H26203" s="500"/>
      <c r="O26203" s="500"/>
      <c r="Q26203" s="498" t="s">
        <v>213</v>
      </c>
      <c r="S26203" s="499"/>
    </row>
    <row r="26204">
      <c r="B26204" s="497"/>
      <c r="H26204" s="500"/>
      <c r="O26204" s="500"/>
      <c r="Q26204" s="498" t="s">
        <v>213</v>
      </c>
      <c r="S26204" s="499"/>
    </row>
    <row r="26205">
      <c r="B26205" s="497"/>
      <c r="H26205" s="500"/>
      <c r="O26205" s="500"/>
      <c r="Q26205" s="498" t="s">
        <v>213</v>
      </c>
      <c r="S26205" s="499"/>
    </row>
    <row r="26206">
      <c r="B26206" s="497"/>
      <c r="H26206" s="500"/>
      <c r="O26206" s="500"/>
      <c r="Q26206" s="498" t="s">
        <v>213</v>
      </c>
      <c r="S26206" s="499"/>
    </row>
    <row r="26207">
      <c r="B26207" s="497"/>
      <c r="H26207" s="500"/>
      <c r="O26207" s="500"/>
      <c r="Q26207" s="498" t="s">
        <v>213</v>
      </c>
      <c r="S26207" s="499"/>
    </row>
    <row r="26208">
      <c r="B26208" s="497"/>
      <c r="H26208" s="500"/>
      <c r="O26208" s="500"/>
      <c r="Q26208" s="498" t="s">
        <v>213</v>
      </c>
      <c r="S26208" s="499"/>
    </row>
    <row r="26209">
      <c r="B26209" s="497"/>
      <c r="H26209" s="500"/>
      <c r="O26209" s="500"/>
      <c r="Q26209" s="498" t="s">
        <v>213</v>
      </c>
      <c r="S26209" s="499"/>
    </row>
    <row r="26210">
      <c r="B26210" s="497"/>
      <c r="H26210" s="500"/>
      <c r="O26210" s="500"/>
      <c r="Q26210" s="498" t="s">
        <v>213</v>
      </c>
      <c r="S26210" s="499"/>
    </row>
    <row r="26211">
      <c r="B26211" s="497"/>
      <c r="H26211" s="500"/>
      <c r="O26211" s="500"/>
      <c r="Q26211" s="498" t="s">
        <v>213</v>
      </c>
      <c r="S26211" s="499"/>
    </row>
    <row r="26212">
      <c r="B26212" s="497"/>
      <c r="H26212" s="500"/>
      <c r="O26212" s="500"/>
      <c r="Q26212" s="498" t="s">
        <v>213</v>
      </c>
      <c r="S26212" s="499"/>
    </row>
    <row r="26213">
      <c r="B26213" s="497"/>
      <c r="H26213" s="500"/>
      <c r="O26213" s="500"/>
      <c r="Q26213" s="498" t="s">
        <v>213</v>
      </c>
      <c r="S26213" s="499"/>
    </row>
    <row r="26214">
      <c r="B26214" s="497"/>
      <c r="H26214" s="500"/>
      <c r="O26214" s="500"/>
      <c r="Q26214" s="498" t="s">
        <v>213</v>
      </c>
      <c r="S26214" s="499"/>
    </row>
    <row r="26215">
      <c r="B26215" s="497"/>
      <c r="H26215" s="500"/>
      <c r="O26215" s="500"/>
      <c r="Q26215" s="498" t="s">
        <v>213</v>
      </c>
      <c r="S26215" s="499"/>
    </row>
    <row r="26216">
      <c r="B26216" s="497"/>
      <c r="H26216" s="500"/>
      <c r="O26216" s="500"/>
      <c r="Q26216" s="498" t="s">
        <v>213</v>
      </c>
      <c r="S26216" s="499"/>
    </row>
    <row r="26217">
      <c r="B26217" s="497"/>
      <c r="H26217" s="500"/>
      <c r="O26217" s="500"/>
      <c r="Q26217" s="498" t="s">
        <v>213</v>
      </c>
      <c r="S26217" s="499"/>
    </row>
    <row r="26218">
      <c r="B26218" s="497"/>
      <c r="H26218" s="500"/>
      <c r="O26218" s="500"/>
      <c r="Q26218" s="498" t="s">
        <v>213</v>
      </c>
      <c r="S26218" s="499"/>
    </row>
    <row r="26219">
      <c r="B26219" s="497"/>
      <c r="H26219" s="500"/>
      <c r="O26219" s="500"/>
      <c r="Q26219" s="498" t="s">
        <v>213</v>
      </c>
      <c r="S26219" s="499"/>
    </row>
    <row r="26220">
      <c r="B26220" s="497"/>
      <c r="H26220" s="500"/>
      <c r="O26220" s="500"/>
      <c r="Q26220" s="498" t="s">
        <v>213</v>
      </c>
      <c r="S26220" s="499"/>
    </row>
    <row r="26221">
      <c r="B26221" s="497"/>
      <c r="H26221" s="500"/>
      <c r="O26221" s="500"/>
      <c r="Q26221" s="498" t="s">
        <v>213</v>
      </c>
      <c r="S26221" s="499"/>
    </row>
    <row r="26222">
      <c r="B26222" s="497"/>
      <c r="H26222" s="500"/>
      <c r="O26222" s="500"/>
      <c r="Q26222" s="498" t="s">
        <v>213</v>
      </c>
      <c r="S26222" s="499"/>
    </row>
    <row r="26223">
      <c r="B26223" s="497"/>
      <c r="H26223" s="500"/>
      <c r="O26223" s="500"/>
      <c r="Q26223" s="498" t="s">
        <v>213</v>
      </c>
      <c r="S26223" s="499"/>
    </row>
    <row r="26224">
      <c r="B26224" s="497"/>
      <c r="H26224" s="500"/>
      <c r="O26224" s="500"/>
      <c r="Q26224" s="498" t="s">
        <v>213</v>
      </c>
      <c r="S26224" s="499"/>
    </row>
    <row r="26225">
      <c r="B26225" s="497"/>
      <c r="H26225" s="500"/>
      <c r="O26225" s="500"/>
      <c r="Q26225" s="498" t="s">
        <v>213</v>
      </c>
      <c r="S26225" s="499"/>
    </row>
    <row r="26226">
      <c r="B26226" s="497"/>
      <c r="H26226" s="500"/>
      <c r="O26226" s="500"/>
      <c r="Q26226" s="498" t="s">
        <v>213</v>
      </c>
      <c r="S26226" s="499"/>
    </row>
    <row r="26227">
      <c r="B26227" s="497"/>
      <c r="H26227" s="500"/>
      <c r="O26227" s="500"/>
      <c r="Q26227" s="498" t="s">
        <v>213</v>
      </c>
      <c r="S26227" s="499"/>
    </row>
    <row r="26228">
      <c r="B26228" s="497"/>
      <c r="H26228" s="500"/>
      <c r="O26228" s="500"/>
      <c r="Q26228" s="498" t="s">
        <v>213</v>
      </c>
      <c r="S26228" s="499"/>
    </row>
    <row r="26229">
      <c r="B26229" s="497"/>
      <c r="H26229" s="500"/>
      <c r="O26229" s="500"/>
      <c r="Q26229" s="498" t="s">
        <v>213</v>
      </c>
      <c r="S26229" s="499"/>
    </row>
    <row r="26230">
      <c r="B26230" s="497"/>
      <c r="H26230" s="500"/>
      <c r="O26230" s="500"/>
      <c r="Q26230" s="498" t="s">
        <v>213</v>
      </c>
      <c r="S26230" s="499"/>
    </row>
    <row r="26231">
      <c r="B26231" s="497"/>
      <c r="H26231" s="500"/>
      <c r="O26231" s="500"/>
      <c r="Q26231" s="498" t="s">
        <v>213</v>
      </c>
      <c r="S26231" s="499"/>
    </row>
    <row r="26232">
      <c r="B26232" s="497"/>
      <c r="H26232" s="500"/>
      <c r="O26232" s="500"/>
      <c r="Q26232" s="498" t="s">
        <v>213</v>
      </c>
      <c r="S26232" s="499"/>
    </row>
    <row r="26233">
      <c r="B26233" s="497"/>
      <c r="H26233" s="500"/>
      <c r="O26233" s="500"/>
      <c r="Q26233" s="498" t="s">
        <v>213</v>
      </c>
      <c r="S26233" s="499"/>
    </row>
    <row r="26234">
      <c r="B26234" s="497"/>
      <c r="H26234" s="500"/>
      <c r="O26234" s="500"/>
      <c r="Q26234" s="498" t="s">
        <v>213</v>
      </c>
      <c r="S26234" s="499"/>
    </row>
    <row r="26235">
      <c r="B26235" s="497"/>
      <c r="H26235" s="500"/>
      <c r="O26235" s="500"/>
      <c r="Q26235" s="498" t="s">
        <v>213</v>
      </c>
      <c r="S26235" s="499"/>
    </row>
    <row r="26236">
      <c r="B26236" s="497"/>
      <c r="H26236" s="500"/>
      <c r="O26236" s="500"/>
      <c r="Q26236" s="498" t="s">
        <v>213</v>
      </c>
      <c r="S26236" s="499"/>
    </row>
    <row r="26237">
      <c r="B26237" s="497"/>
      <c r="H26237" s="500"/>
      <c r="O26237" s="500"/>
      <c r="Q26237" s="498" t="s">
        <v>213</v>
      </c>
      <c r="S26237" s="499"/>
    </row>
    <row r="26238">
      <c r="B26238" s="497"/>
      <c r="H26238" s="500"/>
      <c r="O26238" s="500"/>
      <c r="Q26238" s="498" t="s">
        <v>213</v>
      </c>
      <c r="S26238" s="499"/>
    </row>
    <row r="26239">
      <c r="B26239" s="497"/>
      <c r="H26239" s="500"/>
      <c r="O26239" s="500"/>
      <c r="Q26239" s="498" t="s">
        <v>213</v>
      </c>
      <c r="S26239" s="499"/>
    </row>
    <row r="26240">
      <c r="B26240" s="497"/>
      <c r="H26240" s="500"/>
      <c r="O26240" s="500"/>
      <c r="Q26240" s="498" t="s">
        <v>213</v>
      </c>
      <c r="S26240" s="499"/>
    </row>
    <row r="26241">
      <c r="B26241" s="497"/>
      <c r="H26241" s="500"/>
      <c r="O26241" s="500"/>
      <c r="Q26241" s="498" t="s">
        <v>213</v>
      </c>
      <c r="S26241" s="499"/>
    </row>
    <row r="26242">
      <c r="B26242" s="497"/>
      <c r="H26242" s="500"/>
      <c r="O26242" s="500"/>
      <c r="Q26242" s="498" t="s">
        <v>213</v>
      </c>
      <c r="S26242" s="499"/>
    </row>
    <row r="26243">
      <c r="B26243" s="497"/>
      <c r="H26243" s="500"/>
      <c r="O26243" s="500"/>
      <c r="Q26243" s="498" t="s">
        <v>213</v>
      </c>
      <c r="S26243" s="499"/>
    </row>
    <row r="26244">
      <c r="B26244" s="497"/>
      <c r="H26244" s="500"/>
      <c r="O26244" s="500"/>
      <c r="Q26244" s="498" t="s">
        <v>213</v>
      </c>
      <c r="S26244" s="499"/>
    </row>
    <row r="26245">
      <c r="B26245" s="497"/>
      <c r="H26245" s="500"/>
      <c r="O26245" s="500"/>
      <c r="Q26245" s="498" t="s">
        <v>213</v>
      </c>
      <c r="S26245" s="499"/>
    </row>
    <row r="26246">
      <c r="B26246" s="497"/>
      <c r="H26246" s="500"/>
      <c r="O26246" s="500"/>
      <c r="Q26246" s="498" t="s">
        <v>213</v>
      </c>
      <c r="S26246" s="499"/>
    </row>
    <row r="26247">
      <c r="B26247" s="497"/>
      <c r="H26247" s="500"/>
      <c r="O26247" s="500"/>
      <c r="Q26247" s="498" t="s">
        <v>213</v>
      </c>
      <c r="S26247" s="499"/>
    </row>
    <row r="26248">
      <c r="B26248" s="497"/>
      <c r="H26248" s="500"/>
      <c r="O26248" s="500"/>
      <c r="Q26248" s="498" t="s">
        <v>213</v>
      </c>
      <c r="S26248" s="499"/>
    </row>
    <row r="26249">
      <c r="B26249" s="497"/>
      <c r="H26249" s="500"/>
      <c r="O26249" s="500"/>
      <c r="Q26249" s="498" t="s">
        <v>213</v>
      </c>
      <c r="S26249" s="499"/>
    </row>
    <row r="26250">
      <c r="B26250" s="497"/>
      <c r="H26250" s="500"/>
      <c r="O26250" s="500"/>
      <c r="Q26250" s="498" t="s">
        <v>213</v>
      </c>
      <c r="S26250" s="499"/>
    </row>
    <row r="26251">
      <c r="B26251" s="497"/>
      <c r="H26251" s="500"/>
      <c r="O26251" s="500"/>
      <c r="Q26251" s="498" t="s">
        <v>213</v>
      </c>
      <c r="S26251" s="499"/>
    </row>
    <row r="26252">
      <c r="B26252" s="497"/>
      <c r="H26252" s="500"/>
      <c r="O26252" s="500"/>
      <c r="Q26252" s="498" t="s">
        <v>213</v>
      </c>
      <c r="S26252" s="499"/>
    </row>
    <row r="26253">
      <c r="B26253" s="497"/>
      <c r="H26253" s="500"/>
      <c r="O26253" s="500"/>
      <c r="Q26253" s="498" t="s">
        <v>213</v>
      </c>
      <c r="S26253" s="499"/>
    </row>
    <row r="26254">
      <c r="B26254" s="497"/>
      <c r="H26254" s="500"/>
      <c r="O26254" s="500"/>
      <c r="Q26254" s="498" t="s">
        <v>213</v>
      </c>
      <c r="S26254" s="499"/>
    </row>
    <row r="26255">
      <c r="B26255" s="497"/>
      <c r="H26255" s="500"/>
      <c r="O26255" s="500"/>
      <c r="Q26255" s="498" t="s">
        <v>213</v>
      </c>
      <c r="S26255" s="499"/>
    </row>
    <row r="26256">
      <c r="B26256" s="497"/>
      <c r="H26256" s="500"/>
      <c r="O26256" s="500"/>
      <c r="Q26256" s="498" t="s">
        <v>213</v>
      </c>
      <c r="S26256" s="499"/>
    </row>
    <row r="26257">
      <c r="B26257" s="497"/>
      <c r="H26257" s="500"/>
      <c r="O26257" s="500"/>
      <c r="Q26257" s="498" t="s">
        <v>213</v>
      </c>
      <c r="S26257" s="499"/>
    </row>
    <row r="26258">
      <c r="B26258" s="497"/>
      <c r="H26258" s="500"/>
      <c r="O26258" s="500"/>
      <c r="Q26258" s="498" t="s">
        <v>213</v>
      </c>
      <c r="S26258" s="499"/>
    </row>
    <row r="26259">
      <c r="B26259" s="497"/>
      <c r="H26259" s="500"/>
      <c r="O26259" s="500"/>
      <c r="Q26259" s="498" t="s">
        <v>213</v>
      </c>
      <c r="S26259" s="499"/>
    </row>
    <row r="26260">
      <c r="B26260" s="497"/>
      <c r="H26260" s="500"/>
      <c r="O26260" s="500"/>
      <c r="Q26260" s="498" t="s">
        <v>213</v>
      </c>
      <c r="S26260" s="499"/>
    </row>
    <row r="26261">
      <c r="B26261" s="497"/>
      <c r="H26261" s="500"/>
      <c r="O26261" s="500"/>
      <c r="Q26261" s="498" t="s">
        <v>213</v>
      </c>
      <c r="S26261" s="499"/>
    </row>
    <row r="26262">
      <c r="B26262" s="497"/>
      <c r="H26262" s="500"/>
      <c r="O26262" s="500"/>
      <c r="Q26262" s="498" t="s">
        <v>213</v>
      </c>
      <c r="S26262" s="499"/>
    </row>
    <row r="26263">
      <c r="B26263" s="497"/>
      <c r="H26263" s="500"/>
      <c r="O26263" s="500"/>
      <c r="Q26263" s="498" t="s">
        <v>213</v>
      </c>
      <c r="S26263" s="499"/>
    </row>
    <row r="26264">
      <c r="B26264" s="497"/>
      <c r="H26264" s="500"/>
      <c r="O26264" s="500"/>
      <c r="Q26264" s="498" t="s">
        <v>213</v>
      </c>
      <c r="S26264" s="499"/>
    </row>
    <row r="26265">
      <c r="B26265" s="497"/>
      <c r="H26265" s="500"/>
      <c r="O26265" s="500"/>
      <c r="Q26265" s="498" t="s">
        <v>213</v>
      </c>
      <c r="S26265" s="499"/>
    </row>
    <row r="26266">
      <c r="B26266" s="497"/>
      <c r="H26266" s="500"/>
      <c r="O26266" s="500"/>
      <c r="Q26266" s="498" t="s">
        <v>213</v>
      </c>
      <c r="S26266" s="499"/>
    </row>
    <row r="26267">
      <c r="B26267" s="497"/>
      <c r="H26267" s="500"/>
      <c r="O26267" s="500"/>
      <c r="Q26267" s="498" t="s">
        <v>213</v>
      </c>
      <c r="S26267" s="499"/>
    </row>
    <row r="26268">
      <c r="B26268" s="497"/>
      <c r="H26268" s="500"/>
      <c r="O26268" s="500"/>
      <c r="Q26268" s="498" t="s">
        <v>213</v>
      </c>
      <c r="S26268" s="499"/>
    </row>
    <row r="26269">
      <c r="B26269" s="497"/>
      <c r="H26269" s="500"/>
      <c r="O26269" s="500"/>
      <c r="Q26269" s="498" t="s">
        <v>213</v>
      </c>
      <c r="S26269" s="499"/>
    </row>
    <row r="26270">
      <c r="B26270" s="497"/>
      <c r="H26270" s="500"/>
      <c r="O26270" s="500"/>
      <c r="Q26270" s="498" t="s">
        <v>213</v>
      </c>
      <c r="S26270" s="499"/>
    </row>
    <row r="26271">
      <c r="B26271" s="497"/>
      <c r="H26271" s="500"/>
      <c r="O26271" s="500"/>
      <c r="Q26271" s="498" t="s">
        <v>213</v>
      </c>
      <c r="S26271" s="499"/>
    </row>
    <row r="26272">
      <c r="B26272" s="497"/>
      <c r="H26272" s="500"/>
      <c r="O26272" s="500"/>
      <c r="Q26272" s="498" t="s">
        <v>213</v>
      </c>
      <c r="S26272" s="499"/>
    </row>
    <row r="26273">
      <c r="B26273" s="497"/>
      <c r="H26273" s="500"/>
      <c r="O26273" s="500"/>
      <c r="Q26273" s="498" t="s">
        <v>213</v>
      </c>
      <c r="S26273" s="499"/>
    </row>
    <row r="26274">
      <c r="B26274" s="497"/>
      <c r="H26274" s="500"/>
      <c r="O26274" s="500"/>
      <c r="Q26274" s="498" t="s">
        <v>213</v>
      </c>
      <c r="S26274" s="499"/>
    </row>
    <row r="26275">
      <c r="B26275" s="497"/>
      <c r="H26275" s="500"/>
      <c r="O26275" s="500"/>
      <c r="Q26275" s="498" t="s">
        <v>213</v>
      </c>
      <c r="S26275" s="499"/>
    </row>
    <row r="26276">
      <c r="B26276" s="497"/>
      <c r="H26276" s="500"/>
      <c r="O26276" s="500"/>
      <c r="Q26276" s="498" t="s">
        <v>213</v>
      </c>
      <c r="S26276" s="499"/>
    </row>
    <row r="26277">
      <c r="B26277" s="497"/>
      <c r="H26277" s="500"/>
      <c r="O26277" s="500"/>
      <c r="Q26277" s="498" t="s">
        <v>213</v>
      </c>
      <c r="S26277" s="499"/>
    </row>
    <row r="26278">
      <c r="B26278" s="497"/>
      <c r="H26278" s="500"/>
      <c r="O26278" s="500"/>
      <c r="Q26278" s="498" t="s">
        <v>213</v>
      </c>
      <c r="S26278" s="499"/>
    </row>
    <row r="26279">
      <c r="B26279" s="497"/>
      <c r="H26279" s="500"/>
      <c r="O26279" s="500"/>
      <c r="Q26279" s="498" t="s">
        <v>213</v>
      </c>
      <c r="S26279" s="499"/>
    </row>
    <row r="26280">
      <c r="B26280" s="497"/>
      <c r="H26280" s="500"/>
      <c r="O26280" s="500"/>
      <c r="Q26280" s="498" t="s">
        <v>213</v>
      </c>
      <c r="S26280" s="499"/>
    </row>
    <row r="26281">
      <c r="B26281" s="497"/>
      <c r="H26281" s="500"/>
      <c r="O26281" s="500"/>
      <c r="Q26281" s="498" t="s">
        <v>213</v>
      </c>
      <c r="S26281" s="499"/>
    </row>
    <row r="26282">
      <c r="B26282" s="497"/>
      <c r="H26282" s="500"/>
      <c r="O26282" s="500"/>
      <c r="Q26282" s="498" t="s">
        <v>213</v>
      </c>
      <c r="S26282" s="499"/>
    </row>
    <row r="26283">
      <c r="B26283" s="497"/>
      <c r="H26283" s="500"/>
      <c r="O26283" s="500"/>
      <c r="Q26283" s="498" t="s">
        <v>213</v>
      </c>
      <c r="S26283" s="499"/>
    </row>
    <row r="26284">
      <c r="B26284" s="497"/>
      <c r="H26284" s="500"/>
      <c r="O26284" s="500"/>
      <c r="Q26284" s="498" t="s">
        <v>213</v>
      </c>
      <c r="S26284" s="499"/>
    </row>
    <row r="26285">
      <c r="B26285" s="497"/>
      <c r="H26285" s="500"/>
      <c r="O26285" s="500"/>
      <c r="Q26285" s="498" t="s">
        <v>213</v>
      </c>
      <c r="S26285" s="499"/>
    </row>
    <row r="26286">
      <c r="B26286" s="497"/>
      <c r="H26286" s="500"/>
      <c r="O26286" s="500"/>
      <c r="Q26286" s="498" t="s">
        <v>213</v>
      </c>
      <c r="S26286" s="499"/>
    </row>
    <row r="26287">
      <c r="B26287" s="497"/>
      <c r="H26287" s="500"/>
      <c r="O26287" s="500"/>
      <c r="Q26287" s="498" t="s">
        <v>213</v>
      </c>
      <c r="S26287" s="499"/>
    </row>
    <row r="26288">
      <c r="B26288" s="497"/>
      <c r="H26288" s="500"/>
      <c r="O26288" s="500"/>
      <c r="Q26288" s="498" t="s">
        <v>213</v>
      </c>
      <c r="S26288" s="499"/>
    </row>
    <row r="26289">
      <c r="B26289" s="497"/>
      <c r="H26289" s="500"/>
      <c r="O26289" s="500"/>
      <c r="Q26289" s="498" t="s">
        <v>213</v>
      </c>
      <c r="S26289" s="499"/>
    </row>
    <row r="26290">
      <c r="B26290" s="497"/>
      <c r="H26290" s="500"/>
      <c r="O26290" s="500"/>
      <c r="Q26290" s="498" t="s">
        <v>213</v>
      </c>
      <c r="S26290" s="499"/>
    </row>
    <row r="26291">
      <c r="B26291" s="497"/>
      <c r="H26291" s="500"/>
      <c r="O26291" s="500"/>
      <c r="Q26291" s="498" t="s">
        <v>213</v>
      </c>
      <c r="S26291" s="499"/>
    </row>
    <row r="26292">
      <c r="B26292" s="497"/>
      <c r="H26292" s="500"/>
      <c r="O26292" s="500"/>
      <c r="Q26292" s="498" t="s">
        <v>213</v>
      </c>
      <c r="S26292" s="499"/>
    </row>
    <row r="26293">
      <c r="B26293" s="497"/>
      <c r="H26293" s="500"/>
      <c r="O26293" s="500"/>
      <c r="Q26293" s="498" t="s">
        <v>213</v>
      </c>
      <c r="S26293" s="499"/>
    </row>
    <row r="26294">
      <c r="B26294" s="497"/>
      <c r="H26294" s="500"/>
      <c r="O26294" s="500"/>
      <c r="Q26294" s="498" t="s">
        <v>213</v>
      </c>
      <c r="S26294" s="499"/>
    </row>
    <row r="26295">
      <c r="B26295" s="497"/>
      <c r="H26295" s="500"/>
      <c r="O26295" s="500"/>
      <c r="Q26295" s="498" t="s">
        <v>213</v>
      </c>
      <c r="S26295" s="499"/>
    </row>
    <row r="26296">
      <c r="B26296" s="497"/>
      <c r="H26296" s="500"/>
      <c r="O26296" s="500"/>
      <c r="Q26296" s="498" t="s">
        <v>213</v>
      </c>
      <c r="S26296" s="499"/>
    </row>
    <row r="26297">
      <c r="B26297" s="497"/>
      <c r="H26297" s="500"/>
      <c r="O26297" s="500"/>
      <c r="Q26297" s="498" t="s">
        <v>213</v>
      </c>
      <c r="S26297" s="499"/>
    </row>
    <row r="26298">
      <c r="B26298" s="497"/>
      <c r="H26298" s="500"/>
      <c r="O26298" s="500"/>
      <c r="Q26298" s="498" t="s">
        <v>213</v>
      </c>
      <c r="S26298" s="499"/>
    </row>
    <row r="26299">
      <c r="B26299" s="497"/>
      <c r="H26299" s="500"/>
      <c r="O26299" s="500"/>
      <c r="Q26299" s="498" t="s">
        <v>213</v>
      </c>
      <c r="S26299" s="499"/>
    </row>
    <row r="26300">
      <c r="B26300" s="497"/>
      <c r="H26300" s="500"/>
      <c r="O26300" s="500"/>
      <c r="Q26300" s="498" t="s">
        <v>213</v>
      </c>
      <c r="S26300" s="499"/>
    </row>
    <row r="26301">
      <c r="B26301" s="497"/>
      <c r="H26301" s="500"/>
      <c r="O26301" s="500"/>
      <c r="Q26301" s="498" t="s">
        <v>213</v>
      </c>
      <c r="S26301" s="499"/>
    </row>
    <row r="26302">
      <c r="B26302" s="497"/>
      <c r="H26302" s="500"/>
      <c r="O26302" s="500"/>
      <c r="Q26302" s="498" t="s">
        <v>213</v>
      </c>
      <c r="S26302" s="499"/>
    </row>
    <row r="26303">
      <c r="B26303" s="497"/>
      <c r="H26303" s="500"/>
      <c r="O26303" s="500"/>
      <c r="Q26303" s="498" t="s">
        <v>213</v>
      </c>
      <c r="S26303" s="499"/>
    </row>
    <row r="26304">
      <c r="B26304" s="497"/>
      <c r="H26304" s="500"/>
      <c r="O26304" s="500"/>
      <c r="Q26304" s="498" t="s">
        <v>213</v>
      </c>
      <c r="S26304" s="499"/>
    </row>
    <row r="26305">
      <c r="B26305" s="497"/>
      <c r="H26305" s="500"/>
      <c r="O26305" s="500"/>
      <c r="Q26305" s="498" t="s">
        <v>213</v>
      </c>
      <c r="S26305" s="499"/>
    </row>
    <row r="26306">
      <c r="B26306" s="497"/>
      <c r="H26306" s="500"/>
      <c r="O26306" s="500"/>
      <c r="Q26306" s="498" t="s">
        <v>213</v>
      </c>
      <c r="S26306" s="499"/>
    </row>
    <row r="26307">
      <c r="B26307" s="497"/>
      <c r="H26307" s="500"/>
      <c r="O26307" s="500"/>
      <c r="Q26307" s="498" t="s">
        <v>213</v>
      </c>
      <c r="S26307" s="499"/>
    </row>
    <row r="26308">
      <c r="B26308" s="497"/>
      <c r="H26308" s="500"/>
      <c r="O26308" s="500"/>
      <c r="Q26308" s="498" t="s">
        <v>213</v>
      </c>
      <c r="S26308" s="499"/>
    </row>
    <row r="26309">
      <c r="B26309" s="497"/>
      <c r="H26309" s="500"/>
      <c r="O26309" s="500"/>
      <c r="Q26309" s="498" t="s">
        <v>213</v>
      </c>
      <c r="S26309" s="499"/>
    </row>
    <row r="26310">
      <c r="B26310" s="497"/>
      <c r="H26310" s="500"/>
      <c r="O26310" s="500"/>
      <c r="Q26310" s="498" t="s">
        <v>213</v>
      </c>
      <c r="S26310" s="499"/>
    </row>
    <row r="26311">
      <c r="B26311" s="497"/>
      <c r="H26311" s="500"/>
      <c r="O26311" s="500"/>
      <c r="Q26311" s="498" t="s">
        <v>213</v>
      </c>
      <c r="S26311" s="499"/>
    </row>
    <row r="26312">
      <c r="B26312" s="497"/>
      <c r="H26312" s="500"/>
      <c r="O26312" s="500"/>
      <c r="Q26312" s="498" t="s">
        <v>213</v>
      </c>
      <c r="S26312" s="499"/>
    </row>
    <row r="26313">
      <c r="B26313" s="497"/>
      <c r="H26313" s="500"/>
      <c r="O26313" s="500"/>
      <c r="Q26313" s="498" t="s">
        <v>213</v>
      </c>
      <c r="S26313" s="499"/>
    </row>
    <row r="26314">
      <c r="B26314" s="497"/>
      <c r="H26314" s="500"/>
      <c r="O26314" s="500"/>
      <c r="Q26314" s="498" t="s">
        <v>213</v>
      </c>
      <c r="S26314" s="499"/>
    </row>
    <row r="26315">
      <c r="B26315" s="497"/>
      <c r="H26315" s="500"/>
      <c r="O26315" s="500"/>
      <c r="Q26315" s="498" t="s">
        <v>213</v>
      </c>
      <c r="S26315" s="499"/>
    </row>
    <row r="26316">
      <c r="B26316" s="497"/>
      <c r="H26316" s="500"/>
      <c r="O26316" s="500"/>
      <c r="Q26316" s="498" t="s">
        <v>213</v>
      </c>
      <c r="S26316" s="499"/>
    </row>
    <row r="26317">
      <c r="B26317" s="497"/>
      <c r="H26317" s="500"/>
      <c r="O26317" s="500"/>
      <c r="Q26317" s="498" t="s">
        <v>213</v>
      </c>
      <c r="S26317" s="499"/>
    </row>
    <row r="26318">
      <c r="B26318" s="497"/>
      <c r="H26318" s="500"/>
      <c r="O26318" s="500"/>
      <c r="Q26318" s="498" t="s">
        <v>213</v>
      </c>
      <c r="S26318" s="499"/>
    </row>
    <row r="26319">
      <c r="B26319" s="497"/>
      <c r="H26319" s="500"/>
      <c r="O26319" s="500"/>
      <c r="Q26319" s="498" t="s">
        <v>213</v>
      </c>
      <c r="S26319" s="499"/>
    </row>
    <row r="26320">
      <c r="B26320" s="497"/>
      <c r="H26320" s="500"/>
      <c r="O26320" s="500"/>
      <c r="Q26320" s="498" t="s">
        <v>213</v>
      </c>
      <c r="S26320" s="499"/>
    </row>
    <row r="26321">
      <c r="B26321" s="497"/>
      <c r="H26321" s="500"/>
      <c r="O26321" s="500"/>
      <c r="Q26321" s="498" t="s">
        <v>213</v>
      </c>
      <c r="S26321" s="499"/>
    </row>
    <row r="26322">
      <c r="B26322" s="497"/>
      <c r="H26322" s="500"/>
      <c r="O26322" s="500"/>
      <c r="Q26322" s="498" t="s">
        <v>213</v>
      </c>
      <c r="S26322" s="499"/>
    </row>
    <row r="26323">
      <c r="B26323" s="497"/>
      <c r="H26323" s="500"/>
      <c r="O26323" s="500"/>
      <c r="Q26323" s="498" t="s">
        <v>213</v>
      </c>
      <c r="S26323" s="499"/>
    </row>
    <row r="26324">
      <c r="B26324" s="497"/>
      <c r="H26324" s="500"/>
      <c r="O26324" s="500"/>
      <c r="Q26324" s="498" t="s">
        <v>213</v>
      </c>
      <c r="S26324" s="499"/>
    </row>
    <row r="26325">
      <c r="B26325" s="497"/>
      <c r="H26325" s="500"/>
      <c r="O26325" s="500"/>
      <c r="Q26325" s="498" t="s">
        <v>213</v>
      </c>
      <c r="S26325" s="499"/>
    </row>
    <row r="26326">
      <c r="B26326" s="497"/>
      <c r="H26326" s="500"/>
      <c r="O26326" s="500"/>
      <c r="Q26326" s="498" t="s">
        <v>213</v>
      </c>
      <c r="S26326" s="499"/>
    </row>
    <row r="26327">
      <c r="B26327" s="497"/>
      <c r="H26327" s="500"/>
      <c r="O26327" s="500"/>
      <c r="Q26327" s="498" t="s">
        <v>213</v>
      </c>
      <c r="S26327" s="499"/>
    </row>
    <row r="26328">
      <c r="B26328" s="497"/>
      <c r="H26328" s="500"/>
      <c r="O26328" s="500"/>
      <c r="Q26328" s="498" t="s">
        <v>213</v>
      </c>
      <c r="S26328" s="499"/>
    </row>
    <row r="26329">
      <c r="B26329" s="497"/>
      <c r="H26329" s="500"/>
      <c r="O26329" s="500"/>
      <c r="Q26329" s="498" t="s">
        <v>213</v>
      </c>
      <c r="S26329" s="499"/>
    </row>
    <row r="26330">
      <c r="B26330" s="497"/>
      <c r="H26330" s="500"/>
      <c r="O26330" s="500"/>
      <c r="Q26330" s="498" t="s">
        <v>213</v>
      </c>
      <c r="S26330" s="499"/>
    </row>
    <row r="26331">
      <c r="B26331" s="497"/>
      <c r="H26331" s="500"/>
      <c r="O26331" s="500"/>
      <c r="Q26331" s="498" t="s">
        <v>213</v>
      </c>
      <c r="S26331" s="499"/>
    </row>
    <row r="26332">
      <c r="B26332" s="497"/>
      <c r="H26332" s="500"/>
      <c r="O26332" s="500"/>
      <c r="Q26332" s="498" t="s">
        <v>213</v>
      </c>
      <c r="S26332" s="499"/>
    </row>
    <row r="26333">
      <c r="B26333" s="497"/>
      <c r="H26333" s="500"/>
      <c r="O26333" s="500"/>
      <c r="Q26333" s="498" t="s">
        <v>213</v>
      </c>
      <c r="S26333" s="499"/>
    </row>
    <row r="26334">
      <c r="B26334" s="497"/>
      <c r="H26334" s="500"/>
      <c r="O26334" s="500"/>
      <c r="Q26334" s="498" t="s">
        <v>213</v>
      </c>
      <c r="S26334" s="499"/>
    </row>
    <row r="26335">
      <c r="B26335" s="497"/>
      <c r="H26335" s="500"/>
      <c r="O26335" s="500"/>
      <c r="Q26335" s="498" t="s">
        <v>213</v>
      </c>
      <c r="S26335" s="499"/>
    </row>
    <row r="26336">
      <c r="B26336" s="497"/>
      <c r="H26336" s="500"/>
      <c r="O26336" s="500"/>
      <c r="Q26336" s="498" t="s">
        <v>213</v>
      </c>
      <c r="S26336" s="499"/>
    </row>
    <row r="26337">
      <c r="B26337" s="497"/>
      <c r="H26337" s="500"/>
      <c r="O26337" s="500"/>
      <c r="Q26337" s="498" t="s">
        <v>213</v>
      </c>
      <c r="S26337" s="499"/>
    </row>
    <row r="26338">
      <c r="B26338" s="497"/>
      <c r="H26338" s="500"/>
      <c r="O26338" s="500"/>
      <c r="Q26338" s="498" t="s">
        <v>213</v>
      </c>
      <c r="S26338" s="499"/>
    </row>
    <row r="26339">
      <c r="B26339" s="497"/>
      <c r="H26339" s="500"/>
      <c r="O26339" s="500"/>
      <c r="Q26339" s="498" t="s">
        <v>213</v>
      </c>
      <c r="S26339" s="499"/>
    </row>
    <row r="26340">
      <c r="B26340" s="497"/>
      <c r="H26340" s="500"/>
      <c r="O26340" s="500"/>
      <c r="Q26340" s="498" t="s">
        <v>213</v>
      </c>
      <c r="S26340" s="499"/>
    </row>
    <row r="26341">
      <c r="B26341" s="497"/>
      <c r="H26341" s="500"/>
      <c r="O26341" s="500"/>
      <c r="Q26341" s="498" t="s">
        <v>213</v>
      </c>
      <c r="S26341" s="499"/>
    </row>
    <row r="26342">
      <c r="B26342" s="497"/>
      <c r="H26342" s="500"/>
      <c r="O26342" s="500"/>
      <c r="Q26342" s="498" t="s">
        <v>213</v>
      </c>
      <c r="S26342" s="499"/>
    </row>
    <row r="26343">
      <c r="B26343" s="497"/>
      <c r="H26343" s="500"/>
      <c r="O26343" s="500"/>
      <c r="Q26343" s="498" t="s">
        <v>213</v>
      </c>
      <c r="S26343" s="499"/>
    </row>
    <row r="26344">
      <c r="B26344" s="497"/>
      <c r="H26344" s="500"/>
      <c r="O26344" s="500"/>
      <c r="Q26344" s="498" t="s">
        <v>213</v>
      </c>
      <c r="S26344" s="499"/>
    </row>
    <row r="26345">
      <c r="B26345" s="497"/>
      <c r="H26345" s="500"/>
      <c r="O26345" s="500"/>
      <c r="Q26345" s="498" t="s">
        <v>213</v>
      </c>
      <c r="S26345" s="499"/>
    </row>
    <row r="26346">
      <c r="B26346" s="497"/>
      <c r="H26346" s="500"/>
      <c r="O26346" s="500"/>
      <c r="Q26346" s="498" t="s">
        <v>213</v>
      </c>
      <c r="S26346" s="499"/>
    </row>
    <row r="26347">
      <c r="B26347" s="497"/>
      <c r="H26347" s="500"/>
      <c r="O26347" s="500"/>
      <c r="Q26347" s="498" t="s">
        <v>213</v>
      </c>
      <c r="S26347" s="499"/>
    </row>
    <row r="26348">
      <c r="B26348" s="497"/>
      <c r="H26348" s="500"/>
      <c r="O26348" s="500"/>
      <c r="Q26348" s="498" t="s">
        <v>213</v>
      </c>
      <c r="S26348" s="499"/>
    </row>
    <row r="26349">
      <c r="B26349" s="497"/>
      <c r="H26349" s="500"/>
      <c r="O26349" s="500"/>
      <c r="Q26349" s="498" t="s">
        <v>213</v>
      </c>
      <c r="S26349" s="499"/>
    </row>
    <row r="26350">
      <c r="B26350" s="497"/>
      <c r="H26350" s="500"/>
      <c r="O26350" s="500"/>
      <c r="Q26350" s="498" t="s">
        <v>213</v>
      </c>
      <c r="S26350" s="499"/>
    </row>
    <row r="26351">
      <c r="B26351" s="497"/>
      <c r="H26351" s="500"/>
      <c r="O26351" s="500"/>
      <c r="Q26351" s="498" t="s">
        <v>213</v>
      </c>
      <c r="S26351" s="499"/>
    </row>
    <row r="26352">
      <c r="B26352" s="497"/>
      <c r="H26352" s="500"/>
      <c r="O26352" s="500"/>
      <c r="Q26352" s="498" t="s">
        <v>213</v>
      </c>
      <c r="S26352" s="499"/>
    </row>
    <row r="26353">
      <c r="B26353" s="497"/>
      <c r="H26353" s="500"/>
      <c r="O26353" s="500"/>
      <c r="Q26353" s="498" t="s">
        <v>213</v>
      </c>
      <c r="S26353" s="499"/>
    </row>
    <row r="26354">
      <c r="B26354" s="497"/>
      <c r="H26354" s="500"/>
      <c r="O26354" s="500"/>
      <c r="Q26354" s="498" t="s">
        <v>213</v>
      </c>
      <c r="S26354" s="499"/>
    </row>
    <row r="26355">
      <c r="B26355" s="497"/>
      <c r="H26355" s="500"/>
      <c r="O26355" s="500"/>
      <c r="Q26355" s="498" t="s">
        <v>213</v>
      </c>
      <c r="S26355" s="499"/>
    </row>
    <row r="26356">
      <c r="B26356" s="497"/>
      <c r="H26356" s="500"/>
      <c r="O26356" s="500"/>
      <c r="Q26356" s="498" t="s">
        <v>213</v>
      </c>
      <c r="S26356" s="499"/>
    </row>
    <row r="26357">
      <c r="B26357" s="497"/>
      <c r="H26357" s="500"/>
      <c r="O26357" s="500"/>
      <c r="Q26357" s="498" t="s">
        <v>213</v>
      </c>
      <c r="S26357" s="499"/>
    </row>
    <row r="26358">
      <c r="B26358" s="497"/>
      <c r="H26358" s="500"/>
      <c r="O26358" s="500"/>
      <c r="Q26358" s="498" t="s">
        <v>213</v>
      </c>
      <c r="S26358" s="499"/>
    </row>
    <row r="26359">
      <c r="B26359" s="497"/>
      <c r="H26359" s="500"/>
      <c r="O26359" s="500"/>
      <c r="Q26359" s="498" t="s">
        <v>213</v>
      </c>
      <c r="S26359" s="499"/>
    </row>
    <row r="26360">
      <c r="B26360" s="497"/>
      <c r="H26360" s="500"/>
      <c r="O26360" s="500"/>
      <c r="Q26360" s="498" t="s">
        <v>213</v>
      </c>
      <c r="S26360" s="499"/>
    </row>
    <row r="26361">
      <c r="B26361" s="497"/>
      <c r="H26361" s="500"/>
      <c r="O26361" s="500"/>
      <c r="Q26361" s="498" t="s">
        <v>213</v>
      </c>
      <c r="S26361" s="499"/>
    </row>
    <row r="26362">
      <c r="B26362" s="497"/>
      <c r="H26362" s="500"/>
      <c r="O26362" s="500"/>
      <c r="Q26362" s="498" t="s">
        <v>213</v>
      </c>
      <c r="S26362" s="499"/>
    </row>
    <row r="26363">
      <c r="B26363" s="497"/>
      <c r="H26363" s="500"/>
      <c r="O26363" s="500"/>
      <c r="Q26363" s="498" t="s">
        <v>213</v>
      </c>
      <c r="S26363" s="499"/>
    </row>
    <row r="26364">
      <c r="B26364" s="497"/>
      <c r="H26364" s="500"/>
      <c r="O26364" s="500"/>
      <c r="Q26364" s="498" t="s">
        <v>213</v>
      </c>
      <c r="S26364" s="499"/>
    </row>
    <row r="26365">
      <c r="B26365" s="497"/>
      <c r="H26365" s="500"/>
      <c r="O26365" s="500"/>
      <c r="Q26365" s="498" t="s">
        <v>213</v>
      </c>
      <c r="S26365" s="499"/>
    </row>
    <row r="26366">
      <c r="B26366" s="497"/>
      <c r="H26366" s="500"/>
      <c r="O26366" s="500"/>
      <c r="Q26366" s="498" t="s">
        <v>213</v>
      </c>
      <c r="S26366" s="499"/>
    </row>
    <row r="26367">
      <c r="B26367" s="497"/>
      <c r="H26367" s="500"/>
      <c r="O26367" s="500"/>
      <c r="Q26367" s="498" t="s">
        <v>213</v>
      </c>
      <c r="S26367" s="499"/>
    </row>
    <row r="26368">
      <c r="B26368" s="497"/>
      <c r="H26368" s="500"/>
      <c r="O26368" s="500"/>
      <c r="Q26368" s="498" t="s">
        <v>213</v>
      </c>
      <c r="S26368" s="499"/>
    </row>
    <row r="26369">
      <c r="B26369" s="497"/>
      <c r="H26369" s="500"/>
      <c r="O26369" s="500"/>
      <c r="Q26369" s="498" t="s">
        <v>213</v>
      </c>
      <c r="S26369" s="499"/>
    </row>
    <row r="26370">
      <c r="B26370" s="497"/>
      <c r="H26370" s="500"/>
      <c r="O26370" s="500"/>
      <c r="Q26370" s="498" t="s">
        <v>213</v>
      </c>
      <c r="S26370" s="499"/>
    </row>
    <row r="26371">
      <c r="B26371" s="497"/>
      <c r="H26371" s="500"/>
      <c r="O26371" s="500"/>
      <c r="Q26371" s="498" t="s">
        <v>213</v>
      </c>
      <c r="S26371" s="499"/>
    </row>
    <row r="26372">
      <c r="B26372" s="497"/>
      <c r="H26372" s="500"/>
      <c r="O26372" s="500"/>
      <c r="Q26372" s="498" t="s">
        <v>213</v>
      </c>
      <c r="S26372" s="499"/>
    </row>
    <row r="26373">
      <c r="B26373" s="497"/>
      <c r="H26373" s="500"/>
      <c r="O26373" s="500"/>
      <c r="Q26373" s="498" t="s">
        <v>213</v>
      </c>
      <c r="S26373" s="499"/>
    </row>
    <row r="26374">
      <c r="B26374" s="497"/>
      <c r="H26374" s="500"/>
      <c r="O26374" s="500"/>
      <c r="Q26374" s="498" t="s">
        <v>213</v>
      </c>
      <c r="S26374" s="499"/>
    </row>
    <row r="26375">
      <c r="B26375" s="497"/>
      <c r="H26375" s="500"/>
      <c r="O26375" s="500"/>
      <c r="Q26375" s="498" t="s">
        <v>213</v>
      </c>
      <c r="S26375" s="499"/>
    </row>
    <row r="26376">
      <c r="B26376" s="497"/>
      <c r="H26376" s="500"/>
      <c r="O26376" s="500"/>
      <c r="Q26376" s="498" t="s">
        <v>213</v>
      </c>
      <c r="S26376" s="499"/>
    </row>
    <row r="26377">
      <c r="B26377" s="497"/>
      <c r="H26377" s="500"/>
      <c r="O26377" s="500"/>
      <c r="Q26377" s="498" t="s">
        <v>213</v>
      </c>
      <c r="S26377" s="499"/>
    </row>
    <row r="26378">
      <c r="B26378" s="497"/>
      <c r="H26378" s="500"/>
      <c r="O26378" s="500"/>
      <c r="Q26378" s="498" t="s">
        <v>213</v>
      </c>
      <c r="S26378" s="499"/>
    </row>
    <row r="26379">
      <c r="B26379" s="497"/>
      <c r="H26379" s="500"/>
      <c r="O26379" s="500"/>
      <c r="Q26379" s="498" t="s">
        <v>213</v>
      </c>
      <c r="S26379" s="499"/>
    </row>
    <row r="26380">
      <c r="B26380" s="497"/>
      <c r="H26380" s="500"/>
      <c r="O26380" s="500"/>
      <c r="Q26380" s="498" t="s">
        <v>213</v>
      </c>
      <c r="S26380" s="499"/>
    </row>
    <row r="26381">
      <c r="B26381" s="497"/>
      <c r="H26381" s="500"/>
      <c r="O26381" s="500"/>
      <c r="Q26381" s="498" t="s">
        <v>213</v>
      </c>
      <c r="S26381" s="499"/>
    </row>
    <row r="26382">
      <c r="B26382" s="497"/>
      <c r="H26382" s="500"/>
      <c r="O26382" s="500"/>
      <c r="Q26382" s="498" t="s">
        <v>213</v>
      </c>
      <c r="S26382" s="499"/>
    </row>
    <row r="26383">
      <c r="B26383" s="497"/>
      <c r="H26383" s="500"/>
      <c r="O26383" s="500"/>
      <c r="Q26383" s="498" t="s">
        <v>213</v>
      </c>
      <c r="S26383" s="499"/>
    </row>
    <row r="26384">
      <c r="B26384" s="497"/>
      <c r="H26384" s="500"/>
      <c r="O26384" s="500"/>
      <c r="Q26384" s="498" t="s">
        <v>213</v>
      </c>
      <c r="S26384" s="499"/>
    </row>
    <row r="26385">
      <c r="B26385" s="497"/>
      <c r="H26385" s="500"/>
      <c r="O26385" s="500"/>
      <c r="Q26385" s="498" t="s">
        <v>213</v>
      </c>
      <c r="S26385" s="499"/>
    </row>
    <row r="26386">
      <c r="B26386" s="497"/>
      <c r="H26386" s="500"/>
      <c r="O26386" s="500"/>
      <c r="Q26386" s="498" t="s">
        <v>213</v>
      </c>
      <c r="S26386" s="499"/>
    </row>
    <row r="26387">
      <c r="B26387" s="497"/>
      <c r="H26387" s="500"/>
      <c r="O26387" s="500"/>
      <c r="Q26387" s="498" t="s">
        <v>213</v>
      </c>
      <c r="S26387" s="499"/>
    </row>
    <row r="26388">
      <c r="B26388" s="497"/>
      <c r="H26388" s="500"/>
      <c r="O26388" s="500"/>
      <c r="Q26388" s="498" t="s">
        <v>213</v>
      </c>
      <c r="S26388" s="499"/>
    </row>
    <row r="26389">
      <c r="B26389" s="497"/>
      <c r="H26389" s="500"/>
      <c r="O26389" s="500"/>
      <c r="Q26389" s="498" t="s">
        <v>213</v>
      </c>
      <c r="S26389" s="499"/>
    </row>
    <row r="26390">
      <c r="B26390" s="497"/>
      <c r="H26390" s="500"/>
      <c r="O26390" s="500"/>
      <c r="Q26390" s="498" t="s">
        <v>213</v>
      </c>
      <c r="S26390" s="499"/>
    </row>
    <row r="26391">
      <c r="B26391" s="497"/>
      <c r="H26391" s="500"/>
      <c r="O26391" s="500"/>
      <c r="Q26391" s="498" t="s">
        <v>213</v>
      </c>
      <c r="S26391" s="499"/>
    </row>
    <row r="26392">
      <c r="B26392" s="497"/>
      <c r="H26392" s="500"/>
      <c r="O26392" s="500"/>
      <c r="Q26392" s="498" t="s">
        <v>213</v>
      </c>
      <c r="S26392" s="499"/>
    </row>
    <row r="26393">
      <c r="B26393" s="497"/>
      <c r="H26393" s="500"/>
      <c r="O26393" s="500"/>
      <c r="Q26393" s="498" t="s">
        <v>213</v>
      </c>
      <c r="S26393" s="499"/>
    </row>
    <row r="26394">
      <c r="B26394" s="497"/>
      <c r="H26394" s="500"/>
      <c r="O26394" s="500"/>
      <c r="Q26394" s="498" t="s">
        <v>213</v>
      </c>
      <c r="S26394" s="499"/>
    </row>
    <row r="26395">
      <c r="B26395" s="497"/>
      <c r="H26395" s="500"/>
      <c r="O26395" s="500"/>
      <c r="Q26395" s="498" t="s">
        <v>213</v>
      </c>
      <c r="S26395" s="499"/>
    </row>
    <row r="26396">
      <c r="B26396" s="497"/>
      <c r="H26396" s="500"/>
      <c r="O26396" s="500"/>
      <c r="Q26396" s="498" t="s">
        <v>213</v>
      </c>
      <c r="S26396" s="499"/>
    </row>
    <row r="26397">
      <c r="B26397" s="497"/>
      <c r="H26397" s="500"/>
      <c r="O26397" s="500"/>
      <c r="Q26397" s="498" t="s">
        <v>213</v>
      </c>
      <c r="S26397" s="499"/>
    </row>
    <row r="26398">
      <c r="B26398" s="497"/>
      <c r="H26398" s="500"/>
      <c r="O26398" s="500"/>
      <c r="Q26398" s="498" t="s">
        <v>213</v>
      </c>
      <c r="S26398" s="499"/>
    </row>
    <row r="26399">
      <c r="B26399" s="497"/>
      <c r="H26399" s="500"/>
      <c r="O26399" s="500"/>
      <c r="Q26399" s="498" t="s">
        <v>213</v>
      </c>
      <c r="S26399" s="499"/>
    </row>
    <row r="26400">
      <c r="B26400" s="497"/>
      <c r="H26400" s="500"/>
      <c r="O26400" s="500"/>
      <c r="Q26400" s="498" t="s">
        <v>213</v>
      </c>
      <c r="S26400" s="499"/>
    </row>
    <row r="26401">
      <c r="B26401" s="497"/>
      <c r="H26401" s="500"/>
      <c r="O26401" s="500"/>
      <c r="Q26401" s="498" t="s">
        <v>213</v>
      </c>
      <c r="S26401" s="499"/>
    </row>
    <row r="26402">
      <c r="B26402" s="497"/>
      <c r="H26402" s="500"/>
      <c r="O26402" s="500"/>
      <c r="Q26402" s="498" t="s">
        <v>213</v>
      </c>
      <c r="S26402" s="499"/>
    </row>
    <row r="26403">
      <c r="B26403" s="497"/>
      <c r="H26403" s="500"/>
      <c r="O26403" s="500"/>
      <c r="Q26403" s="498" t="s">
        <v>213</v>
      </c>
      <c r="S26403" s="499"/>
    </row>
    <row r="26404">
      <c r="B26404" s="497"/>
      <c r="H26404" s="500"/>
      <c r="O26404" s="500"/>
      <c r="Q26404" s="498" t="s">
        <v>213</v>
      </c>
      <c r="S26404" s="499"/>
    </row>
    <row r="26405">
      <c r="B26405" s="497"/>
      <c r="H26405" s="500"/>
      <c r="O26405" s="500"/>
      <c r="Q26405" s="498" t="s">
        <v>213</v>
      </c>
      <c r="S26405" s="499"/>
    </row>
    <row r="26406">
      <c r="B26406" s="497"/>
      <c r="H26406" s="500"/>
      <c r="O26406" s="500"/>
      <c r="Q26406" s="498" t="s">
        <v>213</v>
      </c>
      <c r="S26406" s="499"/>
    </row>
    <row r="26407">
      <c r="B26407" s="497"/>
      <c r="H26407" s="500"/>
      <c r="O26407" s="500"/>
      <c r="Q26407" s="498" t="s">
        <v>213</v>
      </c>
      <c r="S26407" s="499"/>
    </row>
    <row r="26408">
      <c r="B26408" s="497"/>
      <c r="H26408" s="500"/>
      <c r="O26408" s="500"/>
      <c r="Q26408" s="498" t="s">
        <v>213</v>
      </c>
      <c r="S26408" s="499"/>
    </row>
    <row r="26409">
      <c r="B26409" s="497"/>
      <c r="H26409" s="500"/>
      <c r="O26409" s="500"/>
      <c r="Q26409" s="498" t="s">
        <v>213</v>
      </c>
      <c r="S26409" s="499"/>
    </row>
    <row r="26410">
      <c r="B26410" s="497"/>
      <c r="H26410" s="500"/>
      <c r="O26410" s="500"/>
      <c r="Q26410" s="498" t="s">
        <v>213</v>
      </c>
      <c r="S26410" s="499"/>
    </row>
    <row r="26411">
      <c r="B26411" s="497"/>
      <c r="H26411" s="500"/>
      <c r="O26411" s="500"/>
      <c r="Q26411" s="498" t="s">
        <v>213</v>
      </c>
      <c r="S26411" s="499"/>
    </row>
    <row r="26412">
      <c r="B26412" s="497"/>
      <c r="H26412" s="500"/>
      <c r="O26412" s="500"/>
      <c r="Q26412" s="498" t="s">
        <v>213</v>
      </c>
      <c r="S26412" s="499"/>
    </row>
    <row r="26413">
      <c r="B26413" s="497"/>
      <c r="H26413" s="500"/>
      <c r="O26413" s="500"/>
      <c r="Q26413" s="498" t="s">
        <v>213</v>
      </c>
      <c r="S26413" s="499"/>
    </row>
    <row r="26414">
      <c r="B26414" s="497"/>
      <c r="H26414" s="500"/>
      <c r="O26414" s="500"/>
      <c r="Q26414" s="498" t="s">
        <v>213</v>
      </c>
      <c r="S26414" s="499"/>
    </row>
    <row r="26415">
      <c r="B26415" s="497"/>
      <c r="H26415" s="500"/>
      <c r="O26415" s="500"/>
      <c r="Q26415" s="498" t="s">
        <v>213</v>
      </c>
      <c r="S26415" s="499"/>
    </row>
    <row r="26416">
      <c r="B26416" s="497"/>
      <c r="H26416" s="500"/>
      <c r="O26416" s="500"/>
      <c r="Q26416" s="498" t="s">
        <v>213</v>
      </c>
      <c r="S26416" s="499"/>
    </row>
    <row r="26417">
      <c r="B26417" s="497"/>
      <c r="H26417" s="500"/>
      <c r="O26417" s="500"/>
      <c r="Q26417" s="498" t="s">
        <v>213</v>
      </c>
      <c r="S26417" s="499"/>
    </row>
    <row r="26418">
      <c r="B26418" s="497"/>
      <c r="H26418" s="500"/>
      <c r="O26418" s="500"/>
      <c r="Q26418" s="498" t="s">
        <v>213</v>
      </c>
      <c r="S26418" s="499"/>
    </row>
    <row r="26419">
      <c r="B26419" s="497"/>
      <c r="H26419" s="500"/>
      <c r="O26419" s="500"/>
      <c r="Q26419" s="498" t="s">
        <v>213</v>
      </c>
      <c r="S26419" s="499"/>
    </row>
    <row r="26420">
      <c r="B26420" s="497"/>
      <c r="H26420" s="500"/>
      <c r="O26420" s="500"/>
      <c r="Q26420" s="498" t="s">
        <v>213</v>
      </c>
      <c r="S26420" s="499"/>
    </row>
    <row r="26421">
      <c r="B26421" s="497"/>
      <c r="H26421" s="500"/>
      <c r="O26421" s="500"/>
      <c r="Q26421" s="498" t="s">
        <v>213</v>
      </c>
      <c r="S26421" s="499"/>
    </row>
    <row r="26422">
      <c r="B26422" s="497"/>
      <c r="H26422" s="500"/>
      <c r="O26422" s="500"/>
      <c r="Q26422" s="498" t="s">
        <v>213</v>
      </c>
      <c r="S26422" s="499"/>
    </row>
    <row r="26423">
      <c r="B26423" s="497"/>
      <c r="H26423" s="500"/>
      <c r="O26423" s="500"/>
      <c r="Q26423" s="498" t="s">
        <v>213</v>
      </c>
      <c r="S26423" s="499"/>
    </row>
    <row r="26424">
      <c r="B26424" s="497"/>
      <c r="H26424" s="500"/>
      <c r="O26424" s="500"/>
      <c r="Q26424" s="498" t="s">
        <v>213</v>
      </c>
      <c r="S26424" s="499"/>
    </row>
    <row r="26425">
      <c r="B26425" s="497"/>
      <c r="H26425" s="500"/>
      <c r="O26425" s="500"/>
      <c r="Q26425" s="498" t="s">
        <v>213</v>
      </c>
      <c r="S26425" s="499"/>
    </row>
    <row r="26426">
      <c r="B26426" s="497"/>
      <c r="H26426" s="500"/>
      <c r="O26426" s="500"/>
      <c r="Q26426" s="498" t="s">
        <v>213</v>
      </c>
      <c r="S26426" s="499"/>
    </row>
    <row r="26427">
      <c r="B26427" s="497"/>
      <c r="H26427" s="500"/>
      <c r="O26427" s="500"/>
      <c r="Q26427" s="498" t="s">
        <v>213</v>
      </c>
      <c r="S26427" s="499"/>
    </row>
    <row r="26428">
      <c r="B26428" s="497"/>
      <c r="H26428" s="500"/>
      <c r="O26428" s="500"/>
      <c r="Q26428" s="498" t="s">
        <v>213</v>
      </c>
      <c r="S26428" s="499"/>
    </row>
    <row r="26429">
      <c r="B26429" s="497"/>
      <c r="H26429" s="500"/>
      <c r="O26429" s="500"/>
      <c r="Q26429" s="498" t="s">
        <v>213</v>
      </c>
      <c r="S26429" s="499"/>
    </row>
    <row r="26430">
      <c r="B26430" s="497"/>
      <c r="H26430" s="500"/>
      <c r="O26430" s="500"/>
      <c r="Q26430" s="498" t="s">
        <v>213</v>
      </c>
      <c r="S26430" s="499"/>
    </row>
    <row r="26431">
      <c r="B26431" s="497"/>
      <c r="H26431" s="500"/>
      <c r="O26431" s="500"/>
      <c r="Q26431" s="498" t="s">
        <v>213</v>
      </c>
      <c r="S26431" s="499"/>
    </row>
    <row r="26432">
      <c r="B26432" s="497"/>
      <c r="H26432" s="500"/>
      <c r="O26432" s="500"/>
      <c r="Q26432" s="498" t="s">
        <v>213</v>
      </c>
      <c r="S26432" s="499"/>
    </row>
    <row r="26433">
      <c r="B26433" s="497"/>
      <c r="H26433" s="500"/>
      <c r="O26433" s="500"/>
      <c r="Q26433" s="498" t="s">
        <v>213</v>
      </c>
      <c r="S26433" s="499"/>
    </row>
    <row r="26434">
      <c r="B26434" s="497"/>
      <c r="H26434" s="500"/>
      <c r="O26434" s="500"/>
      <c r="Q26434" s="498" t="s">
        <v>213</v>
      </c>
      <c r="S26434" s="499"/>
    </row>
    <row r="26435">
      <c r="B26435" s="497"/>
      <c r="H26435" s="500"/>
      <c r="O26435" s="500"/>
      <c r="Q26435" s="498" t="s">
        <v>213</v>
      </c>
      <c r="S26435" s="499"/>
    </row>
    <row r="26436">
      <c r="B26436" s="497"/>
      <c r="H26436" s="500"/>
      <c r="O26436" s="500"/>
      <c r="Q26436" s="498" t="s">
        <v>213</v>
      </c>
      <c r="S26436" s="499"/>
    </row>
    <row r="26437">
      <c r="B26437" s="497"/>
      <c r="H26437" s="500"/>
      <c r="O26437" s="500"/>
      <c r="Q26437" s="498" t="s">
        <v>213</v>
      </c>
      <c r="S26437" s="499"/>
    </row>
    <row r="26438">
      <c r="B26438" s="497"/>
      <c r="H26438" s="500"/>
      <c r="O26438" s="500"/>
      <c r="Q26438" s="498" t="s">
        <v>213</v>
      </c>
      <c r="S26438" s="499"/>
    </row>
    <row r="26439">
      <c r="B26439" s="497"/>
      <c r="H26439" s="500"/>
      <c r="O26439" s="500"/>
      <c r="Q26439" s="498" t="s">
        <v>213</v>
      </c>
      <c r="S26439" s="499"/>
    </row>
    <row r="26440">
      <c r="B26440" s="497"/>
      <c r="H26440" s="500"/>
      <c r="O26440" s="500"/>
      <c r="Q26440" s="498" t="s">
        <v>213</v>
      </c>
      <c r="S26440" s="499"/>
    </row>
    <row r="26441">
      <c r="B26441" s="497"/>
      <c r="H26441" s="500"/>
      <c r="O26441" s="500"/>
      <c r="Q26441" s="498" t="s">
        <v>213</v>
      </c>
      <c r="S26441" s="499"/>
    </row>
    <row r="26442">
      <c r="B26442" s="497"/>
      <c r="H26442" s="500"/>
      <c r="O26442" s="500"/>
      <c r="Q26442" s="498" t="s">
        <v>213</v>
      </c>
      <c r="S26442" s="499"/>
    </row>
    <row r="26443">
      <c r="B26443" s="497"/>
      <c r="H26443" s="500"/>
      <c r="O26443" s="500"/>
      <c r="Q26443" s="498" t="s">
        <v>213</v>
      </c>
      <c r="S26443" s="499"/>
    </row>
    <row r="26444">
      <c r="B26444" s="497"/>
      <c r="H26444" s="500"/>
      <c r="O26444" s="500"/>
      <c r="Q26444" s="498" t="s">
        <v>213</v>
      </c>
      <c r="S26444" s="499"/>
    </row>
    <row r="26445">
      <c r="B26445" s="497"/>
      <c r="H26445" s="500"/>
      <c r="O26445" s="500"/>
      <c r="Q26445" s="498" t="s">
        <v>213</v>
      </c>
      <c r="S26445" s="499"/>
    </row>
    <row r="26446">
      <c r="B26446" s="497"/>
      <c r="H26446" s="500"/>
      <c r="O26446" s="500"/>
      <c r="Q26446" s="498" t="s">
        <v>213</v>
      </c>
      <c r="S26446" s="499"/>
    </row>
    <row r="26447">
      <c r="B26447" s="497"/>
      <c r="H26447" s="500"/>
      <c r="O26447" s="500"/>
      <c r="Q26447" s="498" t="s">
        <v>213</v>
      </c>
      <c r="S26447" s="499"/>
    </row>
    <row r="26448">
      <c r="B26448" s="497"/>
      <c r="H26448" s="500"/>
      <c r="O26448" s="500"/>
      <c r="Q26448" s="498" t="s">
        <v>213</v>
      </c>
      <c r="S26448" s="499"/>
    </row>
    <row r="26449">
      <c r="B26449" s="497"/>
      <c r="H26449" s="500"/>
      <c r="O26449" s="500"/>
      <c r="Q26449" s="498" t="s">
        <v>213</v>
      </c>
      <c r="S26449" s="499"/>
    </row>
    <row r="26450">
      <c r="B26450" s="497"/>
      <c r="H26450" s="500"/>
      <c r="O26450" s="500"/>
      <c r="Q26450" s="498" t="s">
        <v>213</v>
      </c>
      <c r="S26450" s="499"/>
    </row>
    <row r="26451">
      <c r="B26451" s="497"/>
      <c r="H26451" s="500"/>
      <c r="O26451" s="500"/>
      <c r="Q26451" s="498" t="s">
        <v>213</v>
      </c>
      <c r="S26451" s="499"/>
    </row>
    <row r="26452">
      <c r="B26452" s="497"/>
      <c r="H26452" s="500"/>
      <c r="O26452" s="500"/>
      <c r="Q26452" s="498" t="s">
        <v>213</v>
      </c>
      <c r="S26452" s="499"/>
    </row>
    <row r="26453">
      <c r="B26453" s="497"/>
      <c r="H26453" s="500"/>
      <c r="O26453" s="500"/>
      <c r="Q26453" s="498" t="s">
        <v>213</v>
      </c>
      <c r="S26453" s="499"/>
    </row>
    <row r="26454">
      <c r="B26454" s="497"/>
      <c r="H26454" s="500"/>
      <c r="O26454" s="500"/>
      <c r="Q26454" s="498" t="s">
        <v>213</v>
      </c>
      <c r="S26454" s="499"/>
    </row>
    <row r="26455">
      <c r="B26455" s="497"/>
      <c r="H26455" s="500"/>
      <c r="O26455" s="500"/>
      <c r="Q26455" s="498" t="s">
        <v>213</v>
      </c>
      <c r="S26455" s="499"/>
    </row>
    <row r="26456">
      <c r="B26456" s="497"/>
      <c r="H26456" s="500"/>
      <c r="O26456" s="500"/>
      <c r="Q26456" s="498" t="s">
        <v>213</v>
      </c>
      <c r="S26456" s="499"/>
    </row>
    <row r="26457">
      <c r="B26457" s="497"/>
      <c r="H26457" s="500"/>
      <c r="O26457" s="500"/>
      <c r="Q26457" s="498" t="s">
        <v>213</v>
      </c>
      <c r="S26457" s="499"/>
    </row>
    <row r="26458">
      <c r="B26458" s="497"/>
      <c r="H26458" s="500"/>
      <c r="O26458" s="500"/>
      <c r="Q26458" s="498" t="s">
        <v>213</v>
      </c>
      <c r="S26458" s="499"/>
    </row>
    <row r="26459">
      <c r="B26459" s="497"/>
      <c r="H26459" s="500"/>
      <c r="O26459" s="500"/>
      <c r="Q26459" s="498" t="s">
        <v>213</v>
      </c>
      <c r="S26459" s="499"/>
    </row>
    <row r="26460">
      <c r="B26460" s="497"/>
      <c r="H26460" s="500"/>
      <c r="O26460" s="500"/>
      <c r="Q26460" s="498" t="s">
        <v>213</v>
      </c>
      <c r="S26460" s="499"/>
    </row>
    <row r="26461">
      <c r="B26461" s="497"/>
      <c r="H26461" s="500"/>
      <c r="O26461" s="500"/>
      <c r="Q26461" s="498" t="s">
        <v>213</v>
      </c>
      <c r="S26461" s="499"/>
    </row>
    <row r="26462">
      <c r="B26462" s="497"/>
      <c r="H26462" s="500"/>
      <c r="O26462" s="500"/>
      <c r="Q26462" s="498" t="s">
        <v>213</v>
      </c>
      <c r="S26462" s="499"/>
    </row>
    <row r="26463">
      <c r="B26463" s="497"/>
      <c r="H26463" s="500"/>
      <c r="O26463" s="500"/>
      <c r="Q26463" s="498" t="s">
        <v>213</v>
      </c>
      <c r="S26463" s="499"/>
    </row>
    <row r="26464">
      <c r="B26464" s="497"/>
      <c r="H26464" s="500"/>
      <c r="O26464" s="500"/>
      <c r="Q26464" s="498" t="s">
        <v>213</v>
      </c>
      <c r="S26464" s="499"/>
    </row>
    <row r="26465">
      <c r="B26465" s="497"/>
      <c r="H26465" s="500"/>
      <c r="O26465" s="500"/>
      <c r="Q26465" s="498" t="s">
        <v>213</v>
      </c>
      <c r="S26465" s="499"/>
    </row>
    <row r="26466">
      <c r="B26466" s="497"/>
      <c r="H26466" s="500"/>
      <c r="O26466" s="500"/>
      <c r="Q26466" s="498" t="s">
        <v>213</v>
      </c>
      <c r="S26466" s="499"/>
    </row>
    <row r="26467">
      <c r="B26467" s="497"/>
      <c r="H26467" s="500"/>
      <c r="O26467" s="500"/>
      <c r="Q26467" s="498" t="s">
        <v>213</v>
      </c>
      <c r="S26467" s="499"/>
    </row>
    <row r="26468">
      <c r="B26468" s="497"/>
      <c r="H26468" s="500"/>
      <c r="O26468" s="500"/>
      <c r="Q26468" s="498" t="s">
        <v>213</v>
      </c>
      <c r="S26468" s="499"/>
    </row>
    <row r="26469">
      <c r="B26469" s="497"/>
      <c r="H26469" s="500"/>
      <c r="O26469" s="500"/>
      <c r="Q26469" s="498" t="s">
        <v>213</v>
      </c>
      <c r="S26469" s="499"/>
    </row>
    <row r="26470">
      <c r="B26470" s="497"/>
      <c r="H26470" s="500"/>
      <c r="O26470" s="500"/>
      <c r="Q26470" s="498" t="s">
        <v>213</v>
      </c>
      <c r="S26470" s="499"/>
    </row>
    <row r="26471">
      <c r="B26471" s="497"/>
      <c r="H26471" s="500"/>
      <c r="O26471" s="500"/>
      <c r="Q26471" s="498" t="s">
        <v>213</v>
      </c>
      <c r="S26471" s="499"/>
    </row>
    <row r="26472">
      <c r="B26472" s="497"/>
      <c r="H26472" s="500"/>
      <c r="O26472" s="500"/>
      <c r="Q26472" s="498" t="s">
        <v>213</v>
      </c>
      <c r="S26472" s="499"/>
    </row>
    <row r="26473">
      <c r="B26473" s="497"/>
      <c r="H26473" s="500"/>
      <c r="O26473" s="500"/>
      <c r="Q26473" s="498" t="s">
        <v>213</v>
      </c>
      <c r="S26473" s="499"/>
    </row>
    <row r="26474">
      <c r="B26474" s="497"/>
      <c r="H26474" s="500"/>
      <c r="O26474" s="500"/>
      <c r="Q26474" s="498" t="s">
        <v>213</v>
      </c>
      <c r="S26474" s="499"/>
    </row>
    <row r="26475">
      <c r="B26475" s="497"/>
      <c r="H26475" s="500"/>
      <c r="O26475" s="500"/>
      <c r="Q26475" s="498" t="s">
        <v>213</v>
      </c>
      <c r="S26475" s="499"/>
    </row>
    <row r="26476">
      <c r="B26476" s="497"/>
      <c r="H26476" s="500"/>
      <c r="O26476" s="500"/>
      <c r="Q26476" s="498" t="s">
        <v>213</v>
      </c>
      <c r="S26476" s="499"/>
    </row>
    <row r="26477">
      <c r="B26477" s="497"/>
      <c r="H26477" s="500"/>
      <c r="O26477" s="500"/>
      <c r="Q26477" s="498" t="s">
        <v>213</v>
      </c>
      <c r="S26477" s="499"/>
    </row>
    <row r="26478">
      <c r="B26478" s="497"/>
      <c r="H26478" s="500"/>
      <c r="O26478" s="500"/>
      <c r="Q26478" s="498" t="s">
        <v>213</v>
      </c>
      <c r="S26478" s="499"/>
    </row>
    <row r="26479">
      <c r="B26479" s="497"/>
      <c r="H26479" s="500"/>
      <c r="O26479" s="500"/>
      <c r="Q26479" s="498" t="s">
        <v>213</v>
      </c>
      <c r="S26479" s="499"/>
    </row>
    <row r="26480">
      <c r="B26480" s="497"/>
      <c r="H26480" s="500"/>
      <c r="O26480" s="500"/>
      <c r="Q26480" s="498" t="s">
        <v>213</v>
      </c>
      <c r="S26480" s="499"/>
    </row>
    <row r="26481">
      <c r="B26481" s="497"/>
      <c r="H26481" s="500"/>
      <c r="O26481" s="500"/>
      <c r="Q26481" s="498" t="s">
        <v>213</v>
      </c>
      <c r="S26481" s="499"/>
    </row>
    <row r="26482">
      <c r="B26482" s="497"/>
      <c r="H26482" s="500"/>
      <c r="O26482" s="500"/>
      <c r="Q26482" s="498" t="s">
        <v>213</v>
      </c>
      <c r="S26482" s="499"/>
    </row>
    <row r="26483">
      <c r="B26483" s="497"/>
      <c r="H26483" s="500"/>
      <c r="O26483" s="500"/>
      <c r="Q26483" s="498" t="s">
        <v>213</v>
      </c>
      <c r="S26483" s="499"/>
    </row>
    <row r="26484">
      <c r="B26484" s="497"/>
      <c r="H26484" s="500"/>
      <c r="O26484" s="500"/>
      <c r="Q26484" s="498" t="s">
        <v>213</v>
      </c>
      <c r="S26484" s="499"/>
    </row>
    <row r="26485">
      <c r="B26485" s="497"/>
      <c r="H26485" s="500"/>
      <c r="O26485" s="500"/>
      <c r="Q26485" s="498" t="s">
        <v>213</v>
      </c>
      <c r="S26485" s="499"/>
    </row>
    <row r="26486">
      <c r="B26486" s="497"/>
      <c r="H26486" s="500"/>
      <c r="O26486" s="500"/>
      <c r="Q26486" s="498" t="s">
        <v>213</v>
      </c>
      <c r="S26486" s="499"/>
    </row>
    <row r="26487">
      <c r="B26487" s="497"/>
      <c r="H26487" s="500"/>
      <c r="O26487" s="500"/>
      <c r="Q26487" s="498" t="s">
        <v>213</v>
      </c>
      <c r="S26487" s="499"/>
    </row>
    <row r="26488">
      <c r="B26488" s="497"/>
      <c r="H26488" s="500"/>
      <c r="O26488" s="500"/>
      <c r="Q26488" s="498" t="s">
        <v>213</v>
      </c>
      <c r="S26488" s="499"/>
    </row>
    <row r="26489">
      <c r="B26489" s="497"/>
      <c r="H26489" s="500"/>
      <c r="O26489" s="500"/>
      <c r="Q26489" s="498" t="s">
        <v>213</v>
      </c>
      <c r="S26489" s="499"/>
    </row>
    <row r="26490">
      <c r="B26490" s="497"/>
      <c r="H26490" s="500"/>
      <c r="O26490" s="500"/>
      <c r="Q26490" s="498" t="s">
        <v>213</v>
      </c>
      <c r="S26490" s="499"/>
    </row>
    <row r="26491">
      <c r="B26491" s="497"/>
      <c r="H26491" s="500"/>
      <c r="O26491" s="500"/>
      <c r="Q26491" s="498" t="s">
        <v>213</v>
      </c>
      <c r="S26491" s="499"/>
    </row>
    <row r="26492">
      <c r="B26492" s="497"/>
      <c r="H26492" s="500"/>
      <c r="O26492" s="500"/>
      <c r="Q26492" s="498" t="s">
        <v>213</v>
      </c>
      <c r="S26492" s="499"/>
    </row>
    <row r="26493">
      <c r="B26493" s="497"/>
      <c r="H26493" s="500"/>
      <c r="O26493" s="500"/>
      <c r="Q26493" s="498" t="s">
        <v>213</v>
      </c>
      <c r="S26493" s="499"/>
    </row>
    <row r="26494">
      <c r="B26494" s="497"/>
      <c r="H26494" s="500"/>
      <c r="O26494" s="500"/>
      <c r="Q26494" s="498" t="s">
        <v>213</v>
      </c>
      <c r="S26494" s="499"/>
    </row>
    <row r="26495">
      <c r="B26495" s="497"/>
      <c r="H26495" s="500"/>
      <c r="O26495" s="500"/>
      <c r="Q26495" s="498" t="s">
        <v>213</v>
      </c>
      <c r="S26495" s="499"/>
    </row>
    <row r="26496">
      <c r="B26496" s="497"/>
      <c r="H26496" s="500"/>
      <c r="O26496" s="500"/>
      <c r="Q26496" s="498" t="s">
        <v>213</v>
      </c>
      <c r="S26496" s="499"/>
    </row>
    <row r="26497">
      <c r="B26497" s="497"/>
      <c r="H26497" s="500"/>
      <c r="O26497" s="500"/>
      <c r="Q26497" s="498" t="s">
        <v>213</v>
      </c>
      <c r="S26497" s="499"/>
    </row>
    <row r="26498">
      <c r="B26498" s="497"/>
      <c r="H26498" s="500"/>
      <c r="O26498" s="500"/>
      <c r="Q26498" s="498" t="s">
        <v>213</v>
      </c>
      <c r="S26498" s="499"/>
    </row>
    <row r="26499">
      <c r="B26499" s="497"/>
      <c r="H26499" s="500"/>
      <c r="O26499" s="500"/>
      <c r="Q26499" s="498" t="s">
        <v>213</v>
      </c>
      <c r="S26499" s="499"/>
    </row>
    <row r="26500">
      <c r="B26500" s="497"/>
      <c r="H26500" s="500"/>
      <c r="O26500" s="500"/>
      <c r="Q26500" s="498" t="s">
        <v>213</v>
      </c>
      <c r="S26500" s="499"/>
    </row>
    <row r="26501">
      <c r="B26501" s="497"/>
      <c r="H26501" s="500"/>
      <c r="O26501" s="500"/>
      <c r="Q26501" s="498" t="s">
        <v>213</v>
      </c>
      <c r="S26501" s="499"/>
    </row>
    <row r="26502">
      <c r="B26502" s="497"/>
      <c r="H26502" s="500"/>
      <c r="O26502" s="500"/>
      <c r="Q26502" s="498" t="s">
        <v>213</v>
      </c>
      <c r="S26502" s="499"/>
    </row>
    <row r="26503">
      <c r="B26503" s="497"/>
      <c r="H26503" s="500"/>
      <c r="O26503" s="500"/>
      <c r="Q26503" s="498" t="s">
        <v>213</v>
      </c>
      <c r="S26503" s="499"/>
    </row>
    <row r="26504">
      <c r="B26504" s="497"/>
      <c r="H26504" s="500"/>
      <c r="O26504" s="500"/>
      <c r="Q26504" s="498" t="s">
        <v>213</v>
      </c>
      <c r="S26504" s="499"/>
    </row>
    <row r="26505">
      <c r="B26505" s="497"/>
      <c r="H26505" s="500"/>
      <c r="O26505" s="500"/>
      <c r="Q26505" s="498" t="s">
        <v>213</v>
      </c>
      <c r="S26505" s="499"/>
    </row>
    <row r="26506">
      <c r="B26506" s="497"/>
      <c r="H26506" s="500"/>
      <c r="O26506" s="500"/>
      <c r="Q26506" s="498" t="s">
        <v>213</v>
      </c>
      <c r="S26506" s="499"/>
    </row>
    <row r="26507">
      <c r="B26507" s="497"/>
      <c r="H26507" s="500"/>
      <c r="O26507" s="500"/>
      <c r="Q26507" s="498" t="s">
        <v>213</v>
      </c>
      <c r="S26507" s="499"/>
    </row>
    <row r="26508">
      <c r="B26508" s="497"/>
      <c r="H26508" s="500"/>
      <c r="O26508" s="500"/>
      <c r="Q26508" s="498" t="s">
        <v>213</v>
      </c>
      <c r="S26508" s="499"/>
    </row>
    <row r="26509">
      <c r="B26509" s="497"/>
      <c r="H26509" s="500"/>
      <c r="O26509" s="500"/>
      <c r="Q26509" s="498" t="s">
        <v>213</v>
      </c>
      <c r="S26509" s="499"/>
    </row>
    <row r="26510">
      <c r="B26510" s="497"/>
      <c r="H26510" s="500"/>
      <c r="O26510" s="500"/>
      <c r="Q26510" s="498" t="s">
        <v>213</v>
      </c>
      <c r="S26510" s="499"/>
    </row>
    <row r="26511">
      <c r="B26511" s="497"/>
      <c r="H26511" s="500"/>
      <c r="O26511" s="500"/>
      <c r="Q26511" s="498" t="s">
        <v>213</v>
      </c>
      <c r="S26511" s="499"/>
    </row>
    <row r="26512">
      <c r="B26512" s="497"/>
      <c r="H26512" s="500"/>
      <c r="O26512" s="500"/>
      <c r="Q26512" s="498" t="s">
        <v>213</v>
      </c>
      <c r="S26512" s="499"/>
    </row>
    <row r="26513">
      <c r="B26513" s="497"/>
      <c r="H26513" s="500"/>
      <c r="O26513" s="500"/>
      <c r="Q26513" s="498" t="s">
        <v>213</v>
      </c>
      <c r="S26513" s="499"/>
    </row>
    <row r="26514">
      <c r="B26514" s="497"/>
      <c r="H26514" s="500"/>
      <c r="O26514" s="500"/>
      <c r="Q26514" s="498" t="s">
        <v>213</v>
      </c>
      <c r="S26514" s="499"/>
    </row>
    <row r="26515">
      <c r="B26515" s="497"/>
      <c r="H26515" s="500"/>
      <c r="O26515" s="500"/>
      <c r="Q26515" s="498" t="s">
        <v>213</v>
      </c>
      <c r="S26515" s="499"/>
    </row>
    <row r="26516">
      <c r="B26516" s="497"/>
      <c r="H26516" s="500"/>
      <c r="O26516" s="500"/>
      <c r="Q26516" s="498" t="s">
        <v>213</v>
      </c>
      <c r="S26516" s="499"/>
    </row>
    <row r="26517">
      <c r="B26517" s="497"/>
      <c r="H26517" s="500"/>
      <c r="O26517" s="500"/>
      <c r="Q26517" s="498" t="s">
        <v>213</v>
      </c>
      <c r="S26517" s="499"/>
    </row>
    <row r="26518">
      <c r="B26518" s="497"/>
      <c r="H26518" s="500"/>
      <c r="O26518" s="500"/>
      <c r="Q26518" s="498" t="s">
        <v>213</v>
      </c>
      <c r="S26518" s="499"/>
    </row>
    <row r="26519">
      <c r="B26519" s="497"/>
      <c r="H26519" s="500"/>
      <c r="O26519" s="500"/>
      <c r="Q26519" s="498" t="s">
        <v>213</v>
      </c>
      <c r="S26519" s="499"/>
    </row>
    <row r="26520">
      <c r="B26520" s="497"/>
      <c r="H26520" s="500"/>
      <c r="O26520" s="500"/>
      <c r="Q26520" s="498" t="s">
        <v>213</v>
      </c>
      <c r="S26520" s="499"/>
    </row>
    <row r="26521">
      <c r="B26521" s="497"/>
      <c r="H26521" s="500"/>
      <c r="O26521" s="500"/>
      <c r="Q26521" s="498" t="s">
        <v>213</v>
      </c>
      <c r="S26521" s="499"/>
    </row>
    <row r="26522">
      <c r="B26522" s="497"/>
      <c r="H26522" s="500"/>
      <c r="O26522" s="500"/>
      <c r="Q26522" s="498" t="s">
        <v>213</v>
      </c>
      <c r="S26522" s="499"/>
    </row>
    <row r="26523">
      <c r="B26523" s="497"/>
      <c r="H26523" s="500"/>
      <c r="O26523" s="500"/>
      <c r="Q26523" s="498" t="s">
        <v>213</v>
      </c>
      <c r="S26523" s="499"/>
    </row>
    <row r="26524">
      <c r="B26524" s="497"/>
      <c r="H26524" s="500"/>
      <c r="O26524" s="500"/>
      <c r="Q26524" s="498" t="s">
        <v>213</v>
      </c>
      <c r="S26524" s="499"/>
    </row>
    <row r="26525">
      <c r="B26525" s="497"/>
      <c r="H26525" s="500"/>
      <c r="O26525" s="500"/>
      <c r="Q26525" s="498" t="s">
        <v>213</v>
      </c>
      <c r="S26525" s="499"/>
    </row>
    <row r="26526">
      <c r="B26526" s="497"/>
      <c r="H26526" s="500"/>
      <c r="O26526" s="500"/>
      <c r="Q26526" s="498" t="s">
        <v>213</v>
      </c>
      <c r="S26526" s="499"/>
    </row>
    <row r="26527">
      <c r="B26527" s="497"/>
      <c r="H26527" s="500"/>
      <c r="O26527" s="500"/>
      <c r="Q26527" s="498" t="s">
        <v>213</v>
      </c>
      <c r="S26527" s="499"/>
    </row>
    <row r="26528">
      <c r="B26528" s="497"/>
      <c r="H26528" s="500"/>
      <c r="O26528" s="500"/>
      <c r="Q26528" s="498" t="s">
        <v>213</v>
      </c>
      <c r="S26528" s="499"/>
    </row>
    <row r="26529">
      <c r="B26529" s="497"/>
      <c r="H26529" s="500"/>
      <c r="O26529" s="500"/>
      <c r="Q26529" s="498" t="s">
        <v>213</v>
      </c>
      <c r="S26529" s="499"/>
    </row>
    <row r="26530">
      <c r="B26530" s="497"/>
      <c r="H26530" s="500"/>
      <c r="O26530" s="500"/>
      <c r="Q26530" s="498" t="s">
        <v>213</v>
      </c>
      <c r="S26530" s="499"/>
    </row>
    <row r="26531">
      <c r="B26531" s="497"/>
      <c r="H26531" s="500"/>
      <c r="O26531" s="500"/>
      <c r="Q26531" s="498" t="s">
        <v>213</v>
      </c>
      <c r="S26531" s="499"/>
    </row>
    <row r="26532">
      <c r="B26532" s="497"/>
      <c r="H26532" s="500"/>
      <c r="O26532" s="500"/>
      <c r="Q26532" s="498" t="s">
        <v>213</v>
      </c>
      <c r="S26532" s="499"/>
    </row>
    <row r="26533">
      <c r="B26533" s="497"/>
      <c r="H26533" s="500"/>
      <c r="O26533" s="500"/>
      <c r="Q26533" s="498" t="s">
        <v>213</v>
      </c>
      <c r="S26533" s="499"/>
    </row>
    <row r="26534">
      <c r="B26534" s="497"/>
      <c r="H26534" s="500"/>
      <c r="O26534" s="500"/>
      <c r="Q26534" s="498" t="s">
        <v>213</v>
      </c>
      <c r="S26534" s="499"/>
    </row>
    <row r="26535">
      <c r="B26535" s="497"/>
      <c r="H26535" s="500"/>
      <c r="O26535" s="500"/>
      <c r="Q26535" s="498" t="s">
        <v>213</v>
      </c>
      <c r="S26535" s="499"/>
    </row>
    <row r="26536">
      <c r="B26536" s="497"/>
      <c r="H26536" s="500"/>
      <c r="O26536" s="500"/>
      <c r="Q26536" s="498" t="s">
        <v>213</v>
      </c>
      <c r="S26536" s="499"/>
    </row>
    <row r="26537">
      <c r="B26537" s="497"/>
      <c r="H26537" s="500"/>
      <c r="O26537" s="500"/>
      <c r="Q26537" s="498" t="s">
        <v>213</v>
      </c>
      <c r="S26537" s="499"/>
    </row>
    <row r="26538">
      <c r="B26538" s="497"/>
      <c r="H26538" s="500"/>
      <c r="O26538" s="500"/>
      <c r="Q26538" s="498" t="s">
        <v>213</v>
      </c>
      <c r="S26538" s="499"/>
    </row>
    <row r="26539">
      <c r="B26539" s="497"/>
      <c r="H26539" s="500"/>
      <c r="O26539" s="500"/>
      <c r="Q26539" s="498" t="s">
        <v>213</v>
      </c>
      <c r="S26539" s="499"/>
    </row>
    <row r="26540">
      <c r="B26540" s="497"/>
      <c r="H26540" s="500"/>
      <c r="O26540" s="500"/>
      <c r="Q26540" s="498" t="s">
        <v>213</v>
      </c>
      <c r="S26540" s="499"/>
    </row>
    <row r="26541">
      <c r="B26541" s="497"/>
      <c r="H26541" s="500"/>
      <c r="O26541" s="500"/>
      <c r="Q26541" s="498" t="s">
        <v>213</v>
      </c>
      <c r="S26541" s="499"/>
    </row>
    <row r="26542">
      <c r="B26542" s="497"/>
      <c r="H26542" s="500"/>
      <c r="O26542" s="500"/>
      <c r="Q26542" s="498" t="s">
        <v>213</v>
      </c>
      <c r="S26542" s="499"/>
    </row>
    <row r="26543">
      <c r="B26543" s="497"/>
      <c r="H26543" s="500"/>
      <c r="O26543" s="500"/>
      <c r="Q26543" s="498" t="s">
        <v>213</v>
      </c>
      <c r="S26543" s="499"/>
    </row>
    <row r="26544">
      <c r="B26544" s="497"/>
      <c r="H26544" s="500"/>
      <c r="O26544" s="500"/>
      <c r="Q26544" s="498" t="s">
        <v>213</v>
      </c>
      <c r="S26544" s="499"/>
    </row>
    <row r="26545">
      <c r="B26545" s="497"/>
      <c r="H26545" s="500"/>
      <c r="O26545" s="500"/>
      <c r="Q26545" s="498" t="s">
        <v>213</v>
      </c>
      <c r="S26545" s="499"/>
    </row>
    <row r="26546">
      <c r="B26546" s="497"/>
      <c r="H26546" s="500"/>
      <c r="O26546" s="500"/>
      <c r="Q26546" s="498" t="s">
        <v>213</v>
      </c>
      <c r="S26546" s="499"/>
    </row>
    <row r="26547">
      <c r="B26547" s="497"/>
      <c r="H26547" s="500"/>
      <c r="O26547" s="500"/>
      <c r="Q26547" s="498" t="s">
        <v>213</v>
      </c>
      <c r="S26547" s="499"/>
    </row>
    <row r="26548">
      <c r="B26548" s="497"/>
      <c r="H26548" s="500"/>
      <c r="O26548" s="500"/>
      <c r="Q26548" s="498" t="s">
        <v>213</v>
      </c>
      <c r="S26548" s="499"/>
    </row>
    <row r="26549">
      <c r="B26549" s="497"/>
      <c r="H26549" s="500"/>
      <c r="O26549" s="500"/>
      <c r="Q26549" s="498" t="s">
        <v>213</v>
      </c>
      <c r="S26549" s="499"/>
    </row>
    <row r="26550">
      <c r="B26550" s="497"/>
      <c r="H26550" s="500"/>
      <c r="O26550" s="500"/>
      <c r="Q26550" s="498" t="s">
        <v>213</v>
      </c>
      <c r="S26550" s="499"/>
    </row>
    <row r="26551">
      <c r="B26551" s="497"/>
      <c r="H26551" s="500"/>
      <c r="O26551" s="500"/>
      <c r="Q26551" s="498" t="s">
        <v>213</v>
      </c>
      <c r="S26551" s="499"/>
    </row>
    <row r="26552">
      <c r="B26552" s="497"/>
      <c r="H26552" s="500"/>
      <c r="O26552" s="500"/>
      <c r="Q26552" s="498" t="s">
        <v>213</v>
      </c>
      <c r="S26552" s="499"/>
    </row>
    <row r="26553">
      <c r="B26553" s="497"/>
      <c r="H26553" s="500"/>
      <c r="O26553" s="500"/>
      <c r="Q26553" s="498" t="s">
        <v>213</v>
      </c>
      <c r="S26553" s="499"/>
    </row>
    <row r="26554">
      <c r="B26554" s="497"/>
      <c r="H26554" s="500"/>
      <c r="O26554" s="500"/>
      <c r="Q26554" s="498" t="s">
        <v>213</v>
      </c>
      <c r="S26554" s="499"/>
    </row>
    <row r="26555">
      <c r="B26555" s="497"/>
      <c r="H26555" s="500"/>
      <c r="O26555" s="500"/>
      <c r="Q26555" s="498" t="s">
        <v>213</v>
      </c>
      <c r="S26555" s="499"/>
    </row>
    <row r="26556">
      <c r="B26556" s="497"/>
      <c r="H26556" s="500"/>
      <c r="O26556" s="500"/>
      <c r="Q26556" s="498" t="s">
        <v>213</v>
      </c>
      <c r="S26556" s="499"/>
    </row>
    <row r="26557">
      <c r="B26557" s="497"/>
      <c r="H26557" s="500"/>
      <c r="O26557" s="500"/>
      <c r="Q26557" s="498" t="s">
        <v>213</v>
      </c>
      <c r="S26557" s="499"/>
    </row>
    <row r="26558">
      <c r="B26558" s="497"/>
      <c r="H26558" s="500"/>
      <c r="O26558" s="500"/>
      <c r="Q26558" s="498" t="s">
        <v>213</v>
      </c>
      <c r="S26558" s="499"/>
    </row>
    <row r="26559">
      <c r="B26559" s="497"/>
      <c r="H26559" s="500"/>
      <c r="O26559" s="500"/>
      <c r="Q26559" s="498" t="s">
        <v>213</v>
      </c>
      <c r="S26559" s="499"/>
    </row>
    <row r="26560">
      <c r="B26560" s="497"/>
      <c r="H26560" s="500"/>
      <c r="O26560" s="500"/>
      <c r="Q26560" s="498" t="s">
        <v>213</v>
      </c>
      <c r="S26560" s="499"/>
    </row>
    <row r="26561">
      <c r="B26561" s="497"/>
      <c r="H26561" s="500"/>
      <c r="O26561" s="500"/>
      <c r="Q26561" s="498" t="s">
        <v>213</v>
      </c>
      <c r="S26561" s="499"/>
    </row>
    <row r="26562">
      <c r="B26562" s="497"/>
      <c r="H26562" s="500"/>
      <c r="O26562" s="500"/>
      <c r="Q26562" s="498" t="s">
        <v>213</v>
      </c>
      <c r="S26562" s="499"/>
    </row>
    <row r="26563">
      <c r="B26563" s="497"/>
      <c r="H26563" s="500"/>
      <c r="O26563" s="500"/>
      <c r="Q26563" s="498" t="s">
        <v>213</v>
      </c>
      <c r="S26563" s="499"/>
    </row>
    <row r="26564">
      <c r="B26564" s="497"/>
      <c r="H26564" s="500"/>
      <c r="O26564" s="500"/>
      <c r="Q26564" s="498" t="s">
        <v>213</v>
      </c>
      <c r="S26564" s="499"/>
    </row>
    <row r="26565">
      <c r="B26565" s="497"/>
      <c r="H26565" s="500"/>
      <c r="O26565" s="500"/>
      <c r="Q26565" s="498" t="s">
        <v>213</v>
      </c>
      <c r="S26565" s="499"/>
    </row>
    <row r="26566">
      <c r="B26566" s="497"/>
      <c r="H26566" s="500"/>
      <c r="O26566" s="500"/>
      <c r="Q26566" s="498" t="s">
        <v>213</v>
      </c>
      <c r="S26566" s="499"/>
    </row>
    <row r="26567">
      <c r="B26567" s="497"/>
      <c r="H26567" s="500"/>
      <c r="O26567" s="500"/>
      <c r="Q26567" s="498" t="s">
        <v>213</v>
      </c>
      <c r="S26567" s="499"/>
    </row>
    <row r="26568">
      <c r="B26568" s="497"/>
      <c r="H26568" s="500"/>
      <c r="O26568" s="500"/>
      <c r="Q26568" s="498" t="s">
        <v>213</v>
      </c>
      <c r="S26568" s="499"/>
    </row>
    <row r="26569">
      <c r="B26569" s="497"/>
      <c r="H26569" s="500"/>
      <c r="O26569" s="500"/>
      <c r="Q26569" s="498" t="s">
        <v>213</v>
      </c>
      <c r="S26569" s="499"/>
    </row>
    <row r="26570">
      <c r="B26570" s="497"/>
      <c r="H26570" s="500"/>
      <c r="O26570" s="500"/>
      <c r="Q26570" s="498" t="s">
        <v>213</v>
      </c>
      <c r="S26570" s="499"/>
    </row>
    <row r="26571">
      <c r="B26571" s="497"/>
      <c r="H26571" s="500"/>
      <c r="O26571" s="500"/>
      <c r="Q26571" s="498" t="s">
        <v>213</v>
      </c>
      <c r="S26571" s="499"/>
    </row>
    <row r="26572">
      <c r="B26572" s="497"/>
      <c r="H26572" s="500"/>
      <c r="O26572" s="500"/>
      <c r="Q26572" s="498" t="s">
        <v>213</v>
      </c>
      <c r="S26572" s="499"/>
    </row>
    <row r="26573">
      <c r="B26573" s="497"/>
      <c r="H26573" s="500"/>
      <c r="O26573" s="500"/>
      <c r="Q26573" s="498" t="s">
        <v>213</v>
      </c>
      <c r="S26573" s="499"/>
    </row>
    <row r="26574">
      <c r="B26574" s="497"/>
      <c r="H26574" s="500"/>
      <c r="O26574" s="500"/>
      <c r="Q26574" s="498" t="s">
        <v>213</v>
      </c>
      <c r="S26574" s="499"/>
    </row>
    <row r="26575">
      <c r="B26575" s="497"/>
      <c r="H26575" s="500"/>
      <c r="O26575" s="500"/>
      <c r="Q26575" s="498" t="s">
        <v>213</v>
      </c>
      <c r="S26575" s="499"/>
    </row>
    <row r="26576">
      <c r="B26576" s="497"/>
      <c r="H26576" s="500"/>
      <c r="O26576" s="500"/>
      <c r="Q26576" s="498" t="s">
        <v>213</v>
      </c>
      <c r="S26576" s="499"/>
    </row>
    <row r="26577">
      <c r="B26577" s="497"/>
      <c r="H26577" s="500"/>
      <c r="O26577" s="500"/>
      <c r="Q26577" s="498" t="s">
        <v>213</v>
      </c>
      <c r="S26577" s="499"/>
    </row>
    <row r="26578">
      <c r="B26578" s="497"/>
      <c r="H26578" s="500"/>
      <c r="O26578" s="500"/>
      <c r="Q26578" s="498" t="s">
        <v>213</v>
      </c>
      <c r="S26578" s="499"/>
    </row>
    <row r="26579">
      <c r="B26579" s="497"/>
      <c r="H26579" s="500"/>
      <c r="O26579" s="500"/>
      <c r="Q26579" s="498" t="s">
        <v>213</v>
      </c>
      <c r="S26579" s="499"/>
    </row>
    <row r="26580">
      <c r="B26580" s="497"/>
      <c r="H26580" s="500"/>
      <c r="O26580" s="500"/>
      <c r="Q26580" s="498" t="s">
        <v>213</v>
      </c>
      <c r="S26580" s="499"/>
    </row>
    <row r="26581">
      <c r="B26581" s="497"/>
      <c r="H26581" s="500"/>
      <c r="O26581" s="500"/>
      <c r="Q26581" s="498" t="s">
        <v>213</v>
      </c>
      <c r="S26581" s="499"/>
    </row>
    <row r="26582">
      <c r="B26582" s="497"/>
      <c r="H26582" s="500"/>
      <c r="O26582" s="500"/>
      <c r="Q26582" s="498" t="s">
        <v>213</v>
      </c>
      <c r="S26582" s="499"/>
    </row>
    <row r="26583">
      <c r="B26583" s="497"/>
      <c r="H26583" s="500"/>
      <c r="O26583" s="500"/>
      <c r="Q26583" s="498" t="s">
        <v>213</v>
      </c>
      <c r="S26583" s="499"/>
    </row>
    <row r="26584">
      <c r="B26584" s="497"/>
      <c r="H26584" s="500"/>
      <c r="O26584" s="500"/>
      <c r="Q26584" s="498" t="s">
        <v>213</v>
      </c>
      <c r="S26584" s="499"/>
    </row>
    <row r="26585">
      <c r="B26585" s="497"/>
      <c r="H26585" s="500"/>
      <c r="O26585" s="500"/>
      <c r="Q26585" s="498" t="s">
        <v>213</v>
      </c>
      <c r="S26585" s="499"/>
    </row>
    <row r="26586">
      <c r="B26586" s="497"/>
      <c r="H26586" s="500"/>
      <c r="O26586" s="500"/>
      <c r="Q26586" s="498" t="s">
        <v>213</v>
      </c>
      <c r="S26586" s="499"/>
    </row>
    <row r="26587">
      <c r="B26587" s="497"/>
      <c r="H26587" s="500"/>
      <c r="O26587" s="500"/>
      <c r="Q26587" s="498" t="s">
        <v>213</v>
      </c>
      <c r="S26587" s="499"/>
    </row>
    <row r="26588">
      <c r="B26588" s="497"/>
      <c r="H26588" s="500"/>
      <c r="O26588" s="500"/>
      <c r="Q26588" s="498" t="s">
        <v>213</v>
      </c>
      <c r="S26588" s="499"/>
    </row>
    <row r="26589">
      <c r="B26589" s="497"/>
      <c r="H26589" s="500"/>
      <c r="O26589" s="500"/>
      <c r="Q26589" s="498" t="s">
        <v>213</v>
      </c>
      <c r="S26589" s="499"/>
    </row>
    <row r="26590">
      <c r="B26590" s="497"/>
      <c r="H26590" s="500"/>
      <c r="O26590" s="500"/>
      <c r="Q26590" s="498" t="s">
        <v>213</v>
      </c>
      <c r="S26590" s="499"/>
    </row>
    <row r="26591">
      <c r="B26591" s="497"/>
      <c r="H26591" s="500"/>
      <c r="O26591" s="500"/>
      <c r="Q26591" s="498" t="s">
        <v>213</v>
      </c>
      <c r="S26591" s="499"/>
    </row>
    <row r="26592">
      <c r="B26592" s="497"/>
      <c r="H26592" s="500"/>
      <c r="O26592" s="500"/>
      <c r="Q26592" s="498" t="s">
        <v>213</v>
      </c>
      <c r="S26592" s="499"/>
    </row>
    <row r="26593">
      <c r="B26593" s="497"/>
      <c r="H26593" s="500"/>
      <c r="O26593" s="500"/>
      <c r="Q26593" s="498" t="s">
        <v>213</v>
      </c>
      <c r="S26593" s="499"/>
    </row>
    <row r="26594">
      <c r="B26594" s="497"/>
      <c r="H26594" s="500"/>
      <c r="O26594" s="500"/>
      <c r="Q26594" s="498" t="s">
        <v>213</v>
      </c>
      <c r="S26594" s="499"/>
    </row>
    <row r="26595">
      <c r="B26595" s="497"/>
      <c r="H26595" s="500"/>
      <c r="O26595" s="500"/>
      <c r="Q26595" s="498" t="s">
        <v>213</v>
      </c>
      <c r="S26595" s="499"/>
    </row>
    <row r="26596">
      <c r="B26596" s="497"/>
      <c r="H26596" s="500"/>
      <c r="O26596" s="500"/>
      <c r="Q26596" s="498" t="s">
        <v>213</v>
      </c>
      <c r="S26596" s="499"/>
    </row>
    <row r="26597">
      <c r="B26597" s="497"/>
      <c r="H26597" s="500"/>
      <c r="O26597" s="500"/>
      <c r="Q26597" s="498" t="s">
        <v>213</v>
      </c>
      <c r="S26597" s="499"/>
    </row>
    <row r="26598">
      <c r="B26598" s="497"/>
      <c r="H26598" s="500"/>
      <c r="O26598" s="500"/>
      <c r="Q26598" s="498" t="s">
        <v>213</v>
      </c>
      <c r="S26598" s="499"/>
    </row>
    <row r="26599">
      <c r="B26599" s="497"/>
      <c r="H26599" s="500"/>
      <c r="O26599" s="500"/>
      <c r="Q26599" s="498" t="s">
        <v>213</v>
      </c>
      <c r="S26599" s="499"/>
    </row>
    <row r="26600">
      <c r="B26600" s="497"/>
      <c r="H26600" s="500"/>
      <c r="O26600" s="500"/>
      <c r="Q26600" s="498" t="s">
        <v>213</v>
      </c>
      <c r="S26600" s="499"/>
    </row>
    <row r="26601">
      <c r="B26601" s="497"/>
      <c r="H26601" s="500"/>
      <c r="O26601" s="500"/>
      <c r="Q26601" s="498" t="s">
        <v>213</v>
      </c>
      <c r="S26601" s="499"/>
    </row>
    <row r="26602">
      <c r="B26602" s="497"/>
      <c r="H26602" s="500"/>
      <c r="O26602" s="500"/>
      <c r="Q26602" s="498" t="s">
        <v>213</v>
      </c>
      <c r="S26602" s="499"/>
    </row>
    <row r="26603">
      <c r="B26603" s="497"/>
      <c r="H26603" s="500"/>
      <c r="O26603" s="500"/>
      <c r="Q26603" s="498" t="s">
        <v>213</v>
      </c>
      <c r="S26603" s="499"/>
    </row>
    <row r="26604">
      <c r="B26604" s="497"/>
      <c r="H26604" s="500"/>
      <c r="O26604" s="500"/>
      <c r="Q26604" s="498" t="s">
        <v>213</v>
      </c>
      <c r="S26604" s="499"/>
    </row>
    <row r="26605">
      <c r="B26605" s="497"/>
      <c r="H26605" s="500"/>
      <c r="O26605" s="500"/>
      <c r="Q26605" s="498" t="s">
        <v>213</v>
      </c>
      <c r="S26605" s="499"/>
    </row>
    <row r="26606">
      <c r="B26606" s="497"/>
      <c r="H26606" s="500"/>
      <c r="O26606" s="500"/>
      <c r="Q26606" s="498" t="s">
        <v>213</v>
      </c>
      <c r="S26606" s="499"/>
    </row>
    <row r="26607">
      <c r="B26607" s="497"/>
      <c r="H26607" s="500"/>
      <c r="O26607" s="500"/>
      <c r="Q26607" s="498" t="s">
        <v>213</v>
      </c>
      <c r="S26607" s="499"/>
    </row>
    <row r="26608">
      <c r="B26608" s="497"/>
      <c r="H26608" s="500"/>
      <c r="O26608" s="500"/>
      <c r="Q26608" s="498" t="s">
        <v>213</v>
      </c>
      <c r="S26608" s="499"/>
    </row>
    <row r="26609">
      <c r="B26609" s="497"/>
      <c r="H26609" s="500"/>
      <c r="O26609" s="500"/>
      <c r="Q26609" s="498" t="s">
        <v>213</v>
      </c>
      <c r="S26609" s="499"/>
    </row>
    <row r="26610">
      <c r="B26610" s="497"/>
      <c r="H26610" s="500"/>
      <c r="O26610" s="500"/>
      <c r="Q26610" s="498" t="s">
        <v>213</v>
      </c>
      <c r="S26610" s="499"/>
    </row>
    <row r="26611">
      <c r="B26611" s="497"/>
      <c r="H26611" s="500"/>
      <c r="O26611" s="500"/>
      <c r="Q26611" s="498" t="s">
        <v>213</v>
      </c>
      <c r="S26611" s="499"/>
    </row>
    <row r="26612">
      <c r="B26612" s="497"/>
      <c r="H26612" s="500"/>
      <c r="O26612" s="500"/>
      <c r="Q26612" s="498" t="s">
        <v>213</v>
      </c>
      <c r="S26612" s="499"/>
    </row>
    <row r="26613">
      <c r="B26613" s="497"/>
      <c r="H26613" s="500"/>
      <c r="O26613" s="500"/>
      <c r="Q26613" s="498" t="s">
        <v>213</v>
      </c>
      <c r="S26613" s="499"/>
    </row>
    <row r="26614">
      <c r="B26614" s="497"/>
      <c r="H26614" s="500"/>
      <c r="O26614" s="500"/>
      <c r="Q26614" s="498" t="s">
        <v>213</v>
      </c>
      <c r="S26614" s="499"/>
    </row>
    <row r="26615">
      <c r="B26615" s="497"/>
      <c r="H26615" s="500"/>
      <c r="O26615" s="500"/>
      <c r="Q26615" s="498" t="s">
        <v>213</v>
      </c>
      <c r="S26615" s="499"/>
    </row>
    <row r="26616">
      <c r="B26616" s="497"/>
      <c r="H26616" s="500"/>
      <c r="O26616" s="500"/>
      <c r="Q26616" s="498" t="s">
        <v>213</v>
      </c>
      <c r="S26616" s="499"/>
    </row>
    <row r="26617">
      <c r="B26617" s="497"/>
      <c r="H26617" s="500"/>
      <c r="O26617" s="500"/>
      <c r="Q26617" s="498" t="s">
        <v>213</v>
      </c>
      <c r="S26617" s="499"/>
    </row>
    <row r="26618">
      <c r="B26618" s="497"/>
      <c r="H26618" s="500"/>
      <c r="O26618" s="500"/>
      <c r="Q26618" s="498" t="s">
        <v>213</v>
      </c>
      <c r="S26618" s="499"/>
    </row>
    <row r="26619">
      <c r="B26619" s="497"/>
      <c r="H26619" s="500"/>
      <c r="O26619" s="500"/>
      <c r="Q26619" s="498" t="s">
        <v>213</v>
      </c>
      <c r="S26619" s="499"/>
    </row>
    <row r="26620">
      <c r="B26620" s="497"/>
      <c r="H26620" s="500"/>
      <c r="O26620" s="500"/>
      <c r="Q26620" s="498" t="s">
        <v>213</v>
      </c>
      <c r="S26620" s="499"/>
    </row>
    <row r="26621">
      <c r="B26621" s="497"/>
      <c r="H26621" s="500"/>
      <c r="O26621" s="500"/>
      <c r="Q26621" s="498" t="s">
        <v>213</v>
      </c>
      <c r="S26621" s="499"/>
    </row>
    <row r="26622">
      <c r="B26622" s="497"/>
      <c r="H26622" s="500"/>
      <c r="O26622" s="500"/>
      <c r="Q26622" s="498" t="s">
        <v>213</v>
      </c>
      <c r="S26622" s="499"/>
    </row>
    <row r="26623">
      <c r="B26623" s="497"/>
      <c r="H26623" s="500"/>
      <c r="O26623" s="500"/>
      <c r="Q26623" s="498" t="s">
        <v>213</v>
      </c>
      <c r="S26623" s="499"/>
    </row>
    <row r="26624">
      <c r="B26624" s="497"/>
      <c r="H26624" s="500"/>
      <c r="O26624" s="500"/>
      <c r="Q26624" s="498" t="s">
        <v>213</v>
      </c>
      <c r="S26624" s="499"/>
    </row>
    <row r="26625">
      <c r="B26625" s="497"/>
      <c r="H26625" s="500"/>
      <c r="O26625" s="500"/>
      <c r="Q26625" s="498" t="s">
        <v>213</v>
      </c>
      <c r="S26625" s="499"/>
    </row>
    <row r="26626">
      <c r="B26626" s="497"/>
      <c r="H26626" s="500"/>
      <c r="O26626" s="500"/>
      <c r="Q26626" s="498" t="s">
        <v>213</v>
      </c>
      <c r="S26626" s="499"/>
    </row>
    <row r="26627">
      <c r="B26627" s="497"/>
      <c r="H26627" s="500"/>
      <c r="O26627" s="500"/>
      <c r="Q26627" s="498" t="s">
        <v>213</v>
      </c>
      <c r="S26627" s="499"/>
    </row>
    <row r="26628">
      <c r="B26628" s="497"/>
      <c r="H26628" s="500"/>
      <c r="O26628" s="500"/>
      <c r="Q26628" s="498" t="s">
        <v>213</v>
      </c>
      <c r="S26628" s="499"/>
    </row>
    <row r="26629">
      <c r="B26629" s="497"/>
      <c r="H26629" s="500"/>
      <c r="O26629" s="500"/>
      <c r="Q26629" s="498" t="s">
        <v>213</v>
      </c>
      <c r="S26629" s="499"/>
    </row>
    <row r="26630">
      <c r="B26630" s="497"/>
      <c r="H26630" s="500"/>
      <c r="O26630" s="500"/>
      <c r="Q26630" s="498" t="s">
        <v>213</v>
      </c>
      <c r="S26630" s="499"/>
    </row>
    <row r="26631">
      <c r="B26631" s="497"/>
      <c r="H26631" s="500"/>
      <c r="O26631" s="500"/>
      <c r="Q26631" s="498" t="s">
        <v>213</v>
      </c>
      <c r="S26631" s="499"/>
    </row>
    <row r="26632">
      <c r="B26632" s="497"/>
      <c r="H26632" s="500"/>
      <c r="O26632" s="500"/>
      <c r="Q26632" s="498" t="s">
        <v>213</v>
      </c>
      <c r="S26632" s="499"/>
    </row>
    <row r="26633">
      <c r="B26633" s="497"/>
      <c r="H26633" s="500"/>
      <c r="O26633" s="500"/>
      <c r="Q26633" s="498" t="s">
        <v>213</v>
      </c>
      <c r="S26633" s="499"/>
    </row>
    <row r="26634">
      <c r="B26634" s="497"/>
      <c r="H26634" s="500"/>
      <c r="O26634" s="500"/>
      <c r="Q26634" s="498" t="s">
        <v>213</v>
      </c>
      <c r="S26634" s="499"/>
    </row>
    <row r="26635">
      <c r="B26635" s="497"/>
      <c r="H26635" s="500"/>
      <c r="O26635" s="500"/>
      <c r="Q26635" s="498" t="s">
        <v>213</v>
      </c>
      <c r="S26635" s="499"/>
    </row>
    <row r="26636">
      <c r="B26636" s="497"/>
      <c r="H26636" s="500"/>
      <c r="O26636" s="500"/>
      <c r="Q26636" s="498" t="s">
        <v>213</v>
      </c>
      <c r="S26636" s="499"/>
    </row>
    <row r="26637">
      <c r="B26637" s="497"/>
      <c r="H26637" s="500"/>
      <c r="O26637" s="500"/>
      <c r="Q26637" s="498" t="s">
        <v>213</v>
      </c>
      <c r="S26637" s="499"/>
    </row>
    <row r="26638">
      <c r="B26638" s="497"/>
      <c r="H26638" s="500"/>
      <c r="O26638" s="500"/>
      <c r="Q26638" s="498" t="s">
        <v>213</v>
      </c>
      <c r="S26638" s="499"/>
    </row>
    <row r="26639">
      <c r="B26639" s="497"/>
      <c r="H26639" s="500"/>
      <c r="O26639" s="500"/>
      <c r="Q26639" s="498" t="s">
        <v>213</v>
      </c>
      <c r="S26639" s="499"/>
    </row>
    <row r="26640">
      <c r="B26640" s="497"/>
      <c r="H26640" s="500"/>
      <c r="O26640" s="500"/>
      <c r="Q26640" s="498" t="s">
        <v>213</v>
      </c>
      <c r="S26640" s="499"/>
    </row>
    <row r="26641">
      <c r="B26641" s="497"/>
      <c r="H26641" s="500"/>
      <c r="O26641" s="500"/>
      <c r="Q26641" s="498" t="s">
        <v>213</v>
      </c>
      <c r="S26641" s="499"/>
    </row>
    <row r="26642">
      <c r="B26642" s="497"/>
      <c r="H26642" s="500"/>
      <c r="O26642" s="500"/>
      <c r="Q26642" s="498" t="s">
        <v>213</v>
      </c>
      <c r="S26642" s="499"/>
    </row>
    <row r="26643">
      <c r="B26643" s="497"/>
      <c r="H26643" s="500"/>
      <c r="O26643" s="500"/>
      <c r="Q26643" s="498" t="s">
        <v>213</v>
      </c>
      <c r="S26643" s="499"/>
    </row>
    <row r="26644">
      <c r="B26644" s="497"/>
      <c r="H26644" s="500"/>
      <c r="O26644" s="500"/>
      <c r="Q26644" s="498" t="s">
        <v>213</v>
      </c>
      <c r="S26644" s="499"/>
    </row>
    <row r="26645">
      <c r="B26645" s="497"/>
      <c r="H26645" s="500"/>
      <c r="O26645" s="500"/>
      <c r="Q26645" s="498" t="s">
        <v>213</v>
      </c>
      <c r="S26645" s="499"/>
    </row>
    <row r="26646">
      <c r="B26646" s="497"/>
      <c r="H26646" s="500"/>
      <c r="O26646" s="500"/>
      <c r="Q26646" s="498" t="s">
        <v>213</v>
      </c>
      <c r="S26646" s="499"/>
    </row>
    <row r="26647">
      <c r="B26647" s="497"/>
      <c r="H26647" s="500"/>
      <c r="O26647" s="500"/>
      <c r="Q26647" s="498" t="s">
        <v>213</v>
      </c>
      <c r="S26647" s="499"/>
    </row>
    <row r="26648">
      <c r="B26648" s="497"/>
      <c r="H26648" s="500"/>
      <c r="O26648" s="500"/>
      <c r="Q26648" s="498" t="s">
        <v>213</v>
      </c>
      <c r="S26648" s="499"/>
    </row>
    <row r="26649">
      <c r="B26649" s="497"/>
      <c r="H26649" s="500"/>
      <c r="O26649" s="500"/>
      <c r="Q26649" s="498" t="s">
        <v>213</v>
      </c>
      <c r="S26649" s="499"/>
    </row>
    <row r="26650">
      <c r="B26650" s="497"/>
      <c r="H26650" s="500"/>
      <c r="O26650" s="500"/>
      <c r="Q26650" s="498" t="s">
        <v>213</v>
      </c>
      <c r="S26650" s="499"/>
    </row>
    <row r="26651">
      <c r="B26651" s="497"/>
      <c r="H26651" s="500"/>
      <c r="O26651" s="500"/>
      <c r="Q26651" s="498" t="s">
        <v>213</v>
      </c>
      <c r="S26651" s="499"/>
    </row>
    <row r="26652">
      <c r="B26652" s="497"/>
      <c r="H26652" s="500"/>
      <c r="O26652" s="500"/>
      <c r="Q26652" s="498" t="s">
        <v>213</v>
      </c>
      <c r="S26652" s="499"/>
    </row>
    <row r="26653">
      <c r="B26653" s="497"/>
      <c r="H26653" s="500"/>
      <c r="O26653" s="500"/>
      <c r="Q26653" s="498" t="s">
        <v>213</v>
      </c>
      <c r="S26653" s="499"/>
    </row>
    <row r="26654">
      <c r="B26654" s="497"/>
      <c r="H26654" s="500"/>
      <c r="O26654" s="500"/>
      <c r="Q26654" s="498" t="s">
        <v>213</v>
      </c>
      <c r="S26654" s="499"/>
    </row>
    <row r="26655">
      <c r="B26655" s="497"/>
      <c r="H26655" s="500"/>
      <c r="O26655" s="500"/>
      <c r="Q26655" s="498" t="s">
        <v>213</v>
      </c>
      <c r="S26655" s="499"/>
    </row>
    <row r="26656">
      <c r="B26656" s="497"/>
      <c r="H26656" s="500"/>
      <c r="O26656" s="500"/>
      <c r="Q26656" s="498" t="s">
        <v>213</v>
      </c>
      <c r="S26656" s="499"/>
    </row>
    <row r="26657">
      <c r="B26657" s="497"/>
      <c r="H26657" s="500"/>
      <c r="O26657" s="500"/>
      <c r="Q26657" s="498" t="s">
        <v>213</v>
      </c>
      <c r="S26657" s="499"/>
    </row>
    <row r="26658">
      <c r="B26658" s="497"/>
      <c r="H26658" s="500"/>
      <c r="O26658" s="500"/>
      <c r="Q26658" s="498" t="s">
        <v>213</v>
      </c>
      <c r="S26658" s="499"/>
    </row>
    <row r="26659">
      <c r="B26659" s="497"/>
      <c r="H26659" s="500"/>
      <c r="O26659" s="500"/>
      <c r="Q26659" s="498" t="s">
        <v>213</v>
      </c>
      <c r="S26659" s="499"/>
    </row>
    <row r="26660">
      <c r="B26660" s="497"/>
      <c r="H26660" s="500"/>
      <c r="O26660" s="500"/>
      <c r="Q26660" s="498" t="s">
        <v>213</v>
      </c>
      <c r="S26660" s="499"/>
    </row>
    <row r="26661">
      <c r="B26661" s="497"/>
      <c r="H26661" s="500"/>
      <c r="O26661" s="500"/>
      <c r="Q26661" s="498" t="s">
        <v>213</v>
      </c>
      <c r="S26661" s="499"/>
    </row>
    <row r="26662">
      <c r="B26662" s="497"/>
      <c r="H26662" s="500"/>
      <c r="O26662" s="500"/>
      <c r="Q26662" s="498" t="s">
        <v>213</v>
      </c>
      <c r="S26662" s="499"/>
    </row>
    <row r="26663">
      <c r="B26663" s="497"/>
      <c r="H26663" s="500"/>
      <c r="O26663" s="500"/>
      <c r="Q26663" s="498" t="s">
        <v>213</v>
      </c>
      <c r="S26663" s="499"/>
    </row>
    <row r="26664">
      <c r="B26664" s="497"/>
      <c r="H26664" s="500"/>
      <c r="O26664" s="500"/>
      <c r="Q26664" s="498" t="s">
        <v>213</v>
      </c>
      <c r="S26664" s="499"/>
    </row>
    <row r="26665">
      <c r="B26665" s="497"/>
      <c r="H26665" s="500"/>
      <c r="O26665" s="500"/>
      <c r="Q26665" s="498" t="s">
        <v>213</v>
      </c>
      <c r="S26665" s="499"/>
    </row>
    <row r="26666">
      <c r="B26666" s="497"/>
      <c r="H26666" s="500"/>
      <c r="O26666" s="500"/>
      <c r="Q26666" s="498" t="s">
        <v>213</v>
      </c>
      <c r="S26666" s="499"/>
    </row>
    <row r="26667">
      <c r="B26667" s="497"/>
      <c r="H26667" s="500"/>
      <c r="O26667" s="500"/>
      <c r="Q26667" s="498" t="s">
        <v>213</v>
      </c>
      <c r="S26667" s="499"/>
    </row>
    <row r="26668">
      <c r="B26668" s="497"/>
      <c r="H26668" s="500"/>
      <c r="O26668" s="500"/>
      <c r="Q26668" s="498" t="s">
        <v>213</v>
      </c>
      <c r="S26668" s="499"/>
    </row>
    <row r="26669">
      <c r="B26669" s="497"/>
      <c r="H26669" s="500"/>
      <c r="O26669" s="500"/>
      <c r="Q26669" s="498" t="s">
        <v>213</v>
      </c>
      <c r="S26669" s="499"/>
    </row>
    <row r="26670">
      <c r="B26670" s="497"/>
      <c r="H26670" s="500"/>
      <c r="O26670" s="500"/>
      <c r="Q26670" s="498" t="s">
        <v>213</v>
      </c>
      <c r="S26670" s="499"/>
    </row>
    <row r="26671">
      <c r="B26671" s="497"/>
      <c r="H26671" s="500"/>
      <c r="O26671" s="500"/>
      <c r="Q26671" s="498" t="s">
        <v>213</v>
      </c>
      <c r="S26671" s="499"/>
    </row>
    <row r="26672">
      <c r="B26672" s="497"/>
      <c r="H26672" s="500"/>
      <c r="O26672" s="500"/>
      <c r="Q26672" s="498" t="s">
        <v>213</v>
      </c>
      <c r="S26672" s="499"/>
    </row>
    <row r="26673">
      <c r="B26673" s="497"/>
      <c r="H26673" s="500"/>
      <c r="O26673" s="500"/>
      <c r="Q26673" s="498" t="s">
        <v>213</v>
      </c>
      <c r="S26673" s="499"/>
    </row>
    <row r="26674">
      <c r="B26674" s="497"/>
      <c r="H26674" s="500"/>
      <c r="O26674" s="500"/>
      <c r="Q26674" s="498" t="s">
        <v>213</v>
      </c>
      <c r="S26674" s="499"/>
    </row>
    <row r="26675">
      <c r="B26675" s="497"/>
      <c r="H26675" s="500"/>
      <c r="O26675" s="500"/>
      <c r="Q26675" s="498" t="s">
        <v>213</v>
      </c>
      <c r="S26675" s="499"/>
    </row>
    <row r="26676">
      <c r="B26676" s="497"/>
      <c r="H26676" s="500"/>
      <c r="O26676" s="500"/>
      <c r="Q26676" s="498" t="s">
        <v>213</v>
      </c>
      <c r="S26676" s="499"/>
    </row>
    <row r="26677">
      <c r="B26677" s="497"/>
      <c r="H26677" s="500"/>
      <c r="O26677" s="500"/>
      <c r="Q26677" s="498" t="s">
        <v>213</v>
      </c>
      <c r="S26677" s="499"/>
    </row>
    <row r="26678">
      <c r="B26678" s="497"/>
      <c r="H26678" s="500"/>
      <c r="O26678" s="500"/>
      <c r="Q26678" s="498" t="s">
        <v>213</v>
      </c>
      <c r="S26678" s="499"/>
    </row>
    <row r="26679">
      <c r="B26679" s="497"/>
      <c r="H26679" s="500"/>
      <c r="O26679" s="500"/>
      <c r="Q26679" s="498" t="s">
        <v>213</v>
      </c>
      <c r="S26679" s="499"/>
    </row>
    <row r="26680">
      <c r="B26680" s="497"/>
      <c r="H26680" s="500"/>
      <c r="O26680" s="500"/>
      <c r="Q26680" s="498" t="s">
        <v>213</v>
      </c>
      <c r="S26680" s="499"/>
    </row>
    <row r="26681">
      <c r="B26681" s="497"/>
      <c r="H26681" s="500"/>
      <c r="O26681" s="500"/>
      <c r="Q26681" s="498" t="s">
        <v>213</v>
      </c>
      <c r="S26681" s="499"/>
    </row>
    <row r="26682">
      <c r="B26682" s="497"/>
      <c r="H26682" s="500"/>
      <c r="O26682" s="500"/>
      <c r="Q26682" s="498" t="s">
        <v>213</v>
      </c>
      <c r="S26682" s="499"/>
    </row>
    <row r="26683">
      <c r="B26683" s="497"/>
      <c r="H26683" s="500"/>
      <c r="O26683" s="500"/>
      <c r="Q26683" s="498" t="s">
        <v>213</v>
      </c>
      <c r="S26683" s="499"/>
    </row>
    <row r="26684">
      <c r="B26684" s="497"/>
      <c r="H26684" s="500"/>
      <c r="O26684" s="500"/>
      <c r="Q26684" s="498" t="s">
        <v>213</v>
      </c>
      <c r="S26684" s="499"/>
    </row>
    <row r="26685">
      <c r="B26685" s="497"/>
      <c r="H26685" s="500"/>
      <c r="O26685" s="500"/>
      <c r="Q26685" s="498" t="s">
        <v>213</v>
      </c>
      <c r="S26685" s="499"/>
    </row>
    <row r="26686">
      <c r="B26686" s="497"/>
      <c r="H26686" s="500"/>
      <c r="O26686" s="500"/>
      <c r="Q26686" s="498" t="s">
        <v>213</v>
      </c>
      <c r="S26686" s="499"/>
    </row>
    <row r="26687">
      <c r="B26687" s="497"/>
      <c r="H26687" s="500"/>
      <c r="O26687" s="500"/>
      <c r="Q26687" s="498" t="s">
        <v>213</v>
      </c>
      <c r="S26687" s="499"/>
    </row>
    <row r="26688">
      <c r="B26688" s="497"/>
      <c r="H26688" s="500"/>
      <c r="O26688" s="500"/>
      <c r="Q26688" s="498" t="s">
        <v>213</v>
      </c>
      <c r="S26688" s="499"/>
    </row>
    <row r="26689">
      <c r="B26689" s="497"/>
      <c r="H26689" s="500"/>
      <c r="O26689" s="500"/>
      <c r="Q26689" s="498" t="s">
        <v>213</v>
      </c>
      <c r="S26689" s="499"/>
    </row>
    <row r="26690">
      <c r="B26690" s="497"/>
      <c r="H26690" s="500"/>
      <c r="O26690" s="500"/>
      <c r="Q26690" s="498" t="s">
        <v>213</v>
      </c>
      <c r="S26690" s="499"/>
    </row>
    <row r="26691">
      <c r="B26691" s="497"/>
      <c r="H26691" s="500"/>
      <c r="O26691" s="500"/>
      <c r="Q26691" s="498" t="s">
        <v>213</v>
      </c>
      <c r="S26691" s="499"/>
    </row>
    <row r="26692">
      <c r="B26692" s="497"/>
      <c r="H26692" s="500"/>
      <c r="O26692" s="500"/>
      <c r="Q26692" s="498" t="s">
        <v>213</v>
      </c>
      <c r="S26692" s="499"/>
    </row>
    <row r="26693">
      <c r="B26693" s="497"/>
      <c r="H26693" s="500"/>
      <c r="O26693" s="500"/>
      <c r="Q26693" s="498" t="s">
        <v>213</v>
      </c>
      <c r="S26693" s="499"/>
    </row>
    <row r="26694">
      <c r="B26694" s="497"/>
      <c r="H26694" s="500"/>
      <c r="O26694" s="500"/>
      <c r="Q26694" s="498" t="s">
        <v>213</v>
      </c>
      <c r="S26694" s="499"/>
    </row>
    <row r="26695">
      <c r="B26695" s="497"/>
      <c r="H26695" s="500"/>
      <c r="O26695" s="500"/>
      <c r="Q26695" s="498" t="s">
        <v>213</v>
      </c>
      <c r="S26695" s="499"/>
    </row>
    <row r="26696">
      <c r="B26696" s="497"/>
      <c r="H26696" s="500"/>
      <c r="O26696" s="500"/>
      <c r="Q26696" s="498" t="s">
        <v>213</v>
      </c>
      <c r="S26696" s="499"/>
    </row>
    <row r="26697">
      <c r="B26697" s="497"/>
      <c r="H26697" s="500"/>
      <c r="O26697" s="500"/>
      <c r="Q26697" s="498" t="s">
        <v>213</v>
      </c>
      <c r="S26697" s="499"/>
    </row>
    <row r="26698">
      <c r="B26698" s="497"/>
      <c r="H26698" s="500"/>
      <c r="O26698" s="500"/>
      <c r="Q26698" s="498" t="s">
        <v>213</v>
      </c>
      <c r="S26698" s="499"/>
    </row>
    <row r="26699">
      <c r="B26699" s="497"/>
      <c r="H26699" s="500"/>
      <c r="O26699" s="500"/>
      <c r="Q26699" s="498" t="s">
        <v>213</v>
      </c>
      <c r="S26699" s="499"/>
    </row>
    <row r="26700">
      <c r="B26700" s="497"/>
      <c r="H26700" s="500"/>
      <c r="O26700" s="500"/>
      <c r="Q26700" s="498" t="s">
        <v>213</v>
      </c>
      <c r="S26700" s="499"/>
    </row>
    <row r="26701">
      <c r="B26701" s="497"/>
      <c r="H26701" s="500"/>
      <c r="O26701" s="500"/>
      <c r="Q26701" s="498" t="s">
        <v>213</v>
      </c>
      <c r="S26701" s="499"/>
    </row>
    <row r="26702">
      <c r="B26702" s="497"/>
      <c r="H26702" s="500"/>
      <c r="O26702" s="500"/>
      <c r="Q26702" s="498" t="s">
        <v>213</v>
      </c>
      <c r="S26702" s="499"/>
    </row>
    <row r="26703">
      <c r="B26703" s="497"/>
      <c r="H26703" s="500"/>
      <c r="O26703" s="500"/>
      <c r="Q26703" s="498" t="s">
        <v>213</v>
      </c>
      <c r="S26703" s="499"/>
    </row>
    <row r="26704">
      <c r="B26704" s="497"/>
      <c r="H26704" s="500"/>
      <c r="O26704" s="500"/>
      <c r="Q26704" s="498" t="s">
        <v>213</v>
      </c>
      <c r="S26704" s="499"/>
    </row>
    <row r="26705">
      <c r="B26705" s="497"/>
      <c r="H26705" s="500"/>
      <c r="O26705" s="500"/>
      <c r="Q26705" s="498" t="s">
        <v>213</v>
      </c>
      <c r="S26705" s="499"/>
    </row>
    <row r="26706">
      <c r="B26706" s="497"/>
      <c r="H26706" s="500"/>
      <c r="O26706" s="500"/>
      <c r="Q26706" s="498" t="s">
        <v>213</v>
      </c>
      <c r="S26706" s="499"/>
    </row>
    <row r="26707">
      <c r="B26707" s="497"/>
      <c r="H26707" s="500"/>
      <c r="O26707" s="500"/>
      <c r="Q26707" s="498" t="s">
        <v>213</v>
      </c>
      <c r="S26707" s="499"/>
    </row>
    <row r="26708">
      <c r="B26708" s="497"/>
      <c r="H26708" s="500"/>
      <c r="O26708" s="500"/>
      <c r="Q26708" s="498" t="s">
        <v>213</v>
      </c>
      <c r="S26708" s="499"/>
    </row>
    <row r="26709">
      <c r="B26709" s="497"/>
      <c r="H26709" s="500"/>
      <c r="O26709" s="500"/>
      <c r="Q26709" s="498" t="s">
        <v>213</v>
      </c>
      <c r="S26709" s="499"/>
    </row>
    <row r="26710">
      <c r="B26710" s="497"/>
      <c r="H26710" s="500"/>
      <c r="O26710" s="500"/>
      <c r="Q26710" s="498" t="s">
        <v>213</v>
      </c>
      <c r="S26710" s="499"/>
    </row>
    <row r="26711">
      <c r="B26711" s="497"/>
      <c r="H26711" s="500"/>
      <c r="O26711" s="500"/>
      <c r="Q26711" s="498" t="s">
        <v>213</v>
      </c>
      <c r="S26711" s="499"/>
    </row>
    <row r="26712">
      <c r="B26712" s="497"/>
      <c r="H26712" s="500"/>
      <c r="O26712" s="500"/>
      <c r="Q26712" s="498" t="s">
        <v>213</v>
      </c>
      <c r="S26712" s="499"/>
    </row>
    <row r="26713">
      <c r="B26713" s="497"/>
      <c r="H26713" s="500"/>
      <c r="O26713" s="500"/>
      <c r="Q26713" s="498" t="s">
        <v>213</v>
      </c>
      <c r="S26713" s="499"/>
    </row>
    <row r="26714">
      <c r="B26714" s="497"/>
      <c r="H26714" s="500"/>
      <c r="O26714" s="500"/>
      <c r="Q26714" s="498" t="s">
        <v>213</v>
      </c>
      <c r="S26714" s="499"/>
    </row>
    <row r="26715">
      <c r="B26715" s="497"/>
      <c r="H26715" s="500"/>
      <c r="O26715" s="500"/>
      <c r="Q26715" s="498" t="s">
        <v>213</v>
      </c>
      <c r="S26715" s="499"/>
    </row>
    <row r="26716">
      <c r="B26716" s="497"/>
      <c r="H26716" s="500"/>
      <c r="O26716" s="500"/>
      <c r="Q26716" s="498" t="s">
        <v>213</v>
      </c>
      <c r="S26716" s="499"/>
    </row>
    <row r="26717">
      <c r="B26717" s="497"/>
      <c r="H26717" s="500"/>
      <c r="O26717" s="500"/>
      <c r="Q26717" s="498" t="s">
        <v>213</v>
      </c>
      <c r="S26717" s="499"/>
    </row>
    <row r="26718">
      <c r="B26718" s="497"/>
      <c r="H26718" s="500"/>
      <c r="O26718" s="500"/>
      <c r="Q26718" s="498" t="s">
        <v>213</v>
      </c>
      <c r="S26718" s="499"/>
    </row>
    <row r="26719">
      <c r="B26719" s="497"/>
      <c r="H26719" s="500"/>
      <c r="O26719" s="500"/>
      <c r="Q26719" s="498" t="s">
        <v>213</v>
      </c>
      <c r="S26719" s="499"/>
    </row>
    <row r="26720">
      <c r="B26720" s="497"/>
      <c r="H26720" s="500"/>
      <c r="O26720" s="500"/>
      <c r="Q26720" s="498" t="s">
        <v>213</v>
      </c>
      <c r="S26720" s="499"/>
    </row>
    <row r="26721">
      <c r="B26721" s="497"/>
      <c r="H26721" s="500"/>
      <c r="O26721" s="500"/>
      <c r="Q26721" s="498" t="s">
        <v>213</v>
      </c>
      <c r="S26721" s="499"/>
    </row>
    <row r="26722">
      <c r="B26722" s="497"/>
      <c r="H26722" s="500"/>
      <c r="O26722" s="500"/>
      <c r="Q26722" s="498" t="s">
        <v>213</v>
      </c>
      <c r="S26722" s="499"/>
    </row>
    <row r="26723">
      <c r="B26723" s="497"/>
      <c r="H26723" s="500"/>
      <c r="O26723" s="500"/>
      <c r="Q26723" s="498" t="s">
        <v>213</v>
      </c>
      <c r="S26723" s="499"/>
    </row>
    <row r="26724">
      <c r="B26724" s="497"/>
      <c r="H26724" s="500"/>
      <c r="O26724" s="500"/>
      <c r="Q26724" s="498" t="s">
        <v>213</v>
      </c>
      <c r="S26724" s="499"/>
    </row>
    <row r="26725">
      <c r="B26725" s="497"/>
      <c r="H26725" s="500"/>
      <c r="O26725" s="500"/>
      <c r="Q26725" s="498" t="s">
        <v>213</v>
      </c>
      <c r="S26725" s="499"/>
    </row>
    <row r="26726">
      <c r="B26726" s="497"/>
      <c r="H26726" s="500"/>
      <c r="O26726" s="500"/>
      <c r="Q26726" s="498" t="s">
        <v>213</v>
      </c>
      <c r="S26726" s="499"/>
    </row>
    <row r="26727">
      <c r="B26727" s="497"/>
      <c r="H26727" s="500"/>
      <c r="O26727" s="500"/>
      <c r="Q26727" s="498" t="s">
        <v>213</v>
      </c>
      <c r="S26727" s="499"/>
    </row>
    <row r="26728">
      <c r="B26728" s="497"/>
      <c r="H26728" s="500"/>
      <c r="O26728" s="500"/>
      <c r="Q26728" s="498" t="s">
        <v>213</v>
      </c>
      <c r="S26728" s="499"/>
    </row>
    <row r="26729">
      <c r="B26729" s="497"/>
      <c r="H26729" s="500"/>
      <c r="O26729" s="500"/>
      <c r="Q26729" s="498" t="s">
        <v>213</v>
      </c>
      <c r="S26729" s="499"/>
    </row>
    <row r="26730">
      <c r="B26730" s="497"/>
      <c r="H26730" s="500"/>
      <c r="O26730" s="500"/>
      <c r="Q26730" s="498" t="s">
        <v>213</v>
      </c>
      <c r="S26730" s="499"/>
    </row>
    <row r="26731">
      <c r="B26731" s="497"/>
      <c r="H26731" s="500"/>
      <c r="O26731" s="500"/>
      <c r="Q26731" s="498" t="s">
        <v>213</v>
      </c>
      <c r="S26731" s="499"/>
    </row>
    <row r="26732">
      <c r="B26732" s="497"/>
      <c r="H26732" s="500"/>
      <c r="O26732" s="500"/>
      <c r="Q26732" s="498" t="s">
        <v>213</v>
      </c>
      <c r="S26732" s="499"/>
    </row>
    <row r="26733">
      <c r="B26733" s="497"/>
      <c r="H26733" s="500"/>
      <c r="O26733" s="500"/>
      <c r="Q26733" s="498" t="s">
        <v>213</v>
      </c>
      <c r="S26733" s="499"/>
    </row>
    <row r="26734">
      <c r="B26734" s="497"/>
      <c r="H26734" s="500"/>
      <c r="O26734" s="500"/>
      <c r="Q26734" s="498" t="s">
        <v>213</v>
      </c>
      <c r="S26734" s="499"/>
    </row>
    <row r="26735">
      <c r="B26735" s="497"/>
      <c r="H26735" s="500"/>
      <c r="O26735" s="500"/>
      <c r="Q26735" s="498" t="s">
        <v>213</v>
      </c>
      <c r="S26735" s="499"/>
    </row>
    <row r="26736">
      <c r="B26736" s="497"/>
      <c r="H26736" s="500"/>
      <c r="O26736" s="500"/>
      <c r="Q26736" s="498" t="s">
        <v>213</v>
      </c>
      <c r="S26736" s="499"/>
    </row>
    <row r="26737">
      <c r="B26737" s="497"/>
      <c r="H26737" s="500"/>
      <c r="O26737" s="500"/>
      <c r="Q26737" s="498" t="s">
        <v>213</v>
      </c>
      <c r="S26737" s="499"/>
    </row>
    <row r="26738">
      <c r="B26738" s="497"/>
      <c r="H26738" s="500"/>
      <c r="O26738" s="500"/>
      <c r="Q26738" s="498" t="s">
        <v>213</v>
      </c>
      <c r="S26738" s="499"/>
    </row>
    <row r="26739">
      <c r="B26739" s="497"/>
      <c r="H26739" s="500"/>
      <c r="O26739" s="500"/>
      <c r="Q26739" s="498" t="s">
        <v>213</v>
      </c>
      <c r="S26739" s="499"/>
    </row>
    <row r="26740">
      <c r="B26740" s="497"/>
      <c r="H26740" s="500"/>
      <c r="O26740" s="500"/>
      <c r="Q26740" s="498" t="s">
        <v>213</v>
      </c>
      <c r="S26740" s="499"/>
    </row>
    <row r="26741">
      <c r="B26741" s="497"/>
      <c r="H26741" s="500"/>
      <c r="O26741" s="500"/>
      <c r="Q26741" s="498" t="s">
        <v>213</v>
      </c>
      <c r="S26741" s="499"/>
    </row>
    <row r="26742">
      <c r="B26742" s="497"/>
      <c r="H26742" s="500"/>
      <c r="O26742" s="500"/>
      <c r="Q26742" s="498" t="s">
        <v>213</v>
      </c>
      <c r="S26742" s="499"/>
    </row>
    <row r="26743">
      <c r="B26743" s="497"/>
      <c r="H26743" s="500"/>
      <c r="O26743" s="500"/>
      <c r="Q26743" s="498" t="s">
        <v>213</v>
      </c>
      <c r="S26743" s="499"/>
    </row>
    <row r="26744">
      <c r="B26744" s="497"/>
      <c r="H26744" s="500"/>
      <c r="O26744" s="500"/>
      <c r="Q26744" s="498" t="s">
        <v>213</v>
      </c>
      <c r="S26744" s="499"/>
    </row>
    <row r="26745">
      <c r="B26745" s="497"/>
      <c r="H26745" s="500"/>
      <c r="O26745" s="500"/>
      <c r="Q26745" s="498" t="s">
        <v>213</v>
      </c>
      <c r="S26745" s="499"/>
    </row>
    <row r="26746">
      <c r="B26746" s="497"/>
      <c r="H26746" s="500"/>
      <c r="O26746" s="500"/>
      <c r="Q26746" s="498" t="s">
        <v>213</v>
      </c>
      <c r="S26746" s="499"/>
    </row>
    <row r="26747">
      <c r="B26747" s="497"/>
      <c r="H26747" s="500"/>
      <c r="O26747" s="500"/>
      <c r="Q26747" s="498" t="s">
        <v>213</v>
      </c>
      <c r="S26747" s="499"/>
    </row>
    <row r="26748">
      <c r="B26748" s="497"/>
      <c r="H26748" s="500"/>
      <c r="O26748" s="500"/>
      <c r="Q26748" s="498" t="s">
        <v>213</v>
      </c>
      <c r="S26748" s="499"/>
    </row>
    <row r="26749">
      <c r="B26749" s="497"/>
      <c r="H26749" s="500"/>
      <c r="O26749" s="500"/>
      <c r="Q26749" s="498" t="s">
        <v>213</v>
      </c>
      <c r="S26749" s="499"/>
    </row>
    <row r="26750">
      <c r="B26750" s="497"/>
      <c r="H26750" s="500"/>
      <c r="O26750" s="500"/>
      <c r="Q26750" s="498" t="s">
        <v>213</v>
      </c>
      <c r="S26750" s="499"/>
    </row>
    <row r="26751">
      <c r="B26751" s="497"/>
      <c r="H26751" s="500"/>
      <c r="O26751" s="500"/>
      <c r="Q26751" s="498" t="s">
        <v>213</v>
      </c>
      <c r="S26751" s="499"/>
    </row>
    <row r="26752">
      <c r="B26752" s="497"/>
      <c r="H26752" s="500"/>
      <c r="O26752" s="500"/>
      <c r="Q26752" s="498" t="s">
        <v>213</v>
      </c>
      <c r="S26752" s="499"/>
    </row>
    <row r="26753">
      <c r="B26753" s="497"/>
      <c r="H26753" s="500"/>
      <c r="O26753" s="500"/>
      <c r="Q26753" s="498" t="s">
        <v>213</v>
      </c>
      <c r="S26753" s="499"/>
    </row>
    <row r="26754">
      <c r="B26754" s="497"/>
      <c r="H26754" s="500"/>
      <c r="O26754" s="500"/>
      <c r="Q26754" s="498" t="s">
        <v>213</v>
      </c>
      <c r="S26754" s="499"/>
    </row>
    <row r="26755">
      <c r="B26755" s="497"/>
      <c r="H26755" s="500"/>
      <c r="O26755" s="500"/>
      <c r="Q26755" s="498" t="s">
        <v>213</v>
      </c>
      <c r="S26755" s="499"/>
    </row>
    <row r="26756">
      <c r="B26756" s="497"/>
      <c r="H26756" s="500"/>
      <c r="O26756" s="500"/>
      <c r="Q26756" s="498" t="s">
        <v>213</v>
      </c>
      <c r="S26756" s="499"/>
    </row>
    <row r="26757">
      <c r="B26757" s="497"/>
      <c r="H26757" s="500"/>
      <c r="O26757" s="500"/>
      <c r="Q26757" s="498" t="s">
        <v>213</v>
      </c>
      <c r="S26757" s="499"/>
    </row>
    <row r="26758">
      <c r="B26758" s="497"/>
      <c r="H26758" s="500"/>
      <c r="O26758" s="500"/>
      <c r="Q26758" s="498" t="s">
        <v>213</v>
      </c>
      <c r="S26758" s="499"/>
    </row>
    <row r="26759">
      <c r="B26759" s="497"/>
      <c r="H26759" s="500"/>
      <c r="O26759" s="500"/>
      <c r="Q26759" s="498" t="s">
        <v>213</v>
      </c>
      <c r="S26759" s="499"/>
    </row>
    <row r="26760">
      <c r="B26760" s="497"/>
      <c r="H26760" s="500"/>
      <c r="O26760" s="500"/>
      <c r="Q26760" s="498" t="s">
        <v>213</v>
      </c>
      <c r="S26760" s="499"/>
    </row>
    <row r="26761">
      <c r="B26761" s="497"/>
      <c r="H26761" s="500"/>
      <c r="O26761" s="500"/>
      <c r="Q26761" s="498" t="s">
        <v>213</v>
      </c>
      <c r="S26761" s="499"/>
    </row>
    <row r="26762">
      <c r="B26762" s="497"/>
      <c r="H26762" s="500"/>
      <c r="O26762" s="500"/>
      <c r="Q26762" s="498" t="s">
        <v>213</v>
      </c>
      <c r="S26762" s="499"/>
    </row>
    <row r="26763">
      <c r="B26763" s="497"/>
      <c r="H26763" s="500"/>
      <c r="O26763" s="500"/>
      <c r="Q26763" s="498" t="s">
        <v>213</v>
      </c>
      <c r="S26763" s="499"/>
    </row>
    <row r="26764">
      <c r="B26764" s="497"/>
      <c r="H26764" s="500"/>
      <c r="O26764" s="500"/>
      <c r="Q26764" s="498" t="s">
        <v>213</v>
      </c>
      <c r="S26764" s="499"/>
    </row>
    <row r="26765">
      <c r="B26765" s="497"/>
      <c r="H26765" s="500"/>
      <c r="O26765" s="500"/>
      <c r="Q26765" s="498" t="s">
        <v>213</v>
      </c>
      <c r="S26765" s="499"/>
    </row>
    <row r="26766">
      <c r="B26766" s="497"/>
      <c r="H26766" s="500"/>
      <c r="O26766" s="500"/>
      <c r="Q26766" s="498" t="s">
        <v>213</v>
      </c>
      <c r="S26766" s="499"/>
    </row>
    <row r="26767">
      <c r="B26767" s="497"/>
      <c r="H26767" s="500"/>
      <c r="O26767" s="500"/>
      <c r="Q26767" s="498" t="s">
        <v>213</v>
      </c>
      <c r="S26767" s="499"/>
    </row>
    <row r="26768">
      <c r="B26768" s="497"/>
      <c r="H26768" s="500"/>
      <c r="O26768" s="500"/>
      <c r="Q26768" s="498" t="s">
        <v>213</v>
      </c>
      <c r="S26768" s="499"/>
    </row>
    <row r="26769">
      <c r="B26769" s="497"/>
      <c r="H26769" s="500"/>
      <c r="O26769" s="500"/>
      <c r="Q26769" s="498" t="s">
        <v>213</v>
      </c>
      <c r="S26769" s="499"/>
    </row>
    <row r="26770">
      <c r="B26770" s="497"/>
      <c r="H26770" s="500"/>
      <c r="O26770" s="500"/>
      <c r="Q26770" s="498" t="s">
        <v>213</v>
      </c>
      <c r="S26770" s="499"/>
    </row>
    <row r="26771">
      <c r="B26771" s="497"/>
      <c r="H26771" s="500"/>
      <c r="O26771" s="500"/>
      <c r="Q26771" s="498" t="s">
        <v>213</v>
      </c>
      <c r="S26771" s="499"/>
    </row>
    <row r="26772">
      <c r="B26772" s="497"/>
      <c r="H26772" s="500"/>
      <c r="O26772" s="500"/>
      <c r="Q26772" s="498" t="s">
        <v>213</v>
      </c>
      <c r="S26772" s="499"/>
    </row>
    <row r="26773">
      <c r="B26773" s="497"/>
      <c r="H26773" s="500"/>
      <c r="O26773" s="500"/>
      <c r="Q26773" s="498" t="s">
        <v>213</v>
      </c>
      <c r="S26773" s="499"/>
    </row>
    <row r="26774">
      <c r="B26774" s="497"/>
      <c r="H26774" s="500"/>
      <c r="O26774" s="500"/>
      <c r="Q26774" s="498" t="s">
        <v>213</v>
      </c>
      <c r="S26774" s="499"/>
    </row>
    <row r="26775">
      <c r="B26775" s="497"/>
      <c r="H26775" s="500"/>
      <c r="O26775" s="500"/>
      <c r="Q26775" s="498" t="s">
        <v>213</v>
      </c>
      <c r="S26775" s="499"/>
    </row>
    <row r="26776">
      <c r="B26776" s="497"/>
      <c r="H26776" s="500"/>
      <c r="O26776" s="500"/>
      <c r="Q26776" s="498" t="s">
        <v>213</v>
      </c>
      <c r="S26776" s="499"/>
    </row>
    <row r="26777">
      <c r="B26777" s="497"/>
      <c r="H26777" s="500"/>
      <c r="O26777" s="500"/>
      <c r="Q26777" s="498" t="s">
        <v>213</v>
      </c>
      <c r="S26777" s="499"/>
    </row>
    <row r="26778">
      <c r="B26778" s="497"/>
      <c r="H26778" s="500"/>
      <c r="O26778" s="500"/>
      <c r="Q26778" s="498" t="s">
        <v>213</v>
      </c>
      <c r="S26778" s="499"/>
    </row>
    <row r="26779">
      <c r="B26779" s="497"/>
      <c r="H26779" s="500"/>
      <c r="O26779" s="500"/>
      <c r="Q26779" s="498" t="s">
        <v>213</v>
      </c>
      <c r="S26779" s="499"/>
    </row>
    <row r="26780">
      <c r="B26780" s="497"/>
      <c r="H26780" s="500"/>
      <c r="O26780" s="500"/>
      <c r="Q26780" s="498" t="s">
        <v>213</v>
      </c>
      <c r="S26780" s="499"/>
    </row>
    <row r="26781">
      <c r="B26781" s="497"/>
      <c r="H26781" s="500"/>
      <c r="O26781" s="500"/>
      <c r="Q26781" s="498" t="s">
        <v>213</v>
      </c>
      <c r="S26781" s="499"/>
    </row>
    <row r="26782">
      <c r="B26782" s="497"/>
      <c r="H26782" s="500"/>
      <c r="O26782" s="500"/>
      <c r="Q26782" s="498" t="s">
        <v>213</v>
      </c>
      <c r="S26782" s="499"/>
    </row>
    <row r="26783">
      <c r="B26783" s="497"/>
      <c r="H26783" s="500"/>
      <c r="O26783" s="500"/>
      <c r="Q26783" s="498" t="s">
        <v>213</v>
      </c>
      <c r="S26783" s="499"/>
    </row>
    <row r="26784">
      <c r="B26784" s="497"/>
      <c r="H26784" s="500"/>
      <c r="O26784" s="500"/>
      <c r="Q26784" s="498" t="s">
        <v>213</v>
      </c>
      <c r="S26784" s="499"/>
    </row>
    <row r="26785">
      <c r="B26785" s="497"/>
      <c r="H26785" s="500"/>
      <c r="O26785" s="500"/>
      <c r="Q26785" s="498" t="s">
        <v>213</v>
      </c>
      <c r="S26785" s="499"/>
    </row>
    <row r="26786">
      <c r="B26786" s="497"/>
      <c r="H26786" s="500"/>
      <c r="O26786" s="500"/>
      <c r="Q26786" s="498" t="s">
        <v>213</v>
      </c>
      <c r="S26786" s="499"/>
    </row>
    <row r="26787">
      <c r="B26787" s="497"/>
      <c r="H26787" s="500"/>
      <c r="O26787" s="500"/>
      <c r="Q26787" s="498" t="s">
        <v>213</v>
      </c>
      <c r="S26787" s="499"/>
    </row>
    <row r="26788">
      <c r="B26788" s="497"/>
      <c r="H26788" s="500"/>
      <c r="O26788" s="500"/>
      <c r="Q26788" s="498" t="s">
        <v>213</v>
      </c>
      <c r="S26788" s="499"/>
    </row>
    <row r="26789">
      <c r="B26789" s="497"/>
      <c r="H26789" s="500"/>
      <c r="O26789" s="500"/>
      <c r="Q26789" s="498" t="s">
        <v>213</v>
      </c>
      <c r="S26789" s="499"/>
    </row>
    <row r="26790">
      <c r="B26790" s="497"/>
      <c r="H26790" s="500"/>
      <c r="O26790" s="500"/>
      <c r="Q26790" s="498" t="s">
        <v>213</v>
      </c>
      <c r="S26790" s="499"/>
    </row>
    <row r="26791">
      <c r="B26791" s="497"/>
      <c r="H26791" s="500"/>
      <c r="O26791" s="500"/>
      <c r="Q26791" s="498" t="s">
        <v>213</v>
      </c>
      <c r="S26791" s="499"/>
    </row>
    <row r="26792">
      <c r="B26792" s="497"/>
      <c r="H26792" s="500"/>
      <c r="O26792" s="500"/>
      <c r="Q26792" s="498" t="s">
        <v>213</v>
      </c>
      <c r="S26792" s="499"/>
    </row>
    <row r="26793">
      <c r="B26793" s="497"/>
      <c r="H26793" s="500"/>
      <c r="O26793" s="500"/>
      <c r="Q26793" s="498" t="s">
        <v>213</v>
      </c>
      <c r="S26793" s="499"/>
    </row>
    <row r="26794">
      <c r="B26794" s="497"/>
      <c r="H26794" s="500"/>
      <c r="O26794" s="500"/>
      <c r="Q26794" s="498" t="s">
        <v>213</v>
      </c>
      <c r="S26794" s="499"/>
    </row>
    <row r="26795">
      <c r="B26795" s="497"/>
      <c r="H26795" s="500"/>
      <c r="O26795" s="500"/>
      <c r="Q26795" s="498" t="s">
        <v>213</v>
      </c>
      <c r="S26795" s="499"/>
    </row>
    <row r="26796">
      <c r="B26796" s="497"/>
      <c r="H26796" s="500"/>
      <c r="O26796" s="500"/>
      <c r="Q26796" s="498" t="s">
        <v>213</v>
      </c>
      <c r="S26796" s="499"/>
    </row>
    <row r="26797">
      <c r="B26797" s="497"/>
      <c r="H26797" s="500"/>
      <c r="O26797" s="500"/>
      <c r="Q26797" s="498" t="s">
        <v>213</v>
      </c>
      <c r="S26797" s="499"/>
    </row>
    <row r="26798">
      <c r="B26798" s="497"/>
      <c r="H26798" s="500"/>
      <c r="O26798" s="500"/>
      <c r="Q26798" s="498" t="s">
        <v>213</v>
      </c>
      <c r="S26798" s="499"/>
    </row>
    <row r="26799">
      <c r="B26799" s="497"/>
      <c r="H26799" s="500"/>
      <c r="O26799" s="500"/>
      <c r="Q26799" s="498" t="s">
        <v>213</v>
      </c>
      <c r="S26799" s="499"/>
    </row>
    <row r="26800">
      <c r="B26800" s="497"/>
      <c r="H26800" s="500"/>
      <c r="O26800" s="500"/>
      <c r="Q26800" s="498" t="s">
        <v>213</v>
      </c>
      <c r="S26800" s="499"/>
    </row>
    <row r="26801">
      <c r="B26801" s="497"/>
      <c r="H26801" s="500"/>
      <c r="O26801" s="500"/>
      <c r="Q26801" s="498" t="s">
        <v>213</v>
      </c>
      <c r="S26801" s="499"/>
    </row>
    <row r="26802">
      <c r="B26802" s="497"/>
      <c r="H26802" s="500"/>
      <c r="O26802" s="500"/>
      <c r="Q26802" s="498" t="s">
        <v>213</v>
      </c>
      <c r="S26802" s="499"/>
    </row>
    <row r="26803">
      <c r="B26803" s="497"/>
      <c r="H26803" s="500"/>
      <c r="O26803" s="500"/>
      <c r="Q26803" s="498" t="s">
        <v>213</v>
      </c>
      <c r="S26803" s="499"/>
    </row>
    <row r="26804">
      <c r="B26804" s="497"/>
      <c r="H26804" s="500"/>
      <c r="O26804" s="500"/>
      <c r="Q26804" s="498" t="s">
        <v>213</v>
      </c>
      <c r="S26804" s="499"/>
    </row>
    <row r="26805">
      <c r="B26805" s="497"/>
      <c r="H26805" s="500"/>
      <c r="O26805" s="500"/>
      <c r="Q26805" s="498" t="s">
        <v>213</v>
      </c>
      <c r="S26805" s="499"/>
    </row>
    <row r="26806">
      <c r="B26806" s="497"/>
      <c r="H26806" s="500"/>
      <c r="O26806" s="500"/>
      <c r="Q26806" s="498" t="s">
        <v>213</v>
      </c>
      <c r="S26806" s="499"/>
    </row>
    <row r="26807">
      <c r="B26807" s="497"/>
      <c r="H26807" s="500"/>
      <c r="O26807" s="500"/>
      <c r="Q26807" s="498" t="s">
        <v>213</v>
      </c>
      <c r="S26807" s="499"/>
    </row>
    <row r="26808">
      <c r="B26808" s="497"/>
      <c r="H26808" s="500"/>
      <c r="O26808" s="500"/>
      <c r="Q26808" s="498" t="s">
        <v>213</v>
      </c>
      <c r="S26808" s="499"/>
    </row>
    <row r="26809">
      <c r="B26809" s="497"/>
      <c r="H26809" s="500"/>
      <c r="O26809" s="500"/>
      <c r="Q26809" s="498" t="s">
        <v>213</v>
      </c>
      <c r="S26809" s="499"/>
    </row>
    <row r="26810">
      <c r="B26810" s="497"/>
      <c r="H26810" s="500"/>
      <c r="O26810" s="500"/>
      <c r="Q26810" s="498" t="s">
        <v>213</v>
      </c>
      <c r="S26810" s="499"/>
    </row>
    <row r="26811">
      <c r="B26811" s="497"/>
      <c r="H26811" s="500"/>
      <c r="O26811" s="500"/>
      <c r="Q26811" s="498" t="s">
        <v>213</v>
      </c>
      <c r="S26811" s="499"/>
    </row>
    <row r="26812">
      <c r="B26812" s="497"/>
      <c r="H26812" s="500"/>
      <c r="O26812" s="500"/>
      <c r="Q26812" s="498" t="s">
        <v>213</v>
      </c>
      <c r="S26812" s="499"/>
    </row>
    <row r="26813">
      <c r="B26813" s="497"/>
      <c r="H26813" s="500"/>
      <c r="O26813" s="500"/>
      <c r="Q26813" s="498" t="s">
        <v>213</v>
      </c>
      <c r="S26813" s="499"/>
    </row>
    <row r="26814">
      <c r="B26814" s="497"/>
      <c r="H26814" s="500"/>
      <c r="O26814" s="500"/>
      <c r="Q26814" s="498" t="s">
        <v>213</v>
      </c>
      <c r="S26814" s="499"/>
    </row>
    <row r="26815">
      <c r="B26815" s="497"/>
      <c r="H26815" s="500"/>
      <c r="O26815" s="500"/>
      <c r="Q26815" s="498" t="s">
        <v>213</v>
      </c>
      <c r="S26815" s="499"/>
    </row>
    <row r="26816">
      <c r="B26816" s="497"/>
      <c r="H26816" s="500"/>
      <c r="O26816" s="500"/>
      <c r="Q26816" s="498" t="s">
        <v>213</v>
      </c>
      <c r="S26816" s="499"/>
    </row>
    <row r="26817">
      <c r="B26817" s="497"/>
      <c r="H26817" s="500"/>
      <c r="O26817" s="500"/>
      <c r="Q26817" s="498" t="s">
        <v>213</v>
      </c>
      <c r="S26817" s="499"/>
    </row>
    <row r="26818">
      <c r="B26818" s="497"/>
      <c r="H26818" s="500"/>
      <c r="O26818" s="500"/>
      <c r="Q26818" s="498" t="s">
        <v>213</v>
      </c>
      <c r="S26818" s="499"/>
    </row>
    <row r="26819">
      <c r="B26819" s="497"/>
      <c r="H26819" s="500"/>
      <c r="O26819" s="500"/>
      <c r="Q26819" s="498" t="s">
        <v>213</v>
      </c>
      <c r="S26819" s="499"/>
    </row>
    <row r="26820">
      <c r="B26820" s="497"/>
      <c r="H26820" s="500"/>
      <c r="O26820" s="500"/>
      <c r="Q26820" s="498" t="s">
        <v>213</v>
      </c>
      <c r="S26820" s="499"/>
    </row>
    <row r="26821">
      <c r="B26821" s="497"/>
      <c r="H26821" s="500"/>
      <c r="O26821" s="500"/>
      <c r="Q26821" s="498" t="s">
        <v>213</v>
      </c>
      <c r="S26821" s="499"/>
    </row>
    <row r="26822">
      <c r="B26822" s="497"/>
      <c r="H26822" s="500"/>
      <c r="O26822" s="500"/>
      <c r="Q26822" s="498" t="s">
        <v>213</v>
      </c>
      <c r="S26822" s="499"/>
    </row>
    <row r="26823">
      <c r="B26823" s="497"/>
      <c r="H26823" s="500"/>
      <c r="O26823" s="500"/>
      <c r="Q26823" s="498" t="s">
        <v>213</v>
      </c>
      <c r="S26823" s="499"/>
    </row>
    <row r="26824">
      <c r="B26824" s="497"/>
      <c r="H26824" s="500"/>
      <c r="O26824" s="500"/>
      <c r="Q26824" s="498" t="s">
        <v>213</v>
      </c>
      <c r="S26824" s="499"/>
    </row>
    <row r="26825">
      <c r="B26825" s="497"/>
      <c r="H26825" s="500"/>
      <c r="O26825" s="500"/>
      <c r="Q26825" s="498" t="s">
        <v>213</v>
      </c>
      <c r="S26825" s="499"/>
    </row>
    <row r="26826">
      <c r="B26826" s="497"/>
      <c r="H26826" s="500"/>
      <c r="O26826" s="500"/>
      <c r="Q26826" s="498" t="s">
        <v>213</v>
      </c>
      <c r="S26826" s="499"/>
    </row>
    <row r="26827">
      <c r="B26827" s="497"/>
      <c r="H26827" s="500"/>
      <c r="O26827" s="500"/>
      <c r="Q26827" s="498" t="s">
        <v>213</v>
      </c>
      <c r="S26827" s="499"/>
    </row>
    <row r="26828">
      <c r="B26828" s="497"/>
      <c r="H26828" s="500"/>
      <c r="O26828" s="500"/>
      <c r="Q26828" s="498" t="s">
        <v>213</v>
      </c>
      <c r="S26828" s="499"/>
    </row>
    <row r="26829">
      <c r="B26829" s="497"/>
      <c r="H26829" s="500"/>
      <c r="O26829" s="500"/>
      <c r="Q26829" s="498" t="s">
        <v>213</v>
      </c>
      <c r="S26829" s="499"/>
    </row>
    <row r="26830">
      <c r="B26830" s="497"/>
      <c r="H26830" s="500"/>
      <c r="O26830" s="500"/>
      <c r="Q26830" s="498" t="s">
        <v>213</v>
      </c>
      <c r="S26830" s="499"/>
    </row>
    <row r="26831">
      <c r="B26831" s="497"/>
      <c r="H26831" s="500"/>
      <c r="O26831" s="500"/>
      <c r="Q26831" s="498" t="s">
        <v>213</v>
      </c>
      <c r="S26831" s="499"/>
    </row>
    <row r="26832">
      <c r="B26832" s="497"/>
      <c r="H26832" s="500"/>
      <c r="O26832" s="500"/>
      <c r="Q26832" s="498" t="s">
        <v>213</v>
      </c>
      <c r="S26832" s="499"/>
    </row>
    <row r="26833">
      <c r="B26833" s="497"/>
      <c r="H26833" s="500"/>
      <c r="O26833" s="500"/>
      <c r="Q26833" s="498" t="s">
        <v>213</v>
      </c>
      <c r="S26833" s="499"/>
    </row>
    <row r="26834">
      <c r="B26834" s="497"/>
      <c r="H26834" s="500"/>
      <c r="O26834" s="500"/>
      <c r="Q26834" s="498" t="s">
        <v>213</v>
      </c>
      <c r="S26834" s="499"/>
    </row>
    <row r="26835">
      <c r="B26835" s="497"/>
      <c r="H26835" s="500"/>
      <c r="O26835" s="500"/>
      <c r="Q26835" s="498" t="s">
        <v>213</v>
      </c>
      <c r="S26835" s="499"/>
    </row>
    <row r="26836">
      <c r="B26836" s="497"/>
      <c r="H26836" s="500"/>
      <c r="O26836" s="500"/>
      <c r="Q26836" s="498" t="s">
        <v>213</v>
      </c>
      <c r="S26836" s="499"/>
    </row>
    <row r="26837">
      <c r="B26837" s="497"/>
      <c r="H26837" s="500"/>
      <c r="O26837" s="500"/>
      <c r="Q26837" s="498" t="s">
        <v>213</v>
      </c>
      <c r="S26837" s="499"/>
    </row>
    <row r="26838">
      <c r="B26838" s="497"/>
      <c r="H26838" s="500"/>
      <c r="O26838" s="500"/>
      <c r="Q26838" s="498" t="s">
        <v>213</v>
      </c>
      <c r="S26838" s="499"/>
    </row>
    <row r="26839">
      <c r="B26839" s="497"/>
      <c r="H26839" s="500"/>
      <c r="O26839" s="500"/>
      <c r="Q26839" s="498" t="s">
        <v>213</v>
      </c>
      <c r="S26839" s="499"/>
    </row>
    <row r="26840">
      <c r="B26840" s="497"/>
      <c r="H26840" s="500"/>
      <c r="O26840" s="500"/>
      <c r="Q26840" s="498" t="s">
        <v>213</v>
      </c>
      <c r="S26840" s="499"/>
    </row>
    <row r="26841">
      <c r="B26841" s="497"/>
      <c r="H26841" s="500"/>
      <c r="O26841" s="500"/>
      <c r="Q26841" s="498" t="s">
        <v>213</v>
      </c>
      <c r="S26841" s="499"/>
    </row>
    <row r="26842">
      <c r="B26842" s="497"/>
      <c r="H26842" s="500"/>
      <c r="O26842" s="500"/>
      <c r="Q26842" s="498" t="s">
        <v>213</v>
      </c>
      <c r="S26842" s="499"/>
    </row>
    <row r="26843">
      <c r="B26843" s="497"/>
      <c r="H26843" s="500"/>
      <c r="O26843" s="500"/>
      <c r="Q26843" s="498" t="s">
        <v>213</v>
      </c>
      <c r="S26843" s="499"/>
    </row>
    <row r="26844">
      <c r="B26844" s="497"/>
      <c r="H26844" s="500"/>
      <c r="O26844" s="500"/>
      <c r="Q26844" s="498" t="s">
        <v>213</v>
      </c>
      <c r="S26844" s="499"/>
    </row>
    <row r="26845">
      <c r="B26845" s="497"/>
      <c r="H26845" s="500"/>
      <c r="O26845" s="500"/>
      <c r="Q26845" s="498" t="s">
        <v>213</v>
      </c>
      <c r="S26845" s="499"/>
    </row>
    <row r="26846">
      <c r="B26846" s="497"/>
      <c r="H26846" s="500"/>
      <c r="O26846" s="500"/>
      <c r="Q26846" s="498" t="s">
        <v>213</v>
      </c>
      <c r="S26846" s="499"/>
    </row>
    <row r="26847">
      <c r="B26847" s="497"/>
      <c r="H26847" s="500"/>
      <c r="O26847" s="500"/>
      <c r="Q26847" s="498" t="s">
        <v>213</v>
      </c>
      <c r="S26847" s="499"/>
    </row>
    <row r="26848">
      <c r="B26848" s="497"/>
      <c r="H26848" s="500"/>
      <c r="O26848" s="500"/>
      <c r="Q26848" s="498" t="s">
        <v>213</v>
      </c>
      <c r="S26848" s="499"/>
    </row>
    <row r="26849">
      <c r="B26849" s="497"/>
      <c r="H26849" s="500"/>
      <c r="O26849" s="500"/>
      <c r="Q26849" s="498" t="s">
        <v>213</v>
      </c>
      <c r="S26849" s="499"/>
    </row>
    <row r="26850">
      <c r="B26850" s="497"/>
      <c r="H26850" s="500"/>
      <c r="O26850" s="500"/>
      <c r="Q26850" s="498" t="s">
        <v>213</v>
      </c>
      <c r="S26850" s="499"/>
    </row>
    <row r="26851">
      <c r="B26851" s="497"/>
      <c r="H26851" s="500"/>
      <c r="O26851" s="500"/>
      <c r="Q26851" s="498" t="s">
        <v>213</v>
      </c>
      <c r="S26851" s="499"/>
    </row>
    <row r="26852">
      <c r="B26852" s="497"/>
      <c r="H26852" s="500"/>
      <c r="O26852" s="500"/>
      <c r="Q26852" s="498" t="s">
        <v>213</v>
      </c>
      <c r="S26852" s="499"/>
    </row>
    <row r="26853">
      <c r="B26853" s="497"/>
      <c r="H26853" s="500"/>
      <c r="O26853" s="500"/>
      <c r="Q26853" s="498" t="s">
        <v>213</v>
      </c>
      <c r="S26853" s="499"/>
    </row>
    <row r="26854">
      <c r="B26854" s="497"/>
      <c r="H26854" s="500"/>
      <c r="O26854" s="500"/>
      <c r="Q26854" s="498" t="s">
        <v>213</v>
      </c>
      <c r="S26854" s="499"/>
    </row>
    <row r="26855">
      <c r="B26855" s="497"/>
      <c r="H26855" s="500"/>
      <c r="O26855" s="500"/>
      <c r="Q26855" s="498" t="s">
        <v>213</v>
      </c>
      <c r="S26855" s="499"/>
    </row>
    <row r="26856">
      <c r="B26856" s="497"/>
      <c r="H26856" s="500"/>
      <c r="O26856" s="500"/>
      <c r="Q26856" s="498" t="s">
        <v>213</v>
      </c>
      <c r="S26856" s="499"/>
    </row>
    <row r="26857">
      <c r="B26857" s="497"/>
      <c r="H26857" s="500"/>
      <c r="O26857" s="500"/>
      <c r="Q26857" s="498" t="s">
        <v>213</v>
      </c>
      <c r="S26857" s="499"/>
    </row>
    <row r="26858">
      <c r="B26858" s="497"/>
      <c r="H26858" s="500"/>
      <c r="O26858" s="500"/>
      <c r="Q26858" s="498" t="s">
        <v>213</v>
      </c>
      <c r="S26858" s="499"/>
    </row>
    <row r="26859">
      <c r="B26859" s="497"/>
      <c r="H26859" s="500"/>
      <c r="O26859" s="500"/>
      <c r="Q26859" s="498" t="s">
        <v>213</v>
      </c>
      <c r="S26859" s="499"/>
    </row>
    <row r="26860">
      <c r="B26860" s="497"/>
      <c r="H26860" s="500"/>
      <c r="O26860" s="500"/>
      <c r="Q26860" s="498" t="s">
        <v>213</v>
      </c>
      <c r="S26860" s="499"/>
    </row>
    <row r="26861">
      <c r="B26861" s="497"/>
      <c r="H26861" s="500"/>
      <c r="O26861" s="500"/>
      <c r="Q26861" s="498" t="s">
        <v>213</v>
      </c>
      <c r="S26861" s="499"/>
    </row>
    <row r="26862">
      <c r="B26862" s="497"/>
      <c r="H26862" s="500"/>
      <c r="O26862" s="500"/>
      <c r="Q26862" s="498" t="s">
        <v>213</v>
      </c>
      <c r="S26862" s="499"/>
    </row>
    <row r="26863">
      <c r="B26863" s="497"/>
      <c r="H26863" s="500"/>
      <c r="O26863" s="500"/>
      <c r="Q26863" s="498" t="s">
        <v>213</v>
      </c>
      <c r="S26863" s="499"/>
    </row>
    <row r="26864">
      <c r="B26864" s="497"/>
      <c r="H26864" s="500"/>
      <c r="O26864" s="500"/>
      <c r="Q26864" s="498" t="s">
        <v>213</v>
      </c>
      <c r="S26864" s="499"/>
    </row>
    <row r="26865">
      <c r="B26865" s="497"/>
      <c r="H26865" s="500"/>
      <c r="O26865" s="500"/>
      <c r="Q26865" s="498" t="s">
        <v>213</v>
      </c>
      <c r="S26865" s="499"/>
    </row>
    <row r="26866">
      <c r="B26866" s="497"/>
      <c r="H26866" s="500"/>
      <c r="O26866" s="500"/>
      <c r="Q26866" s="498" t="s">
        <v>213</v>
      </c>
      <c r="S26866" s="499"/>
    </row>
    <row r="26867">
      <c r="B26867" s="497"/>
      <c r="H26867" s="500"/>
      <c r="O26867" s="500"/>
      <c r="Q26867" s="498" t="s">
        <v>213</v>
      </c>
      <c r="S26867" s="499"/>
    </row>
    <row r="26868">
      <c r="B26868" s="497"/>
      <c r="H26868" s="500"/>
      <c r="O26868" s="500"/>
      <c r="Q26868" s="498" t="s">
        <v>213</v>
      </c>
      <c r="S26868" s="499"/>
    </row>
    <row r="26869">
      <c r="B26869" s="497"/>
      <c r="H26869" s="500"/>
      <c r="O26869" s="500"/>
      <c r="Q26869" s="498" t="s">
        <v>213</v>
      </c>
      <c r="S26869" s="499"/>
    </row>
    <row r="26870">
      <c r="B26870" s="497"/>
      <c r="H26870" s="500"/>
      <c r="O26870" s="500"/>
      <c r="Q26870" s="498" t="s">
        <v>213</v>
      </c>
      <c r="S26870" s="499"/>
    </row>
    <row r="26871">
      <c r="B26871" s="497"/>
      <c r="H26871" s="500"/>
      <c r="O26871" s="500"/>
      <c r="Q26871" s="498" t="s">
        <v>213</v>
      </c>
      <c r="S26871" s="499"/>
    </row>
    <row r="26872">
      <c r="B26872" s="497"/>
      <c r="H26872" s="500"/>
      <c r="O26872" s="500"/>
      <c r="Q26872" s="498" t="s">
        <v>213</v>
      </c>
      <c r="S26872" s="499"/>
    </row>
    <row r="26873">
      <c r="B26873" s="497"/>
      <c r="H26873" s="500"/>
      <c r="O26873" s="500"/>
      <c r="Q26873" s="498" t="s">
        <v>213</v>
      </c>
      <c r="S26873" s="499"/>
    </row>
    <row r="26874">
      <c r="B26874" s="497"/>
      <c r="H26874" s="500"/>
      <c r="O26874" s="500"/>
      <c r="Q26874" s="498" t="s">
        <v>213</v>
      </c>
      <c r="S26874" s="499"/>
    </row>
    <row r="26875">
      <c r="B26875" s="497"/>
      <c r="H26875" s="500"/>
      <c r="O26875" s="500"/>
      <c r="Q26875" s="498" t="s">
        <v>213</v>
      </c>
      <c r="S26875" s="499"/>
    </row>
    <row r="26876">
      <c r="B26876" s="497"/>
      <c r="H26876" s="500"/>
      <c r="O26876" s="500"/>
      <c r="Q26876" s="498" t="s">
        <v>213</v>
      </c>
      <c r="S26876" s="499"/>
    </row>
    <row r="26877">
      <c r="B26877" s="497"/>
      <c r="H26877" s="500"/>
      <c r="O26877" s="500"/>
      <c r="Q26877" s="498" t="s">
        <v>213</v>
      </c>
      <c r="S26877" s="499"/>
    </row>
    <row r="26878">
      <c r="B26878" s="497"/>
      <c r="H26878" s="500"/>
      <c r="O26878" s="500"/>
      <c r="Q26878" s="498" t="s">
        <v>213</v>
      </c>
      <c r="S26878" s="499"/>
    </row>
    <row r="26879">
      <c r="B26879" s="497"/>
      <c r="H26879" s="500"/>
      <c r="O26879" s="500"/>
      <c r="Q26879" s="498" t="s">
        <v>213</v>
      </c>
      <c r="S26879" s="499"/>
    </row>
    <row r="26880">
      <c r="B26880" s="497"/>
      <c r="H26880" s="500"/>
      <c r="O26880" s="500"/>
      <c r="Q26880" s="498" t="s">
        <v>213</v>
      </c>
      <c r="S26880" s="499"/>
    </row>
    <row r="26881">
      <c r="B26881" s="497"/>
      <c r="H26881" s="500"/>
      <c r="O26881" s="500"/>
      <c r="Q26881" s="498" t="s">
        <v>213</v>
      </c>
      <c r="S26881" s="499"/>
    </row>
    <row r="26882">
      <c r="B26882" s="497"/>
      <c r="H26882" s="500"/>
      <c r="O26882" s="500"/>
      <c r="Q26882" s="498" t="s">
        <v>213</v>
      </c>
      <c r="S26882" s="499"/>
    </row>
    <row r="26883">
      <c r="B26883" s="497"/>
      <c r="H26883" s="500"/>
      <c r="O26883" s="500"/>
      <c r="Q26883" s="498" t="s">
        <v>213</v>
      </c>
      <c r="S26883" s="499"/>
    </row>
    <row r="26884">
      <c r="B26884" s="497"/>
      <c r="H26884" s="500"/>
      <c r="O26884" s="500"/>
      <c r="Q26884" s="498" t="s">
        <v>213</v>
      </c>
      <c r="S26884" s="499"/>
    </row>
    <row r="26885">
      <c r="B26885" s="497"/>
      <c r="H26885" s="500"/>
      <c r="O26885" s="500"/>
      <c r="Q26885" s="498" t="s">
        <v>213</v>
      </c>
      <c r="S26885" s="499"/>
    </row>
    <row r="26886">
      <c r="B26886" s="497"/>
      <c r="H26886" s="500"/>
      <c r="O26886" s="500"/>
      <c r="Q26886" s="498" t="s">
        <v>213</v>
      </c>
      <c r="S26886" s="499"/>
    </row>
    <row r="26887">
      <c r="B26887" s="497"/>
      <c r="H26887" s="500"/>
      <c r="O26887" s="500"/>
      <c r="Q26887" s="498" t="s">
        <v>213</v>
      </c>
      <c r="S26887" s="499"/>
    </row>
    <row r="26888">
      <c r="B26888" s="497"/>
      <c r="H26888" s="500"/>
      <c r="O26888" s="500"/>
      <c r="Q26888" s="498" t="s">
        <v>213</v>
      </c>
      <c r="S26888" s="499"/>
    </row>
    <row r="26889">
      <c r="B26889" s="497"/>
      <c r="H26889" s="500"/>
      <c r="O26889" s="500"/>
      <c r="Q26889" s="498" t="s">
        <v>213</v>
      </c>
      <c r="S26889" s="499"/>
    </row>
    <row r="26890">
      <c r="B26890" s="497"/>
      <c r="H26890" s="500"/>
      <c r="O26890" s="500"/>
      <c r="Q26890" s="498" t="s">
        <v>213</v>
      </c>
      <c r="S26890" s="499"/>
    </row>
    <row r="26891">
      <c r="B26891" s="497"/>
      <c r="H26891" s="500"/>
      <c r="O26891" s="500"/>
      <c r="Q26891" s="498" t="s">
        <v>213</v>
      </c>
      <c r="S26891" s="499"/>
    </row>
    <row r="26892">
      <c r="B26892" s="497"/>
      <c r="H26892" s="500"/>
      <c r="O26892" s="500"/>
      <c r="Q26892" s="498" t="s">
        <v>213</v>
      </c>
      <c r="S26892" s="499"/>
    </row>
    <row r="26893">
      <c r="B26893" s="497"/>
      <c r="H26893" s="500"/>
      <c r="O26893" s="500"/>
      <c r="Q26893" s="498" t="s">
        <v>213</v>
      </c>
      <c r="S26893" s="499"/>
    </row>
    <row r="26894">
      <c r="B26894" s="497"/>
      <c r="H26894" s="500"/>
      <c r="O26894" s="500"/>
      <c r="Q26894" s="498" t="s">
        <v>213</v>
      </c>
      <c r="S26894" s="499"/>
    </row>
    <row r="26895">
      <c r="B26895" s="497"/>
      <c r="H26895" s="500"/>
      <c r="O26895" s="500"/>
      <c r="Q26895" s="498" t="s">
        <v>213</v>
      </c>
      <c r="S26895" s="499"/>
    </row>
    <row r="26896">
      <c r="B26896" s="497"/>
      <c r="H26896" s="500"/>
      <c r="O26896" s="500"/>
      <c r="Q26896" s="498" t="s">
        <v>213</v>
      </c>
      <c r="S26896" s="499"/>
    </row>
    <row r="26897">
      <c r="B26897" s="497"/>
      <c r="H26897" s="500"/>
      <c r="O26897" s="500"/>
      <c r="Q26897" s="498" t="s">
        <v>213</v>
      </c>
      <c r="S26897" s="499"/>
    </row>
    <row r="26898">
      <c r="B26898" s="497"/>
      <c r="H26898" s="500"/>
      <c r="O26898" s="500"/>
      <c r="Q26898" s="498" t="s">
        <v>213</v>
      </c>
      <c r="S26898" s="499"/>
    </row>
    <row r="26899">
      <c r="B26899" s="497"/>
      <c r="H26899" s="500"/>
      <c r="O26899" s="500"/>
      <c r="Q26899" s="498" t="s">
        <v>213</v>
      </c>
      <c r="S26899" s="499"/>
    </row>
    <row r="26900">
      <c r="B26900" s="497"/>
      <c r="H26900" s="500"/>
      <c r="O26900" s="500"/>
      <c r="Q26900" s="498" t="s">
        <v>213</v>
      </c>
      <c r="S26900" s="499"/>
    </row>
    <row r="26901">
      <c r="B26901" s="497"/>
      <c r="H26901" s="500"/>
      <c r="O26901" s="500"/>
      <c r="Q26901" s="498" t="s">
        <v>213</v>
      </c>
      <c r="S26901" s="499"/>
    </row>
    <row r="26902">
      <c r="B26902" s="497"/>
      <c r="H26902" s="500"/>
      <c r="O26902" s="500"/>
      <c r="Q26902" s="498" t="s">
        <v>213</v>
      </c>
      <c r="S26902" s="499"/>
    </row>
    <row r="26903">
      <c r="B26903" s="497"/>
      <c r="H26903" s="500"/>
      <c r="O26903" s="500"/>
      <c r="Q26903" s="498" t="s">
        <v>213</v>
      </c>
      <c r="S26903" s="499"/>
    </row>
    <row r="26904">
      <c r="B26904" s="497"/>
      <c r="H26904" s="500"/>
      <c r="O26904" s="500"/>
      <c r="Q26904" s="498" t="s">
        <v>213</v>
      </c>
      <c r="S26904" s="499"/>
    </row>
    <row r="26905">
      <c r="B26905" s="497"/>
      <c r="H26905" s="500"/>
      <c r="O26905" s="500"/>
      <c r="Q26905" s="498" t="s">
        <v>213</v>
      </c>
      <c r="S26905" s="499"/>
    </row>
    <row r="26906">
      <c r="B26906" s="497"/>
      <c r="H26906" s="500"/>
      <c r="O26906" s="500"/>
      <c r="Q26906" s="498" t="s">
        <v>213</v>
      </c>
      <c r="S26906" s="499"/>
    </row>
    <row r="26907">
      <c r="B26907" s="497"/>
      <c r="H26907" s="500"/>
      <c r="O26907" s="500"/>
      <c r="Q26907" s="498" t="s">
        <v>213</v>
      </c>
      <c r="S26907" s="499"/>
    </row>
    <row r="26908">
      <c r="B26908" s="497"/>
      <c r="H26908" s="500"/>
      <c r="O26908" s="500"/>
      <c r="Q26908" s="498" t="s">
        <v>213</v>
      </c>
      <c r="S26908" s="499"/>
    </row>
    <row r="26909">
      <c r="B26909" s="497"/>
      <c r="H26909" s="500"/>
      <c r="O26909" s="500"/>
      <c r="Q26909" s="498" t="s">
        <v>213</v>
      </c>
      <c r="S26909" s="499"/>
    </row>
    <row r="26910">
      <c r="B26910" s="497"/>
      <c r="H26910" s="500"/>
      <c r="O26910" s="500"/>
      <c r="Q26910" s="498" t="s">
        <v>213</v>
      </c>
      <c r="S26910" s="499"/>
    </row>
    <row r="26911">
      <c r="B26911" s="497"/>
      <c r="H26911" s="500"/>
      <c r="O26911" s="500"/>
      <c r="Q26911" s="498" t="s">
        <v>213</v>
      </c>
      <c r="S26911" s="499"/>
    </row>
    <row r="26912">
      <c r="B26912" s="497"/>
      <c r="H26912" s="500"/>
      <c r="O26912" s="500"/>
      <c r="Q26912" s="498" t="s">
        <v>213</v>
      </c>
      <c r="S26912" s="499"/>
    </row>
    <row r="26913">
      <c r="B26913" s="497"/>
      <c r="H26913" s="500"/>
      <c r="O26913" s="500"/>
      <c r="Q26913" s="498" t="s">
        <v>213</v>
      </c>
      <c r="S26913" s="499"/>
    </row>
    <row r="26914">
      <c r="B26914" s="497"/>
      <c r="H26914" s="500"/>
      <c r="O26914" s="500"/>
      <c r="Q26914" s="498" t="s">
        <v>213</v>
      </c>
      <c r="S26914" s="499"/>
    </row>
    <row r="26915">
      <c r="B26915" s="497"/>
      <c r="H26915" s="500"/>
      <c r="O26915" s="500"/>
      <c r="Q26915" s="498" t="s">
        <v>213</v>
      </c>
      <c r="S26915" s="499"/>
    </row>
    <row r="26916">
      <c r="B26916" s="497"/>
      <c r="H26916" s="500"/>
      <c r="O26916" s="500"/>
      <c r="Q26916" s="498" t="s">
        <v>213</v>
      </c>
      <c r="S26916" s="499"/>
    </row>
    <row r="26917">
      <c r="B26917" s="497"/>
      <c r="H26917" s="500"/>
      <c r="O26917" s="500"/>
      <c r="Q26917" s="498" t="s">
        <v>213</v>
      </c>
      <c r="S26917" s="499"/>
    </row>
    <row r="26918">
      <c r="B26918" s="497"/>
      <c r="H26918" s="500"/>
      <c r="O26918" s="500"/>
      <c r="Q26918" s="498" t="s">
        <v>213</v>
      </c>
      <c r="S26918" s="499"/>
    </row>
    <row r="26919">
      <c r="B26919" s="497"/>
      <c r="H26919" s="500"/>
      <c r="O26919" s="500"/>
      <c r="Q26919" s="498" t="s">
        <v>213</v>
      </c>
      <c r="S26919" s="499"/>
    </row>
    <row r="26920">
      <c r="B26920" s="497"/>
      <c r="H26920" s="500"/>
      <c r="O26920" s="500"/>
      <c r="Q26920" s="498" t="s">
        <v>213</v>
      </c>
      <c r="S26920" s="499"/>
    </row>
    <row r="26921">
      <c r="B26921" s="497"/>
      <c r="H26921" s="500"/>
      <c r="O26921" s="500"/>
      <c r="Q26921" s="498" t="s">
        <v>213</v>
      </c>
      <c r="S26921" s="499"/>
    </row>
    <row r="26922">
      <c r="B26922" s="497"/>
      <c r="H26922" s="500"/>
      <c r="O26922" s="500"/>
      <c r="Q26922" s="498" t="s">
        <v>213</v>
      </c>
      <c r="S26922" s="499"/>
    </row>
    <row r="26923">
      <c r="B26923" s="497"/>
      <c r="H26923" s="500"/>
      <c r="O26923" s="500"/>
      <c r="Q26923" s="498" t="s">
        <v>213</v>
      </c>
      <c r="S26923" s="499"/>
    </row>
    <row r="26924">
      <c r="B26924" s="497"/>
      <c r="H26924" s="500"/>
      <c r="O26924" s="500"/>
      <c r="Q26924" s="498" t="s">
        <v>213</v>
      </c>
      <c r="S26924" s="499"/>
    </row>
    <row r="26925">
      <c r="B26925" s="497"/>
      <c r="H26925" s="500"/>
      <c r="O26925" s="500"/>
      <c r="Q26925" s="498" t="s">
        <v>213</v>
      </c>
      <c r="S26925" s="499"/>
    </row>
    <row r="26926">
      <c r="B26926" s="497"/>
      <c r="H26926" s="500"/>
      <c r="O26926" s="500"/>
      <c r="Q26926" s="498" t="s">
        <v>213</v>
      </c>
      <c r="S26926" s="499"/>
    </row>
    <row r="26927">
      <c r="B26927" s="497"/>
      <c r="H26927" s="500"/>
      <c r="O26927" s="500"/>
      <c r="Q26927" s="498" t="s">
        <v>213</v>
      </c>
      <c r="S26927" s="499"/>
    </row>
    <row r="26928">
      <c r="B26928" s="497"/>
      <c r="H26928" s="500"/>
      <c r="O26928" s="500"/>
      <c r="Q26928" s="498" t="s">
        <v>213</v>
      </c>
      <c r="S26928" s="499"/>
    </row>
    <row r="26929">
      <c r="B26929" s="497"/>
      <c r="H26929" s="500"/>
      <c r="O26929" s="500"/>
      <c r="Q26929" s="498" t="s">
        <v>213</v>
      </c>
      <c r="S26929" s="499"/>
    </row>
    <row r="26930">
      <c r="B26930" s="497"/>
      <c r="H26930" s="500"/>
      <c r="O26930" s="500"/>
      <c r="Q26930" s="498" t="s">
        <v>213</v>
      </c>
      <c r="S26930" s="499"/>
    </row>
    <row r="26931">
      <c r="B26931" s="497"/>
      <c r="H26931" s="500"/>
      <c r="O26931" s="500"/>
      <c r="Q26931" s="498" t="s">
        <v>213</v>
      </c>
      <c r="S26931" s="499"/>
    </row>
    <row r="26932">
      <c r="B26932" s="497"/>
      <c r="H26932" s="500"/>
      <c r="O26932" s="500"/>
      <c r="Q26932" s="498" t="s">
        <v>213</v>
      </c>
      <c r="S26932" s="499"/>
    </row>
    <row r="26933">
      <c r="B26933" s="497"/>
      <c r="H26933" s="500"/>
      <c r="O26933" s="500"/>
      <c r="Q26933" s="498" t="s">
        <v>213</v>
      </c>
      <c r="S26933" s="499"/>
    </row>
    <row r="26934">
      <c r="B26934" s="497"/>
      <c r="H26934" s="500"/>
      <c r="O26934" s="500"/>
      <c r="Q26934" s="498" t="s">
        <v>213</v>
      </c>
      <c r="S26934" s="499"/>
    </row>
    <row r="26935">
      <c r="B26935" s="497"/>
      <c r="H26935" s="500"/>
      <c r="O26935" s="500"/>
      <c r="Q26935" s="498" t="s">
        <v>213</v>
      </c>
      <c r="S26935" s="499"/>
    </row>
    <row r="26936">
      <c r="B26936" s="497"/>
      <c r="H26936" s="500"/>
      <c r="O26936" s="500"/>
      <c r="Q26936" s="498" t="s">
        <v>213</v>
      </c>
      <c r="S26936" s="499"/>
    </row>
    <row r="26937">
      <c r="B26937" s="497"/>
      <c r="H26937" s="500"/>
      <c r="O26937" s="500"/>
      <c r="Q26937" s="498" t="s">
        <v>213</v>
      </c>
      <c r="S26937" s="499"/>
    </row>
    <row r="26938">
      <c r="B26938" s="497"/>
      <c r="H26938" s="500"/>
      <c r="O26938" s="500"/>
      <c r="Q26938" s="498" t="s">
        <v>213</v>
      </c>
      <c r="S26938" s="499"/>
    </row>
    <row r="26939">
      <c r="B26939" s="497"/>
      <c r="H26939" s="500"/>
      <c r="O26939" s="500"/>
      <c r="Q26939" s="498" t="s">
        <v>213</v>
      </c>
      <c r="S26939" s="499"/>
    </row>
    <row r="26940">
      <c r="B26940" s="497"/>
      <c r="H26940" s="500"/>
      <c r="O26940" s="500"/>
      <c r="Q26940" s="498" t="s">
        <v>213</v>
      </c>
      <c r="S26940" s="499"/>
    </row>
    <row r="26941">
      <c r="B26941" s="497"/>
      <c r="H26941" s="500"/>
      <c r="O26941" s="500"/>
      <c r="Q26941" s="498" t="s">
        <v>213</v>
      </c>
      <c r="S26941" s="499"/>
    </row>
    <row r="26942">
      <c r="B26942" s="497"/>
      <c r="H26942" s="500"/>
      <c r="O26942" s="500"/>
      <c r="Q26942" s="498" t="s">
        <v>213</v>
      </c>
      <c r="S26942" s="499"/>
    </row>
    <row r="26943">
      <c r="B26943" s="497"/>
      <c r="H26943" s="500"/>
      <c r="O26943" s="500"/>
      <c r="Q26943" s="498" t="s">
        <v>213</v>
      </c>
      <c r="S26943" s="499"/>
    </row>
    <row r="26944">
      <c r="B26944" s="497"/>
      <c r="H26944" s="500"/>
      <c r="O26944" s="500"/>
      <c r="Q26944" s="498" t="s">
        <v>213</v>
      </c>
      <c r="S26944" s="499"/>
    </row>
    <row r="26945">
      <c r="B26945" s="497"/>
      <c r="H26945" s="500"/>
      <c r="O26945" s="500"/>
      <c r="Q26945" s="498" t="s">
        <v>213</v>
      </c>
      <c r="S26945" s="499"/>
    </row>
    <row r="26946">
      <c r="B26946" s="497"/>
      <c r="H26946" s="500"/>
      <c r="O26946" s="500"/>
      <c r="Q26946" s="498" t="s">
        <v>213</v>
      </c>
      <c r="S26946" s="499"/>
    </row>
    <row r="26947">
      <c r="B26947" s="497"/>
      <c r="H26947" s="500"/>
      <c r="O26947" s="500"/>
      <c r="Q26947" s="498" t="s">
        <v>213</v>
      </c>
      <c r="S26947" s="499"/>
    </row>
    <row r="26948">
      <c r="B26948" s="497"/>
      <c r="H26948" s="500"/>
      <c r="O26948" s="500"/>
      <c r="Q26948" s="498" t="s">
        <v>213</v>
      </c>
      <c r="S26948" s="499"/>
    </row>
    <row r="26949">
      <c r="B26949" s="497"/>
      <c r="H26949" s="500"/>
      <c r="O26949" s="500"/>
      <c r="Q26949" s="498" t="s">
        <v>213</v>
      </c>
      <c r="S26949" s="499"/>
    </row>
    <row r="26950">
      <c r="B26950" s="497"/>
      <c r="H26950" s="500"/>
      <c r="O26950" s="500"/>
      <c r="Q26950" s="498" t="s">
        <v>213</v>
      </c>
      <c r="S26950" s="499"/>
    </row>
    <row r="26951">
      <c r="B26951" s="497"/>
      <c r="H26951" s="500"/>
      <c r="O26951" s="500"/>
      <c r="Q26951" s="498" t="s">
        <v>213</v>
      </c>
      <c r="S26951" s="499"/>
    </row>
    <row r="26952">
      <c r="B26952" s="497"/>
      <c r="H26952" s="500"/>
      <c r="O26952" s="500"/>
      <c r="Q26952" s="498" t="s">
        <v>213</v>
      </c>
      <c r="S26952" s="499"/>
    </row>
    <row r="26953">
      <c r="B26953" s="497"/>
      <c r="H26953" s="500"/>
      <c r="O26953" s="500"/>
      <c r="Q26953" s="498" t="s">
        <v>213</v>
      </c>
      <c r="S26953" s="499"/>
    </row>
    <row r="26954">
      <c r="B26954" s="497"/>
      <c r="H26954" s="500"/>
      <c r="O26954" s="500"/>
      <c r="Q26954" s="498" t="s">
        <v>213</v>
      </c>
      <c r="S26954" s="499"/>
    </row>
    <row r="26955">
      <c r="B26955" s="497"/>
      <c r="H26955" s="500"/>
      <c r="O26955" s="500"/>
      <c r="Q26955" s="498" t="s">
        <v>213</v>
      </c>
      <c r="S26955" s="499"/>
    </row>
    <row r="26956">
      <c r="B26956" s="497"/>
      <c r="H26956" s="500"/>
      <c r="O26956" s="500"/>
      <c r="Q26956" s="498" t="s">
        <v>213</v>
      </c>
      <c r="S26956" s="499"/>
    </row>
    <row r="26957">
      <c r="B26957" s="497"/>
      <c r="H26957" s="500"/>
      <c r="O26957" s="500"/>
      <c r="Q26957" s="498" t="s">
        <v>213</v>
      </c>
      <c r="S26957" s="499"/>
    </row>
    <row r="26958">
      <c r="B26958" s="497"/>
      <c r="H26958" s="500"/>
      <c r="O26958" s="500"/>
      <c r="Q26958" s="498" t="s">
        <v>213</v>
      </c>
      <c r="S26958" s="499"/>
    </row>
    <row r="26959">
      <c r="B26959" s="497"/>
      <c r="H26959" s="500"/>
      <c r="O26959" s="500"/>
      <c r="Q26959" s="498" t="s">
        <v>213</v>
      </c>
      <c r="S26959" s="499"/>
    </row>
    <row r="26960">
      <c r="B26960" s="497"/>
      <c r="H26960" s="500"/>
      <c r="O26960" s="500"/>
      <c r="Q26960" s="498" t="s">
        <v>213</v>
      </c>
      <c r="S26960" s="499"/>
    </row>
    <row r="26961">
      <c r="B26961" s="497"/>
      <c r="H26961" s="500"/>
      <c r="O26961" s="500"/>
      <c r="Q26961" s="498" t="s">
        <v>213</v>
      </c>
      <c r="S26961" s="499"/>
    </row>
    <row r="26962">
      <c r="B26962" s="497"/>
      <c r="H26962" s="500"/>
      <c r="O26962" s="500"/>
      <c r="Q26962" s="498" t="s">
        <v>213</v>
      </c>
      <c r="S26962" s="499"/>
    </row>
    <row r="26963">
      <c r="B26963" s="497"/>
      <c r="H26963" s="500"/>
      <c r="O26963" s="500"/>
      <c r="Q26963" s="498" t="s">
        <v>213</v>
      </c>
      <c r="S26963" s="499"/>
    </row>
    <row r="26964">
      <c r="B26964" s="497"/>
      <c r="H26964" s="500"/>
      <c r="O26964" s="500"/>
      <c r="Q26964" s="498" t="s">
        <v>213</v>
      </c>
      <c r="S26964" s="499"/>
    </row>
    <row r="26965">
      <c r="B26965" s="497"/>
      <c r="H26965" s="500"/>
      <c r="O26965" s="500"/>
      <c r="Q26965" s="498" t="s">
        <v>213</v>
      </c>
      <c r="S26965" s="499"/>
    </row>
    <row r="26966">
      <c r="B26966" s="497"/>
      <c r="H26966" s="500"/>
      <c r="O26966" s="500"/>
      <c r="Q26966" s="498" t="s">
        <v>213</v>
      </c>
      <c r="S26966" s="499"/>
    </row>
    <row r="26967">
      <c r="B26967" s="497"/>
      <c r="H26967" s="500"/>
      <c r="O26967" s="500"/>
      <c r="Q26967" s="498" t="s">
        <v>213</v>
      </c>
      <c r="S26967" s="499"/>
    </row>
    <row r="26968">
      <c r="B26968" s="497"/>
      <c r="H26968" s="500"/>
      <c r="O26968" s="500"/>
      <c r="Q26968" s="498" t="s">
        <v>213</v>
      </c>
      <c r="S26968" s="499"/>
    </row>
    <row r="26969">
      <c r="B26969" s="497"/>
      <c r="H26969" s="500"/>
      <c r="O26969" s="500"/>
      <c r="Q26969" s="498" t="s">
        <v>213</v>
      </c>
      <c r="S26969" s="499"/>
    </row>
    <row r="26970">
      <c r="B26970" s="497"/>
      <c r="H26970" s="500"/>
      <c r="O26970" s="500"/>
      <c r="Q26970" s="498" t="s">
        <v>213</v>
      </c>
      <c r="S26970" s="499"/>
    </row>
    <row r="26971">
      <c r="B26971" s="497"/>
      <c r="H26971" s="500"/>
      <c r="O26971" s="500"/>
      <c r="Q26971" s="498" t="s">
        <v>213</v>
      </c>
      <c r="S26971" s="499"/>
    </row>
    <row r="26972">
      <c r="B26972" s="497"/>
      <c r="H26972" s="500"/>
      <c r="O26972" s="500"/>
      <c r="Q26972" s="498" t="s">
        <v>213</v>
      </c>
      <c r="S26972" s="499"/>
    </row>
    <row r="26973">
      <c r="B26973" s="497"/>
      <c r="H26973" s="500"/>
      <c r="O26973" s="500"/>
      <c r="Q26973" s="498" t="s">
        <v>213</v>
      </c>
      <c r="S26973" s="499"/>
    </row>
    <row r="26974">
      <c r="B26974" s="497"/>
      <c r="H26974" s="500"/>
      <c r="O26974" s="500"/>
      <c r="Q26974" s="498" t="s">
        <v>213</v>
      </c>
      <c r="S26974" s="499"/>
    </row>
    <row r="26975">
      <c r="B26975" s="497"/>
      <c r="H26975" s="500"/>
      <c r="O26975" s="500"/>
      <c r="Q26975" s="498" t="s">
        <v>213</v>
      </c>
      <c r="S26975" s="499"/>
    </row>
    <row r="26976">
      <c r="B26976" s="497"/>
      <c r="H26976" s="500"/>
      <c r="O26976" s="500"/>
      <c r="Q26976" s="498" t="s">
        <v>213</v>
      </c>
      <c r="S26976" s="499"/>
    </row>
    <row r="26977">
      <c r="B26977" s="497"/>
      <c r="H26977" s="500"/>
      <c r="O26977" s="500"/>
      <c r="Q26977" s="498" t="s">
        <v>213</v>
      </c>
      <c r="S26977" s="499"/>
    </row>
    <row r="26978">
      <c r="B26978" s="497"/>
      <c r="H26978" s="500"/>
      <c r="O26978" s="500"/>
      <c r="Q26978" s="498" t="s">
        <v>213</v>
      </c>
      <c r="S26978" s="499"/>
    </row>
    <row r="26979">
      <c r="B26979" s="497"/>
      <c r="H26979" s="500"/>
      <c r="O26979" s="500"/>
      <c r="Q26979" s="498" t="s">
        <v>213</v>
      </c>
      <c r="S26979" s="499"/>
    </row>
    <row r="26980">
      <c r="B26980" s="497"/>
      <c r="H26980" s="500"/>
      <c r="O26980" s="500"/>
      <c r="Q26980" s="498" t="s">
        <v>213</v>
      </c>
      <c r="S26980" s="499"/>
    </row>
    <row r="26981">
      <c r="B26981" s="497"/>
      <c r="H26981" s="500"/>
      <c r="O26981" s="500"/>
      <c r="Q26981" s="498" t="s">
        <v>213</v>
      </c>
      <c r="S26981" s="499"/>
    </row>
    <row r="26982">
      <c r="B26982" s="497"/>
      <c r="H26982" s="500"/>
      <c r="O26982" s="500"/>
      <c r="Q26982" s="498" t="s">
        <v>213</v>
      </c>
      <c r="S26982" s="499"/>
    </row>
    <row r="26983">
      <c r="B26983" s="497"/>
      <c r="H26983" s="500"/>
      <c r="O26983" s="500"/>
      <c r="Q26983" s="498" t="s">
        <v>213</v>
      </c>
      <c r="S26983" s="499"/>
    </row>
    <row r="26984">
      <c r="B26984" s="497"/>
      <c r="H26984" s="500"/>
      <c r="O26984" s="500"/>
      <c r="Q26984" s="498" t="s">
        <v>213</v>
      </c>
      <c r="S26984" s="499"/>
    </row>
    <row r="26985">
      <c r="B26985" s="497"/>
      <c r="H26985" s="500"/>
      <c r="O26985" s="500"/>
      <c r="Q26985" s="498" t="s">
        <v>213</v>
      </c>
      <c r="S26985" s="499"/>
    </row>
    <row r="26986">
      <c r="B26986" s="497"/>
      <c r="H26986" s="500"/>
      <c r="O26986" s="500"/>
      <c r="Q26986" s="498" t="s">
        <v>213</v>
      </c>
      <c r="S26986" s="499"/>
    </row>
    <row r="26987">
      <c r="B26987" s="497"/>
      <c r="H26987" s="500"/>
      <c r="O26987" s="500"/>
      <c r="Q26987" s="498" t="s">
        <v>213</v>
      </c>
      <c r="S26987" s="499"/>
    </row>
    <row r="26988">
      <c r="B26988" s="497"/>
      <c r="H26988" s="500"/>
      <c r="O26988" s="500"/>
      <c r="Q26988" s="498" t="s">
        <v>213</v>
      </c>
      <c r="S26988" s="499"/>
    </row>
    <row r="26989">
      <c r="B26989" s="497"/>
      <c r="H26989" s="500"/>
      <c r="O26989" s="500"/>
      <c r="Q26989" s="498" t="s">
        <v>213</v>
      </c>
      <c r="S26989" s="499"/>
    </row>
    <row r="26990">
      <c r="B26990" s="497"/>
      <c r="H26990" s="500"/>
      <c r="O26990" s="500"/>
      <c r="Q26990" s="498" t="s">
        <v>213</v>
      </c>
      <c r="S26990" s="499"/>
    </row>
    <row r="26991">
      <c r="B26991" s="497"/>
      <c r="H26991" s="500"/>
      <c r="O26991" s="500"/>
      <c r="Q26991" s="498" t="s">
        <v>213</v>
      </c>
      <c r="S26991" s="499"/>
    </row>
    <row r="26992">
      <c r="B26992" s="497"/>
      <c r="H26992" s="500"/>
      <c r="O26992" s="500"/>
      <c r="Q26992" s="498" t="s">
        <v>213</v>
      </c>
      <c r="S26992" s="499"/>
    </row>
    <row r="26993">
      <c r="B26993" s="497"/>
      <c r="H26993" s="500"/>
      <c r="O26993" s="500"/>
      <c r="Q26993" s="498" t="s">
        <v>213</v>
      </c>
      <c r="S26993" s="499"/>
    </row>
    <row r="26994">
      <c r="B26994" s="497"/>
      <c r="H26994" s="500"/>
      <c r="O26994" s="500"/>
      <c r="Q26994" s="498" t="s">
        <v>213</v>
      </c>
      <c r="S26994" s="499"/>
    </row>
    <row r="26995">
      <c r="B26995" s="497"/>
      <c r="H26995" s="500"/>
      <c r="O26995" s="500"/>
      <c r="Q26995" s="498" t="s">
        <v>213</v>
      </c>
      <c r="S26995" s="499"/>
    </row>
    <row r="26996">
      <c r="B26996" s="497"/>
      <c r="H26996" s="500"/>
      <c r="O26996" s="500"/>
      <c r="Q26996" s="498" t="s">
        <v>213</v>
      </c>
      <c r="S26996" s="499"/>
    </row>
    <row r="26997">
      <c r="B26997" s="497"/>
      <c r="H26997" s="500"/>
      <c r="O26997" s="500"/>
      <c r="Q26997" s="498" t="s">
        <v>213</v>
      </c>
      <c r="S26997" s="499"/>
    </row>
    <row r="26998">
      <c r="B26998" s="497"/>
      <c r="H26998" s="500"/>
      <c r="O26998" s="500"/>
      <c r="Q26998" s="498" t="s">
        <v>213</v>
      </c>
      <c r="S26998" s="499"/>
    </row>
    <row r="26999">
      <c r="B26999" s="497"/>
      <c r="H26999" s="500"/>
      <c r="O26999" s="500"/>
      <c r="Q26999" s="498" t="s">
        <v>213</v>
      </c>
      <c r="S26999" s="499"/>
    </row>
    <row r="27000">
      <c r="B27000" s="497"/>
      <c r="H27000" s="500"/>
      <c r="O27000" s="500"/>
      <c r="Q27000" s="498" t="s">
        <v>213</v>
      </c>
      <c r="S27000" s="499"/>
    </row>
    <row r="27001">
      <c r="B27001" s="497"/>
      <c r="H27001" s="500"/>
      <c r="O27001" s="500"/>
      <c r="Q27001" s="498" t="s">
        <v>213</v>
      </c>
      <c r="S27001" s="499"/>
    </row>
    <row r="27002">
      <c r="B27002" s="497"/>
      <c r="H27002" s="500"/>
      <c r="O27002" s="500"/>
      <c r="Q27002" s="498" t="s">
        <v>213</v>
      </c>
      <c r="S27002" s="499"/>
    </row>
    <row r="27003">
      <c r="B27003" s="497"/>
      <c r="H27003" s="500"/>
      <c r="O27003" s="500"/>
      <c r="Q27003" s="498" t="s">
        <v>213</v>
      </c>
      <c r="S27003" s="499"/>
    </row>
    <row r="27004">
      <c r="B27004" s="497"/>
      <c r="H27004" s="500"/>
      <c r="O27004" s="500"/>
      <c r="Q27004" s="498" t="s">
        <v>213</v>
      </c>
      <c r="S27004" s="499"/>
    </row>
    <row r="27005">
      <c r="B27005" s="497"/>
      <c r="H27005" s="500"/>
      <c r="O27005" s="500"/>
      <c r="Q27005" s="498" t="s">
        <v>213</v>
      </c>
      <c r="S27005" s="499"/>
    </row>
    <row r="27006">
      <c r="B27006" s="497"/>
      <c r="H27006" s="500"/>
      <c r="O27006" s="500"/>
      <c r="Q27006" s="498" t="s">
        <v>213</v>
      </c>
      <c r="S27006" s="499"/>
    </row>
    <row r="27007">
      <c r="B27007" s="497"/>
      <c r="H27007" s="500"/>
      <c r="O27007" s="500"/>
      <c r="Q27007" s="498" t="s">
        <v>213</v>
      </c>
      <c r="S27007" s="499"/>
    </row>
    <row r="27008">
      <c r="B27008" s="497"/>
      <c r="H27008" s="500"/>
      <c r="O27008" s="500"/>
      <c r="Q27008" s="498" t="s">
        <v>213</v>
      </c>
      <c r="S27008" s="499"/>
    </row>
    <row r="27009">
      <c r="B27009" s="497"/>
      <c r="H27009" s="500"/>
      <c r="O27009" s="500"/>
      <c r="Q27009" s="498" t="s">
        <v>213</v>
      </c>
      <c r="S27009" s="499"/>
    </row>
    <row r="27010">
      <c r="B27010" s="497"/>
      <c r="H27010" s="500"/>
      <c r="O27010" s="500"/>
      <c r="Q27010" s="498" t="s">
        <v>213</v>
      </c>
      <c r="S27010" s="499"/>
    </row>
    <row r="27011">
      <c r="B27011" s="497"/>
      <c r="H27011" s="500"/>
      <c r="O27011" s="500"/>
      <c r="Q27011" s="498" t="s">
        <v>213</v>
      </c>
      <c r="S27011" s="499"/>
    </row>
    <row r="27012">
      <c r="B27012" s="497"/>
      <c r="H27012" s="500"/>
      <c r="O27012" s="500"/>
      <c r="Q27012" s="498" t="s">
        <v>213</v>
      </c>
      <c r="S27012" s="499"/>
    </row>
    <row r="27013">
      <c r="B27013" s="497"/>
      <c r="H27013" s="500"/>
      <c r="O27013" s="500"/>
      <c r="Q27013" s="498" t="s">
        <v>213</v>
      </c>
      <c r="S27013" s="499"/>
    </row>
    <row r="27014">
      <c r="B27014" s="497"/>
      <c r="H27014" s="500"/>
      <c r="O27014" s="500"/>
      <c r="Q27014" s="498" t="s">
        <v>213</v>
      </c>
      <c r="S27014" s="499"/>
    </row>
    <row r="27015">
      <c r="B27015" s="497"/>
      <c r="H27015" s="500"/>
      <c r="O27015" s="500"/>
      <c r="Q27015" s="498" t="s">
        <v>213</v>
      </c>
      <c r="S27015" s="499"/>
    </row>
    <row r="27016">
      <c r="B27016" s="497"/>
      <c r="H27016" s="500"/>
      <c r="O27016" s="500"/>
      <c r="Q27016" s="498" t="s">
        <v>213</v>
      </c>
      <c r="S27016" s="499"/>
    </row>
    <row r="27017">
      <c r="B27017" s="497"/>
      <c r="H27017" s="500"/>
      <c r="O27017" s="500"/>
      <c r="Q27017" s="498" t="s">
        <v>213</v>
      </c>
      <c r="S27017" s="499"/>
    </row>
    <row r="27018">
      <c r="B27018" s="497"/>
      <c r="H27018" s="500"/>
      <c r="O27018" s="500"/>
      <c r="Q27018" s="498" t="s">
        <v>213</v>
      </c>
      <c r="S27018" s="499"/>
    </row>
    <row r="27019">
      <c r="B27019" s="497"/>
      <c r="H27019" s="500"/>
      <c r="O27019" s="500"/>
      <c r="Q27019" s="498" t="s">
        <v>213</v>
      </c>
      <c r="S27019" s="499"/>
    </row>
    <row r="27020">
      <c r="B27020" s="497"/>
      <c r="H27020" s="500"/>
      <c r="O27020" s="500"/>
      <c r="Q27020" s="498" t="s">
        <v>213</v>
      </c>
      <c r="S27020" s="499"/>
    </row>
    <row r="27021">
      <c r="B27021" s="497"/>
      <c r="H27021" s="500"/>
      <c r="O27021" s="500"/>
      <c r="Q27021" s="498" t="s">
        <v>213</v>
      </c>
      <c r="S27021" s="499"/>
    </row>
    <row r="27022">
      <c r="B27022" s="497"/>
      <c r="H27022" s="500"/>
      <c r="O27022" s="500"/>
      <c r="Q27022" s="498" t="s">
        <v>213</v>
      </c>
      <c r="S27022" s="499"/>
    </row>
    <row r="27023">
      <c r="B27023" s="497"/>
      <c r="H27023" s="500"/>
      <c r="O27023" s="500"/>
      <c r="Q27023" s="498" t="s">
        <v>213</v>
      </c>
      <c r="S27023" s="499"/>
    </row>
    <row r="27024">
      <c r="B27024" s="497"/>
      <c r="H27024" s="500"/>
      <c r="O27024" s="500"/>
      <c r="Q27024" s="498" t="s">
        <v>213</v>
      </c>
      <c r="S27024" s="499"/>
    </row>
    <row r="27025">
      <c r="B27025" s="497"/>
      <c r="H27025" s="500"/>
      <c r="O27025" s="500"/>
      <c r="Q27025" s="498" t="s">
        <v>213</v>
      </c>
      <c r="S27025" s="499"/>
    </row>
    <row r="27026">
      <c r="B27026" s="497"/>
      <c r="H27026" s="500"/>
      <c r="O27026" s="500"/>
      <c r="Q27026" s="498" t="s">
        <v>213</v>
      </c>
      <c r="S27026" s="499"/>
    </row>
    <row r="27027">
      <c r="B27027" s="497"/>
      <c r="H27027" s="500"/>
      <c r="O27027" s="500"/>
      <c r="Q27027" s="498" t="s">
        <v>213</v>
      </c>
      <c r="S27027" s="499"/>
    </row>
    <row r="27028">
      <c r="B27028" s="497"/>
      <c r="H27028" s="500"/>
      <c r="O27028" s="500"/>
      <c r="Q27028" s="498" t="s">
        <v>213</v>
      </c>
      <c r="S27028" s="499"/>
    </row>
    <row r="27029">
      <c r="B27029" s="497"/>
      <c r="H27029" s="500"/>
      <c r="O27029" s="500"/>
      <c r="Q27029" s="498" t="s">
        <v>213</v>
      </c>
      <c r="S27029" s="499"/>
    </row>
    <row r="27030">
      <c r="B27030" s="497"/>
      <c r="H27030" s="500"/>
      <c r="O27030" s="500"/>
      <c r="Q27030" s="498" t="s">
        <v>213</v>
      </c>
      <c r="S27030" s="499"/>
    </row>
    <row r="27031">
      <c r="B27031" s="497"/>
      <c r="H27031" s="500"/>
      <c r="O27031" s="500"/>
      <c r="Q27031" s="498" t="s">
        <v>213</v>
      </c>
      <c r="S27031" s="499"/>
    </row>
    <row r="27032">
      <c r="B27032" s="497"/>
      <c r="H27032" s="500"/>
      <c r="O27032" s="500"/>
      <c r="Q27032" s="498" t="s">
        <v>213</v>
      </c>
      <c r="S27032" s="499"/>
    </row>
    <row r="27033">
      <c r="B27033" s="497"/>
      <c r="H27033" s="500"/>
      <c r="O27033" s="500"/>
      <c r="Q27033" s="498" t="s">
        <v>213</v>
      </c>
      <c r="S27033" s="499"/>
    </row>
    <row r="27034">
      <c r="B27034" s="497"/>
      <c r="H27034" s="500"/>
      <c r="O27034" s="500"/>
      <c r="Q27034" s="498" t="s">
        <v>213</v>
      </c>
      <c r="S27034" s="499"/>
    </row>
    <row r="27035">
      <c r="B27035" s="497"/>
      <c r="H27035" s="500"/>
      <c r="O27035" s="500"/>
      <c r="Q27035" s="498" t="s">
        <v>213</v>
      </c>
      <c r="S27035" s="499"/>
    </row>
    <row r="27036">
      <c r="B27036" s="497"/>
      <c r="H27036" s="500"/>
      <c r="O27036" s="500"/>
      <c r="Q27036" s="498" t="s">
        <v>213</v>
      </c>
      <c r="S27036" s="499"/>
    </row>
    <row r="27037">
      <c r="B27037" s="497"/>
      <c r="H27037" s="500"/>
      <c r="O27037" s="500"/>
      <c r="Q27037" s="498" t="s">
        <v>213</v>
      </c>
      <c r="S27037" s="499"/>
    </row>
    <row r="27038">
      <c r="B27038" s="497"/>
      <c r="H27038" s="500"/>
      <c r="O27038" s="500"/>
      <c r="Q27038" s="498" t="s">
        <v>213</v>
      </c>
      <c r="S27038" s="499"/>
    </row>
    <row r="27039">
      <c r="B27039" s="497"/>
      <c r="H27039" s="500"/>
      <c r="O27039" s="500"/>
      <c r="Q27039" s="498" t="s">
        <v>213</v>
      </c>
      <c r="S27039" s="499"/>
    </row>
    <row r="27040">
      <c r="B27040" s="497"/>
      <c r="H27040" s="500"/>
      <c r="O27040" s="500"/>
      <c r="Q27040" s="498" t="s">
        <v>213</v>
      </c>
      <c r="S27040" s="499"/>
    </row>
    <row r="27041">
      <c r="B27041" s="497"/>
      <c r="H27041" s="500"/>
      <c r="O27041" s="500"/>
      <c r="Q27041" s="498" t="s">
        <v>213</v>
      </c>
      <c r="S27041" s="499"/>
    </row>
    <row r="27042">
      <c r="B27042" s="497"/>
      <c r="H27042" s="500"/>
      <c r="O27042" s="500"/>
      <c r="Q27042" s="498" t="s">
        <v>213</v>
      </c>
      <c r="S27042" s="499"/>
    </row>
    <row r="27043">
      <c r="B27043" s="497"/>
      <c r="H27043" s="500"/>
      <c r="O27043" s="500"/>
      <c r="Q27043" s="498" t="s">
        <v>213</v>
      </c>
      <c r="S27043" s="499"/>
    </row>
    <row r="27044">
      <c r="B27044" s="497"/>
      <c r="H27044" s="500"/>
      <c r="O27044" s="500"/>
      <c r="Q27044" s="498" t="s">
        <v>213</v>
      </c>
      <c r="S27044" s="499"/>
    </row>
    <row r="27045">
      <c r="B27045" s="497"/>
      <c r="H27045" s="500"/>
      <c r="O27045" s="500"/>
      <c r="Q27045" s="498" t="s">
        <v>213</v>
      </c>
      <c r="S27045" s="499"/>
    </row>
    <row r="27046">
      <c r="B27046" s="497"/>
      <c r="H27046" s="500"/>
      <c r="O27046" s="500"/>
      <c r="Q27046" s="498" t="s">
        <v>213</v>
      </c>
      <c r="S27046" s="499"/>
    </row>
    <row r="27047">
      <c r="B27047" s="497"/>
      <c r="H27047" s="500"/>
      <c r="O27047" s="500"/>
      <c r="Q27047" s="498" t="s">
        <v>213</v>
      </c>
      <c r="S27047" s="499"/>
    </row>
    <row r="27048">
      <c r="B27048" s="497"/>
      <c r="H27048" s="500"/>
      <c r="O27048" s="500"/>
      <c r="Q27048" s="498" t="s">
        <v>213</v>
      </c>
      <c r="S27048" s="499"/>
    </row>
    <row r="27049">
      <c r="B27049" s="497"/>
      <c r="H27049" s="500"/>
      <c r="O27049" s="500"/>
      <c r="Q27049" s="498" t="s">
        <v>213</v>
      </c>
      <c r="S27049" s="499"/>
    </row>
    <row r="27050">
      <c r="B27050" s="497"/>
      <c r="H27050" s="500"/>
      <c r="O27050" s="500"/>
      <c r="Q27050" s="498" t="s">
        <v>213</v>
      </c>
      <c r="S27050" s="499"/>
    </row>
    <row r="27051">
      <c r="B27051" s="497"/>
      <c r="H27051" s="500"/>
      <c r="O27051" s="500"/>
      <c r="Q27051" s="498" t="s">
        <v>213</v>
      </c>
      <c r="S27051" s="499"/>
    </row>
    <row r="27052">
      <c r="B27052" s="497"/>
      <c r="H27052" s="500"/>
      <c r="O27052" s="500"/>
      <c r="Q27052" s="498" t="s">
        <v>213</v>
      </c>
      <c r="S27052" s="499"/>
    </row>
    <row r="27053">
      <c r="B27053" s="497"/>
      <c r="H27053" s="500"/>
      <c r="O27053" s="500"/>
      <c r="Q27053" s="498" t="s">
        <v>213</v>
      </c>
      <c r="S27053" s="499"/>
    </row>
    <row r="27054">
      <c r="B27054" s="497"/>
      <c r="H27054" s="500"/>
      <c r="O27054" s="500"/>
      <c r="Q27054" s="498" t="s">
        <v>213</v>
      </c>
      <c r="S27054" s="499"/>
    </row>
    <row r="27055">
      <c r="B27055" s="497"/>
      <c r="H27055" s="500"/>
      <c r="O27055" s="500"/>
      <c r="Q27055" s="498" t="s">
        <v>213</v>
      </c>
      <c r="S27055" s="499"/>
    </row>
    <row r="27056">
      <c r="B27056" s="497"/>
      <c r="H27056" s="500"/>
      <c r="O27056" s="500"/>
      <c r="Q27056" s="498" t="s">
        <v>213</v>
      </c>
      <c r="S27056" s="499"/>
    </row>
    <row r="27057">
      <c r="B27057" s="497"/>
      <c r="H27057" s="500"/>
      <c r="O27057" s="500"/>
      <c r="Q27057" s="498" t="s">
        <v>213</v>
      </c>
      <c r="S27057" s="499"/>
    </row>
    <row r="27058">
      <c r="B27058" s="497"/>
      <c r="H27058" s="500"/>
      <c r="O27058" s="500"/>
      <c r="Q27058" s="498" t="s">
        <v>213</v>
      </c>
      <c r="S27058" s="499"/>
    </row>
    <row r="27059">
      <c r="B27059" s="497"/>
      <c r="H27059" s="500"/>
      <c r="O27059" s="500"/>
      <c r="Q27059" s="498" t="s">
        <v>213</v>
      </c>
      <c r="S27059" s="499"/>
    </row>
    <row r="27060">
      <c r="B27060" s="497"/>
      <c r="H27060" s="500"/>
      <c r="O27060" s="500"/>
      <c r="Q27060" s="498" t="s">
        <v>213</v>
      </c>
      <c r="S27060" s="499"/>
    </row>
    <row r="27061">
      <c r="B27061" s="497"/>
      <c r="H27061" s="500"/>
      <c r="O27061" s="500"/>
      <c r="Q27061" s="498" t="s">
        <v>213</v>
      </c>
      <c r="S27061" s="499"/>
    </row>
    <row r="27062">
      <c r="B27062" s="497"/>
      <c r="H27062" s="500"/>
      <c r="O27062" s="500"/>
      <c r="Q27062" s="498" t="s">
        <v>213</v>
      </c>
      <c r="S27062" s="499"/>
    </row>
    <row r="27063">
      <c r="B27063" s="497"/>
      <c r="H27063" s="500"/>
      <c r="O27063" s="500"/>
      <c r="Q27063" s="498" t="s">
        <v>213</v>
      </c>
      <c r="S27063" s="499"/>
    </row>
    <row r="27064">
      <c r="B27064" s="497"/>
      <c r="H27064" s="500"/>
      <c r="O27064" s="500"/>
      <c r="Q27064" s="498" t="s">
        <v>213</v>
      </c>
      <c r="S27064" s="499"/>
    </row>
    <row r="27065">
      <c r="B27065" s="497"/>
      <c r="H27065" s="500"/>
      <c r="O27065" s="500"/>
      <c r="Q27065" s="498" t="s">
        <v>213</v>
      </c>
      <c r="S27065" s="499"/>
    </row>
    <row r="27066">
      <c r="B27066" s="497"/>
      <c r="H27066" s="500"/>
      <c r="O27066" s="500"/>
      <c r="Q27066" s="498" t="s">
        <v>213</v>
      </c>
      <c r="S27066" s="499"/>
    </row>
    <row r="27067">
      <c r="B27067" s="497"/>
      <c r="H27067" s="500"/>
      <c r="O27067" s="500"/>
      <c r="Q27067" s="498" t="s">
        <v>213</v>
      </c>
      <c r="S27067" s="499"/>
    </row>
    <row r="27068">
      <c r="B27068" s="497"/>
      <c r="H27068" s="500"/>
      <c r="O27068" s="500"/>
      <c r="Q27068" s="498" t="s">
        <v>213</v>
      </c>
      <c r="S27068" s="499"/>
    </row>
    <row r="27069">
      <c r="B27069" s="497"/>
      <c r="H27069" s="500"/>
      <c r="O27069" s="500"/>
      <c r="Q27069" s="498" t="s">
        <v>213</v>
      </c>
      <c r="S27069" s="499"/>
    </row>
    <row r="27070">
      <c r="B27070" s="497"/>
      <c r="H27070" s="500"/>
      <c r="O27070" s="500"/>
      <c r="Q27070" s="498" t="s">
        <v>213</v>
      </c>
      <c r="S27070" s="499"/>
    </row>
    <row r="27071">
      <c r="B27071" s="497"/>
      <c r="H27071" s="500"/>
      <c r="O27071" s="500"/>
      <c r="Q27071" s="498" t="s">
        <v>213</v>
      </c>
      <c r="S27071" s="499"/>
    </row>
    <row r="27072">
      <c r="B27072" s="497"/>
      <c r="H27072" s="500"/>
      <c r="O27072" s="500"/>
      <c r="Q27072" s="498" t="s">
        <v>213</v>
      </c>
      <c r="S27072" s="499"/>
    </row>
    <row r="27073">
      <c r="B27073" s="497"/>
      <c r="H27073" s="500"/>
      <c r="O27073" s="500"/>
      <c r="Q27073" s="498" t="s">
        <v>213</v>
      </c>
      <c r="S27073" s="499"/>
    </row>
    <row r="27074">
      <c r="B27074" s="497"/>
      <c r="H27074" s="500"/>
      <c r="O27074" s="500"/>
      <c r="Q27074" s="498" t="s">
        <v>213</v>
      </c>
      <c r="S27074" s="499"/>
    </row>
    <row r="27075">
      <c r="B27075" s="497"/>
      <c r="H27075" s="500"/>
      <c r="O27075" s="500"/>
      <c r="Q27075" s="498" t="s">
        <v>213</v>
      </c>
      <c r="S27075" s="499"/>
    </row>
    <row r="27076">
      <c r="B27076" s="497"/>
      <c r="H27076" s="500"/>
      <c r="O27076" s="500"/>
      <c r="Q27076" s="498" t="s">
        <v>213</v>
      </c>
      <c r="S27076" s="499"/>
    </row>
    <row r="27077">
      <c r="B27077" s="497"/>
      <c r="H27077" s="500"/>
      <c r="O27077" s="500"/>
      <c r="Q27077" s="498" t="s">
        <v>213</v>
      </c>
      <c r="S27077" s="499"/>
    </row>
    <row r="27078">
      <c r="B27078" s="497"/>
      <c r="H27078" s="500"/>
      <c r="O27078" s="500"/>
      <c r="Q27078" s="498" t="s">
        <v>213</v>
      </c>
      <c r="S27078" s="499"/>
    </row>
    <row r="27079">
      <c r="B27079" s="497"/>
      <c r="H27079" s="500"/>
      <c r="O27079" s="500"/>
      <c r="Q27079" s="498" t="s">
        <v>213</v>
      </c>
      <c r="S27079" s="499"/>
    </row>
    <row r="27080">
      <c r="B27080" s="497"/>
      <c r="H27080" s="500"/>
      <c r="O27080" s="500"/>
      <c r="Q27080" s="498" t="s">
        <v>213</v>
      </c>
      <c r="S27080" s="499"/>
    </row>
    <row r="27081">
      <c r="B27081" s="497"/>
      <c r="H27081" s="500"/>
      <c r="O27081" s="500"/>
      <c r="Q27081" s="498" t="s">
        <v>213</v>
      </c>
      <c r="S27081" s="499"/>
    </row>
    <row r="27082">
      <c r="B27082" s="497"/>
      <c r="H27082" s="500"/>
      <c r="O27082" s="500"/>
      <c r="Q27082" s="498" t="s">
        <v>213</v>
      </c>
      <c r="S27082" s="499"/>
    </row>
    <row r="27083">
      <c r="B27083" s="497"/>
      <c r="H27083" s="500"/>
      <c r="O27083" s="500"/>
      <c r="Q27083" s="498" t="s">
        <v>213</v>
      </c>
      <c r="S27083" s="499"/>
    </row>
    <row r="27084">
      <c r="B27084" s="497"/>
      <c r="H27084" s="500"/>
      <c r="O27084" s="500"/>
      <c r="Q27084" s="498" t="s">
        <v>213</v>
      </c>
      <c r="S27084" s="499"/>
    </row>
    <row r="27085">
      <c r="B27085" s="497"/>
      <c r="H27085" s="500"/>
      <c r="O27085" s="500"/>
      <c r="Q27085" s="498" t="s">
        <v>213</v>
      </c>
      <c r="S27085" s="499"/>
    </row>
    <row r="27086">
      <c r="B27086" s="497"/>
      <c r="H27086" s="500"/>
      <c r="O27086" s="500"/>
      <c r="Q27086" s="498" t="s">
        <v>213</v>
      </c>
      <c r="S27086" s="499"/>
    </row>
    <row r="27087">
      <c r="B27087" s="497"/>
      <c r="H27087" s="500"/>
      <c r="O27087" s="500"/>
      <c r="Q27087" s="498" t="s">
        <v>213</v>
      </c>
      <c r="S27087" s="499"/>
    </row>
    <row r="27088">
      <c r="B27088" s="497"/>
      <c r="H27088" s="500"/>
      <c r="O27088" s="500"/>
      <c r="Q27088" s="498" t="s">
        <v>213</v>
      </c>
      <c r="S27088" s="499"/>
    </row>
    <row r="27089">
      <c r="B27089" s="497"/>
      <c r="H27089" s="500"/>
      <c r="O27089" s="500"/>
      <c r="Q27089" s="498" t="s">
        <v>213</v>
      </c>
      <c r="S27089" s="499"/>
    </row>
    <row r="27090">
      <c r="B27090" s="497"/>
      <c r="H27090" s="500"/>
      <c r="O27090" s="500"/>
      <c r="Q27090" s="498" t="s">
        <v>213</v>
      </c>
      <c r="S27090" s="499"/>
    </row>
    <row r="27091">
      <c r="B27091" s="497"/>
      <c r="H27091" s="500"/>
      <c r="O27091" s="500"/>
      <c r="Q27091" s="498" t="s">
        <v>213</v>
      </c>
      <c r="S27091" s="499"/>
    </row>
    <row r="27092">
      <c r="B27092" s="497"/>
      <c r="H27092" s="500"/>
      <c r="O27092" s="500"/>
      <c r="Q27092" s="498" t="s">
        <v>213</v>
      </c>
      <c r="S27092" s="499"/>
    </row>
    <row r="27093">
      <c r="B27093" s="497"/>
      <c r="H27093" s="500"/>
      <c r="O27093" s="500"/>
      <c r="Q27093" s="498" t="s">
        <v>213</v>
      </c>
      <c r="S27093" s="499"/>
    </row>
    <row r="27094">
      <c r="B27094" s="497"/>
      <c r="H27094" s="500"/>
      <c r="O27094" s="500"/>
      <c r="Q27094" s="498" t="s">
        <v>213</v>
      </c>
      <c r="S27094" s="499"/>
    </row>
    <row r="27095">
      <c r="B27095" s="497"/>
      <c r="H27095" s="500"/>
      <c r="O27095" s="500"/>
      <c r="Q27095" s="498" t="s">
        <v>213</v>
      </c>
      <c r="S27095" s="499"/>
    </row>
    <row r="27096">
      <c r="B27096" s="497"/>
      <c r="H27096" s="500"/>
      <c r="O27096" s="500"/>
      <c r="Q27096" s="498" t="s">
        <v>213</v>
      </c>
      <c r="S27096" s="499"/>
    </row>
    <row r="27097">
      <c r="B27097" s="497"/>
      <c r="H27097" s="500"/>
      <c r="O27097" s="500"/>
      <c r="Q27097" s="498" t="s">
        <v>213</v>
      </c>
      <c r="S27097" s="499"/>
    </row>
    <row r="27098">
      <c r="B27098" s="497"/>
      <c r="H27098" s="500"/>
      <c r="O27098" s="500"/>
      <c r="Q27098" s="498" t="s">
        <v>213</v>
      </c>
      <c r="S27098" s="499"/>
    </row>
    <row r="27099">
      <c r="B27099" s="497"/>
      <c r="H27099" s="500"/>
      <c r="O27099" s="500"/>
      <c r="Q27099" s="498" t="s">
        <v>213</v>
      </c>
      <c r="S27099" s="499"/>
    </row>
    <row r="27100">
      <c r="B27100" s="497"/>
      <c r="H27100" s="500"/>
      <c r="O27100" s="500"/>
      <c r="Q27100" s="498" t="s">
        <v>213</v>
      </c>
      <c r="S27100" s="499"/>
    </row>
    <row r="27101">
      <c r="B27101" s="497"/>
      <c r="H27101" s="500"/>
      <c r="O27101" s="500"/>
      <c r="Q27101" s="498" t="s">
        <v>213</v>
      </c>
      <c r="S27101" s="499"/>
    </row>
    <row r="27102">
      <c r="B27102" s="497"/>
      <c r="H27102" s="500"/>
      <c r="O27102" s="500"/>
      <c r="Q27102" s="498" t="s">
        <v>213</v>
      </c>
      <c r="S27102" s="499"/>
    </row>
    <row r="27103">
      <c r="B27103" s="497"/>
      <c r="H27103" s="500"/>
      <c r="O27103" s="500"/>
      <c r="Q27103" s="498" t="s">
        <v>213</v>
      </c>
      <c r="S27103" s="499"/>
    </row>
    <row r="27104">
      <c r="B27104" s="497"/>
      <c r="H27104" s="500"/>
      <c r="O27104" s="500"/>
      <c r="Q27104" s="498" t="s">
        <v>213</v>
      </c>
      <c r="S27104" s="499"/>
    </row>
    <row r="27105">
      <c r="B27105" s="497"/>
      <c r="H27105" s="500"/>
      <c r="O27105" s="500"/>
      <c r="Q27105" s="498" t="s">
        <v>213</v>
      </c>
      <c r="S27105" s="499"/>
    </row>
    <row r="27106">
      <c r="B27106" s="497"/>
      <c r="H27106" s="500"/>
      <c r="O27106" s="500"/>
      <c r="Q27106" s="498" t="s">
        <v>213</v>
      </c>
      <c r="S27106" s="499"/>
    </row>
    <row r="27107">
      <c r="B27107" s="497"/>
      <c r="H27107" s="500"/>
      <c r="O27107" s="500"/>
      <c r="Q27107" s="498" t="s">
        <v>213</v>
      </c>
      <c r="S27107" s="499"/>
    </row>
    <row r="27108">
      <c r="B27108" s="497"/>
      <c r="H27108" s="500"/>
      <c r="O27108" s="500"/>
      <c r="Q27108" s="498" t="s">
        <v>213</v>
      </c>
      <c r="S27108" s="499"/>
    </row>
    <row r="27109">
      <c r="B27109" s="497"/>
      <c r="H27109" s="500"/>
      <c r="O27109" s="500"/>
      <c r="Q27109" s="498" t="s">
        <v>213</v>
      </c>
      <c r="S27109" s="499"/>
    </row>
    <row r="27110">
      <c r="B27110" s="497"/>
      <c r="H27110" s="500"/>
      <c r="O27110" s="500"/>
      <c r="Q27110" s="498" t="s">
        <v>213</v>
      </c>
      <c r="S27110" s="499"/>
    </row>
    <row r="27111">
      <c r="B27111" s="497"/>
      <c r="H27111" s="500"/>
      <c r="O27111" s="500"/>
      <c r="Q27111" s="498" t="s">
        <v>213</v>
      </c>
      <c r="S27111" s="499"/>
    </row>
    <row r="27112">
      <c r="B27112" s="497"/>
      <c r="H27112" s="500"/>
      <c r="O27112" s="500"/>
      <c r="Q27112" s="498" t="s">
        <v>213</v>
      </c>
      <c r="S27112" s="499"/>
    </row>
    <row r="27113">
      <c r="B27113" s="497"/>
      <c r="H27113" s="500"/>
      <c r="O27113" s="500"/>
      <c r="Q27113" s="498" t="s">
        <v>213</v>
      </c>
      <c r="S27113" s="499"/>
    </row>
    <row r="27114">
      <c r="B27114" s="497"/>
      <c r="H27114" s="500"/>
      <c r="O27114" s="500"/>
      <c r="Q27114" s="498" t="s">
        <v>213</v>
      </c>
      <c r="S27114" s="499"/>
    </row>
    <row r="27115">
      <c r="B27115" s="497"/>
      <c r="H27115" s="500"/>
      <c r="O27115" s="500"/>
      <c r="Q27115" s="498" t="s">
        <v>213</v>
      </c>
      <c r="S27115" s="499"/>
    </row>
    <row r="27116">
      <c r="B27116" s="497"/>
      <c r="H27116" s="500"/>
      <c r="O27116" s="500"/>
      <c r="Q27116" s="498" t="s">
        <v>213</v>
      </c>
      <c r="S27116" s="499"/>
    </row>
    <row r="27117">
      <c r="B27117" s="497"/>
      <c r="H27117" s="500"/>
      <c r="O27117" s="500"/>
      <c r="Q27117" s="498" t="s">
        <v>213</v>
      </c>
      <c r="S27117" s="499"/>
    </row>
    <row r="27118">
      <c r="B27118" s="497"/>
      <c r="H27118" s="500"/>
      <c r="O27118" s="500"/>
      <c r="Q27118" s="498" t="s">
        <v>213</v>
      </c>
      <c r="S27118" s="499"/>
    </row>
    <row r="27119">
      <c r="B27119" s="497"/>
      <c r="H27119" s="500"/>
      <c r="O27119" s="500"/>
      <c r="Q27119" s="498" t="s">
        <v>213</v>
      </c>
      <c r="S27119" s="499"/>
    </row>
    <row r="27120">
      <c r="B27120" s="497"/>
      <c r="H27120" s="500"/>
      <c r="O27120" s="500"/>
      <c r="Q27120" s="498" t="s">
        <v>213</v>
      </c>
      <c r="S27120" s="499"/>
    </row>
    <row r="27121">
      <c r="B27121" s="497"/>
      <c r="H27121" s="500"/>
      <c r="O27121" s="500"/>
      <c r="Q27121" s="498" t="s">
        <v>213</v>
      </c>
      <c r="S27121" s="499"/>
    </row>
    <row r="27122">
      <c r="B27122" s="497"/>
      <c r="H27122" s="500"/>
      <c r="O27122" s="500"/>
      <c r="Q27122" s="498" t="s">
        <v>213</v>
      </c>
      <c r="S27122" s="499"/>
    </row>
    <row r="27123">
      <c r="B27123" s="497"/>
      <c r="H27123" s="500"/>
      <c r="O27123" s="500"/>
      <c r="Q27123" s="498" t="s">
        <v>213</v>
      </c>
      <c r="S27123" s="499"/>
    </row>
    <row r="27124">
      <c r="B27124" s="497"/>
      <c r="H27124" s="500"/>
      <c r="O27124" s="500"/>
      <c r="Q27124" s="498" t="s">
        <v>213</v>
      </c>
      <c r="S27124" s="499"/>
    </row>
    <row r="27125">
      <c r="B27125" s="497"/>
      <c r="H27125" s="500"/>
      <c r="O27125" s="500"/>
      <c r="Q27125" s="498" t="s">
        <v>213</v>
      </c>
      <c r="S27125" s="499"/>
    </row>
    <row r="27126">
      <c r="B27126" s="497"/>
      <c r="H27126" s="500"/>
      <c r="O27126" s="500"/>
      <c r="Q27126" s="498" t="s">
        <v>213</v>
      </c>
      <c r="S27126" s="499"/>
    </row>
    <row r="27127">
      <c r="B27127" s="497"/>
      <c r="H27127" s="500"/>
      <c r="O27127" s="500"/>
      <c r="Q27127" s="498" t="s">
        <v>213</v>
      </c>
      <c r="S27127" s="499"/>
    </row>
    <row r="27128">
      <c r="B27128" s="497"/>
      <c r="H27128" s="500"/>
      <c r="O27128" s="500"/>
      <c r="Q27128" s="498" t="s">
        <v>213</v>
      </c>
      <c r="S27128" s="499"/>
    </row>
    <row r="27129">
      <c r="B27129" s="497"/>
      <c r="H27129" s="500"/>
      <c r="O27129" s="500"/>
      <c r="Q27129" s="498" t="s">
        <v>213</v>
      </c>
      <c r="S27129" s="499"/>
    </row>
    <row r="27130">
      <c r="B27130" s="497"/>
      <c r="H27130" s="500"/>
      <c r="O27130" s="500"/>
      <c r="Q27130" s="498" t="s">
        <v>213</v>
      </c>
      <c r="S27130" s="499"/>
    </row>
    <row r="27131">
      <c r="B27131" s="497"/>
      <c r="H27131" s="500"/>
      <c r="O27131" s="500"/>
      <c r="Q27131" s="498" t="s">
        <v>213</v>
      </c>
      <c r="S27131" s="499"/>
    </row>
    <row r="27132">
      <c r="B27132" s="497"/>
      <c r="H27132" s="500"/>
      <c r="O27132" s="500"/>
      <c r="Q27132" s="498" t="s">
        <v>213</v>
      </c>
      <c r="S27132" s="499"/>
    </row>
    <row r="27133">
      <c r="B27133" s="497"/>
      <c r="H27133" s="500"/>
      <c r="O27133" s="500"/>
      <c r="Q27133" s="498" t="s">
        <v>213</v>
      </c>
      <c r="S27133" s="499"/>
    </row>
    <row r="27134">
      <c r="B27134" s="497"/>
      <c r="H27134" s="500"/>
      <c r="O27134" s="500"/>
      <c r="Q27134" s="498" t="s">
        <v>213</v>
      </c>
      <c r="S27134" s="499"/>
    </row>
    <row r="27135">
      <c r="B27135" s="497"/>
      <c r="H27135" s="500"/>
      <c r="O27135" s="500"/>
      <c r="Q27135" s="498" t="s">
        <v>213</v>
      </c>
      <c r="S27135" s="499"/>
    </row>
    <row r="27136">
      <c r="B27136" s="497"/>
      <c r="H27136" s="500"/>
      <c r="O27136" s="500"/>
      <c r="Q27136" s="498" t="s">
        <v>213</v>
      </c>
      <c r="S27136" s="499"/>
    </row>
    <row r="27137">
      <c r="B27137" s="497"/>
      <c r="H27137" s="500"/>
      <c r="O27137" s="500"/>
      <c r="Q27137" s="498" t="s">
        <v>213</v>
      </c>
      <c r="S27137" s="499"/>
    </row>
    <row r="27138">
      <c r="B27138" s="497"/>
      <c r="H27138" s="500"/>
      <c r="O27138" s="500"/>
      <c r="Q27138" s="498" t="s">
        <v>213</v>
      </c>
      <c r="S27138" s="499"/>
    </row>
    <row r="27139">
      <c r="B27139" s="497"/>
      <c r="H27139" s="500"/>
      <c r="O27139" s="500"/>
      <c r="Q27139" s="498" t="s">
        <v>213</v>
      </c>
      <c r="S27139" s="499"/>
    </row>
    <row r="27140">
      <c r="B27140" s="497"/>
      <c r="H27140" s="500"/>
      <c r="O27140" s="500"/>
      <c r="Q27140" s="498" t="s">
        <v>213</v>
      </c>
      <c r="S27140" s="499"/>
    </row>
    <row r="27141">
      <c r="B27141" s="497"/>
      <c r="H27141" s="500"/>
      <c r="O27141" s="500"/>
      <c r="Q27141" s="498" t="s">
        <v>213</v>
      </c>
      <c r="S27141" s="499"/>
    </row>
    <row r="27142">
      <c r="B27142" s="497"/>
      <c r="H27142" s="500"/>
      <c r="O27142" s="500"/>
      <c r="Q27142" s="498" t="s">
        <v>213</v>
      </c>
      <c r="S27142" s="499"/>
    </row>
    <row r="27143">
      <c r="B27143" s="497"/>
      <c r="H27143" s="500"/>
      <c r="O27143" s="500"/>
      <c r="Q27143" s="498" t="s">
        <v>213</v>
      </c>
      <c r="S27143" s="499"/>
    </row>
    <row r="27144">
      <c r="B27144" s="497"/>
      <c r="H27144" s="500"/>
      <c r="O27144" s="500"/>
      <c r="Q27144" s="498" t="s">
        <v>213</v>
      </c>
      <c r="S27144" s="499"/>
    </row>
    <row r="27145">
      <c r="B27145" s="497"/>
      <c r="H27145" s="500"/>
      <c r="O27145" s="500"/>
      <c r="Q27145" s="498" t="s">
        <v>213</v>
      </c>
      <c r="S27145" s="499"/>
    </row>
    <row r="27146">
      <c r="B27146" s="497"/>
      <c r="H27146" s="500"/>
      <c r="O27146" s="500"/>
      <c r="Q27146" s="498" t="s">
        <v>213</v>
      </c>
      <c r="S27146" s="499"/>
    </row>
    <row r="27147">
      <c r="B27147" s="497"/>
      <c r="H27147" s="500"/>
      <c r="O27147" s="500"/>
      <c r="Q27147" s="498" t="s">
        <v>213</v>
      </c>
      <c r="S27147" s="499"/>
    </row>
    <row r="27148">
      <c r="B27148" s="497"/>
      <c r="H27148" s="500"/>
      <c r="O27148" s="500"/>
      <c r="Q27148" s="498" t="s">
        <v>213</v>
      </c>
      <c r="S27148" s="499"/>
    </row>
    <row r="27149">
      <c r="B27149" s="497"/>
      <c r="H27149" s="500"/>
      <c r="O27149" s="500"/>
      <c r="Q27149" s="498" t="s">
        <v>213</v>
      </c>
      <c r="S27149" s="499"/>
    </row>
    <row r="27150">
      <c r="B27150" s="497"/>
      <c r="H27150" s="500"/>
      <c r="O27150" s="500"/>
      <c r="Q27150" s="498" t="s">
        <v>213</v>
      </c>
      <c r="S27150" s="499"/>
    </row>
    <row r="27151">
      <c r="B27151" s="497"/>
      <c r="H27151" s="500"/>
      <c r="O27151" s="500"/>
      <c r="Q27151" s="498" t="s">
        <v>213</v>
      </c>
      <c r="S27151" s="499"/>
    </row>
    <row r="27152">
      <c r="B27152" s="497"/>
      <c r="H27152" s="500"/>
      <c r="O27152" s="500"/>
      <c r="Q27152" s="498" t="s">
        <v>213</v>
      </c>
      <c r="S27152" s="499"/>
    </row>
    <row r="27153">
      <c r="B27153" s="497"/>
      <c r="H27153" s="500"/>
      <c r="O27153" s="500"/>
      <c r="Q27153" s="498" t="s">
        <v>213</v>
      </c>
      <c r="S27153" s="499"/>
    </row>
    <row r="27154">
      <c r="B27154" s="497"/>
      <c r="H27154" s="500"/>
      <c r="O27154" s="500"/>
      <c r="Q27154" s="498" t="s">
        <v>213</v>
      </c>
      <c r="S27154" s="499"/>
    </row>
    <row r="27155">
      <c r="B27155" s="497"/>
      <c r="H27155" s="500"/>
      <c r="O27155" s="500"/>
      <c r="Q27155" s="498" t="s">
        <v>213</v>
      </c>
      <c r="S27155" s="499"/>
    </row>
    <row r="27156">
      <c r="B27156" s="497"/>
      <c r="H27156" s="500"/>
      <c r="O27156" s="500"/>
      <c r="Q27156" s="498" t="s">
        <v>213</v>
      </c>
      <c r="S27156" s="499"/>
    </row>
    <row r="27157">
      <c r="B27157" s="497"/>
      <c r="H27157" s="500"/>
      <c r="O27157" s="500"/>
      <c r="Q27157" s="498" t="s">
        <v>213</v>
      </c>
      <c r="S27157" s="499"/>
    </row>
    <row r="27158">
      <c r="B27158" s="497"/>
      <c r="H27158" s="500"/>
      <c r="O27158" s="500"/>
      <c r="Q27158" s="498" t="s">
        <v>213</v>
      </c>
      <c r="S27158" s="499"/>
    </row>
    <row r="27159">
      <c r="B27159" s="497"/>
      <c r="H27159" s="500"/>
      <c r="O27159" s="500"/>
      <c r="Q27159" s="498" t="s">
        <v>213</v>
      </c>
      <c r="S27159" s="499"/>
    </row>
    <row r="27160">
      <c r="B27160" s="497"/>
      <c r="H27160" s="500"/>
      <c r="O27160" s="500"/>
      <c r="Q27160" s="498" t="s">
        <v>213</v>
      </c>
      <c r="S27160" s="499"/>
    </row>
    <row r="27161">
      <c r="B27161" s="497"/>
      <c r="H27161" s="500"/>
      <c r="O27161" s="500"/>
      <c r="Q27161" s="498" t="s">
        <v>213</v>
      </c>
      <c r="S27161" s="499"/>
    </row>
    <row r="27162">
      <c r="B27162" s="497"/>
      <c r="H27162" s="500"/>
      <c r="O27162" s="500"/>
      <c r="Q27162" s="498" t="s">
        <v>213</v>
      </c>
      <c r="S27162" s="499"/>
    </row>
    <row r="27163">
      <c r="B27163" s="497"/>
      <c r="H27163" s="500"/>
      <c r="O27163" s="500"/>
      <c r="Q27163" s="498" t="s">
        <v>213</v>
      </c>
      <c r="S27163" s="499"/>
    </row>
    <row r="27164">
      <c r="B27164" s="497"/>
      <c r="H27164" s="500"/>
      <c r="O27164" s="500"/>
      <c r="Q27164" s="498" t="s">
        <v>213</v>
      </c>
      <c r="S27164" s="499"/>
    </row>
    <row r="27165">
      <c r="B27165" s="497"/>
      <c r="H27165" s="500"/>
      <c r="O27165" s="500"/>
      <c r="Q27165" s="498" t="s">
        <v>213</v>
      </c>
      <c r="S27165" s="499"/>
    </row>
    <row r="27166">
      <c r="B27166" s="497"/>
      <c r="H27166" s="500"/>
      <c r="O27166" s="500"/>
      <c r="Q27166" s="498" t="s">
        <v>213</v>
      </c>
      <c r="S27166" s="499"/>
    </row>
    <row r="27167">
      <c r="B27167" s="497"/>
      <c r="H27167" s="500"/>
      <c r="O27167" s="500"/>
      <c r="Q27167" s="498" t="s">
        <v>213</v>
      </c>
      <c r="S27167" s="499"/>
    </row>
    <row r="27168">
      <c r="B27168" s="497"/>
      <c r="H27168" s="500"/>
      <c r="O27168" s="500"/>
      <c r="Q27168" s="498" t="s">
        <v>213</v>
      </c>
      <c r="S27168" s="499"/>
    </row>
    <row r="27169">
      <c r="B27169" s="497"/>
      <c r="H27169" s="500"/>
      <c r="O27169" s="500"/>
      <c r="Q27169" s="498" t="s">
        <v>213</v>
      </c>
      <c r="S27169" s="499"/>
    </row>
    <row r="27170">
      <c r="B27170" s="497"/>
      <c r="H27170" s="500"/>
      <c r="O27170" s="500"/>
      <c r="Q27170" s="498" t="s">
        <v>213</v>
      </c>
      <c r="S27170" s="499"/>
    </row>
    <row r="27171">
      <c r="B27171" s="497"/>
      <c r="H27171" s="500"/>
      <c r="O27171" s="500"/>
      <c r="Q27171" s="498" t="s">
        <v>213</v>
      </c>
      <c r="S27171" s="499"/>
    </row>
    <row r="27172">
      <c r="B27172" s="497"/>
      <c r="H27172" s="500"/>
      <c r="O27172" s="500"/>
      <c r="Q27172" s="498" t="s">
        <v>213</v>
      </c>
      <c r="S27172" s="499"/>
    </row>
    <row r="27173">
      <c r="B27173" s="497"/>
      <c r="H27173" s="500"/>
      <c r="O27173" s="500"/>
      <c r="Q27173" s="498" t="s">
        <v>213</v>
      </c>
      <c r="S27173" s="499"/>
    </row>
    <row r="27174">
      <c r="B27174" s="497"/>
      <c r="H27174" s="500"/>
      <c r="O27174" s="500"/>
      <c r="Q27174" s="498" t="s">
        <v>213</v>
      </c>
      <c r="S27174" s="499"/>
    </row>
    <row r="27175">
      <c r="B27175" s="497"/>
      <c r="H27175" s="500"/>
      <c r="O27175" s="500"/>
      <c r="Q27175" s="498" t="s">
        <v>213</v>
      </c>
      <c r="S27175" s="499"/>
    </row>
    <row r="27176">
      <c r="B27176" s="497"/>
      <c r="H27176" s="500"/>
      <c r="O27176" s="500"/>
      <c r="Q27176" s="498" t="s">
        <v>213</v>
      </c>
      <c r="S27176" s="499"/>
    </row>
    <row r="27177">
      <c r="B27177" s="497"/>
      <c r="H27177" s="500"/>
      <c r="O27177" s="500"/>
      <c r="Q27177" s="498" t="s">
        <v>213</v>
      </c>
      <c r="S27177" s="499"/>
    </row>
    <row r="27178">
      <c r="B27178" s="497"/>
      <c r="H27178" s="500"/>
      <c r="O27178" s="500"/>
      <c r="Q27178" s="498" t="s">
        <v>213</v>
      </c>
      <c r="S27178" s="499"/>
    </row>
    <row r="27179">
      <c r="B27179" s="497"/>
      <c r="H27179" s="500"/>
      <c r="O27179" s="500"/>
      <c r="Q27179" s="498" t="s">
        <v>213</v>
      </c>
      <c r="S27179" s="499"/>
    </row>
    <row r="27180">
      <c r="B27180" s="497"/>
      <c r="H27180" s="500"/>
      <c r="O27180" s="500"/>
      <c r="Q27180" s="498" t="s">
        <v>213</v>
      </c>
      <c r="S27180" s="499"/>
    </row>
    <row r="27181">
      <c r="B27181" s="497"/>
      <c r="H27181" s="500"/>
      <c r="O27181" s="500"/>
      <c r="Q27181" s="498" t="s">
        <v>213</v>
      </c>
      <c r="S27181" s="499"/>
    </row>
    <row r="27182">
      <c r="B27182" s="497"/>
      <c r="H27182" s="500"/>
      <c r="O27182" s="500"/>
      <c r="Q27182" s="498" t="s">
        <v>213</v>
      </c>
      <c r="S27182" s="499"/>
    </row>
    <row r="27183">
      <c r="B27183" s="497"/>
      <c r="H27183" s="500"/>
      <c r="O27183" s="500"/>
      <c r="Q27183" s="498" t="s">
        <v>213</v>
      </c>
      <c r="S27183" s="499"/>
    </row>
    <row r="27184">
      <c r="B27184" s="497"/>
      <c r="H27184" s="500"/>
      <c r="O27184" s="500"/>
      <c r="Q27184" s="498" t="s">
        <v>213</v>
      </c>
      <c r="S27184" s="499"/>
    </row>
    <row r="27185">
      <c r="B27185" s="497"/>
      <c r="H27185" s="500"/>
      <c r="O27185" s="500"/>
      <c r="Q27185" s="498" t="s">
        <v>213</v>
      </c>
      <c r="S27185" s="499"/>
    </row>
    <row r="27186">
      <c r="B27186" s="497"/>
      <c r="H27186" s="500"/>
      <c r="O27186" s="500"/>
      <c r="Q27186" s="498" t="s">
        <v>213</v>
      </c>
      <c r="S27186" s="499"/>
    </row>
    <row r="27187">
      <c r="B27187" s="497"/>
      <c r="H27187" s="500"/>
      <c r="O27187" s="500"/>
      <c r="Q27187" s="498" t="s">
        <v>213</v>
      </c>
      <c r="S27187" s="499"/>
    </row>
    <row r="27188">
      <c r="B27188" s="497"/>
      <c r="H27188" s="500"/>
      <c r="O27188" s="500"/>
      <c r="Q27188" s="498" t="s">
        <v>213</v>
      </c>
      <c r="S27188" s="499"/>
    </row>
    <row r="27189">
      <c r="B27189" s="497"/>
      <c r="H27189" s="500"/>
      <c r="O27189" s="500"/>
      <c r="Q27189" s="498" t="s">
        <v>213</v>
      </c>
      <c r="S27189" s="499"/>
    </row>
    <row r="27190">
      <c r="B27190" s="497"/>
      <c r="H27190" s="500"/>
      <c r="O27190" s="500"/>
      <c r="Q27190" s="498" t="s">
        <v>213</v>
      </c>
      <c r="S27190" s="499"/>
    </row>
    <row r="27191">
      <c r="B27191" s="497"/>
      <c r="H27191" s="500"/>
      <c r="O27191" s="500"/>
      <c r="Q27191" s="498" t="s">
        <v>213</v>
      </c>
      <c r="S27191" s="499"/>
    </row>
    <row r="27192">
      <c r="B27192" s="497"/>
      <c r="H27192" s="500"/>
      <c r="O27192" s="500"/>
      <c r="Q27192" s="498" t="s">
        <v>213</v>
      </c>
      <c r="S27192" s="499"/>
    </row>
    <row r="27193">
      <c r="B27193" s="497"/>
      <c r="H27193" s="500"/>
      <c r="O27193" s="500"/>
      <c r="Q27193" s="498" t="s">
        <v>213</v>
      </c>
      <c r="S27193" s="499"/>
    </row>
    <row r="27194">
      <c r="B27194" s="497"/>
      <c r="H27194" s="500"/>
      <c r="O27194" s="500"/>
      <c r="Q27194" s="498" t="s">
        <v>213</v>
      </c>
      <c r="S27194" s="499"/>
    </row>
    <row r="27195">
      <c r="B27195" s="497"/>
      <c r="H27195" s="500"/>
      <c r="O27195" s="500"/>
      <c r="Q27195" s="498" t="s">
        <v>213</v>
      </c>
      <c r="S27195" s="499"/>
    </row>
    <row r="27196">
      <c r="B27196" s="497"/>
      <c r="H27196" s="500"/>
      <c r="O27196" s="500"/>
      <c r="Q27196" s="498" t="s">
        <v>213</v>
      </c>
      <c r="S27196" s="499"/>
    </row>
    <row r="27197">
      <c r="B27197" s="497"/>
      <c r="H27197" s="500"/>
      <c r="O27197" s="500"/>
      <c r="Q27197" s="498" t="s">
        <v>213</v>
      </c>
      <c r="S27197" s="499"/>
    </row>
    <row r="27198">
      <c r="B27198" s="497"/>
      <c r="H27198" s="500"/>
      <c r="O27198" s="500"/>
      <c r="Q27198" s="498" t="s">
        <v>213</v>
      </c>
      <c r="S27198" s="499"/>
    </row>
    <row r="27199">
      <c r="B27199" s="497"/>
      <c r="H27199" s="500"/>
      <c r="O27199" s="500"/>
      <c r="Q27199" s="498" t="s">
        <v>213</v>
      </c>
      <c r="S27199" s="499"/>
    </row>
    <row r="27200">
      <c r="B27200" s="497"/>
      <c r="H27200" s="500"/>
      <c r="O27200" s="500"/>
      <c r="Q27200" s="498" t="s">
        <v>213</v>
      </c>
      <c r="S27200" s="499"/>
    </row>
    <row r="27201">
      <c r="B27201" s="497"/>
      <c r="H27201" s="500"/>
      <c r="O27201" s="500"/>
      <c r="Q27201" s="498" t="s">
        <v>213</v>
      </c>
      <c r="S27201" s="499"/>
    </row>
    <row r="27202">
      <c r="B27202" s="497"/>
      <c r="H27202" s="500"/>
      <c r="O27202" s="500"/>
      <c r="Q27202" s="498" t="s">
        <v>213</v>
      </c>
      <c r="S27202" s="499"/>
    </row>
    <row r="27203">
      <c r="B27203" s="497"/>
      <c r="H27203" s="500"/>
      <c r="O27203" s="500"/>
      <c r="Q27203" s="498" t="s">
        <v>213</v>
      </c>
      <c r="S27203" s="499"/>
    </row>
    <row r="27204">
      <c r="B27204" s="497"/>
      <c r="H27204" s="500"/>
      <c r="O27204" s="500"/>
      <c r="Q27204" s="498" t="s">
        <v>213</v>
      </c>
      <c r="S27204" s="499"/>
    </row>
    <row r="27205">
      <c r="B27205" s="497"/>
      <c r="H27205" s="500"/>
      <c r="O27205" s="500"/>
      <c r="Q27205" s="498" t="s">
        <v>213</v>
      </c>
      <c r="S27205" s="499"/>
    </row>
    <row r="27206">
      <c r="B27206" s="497"/>
      <c r="H27206" s="500"/>
      <c r="O27206" s="500"/>
      <c r="Q27206" s="498" t="s">
        <v>213</v>
      </c>
      <c r="S27206" s="499"/>
    </row>
    <row r="27207">
      <c r="B27207" s="497"/>
      <c r="H27207" s="500"/>
      <c r="O27207" s="500"/>
      <c r="Q27207" s="498" t="s">
        <v>213</v>
      </c>
      <c r="S27207" s="499"/>
    </row>
    <row r="27208">
      <c r="B27208" s="497"/>
      <c r="H27208" s="500"/>
      <c r="O27208" s="500"/>
      <c r="Q27208" s="498" t="s">
        <v>213</v>
      </c>
      <c r="S27208" s="499"/>
    </row>
    <row r="27209">
      <c r="B27209" s="497"/>
      <c r="H27209" s="500"/>
      <c r="O27209" s="500"/>
      <c r="Q27209" s="498" t="s">
        <v>213</v>
      </c>
      <c r="S27209" s="499"/>
    </row>
    <row r="27210">
      <c r="B27210" s="497"/>
      <c r="H27210" s="500"/>
      <c r="O27210" s="500"/>
      <c r="Q27210" s="498" t="s">
        <v>213</v>
      </c>
      <c r="S27210" s="499"/>
    </row>
    <row r="27211">
      <c r="B27211" s="497"/>
      <c r="H27211" s="500"/>
      <c r="O27211" s="500"/>
      <c r="Q27211" s="498" t="s">
        <v>213</v>
      </c>
      <c r="S27211" s="499"/>
    </row>
    <row r="27212">
      <c r="B27212" s="497"/>
      <c r="H27212" s="500"/>
      <c r="O27212" s="500"/>
      <c r="Q27212" s="498" t="s">
        <v>213</v>
      </c>
      <c r="S27212" s="499"/>
    </row>
    <row r="27213">
      <c r="B27213" s="497"/>
      <c r="H27213" s="500"/>
      <c r="O27213" s="500"/>
      <c r="Q27213" s="498" t="s">
        <v>213</v>
      </c>
      <c r="S27213" s="499"/>
    </row>
    <row r="27214">
      <c r="B27214" s="497"/>
      <c r="H27214" s="500"/>
      <c r="O27214" s="500"/>
      <c r="Q27214" s="498" t="s">
        <v>213</v>
      </c>
      <c r="S27214" s="499"/>
    </row>
    <row r="27215">
      <c r="B27215" s="497"/>
      <c r="H27215" s="500"/>
      <c r="O27215" s="500"/>
      <c r="Q27215" s="498" t="s">
        <v>213</v>
      </c>
      <c r="S27215" s="499"/>
    </row>
    <row r="27216">
      <c r="B27216" s="497"/>
      <c r="H27216" s="500"/>
      <c r="O27216" s="500"/>
      <c r="Q27216" s="498" t="s">
        <v>213</v>
      </c>
      <c r="S27216" s="499"/>
    </row>
    <row r="27217">
      <c r="B27217" s="497"/>
      <c r="H27217" s="500"/>
      <c r="O27217" s="500"/>
      <c r="Q27217" s="498" t="s">
        <v>213</v>
      </c>
      <c r="S27217" s="499"/>
    </row>
    <row r="27218">
      <c r="B27218" s="497"/>
      <c r="H27218" s="500"/>
      <c r="O27218" s="500"/>
      <c r="Q27218" s="498" t="s">
        <v>213</v>
      </c>
      <c r="S27218" s="499"/>
    </row>
    <row r="27219">
      <c r="B27219" s="497"/>
      <c r="H27219" s="500"/>
      <c r="O27219" s="500"/>
      <c r="Q27219" s="498" t="s">
        <v>213</v>
      </c>
      <c r="S27219" s="499"/>
    </row>
    <row r="27220">
      <c r="B27220" s="497"/>
      <c r="H27220" s="500"/>
      <c r="O27220" s="500"/>
      <c r="Q27220" s="498" t="s">
        <v>213</v>
      </c>
      <c r="S27220" s="499"/>
    </row>
    <row r="27221">
      <c r="B27221" s="497"/>
      <c r="H27221" s="500"/>
      <c r="O27221" s="500"/>
      <c r="Q27221" s="498" t="s">
        <v>213</v>
      </c>
      <c r="S27221" s="499"/>
    </row>
    <row r="27222">
      <c r="B27222" s="497"/>
      <c r="H27222" s="500"/>
      <c r="O27222" s="500"/>
      <c r="Q27222" s="498" t="s">
        <v>213</v>
      </c>
      <c r="S27222" s="499"/>
    </row>
    <row r="27223">
      <c r="B27223" s="497"/>
      <c r="H27223" s="500"/>
      <c r="O27223" s="500"/>
      <c r="Q27223" s="498" t="s">
        <v>213</v>
      </c>
      <c r="S27223" s="499"/>
    </row>
    <row r="27224">
      <c r="B27224" s="497"/>
      <c r="H27224" s="500"/>
      <c r="O27224" s="500"/>
      <c r="Q27224" s="498" t="s">
        <v>213</v>
      </c>
      <c r="S27224" s="499"/>
    </row>
    <row r="27225">
      <c r="B27225" s="497"/>
      <c r="H27225" s="500"/>
      <c r="O27225" s="500"/>
      <c r="Q27225" s="498" t="s">
        <v>213</v>
      </c>
      <c r="S27225" s="499"/>
    </row>
    <row r="27226">
      <c r="B27226" s="497"/>
      <c r="H27226" s="500"/>
      <c r="O27226" s="500"/>
      <c r="Q27226" s="498" t="s">
        <v>213</v>
      </c>
      <c r="S27226" s="499"/>
    </row>
    <row r="27227">
      <c r="B27227" s="497"/>
      <c r="H27227" s="500"/>
      <c r="O27227" s="500"/>
      <c r="Q27227" s="498" t="s">
        <v>213</v>
      </c>
      <c r="S27227" s="499"/>
    </row>
    <row r="27228">
      <c r="B27228" s="497"/>
      <c r="H27228" s="500"/>
      <c r="O27228" s="500"/>
      <c r="Q27228" s="498" t="s">
        <v>213</v>
      </c>
      <c r="S27228" s="499"/>
    </row>
    <row r="27229">
      <c r="B27229" s="497"/>
      <c r="H27229" s="500"/>
      <c r="O27229" s="500"/>
      <c r="Q27229" s="498" t="s">
        <v>213</v>
      </c>
      <c r="S27229" s="499"/>
    </row>
    <row r="27230">
      <c r="B27230" s="497"/>
      <c r="H27230" s="500"/>
      <c r="O27230" s="500"/>
      <c r="Q27230" s="498" t="s">
        <v>213</v>
      </c>
      <c r="S27230" s="499"/>
    </row>
    <row r="27231">
      <c r="B27231" s="497"/>
      <c r="H27231" s="500"/>
      <c r="O27231" s="500"/>
      <c r="Q27231" s="498" t="s">
        <v>213</v>
      </c>
      <c r="S27231" s="499"/>
    </row>
    <row r="27232">
      <c r="B27232" s="497"/>
      <c r="H27232" s="500"/>
      <c r="O27232" s="500"/>
      <c r="Q27232" s="498" t="s">
        <v>213</v>
      </c>
      <c r="S27232" s="499"/>
    </row>
    <row r="27233">
      <c r="B27233" s="497"/>
      <c r="H27233" s="500"/>
      <c r="O27233" s="500"/>
      <c r="Q27233" s="498" t="s">
        <v>213</v>
      </c>
      <c r="S27233" s="499"/>
    </row>
    <row r="27234">
      <c r="B27234" s="497"/>
      <c r="H27234" s="500"/>
      <c r="O27234" s="500"/>
      <c r="Q27234" s="498" t="s">
        <v>213</v>
      </c>
      <c r="S27234" s="499"/>
    </row>
    <row r="27235">
      <c r="B27235" s="497"/>
      <c r="H27235" s="500"/>
      <c r="O27235" s="500"/>
      <c r="Q27235" s="498" t="s">
        <v>213</v>
      </c>
      <c r="S27235" s="499"/>
    </row>
    <row r="27236">
      <c r="B27236" s="497"/>
      <c r="H27236" s="500"/>
      <c r="O27236" s="500"/>
      <c r="Q27236" s="498" t="s">
        <v>213</v>
      </c>
      <c r="S27236" s="499"/>
    </row>
    <row r="27237">
      <c r="B27237" s="497"/>
      <c r="H27237" s="500"/>
      <c r="O27237" s="500"/>
      <c r="Q27237" s="498" t="s">
        <v>213</v>
      </c>
      <c r="S27237" s="499"/>
    </row>
    <row r="27238">
      <c r="B27238" s="497"/>
      <c r="H27238" s="500"/>
      <c r="O27238" s="500"/>
      <c r="Q27238" s="498" t="s">
        <v>213</v>
      </c>
      <c r="S27238" s="499"/>
    </row>
    <row r="27239">
      <c r="B27239" s="497"/>
      <c r="H27239" s="500"/>
      <c r="O27239" s="500"/>
      <c r="Q27239" s="498" t="s">
        <v>213</v>
      </c>
      <c r="S27239" s="499"/>
    </row>
    <row r="27240">
      <c r="B27240" s="497"/>
      <c r="H27240" s="500"/>
      <c r="O27240" s="500"/>
      <c r="Q27240" s="498" t="s">
        <v>213</v>
      </c>
      <c r="S27240" s="499"/>
    </row>
    <row r="27241">
      <c r="B27241" s="497"/>
      <c r="H27241" s="500"/>
      <c r="O27241" s="500"/>
      <c r="Q27241" s="498" t="s">
        <v>213</v>
      </c>
      <c r="S27241" s="499"/>
    </row>
    <row r="27242">
      <c r="B27242" s="497"/>
      <c r="H27242" s="500"/>
      <c r="O27242" s="500"/>
      <c r="Q27242" s="498" t="s">
        <v>213</v>
      </c>
      <c r="S27242" s="499"/>
    </row>
    <row r="27243">
      <c r="B27243" s="497"/>
      <c r="H27243" s="500"/>
      <c r="O27243" s="500"/>
      <c r="Q27243" s="498" t="s">
        <v>213</v>
      </c>
      <c r="S27243" s="499"/>
    </row>
    <row r="27244">
      <c r="B27244" s="497"/>
      <c r="H27244" s="500"/>
      <c r="O27244" s="500"/>
      <c r="Q27244" s="498" t="s">
        <v>213</v>
      </c>
      <c r="S27244" s="499"/>
    </row>
    <row r="27245">
      <c r="B27245" s="497"/>
      <c r="H27245" s="500"/>
      <c r="O27245" s="500"/>
      <c r="Q27245" s="498" t="s">
        <v>213</v>
      </c>
      <c r="S27245" s="499"/>
    </row>
    <row r="27246">
      <c r="B27246" s="497"/>
      <c r="H27246" s="500"/>
      <c r="O27246" s="500"/>
      <c r="Q27246" s="498" t="s">
        <v>213</v>
      </c>
      <c r="S27246" s="499"/>
    </row>
    <row r="27247">
      <c r="B27247" s="497"/>
      <c r="H27247" s="500"/>
      <c r="O27247" s="500"/>
      <c r="Q27247" s="498" t="s">
        <v>213</v>
      </c>
      <c r="S27247" s="499"/>
    </row>
    <row r="27248">
      <c r="B27248" s="497"/>
      <c r="H27248" s="500"/>
      <c r="O27248" s="500"/>
      <c r="Q27248" s="498" t="s">
        <v>213</v>
      </c>
      <c r="S27248" s="499"/>
    </row>
    <row r="27249">
      <c r="B27249" s="497"/>
      <c r="H27249" s="500"/>
      <c r="O27249" s="500"/>
      <c r="Q27249" s="498" t="s">
        <v>213</v>
      </c>
      <c r="S27249" s="499"/>
    </row>
    <row r="27250">
      <c r="B27250" s="497"/>
      <c r="H27250" s="500"/>
      <c r="O27250" s="500"/>
      <c r="Q27250" s="498" t="s">
        <v>213</v>
      </c>
      <c r="S27250" s="499"/>
    </row>
    <row r="27251">
      <c r="B27251" s="497"/>
      <c r="H27251" s="500"/>
      <c r="O27251" s="500"/>
      <c r="Q27251" s="498" t="s">
        <v>213</v>
      </c>
      <c r="S27251" s="499"/>
    </row>
    <row r="27252">
      <c r="B27252" s="497"/>
      <c r="H27252" s="500"/>
      <c r="O27252" s="500"/>
      <c r="Q27252" s="498" t="s">
        <v>213</v>
      </c>
      <c r="S27252" s="499"/>
    </row>
    <row r="27253">
      <c r="B27253" s="497"/>
      <c r="H27253" s="500"/>
      <c r="O27253" s="500"/>
      <c r="Q27253" s="498" t="s">
        <v>213</v>
      </c>
      <c r="S27253" s="499"/>
    </row>
    <row r="27254">
      <c r="B27254" s="497"/>
      <c r="H27254" s="500"/>
      <c r="O27254" s="500"/>
      <c r="Q27254" s="498" t="s">
        <v>213</v>
      </c>
      <c r="S27254" s="499"/>
    </row>
    <row r="27255">
      <c r="B27255" s="497"/>
      <c r="H27255" s="500"/>
      <c r="O27255" s="500"/>
      <c r="Q27255" s="498" t="s">
        <v>213</v>
      </c>
      <c r="S27255" s="499"/>
    </row>
    <row r="27256">
      <c r="B27256" s="497"/>
      <c r="H27256" s="500"/>
      <c r="O27256" s="500"/>
      <c r="Q27256" s="498" t="s">
        <v>213</v>
      </c>
      <c r="S27256" s="499"/>
    </row>
    <row r="27257">
      <c r="B27257" s="497"/>
      <c r="H27257" s="500"/>
      <c r="O27257" s="500"/>
      <c r="Q27257" s="498" t="s">
        <v>213</v>
      </c>
      <c r="S27257" s="499"/>
    </row>
    <row r="27258">
      <c r="B27258" s="497"/>
      <c r="H27258" s="500"/>
      <c r="O27258" s="500"/>
      <c r="Q27258" s="498" t="s">
        <v>213</v>
      </c>
      <c r="S27258" s="499"/>
    </row>
    <row r="27259">
      <c r="B27259" s="497"/>
      <c r="H27259" s="500"/>
      <c r="O27259" s="500"/>
      <c r="Q27259" s="498" t="s">
        <v>213</v>
      </c>
      <c r="S27259" s="499"/>
    </row>
    <row r="27260">
      <c r="B27260" s="497"/>
      <c r="H27260" s="500"/>
      <c r="O27260" s="500"/>
      <c r="Q27260" s="498" t="s">
        <v>213</v>
      </c>
      <c r="S27260" s="499"/>
    </row>
    <row r="27261">
      <c r="B27261" s="497"/>
      <c r="H27261" s="500"/>
      <c r="O27261" s="500"/>
      <c r="Q27261" s="498" t="s">
        <v>213</v>
      </c>
      <c r="S27261" s="499"/>
    </row>
    <row r="27262">
      <c r="B27262" s="497"/>
      <c r="H27262" s="500"/>
      <c r="O27262" s="500"/>
      <c r="Q27262" s="498" t="s">
        <v>213</v>
      </c>
      <c r="S27262" s="499"/>
    </row>
    <row r="27263">
      <c r="B27263" s="497"/>
      <c r="H27263" s="500"/>
      <c r="O27263" s="500"/>
      <c r="Q27263" s="498" t="s">
        <v>213</v>
      </c>
      <c r="S27263" s="499"/>
    </row>
    <row r="27264">
      <c r="B27264" s="497"/>
      <c r="H27264" s="500"/>
      <c r="O27264" s="500"/>
      <c r="Q27264" s="498" t="s">
        <v>213</v>
      </c>
      <c r="S27264" s="499"/>
    </row>
    <row r="27265">
      <c r="B27265" s="497"/>
      <c r="H27265" s="500"/>
      <c r="O27265" s="500"/>
      <c r="Q27265" s="498" t="s">
        <v>213</v>
      </c>
      <c r="S27265" s="499"/>
    </row>
    <row r="27266">
      <c r="B27266" s="497"/>
      <c r="H27266" s="500"/>
      <c r="O27266" s="500"/>
      <c r="Q27266" s="498" t="s">
        <v>213</v>
      </c>
      <c r="S27266" s="499"/>
    </row>
    <row r="27267">
      <c r="B27267" s="497"/>
      <c r="H27267" s="500"/>
      <c r="O27267" s="500"/>
      <c r="Q27267" s="498" t="s">
        <v>213</v>
      </c>
      <c r="S27267" s="499"/>
    </row>
    <row r="27268">
      <c r="B27268" s="497"/>
      <c r="H27268" s="500"/>
      <c r="O27268" s="500"/>
      <c r="Q27268" s="498" t="s">
        <v>213</v>
      </c>
      <c r="S27268" s="499"/>
    </row>
    <row r="27269">
      <c r="B27269" s="497"/>
      <c r="H27269" s="500"/>
      <c r="O27269" s="500"/>
      <c r="Q27269" s="498" t="s">
        <v>213</v>
      </c>
      <c r="S27269" s="499"/>
    </row>
    <row r="27270">
      <c r="B27270" s="497"/>
      <c r="H27270" s="500"/>
      <c r="O27270" s="500"/>
      <c r="Q27270" s="498" t="s">
        <v>213</v>
      </c>
      <c r="S27270" s="499"/>
    </row>
    <row r="27271">
      <c r="B27271" s="497"/>
      <c r="H27271" s="500"/>
      <c r="O27271" s="500"/>
      <c r="Q27271" s="498" t="s">
        <v>213</v>
      </c>
      <c r="S27271" s="499"/>
    </row>
    <row r="27272">
      <c r="B27272" s="497"/>
      <c r="H27272" s="500"/>
      <c r="O27272" s="500"/>
      <c r="Q27272" s="498" t="s">
        <v>213</v>
      </c>
      <c r="S27272" s="499"/>
    </row>
    <row r="27273">
      <c r="B27273" s="497"/>
      <c r="H27273" s="500"/>
      <c r="O27273" s="500"/>
      <c r="Q27273" s="498" t="s">
        <v>213</v>
      </c>
      <c r="S27273" s="499"/>
    </row>
    <row r="27274">
      <c r="B27274" s="497"/>
      <c r="H27274" s="500"/>
      <c r="O27274" s="500"/>
      <c r="Q27274" s="498" t="s">
        <v>213</v>
      </c>
      <c r="S27274" s="499"/>
    </row>
    <row r="27275">
      <c r="B27275" s="497"/>
      <c r="H27275" s="500"/>
      <c r="O27275" s="500"/>
      <c r="Q27275" s="498" t="s">
        <v>213</v>
      </c>
      <c r="S27275" s="499"/>
    </row>
    <row r="27276">
      <c r="B27276" s="497"/>
      <c r="H27276" s="500"/>
      <c r="O27276" s="500"/>
      <c r="Q27276" s="498" t="s">
        <v>213</v>
      </c>
      <c r="S27276" s="499"/>
    </row>
    <row r="27277">
      <c r="B27277" s="497"/>
      <c r="H27277" s="500"/>
      <c r="O27277" s="500"/>
      <c r="Q27277" s="498" t="s">
        <v>213</v>
      </c>
      <c r="S27277" s="499"/>
    </row>
    <row r="27278">
      <c r="B27278" s="497"/>
      <c r="H27278" s="500"/>
      <c r="O27278" s="500"/>
      <c r="Q27278" s="498" t="s">
        <v>213</v>
      </c>
      <c r="S27278" s="499"/>
    </row>
    <row r="27279">
      <c r="B27279" s="497"/>
      <c r="H27279" s="500"/>
      <c r="O27279" s="500"/>
      <c r="Q27279" s="498" t="s">
        <v>213</v>
      </c>
      <c r="S27279" s="499"/>
    </row>
    <row r="27280">
      <c r="B27280" s="497"/>
      <c r="H27280" s="500"/>
      <c r="O27280" s="500"/>
      <c r="Q27280" s="498" t="s">
        <v>213</v>
      </c>
      <c r="S27280" s="499"/>
    </row>
    <row r="27281">
      <c r="B27281" s="497"/>
      <c r="H27281" s="500"/>
      <c r="O27281" s="500"/>
      <c r="Q27281" s="498" t="s">
        <v>213</v>
      </c>
      <c r="S27281" s="499"/>
    </row>
    <row r="27282">
      <c r="B27282" s="497"/>
      <c r="H27282" s="500"/>
      <c r="O27282" s="500"/>
      <c r="Q27282" s="498" t="s">
        <v>213</v>
      </c>
      <c r="S27282" s="499"/>
    </row>
    <row r="27283">
      <c r="B27283" s="497"/>
      <c r="H27283" s="500"/>
      <c r="O27283" s="500"/>
      <c r="Q27283" s="498" t="s">
        <v>213</v>
      </c>
      <c r="S27283" s="499"/>
    </row>
    <row r="27284">
      <c r="B27284" s="497"/>
      <c r="H27284" s="500"/>
      <c r="O27284" s="500"/>
      <c r="Q27284" s="498" t="s">
        <v>213</v>
      </c>
      <c r="S27284" s="499"/>
    </row>
    <row r="27285">
      <c r="B27285" s="497"/>
      <c r="H27285" s="500"/>
      <c r="O27285" s="500"/>
      <c r="Q27285" s="498" t="s">
        <v>213</v>
      </c>
      <c r="S27285" s="499"/>
    </row>
    <row r="27286">
      <c r="B27286" s="497"/>
      <c r="H27286" s="500"/>
      <c r="O27286" s="500"/>
      <c r="Q27286" s="498" t="s">
        <v>213</v>
      </c>
      <c r="S27286" s="499"/>
    </row>
    <row r="27287">
      <c r="B27287" s="497"/>
      <c r="H27287" s="500"/>
      <c r="O27287" s="500"/>
      <c r="Q27287" s="498" t="s">
        <v>213</v>
      </c>
      <c r="S27287" s="499"/>
    </row>
    <row r="27288">
      <c r="B27288" s="497"/>
      <c r="H27288" s="500"/>
      <c r="O27288" s="500"/>
      <c r="Q27288" s="498" t="s">
        <v>213</v>
      </c>
      <c r="S27288" s="499"/>
    </row>
    <row r="27289">
      <c r="B27289" s="497"/>
      <c r="H27289" s="500"/>
      <c r="O27289" s="500"/>
      <c r="Q27289" s="498" t="s">
        <v>213</v>
      </c>
      <c r="S27289" s="499"/>
    </row>
    <row r="27290">
      <c r="B27290" s="497"/>
      <c r="H27290" s="500"/>
      <c r="O27290" s="500"/>
      <c r="Q27290" s="498" t="s">
        <v>213</v>
      </c>
      <c r="S27290" s="499"/>
    </row>
    <row r="27291">
      <c r="B27291" s="497"/>
      <c r="H27291" s="500"/>
      <c r="O27291" s="500"/>
      <c r="Q27291" s="498" t="s">
        <v>213</v>
      </c>
      <c r="S27291" s="499"/>
    </row>
    <row r="27292">
      <c r="B27292" s="497"/>
      <c r="H27292" s="500"/>
      <c r="O27292" s="500"/>
      <c r="Q27292" s="498" t="s">
        <v>213</v>
      </c>
      <c r="S27292" s="499"/>
    </row>
    <row r="27293">
      <c r="B27293" s="497"/>
      <c r="H27293" s="500"/>
      <c r="O27293" s="500"/>
      <c r="Q27293" s="498" t="s">
        <v>213</v>
      </c>
      <c r="S27293" s="499"/>
    </row>
    <row r="27294">
      <c r="B27294" s="497"/>
      <c r="H27294" s="500"/>
      <c r="O27294" s="500"/>
      <c r="Q27294" s="498" t="s">
        <v>213</v>
      </c>
      <c r="S27294" s="499"/>
    </row>
    <row r="27295">
      <c r="B27295" s="497"/>
      <c r="H27295" s="500"/>
      <c r="O27295" s="500"/>
      <c r="Q27295" s="498" t="s">
        <v>213</v>
      </c>
      <c r="S27295" s="499"/>
    </row>
    <row r="27296">
      <c r="B27296" s="497"/>
      <c r="H27296" s="500"/>
      <c r="O27296" s="500"/>
      <c r="Q27296" s="498" t="s">
        <v>213</v>
      </c>
      <c r="S27296" s="499"/>
    </row>
    <row r="27297">
      <c r="B27297" s="497"/>
      <c r="H27297" s="500"/>
      <c r="O27297" s="500"/>
      <c r="Q27297" s="498" t="s">
        <v>213</v>
      </c>
      <c r="S27297" s="499"/>
    </row>
    <row r="27298">
      <c r="B27298" s="497"/>
      <c r="H27298" s="500"/>
      <c r="O27298" s="500"/>
      <c r="Q27298" s="498" t="s">
        <v>213</v>
      </c>
      <c r="S27298" s="499"/>
    </row>
    <row r="27299">
      <c r="B27299" s="497"/>
      <c r="H27299" s="500"/>
      <c r="O27299" s="500"/>
      <c r="Q27299" s="498" t="s">
        <v>213</v>
      </c>
      <c r="S27299" s="499"/>
    </row>
    <row r="27300">
      <c r="B27300" s="497"/>
      <c r="H27300" s="500"/>
      <c r="O27300" s="500"/>
      <c r="Q27300" s="498" t="s">
        <v>213</v>
      </c>
      <c r="S27300" s="499"/>
    </row>
    <row r="27301">
      <c r="B27301" s="497"/>
      <c r="H27301" s="500"/>
      <c r="O27301" s="500"/>
      <c r="Q27301" s="498" t="s">
        <v>213</v>
      </c>
      <c r="S27301" s="499"/>
    </row>
    <row r="27302">
      <c r="B27302" s="497"/>
      <c r="H27302" s="500"/>
      <c r="O27302" s="500"/>
      <c r="Q27302" s="498" t="s">
        <v>213</v>
      </c>
      <c r="S27302" s="499"/>
    </row>
    <row r="27303">
      <c r="B27303" s="497"/>
      <c r="H27303" s="500"/>
      <c r="O27303" s="500"/>
      <c r="Q27303" s="498" t="s">
        <v>213</v>
      </c>
      <c r="S27303" s="499"/>
    </row>
    <row r="27304">
      <c r="B27304" s="497"/>
      <c r="H27304" s="500"/>
      <c r="O27304" s="500"/>
      <c r="Q27304" s="498" t="s">
        <v>213</v>
      </c>
      <c r="S27304" s="499"/>
    </row>
    <row r="27305">
      <c r="B27305" s="497"/>
      <c r="H27305" s="500"/>
      <c r="O27305" s="500"/>
      <c r="Q27305" s="498" t="s">
        <v>213</v>
      </c>
      <c r="S27305" s="499"/>
    </row>
    <row r="27306">
      <c r="B27306" s="497"/>
      <c r="H27306" s="500"/>
      <c r="O27306" s="500"/>
      <c r="Q27306" s="498" t="s">
        <v>213</v>
      </c>
      <c r="S27306" s="499"/>
    </row>
    <row r="27307">
      <c r="B27307" s="497"/>
      <c r="H27307" s="500"/>
      <c r="O27307" s="500"/>
      <c r="Q27307" s="498" t="s">
        <v>213</v>
      </c>
      <c r="S27307" s="499"/>
    </row>
    <row r="27308">
      <c r="B27308" s="497"/>
      <c r="H27308" s="500"/>
      <c r="O27308" s="500"/>
      <c r="Q27308" s="498" t="s">
        <v>213</v>
      </c>
      <c r="S27308" s="499"/>
    </row>
    <row r="27309">
      <c r="B27309" s="497"/>
      <c r="H27309" s="500"/>
      <c r="O27309" s="500"/>
      <c r="Q27309" s="498" t="s">
        <v>213</v>
      </c>
      <c r="S27309" s="499"/>
    </row>
    <row r="27310">
      <c r="B27310" s="497"/>
      <c r="H27310" s="500"/>
      <c r="O27310" s="500"/>
      <c r="Q27310" s="498" t="s">
        <v>213</v>
      </c>
      <c r="S27310" s="499"/>
    </row>
    <row r="27311">
      <c r="B27311" s="497"/>
      <c r="H27311" s="500"/>
      <c r="O27311" s="500"/>
      <c r="Q27311" s="498" t="s">
        <v>213</v>
      </c>
      <c r="S27311" s="499"/>
    </row>
    <row r="27312">
      <c r="B27312" s="497"/>
      <c r="H27312" s="500"/>
      <c r="O27312" s="500"/>
      <c r="Q27312" s="498" t="s">
        <v>213</v>
      </c>
      <c r="S27312" s="499"/>
    </row>
    <row r="27313">
      <c r="B27313" s="497"/>
      <c r="H27313" s="500"/>
      <c r="O27313" s="500"/>
      <c r="Q27313" s="498" t="s">
        <v>213</v>
      </c>
      <c r="S27313" s="499"/>
    </row>
    <row r="27314">
      <c r="B27314" s="497"/>
      <c r="H27314" s="500"/>
      <c r="O27314" s="500"/>
      <c r="Q27314" s="498" t="s">
        <v>213</v>
      </c>
      <c r="S27314" s="499"/>
    </row>
    <row r="27315">
      <c r="B27315" s="497"/>
      <c r="H27315" s="500"/>
      <c r="O27315" s="500"/>
      <c r="Q27315" s="498" t="s">
        <v>213</v>
      </c>
      <c r="S27315" s="499"/>
    </row>
    <row r="27316">
      <c r="B27316" s="497"/>
      <c r="H27316" s="500"/>
      <c r="O27316" s="500"/>
      <c r="Q27316" s="498" t="s">
        <v>213</v>
      </c>
      <c r="S27316" s="499"/>
    </row>
    <row r="27317">
      <c r="B27317" s="497"/>
      <c r="H27317" s="500"/>
      <c r="O27317" s="500"/>
      <c r="Q27317" s="498" t="s">
        <v>213</v>
      </c>
      <c r="S27317" s="499"/>
    </row>
    <row r="27318">
      <c r="B27318" s="497"/>
      <c r="H27318" s="500"/>
      <c r="O27318" s="500"/>
      <c r="Q27318" s="498" t="s">
        <v>213</v>
      </c>
      <c r="S27318" s="499"/>
    </row>
    <row r="27319">
      <c r="B27319" s="497"/>
      <c r="H27319" s="500"/>
      <c r="O27319" s="500"/>
      <c r="Q27319" s="498" t="s">
        <v>213</v>
      </c>
      <c r="S27319" s="499"/>
    </row>
    <row r="27320">
      <c r="B27320" s="497"/>
      <c r="H27320" s="500"/>
      <c r="O27320" s="500"/>
      <c r="Q27320" s="498" t="s">
        <v>213</v>
      </c>
      <c r="S27320" s="499"/>
    </row>
    <row r="27321">
      <c r="B27321" s="497"/>
      <c r="H27321" s="500"/>
      <c r="O27321" s="500"/>
      <c r="Q27321" s="498" t="s">
        <v>213</v>
      </c>
      <c r="S27321" s="499"/>
    </row>
    <row r="27322">
      <c r="B27322" s="497"/>
      <c r="H27322" s="500"/>
      <c r="O27322" s="500"/>
      <c r="Q27322" s="498" t="s">
        <v>213</v>
      </c>
      <c r="S27322" s="499"/>
    </row>
    <row r="27323">
      <c r="B27323" s="497"/>
      <c r="H27323" s="500"/>
      <c r="O27323" s="500"/>
      <c r="Q27323" s="498" t="s">
        <v>213</v>
      </c>
      <c r="S27323" s="499"/>
    </row>
    <row r="27324">
      <c r="B27324" s="497"/>
      <c r="H27324" s="500"/>
      <c r="O27324" s="500"/>
      <c r="Q27324" s="498" t="s">
        <v>213</v>
      </c>
      <c r="S27324" s="499"/>
    </row>
    <row r="27325">
      <c r="B27325" s="497"/>
      <c r="H27325" s="500"/>
      <c r="O27325" s="500"/>
      <c r="Q27325" s="498" t="s">
        <v>213</v>
      </c>
      <c r="S27325" s="499"/>
    </row>
    <row r="27326">
      <c r="B27326" s="497"/>
      <c r="H27326" s="500"/>
      <c r="O27326" s="500"/>
      <c r="Q27326" s="498" t="s">
        <v>213</v>
      </c>
      <c r="S27326" s="499"/>
    </row>
    <row r="27327">
      <c r="B27327" s="497"/>
      <c r="H27327" s="500"/>
      <c r="O27327" s="500"/>
      <c r="Q27327" s="498" t="s">
        <v>213</v>
      </c>
      <c r="S27327" s="499"/>
    </row>
    <row r="27328">
      <c r="B27328" s="497"/>
      <c r="H27328" s="500"/>
      <c r="O27328" s="500"/>
      <c r="Q27328" s="498" t="s">
        <v>213</v>
      </c>
      <c r="S27328" s="499"/>
    </row>
    <row r="27329">
      <c r="B27329" s="497"/>
      <c r="H27329" s="500"/>
      <c r="O27329" s="500"/>
      <c r="Q27329" s="498" t="s">
        <v>213</v>
      </c>
      <c r="S27329" s="499"/>
    </row>
    <row r="27330">
      <c r="B27330" s="497"/>
      <c r="H27330" s="500"/>
      <c r="O27330" s="500"/>
      <c r="Q27330" s="498" t="s">
        <v>213</v>
      </c>
      <c r="S27330" s="499"/>
    </row>
    <row r="27331">
      <c r="B27331" s="497"/>
      <c r="H27331" s="500"/>
      <c r="O27331" s="500"/>
      <c r="Q27331" s="498" t="s">
        <v>213</v>
      </c>
      <c r="S27331" s="499"/>
    </row>
    <row r="27332">
      <c r="B27332" s="497"/>
      <c r="H27332" s="500"/>
      <c r="O27332" s="500"/>
      <c r="Q27332" s="498" t="s">
        <v>213</v>
      </c>
      <c r="S27332" s="499"/>
    </row>
    <row r="27333">
      <c r="B27333" s="497"/>
      <c r="H27333" s="500"/>
      <c r="O27333" s="500"/>
      <c r="Q27333" s="498" t="s">
        <v>213</v>
      </c>
      <c r="S27333" s="499"/>
    </row>
    <row r="27334">
      <c r="B27334" s="497"/>
      <c r="H27334" s="500"/>
      <c r="O27334" s="500"/>
      <c r="Q27334" s="498" t="s">
        <v>213</v>
      </c>
      <c r="S27334" s="499"/>
    </row>
    <row r="27335">
      <c r="B27335" s="497"/>
      <c r="H27335" s="500"/>
      <c r="O27335" s="500"/>
      <c r="Q27335" s="498" t="s">
        <v>213</v>
      </c>
      <c r="S27335" s="499"/>
    </row>
    <row r="27336">
      <c r="B27336" s="497"/>
      <c r="H27336" s="500"/>
      <c r="O27336" s="500"/>
      <c r="Q27336" s="498" t="s">
        <v>213</v>
      </c>
      <c r="S27336" s="499"/>
    </row>
    <row r="27337">
      <c r="B27337" s="497"/>
      <c r="H27337" s="500"/>
      <c r="O27337" s="500"/>
      <c r="Q27337" s="498" t="s">
        <v>213</v>
      </c>
      <c r="S27337" s="499"/>
    </row>
    <row r="27338">
      <c r="B27338" s="497"/>
      <c r="H27338" s="500"/>
      <c r="O27338" s="500"/>
      <c r="Q27338" s="498" t="s">
        <v>213</v>
      </c>
      <c r="S27338" s="499"/>
    </row>
    <row r="27339">
      <c r="B27339" s="497"/>
      <c r="H27339" s="500"/>
      <c r="O27339" s="500"/>
      <c r="Q27339" s="498" t="s">
        <v>213</v>
      </c>
      <c r="S27339" s="499"/>
    </row>
    <row r="27340">
      <c r="B27340" s="497"/>
      <c r="H27340" s="500"/>
      <c r="O27340" s="500"/>
      <c r="Q27340" s="498" t="s">
        <v>213</v>
      </c>
      <c r="S27340" s="499"/>
    </row>
    <row r="27341">
      <c r="B27341" s="497"/>
      <c r="H27341" s="500"/>
      <c r="O27341" s="500"/>
      <c r="Q27341" s="498" t="s">
        <v>213</v>
      </c>
      <c r="S27341" s="499"/>
    </row>
    <row r="27342">
      <c r="B27342" s="497"/>
      <c r="H27342" s="500"/>
      <c r="O27342" s="500"/>
      <c r="Q27342" s="498" t="s">
        <v>213</v>
      </c>
      <c r="S27342" s="499"/>
    </row>
    <row r="27343">
      <c r="B27343" s="497"/>
      <c r="H27343" s="500"/>
      <c r="O27343" s="500"/>
      <c r="Q27343" s="498" t="s">
        <v>213</v>
      </c>
      <c r="S27343" s="499"/>
    </row>
    <row r="27344">
      <c r="B27344" s="497"/>
      <c r="H27344" s="500"/>
      <c r="O27344" s="500"/>
      <c r="Q27344" s="498" t="s">
        <v>213</v>
      </c>
      <c r="S27344" s="499"/>
    </row>
    <row r="27345">
      <c r="B27345" s="497"/>
      <c r="H27345" s="500"/>
      <c r="O27345" s="500"/>
      <c r="Q27345" s="498" t="s">
        <v>213</v>
      </c>
      <c r="S27345" s="499"/>
    </row>
    <row r="27346">
      <c r="B27346" s="497"/>
      <c r="H27346" s="500"/>
      <c r="O27346" s="500"/>
      <c r="Q27346" s="498" t="s">
        <v>213</v>
      </c>
      <c r="S27346" s="499"/>
    </row>
    <row r="27347">
      <c r="B27347" s="497"/>
      <c r="H27347" s="500"/>
      <c r="O27347" s="500"/>
      <c r="Q27347" s="498" t="s">
        <v>213</v>
      </c>
      <c r="S27347" s="499"/>
    </row>
    <row r="27348">
      <c r="B27348" s="497"/>
      <c r="H27348" s="500"/>
      <c r="O27348" s="500"/>
      <c r="Q27348" s="498" t="s">
        <v>213</v>
      </c>
      <c r="S27348" s="499"/>
    </row>
    <row r="27349">
      <c r="B27349" s="497"/>
      <c r="H27349" s="500"/>
      <c r="O27349" s="500"/>
      <c r="Q27349" s="498" t="s">
        <v>213</v>
      </c>
      <c r="S27349" s="499"/>
    </row>
    <row r="27350">
      <c r="B27350" s="497"/>
      <c r="H27350" s="500"/>
      <c r="O27350" s="500"/>
      <c r="Q27350" s="498" t="s">
        <v>213</v>
      </c>
      <c r="S27350" s="499"/>
    </row>
    <row r="27351">
      <c r="B27351" s="497"/>
      <c r="H27351" s="500"/>
      <c r="O27351" s="500"/>
      <c r="Q27351" s="498" t="s">
        <v>213</v>
      </c>
      <c r="S27351" s="499"/>
    </row>
    <row r="27352">
      <c r="B27352" s="497"/>
      <c r="H27352" s="500"/>
      <c r="O27352" s="500"/>
      <c r="Q27352" s="498" t="s">
        <v>213</v>
      </c>
      <c r="S27352" s="499"/>
    </row>
    <row r="27353">
      <c r="B27353" s="497"/>
      <c r="H27353" s="500"/>
      <c r="O27353" s="500"/>
      <c r="Q27353" s="498" t="s">
        <v>213</v>
      </c>
      <c r="S27353" s="499"/>
    </row>
    <row r="27354">
      <c r="B27354" s="497"/>
      <c r="H27354" s="500"/>
      <c r="O27354" s="500"/>
      <c r="Q27354" s="498" t="s">
        <v>213</v>
      </c>
      <c r="S27354" s="499"/>
    </row>
    <row r="27355">
      <c r="B27355" s="497"/>
      <c r="H27355" s="500"/>
      <c r="O27355" s="500"/>
      <c r="Q27355" s="498" t="s">
        <v>213</v>
      </c>
      <c r="S27355" s="499"/>
    </row>
    <row r="27356">
      <c r="B27356" s="497"/>
      <c r="H27356" s="500"/>
      <c r="O27356" s="500"/>
      <c r="Q27356" s="498" t="s">
        <v>213</v>
      </c>
      <c r="S27356" s="499"/>
    </row>
    <row r="27357">
      <c r="B27357" s="497"/>
      <c r="H27357" s="500"/>
      <c r="O27357" s="500"/>
      <c r="Q27357" s="498" t="s">
        <v>213</v>
      </c>
      <c r="S27357" s="499"/>
    </row>
    <row r="27358">
      <c r="B27358" s="497"/>
      <c r="H27358" s="500"/>
      <c r="O27358" s="500"/>
      <c r="Q27358" s="498" t="s">
        <v>213</v>
      </c>
      <c r="S27358" s="499"/>
    </row>
    <row r="27359">
      <c r="B27359" s="497"/>
      <c r="H27359" s="500"/>
      <c r="O27359" s="500"/>
      <c r="Q27359" s="498" t="s">
        <v>213</v>
      </c>
      <c r="S27359" s="499"/>
    </row>
    <row r="27360">
      <c r="B27360" s="497"/>
      <c r="H27360" s="500"/>
      <c r="O27360" s="500"/>
      <c r="Q27360" s="498" t="s">
        <v>213</v>
      </c>
      <c r="S27360" s="499"/>
    </row>
    <row r="27361">
      <c r="B27361" s="497"/>
      <c r="H27361" s="500"/>
      <c r="O27361" s="500"/>
      <c r="Q27361" s="498" t="s">
        <v>213</v>
      </c>
      <c r="S27361" s="499"/>
    </row>
    <row r="27362">
      <c r="B27362" s="497"/>
      <c r="H27362" s="500"/>
      <c r="O27362" s="500"/>
      <c r="Q27362" s="498" t="s">
        <v>213</v>
      </c>
      <c r="S27362" s="499"/>
    </row>
    <row r="27363">
      <c r="B27363" s="497"/>
      <c r="H27363" s="500"/>
      <c r="O27363" s="500"/>
      <c r="Q27363" s="498" t="s">
        <v>213</v>
      </c>
      <c r="S27363" s="499"/>
    </row>
    <row r="27364">
      <c r="B27364" s="497"/>
      <c r="H27364" s="500"/>
      <c r="O27364" s="500"/>
      <c r="Q27364" s="498" t="s">
        <v>213</v>
      </c>
      <c r="S27364" s="499"/>
    </row>
    <row r="27365">
      <c r="B27365" s="497"/>
      <c r="H27365" s="500"/>
      <c r="O27365" s="500"/>
      <c r="Q27365" s="498" t="s">
        <v>213</v>
      </c>
      <c r="S27365" s="499"/>
    </row>
    <row r="27366">
      <c r="B27366" s="497"/>
      <c r="H27366" s="500"/>
      <c r="O27366" s="500"/>
      <c r="Q27366" s="498" t="s">
        <v>213</v>
      </c>
      <c r="S27366" s="499"/>
    </row>
    <row r="27367">
      <c r="B27367" s="497"/>
      <c r="H27367" s="500"/>
      <c r="O27367" s="500"/>
      <c r="Q27367" s="498" t="s">
        <v>213</v>
      </c>
      <c r="S27367" s="499"/>
    </row>
    <row r="27368">
      <c r="B27368" s="497"/>
      <c r="H27368" s="500"/>
      <c r="O27368" s="500"/>
      <c r="Q27368" s="498" t="s">
        <v>213</v>
      </c>
      <c r="S27368" s="499"/>
    </row>
    <row r="27369">
      <c r="B27369" s="497"/>
      <c r="H27369" s="500"/>
      <c r="O27369" s="500"/>
      <c r="Q27369" s="498" t="s">
        <v>213</v>
      </c>
      <c r="S27369" s="499"/>
    </row>
    <row r="27370">
      <c r="B27370" s="497"/>
      <c r="H27370" s="500"/>
      <c r="O27370" s="500"/>
      <c r="Q27370" s="498" t="s">
        <v>213</v>
      </c>
      <c r="S27370" s="499"/>
    </row>
    <row r="27371">
      <c r="B27371" s="497"/>
      <c r="H27371" s="500"/>
      <c r="O27371" s="500"/>
      <c r="Q27371" s="498" t="s">
        <v>213</v>
      </c>
      <c r="S27371" s="499"/>
    </row>
    <row r="27372">
      <c r="B27372" s="497"/>
      <c r="H27372" s="500"/>
      <c r="O27372" s="500"/>
      <c r="Q27372" s="498" t="s">
        <v>213</v>
      </c>
      <c r="S27372" s="499"/>
    </row>
    <row r="27373">
      <c r="B27373" s="497"/>
      <c r="H27373" s="500"/>
      <c r="O27373" s="500"/>
      <c r="Q27373" s="498" t="s">
        <v>213</v>
      </c>
      <c r="S27373" s="499"/>
    </row>
    <row r="27374">
      <c r="B27374" s="497"/>
      <c r="H27374" s="500"/>
      <c r="O27374" s="500"/>
      <c r="Q27374" s="498" t="s">
        <v>213</v>
      </c>
      <c r="S27374" s="499"/>
    </row>
    <row r="27375">
      <c r="B27375" s="497"/>
      <c r="H27375" s="500"/>
      <c r="O27375" s="500"/>
      <c r="Q27375" s="498" t="s">
        <v>213</v>
      </c>
      <c r="S27375" s="499"/>
    </row>
    <row r="27376">
      <c r="B27376" s="497"/>
      <c r="H27376" s="500"/>
      <c r="O27376" s="500"/>
      <c r="Q27376" s="498" t="s">
        <v>213</v>
      </c>
      <c r="S27376" s="499"/>
    </row>
    <row r="27377">
      <c r="B27377" s="497"/>
      <c r="H27377" s="500"/>
      <c r="O27377" s="500"/>
      <c r="Q27377" s="498" t="s">
        <v>213</v>
      </c>
      <c r="S27377" s="499"/>
    </row>
    <row r="27378">
      <c r="B27378" s="497"/>
      <c r="H27378" s="500"/>
      <c r="O27378" s="500"/>
      <c r="Q27378" s="498" t="s">
        <v>213</v>
      </c>
      <c r="S27378" s="499"/>
    </row>
    <row r="27379">
      <c r="B27379" s="497"/>
      <c r="H27379" s="500"/>
      <c r="O27379" s="500"/>
      <c r="Q27379" s="498" t="s">
        <v>213</v>
      </c>
      <c r="S27379" s="499"/>
    </row>
    <row r="27380">
      <c r="B27380" s="497"/>
      <c r="H27380" s="500"/>
      <c r="O27380" s="500"/>
      <c r="Q27380" s="498" t="s">
        <v>213</v>
      </c>
      <c r="S27380" s="499"/>
    </row>
    <row r="27381">
      <c r="B27381" s="497"/>
      <c r="H27381" s="500"/>
      <c r="O27381" s="500"/>
      <c r="Q27381" s="498" t="s">
        <v>213</v>
      </c>
      <c r="S27381" s="499"/>
    </row>
    <row r="27382">
      <c r="B27382" s="497"/>
      <c r="H27382" s="500"/>
      <c r="O27382" s="500"/>
      <c r="Q27382" s="498" t="s">
        <v>213</v>
      </c>
      <c r="S27382" s="499"/>
    </row>
    <row r="27383">
      <c r="B27383" s="497"/>
      <c r="H27383" s="500"/>
      <c r="O27383" s="500"/>
      <c r="Q27383" s="498" t="s">
        <v>213</v>
      </c>
      <c r="S27383" s="499"/>
    </row>
    <row r="27384">
      <c r="B27384" s="497"/>
      <c r="H27384" s="500"/>
      <c r="O27384" s="500"/>
      <c r="Q27384" s="498" t="s">
        <v>213</v>
      </c>
      <c r="S27384" s="499"/>
    </row>
    <row r="27385">
      <c r="B27385" s="497"/>
      <c r="H27385" s="500"/>
      <c r="O27385" s="500"/>
      <c r="Q27385" s="498" t="s">
        <v>213</v>
      </c>
      <c r="S27385" s="499"/>
    </row>
    <row r="27386">
      <c r="B27386" s="497"/>
      <c r="H27386" s="500"/>
      <c r="O27386" s="500"/>
      <c r="Q27386" s="498" t="s">
        <v>213</v>
      </c>
      <c r="S27386" s="499"/>
    </row>
    <row r="27387">
      <c r="B27387" s="497"/>
      <c r="H27387" s="500"/>
      <c r="O27387" s="500"/>
      <c r="Q27387" s="498" t="s">
        <v>213</v>
      </c>
      <c r="S27387" s="499"/>
    </row>
    <row r="27388">
      <c r="B27388" s="497"/>
      <c r="H27388" s="500"/>
      <c r="O27388" s="500"/>
      <c r="Q27388" s="498" t="s">
        <v>213</v>
      </c>
      <c r="S27388" s="499"/>
    </row>
    <row r="27389">
      <c r="B27389" s="497"/>
      <c r="H27389" s="500"/>
      <c r="O27389" s="500"/>
      <c r="Q27389" s="498" t="s">
        <v>213</v>
      </c>
      <c r="S27389" s="499"/>
    </row>
    <row r="27390">
      <c r="B27390" s="497"/>
      <c r="H27390" s="500"/>
      <c r="O27390" s="500"/>
      <c r="Q27390" s="498" t="s">
        <v>213</v>
      </c>
      <c r="S27390" s="499"/>
    </row>
    <row r="27391">
      <c r="B27391" s="497"/>
      <c r="H27391" s="500"/>
      <c r="O27391" s="500"/>
      <c r="Q27391" s="498" t="s">
        <v>213</v>
      </c>
      <c r="S27391" s="499"/>
    </row>
    <row r="27392">
      <c r="B27392" s="497"/>
      <c r="H27392" s="500"/>
      <c r="O27392" s="500"/>
      <c r="Q27392" s="498" t="s">
        <v>213</v>
      </c>
      <c r="S27392" s="499"/>
    </row>
    <row r="27393">
      <c r="B27393" s="497"/>
      <c r="H27393" s="500"/>
      <c r="O27393" s="500"/>
      <c r="Q27393" s="498" t="s">
        <v>213</v>
      </c>
      <c r="S27393" s="499"/>
    </row>
    <row r="27394">
      <c r="B27394" s="497"/>
      <c r="H27394" s="500"/>
      <c r="O27394" s="500"/>
      <c r="Q27394" s="498" t="s">
        <v>213</v>
      </c>
      <c r="S27394" s="499"/>
    </row>
    <row r="27395">
      <c r="B27395" s="497"/>
      <c r="H27395" s="500"/>
      <c r="O27395" s="500"/>
      <c r="Q27395" s="498" t="s">
        <v>213</v>
      </c>
      <c r="S27395" s="499"/>
    </row>
    <row r="27396">
      <c r="B27396" s="497"/>
      <c r="H27396" s="500"/>
      <c r="O27396" s="500"/>
      <c r="Q27396" s="498" t="s">
        <v>213</v>
      </c>
      <c r="S27396" s="499"/>
    </row>
    <row r="27397">
      <c r="B27397" s="497"/>
      <c r="H27397" s="500"/>
      <c r="O27397" s="500"/>
      <c r="Q27397" s="498" t="s">
        <v>213</v>
      </c>
      <c r="S27397" s="499"/>
    </row>
    <row r="27398">
      <c r="B27398" s="497"/>
      <c r="H27398" s="500"/>
      <c r="O27398" s="500"/>
      <c r="Q27398" s="498" t="s">
        <v>213</v>
      </c>
      <c r="S27398" s="499"/>
    </row>
    <row r="27399">
      <c r="B27399" s="497"/>
      <c r="H27399" s="500"/>
      <c r="O27399" s="500"/>
      <c r="Q27399" s="498" t="s">
        <v>213</v>
      </c>
      <c r="S27399" s="499"/>
    </row>
    <row r="27400">
      <c r="B27400" s="497"/>
      <c r="H27400" s="500"/>
      <c r="O27400" s="500"/>
      <c r="Q27400" s="498" t="s">
        <v>213</v>
      </c>
      <c r="S27400" s="499"/>
    </row>
    <row r="27401">
      <c r="B27401" s="497"/>
      <c r="H27401" s="500"/>
      <c r="O27401" s="500"/>
      <c r="Q27401" s="498" t="s">
        <v>213</v>
      </c>
      <c r="S27401" s="499"/>
    </row>
    <row r="27402">
      <c r="B27402" s="497"/>
      <c r="H27402" s="500"/>
      <c r="O27402" s="500"/>
      <c r="Q27402" s="498" t="s">
        <v>213</v>
      </c>
      <c r="S27402" s="499"/>
    </row>
    <row r="27403">
      <c r="B27403" s="497"/>
      <c r="H27403" s="500"/>
      <c r="O27403" s="500"/>
      <c r="Q27403" s="498" t="s">
        <v>213</v>
      </c>
      <c r="S27403" s="499"/>
    </row>
    <row r="27404">
      <c r="B27404" s="497"/>
      <c r="H27404" s="500"/>
      <c r="O27404" s="500"/>
      <c r="Q27404" s="498" t="s">
        <v>213</v>
      </c>
      <c r="S27404" s="499"/>
    </row>
    <row r="27405">
      <c r="B27405" s="497"/>
      <c r="H27405" s="500"/>
      <c r="O27405" s="500"/>
      <c r="Q27405" s="498" t="s">
        <v>213</v>
      </c>
      <c r="S27405" s="499"/>
    </row>
    <row r="27406">
      <c r="B27406" s="497"/>
      <c r="H27406" s="500"/>
      <c r="O27406" s="500"/>
      <c r="Q27406" s="498" t="s">
        <v>213</v>
      </c>
      <c r="S27406" s="499"/>
    </row>
    <row r="27407">
      <c r="B27407" s="497"/>
      <c r="H27407" s="500"/>
      <c r="O27407" s="500"/>
      <c r="Q27407" s="498" t="s">
        <v>213</v>
      </c>
      <c r="S27407" s="499"/>
    </row>
    <row r="27408">
      <c r="B27408" s="497"/>
      <c r="H27408" s="500"/>
      <c r="O27408" s="500"/>
      <c r="Q27408" s="498" t="s">
        <v>213</v>
      </c>
      <c r="S27408" s="499"/>
    </row>
    <row r="27409">
      <c r="B27409" s="497"/>
      <c r="H27409" s="500"/>
      <c r="O27409" s="500"/>
      <c r="Q27409" s="498" t="s">
        <v>213</v>
      </c>
      <c r="S27409" s="499"/>
    </row>
    <row r="27410">
      <c r="B27410" s="497"/>
      <c r="H27410" s="500"/>
      <c r="O27410" s="500"/>
      <c r="Q27410" s="498" t="s">
        <v>213</v>
      </c>
      <c r="S27410" s="499"/>
    </row>
    <row r="27411">
      <c r="B27411" s="497"/>
      <c r="H27411" s="500"/>
      <c r="O27411" s="500"/>
      <c r="Q27411" s="498" t="s">
        <v>213</v>
      </c>
      <c r="S27411" s="499"/>
    </row>
    <row r="27412">
      <c r="B27412" s="497"/>
      <c r="H27412" s="500"/>
      <c r="O27412" s="500"/>
      <c r="Q27412" s="498" t="s">
        <v>213</v>
      </c>
      <c r="S27412" s="499"/>
    </row>
    <row r="27413">
      <c r="B27413" s="497"/>
      <c r="H27413" s="500"/>
      <c r="O27413" s="500"/>
      <c r="Q27413" s="498" t="s">
        <v>213</v>
      </c>
      <c r="S27413" s="499"/>
    </row>
    <row r="27414">
      <c r="B27414" s="497"/>
      <c r="H27414" s="500"/>
      <c r="O27414" s="500"/>
      <c r="Q27414" s="498" t="s">
        <v>213</v>
      </c>
      <c r="S27414" s="499"/>
    </row>
    <row r="27415">
      <c r="B27415" s="497"/>
      <c r="H27415" s="500"/>
      <c r="O27415" s="500"/>
      <c r="Q27415" s="498" t="s">
        <v>213</v>
      </c>
      <c r="S27415" s="499"/>
    </row>
    <row r="27416">
      <c r="B27416" s="497"/>
      <c r="H27416" s="500"/>
      <c r="O27416" s="500"/>
      <c r="Q27416" s="498" t="s">
        <v>213</v>
      </c>
      <c r="S27416" s="499"/>
    </row>
    <row r="27417">
      <c r="B27417" s="497"/>
      <c r="H27417" s="500"/>
      <c r="O27417" s="500"/>
      <c r="Q27417" s="498" t="s">
        <v>213</v>
      </c>
      <c r="S27417" s="499"/>
    </row>
    <row r="27418">
      <c r="B27418" s="497"/>
      <c r="H27418" s="500"/>
      <c r="O27418" s="500"/>
      <c r="Q27418" s="498" t="s">
        <v>213</v>
      </c>
      <c r="S27418" s="499"/>
    </row>
    <row r="27419">
      <c r="B27419" s="497"/>
      <c r="H27419" s="500"/>
      <c r="O27419" s="500"/>
      <c r="Q27419" s="498" t="s">
        <v>213</v>
      </c>
      <c r="S27419" s="499"/>
    </row>
    <row r="27420">
      <c r="B27420" s="497"/>
      <c r="H27420" s="500"/>
      <c r="O27420" s="500"/>
      <c r="Q27420" s="498" t="s">
        <v>213</v>
      </c>
      <c r="S27420" s="499"/>
    </row>
    <row r="27421">
      <c r="B27421" s="497"/>
      <c r="H27421" s="500"/>
      <c r="O27421" s="500"/>
      <c r="Q27421" s="498" t="s">
        <v>213</v>
      </c>
      <c r="S27421" s="499"/>
    </row>
    <row r="27422">
      <c r="B27422" s="497"/>
      <c r="H27422" s="500"/>
      <c r="O27422" s="500"/>
      <c r="Q27422" s="498" t="s">
        <v>213</v>
      </c>
      <c r="S27422" s="499"/>
    </row>
    <row r="27423">
      <c r="B27423" s="497"/>
      <c r="H27423" s="500"/>
      <c r="O27423" s="500"/>
      <c r="Q27423" s="498" t="s">
        <v>213</v>
      </c>
      <c r="S27423" s="499"/>
    </row>
    <row r="27424">
      <c r="B27424" s="497"/>
      <c r="H27424" s="500"/>
      <c r="O27424" s="500"/>
      <c r="Q27424" s="498" t="s">
        <v>213</v>
      </c>
      <c r="S27424" s="499"/>
    </row>
    <row r="27425">
      <c r="B27425" s="497"/>
      <c r="H27425" s="500"/>
      <c r="O27425" s="500"/>
      <c r="Q27425" s="498" t="s">
        <v>213</v>
      </c>
      <c r="S27425" s="499"/>
    </row>
    <row r="27426">
      <c r="B27426" s="497"/>
      <c r="H27426" s="500"/>
      <c r="O27426" s="500"/>
      <c r="Q27426" s="498" t="s">
        <v>213</v>
      </c>
      <c r="S27426" s="499"/>
    </row>
    <row r="27427">
      <c r="B27427" s="497"/>
      <c r="H27427" s="500"/>
      <c r="O27427" s="500"/>
      <c r="Q27427" s="498" t="s">
        <v>213</v>
      </c>
      <c r="S27427" s="499"/>
    </row>
    <row r="27428">
      <c r="B27428" s="497"/>
      <c r="H27428" s="500"/>
      <c r="O27428" s="500"/>
      <c r="Q27428" s="498" t="s">
        <v>213</v>
      </c>
      <c r="S27428" s="499"/>
    </row>
    <row r="27429">
      <c r="B27429" s="497"/>
      <c r="H27429" s="500"/>
      <c r="O27429" s="500"/>
      <c r="Q27429" s="498" t="s">
        <v>213</v>
      </c>
      <c r="S27429" s="499"/>
    </row>
    <row r="27430">
      <c r="B27430" s="497"/>
      <c r="H27430" s="500"/>
      <c r="O27430" s="500"/>
      <c r="Q27430" s="498" t="s">
        <v>213</v>
      </c>
      <c r="S27430" s="499"/>
    </row>
    <row r="27431">
      <c r="B27431" s="497"/>
      <c r="H27431" s="500"/>
      <c r="O27431" s="500"/>
      <c r="Q27431" s="498" t="s">
        <v>213</v>
      </c>
      <c r="S27431" s="499"/>
    </row>
    <row r="27432">
      <c r="B27432" s="497"/>
      <c r="H27432" s="500"/>
      <c r="O27432" s="500"/>
      <c r="Q27432" s="498" t="s">
        <v>213</v>
      </c>
      <c r="S27432" s="499"/>
    </row>
    <row r="27433">
      <c r="B27433" s="497"/>
      <c r="H27433" s="500"/>
      <c r="O27433" s="500"/>
      <c r="Q27433" s="498" t="s">
        <v>213</v>
      </c>
      <c r="S27433" s="499"/>
    </row>
    <row r="27434">
      <c r="B27434" s="497"/>
      <c r="H27434" s="500"/>
      <c r="O27434" s="500"/>
      <c r="Q27434" s="498" t="s">
        <v>213</v>
      </c>
      <c r="S27434" s="499"/>
    </row>
    <row r="27435">
      <c r="B27435" s="497"/>
      <c r="H27435" s="500"/>
      <c r="O27435" s="500"/>
      <c r="Q27435" s="498" t="s">
        <v>213</v>
      </c>
      <c r="S27435" s="499"/>
    </row>
    <row r="27436">
      <c r="B27436" s="497"/>
      <c r="H27436" s="500"/>
      <c r="O27436" s="500"/>
      <c r="Q27436" s="498" t="s">
        <v>213</v>
      </c>
      <c r="S27436" s="499"/>
    </row>
    <row r="27437">
      <c r="B27437" s="497"/>
      <c r="H27437" s="500"/>
      <c r="O27437" s="500"/>
      <c r="Q27437" s="498" t="s">
        <v>213</v>
      </c>
      <c r="S27437" s="499"/>
    </row>
    <row r="27438">
      <c r="B27438" s="497"/>
      <c r="H27438" s="500"/>
      <c r="O27438" s="500"/>
      <c r="Q27438" s="498" t="s">
        <v>213</v>
      </c>
      <c r="S27438" s="499"/>
    </row>
    <row r="27439">
      <c r="B27439" s="497"/>
      <c r="H27439" s="500"/>
      <c r="O27439" s="500"/>
      <c r="Q27439" s="498" t="s">
        <v>213</v>
      </c>
      <c r="S27439" s="499"/>
    </row>
    <row r="27440">
      <c r="B27440" s="497"/>
      <c r="H27440" s="500"/>
      <c r="O27440" s="500"/>
      <c r="Q27440" s="498" t="s">
        <v>213</v>
      </c>
      <c r="S27440" s="499"/>
    </row>
    <row r="27441">
      <c r="B27441" s="497"/>
      <c r="H27441" s="500"/>
      <c r="O27441" s="500"/>
      <c r="Q27441" s="498" t="s">
        <v>213</v>
      </c>
      <c r="S27441" s="499"/>
    </row>
    <row r="27442">
      <c r="B27442" s="497"/>
      <c r="H27442" s="500"/>
      <c r="O27442" s="500"/>
      <c r="Q27442" s="498" t="s">
        <v>213</v>
      </c>
      <c r="S27442" s="499"/>
    </row>
    <row r="27443">
      <c r="B27443" s="497"/>
      <c r="H27443" s="500"/>
      <c r="O27443" s="500"/>
      <c r="Q27443" s="498" t="s">
        <v>213</v>
      </c>
      <c r="S27443" s="499"/>
    </row>
    <row r="27444">
      <c r="B27444" s="497"/>
      <c r="H27444" s="500"/>
      <c r="O27444" s="500"/>
      <c r="Q27444" s="498" t="s">
        <v>213</v>
      </c>
      <c r="S27444" s="499"/>
    </row>
    <row r="27445">
      <c r="B27445" s="497"/>
      <c r="H27445" s="500"/>
      <c r="O27445" s="500"/>
      <c r="Q27445" s="498" t="s">
        <v>213</v>
      </c>
      <c r="S27445" s="499"/>
    </row>
    <row r="27446">
      <c r="B27446" s="497"/>
      <c r="H27446" s="500"/>
      <c r="O27446" s="500"/>
      <c r="Q27446" s="498" t="s">
        <v>213</v>
      </c>
      <c r="S27446" s="499"/>
    </row>
    <row r="27447">
      <c r="B27447" s="497"/>
      <c r="H27447" s="500"/>
      <c r="O27447" s="500"/>
      <c r="Q27447" s="498" t="s">
        <v>213</v>
      </c>
      <c r="S27447" s="499"/>
    </row>
    <row r="27448">
      <c r="B27448" s="497"/>
      <c r="H27448" s="500"/>
      <c r="O27448" s="500"/>
      <c r="Q27448" s="498" t="s">
        <v>213</v>
      </c>
      <c r="S27448" s="499"/>
    </row>
    <row r="27449">
      <c r="B27449" s="497"/>
      <c r="H27449" s="500"/>
      <c r="O27449" s="500"/>
      <c r="Q27449" s="498" t="s">
        <v>213</v>
      </c>
      <c r="S27449" s="499"/>
    </row>
    <row r="27450">
      <c r="B27450" s="497"/>
      <c r="H27450" s="500"/>
      <c r="O27450" s="500"/>
      <c r="Q27450" s="498" t="s">
        <v>213</v>
      </c>
      <c r="S27450" s="499"/>
    </row>
    <row r="27451">
      <c r="B27451" s="497"/>
      <c r="H27451" s="500"/>
      <c r="O27451" s="500"/>
      <c r="Q27451" s="498" t="s">
        <v>213</v>
      </c>
      <c r="S27451" s="499"/>
    </row>
    <row r="27452">
      <c r="B27452" s="497"/>
      <c r="H27452" s="500"/>
      <c r="O27452" s="500"/>
      <c r="Q27452" s="498" t="s">
        <v>213</v>
      </c>
      <c r="S27452" s="499"/>
    </row>
    <row r="27453">
      <c r="B27453" s="497"/>
      <c r="H27453" s="500"/>
      <c r="O27453" s="500"/>
      <c r="Q27453" s="498" t="s">
        <v>213</v>
      </c>
      <c r="S27453" s="499"/>
    </row>
    <row r="27454">
      <c r="B27454" s="497"/>
      <c r="H27454" s="500"/>
      <c r="O27454" s="500"/>
      <c r="Q27454" s="498" t="s">
        <v>213</v>
      </c>
      <c r="S27454" s="499"/>
    </row>
    <row r="27455">
      <c r="B27455" s="497"/>
      <c r="H27455" s="500"/>
      <c r="O27455" s="500"/>
      <c r="Q27455" s="498" t="s">
        <v>213</v>
      </c>
      <c r="S27455" s="499"/>
    </row>
    <row r="27456">
      <c r="B27456" s="497"/>
      <c r="H27456" s="500"/>
      <c r="O27456" s="500"/>
      <c r="Q27456" s="498" t="s">
        <v>213</v>
      </c>
      <c r="S27456" s="499"/>
    </row>
    <row r="27457">
      <c r="B27457" s="497"/>
      <c r="H27457" s="500"/>
      <c r="O27457" s="500"/>
      <c r="Q27457" s="498" t="s">
        <v>213</v>
      </c>
      <c r="S27457" s="499"/>
    </row>
    <row r="27458">
      <c r="B27458" s="497"/>
      <c r="H27458" s="500"/>
      <c r="O27458" s="500"/>
      <c r="Q27458" s="498" t="s">
        <v>213</v>
      </c>
      <c r="S27458" s="499"/>
    </row>
    <row r="27459">
      <c r="B27459" s="497"/>
      <c r="H27459" s="500"/>
      <c r="O27459" s="500"/>
      <c r="Q27459" s="498" t="s">
        <v>213</v>
      </c>
      <c r="S27459" s="499"/>
    </row>
    <row r="27460">
      <c r="B27460" s="497"/>
      <c r="H27460" s="500"/>
      <c r="O27460" s="500"/>
      <c r="Q27460" s="498" t="s">
        <v>213</v>
      </c>
      <c r="S27460" s="499"/>
    </row>
    <row r="27461">
      <c r="B27461" s="497"/>
      <c r="H27461" s="500"/>
      <c r="O27461" s="500"/>
      <c r="Q27461" s="498" t="s">
        <v>213</v>
      </c>
      <c r="S27461" s="499"/>
    </row>
    <row r="27462">
      <c r="B27462" s="497"/>
      <c r="H27462" s="500"/>
      <c r="O27462" s="500"/>
      <c r="Q27462" s="498" t="s">
        <v>213</v>
      </c>
      <c r="S27462" s="499"/>
    </row>
    <row r="27463">
      <c r="B27463" s="497"/>
      <c r="H27463" s="500"/>
      <c r="O27463" s="500"/>
      <c r="Q27463" s="498" t="s">
        <v>213</v>
      </c>
      <c r="S27463" s="499"/>
    </row>
    <row r="27464">
      <c r="B27464" s="497"/>
      <c r="H27464" s="500"/>
      <c r="O27464" s="500"/>
      <c r="Q27464" s="498" t="s">
        <v>213</v>
      </c>
      <c r="S27464" s="499"/>
    </row>
    <row r="27465">
      <c r="B27465" s="497"/>
      <c r="H27465" s="500"/>
      <c r="O27465" s="500"/>
      <c r="Q27465" s="498" t="s">
        <v>213</v>
      </c>
      <c r="S27465" s="499"/>
    </row>
    <row r="27466">
      <c r="B27466" s="497"/>
      <c r="H27466" s="500"/>
      <c r="O27466" s="500"/>
      <c r="Q27466" s="498" t="s">
        <v>213</v>
      </c>
      <c r="S27466" s="499"/>
    </row>
    <row r="27467">
      <c r="B27467" s="497"/>
      <c r="H27467" s="500"/>
      <c r="O27467" s="500"/>
      <c r="Q27467" s="498" t="s">
        <v>213</v>
      </c>
      <c r="S27467" s="499"/>
    </row>
    <row r="27468">
      <c r="B27468" s="497"/>
      <c r="H27468" s="500"/>
      <c r="O27468" s="500"/>
      <c r="Q27468" s="498" t="s">
        <v>213</v>
      </c>
      <c r="S27468" s="499"/>
    </row>
    <row r="27469">
      <c r="B27469" s="497"/>
      <c r="H27469" s="500"/>
      <c r="O27469" s="500"/>
      <c r="Q27469" s="498" t="s">
        <v>213</v>
      </c>
      <c r="S27469" s="499"/>
    </row>
    <row r="27470">
      <c r="B27470" s="497"/>
      <c r="H27470" s="500"/>
      <c r="O27470" s="500"/>
      <c r="Q27470" s="498" t="s">
        <v>213</v>
      </c>
      <c r="S27470" s="499"/>
    </row>
    <row r="27471">
      <c r="B27471" s="497"/>
      <c r="H27471" s="500"/>
      <c r="O27471" s="500"/>
      <c r="Q27471" s="498" t="s">
        <v>213</v>
      </c>
      <c r="S27471" s="499"/>
    </row>
    <row r="27472">
      <c r="B27472" s="497"/>
      <c r="H27472" s="500"/>
      <c r="O27472" s="500"/>
      <c r="Q27472" s="498" t="s">
        <v>213</v>
      </c>
      <c r="S27472" s="499"/>
    </row>
    <row r="27473">
      <c r="B27473" s="497"/>
      <c r="H27473" s="500"/>
      <c r="O27473" s="500"/>
      <c r="Q27473" s="498" t="s">
        <v>213</v>
      </c>
      <c r="S27473" s="499"/>
    </row>
    <row r="27474">
      <c r="B27474" s="497"/>
      <c r="H27474" s="500"/>
      <c r="O27474" s="500"/>
      <c r="Q27474" s="498" t="s">
        <v>213</v>
      </c>
      <c r="S27474" s="499"/>
    </row>
    <row r="27475">
      <c r="B27475" s="497"/>
      <c r="H27475" s="500"/>
      <c r="O27475" s="500"/>
      <c r="Q27475" s="498" t="s">
        <v>213</v>
      </c>
      <c r="S27475" s="499"/>
    </row>
    <row r="27476">
      <c r="B27476" s="497"/>
      <c r="H27476" s="500"/>
      <c r="O27476" s="500"/>
      <c r="Q27476" s="498" t="s">
        <v>213</v>
      </c>
      <c r="S27476" s="499"/>
    </row>
    <row r="27477">
      <c r="B27477" s="497"/>
      <c r="H27477" s="500"/>
      <c r="O27477" s="500"/>
      <c r="Q27477" s="498" t="s">
        <v>213</v>
      </c>
      <c r="S27477" s="499"/>
    </row>
    <row r="27478">
      <c r="B27478" s="497"/>
      <c r="H27478" s="500"/>
      <c r="O27478" s="500"/>
      <c r="Q27478" s="498" t="s">
        <v>213</v>
      </c>
      <c r="S27478" s="499"/>
    </row>
    <row r="27479">
      <c r="B27479" s="497"/>
      <c r="H27479" s="500"/>
      <c r="O27479" s="500"/>
      <c r="Q27479" s="498" t="s">
        <v>213</v>
      </c>
      <c r="S27479" s="499"/>
    </row>
    <row r="27480">
      <c r="B27480" s="497"/>
      <c r="H27480" s="500"/>
      <c r="O27480" s="500"/>
      <c r="Q27480" s="498" t="s">
        <v>213</v>
      </c>
      <c r="S27480" s="499"/>
    </row>
    <row r="27481">
      <c r="B27481" s="497"/>
      <c r="H27481" s="500"/>
      <c r="O27481" s="500"/>
      <c r="Q27481" s="498" t="s">
        <v>213</v>
      </c>
      <c r="S27481" s="499"/>
    </row>
    <row r="27482">
      <c r="B27482" s="497"/>
      <c r="H27482" s="500"/>
      <c r="O27482" s="500"/>
      <c r="Q27482" s="498" t="s">
        <v>213</v>
      </c>
      <c r="S27482" s="499"/>
    </row>
    <row r="27483">
      <c r="B27483" s="497"/>
      <c r="H27483" s="500"/>
      <c r="O27483" s="500"/>
      <c r="Q27483" s="498" t="s">
        <v>213</v>
      </c>
      <c r="S27483" s="499"/>
    </row>
    <row r="27484">
      <c r="B27484" s="497"/>
      <c r="H27484" s="500"/>
      <c r="O27484" s="500"/>
      <c r="Q27484" s="498" t="s">
        <v>213</v>
      </c>
      <c r="S27484" s="499"/>
    </row>
    <row r="27485">
      <c r="B27485" s="497"/>
      <c r="H27485" s="500"/>
      <c r="O27485" s="500"/>
      <c r="Q27485" s="498" t="s">
        <v>213</v>
      </c>
      <c r="S27485" s="499"/>
    </row>
    <row r="27486">
      <c r="B27486" s="497"/>
      <c r="H27486" s="500"/>
      <c r="O27486" s="500"/>
      <c r="Q27486" s="498" t="s">
        <v>213</v>
      </c>
      <c r="S27486" s="499"/>
    </row>
    <row r="27487">
      <c r="B27487" s="497"/>
      <c r="H27487" s="500"/>
      <c r="O27487" s="500"/>
      <c r="Q27487" s="498" t="s">
        <v>213</v>
      </c>
      <c r="S27487" s="499"/>
    </row>
    <row r="27488">
      <c r="B27488" s="497"/>
      <c r="H27488" s="500"/>
      <c r="O27488" s="500"/>
      <c r="Q27488" s="498" t="s">
        <v>213</v>
      </c>
      <c r="S27488" s="499"/>
    </row>
    <row r="27489">
      <c r="B27489" s="497"/>
      <c r="H27489" s="500"/>
      <c r="O27489" s="500"/>
      <c r="Q27489" s="498" t="s">
        <v>213</v>
      </c>
      <c r="S27489" s="499"/>
    </row>
    <row r="27490">
      <c r="B27490" s="497"/>
      <c r="H27490" s="500"/>
      <c r="O27490" s="500"/>
      <c r="Q27490" s="498" t="s">
        <v>213</v>
      </c>
      <c r="S27490" s="499"/>
    </row>
    <row r="27491">
      <c r="B27491" s="497"/>
      <c r="H27491" s="500"/>
      <c r="O27491" s="500"/>
      <c r="Q27491" s="498" t="s">
        <v>213</v>
      </c>
      <c r="S27491" s="499"/>
    </row>
    <row r="27492">
      <c r="B27492" s="497"/>
      <c r="H27492" s="500"/>
      <c r="O27492" s="500"/>
      <c r="Q27492" s="498" t="s">
        <v>213</v>
      </c>
      <c r="S27492" s="499"/>
    </row>
    <row r="27493">
      <c r="B27493" s="497"/>
      <c r="H27493" s="500"/>
      <c r="O27493" s="500"/>
      <c r="Q27493" s="498" t="s">
        <v>213</v>
      </c>
      <c r="S27493" s="499"/>
    </row>
    <row r="27494">
      <c r="B27494" s="497"/>
      <c r="H27494" s="500"/>
      <c r="O27494" s="500"/>
      <c r="Q27494" s="498" t="s">
        <v>213</v>
      </c>
      <c r="S27494" s="499"/>
    </row>
    <row r="27495">
      <c r="B27495" s="497"/>
      <c r="H27495" s="500"/>
      <c r="O27495" s="500"/>
      <c r="Q27495" s="498" t="s">
        <v>213</v>
      </c>
      <c r="S27495" s="499"/>
    </row>
    <row r="27496">
      <c r="B27496" s="497"/>
      <c r="H27496" s="500"/>
      <c r="O27496" s="500"/>
      <c r="Q27496" s="498" t="s">
        <v>213</v>
      </c>
      <c r="S27496" s="499"/>
    </row>
    <row r="27497">
      <c r="B27497" s="497"/>
      <c r="H27497" s="500"/>
      <c r="O27497" s="500"/>
      <c r="Q27497" s="498" t="s">
        <v>213</v>
      </c>
      <c r="S27497" s="499"/>
    </row>
    <row r="27498">
      <c r="B27498" s="497"/>
      <c r="H27498" s="500"/>
      <c r="O27498" s="500"/>
      <c r="Q27498" s="498" t="s">
        <v>213</v>
      </c>
      <c r="S27498" s="499"/>
    </row>
    <row r="27499">
      <c r="B27499" s="497"/>
      <c r="H27499" s="500"/>
      <c r="O27499" s="500"/>
      <c r="Q27499" s="498" t="s">
        <v>213</v>
      </c>
      <c r="S27499" s="499"/>
    </row>
    <row r="27500">
      <c r="B27500" s="497"/>
      <c r="H27500" s="500"/>
      <c r="O27500" s="500"/>
      <c r="Q27500" s="498" t="s">
        <v>213</v>
      </c>
      <c r="S27500" s="499"/>
    </row>
    <row r="27501">
      <c r="B27501" s="497"/>
      <c r="H27501" s="500"/>
      <c r="O27501" s="500"/>
      <c r="Q27501" s="498" t="s">
        <v>213</v>
      </c>
      <c r="S27501" s="499"/>
    </row>
    <row r="27502">
      <c r="B27502" s="497"/>
      <c r="H27502" s="500"/>
      <c r="O27502" s="500"/>
      <c r="Q27502" s="498" t="s">
        <v>213</v>
      </c>
      <c r="S27502" s="499"/>
    </row>
    <row r="27503">
      <c r="B27503" s="497"/>
      <c r="H27503" s="500"/>
      <c r="O27503" s="500"/>
      <c r="Q27503" s="498" t="s">
        <v>213</v>
      </c>
      <c r="S27503" s="499"/>
    </row>
    <row r="27504">
      <c r="B27504" s="497"/>
      <c r="H27504" s="500"/>
      <c r="O27504" s="500"/>
      <c r="Q27504" s="498" t="s">
        <v>213</v>
      </c>
      <c r="S27504" s="499"/>
    </row>
    <row r="27505">
      <c r="B27505" s="497"/>
      <c r="H27505" s="500"/>
      <c r="O27505" s="500"/>
      <c r="Q27505" s="498" t="s">
        <v>213</v>
      </c>
      <c r="S27505" s="499"/>
    </row>
    <row r="27506">
      <c r="B27506" s="497"/>
      <c r="H27506" s="500"/>
      <c r="O27506" s="500"/>
      <c r="Q27506" s="498" t="s">
        <v>213</v>
      </c>
      <c r="S27506" s="499"/>
    </row>
    <row r="27507">
      <c r="B27507" s="497"/>
      <c r="H27507" s="500"/>
      <c r="O27507" s="500"/>
      <c r="Q27507" s="498" t="s">
        <v>213</v>
      </c>
      <c r="S27507" s="499"/>
    </row>
    <row r="27508">
      <c r="B27508" s="497"/>
      <c r="H27508" s="500"/>
      <c r="O27508" s="500"/>
      <c r="Q27508" s="498" t="s">
        <v>213</v>
      </c>
      <c r="S27508" s="499"/>
    </row>
    <row r="27509">
      <c r="B27509" s="497"/>
      <c r="H27509" s="500"/>
      <c r="O27509" s="500"/>
      <c r="Q27509" s="498" t="s">
        <v>213</v>
      </c>
      <c r="S27509" s="499"/>
    </row>
    <row r="27510">
      <c r="B27510" s="497"/>
      <c r="H27510" s="500"/>
      <c r="O27510" s="500"/>
      <c r="Q27510" s="498" t="s">
        <v>213</v>
      </c>
      <c r="S27510" s="499"/>
    </row>
    <row r="27511">
      <c r="B27511" s="497"/>
      <c r="H27511" s="500"/>
      <c r="O27511" s="500"/>
      <c r="Q27511" s="498" t="s">
        <v>213</v>
      </c>
      <c r="S27511" s="499"/>
    </row>
    <row r="27512">
      <c r="B27512" s="497"/>
      <c r="H27512" s="500"/>
      <c r="O27512" s="500"/>
      <c r="Q27512" s="498" t="s">
        <v>213</v>
      </c>
      <c r="S27512" s="499"/>
    </row>
    <row r="27513">
      <c r="B27513" s="497"/>
      <c r="H27513" s="500"/>
      <c r="O27513" s="500"/>
      <c r="Q27513" s="498" t="s">
        <v>213</v>
      </c>
      <c r="S27513" s="499"/>
    </row>
    <row r="27514">
      <c r="B27514" s="497"/>
      <c r="H27514" s="500"/>
      <c r="O27514" s="500"/>
      <c r="Q27514" s="498" t="s">
        <v>213</v>
      </c>
      <c r="S27514" s="499"/>
    </row>
    <row r="27515">
      <c r="B27515" s="497"/>
      <c r="H27515" s="500"/>
      <c r="O27515" s="500"/>
      <c r="Q27515" s="498" t="s">
        <v>213</v>
      </c>
      <c r="S27515" s="499"/>
    </row>
    <row r="27516">
      <c r="B27516" s="497"/>
      <c r="H27516" s="500"/>
      <c r="O27516" s="500"/>
      <c r="Q27516" s="498" t="s">
        <v>213</v>
      </c>
      <c r="S27516" s="499"/>
    </row>
    <row r="27517">
      <c r="B27517" s="497"/>
      <c r="H27517" s="500"/>
      <c r="O27517" s="500"/>
      <c r="Q27517" s="498" t="s">
        <v>213</v>
      </c>
      <c r="S27517" s="499"/>
    </row>
    <row r="27518">
      <c r="B27518" s="497"/>
      <c r="H27518" s="500"/>
      <c r="O27518" s="500"/>
      <c r="Q27518" s="498" t="s">
        <v>213</v>
      </c>
      <c r="S27518" s="499"/>
    </row>
    <row r="27519">
      <c r="B27519" s="497"/>
      <c r="H27519" s="500"/>
      <c r="O27519" s="500"/>
      <c r="Q27519" s="498" t="s">
        <v>213</v>
      </c>
      <c r="S27519" s="499"/>
    </row>
    <row r="27520">
      <c r="B27520" s="497"/>
      <c r="H27520" s="500"/>
      <c r="O27520" s="500"/>
      <c r="Q27520" s="498" t="s">
        <v>213</v>
      </c>
      <c r="S27520" s="499"/>
    </row>
    <row r="27521">
      <c r="B27521" s="497"/>
      <c r="H27521" s="500"/>
      <c r="O27521" s="500"/>
      <c r="Q27521" s="498" t="s">
        <v>213</v>
      </c>
      <c r="S27521" s="499"/>
    </row>
    <row r="27522">
      <c r="B27522" s="497"/>
      <c r="H27522" s="500"/>
      <c r="O27522" s="500"/>
      <c r="Q27522" s="498" t="s">
        <v>213</v>
      </c>
      <c r="S27522" s="499"/>
    </row>
    <row r="27523">
      <c r="B27523" s="497"/>
      <c r="H27523" s="500"/>
      <c r="O27523" s="500"/>
      <c r="Q27523" s="498" t="s">
        <v>213</v>
      </c>
      <c r="S27523" s="499"/>
    </row>
    <row r="27524">
      <c r="B27524" s="497"/>
      <c r="H27524" s="500"/>
      <c r="O27524" s="500"/>
      <c r="Q27524" s="498" t="s">
        <v>213</v>
      </c>
      <c r="S27524" s="499"/>
    </row>
    <row r="27525">
      <c r="B27525" s="497"/>
      <c r="H27525" s="500"/>
      <c r="O27525" s="500"/>
      <c r="Q27525" s="498" t="s">
        <v>213</v>
      </c>
      <c r="S27525" s="499"/>
    </row>
    <row r="27526">
      <c r="B27526" s="497"/>
      <c r="H27526" s="500"/>
      <c r="O27526" s="500"/>
      <c r="Q27526" s="498" t="s">
        <v>213</v>
      </c>
      <c r="S27526" s="499"/>
    </row>
    <row r="27527">
      <c r="B27527" s="497"/>
      <c r="H27527" s="500"/>
      <c r="O27527" s="500"/>
      <c r="Q27527" s="498" t="s">
        <v>213</v>
      </c>
      <c r="S27527" s="499"/>
    </row>
    <row r="27528">
      <c r="B27528" s="497"/>
      <c r="H27528" s="500"/>
      <c r="O27528" s="500"/>
      <c r="Q27528" s="498" t="s">
        <v>213</v>
      </c>
      <c r="S27528" s="499"/>
    </row>
    <row r="27529">
      <c r="B27529" s="497"/>
      <c r="H27529" s="500"/>
      <c r="O27529" s="500"/>
      <c r="Q27529" s="498" t="s">
        <v>213</v>
      </c>
      <c r="S27529" s="499"/>
    </row>
    <row r="27530">
      <c r="B27530" s="497"/>
      <c r="H27530" s="500"/>
      <c r="O27530" s="500"/>
      <c r="Q27530" s="498" t="s">
        <v>213</v>
      </c>
      <c r="S27530" s="499"/>
    </row>
    <row r="27531">
      <c r="B27531" s="497"/>
      <c r="H27531" s="500"/>
      <c r="O27531" s="500"/>
      <c r="Q27531" s="498" t="s">
        <v>213</v>
      </c>
      <c r="S27531" s="499"/>
    </row>
    <row r="27532">
      <c r="B27532" s="497"/>
      <c r="H27532" s="500"/>
      <c r="O27532" s="500"/>
      <c r="Q27532" s="498" t="s">
        <v>213</v>
      </c>
      <c r="S27532" s="499"/>
    </row>
    <row r="27533">
      <c r="B27533" s="497"/>
      <c r="H27533" s="500"/>
      <c r="O27533" s="500"/>
      <c r="Q27533" s="498" t="s">
        <v>213</v>
      </c>
      <c r="S27533" s="499"/>
    </row>
    <row r="27534">
      <c r="B27534" s="497"/>
      <c r="H27534" s="500"/>
      <c r="O27534" s="500"/>
      <c r="Q27534" s="498" t="s">
        <v>213</v>
      </c>
      <c r="S27534" s="499"/>
    </row>
    <row r="27535">
      <c r="B27535" s="497"/>
      <c r="H27535" s="500"/>
      <c r="O27535" s="500"/>
      <c r="Q27535" s="498" t="s">
        <v>213</v>
      </c>
      <c r="S27535" s="499"/>
    </row>
    <row r="27536">
      <c r="B27536" s="497"/>
      <c r="H27536" s="500"/>
      <c r="O27536" s="500"/>
      <c r="Q27536" s="498" t="s">
        <v>213</v>
      </c>
      <c r="S27536" s="499"/>
    </row>
    <row r="27537">
      <c r="B27537" s="497"/>
      <c r="H27537" s="500"/>
      <c r="O27537" s="500"/>
      <c r="Q27537" s="498" t="s">
        <v>213</v>
      </c>
      <c r="S27537" s="499"/>
    </row>
    <row r="27538">
      <c r="B27538" s="497"/>
      <c r="H27538" s="500"/>
      <c r="O27538" s="500"/>
      <c r="Q27538" s="498" t="s">
        <v>213</v>
      </c>
      <c r="S27538" s="499"/>
    </row>
    <row r="27539">
      <c r="B27539" s="497"/>
      <c r="H27539" s="500"/>
      <c r="O27539" s="500"/>
      <c r="Q27539" s="498" t="s">
        <v>213</v>
      </c>
      <c r="S27539" s="499"/>
    </row>
    <row r="27540">
      <c r="B27540" s="497"/>
      <c r="H27540" s="500"/>
      <c r="O27540" s="500"/>
      <c r="Q27540" s="498" t="s">
        <v>213</v>
      </c>
      <c r="S27540" s="499"/>
    </row>
    <row r="27541">
      <c r="B27541" s="497"/>
      <c r="H27541" s="500"/>
      <c r="O27541" s="500"/>
      <c r="Q27541" s="498" t="s">
        <v>213</v>
      </c>
      <c r="S27541" s="499"/>
    </row>
    <row r="27542">
      <c r="B27542" s="497"/>
      <c r="H27542" s="500"/>
      <c r="O27542" s="500"/>
      <c r="Q27542" s="498" t="s">
        <v>213</v>
      </c>
      <c r="S27542" s="499"/>
    </row>
    <row r="27543">
      <c r="B27543" s="497"/>
      <c r="H27543" s="500"/>
      <c r="O27543" s="500"/>
      <c r="Q27543" s="498" t="s">
        <v>213</v>
      </c>
      <c r="S27543" s="499"/>
    </row>
    <row r="27544">
      <c r="B27544" s="497"/>
      <c r="H27544" s="500"/>
      <c r="O27544" s="500"/>
      <c r="Q27544" s="498" t="s">
        <v>213</v>
      </c>
      <c r="S27544" s="499"/>
    </row>
    <row r="27545">
      <c r="B27545" s="497"/>
      <c r="H27545" s="500"/>
      <c r="O27545" s="500"/>
      <c r="Q27545" s="498" t="s">
        <v>213</v>
      </c>
      <c r="S27545" s="499"/>
    </row>
    <row r="27546">
      <c r="B27546" s="497"/>
      <c r="H27546" s="500"/>
      <c r="O27546" s="500"/>
      <c r="Q27546" s="498" t="s">
        <v>213</v>
      </c>
      <c r="S27546" s="499"/>
    </row>
    <row r="27547">
      <c r="B27547" s="497"/>
      <c r="H27547" s="500"/>
      <c r="O27547" s="500"/>
      <c r="Q27547" s="498" t="s">
        <v>213</v>
      </c>
      <c r="S27547" s="499"/>
    </row>
    <row r="27548">
      <c r="B27548" s="497"/>
      <c r="H27548" s="500"/>
      <c r="O27548" s="500"/>
      <c r="Q27548" s="498" t="s">
        <v>213</v>
      </c>
      <c r="S27548" s="499"/>
    </row>
    <row r="27549">
      <c r="B27549" s="497"/>
      <c r="H27549" s="500"/>
      <c r="O27549" s="500"/>
      <c r="Q27549" s="498" t="s">
        <v>213</v>
      </c>
      <c r="S27549" s="499"/>
    </row>
    <row r="27550">
      <c r="B27550" s="497"/>
      <c r="H27550" s="500"/>
      <c r="O27550" s="500"/>
      <c r="Q27550" s="498" t="s">
        <v>213</v>
      </c>
      <c r="S27550" s="499"/>
    </row>
    <row r="27551">
      <c r="B27551" s="497"/>
      <c r="H27551" s="500"/>
      <c r="O27551" s="500"/>
      <c r="Q27551" s="498" t="s">
        <v>213</v>
      </c>
      <c r="S27551" s="499"/>
    </row>
    <row r="27552">
      <c r="B27552" s="497"/>
      <c r="H27552" s="500"/>
      <c r="O27552" s="500"/>
      <c r="Q27552" s="498" t="s">
        <v>213</v>
      </c>
      <c r="S27552" s="499"/>
    </row>
    <row r="27553">
      <c r="B27553" s="497"/>
      <c r="H27553" s="500"/>
      <c r="O27553" s="500"/>
      <c r="Q27553" s="498" t="s">
        <v>213</v>
      </c>
      <c r="S27553" s="499"/>
    </row>
    <row r="27554">
      <c r="B27554" s="497"/>
      <c r="H27554" s="500"/>
      <c r="O27554" s="500"/>
      <c r="Q27554" s="498" t="s">
        <v>213</v>
      </c>
      <c r="S27554" s="499"/>
    </row>
    <row r="27555">
      <c r="B27555" s="497"/>
      <c r="H27555" s="500"/>
      <c r="O27555" s="500"/>
      <c r="Q27555" s="498" t="s">
        <v>213</v>
      </c>
      <c r="S27555" s="499"/>
    </row>
    <row r="27556">
      <c r="B27556" s="497"/>
      <c r="H27556" s="500"/>
      <c r="O27556" s="500"/>
      <c r="Q27556" s="498" t="s">
        <v>213</v>
      </c>
      <c r="S27556" s="499"/>
    </row>
    <row r="27557">
      <c r="B27557" s="497"/>
      <c r="H27557" s="500"/>
      <c r="O27557" s="500"/>
      <c r="Q27557" s="498" t="s">
        <v>213</v>
      </c>
      <c r="S27557" s="499"/>
    </row>
    <row r="27558">
      <c r="B27558" s="497"/>
      <c r="H27558" s="500"/>
      <c r="O27558" s="500"/>
      <c r="Q27558" s="498" t="s">
        <v>213</v>
      </c>
      <c r="S27558" s="499"/>
    </row>
    <row r="27559">
      <c r="B27559" s="497"/>
      <c r="H27559" s="500"/>
      <c r="O27559" s="500"/>
      <c r="Q27559" s="498" t="s">
        <v>213</v>
      </c>
      <c r="S27559" s="499"/>
    </row>
    <row r="27560">
      <c r="B27560" s="497"/>
      <c r="H27560" s="500"/>
      <c r="O27560" s="500"/>
      <c r="Q27560" s="498" t="s">
        <v>213</v>
      </c>
      <c r="S27560" s="499"/>
    </row>
    <row r="27561">
      <c r="B27561" s="497"/>
      <c r="H27561" s="500"/>
      <c r="O27561" s="500"/>
      <c r="Q27561" s="498" t="s">
        <v>213</v>
      </c>
      <c r="S27561" s="499"/>
    </row>
    <row r="27562">
      <c r="B27562" s="497"/>
      <c r="H27562" s="500"/>
      <c r="O27562" s="500"/>
      <c r="Q27562" s="498" t="s">
        <v>213</v>
      </c>
      <c r="S27562" s="499"/>
    </row>
    <row r="27563">
      <c r="B27563" s="497"/>
      <c r="H27563" s="500"/>
      <c r="O27563" s="500"/>
      <c r="Q27563" s="498" t="s">
        <v>213</v>
      </c>
      <c r="S27563" s="499"/>
    </row>
    <row r="27564">
      <c r="B27564" s="497"/>
      <c r="H27564" s="500"/>
      <c r="O27564" s="500"/>
      <c r="Q27564" s="498" t="s">
        <v>213</v>
      </c>
      <c r="S27564" s="499"/>
    </row>
    <row r="27565">
      <c r="B27565" s="497"/>
      <c r="H27565" s="500"/>
      <c r="O27565" s="500"/>
      <c r="Q27565" s="498" t="s">
        <v>213</v>
      </c>
      <c r="S27565" s="499"/>
    </row>
    <row r="27566">
      <c r="B27566" s="497"/>
      <c r="H27566" s="500"/>
      <c r="O27566" s="500"/>
      <c r="Q27566" s="498" t="s">
        <v>213</v>
      </c>
      <c r="S27566" s="499"/>
    </row>
    <row r="27567">
      <c r="B27567" s="497"/>
      <c r="H27567" s="500"/>
      <c r="O27567" s="500"/>
      <c r="Q27567" s="498" t="s">
        <v>213</v>
      </c>
      <c r="S27567" s="499"/>
    </row>
    <row r="27568">
      <c r="B27568" s="497"/>
      <c r="H27568" s="500"/>
      <c r="O27568" s="500"/>
      <c r="Q27568" s="498" t="s">
        <v>213</v>
      </c>
      <c r="S27568" s="499"/>
    </row>
    <row r="27569">
      <c r="B27569" s="497"/>
      <c r="H27569" s="500"/>
      <c r="O27569" s="500"/>
      <c r="Q27569" s="498" t="s">
        <v>213</v>
      </c>
      <c r="S27569" s="499"/>
    </row>
    <row r="27570">
      <c r="B27570" s="497"/>
      <c r="H27570" s="500"/>
      <c r="O27570" s="500"/>
      <c r="Q27570" s="498" t="s">
        <v>213</v>
      </c>
      <c r="S27570" s="499"/>
    </row>
    <row r="27571">
      <c r="B27571" s="497"/>
      <c r="H27571" s="500"/>
      <c r="O27571" s="500"/>
      <c r="Q27571" s="498" t="s">
        <v>213</v>
      </c>
      <c r="S27571" s="499"/>
    </row>
    <row r="27572">
      <c r="B27572" s="497"/>
      <c r="H27572" s="500"/>
      <c r="O27572" s="500"/>
      <c r="Q27572" s="498" t="s">
        <v>213</v>
      </c>
      <c r="S27572" s="499"/>
    </row>
    <row r="27573">
      <c r="B27573" s="497"/>
      <c r="H27573" s="500"/>
      <c r="O27573" s="500"/>
      <c r="Q27573" s="498" t="s">
        <v>213</v>
      </c>
      <c r="S27573" s="499"/>
    </row>
    <row r="27574">
      <c r="B27574" s="497"/>
      <c r="H27574" s="500"/>
      <c r="O27574" s="500"/>
      <c r="Q27574" s="498" t="s">
        <v>213</v>
      </c>
      <c r="S27574" s="499"/>
    </row>
    <row r="27575">
      <c r="B27575" s="497"/>
      <c r="H27575" s="500"/>
      <c r="O27575" s="500"/>
      <c r="Q27575" s="498" t="s">
        <v>213</v>
      </c>
      <c r="S27575" s="499"/>
    </row>
    <row r="27576">
      <c r="B27576" s="497"/>
      <c r="H27576" s="500"/>
      <c r="O27576" s="500"/>
      <c r="Q27576" s="498" t="s">
        <v>213</v>
      </c>
      <c r="S27576" s="499"/>
    </row>
    <row r="27577">
      <c r="B27577" s="497"/>
      <c r="H27577" s="500"/>
      <c r="O27577" s="500"/>
      <c r="Q27577" s="498" t="s">
        <v>213</v>
      </c>
      <c r="S27577" s="499"/>
    </row>
    <row r="27578">
      <c r="B27578" s="497"/>
      <c r="H27578" s="500"/>
      <c r="O27578" s="500"/>
      <c r="Q27578" s="498" t="s">
        <v>213</v>
      </c>
      <c r="S27578" s="499"/>
    </row>
    <row r="27579">
      <c r="B27579" s="497"/>
      <c r="H27579" s="500"/>
      <c r="O27579" s="500"/>
      <c r="Q27579" s="498" t="s">
        <v>213</v>
      </c>
      <c r="S27579" s="499"/>
    </row>
    <row r="27580">
      <c r="B27580" s="497"/>
      <c r="H27580" s="500"/>
      <c r="O27580" s="500"/>
      <c r="Q27580" s="498" t="s">
        <v>213</v>
      </c>
      <c r="S27580" s="499"/>
    </row>
    <row r="27581">
      <c r="B27581" s="497"/>
      <c r="H27581" s="500"/>
      <c r="O27581" s="500"/>
      <c r="Q27581" s="498" t="s">
        <v>213</v>
      </c>
      <c r="S27581" s="499"/>
    </row>
    <row r="27582">
      <c r="B27582" s="497"/>
      <c r="H27582" s="500"/>
      <c r="O27582" s="500"/>
      <c r="Q27582" s="498" t="s">
        <v>213</v>
      </c>
      <c r="S27582" s="499"/>
    </row>
    <row r="27583">
      <c r="B27583" s="497"/>
      <c r="H27583" s="500"/>
      <c r="O27583" s="500"/>
      <c r="Q27583" s="498" t="s">
        <v>213</v>
      </c>
      <c r="S27583" s="499"/>
    </row>
    <row r="27584">
      <c r="B27584" s="497"/>
      <c r="H27584" s="500"/>
      <c r="O27584" s="500"/>
      <c r="Q27584" s="498" t="s">
        <v>213</v>
      </c>
      <c r="S27584" s="499"/>
    </row>
    <row r="27585">
      <c r="B27585" s="497"/>
      <c r="H27585" s="500"/>
      <c r="O27585" s="500"/>
      <c r="Q27585" s="498" t="s">
        <v>213</v>
      </c>
      <c r="S27585" s="499"/>
    </row>
    <row r="27586">
      <c r="B27586" s="497"/>
      <c r="H27586" s="500"/>
      <c r="O27586" s="500"/>
      <c r="Q27586" s="498" t="s">
        <v>213</v>
      </c>
      <c r="S27586" s="499"/>
    </row>
    <row r="27587">
      <c r="B27587" s="497"/>
      <c r="H27587" s="500"/>
      <c r="O27587" s="500"/>
      <c r="Q27587" s="498" t="s">
        <v>213</v>
      </c>
      <c r="S27587" s="499"/>
    </row>
    <row r="27588">
      <c r="B27588" s="497"/>
      <c r="H27588" s="500"/>
      <c r="O27588" s="500"/>
      <c r="Q27588" s="498" t="s">
        <v>213</v>
      </c>
      <c r="S27588" s="499"/>
    </row>
    <row r="27589">
      <c r="B27589" s="497"/>
      <c r="H27589" s="500"/>
      <c r="O27589" s="500"/>
      <c r="Q27589" s="498" t="s">
        <v>213</v>
      </c>
      <c r="S27589" s="499"/>
    </row>
    <row r="27590">
      <c r="B27590" s="497"/>
      <c r="H27590" s="500"/>
      <c r="O27590" s="500"/>
      <c r="Q27590" s="498" t="s">
        <v>213</v>
      </c>
      <c r="S27590" s="499"/>
    </row>
    <row r="27591">
      <c r="B27591" s="497"/>
      <c r="H27591" s="500"/>
      <c r="O27591" s="500"/>
      <c r="Q27591" s="498" t="s">
        <v>213</v>
      </c>
      <c r="S27591" s="499"/>
    </row>
    <row r="27592">
      <c r="B27592" s="497"/>
      <c r="H27592" s="500"/>
      <c r="O27592" s="500"/>
      <c r="Q27592" s="498" t="s">
        <v>213</v>
      </c>
      <c r="S27592" s="499"/>
    </row>
    <row r="27593">
      <c r="B27593" s="497"/>
      <c r="H27593" s="500"/>
      <c r="O27593" s="500"/>
      <c r="Q27593" s="498" t="s">
        <v>213</v>
      </c>
      <c r="S27593" s="499"/>
    </row>
    <row r="27594">
      <c r="B27594" s="497"/>
      <c r="H27594" s="500"/>
      <c r="O27594" s="500"/>
      <c r="Q27594" s="498" t="s">
        <v>213</v>
      </c>
      <c r="S27594" s="499"/>
    </row>
    <row r="27595">
      <c r="B27595" s="497"/>
      <c r="H27595" s="500"/>
      <c r="O27595" s="500"/>
      <c r="Q27595" s="498" t="s">
        <v>213</v>
      </c>
      <c r="S27595" s="499"/>
    </row>
    <row r="27596">
      <c r="B27596" s="497"/>
      <c r="H27596" s="500"/>
      <c r="O27596" s="500"/>
      <c r="Q27596" s="498" t="s">
        <v>213</v>
      </c>
      <c r="S27596" s="499"/>
    </row>
    <row r="27597">
      <c r="B27597" s="497"/>
      <c r="H27597" s="500"/>
      <c r="O27597" s="500"/>
      <c r="Q27597" s="498" t="s">
        <v>213</v>
      </c>
      <c r="S27597" s="499"/>
    </row>
    <row r="27598">
      <c r="B27598" s="497"/>
      <c r="H27598" s="500"/>
      <c r="O27598" s="500"/>
      <c r="Q27598" s="498" t="s">
        <v>213</v>
      </c>
      <c r="S27598" s="499"/>
    </row>
    <row r="27599">
      <c r="B27599" s="497"/>
      <c r="H27599" s="500"/>
      <c r="O27599" s="500"/>
      <c r="Q27599" s="498" t="s">
        <v>213</v>
      </c>
      <c r="S27599" s="499"/>
    </row>
    <row r="27600">
      <c r="B27600" s="497"/>
      <c r="H27600" s="500"/>
      <c r="O27600" s="500"/>
      <c r="Q27600" s="498" t="s">
        <v>213</v>
      </c>
      <c r="S27600" s="499"/>
    </row>
    <row r="27601">
      <c r="B27601" s="497"/>
      <c r="H27601" s="500"/>
      <c r="O27601" s="500"/>
      <c r="Q27601" s="498" t="s">
        <v>213</v>
      </c>
      <c r="S27601" s="499"/>
    </row>
    <row r="27602">
      <c r="B27602" s="497"/>
      <c r="H27602" s="500"/>
      <c r="O27602" s="500"/>
      <c r="Q27602" s="498" t="s">
        <v>213</v>
      </c>
      <c r="S27602" s="499"/>
    </row>
    <row r="27603">
      <c r="B27603" s="497"/>
      <c r="H27603" s="500"/>
      <c r="O27603" s="500"/>
      <c r="Q27603" s="498" t="s">
        <v>213</v>
      </c>
      <c r="S27603" s="499"/>
    </row>
    <row r="27604">
      <c r="B27604" s="497"/>
      <c r="H27604" s="500"/>
      <c r="O27604" s="500"/>
      <c r="Q27604" s="498" t="s">
        <v>213</v>
      </c>
      <c r="S27604" s="499"/>
    </row>
    <row r="27605">
      <c r="B27605" s="497"/>
      <c r="H27605" s="500"/>
      <c r="O27605" s="500"/>
      <c r="Q27605" s="498" t="s">
        <v>213</v>
      </c>
      <c r="S27605" s="499"/>
    </row>
    <row r="27606">
      <c r="B27606" s="497"/>
      <c r="H27606" s="500"/>
      <c r="O27606" s="500"/>
      <c r="Q27606" s="498" t="s">
        <v>213</v>
      </c>
      <c r="S27606" s="499"/>
    </row>
    <row r="27607">
      <c r="B27607" s="497"/>
      <c r="H27607" s="500"/>
      <c r="O27607" s="500"/>
      <c r="Q27607" s="498" t="s">
        <v>213</v>
      </c>
      <c r="S27607" s="499"/>
    </row>
    <row r="27608">
      <c r="B27608" s="497"/>
      <c r="H27608" s="500"/>
      <c r="O27608" s="500"/>
      <c r="Q27608" s="498" t="s">
        <v>213</v>
      </c>
      <c r="S27608" s="499"/>
    </row>
    <row r="27609">
      <c r="B27609" s="497"/>
      <c r="H27609" s="500"/>
      <c r="O27609" s="500"/>
      <c r="Q27609" s="498" t="s">
        <v>213</v>
      </c>
      <c r="S27609" s="499"/>
    </row>
    <row r="27610">
      <c r="B27610" s="497"/>
      <c r="H27610" s="500"/>
      <c r="O27610" s="500"/>
      <c r="Q27610" s="498" t="s">
        <v>213</v>
      </c>
      <c r="S27610" s="499"/>
    </row>
    <row r="27611">
      <c r="B27611" s="497"/>
      <c r="H27611" s="500"/>
      <c r="O27611" s="500"/>
      <c r="Q27611" s="498" t="s">
        <v>213</v>
      </c>
      <c r="S27611" s="499"/>
    </row>
    <row r="27612">
      <c r="B27612" s="497"/>
      <c r="H27612" s="500"/>
      <c r="O27612" s="500"/>
      <c r="Q27612" s="498" t="s">
        <v>213</v>
      </c>
      <c r="S27612" s="499"/>
    </row>
    <row r="27613">
      <c r="B27613" s="497"/>
      <c r="H27613" s="500"/>
      <c r="O27613" s="500"/>
      <c r="Q27613" s="498" t="s">
        <v>213</v>
      </c>
      <c r="S27613" s="499"/>
    </row>
    <row r="27614">
      <c r="B27614" s="497"/>
      <c r="H27614" s="500"/>
      <c r="O27614" s="500"/>
      <c r="Q27614" s="498" t="s">
        <v>213</v>
      </c>
      <c r="S27614" s="499"/>
    </row>
    <row r="27615">
      <c r="B27615" s="497"/>
      <c r="H27615" s="500"/>
      <c r="O27615" s="500"/>
      <c r="Q27615" s="498" t="s">
        <v>213</v>
      </c>
      <c r="S27615" s="499"/>
    </row>
    <row r="27616">
      <c r="B27616" s="497"/>
      <c r="H27616" s="500"/>
      <c r="O27616" s="500"/>
      <c r="Q27616" s="498" t="s">
        <v>213</v>
      </c>
      <c r="S27616" s="499"/>
    </row>
    <row r="27617">
      <c r="B27617" s="497"/>
      <c r="H27617" s="500"/>
      <c r="O27617" s="500"/>
      <c r="Q27617" s="498" t="s">
        <v>213</v>
      </c>
      <c r="S27617" s="499"/>
    </row>
    <row r="27618">
      <c r="B27618" s="497"/>
      <c r="H27618" s="500"/>
      <c r="O27618" s="500"/>
      <c r="Q27618" s="498" t="s">
        <v>213</v>
      </c>
      <c r="S27618" s="499"/>
    </row>
    <row r="27619">
      <c r="B27619" s="497"/>
      <c r="H27619" s="500"/>
      <c r="O27619" s="500"/>
      <c r="Q27619" s="498" t="s">
        <v>213</v>
      </c>
      <c r="S27619" s="499"/>
    </row>
    <row r="27620">
      <c r="B27620" s="497"/>
      <c r="H27620" s="500"/>
      <c r="O27620" s="500"/>
      <c r="Q27620" s="498" t="s">
        <v>213</v>
      </c>
      <c r="S27620" s="499"/>
    </row>
    <row r="27621">
      <c r="B27621" s="497"/>
      <c r="H27621" s="500"/>
      <c r="O27621" s="500"/>
      <c r="Q27621" s="498" t="s">
        <v>213</v>
      </c>
      <c r="S27621" s="499"/>
    </row>
    <row r="27622">
      <c r="B27622" s="497"/>
      <c r="H27622" s="500"/>
      <c r="O27622" s="500"/>
      <c r="Q27622" s="498" t="s">
        <v>213</v>
      </c>
      <c r="S27622" s="499"/>
    </row>
    <row r="27623">
      <c r="B27623" s="497"/>
      <c r="H27623" s="500"/>
      <c r="O27623" s="500"/>
      <c r="Q27623" s="498" t="s">
        <v>213</v>
      </c>
      <c r="S27623" s="499"/>
    </row>
    <row r="27624">
      <c r="B27624" s="497"/>
      <c r="H27624" s="500"/>
      <c r="O27624" s="500"/>
      <c r="Q27624" s="498" t="s">
        <v>213</v>
      </c>
      <c r="S27624" s="499"/>
    </row>
    <row r="27625">
      <c r="B27625" s="497"/>
      <c r="H27625" s="500"/>
      <c r="O27625" s="500"/>
      <c r="Q27625" s="498" t="s">
        <v>213</v>
      </c>
      <c r="S27625" s="499"/>
    </row>
    <row r="27626">
      <c r="B27626" s="497"/>
      <c r="H27626" s="500"/>
      <c r="O27626" s="500"/>
      <c r="Q27626" s="498" t="s">
        <v>213</v>
      </c>
      <c r="S27626" s="499"/>
    </row>
    <row r="27627">
      <c r="B27627" s="497"/>
      <c r="H27627" s="500"/>
      <c r="O27627" s="500"/>
      <c r="Q27627" s="498" t="s">
        <v>213</v>
      </c>
      <c r="S27627" s="499"/>
    </row>
    <row r="27628">
      <c r="B27628" s="497"/>
      <c r="H27628" s="500"/>
      <c r="O27628" s="500"/>
      <c r="Q27628" s="498" t="s">
        <v>213</v>
      </c>
      <c r="S27628" s="499"/>
    </row>
    <row r="27629">
      <c r="B27629" s="497"/>
      <c r="H27629" s="500"/>
      <c r="O27629" s="500"/>
      <c r="Q27629" s="498" t="s">
        <v>213</v>
      </c>
      <c r="S27629" s="499"/>
    </row>
    <row r="27630">
      <c r="B27630" s="497"/>
      <c r="H27630" s="500"/>
      <c r="O27630" s="500"/>
      <c r="Q27630" s="498" t="s">
        <v>213</v>
      </c>
      <c r="S27630" s="499"/>
    </row>
    <row r="27631">
      <c r="B27631" s="497"/>
      <c r="H27631" s="500"/>
      <c r="O27631" s="500"/>
      <c r="Q27631" s="498" t="s">
        <v>213</v>
      </c>
      <c r="S27631" s="499"/>
    </row>
    <row r="27632">
      <c r="B27632" s="497"/>
      <c r="H27632" s="500"/>
      <c r="O27632" s="500"/>
      <c r="Q27632" s="498" t="s">
        <v>213</v>
      </c>
      <c r="S27632" s="499"/>
    </row>
    <row r="27633">
      <c r="B27633" s="497"/>
      <c r="H27633" s="500"/>
      <c r="O27633" s="500"/>
      <c r="Q27633" s="498" t="s">
        <v>213</v>
      </c>
      <c r="S27633" s="499"/>
    </row>
    <row r="27634">
      <c r="B27634" s="497"/>
      <c r="H27634" s="500"/>
      <c r="O27634" s="500"/>
      <c r="Q27634" s="498" t="s">
        <v>213</v>
      </c>
      <c r="S27634" s="499"/>
    </row>
    <row r="27635">
      <c r="B27635" s="497"/>
      <c r="H27635" s="500"/>
      <c r="O27635" s="500"/>
      <c r="Q27635" s="498" t="s">
        <v>213</v>
      </c>
      <c r="S27635" s="499"/>
    </row>
    <row r="27636">
      <c r="B27636" s="497"/>
      <c r="H27636" s="500"/>
      <c r="O27636" s="500"/>
      <c r="Q27636" s="498" t="s">
        <v>213</v>
      </c>
      <c r="S27636" s="499"/>
    </row>
    <row r="27637">
      <c r="B27637" s="497"/>
      <c r="H27637" s="500"/>
      <c r="O27637" s="500"/>
      <c r="Q27637" s="498" t="s">
        <v>213</v>
      </c>
      <c r="S27637" s="499"/>
    </row>
    <row r="27638">
      <c r="B27638" s="497"/>
      <c r="H27638" s="500"/>
      <c r="O27638" s="500"/>
      <c r="Q27638" s="498" t="s">
        <v>213</v>
      </c>
      <c r="S27638" s="499"/>
    </row>
    <row r="27639">
      <c r="B27639" s="497"/>
      <c r="H27639" s="500"/>
      <c r="O27639" s="500"/>
      <c r="Q27639" s="498" t="s">
        <v>213</v>
      </c>
      <c r="S27639" s="499"/>
    </row>
    <row r="27640">
      <c r="B27640" s="497"/>
      <c r="H27640" s="500"/>
      <c r="O27640" s="500"/>
      <c r="Q27640" s="498" t="s">
        <v>213</v>
      </c>
      <c r="S27640" s="499"/>
    </row>
    <row r="27641">
      <c r="B27641" s="497"/>
      <c r="H27641" s="500"/>
      <c r="O27641" s="500"/>
      <c r="Q27641" s="498" t="s">
        <v>213</v>
      </c>
      <c r="S27641" s="499"/>
    </row>
    <row r="27642">
      <c r="B27642" s="497"/>
      <c r="H27642" s="500"/>
      <c r="O27642" s="500"/>
      <c r="Q27642" s="498" t="s">
        <v>213</v>
      </c>
      <c r="S27642" s="499"/>
    </row>
    <row r="27643">
      <c r="B27643" s="497"/>
      <c r="H27643" s="500"/>
      <c r="O27643" s="500"/>
      <c r="Q27643" s="498" t="s">
        <v>213</v>
      </c>
      <c r="S27643" s="499"/>
    </row>
    <row r="27644">
      <c r="B27644" s="497"/>
      <c r="H27644" s="500"/>
      <c r="O27644" s="500"/>
      <c r="Q27644" s="498" t="s">
        <v>213</v>
      </c>
      <c r="S27644" s="499"/>
    </row>
    <row r="27645">
      <c r="B27645" s="497"/>
      <c r="H27645" s="500"/>
      <c r="O27645" s="500"/>
      <c r="Q27645" s="498" t="s">
        <v>213</v>
      </c>
      <c r="S27645" s="499"/>
    </row>
    <row r="27646">
      <c r="B27646" s="497"/>
      <c r="H27646" s="500"/>
      <c r="O27646" s="500"/>
      <c r="Q27646" s="498" t="s">
        <v>213</v>
      </c>
      <c r="S27646" s="499"/>
    </row>
    <row r="27647">
      <c r="B27647" s="497"/>
      <c r="H27647" s="500"/>
      <c r="O27647" s="500"/>
      <c r="Q27647" s="498" t="s">
        <v>213</v>
      </c>
      <c r="S27647" s="499"/>
    </row>
    <row r="27648">
      <c r="B27648" s="497"/>
      <c r="H27648" s="500"/>
      <c r="O27648" s="500"/>
      <c r="Q27648" s="498" t="s">
        <v>213</v>
      </c>
      <c r="S27648" s="499"/>
    </row>
    <row r="27649">
      <c r="B27649" s="497"/>
      <c r="H27649" s="500"/>
      <c r="O27649" s="500"/>
      <c r="Q27649" s="498" t="s">
        <v>213</v>
      </c>
      <c r="S27649" s="499"/>
    </row>
    <row r="27650">
      <c r="B27650" s="497"/>
      <c r="H27650" s="500"/>
      <c r="O27650" s="500"/>
      <c r="Q27650" s="498" t="s">
        <v>213</v>
      </c>
      <c r="S27650" s="499"/>
    </row>
    <row r="27651">
      <c r="B27651" s="497"/>
      <c r="H27651" s="500"/>
      <c r="O27651" s="500"/>
      <c r="Q27651" s="498" t="s">
        <v>213</v>
      </c>
      <c r="S27651" s="499"/>
    </row>
    <row r="27652">
      <c r="B27652" s="497"/>
      <c r="H27652" s="500"/>
      <c r="O27652" s="500"/>
      <c r="Q27652" s="498" t="s">
        <v>213</v>
      </c>
      <c r="S27652" s="499"/>
    </row>
    <row r="27653">
      <c r="B27653" s="497"/>
      <c r="H27653" s="500"/>
      <c r="O27653" s="500"/>
      <c r="Q27653" s="498" t="s">
        <v>213</v>
      </c>
      <c r="S27653" s="499"/>
    </row>
    <row r="27654">
      <c r="B27654" s="497"/>
      <c r="H27654" s="500"/>
      <c r="O27654" s="500"/>
      <c r="Q27654" s="498" t="s">
        <v>213</v>
      </c>
      <c r="S27654" s="499"/>
    </row>
    <row r="27655">
      <c r="B27655" s="497"/>
      <c r="H27655" s="500"/>
      <c r="O27655" s="500"/>
      <c r="Q27655" s="498" t="s">
        <v>213</v>
      </c>
      <c r="S27655" s="499"/>
    </row>
    <row r="27656">
      <c r="B27656" s="497"/>
      <c r="H27656" s="500"/>
      <c r="O27656" s="500"/>
      <c r="Q27656" s="498" t="s">
        <v>213</v>
      </c>
      <c r="S27656" s="499"/>
    </row>
    <row r="27657">
      <c r="B27657" s="497"/>
      <c r="H27657" s="500"/>
      <c r="O27657" s="500"/>
      <c r="Q27657" s="498" t="s">
        <v>213</v>
      </c>
      <c r="S27657" s="499"/>
    </row>
    <row r="27658">
      <c r="B27658" s="497"/>
      <c r="H27658" s="500"/>
      <c r="O27658" s="500"/>
      <c r="Q27658" s="498" t="s">
        <v>213</v>
      </c>
      <c r="S27658" s="499"/>
    </row>
    <row r="27659">
      <c r="B27659" s="497"/>
      <c r="H27659" s="500"/>
      <c r="O27659" s="500"/>
      <c r="Q27659" s="498" t="s">
        <v>213</v>
      </c>
      <c r="S27659" s="499"/>
    </row>
    <row r="27660">
      <c r="B27660" s="497"/>
      <c r="H27660" s="500"/>
      <c r="O27660" s="500"/>
      <c r="Q27660" s="498" t="s">
        <v>213</v>
      </c>
      <c r="S27660" s="499"/>
    </row>
    <row r="27661">
      <c r="B27661" s="497"/>
      <c r="H27661" s="500"/>
      <c r="O27661" s="500"/>
      <c r="Q27661" s="498" t="s">
        <v>213</v>
      </c>
      <c r="S27661" s="499"/>
    </row>
    <row r="27662">
      <c r="B27662" s="497"/>
      <c r="H27662" s="500"/>
      <c r="O27662" s="500"/>
      <c r="Q27662" s="498" t="s">
        <v>213</v>
      </c>
      <c r="S27662" s="499"/>
    </row>
    <row r="27663">
      <c r="B27663" s="497"/>
      <c r="H27663" s="500"/>
      <c r="O27663" s="500"/>
      <c r="Q27663" s="498" t="s">
        <v>213</v>
      </c>
      <c r="S27663" s="499"/>
    </row>
    <row r="27664">
      <c r="B27664" s="497"/>
      <c r="H27664" s="500"/>
      <c r="O27664" s="500"/>
      <c r="Q27664" s="498" t="s">
        <v>213</v>
      </c>
      <c r="S27664" s="499"/>
    </row>
    <row r="27665">
      <c r="B27665" s="497"/>
      <c r="H27665" s="500"/>
      <c r="O27665" s="500"/>
      <c r="Q27665" s="498" t="s">
        <v>213</v>
      </c>
      <c r="S27665" s="499"/>
    </row>
    <row r="27666">
      <c r="B27666" s="497"/>
      <c r="H27666" s="500"/>
      <c r="O27666" s="500"/>
      <c r="Q27666" s="498" t="s">
        <v>213</v>
      </c>
      <c r="S27666" s="499"/>
    </row>
    <row r="27667">
      <c r="B27667" s="497"/>
      <c r="H27667" s="500"/>
      <c r="O27667" s="500"/>
      <c r="Q27667" s="498" t="s">
        <v>213</v>
      </c>
      <c r="S27667" s="499"/>
    </row>
    <row r="27668">
      <c r="B27668" s="497"/>
      <c r="H27668" s="500"/>
      <c r="O27668" s="500"/>
      <c r="Q27668" s="498" t="s">
        <v>213</v>
      </c>
      <c r="S27668" s="499"/>
    </row>
    <row r="27669">
      <c r="B27669" s="497"/>
      <c r="H27669" s="500"/>
      <c r="O27669" s="500"/>
      <c r="Q27669" s="498" t="s">
        <v>213</v>
      </c>
      <c r="S27669" s="499"/>
    </row>
    <row r="27670">
      <c r="B27670" s="497"/>
      <c r="H27670" s="500"/>
      <c r="O27670" s="500"/>
      <c r="Q27670" s="498" t="s">
        <v>213</v>
      </c>
      <c r="S27670" s="499"/>
    </row>
    <row r="27671">
      <c r="B27671" s="497"/>
      <c r="H27671" s="500"/>
      <c r="O27671" s="500"/>
      <c r="Q27671" s="498" t="s">
        <v>213</v>
      </c>
      <c r="S27671" s="499"/>
    </row>
    <row r="27672">
      <c r="B27672" s="497"/>
      <c r="H27672" s="500"/>
      <c r="O27672" s="500"/>
      <c r="Q27672" s="498" t="s">
        <v>213</v>
      </c>
      <c r="S27672" s="499"/>
    </row>
    <row r="27673">
      <c r="B27673" s="497"/>
      <c r="H27673" s="500"/>
      <c r="O27673" s="500"/>
      <c r="Q27673" s="498" t="s">
        <v>213</v>
      </c>
      <c r="S27673" s="499"/>
    </row>
    <row r="27674">
      <c r="B27674" s="497"/>
      <c r="H27674" s="500"/>
      <c r="O27674" s="500"/>
      <c r="Q27674" s="498" t="s">
        <v>213</v>
      </c>
      <c r="S27674" s="499"/>
    </row>
    <row r="27675">
      <c r="B27675" s="497"/>
      <c r="H27675" s="500"/>
      <c r="O27675" s="500"/>
      <c r="Q27675" s="498" t="s">
        <v>213</v>
      </c>
      <c r="S27675" s="499"/>
    </row>
    <row r="27676">
      <c r="B27676" s="497"/>
      <c r="H27676" s="500"/>
      <c r="O27676" s="500"/>
      <c r="Q27676" s="498" t="s">
        <v>213</v>
      </c>
      <c r="S27676" s="499"/>
    </row>
    <row r="27677">
      <c r="B27677" s="497"/>
      <c r="H27677" s="500"/>
      <c r="O27677" s="500"/>
      <c r="Q27677" s="498" t="s">
        <v>213</v>
      </c>
      <c r="S27677" s="499"/>
    </row>
    <row r="27678">
      <c r="B27678" s="497"/>
      <c r="H27678" s="500"/>
      <c r="O27678" s="500"/>
      <c r="Q27678" s="498" t="s">
        <v>213</v>
      </c>
      <c r="S27678" s="499"/>
    </row>
    <row r="27679">
      <c r="B27679" s="497"/>
      <c r="H27679" s="500"/>
      <c r="O27679" s="500"/>
      <c r="Q27679" s="498" t="s">
        <v>213</v>
      </c>
      <c r="S27679" s="499"/>
    </row>
    <row r="27680">
      <c r="B27680" s="497"/>
      <c r="H27680" s="500"/>
      <c r="O27680" s="500"/>
      <c r="Q27680" s="498" t="s">
        <v>213</v>
      </c>
      <c r="S27680" s="499"/>
    </row>
    <row r="27681">
      <c r="B27681" s="497"/>
      <c r="H27681" s="500"/>
      <c r="O27681" s="500"/>
      <c r="Q27681" s="498" t="s">
        <v>213</v>
      </c>
      <c r="S27681" s="499"/>
    </row>
    <row r="27682">
      <c r="B27682" s="497"/>
      <c r="H27682" s="500"/>
      <c r="O27682" s="500"/>
      <c r="Q27682" s="498" t="s">
        <v>213</v>
      </c>
      <c r="S27682" s="499"/>
    </row>
    <row r="27683">
      <c r="B27683" s="497"/>
      <c r="H27683" s="500"/>
      <c r="O27683" s="500"/>
      <c r="Q27683" s="498" t="s">
        <v>213</v>
      </c>
      <c r="S27683" s="499"/>
    </row>
    <row r="27684">
      <c r="B27684" s="497"/>
      <c r="H27684" s="500"/>
      <c r="O27684" s="500"/>
      <c r="Q27684" s="498" t="s">
        <v>213</v>
      </c>
      <c r="S27684" s="499"/>
    </row>
    <row r="27685">
      <c r="B27685" s="497"/>
      <c r="H27685" s="500"/>
      <c r="O27685" s="500"/>
      <c r="Q27685" s="498" t="s">
        <v>213</v>
      </c>
      <c r="S27685" s="499"/>
    </row>
    <row r="27686">
      <c r="B27686" s="497"/>
      <c r="H27686" s="500"/>
      <c r="O27686" s="500"/>
      <c r="Q27686" s="498" t="s">
        <v>213</v>
      </c>
      <c r="S27686" s="499"/>
    </row>
    <row r="27687">
      <c r="B27687" s="497"/>
      <c r="H27687" s="500"/>
      <c r="O27687" s="500"/>
      <c r="Q27687" s="498" t="s">
        <v>213</v>
      </c>
      <c r="S27687" s="499"/>
    </row>
    <row r="27688">
      <c r="B27688" s="497"/>
      <c r="H27688" s="500"/>
      <c r="O27688" s="500"/>
      <c r="Q27688" s="498" t="s">
        <v>213</v>
      </c>
      <c r="S27688" s="499"/>
    </row>
    <row r="27689">
      <c r="B27689" s="497"/>
      <c r="H27689" s="500"/>
      <c r="O27689" s="500"/>
      <c r="Q27689" s="498" t="s">
        <v>213</v>
      </c>
      <c r="S27689" s="499"/>
    </row>
    <row r="27690">
      <c r="B27690" s="497"/>
      <c r="H27690" s="500"/>
      <c r="O27690" s="500"/>
      <c r="Q27690" s="498" t="s">
        <v>213</v>
      </c>
      <c r="S27690" s="499"/>
    </row>
    <row r="27691">
      <c r="B27691" s="497"/>
      <c r="H27691" s="500"/>
      <c r="O27691" s="500"/>
      <c r="Q27691" s="498" t="s">
        <v>213</v>
      </c>
      <c r="S27691" s="499"/>
    </row>
    <row r="27692">
      <c r="B27692" s="497"/>
      <c r="H27692" s="500"/>
      <c r="O27692" s="500"/>
      <c r="Q27692" s="498" t="s">
        <v>213</v>
      </c>
      <c r="S27692" s="499"/>
    </row>
    <row r="27693">
      <c r="B27693" s="497"/>
      <c r="H27693" s="500"/>
      <c r="O27693" s="500"/>
      <c r="Q27693" s="498" t="s">
        <v>213</v>
      </c>
      <c r="S27693" s="499"/>
    </row>
    <row r="27694">
      <c r="B27694" s="497"/>
      <c r="H27694" s="500"/>
      <c r="O27694" s="500"/>
      <c r="Q27694" s="498" t="s">
        <v>213</v>
      </c>
      <c r="S27694" s="499"/>
    </row>
    <row r="27695">
      <c r="B27695" s="497"/>
      <c r="H27695" s="500"/>
      <c r="O27695" s="500"/>
      <c r="Q27695" s="498" t="s">
        <v>213</v>
      </c>
      <c r="S27695" s="499"/>
    </row>
    <row r="27696">
      <c r="B27696" s="497"/>
      <c r="H27696" s="500"/>
      <c r="O27696" s="500"/>
      <c r="Q27696" s="498" t="s">
        <v>213</v>
      </c>
      <c r="S27696" s="499"/>
    </row>
    <row r="27697">
      <c r="B27697" s="497"/>
      <c r="H27697" s="500"/>
      <c r="O27697" s="500"/>
      <c r="Q27697" s="498" t="s">
        <v>213</v>
      </c>
      <c r="S27697" s="499"/>
    </row>
    <row r="27698">
      <c r="B27698" s="497"/>
      <c r="H27698" s="500"/>
      <c r="O27698" s="500"/>
      <c r="Q27698" s="498" t="s">
        <v>213</v>
      </c>
      <c r="S27698" s="499"/>
    </row>
    <row r="27699">
      <c r="B27699" s="497"/>
      <c r="H27699" s="500"/>
      <c r="O27699" s="500"/>
      <c r="Q27699" s="498" t="s">
        <v>213</v>
      </c>
      <c r="S27699" s="499"/>
    </row>
    <row r="27700">
      <c r="B27700" s="497"/>
      <c r="H27700" s="500"/>
      <c r="O27700" s="500"/>
      <c r="Q27700" s="498" t="s">
        <v>213</v>
      </c>
      <c r="S27700" s="499"/>
    </row>
    <row r="27701">
      <c r="B27701" s="497"/>
      <c r="H27701" s="500"/>
      <c r="O27701" s="500"/>
      <c r="Q27701" s="498" t="s">
        <v>213</v>
      </c>
      <c r="S27701" s="499"/>
    </row>
    <row r="27702">
      <c r="B27702" s="497"/>
      <c r="H27702" s="500"/>
      <c r="O27702" s="500"/>
      <c r="Q27702" s="498" t="s">
        <v>213</v>
      </c>
      <c r="S27702" s="499"/>
    </row>
    <row r="27703">
      <c r="B27703" s="497"/>
      <c r="H27703" s="500"/>
      <c r="O27703" s="500"/>
      <c r="Q27703" s="498" t="s">
        <v>213</v>
      </c>
      <c r="S27703" s="499"/>
    </row>
    <row r="27704">
      <c r="B27704" s="497"/>
      <c r="H27704" s="500"/>
      <c r="O27704" s="500"/>
      <c r="Q27704" s="498" t="s">
        <v>213</v>
      </c>
      <c r="S27704" s="499"/>
    </row>
    <row r="27705">
      <c r="B27705" s="497"/>
      <c r="H27705" s="500"/>
      <c r="O27705" s="500"/>
      <c r="Q27705" s="498" t="s">
        <v>213</v>
      </c>
      <c r="S27705" s="499"/>
    </row>
    <row r="27706">
      <c r="B27706" s="497"/>
      <c r="H27706" s="500"/>
      <c r="O27706" s="500"/>
      <c r="Q27706" s="498" t="s">
        <v>213</v>
      </c>
      <c r="S27706" s="499"/>
    </row>
    <row r="27707">
      <c r="B27707" s="497"/>
      <c r="H27707" s="500"/>
      <c r="O27707" s="500"/>
      <c r="Q27707" s="498" t="s">
        <v>213</v>
      </c>
      <c r="S27707" s="499"/>
    </row>
    <row r="27708">
      <c r="B27708" s="497"/>
      <c r="H27708" s="500"/>
      <c r="O27708" s="500"/>
      <c r="Q27708" s="498" t="s">
        <v>213</v>
      </c>
      <c r="S27708" s="499"/>
    </row>
    <row r="27709">
      <c r="B27709" s="497"/>
      <c r="H27709" s="500"/>
      <c r="O27709" s="500"/>
      <c r="Q27709" s="498" t="s">
        <v>213</v>
      </c>
      <c r="S27709" s="499"/>
    </row>
    <row r="27710">
      <c r="B27710" s="497"/>
      <c r="H27710" s="500"/>
      <c r="O27710" s="500"/>
      <c r="Q27710" s="498" t="s">
        <v>213</v>
      </c>
      <c r="S27710" s="499"/>
    </row>
    <row r="27711">
      <c r="B27711" s="497"/>
      <c r="H27711" s="500"/>
      <c r="O27711" s="500"/>
      <c r="Q27711" s="498" t="s">
        <v>213</v>
      </c>
      <c r="S27711" s="499"/>
    </row>
    <row r="27712">
      <c r="B27712" s="497"/>
      <c r="H27712" s="500"/>
      <c r="O27712" s="500"/>
      <c r="Q27712" s="498" t="s">
        <v>213</v>
      </c>
      <c r="S27712" s="499"/>
    </row>
    <row r="27713">
      <c r="B27713" s="497"/>
      <c r="H27713" s="500"/>
      <c r="O27713" s="500"/>
      <c r="Q27713" s="498" t="s">
        <v>213</v>
      </c>
      <c r="S27713" s="499"/>
    </row>
    <row r="27714">
      <c r="B27714" s="497"/>
      <c r="H27714" s="500"/>
      <c r="O27714" s="500"/>
      <c r="Q27714" s="498" t="s">
        <v>213</v>
      </c>
      <c r="S27714" s="499"/>
    </row>
    <row r="27715">
      <c r="B27715" s="497"/>
      <c r="H27715" s="500"/>
      <c r="O27715" s="500"/>
      <c r="Q27715" s="498" t="s">
        <v>213</v>
      </c>
      <c r="S27715" s="499"/>
    </row>
    <row r="27716">
      <c r="B27716" s="497"/>
      <c r="H27716" s="500"/>
      <c r="O27716" s="500"/>
      <c r="Q27716" s="498" t="s">
        <v>213</v>
      </c>
      <c r="S27716" s="499"/>
    </row>
    <row r="27717">
      <c r="B27717" s="497"/>
      <c r="H27717" s="500"/>
      <c r="O27717" s="500"/>
      <c r="Q27717" s="498" t="s">
        <v>213</v>
      </c>
      <c r="S27717" s="499"/>
    </row>
    <row r="27718">
      <c r="B27718" s="497"/>
      <c r="H27718" s="500"/>
      <c r="O27718" s="500"/>
      <c r="Q27718" s="498" t="s">
        <v>213</v>
      </c>
      <c r="S27718" s="499"/>
    </row>
    <row r="27719">
      <c r="B27719" s="497"/>
      <c r="H27719" s="500"/>
      <c r="O27719" s="500"/>
      <c r="Q27719" s="498" t="s">
        <v>213</v>
      </c>
      <c r="S27719" s="499"/>
    </row>
    <row r="27720">
      <c r="B27720" s="497"/>
      <c r="H27720" s="500"/>
      <c r="O27720" s="500"/>
      <c r="Q27720" s="498" t="s">
        <v>213</v>
      </c>
      <c r="S27720" s="499"/>
    </row>
    <row r="27721">
      <c r="B27721" s="497"/>
      <c r="H27721" s="500"/>
      <c r="O27721" s="500"/>
      <c r="Q27721" s="498" t="s">
        <v>213</v>
      </c>
      <c r="S27721" s="499"/>
    </row>
    <row r="27722">
      <c r="B27722" s="497"/>
      <c r="H27722" s="500"/>
      <c r="O27722" s="500"/>
      <c r="Q27722" s="498" t="s">
        <v>213</v>
      </c>
      <c r="S27722" s="499"/>
    </row>
    <row r="27723">
      <c r="B27723" s="497"/>
      <c r="H27723" s="500"/>
      <c r="O27723" s="500"/>
      <c r="Q27723" s="498" t="s">
        <v>213</v>
      </c>
      <c r="S27723" s="499"/>
    </row>
    <row r="27724">
      <c r="B27724" s="497"/>
      <c r="H27724" s="500"/>
      <c r="O27724" s="500"/>
      <c r="Q27724" s="498" t="s">
        <v>213</v>
      </c>
      <c r="S27724" s="499"/>
    </row>
    <row r="27725">
      <c r="B27725" s="497"/>
      <c r="H27725" s="500"/>
      <c r="O27725" s="500"/>
      <c r="Q27725" s="498" t="s">
        <v>213</v>
      </c>
      <c r="S27725" s="499"/>
    </row>
    <row r="27726">
      <c r="B27726" s="497"/>
      <c r="H27726" s="500"/>
      <c r="O27726" s="500"/>
      <c r="Q27726" s="498" t="s">
        <v>213</v>
      </c>
      <c r="S27726" s="499"/>
    </row>
    <row r="27727">
      <c r="B27727" s="497"/>
      <c r="H27727" s="500"/>
      <c r="O27727" s="500"/>
      <c r="Q27727" s="498" t="s">
        <v>213</v>
      </c>
      <c r="S27727" s="499"/>
    </row>
    <row r="27728">
      <c r="B27728" s="497"/>
      <c r="H27728" s="500"/>
      <c r="O27728" s="500"/>
      <c r="Q27728" s="498" t="s">
        <v>213</v>
      </c>
      <c r="S27728" s="499"/>
    </row>
    <row r="27729">
      <c r="B27729" s="497"/>
      <c r="H27729" s="500"/>
      <c r="O27729" s="500"/>
      <c r="Q27729" s="498" t="s">
        <v>213</v>
      </c>
      <c r="S27729" s="499"/>
    </row>
    <row r="27730">
      <c r="B27730" s="497"/>
      <c r="H27730" s="500"/>
      <c r="O27730" s="500"/>
      <c r="Q27730" s="498" t="s">
        <v>213</v>
      </c>
      <c r="S27730" s="499"/>
    </row>
    <row r="27731">
      <c r="B27731" s="497"/>
      <c r="H27731" s="500"/>
      <c r="O27731" s="500"/>
      <c r="Q27731" s="498" t="s">
        <v>213</v>
      </c>
      <c r="S27731" s="499"/>
    </row>
    <row r="27732">
      <c r="B27732" s="497"/>
      <c r="H27732" s="500"/>
      <c r="O27732" s="500"/>
      <c r="Q27732" s="498" t="s">
        <v>213</v>
      </c>
      <c r="S27732" s="499"/>
    </row>
    <row r="27733">
      <c r="B27733" s="497"/>
      <c r="H27733" s="500"/>
      <c r="O27733" s="500"/>
      <c r="Q27733" s="498" t="s">
        <v>213</v>
      </c>
      <c r="S27733" s="499"/>
    </row>
    <row r="27734">
      <c r="B27734" s="497"/>
      <c r="H27734" s="500"/>
      <c r="O27734" s="500"/>
      <c r="Q27734" s="498" t="s">
        <v>213</v>
      </c>
      <c r="S27734" s="499"/>
    </row>
    <row r="27735">
      <c r="B27735" s="497"/>
      <c r="H27735" s="500"/>
      <c r="O27735" s="500"/>
      <c r="Q27735" s="498" t="s">
        <v>213</v>
      </c>
      <c r="S27735" s="499"/>
    </row>
    <row r="27736">
      <c r="B27736" s="497"/>
      <c r="H27736" s="500"/>
      <c r="O27736" s="500"/>
      <c r="Q27736" s="498" t="s">
        <v>213</v>
      </c>
      <c r="S27736" s="499"/>
    </row>
    <row r="27737">
      <c r="B27737" s="497"/>
      <c r="H27737" s="500"/>
      <c r="O27737" s="500"/>
      <c r="Q27737" s="498" t="s">
        <v>213</v>
      </c>
      <c r="S27737" s="499"/>
    </row>
    <row r="27738">
      <c r="B27738" s="497"/>
      <c r="H27738" s="500"/>
      <c r="O27738" s="500"/>
      <c r="Q27738" s="498" t="s">
        <v>213</v>
      </c>
      <c r="S27738" s="499"/>
    </row>
    <row r="27739">
      <c r="B27739" s="497"/>
      <c r="H27739" s="500"/>
      <c r="O27739" s="500"/>
      <c r="Q27739" s="498" t="s">
        <v>213</v>
      </c>
      <c r="S27739" s="499"/>
    </row>
    <row r="27740">
      <c r="B27740" s="497"/>
      <c r="H27740" s="500"/>
      <c r="O27740" s="500"/>
      <c r="Q27740" s="498" t="s">
        <v>213</v>
      </c>
      <c r="S27740" s="499"/>
    </row>
    <row r="27741">
      <c r="B27741" s="497"/>
      <c r="H27741" s="500"/>
      <c r="O27741" s="500"/>
      <c r="Q27741" s="498" t="s">
        <v>213</v>
      </c>
      <c r="S27741" s="499"/>
    </row>
    <row r="27742">
      <c r="B27742" s="497"/>
      <c r="H27742" s="500"/>
      <c r="O27742" s="500"/>
      <c r="Q27742" s="498" t="s">
        <v>213</v>
      </c>
      <c r="S27742" s="499"/>
    </row>
    <row r="27743">
      <c r="B27743" s="497"/>
      <c r="H27743" s="500"/>
      <c r="O27743" s="500"/>
      <c r="Q27743" s="498" t="s">
        <v>213</v>
      </c>
      <c r="S27743" s="499"/>
    </row>
    <row r="27744">
      <c r="B27744" s="497"/>
      <c r="H27744" s="500"/>
      <c r="O27744" s="500"/>
      <c r="Q27744" s="498" t="s">
        <v>213</v>
      </c>
      <c r="S27744" s="499"/>
    </row>
    <row r="27745">
      <c r="B27745" s="497"/>
      <c r="H27745" s="500"/>
      <c r="O27745" s="500"/>
      <c r="Q27745" s="498" t="s">
        <v>213</v>
      </c>
      <c r="S27745" s="499"/>
    </row>
    <row r="27746">
      <c r="B27746" s="497"/>
      <c r="H27746" s="500"/>
      <c r="O27746" s="500"/>
      <c r="Q27746" s="498" t="s">
        <v>213</v>
      </c>
      <c r="S27746" s="499"/>
    </row>
    <row r="27747">
      <c r="B27747" s="497"/>
      <c r="H27747" s="500"/>
      <c r="O27747" s="500"/>
      <c r="Q27747" s="498" t="s">
        <v>213</v>
      </c>
      <c r="S27747" s="499"/>
    </row>
    <row r="27748">
      <c r="B27748" s="497"/>
      <c r="H27748" s="500"/>
      <c r="O27748" s="500"/>
      <c r="Q27748" s="498" t="s">
        <v>213</v>
      </c>
      <c r="S27748" s="499"/>
    </row>
    <row r="27749">
      <c r="B27749" s="497"/>
      <c r="H27749" s="500"/>
      <c r="O27749" s="500"/>
      <c r="Q27749" s="498" t="s">
        <v>213</v>
      </c>
      <c r="S27749" s="499"/>
    </row>
    <row r="27750">
      <c r="B27750" s="497"/>
      <c r="H27750" s="500"/>
      <c r="O27750" s="500"/>
      <c r="Q27750" s="498" t="s">
        <v>213</v>
      </c>
      <c r="S27750" s="499"/>
    </row>
    <row r="27751">
      <c r="B27751" s="497"/>
      <c r="H27751" s="500"/>
      <c r="O27751" s="500"/>
      <c r="Q27751" s="498" t="s">
        <v>213</v>
      </c>
      <c r="S27751" s="499"/>
    </row>
    <row r="27752">
      <c r="B27752" s="497"/>
      <c r="H27752" s="500"/>
      <c r="O27752" s="500"/>
      <c r="Q27752" s="498" t="s">
        <v>213</v>
      </c>
      <c r="S27752" s="499"/>
    </row>
    <row r="27753">
      <c r="B27753" s="497"/>
      <c r="H27753" s="500"/>
      <c r="O27753" s="500"/>
      <c r="Q27753" s="498" t="s">
        <v>213</v>
      </c>
      <c r="S27753" s="499"/>
    </row>
    <row r="27754">
      <c r="B27754" s="497"/>
      <c r="H27754" s="500"/>
      <c r="O27754" s="500"/>
      <c r="Q27754" s="498" t="s">
        <v>213</v>
      </c>
      <c r="S27754" s="499"/>
    </row>
    <row r="27755">
      <c r="B27755" s="497"/>
      <c r="H27755" s="500"/>
      <c r="O27755" s="500"/>
      <c r="Q27755" s="498" t="s">
        <v>213</v>
      </c>
      <c r="S27755" s="499"/>
    </row>
    <row r="27756">
      <c r="B27756" s="497"/>
      <c r="H27756" s="500"/>
      <c r="O27756" s="500"/>
      <c r="Q27756" s="498" t="s">
        <v>213</v>
      </c>
      <c r="S27756" s="499"/>
    </row>
    <row r="27757">
      <c r="B27757" s="497"/>
      <c r="H27757" s="500"/>
      <c r="O27757" s="500"/>
      <c r="Q27757" s="498" t="s">
        <v>213</v>
      </c>
      <c r="S27757" s="499"/>
    </row>
    <row r="27758">
      <c r="B27758" s="497"/>
      <c r="H27758" s="500"/>
      <c r="O27758" s="500"/>
      <c r="Q27758" s="498" t="s">
        <v>213</v>
      </c>
      <c r="S27758" s="499"/>
    </row>
    <row r="27759">
      <c r="B27759" s="497"/>
      <c r="H27759" s="500"/>
      <c r="O27759" s="500"/>
      <c r="Q27759" s="498" t="s">
        <v>213</v>
      </c>
      <c r="S27759" s="499"/>
    </row>
    <row r="27760">
      <c r="B27760" s="497"/>
      <c r="H27760" s="500"/>
      <c r="O27760" s="500"/>
      <c r="Q27760" s="498" t="s">
        <v>213</v>
      </c>
      <c r="S27760" s="499"/>
    </row>
    <row r="27761">
      <c r="B27761" s="497"/>
      <c r="H27761" s="500"/>
      <c r="O27761" s="500"/>
      <c r="Q27761" s="498" t="s">
        <v>213</v>
      </c>
      <c r="S27761" s="499"/>
    </row>
    <row r="27762">
      <c r="B27762" s="497"/>
      <c r="H27762" s="500"/>
      <c r="O27762" s="500"/>
      <c r="Q27762" s="498" t="s">
        <v>213</v>
      </c>
      <c r="S27762" s="499"/>
    </row>
    <row r="27763">
      <c r="B27763" s="497"/>
      <c r="H27763" s="500"/>
      <c r="O27763" s="500"/>
      <c r="Q27763" s="498" t="s">
        <v>213</v>
      </c>
      <c r="S27763" s="499"/>
    </row>
    <row r="27764">
      <c r="B27764" s="497"/>
      <c r="H27764" s="500"/>
      <c r="O27764" s="500"/>
      <c r="Q27764" s="498" t="s">
        <v>213</v>
      </c>
      <c r="S27764" s="499"/>
    </row>
    <row r="27765">
      <c r="B27765" s="497"/>
      <c r="H27765" s="500"/>
      <c r="O27765" s="500"/>
      <c r="Q27765" s="498" t="s">
        <v>213</v>
      </c>
      <c r="S27765" s="499"/>
    </row>
    <row r="27766">
      <c r="B27766" s="497"/>
      <c r="H27766" s="500"/>
      <c r="O27766" s="500"/>
      <c r="Q27766" s="498" t="s">
        <v>213</v>
      </c>
      <c r="S27766" s="499"/>
    </row>
    <row r="27767">
      <c r="B27767" s="497"/>
      <c r="H27767" s="500"/>
      <c r="O27767" s="500"/>
      <c r="Q27767" s="498" t="s">
        <v>213</v>
      </c>
      <c r="S27767" s="499"/>
    </row>
    <row r="27768">
      <c r="B27768" s="497"/>
      <c r="H27768" s="500"/>
      <c r="O27768" s="500"/>
      <c r="Q27768" s="498" t="s">
        <v>213</v>
      </c>
      <c r="S27768" s="499"/>
    </row>
    <row r="27769">
      <c r="B27769" s="497"/>
      <c r="H27769" s="500"/>
      <c r="O27769" s="500"/>
      <c r="Q27769" s="498" t="s">
        <v>213</v>
      </c>
      <c r="S27769" s="499"/>
    </row>
    <row r="27770">
      <c r="B27770" s="497"/>
      <c r="H27770" s="500"/>
      <c r="O27770" s="500"/>
      <c r="Q27770" s="498" t="s">
        <v>213</v>
      </c>
      <c r="S27770" s="499"/>
    </row>
    <row r="27771">
      <c r="B27771" s="497"/>
      <c r="H27771" s="500"/>
      <c r="O27771" s="500"/>
      <c r="Q27771" s="498" t="s">
        <v>213</v>
      </c>
      <c r="S27771" s="499"/>
    </row>
    <row r="27772">
      <c r="B27772" s="497"/>
      <c r="H27772" s="500"/>
      <c r="O27772" s="500"/>
      <c r="Q27772" s="498" t="s">
        <v>213</v>
      </c>
      <c r="S27772" s="499"/>
    </row>
    <row r="27773">
      <c r="B27773" s="497"/>
      <c r="H27773" s="500"/>
      <c r="O27773" s="500"/>
      <c r="Q27773" s="498" t="s">
        <v>213</v>
      </c>
      <c r="S27773" s="499"/>
    </row>
    <row r="27774">
      <c r="B27774" s="497"/>
      <c r="H27774" s="500"/>
      <c r="O27774" s="500"/>
      <c r="Q27774" s="498" t="s">
        <v>213</v>
      </c>
      <c r="S27774" s="499"/>
    </row>
    <row r="27775">
      <c r="B27775" s="497"/>
      <c r="H27775" s="500"/>
      <c r="O27775" s="500"/>
      <c r="Q27775" s="498" t="s">
        <v>213</v>
      </c>
      <c r="S27775" s="499"/>
    </row>
    <row r="27776">
      <c r="B27776" s="497"/>
      <c r="H27776" s="500"/>
      <c r="O27776" s="500"/>
      <c r="Q27776" s="498" t="s">
        <v>213</v>
      </c>
      <c r="S27776" s="499"/>
    </row>
    <row r="27777">
      <c r="B27777" s="497"/>
      <c r="H27777" s="500"/>
      <c r="O27777" s="500"/>
      <c r="Q27777" s="498" t="s">
        <v>213</v>
      </c>
      <c r="S27777" s="499"/>
    </row>
    <row r="27778">
      <c r="B27778" s="497"/>
      <c r="H27778" s="500"/>
      <c r="O27778" s="500"/>
      <c r="Q27778" s="498" t="s">
        <v>213</v>
      </c>
      <c r="S27778" s="499"/>
    </row>
    <row r="27779">
      <c r="B27779" s="497"/>
      <c r="H27779" s="500"/>
      <c r="O27779" s="500"/>
      <c r="Q27779" s="498" t="s">
        <v>213</v>
      </c>
      <c r="S27779" s="499"/>
    </row>
    <row r="27780">
      <c r="B27780" s="497"/>
      <c r="H27780" s="500"/>
      <c r="O27780" s="500"/>
      <c r="Q27780" s="498" t="s">
        <v>213</v>
      </c>
      <c r="S27780" s="499"/>
    </row>
    <row r="27781">
      <c r="B27781" s="497"/>
      <c r="H27781" s="500"/>
      <c r="O27781" s="500"/>
      <c r="Q27781" s="498" t="s">
        <v>213</v>
      </c>
      <c r="S27781" s="499"/>
    </row>
    <row r="27782">
      <c r="B27782" s="497"/>
      <c r="H27782" s="500"/>
      <c r="O27782" s="500"/>
      <c r="Q27782" s="498" t="s">
        <v>213</v>
      </c>
      <c r="S27782" s="499"/>
    </row>
    <row r="27783">
      <c r="B27783" s="497"/>
      <c r="H27783" s="500"/>
      <c r="O27783" s="500"/>
      <c r="Q27783" s="498" t="s">
        <v>213</v>
      </c>
      <c r="S27783" s="499"/>
    </row>
    <row r="27784">
      <c r="B27784" s="497"/>
      <c r="H27784" s="500"/>
      <c r="O27784" s="500"/>
      <c r="Q27784" s="498" t="s">
        <v>213</v>
      </c>
      <c r="S27784" s="499"/>
    </row>
    <row r="27785">
      <c r="B27785" s="497"/>
      <c r="H27785" s="500"/>
      <c r="O27785" s="500"/>
      <c r="Q27785" s="498" t="s">
        <v>213</v>
      </c>
      <c r="S27785" s="499"/>
    </row>
    <row r="27786">
      <c r="B27786" s="497"/>
      <c r="H27786" s="500"/>
      <c r="O27786" s="500"/>
      <c r="Q27786" s="498" t="s">
        <v>213</v>
      </c>
      <c r="S27786" s="499"/>
    </row>
    <row r="27787">
      <c r="B27787" s="497"/>
      <c r="H27787" s="500"/>
      <c r="O27787" s="500"/>
      <c r="Q27787" s="498" t="s">
        <v>213</v>
      </c>
      <c r="S27787" s="499"/>
    </row>
    <row r="27788">
      <c r="B27788" s="497"/>
      <c r="H27788" s="500"/>
      <c r="O27788" s="500"/>
      <c r="Q27788" s="498" t="s">
        <v>213</v>
      </c>
      <c r="S27788" s="499"/>
    </row>
    <row r="27789">
      <c r="B27789" s="497"/>
      <c r="H27789" s="500"/>
      <c r="O27789" s="500"/>
      <c r="Q27789" s="498" t="s">
        <v>213</v>
      </c>
      <c r="S27789" s="499"/>
    </row>
    <row r="27790">
      <c r="B27790" s="497"/>
      <c r="H27790" s="500"/>
      <c r="O27790" s="500"/>
      <c r="Q27790" s="498" t="s">
        <v>213</v>
      </c>
      <c r="S27790" s="499"/>
    </row>
    <row r="27791">
      <c r="B27791" s="497"/>
      <c r="H27791" s="500"/>
      <c r="O27791" s="500"/>
      <c r="Q27791" s="498" t="s">
        <v>213</v>
      </c>
      <c r="S27791" s="499"/>
    </row>
    <row r="27792">
      <c r="B27792" s="497"/>
      <c r="H27792" s="500"/>
      <c r="O27792" s="500"/>
      <c r="Q27792" s="498" t="s">
        <v>213</v>
      </c>
      <c r="S27792" s="499"/>
    </row>
    <row r="27793">
      <c r="B27793" s="497"/>
      <c r="H27793" s="500"/>
      <c r="O27793" s="500"/>
      <c r="Q27793" s="498" t="s">
        <v>213</v>
      </c>
      <c r="S27793" s="499"/>
    </row>
    <row r="27794">
      <c r="B27794" s="497"/>
      <c r="H27794" s="500"/>
      <c r="O27794" s="500"/>
      <c r="Q27794" s="498" t="s">
        <v>213</v>
      </c>
      <c r="S27794" s="499"/>
    </row>
    <row r="27795">
      <c r="B27795" s="497"/>
      <c r="H27795" s="500"/>
      <c r="O27795" s="500"/>
      <c r="Q27795" s="498" t="s">
        <v>213</v>
      </c>
      <c r="S27795" s="499"/>
    </row>
    <row r="27796">
      <c r="B27796" s="497"/>
      <c r="H27796" s="500"/>
      <c r="O27796" s="500"/>
      <c r="Q27796" s="498" t="s">
        <v>213</v>
      </c>
      <c r="S27796" s="499"/>
    </row>
    <row r="27797">
      <c r="B27797" s="497"/>
      <c r="H27797" s="500"/>
      <c r="O27797" s="500"/>
      <c r="Q27797" s="498" t="s">
        <v>213</v>
      </c>
      <c r="S27797" s="499"/>
    </row>
    <row r="27798">
      <c r="B27798" s="497"/>
      <c r="H27798" s="500"/>
      <c r="O27798" s="500"/>
      <c r="Q27798" s="498" t="s">
        <v>213</v>
      </c>
      <c r="S27798" s="499"/>
    </row>
    <row r="27799">
      <c r="B27799" s="497"/>
      <c r="H27799" s="500"/>
      <c r="O27799" s="500"/>
      <c r="Q27799" s="498" t="s">
        <v>213</v>
      </c>
      <c r="S27799" s="499"/>
    </row>
    <row r="27800">
      <c r="B27800" s="497"/>
      <c r="H27800" s="500"/>
      <c r="O27800" s="500"/>
      <c r="Q27800" s="498" t="s">
        <v>213</v>
      </c>
      <c r="S27800" s="499"/>
    </row>
    <row r="27801">
      <c r="B27801" s="497"/>
      <c r="H27801" s="500"/>
      <c r="O27801" s="500"/>
      <c r="Q27801" s="498" t="s">
        <v>213</v>
      </c>
      <c r="S27801" s="499"/>
    </row>
    <row r="27802">
      <c r="B27802" s="497"/>
      <c r="H27802" s="500"/>
      <c r="O27802" s="500"/>
      <c r="Q27802" s="498" t="s">
        <v>213</v>
      </c>
      <c r="S27802" s="499"/>
    </row>
    <row r="27803">
      <c r="B27803" s="497"/>
      <c r="H27803" s="500"/>
      <c r="O27803" s="500"/>
      <c r="Q27803" s="498" t="s">
        <v>213</v>
      </c>
      <c r="S27803" s="499"/>
    </row>
    <row r="27804">
      <c r="B27804" s="497"/>
      <c r="H27804" s="500"/>
      <c r="O27804" s="500"/>
      <c r="Q27804" s="498" t="s">
        <v>213</v>
      </c>
      <c r="S27804" s="499"/>
    </row>
    <row r="27805">
      <c r="B27805" s="497"/>
      <c r="H27805" s="500"/>
      <c r="O27805" s="500"/>
      <c r="Q27805" s="498" t="s">
        <v>213</v>
      </c>
      <c r="S27805" s="499"/>
    </row>
    <row r="27806">
      <c r="B27806" s="497"/>
      <c r="H27806" s="500"/>
      <c r="O27806" s="500"/>
      <c r="Q27806" s="498" t="s">
        <v>213</v>
      </c>
      <c r="S27806" s="499"/>
    </row>
    <row r="27807">
      <c r="B27807" s="497"/>
      <c r="H27807" s="500"/>
      <c r="O27807" s="500"/>
      <c r="Q27807" s="498" t="s">
        <v>213</v>
      </c>
      <c r="S27807" s="499"/>
    </row>
    <row r="27808">
      <c r="B27808" s="497"/>
      <c r="H27808" s="500"/>
      <c r="O27808" s="500"/>
      <c r="Q27808" s="498" t="s">
        <v>213</v>
      </c>
      <c r="S27808" s="499"/>
    </row>
    <row r="27809">
      <c r="B27809" s="497"/>
      <c r="H27809" s="500"/>
      <c r="O27809" s="500"/>
      <c r="Q27809" s="498" t="s">
        <v>213</v>
      </c>
      <c r="S27809" s="499"/>
    </row>
    <row r="27810">
      <c r="B27810" s="497"/>
      <c r="H27810" s="500"/>
      <c r="O27810" s="500"/>
      <c r="Q27810" s="498" t="s">
        <v>213</v>
      </c>
      <c r="S27810" s="499"/>
    </row>
    <row r="27811">
      <c r="B27811" s="497"/>
      <c r="H27811" s="500"/>
      <c r="O27811" s="500"/>
      <c r="Q27811" s="498" t="s">
        <v>213</v>
      </c>
      <c r="S27811" s="499"/>
    </row>
    <row r="27812">
      <c r="B27812" s="497"/>
      <c r="H27812" s="500"/>
      <c r="O27812" s="500"/>
      <c r="Q27812" s="498" t="s">
        <v>213</v>
      </c>
      <c r="S27812" s="499"/>
    </row>
    <row r="27813">
      <c r="B27813" s="497"/>
      <c r="H27813" s="500"/>
      <c r="O27813" s="500"/>
      <c r="Q27813" s="498" t="s">
        <v>213</v>
      </c>
      <c r="S27813" s="499"/>
    </row>
    <row r="27814">
      <c r="B27814" s="497"/>
      <c r="H27814" s="500"/>
      <c r="O27814" s="500"/>
      <c r="Q27814" s="498" t="s">
        <v>213</v>
      </c>
      <c r="S27814" s="499"/>
    </row>
    <row r="27815">
      <c r="B27815" s="497"/>
      <c r="H27815" s="500"/>
      <c r="O27815" s="500"/>
      <c r="Q27815" s="498" t="s">
        <v>213</v>
      </c>
      <c r="S27815" s="499"/>
    </row>
    <row r="27816">
      <c r="B27816" s="497"/>
      <c r="H27816" s="500"/>
      <c r="O27816" s="500"/>
      <c r="Q27816" s="498" t="s">
        <v>213</v>
      </c>
      <c r="S27816" s="499"/>
    </row>
    <row r="27817">
      <c r="B27817" s="497"/>
      <c r="H27817" s="500"/>
      <c r="O27817" s="500"/>
      <c r="Q27817" s="498" t="s">
        <v>213</v>
      </c>
      <c r="S27817" s="499"/>
    </row>
    <row r="27818">
      <c r="B27818" s="497"/>
      <c r="H27818" s="500"/>
      <c r="O27818" s="500"/>
      <c r="Q27818" s="498" t="s">
        <v>213</v>
      </c>
      <c r="S27818" s="499"/>
    </row>
    <row r="27819">
      <c r="B27819" s="497"/>
      <c r="H27819" s="500"/>
      <c r="O27819" s="500"/>
      <c r="Q27819" s="498" t="s">
        <v>213</v>
      </c>
      <c r="S27819" s="499"/>
    </row>
    <row r="27820">
      <c r="B27820" s="497"/>
      <c r="H27820" s="500"/>
      <c r="O27820" s="500"/>
      <c r="Q27820" s="498" t="s">
        <v>213</v>
      </c>
      <c r="S27820" s="499"/>
    </row>
    <row r="27821">
      <c r="B27821" s="497"/>
      <c r="H27821" s="500"/>
      <c r="O27821" s="500"/>
      <c r="Q27821" s="498" t="s">
        <v>213</v>
      </c>
      <c r="S27821" s="499"/>
    </row>
    <row r="27822">
      <c r="B27822" s="497"/>
      <c r="H27822" s="500"/>
      <c r="O27822" s="500"/>
      <c r="Q27822" s="498" t="s">
        <v>213</v>
      </c>
      <c r="S27822" s="499"/>
    </row>
    <row r="27823">
      <c r="B27823" s="497"/>
      <c r="H27823" s="500"/>
      <c r="O27823" s="500"/>
      <c r="Q27823" s="498" t="s">
        <v>213</v>
      </c>
      <c r="S27823" s="499"/>
    </row>
    <row r="27824">
      <c r="B27824" s="497"/>
      <c r="H27824" s="500"/>
      <c r="O27824" s="500"/>
      <c r="Q27824" s="498" t="s">
        <v>213</v>
      </c>
      <c r="S27824" s="499"/>
    </row>
    <row r="27825">
      <c r="B27825" s="497"/>
      <c r="H27825" s="500"/>
      <c r="O27825" s="500"/>
      <c r="Q27825" s="498" t="s">
        <v>213</v>
      </c>
      <c r="S27825" s="499"/>
    </row>
    <row r="27826">
      <c r="B27826" s="497"/>
      <c r="H27826" s="500"/>
      <c r="O27826" s="500"/>
      <c r="Q27826" s="498" t="s">
        <v>213</v>
      </c>
      <c r="S27826" s="499"/>
    </row>
    <row r="27827">
      <c r="B27827" s="497"/>
      <c r="H27827" s="500"/>
      <c r="O27827" s="500"/>
      <c r="Q27827" s="498" t="s">
        <v>213</v>
      </c>
      <c r="S27827" s="499"/>
    </row>
    <row r="27828">
      <c r="B27828" s="497"/>
      <c r="H27828" s="500"/>
      <c r="O27828" s="500"/>
      <c r="Q27828" s="498" t="s">
        <v>213</v>
      </c>
      <c r="S27828" s="499"/>
    </row>
    <row r="27829">
      <c r="B27829" s="497"/>
      <c r="H27829" s="500"/>
      <c r="O27829" s="500"/>
      <c r="Q27829" s="498" t="s">
        <v>213</v>
      </c>
      <c r="S27829" s="499"/>
    </row>
    <row r="27830">
      <c r="B27830" s="497"/>
      <c r="H27830" s="500"/>
      <c r="O27830" s="500"/>
      <c r="Q27830" s="498" t="s">
        <v>213</v>
      </c>
      <c r="S27830" s="499"/>
    </row>
    <row r="27831">
      <c r="B27831" s="497"/>
      <c r="H27831" s="500"/>
      <c r="O27831" s="500"/>
      <c r="Q27831" s="498" t="s">
        <v>213</v>
      </c>
      <c r="S27831" s="499"/>
    </row>
    <row r="27832">
      <c r="B27832" s="497"/>
      <c r="H27832" s="500"/>
      <c r="O27832" s="500"/>
      <c r="Q27832" s="498" t="s">
        <v>213</v>
      </c>
      <c r="S27832" s="499"/>
    </row>
    <row r="27833">
      <c r="B27833" s="497"/>
      <c r="H27833" s="500"/>
      <c r="O27833" s="500"/>
      <c r="Q27833" s="498" t="s">
        <v>213</v>
      </c>
      <c r="S27833" s="499"/>
    </row>
    <row r="27834">
      <c r="B27834" s="497"/>
      <c r="H27834" s="500"/>
      <c r="O27834" s="500"/>
      <c r="Q27834" s="498" t="s">
        <v>213</v>
      </c>
      <c r="S27834" s="499"/>
    </row>
    <row r="27835">
      <c r="B27835" s="497"/>
      <c r="H27835" s="500"/>
      <c r="O27835" s="500"/>
      <c r="Q27835" s="498" t="s">
        <v>213</v>
      </c>
      <c r="S27835" s="499"/>
    </row>
    <row r="27836">
      <c r="B27836" s="497"/>
      <c r="H27836" s="500"/>
      <c r="O27836" s="500"/>
      <c r="Q27836" s="498" t="s">
        <v>213</v>
      </c>
      <c r="S27836" s="499"/>
    </row>
    <row r="27837">
      <c r="B27837" s="497"/>
      <c r="H27837" s="500"/>
      <c r="O27837" s="500"/>
      <c r="Q27837" s="498" t="s">
        <v>213</v>
      </c>
      <c r="S27837" s="499"/>
    </row>
    <row r="27838">
      <c r="B27838" s="497"/>
      <c r="H27838" s="500"/>
      <c r="O27838" s="500"/>
      <c r="Q27838" s="498" t="s">
        <v>213</v>
      </c>
      <c r="S27838" s="499"/>
    </row>
    <row r="27839">
      <c r="B27839" s="497"/>
      <c r="H27839" s="500"/>
      <c r="O27839" s="500"/>
      <c r="Q27839" s="498" t="s">
        <v>213</v>
      </c>
      <c r="S27839" s="499"/>
    </row>
    <row r="27840">
      <c r="B27840" s="497"/>
      <c r="H27840" s="500"/>
      <c r="O27840" s="500"/>
      <c r="Q27840" s="498" t="s">
        <v>213</v>
      </c>
      <c r="S27840" s="499"/>
    </row>
    <row r="27841">
      <c r="B27841" s="497"/>
      <c r="H27841" s="500"/>
      <c r="O27841" s="500"/>
      <c r="Q27841" s="498" t="s">
        <v>213</v>
      </c>
      <c r="S27841" s="499"/>
    </row>
    <row r="27842">
      <c r="B27842" s="497"/>
      <c r="H27842" s="500"/>
      <c r="O27842" s="500"/>
      <c r="Q27842" s="498" t="s">
        <v>213</v>
      </c>
      <c r="S27842" s="499"/>
    </row>
    <row r="27843">
      <c r="B27843" s="497"/>
      <c r="H27843" s="500"/>
      <c r="O27843" s="500"/>
      <c r="Q27843" s="498" t="s">
        <v>213</v>
      </c>
      <c r="S27843" s="499"/>
    </row>
    <row r="27844">
      <c r="B27844" s="497"/>
      <c r="H27844" s="500"/>
      <c r="O27844" s="500"/>
      <c r="Q27844" s="498" t="s">
        <v>213</v>
      </c>
      <c r="S27844" s="499"/>
    </row>
    <row r="27845">
      <c r="B27845" s="497"/>
      <c r="H27845" s="500"/>
      <c r="O27845" s="500"/>
      <c r="Q27845" s="498" t="s">
        <v>213</v>
      </c>
      <c r="S27845" s="499"/>
    </row>
    <row r="27846">
      <c r="B27846" s="497"/>
      <c r="H27846" s="500"/>
      <c r="O27846" s="500"/>
      <c r="Q27846" s="498" t="s">
        <v>213</v>
      </c>
      <c r="S27846" s="499"/>
    </row>
    <row r="27847">
      <c r="B27847" s="497"/>
      <c r="H27847" s="500"/>
      <c r="O27847" s="500"/>
      <c r="Q27847" s="498" t="s">
        <v>213</v>
      </c>
      <c r="S27847" s="499"/>
    </row>
    <row r="27848">
      <c r="B27848" s="497"/>
      <c r="H27848" s="500"/>
      <c r="O27848" s="500"/>
      <c r="Q27848" s="498" t="s">
        <v>213</v>
      </c>
      <c r="S27848" s="499"/>
    </row>
    <row r="27849">
      <c r="B27849" s="497"/>
      <c r="H27849" s="500"/>
      <c r="O27849" s="500"/>
      <c r="Q27849" s="498" t="s">
        <v>213</v>
      </c>
      <c r="S27849" s="499"/>
    </row>
    <row r="27850">
      <c r="B27850" s="497"/>
      <c r="H27850" s="500"/>
      <c r="O27850" s="500"/>
      <c r="Q27850" s="498" t="s">
        <v>213</v>
      </c>
      <c r="S27850" s="499"/>
    </row>
    <row r="27851">
      <c r="B27851" s="497"/>
      <c r="H27851" s="500"/>
      <c r="O27851" s="500"/>
      <c r="Q27851" s="498" t="s">
        <v>213</v>
      </c>
      <c r="S27851" s="499"/>
    </row>
    <row r="27852">
      <c r="B27852" s="497"/>
      <c r="H27852" s="500"/>
      <c r="O27852" s="500"/>
      <c r="Q27852" s="498" t="s">
        <v>213</v>
      </c>
      <c r="S27852" s="499"/>
    </row>
    <row r="27853">
      <c r="B27853" s="497"/>
      <c r="H27853" s="500"/>
      <c r="O27853" s="500"/>
      <c r="Q27853" s="498" t="s">
        <v>213</v>
      </c>
      <c r="S27853" s="499"/>
    </row>
    <row r="27854">
      <c r="B27854" s="497"/>
      <c r="H27854" s="500"/>
      <c r="O27854" s="500"/>
      <c r="Q27854" s="498" t="s">
        <v>213</v>
      </c>
      <c r="S27854" s="499"/>
    </row>
    <row r="27855">
      <c r="B27855" s="497"/>
      <c r="H27855" s="500"/>
      <c r="O27855" s="500"/>
      <c r="Q27855" s="498" t="s">
        <v>213</v>
      </c>
      <c r="S27855" s="499"/>
    </row>
    <row r="27856">
      <c r="B27856" s="497"/>
      <c r="H27856" s="500"/>
      <c r="O27856" s="500"/>
      <c r="Q27856" s="498" t="s">
        <v>213</v>
      </c>
      <c r="S27856" s="499"/>
    </row>
    <row r="27857">
      <c r="B27857" s="497"/>
      <c r="H27857" s="500"/>
      <c r="O27857" s="500"/>
      <c r="Q27857" s="498" t="s">
        <v>213</v>
      </c>
      <c r="S27857" s="499"/>
    </row>
    <row r="27858">
      <c r="B27858" s="497"/>
      <c r="H27858" s="500"/>
      <c r="O27858" s="500"/>
      <c r="Q27858" s="498" t="s">
        <v>213</v>
      </c>
      <c r="S27858" s="499"/>
    </row>
    <row r="27859">
      <c r="B27859" s="497"/>
      <c r="H27859" s="500"/>
      <c r="O27859" s="500"/>
      <c r="Q27859" s="498" t="s">
        <v>213</v>
      </c>
      <c r="S27859" s="499"/>
    </row>
    <row r="27860">
      <c r="B27860" s="497"/>
      <c r="H27860" s="500"/>
      <c r="O27860" s="500"/>
      <c r="Q27860" s="498" t="s">
        <v>213</v>
      </c>
      <c r="S27860" s="499"/>
    </row>
    <row r="27861">
      <c r="B27861" s="497"/>
      <c r="H27861" s="500"/>
      <c r="O27861" s="500"/>
      <c r="Q27861" s="498" t="s">
        <v>213</v>
      </c>
      <c r="S27861" s="499"/>
    </row>
    <row r="27862">
      <c r="B27862" s="497"/>
      <c r="H27862" s="500"/>
      <c r="O27862" s="500"/>
      <c r="Q27862" s="498" t="s">
        <v>213</v>
      </c>
      <c r="S27862" s="499"/>
    </row>
    <row r="27863">
      <c r="B27863" s="497"/>
      <c r="H27863" s="500"/>
      <c r="O27863" s="500"/>
      <c r="Q27863" s="498" t="s">
        <v>213</v>
      </c>
      <c r="S27863" s="499"/>
    </row>
    <row r="27864">
      <c r="B27864" s="497"/>
      <c r="H27864" s="500"/>
      <c r="O27864" s="500"/>
      <c r="Q27864" s="498" t="s">
        <v>213</v>
      </c>
      <c r="S27864" s="499"/>
    </row>
    <row r="27865">
      <c r="B27865" s="497"/>
      <c r="H27865" s="500"/>
      <c r="O27865" s="500"/>
      <c r="Q27865" s="498" t="s">
        <v>213</v>
      </c>
      <c r="S27865" s="499"/>
    </row>
    <row r="27866">
      <c r="B27866" s="497"/>
      <c r="H27866" s="500"/>
      <c r="O27866" s="500"/>
      <c r="Q27866" s="498" t="s">
        <v>213</v>
      </c>
      <c r="S27866" s="499"/>
    </row>
    <row r="27867">
      <c r="B27867" s="497"/>
      <c r="H27867" s="500"/>
      <c r="O27867" s="500"/>
      <c r="Q27867" s="498" t="s">
        <v>213</v>
      </c>
      <c r="S27867" s="499"/>
    </row>
    <row r="27868">
      <c r="B27868" s="497"/>
      <c r="H27868" s="500"/>
      <c r="O27868" s="500"/>
      <c r="Q27868" s="498" t="s">
        <v>213</v>
      </c>
      <c r="S27868" s="499"/>
    </row>
    <row r="27869">
      <c r="B27869" s="497"/>
      <c r="H27869" s="500"/>
      <c r="O27869" s="500"/>
      <c r="Q27869" s="498" t="s">
        <v>213</v>
      </c>
      <c r="S27869" s="499"/>
    </row>
    <row r="27870">
      <c r="B27870" s="497"/>
      <c r="H27870" s="500"/>
      <c r="O27870" s="500"/>
      <c r="Q27870" s="498" t="s">
        <v>213</v>
      </c>
      <c r="S27870" s="499"/>
    </row>
    <row r="27871">
      <c r="B27871" s="497"/>
      <c r="H27871" s="500"/>
      <c r="O27871" s="500"/>
      <c r="Q27871" s="498" t="s">
        <v>213</v>
      </c>
      <c r="S27871" s="499"/>
    </row>
    <row r="27872">
      <c r="B27872" s="497"/>
      <c r="H27872" s="500"/>
      <c r="O27872" s="500"/>
      <c r="Q27872" s="498" t="s">
        <v>213</v>
      </c>
      <c r="S27872" s="499"/>
    </row>
    <row r="27873">
      <c r="B27873" s="497"/>
      <c r="H27873" s="500"/>
      <c r="O27873" s="500"/>
      <c r="Q27873" s="498" t="s">
        <v>213</v>
      </c>
      <c r="S27873" s="499"/>
    </row>
    <row r="27874">
      <c r="B27874" s="497"/>
      <c r="H27874" s="500"/>
      <c r="O27874" s="500"/>
      <c r="Q27874" s="498" t="s">
        <v>213</v>
      </c>
      <c r="S27874" s="499"/>
    </row>
    <row r="27875">
      <c r="B27875" s="497"/>
      <c r="H27875" s="500"/>
      <c r="O27875" s="500"/>
      <c r="Q27875" s="498" t="s">
        <v>213</v>
      </c>
      <c r="S27875" s="499"/>
    </row>
    <row r="27876">
      <c r="B27876" s="497"/>
      <c r="H27876" s="500"/>
      <c r="O27876" s="500"/>
      <c r="Q27876" s="498" t="s">
        <v>213</v>
      </c>
      <c r="S27876" s="499"/>
    </row>
    <row r="27877">
      <c r="B27877" s="497"/>
      <c r="H27877" s="500"/>
      <c r="O27877" s="500"/>
      <c r="Q27877" s="498" t="s">
        <v>213</v>
      </c>
      <c r="S27877" s="499"/>
    </row>
    <row r="27878">
      <c r="B27878" s="497"/>
      <c r="H27878" s="500"/>
      <c r="O27878" s="500"/>
      <c r="Q27878" s="498" t="s">
        <v>213</v>
      </c>
      <c r="S27878" s="499"/>
    </row>
    <row r="27879">
      <c r="B27879" s="497"/>
      <c r="H27879" s="500"/>
      <c r="O27879" s="500"/>
      <c r="Q27879" s="498" t="s">
        <v>213</v>
      </c>
      <c r="S27879" s="499"/>
    </row>
    <row r="27880">
      <c r="B27880" s="497"/>
      <c r="H27880" s="500"/>
      <c r="O27880" s="500"/>
      <c r="Q27880" s="498" t="s">
        <v>213</v>
      </c>
      <c r="S27880" s="499"/>
    </row>
    <row r="27881">
      <c r="B27881" s="497"/>
      <c r="H27881" s="500"/>
      <c r="O27881" s="500"/>
      <c r="Q27881" s="498" t="s">
        <v>213</v>
      </c>
      <c r="S27881" s="499"/>
    </row>
    <row r="27882">
      <c r="B27882" s="497"/>
      <c r="H27882" s="500"/>
      <c r="O27882" s="500"/>
      <c r="Q27882" s="498" t="s">
        <v>213</v>
      </c>
      <c r="S27882" s="499"/>
    </row>
    <row r="27883">
      <c r="B27883" s="497"/>
      <c r="H27883" s="500"/>
      <c r="O27883" s="500"/>
      <c r="Q27883" s="498" t="s">
        <v>213</v>
      </c>
      <c r="S27883" s="499"/>
    </row>
    <row r="27884">
      <c r="B27884" s="497"/>
      <c r="H27884" s="500"/>
      <c r="O27884" s="500"/>
      <c r="Q27884" s="498" t="s">
        <v>213</v>
      </c>
      <c r="S27884" s="499"/>
    </row>
    <row r="27885">
      <c r="B27885" s="497"/>
      <c r="H27885" s="500"/>
      <c r="O27885" s="500"/>
      <c r="Q27885" s="498" t="s">
        <v>213</v>
      </c>
      <c r="S27885" s="499"/>
    </row>
    <row r="27886">
      <c r="B27886" s="497"/>
      <c r="H27886" s="500"/>
      <c r="O27886" s="500"/>
      <c r="Q27886" s="498" t="s">
        <v>213</v>
      </c>
      <c r="S27886" s="499"/>
    </row>
    <row r="27887">
      <c r="B27887" s="497"/>
      <c r="H27887" s="500"/>
      <c r="O27887" s="500"/>
      <c r="Q27887" s="498" t="s">
        <v>213</v>
      </c>
      <c r="S27887" s="499"/>
    </row>
    <row r="27888">
      <c r="B27888" s="497"/>
      <c r="H27888" s="500"/>
      <c r="O27888" s="500"/>
      <c r="Q27888" s="498" t="s">
        <v>213</v>
      </c>
      <c r="S27888" s="499"/>
    </row>
    <row r="27889">
      <c r="B27889" s="497"/>
      <c r="H27889" s="500"/>
      <c r="O27889" s="500"/>
      <c r="Q27889" s="498" t="s">
        <v>213</v>
      </c>
      <c r="S27889" s="499"/>
    </row>
    <row r="27890">
      <c r="B27890" s="497"/>
      <c r="H27890" s="500"/>
      <c r="O27890" s="500"/>
      <c r="Q27890" s="498" t="s">
        <v>213</v>
      </c>
      <c r="S27890" s="499"/>
    </row>
    <row r="27891">
      <c r="B27891" s="497"/>
      <c r="H27891" s="500"/>
      <c r="O27891" s="500"/>
      <c r="Q27891" s="498" t="s">
        <v>213</v>
      </c>
      <c r="S27891" s="499"/>
    </row>
    <row r="27892">
      <c r="B27892" s="497"/>
      <c r="H27892" s="500"/>
      <c r="O27892" s="500"/>
      <c r="Q27892" s="498" t="s">
        <v>213</v>
      </c>
      <c r="S27892" s="499"/>
    </row>
    <row r="27893">
      <c r="B27893" s="497"/>
      <c r="H27893" s="500"/>
      <c r="O27893" s="500"/>
      <c r="Q27893" s="498" t="s">
        <v>213</v>
      </c>
      <c r="S27893" s="499"/>
    </row>
    <row r="27894">
      <c r="B27894" s="497"/>
      <c r="H27894" s="500"/>
      <c r="O27894" s="500"/>
      <c r="Q27894" s="498" t="s">
        <v>213</v>
      </c>
      <c r="S27894" s="499"/>
    </row>
    <row r="27895">
      <c r="B27895" s="497"/>
      <c r="H27895" s="500"/>
      <c r="O27895" s="500"/>
      <c r="Q27895" s="498" t="s">
        <v>213</v>
      </c>
      <c r="S27895" s="499"/>
    </row>
    <row r="27896">
      <c r="B27896" s="497"/>
      <c r="H27896" s="500"/>
      <c r="O27896" s="500"/>
      <c r="Q27896" s="498" t="s">
        <v>213</v>
      </c>
      <c r="S27896" s="499"/>
    </row>
    <row r="27897">
      <c r="B27897" s="497"/>
      <c r="H27897" s="500"/>
      <c r="O27897" s="500"/>
      <c r="Q27897" s="498" t="s">
        <v>213</v>
      </c>
      <c r="S27897" s="499"/>
    </row>
    <row r="27898">
      <c r="B27898" s="497"/>
      <c r="H27898" s="500"/>
      <c r="O27898" s="500"/>
      <c r="Q27898" s="498" t="s">
        <v>213</v>
      </c>
      <c r="S27898" s="499"/>
    </row>
    <row r="27899">
      <c r="B27899" s="497"/>
      <c r="H27899" s="500"/>
      <c r="O27899" s="500"/>
      <c r="Q27899" s="498" t="s">
        <v>213</v>
      </c>
      <c r="S27899" s="499"/>
    </row>
    <row r="27900">
      <c r="B27900" s="497"/>
      <c r="H27900" s="500"/>
      <c r="O27900" s="500"/>
      <c r="Q27900" s="498" t="s">
        <v>213</v>
      </c>
      <c r="S27900" s="499"/>
    </row>
    <row r="27901">
      <c r="B27901" s="497"/>
      <c r="H27901" s="500"/>
      <c r="O27901" s="500"/>
      <c r="Q27901" s="498" t="s">
        <v>213</v>
      </c>
      <c r="S27901" s="499"/>
    </row>
    <row r="27902">
      <c r="B27902" s="497"/>
      <c r="H27902" s="500"/>
      <c r="O27902" s="500"/>
      <c r="Q27902" s="498" t="s">
        <v>213</v>
      </c>
      <c r="S27902" s="499"/>
    </row>
    <row r="27903">
      <c r="B27903" s="497"/>
      <c r="H27903" s="500"/>
      <c r="O27903" s="500"/>
      <c r="Q27903" s="498" t="s">
        <v>213</v>
      </c>
      <c r="S27903" s="499"/>
    </row>
    <row r="27904">
      <c r="B27904" s="497"/>
      <c r="H27904" s="500"/>
      <c r="O27904" s="500"/>
      <c r="Q27904" s="498" t="s">
        <v>213</v>
      </c>
      <c r="S27904" s="499"/>
    </row>
    <row r="27905">
      <c r="B27905" s="497"/>
      <c r="H27905" s="500"/>
      <c r="O27905" s="500"/>
      <c r="Q27905" s="498" t="s">
        <v>213</v>
      </c>
      <c r="S27905" s="499"/>
    </row>
    <row r="27906">
      <c r="B27906" s="497"/>
      <c r="H27906" s="500"/>
      <c r="O27906" s="500"/>
      <c r="Q27906" s="498" t="s">
        <v>213</v>
      </c>
      <c r="S27906" s="499"/>
    </row>
    <row r="27907">
      <c r="B27907" s="497"/>
      <c r="H27907" s="500"/>
      <c r="O27907" s="500"/>
      <c r="Q27907" s="498" t="s">
        <v>213</v>
      </c>
      <c r="S27907" s="499"/>
    </row>
    <row r="27908">
      <c r="B27908" s="497"/>
      <c r="H27908" s="500"/>
      <c r="O27908" s="500"/>
      <c r="Q27908" s="498" t="s">
        <v>213</v>
      </c>
      <c r="S27908" s="499"/>
    </row>
    <row r="27909">
      <c r="B27909" s="497"/>
      <c r="H27909" s="500"/>
      <c r="O27909" s="500"/>
      <c r="Q27909" s="498" t="s">
        <v>213</v>
      </c>
      <c r="S27909" s="499"/>
    </row>
    <row r="27910">
      <c r="B27910" s="497"/>
      <c r="H27910" s="500"/>
      <c r="O27910" s="500"/>
      <c r="Q27910" s="498" t="s">
        <v>213</v>
      </c>
      <c r="S27910" s="499"/>
    </row>
    <row r="27911">
      <c r="B27911" s="497"/>
      <c r="H27911" s="500"/>
      <c r="O27911" s="500"/>
      <c r="Q27911" s="498" t="s">
        <v>213</v>
      </c>
      <c r="S27911" s="499"/>
    </row>
    <row r="27912">
      <c r="B27912" s="497"/>
      <c r="H27912" s="500"/>
      <c r="O27912" s="500"/>
      <c r="Q27912" s="498" t="s">
        <v>213</v>
      </c>
      <c r="S27912" s="499"/>
    </row>
    <row r="27913">
      <c r="B27913" s="497"/>
      <c r="H27913" s="500"/>
      <c r="O27913" s="500"/>
      <c r="Q27913" s="498" t="s">
        <v>213</v>
      </c>
      <c r="S27913" s="499"/>
    </row>
    <row r="27914">
      <c r="B27914" s="497"/>
      <c r="H27914" s="500"/>
      <c r="O27914" s="500"/>
      <c r="Q27914" s="498" t="s">
        <v>213</v>
      </c>
      <c r="S27914" s="499"/>
    </row>
    <row r="27915">
      <c r="B27915" s="497"/>
      <c r="H27915" s="500"/>
      <c r="O27915" s="500"/>
      <c r="Q27915" s="498" t="s">
        <v>213</v>
      </c>
      <c r="S27915" s="499"/>
    </row>
    <row r="27916">
      <c r="B27916" s="497"/>
      <c r="H27916" s="500"/>
      <c r="O27916" s="500"/>
      <c r="Q27916" s="498" t="s">
        <v>213</v>
      </c>
      <c r="S27916" s="499"/>
    </row>
    <row r="27917">
      <c r="B27917" s="497"/>
      <c r="H27917" s="500"/>
      <c r="O27917" s="500"/>
      <c r="Q27917" s="498" t="s">
        <v>213</v>
      </c>
      <c r="S27917" s="499"/>
    </row>
    <row r="27918">
      <c r="B27918" s="497"/>
      <c r="H27918" s="500"/>
      <c r="O27918" s="500"/>
      <c r="Q27918" s="498" t="s">
        <v>213</v>
      </c>
      <c r="S27918" s="499"/>
    </row>
    <row r="27919">
      <c r="B27919" s="497"/>
      <c r="H27919" s="500"/>
      <c r="O27919" s="500"/>
      <c r="Q27919" s="498" t="s">
        <v>213</v>
      </c>
      <c r="S27919" s="499"/>
    </row>
    <row r="27920">
      <c r="B27920" s="497"/>
      <c r="H27920" s="500"/>
      <c r="O27920" s="500"/>
      <c r="Q27920" s="498" t="s">
        <v>213</v>
      </c>
      <c r="S27920" s="499"/>
    </row>
    <row r="27921">
      <c r="B27921" s="497"/>
      <c r="H27921" s="500"/>
      <c r="O27921" s="500"/>
      <c r="Q27921" s="498" t="s">
        <v>213</v>
      </c>
      <c r="S27921" s="499"/>
    </row>
    <row r="27922">
      <c r="B27922" s="497"/>
      <c r="H27922" s="500"/>
      <c r="O27922" s="500"/>
      <c r="Q27922" s="498" t="s">
        <v>213</v>
      </c>
      <c r="S27922" s="499"/>
    </row>
    <row r="27923">
      <c r="B27923" s="497"/>
      <c r="H27923" s="500"/>
      <c r="O27923" s="500"/>
      <c r="Q27923" s="498" t="s">
        <v>213</v>
      </c>
      <c r="S27923" s="499"/>
    </row>
    <row r="27924">
      <c r="B27924" s="497"/>
      <c r="H27924" s="500"/>
      <c r="O27924" s="500"/>
      <c r="Q27924" s="498" t="s">
        <v>213</v>
      </c>
      <c r="S27924" s="499"/>
    </row>
    <row r="27925">
      <c r="B27925" s="497"/>
      <c r="H27925" s="500"/>
      <c r="O27925" s="500"/>
      <c r="Q27925" s="498" t="s">
        <v>213</v>
      </c>
      <c r="S27925" s="499"/>
    </row>
    <row r="27926">
      <c r="B27926" s="497"/>
      <c r="H27926" s="500"/>
      <c r="O27926" s="500"/>
      <c r="Q27926" s="498" t="s">
        <v>213</v>
      </c>
      <c r="S27926" s="499"/>
    </row>
    <row r="27927">
      <c r="B27927" s="497"/>
      <c r="H27927" s="500"/>
      <c r="O27927" s="500"/>
      <c r="Q27927" s="498" t="s">
        <v>213</v>
      </c>
      <c r="S27927" s="499"/>
    </row>
    <row r="27928">
      <c r="B27928" s="497"/>
      <c r="H27928" s="500"/>
      <c r="O27928" s="500"/>
      <c r="Q27928" s="498" t="s">
        <v>213</v>
      </c>
      <c r="S27928" s="499"/>
    </row>
    <row r="27929">
      <c r="B27929" s="497"/>
      <c r="H27929" s="500"/>
      <c r="O27929" s="500"/>
      <c r="Q27929" s="498" t="s">
        <v>213</v>
      </c>
      <c r="S27929" s="499"/>
    </row>
    <row r="27930">
      <c r="B27930" s="497"/>
      <c r="H27930" s="500"/>
      <c r="O27930" s="500"/>
      <c r="Q27930" s="498" t="s">
        <v>213</v>
      </c>
      <c r="S27930" s="499"/>
    </row>
    <row r="27931">
      <c r="B27931" s="497"/>
      <c r="H27931" s="500"/>
      <c r="O27931" s="500"/>
      <c r="Q27931" s="498" t="s">
        <v>213</v>
      </c>
      <c r="S27931" s="499"/>
    </row>
    <row r="27932">
      <c r="B27932" s="497"/>
      <c r="H27932" s="500"/>
      <c r="O27932" s="500"/>
      <c r="Q27932" s="498" t="s">
        <v>213</v>
      </c>
      <c r="S27932" s="499"/>
    </row>
    <row r="27933">
      <c r="B27933" s="497"/>
      <c r="H27933" s="500"/>
      <c r="O27933" s="500"/>
      <c r="Q27933" s="498" t="s">
        <v>213</v>
      </c>
      <c r="S27933" s="499"/>
    </row>
    <row r="27934">
      <c r="B27934" s="497"/>
      <c r="H27934" s="500"/>
      <c r="O27934" s="500"/>
      <c r="Q27934" s="498" t="s">
        <v>213</v>
      </c>
      <c r="S27934" s="499"/>
    </row>
    <row r="27935">
      <c r="B27935" s="497"/>
      <c r="H27935" s="500"/>
      <c r="O27935" s="500"/>
      <c r="Q27935" s="498" t="s">
        <v>213</v>
      </c>
      <c r="S27935" s="499"/>
    </row>
    <row r="27936">
      <c r="B27936" s="497"/>
      <c r="H27936" s="500"/>
      <c r="O27936" s="500"/>
      <c r="Q27936" s="498" t="s">
        <v>213</v>
      </c>
      <c r="S27936" s="499"/>
    </row>
    <row r="27937">
      <c r="B27937" s="497"/>
      <c r="H27937" s="500"/>
      <c r="O27937" s="500"/>
      <c r="Q27937" s="498" t="s">
        <v>213</v>
      </c>
      <c r="S27937" s="499"/>
    </row>
    <row r="27938">
      <c r="B27938" s="497"/>
      <c r="H27938" s="500"/>
      <c r="O27938" s="500"/>
      <c r="Q27938" s="498" t="s">
        <v>213</v>
      </c>
      <c r="S27938" s="499"/>
    </row>
    <row r="27939">
      <c r="B27939" s="497"/>
      <c r="H27939" s="500"/>
      <c r="O27939" s="500"/>
      <c r="Q27939" s="498" t="s">
        <v>213</v>
      </c>
      <c r="S27939" s="499"/>
    </row>
    <row r="27940">
      <c r="B27940" s="497"/>
      <c r="H27940" s="500"/>
      <c r="O27940" s="500"/>
      <c r="Q27940" s="498" t="s">
        <v>213</v>
      </c>
      <c r="S27940" s="499"/>
    </row>
    <row r="27941">
      <c r="B27941" s="497"/>
      <c r="H27941" s="500"/>
      <c r="O27941" s="500"/>
      <c r="Q27941" s="498" t="s">
        <v>213</v>
      </c>
      <c r="S27941" s="499"/>
    </row>
    <row r="27942">
      <c r="B27942" s="497"/>
      <c r="H27942" s="500"/>
      <c r="O27942" s="500"/>
      <c r="Q27942" s="498" t="s">
        <v>213</v>
      </c>
      <c r="S27942" s="499"/>
    </row>
    <row r="27943">
      <c r="B27943" s="497"/>
      <c r="H27943" s="500"/>
      <c r="O27943" s="500"/>
      <c r="Q27943" s="498" t="s">
        <v>213</v>
      </c>
      <c r="S27943" s="499"/>
    </row>
    <row r="27944">
      <c r="B27944" s="497"/>
      <c r="H27944" s="500"/>
      <c r="O27944" s="500"/>
      <c r="Q27944" s="498" t="s">
        <v>213</v>
      </c>
      <c r="S27944" s="499"/>
    </row>
    <row r="27945">
      <c r="B27945" s="497"/>
      <c r="H27945" s="500"/>
      <c r="O27945" s="500"/>
      <c r="Q27945" s="498" t="s">
        <v>213</v>
      </c>
      <c r="S27945" s="499"/>
    </row>
    <row r="27946">
      <c r="B27946" s="497"/>
      <c r="H27946" s="500"/>
      <c r="O27946" s="500"/>
      <c r="Q27946" s="498" t="s">
        <v>213</v>
      </c>
      <c r="S27946" s="499"/>
    </row>
    <row r="27947">
      <c r="B27947" s="497"/>
      <c r="H27947" s="500"/>
      <c r="O27947" s="500"/>
      <c r="Q27947" s="498" t="s">
        <v>213</v>
      </c>
      <c r="S27947" s="499"/>
    </row>
    <row r="27948">
      <c r="B27948" s="497"/>
      <c r="H27948" s="500"/>
      <c r="O27948" s="500"/>
      <c r="Q27948" s="498" t="s">
        <v>213</v>
      </c>
      <c r="S27948" s="499"/>
    </row>
    <row r="27949">
      <c r="B27949" s="497"/>
      <c r="H27949" s="500"/>
      <c r="O27949" s="500"/>
      <c r="Q27949" s="498" t="s">
        <v>213</v>
      </c>
      <c r="S27949" s="499"/>
    </row>
    <row r="27950">
      <c r="B27950" s="497"/>
      <c r="H27950" s="500"/>
      <c r="O27950" s="500"/>
      <c r="Q27950" s="498" t="s">
        <v>213</v>
      </c>
      <c r="S27950" s="499"/>
    </row>
    <row r="27951">
      <c r="B27951" s="497"/>
      <c r="H27951" s="500"/>
      <c r="O27951" s="500"/>
      <c r="Q27951" s="498" t="s">
        <v>213</v>
      </c>
      <c r="S27951" s="499"/>
    </row>
    <row r="27952">
      <c r="B27952" s="497"/>
      <c r="H27952" s="500"/>
      <c r="O27952" s="500"/>
      <c r="Q27952" s="498" t="s">
        <v>213</v>
      </c>
      <c r="S27952" s="499"/>
    </row>
    <row r="27953">
      <c r="B27953" s="497"/>
      <c r="H27953" s="500"/>
      <c r="O27953" s="500"/>
      <c r="Q27953" s="498" t="s">
        <v>213</v>
      </c>
      <c r="S27953" s="499"/>
    </row>
    <row r="27954">
      <c r="B27954" s="497"/>
      <c r="H27954" s="500"/>
      <c r="O27954" s="500"/>
      <c r="Q27954" s="498" t="s">
        <v>213</v>
      </c>
      <c r="S27954" s="499"/>
    </row>
    <row r="27955">
      <c r="B27955" s="497"/>
      <c r="H27955" s="500"/>
      <c r="O27955" s="500"/>
      <c r="Q27955" s="498" t="s">
        <v>213</v>
      </c>
      <c r="S27955" s="499"/>
    </row>
    <row r="27956">
      <c r="B27956" s="497"/>
      <c r="H27956" s="500"/>
      <c r="O27956" s="500"/>
      <c r="Q27956" s="498" t="s">
        <v>213</v>
      </c>
      <c r="S27956" s="499"/>
    </row>
    <row r="27957">
      <c r="B27957" s="497"/>
      <c r="H27957" s="500"/>
      <c r="O27957" s="500"/>
      <c r="Q27957" s="498" t="s">
        <v>213</v>
      </c>
      <c r="S27957" s="499"/>
    </row>
    <row r="27958">
      <c r="B27958" s="497"/>
      <c r="H27958" s="500"/>
      <c r="O27958" s="500"/>
      <c r="Q27958" s="498" t="s">
        <v>213</v>
      </c>
      <c r="S27958" s="499"/>
    </row>
    <row r="27959">
      <c r="B27959" s="497"/>
      <c r="H27959" s="500"/>
      <c r="O27959" s="500"/>
      <c r="Q27959" s="498" t="s">
        <v>213</v>
      </c>
      <c r="S27959" s="499"/>
    </row>
    <row r="27960">
      <c r="B27960" s="497"/>
      <c r="H27960" s="500"/>
      <c r="O27960" s="500"/>
      <c r="Q27960" s="498" t="s">
        <v>213</v>
      </c>
      <c r="S27960" s="499"/>
    </row>
    <row r="27961">
      <c r="B27961" s="497"/>
      <c r="H27961" s="500"/>
      <c r="O27961" s="500"/>
      <c r="Q27961" s="498" t="s">
        <v>213</v>
      </c>
      <c r="S27961" s="499"/>
    </row>
    <row r="27962">
      <c r="B27962" s="497"/>
      <c r="H27962" s="500"/>
      <c r="O27962" s="500"/>
      <c r="Q27962" s="498" t="s">
        <v>213</v>
      </c>
      <c r="S27962" s="499"/>
    </row>
    <row r="27963">
      <c r="B27963" s="497"/>
      <c r="H27963" s="500"/>
      <c r="O27963" s="500"/>
      <c r="Q27963" s="498" t="s">
        <v>213</v>
      </c>
      <c r="S27963" s="499"/>
    </row>
    <row r="27964">
      <c r="B27964" s="497"/>
      <c r="H27964" s="500"/>
      <c r="O27964" s="500"/>
      <c r="Q27964" s="498" t="s">
        <v>213</v>
      </c>
      <c r="S27964" s="499"/>
    </row>
    <row r="27965">
      <c r="B27965" s="497"/>
      <c r="H27965" s="500"/>
      <c r="O27965" s="500"/>
      <c r="Q27965" s="498" t="s">
        <v>213</v>
      </c>
      <c r="S27965" s="499"/>
    </row>
    <row r="27966">
      <c r="B27966" s="497"/>
      <c r="H27966" s="500"/>
      <c r="O27966" s="500"/>
      <c r="Q27966" s="498" t="s">
        <v>213</v>
      </c>
      <c r="S27966" s="499"/>
    </row>
    <row r="27967">
      <c r="B27967" s="497"/>
      <c r="H27967" s="500"/>
      <c r="O27967" s="500"/>
      <c r="Q27967" s="498" t="s">
        <v>213</v>
      </c>
      <c r="S27967" s="499"/>
    </row>
    <row r="27968">
      <c r="B27968" s="497"/>
      <c r="H27968" s="500"/>
      <c r="O27968" s="500"/>
      <c r="Q27968" s="498" t="s">
        <v>213</v>
      </c>
      <c r="S27968" s="499"/>
    </row>
    <row r="27969">
      <c r="B27969" s="497"/>
      <c r="H27969" s="500"/>
      <c r="O27969" s="500"/>
      <c r="Q27969" s="498" t="s">
        <v>213</v>
      </c>
      <c r="S27969" s="499"/>
    </row>
    <row r="27970">
      <c r="B27970" s="497"/>
      <c r="H27970" s="500"/>
      <c r="O27970" s="500"/>
      <c r="Q27970" s="498" t="s">
        <v>213</v>
      </c>
      <c r="S27970" s="499"/>
    </row>
    <row r="27971">
      <c r="B27971" s="497"/>
      <c r="H27971" s="500"/>
      <c r="O27971" s="500"/>
      <c r="Q27971" s="498" t="s">
        <v>213</v>
      </c>
      <c r="S27971" s="499"/>
    </row>
    <row r="27972">
      <c r="B27972" s="497"/>
      <c r="H27972" s="500"/>
      <c r="O27972" s="500"/>
      <c r="Q27972" s="498" t="s">
        <v>213</v>
      </c>
      <c r="S27972" s="499"/>
    </row>
    <row r="27973">
      <c r="B27973" s="497"/>
      <c r="H27973" s="500"/>
      <c r="O27973" s="500"/>
      <c r="Q27973" s="498" t="s">
        <v>213</v>
      </c>
      <c r="S27973" s="499"/>
    </row>
    <row r="27974">
      <c r="B27974" s="497"/>
      <c r="H27974" s="500"/>
      <c r="O27974" s="500"/>
      <c r="Q27974" s="498" t="s">
        <v>213</v>
      </c>
      <c r="S27974" s="499"/>
    </row>
    <row r="27975">
      <c r="B27975" s="497"/>
      <c r="H27975" s="500"/>
      <c r="O27975" s="500"/>
      <c r="Q27975" s="498" t="s">
        <v>213</v>
      </c>
      <c r="S27975" s="499"/>
    </row>
    <row r="27976">
      <c r="B27976" s="497"/>
      <c r="H27976" s="500"/>
      <c r="O27976" s="500"/>
      <c r="Q27976" s="498" t="s">
        <v>213</v>
      </c>
      <c r="S27976" s="499"/>
    </row>
    <row r="27977">
      <c r="B27977" s="497"/>
      <c r="H27977" s="500"/>
      <c r="O27977" s="500"/>
      <c r="Q27977" s="498" t="s">
        <v>213</v>
      </c>
      <c r="S27977" s="499"/>
    </row>
    <row r="27978">
      <c r="B27978" s="497"/>
      <c r="H27978" s="500"/>
      <c r="O27978" s="500"/>
      <c r="Q27978" s="498" t="s">
        <v>213</v>
      </c>
      <c r="S27978" s="499"/>
    </row>
    <row r="27979">
      <c r="B27979" s="497"/>
      <c r="H27979" s="500"/>
      <c r="O27979" s="500"/>
      <c r="Q27979" s="498" t="s">
        <v>213</v>
      </c>
      <c r="S27979" s="499"/>
    </row>
    <row r="27980">
      <c r="B27980" s="497"/>
      <c r="H27980" s="500"/>
      <c r="O27980" s="500"/>
      <c r="Q27980" s="498" t="s">
        <v>213</v>
      </c>
      <c r="S27980" s="499"/>
    </row>
    <row r="27981">
      <c r="B27981" s="497"/>
      <c r="H27981" s="500"/>
      <c r="O27981" s="500"/>
      <c r="Q27981" s="498" t="s">
        <v>213</v>
      </c>
      <c r="S27981" s="499"/>
    </row>
    <row r="27982">
      <c r="B27982" s="497"/>
      <c r="H27982" s="500"/>
      <c r="O27982" s="500"/>
      <c r="Q27982" s="498" t="s">
        <v>213</v>
      </c>
      <c r="S27982" s="499"/>
    </row>
    <row r="27983">
      <c r="B27983" s="497"/>
      <c r="H27983" s="500"/>
      <c r="O27983" s="500"/>
      <c r="Q27983" s="498" t="s">
        <v>213</v>
      </c>
      <c r="S27983" s="499"/>
    </row>
    <row r="27984">
      <c r="B27984" s="497"/>
      <c r="H27984" s="500"/>
      <c r="O27984" s="500"/>
      <c r="Q27984" s="498" t="s">
        <v>213</v>
      </c>
      <c r="S27984" s="499"/>
    </row>
    <row r="27985">
      <c r="B27985" s="497"/>
      <c r="H27985" s="500"/>
      <c r="O27985" s="500"/>
      <c r="Q27985" s="498" t="s">
        <v>213</v>
      </c>
      <c r="S27985" s="499"/>
    </row>
    <row r="27986">
      <c r="B27986" s="497"/>
      <c r="H27986" s="500"/>
      <c r="O27986" s="500"/>
      <c r="Q27986" s="498" t="s">
        <v>213</v>
      </c>
      <c r="S27986" s="499"/>
    </row>
    <row r="27987">
      <c r="B27987" s="497"/>
      <c r="H27987" s="500"/>
      <c r="O27987" s="500"/>
      <c r="Q27987" s="498" t="s">
        <v>213</v>
      </c>
      <c r="S27987" s="499"/>
    </row>
    <row r="27988">
      <c r="B27988" s="497"/>
      <c r="H27988" s="500"/>
      <c r="O27988" s="500"/>
      <c r="Q27988" s="498" t="s">
        <v>213</v>
      </c>
      <c r="S27988" s="499"/>
    </row>
    <row r="27989">
      <c r="B27989" s="497"/>
      <c r="H27989" s="500"/>
      <c r="O27989" s="500"/>
      <c r="Q27989" s="498" t="s">
        <v>213</v>
      </c>
      <c r="S27989" s="499"/>
    </row>
    <row r="27990">
      <c r="B27990" s="497"/>
      <c r="H27990" s="500"/>
      <c r="O27990" s="500"/>
      <c r="Q27990" s="498" t="s">
        <v>213</v>
      </c>
      <c r="S27990" s="499"/>
    </row>
    <row r="27991">
      <c r="B27991" s="497"/>
      <c r="H27991" s="500"/>
      <c r="O27991" s="500"/>
      <c r="Q27991" s="498" t="s">
        <v>213</v>
      </c>
      <c r="S27991" s="499"/>
    </row>
    <row r="27992">
      <c r="B27992" s="497"/>
      <c r="H27992" s="500"/>
      <c r="O27992" s="500"/>
      <c r="Q27992" s="498" t="s">
        <v>213</v>
      </c>
      <c r="S27992" s="499"/>
    </row>
    <row r="27993">
      <c r="B27993" s="497"/>
      <c r="H27993" s="500"/>
      <c r="O27993" s="500"/>
      <c r="Q27993" s="498" t="s">
        <v>213</v>
      </c>
      <c r="S27993" s="499"/>
    </row>
    <row r="27994">
      <c r="B27994" s="497"/>
      <c r="H27994" s="500"/>
      <c r="O27994" s="500"/>
      <c r="Q27994" s="498" t="s">
        <v>213</v>
      </c>
      <c r="S27994" s="499"/>
    </row>
    <row r="27995">
      <c r="B27995" s="497"/>
      <c r="H27995" s="500"/>
      <c r="O27995" s="500"/>
      <c r="Q27995" s="498" t="s">
        <v>213</v>
      </c>
      <c r="S27995" s="499"/>
    </row>
    <row r="27996">
      <c r="B27996" s="497"/>
      <c r="H27996" s="500"/>
      <c r="O27996" s="500"/>
      <c r="Q27996" s="498" t="s">
        <v>213</v>
      </c>
      <c r="S27996" s="499"/>
    </row>
    <row r="27997">
      <c r="B27997" s="497"/>
      <c r="H27997" s="500"/>
      <c r="O27997" s="500"/>
      <c r="Q27997" s="498" t="s">
        <v>213</v>
      </c>
      <c r="S27997" s="499"/>
    </row>
    <row r="27998">
      <c r="B27998" s="497"/>
      <c r="H27998" s="500"/>
      <c r="O27998" s="500"/>
      <c r="Q27998" s="498" t="s">
        <v>213</v>
      </c>
      <c r="S27998" s="499"/>
    </row>
    <row r="27999">
      <c r="B27999" s="497"/>
      <c r="H27999" s="500"/>
      <c r="O27999" s="500"/>
      <c r="Q27999" s="498" t="s">
        <v>213</v>
      </c>
      <c r="S27999" s="499"/>
    </row>
    <row r="28000">
      <c r="B28000" s="497"/>
      <c r="H28000" s="500"/>
      <c r="O28000" s="500"/>
      <c r="Q28000" s="498" t="s">
        <v>213</v>
      </c>
      <c r="S28000" s="499"/>
    </row>
    <row r="28001">
      <c r="B28001" s="497"/>
      <c r="H28001" s="500"/>
      <c r="O28001" s="500"/>
      <c r="Q28001" s="498" t="s">
        <v>213</v>
      </c>
      <c r="S28001" s="499"/>
    </row>
    <row r="28002">
      <c r="B28002" s="497"/>
      <c r="H28002" s="500"/>
      <c r="O28002" s="500"/>
      <c r="Q28002" s="498" t="s">
        <v>213</v>
      </c>
      <c r="S28002" s="499"/>
    </row>
    <row r="28003">
      <c r="B28003" s="497"/>
      <c r="H28003" s="500"/>
      <c r="O28003" s="500"/>
      <c r="Q28003" s="498" t="s">
        <v>213</v>
      </c>
      <c r="S28003" s="499"/>
    </row>
    <row r="28004">
      <c r="B28004" s="497"/>
      <c r="H28004" s="500"/>
      <c r="O28004" s="500"/>
      <c r="Q28004" s="498" t="s">
        <v>213</v>
      </c>
      <c r="S28004" s="499"/>
    </row>
    <row r="28005">
      <c r="B28005" s="497"/>
      <c r="H28005" s="500"/>
      <c r="O28005" s="500"/>
      <c r="Q28005" s="498" t="s">
        <v>213</v>
      </c>
      <c r="S28005" s="499"/>
    </row>
    <row r="28006">
      <c r="B28006" s="497"/>
      <c r="H28006" s="500"/>
      <c r="O28006" s="500"/>
      <c r="Q28006" s="498" t="s">
        <v>213</v>
      </c>
      <c r="S28006" s="499"/>
    </row>
    <row r="28007">
      <c r="B28007" s="497"/>
      <c r="H28007" s="500"/>
      <c r="O28007" s="500"/>
      <c r="Q28007" s="498" t="s">
        <v>213</v>
      </c>
      <c r="S28007" s="499"/>
    </row>
    <row r="28008">
      <c r="B28008" s="497"/>
      <c r="H28008" s="500"/>
      <c r="O28008" s="500"/>
      <c r="Q28008" s="498" t="s">
        <v>213</v>
      </c>
      <c r="S28008" s="499"/>
    </row>
    <row r="28009">
      <c r="B28009" s="497"/>
      <c r="H28009" s="500"/>
      <c r="O28009" s="500"/>
      <c r="Q28009" s="498" t="s">
        <v>213</v>
      </c>
      <c r="S28009" s="499"/>
    </row>
    <row r="28010">
      <c r="B28010" s="497"/>
      <c r="H28010" s="500"/>
      <c r="O28010" s="500"/>
      <c r="Q28010" s="498" t="s">
        <v>213</v>
      </c>
      <c r="S28010" s="499"/>
    </row>
    <row r="28011">
      <c r="B28011" s="497"/>
      <c r="H28011" s="500"/>
      <c r="O28011" s="500"/>
      <c r="Q28011" s="498" t="s">
        <v>213</v>
      </c>
      <c r="S28011" s="499"/>
    </row>
    <row r="28012">
      <c r="B28012" s="497"/>
      <c r="H28012" s="500"/>
      <c r="O28012" s="500"/>
      <c r="Q28012" s="498" t="s">
        <v>213</v>
      </c>
      <c r="S28012" s="499"/>
    </row>
    <row r="28013">
      <c r="B28013" s="497"/>
      <c r="H28013" s="500"/>
      <c r="O28013" s="500"/>
      <c r="Q28013" s="498" t="s">
        <v>213</v>
      </c>
      <c r="S28013" s="499"/>
    </row>
    <row r="28014">
      <c r="B28014" s="497"/>
      <c r="H28014" s="500"/>
      <c r="O28014" s="500"/>
      <c r="Q28014" s="498" t="s">
        <v>213</v>
      </c>
      <c r="S28014" s="499"/>
    </row>
    <row r="28015">
      <c r="B28015" s="497"/>
      <c r="H28015" s="500"/>
      <c r="O28015" s="500"/>
      <c r="Q28015" s="498" t="s">
        <v>213</v>
      </c>
      <c r="S28015" s="499"/>
    </row>
    <row r="28016">
      <c r="B28016" s="497"/>
      <c r="H28016" s="500"/>
      <c r="O28016" s="500"/>
      <c r="Q28016" s="498" t="s">
        <v>213</v>
      </c>
      <c r="S28016" s="499"/>
    </row>
    <row r="28017">
      <c r="B28017" s="497"/>
      <c r="H28017" s="500"/>
      <c r="O28017" s="500"/>
      <c r="Q28017" s="498" t="s">
        <v>213</v>
      </c>
      <c r="S28017" s="499"/>
    </row>
    <row r="28018">
      <c r="B28018" s="497"/>
      <c r="H28018" s="500"/>
      <c r="O28018" s="500"/>
      <c r="Q28018" s="498" t="s">
        <v>213</v>
      </c>
      <c r="S28018" s="499"/>
    </row>
    <row r="28019">
      <c r="B28019" s="497"/>
      <c r="H28019" s="500"/>
      <c r="O28019" s="500"/>
      <c r="Q28019" s="498" t="s">
        <v>213</v>
      </c>
      <c r="S28019" s="499"/>
    </row>
    <row r="28020">
      <c r="B28020" s="497"/>
      <c r="H28020" s="500"/>
      <c r="O28020" s="500"/>
      <c r="Q28020" s="498" t="s">
        <v>213</v>
      </c>
      <c r="S28020" s="499"/>
    </row>
    <row r="28021">
      <c r="B28021" s="497"/>
      <c r="H28021" s="500"/>
      <c r="O28021" s="500"/>
      <c r="Q28021" s="498" t="s">
        <v>213</v>
      </c>
      <c r="S28021" s="499"/>
    </row>
    <row r="28022">
      <c r="B28022" s="497"/>
      <c r="H28022" s="500"/>
      <c r="O28022" s="500"/>
      <c r="Q28022" s="498" t="s">
        <v>213</v>
      </c>
      <c r="S28022" s="499"/>
    </row>
    <row r="28023">
      <c r="B28023" s="497"/>
      <c r="H28023" s="500"/>
      <c r="O28023" s="500"/>
      <c r="Q28023" s="498" t="s">
        <v>213</v>
      </c>
      <c r="S28023" s="499"/>
    </row>
    <row r="28024">
      <c r="B28024" s="497"/>
      <c r="H28024" s="500"/>
      <c r="O28024" s="500"/>
      <c r="Q28024" s="498" t="s">
        <v>213</v>
      </c>
      <c r="S28024" s="499"/>
    </row>
    <row r="28025">
      <c r="B28025" s="497"/>
      <c r="H28025" s="500"/>
      <c r="O28025" s="500"/>
      <c r="Q28025" s="498" t="s">
        <v>213</v>
      </c>
      <c r="S28025" s="499"/>
    </row>
    <row r="28026">
      <c r="B28026" s="497"/>
      <c r="H28026" s="500"/>
      <c r="O28026" s="500"/>
      <c r="Q28026" s="498" t="s">
        <v>213</v>
      </c>
      <c r="S28026" s="499"/>
    </row>
    <row r="28027">
      <c r="B28027" s="497"/>
      <c r="H28027" s="500"/>
      <c r="O28027" s="500"/>
      <c r="Q28027" s="498" t="s">
        <v>213</v>
      </c>
      <c r="S28027" s="499"/>
    </row>
    <row r="28028">
      <c r="B28028" s="497"/>
      <c r="H28028" s="500"/>
      <c r="O28028" s="500"/>
      <c r="Q28028" s="498" t="s">
        <v>213</v>
      </c>
      <c r="S28028" s="499"/>
    </row>
    <row r="28029">
      <c r="B28029" s="497"/>
      <c r="H28029" s="500"/>
      <c r="O28029" s="500"/>
      <c r="Q28029" s="498" t="s">
        <v>213</v>
      </c>
      <c r="S28029" s="499"/>
    </row>
    <row r="28030">
      <c r="B28030" s="497"/>
      <c r="H28030" s="500"/>
      <c r="O28030" s="500"/>
      <c r="Q28030" s="498" t="s">
        <v>213</v>
      </c>
      <c r="S28030" s="499"/>
    </row>
    <row r="28031">
      <c r="B28031" s="497"/>
      <c r="H28031" s="500"/>
      <c r="O28031" s="500"/>
      <c r="Q28031" s="498" t="s">
        <v>213</v>
      </c>
      <c r="S28031" s="499"/>
    </row>
    <row r="28032">
      <c r="B28032" s="497"/>
      <c r="H28032" s="500"/>
      <c r="O28032" s="500"/>
      <c r="Q28032" s="498" t="s">
        <v>213</v>
      </c>
      <c r="S28032" s="499"/>
    </row>
    <row r="28033">
      <c r="B28033" s="497"/>
      <c r="H28033" s="500"/>
      <c r="O28033" s="500"/>
      <c r="Q28033" s="498" t="s">
        <v>213</v>
      </c>
      <c r="S28033" s="499"/>
    </row>
    <row r="28034">
      <c r="B28034" s="497"/>
      <c r="H28034" s="500"/>
      <c r="O28034" s="500"/>
      <c r="Q28034" s="498" t="s">
        <v>213</v>
      </c>
      <c r="S28034" s="499"/>
    </row>
    <row r="28035">
      <c r="B28035" s="497"/>
      <c r="H28035" s="500"/>
      <c r="O28035" s="500"/>
      <c r="Q28035" s="498" t="s">
        <v>213</v>
      </c>
      <c r="S28035" s="499"/>
    </row>
    <row r="28036">
      <c r="B28036" s="497"/>
      <c r="H28036" s="500"/>
      <c r="O28036" s="500"/>
      <c r="Q28036" s="498" t="s">
        <v>213</v>
      </c>
      <c r="S28036" s="499"/>
    </row>
    <row r="28037">
      <c r="B28037" s="497"/>
      <c r="H28037" s="500"/>
      <c r="O28037" s="500"/>
      <c r="Q28037" s="498" t="s">
        <v>213</v>
      </c>
      <c r="S28037" s="499"/>
    </row>
    <row r="28038">
      <c r="B28038" s="497"/>
      <c r="H28038" s="500"/>
      <c r="O28038" s="500"/>
      <c r="Q28038" s="498" t="s">
        <v>213</v>
      </c>
      <c r="S28038" s="499"/>
    </row>
    <row r="28039">
      <c r="B28039" s="497"/>
      <c r="H28039" s="500"/>
      <c r="O28039" s="500"/>
      <c r="Q28039" s="498" t="s">
        <v>213</v>
      </c>
      <c r="S28039" s="499"/>
    </row>
    <row r="28040">
      <c r="B28040" s="497"/>
      <c r="H28040" s="500"/>
      <c r="O28040" s="500"/>
      <c r="Q28040" s="498" t="s">
        <v>213</v>
      </c>
      <c r="S28040" s="499"/>
    </row>
    <row r="28041">
      <c r="B28041" s="497"/>
      <c r="H28041" s="500"/>
      <c r="O28041" s="500"/>
      <c r="Q28041" s="498" t="s">
        <v>213</v>
      </c>
      <c r="S28041" s="499"/>
    </row>
    <row r="28042">
      <c r="B28042" s="497"/>
      <c r="H28042" s="500"/>
      <c r="O28042" s="500"/>
      <c r="Q28042" s="498" t="s">
        <v>213</v>
      </c>
      <c r="S28042" s="499"/>
    </row>
    <row r="28043">
      <c r="B28043" s="497"/>
      <c r="H28043" s="500"/>
      <c r="O28043" s="500"/>
      <c r="Q28043" s="498" t="s">
        <v>213</v>
      </c>
      <c r="S28043" s="499"/>
    </row>
    <row r="28044">
      <c r="B28044" s="497"/>
      <c r="H28044" s="500"/>
      <c r="O28044" s="500"/>
      <c r="Q28044" s="498" t="s">
        <v>213</v>
      </c>
      <c r="S28044" s="499"/>
    </row>
    <row r="28045">
      <c r="B28045" s="497"/>
      <c r="H28045" s="500"/>
      <c r="O28045" s="500"/>
      <c r="Q28045" s="498" t="s">
        <v>213</v>
      </c>
      <c r="S28045" s="499"/>
    </row>
    <row r="28046">
      <c r="B28046" s="497"/>
      <c r="H28046" s="500"/>
      <c r="O28046" s="500"/>
      <c r="Q28046" s="498" t="s">
        <v>213</v>
      </c>
      <c r="S28046" s="499"/>
    </row>
    <row r="28047">
      <c r="B28047" s="497"/>
      <c r="H28047" s="500"/>
      <c r="O28047" s="500"/>
      <c r="Q28047" s="498" t="s">
        <v>213</v>
      </c>
      <c r="S28047" s="499"/>
    </row>
    <row r="28048">
      <c r="B28048" s="497"/>
      <c r="H28048" s="500"/>
      <c r="O28048" s="500"/>
      <c r="Q28048" s="498" t="s">
        <v>213</v>
      </c>
      <c r="S28048" s="499"/>
    </row>
    <row r="28049">
      <c r="B28049" s="497"/>
      <c r="H28049" s="500"/>
      <c r="O28049" s="500"/>
      <c r="Q28049" s="498" t="s">
        <v>213</v>
      </c>
      <c r="S28049" s="499"/>
    </row>
    <row r="28050">
      <c r="B28050" s="497"/>
      <c r="H28050" s="500"/>
      <c r="O28050" s="500"/>
      <c r="Q28050" s="498" t="s">
        <v>213</v>
      </c>
      <c r="S28050" s="499"/>
    </row>
    <row r="28051">
      <c r="B28051" s="497"/>
      <c r="H28051" s="500"/>
      <c r="O28051" s="500"/>
      <c r="Q28051" s="498" t="s">
        <v>213</v>
      </c>
      <c r="S28051" s="499"/>
    </row>
    <row r="28052">
      <c r="B28052" s="497"/>
      <c r="H28052" s="500"/>
      <c r="O28052" s="500"/>
      <c r="Q28052" s="498" t="s">
        <v>213</v>
      </c>
      <c r="S28052" s="499"/>
    </row>
    <row r="28053">
      <c r="B28053" s="497"/>
      <c r="H28053" s="500"/>
      <c r="O28053" s="500"/>
      <c r="Q28053" s="498" t="s">
        <v>213</v>
      </c>
      <c r="S28053" s="499"/>
    </row>
    <row r="28054">
      <c r="B28054" s="497"/>
      <c r="H28054" s="500"/>
      <c r="O28054" s="500"/>
      <c r="Q28054" s="498" t="s">
        <v>213</v>
      </c>
      <c r="S28054" s="499"/>
    </row>
    <row r="28055">
      <c r="B28055" s="497"/>
      <c r="H28055" s="500"/>
      <c r="O28055" s="500"/>
      <c r="Q28055" s="498" t="s">
        <v>213</v>
      </c>
      <c r="S28055" s="499"/>
    </row>
    <row r="28056">
      <c r="B28056" s="497"/>
      <c r="H28056" s="500"/>
      <c r="O28056" s="500"/>
      <c r="Q28056" s="498" t="s">
        <v>213</v>
      </c>
      <c r="S28056" s="499"/>
    </row>
    <row r="28057">
      <c r="B28057" s="497"/>
      <c r="H28057" s="500"/>
      <c r="O28057" s="500"/>
      <c r="Q28057" s="498" t="s">
        <v>213</v>
      </c>
      <c r="S28057" s="499"/>
    </row>
    <row r="28058">
      <c r="B28058" s="497"/>
      <c r="H28058" s="500"/>
      <c r="O28058" s="500"/>
      <c r="Q28058" s="498" t="s">
        <v>213</v>
      </c>
      <c r="S28058" s="499"/>
    </row>
    <row r="28059">
      <c r="B28059" s="497"/>
      <c r="H28059" s="500"/>
      <c r="O28059" s="500"/>
      <c r="Q28059" s="498" t="s">
        <v>213</v>
      </c>
      <c r="S28059" s="499"/>
    </row>
    <row r="28060">
      <c r="B28060" s="497"/>
      <c r="H28060" s="500"/>
      <c r="O28060" s="500"/>
      <c r="Q28060" s="498" t="s">
        <v>213</v>
      </c>
      <c r="S28060" s="499"/>
    </row>
    <row r="28061">
      <c r="B28061" s="497"/>
      <c r="H28061" s="500"/>
      <c r="O28061" s="500"/>
      <c r="Q28061" s="498" t="s">
        <v>213</v>
      </c>
      <c r="S28061" s="499"/>
    </row>
    <row r="28062">
      <c r="B28062" s="497"/>
      <c r="H28062" s="500"/>
      <c r="O28062" s="500"/>
      <c r="Q28062" s="498" t="s">
        <v>213</v>
      </c>
      <c r="S28062" s="499"/>
    </row>
    <row r="28063">
      <c r="B28063" s="497"/>
      <c r="H28063" s="500"/>
      <c r="O28063" s="500"/>
      <c r="Q28063" s="498" t="s">
        <v>213</v>
      </c>
      <c r="S28063" s="499"/>
    </row>
    <row r="28064">
      <c r="B28064" s="497"/>
      <c r="H28064" s="500"/>
      <c r="O28064" s="500"/>
      <c r="Q28064" s="498" t="s">
        <v>213</v>
      </c>
      <c r="S28064" s="499"/>
    </row>
    <row r="28065">
      <c r="B28065" s="497"/>
      <c r="H28065" s="500"/>
      <c r="O28065" s="500"/>
      <c r="Q28065" s="498" t="s">
        <v>213</v>
      </c>
      <c r="S28065" s="499"/>
    </row>
    <row r="28066">
      <c r="B28066" s="497"/>
      <c r="H28066" s="500"/>
      <c r="O28066" s="500"/>
      <c r="Q28066" s="498" t="s">
        <v>213</v>
      </c>
      <c r="S28066" s="499"/>
    </row>
    <row r="28067">
      <c r="B28067" s="497"/>
      <c r="H28067" s="500"/>
      <c r="O28067" s="500"/>
      <c r="Q28067" s="498" t="s">
        <v>213</v>
      </c>
      <c r="S28067" s="499"/>
    </row>
    <row r="28068">
      <c r="B28068" s="497"/>
      <c r="H28068" s="500"/>
      <c r="O28068" s="500"/>
      <c r="Q28068" s="498" t="s">
        <v>213</v>
      </c>
      <c r="S28068" s="499"/>
    </row>
    <row r="28069">
      <c r="B28069" s="497"/>
      <c r="H28069" s="500"/>
      <c r="O28069" s="500"/>
      <c r="Q28069" s="498" t="s">
        <v>213</v>
      </c>
      <c r="S28069" s="499"/>
    </row>
    <row r="28070">
      <c r="B28070" s="497"/>
      <c r="H28070" s="500"/>
      <c r="O28070" s="500"/>
      <c r="Q28070" s="498" t="s">
        <v>213</v>
      </c>
      <c r="S28070" s="499"/>
    </row>
    <row r="28071">
      <c r="B28071" s="497"/>
      <c r="H28071" s="500"/>
      <c r="O28071" s="500"/>
      <c r="Q28071" s="498" t="s">
        <v>213</v>
      </c>
      <c r="S28071" s="499"/>
    </row>
    <row r="28072">
      <c r="B28072" s="497"/>
      <c r="H28072" s="500"/>
      <c r="O28072" s="500"/>
      <c r="Q28072" s="498" t="s">
        <v>213</v>
      </c>
      <c r="S28072" s="499"/>
    </row>
    <row r="28073">
      <c r="B28073" s="497"/>
      <c r="H28073" s="500"/>
      <c r="O28073" s="500"/>
      <c r="Q28073" s="498" t="s">
        <v>213</v>
      </c>
      <c r="S28073" s="499"/>
    </row>
    <row r="28074">
      <c r="B28074" s="497"/>
      <c r="H28074" s="500"/>
      <c r="O28074" s="500"/>
      <c r="Q28074" s="498" t="s">
        <v>213</v>
      </c>
      <c r="S28074" s="499"/>
    </row>
    <row r="28075">
      <c r="B28075" s="497"/>
      <c r="H28075" s="500"/>
      <c r="O28075" s="500"/>
      <c r="Q28075" s="498" t="s">
        <v>213</v>
      </c>
      <c r="S28075" s="499"/>
    </row>
    <row r="28076">
      <c r="B28076" s="497"/>
      <c r="H28076" s="500"/>
      <c r="O28076" s="500"/>
      <c r="Q28076" s="498" t="s">
        <v>213</v>
      </c>
      <c r="S28076" s="499"/>
    </row>
    <row r="28077">
      <c r="B28077" s="497"/>
      <c r="H28077" s="500"/>
      <c r="O28077" s="500"/>
      <c r="Q28077" s="498" t="s">
        <v>213</v>
      </c>
      <c r="S28077" s="499"/>
    </row>
    <row r="28078">
      <c r="B28078" s="497"/>
      <c r="H28078" s="500"/>
      <c r="O28078" s="500"/>
      <c r="Q28078" s="498" t="s">
        <v>213</v>
      </c>
      <c r="S28078" s="499"/>
    </row>
    <row r="28079">
      <c r="B28079" s="497"/>
      <c r="H28079" s="500"/>
      <c r="O28079" s="500"/>
      <c r="Q28079" s="498" t="s">
        <v>213</v>
      </c>
      <c r="S28079" s="499"/>
    </row>
    <row r="28080">
      <c r="B28080" s="497"/>
      <c r="H28080" s="500"/>
      <c r="O28080" s="500"/>
      <c r="Q28080" s="498" t="s">
        <v>213</v>
      </c>
      <c r="S28080" s="499"/>
    </row>
    <row r="28081">
      <c r="B28081" s="497"/>
      <c r="H28081" s="500"/>
      <c r="O28081" s="500"/>
      <c r="Q28081" s="498" t="s">
        <v>213</v>
      </c>
      <c r="S28081" s="499"/>
    </row>
    <row r="28082">
      <c r="B28082" s="497"/>
      <c r="H28082" s="500"/>
      <c r="O28082" s="500"/>
      <c r="Q28082" s="498" t="s">
        <v>213</v>
      </c>
      <c r="S28082" s="499"/>
    </row>
    <row r="28083">
      <c r="B28083" s="497"/>
      <c r="H28083" s="500"/>
      <c r="O28083" s="500"/>
      <c r="Q28083" s="498" t="s">
        <v>213</v>
      </c>
      <c r="S28083" s="499"/>
    </row>
    <row r="28084">
      <c r="B28084" s="497"/>
      <c r="H28084" s="500"/>
      <c r="O28084" s="500"/>
      <c r="Q28084" s="498" t="s">
        <v>213</v>
      </c>
      <c r="S28084" s="499"/>
    </row>
    <row r="28085">
      <c r="B28085" s="497"/>
      <c r="H28085" s="500"/>
      <c r="O28085" s="500"/>
      <c r="Q28085" s="498" t="s">
        <v>213</v>
      </c>
      <c r="S28085" s="499"/>
    </row>
    <row r="28086">
      <c r="B28086" s="497"/>
      <c r="H28086" s="500"/>
      <c r="O28086" s="500"/>
      <c r="Q28086" s="498" t="s">
        <v>213</v>
      </c>
      <c r="S28086" s="499"/>
    </row>
    <row r="28087">
      <c r="B28087" s="497"/>
      <c r="H28087" s="500"/>
      <c r="O28087" s="500"/>
      <c r="Q28087" s="498" t="s">
        <v>213</v>
      </c>
      <c r="S28087" s="499"/>
    </row>
    <row r="28088">
      <c r="B28088" s="497"/>
      <c r="H28088" s="500"/>
      <c r="O28088" s="500"/>
      <c r="Q28088" s="498" t="s">
        <v>213</v>
      </c>
      <c r="S28088" s="499"/>
    </row>
    <row r="28089">
      <c r="B28089" s="497"/>
      <c r="H28089" s="500"/>
      <c r="O28089" s="500"/>
      <c r="Q28089" s="498" t="s">
        <v>213</v>
      </c>
      <c r="S28089" s="499"/>
    </row>
    <row r="28090">
      <c r="B28090" s="497"/>
      <c r="H28090" s="500"/>
      <c r="O28090" s="500"/>
      <c r="Q28090" s="498" t="s">
        <v>213</v>
      </c>
      <c r="S28090" s="499"/>
    </row>
    <row r="28091">
      <c r="B28091" s="497"/>
      <c r="H28091" s="500"/>
      <c r="O28091" s="500"/>
      <c r="Q28091" s="498" t="s">
        <v>213</v>
      </c>
      <c r="S28091" s="499"/>
    </row>
    <row r="28092">
      <c r="B28092" s="497"/>
      <c r="H28092" s="500"/>
      <c r="O28092" s="500"/>
      <c r="Q28092" s="498" t="s">
        <v>213</v>
      </c>
      <c r="S28092" s="499"/>
    </row>
    <row r="28093">
      <c r="B28093" s="497"/>
      <c r="H28093" s="500"/>
      <c r="O28093" s="500"/>
      <c r="Q28093" s="498" t="s">
        <v>213</v>
      </c>
      <c r="S28093" s="499"/>
    </row>
    <row r="28094">
      <c r="B28094" s="497"/>
      <c r="H28094" s="500"/>
      <c r="O28094" s="500"/>
      <c r="Q28094" s="498" t="s">
        <v>213</v>
      </c>
      <c r="S28094" s="499"/>
    </row>
    <row r="28095">
      <c r="B28095" s="497"/>
      <c r="H28095" s="500"/>
      <c r="O28095" s="500"/>
      <c r="Q28095" s="498" t="s">
        <v>213</v>
      </c>
      <c r="S28095" s="499"/>
    </row>
    <row r="28096">
      <c r="B28096" s="497"/>
      <c r="H28096" s="500"/>
      <c r="O28096" s="500"/>
      <c r="Q28096" s="498" t="s">
        <v>213</v>
      </c>
      <c r="S28096" s="499"/>
    </row>
    <row r="28097">
      <c r="B28097" s="497"/>
      <c r="H28097" s="500"/>
      <c r="O28097" s="500"/>
      <c r="Q28097" s="498" t="s">
        <v>213</v>
      </c>
      <c r="S28097" s="499"/>
    </row>
    <row r="28098">
      <c r="B28098" s="497"/>
      <c r="H28098" s="500"/>
      <c r="O28098" s="500"/>
      <c r="Q28098" s="498" t="s">
        <v>213</v>
      </c>
      <c r="S28098" s="499"/>
    </row>
    <row r="28099">
      <c r="B28099" s="497"/>
      <c r="H28099" s="500"/>
      <c r="O28099" s="500"/>
      <c r="Q28099" s="498" t="s">
        <v>213</v>
      </c>
      <c r="S28099" s="499"/>
    </row>
    <row r="28100">
      <c r="B28100" s="497"/>
      <c r="H28100" s="500"/>
      <c r="O28100" s="500"/>
      <c r="Q28100" s="498" t="s">
        <v>213</v>
      </c>
      <c r="S28100" s="499"/>
    </row>
    <row r="28101">
      <c r="B28101" s="497"/>
      <c r="H28101" s="500"/>
      <c r="O28101" s="500"/>
      <c r="Q28101" s="498" t="s">
        <v>213</v>
      </c>
      <c r="S28101" s="499"/>
    </row>
    <row r="28102">
      <c r="B28102" s="497"/>
      <c r="H28102" s="500"/>
      <c r="O28102" s="500"/>
      <c r="Q28102" s="498" t="s">
        <v>213</v>
      </c>
      <c r="S28102" s="499"/>
    </row>
    <row r="28103">
      <c r="B28103" s="497"/>
      <c r="H28103" s="500"/>
      <c r="O28103" s="500"/>
      <c r="Q28103" s="498" t="s">
        <v>213</v>
      </c>
      <c r="S28103" s="499"/>
    </row>
    <row r="28104">
      <c r="B28104" s="497"/>
      <c r="H28104" s="500"/>
      <c r="O28104" s="500"/>
      <c r="Q28104" s="498" t="s">
        <v>213</v>
      </c>
      <c r="S28104" s="499"/>
    </row>
    <row r="28105">
      <c r="B28105" s="497"/>
      <c r="H28105" s="500"/>
      <c r="O28105" s="500"/>
      <c r="Q28105" s="498" t="s">
        <v>213</v>
      </c>
      <c r="S28105" s="499"/>
    </row>
    <row r="28106">
      <c r="B28106" s="497"/>
      <c r="H28106" s="500"/>
      <c r="O28106" s="500"/>
      <c r="Q28106" s="498" t="s">
        <v>213</v>
      </c>
      <c r="S28106" s="499"/>
    </row>
    <row r="28107">
      <c r="B28107" s="497"/>
      <c r="H28107" s="500"/>
      <c r="O28107" s="500"/>
      <c r="Q28107" s="498" t="s">
        <v>213</v>
      </c>
      <c r="S28107" s="499"/>
    </row>
    <row r="28108">
      <c r="B28108" s="497"/>
      <c r="H28108" s="500"/>
      <c r="O28108" s="500"/>
      <c r="Q28108" s="498" t="s">
        <v>213</v>
      </c>
      <c r="S28108" s="499"/>
    </row>
    <row r="28109">
      <c r="B28109" s="497"/>
      <c r="H28109" s="500"/>
      <c r="O28109" s="500"/>
      <c r="Q28109" s="498" t="s">
        <v>213</v>
      </c>
      <c r="S28109" s="499"/>
    </row>
    <row r="28110">
      <c r="B28110" s="497"/>
      <c r="H28110" s="500"/>
      <c r="O28110" s="500"/>
      <c r="Q28110" s="498" t="s">
        <v>213</v>
      </c>
      <c r="S28110" s="499"/>
    </row>
    <row r="28111">
      <c r="B28111" s="497"/>
      <c r="H28111" s="500"/>
      <c r="O28111" s="500"/>
      <c r="Q28111" s="498" t="s">
        <v>213</v>
      </c>
      <c r="S28111" s="499"/>
    </row>
    <row r="28112">
      <c r="B28112" s="497"/>
      <c r="H28112" s="500"/>
      <c r="O28112" s="500"/>
      <c r="Q28112" s="498" t="s">
        <v>213</v>
      </c>
      <c r="S28112" s="499"/>
    </row>
    <row r="28113">
      <c r="B28113" s="497"/>
      <c r="H28113" s="500"/>
      <c r="O28113" s="500"/>
      <c r="Q28113" s="498" t="s">
        <v>213</v>
      </c>
      <c r="S28113" s="499"/>
    </row>
    <row r="28114">
      <c r="B28114" s="497"/>
      <c r="H28114" s="500"/>
      <c r="O28114" s="500"/>
      <c r="Q28114" s="498" t="s">
        <v>213</v>
      </c>
      <c r="S28114" s="499"/>
    </row>
    <row r="28115">
      <c r="B28115" s="497"/>
      <c r="H28115" s="500"/>
      <c r="O28115" s="500"/>
      <c r="Q28115" s="498" t="s">
        <v>213</v>
      </c>
      <c r="S28115" s="499"/>
    </row>
    <row r="28116">
      <c r="B28116" s="497"/>
      <c r="H28116" s="500"/>
      <c r="O28116" s="500"/>
      <c r="Q28116" s="498" t="s">
        <v>213</v>
      </c>
      <c r="S28116" s="499"/>
    </row>
    <row r="28117">
      <c r="B28117" s="497"/>
      <c r="H28117" s="500"/>
      <c r="O28117" s="500"/>
      <c r="Q28117" s="498" t="s">
        <v>213</v>
      </c>
      <c r="S28117" s="499"/>
    </row>
    <row r="28118">
      <c r="B28118" s="497"/>
      <c r="H28118" s="500"/>
      <c r="O28118" s="500"/>
      <c r="Q28118" s="498" t="s">
        <v>213</v>
      </c>
      <c r="S28118" s="499"/>
    </row>
    <row r="28119">
      <c r="B28119" s="497"/>
      <c r="H28119" s="500"/>
      <c r="O28119" s="500"/>
      <c r="Q28119" s="498" t="s">
        <v>213</v>
      </c>
      <c r="S28119" s="499"/>
    </row>
    <row r="28120">
      <c r="B28120" s="497"/>
      <c r="H28120" s="500"/>
      <c r="O28120" s="500"/>
      <c r="Q28120" s="498" t="s">
        <v>213</v>
      </c>
      <c r="S28120" s="499"/>
    </row>
    <row r="28121">
      <c r="B28121" s="497"/>
      <c r="H28121" s="500"/>
      <c r="O28121" s="500"/>
      <c r="Q28121" s="498" t="s">
        <v>213</v>
      </c>
      <c r="S28121" s="499"/>
    </row>
    <row r="28122">
      <c r="B28122" s="497"/>
      <c r="H28122" s="500"/>
      <c r="O28122" s="500"/>
      <c r="Q28122" s="498" t="s">
        <v>213</v>
      </c>
      <c r="S28122" s="499"/>
    </row>
    <row r="28123">
      <c r="B28123" s="497"/>
      <c r="H28123" s="500"/>
      <c r="O28123" s="500"/>
      <c r="Q28123" s="498" t="s">
        <v>213</v>
      </c>
      <c r="S28123" s="499"/>
    </row>
    <row r="28124">
      <c r="B28124" s="497"/>
      <c r="H28124" s="500"/>
      <c r="O28124" s="500"/>
      <c r="Q28124" s="498" t="s">
        <v>213</v>
      </c>
      <c r="S28124" s="499"/>
    </row>
    <row r="28125">
      <c r="B28125" s="497"/>
      <c r="H28125" s="500"/>
      <c r="O28125" s="500"/>
      <c r="Q28125" s="498" t="s">
        <v>213</v>
      </c>
      <c r="S28125" s="499"/>
    </row>
    <row r="28126">
      <c r="B28126" s="497"/>
      <c r="H28126" s="500"/>
      <c r="O28126" s="500"/>
      <c r="Q28126" s="498" t="s">
        <v>213</v>
      </c>
      <c r="S28126" s="499"/>
    </row>
    <row r="28127">
      <c r="B28127" s="497"/>
      <c r="H28127" s="500"/>
      <c r="O28127" s="500"/>
      <c r="Q28127" s="498" t="s">
        <v>213</v>
      </c>
      <c r="S28127" s="499"/>
    </row>
    <row r="28128">
      <c r="B28128" s="497"/>
      <c r="H28128" s="500"/>
      <c r="O28128" s="500"/>
      <c r="Q28128" s="498" t="s">
        <v>213</v>
      </c>
      <c r="S28128" s="499"/>
    </row>
    <row r="28129">
      <c r="B28129" s="497"/>
      <c r="H28129" s="500"/>
      <c r="O28129" s="500"/>
      <c r="Q28129" s="498" t="s">
        <v>213</v>
      </c>
      <c r="S28129" s="499"/>
    </row>
    <row r="28130">
      <c r="B28130" s="497"/>
      <c r="H28130" s="500"/>
      <c r="O28130" s="500"/>
      <c r="Q28130" s="498" t="s">
        <v>213</v>
      </c>
      <c r="S28130" s="499"/>
    </row>
    <row r="28131">
      <c r="B28131" s="497"/>
      <c r="H28131" s="500"/>
      <c r="O28131" s="500"/>
      <c r="Q28131" s="498" t="s">
        <v>213</v>
      </c>
      <c r="S28131" s="499"/>
    </row>
    <row r="28132">
      <c r="B28132" s="497"/>
      <c r="H28132" s="500"/>
      <c r="O28132" s="500"/>
      <c r="Q28132" s="498" t="s">
        <v>213</v>
      </c>
      <c r="S28132" s="499"/>
    </row>
    <row r="28133">
      <c r="B28133" s="497"/>
      <c r="H28133" s="500"/>
      <c r="O28133" s="500"/>
      <c r="Q28133" s="498" t="s">
        <v>213</v>
      </c>
      <c r="S28133" s="499"/>
    </row>
    <row r="28134">
      <c r="B28134" s="497"/>
      <c r="H28134" s="500"/>
      <c r="O28134" s="500"/>
      <c r="Q28134" s="498" t="s">
        <v>213</v>
      </c>
      <c r="S28134" s="499"/>
    </row>
    <row r="28135">
      <c r="B28135" s="497"/>
      <c r="H28135" s="500"/>
      <c r="O28135" s="500"/>
      <c r="Q28135" s="498" t="s">
        <v>213</v>
      </c>
      <c r="S28135" s="499"/>
    </row>
    <row r="28136">
      <c r="B28136" s="497"/>
      <c r="H28136" s="500"/>
      <c r="O28136" s="500"/>
      <c r="Q28136" s="498" t="s">
        <v>213</v>
      </c>
      <c r="S28136" s="499"/>
    </row>
    <row r="28137">
      <c r="B28137" s="497"/>
      <c r="H28137" s="500"/>
      <c r="O28137" s="500"/>
      <c r="Q28137" s="498" t="s">
        <v>213</v>
      </c>
      <c r="S28137" s="499"/>
    </row>
    <row r="28138">
      <c r="B28138" s="497"/>
      <c r="H28138" s="500"/>
      <c r="O28138" s="500"/>
      <c r="Q28138" s="498" t="s">
        <v>213</v>
      </c>
      <c r="S28138" s="499"/>
    </row>
    <row r="28139">
      <c r="B28139" s="497"/>
      <c r="H28139" s="500"/>
      <c r="O28139" s="500"/>
      <c r="Q28139" s="498" t="s">
        <v>213</v>
      </c>
      <c r="S28139" s="499"/>
    </row>
    <row r="28140">
      <c r="B28140" s="497"/>
      <c r="H28140" s="500"/>
      <c r="O28140" s="500"/>
      <c r="Q28140" s="498" t="s">
        <v>213</v>
      </c>
      <c r="S28140" s="499"/>
    </row>
    <row r="28141">
      <c r="B28141" s="497"/>
      <c r="H28141" s="500"/>
      <c r="O28141" s="500"/>
      <c r="Q28141" s="498" t="s">
        <v>213</v>
      </c>
      <c r="S28141" s="499"/>
    </row>
    <row r="28142">
      <c r="B28142" s="497"/>
      <c r="H28142" s="500"/>
      <c r="O28142" s="500"/>
      <c r="Q28142" s="498" t="s">
        <v>213</v>
      </c>
      <c r="S28142" s="499"/>
    </row>
    <row r="28143">
      <c r="B28143" s="497"/>
      <c r="H28143" s="500"/>
      <c r="O28143" s="500"/>
      <c r="Q28143" s="498" t="s">
        <v>213</v>
      </c>
      <c r="S28143" s="499"/>
    </row>
    <row r="28144">
      <c r="B28144" s="497"/>
      <c r="H28144" s="500"/>
      <c r="O28144" s="500"/>
      <c r="Q28144" s="498" t="s">
        <v>213</v>
      </c>
      <c r="S28144" s="499"/>
    </row>
    <row r="28145">
      <c r="B28145" s="497"/>
      <c r="H28145" s="500"/>
      <c r="O28145" s="500"/>
      <c r="Q28145" s="498" t="s">
        <v>213</v>
      </c>
      <c r="S28145" s="499"/>
    </row>
    <row r="28146">
      <c r="B28146" s="497"/>
      <c r="H28146" s="500"/>
      <c r="O28146" s="500"/>
      <c r="Q28146" s="498" t="s">
        <v>213</v>
      </c>
      <c r="S28146" s="499"/>
    </row>
    <row r="28147">
      <c r="B28147" s="497"/>
      <c r="H28147" s="500"/>
      <c r="O28147" s="500"/>
      <c r="Q28147" s="498" t="s">
        <v>213</v>
      </c>
      <c r="S28147" s="499"/>
    </row>
    <row r="28148">
      <c r="B28148" s="497"/>
      <c r="H28148" s="500"/>
      <c r="O28148" s="500"/>
      <c r="Q28148" s="498" t="s">
        <v>213</v>
      </c>
      <c r="S28148" s="499"/>
    </row>
    <row r="28149">
      <c r="B28149" s="497"/>
      <c r="H28149" s="500"/>
      <c r="O28149" s="500"/>
      <c r="Q28149" s="498" t="s">
        <v>213</v>
      </c>
      <c r="S28149" s="499"/>
    </row>
    <row r="28150">
      <c r="B28150" s="497"/>
      <c r="H28150" s="500"/>
      <c r="O28150" s="500"/>
      <c r="Q28150" s="498" t="s">
        <v>213</v>
      </c>
      <c r="S28150" s="499"/>
    </row>
    <row r="28151">
      <c r="B28151" s="497"/>
      <c r="H28151" s="500"/>
      <c r="O28151" s="500"/>
      <c r="Q28151" s="498" t="s">
        <v>213</v>
      </c>
      <c r="S28151" s="499"/>
    </row>
    <row r="28152">
      <c r="B28152" s="497"/>
      <c r="H28152" s="500"/>
      <c r="O28152" s="500"/>
      <c r="Q28152" s="498" t="s">
        <v>213</v>
      </c>
      <c r="S28152" s="499"/>
    </row>
    <row r="28153">
      <c r="B28153" s="497"/>
      <c r="H28153" s="500"/>
      <c r="O28153" s="500"/>
      <c r="Q28153" s="498" t="s">
        <v>213</v>
      </c>
      <c r="S28153" s="499"/>
    </row>
    <row r="28154">
      <c r="B28154" s="497"/>
      <c r="H28154" s="500"/>
      <c r="O28154" s="500"/>
      <c r="Q28154" s="498" t="s">
        <v>213</v>
      </c>
      <c r="S28154" s="499"/>
    </row>
    <row r="28155">
      <c r="B28155" s="497"/>
      <c r="H28155" s="500"/>
      <c r="O28155" s="500"/>
      <c r="Q28155" s="498" t="s">
        <v>213</v>
      </c>
      <c r="S28155" s="499"/>
    </row>
    <row r="28156">
      <c r="B28156" s="497"/>
      <c r="H28156" s="500"/>
      <c r="O28156" s="500"/>
      <c r="Q28156" s="498" t="s">
        <v>213</v>
      </c>
      <c r="S28156" s="499"/>
    </row>
    <row r="28157">
      <c r="B28157" s="497"/>
      <c r="H28157" s="500"/>
      <c r="O28157" s="500"/>
      <c r="Q28157" s="498" t="s">
        <v>213</v>
      </c>
      <c r="S28157" s="499"/>
    </row>
    <row r="28158">
      <c r="B28158" s="497"/>
      <c r="H28158" s="500"/>
      <c r="O28158" s="500"/>
      <c r="Q28158" s="498" t="s">
        <v>213</v>
      </c>
      <c r="S28158" s="499"/>
    </row>
    <row r="28159">
      <c r="B28159" s="497"/>
      <c r="H28159" s="500"/>
      <c r="O28159" s="500"/>
      <c r="Q28159" s="498" t="s">
        <v>213</v>
      </c>
      <c r="S28159" s="499"/>
    </row>
    <row r="28160">
      <c r="B28160" s="497"/>
      <c r="H28160" s="500"/>
      <c r="O28160" s="500"/>
      <c r="Q28160" s="498" t="s">
        <v>213</v>
      </c>
      <c r="S28160" s="499"/>
    </row>
    <row r="28161">
      <c r="B28161" s="497"/>
      <c r="H28161" s="500"/>
      <c r="O28161" s="500"/>
      <c r="Q28161" s="498" t="s">
        <v>213</v>
      </c>
      <c r="S28161" s="499"/>
    </row>
    <row r="28162">
      <c r="B28162" s="497"/>
      <c r="H28162" s="500"/>
      <c r="O28162" s="500"/>
      <c r="Q28162" s="498" t="s">
        <v>213</v>
      </c>
      <c r="S28162" s="499"/>
    </row>
    <row r="28163">
      <c r="B28163" s="497"/>
      <c r="H28163" s="500"/>
      <c r="O28163" s="500"/>
      <c r="Q28163" s="498" t="s">
        <v>213</v>
      </c>
      <c r="S28163" s="499"/>
    </row>
    <row r="28164">
      <c r="B28164" s="497"/>
      <c r="H28164" s="500"/>
      <c r="O28164" s="500"/>
      <c r="Q28164" s="498" t="s">
        <v>213</v>
      </c>
      <c r="S28164" s="499"/>
    </row>
    <row r="28165">
      <c r="B28165" s="497"/>
      <c r="H28165" s="500"/>
      <c r="O28165" s="500"/>
      <c r="Q28165" s="498" t="s">
        <v>213</v>
      </c>
      <c r="S28165" s="499"/>
    </row>
    <row r="28166">
      <c r="B28166" s="497"/>
      <c r="H28166" s="500"/>
      <c r="O28166" s="500"/>
      <c r="Q28166" s="498" t="s">
        <v>213</v>
      </c>
      <c r="S28166" s="499"/>
    </row>
    <row r="28167">
      <c r="B28167" s="497"/>
      <c r="H28167" s="500"/>
      <c r="O28167" s="500"/>
      <c r="Q28167" s="498" t="s">
        <v>213</v>
      </c>
      <c r="S28167" s="499"/>
    </row>
    <row r="28168">
      <c r="B28168" s="497"/>
      <c r="H28168" s="500"/>
      <c r="O28168" s="500"/>
      <c r="Q28168" s="498" t="s">
        <v>213</v>
      </c>
      <c r="S28168" s="499"/>
    </row>
    <row r="28169">
      <c r="B28169" s="497"/>
      <c r="H28169" s="500"/>
      <c r="O28169" s="500"/>
      <c r="Q28169" s="498" t="s">
        <v>213</v>
      </c>
      <c r="S28169" s="499"/>
    </row>
    <row r="28170">
      <c r="B28170" s="497"/>
      <c r="H28170" s="500"/>
      <c r="O28170" s="500"/>
      <c r="Q28170" s="498" t="s">
        <v>213</v>
      </c>
      <c r="S28170" s="499"/>
    </row>
    <row r="28171">
      <c r="B28171" s="497"/>
      <c r="H28171" s="500"/>
      <c r="O28171" s="500"/>
      <c r="Q28171" s="498" t="s">
        <v>213</v>
      </c>
      <c r="S28171" s="499"/>
    </row>
    <row r="28172">
      <c r="B28172" s="497"/>
      <c r="H28172" s="500"/>
      <c r="O28172" s="500"/>
      <c r="Q28172" s="498" t="s">
        <v>213</v>
      </c>
      <c r="S28172" s="499"/>
    </row>
    <row r="28173">
      <c r="B28173" s="497"/>
      <c r="H28173" s="500"/>
      <c r="O28173" s="500"/>
      <c r="Q28173" s="498" t="s">
        <v>213</v>
      </c>
      <c r="S28173" s="499"/>
    </row>
    <row r="28174">
      <c r="B28174" s="497"/>
      <c r="H28174" s="500"/>
      <c r="O28174" s="500"/>
      <c r="Q28174" s="498" t="s">
        <v>213</v>
      </c>
      <c r="S28174" s="499"/>
    </row>
    <row r="28175">
      <c r="B28175" s="497"/>
      <c r="H28175" s="500"/>
      <c r="O28175" s="500"/>
      <c r="Q28175" s="498" t="s">
        <v>213</v>
      </c>
      <c r="S28175" s="499"/>
    </row>
    <row r="28176">
      <c r="B28176" s="497"/>
      <c r="H28176" s="500"/>
      <c r="O28176" s="500"/>
      <c r="Q28176" s="498" t="s">
        <v>213</v>
      </c>
      <c r="S28176" s="499"/>
    </row>
    <row r="28177">
      <c r="B28177" s="497"/>
      <c r="H28177" s="500"/>
      <c r="O28177" s="500"/>
      <c r="Q28177" s="498" t="s">
        <v>213</v>
      </c>
      <c r="S28177" s="499"/>
    </row>
    <row r="28178">
      <c r="B28178" s="497"/>
      <c r="H28178" s="500"/>
      <c r="O28178" s="500"/>
      <c r="Q28178" s="498" t="s">
        <v>213</v>
      </c>
      <c r="S28178" s="499"/>
    </row>
    <row r="28179">
      <c r="B28179" s="497"/>
      <c r="H28179" s="500"/>
      <c r="O28179" s="500"/>
      <c r="Q28179" s="498" t="s">
        <v>213</v>
      </c>
      <c r="S28179" s="499"/>
    </row>
    <row r="28180">
      <c r="B28180" s="497"/>
      <c r="H28180" s="500"/>
      <c r="O28180" s="500"/>
      <c r="Q28180" s="498" t="s">
        <v>213</v>
      </c>
      <c r="S28180" s="499"/>
    </row>
    <row r="28181">
      <c r="B28181" s="497"/>
      <c r="H28181" s="500"/>
      <c r="O28181" s="500"/>
      <c r="Q28181" s="498" t="s">
        <v>213</v>
      </c>
      <c r="S28181" s="499"/>
    </row>
    <row r="28182">
      <c r="B28182" s="497"/>
      <c r="H28182" s="500"/>
      <c r="O28182" s="500"/>
      <c r="Q28182" s="498" t="s">
        <v>213</v>
      </c>
      <c r="S28182" s="499"/>
    </row>
    <row r="28183">
      <c r="B28183" s="497"/>
      <c r="H28183" s="500"/>
      <c r="O28183" s="500"/>
      <c r="Q28183" s="498" t="s">
        <v>213</v>
      </c>
      <c r="S28183" s="499"/>
    </row>
    <row r="28184">
      <c r="B28184" s="497"/>
      <c r="H28184" s="500"/>
      <c r="O28184" s="500"/>
      <c r="Q28184" s="498" t="s">
        <v>213</v>
      </c>
      <c r="S28184" s="499"/>
    </row>
    <row r="28185">
      <c r="B28185" s="497"/>
      <c r="H28185" s="500"/>
      <c r="O28185" s="500"/>
      <c r="Q28185" s="498" t="s">
        <v>213</v>
      </c>
      <c r="S28185" s="499"/>
    </row>
    <row r="28186">
      <c r="B28186" s="497"/>
      <c r="H28186" s="500"/>
      <c r="O28186" s="500"/>
      <c r="Q28186" s="498" t="s">
        <v>213</v>
      </c>
      <c r="S28186" s="499"/>
    </row>
    <row r="28187">
      <c r="B28187" s="497"/>
      <c r="H28187" s="500"/>
      <c r="O28187" s="500"/>
      <c r="Q28187" s="498" t="s">
        <v>213</v>
      </c>
      <c r="S28187" s="499"/>
    </row>
    <row r="28188">
      <c r="B28188" s="497"/>
      <c r="H28188" s="500"/>
      <c r="O28188" s="500"/>
      <c r="Q28188" s="498" t="s">
        <v>213</v>
      </c>
      <c r="S28188" s="499"/>
    </row>
    <row r="28189">
      <c r="B28189" s="497"/>
      <c r="H28189" s="500"/>
      <c r="O28189" s="500"/>
      <c r="Q28189" s="498" t="s">
        <v>213</v>
      </c>
      <c r="S28189" s="499"/>
    </row>
    <row r="28190">
      <c r="B28190" s="497"/>
      <c r="H28190" s="500"/>
      <c r="O28190" s="500"/>
      <c r="Q28190" s="498" t="s">
        <v>213</v>
      </c>
      <c r="S28190" s="499"/>
    </row>
    <row r="28191">
      <c r="B28191" s="497"/>
      <c r="H28191" s="500"/>
      <c r="O28191" s="500"/>
      <c r="Q28191" s="498" t="s">
        <v>213</v>
      </c>
      <c r="S28191" s="499"/>
    </row>
    <row r="28192">
      <c r="B28192" s="497"/>
      <c r="H28192" s="500"/>
      <c r="O28192" s="500"/>
      <c r="Q28192" s="498" t="s">
        <v>213</v>
      </c>
      <c r="S28192" s="499"/>
    </row>
    <row r="28193">
      <c r="B28193" s="497"/>
      <c r="H28193" s="500"/>
      <c r="O28193" s="500"/>
      <c r="Q28193" s="498" t="s">
        <v>213</v>
      </c>
      <c r="S28193" s="499"/>
    </row>
    <row r="28194">
      <c r="B28194" s="497"/>
      <c r="H28194" s="500"/>
      <c r="O28194" s="500"/>
      <c r="Q28194" s="498" t="s">
        <v>213</v>
      </c>
      <c r="S28194" s="499"/>
    </row>
    <row r="28195">
      <c r="B28195" s="497"/>
      <c r="H28195" s="500"/>
      <c r="O28195" s="500"/>
      <c r="Q28195" s="498" t="s">
        <v>213</v>
      </c>
      <c r="S28195" s="499"/>
    </row>
    <row r="28196">
      <c r="B28196" s="497"/>
      <c r="H28196" s="500"/>
      <c r="O28196" s="500"/>
      <c r="Q28196" s="498" t="s">
        <v>213</v>
      </c>
      <c r="S28196" s="499"/>
    </row>
    <row r="28197">
      <c r="B28197" s="497"/>
      <c r="H28197" s="500"/>
      <c r="O28197" s="500"/>
      <c r="Q28197" s="498" t="s">
        <v>213</v>
      </c>
      <c r="S28197" s="499"/>
    </row>
    <row r="28198">
      <c r="B28198" s="497"/>
      <c r="H28198" s="500"/>
      <c r="O28198" s="500"/>
      <c r="Q28198" s="498" t="s">
        <v>213</v>
      </c>
      <c r="S28198" s="499"/>
    </row>
    <row r="28199">
      <c r="B28199" s="497"/>
      <c r="H28199" s="500"/>
      <c r="O28199" s="500"/>
      <c r="Q28199" s="498" t="s">
        <v>213</v>
      </c>
      <c r="S28199" s="499"/>
    </row>
    <row r="28200">
      <c r="B28200" s="497"/>
      <c r="H28200" s="500"/>
      <c r="O28200" s="500"/>
      <c r="Q28200" s="498" t="s">
        <v>213</v>
      </c>
      <c r="S28200" s="499"/>
    </row>
    <row r="28201">
      <c r="B28201" s="497"/>
      <c r="H28201" s="500"/>
      <c r="O28201" s="500"/>
      <c r="Q28201" s="498" t="s">
        <v>213</v>
      </c>
      <c r="S28201" s="499"/>
    </row>
    <row r="28202">
      <c r="B28202" s="497"/>
      <c r="H28202" s="500"/>
      <c r="O28202" s="500"/>
      <c r="Q28202" s="498" t="s">
        <v>213</v>
      </c>
      <c r="S28202" s="499"/>
    </row>
    <row r="28203">
      <c r="B28203" s="497"/>
      <c r="H28203" s="500"/>
      <c r="O28203" s="500"/>
      <c r="Q28203" s="498" t="s">
        <v>213</v>
      </c>
      <c r="S28203" s="499"/>
    </row>
    <row r="28204">
      <c r="B28204" s="497"/>
      <c r="H28204" s="500"/>
      <c r="O28204" s="500"/>
      <c r="Q28204" s="498" t="s">
        <v>213</v>
      </c>
      <c r="S28204" s="499"/>
    </row>
    <row r="28205">
      <c r="B28205" s="497"/>
      <c r="H28205" s="500"/>
      <c r="O28205" s="500"/>
      <c r="Q28205" s="498" t="s">
        <v>213</v>
      </c>
      <c r="S28205" s="499"/>
    </row>
    <row r="28206">
      <c r="B28206" s="497"/>
      <c r="H28206" s="500"/>
      <c r="O28206" s="500"/>
      <c r="Q28206" s="498" t="s">
        <v>213</v>
      </c>
      <c r="S28206" s="499"/>
    </row>
    <row r="28207">
      <c r="B28207" s="497"/>
      <c r="H28207" s="500"/>
      <c r="O28207" s="500"/>
      <c r="Q28207" s="498" t="s">
        <v>213</v>
      </c>
      <c r="S28207" s="499"/>
    </row>
    <row r="28208">
      <c r="B28208" s="497"/>
      <c r="H28208" s="500"/>
      <c r="O28208" s="500"/>
      <c r="Q28208" s="498" t="s">
        <v>213</v>
      </c>
      <c r="S28208" s="499"/>
    </row>
    <row r="28209">
      <c r="B28209" s="497"/>
      <c r="H28209" s="500"/>
      <c r="O28209" s="500"/>
      <c r="Q28209" s="498" t="s">
        <v>213</v>
      </c>
      <c r="S28209" s="499"/>
    </row>
    <row r="28210">
      <c r="B28210" s="497"/>
      <c r="H28210" s="500"/>
      <c r="O28210" s="500"/>
      <c r="Q28210" s="498" t="s">
        <v>213</v>
      </c>
      <c r="S28210" s="499"/>
    </row>
    <row r="28211">
      <c r="B28211" s="497"/>
      <c r="H28211" s="500"/>
      <c r="O28211" s="500"/>
      <c r="Q28211" s="498" t="s">
        <v>213</v>
      </c>
      <c r="S28211" s="499"/>
    </row>
    <row r="28212">
      <c r="B28212" s="497"/>
      <c r="H28212" s="500"/>
      <c r="O28212" s="500"/>
      <c r="Q28212" s="498" t="s">
        <v>213</v>
      </c>
      <c r="S28212" s="499"/>
    </row>
    <row r="28213">
      <c r="B28213" s="497"/>
      <c r="H28213" s="500"/>
      <c r="O28213" s="500"/>
      <c r="Q28213" s="498" t="s">
        <v>213</v>
      </c>
      <c r="S28213" s="499"/>
    </row>
    <row r="28214">
      <c r="B28214" s="497"/>
      <c r="H28214" s="500"/>
      <c r="O28214" s="500"/>
      <c r="Q28214" s="498" t="s">
        <v>213</v>
      </c>
      <c r="S28214" s="499"/>
    </row>
    <row r="28215">
      <c r="B28215" s="497"/>
      <c r="H28215" s="500"/>
      <c r="O28215" s="500"/>
      <c r="Q28215" s="498" t="s">
        <v>213</v>
      </c>
      <c r="S28215" s="499"/>
    </row>
    <row r="28216">
      <c r="B28216" s="497"/>
      <c r="H28216" s="500"/>
      <c r="O28216" s="500"/>
      <c r="Q28216" s="498" t="s">
        <v>213</v>
      </c>
      <c r="S28216" s="499"/>
    </row>
    <row r="28217">
      <c r="B28217" s="497"/>
      <c r="H28217" s="500"/>
      <c r="O28217" s="500"/>
      <c r="Q28217" s="498" t="s">
        <v>213</v>
      </c>
      <c r="S28217" s="499"/>
    </row>
    <row r="28218">
      <c r="B28218" s="497"/>
      <c r="H28218" s="500"/>
      <c r="O28218" s="500"/>
      <c r="Q28218" s="498" t="s">
        <v>213</v>
      </c>
      <c r="S28218" s="499"/>
    </row>
    <row r="28219">
      <c r="B28219" s="497"/>
      <c r="H28219" s="500"/>
      <c r="O28219" s="500"/>
      <c r="Q28219" s="498" t="s">
        <v>213</v>
      </c>
      <c r="S28219" s="499"/>
    </row>
    <row r="28220">
      <c r="B28220" s="497"/>
      <c r="H28220" s="500"/>
      <c r="O28220" s="500"/>
      <c r="Q28220" s="498" t="s">
        <v>213</v>
      </c>
      <c r="S28220" s="499"/>
    </row>
    <row r="28221">
      <c r="B28221" s="497"/>
      <c r="H28221" s="500"/>
      <c r="O28221" s="500"/>
      <c r="Q28221" s="498" t="s">
        <v>213</v>
      </c>
      <c r="S28221" s="499"/>
    </row>
    <row r="28222">
      <c r="B28222" s="497"/>
      <c r="H28222" s="500"/>
      <c r="O28222" s="500"/>
      <c r="Q28222" s="498" t="s">
        <v>213</v>
      </c>
      <c r="S28222" s="499"/>
    </row>
    <row r="28223">
      <c r="B28223" s="497"/>
      <c r="H28223" s="500"/>
      <c r="O28223" s="500"/>
      <c r="Q28223" s="498" t="s">
        <v>213</v>
      </c>
      <c r="S28223" s="499"/>
    </row>
    <row r="28224">
      <c r="B28224" s="497"/>
      <c r="H28224" s="500"/>
      <c r="O28224" s="500"/>
      <c r="Q28224" s="498" t="s">
        <v>213</v>
      </c>
      <c r="S28224" s="499"/>
    </row>
    <row r="28225">
      <c r="B28225" s="497"/>
      <c r="H28225" s="500"/>
      <c r="O28225" s="500"/>
      <c r="Q28225" s="498" t="s">
        <v>213</v>
      </c>
      <c r="S28225" s="499"/>
    </row>
    <row r="28226">
      <c r="B28226" s="497"/>
      <c r="H28226" s="500"/>
      <c r="O28226" s="500"/>
      <c r="Q28226" s="498" t="s">
        <v>213</v>
      </c>
      <c r="S28226" s="499"/>
    </row>
    <row r="28227">
      <c r="B28227" s="497"/>
      <c r="H28227" s="500"/>
      <c r="O28227" s="500"/>
      <c r="Q28227" s="498" t="s">
        <v>213</v>
      </c>
      <c r="S28227" s="499"/>
    </row>
    <row r="28228">
      <c r="B28228" s="497"/>
      <c r="H28228" s="500"/>
      <c r="O28228" s="500"/>
      <c r="Q28228" s="498" t="s">
        <v>213</v>
      </c>
      <c r="S28228" s="499"/>
    </row>
    <row r="28229">
      <c r="B28229" s="497"/>
      <c r="H28229" s="500"/>
      <c r="O28229" s="500"/>
      <c r="Q28229" s="498" t="s">
        <v>213</v>
      </c>
      <c r="S28229" s="499"/>
    </row>
    <row r="28230">
      <c r="B28230" s="497"/>
      <c r="H28230" s="500"/>
      <c r="O28230" s="500"/>
      <c r="Q28230" s="498" t="s">
        <v>213</v>
      </c>
      <c r="S28230" s="499"/>
    </row>
    <row r="28231">
      <c r="B28231" s="497"/>
      <c r="H28231" s="500"/>
      <c r="O28231" s="500"/>
      <c r="Q28231" s="498" t="s">
        <v>213</v>
      </c>
      <c r="S28231" s="499"/>
    </row>
    <row r="28232">
      <c r="B28232" s="497"/>
      <c r="H28232" s="500"/>
      <c r="O28232" s="500"/>
      <c r="Q28232" s="498" t="s">
        <v>213</v>
      </c>
      <c r="S28232" s="499"/>
    </row>
    <row r="28233">
      <c r="B28233" s="497"/>
      <c r="H28233" s="500"/>
      <c r="O28233" s="500"/>
      <c r="Q28233" s="498" t="s">
        <v>213</v>
      </c>
      <c r="S28233" s="499"/>
    </row>
    <row r="28234">
      <c r="B28234" s="497"/>
      <c r="H28234" s="500"/>
      <c r="O28234" s="500"/>
      <c r="Q28234" s="498" t="s">
        <v>213</v>
      </c>
      <c r="S28234" s="499"/>
    </row>
    <row r="28235">
      <c r="B28235" s="497"/>
      <c r="H28235" s="500"/>
      <c r="O28235" s="500"/>
      <c r="Q28235" s="498" t="s">
        <v>213</v>
      </c>
      <c r="S28235" s="499"/>
    </row>
    <row r="28236">
      <c r="B28236" s="497"/>
      <c r="H28236" s="500"/>
      <c r="O28236" s="500"/>
      <c r="Q28236" s="498" t="s">
        <v>213</v>
      </c>
      <c r="S28236" s="499"/>
    </row>
    <row r="28237">
      <c r="B28237" s="497"/>
      <c r="H28237" s="500"/>
      <c r="O28237" s="500"/>
      <c r="Q28237" s="498" t="s">
        <v>213</v>
      </c>
      <c r="S28237" s="499"/>
    </row>
    <row r="28238">
      <c r="B28238" s="497"/>
      <c r="H28238" s="500"/>
      <c r="O28238" s="500"/>
      <c r="Q28238" s="498" t="s">
        <v>213</v>
      </c>
      <c r="S28238" s="499"/>
    </row>
    <row r="28239">
      <c r="B28239" s="497"/>
      <c r="H28239" s="500"/>
      <c r="O28239" s="500"/>
      <c r="Q28239" s="498" t="s">
        <v>213</v>
      </c>
      <c r="S28239" s="499"/>
    </row>
    <row r="28240">
      <c r="B28240" s="497"/>
      <c r="H28240" s="500"/>
      <c r="O28240" s="500"/>
      <c r="Q28240" s="498" t="s">
        <v>213</v>
      </c>
      <c r="S28240" s="499"/>
    </row>
    <row r="28241">
      <c r="B28241" s="497"/>
      <c r="H28241" s="500"/>
      <c r="O28241" s="500"/>
      <c r="Q28241" s="498" t="s">
        <v>213</v>
      </c>
      <c r="S28241" s="499"/>
    </row>
    <row r="28242">
      <c r="B28242" s="497"/>
      <c r="H28242" s="500"/>
      <c r="O28242" s="500"/>
      <c r="Q28242" s="498" t="s">
        <v>213</v>
      </c>
      <c r="S28242" s="499"/>
    </row>
    <row r="28243">
      <c r="B28243" s="497"/>
      <c r="H28243" s="500"/>
      <c r="O28243" s="500"/>
      <c r="Q28243" s="498" t="s">
        <v>213</v>
      </c>
      <c r="S28243" s="499"/>
    </row>
    <row r="28244">
      <c r="B28244" s="497"/>
      <c r="H28244" s="500"/>
      <c r="O28244" s="500"/>
      <c r="Q28244" s="498" t="s">
        <v>213</v>
      </c>
      <c r="S28244" s="499"/>
    </row>
    <row r="28245">
      <c r="B28245" s="497"/>
      <c r="H28245" s="500"/>
      <c r="O28245" s="500"/>
      <c r="Q28245" s="498" t="s">
        <v>213</v>
      </c>
      <c r="S28245" s="499"/>
    </row>
    <row r="28246">
      <c r="B28246" s="497"/>
      <c r="H28246" s="500"/>
      <c r="O28246" s="500"/>
      <c r="Q28246" s="498" t="s">
        <v>213</v>
      </c>
      <c r="S28246" s="499"/>
    </row>
    <row r="28247">
      <c r="B28247" s="497"/>
      <c r="H28247" s="500"/>
      <c r="O28247" s="500"/>
      <c r="Q28247" s="498" t="s">
        <v>213</v>
      </c>
      <c r="S28247" s="499"/>
    </row>
    <row r="28248">
      <c r="B28248" s="497"/>
      <c r="H28248" s="500"/>
      <c r="O28248" s="500"/>
      <c r="Q28248" s="498" t="s">
        <v>213</v>
      </c>
      <c r="S28248" s="499"/>
    </row>
    <row r="28249">
      <c r="B28249" s="497"/>
      <c r="H28249" s="500"/>
      <c r="O28249" s="500"/>
      <c r="Q28249" s="498" t="s">
        <v>213</v>
      </c>
      <c r="S28249" s="499"/>
    </row>
    <row r="28250">
      <c r="B28250" s="497"/>
      <c r="H28250" s="500"/>
      <c r="O28250" s="500"/>
      <c r="Q28250" s="498" t="s">
        <v>213</v>
      </c>
      <c r="S28250" s="499"/>
    </row>
    <row r="28251">
      <c r="B28251" s="497"/>
      <c r="H28251" s="500"/>
      <c r="O28251" s="500"/>
      <c r="Q28251" s="498" t="s">
        <v>213</v>
      </c>
      <c r="S28251" s="499"/>
    </row>
    <row r="28252">
      <c r="B28252" s="497"/>
      <c r="H28252" s="500"/>
      <c r="O28252" s="500"/>
      <c r="Q28252" s="498" t="s">
        <v>213</v>
      </c>
      <c r="S28252" s="499"/>
    </row>
    <row r="28253">
      <c r="B28253" s="497"/>
      <c r="H28253" s="500"/>
      <c r="O28253" s="500"/>
      <c r="Q28253" s="498" t="s">
        <v>213</v>
      </c>
      <c r="S28253" s="499"/>
    </row>
    <row r="28254">
      <c r="B28254" s="497"/>
      <c r="H28254" s="500"/>
      <c r="O28254" s="500"/>
      <c r="Q28254" s="498" t="s">
        <v>213</v>
      </c>
      <c r="S28254" s="499"/>
    </row>
    <row r="28255">
      <c r="B28255" s="497"/>
      <c r="H28255" s="500"/>
      <c r="O28255" s="500"/>
      <c r="Q28255" s="498" t="s">
        <v>213</v>
      </c>
      <c r="S28255" s="499"/>
    </row>
    <row r="28256">
      <c r="B28256" s="497"/>
      <c r="H28256" s="500"/>
      <c r="O28256" s="500"/>
      <c r="Q28256" s="498" t="s">
        <v>213</v>
      </c>
      <c r="S28256" s="499"/>
    </row>
    <row r="28257">
      <c r="B28257" s="497"/>
      <c r="H28257" s="500"/>
      <c r="O28257" s="500"/>
      <c r="Q28257" s="498" t="s">
        <v>213</v>
      </c>
      <c r="S28257" s="499"/>
    </row>
    <row r="28258">
      <c r="B28258" s="497"/>
      <c r="H28258" s="500"/>
      <c r="O28258" s="500"/>
      <c r="Q28258" s="498" t="s">
        <v>213</v>
      </c>
      <c r="S28258" s="499"/>
    </row>
    <row r="28259">
      <c r="B28259" s="497"/>
      <c r="H28259" s="500"/>
      <c r="O28259" s="500"/>
      <c r="Q28259" s="498" t="s">
        <v>213</v>
      </c>
      <c r="S28259" s="499"/>
    </row>
    <row r="28260">
      <c r="B28260" s="497"/>
      <c r="H28260" s="500"/>
      <c r="O28260" s="500"/>
      <c r="Q28260" s="498" t="s">
        <v>213</v>
      </c>
      <c r="S28260" s="499"/>
    </row>
    <row r="28261">
      <c r="B28261" s="497"/>
      <c r="H28261" s="500"/>
      <c r="O28261" s="500"/>
      <c r="Q28261" s="498" t="s">
        <v>213</v>
      </c>
      <c r="S28261" s="499"/>
    </row>
    <row r="28262">
      <c r="B28262" s="497"/>
      <c r="H28262" s="500"/>
      <c r="O28262" s="500"/>
      <c r="Q28262" s="498" t="s">
        <v>213</v>
      </c>
      <c r="S28262" s="499"/>
    </row>
    <row r="28263">
      <c r="B28263" s="497"/>
      <c r="H28263" s="500"/>
      <c r="O28263" s="500"/>
      <c r="Q28263" s="498" t="s">
        <v>213</v>
      </c>
      <c r="S28263" s="499"/>
    </row>
    <row r="28264">
      <c r="B28264" s="497"/>
      <c r="H28264" s="500"/>
      <c r="O28264" s="500"/>
      <c r="Q28264" s="498" t="s">
        <v>213</v>
      </c>
      <c r="S28264" s="499"/>
    </row>
    <row r="28265">
      <c r="B28265" s="497"/>
      <c r="H28265" s="500"/>
      <c r="O28265" s="500"/>
      <c r="Q28265" s="498" t="s">
        <v>213</v>
      </c>
      <c r="S28265" s="499"/>
    </row>
    <row r="28266">
      <c r="B28266" s="497"/>
      <c r="H28266" s="500"/>
      <c r="O28266" s="500"/>
      <c r="Q28266" s="498" t="s">
        <v>213</v>
      </c>
      <c r="S28266" s="499"/>
    </row>
    <row r="28267">
      <c r="B28267" s="497"/>
      <c r="H28267" s="500"/>
      <c r="O28267" s="500"/>
      <c r="Q28267" s="498" t="s">
        <v>213</v>
      </c>
      <c r="S28267" s="499"/>
    </row>
    <row r="28268">
      <c r="B28268" s="497"/>
      <c r="H28268" s="500"/>
      <c r="O28268" s="500"/>
      <c r="Q28268" s="498" t="s">
        <v>213</v>
      </c>
      <c r="S28268" s="499"/>
    </row>
    <row r="28269">
      <c r="B28269" s="497"/>
      <c r="H28269" s="500"/>
      <c r="O28269" s="500"/>
      <c r="Q28269" s="498" t="s">
        <v>213</v>
      </c>
      <c r="S28269" s="499"/>
    </row>
    <row r="28270">
      <c r="B28270" s="497"/>
      <c r="H28270" s="500"/>
      <c r="O28270" s="500"/>
      <c r="Q28270" s="498" t="s">
        <v>213</v>
      </c>
      <c r="S28270" s="499"/>
    </row>
    <row r="28271">
      <c r="B28271" s="497"/>
      <c r="H28271" s="500"/>
      <c r="O28271" s="500"/>
      <c r="Q28271" s="498" t="s">
        <v>213</v>
      </c>
      <c r="S28271" s="499"/>
    </row>
    <row r="28272">
      <c r="B28272" s="497"/>
      <c r="H28272" s="500"/>
      <c r="O28272" s="500"/>
      <c r="Q28272" s="498" t="s">
        <v>213</v>
      </c>
      <c r="S28272" s="499"/>
    </row>
    <row r="28273">
      <c r="B28273" s="497"/>
      <c r="H28273" s="500"/>
      <c r="O28273" s="500"/>
      <c r="Q28273" s="498" t="s">
        <v>213</v>
      </c>
      <c r="S28273" s="499"/>
    </row>
    <row r="28274">
      <c r="B28274" s="497"/>
      <c r="H28274" s="500"/>
      <c r="O28274" s="500"/>
      <c r="Q28274" s="498" t="s">
        <v>213</v>
      </c>
      <c r="S28274" s="499"/>
    </row>
    <row r="28275">
      <c r="B28275" s="497"/>
      <c r="H28275" s="500"/>
      <c r="O28275" s="500"/>
      <c r="Q28275" s="498" t="s">
        <v>213</v>
      </c>
      <c r="S28275" s="499"/>
    </row>
    <row r="28276">
      <c r="B28276" s="497"/>
      <c r="H28276" s="500"/>
      <c r="O28276" s="500"/>
      <c r="Q28276" s="498" t="s">
        <v>213</v>
      </c>
      <c r="S28276" s="499"/>
    </row>
    <row r="28277">
      <c r="B28277" s="497"/>
      <c r="H28277" s="500"/>
      <c r="O28277" s="500"/>
      <c r="Q28277" s="498" t="s">
        <v>213</v>
      </c>
      <c r="S28277" s="499"/>
    </row>
    <row r="28278">
      <c r="B28278" s="497"/>
      <c r="H28278" s="500"/>
      <c r="O28278" s="500"/>
      <c r="Q28278" s="498" t="s">
        <v>213</v>
      </c>
      <c r="S28278" s="499"/>
    </row>
    <row r="28279">
      <c r="B28279" s="497"/>
      <c r="H28279" s="500"/>
      <c r="O28279" s="500"/>
      <c r="Q28279" s="498" t="s">
        <v>213</v>
      </c>
      <c r="S28279" s="499"/>
    </row>
    <row r="28280">
      <c r="B28280" s="497"/>
      <c r="H28280" s="500"/>
      <c r="O28280" s="500"/>
      <c r="Q28280" s="498" t="s">
        <v>213</v>
      </c>
      <c r="S28280" s="499"/>
    </row>
    <row r="28281">
      <c r="B28281" s="497"/>
      <c r="H28281" s="500"/>
      <c r="O28281" s="500"/>
      <c r="Q28281" s="498" t="s">
        <v>213</v>
      </c>
      <c r="S28281" s="499"/>
    </row>
    <row r="28282">
      <c r="B28282" s="497"/>
      <c r="H28282" s="500"/>
      <c r="O28282" s="500"/>
      <c r="Q28282" s="498" t="s">
        <v>213</v>
      </c>
      <c r="S28282" s="499"/>
    </row>
    <row r="28283">
      <c r="B28283" s="497"/>
      <c r="H28283" s="500"/>
      <c r="O28283" s="500"/>
      <c r="Q28283" s="498" t="s">
        <v>213</v>
      </c>
      <c r="S28283" s="499"/>
    </row>
    <row r="28284">
      <c r="B28284" s="497"/>
      <c r="H28284" s="500"/>
      <c r="O28284" s="500"/>
      <c r="Q28284" s="498" t="s">
        <v>213</v>
      </c>
      <c r="S28284" s="499"/>
    </row>
    <row r="28285">
      <c r="B28285" s="497"/>
      <c r="H28285" s="500"/>
      <c r="O28285" s="500"/>
      <c r="Q28285" s="498" t="s">
        <v>213</v>
      </c>
      <c r="S28285" s="499"/>
    </row>
    <row r="28286">
      <c r="B28286" s="497"/>
      <c r="H28286" s="500"/>
      <c r="O28286" s="500"/>
      <c r="Q28286" s="498" t="s">
        <v>213</v>
      </c>
      <c r="S28286" s="499"/>
    </row>
    <row r="28287">
      <c r="B28287" s="497"/>
      <c r="H28287" s="500"/>
      <c r="O28287" s="500"/>
      <c r="Q28287" s="498" t="s">
        <v>213</v>
      </c>
      <c r="S28287" s="499"/>
    </row>
    <row r="28288">
      <c r="B28288" s="497"/>
      <c r="H28288" s="500"/>
      <c r="O28288" s="500"/>
      <c r="Q28288" s="498" t="s">
        <v>213</v>
      </c>
      <c r="S28288" s="499"/>
    </row>
    <row r="28289">
      <c r="B28289" s="497"/>
      <c r="H28289" s="500"/>
      <c r="O28289" s="500"/>
      <c r="Q28289" s="498" t="s">
        <v>213</v>
      </c>
      <c r="S28289" s="499"/>
    </row>
    <row r="28290">
      <c r="B28290" s="497"/>
      <c r="H28290" s="500"/>
      <c r="O28290" s="500"/>
      <c r="Q28290" s="498" t="s">
        <v>213</v>
      </c>
      <c r="S28290" s="499"/>
    </row>
    <row r="28291">
      <c r="B28291" s="497"/>
      <c r="H28291" s="500"/>
      <c r="O28291" s="500"/>
      <c r="Q28291" s="498" t="s">
        <v>213</v>
      </c>
      <c r="S28291" s="499"/>
    </row>
    <row r="28292">
      <c r="B28292" s="497"/>
      <c r="H28292" s="500"/>
      <c r="O28292" s="500"/>
      <c r="Q28292" s="498" t="s">
        <v>213</v>
      </c>
      <c r="S28292" s="499"/>
    </row>
    <row r="28293">
      <c r="B28293" s="497"/>
      <c r="H28293" s="500"/>
      <c r="O28293" s="500"/>
      <c r="Q28293" s="498" t="s">
        <v>213</v>
      </c>
      <c r="S28293" s="499"/>
    </row>
    <row r="28294">
      <c r="B28294" s="497"/>
      <c r="H28294" s="500"/>
      <c r="O28294" s="500"/>
      <c r="Q28294" s="498" t="s">
        <v>213</v>
      </c>
      <c r="S28294" s="499"/>
    </row>
    <row r="28295">
      <c r="B28295" s="497"/>
      <c r="H28295" s="500"/>
      <c r="O28295" s="500"/>
      <c r="Q28295" s="498" t="s">
        <v>213</v>
      </c>
      <c r="S28295" s="499"/>
    </row>
    <row r="28296">
      <c r="B28296" s="497"/>
      <c r="H28296" s="500"/>
      <c r="O28296" s="500"/>
      <c r="Q28296" s="498" t="s">
        <v>213</v>
      </c>
      <c r="S28296" s="499"/>
    </row>
    <row r="28297">
      <c r="B28297" s="497"/>
      <c r="H28297" s="500"/>
      <c r="O28297" s="500"/>
      <c r="Q28297" s="498" t="s">
        <v>213</v>
      </c>
      <c r="S28297" s="499"/>
    </row>
    <row r="28298">
      <c r="B28298" s="497"/>
      <c r="H28298" s="500"/>
      <c r="O28298" s="500"/>
      <c r="Q28298" s="498" t="s">
        <v>213</v>
      </c>
      <c r="S28298" s="499"/>
    </row>
    <row r="28299">
      <c r="B28299" s="497"/>
      <c r="H28299" s="500"/>
      <c r="O28299" s="500"/>
      <c r="Q28299" s="498" t="s">
        <v>213</v>
      </c>
      <c r="S28299" s="499"/>
    </row>
    <row r="28300">
      <c r="B28300" s="497"/>
      <c r="H28300" s="500"/>
      <c r="O28300" s="500"/>
      <c r="Q28300" s="498" t="s">
        <v>213</v>
      </c>
      <c r="S28300" s="499"/>
    </row>
    <row r="28301">
      <c r="B28301" s="497"/>
      <c r="H28301" s="500"/>
      <c r="O28301" s="500"/>
      <c r="Q28301" s="498" t="s">
        <v>213</v>
      </c>
      <c r="S28301" s="499"/>
    </row>
    <row r="28302">
      <c r="B28302" s="497"/>
      <c r="H28302" s="500"/>
      <c r="O28302" s="500"/>
      <c r="Q28302" s="498" t="s">
        <v>213</v>
      </c>
      <c r="S28302" s="499"/>
    </row>
    <row r="28303">
      <c r="B28303" s="497"/>
      <c r="H28303" s="500"/>
      <c r="O28303" s="500"/>
      <c r="Q28303" s="498" t="s">
        <v>213</v>
      </c>
      <c r="S28303" s="499"/>
    </row>
    <row r="28304">
      <c r="B28304" s="497"/>
      <c r="H28304" s="500"/>
      <c r="O28304" s="500"/>
      <c r="Q28304" s="498" t="s">
        <v>213</v>
      </c>
      <c r="S28304" s="499"/>
    </row>
    <row r="28305">
      <c r="B28305" s="497"/>
      <c r="H28305" s="500"/>
      <c r="O28305" s="500"/>
      <c r="Q28305" s="498" t="s">
        <v>213</v>
      </c>
      <c r="S28305" s="499"/>
    </row>
    <row r="28306">
      <c r="B28306" s="497"/>
      <c r="H28306" s="500"/>
      <c r="O28306" s="500"/>
      <c r="Q28306" s="498" t="s">
        <v>213</v>
      </c>
      <c r="S28306" s="499"/>
    </row>
    <row r="28307">
      <c r="B28307" s="497"/>
      <c r="H28307" s="500"/>
      <c r="O28307" s="500"/>
      <c r="Q28307" s="498" t="s">
        <v>213</v>
      </c>
      <c r="S28307" s="499"/>
    </row>
    <row r="28308">
      <c r="B28308" s="497"/>
      <c r="H28308" s="500"/>
      <c r="O28308" s="500"/>
      <c r="Q28308" s="498" t="s">
        <v>213</v>
      </c>
      <c r="S28308" s="499"/>
    </row>
    <row r="28309">
      <c r="B28309" s="497"/>
      <c r="H28309" s="500"/>
      <c r="O28309" s="500"/>
      <c r="Q28309" s="498" t="s">
        <v>213</v>
      </c>
      <c r="S28309" s="499"/>
    </row>
    <row r="28310">
      <c r="B28310" s="497"/>
      <c r="H28310" s="500"/>
      <c r="O28310" s="500"/>
      <c r="Q28310" s="498" t="s">
        <v>213</v>
      </c>
      <c r="S28310" s="499"/>
    </row>
    <row r="28311">
      <c r="B28311" s="497"/>
      <c r="H28311" s="500"/>
      <c r="O28311" s="500"/>
      <c r="Q28311" s="498" t="s">
        <v>213</v>
      </c>
      <c r="S28311" s="499"/>
    </row>
    <row r="28312">
      <c r="B28312" s="497"/>
      <c r="H28312" s="500"/>
      <c r="O28312" s="500"/>
      <c r="Q28312" s="498" t="s">
        <v>213</v>
      </c>
      <c r="S28312" s="499"/>
    </row>
    <row r="28313">
      <c r="B28313" s="497"/>
      <c r="H28313" s="500"/>
      <c r="O28313" s="500"/>
      <c r="Q28313" s="498" t="s">
        <v>213</v>
      </c>
      <c r="S28313" s="499"/>
    </row>
    <row r="28314">
      <c r="B28314" s="497"/>
      <c r="H28314" s="500"/>
      <c r="O28314" s="500"/>
      <c r="Q28314" s="498" t="s">
        <v>213</v>
      </c>
      <c r="S28314" s="499"/>
    </row>
    <row r="28315">
      <c r="B28315" s="497"/>
      <c r="H28315" s="500"/>
      <c r="O28315" s="500"/>
      <c r="Q28315" s="498" t="s">
        <v>213</v>
      </c>
      <c r="S28315" s="499"/>
    </row>
    <row r="28316">
      <c r="B28316" s="497"/>
      <c r="H28316" s="500"/>
      <c r="O28316" s="500"/>
      <c r="Q28316" s="498" t="s">
        <v>213</v>
      </c>
      <c r="S28316" s="499"/>
    </row>
    <row r="28317">
      <c r="B28317" s="497"/>
      <c r="H28317" s="500"/>
      <c r="O28317" s="500"/>
      <c r="Q28317" s="498" t="s">
        <v>213</v>
      </c>
      <c r="S28317" s="499"/>
    </row>
    <row r="28318">
      <c r="B28318" s="497"/>
      <c r="H28318" s="500"/>
      <c r="O28318" s="500"/>
      <c r="Q28318" s="498" t="s">
        <v>213</v>
      </c>
      <c r="S28318" s="499"/>
    </row>
    <row r="28319">
      <c r="B28319" s="497"/>
      <c r="H28319" s="500"/>
      <c r="O28319" s="500"/>
      <c r="Q28319" s="498" t="s">
        <v>213</v>
      </c>
      <c r="S28319" s="499"/>
    </row>
    <row r="28320">
      <c r="B28320" s="497"/>
      <c r="H28320" s="500"/>
      <c r="O28320" s="500"/>
      <c r="Q28320" s="498" t="s">
        <v>213</v>
      </c>
      <c r="S28320" s="499"/>
    </row>
    <row r="28321">
      <c r="B28321" s="497"/>
      <c r="H28321" s="500"/>
      <c r="O28321" s="500"/>
      <c r="Q28321" s="498" t="s">
        <v>213</v>
      </c>
      <c r="S28321" s="499"/>
    </row>
    <row r="28322">
      <c r="B28322" s="497"/>
      <c r="H28322" s="500"/>
      <c r="O28322" s="500"/>
      <c r="Q28322" s="498" t="s">
        <v>213</v>
      </c>
      <c r="S28322" s="499"/>
    </row>
    <row r="28323">
      <c r="B28323" s="497"/>
      <c r="H28323" s="500"/>
      <c r="O28323" s="500"/>
      <c r="Q28323" s="498" t="s">
        <v>213</v>
      </c>
      <c r="S28323" s="499"/>
    </row>
    <row r="28324">
      <c r="B28324" s="497"/>
      <c r="H28324" s="500"/>
      <c r="O28324" s="500"/>
      <c r="Q28324" s="498" t="s">
        <v>213</v>
      </c>
      <c r="S28324" s="499"/>
    </row>
    <row r="28325">
      <c r="B28325" s="497"/>
      <c r="H28325" s="500"/>
      <c r="O28325" s="500"/>
      <c r="Q28325" s="498" t="s">
        <v>213</v>
      </c>
      <c r="S28325" s="499"/>
    </row>
    <row r="28326">
      <c r="B28326" s="497"/>
      <c r="H28326" s="500"/>
      <c r="O28326" s="500"/>
      <c r="Q28326" s="498" t="s">
        <v>213</v>
      </c>
      <c r="S28326" s="499"/>
    </row>
    <row r="28327">
      <c r="B28327" s="497"/>
      <c r="H28327" s="500"/>
      <c r="O28327" s="500"/>
      <c r="Q28327" s="498" t="s">
        <v>213</v>
      </c>
      <c r="S28327" s="499"/>
    </row>
    <row r="28328">
      <c r="B28328" s="497"/>
      <c r="H28328" s="500"/>
      <c r="O28328" s="500"/>
      <c r="Q28328" s="498" t="s">
        <v>213</v>
      </c>
      <c r="S28328" s="499"/>
    </row>
    <row r="28329">
      <c r="B28329" s="497"/>
      <c r="H28329" s="500"/>
      <c r="O28329" s="500"/>
      <c r="Q28329" s="498" t="s">
        <v>213</v>
      </c>
      <c r="S28329" s="499"/>
    </row>
    <row r="28330">
      <c r="B28330" s="497"/>
      <c r="H28330" s="500"/>
      <c r="O28330" s="500"/>
      <c r="Q28330" s="498" t="s">
        <v>213</v>
      </c>
      <c r="S28330" s="499"/>
    </row>
    <row r="28331">
      <c r="B28331" s="497"/>
      <c r="H28331" s="500"/>
      <c r="O28331" s="500"/>
      <c r="Q28331" s="498" t="s">
        <v>213</v>
      </c>
      <c r="S28331" s="499"/>
    </row>
    <row r="28332">
      <c r="B28332" s="497"/>
      <c r="H28332" s="500"/>
      <c r="O28332" s="500"/>
      <c r="Q28332" s="498" t="s">
        <v>213</v>
      </c>
      <c r="S28332" s="499"/>
    </row>
    <row r="28333">
      <c r="B28333" s="497"/>
      <c r="H28333" s="500"/>
      <c r="O28333" s="500"/>
      <c r="Q28333" s="498" t="s">
        <v>213</v>
      </c>
      <c r="S28333" s="499"/>
    </row>
    <row r="28334">
      <c r="B28334" s="497"/>
      <c r="H28334" s="500"/>
      <c r="O28334" s="500"/>
      <c r="Q28334" s="498" t="s">
        <v>213</v>
      </c>
      <c r="S28334" s="499"/>
    </row>
    <row r="28335">
      <c r="B28335" s="497"/>
      <c r="H28335" s="500"/>
      <c r="O28335" s="500"/>
      <c r="Q28335" s="498" t="s">
        <v>213</v>
      </c>
      <c r="S28335" s="499"/>
    </row>
    <row r="28336">
      <c r="B28336" s="497"/>
      <c r="H28336" s="500"/>
      <c r="O28336" s="500"/>
      <c r="Q28336" s="498" t="s">
        <v>213</v>
      </c>
      <c r="S28336" s="499"/>
    </row>
    <row r="28337">
      <c r="B28337" s="497"/>
      <c r="H28337" s="500"/>
      <c r="O28337" s="500"/>
      <c r="Q28337" s="498" t="s">
        <v>213</v>
      </c>
      <c r="S28337" s="499"/>
    </row>
    <row r="28338">
      <c r="B28338" s="497"/>
      <c r="H28338" s="500"/>
      <c r="O28338" s="500"/>
      <c r="Q28338" s="498" t="s">
        <v>213</v>
      </c>
      <c r="S28338" s="499"/>
    </row>
    <row r="28339">
      <c r="B28339" s="497"/>
      <c r="H28339" s="500"/>
      <c r="O28339" s="500"/>
      <c r="Q28339" s="498" t="s">
        <v>213</v>
      </c>
      <c r="S28339" s="499"/>
    </row>
    <row r="28340">
      <c r="B28340" s="497"/>
      <c r="H28340" s="500"/>
      <c r="O28340" s="500"/>
      <c r="Q28340" s="498" t="s">
        <v>213</v>
      </c>
      <c r="S28340" s="499"/>
    </row>
    <row r="28341">
      <c r="B28341" s="497"/>
      <c r="H28341" s="500"/>
      <c r="O28341" s="500"/>
      <c r="Q28341" s="498" t="s">
        <v>213</v>
      </c>
      <c r="S28341" s="499"/>
    </row>
    <row r="28342">
      <c r="B28342" s="497"/>
      <c r="H28342" s="500"/>
      <c r="O28342" s="500"/>
      <c r="Q28342" s="498" t="s">
        <v>213</v>
      </c>
      <c r="S28342" s="499"/>
    </row>
    <row r="28343">
      <c r="B28343" s="497"/>
      <c r="H28343" s="500"/>
      <c r="O28343" s="500"/>
      <c r="Q28343" s="498" t="s">
        <v>213</v>
      </c>
      <c r="S28343" s="499"/>
    </row>
    <row r="28344">
      <c r="B28344" s="497"/>
      <c r="H28344" s="500"/>
      <c r="O28344" s="500"/>
      <c r="Q28344" s="498" t="s">
        <v>213</v>
      </c>
      <c r="S28344" s="499"/>
    </row>
    <row r="28345">
      <c r="B28345" s="497"/>
      <c r="H28345" s="500"/>
      <c r="O28345" s="500"/>
      <c r="Q28345" s="498" t="s">
        <v>213</v>
      </c>
      <c r="S28345" s="499"/>
    </row>
    <row r="28346">
      <c r="B28346" s="497"/>
      <c r="H28346" s="500"/>
      <c r="O28346" s="500"/>
      <c r="Q28346" s="498" t="s">
        <v>213</v>
      </c>
      <c r="S28346" s="499"/>
    </row>
    <row r="28347">
      <c r="B28347" s="497"/>
      <c r="H28347" s="500"/>
      <c r="O28347" s="500"/>
      <c r="Q28347" s="498" t="s">
        <v>213</v>
      </c>
      <c r="S28347" s="499"/>
    </row>
    <row r="28348">
      <c r="B28348" s="497"/>
      <c r="H28348" s="500"/>
      <c r="O28348" s="500"/>
      <c r="Q28348" s="498" t="s">
        <v>213</v>
      </c>
      <c r="S28348" s="499"/>
    </row>
    <row r="28349">
      <c r="B28349" s="497"/>
      <c r="H28349" s="500"/>
      <c r="O28349" s="500"/>
      <c r="Q28349" s="498" t="s">
        <v>213</v>
      </c>
      <c r="S28349" s="499"/>
    </row>
    <row r="28350">
      <c r="B28350" s="497"/>
      <c r="H28350" s="500"/>
      <c r="O28350" s="500"/>
      <c r="Q28350" s="498" t="s">
        <v>213</v>
      </c>
      <c r="S28350" s="499"/>
    </row>
    <row r="28351">
      <c r="B28351" s="497"/>
      <c r="H28351" s="500"/>
      <c r="O28351" s="500"/>
      <c r="Q28351" s="498" t="s">
        <v>213</v>
      </c>
      <c r="S28351" s="499"/>
    </row>
    <row r="28352">
      <c r="B28352" s="497"/>
      <c r="H28352" s="500"/>
      <c r="O28352" s="500"/>
      <c r="Q28352" s="498" t="s">
        <v>213</v>
      </c>
      <c r="S28352" s="499"/>
    </row>
    <row r="28353">
      <c r="B28353" s="497"/>
      <c r="H28353" s="500"/>
      <c r="O28353" s="500"/>
      <c r="Q28353" s="498" t="s">
        <v>213</v>
      </c>
      <c r="S28353" s="499"/>
    </row>
    <row r="28354">
      <c r="B28354" s="497"/>
      <c r="H28354" s="500"/>
      <c r="O28354" s="500"/>
      <c r="Q28354" s="498" t="s">
        <v>213</v>
      </c>
      <c r="S28354" s="499"/>
    </row>
    <row r="28355">
      <c r="B28355" s="497"/>
      <c r="H28355" s="500"/>
      <c r="O28355" s="500"/>
      <c r="Q28355" s="498" t="s">
        <v>213</v>
      </c>
      <c r="S28355" s="499"/>
    </row>
    <row r="28356">
      <c r="B28356" s="497"/>
      <c r="H28356" s="500"/>
      <c r="O28356" s="500"/>
      <c r="Q28356" s="498" t="s">
        <v>213</v>
      </c>
      <c r="S28356" s="499"/>
    </row>
    <row r="28357">
      <c r="B28357" s="497"/>
      <c r="H28357" s="500"/>
      <c r="O28357" s="500"/>
      <c r="Q28357" s="498" t="s">
        <v>213</v>
      </c>
      <c r="S28357" s="499"/>
    </row>
    <row r="28358">
      <c r="B28358" s="497"/>
      <c r="H28358" s="500"/>
      <c r="O28358" s="500"/>
      <c r="Q28358" s="498" t="s">
        <v>213</v>
      </c>
      <c r="S28358" s="499"/>
    </row>
    <row r="28359">
      <c r="B28359" s="497"/>
      <c r="H28359" s="500"/>
      <c r="O28359" s="500"/>
      <c r="Q28359" s="498" t="s">
        <v>213</v>
      </c>
      <c r="S28359" s="499"/>
    </row>
    <row r="28360">
      <c r="B28360" s="497"/>
      <c r="H28360" s="500"/>
      <c r="O28360" s="500"/>
      <c r="Q28360" s="498" t="s">
        <v>213</v>
      </c>
      <c r="S28360" s="499"/>
    </row>
    <row r="28361">
      <c r="B28361" s="497"/>
      <c r="H28361" s="500"/>
      <c r="O28361" s="500"/>
      <c r="Q28361" s="498" t="s">
        <v>213</v>
      </c>
      <c r="S28361" s="499"/>
    </row>
    <row r="28362">
      <c r="B28362" s="497"/>
      <c r="H28362" s="500"/>
      <c r="O28362" s="500"/>
      <c r="Q28362" s="498" t="s">
        <v>213</v>
      </c>
      <c r="S28362" s="499"/>
    </row>
    <row r="28363">
      <c r="B28363" s="497"/>
      <c r="H28363" s="500"/>
      <c r="O28363" s="500"/>
      <c r="Q28363" s="498" t="s">
        <v>213</v>
      </c>
      <c r="S28363" s="499"/>
    </row>
    <row r="28364">
      <c r="B28364" s="497"/>
      <c r="H28364" s="500"/>
      <c r="O28364" s="500"/>
      <c r="Q28364" s="498" t="s">
        <v>213</v>
      </c>
      <c r="S28364" s="499"/>
    </row>
    <row r="28365">
      <c r="B28365" s="497"/>
      <c r="H28365" s="500"/>
      <c r="O28365" s="500"/>
      <c r="Q28365" s="498" t="s">
        <v>213</v>
      </c>
      <c r="S28365" s="499"/>
    </row>
    <row r="28366">
      <c r="B28366" s="497"/>
      <c r="H28366" s="500"/>
      <c r="O28366" s="500"/>
      <c r="Q28366" s="498" t="s">
        <v>213</v>
      </c>
      <c r="S28366" s="499"/>
    </row>
    <row r="28367">
      <c r="B28367" s="497"/>
      <c r="H28367" s="500"/>
      <c r="O28367" s="500"/>
      <c r="Q28367" s="498" t="s">
        <v>213</v>
      </c>
      <c r="S28367" s="499"/>
    </row>
    <row r="28368">
      <c r="B28368" s="497"/>
      <c r="H28368" s="500"/>
      <c r="O28368" s="500"/>
      <c r="Q28368" s="498" t="s">
        <v>213</v>
      </c>
      <c r="S28368" s="499"/>
    </row>
    <row r="28369">
      <c r="B28369" s="497"/>
      <c r="H28369" s="500"/>
      <c r="O28369" s="500"/>
      <c r="Q28369" s="498" t="s">
        <v>213</v>
      </c>
      <c r="S28369" s="499"/>
    </row>
    <row r="28370">
      <c r="B28370" s="497"/>
      <c r="H28370" s="500"/>
      <c r="O28370" s="500"/>
      <c r="Q28370" s="498" t="s">
        <v>213</v>
      </c>
      <c r="S28370" s="499"/>
    </row>
    <row r="28371">
      <c r="B28371" s="497"/>
      <c r="H28371" s="500"/>
      <c r="O28371" s="500"/>
      <c r="Q28371" s="498" t="s">
        <v>213</v>
      </c>
      <c r="S28371" s="499"/>
    </row>
    <row r="28372">
      <c r="B28372" s="497"/>
      <c r="H28372" s="500"/>
      <c r="O28372" s="500"/>
      <c r="Q28372" s="498" t="s">
        <v>213</v>
      </c>
      <c r="S28372" s="499"/>
    </row>
    <row r="28373">
      <c r="B28373" s="497"/>
      <c r="H28373" s="500"/>
      <c r="O28373" s="500"/>
      <c r="Q28373" s="498" t="s">
        <v>213</v>
      </c>
      <c r="S28373" s="499"/>
    </row>
    <row r="28374">
      <c r="B28374" s="497"/>
      <c r="H28374" s="500"/>
      <c r="O28374" s="500"/>
      <c r="Q28374" s="498" t="s">
        <v>213</v>
      </c>
      <c r="S28374" s="499"/>
    </row>
    <row r="28375">
      <c r="B28375" s="497"/>
      <c r="H28375" s="500"/>
      <c r="O28375" s="500"/>
      <c r="Q28375" s="498" t="s">
        <v>213</v>
      </c>
      <c r="S28375" s="499"/>
    </row>
    <row r="28376">
      <c r="B28376" s="497"/>
      <c r="H28376" s="500"/>
      <c r="O28376" s="500"/>
      <c r="Q28376" s="498" t="s">
        <v>213</v>
      </c>
      <c r="S28376" s="499"/>
    </row>
    <row r="28377">
      <c r="B28377" s="497"/>
      <c r="H28377" s="500"/>
      <c r="O28377" s="500"/>
      <c r="Q28377" s="498" t="s">
        <v>213</v>
      </c>
      <c r="S28377" s="499"/>
    </row>
    <row r="28378">
      <c r="B28378" s="497"/>
      <c r="H28378" s="500"/>
      <c r="O28378" s="500"/>
      <c r="Q28378" s="498" t="s">
        <v>213</v>
      </c>
      <c r="S28378" s="499"/>
    </row>
    <row r="28379">
      <c r="B28379" s="497"/>
      <c r="H28379" s="500"/>
      <c r="O28379" s="500"/>
      <c r="Q28379" s="498" t="s">
        <v>213</v>
      </c>
      <c r="S28379" s="499"/>
    </row>
    <row r="28380">
      <c r="B28380" s="497"/>
      <c r="H28380" s="500"/>
      <c r="O28380" s="500"/>
      <c r="Q28380" s="498" t="s">
        <v>213</v>
      </c>
      <c r="S28380" s="499"/>
    </row>
    <row r="28381">
      <c r="B28381" s="497"/>
      <c r="H28381" s="500"/>
      <c r="O28381" s="500"/>
      <c r="Q28381" s="498" t="s">
        <v>213</v>
      </c>
      <c r="S28381" s="499"/>
    </row>
    <row r="28382">
      <c r="B28382" s="497"/>
      <c r="H28382" s="500"/>
      <c r="O28382" s="500"/>
      <c r="Q28382" s="498" t="s">
        <v>213</v>
      </c>
      <c r="S28382" s="499"/>
    </row>
    <row r="28383">
      <c r="B28383" s="497"/>
      <c r="H28383" s="500"/>
      <c r="O28383" s="500"/>
      <c r="Q28383" s="498" t="s">
        <v>213</v>
      </c>
      <c r="S28383" s="499"/>
    </row>
    <row r="28384">
      <c r="B28384" s="497"/>
      <c r="H28384" s="500"/>
      <c r="O28384" s="500"/>
      <c r="Q28384" s="498" t="s">
        <v>213</v>
      </c>
      <c r="S28384" s="499"/>
    </row>
    <row r="28385">
      <c r="B28385" s="497"/>
      <c r="H28385" s="500"/>
      <c r="O28385" s="500"/>
      <c r="Q28385" s="498" t="s">
        <v>213</v>
      </c>
      <c r="S28385" s="499"/>
    </row>
    <row r="28386">
      <c r="B28386" s="497"/>
      <c r="H28386" s="500"/>
      <c r="O28386" s="500"/>
      <c r="Q28386" s="498" t="s">
        <v>213</v>
      </c>
      <c r="S28386" s="499"/>
    </row>
    <row r="28387">
      <c r="B28387" s="497"/>
      <c r="H28387" s="500"/>
      <c r="O28387" s="500"/>
      <c r="Q28387" s="498" t="s">
        <v>213</v>
      </c>
      <c r="S28387" s="499"/>
    </row>
    <row r="28388">
      <c r="B28388" s="497"/>
      <c r="H28388" s="500"/>
      <c r="O28388" s="500"/>
      <c r="Q28388" s="498" t="s">
        <v>213</v>
      </c>
      <c r="S28388" s="499"/>
    </row>
    <row r="28389">
      <c r="B28389" s="497"/>
      <c r="H28389" s="500"/>
      <c r="O28389" s="500"/>
      <c r="Q28389" s="498" t="s">
        <v>213</v>
      </c>
      <c r="S28389" s="499"/>
    </row>
    <row r="28390">
      <c r="B28390" s="497"/>
      <c r="H28390" s="500"/>
      <c r="O28390" s="500"/>
      <c r="Q28390" s="498" t="s">
        <v>213</v>
      </c>
      <c r="S28390" s="499"/>
    </row>
    <row r="28391">
      <c r="B28391" s="497"/>
      <c r="H28391" s="500"/>
      <c r="O28391" s="500"/>
      <c r="Q28391" s="498" t="s">
        <v>213</v>
      </c>
      <c r="S28391" s="499"/>
    </row>
    <row r="28392">
      <c r="B28392" s="497"/>
      <c r="H28392" s="500"/>
      <c r="O28392" s="500"/>
      <c r="Q28392" s="498" t="s">
        <v>213</v>
      </c>
      <c r="S28392" s="499"/>
    </row>
    <row r="28393">
      <c r="B28393" s="497"/>
      <c r="H28393" s="500"/>
      <c r="O28393" s="500"/>
      <c r="Q28393" s="498" t="s">
        <v>213</v>
      </c>
      <c r="S28393" s="499"/>
    </row>
    <row r="28394">
      <c r="B28394" s="497"/>
      <c r="H28394" s="500"/>
      <c r="O28394" s="500"/>
      <c r="Q28394" s="498" t="s">
        <v>213</v>
      </c>
      <c r="S28394" s="499"/>
    </row>
    <row r="28395">
      <c r="B28395" s="497"/>
      <c r="H28395" s="500"/>
      <c r="O28395" s="500"/>
      <c r="Q28395" s="498" t="s">
        <v>213</v>
      </c>
      <c r="S28395" s="499"/>
    </row>
    <row r="28396">
      <c r="B28396" s="497"/>
      <c r="H28396" s="500"/>
      <c r="O28396" s="500"/>
      <c r="Q28396" s="498" t="s">
        <v>213</v>
      </c>
      <c r="S28396" s="499"/>
    </row>
    <row r="28397">
      <c r="B28397" s="497"/>
      <c r="H28397" s="500"/>
      <c r="O28397" s="500"/>
      <c r="Q28397" s="498" t="s">
        <v>213</v>
      </c>
      <c r="S28397" s="499"/>
    </row>
    <row r="28398">
      <c r="B28398" s="497"/>
      <c r="H28398" s="500"/>
      <c r="O28398" s="500"/>
      <c r="Q28398" s="498" t="s">
        <v>213</v>
      </c>
      <c r="S28398" s="499"/>
    </row>
    <row r="28399">
      <c r="B28399" s="497"/>
      <c r="H28399" s="500"/>
      <c r="O28399" s="500"/>
      <c r="Q28399" s="498" t="s">
        <v>213</v>
      </c>
      <c r="S28399" s="499"/>
    </row>
    <row r="28400">
      <c r="B28400" s="497"/>
      <c r="H28400" s="500"/>
      <c r="O28400" s="500"/>
      <c r="Q28400" s="498" t="s">
        <v>213</v>
      </c>
      <c r="S28400" s="499"/>
    </row>
    <row r="28401">
      <c r="B28401" s="497"/>
      <c r="H28401" s="500"/>
      <c r="O28401" s="500"/>
      <c r="Q28401" s="498" t="s">
        <v>213</v>
      </c>
      <c r="S28401" s="499"/>
    </row>
    <row r="28402">
      <c r="B28402" s="497"/>
      <c r="H28402" s="500"/>
      <c r="O28402" s="500"/>
      <c r="Q28402" s="498" t="s">
        <v>213</v>
      </c>
      <c r="S28402" s="499"/>
    </row>
    <row r="28403">
      <c r="B28403" s="497"/>
      <c r="H28403" s="500"/>
      <c r="O28403" s="500"/>
      <c r="Q28403" s="498" t="s">
        <v>213</v>
      </c>
      <c r="S28403" s="499"/>
    </row>
    <row r="28404">
      <c r="B28404" s="497"/>
      <c r="H28404" s="500"/>
      <c r="O28404" s="500"/>
      <c r="Q28404" s="498" t="s">
        <v>213</v>
      </c>
      <c r="S28404" s="499"/>
    </row>
    <row r="28405">
      <c r="B28405" s="497"/>
      <c r="H28405" s="500"/>
      <c r="O28405" s="500"/>
      <c r="Q28405" s="498" t="s">
        <v>213</v>
      </c>
      <c r="S28405" s="499"/>
    </row>
    <row r="28406">
      <c r="B28406" s="497"/>
      <c r="H28406" s="500"/>
      <c r="O28406" s="500"/>
      <c r="Q28406" s="498" t="s">
        <v>213</v>
      </c>
      <c r="S28406" s="499"/>
    </row>
    <row r="28407">
      <c r="B28407" s="497"/>
      <c r="H28407" s="500"/>
      <c r="O28407" s="500"/>
      <c r="Q28407" s="498" t="s">
        <v>213</v>
      </c>
      <c r="S28407" s="499"/>
    </row>
    <row r="28408">
      <c r="B28408" s="497"/>
      <c r="H28408" s="500"/>
      <c r="O28408" s="500"/>
      <c r="Q28408" s="498" t="s">
        <v>213</v>
      </c>
      <c r="S28408" s="499"/>
    </row>
    <row r="28409">
      <c r="B28409" s="497"/>
      <c r="H28409" s="500"/>
      <c r="O28409" s="500"/>
      <c r="Q28409" s="498" t="s">
        <v>213</v>
      </c>
      <c r="S28409" s="499"/>
    </row>
    <row r="28410">
      <c r="B28410" s="497"/>
      <c r="H28410" s="500"/>
      <c r="O28410" s="500"/>
      <c r="Q28410" s="498" t="s">
        <v>213</v>
      </c>
      <c r="S28410" s="499"/>
    </row>
    <row r="28411">
      <c r="B28411" s="497"/>
      <c r="H28411" s="500"/>
      <c r="O28411" s="500"/>
      <c r="Q28411" s="498" t="s">
        <v>213</v>
      </c>
      <c r="S28411" s="499"/>
    </row>
    <row r="28412">
      <c r="B28412" s="497"/>
      <c r="H28412" s="500"/>
      <c r="O28412" s="500"/>
      <c r="Q28412" s="498" t="s">
        <v>213</v>
      </c>
      <c r="S28412" s="499"/>
    </row>
    <row r="28413">
      <c r="B28413" s="497"/>
      <c r="H28413" s="500"/>
      <c r="O28413" s="500"/>
      <c r="Q28413" s="498" t="s">
        <v>213</v>
      </c>
      <c r="S28413" s="499"/>
    </row>
    <row r="28414">
      <c r="B28414" s="497"/>
      <c r="H28414" s="500"/>
      <c r="O28414" s="500"/>
      <c r="Q28414" s="498" t="s">
        <v>213</v>
      </c>
      <c r="S28414" s="499"/>
    </row>
    <row r="28415">
      <c r="B28415" s="497"/>
      <c r="H28415" s="500"/>
      <c r="O28415" s="500"/>
      <c r="Q28415" s="498" t="s">
        <v>213</v>
      </c>
      <c r="S28415" s="499"/>
    </row>
    <row r="28416">
      <c r="B28416" s="497"/>
      <c r="H28416" s="500"/>
      <c r="O28416" s="500"/>
      <c r="Q28416" s="498" t="s">
        <v>213</v>
      </c>
      <c r="S28416" s="499"/>
    </row>
    <row r="28417">
      <c r="B28417" s="497"/>
      <c r="H28417" s="500"/>
      <c r="O28417" s="500"/>
      <c r="Q28417" s="498" t="s">
        <v>213</v>
      </c>
      <c r="S28417" s="499"/>
    </row>
    <row r="28418">
      <c r="B28418" s="497"/>
      <c r="H28418" s="500"/>
      <c r="O28418" s="500"/>
      <c r="Q28418" s="498" t="s">
        <v>213</v>
      </c>
      <c r="S28418" s="499"/>
    </row>
    <row r="28419">
      <c r="B28419" s="497"/>
      <c r="H28419" s="500"/>
      <c r="O28419" s="500"/>
      <c r="Q28419" s="498" t="s">
        <v>213</v>
      </c>
      <c r="S28419" s="499"/>
    </row>
    <row r="28420">
      <c r="B28420" s="497"/>
      <c r="H28420" s="500"/>
      <c r="O28420" s="500"/>
      <c r="Q28420" s="498" t="s">
        <v>213</v>
      </c>
      <c r="S28420" s="499"/>
    </row>
    <row r="28421">
      <c r="B28421" s="497"/>
      <c r="H28421" s="500"/>
      <c r="O28421" s="500"/>
      <c r="Q28421" s="498" t="s">
        <v>213</v>
      </c>
      <c r="S28421" s="499"/>
    </row>
    <row r="28422">
      <c r="B28422" s="497"/>
      <c r="H28422" s="500"/>
      <c r="O28422" s="500"/>
      <c r="Q28422" s="498" t="s">
        <v>213</v>
      </c>
      <c r="S28422" s="499"/>
    </row>
    <row r="28423">
      <c r="B28423" s="497"/>
      <c r="H28423" s="500"/>
      <c r="O28423" s="500"/>
      <c r="Q28423" s="498" t="s">
        <v>213</v>
      </c>
      <c r="S28423" s="499"/>
    </row>
    <row r="28424">
      <c r="B28424" s="497"/>
      <c r="H28424" s="500"/>
      <c r="O28424" s="500"/>
      <c r="Q28424" s="498" t="s">
        <v>213</v>
      </c>
      <c r="S28424" s="499"/>
    </row>
    <row r="28425">
      <c r="B28425" s="497"/>
      <c r="H28425" s="500"/>
      <c r="O28425" s="500"/>
      <c r="Q28425" s="498" t="s">
        <v>213</v>
      </c>
      <c r="S28425" s="499"/>
    </row>
    <row r="28426">
      <c r="B28426" s="497"/>
      <c r="H28426" s="500"/>
      <c r="O28426" s="500"/>
      <c r="Q28426" s="498" t="s">
        <v>213</v>
      </c>
      <c r="S28426" s="499"/>
    </row>
    <row r="28427">
      <c r="B28427" s="497"/>
      <c r="H28427" s="500"/>
      <c r="O28427" s="500"/>
      <c r="Q28427" s="498" t="s">
        <v>213</v>
      </c>
      <c r="S28427" s="499"/>
    </row>
    <row r="28428">
      <c r="B28428" s="497"/>
      <c r="H28428" s="500"/>
      <c r="O28428" s="500"/>
      <c r="Q28428" s="498" t="s">
        <v>213</v>
      </c>
      <c r="S28428" s="499"/>
    </row>
    <row r="28429">
      <c r="B28429" s="497"/>
      <c r="H28429" s="500"/>
      <c r="O28429" s="500"/>
      <c r="Q28429" s="498" t="s">
        <v>213</v>
      </c>
      <c r="S28429" s="499"/>
    </row>
    <row r="28430">
      <c r="B28430" s="497"/>
      <c r="H28430" s="500"/>
      <c r="O28430" s="500"/>
      <c r="Q28430" s="498" t="s">
        <v>213</v>
      </c>
      <c r="S28430" s="499"/>
    </row>
    <row r="28431">
      <c r="B28431" s="497"/>
      <c r="H28431" s="500"/>
      <c r="O28431" s="500"/>
      <c r="Q28431" s="498" t="s">
        <v>213</v>
      </c>
      <c r="S28431" s="499"/>
    </row>
    <row r="28432">
      <c r="B28432" s="497"/>
      <c r="H28432" s="500"/>
      <c r="O28432" s="500"/>
      <c r="Q28432" s="498" t="s">
        <v>213</v>
      </c>
      <c r="S28432" s="499"/>
    </row>
    <row r="28433">
      <c r="B28433" s="497"/>
      <c r="H28433" s="500"/>
      <c r="O28433" s="500"/>
      <c r="Q28433" s="498" t="s">
        <v>213</v>
      </c>
      <c r="S28433" s="499"/>
    </row>
    <row r="28434">
      <c r="B28434" s="497"/>
      <c r="H28434" s="500"/>
      <c r="O28434" s="500"/>
      <c r="Q28434" s="498" t="s">
        <v>213</v>
      </c>
      <c r="S28434" s="499"/>
    </row>
    <row r="28435">
      <c r="B28435" s="497"/>
      <c r="H28435" s="500"/>
      <c r="O28435" s="500"/>
      <c r="Q28435" s="498" t="s">
        <v>213</v>
      </c>
      <c r="S28435" s="499"/>
    </row>
    <row r="28436">
      <c r="B28436" s="497"/>
      <c r="H28436" s="500"/>
      <c r="O28436" s="500"/>
      <c r="Q28436" s="498" t="s">
        <v>213</v>
      </c>
      <c r="S28436" s="499"/>
    </row>
    <row r="28437">
      <c r="B28437" s="497"/>
      <c r="H28437" s="500"/>
      <c r="O28437" s="500"/>
      <c r="Q28437" s="498" t="s">
        <v>213</v>
      </c>
      <c r="S28437" s="499"/>
    </row>
    <row r="28438">
      <c r="B28438" s="497"/>
      <c r="H28438" s="500"/>
      <c r="O28438" s="500"/>
      <c r="Q28438" s="498" t="s">
        <v>213</v>
      </c>
      <c r="S28438" s="499"/>
    </row>
    <row r="28439">
      <c r="B28439" s="497"/>
      <c r="H28439" s="500"/>
      <c r="O28439" s="500"/>
      <c r="Q28439" s="498" t="s">
        <v>213</v>
      </c>
      <c r="S28439" s="499"/>
    </row>
    <row r="28440">
      <c r="B28440" s="497"/>
      <c r="H28440" s="500"/>
      <c r="O28440" s="500"/>
      <c r="Q28440" s="498" t="s">
        <v>213</v>
      </c>
      <c r="S28440" s="499"/>
    </row>
    <row r="28441">
      <c r="B28441" s="497"/>
      <c r="H28441" s="500"/>
      <c r="O28441" s="500"/>
      <c r="Q28441" s="498" t="s">
        <v>213</v>
      </c>
      <c r="S28441" s="499"/>
    </row>
    <row r="28442">
      <c r="B28442" s="497"/>
      <c r="H28442" s="500"/>
      <c r="O28442" s="500"/>
      <c r="Q28442" s="498" t="s">
        <v>213</v>
      </c>
      <c r="S28442" s="499"/>
    </row>
    <row r="28443">
      <c r="B28443" s="497"/>
      <c r="H28443" s="500"/>
      <c r="O28443" s="500"/>
      <c r="Q28443" s="498" t="s">
        <v>213</v>
      </c>
      <c r="S28443" s="499"/>
    </row>
    <row r="28444">
      <c r="B28444" s="497"/>
      <c r="H28444" s="500"/>
      <c r="O28444" s="500"/>
      <c r="Q28444" s="498" t="s">
        <v>213</v>
      </c>
      <c r="S28444" s="499"/>
    </row>
    <row r="28445">
      <c r="B28445" s="497"/>
      <c r="H28445" s="500"/>
      <c r="O28445" s="500"/>
      <c r="Q28445" s="498" t="s">
        <v>213</v>
      </c>
      <c r="S28445" s="499"/>
    </row>
    <row r="28446">
      <c r="B28446" s="497"/>
      <c r="H28446" s="500"/>
      <c r="O28446" s="500"/>
      <c r="Q28446" s="498" t="s">
        <v>213</v>
      </c>
      <c r="S28446" s="499"/>
    </row>
    <row r="28447">
      <c r="B28447" s="497"/>
      <c r="H28447" s="500"/>
      <c r="O28447" s="500"/>
      <c r="Q28447" s="498" t="s">
        <v>213</v>
      </c>
      <c r="S28447" s="499"/>
    </row>
    <row r="28448">
      <c r="B28448" s="497"/>
      <c r="H28448" s="500"/>
      <c r="O28448" s="500"/>
      <c r="Q28448" s="498" t="s">
        <v>213</v>
      </c>
      <c r="S28448" s="499"/>
    </row>
    <row r="28449">
      <c r="B28449" s="497"/>
      <c r="H28449" s="500"/>
      <c r="O28449" s="500"/>
      <c r="Q28449" s="498" t="s">
        <v>213</v>
      </c>
      <c r="S28449" s="499"/>
    </row>
    <row r="28450">
      <c r="B28450" s="497"/>
      <c r="H28450" s="500"/>
      <c r="O28450" s="500"/>
      <c r="Q28450" s="498" t="s">
        <v>213</v>
      </c>
      <c r="S28450" s="499"/>
    </row>
    <row r="28451">
      <c r="B28451" s="497"/>
      <c r="H28451" s="500"/>
      <c r="O28451" s="500"/>
      <c r="Q28451" s="498" t="s">
        <v>213</v>
      </c>
      <c r="S28451" s="499"/>
    </row>
    <row r="28452">
      <c r="B28452" s="497"/>
      <c r="H28452" s="500"/>
      <c r="O28452" s="500"/>
      <c r="Q28452" s="498" t="s">
        <v>213</v>
      </c>
      <c r="S28452" s="499"/>
    </row>
    <row r="28453">
      <c r="B28453" s="497"/>
      <c r="H28453" s="500"/>
      <c r="O28453" s="500"/>
      <c r="Q28453" s="498" t="s">
        <v>213</v>
      </c>
      <c r="S28453" s="499"/>
    </row>
    <row r="28454">
      <c r="B28454" s="497"/>
      <c r="H28454" s="500"/>
      <c r="O28454" s="500"/>
      <c r="Q28454" s="498" t="s">
        <v>213</v>
      </c>
      <c r="S28454" s="499"/>
    </row>
    <row r="28455">
      <c r="B28455" s="497"/>
      <c r="H28455" s="500"/>
      <c r="O28455" s="500"/>
      <c r="Q28455" s="498" t="s">
        <v>213</v>
      </c>
      <c r="S28455" s="499"/>
    </row>
    <row r="28456">
      <c r="B28456" s="497"/>
      <c r="H28456" s="500"/>
      <c r="O28456" s="500"/>
      <c r="Q28456" s="498" t="s">
        <v>213</v>
      </c>
      <c r="S28456" s="499"/>
    </row>
    <row r="28457">
      <c r="B28457" s="497"/>
      <c r="H28457" s="500"/>
      <c r="O28457" s="500"/>
      <c r="Q28457" s="498" t="s">
        <v>213</v>
      </c>
      <c r="S28457" s="499"/>
    </row>
    <row r="28458">
      <c r="B28458" s="497"/>
      <c r="H28458" s="500"/>
      <c r="O28458" s="500"/>
      <c r="Q28458" s="498" t="s">
        <v>213</v>
      </c>
      <c r="S28458" s="499"/>
    </row>
    <row r="28459">
      <c r="B28459" s="497"/>
      <c r="H28459" s="500"/>
      <c r="O28459" s="500"/>
      <c r="Q28459" s="498" t="s">
        <v>213</v>
      </c>
      <c r="S28459" s="499"/>
    </row>
    <row r="28460">
      <c r="B28460" s="497"/>
      <c r="H28460" s="500"/>
      <c r="O28460" s="500"/>
      <c r="Q28460" s="498" t="s">
        <v>213</v>
      </c>
      <c r="S28460" s="499"/>
    </row>
    <row r="28461">
      <c r="B28461" s="497"/>
      <c r="H28461" s="500"/>
      <c r="O28461" s="500"/>
      <c r="Q28461" s="498" t="s">
        <v>213</v>
      </c>
      <c r="S28461" s="499"/>
    </row>
    <row r="28462">
      <c r="B28462" s="497"/>
      <c r="H28462" s="500"/>
      <c r="O28462" s="500"/>
      <c r="Q28462" s="498" t="s">
        <v>213</v>
      </c>
      <c r="S28462" s="499"/>
    </row>
    <row r="28463">
      <c r="B28463" s="497"/>
      <c r="H28463" s="500"/>
      <c r="O28463" s="500"/>
      <c r="Q28463" s="498" t="s">
        <v>213</v>
      </c>
      <c r="S28463" s="499"/>
    </row>
    <row r="28464">
      <c r="B28464" s="497"/>
      <c r="H28464" s="500"/>
      <c r="O28464" s="500"/>
      <c r="Q28464" s="498" t="s">
        <v>213</v>
      </c>
      <c r="S28464" s="499"/>
    </row>
    <row r="28465">
      <c r="B28465" s="497"/>
      <c r="H28465" s="500"/>
      <c r="O28465" s="500"/>
      <c r="Q28465" s="498" t="s">
        <v>213</v>
      </c>
      <c r="S28465" s="499"/>
    </row>
    <row r="28466">
      <c r="B28466" s="497"/>
      <c r="H28466" s="500"/>
      <c r="O28466" s="500"/>
      <c r="Q28466" s="498" t="s">
        <v>213</v>
      </c>
      <c r="S28466" s="499"/>
    </row>
    <row r="28467">
      <c r="B28467" s="497"/>
      <c r="H28467" s="500"/>
      <c r="O28467" s="500"/>
      <c r="Q28467" s="498" t="s">
        <v>213</v>
      </c>
      <c r="S28467" s="499"/>
    </row>
    <row r="28468">
      <c r="B28468" s="497"/>
      <c r="H28468" s="500"/>
      <c r="O28468" s="500"/>
      <c r="Q28468" s="498" t="s">
        <v>213</v>
      </c>
      <c r="S28468" s="499"/>
    </row>
    <row r="28469">
      <c r="B28469" s="497"/>
      <c r="H28469" s="500"/>
      <c r="O28469" s="500"/>
      <c r="Q28469" s="498" t="s">
        <v>213</v>
      </c>
      <c r="S28469" s="499"/>
    </row>
    <row r="28470">
      <c r="B28470" s="497"/>
      <c r="H28470" s="500"/>
      <c r="O28470" s="500"/>
      <c r="Q28470" s="498" t="s">
        <v>213</v>
      </c>
      <c r="S28470" s="499"/>
    </row>
    <row r="28471">
      <c r="B28471" s="497"/>
      <c r="H28471" s="500"/>
      <c r="O28471" s="500"/>
      <c r="Q28471" s="498" t="s">
        <v>213</v>
      </c>
      <c r="S28471" s="499"/>
    </row>
    <row r="28472">
      <c r="B28472" s="497"/>
      <c r="H28472" s="500"/>
      <c r="O28472" s="500"/>
      <c r="Q28472" s="498" t="s">
        <v>213</v>
      </c>
      <c r="S28472" s="499"/>
    </row>
    <row r="28473">
      <c r="B28473" s="497"/>
      <c r="H28473" s="500"/>
      <c r="O28473" s="500"/>
      <c r="Q28473" s="498" t="s">
        <v>213</v>
      </c>
      <c r="S28473" s="499"/>
    </row>
    <row r="28474">
      <c r="B28474" s="497"/>
      <c r="H28474" s="500"/>
      <c r="O28474" s="500"/>
      <c r="Q28474" s="498" t="s">
        <v>213</v>
      </c>
      <c r="S28474" s="499"/>
    </row>
    <row r="28475">
      <c r="B28475" s="497"/>
      <c r="H28475" s="500"/>
      <c r="O28475" s="500"/>
      <c r="Q28475" s="498" t="s">
        <v>213</v>
      </c>
      <c r="S28475" s="499"/>
    </row>
    <row r="28476">
      <c r="B28476" s="497"/>
      <c r="H28476" s="500"/>
      <c r="O28476" s="500"/>
      <c r="Q28476" s="498" t="s">
        <v>213</v>
      </c>
      <c r="S28476" s="499"/>
    </row>
    <row r="28477">
      <c r="B28477" s="497"/>
      <c r="H28477" s="500"/>
      <c r="O28477" s="500"/>
      <c r="Q28477" s="498" t="s">
        <v>213</v>
      </c>
      <c r="S28477" s="499"/>
    </row>
    <row r="28478">
      <c r="B28478" s="497"/>
      <c r="H28478" s="500"/>
      <c r="O28478" s="500"/>
      <c r="Q28478" s="498" t="s">
        <v>213</v>
      </c>
      <c r="S28478" s="499"/>
    </row>
    <row r="28479">
      <c r="B28479" s="497"/>
      <c r="H28479" s="500"/>
      <c r="O28479" s="500"/>
      <c r="Q28479" s="498" t="s">
        <v>213</v>
      </c>
      <c r="S28479" s="499"/>
    </row>
    <row r="28480">
      <c r="B28480" s="497"/>
      <c r="H28480" s="500"/>
      <c r="O28480" s="500"/>
      <c r="Q28480" s="498" t="s">
        <v>213</v>
      </c>
      <c r="S28480" s="499"/>
    </row>
    <row r="28481">
      <c r="B28481" s="497"/>
      <c r="H28481" s="500"/>
      <c r="O28481" s="500"/>
      <c r="Q28481" s="498" t="s">
        <v>213</v>
      </c>
      <c r="S28481" s="499"/>
    </row>
    <row r="28482">
      <c r="B28482" s="497"/>
      <c r="H28482" s="500"/>
      <c r="O28482" s="500"/>
      <c r="Q28482" s="498" t="s">
        <v>213</v>
      </c>
      <c r="S28482" s="499"/>
    </row>
    <row r="28483">
      <c r="B28483" s="497"/>
      <c r="H28483" s="500"/>
      <c r="O28483" s="500"/>
      <c r="Q28483" s="498" t="s">
        <v>213</v>
      </c>
      <c r="S28483" s="499"/>
    </row>
    <row r="28484">
      <c r="B28484" s="497"/>
      <c r="H28484" s="500"/>
      <c r="O28484" s="500"/>
      <c r="Q28484" s="498" t="s">
        <v>213</v>
      </c>
      <c r="S28484" s="499"/>
    </row>
    <row r="28485">
      <c r="B28485" s="497"/>
      <c r="H28485" s="500"/>
      <c r="O28485" s="500"/>
      <c r="Q28485" s="498" t="s">
        <v>213</v>
      </c>
      <c r="S28485" s="499"/>
    </row>
    <row r="28486">
      <c r="B28486" s="497"/>
      <c r="H28486" s="500"/>
      <c r="O28486" s="500"/>
      <c r="Q28486" s="498" t="s">
        <v>213</v>
      </c>
      <c r="S28486" s="499"/>
    </row>
    <row r="28487">
      <c r="B28487" s="497"/>
      <c r="H28487" s="500"/>
      <c r="O28487" s="500"/>
      <c r="Q28487" s="498" t="s">
        <v>213</v>
      </c>
      <c r="S28487" s="499"/>
    </row>
    <row r="28488">
      <c r="B28488" s="497"/>
      <c r="H28488" s="500"/>
      <c r="O28488" s="500"/>
      <c r="Q28488" s="498" t="s">
        <v>213</v>
      </c>
      <c r="S28488" s="499"/>
    </row>
    <row r="28489">
      <c r="B28489" s="497"/>
      <c r="H28489" s="500"/>
      <c r="O28489" s="500"/>
      <c r="Q28489" s="498" t="s">
        <v>213</v>
      </c>
      <c r="S28489" s="499"/>
    </row>
    <row r="28490">
      <c r="B28490" s="497"/>
      <c r="H28490" s="500"/>
      <c r="O28490" s="500"/>
      <c r="Q28490" s="498" t="s">
        <v>213</v>
      </c>
      <c r="S28490" s="499"/>
    </row>
    <row r="28491">
      <c r="B28491" s="497"/>
      <c r="H28491" s="500"/>
      <c r="O28491" s="500"/>
      <c r="Q28491" s="498" t="s">
        <v>213</v>
      </c>
      <c r="S28491" s="499"/>
    </row>
    <row r="28492">
      <c r="B28492" s="497"/>
      <c r="H28492" s="500"/>
      <c r="O28492" s="500"/>
      <c r="Q28492" s="498" t="s">
        <v>213</v>
      </c>
      <c r="S28492" s="499"/>
    </row>
    <row r="28493">
      <c r="B28493" s="497"/>
      <c r="H28493" s="500"/>
      <c r="O28493" s="500"/>
      <c r="Q28493" s="498" t="s">
        <v>213</v>
      </c>
      <c r="S28493" s="499"/>
    </row>
    <row r="28494">
      <c r="B28494" s="497"/>
      <c r="H28494" s="500"/>
      <c r="O28494" s="500"/>
      <c r="Q28494" s="498" t="s">
        <v>213</v>
      </c>
      <c r="S28494" s="499"/>
    </row>
    <row r="28495">
      <c r="B28495" s="497"/>
      <c r="H28495" s="500"/>
      <c r="O28495" s="500"/>
      <c r="Q28495" s="498" t="s">
        <v>213</v>
      </c>
      <c r="S28495" s="499"/>
    </row>
    <row r="28496">
      <c r="B28496" s="497"/>
      <c r="H28496" s="500"/>
      <c r="O28496" s="500"/>
      <c r="Q28496" s="498" t="s">
        <v>213</v>
      </c>
      <c r="S28496" s="499"/>
    </row>
    <row r="28497">
      <c r="B28497" s="497"/>
      <c r="H28497" s="500"/>
      <c r="O28497" s="500"/>
      <c r="Q28497" s="498" t="s">
        <v>213</v>
      </c>
      <c r="S28497" s="499"/>
    </row>
    <row r="28498">
      <c r="B28498" s="497"/>
      <c r="H28498" s="500"/>
      <c r="O28498" s="500"/>
      <c r="Q28498" s="498" t="s">
        <v>213</v>
      </c>
      <c r="S28498" s="499"/>
    </row>
    <row r="28499">
      <c r="B28499" s="497"/>
      <c r="H28499" s="500"/>
      <c r="O28499" s="500"/>
      <c r="Q28499" s="498" t="s">
        <v>213</v>
      </c>
      <c r="S28499" s="499"/>
    </row>
    <row r="28500">
      <c r="B28500" s="497"/>
      <c r="H28500" s="500"/>
      <c r="O28500" s="500"/>
      <c r="Q28500" s="498" t="s">
        <v>213</v>
      </c>
      <c r="S28500" s="499"/>
    </row>
    <row r="28501">
      <c r="B28501" s="497"/>
      <c r="H28501" s="500"/>
      <c r="O28501" s="500"/>
      <c r="Q28501" s="498" t="s">
        <v>213</v>
      </c>
      <c r="S28501" s="499"/>
    </row>
    <row r="28502">
      <c r="B28502" s="497"/>
      <c r="H28502" s="500"/>
      <c r="O28502" s="500"/>
      <c r="Q28502" s="498" t="s">
        <v>213</v>
      </c>
      <c r="S28502" s="499"/>
    </row>
    <row r="28503">
      <c r="B28503" s="497"/>
      <c r="H28503" s="500"/>
      <c r="O28503" s="500"/>
      <c r="Q28503" s="498" t="s">
        <v>213</v>
      </c>
      <c r="S28503" s="499"/>
    </row>
    <row r="28504">
      <c r="B28504" s="497"/>
      <c r="H28504" s="500"/>
      <c r="O28504" s="500"/>
      <c r="Q28504" s="498" t="s">
        <v>213</v>
      </c>
      <c r="S28504" s="499"/>
    </row>
    <row r="28505">
      <c r="B28505" s="497"/>
      <c r="H28505" s="500"/>
      <c r="O28505" s="500"/>
      <c r="Q28505" s="498" t="s">
        <v>213</v>
      </c>
      <c r="S28505" s="499"/>
    </row>
    <row r="28506">
      <c r="B28506" s="497"/>
      <c r="H28506" s="500"/>
      <c r="O28506" s="500"/>
      <c r="Q28506" s="498" t="s">
        <v>213</v>
      </c>
      <c r="S28506" s="499"/>
    </row>
    <row r="28507">
      <c r="B28507" s="497"/>
      <c r="H28507" s="500"/>
      <c r="O28507" s="500"/>
      <c r="Q28507" s="498" t="s">
        <v>213</v>
      </c>
      <c r="S28507" s="499"/>
    </row>
    <row r="28508">
      <c r="B28508" s="497"/>
      <c r="H28508" s="500"/>
      <c r="O28508" s="500"/>
      <c r="Q28508" s="498" t="s">
        <v>213</v>
      </c>
      <c r="S28508" s="499"/>
    </row>
    <row r="28509">
      <c r="B28509" s="497"/>
      <c r="H28509" s="500"/>
      <c r="O28509" s="500"/>
      <c r="Q28509" s="498" t="s">
        <v>213</v>
      </c>
      <c r="S28509" s="499"/>
    </row>
    <row r="28510">
      <c r="B28510" s="497"/>
      <c r="H28510" s="500"/>
      <c r="O28510" s="500"/>
      <c r="Q28510" s="498" t="s">
        <v>213</v>
      </c>
      <c r="S28510" s="499"/>
    </row>
    <row r="28511">
      <c r="B28511" s="497"/>
      <c r="H28511" s="500"/>
      <c r="O28511" s="500"/>
      <c r="Q28511" s="498" t="s">
        <v>213</v>
      </c>
      <c r="S28511" s="499"/>
    </row>
    <row r="28512">
      <c r="B28512" s="497"/>
      <c r="H28512" s="500"/>
      <c r="O28512" s="500"/>
      <c r="Q28512" s="498" t="s">
        <v>213</v>
      </c>
      <c r="S28512" s="499"/>
    </row>
    <row r="28513">
      <c r="B28513" s="497"/>
      <c r="H28513" s="500"/>
      <c r="O28513" s="500"/>
      <c r="Q28513" s="498" t="s">
        <v>213</v>
      </c>
      <c r="S28513" s="499"/>
    </row>
    <row r="28514">
      <c r="B28514" s="497"/>
      <c r="H28514" s="500"/>
      <c r="O28514" s="500"/>
      <c r="Q28514" s="498" t="s">
        <v>213</v>
      </c>
      <c r="S28514" s="499"/>
    </row>
    <row r="28515">
      <c r="B28515" s="497"/>
      <c r="H28515" s="500"/>
      <c r="O28515" s="500"/>
      <c r="Q28515" s="498" t="s">
        <v>213</v>
      </c>
      <c r="S28515" s="499"/>
    </row>
    <row r="28516">
      <c r="B28516" s="497"/>
      <c r="H28516" s="500"/>
      <c r="O28516" s="500"/>
      <c r="Q28516" s="498" t="s">
        <v>213</v>
      </c>
      <c r="S28516" s="499"/>
    </row>
    <row r="28517">
      <c r="B28517" s="497"/>
      <c r="H28517" s="500"/>
      <c r="O28517" s="500"/>
      <c r="Q28517" s="498" t="s">
        <v>213</v>
      </c>
      <c r="S28517" s="499"/>
    </row>
    <row r="28518">
      <c r="B28518" s="497"/>
      <c r="H28518" s="500"/>
      <c r="O28518" s="500"/>
      <c r="Q28518" s="498" t="s">
        <v>213</v>
      </c>
      <c r="S28518" s="499"/>
    </row>
    <row r="28519">
      <c r="B28519" s="497"/>
      <c r="H28519" s="500"/>
      <c r="O28519" s="500"/>
      <c r="Q28519" s="498" t="s">
        <v>213</v>
      </c>
      <c r="S28519" s="499"/>
    </row>
    <row r="28520">
      <c r="B28520" s="497"/>
      <c r="H28520" s="500"/>
      <c r="O28520" s="500"/>
      <c r="Q28520" s="498" t="s">
        <v>213</v>
      </c>
      <c r="S28520" s="499"/>
    </row>
    <row r="28521">
      <c r="B28521" s="497"/>
      <c r="H28521" s="500"/>
      <c r="O28521" s="500"/>
      <c r="Q28521" s="498" t="s">
        <v>213</v>
      </c>
      <c r="S28521" s="499"/>
    </row>
    <row r="28522">
      <c r="B28522" s="497"/>
      <c r="H28522" s="500"/>
      <c r="O28522" s="500"/>
      <c r="Q28522" s="498" t="s">
        <v>213</v>
      </c>
      <c r="S28522" s="499"/>
    </row>
    <row r="28523">
      <c r="B28523" s="497"/>
      <c r="H28523" s="500"/>
      <c r="O28523" s="500"/>
      <c r="Q28523" s="498" t="s">
        <v>213</v>
      </c>
      <c r="S28523" s="499"/>
    </row>
    <row r="28524">
      <c r="B28524" s="497"/>
      <c r="H28524" s="500"/>
      <c r="O28524" s="500"/>
      <c r="Q28524" s="498" t="s">
        <v>213</v>
      </c>
      <c r="S28524" s="499"/>
    </row>
    <row r="28525">
      <c r="B28525" s="497"/>
      <c r="H28525" s="500"/>
      <c r="O28525" s="500"/>
      <c r="Q28525" s="498" t="s">
        <v>213</v>
      </c>
      <c r="S28525" s="499"/>
    </row>
    <row r="28526">
      <c r="B28526" s="497"/>
      <c r="H28526" s="500"/>
      <c r="O28526" s="500"/>
      <c r="Q28526" s="498" t="s">
        <v>213</v>
      </c>
      <c r="S28526" s="499"/>
    </row>
    <row r="28527">
      <c r="B28527" s="497"/>
      <c r="H28527" s="500"/>
      <c r="O28527" s="500"/>
      <c r="Q28527" s="498" t="s">
        <v>213</v>
      </c>
      <c r="S28527" s="499"/>
    </row>
    <row r="28528">
      <c r="B28528" s="497"/>
      <c r="H28528" s="500"/>
      <c r="O28528" s="500"/>
      <c r="Q28528" s="498" t="s">
        <v>213</v>
      </c>
      <c r="S28528" s="499"/>
    </row>
    <row r="28529">
      <c r="B28529" s="497"/>
      <c r="H28529" s="500"/>
      <c r="O28529" s="500"/>
      <c r="Q28529" s="498" t="s">
        <v>213</v>
      </c>
      <c r="S28529" s="499"/>
    </row>
    <row r="28530">
      <c r="B28530" s="497"/>
      <c r="H28530" s="500"/>
      <c r="O28530" s="500"/>
      <c r="Q28530" s="498" t="s">
        <v>213</v>
      </c>
      <c r="S28530" s="499"/>
    </row>
    <row r="28531">
      <c r="B28531" s="497"/>
      <c r="H28531" s="500"/>
      <c r="O28531" s="500"/>
      <c r="Q28531" s="498" t="s">
        <v>213</v>
      </c>
      <c r="S28531" s="499"/>
    </row>
    <row r="28532">
      <c r="B28532" s="497"/>
      <c r="H28532" s="500"/>
      <c r="O28532" s="500"/>
      <c r="Q28532" s="498" t="s">
        <v>213</v>
      </c>
      <c r="S28532" s="499"/>
    </row>
    <row r="28533">
      <c r="B28533" s="497"/>
      <c r="H28533" s="500"/>
      <c r="O28533" s="500"/>
      <c r="Q28533" s="498" t="s">
        <v>213</v>
      </c>
      <c r="S28533" s="499"/>
    </row>
    <row r="28534">
      <c r="B28534" s="497"/>
      <c r="H28534" s="500"/>
      <c r="O28534" s="500"/>
      <c r="Q28534" s="498" t="s">
        <v>213</v>
      </c>
      <c r="S28534" s="499"/>
    </row>
    <row r="28535">
      <c r="B28535" s="497"/>
      <c r="H28535" s="500"/>
      <c r="O28535" s="500"/>
      <c r="Q28535" s="498" t="s">
        <v>213</v>
      </c>
      <c r="S28535" s="499"/>
    </row>
    <row r="28536">
      <c r="B28536" s="497"/>
      <c r="H28536" s="500"/>
      <c r="O28536" s="500"/>
      <c r="Q28536" s="498" t="s">
        <v>213</v>
      </c>
      <c r="S28536" s="499"/>
    </row>
    <row r="28537">
      <c r="B28537" s="497"/>
      <c r="H28537" s="500"/>
      <c r="O28537" s="500"/>
      <c r="Q28537" s="498" t="s">
        <v>213</v>
      </c>
      <c r="S28537" s="499"/>
    </row>
    <row r="28538">
      <c r="B28538" s="497"/>
      <c r="H28538" s="500"/>
      <c r="O28538" s="500"/>
      <c r="Q28538" s="498" t="s">
        <v>213</v>
      </c>
      <c r="S28538" s="499"/>
    </row>
    <row r="28539">
      <c r="B28539" s="497"/>
      <c r="H28539" s="500"/>
      <c r="O28539" s="500"/>
      <c r="Q28539" s="498" t="s">
        <v>213</v>
      </c>
      <c r="S28539" s="499"/>
    </row>
    <row r="28540">
      <c r="B28540" s="497"/>
      <c r="H28540" s="500"/>
      <c r="O28540" s="500"/>
      <c r="Q28540" s="498" t="s">
        <v>213</v>
      </c>
      <c r="S28540" s="499"/>
    </row>
    <row r="28541">
      <c r="B28541" s="497"/>
      <c r="H28541" s="500"/>
      <c r="O28541" s="500"/>
      <c r="Q28541" s="498" t="s">
        <v>213</v>
      </c>
      <c r="S28541" s="499"/>
    </row>
    <row r="28542">
      <c r="B28542" s="497"/>
      <c r="H28542" s="500"/>
      <c r="O28542" s="500"/>
      <c r="Q28542" s="498" t="s">
        <v>213</v>
      </c>
      <c r="S28542" s="499"/>
    </row>
    <row r="28543">
      <c r="B28543" s="497"/>
      <c r="H28543" s="500"/>
      <c r="O28543" s="500"/>
      <c r="Q28543" s="498" t="s">
        <v>213</v>
      </c>
      <c r="S28543" s="499"/>
    </row>
    <row r="28544">
      <c r="B28544" s="497"/>
      <c r="H28544" s="500"/>
      <c r="O28544" s="500"/>
      <c r="Q28544" s="498" t="s">
        <v>213</v>
      </c>
      <c r="S28544" s="499"/>
    </row>
    <row r="28545">
      <c r="B28545" s="497"/>
      <c r="H28545" s="500"/>
      <c r="O28545" s="500"/>
      <c r="Q28545" s="498" t="s">
        <v>213</v>
      </c>
      <c r="S28545" s="499"/>
    </row>
    <row r="28546">
      <c r="B28546" s="497"/>
      <c r="H28546" s="500"/>
      <c r="O28546" s="500"/>
      <c r="Q28546" s="498" t="s">
        <v>213</v>
      </c>
      <c r="S28546" s="499"/>
    </row>
    <row r="28547">
      <c r="B28547" s="497"/>
      <c r="H28547" s="500"/>
      <c r="O28547" s="500"/>
      <c r="Q28547" s="498" t="s">
        <v>213</v>
      </c>
      <c r="S28547" s="499"/>
    </row>
    <row r="28548">
      <c r="B28548" s="497"/>
      <c r="H28548" s="500"/>
      <c r="O28548" s="500"/>
      <c r="Q28548" s="498" t="s">
        <v>213</v>
      </c>
      <c r="S28548" s="499"/>
    </row>
    <row r="28549">
      <c r="B28549" s="497"/>
      <c r="H28549" s="500"/>
      <c r="O28549" s="500"/>
      <c r="Q28549" s="498" t="s">
        <v>213</v>
      </c>
      <c r="S28549" s="499"/>
    </row>
    <row r="28550">
      <c r="B28550" s="497"/>
      <c r="H28550" s="500"/>
      <c r="O28550" s="500"/>
      <c r="Q28550" s="498" t="s">
        <v>213</v>
      </c>
      <c r="S28550" s="499"/>
    </row>
    <row r="28551">
      <c r="B28551" s="497"/>
      <c r="H28551" s="500"/>
      <c r="O28551" s="500"/>
      <c r="Q28551" s="498" t="s">
        <v>213</v>
      </c>
      <c r="S28551" s="499"/>
    </row>
    <row r="28552">
      <c r="B28552" s="497"/>
      <c r="H28552" s="500"/>
      <c r="O28552" s="500"/>
      <c r="Q28552" s="498" t="s">
        <v>213</v>
      </c>
      <c r="S28552" s="499"/>
    </row>
    <row r="28553">
      <c r="B28553" s="497"/>
      <c r="H28553" s="500"/>
      <c r="O28553" s="500"/>
      <c r="Q28553" s="498" t="s">
        <v>213</v>
      </c>
      <c r="S28553" s="499"/>
    </row>
    <row r="28554">
      <c r="B28554" s="497"/>
      <c r="H28554" s="500"/>
      <c r="O28554" s="500"/>
      <c r="Q28554" s="498" t="s">
        <v>213</v>
      </c>
      <c r="S28554" s="499"/>
    </row>
    <row r="28555">
      <c r="B28555" s="497"/>
      <c r="H28555" s="500"/>
      <c r="O28555" s="500"/>
      <c r="Q28555" s="498" t="s">
        <v>213</v>
      </c>
      <c r="S28555" s="499"/>
    </row>
    <row r="28556">
      <c r="B28556" s="497"/>
      <c r="H28556" s="500"/>
      <c r="O28556" s="500"/>
      <c r="Q28556" s="498" t="s">
        <v>213</v>
      </c>
      <c r="S28556" s="499"/>
    </row>
    <row r="28557">
      <c r="B28557" s="497"/>
      <c r="H28557" s="500"/>
      <c r="O28557" s="500"/>
      <c r="Q28557" s="498" t="s">
        <v>213</v>
      </c>
      <c r="S28557" s="499"/>
    </row>
    <row r="28558">
      <c r="B28558" s="497"/>
      <c r="H28558" s="500"/>
      <c r="O28558" s="500"/>
      <c r="Q28558" s="498" t="s">
        <v>213</v>
      </c>
      <c r="S28558" s="499"/>
    </row>
    <row r="28559">
      <c r="B28559" s="497"/>
      <c r="H28559" s="500"/>
      <c r="O28559" s="500"/>
      <c r="Q28559" s="498" t="s">
        <v>213</v>
      </c>
      <c r="S28559" s="499"/>
    </row>
    <row r="28560">
      <c r="B28560" s="497"/>
      <c r="H28560" s="500"/>
      <c r="O28560" s="500"/>
      <c r="Q28560" s="498" t="s">
        <v>213</v>
      </c>
      <c r="S28560" s="499"/>
    </row>
    <row r="28561">
      <c r="B28561" s="497"/>
      <c r="H28561" s="500"/>
      <c r="O28561" s="500"/>
      <c r="Q28561" s="498" t="s">
        <v>213</v>
      </c>
      <c r="S28561" s="499"/>
    </row>
    <row r="28562">
      <c r="B28562" s="497"/>
      <c r="H28562" s="500"/>
      <c r="O28562" s="500"/>
      <c r="Q28562" s="498" t="s">
        <v>213</v>
      </c>
      <c r="S28562" s="499"/>
    </row>
    <row r="28563">
      <c r="B28563" s="497"/>
      <c r="H28563" s="500"/>
      <c r="O28563" s="500"/>
      <c r="Q28563" s="498" t="s">
        <v>213</v>
      </c>
      <c r="S28563" s="499"/>
    </row>
    <row r="28564">
      <c r="B28564" s="497"/>
      <c r="H28564" s="500"/>
      <c r="O28564" s="500"/>
      <c r="Q28564" s="498" t="s">
        <v>213</v>
      </c>
      <c r="S28564" s="499"/>
    </row>
    <row r="28565">
      <c r="B28565" s="497"/>
      <c r="H28565" s="500"/>
      <c r="O28565" s="500"/>
      <c r="Q28565" s="498" t="s">
        <v>213</v>
      </c>
      <c r="S28565" s="499"/>
    </row>
    <row r="28566">
      <c r="B28566" s="497"/>
      <c r="H28566" s="500"/>
      <c r="O28566" s="500"/>
      <c r="Q28566" s="498" t="s">
        <v>213</v>
      </c>
      <c r="S28566" s="499"/>
    </row>
    <row r="28567">
      <c r="B28567" s="497"/>
      <c r="H28567" s="500"/>
      <c r="O28567" s="500"/>
      <c r="Q28567" s="498" t="s">
        <v>213</v>
      </c>
      <c r="S28567" s="499"/>
    </row>
    <row r="28568">
      <c r="B28568" s="497"/>
      <c r="H28568" s="500"/>
      <c r="O28568" s="500"/>
      <c r="Q28568" s="498" t="s">
        <v>213</v>
      </c>
      <c r="S28568" s="499"/>
    </row>
    <row r="28569">
      <c r="B28569" s="497"/>
      <c r="H28569" s="500"/>
      <c r="O28569" s="500"/>
      <c r="Q28569" s="498" t="s">
        <v>213</v>
      </c>
      <c r="S28569" s="499"/>
    </row>
    <row r="28570">
      <c r="B28570" s="497"/>
      <c r="H28570" s="500"/>
      <c r="O28570" s="500"/>
      <c r="Q28570" s="498" t="s">
        <v>213</v>
      </c>
      <c r="S28570" s="499"/>
    </row>
    <row r="28571">
      <c r="B28571" s="497"/>
      <c r="H28571" s="500"/>
      <c r="O28571" s="500"/>
      <c r="Q28571" s="498" t="s">
        <v>213</v>
      </c>
      <c r="S28571" s="499"/>
    </row>
    <row r="28572">
      <c r="B28572" s="497"/>
      <c r="H28572" s="500"/>
      <c r="O28572" s="500"/>
      <c r="Q28572" s="498" t="s">
        <v>213</v>
      </c>
      <c r="S28572" s="499"/>
    </row>
    <row r="28573">
      <c r="B28573" s="497"/>
      <c r="H28573" s="500"/>
      <c r="O28573" s="500"/>
      <c r="Q28573" s="498" t="s">
        <v>213</v>
      </c>
      <c r="S28573" s="499"/>
    </row>
    <row r="28574">
      <c r="B28574" s="497"/>
      <c r="H28574" s="500"/>
      <c r="O28574" s="500"/>
      <c r="Q28574" s="498" t="s">
        <v>213</v>
      </c>
      <c r="S28574" s="499"/>
    </row>
    <row r="28575">
      <c r="B28575" s="497"/>
      <c r="H28575" s="500"/>
      <c r="O28575" s="500"/>
      <c r="Q28575" s="498" t="s">
        <v>213</v>
      </c>
      <c r="S28575" s="499"/>
    </row>
    <row r="28576">
      <c r="B28576" s="497"/>
      <c r="H28576" s="500"/>
      <c r="O28576" s="500"/>
      <c r="Q28576" s="498" t="s">
        <v>213</v>
      </c>
      <c r="S28576" s="499"/>
    </row>
    <row r="28577">
      <c r="B28577" s="497"/>
      <c r="H28577" s="500"/>
      <c r="O28577" s="500"/>
      <c r="Q28577" s="498" t="s">
        <v>213</v>
      </c>
      <c r="S28577" s="499"/>
    </row>
    <row r="28578">
      <c r="B28578" s="497"/>
      <c r="H28578" s="500"/>
      <c r="O28578" s="500"/>
      <c r="Q28578" s="498" t="s">
        <v>213</v>
      </c>
      <c r="S28578" s="499"/>
    </row>
    <row r="28579">
      <c r="B28579" s="497"/>
      <c r="H28579" s="500"/>
      <c r="O28579" s="500"/>
      <c r="Q28579" s="498" t="s">
        <v>213</v>
      </c>
      <c r="S28579" s="499"/>
    </row>
    <row r="28580">
      <c r="B28580" s="497"/>
      <c r="H28580" s="500"/>
      <c r="O28580" s="500"/>
      <c r="Q28580" s="498" t="s">
        <v>213</v>
      </c>
      <c r="S28580" s="499"/>
    </row>
    <row r="28581">
      <c r="B28581" s="497"/>
      <c r="H28581" s="500"/>
      <c r="O28581" s="500"/>
      <c r="Q28581" s="498" t="s">
        <v>213</v>
      </c>
      <c r="S28581" s="499"/>
    </row>
    <row r="28582">
      <c r="B28582" s="497"/>
      <c r="H28582" s="500"/>
      <c r="O28582" s="500"/>
      <c r="Q28582" s="498" t="s">
        <v>213</v>
      </c>
      <c r="S28582" s="499"/>
    </row>
    <row r="28583">
      <c r="B28583" s="497"/>
      <c r="H28583" s="500"/>
      <c r="O28583" s="500"/>
      <c r="Q28583" s="498" t="s">
        <v>213</v>
      </c>
      <c r="S28583" s="499"/>
    </row>
    <row r="28584">
      <c r="B28584" s="497"/>
      <c r="H28584" s="500"/>
      <c r="O28584" s="500"/>
      <c r="Q28584" s="498" t="s">
        <v>213</v>
      </c>
      <c r="S28584" s="499"/>
    </row>
    <row r="28585">
      <c r="B28585" s="497"/>
      <c r="H28585" s="500"/>
      <c r="O28585" s="500"/>
      <c r="Q28585" s="498" t="s">
        <v>213</v>
      </c>
      <c r="S28585" s="499"/>
    </row>
    <row r="28586">
      <c r="B28586" s="497"/>
      <c r="H28586" s="500"/>
      <c r="O28586" s="500"/>
      <c r="Q28586" s="498" t="s">
        <v>213</v>
      </c>
      <c r="S28586" s="499"/>
    </row>
    <row r="28587">
      <c r="B28587" s="497"/>
      <c r="H28587" s="500"/>
      <c r="O28587" s="500"/>
      <c r="Q28587" s="498" t="s">
        <v>213</v>
      </c>
      <c r="S28587" s="499"/>
    </row>
    <row r="28588">
      <c r="B28588" s="497"/>
      <c r="H28588" s="500"/>
      <c r="O28588" s="500"/>
      <c r="Q28588" s="498" t="s">
        <v>213</v>
      </c>
      <c r="S28588" s="499"/>
    </row>
    <row r="28589">
      <c r="B28589" s="497"/>
      <c r="H28589" s="500"/>
      <c r="O28589" s="500"/>
      <c r="Q28589" s="498" t="s">
        <v>213</v>
      </c>
      <c r="S28589" s="499"/>
    </row>
    <row r="28590">
      <c r="B28590" s="497"/>
      <c r="H28590" s="500"/>
      <c r="O28590" s="500"/>
      <c r="Q28590" s="498" t="s">
        <v>213</v>
      </c>
      <c r="S28590" s="499"/>
    </row>
    <row r="28591">
      <c r="B28591" s="497"/>
      <c r="H28591" s="500"/>
      <c r="O28591" s="500"/>
      <c r="Q28591" s="498" t="s">
        <v>213</v>
      </c>
      <c r="S28591" s="499"/>
    </row>
    <row r="28592">
      <c r="B28592" s="497"/>
      <c r="H28592" s="500"/>
      <c r="O28592" s="500"/>
      <c r="Q28592" s="498" t="s">
        <v>213</v>
      </c>
      <c r="S28592" s="499"/>
    </row>
    <row r="28593">
      <c r="B28593" s="497"/>
      <c r="H28593" s="500"/>
      <c r="O28593" s="500"/>
      <c r="Q28593" s="498" t="s">
        <v>213</v>
      </c>
      <c r="S28593" s="499"/>
    </row>
    <row r="28594">
      <c r="B28594" s="497"/>
      <c r="H28594" s="500"/>
      <c r="O28594" s="500"/>
      <c r="Q28594" s="498" t="s">
        <v>213</v>
      </c>
      <c r="S28594" s="499"/>
    </row>
    <row r="28595">
      <c r="B28595" s="497"/>
      <c r="H28595" s="500"/>
      <c r="O28595" s="500"/>
      <c r="Q28595" s="498" t="s">
        <v>213</v>
      </c>
      <c r="S28595" s="499"/>
    </row>
    <row r="28596">
      <c r="B28596" s="497"/>
      <c r="H28596" s="500"/>
      <c r="O28596" s="500"/>
      <c r="Q28596" s="498" t="s">
        <v>213</v>
      </c>
      <c r="S28596" s="499"/>
    </row>
    <row r="28597">
      <c r="B28597" s="497"/>
      <c r="H28597" s="500"/>
      <c r="O28597" s="500"/>
      <c r="Q28597" s="498" t="s">
        <v>213</v>
      </c>
      <c r="S28597" s="499"/>
    </row>
    <row r="28598">
      <c r="B28598" s="497"/>
      <c r="H28598" s="500"/>
      <c r="O28598" s="500"/>
      <c r="Q28598" s="498" t="s">
        <v>213</v>
      </c>
      <c r="S28598" s="499"/>
    </row>
    <row r="28599">
      <c r="B28599" s="497"/>
      <c r="H28599" s="500"/>
      <c r="O28599" s="500"/>
      <c r="Q28599" s="498" t="s">
        <v>213</v>
      </c>
      <c r="S28599" s="499"/>
    </row>
    <row r="28600">
      <c r="B28600" s="497"/>
      <c r="H28600" s="500"/>
      <c r="O28600" s="500"/>
      <c r="Q28600" s="498" t="s">
        <v>213</v>
      </c>
      <c r="S28600" s="499"/>
    </row>
    <row r="28601">
      <c r="B28601" s="497"/>
      <c r="H28601" s="500"/>
      <c r="O28601" s="500"/>
      <c r="Q28601" s="498" t="s">
        <v>213</v>
      </c>
      <c r="S28601" s="499"/>
    </row>
    <row r="28602">
      <c r="B28602" s="497"/>
      <c r="H28602" s="500"/>
      <c r="O28602" s="500"/>
      <c r="Q28602" s="498" t="s">
        <v>213</v>
      </c>
      <c r="S28602" s="499"/>
    </row>
    <row r="28603">
      <c r="B28603" s="497"/>
      <c r="H28603" s="500"/>
      <c r="O28603" s="500"/>
      <c r="Q28603" s="498" t="s">
        <v>213</v>
      </c>
      <c r="S28603" s="499"/>
    </row>
    <row r="28604">
      <c r="B28604" s="497"/>
      <c r="H28604" s="500"/>
      <c r="O28604" s="500"/>
      <c r="Q28604" s="498" t="s">
        <v>213</v>
      </c>
      <c r="S28604" s="499"/>
    </row>
    <row r="28605">
      <c r="B28605" s="497"/>
      <c r="H28605" s="500"/>
      <c r="O28605" s="500"/>
      <c r="Q28605" s="498" t="s">
        <v>213</v>
      </c>
      <c r="S28605" s="499"/>
    </row>
    <row r="28606">
      <c r="B28606" s="497"/>
      <c r="H28606" s="500"/>
      <c r="O28606" s="500"/>
      <c r="Q28606" s="498" t="s">
        <v>213</v>
      </c>
      <c r="S28606" s="499"/>
    </row>
    <row r="28607">
      <c r="B28607" s="497"/>
      <c r="H28607" s="500"/>
      <c r="O28607" s="500"/>
      <c r="Q28607" s="498" t="s">
        <v>213</v>
      </c>
      <c r="S28607" s="499"/>
    </row>
    <row r="28608">
      <c r="B28608" s="497"/>
      <c r="H28608" s="500"/>
      <c r="O28608" s="500"/>
      <c r="Q28608" s="498" t="s">
        <v>213</v>
      </c>
      <c r="S28608" s="499"/>
    </row>
    <row r="28609">
      <c r="B28609" s="497"/>
      <c r="H28609" s="500"/>
      <c r="O28609" s="500"/>
      <c r="Q28609" s="498" t="s">
        <v>213</v>
      </c>
      <c r="S28609" s="499"/>
    </row>
    <row r="28610">
      <c r="B28610" s="497"/>
      <c r="H28610" s="500"/>
      <c r="O28610" s="500"/>
      <c r="Q28610" s="498" t="s">
        <v>213</v>
      </c>
      <c r="S28610" s="499"/>
    </row>
    <row r="28611">
      <c r="B28611" s="497"/>
      <c r="H28611" s="500"/>
      <c r="O28611" s="500"/>
      <c r="Q28611" s="498" t="s">
        <v>213</v>
      </c>
      <c r="S28611" s="499"/>
    </row>
    <row r="28612">
      <c r="B28612" s="497"/>
      <c r="H28612" s="500"/>
      <c r="O28612" s="500"/>
      <c r="Q28612" s="498" t="s">
        <v>213</v>
      </c>
      <c r="S28612" s="499"/>
    </row>
    <row r="28613">
      <c r="B28613" s="497"/>
      <c r="H28613" s="500"/>
      <c r="O28613" s="500"/>
      <c r="Q28613" s="498" t="s">
        <v>213</v>
      </c>
      <c r="S28613" s="499"/>
    </row>
    <row r="28614">
      <c r="B28614" s="497"/>
      <c r="H28614" s="500"/>
      <c r="O28614" s="500"/>
      <c r="Q28614" s="498" t="s">
        <v>213</v>
      </c>
      <c r="S28614" s="499"/>
    </row>
    <row r="28615">
      <c r="B28615" s="497"/>
      <c r="H28615" s="500"/>
      <c r="O28615" s="500"/>
      <c r="Q28615" s="498" t="s">
        <v>213</v>
      </c>
      <c r="S28615" s="499"/>
    </row>
    <row r="28616">
      <c r="B28616" s="497"/>
      <c r="H28616" s="500"/>
      <c r="O28616" s="500"/>
      <c r="Q28616" s="498" t="s">
        <v>213</v>
      </c>
      <c r="S28616" s="499"/>
    </row>
    <row r="28617">
      <c r="B28617" s="497"/>
      <c r="H28617" s="500"/>
      <c r="O28617" s="500"/>
      <c r="Q28617" s="498" t="s">
        <v>213</v>
      </c>
      <c r="S28617" s="499"/>
    </row>
    <row r="28618">
      <c r="B28618" s="497"/>
      <c r="H28618" s="500"/>
      <c r="O28618" s="500"/>
      <c r="Q28618" s="498" t="s">
        <v>213</v>
      </c>
      <c r="S28618" s="499"/>
    </row>
    <row r="28619">
      <c r="B28619" s="497"/>
      <c r="H28619" s="500"/>
      <c r="O28619" s="500"/>
      <c r="Q28619" s="498" t="s">
        <v>213</v>
      </c>
      <c r="S28619" s="499"/>
    </row>
    <row r="28620">
      <c r="B28620" s="497"/>
      <c r="H28620" s="500"/>
      <c r="O28620" s="500"/>
      <c r="Q28620" s="498" t="s">
        <v>213</v>
      </c>
      <c r="S28620" s="499"/>
    </row>
    <row r="28621">
      <c r="B28621" s="497"/>
      <c r="H28621" s="500"/>
      <c r="O28621" s="500"/>
      <c r="Q28621" s="498" t="s">
        <v>213</v>
      </c>
      <c r="S28621" s="499"/>
    </row>
    <row r="28622">
      <c r="B28622" s="497"/>
      <c r="H28622" s="500"/>
      <c r="O28622" s="500"/>
      <c r="Q28622" s="498" t="s">
        <v>213</v>
      </c>
      <c r="S28622" s="499"/>
    </row>
    <row r="28623">
      <c r="B28623" s="497"/>
      <c r="H28623" s="500"/>
      <c r="O28623" s="500"/>
      <c r="Q28623" s="498" t="s">
        <v>213</v>
      </c>
      <c r="S28623" s="499"/>
    </row>
    <row r="28624">
      <c r="B28624" s="497"/>
      <c r="H28624" s="500"/>
      <c r="O28624" s="500"/>
      <c r="Q28624" s="498" t="s">
        <v>213</v>
      </c>
      <c r="S28624" s="499"/>
    </row>
    <row r="28625">
      <c r="B28625" s="497"/>
      <c r="H28625" s="500"/>
      <c r="O28625" s="500"/>
      <c r="Q28625" s="498" t="s">
        <v>213</v>
      </c>
      <c r="S28625" s="499"/>
    </row>
    <row r="28626">
      <c r="B28626" s="497"/>
      <c r="H28626" s="500"/>
      <c r="O28626" s="500"/>
      <c r="Q28626" s="498" t="s">
        <v>213</v>
      </c>
      <c r="S28626" s="499"/>
    </row>
    <row r="28627">
      <c r="B28627" s="497"/>
      <c r="H28627" s="500"/>
      <c r="O28627" s="500"/>
      <c r="Q28627" s="498" t="s">
        <v>213</v>
      </c>
      <c r="S28627" s="499"/>
    </row>
    <row r="28628">
      <c r="B28628" s="497"/>
      <c r="H28628" s="500"/>
      <c r="O28628" s="500"/>
      <c r="Q28628" s="498" t="s">
        <v>213</v>
      </c>
      <c r="S28628" s="499"/>
    </row>
    <row r="28629">
      <c r="B28629" s="497"/>
      <c r="H28629" s="500"/>
      <c r="O28629" s="500"/>
      <c r="Q28629" s="498" t="s">
        <v>213</v>
      </c>
      <c r="S28629" s="499"/>
    </row>
    <row r="28630">
      <c r="B28630" s="497"/>
      <c r="H28630" s="500"/>
      <c r="O28630" s="500"/>
      <c r="Q28630" s="498" t="s">
        <v>213</v>
      </c>
      <c r="S28630" s="499"/>
    </row>
    <row r="28631">
      <c r="B28631" s="497"/>
      <c r="H28631" s="500"/>
      <c r="O28631" s="500"/>
      <c r="Q28631" s="498" t="s">
        <v>213</v>
      </c>
      <c r="S28631" s="499"/>
    </row>
    <row r="28632">
      <c r="B28632" s="497"/>
      <c r="H28632" s="500"/>
      <c r="O28632" s="500"/>
      <c r="Q28632" s="498" t="s">
        <v>213</v>
      </c>
      <c r="S28632" s="499"/>
    </row>
    <row r="28633">
      <c r="B28633" s="497"/>
      <c r="H28633" s="500"/>
      <c r="O28633" s="500"/>
      <c r="Q28633" s="498" t="s">
        <v>213</v>
      </c>
      <c r="S28633" s="499"/>
    </row>
    <row r="28634">
      <c r="B28634" s="497"/>
      <c r="H28634" s="500"/>
      <c r="O28634" s="500"/>
      <c r="Q28634" s="498" t="s">
        <v>213</v>
      </c>
      <c r="S28634" s="499"/>
    </row>
    <row r="28635">
      <c r="B28635" s="497"/>
      <c r="H28635" s="500"/>
      <c r="O28635" s="500"/>
      <c r="Q28635" s="498" t="s">
        <v>213</v>
      </c>
      <c r="S28635" s="499"/>
    </row>
    <row r="28636">
      <c r="B28636" s="497"/>
      <c r="H28636" s="500"/>
      <c r="O28636" s="500"/>
      <c r="Q28636" s="498" t="s">
        <v>213</v>
      </c>
      <c r="S28636" s="499"/>
    </row>
    <row r="28637">
      <c r="B28637" s="497"/>
      <c r="H28637" s="500"/>
      <c r="O28637" s="500"/>
      <c r="Q28637" s="498" t="s">
        <v>213</v>
      </c>
      <c r="S28637" s="499"/>
    </row>
    <row r="28638">
      <c r="B28638" s="497"/>
      <c r="H28638" s="500"/>
      <c r="O28638" s="500"/>
      <c r="Q28638" s="498" t="s">
        <v>213</v>
      </c>
      <c r="S28638" s="499"/>
    </row>
    <row r="28639">
      <c r="B28639" s="497"/>
      <c r="H28639" s="500"/>
      <c r="O28639" s="500"/>
      <c r="Q28639" s="498" t="s">
        <v>213</v>
      </c>
      <c r="S28639" s="499"/>
    </row>
    <row r="28640">
      <c r="B28640" s="497"/>
      <c r="H28640" s="500"/>
      <c r="O28640" s="500"/>
      <c r="Q28640" s="498" t="s">
        <v>213</v>
      </c>
      <c r="S28640" s="499"/>
    </row>
    <row r="28641">
      <c r="B28641" s="497"/>
      <c r="H28641" s="500"/>
      <c r="O28641" s="500"/>
      <c r="Q28641" s="498" t="s">
        <v>213</v>
      </c>
      <c r="S28641" s="499"/>
    </row>
    <row r="28642">
      <c r="B28642" s="497"/>
      <c r="H28642" s="500"/>
      <c r="O28642" s="500"/>
      <c r="Q28642" s="498" t="s">
        <v>213</v>
      </c>
      <c r="S28642" s="499"/>
    </row>
    <row r="28643">
      <c r="B28643" s="497"/>
      <c r="H28643" s="500"/>
      <c r="O28643" s="500"/>
      <c r="Q28643" s="498" t="s">
        <v>213</v>
      </c>
      <c r="S28643" s="499"/>
    </row>
    <row r="28644">
      <c r="B28644" s="497"/>
      <c r="H28644" s="500"/>
      <c r="O28644" s="500"/>
      <c r="Q28644" s="498" t="s">
        <v>213</v>
      </c>
      <c r="S28644" s="499"/>
    </row>
    <row r="28645">
      <c r="B28645" s="497"/>
      <c r="H28645" s="500"/>
      <c r="O28645" s="500"/>
      <c r="Q28645" s="498" t="s">
        <v>213</v>
      </c>
      <c r="S28645" s="499"/>
    </row>
    <row r="28646">
      <c r="B28646" s="497"/>
      <c r="H28646" s="500"/>
      <c r="O28646" s="500"/>
      <c r="Q28646" s="498" t="s">
        <v>213</v>
      </c>
      <c r="S28646" s="499"/>
    </row>
    <row r="28647">
      <c r="B28647" s="497"/>
      <c r="H28647" s="500"/>
      <c r="O28647" s="500"/>
      <c r="Q28647" s="498" t="s">
        <v>213</v>
      </c>
      <c r="S28647" s="499"/>
    </row>
    <row r="28648">
      <c r="B28648" s="497"/>
      <c r="H28648" s="500"/>
      <c r="O28648" s="500"/>
      <c r="Q28648" s="498" t="s">
        <v>213</v>
      </c>
      <c r="S28648" s="499"/>
    </row>
    <row r="28649">
      <c r="B28649" s="497"/>
      <c r="H28649" s="500"/>
      <c r="O28649" s="500"/>
      <c r="Q28649" s="498" t="s">
        <v>213</v>
      </c>
      <c r="S28649" s="499"/>
    </row>
    <row r="28650">
      <c r="B28650" s="497"/>
      <c r="H28650" s="500"/>
      <c r="O28650" s="500"/>
      <c r="Q28650" s="498" t="s">
        <v>213</v>
      </c>
      <c r="S28650" s="499"/>
    </row>
    <row r="28651">
      <c r="B28651" s="497"/>
      <c r="H28651" s="500"/>
      <c r="O28651" s="500"/>
      <c r="Q28651" s="498" t="s">
        <v>213</v>
      </c>
      <c r="S28651" s="499"/>
    </row>
    <row r="28652">
      <c r="B28652" s="497"/>
      <c r="H28652" s="500"/>
      <c r="O28652" s="500"/>
      <c r="Q28652" s="498" t="s">
        <v>213</v>
      </c>
      <c r="S28652" s="499"/>
    </row>
    <row r="28653">
      <c r="B28653" s="497"/>
      <c r="H28653" s="500"/>
      <c r="O28653" s="500"/>
      <c r="Q28653" s="498" t="s">
        <v>213</v>
      </c>
      <c r="S28653" s="499"/>
    </row>
    <row r="28654">
      <c r="B28654" s="497"/>
      <c r="H28654" s="500"/>
      <c r="O28654" s="500"/>
      <c r="Q28654" s="498" t="s">
        <v>213</v>
      </c>
      <c r="S28654" s="499"/>
    </row>
    <row r="28655">
      <c r="B28655" s="497"/>
      <c r="H28655" s="500"/>
      <c r="O28655" s="500"/>
      <c r="Q28655" s="498" t="s">
        <v>213</v>
      </c>
      <c r="S28655" s="499"/>
    </row>
    <row r="28656">
      <c r="B28656" s="497"/>
      <c r="H28656" s="500"/>
      <c r="O28656" s="500"/>
      <c r="Q28656" s="498" t="s">
        <v>213</v>
      </c>
      <c r="S28656" s="499"/>
    </row>
    <row r="28657">
      <c r="B28657" s="497"/>
      <c r="H28657" s="500"/>
      <c r="O28657" s="500"/>
      <c r="Q28657" s="498" t="s">
        <v>213</v>
      </c>
      <c r="S28657" s="499"/>
    </row>
    <row r="28658">
      <c r="B28658" s="497"/>
      <c r="H28658" s="500"/>
      <c r="O28658" s="500"/>
      <c r="Q28658" s="498" t="s">
        <v>213</v>
      </c>
      <c r="S28658" s="499"/>
    </row>
    <row r="28659">
      <c r="B28659" s="497"/>
      <c r="H28659" s="500"/>
      <c r="O28659" s="500"/>
      <c r="Q28659" s="498" t="s">
        <v>213</v>
      </c>
      <c r="S28659" s="499"/>
    </row>
    <row r="28660">
      <c r="B28660" s="497"/>
      <c r="H28660" s="500"/>
      <c r="O28660" s="500"/>
      <c r="Q28660" s="498" t="s">
        <v>213</v>
      </c>
      <c r="S28660" s="499"/>
    </row>
    <row r="28661">
      <c r="B28661" s="497"/>
      <c r="H28661" s="500"/>
      <c r="O28661" s="500"/>
      <c r="Q28661" s="498" t="s">
        <v>213</v>
      </c>
      <c r="S28661" s="499"/>
    </row>
    <row r="28662">
      <c r="B28662" s="497"/>
      <c r="H28662" s="500"/>
      <c r="O28662" s="500"/>
      <c r="Q28662" s="498" t="s">
        <v>213</v>
      </c>
      <c r="S28662" s="499"/>
    </row>
    <row r="28663">
      <c r="B28663" s="497"/>
      <c r="H28663" s="500"/>
      <c r="O28663" s="500"/>
      <c r="Q28663" s="498" t="s">
        <v>213</v>
      </c>
      <c r="S28663" s="499"/>
    </row>
    <row r="28664">
      <c r="B28664" s="497"/>
      <c r="H28664" s="500"/>
      <c r="O28664" s="500"/>
      <c r="Q28664" s="498" t="s">
        <v>213</v>
      </c>
      <c r="S28664" s="499"/>
    </row>
    <row r="28665">
      <c r="B28665" s="497"/>
      <c r="H28665" s="500"/>
      <c r="O28665" s="500"/>
      <c r="Q28665" s="498" t="s">
        <v>213</v>
      </c>
      <c r="S28665" s="499"/>
    </row>
    <row r="28666">
      <c r="B28666" s="497"/>
      <c r="H28666" s="500"/>
      <c r="O28666" s="500"/>
      <c r="Q28666" s="498" t="s">
        <v>213</v>
      </c>
      <c r="S28666" s="499"/>
    </row>
    <row r="28667">
      <c r="B28667" s="497"/>
      <c r="H28667" s="500"/>
      <c r="O28667" s="500"/>
      <c r="Q28667" s="498" t="s">
        <v>213</v>
      </c>
      <c r="S28667" s="499"/>
    </row>
    <row r="28668">
      <c r="B28668" s="497"/>
      <c r="H28668" s="500"/>
      <c r="O28668" s="500"/>
      <c r="Q28668" s="498" t="s">
        <v>213</v>
      </c>
      <c r="S28668" s="499"/>
    </row>
    <row r="28669">
      <c r="B28669" s="497"/>
      <c r="H28669" s="500"/>
      <c r="O28669" s="500"/>
      <c r="Q28669" s="498" t="s">
        <v>213</v>
      </c>
      <c r="S28669" s="499"/>
    </row>
    <row r="28670">
      <c r="B28670" s="497"/>
      <c r="H28670" s="500"/>
      <c r="O28670" s="500"/>
      <c r="Q28670" s="498" t="s">
        <v>213</v>
      </c>
      <c r="S28670" s="499"/>
    </row>
    <row r="28671">
      <c r="B28671" s="497"/>
      <c r="H28671" s="500"/>
      <c r="O28671" s="500"/>
      <c r="Q28671" s="498" t="s">
        <v>213</v>
      </c>
      <c r="S28671" s="499"/>
    </row>
    <row r="28672">
      <c r="B28672" s="497"/>
      <c r="H28672" s="500"/>
      <c r="O28672" s="500"/>
      <c r="Q28672" s="498" t="s">
        <v>213</v>
      </c>
      <c r="S28672" s="499"/>
    </row>
    <row r="28673">
      <c r="B28673" s="497"/>
      <c r="H28673" s="500"/>
      <c r="O28673" s="500"/>
      <c r="Q28673" s="498" t="s">
        <v>213</v>
      </c>
      <c r="S28673" s="499"/>
    </row>
    <row r="28674">
      <c r="B28674" s="497"/>
      <c r="H28674" s="500"/>
      <c r="O28674" s="500"/>
      <c r="Q28674" s="498" t="s">
        <v>213</v>
      </c>
      <c r="S28674" s="499"/>
    </row>
    <row r="28675">
      <c r="B28675" s="497"/>
      <c r="H28675" s="500"/>
      <c r="O28675" s="500"/>
      <c r="Q28675" s="498" t="s">
        <v>213</v>
      </c>
      <c r="S28675" s="499"/>
    </row>
    <row r="28676">
      <c r="B28676" s="497"/>
      <c r="H28676" s="500"/>
      <c r="O28676" s="500"/>
      <c r="Q28676" s="498" t="s">
        <v>213</v>
      </c>
      <c r="S28676" s="499"/>
    </row>
    <row r="28677">
      <c r="B28677" s="497"/>
      <c r="H28677" s="500"/>
      <c r="O28677" s="500"/>
      <c r="Q28677" s="498" t="s">
        <v>213</v>
      </c>
      <c r="S28677" s="499"/>
    </row>
    <row r="28678">
      <c r="B28678" s="497"/>
      <c r="H28678" s="500"/>
      <c r="O28678" s="500"/>
      <c r="Q28678" s="498" t="s">
        <v>213</v>
      </c>
      <c r="S28678" s="499"/>
    </row>
    <row r="28679">
      <c r="B28679" s="497"/>
      <c r="H28679" s="500"/>
      <c r="O28679" s="500"/>
      <c r="Q28679" s="498" t="s">
        <v>213</v>
      </c>
      <c r="S28679" s="499"/>
    </row>
    <row r="28680">
      <c r="B28680" s="497"/>
      <c r="H28680" s="500"/>
      <c r="O28680" s="500"/>
      <c r="Q28680" s="498" t="s">
        <v>213</v>
      </c>
      <c r="S28680" s="499"/>
    </row>
    <row r="28681">
      <c r="B28681" s="497"/>
      <c r="H28681" s="500"/>
      <c r="O28681" s="500"/>
      <c r="Q28681" s="498" t="s">
        <v>213</v>
      </c>
      <c r="S28681" s="499"/>
    </row>
    <row r="28682">
      <c r="B28682" s="497"/>
      <c r="H28682" s="500"/>
      <c r="O28682" s="500"/>
      <c r="Q28682" s="498" t="s">
        <v>213</v>
      </c>
      <c r="S28682" s="499"/>
    </row>
    <row r="28683">
      <c r="B28683" s="497"/>
      <c r="H28683" s="500"/>
      <c r="O28683" s="500"/>
      <c r="Q28683" s="498" t="s">
        <v>213</v>
      </c>
      <c r="S28683" s="499"/>
    </row>
    <row r="28684">
      <c r="B28684" s="497"/>
      <c r="H28684" s="500"/>
      <c r="O28684" s="500"/>
      <c r="Q28684" s="498" t="s">
        <v>213</v>
      </c>
      <c r="S28684" s="499"/>
    </row>
    <row r="28685">
      <c r="B28685" s="497"/>
      <c r="H28685" s="500"/>
      <c r="O28685" s="500"/>
      <c r="Q28685" s="498" t="s">
        <v>213</v>
      </c>
      <c r="S28685" s="499"/>
    </row>
    <row r="28686">
      <c r="B28686" s="497"/>
      <c r="H28686" s="500"/>
      <c r="O28686" s="500"/>
      <c r="Q28686" s="498" t="s">
        <v>213</v>
      </c>
      <c r="S28686" s="499"/>
    </row>
    <row r="28687">
      <c r="B28687" s="497"/>
      <c r="H28687" s="500"/>
      <c r="O28687" s="500"/>
      <c r="Q28687" s="498" t="s">
        <v>213</v>
      </c>
      <c r="S28687" s="499"/>
    </row>
    <row r="28688">
      <c r="B28688" s="497"/>
      <c r="H28688" s="500"/>
      <c r="O28688" s="500"/>
      <c r="Q28688" s="498" t="s">
        <v>213</v>
      </c>
      <c r="S28688" s="499"/>
    </row>
    <row r="28689">
      <c r="B28689" s="497"/>
      <c r="H28689" s="500"/>
      <c r="O28689" s="500"/>
      <c r="Q28689" s="498" t="s">
        <v>213</v>
      </c>
      <c r="S28689" s="499"/>
    </row>
    <row r="28690">
      <c r="B28690" s="497"/>
      <c r="H28690" s="500"/>
      <c r="O28690" s="500"/>
      <c r="Q28690" s="498" t="s">
        <v>213</v>
      </c>
      <c r="S28690" s="499"/>
    </row>
    <row r="28691">
      <c r="B28691" s="497"/>
      <c r="H28691" s="500"/>
      <c r="O28691" s="500"/>
      <c r="Q28691" s="498" t="s">
        <v>213</v>
      </c>
      <c r="S28691" s="499"/>
    </row>
    <row r="28692">
      <c r="B28692" s="497"/>
      <c r="H28692" s="500"/>
      <c r="O28692" s="500"/>
      <c r="Q28692" s="498" t="s">
        <v>213</v>
      </c>
      <c r="S28692" s="499"/>
    </row>
    <row r="28693">
      <c r="B28693" s="497"/>
      <c r="H28693" s="500"/>
      <c r="O28693" s="500"/>
      <c r="Q28693" s="498" t="s">
        <v>213</v>
      </c>
      <c r="S28693" s="499"/>
    </row>
    <row r="28694">
      <c r="B28694" s="497"/>
      <c r="H28694" s="500"/>
      <c r="O28694" s="500"/>
      <c r="Q28694" s="498" t="s">
        <v>213</v>
      </c>
      <c r="S28694" s="499"/>
    </row>
    <row r="28695">
      <c r="B28695" s="497"/>
      <c r="H28695" s="500"/>
      <c r="O28695" s="500"/>
      <c r="Q28695" s="498" t="s">
        <v>213</v>
      </c>
      <c r="S28695" s="499"/>
    </row>
    <row r="28696">
      <c r="B28696" s="497"/>
      <c r="H28696" s="500"/>
      <c r="O28696" s="500"/>
      <c r="Q28696" s="498" t="s">
        <v>213</v>
      </c>
      <c r="S28696" s="499"/>
    </row>
    <row r="28697">
      <c r="B28697" s="497"/>
      <c r="H28697" s="500"/>
      <c r="O28697" s="500"/>
      <c r="Q28697" s="498" t="s">
        <v>213</v>
      </c>
      <c r="S28697" s="499"/>
    </row>
    <row r="28698">
      <c r="B28698" s="497"/>
      <c r="H28698" s="500"/>
      <c r="O28698" s="500"/>
      <c r="Q28698" s="498" t="s">
        <v>213</v>
      </c>
      <c r="S28698" s="499"/>
    </row>
    <row r="28699">
      <c r="B28699" s="497"/>
      <c r="H28699" s="500"/>
      <c r="O28699" s="500"/>
      <c r="Q28699" s="498" t="s">
        <v>213</v>
      </c>
      <c r="S28699" s="499"/>
    </row>
    <row r="28700">
      <c r="B28700" s="497"/>
      <c r="H28700" s="500"/>
      <c r="O28700" s="500"/>
      <c r="Q28700" s="498" t="s">
        <v>213</v>
      </c>
      <c r="S28700" s="499"/>
    </row>
    <row r="28701">
      <c r="B28701" s="497"/>
      <c r="H28701" s="500"/>
      <c r="O28701" s="500"/>
      <c r="Q28701" s="498" t="s">
        <v>213</v>
      </c>
      <c r="S28701" s="499"/>
    </row>
    <row r="28702">
      <c r="B28702" s="497"/>
      <c r="H28702" s="500"/>
      <c r="O28702" s="500"/>
      <c r="Q28702" s="498" t="s">
        <v>213</v>
      </c>
      <c r="S28702" s="499"/>
    </row>
    <row r="28703">
      <c r="B28703" s="497"/>
      <c r="H28703" s="500"/>
      <c r="O28703" s="500"/>
      <c r="Q28703" s="498" t="s">
        <v>213</v>
      </c>
      <c r="S28703" s="499"/>
    </row>
    <row r="28704">
      <c r="B28704" s="497"/>
      <c r="H28704" s="500"/>
      <c r="O28704" s="500"/>
      <c r="Q28704" s="498" t="s">
        <v>213</v>
      </c>
      <c r="S28704" s="499"/>
    </row>
    <row r="28705">
      <c r="B28705" s="497"/>
      <c r="H28705" s="500"/>
      <c r="O28705" s="500"/>
      <c r="Q28705" s="498" t="s">
        <v>213</v>
      </c>
      <c r="S28705" s="499"/>
    </row>
    <row r="28706">
      <c r="B28706" s="497"/>
      <c r="H28706" s="500"/>
      <c r="O28706" s="500"/>
      <c r="Q28706" s="498" t="s">
        <v>213</v>
      </c>
      <c r="S28706" s="499"/>
    </row>
    <row r="28707">
      <c r="B28707" s="497"/>
      <c r="H28707" s="500"/>
      <c r="O28707" s="500"/>
      <c r="Q28707" s="498" t="s">
        <v>213</v>
      </c>
      <c r="S28707" s="499"/>
    </row>
    <row r="28708">
      <c r="B28708" s="497"/>
      <c r="H28708" s="500"/>
      <c r="O28708" s="500"/>
      <c r="Q28708" s="498" t="s">
        <v>213</v>
      </c>
      <c r="S28708" s="499"/>
    </row>
    <row r="28709">
      <c r="B28709" s="497"/>
      <c r="H28709" s="500"/>
      <c r="O28709" s="500"/>
      <c r="Q28709" s="498" t="s">
        <v>213</v>
      </c>
      <c r="S28709" s="499"/>
    </row>
    <row r="28710">
      <c r="B28710" s="497"/>
      <c r="H28710" s="500"/>
      <c r="O28710" s="500"/>
      <c r="Q28710" s="498" t="s">
        <v>213</v>
      </c>
      <c r="S28710" s="499"/>
    </row>
    <row r="28711">
      <c r="B28711" s="497"/>
      <c r="H28711" s="500"/>
      <c r="O28711" s="500"/>
      <c r="Q28711" s="498" t="s">
        <v>213</v>
      </c>
      <c r="S28711" s="499"/>
    </row>
    <row r="28712">
      <c r="B28712" s="497"/>
      <c r="H28712" s="500"/>
      <c r="O28712" s="500"/>
      <c r="Q28712" s="498" t="s">
        <v>213</v>
      </c>
      <c r="S28712" s="499"/>
    </row>
    <row r="28713">
      <c r="B28713" s="497"/>
      <c r="H28713" s="500"/>
      <c r="O28713" s="500"/>
      <c r="Q28713" s="498" t="s">
        <v>213</v>
      </c>
      <c r="S28713" s="499"/>
    </row>
    <row r="28714">
      <c r="B28714" s="497"/>
      <c r="H28714" s="500"/>
      <c r="O28714" s="500"/>
      <c r="Q28714" s="498" t="s">
        <v>213</v>
      </c>
      <c r="S28714" s="499"/>
    </row>
    <row r="28715">
      <c r="B28715" s="497"/>
      <c r="H28715" s="500"/>
      <c r="O28715" s="500"/>
      <c r="Q28715" s="498" t="s">
        <v>213</v>
      </c>
      <c r="S28715" s="499"/>
    </row>
    <row r="28716">
      <c r="B28716" s="497"/>
      <c r="H28716" s="500"/>
      <c r="O28716" s="500"/>
      <c r="Q28716" s="498" t="s">
        <v>213</v>
      </c>
      <c r="S28716" s="499"/>
    </row>
    <row r="28717">
      <c r="B28717" s="497"/>
      <c r="H28717" s="500"/>
      <c r="O28717" s="500"/>
      <c r="Q28717" s="498" t="s">
        <v>213</v>
      </c>
      <c r="S28717" s="499"/>
    </row>
    <row r="28718">
      <c r="B28718" s="497"/>
      <c r="H28718" s="500"/>
      <c r="O28718" s="500"/>
      <c r="Q28718" s="498" t="s">
        <v>213</v>
      </c>
      <c r="S28718" s="499"/>
    </row>
    <row r="28719">
      <c r="B28719" s="497"/>
      <c r="H28719" s="500"/>
      <c r="O28719" s="500"/>
      <c r="Q28719" s="498" t="s">
        <v>213</v>
      </c>
      <c r="S28719" s="499"/>
    </row>
    <row r="28720">
      <c r="B28720" s="497"/>
      <c r="H28720" s="500"/>
      <c r="O28720" s="500"/>
      <c r="Q28720" s="498" t="s">
        <v>213</v>
      </c>
      <c r="S28720" s="499"/>
    </row>
    <row r="28721">
      <c r="B28721" s="497"/>
      <c r="H28721" s="500"/>
      <c r="O28721" s="500"/>
      <c r="Q28721" s="498" t="s">
        <v>213</v>
      </c>
      <c r="S28721" s="499"/>
    </row>
    <row r="28722">
      <c r="B28722" s="497"/>
      <c r="H28722" s="500"/>
      <c r="O28722" s="500"/>
      <c r="Q28722" s="498" t="s">
        <v>213</v>
      </c>
      <c r="S28722" s="499"/>
    </row>
    <row r="28723">
      <c r="B28723" s="497"/>
      <c r="H28723" s="500"/>
      <c r="O28723" s="500"/>
      <c r="Q28723" s="498" t="s">
        <v>213</v>
      </c>
      <c r="S28723" s="499"/>
    </row>
    <row r="28724">
      <c r="B28724" s="497"/>
      <c r="H28724" s="500"/>
      <c r="O28724" s="500"/>
      <c r="Q28724" s="498" t="s">
        <v>213</v>
      </c>
      <c r="S28724" s="499"/>
    </row>
    <row r="28725">
      <c r="B28725" s="497"/>
      <c r="H28725" s="500"/>
      <c r="O28725" s="500"/>
      <c r="Q28725" s="498" t="s">
        <v>213</v>
      </c>
      <c r="S28725" s="499"/>
    </row>
    <row r="28726">
      <c r="B28726" s="497"/>
      <c r="H28726" s="500"/>
      <c r="O28726" s="500"/>
      <c r="Q28726" s="498" t="s">
        <v>213</v>
      </c>
      <c r="S28726" s="499"/>
    </row>
    <row r="28727">
      <c r="B28727" s="497"/>
      <c r="H28727" s="500"/>
      <c r="O28727" s="500"/>
      <c r="Q28727" s="498" t="s">
        <v>213</v>
      </c>
      <c r="S28727" s="499"/>
    </row>
    <row r="28728">
      <c r="B28728" s="497"/>
      <c r="H28728" s="500"/>
      <c r="O28728" s="500"/>
      <c r="Q28728" s="498" t="s">
        <v>213</v>
      </c>
      <c r="S28728" s="499"/>
    </row>
    <row r="28729">
      <c r="B28729" s="497"/>
      <c r="H28729" s="500"/>
      <c r="O28729" s="500"/>
      <c r="Q28729" s="498" t="s">
        <v>213</v>
      </c>
      <c r="S28729" s="499"/>
    </row>
    <row r="28730">
      <c r="B28730" s="497"/>
      <c r="H28730" s="500"/>
      <c r="O28730" s="500"/>
      <c r="Q28730" s="498" t="s">
        <v>213</v>
      </c>
      <c r="S28730" s="499"/>
    </row>
    <row r="28731">
      <c r="B28731" s="497"/>
      <c r="H28731" s="500"/>
      <c r="O28731" s="500"/>
      <c r="Q28731" s="498" t="s">
        <v>213</v>
      </c>
      <c r="S28731" s="499"/>
    </row>
    <row r="28732">
      <c r="B28732" s="497"/>
      <c r="H28732" s="500"/>
      <c r="O28732" s="500"/>
      <c r="Q28732" s="498" t="s">
        <v>213</v>
      </c>
      <c r="S28732" s="499"/>
    </row>
    <row r="28733">
      <c r="B28733" s="497"/>
      <c r="H28733" s="500"/>
      <c r="O28733" s="500"/>
      <c r="Q28733" s="498" t="s">
        <v>213</v>
      </c>
      <c r="S28733" s="499"/>
    </row>
    <row r="28734">
      <c r="B28734" s="497"/>
      <c r="H28734" s="500"/>
      <c r="O28734" s="500"/>
      <c r="Q28734" s="498" t="s">
        <v>213</v>
      </c>
      <c r="S28734" s="499"/>
    </row>
    <row r="28735">
      <c r="B28735" s="497"/>
      <c r="H28735" s="500"/>
      <c r="O28735" s="500"/>
      <c r="Q28735" s="498" t="s">
        <v>213</v>
      </c>
      <c r="S28735" s="499"/>
    </row>
    <row r="28736">
      <c r="B28736" s="497"/>
      <c r="H28736" s="500"/>
      <c r="O28736" s="500"/>
      <c r="Q28736" s="498" t="s">
        <v>213</v>
      </c>
      <c r="S28736" s="499"/>
    </row>
    <row r="28737">
      <c r="B28737" s="497"/>
      <c r="H28737" s="500"/>
      <c r="O28737" s="500"/>
      <c r="Q28737" s="498" t="s">
        <v>213</v>
      </c>
      <c r="S28737" s="499"/>
    </row>
    <row r="28738">
      <c r="B28738" s="497"/>
      <c r="H28738" s="500"/>
      <c r="O28738" s="500"/>
      <c r="Q28738" s="498" t="s">
        <v>213</v>
      </c>
      <c r="S28738" s="499"/>
    </row>
    <row r="28739">
      <c r="B28739" s="497"/>
      <c r="H28739" s="500"/>
      <c r="O28739" s="500"/>
      <c r="Q28739" s="498" t="s">
        <v>213</v>
      </c>
      <c r="S28739" s="499"/>
    </row>
    <row r="28740">
      <c r="B28740" s="497"/>
      <c r="H28740" s="500"/>
      <c r="O28740" s="500"/>
      <c r="Q28740" s="498" t="s">
        <v>213</v>
      </c>
      <c r="S28740" s="499"/>
    </row>
    <row r="28741">
      <c r="B28741" s="497"/>
      <c r="H28741" s="500"/>
      <c r="O28741" s="500"/>
      <c r="Q28741" s="498" t="s">
        <v>213</v>
      </c>
      <c r="S28741" s="499"/>
    </row>
    <row r="28742">
      <c r="B28742" s="497"/>
      <c r="H28742" s="500"/>
      <c r="O28742" s="500"/>
      <c r="Q28742" s="498" t="s">
        <v>213</v>
      </c>
      <c r="S28742" s="499"/>
    </row>
    <row r="28743">
      <c r="B28743" s="497"/>
      <c r="H28743" s="500"/>
      <c r="O28743" s="500"/>
      <c r="Q28743" s="498" t="s">
        <v>213</v>
      </c>
      <c r="S28743" s="499"/>
    </row>
    <row r="28744">
      <c r="B28744" s="497"/>
      <c r="H28744" s="500"/>
      <c r="O28744" s="500"/>
      <c r="Q28744" s="498" t="s">
        <v>213</v>
      </c>
      <c r="S28744" s="499"/>
    </row>
    <row r="28745">
      <c r="B28745" s="497"/>
      <c r="H28745" s="500"/>
      <c r="O28745" s="500"/>
      <c r="Q28745" s="498" t="s">
        <v>213</v>
      </c>
      <c r="S28745" s="499"/>
    </row>
    <row r="28746">
      <c r="B28746" s="497"/>
      <c r="H28746" s="500"/>
      <c r="O28746" s="500"/>
      <c r="Q28746" s="498" t="s">
        <v>213</v>
      </c>
      <c r="S28746" s="499"/>
    </row>
    <row r="28747">
      <c r="B28747" s="497"/>
      <c r="H28747" s="500"/>
      <c r="O28747" s="500"/>
      <c r="Q28747" s="498" t="s">
        <v>213</v>
      </c>
      <c r="S28747" s="499"/>
    </row>
    <row r="28748">
      <c r="B28748" s="497"/>
      <c r="H28748" s="500"/>
      <c r="O28748" s="500"/>
      <c r="Q28748" s="498" t="s">
        <v>213</v>
      </c>
      <c r="S28748" s="499"/>
    </row>
    <row r="28749">
      <c r="B28749" s="497"/>
      <c r="H28749" s="500"/>
      <c r="O28749" s="500"/>
      <c r="Q28749" s="498" t="s">
        <v>213</v>
      </c>
      <c r="S28749" s="499"/>
    </row>
    <row r="28750">
      <c r="B28750" s="497"/>
      <c r="H28750" s="500"/>
      <c r="O28750" s="500"/>
      <c r="Q28750" s="498" t="s">
        <v>213</v>
      </c>
      <c r="S28750" s="499"/>
    </row>
    <row r="28751">
      <c r="B28751" s="497"/>
      <c r="H28751" s="500"/>
      <c r="O28751" s="500"/>
      <c r="Q28751" s="498" t="s">
        <v>213</v>
      </c>
      <c r="S28751" s="499"/>
    </row>
    <row r="28752">
      <c r="B28752" s="497"/>
      <c r="H28752" s="500"/>
      <c r="O28752" s="500"/>
      <c r="Q28752" s="498" t="s">
        <v>213</v>
      </c>
      <c r="S28752" s="499"/>
    </row>
    <row r="28753">
      <c r="B28753" s="497"/>
      <c r="H28753" s="500"/>
      <c r="O28753" s="500"/>
      <c r="Q28753" s="498" t="s">
        <v>213</v>
      </c>
      <c r="S28753" s="499"/>
    </row>
    <row r="28754">
      <c r="B28754" s="497"/>
      <c r="H28754" s="500"/>
      <c r="O28754" s="500"/>
      <c r="Q28754" s="498" t="s">
        <v>213</v>
      </c>
      <c r="S28754" s="499"/>
    </row>
    <row r="28755">
      <c r="B28755" s="497"/>
      <c r="H28755" s="500"/>
      <c r="O28755" s="500"/>
      <c r="Q28755" s="498" t="s">
        <v>213</v>
      </c>
      <c r="S28755" s="499"/>
    </row>
    <row r="28756">
      <c r="B28756" s="497"/>
      <c r="H28756" s="500"/>
      <c r="O28756" s="500"/>
      <c r="Q28756" s="498" t="s">
        <v>213</v>
      </c>
      <c r="S28756" s="499"/>
    </row>
    <row r="28757">
      <c r="B28757" s="497"/>
      <c r="H28757" s="500"/>
      <c r="O28757" s="500"/>
      <c r="Q28757" s="498" t="s">
        <v>213</v>
      </c>
      <c r="S28757" s="499"/>
    </row>
    <row r="28758">
      <c r="B28758" s="497"/>
      <c r="H28758" s="500"/>
      <c r="O28758" s="500"/>
      <c r="Q28758" s="498" t="s">
        <v>213</v>
      </c>
      <c r="S28758" s="499"/>
    </row>
    <row r="28759">
      <c r="B28759" s="497"/>
      <c r="H28759" s="500"/>
      <c r="O28759" s="500"/>
      <c r="Q28759" s="498" t="s">
        <v>213</v>
      </c>
      <c r="S28759" s="499"/>
    </row>
    <row r="28760">
      <c r="B28760" s="497"/>
      <c r="H28760" s="500"/>
      <c r="O28760" s="500"/>
      <c r="Q28760" s="498" t="s">
        <v>213</v>
      </c>
      <c r="S28760" s="499"/>
    </row>
    <row r="28761">
      <c r="B28761" s="497"/>
      <c r="H28761" s="500"/>
      <c r="O28761" s="500"/>
      <c r="Q28761" s="498" t="s">
        <v>213</v>
      </c>
      <c r="S28761" s="499"/>
    </row>
    <row r="28762">
      <c r="B28762" s="497"/>
      <c r="H28762" s="500"/>
      <c r="O28762" s="500"/>
      <c r="Q28762" s="498" t="s">
        <v>213</v>
      </c>
      <c r="S28762" s="499"/>
    </row>
    <row r="28763">
      <c r="B28763" s="497"/>
      <c r="H28763" s="500"/>
      <c r="O28763" s="500"/>
      <c r="Q28763" s="498" t="s">
        <v>213</v>
      </c>
      <c r="S28763" s="499"/>
    </row>
    <row r="28764">
      <c r="B28764" s="497"/>
      <c r="H28764" s="500"/>
      <c r="O28764" s="500"/>
      <c r="Q28764" s="498" t="s">
        <v>213</v>
      </c>
      <c r="S28764" s="499"/>
    </row>
    <row r="28765">
      <c r="B28765" s="497"/>
      <c r="H28765" s="500"/>
      <c r="O28765" s="500"/>
      <c r="Q28765" s="498" t="s">
        <v>213</v>
      </c>
      <c r="S28765" s="499"/>
    </row>
    <row r="28766">
      <c r="B28766" s="497"/>
      <c r="H28766" s="500"/>
      <c r="O28766" s="500"/>
      <c r="Q28766" s="498" t="s">
        <v>213</v>
      </c>
      <c r="S28766" s="499"/>
    </row>
    <row r="28767">
      <c r="B28767" s="497"/>
      <c r="H28767" s="500"/>
      <c r="O28767" s="500"/>
      <c r="Q28767" s="498" t="s">
        <v>213</v>
      </c>
      <c r="S28767" s="499"/>
    </row>
    <row r="28768">
      <c r="B28768" s="497"/>
      <c r="H28768" s="500"/>
      <c r="O28768" s="500"/>
      <c r="Q28768" s="498" t="s">
        <v>213</v>
      </c>
      <c r="S28768" s="499"/>
    </row>
    <row r="28769">
      <c r="B28769" s="497"/>
      <c r="H28769" s="500"/>
      <c r="O28769" s="500"/>
      <c r="Q28769" s="498" t="s">
        <v>213</v>
      </c>
      <c r="S28769" s="499"/>
    </row>
    <row r="28770">
      <c r="B28770" s="497"/>
      <c r="H28770" s="500"/>
      <c r="O28770" s="500"/>
      <c r="Q28770" s="498" t="s">
        <v>213</v>
      </c>
      <c r="S28770" s="499"/>
    </row>
    <row r="28771">
      <c r="B28771" s="497"/>
      <c r="H28771" s="500"/>
      <c r="O28771" s="500"/>
      <c r="Q28771" s="498" t="s">
        <v>213</v>
      </c>
      <c r="S28771" s="499"/>
    </row>
    <row r="28772">
      <c r="B28772" s="497"/>
      <c r="H28772" s="500"/>
      <c r="O28772" s="500"/>
      <c r="Q28772" s="498" t="s">
        <v>213</v>
      </c>
      <c r="S28772" s="499"/>
    </row>
    <row r="28773">
      <c r="B28773" s="497"/>
      <c r="H28773" s="500"/>
      <c r="O28773" s="500"/>
      <c r="Q28773" s="498" t="s">
        <v>213</v>
      </c>
      <c r="S28773" s="499"/>
    </row>
    <row r="28774">
      <c r="B28774" s="497"/>
      <c r="H28774" s="500"/>
      <c r="O28774" s="500"/>
      <c r="Q28774" s="498" t="s">
        <v>213</v>
      </c>
      <c r="S28774" s="499"/>
    </row>
    <row r="28775">
      <c r="B28775" s="497"/>
      <c r="H28775" s="500"/>
      <c r="O28775" s="500"/>
      <c r="Q28775" s="498" t="s">
        <v>213</v>
      </c>
      <c r="S28775" s="499"/>
    </row>
    <row r="28776">
      <c r="B28776" s="497"/>
      <c r="H28776" s="500"/>
      <c r="O28776" s="500"/>
      <c r="Q28776" s="498" t="s">
        <v>213</v>
      </c>
      <c r="S28776" s="499"/>
    </row>
    <row r="28777">
      <c r="B28777" s="497"/>
      <c r="H28777" s="500"/>
      <c r="O28777" s="500"/>
      <c r="Q28777" s="498" t="s">
        <v>213</v>
      </c>
      <c r="S28777" s="499"/>
    </row>
    <row r="28778">
      <c r="B28778" s="497"/>
      <c r="H28778" s="500"/>
      <c r="O28778" s="500"/>
      <c r="Q28778" s="498" t="s">
        <v>213</v>
      </c>
      <c r="S28778" s="499"/>
    </row>
    <row r="28779">
      <c r="B28779" s="497"/>
      <c r="H28779" s="500"/>
      <c r="O28779" s="500"/>
      <c r="Q28779" s="498" t="s">
        <v>213</v>
      </c>
      <c r="S28779" s="499"/>
    </row>
    <row r="28780">
      <c r="B28780" s="497"/>
      <c r="H28780" s="500"/>
      <c r="O28780" s="500"/>
      <c r="Q28780" s="498" t="s">
        <v>213</v>
      </c>
      <c r="S28780" s="499"/>
    </row>
    <row r="28781">
      <c r="B28781" s="497"/>
      <c r="H28781" s="500"/>
      <c r="O28781" s="500"/>
      <c r="Q28781" s="498" t="s">
        <v>213</v>
      </c>
      <c r="S28781" s="499"/>
    </row>
    <row r="28782">
      <c r="B28782" s="497"/>
      <c r="H28782" s="500"/>
      <c r="O28782" s="500"/>
      <c r="Q28782" s="498" t="s">
        <v>213</v>
      </c>
      <c r="S28782" s="499"/>
    </row>
    <row r="28783">
      <c r="B28783" s="497"/>
      <c r="H28783" s="500"/>
      <c r="O28783" s="500"/>
      <c r="Q28783" s="498" t="s">
        <v>213</v>
      </c>
      <c r="S28783" s="499"/>
    </row>
    <row r="28784">
      <c r="B28784" s="497"/>
      <c r="H28784" s="500"/>
      <c r="O28784" s="500"/>
      <c r="Q28784" s="498" t="s">
        <v>213</v>
      </c>
      <c r="S28784" s="499"/>
    </row>
    <row r="28785">
      <c r="B28785" s="497"/>
      <c r="H28785" s="500"/>
      <c r="O28785" s="500"/>
      <c r="Q28785" s="498" t="s">
        <v>213</v>
      </c>
      <c r="S28785" s="499"/>
    </row>
    <row r="28786">
      <c r="B28786" s="497"/>
      <c r="H28786" s="500"/>
      <c r="O28786" s="500"/>
      <c r="Q28786" s="498" t="s">
        <v>213</v>
      </c>
      <c r="S28786" s="499"/>
    </row>
    <row r="28787">
      <c r="B28787" s="497"/>
      <c r="H28787" s="500"/>
      <c r="O28787" s="500"/>
      <c r="Q28787" s="498" t="s">
        <v>213</v>
      </c>
      <c r="S28787" s="499"/>
    </row>
    <row r="28788">
      <c r="B28788" s="497"/>
      <c r="H28788" s="500"/>
      <c r="O28788" s="500"/>
      <c r="Q28788" s="498" t="s">
        <v>213</v>
      </c>
      <c r="S28788" s="499"/>
    </row>
    <row r="28789">
      <c r="B28789" s="497"/>
      <c r="H28789" s="500"/>
      <c r="O28789" s="500"/>
      <c r="Q28789" s="498" t="s">
        <v>213</v>
      </c>
      <c r="S28789" s="499"/>
    </row>
    <row r="28790">
      <c r="B28790" s="497"/>
      <c r="H28790" s="500"/>
      <c r="O28790" s="500"/>
      <c r="Q28790" s="498" t="s">
        <v>213</v>
      </c>
      <c r="S28790" s="499"/>
    </row>
    <row r="28791">
      <c r="B28791" s="497"/>
      <c r="H28791" s="500"/>
      <c r="O28791" s="500"/>
      <c r="Q28791" s="498" t="s">
        <v>213</v>
      </c>
      <c r="S28791" s="499"/>
    </row>
    <row r="28792">
      <c r="B28792" s="497"/>
      <c r="H28792" s="500"/>
      <c r="O28792" s="500"/>
      <c r="Q28792" s="498" t="s">
        <v>213</v>
      </c>
      <c r="S28792" s="499"/>
    </row>
    <row r="28793">
      <c r="B28793" s="497"/>
      <c r="H28793" s="500"/>
      <c r="O28793" s="500"/>
      <c r="Q28793" s="498" t="s">
        <v>213</v>
      </c>
      <c r="S28793" s="499"/>
    </row>
    <row r="28794">
      <c r="B28794" s="497"/>
      <c r="H28794" s="500"/>
      <c r="O28794" s="500"/>
      <c r="Q28794" s="498" t="s">
        <v>213</v>
      </c>
      <c r="S28794" s="499"/>
    </row>
    <row r="28795">
      <c r="B28795" s="497"/>
      <c r="H28795" s="500"/>
      <c r="O28795" s="500"/>
      <c r="Q28795" s="498" t="s">
        <v>213</v>
      </c>
      <c r="S28795" s="499"/>
    </row>
    <row r="28796">
      <c r="B28796" s="497"/>
      <c r="H28796" s="500"/>
      <c r="O28796" s="500"/>
      <c r="Q28796" s="498" t="s">
        <v>213</v>
      </c>
      <c r="S28796" s="499"/>
    </row>
    <row r="28797">
      <c r="B28797" s="497"/>
      <c r="H28797" s="500"/>
      <c r="O28797" s="500"/>
      <c r="Q28797" s="498" t="s">
        <v>213</v>
      </c>
      <c r="S28797" s="499"/>
    </row>
    <row r="28798">
      <c r="B28798" s="497"/>
      <c r="H28798" s="500"/>
      <c r="O28798" s="500"/>
      <c r="Q28798" s="498" t="s">
        <v>213</v>
      </c>
      <c r="S28798" s="499"/>
    </row>
    <row r="28799">
      <c r="B28799" s="497"/>
      <c r="H28799" s="500"/>
      <c r="O28799" s="500"/>
      <c r="Q28799" s="498" t="s">
        <v>213</v>
      </c>
      <c r="S28799" s="499"/>
    </row>
    <row r="28800">
      <c r="B28800" s="497"/>
      <c r="H28800" s="500"/>
      <c r="O28800" s="500"/>
      <c r="Q28800" s="498" t="s">
        <v>213</v>
      </c>
      <c r="S28800" s="499"/>
    </row>
    <row r="28801">
      <c r="B28801" s="497"/>
      <c r="H28801" s="500"/>
      <c r="O28801" s="500"/>
      <c r="Q28801" s="498" t="s">
        <v>213</v>
      </c>
      <c r="S28801" s="499"/>
    </row>
    <row r="28802">
      <c r="B28802" s="497"/>
      <c r="H28802" s="500"/>
      <c r="O28802" s="500"/>
      <c r="Q28802" s="498" t="s">
        <v>213</v>
      </c>
      <c r="S28802" s="499"/>
    </row>
    <row r="28803">
      <c r="B28803" s="497"/>
      <c r="H28803" s="500"/>
      <c r="O28803" s="500"/>
      <c r="Q28803" s="498" t="s">
        <v>213</v>
      </c>
      <c r="S28803" s="499"/>
    </row>
    <row r="28804">
      <c r="B28804" s="497"/>
      <c r="H28804" s="500"/>
      <c r="O28804" s="500"/>
      <c r="Q28804" s="498" t="s">
        <v>213</v>
      </c>
      <c r="S28804" s="499"/>
    </row>
    <row r="28805">
      <c r="B28805" s="497"/>
      <c r="H28805" s="500"/>
      <c r="O28805" s="500"/>
      <c r="Q28805" s="498" t="s">
        <v>213</v>
      </c>
      <c r="S28805" s="499"/>
    </row>
    <row r="28806">
      <c r="B28806" s="497"/>
      <c r="H28806" s="500"/>
      <c r="O28806" s="500"/>
      <c r="Q28806" s="498" t="s">
        <v>213</v>
      </c>
      <c r="S28806" s="499"/>
    </row>
    <row r="28807">
      <c r="B28807" s="497"/>
      <c r="H28807" s="500"/>
      <c r="O28807" s="500"/>
      <c r="Q28807" s="498" t="s">
        <v>213</v>
      </c>
      <c r="S28807" s="499"/>
    </row>
    <row r="28808">
      <c r="B28808" s="497"/>
      <c r="H28808" s="500"/>
      <c r="O28808" s="500"/>
      <c r="Q28808" s="498" t="s">
        <v>213</v>
      </c>
      <c r="S28808" s="499"/>
    </row>
    <row r="28809">
      <c r="B28809" s="497"/>
      <c r="H28809" s="500"/>
      <c r="O28809" s="500"/>
      <c r="Q28809" s="498" t="s">
        <v>213</v>
      </c>
      <c r="S28809" s="499"/>
    </row>
    <row r="28810">
      <c r="B28810" s="497"/>
      <c r="H28810" s="500"/>
      <c r="O28810" s="500"/>
      <c r="Q28810" s="498" t="s">
        <v>213</v>
      </c>
      <c r="S28810" s="499"/>
    </row>
    <row r="28811">
      <c r="B28811" s="497"/>
      <c r="H28811" s="500"/>
      <c r="O28811" s="500"/>
      <c r="Q28811" s="498" t="s">
        <v>213</v>
      </c>
      <c r="S28811" s="499"/>
    </row>
    <row r="28812">
      <c r="B28812" s="497"/>
      <c r="H28812" s="500"/>
      <c r="O28812" s="500"/>
      <c r="Q28812" s="498" t="s">
        <v>213</v>
      </c>
      <c r="S28812" s="499"/>
    </row>
    <row r="28813">
      <c r="B28813" s="497"/>
      <c r="H28813" s="500"/>
      <c r="O28813" s="500"/>
      <c r="Q28813" s="498" t="s">
        <v>213</v>
      </c>
      <c r="S28813" s="499"/>
    </row>
    <row r="28814">
      <c r="B28814" s="497"/>
      <c r="H28814" s="500"/>
      <c r="O28814" s="500"/>
      <c r="Q28814" s="498" t="s">
        <v>213</v>
      </c>
      <c r="S28814" s="499"/>
    </row>
    <row r="28815">
      <c r="B28815" s="497"/>
      <c r="H28815" s="500"/>
      <c r="O28815" s="500"/>
      <c r="Q28815" s="498" t="s">
        <v>213</v>
      </c>
      <c r="S28815" s="499"/>
    </row>
    <row r="28816">
      <c r="B28816" s="497"/>
      <c r="H28816" s="500"/>
      <c r="O28816" s="500"/>
      <c r="Q28816" s="498" t="s">
        <v>213</v>
      </c>
      <c r="S28816" s="499"/>
    </row>
    <row r="28817">
      <c r="B28817" s="497"/>
      <c r="H28817" s="500"/>
      <c r="O28817" s="500"/>
      <c r="Q28817" s="498" t="s">
        <v>213</v>
      </c>
      <c r="S28817" s="499"/>
    </row>
    <row r="28818">
      <c r="B28818" s="497"/>
      <c r="H28818" s="500"/>
      <c r="O28818" s="500"/>
      <c r="Q28818" s="498" t="s">
        <v>213</v>
      </c>
      <c r="S28818" s="499"/>
    </row>
    <row r="28819">
      <c r="B28819" s="497"/>
      <c r="H28819" s="500"/>
      <c r="O28819" s="500"/>
      <c r="Q28819" s="498" t="s">
        <v>213</v>
      </c>
      <c r="S28819" s="499"/>
    </row>
    <row r="28820">
      <c r="B28820" s="497"/>
      <c r="H28820" s="500"/>
      <c r="O28820" s="500"/>
      <c r="Q28820" s="498" t="s">
        <v>213</v>
      </c>
      <c r="S28820" s="499"/>
    </row>
    <row r="28821">
      <c r="B28821" s="497"/>
      <c r="H28821" s="500"/>
      <c r="O28821" s="500"/>
      <c r="Q28821" s="498" t="s">
        <v>213</v>
      </c>
      <c r="S28821" s="499"/>
    </row>
    <row r="28822">
      <c r="B28822" s="497"/>
      <c r="H28822" s="500"/>
      <c r="O28822" s="500"/>
      <c r="Q28822" s="498" t="s">
        <v>213</v>
      </c>
      <c r="S28822" s="499"/>
    </row>
    <row r="28823">
      <c r="B28823" s="497"/>
      <c r="H28823" s="500"/>
      <c r="O28823" s="500"/>
      <c r="Q28823" s="498" t="s">
        <v>213</v>
      </c>
      <c r="S28823" s="499"/>
    </row>
    <row r="28824">
      <c r="B28824" s="497"/>
      <c r="H28824" s="500"/>
      <c r="O28824" s="500"/>
      <c r="Q28824" s="498" t="s">
        <v>213</v>
      </c>
      <c r="S28824" s="499"/>
    </row>
    <row r="28825">
      <c r="B28825" s="497"/>
      <c r="H28825" s="500"/>
      <c r="O28825" s="500"/>
      <c r="Q28825" s="498" t="s">
        <v>213</v>
      </c>
      <c r="S28825" s="499"/>
    </row>
    <row r="28826">
      <c r="B28826" s="497"/>
      <c r="H28826" s="500"/>
      <c r="O28826" s="500"/>
      <c r="Q28826" s="498" t="s">
        <v>213</v>
      </c>
      <c r="S28826" s="499"/>
    </row>
    <row r="28827">
      <c r="B28827" s="497"/>
      <c r="H28827" s="500"/>
      <c r="O28827" s="500"/>
      <c r="Q28827" s="498" t="s">
        <v>213</v>
      </c>
      <c r="S28827" s="499"/>
    </row>
    <row r="28828">
      <c r="B28828" s="497"/>
      <c r="H28828" s="500"/>
      <c r="O28828" s="500"/>
      <c r="Q28828" s="498" t="s">
        <v>213</v>
      </c>
      <c r="S28828" s="499"/>
    </row>
    <row r="28829">
      <c r="B28829" s="497"/>
      <c r="H28829" s="500"/>
      <c r="O28829" s="500"/>
      <c r="Q28829" s="498" t="s">
        <v>213</v>
      </c>
      <c r="S28829" s="499"/>
    </row>
    <row r="28830">
      <c r="B28830" s="497"/>
      <c r="H28830" s="500"/>
      <c r="O28830" s="500"/>
      <c r="Q28830" s="498" t="s">
        <v>213</v>
      </c>
      <c r="S28830" s="499"/>
    </row>
    <row r="28831">
      <c r="B28831" s="497"/>
      <c r="H28831" s="500"/>
      <c r="O28831" s="500"/>
      <c r="Q28831" s="498" t="s">
        <v>213</v>
      </c>
      <c r="S28831" s="499"/>
    </row>
    <row r="28832">
      <c r="B28832" s="497"/>
      <c r="H28832" s="500"/>
      <c r="O28832" s="500"/>
      <c r="Q28832" s="498" t="s">
        <v>213</v>
      </c>
      <c r="S28832" s="499"/>
    </row>
    <row r="28833">
      <c r="B28833" s="497"/>
      <c r="H28833" s="500"/>
      <c r="O28833" s="500"/>
      <c r="Q28833" s="498" t="s">
        <v>213</v>
      </c>
      <c r="S28833" s="499"/>
    </row>
    <row r="28834">
      <c r="B28834" s="497"/>
      <c r="H28834" s="500"/>
      <c r="O28834" s="500"/>
      <c r="Q28834" s="498" t="s">
        <v>213</v>
      </c>
      <c r="S28834" s="499"/>
    </row>
    <row r="28835">
      <c r="B28835" s="497"/>
      <c r="H28835" s="500"/>
      <c r="O28835" s="500"/>
      <c r="Q28835" s="498" t="s">
        <v>213</v>
      </c>
      <c r="S28835" s="499"/>
    </row>
    <row r="28836">
      <c r="B28836" s="497"/>
      <c r="H28836" s="500"/>
      <c r="O28836" s="500"/>
      <c r="Q28836" s="498" t="s">
        <v>213</v>
      </c>
      <c r="S28836" s="499"/>
    </row>
    <row r="28837">
      <c r="B28837" s="497"/>
      <c r="H28837" s="500"/>
      <c r="O28837" s="500"/>
      <c r="Q28837" s="498" t="s">
        <v>213</v>
      </c>
      <c r="S28837" s="499"/>
    </row>
    <row r="28838">
      <c r="B28838" s="497"/>
      <c r="H28838" s="500"/>
      <c r="O28838" s="500"/>
      <c r="Q28838" s="498" t="s">
        <v>213</v>
      </c>
      <c r="S28838" s="499"/>
    </row>
    <row r="28839">
      <c r="B28839" s="497"/>
      <c r="H28839" s="500"/>
      <c r="O28839" s="500"/>
      <c r="Q28839" s="498" t="s">
        <v>213</v>
      </c>
      <c r="S28839" s="499"/>
    </row>
    <row r="28840">
      <c r="B28840" s="497"/>
      <c r="H28840" s="500"/>
      <c r="O28840" s="500"/>
      <c r="Q28840" s="498" t="s">
        <v>213</v>
      </c>
      <c r="S28840" s="499"/>
    </row>
    <row r="28841">
      <c r="B28841" s="497"/>
      <c r="H28841" s="500"/>
      <c r="O28841" s="500"/>
      <c r="Q28841" s="498" t="s">
        <v>213</v>
      </c>
      <c r="S28841" s="499"/>
    </row>
    <row r="28842">
      <c r="B28842" s="497"/>
      <c r="H28842" s="500"/>
      <c r="O28842" s="500"/>
      <c r="Q28842" s="498" t="s">
        <v>213</v>
      </c>
      <c r="S28842" s="499"/>
    </row>
    <row r="28843">
      <c r="B28843" s="497"/>
      <c r="H28843" s="500"/>
      <c r="O28843" s="500"/>
      <c r="Q28843" s="498" t="s">
        <v>213</v>
      </c>
      <c r="S28843" s="499"/>
    </row>
    <row r="28844">
      <c r="B28844" s="497"/>
      <c r="H28844" s="500"/>
      <c r="O28844" s="500"/>
      <c r="Q28844" s="498" t="s">
        <v>213</v>
      </c>
      <c r="S28844" s="499"/>
    </row>
    <row r="28845">
      <c r="B28845" s="497"/>
      <c r="H28845" s="500"/>
      <c r="O28845" s="500"/>
      <c r="Q28845" s="498" t="s">
        <v>213</v>
      </c>
      <c r="S28845" s="499"/>
    </row>
    <row r="28846">
      <c r="B28846" s="497"/>
      <c r="H28846" s="500"/>
      <c r="O28846" s="500"/>
      <c r="Q28846" s="498" t="s">
        <v>213</v>
      </c>
      <c r="S28846" s="499"/>
    </row>
    <row r="28847">
      <c r="B28847" s="497"/>
      <c r="H28847" s="500"/>
      <c r="O28847" s="500"/>
      <c r="Q28847" s="498" t="s">
        <v>213</v>
      </c>
      <c r="S28847" s="499"/>
    </row>
    <row r="28848">
      <c r="B28848" s="497"/>
      <c r="H28848" s="500"/>
      <c r="O28848" s="500"/>
      <c r="Q28848" s="498" t="s">
        <v>213</v>
      </c>
      <c r="S28848" s="499"/>
    </row>
    <row r="28849">
      <c r="B28849" s="497"/>
      <c r="H28849" s="500"/>
      <c r="O28849" s="500"/>
      <c r="Q28849" s="498" t="s">
        <v>213</v>
      </c>
      <c r="S28849" s="499"/>
    </row>
    <row r="28850">
      <c r="B28850" s="497"/>
      <c r="H28850" s="500"/>
      <c r="O28850" s="500"/>
      <c r="Q28850" s="498" t="s">
        <v>213</v>
      </c>
      <c r="S28850" s="499"/>
    </row>
    <row r="28851">
      <c r="B28851" s="497"/>
      <c r="H28851" s="500"/>
      <c r="O28851" s="500"/>
      <c r="Q28851" s="498" t="s">
        <v>213</v>
      </c>
      <c r="S28851" s="499"/>
    </row>
    <row r="28852">
      <c r="B28852" s="497"/>
      <c r="H28852" s="500"/>
      <c r="O28852" s="500"/>
      <c r="Q28852" s="498" t="s">
        <v>213</v>
      </c>
      <c r="S28852" s="499"/>
    </row>
    <row r="28853">
      <c r="B28853" s="497"/>
      <c r="H28853" s="500"/>
      <c r="O28853" s="500"/>
      <c r="Q28853" s="498" t="s">
        <v>213</v>
      </c>
      <c r="S28853" s="499"/>
    </row>
    <row r="28854">
      <c r="B28854" s="497"/>
      <c r="H28854" s="500"/>
      <c r="O28854" s="500"/>
      <c r="Q28854" s="498" t="s">
        <v>213</v>
      </c>
      <c r="S28854" s="499"/>
    </row>
    <row r="28855">
      <c r="B28855" s="497"/>
      <c r="H28855" s="500"/>
      <c r="O28855" s="500"/>
      <c r="Q28855" s="498" t="s">
        <v>213</v>
      </c>
      <c r="S28855" s="499"/>
    </row>
    <row r="28856">
      <c r="B28856" s="497"/>
      <c r="H28856" s="500"/>
      <c r="O28856" s="500"/>
      <c r="Q28856" s="498" t="s">
        <v>213</v>
      </c>
      <c r="S28856" s="499"/>
    </row>
    <row r="28857">
      <c r="B28857" s="497"/>
      <c r="H28857" s="500"/>
      <c r="O28857" s="500"/>
      <c r="Q28857" s="498" t="s">
        <v>213</v>
      </c>
      <c r="S28857" s="499"/>
    </row>
    <row r="28858">
      <c r="B28858" s="497"/>
      <c r="H28858" s="500"/>
      <c r="O28858" s="500"/>
      <c r="Q28858" s="498" t="s">
        <v>213</v>
      </c>
      <c r="S28858" s="499"/>
    </row>
    <row r="28859">
      <c r="B28859" s="497"/>
      <c r="H28859" s="500"/>
      <c r="O28859" s="500"/>
      <c r="Q28859" s="498" t="s">
        <v>213</v>
      </c>
      <c r="S28859" s="499"/>
    </row>
    <row r="28860">
      <c r="B28860" s="497"/>
      <c r="H28860" s="500"/>
      <c r="O28860" s="500"/>
      <c r="Q28860" s="498" t="s">
        <v>213</v>
      </c>
      <c r="S28860" s="499"/>
    </row>
    <row r="28861">
      <c r="B28861" s="497"/>
      <c r="H28861" s="500"/>
      <c r="O28861" s="500"/>
      <c r="Q28861" s="498" t="s">
        <v>213</v>
      </c>
      <c r="S28861" s="499"/>
    </row>
    <row r="28862">
      <c r="B28862" s="497"/>
      <c r="H28862" s="500"/>
      <c r="O28862" s="500"/>
      <c r="Q28862" s="498" t="s">
        <v>213</v>
      </c>
      <c r="S28862" s="499"/>
    </row>
    <row r="28863">
      <c r="B28863" s="497"/>
      <c r="H28863" s="500"/>
      <c r="O28863" s="500"/>
      <c r="Q28863" s="498" t="s">
        <v>213</v>
      </c>
      <c r="S28863" s="499"/>
    </row>
    <row r="28864">
      <c r="B28864" s="497"/>
      <c r="H28864" s="500"/>
      <c r="O28864" s="500"/>
      <c r="Q28864" s="498" t="s">
        <v>213</v>
      </c>
      <c r="S28864" s="499"/>
    </row>
    <row r="28865">
      <c r="B28865" s="497"/>
      <c r="H28865" s="500"/>
      <c r="O28865" s="500"/>
      <c r="Q28865" s="498" t="s">
        <v>213</v>
      </c>
      <c r="S28865" s="499"/>
    </row>
    <row r="28866">
      <c r="B28866" s="497"/>
      <c r="H28866" s="500"/>
      <c r="O28866" s="500"/>
      <c r="Q28866" s="498" t="s">
        <v>213</v>
      </c>
      <c r="S28866" s="499"/>
    </row>
    <row r="28867">
      <c r="B28867" s="497"/>
      <c r="H28867" s="500"/>
      <c r="O28867" s="500"/>
      <c r="Q28867" s="498" t="s">
        <v>213</v>
      </c>
      <c r="S28867" s="499"/>
    </row>
    <row r="28868">
      <c r="B28868" s="497"/>
      <c r="H28868" s="500"/>
      <c r="O28868" s="500"/>
      <c r="Q28868" s="498" t="s">
        <v>213</v>
      </c>
      <c r="S28868" s="499"/>
    </row>
    <row r="28869">
      <c r="B28869" s="497"/>
      <c r="H28869" s="500"/>
      <c r="O28869" s="500"/>
      <c r="Q28869" s="498" t="s">
        <v>213</v>
      </c>
      <c r="S28869" s="499"/>
    </row>
    <row r="28870">
      <c r="B28870" s="497"/>
      <c r="H28870" s="500"/>
      <c r="O28870" s="500"/>
      <c r="Q28870" s="498" t="s">
        <v>213</v>
      </c>
      <c r="S28870" s="499"/>
    </row>
    <row r="28871">
      <c r="B28871" s="497"/>
      <c r="H28871" s="500"/>
      <c r="O28871" s="500"/>
      <c r="Q28871" s="498" t="s">
        <v>213</v>
      </c>
      <c r="S28871" s="499"/>
    </row>
    <row r="28872">
      <c r="B28872" s="497"/>
      <c r="H28872" s="500"/>
      <c r="O28872" s="500"/>
      <c r="Q28872" s="498" t="s">
        <v>213</v>
      </c>
      <c r="S28872" s="499"/>
    </row>
    <row r="28873">
      <c r="B28873" s="497"/>
      <c r="H28873" s="500"/>
      <c r="O28873" s="500"/>
      <c r="Q28873" s="498" t="s">
        <v>213</v>
      </c>
      <c r="S28873" s="499"/>
    </row>
    <row r="28874">
      <c r="B28874" s="497"/>
      <c r="H28874" s="500"/>
      <c r="O28874" s="500"/>
      <c r="Q28874" s="498" t="s">
        <v>213</v>
      </c>
      <c r="S28874" s="499"/>
    </row>
    <row r="28875">
      <c r="B28875" s="497"/>
      <c r="H28875" s="500"/>
      <c r="O28875" s="500"/>
      <c r="Q28875" s="498" t="s">
        <v>213</v>
      </c>
      <c r="S28875" s="499"/>
    </row>
    <row r="28876">
      <c r="B28876" s="497"/>
      <c r="H28876" s="500"/>
      <c r="O28876" s="500"/>
      <c r="Q28876" s="498" t="s">
        <v>213</v>
      </c>
      <c r="S28876" s="499"/>
    </row>
    <row r="28877">
      <c r="B28877" s="497"/>
      <c r="H28877" s="500"/>
      <c r="O28877" s="500"/>
      <c r="Q28877" s="498" t="s">
        <v>213</v>
      </c>
      <c r="S28877" s="499"/>
    </row>
    <row r="28878">
      <c r="B28878" s="497"/>
      <c r="H28878" s="500"/>
      <c r="O28878" s="500"/>
      <c r="Q28878" s="498" t="s">
        <v>213</v>
      </c>
      <c r="S28878" s="499"/>
    </row>
    <row r="28879">
      <c r="B28879" s="497"/>
      <c r="H28879" s="500"/>
      <c r="O28879" s="500"/>
      <c r="Q28879" s="498" t="s">
        <v>213</v>
      </c>
      <c r="S28879" s="499"/>
    </row>
    <row r="28880">
      <c r="B28880" s="497"/>
      <c r="H28880" s="500"/>
      <c r="O28880" s="500"/>
      <c r="Q28880" s="498" t="s">
        <v>213</v>
      </c>
      <c r="S28880" s="499"/>
    </row>
    <row r="28881">
      <c r="B28881" s="497"/>
      <c r="H28881" s="500"/>
      <c r="O28881" s="500"/>
      <c r="Q28881" s="498" t="s">
        <v>213</v>
      </c>
      <c r="S28881" s="499"/>
    </row>
    <row r="28882">
      <c r="B28882" s="497"/>
      <c r="H28882" s="500"/>
      <c r="O28882" s="500"/>
      <c r="Q28882" s="498" t="s">
        <v>213</v>
      </c>
      <c r="S28882" s="499"/>
    </row>
    <row r="28883">
      <c r="B28883" s="497"/>
      <c r="H28883" s="500"/>
      <c r="O28883" s="500"/>
      <c r="Q28883" s="498" t="s">
        <v>213</v>
      </c>
      <c r="S28883" s="499"/>
    </row>
    <row r="28884">
      <c r="B28884" s="497"/>
      <c r="H28884" s="500"/>
      <c r="O28884" s="500"/>
      <c r="Q28884" s="498" t="s">
        <v>213</v>
      </c>
      <c r="S28884" s="499"/>
    </row>
    <row r="28885">
      <c r="B28885" s="497"/>
      <c r="H28885" s="500"/>
      <c r="O28885" s="500"/>
      <c r="Q28885" s="498" t="s">
        <v>213</v>
      </c>
      <c r="S28885" s="499"/>
    </row>
    <row r="28886">
      <c r="B28886" s="497"/>
      <c r="H28886" s="500"/>
      <c r="O28886" s="500"/>
      <c r="Q28886" s="498" t="s">
        <v>213</v>
      </c>
      <c r="S28886" s="499"/>
    </row>
    <row r="28887">
      <c r="B28887" s="497"/>
      <c r="H28887" s="500"/>
      <c r="O28887" s="500"/>
      <c r="Q28887" s="498" t="s">
        <v>213</v>
      </c>
      <c r="S28887" s="499"/>
    </row>
    <row r="28888">
      <c r="B28888" s="497"/>
      <c r="H28888" s="500"/>
      <c r="O28888" s="500"/>
      <c r="Q28888" s="498" t="s">
        <v>213</v>
      </c>
      <c r="S28888" s="499"/>
    </row>
    <row r="28889">
      <c r="B28889" s="497"/>
      <c r="H28889" s="500"/>
      <c r="O28889" s="500"/>
      <c r="Q28889" s="498" t="s">
        <v>213</v>
      </c>
      <c r="S28889" s="499"/>
    </row>
    <row r="28890">
      <c r="B28890" s="497"/>
      <c r="H28890" s="500"/>
      <c r="O28890" s="500"/>
      <c r="Q28890" s="498" t="s">
        <v>213</v>
      </c>
      <c r="S28890" s="499"/>
    </row>
    <row r="28891">
      <c r="B28891" s="497"/>
      <c r="H28891" s="500"/>
      <c r="O28891" s="500"/>
      <c r="Q28891" s="498" t="s">
        <v>213</v>
      </c>
      <c r="S28891" s="499"/>
    </row>
    <row r="28892">
      <c r="B28892" s="497"/>
      <c r="H28892" s="500"/>
      <c r="O28892" s="500"/>
      <c r="Q28892" s="498" t="s">
        <v>213</v>
      </c>
      <c r="S28892" s="499"/>
    </row>
    <row r="28893">
      <c r="B28893" s="497"/>
      <c r="H28893" s="500"/>
      <c r="O28893" s="500"/>
      <c r="Q28893" s="498" t="s">
        <v>213</v>
      </c>
      <c r="S28893" s="499"/>
    </row>
    <row r="28894">
      <c r="B28894" s="497"/>
      <c r="H28894" s="500"/>
      <c r="O28894" s="500"/>
      <c r="Q28894" s="498" t="s">
        <v>213</v>
      </c>
      <c r="S28894" s="499"/>
    </row>
    <row r="28895">
      <c r="B28895" s="497"/>
      <c r="H28895" s="500"/>
      <c r="O28895" s="500"/>
      <c r="Q28895" s="498" t="s">
        <v>213</v>
      </c>
      <c r="S28895" s="499"/>
    </row>
    <row r="28896">
      <c r="B28896" s="497"/>
      <c r="H28896" s="500"/>
      <c r="O28896" s="500"/>
      <c r="Q28896" s="498" t="s">
        <v>213</v>
      </c>
      <c r="S28896" s="499"/>
    </row>
    <row r="28897">
      <c r="B28897" s="497"/>
      <c r="H28897" s="500"/>
      <c r="O28897" s="500"/>
      <c r="Q28897" s="498" t="s">
        <v>213</v>
      </c>
      <c r="S28897" s="499"/>
    </row>
    <row r="28898">
      <c r="B28898" s="497"/>
      <c r="H28898" s="500"/>
      <c r="O28898" s="500"/>
      <c r="Q28898" s="498" t="s">
        <v>213</v>
      </c>
      <c r="S28898" s="499"/>
    </row>
    <row r="28899">
      <c r="B28899" s="497"/>
      <c r="H28899" s="500"/>
      <c r="O28899" s="500"/>
      <c r="Q28899" s="498" t="s">
        <v>213</v>
      </c>
      <c r="S28899" s="499"/>
    </row>
    <row r="28900">
      <c r="B28900" s="497"/>
      <c r="H28900" s="500"/>
      <c r="O28900" s="500"/>
      <c r="Q28900" s="498" t="s">
        <v>213</v>
      </c>
      <c r="S28900" s="499"/>
    </row>
    <row r="28901">
      <c r="B28901" s="497"/>
      <c r="H28901" s="500"/>
      <c r="O28901" s="500"/>
      <c r="Q28901" s="498" t="s">
        <v>213</v>
      </c>
      <c r="S28901" s="499"/>
    </row>
    <row r="28902">
      <c r="B28902" s="497"/>
      <c r="H28902" s="500"/>
      <c r="O28902" s="500"/>
      <c r="Q28902" s="498" t="s">
        <v>213</v>
      </c>
      <c r="S28902" s="499"/>
    </row>
    <row r="28903">
      <c r="B28903" s="497"/>
      <c r="H28903" s="500"/>
      <c r="O28903" s="500"/>
      <c r="Q28903" s="498" t="s">
        <v>213</v>
      </c>
      <c r="S28903" s="499"/>
    </row>
    <row r="28904">
      <c r="B28904" s="497"/>
      <c r="H28904" s="500"/>
      <c r="O28904" s="500"/>
      <c r="Q28904" s="498" t="s">
        <v>213</v>
      </c>
      <c r="S28904" s="499"/>
    </row>
    <row r="28905">
      <c r="B28905" s="497"/>
      <c r="H28905" s="500"/>
      <c r="O28905" s="500"/>
      <c r="Q28905" s="498" t="s">
        <v>213</v>
      </c>
      <c r="S28905" s="499"/>
    </row>
    <row r="28906">
      <c r="B28906" s="497"/>
      <c r="H28906" s="500"/>
      <c r="O28906" s="500"/>
      <c r="Q28906" s="498" t="s">
        <v>213</v>
      </c>
      <c r="S28906" s="499"/>
    </row>
    <row r="28907">
      <c r="B28907" s="497"/>
      <c r="H28907" s="500"/>
      <c r="O28907" s="500"/>
      <c r="Q28907" s="498" t="s">
        <v>213</v>
      </c>
      <c r="S28907" s="499"/>
    </row>
    <row r="28908">
      <c r="B28908" s="497"/>
      <c r="H28908" s="500"/>
      <c r="O28908" s="500"/>
      <c r="Q28908" s="498" t="s">
        <v>213</v>
      </c>
      <c r="S28908" s="499"/>
    </row>
    <row r="28909">
      <c r="B28909" s="497"/>
      <c r="H28909" s="500"/>
      <c r="O28909" s="500"/>
      <c r="Q28909" s="498" t="s">
        <v>213</v>
      </c>
      <c r="S28909" s="499"/>
    </row>
    <row r="28910">
      <c r="B28910" s="497"/>
      <c r="H28910" s="500"/>
      <c r="O28910" s="500"/>
      <c r="Q28910" s="498" t="s">
        <v>213</v>
      </c>
      <c r="S28910" s="499"/>
    </row>
    <row r="28911">
      <c r="B28911" s="497"/>
      <c r="H28911" s="500"/>
      <c r="O28911" s="500"/>
      <c r="Q28911" s="498" t="s">
        <v>213</v>
      </c>
      <c r="S28911" s="499"/>
    </row>
    <row r="28912">
      <c r="B28912" s="497"/>
      <c r="H28912" s="500"/>
      <c r="O28912" s="500"/>
      <c r="Q28912" s="498" t="s">
        <v>213</v>
      </c>
      <c r="S28912" s="499"/>
    </row>
    <row r="28913">
      <c r="B28913" s="497"/>
      <c r="H28913" s="500"/>
      <c r="O28913" s="500"/>
      <c r="Q28913" s="498" t="s">
        <v>213</v>
      </c>
      <c r="S28913" s="499"/>
    </row>
    <row r="28914">
      <c r="B28914" s="497"/>
      <c r="H28914" s="500"/>
      <c r="O28914" s="500"/>
      <c r="Q28914" s="498" t="s">
        <v>213</v>
      </c>
      <c r="S28914" s="499"/>
    </row>
    <row r="28915">
      <c r="B28915" s="497"/>
      <c r="H28915" s="500"/>
      <c r="O28915" s="500"/>
      <c r="Q28915" s="498" t="s">
        <v>213</v>
      </c>
      <c r="S28915" s="499"/>
    </row>
    <row r="28916">
      <c r="B28916" s="497"/>
      <c r="H28916" s="500"/>
      <c r="O28916" s="500"/>
      <c r="Q28916" s="498" t="s">
        <v>213</v>
      </c>
      <c r="S28916" s="499"/>
    </row>
    <row r="28917">
      <c r="B28917" s="497"/>
      <c r="H28917" s="500"/>
      <c r="O28917" s="500"/>
      <c r="Q28917" s="498" t="s">
        <v>213</v>
      </c>
      <c r="S28917" s="499"/>
    </row>
    <row r="28918">
      <c r="B28918" s="497"/>
      <c r="H28918" s="500"/>
      <c r="O28918" s="500"/>
      <c r="Q28918" s="498" t="s">
        <v>213</v>
      </c>
      <c r="S28918" s="499"/>
    </row>
    <row r="28919">
      <c r="B28919" s="497"/>
      <c r="H28919" s="500"/>
      <c r="O28919" s="500"/>
      <c r="Q28919" s="498" t="s">
        <v>213</v>
      </c>
      <c r="S28919" s="499"/>
    </row>
    <row r="28920">
      <c r="B28920" s="497"/>
      <c r="H28920" s="500"/>
      <c r="O28920" s="500"/>
      <c r="Q28920" s="498" t="s">
        <v>213</v>
      </c>
      <c r="S28920" s="499"/>
    </row>
    <row r="28921">
      <c r="B28921" s="497"/>
      <c r="H28921" s="500"/>
      <c r="O28921" s="500"/>
      <c r="Q28921" s="498" t="s">
        <v>213</v>
      </c>
      <c r="S28921" s="499"/>
    </row>
    <row r="28922">
      <c r="B28922" s="497"/>
      <c r="H28922" s="500"/>
      <c r="O28922" s="500"/>
      <c r="Q28922" s="498" t="s">
        <v>213</v>
      </c>
      <c r="S28922" s="499"/>
    </row>
    <row r="28923">
      <c r="B28923" s="497"/>
      <c r="H28923" s="500"/>
      <c r="O28923" s="500"/>
      <c r="Q28923" s="498" t="s">
        <v>213</v>
      </c>
      <c r="S28923" s="499"/>
    </row>
    <row r="28924">
      <c r="B28924" s="497"/>
      <c r="H28924" s="500"/>
      <c r="O28924" s="500"/>
      <c r="Q28924" s="498" t="s">
        <v>213</v>
      </c>
      <c r="S28924" s="499"/>
    </row>
    <row r="28925">
      <c r="B28925" s="497"/>
      <c r="H28925" s="500"/>
      <c r="O28925" s="500"/>
      <c r="Q28925" s="498" t="s">
        <v>213</v>
      </c>
      <c r="S28925" s="499"/>
    </row>
    <row r="28926">
      <c r="B28926" s="497"/>
      <c r="H28926" s="500"/>
      <c r="O28926" s="500"/>
      <c r="Q28926" s="498" t="s">
        <v>213</v>
      </c>
      <c r="S28926" s="499"/>
    </row>
    <row r="28927">
      <c r="B28927" s="497"/>
      <c r="H28927" s="500"/>
      <c r="O28927" s="500"/>
      <c r="Q28927" s="498" t="s">
        <v>213</v>
      </c>
      <c r="S28927" s="499"/>
    </row>
    <row r="28928">
      <c r="B28928" s="497"/>
      <c r="H28928" s="500"/>
      <c r="O28928" s="500"/>
      <c r="Q28928" s="498" t="s">
        <v>213</v>
      </c>
      <c r="S28928" s="499"/>
    </row>
    <row r="28929">
      <c r="B28929" s="497"/>
      <c r="H28929" s="500"/>
      <c r="O28929" s="500"/>
      <c r="Q28929" s="498" t="s">
        <v>213</v>
      </c>
      <c r="S28929" s="499"/>
    </row>
    <row r="28930">
      <c r="B28930" s="497"/>
      <c r="H28930" s="500"/>
      <c r="O28930" s="500"/>
      <c r="Q28930" s="498" t="s">
        <v>213</v>
      </c>
      <c r="S28930" s="499"/>
    </row>
    <row r="28931">
      <c r="B28931" s="497"/>
      <c r="H28931" s="500"/>
      <c r="O28931" s="500"/>
      <c r="Q28931" s="498" t="s">
        <v>213</v>
      </c>
      <c r="S28931" s="499"/>
    </row>
    <row r="28932">
      <c r="B28932" s="497"/>
      <c r="H28932" s="500"/>
      <c r="O28932" s="500"/>
      <c r="Q28932" s="498" t="s">
        <v>213</v>
      </c>
      <c r="S28932" s="499"/>
    </row>
    <row r="28933">
      <c r="B28933" s="497"/>
      <c r="H28933" s="500"/>
      <c r="O28933" s="500"/>
      <c r="Q28933" s="498" t="s">
        <v>213</v>
      </c>
      <c r="S28933" s="499"/>
    </row>
    <row r="28934">
      <c r="B28934" s="497"/>
      <c r="H28934" s="500"/>
      <c r="O28934" s="500"/>
      <c r="Q28934" s="498" t="s">
        <v>213</v>
      </c>
      <c r="S28934" s="499"/>
    </row>
    <row r="28935">
      <c r="B28935" s="497"/>
      <c r="H28935" s="500"/>
      <c r="O28935" s="500"/>
      <c r="Q28935" s="498" t="s">
        <v>213</v>
      </c>
      <c r="S28935" s="499"/>
    </row>
    <row r="28936">
      <c r="B28936" s="497"/>
      <c r="H28936" s="500"/>
      <c r="O28936" s="500"/>
      <c r="Q28936" s="498" t="s">
        <v>213</v>
      </c>
      <c r="S28936" s="499"/>
    </row>
    <row r="28937">
      <c r="B28937" s="497"/>
      <c r="H28937" s="500"/>
      <c r="O28937" s="500"/>
      <c r="Q28937" s="498" t="s">
        <v>213</v>
      </c>
      <c r="S28937" s="499"/>
    </row>
    <row r="28938">
      <c r="B28938" s="497"/>
      <c r="H28938" s="500"/>
      <c r="O28938" s="500"/>
      <c r="Q28938" s="498" t="s">
        <v>213</v>
      </c>
      <c r="S28938" s="499"/>
    </row>
    <row r="28939">
      <c r="B28939" s="497"/>
      <c r="H28939" s="500"/>
      <c r="O28939" s="500"/>
      <c r="Q28939" s="498" t="s">
        <v>213</v>
      </c>
      <c r="S28939" s="499"/>
    </row>
    <row r="28940">
      <c r="B28940" s="497"/>
      <c r="H28940" s="500"/>
      <c r="O28940" s="500"/>
      <c r="Q28940" s="498" t="s">
        <v>213</v>
      </c>
      <c r="S28940" s="499"/>
    </row>
    <row r="28941">
      <c r="B28941" s="497"/>
      <c r="H28941" s="500"/>
      <c r="O28941" s="500"/>
      <c r="Q28941" s="498" t="s">
        <v>213</v>
      </c>
      <c r="S28941" s="499"/>
    </row>
    <row r="28942">
      <c r="B28942" s="497"/>
      <c r="H28942" s="500"/>
      <c r="O28942" s="500"/>
      <c r="Q28942" s="498" t="s">
        <v>213</v>
      </c>
      <c r="S28942" s="499"/>
    </row>
    <row r="28943">
      <c r="B28943" s="497"/>
      <c r="H28943" s="500"/>
      <c r="O28943" s="500"/>
      <c r="Q28943" s="498" t="s">
        <v>213</v>
      </c>
      <c r="S28943" s="499"/>
    </row>
    <row r="28944">
      <c r="B28944" s="497"/>
      <c r="H28944" s="500"/>
      <c r="O28944" s="500"/>
      <c r="Q28944" s="498" t="s">
        <v>213</v>
      </c>
      <c r="S28944" s="499"/>
    </row>
    <row r="28945">
      <c r="B28945" s="497"/>
      <c r="H28945" s="500"/>
      <c r="O28945" s="500"/>
      <c r="Q28945" s="498" t="s">
        <v>213</v>
      </c>
      <c r="S28945" s="499"/>
    </row>
    <row r="28946">
      <c r="B28946" s="497"/>
      <c r="H28946" s="500"/>
      <c r="O28946" s="500"/>
      <c r="Q28946" s="498" t="s">
        <v>213</v>
      </c>
      <c r="S28946" s="499"/>
    </row>
    <row r="28947">
      <c r="B28947" s="497"/>
      <c r="H28947" s="500"/>
      <c r="O28947" s="500"/>
      <c r="Q28947" s="498" t="s">
        <v>213</v>
      </c>
      <c r="S28947" s="499"/>
    </row>
    <row r="28948">
      <c r="B28948" s="497"/>
      <c r="H28948" s="500"/>
      <c r="O28948" s="500"/>
      <c r="Q28948" s="498" t="s">
        <v>213</v>
      </c>
      <c r="S28948" s="499"/>
    </row>
    <row r="28949">
      <c r="B28949" s="497"/>
      <c r="H28949" s="500"/>
      <c r="O28949" s="500"/>
      <c r="Q28949" s="498" t="s">
        <v>213</v>
      </c>
      <c r="S28949" s="499"/>
    </row>
    <row r="28950">
      <c r="B28950" s="497"/>
      <c r="H28950" s="500"/>
      <c r="O28950" s="500"/>
      <c r="Q28950" s="498" t="s">
        <v>213</v>
      </c>
      <c r="S28950" s="499"/>
    </row>
    <row r="28951">
      <c r="B28951" s="497"/>
      <c r="H28951" s="500"/>
      <c r="O28951" s="500"/>
      <c r="Q28951" s="498" t="s">
        <v>213</v>
      </c>
      <c r="S28951" s="499"/>
    </row>
    <row r="28952">
      <c r="B28952" s="497"/>
      <c r="H28952" s="500"/>
      <c r="O28952" s="500"/>
      <c r="Q28952" s="498" t="s">
        <v>213</v>
      </c>
      <c r="S28952" s="499"/>
    </row>
    <row r="28953">
      <c r="B28953" s="497"/>
      <c r="H28953" s="500"/>
      <c r="O28953" s="500"/>
      <c r="Q28953" s="498" t="s">
        <v>213</v>
      </c>
      <c r="S28953" s="499"/>
    </row>
    <row r="28954">
      <c r="B28954" s="497"/>
      <c r="H28954" s="500"/>
      <c r="O28954" s="500"/>
      <c r="Q28954" s="498" t="s">
        <v>213</v>
      </c>
      <c r="S28954" s="499"/>
    </row>
    <row r="28955">
      <c r="B28955" s="497"/>
      <c r="H28955" s="500"/>
      <c r="O28955" s="500"/>
      <c r="Q28955" s="498" t="s">
        <v>213</v>
      </c>
      <c r="S28955" s="499"/>
    </row>
    <row r="28956">
      <c r="B28956" s="497"/>
      <c r="H28956" s="500"/>
      <c r="O28956" s="500"/>
      <c r="Q28956" s="498" t="s">
        <v>213</v>
      </c>
      <c r="S28956" s="499"/>
    </row>
    <row r="28957">
      <c r="B28957" s="497"/>
      <c r="H28957" s="500"/>
      <c r="O28957" s="500"/>
      <c r="Q28957" s="498" t="s">
        <v>213</v>
      </c>
      <c r="S28957" s="499"/>
    </row>
    <row r="28958">
      <c r="B28958" s="497"/>
      <c r="H28958" s="500"/>
      <c r="O28958" s="500"/>
      <c r="Q28958" s="498" t="s">
        <v>213</v>
      </c>
      <c r="S28958" s="499"/>
    </row>
    <row r="28959">
      <c r="B28959" s="497"/>
      <c r="H28959" s="500"/>
      <c r="O28959" s="500"/>
      <c r="Q28959" s="498" t="s">
        <v>213</v>
      </c>
      <c r="S28959" s="499"/>
    </row>
    <row r="28960">
      <c r="B28960" s="497"/>
      <c r="H28960" s="500"/>
      <c r="O28960" s="500"/>
      <c r="Q28960" s="498" t="s">
        <v>213</v>
      </c>
      <c r="S28960" s="499"/>
    </row>
    <row r="28961">
      <c r="B28961" s="497"/>
      <c r="H28961" s="500"/>
      <c r="O28961" s="500"/>
      <c r="Q28961" s="498" t="s">
        <v>213</v>
      </c>
      <c r="S28961" s="499"/>
    </row>
    <row r="28962">
      <c r="B28962" s="497"/>
      <c r="H28962" s="500"/>
      <c r="O28962" s="500"/>
      <c r="Q28962" s="498" t="s">
        <v>213</v>
      </c>
      <c r="S28962" s="499"/>
    </row>
    <row r="28963">
      <c r="B28963" s="497"/>
      <c r="H28963" s="500"/>
      <c r="O28963" s="500"/>
      <c r="Q28963" s="498" t="s">
        <v>213</v>
      </c>
      <c r="S28963" s="499"/>
    </row>
    <row r="28964">
      <c r="B28964" s="497"/>
      <c r="H28964" s="500"/>
      <c r="O28964" s="500"/>
      <c r="Q28964" s="498" t="s">
        <v>213</v>
      </c>
      <c r="S28964" s="499"/>
    </row>
    <row r="28965">
      <c r="B28965" s="497"/>
      <c r="H28965" s="500"/>
      <c r="O28965" s="500"/>
      <c r="Q28965" s="498" t="s">
        <v>213</v>
      </c>
      <c r="S28965" s="499"/>
    </row>
    <row r="28966">
      <c r="B28966" s="497"/>
      <c r="H28966" s="500"/>
      <c r="O28966" s="500"/>
      <c r="Q28966" s="498" t="s">
        <v>213</v>
      </c>
      <c r="S28966" s="499"/>
    </row>
    <row r="28967">
      <c r="B28967" s="497"/>
      <c r="H28967" s="500"/>
      <c r="O28967" s="500"/>
      <c r="Q28967" s="498" t="s">
        <v>213</v>
      </c>
      <c r="S28967" s="499"/>
    </row>
    <row r="28968">
      <c r="B28968" s="497"/>
      <c r="H28968" s="500"/>
      <c r="O28968" s="500"/>
      <c r="Q28968" s="498" t="s">
        <v>213</v>
      </c>
      <c r="S28968" s="499"/>
    </row>
    <row r="28969">
      <c r="B28969" s="497"/>
      <c r="H28969" s="500"/>
      <c r="O28969" s="500"/>
      <c r="Q28969" s="498" t="s">
        <v>213</v>
      </c>
      <c r="S28969" s="499"/>
    </row>
    <row r="28970">
      <c r="B28970" s="497"/>
      <c r="H28970" s="500"/>
      <c r="O28970" s="500"/>
      <c r="Q28970" s="498" t="s">
        <v>213</v>
      </c>
      <c r="S28970" s="499"/>
    </row>
    <row r="28971">
      <c r="B28971" s="497"/>
      <c r="H28971" s="500"/>
      <c r="O28971" s="500"/>
      <c r="Q28971" s="498" t="s">
        <v>213</v>
      </c>
      <c r="S28971" s="499"/>
    </row>
    <row r="28972">
      <c r="B28972" s="497"/>
      <c r="H28972" s="500"/>
      <c r="O28972" s="500"/>
      <c r="Q28972" s="498" t="s">
        <v>213</v>
      </c>
      <c r="S28972" s="499"/>
    </row>
    <row r="28973">
      <c r="B28973" s="497"/>
      <c r="H28973" s="500"/>
      <c r="O28973" s="500"/>
      <c r="Q28973" s="498" t="s">
        <v>213</v>
      </c>
      <c r="S28973" s="499"/>
    </row>
    <row r="28974">
      <c r="B28974" s="497"/>
      <c r="H28974" s="500"/>
      <c r="O28974" s="500"/>
      <c r="Q28974" s="498" t="s">
        <v>213</v>
      </c>
      <c r="S28974" s="499"/>
    </row>
    <row r="28975">
      <c r="B28975" s="497"/>
      <c r="H28975" s="500"/>
      <c r="O28975" s="500"/>
      <c r="Q28975" s="498" t="s">
        <v>213</v>
      </c>
      <c r="S28975" s="499"/>
    </row>
    <row r="28976">
      <c r="B28976" s="497"/>
      <c r="H28976" s="500"/>
      <c r="O28976" s="500"/>
      <c r="Q28976" s="498" t="s">
        <v>213</v>
      </c>
      <c r="S28976" s="499"/>
    </row>
    <row r="28977">
      <c r="B28977" s="497"/>
      <c r="H28977" s="500"/>
      <c r="O28977" s="500"/>
      <c r="Q28977" s="498" t="s">
        <v>213</v>
      </c>
      <c r="S28977" s="499"/>
    </row>
    <row r="28978">
      <c r="B28978" s="497"/>
      <c r="H28978" s="500"/>
      <c r="O28978" s="500"/>
      <c r="Q28978" s="498" t="s">
        <v>213</v>
      </c>
      <c r="S28978" s="499"/>
    </row>
    <row r="28979">
      <c r="B28979" s="497"/>
      <c r="H28979" s="500"/>
      <c r="O28979" s="500"/>
      <c r="Q28979" s="498" t="s">
        <v>213</v>
      </c>
      <c r="S28979" s="499"/>
    </row>
    <row r="28980">
      <c r="B28980" s="497"/>
      <c r="H28980" s="500"/>
      <c r="O28980" s="500"/>
      <c r="Q28980" s="498" t="s">
        <v>213</v>
      </c>
      <c r="S28980" s="499"/>
    </row>
    <row r="28981">
      <c r="B28981" s="497"/>
      <c r="H28981" s="500"/>
      <c r="O28981" s="500"/>
      <c r="Q28981" s="498" t="s">
        <v>213</v>
      </c>
      <c r="S28981" s="499"/>
    </row>
    <row r="28982">
      <c r="B28982" s="497"/>
      <c r="H28982" s="500"/>
      <c r="O28982" s="500"/>
      <c r="Q28982" s="498" t="s">
        <v>213</v>
      </c>
      <c r="S28982" s="499"/>
    </row>
    <row r="28983">
      <c r="B28983" s="497"/>
      <c r="H28983" s="500"/>
      <c r="O28983" s="500"/>
      <c r="Q28983" s="498" t="s">
        <v>213</v>
      </c>
      <c r="S28983" s="499"/>
    </row>
    <row r="28984">
      <c r="B28984" s="497"/>
      <c r="H28984" s="500"/>
      <c r="O28984" s="500"/>
      <c r="Q28984" s="498" t="s">
        <v>213</v>
      </c>
      <c r="S28984" s="499"/>
    </row>
    <row r="28985">
      <c r="B28985" s="497"/>
      <c r="H28985" s="500"/>
      <c r="O28985" s="500"/>
      <c r="Q28985" s="498" t="s">
        <v>213</v>
      </c>
      <c r="S28985" s="499"/>
    </row>
    <row r="28986">
      <c r="B28986" s="497"/>
      <c r="H28986" s="500"/>
      <c r="O28986" s="500"/>
      <c r="Q28986" s="498" t="s">
        <v>213</v>
      </c>
      <c r="S28986" s="499"/>
    </row>
    <row r="28987">
      <c r="B28987" s="497"/>
      <c r="H28987" s="500"/>
      <c r="O28987" s="500"/>
      <c r="Q28987" s="498" t="s">
        <v>213</v>
      </c>
      <c r="S28987" s="499"/>
    </row>
    <row r="28988">
      <c r="B28988" s="497"/>
      <c r="H28988" s="500"/>
      <c r="O28988" s="500"/>
      <c r="Q28988" s="498" t="s">
        <v>213</v>
      </c>
      <c r="S28988" s="499"/>
    </row>
    <row r="28989">
      <c r="B28989" s="497"/>
      <c r="H28989" s="500"/>
      <c r="O28989" s="500"/>
      <c r="Q28989" s="498" t="s">
        <v>213</v>
      </c>
      <c r="S28989" s="499"/>
    </row>
    <row r="28990">
      <c r="B28990" s="497"/>
      <c r="H28990" s="500"/>
      <c r="O28990" s="500"/>
      <c r="Q28990" s="498" t="s">
        <v>213</v>
      </c>
      <c r="S28990" s="499"/>
    </row>
    <row r="28991">
      <c r="B28991" s="497"/>
      <c r="H28991" s="500"/>
      <c r="O28991" s="500"/>
      <c r="Q28991" s="498" t="s">
        <v>213</v>
      </c>
      <c r="S28991" s="499"/>
    </row>
    <row r="28992">
      <c r="B28992" s="497"/>
      <c r="H28992" s="500"/>
      <c r="O28992" s="500"/>
      <c r="Q28992" s="498" t="s">
        <v>213</v>
      </c>
      <c r="S28992" s="499"/>
    </row>
    <row r="28993">
      <c r="B28993" s="497"/>
      <c r="H28993" s="500"/>
      <c r="O28993" s="500"/>
      <c r="Q28993" s="498" t="s">
        <v>213</v>
      </c>
      <c r="S28993" s="499"/>
    </row>
    <row r="28994">
      <c r="B28994" s="497"/>
      <c r="H28994" s="500"/>
      <c r="O28994" s="500"/>
      <c r="Q28994" s="498" t="s">
        <v>213</v>
      </c>
      <c r="S28994" s="499"/>
    </row>
    <row r="28995">
      <c r="B28995" s="497"/>
      <c r="H28995" s="500"/>
      <c r="O28995" s="500"/>
      <c r="Q28995" s="498" t="s">
        <v>213</v>
      </c>
      <c r="S28995" s="499"/>
    </row>
    <row r="28996">
      <c r="B28996" s="497"/>
      <c r="H28996" s="500"/>
      <c r="O28996" s="500"/>
      <c r="Q28996" s="498" t="s">
        <v>213</v>
      </c>
      <c r="S28996" s="499"/>
    </row>
    <row r="28997">
      <c r="B28997" s="497"/>
      <c r="H28997" s="500"/>
      <c r="O28997" s="500"/>
      <c r="Q28997" s="498" t="s">
        <v>213</v>
      </c>
      <c r="S28997" s="499"/>
    </row>
    <row r="28998">
      <c r="B28998" s="497"/>
      <c r="H28998" s="500"/>
      <c r="O28998" s="500"/>
      <c r="Q28998" s="498" t="s">
        <v>213</v>
      </c>
      <c r="S28998" s="499"/>
    </row>
    <row r="28999">
      <c r="B28999" s="497"/>
      <c r="H28999" s="500"/>
      <c r="O28999" s="500"/>
      <c r="Q28999" s="498" t="s">
        <v>213</v>
      </c>
      <c r="S28999" s="499"/>
    </row>
    <row r="29000">
      <c r="B29000" s="497"/>
      <c r="H29000" s="500"/>
      <c r="O29000" s="500"/>
      <c r="Q29000" s="498" t="s">
        <v>213</v>
      </c>
      <c r="S29000" s="499"/>
    </row>
    <row r="29001">
      <c r="B29001" s="497"/>
      <c r="H29001" s="500"/>
      <c r="O29001" s="500"/>
      <c r="Q29001" s="498" t="s">
        <v>213</v>
      </c>
      <c r="S29001" s="499"/>
    </row>
    <row r="29002">
      <c r="B29002" s="497"/>
      <c r="H29002" s="500"/>
      <c r="O29002" s="500"/>
      <c r="Q29002" s="498" t="s">
        <v>213</v>
      </c>
      <c r="S29002" s="499"/>
    </row>
    <row r="29003">
      <c r="B29003" s="497"/>
      <c r="H29003" s="500"/>
      <c r="O29003" s="500"/>
      <c r="Q29003" s="498" t="s">
        <v>213</v>
      </c>
      <c r="S29003" s="499"/>
    </row>
    <row r="29004">
      <c r="B29004" s="497"/>
      <c r="H29004" s="500"/>
      <c r="O29004" s="500"/>
      <c r="Q29004" s="498" t="s">
        <v>213</v>
      </c>
      <c r="S29004" s="499"/>
    </row>
    <row r="29005">
      <c r="B29005" s="497"/>
      <c r="H29005" s="500"/>
      <c r="O29005" s="500"/>
      <c r="Q29005" s="498" t="s">
        <v>213</v>
      </c>
      <c r="S29005" s="499"/>
    </row>
    <row r="29006">
      <c r="B29006" s="497"/>
      <c r="H29006" s="500"/>
      <c r="O29006" s="500"/>
      <c r="Q29006" s="498" t="s">
        <v>213</v>
      </c>
      <c r="S29006" s="499"/>
    </row>
    <row r="29007">
      <c r="B29007" s="497"/>
      <c r="H29007" s="500"/>
      <c r="O29007" s="500"/>
      <c r="Q29007" s="498" t="s">
        <v>213</v>
      </c>
      <c r="S29007" s="499"/>
    </row>
    <row r="29008">
      <c r="B29008" s="497"/>
      <c r="H29008" s="500"/>
      <c r="O29008" s="500"/>
      <c r="Q29008" s="498" t="s">
        <v>213</v>
      </c>
      <c r="S29008" s="499"/>
    </row>
    <row r="29009">
      <c r="B29009" s="497"/>
      <c r="H29009" s="500"/>
      <c r="O29009" s="500"/>
      <c r="Q29009" s="498" t="s">
        <v>213</v>
      </c>
      <c r="S29009" s="499"/>
    </row>
    <row r="29010">
      <c r="B29010" s="497"/>
      <c r="H29010" s="500"/>
      <c r="O29010" s="500"/>
      <c r="Q29010" s="498" t="s">
        <v>213</v>
      </c>
      <c r="S29010" s="499"/>
    </row>
    <row r="29011">
      <c r="B29011" s="497"/>
      <c r="H29011" s="500"/>
      <c r="O29011" s="500"/>
      <c r="Q29011" s="498" t="s">
        <v>213</v>
      </c>
      <c r="S29011" s="499"/>
    </row>
    <row r="29012">
      <c r="B29012" s="497"/>
      <c r="H29012" s="500"/>
      <c r="O29012" s="500"/>
      <c r="Q29012" s="498" t="s">
        <v>213</v>
      </c>
      <c r="S29012" s="499"/>
    </row>
    <row r="29013">
      <c r="B29013" s="497"/>
      <c r="H29013" s="500"/>
      <c r="O29013" s="500"/>
      <c r="Q29013" s="498" t="s">
        <v>213</v>
      </c>
      <c r="S29013" s="499"/>
    </row>
    <row r="29014">
      <c r="B29014" s="497"/>
      <c r="H29014" s="500"/>
      <c r="O29014" s="500"/>
      <c r="Q29014" s="498" t="s">
        <v>213</v>
      </c>
      <c r="S29014" s="499"/>
    </row>
    <row r="29015">
      <c r="B29015" s="497"/>
      <c r="H29015" s="500"/>
      <c r="O29015" s="500"/>
      <c r="Q29015" s="498" t="s">
        <v>213</v>
      </c>
      <c r="S29015" s="499"/>
    </row>
    <row r="29016">
      <c r="B29016" s="497"/>
      <c r="H29016" s="500"/>
      <c r="O29016" s="500"/>
      <c r="Q29016" s="498" t="s">
        <v>213</v>
      </c>
      <c r="S29016" s="499"/>
    </row>
    <row r="29017">
      <c r="B29017" s="497"/>
      <c r="H29017" s="500"/>
      <c r="O29017" s="500"/>
      <c r="Q29017" s="498" t="s">
        <v>213</v>
      </c>
      <c r="S29017" s="499"/>
    </row>
    <row r="29018">
      <c r="B29018" s="497"/>
      <c r="H29018" s="500"/>
      <c r="O29018" s="500"/>
      <c r="Q29018" s="498" t="s">
        <v>213</v>
      </c>
      <c r="S29018" s="499"/>
    </row>
    <row r="29019">
      <c r="B29019" s="497"/>
      <c r="H29019" s="500"/>
      <c r="O29019" s="500"/>
      <c r="Q29019" s="498" t="s">
        <v>213</v>
      </c>
      <c r="S29019" s="499"/>
    </row>
    <row r="29020">
      <c r="B29020" s="497"/>
      <c r="H29020" s="500"/>
      <c r="O29020" s="500"/>
      <c r="Q29020" s="498" t="s">
        <v>213</v>
      </c>
      <c r="S29020" s="499"/>
    </row>
    <row r="29021">
      <c r="B29021" s="497"/>
      <c r="H29021" s="500"/>
      <c r="O29021" s="500"/>
      <c r="Q29021" s="498" t="s">
        <v>213</v>
      </c>
      <c r="S29021" s="499"/>
    </row>
    <row r="29022">
      <c r="B29022" s="497"/>
      <c r="H29022" s="500"/>
      <c r="O29022" s="500"/>
      <c r="Q29022" s="498" t="s">
        <v>213</v>
      </c>
      <c r="S29022" s="499"/>
    </row>
    <row r="29023">
      <c r="B29023" s="497"/>
      <c r="H29023" s="500"/>
      <c r="O29023" s="500"/>
      <c r="Q29023" s="498" t="s">
        <v>213</v>
      </c>
      <c r="S29023" s="499"/>
    </row>
    <row r="29024">
      <c r="B29024" s="497"/>
      <c r="H29024" s="500"/>
      <c r="O29024" s="500"/>
      <c r="Q29024" s="498" t="s">
        <v>213</v>
      </c>
      <c r="S29024" s="499"/>
    </row>
    <row r="29025">
      <c r="B29025" s="497"/>
      <c r="H29025" s="500"/>
      <c r="O29025" s="500"/>
      <c r="Q29025" s="498" t="s">
        <v>213</v>
      </c>
      <c r="S29025" s="499"/>
    </row>
    <row r="29026">
      <c r="B29026" s="497"/>
      <c r="H29026" s="500"/>
      <c r="O29026" s="500"/>
      <c r="Q29026" s="498" t="s">
        <v>213</v>
      </c>
      <c r="S29026" s="499"/>
    </row>
    <row r="29027">
      <c r="B29027" s="497"/>
      <c r="H29027" s="500"/>
      <c r="O29027" s="500"/>
      <c r="Q29027" s="498" t="s">
        <v>213</v>
      </c>
      <c r="S29027" s="499"/>
    </row>
    <row r="29028">
      <c r="B29028" s="497"/>
      <c r="H29028" s="500"/>
      <c r="O29028" s="500"/>
      <c r="Q29028" s="498" t="s">
        <v>213</v>
      </c>
      <c r="S29028" s="499"/>
    </row>
    <row r="29029">
      <c r="B29029" s="497"/>
      <c r="H29029" s="500"/>
      <c r="O29029" s="500"/>
      <c r="Q29029" s="498" t="s">
        <v>213</v>
      </c>
      <c r="S29029" s="499"/>
    </row>
    <row r="29030">
      <c r="B29030" s="497"/>
      <c r="H29030" s="500"/>
      <c r="O29030" s="500"/>
      <c r="Q29030" s="498" t="s">
        <v>213</v>
      </c>
      <c r="S29030" s="499"/>
    </row>
    <row r="29031">
      <c r="B29031" s="497"/>
      <c r="H29031" s="500"/>
      <c r="O29031" s="500"/>
      <c r="Q29031" s="498" t="s">
        <v>213</v>
      </c>
      <c r="S29031" s="499"/>
    </row>
    <row r="29032">
      <c r="B29032" s="497"/>
      <c r="H29032" s="500"/>
      <c r="O29032" s="500"/>
      <c r="Q29032" s="498" t="s">
        <v>213</v>
      </c>
      <c r="S29032" s="499"/>
    </row>
    <row r="29033">
      <c r="B29033" s="497"/>
      <c r="H29033" s="500"/>
      <c r="O29033" s="500"/>
      <c r="Q29033" s="498" t="s">
        <v>213</v>
      </c>
      <c r="S29033" s="499"/>
    </row>
    <row r="29034">
      <c r="B29034" s="497"/>
      <c r="H29034" s="500"/>
      <c r="O29034" s="500"/>
      <c r="Q29034" s="498" t="s">
        <v>213</v>
      </c>
      <c r="S29034" s="499"/>
    </row>
    <row r="29035">
      <c r="B29035" s="497"/>
      <c r="H29035" s="500"/>
      <c r="O29035" s="500"/>
      <c r="Q29035" s="498" t="s">
        <v>213</v>
      </c>
      <c r="S29035" s="499"/>
    </row>
    <row r="29036">
      <c r="B29036" s="497"/>
      <c r="H29036" s="500"/>
      <c r="O29036" s="500"/>
      <c r="Q29036" s="498" t="s">
        <v>213</v>
      </c>
      <c r="S29036" s="499"/>
    </row>
    <row r="29037">
      <c r="B29037" s="497"/>
      <c r="H29037" s="500"/>
      <c r="O29037" s="500"/>
      <c r="Q29037" s="498" t="s">
        <v>213</v>
      </c>
      <c r="S29037" s="499"/>
    </row>
    <row r="29038">
      <c r="B29038" s="497"/>
      <c r="H29038" s="500"/>
      <c r="O29038" s="500"/>
      <c r="Q29038" s="498" t="s">
        <v>213</v>
      </c>
      <c r="S29038" s="499"/>
    </row>
    <row r="29039">
      <c r="B29039" s="497"/>
      <c r="H29039" s="500"/>
      <c r="O29039" s="500"/>
      <c r="Q29039" s="498" t="s">
        <v>213</v>
      </c>
      <c r="S29039" s="499"/>
    </row>
    <row r="29040">
      <c r="B29040" s="497"/>
      <c r="H29040" s="500"/>
      <c r="O29040" s="500"/>
      <c r="Q29040" s="498" t="s">
        <v>213</v>
      </c>
      <c r="S29040" s="499"/>
    </row>
    <row r="29041">
      <c r="B29041" s="497"/>
      <c r="H29041" s="500"/>
      <c r="O29041" s="500"/>
      <c r="Q29041" s="498" t="s">
        <v>213</v>
      </c>
      <c r="S29041" s="499"/>
    </row>
    <row r="29042">
      <c r="B29042" s="497"/>
      <c r="H29042" s="500"/>
      <c r="O29042" s="500"/>
      <c r="Q29042" s="498" t="s">
        <v>213</v>
      </c>
      <c r="S29042" s="499"/>
    </row>
    <row r="29043">
      <c r="B29043" s="497"/>
      <c r="H29043" s="500"/>
      <c r="O29043" s="500"/>
      <c r="Q29043" s="498" t="s">
        <v>213</v>
      </c>
      <c r="S29043" s="499"/>
    </row>
    <row r="29044">
      <c r="B29044" s="497"/>
      <c r="H29044" s="500"/>
      <c r="O29044" s="500"/>
      <c r="Q29044" s="498" t="s">
        <v>213</v>
      </c>
      <c r="S29044" s="499"/>
    </row>
    <row r="29045">
      <c r="B29045" s="497"/>
      <c r="H29045" s="500"/>
      <c r="O29045" s="500"/>
      <c r="Q29045" s="498" t="s">
        <v>213</v>
      </c>
      <c r="S29045" s="499"/>
    </row>
    <row r="29046">
      <c r="B29046" s="497"/>
      <c r="H29046" s="500"/>
      <c r="O29046" s="500"/>
      <c r="Q29046" s="498" t="s">
        <v>213</v>
      </c>
      <c r="S29046" s="499"/>
    </row>
    <row r="29047">
      <c r="B29047" s="497"/>
      <c r="H29047" s="500"/>
      <c r="O29047" s="500"/>
      <c r="Q29047" s="498" t="s">
        <v>213</v>
      </c>
      <c r="S29047" s="499"/>
    </row>
    <row r="29048">
      <c r="B29048" s="497"/>
      <c r="H29048" s="500"/>
      <c r="O29048" s="500"/>
      <c r="Q29048" s="498" t="s">
        <v>213</v>
      </c>
      <c r="S29048" s="499"/>
    </row>
    <row r="29049">
      <c r="B29049" s="497"/>
      <c r="H29049" s="500"/>
      <c r="O29049" s="500"/>
      <c r="Q29049" s="498" t="s">
        <v>213</v>
      </c>
      <c r="S29049" s="499"/>
    </row>
    <row r="29050">
      <c r="B29050" s="497"/>
      <c r="H29050" s="500"/>
      <c r="O29050" s="500"/>
      <c r="Q29050" s="498" t="s">
        <v>213</v>
      </c>
      <c r="S29050" s="499"/>
    </row>
    <row r="29051">
      <c r="B29051" s="497"/>
      <c r="H29051" s="500"/>
      <c r="O29051" s="500"/>
      <c r="Q29051" s="498" t="s">
        <v>213</v>
      </c>
      <c r="S29051" s="499"/>
    </row>
    <row r="29052">
      <c r="B29052" s="497"/>
      <c r="H29052" s="500"/>
      <c r="O29052" s="500"/>
      <c r="Q29052" s="498" t="s">
        <v>213</v>
      </c>
      <c r="S29052" s="499"/>
    </row>
    <row r="29053">
      <c r="B29053" s="497"/>
      <c r="H29053" s="500"/>
      <c r="O29053" s="500"/>
      <c r="Q29053" s="498" t="s">
        <v>213</v>
      </c>
      <c r="S29053" s="499"/>
    </row>
    <row r="29054">
      <c r="B29054" s="497"/>
      <c r="H29054" s="500"/>
      <c r="O29054" s="500"/>
      <c r="Q29054" s="498" t="s">
        <v>213</v>
      </c>
      <c r="S29054" s="499"/>
    </row>
    <row r="29055">
      <c r="B29055" s="497"/>
      <c r="H29055" s="500"/>
      <c r="O29055" s="500"/>
      <c r="Q29055" s="498" t="s">
        <v>213</v>
      </c>
      <c r="S29055" s="499"/>
    </row>
    <row r="29056">
      <c r="B29056" s="497"/>
      <c r="H29056" s="500"/>
      <c r="O29056" s="500"/>
      <c r="Q29056" s="498" t="s">
        <v>213</v>
      </c>
      <c r="S29056" s="499"/>
    </row>
    <row r="29057">
      <c r="B29057" s="497"/>
      <c r="H29057" s="500"/>
      <c r="O29057" s="500"/>
      <c r="Q29057" s="498" t="s">
        <v>213</v>
      </c>
      <c r="S29057" s="499"/>
    </row>
    <row r="29058">
      <c r="B29058" s="497"/>
      <c r="H29058" s="500"/>
      <c r="O29058" s="500"/>
      <c r="Q29058" s="498" t="s">
        <v>213</v>
      </c>
      <c r="S29058" s="499"/>
    </row>
    <row r="29059">
      <c r="B29059" s="497"/>
      <c r="H29059" s="500"/>
      <c r="O29059" s="500"/>
      <c r="Q29059" s="498" t="s">
        <v>213</v>
      </c>
      <c r="S29059" s="499"/>
    </row>
    <row r="29060">
      <c r="B29060" s="497"/>
      <c r="H29060" s="500"/>
      <c r="O29060" s="500"/>
      <c r="Q29060" s="498" t="s">
        <v>213</v>
      </c>
      <c r="S29060" s="499"/>
    </row>
    <row r="29061">
      <c r="B29061" s="497"/>
      <c r="H29061" s="500"/>
      <c r="O29061" s="500"/>
      <c r="Q29061" s="498" t="s">
        <v>213</v>
      </c>
      <c r="S29061" s="499"/>
    </row>
    <row r="29062">
      <c r="B29062" s="497"/>
      <c r="H29062" s="500"/>
      <c r="O29062" s="500"/>
      <c r="Q29062" s="498" t="s">
        <v>213</v>
      </c>
      <c r="S29062" s="499"/>
    </row>
    <row r="29063">
      <c r="B29063" s="497"/>
      <c r="H29063" s="500"/>
      <c r="O29063" s="500"/>
      <c r="Q29063" s="498" t="s">
        <v>213</v>
      </c>
      <c r="S29063" s="499"/>
    </row>
    <row r="29064">
      <c r="B29064" s="497"/>
      <c r="H29064" s="500"/>
      <c r="O29064" s="500"/>
      <c r="Q29064" s="498" t="s">
        <v>213</v>
      </c>
      <c r="S29064" s="499"/>
    </row>
    <row r="29065">
      <c r="B29065" s="497"/>
      <c r="H29065" s="500"/>
      <c r="O29065" s="500"/>
      <c r="Q29065" s="498" t="s">
        <v>213</v>
      </c>
      <c r="S29065" s="499"/>
    </row>
    <row r="29066">
      <c r="B29066" s="497"/>
      <c r="H29066" s="500"/>
      <c r="O29066" s="500"/>
      <c r="Q29066" s="498" t="s">
        <v>213</v>
      </c>
      <c r="S29066" s="499"/>
    </row>
    <row r="29067">
      <c r="B29067" s="497"/>
      <c r="H29067" s="500"/>
      <c r="O29067" s="500"/>
      <c r="Q29067" s="498" t="s">
        <v>213</v>
      </c>
      <c r="S29067" s="499"/>
    </row>
    <row r="29068">
      <c r="B29068" s="497"/>
      <c r="H29068" s="500"/>
      <c r="O29068" s="500"/>
      <c r="Q29068" s="498" t="s">
        <v>213</v>
      </c>
      <c r="S29068" s="499"/>
    </row>
    <row r="29069">
      <c r="B29069" s="497"/>
      <c r="H29069" s="500"/>
      <c r="O29069" s="500"/>
      <c r="Q29069" s="498" t="s">
        <v>213</v>
      </c>
      <c r="S29069" s="499"/>
    </row>
    <row r="29070">
      <c r="B29070" s="497"/>
      <c r="H29070" s="500"/>
      <c r="O29070" s="500"/>
      <c r="Q29070" s="498" t="s">
        <v>213</v>
      </c>
      <c r="S29070" s="499"/>
    </row>
    <row r="29071">
      <c r="B29071" s="497"/>
      <c r="H29071" s="500"/>
      <c r="O29071" s="500"/>
      <c r="Q29071" s="498" t="s">
        <v>213</v>
      </c>
      <c r="S29071" s="499"/>
    </row>
    <row r="29072">
      <c r="B29072" s="497"/>
      <c r="H29072" s="500"/>
      <c r="O29072" s="500"/>
      <c r="Q29072" s="498" t="s">
        <v>213</v>
      </c>
      <c r="S29072" s="499"/>
    </row>
    <row r="29073">
      <c r="B29073" s="497"/>
      <c r="H29073" s="500"/>
      <c r="O29073" s="500"/>
      <c r="Q29073" s="498" t="s">
        <v>213</v>
      </c>
      <c r="S29073" s="499"/>
    </row>
    <row r="29074">
      <c r="B29074" s="497"/>
      <c r="H29074" s="500"/>
      <c r="O29074" s="500"/>
      <c r="Q29074" s="498" t="s">
        <v>213</v>
      </c>
      <c r="S29074" s="499"/>
    </row>
    <row r="29075">
      <c r="B29075" s="497"/>
      <c r="H29075" s="500"/>
      <c r="O29075" s="500"/>
      <c r="Q29075" s="498" t="s">
        <v>213</v>
      </c>
      <c r="S29075" s="499"/>
    </row>
    <row r="29076">
      <c r="B29076" s="497"/>
      <c r="H29076" s="500"/>
      <c r="O29076" s="500"/>
      <c r="Q29076" s="498" t="s">
        <v>213</v>
      </c>
      <c r="S29076" s="499"/>
    </row>
    <row r="29077">
      <c r="B29077" s="497"/>
      <c r="H29077" s="500"/>
      <c r="O29077" s="500"/>
      <c r="Q29077" s="498" t="s">
        <v>213</v>
      </c>
      <c r="S29077" s="499"/>
    </row>
    <row r="29078">
      <c r="B29078" s="497"/>
      <c r="H29078" s="500"/>
      <c r="O29078" s="500"/>
      <c r="Q29078" s="498" t="s">
        <v>213</v>
      </c>
      <c r="S29078" s="499"/>
    </row>
    <row r="29079">
      <c r="B29079" s="497"/>
      <c r="H29079" s="500"/>
      <c r="O29079" s="500"/>
      <c r="Q29079" s="498" t="s">
        <v>213</v>
      </c>
      <c r="S29079" s="499"/>
    </row>
    <row r="29080">
      <c r="B29080" s="497"/>
      <c r="H29080" s="500"/>
      <c r="O29080" s="500"/>
      <c r="Q29080" s="498" t="s">
        <v>213</v>
      </c>
      <c r="S29080" s="499"/>
    </row>
    <row r="29081">
      <c r="B29081" s="497"/>
      <c r="H29081" s="500"/>
      <c r="O29081" s="500"/>
      <c r="Q29081" s="498" t="s">
        <v>213</v>
      </c>
      <c r="S29081" s="499"/>
    </row>
    <row r="29082">
      <c r="B29082" s="497"/>
      <c r="H29082" s="500"/>
      <c r="O29082" s="500"/>
      <c r="Q29082" s="498" t="s">
        <v>213</v>
      </c>
      <c r="S29082" s="499"/>
    </row>
    <row r="29083">
      <c r="B29083" s="497"/>
      <c r="H29083" s="500"/>
      <c r="O29083" s="500"/>
      <c r="Q29083" s="498" t="s">
        <v>213</v>
      </c>
      <c r="S29083" s="499"/>
    </row>
    <row r="29084">
      <c r="B29084" s="497"/>
      <c r="H29084" s="500"/>
      <c r="O29084" s="500"/>
      <c r="Q29084" s="498" t="s">
        <v>213</v>
      </c>
      <c r="S29084" s="499"/>
    </row>
    <row r="29085">
      <c r="B29085" s="497"/>
      <c r="H29085" s="500"/>
      <c r="O29085" s="500"/>
      <c r="Q29085" s="498" t="s">
        <v>213</v>
      </c>
      <c r="S29085" s="499"/>
    </row>
    <row r="29086">
      <c r="B29086" s="497"/>
      <c r="H29086" s="500"/>
      <c r="O29086" s="500"/>
      <c r="Q29086" s="498" t="s">
        <v>213</v>
      </c>
      <c r="S29086" s="499"/>
    </row>
    <row r="29087">
      <c r="B29087" s="497"/>
      <c r="H29087" s="500"/>
      <c r="O29087" s="500"/>
      <c r="Q29087" s="498" t="s">
        <v>213</v>
      </c>
      <c r="S29087" s="499"/>
    </row>
    <row r="29088">
      <c r="B29088" s="497"/>
      <c r="H29088" s="500"/>
      <c r="O29088" s="500"/>
      <c r="Q29088" s="498" t="s">
        <v>213</v>
      </c>
      <c r="S29088" s="499"/>
    </row>
    <row r="29089">
      <c r="B29089" s="497"/>
      <c r="H29089" s="500"/>
      <c r="O29089" s="500"/>
      <c r="Q29089" s="498" t="s">
        <v>213</v>
      </c>
      <c r="S29089" s="499"/>
    </row>
    <row r="29090">
      <c r="B29090" s="497"/>
      <c r="H29090" s="500"/>
      <c r="O29090" s="500"/>
      <c r="Q29090" s="498" t="s">
        <v>213</v>
      </c>
      <c r="S29090" s="499"/>
    </row>
    <row r="29091">
      <c r="B29091" s="497"/>
      <c r="H29091" s="500"/>
      <c r="O29091" s="500"/>
      <c r="Q29091" s="498" t="s">
        <v>213</v>
      </c>
      <c r="S29091" s="499"/>
    </row>
    <row r="29092">
      <c r="B29092" s="497"/>
      <c r="H29092" s="500"/>
      <c r="O29092" s="500"/>
      <c r="Q29092" s="498" t="s">
        <v>213</v>
      </c>
      <c r="S29092" s="499"/>
    </row>
    <row r="29093">
      <c r="B29093" s="497"/>
      <c r="H29093" s="500"/>
      <c r="O29093" s="500"/>
      <c r="Q29093" s="498" t="s">
        <v>213</v>
      </c>
      <c r="S29093" s="499"/>
    </row>
    <row r="29094">
      <c r="B29094" s="497"/>
      <c r="H29094" s="500"/>
      <c r="O29094" s="500"/>
      <c r="Q29094" s="498" t="s">
        <v>213</v>
      </c>
      <c r="S29094" s="499"/>
    </row>
    <row r="29095">
      <c r="B29095" s="497"/>
      <c r="H29095" s="500"/>
      <c r="O29095" s="500"/>
      <c r="Q29095" s="498" t="s">
        <v>213</v>
      </c>
      <c r="S29095" s="499"/>
    </row>
    <row r="29096">
      <c r="B29096" s="497"/>
      <c r="H29096" s="500"/>
      <c r="O29096" s="500"/>
      <c r="Q29096" s="498" t="s">
        <v>213</v>
      </c>
      <c r="S29096" s="499"/>
    </row>
    <row r="29097">
      <c r="B29097" s="497"/>
      <c r="H29097" s="500"/>
      <c r="O29097" s="500"/>
      <c r="Q29097" s="498" t="s">
        <v>213</v>
      </c>
      <c r="S29097" s="499"/>
    </row>
    <row r="29098">
      <c r="B29098" s="497"/>
      <c r="H29098" s="500"/>
      <c r="O29098" s="500"/>
      <c r="Q29098" s="498" t="s">
        <v>213</v>
      </c>
      <c r="S29098" s="499"/>
    </row>
    <row r="29099">
      <c r="B29099" s="497"/>
      <c r="H29099" s="500"/>
      <c r="O29099" s="500"/>
      <c r="Q29099" s="498" t="s">
        <v>213</v>
      </c>
      <c r="S29099" s="499"/>
    </row>
    <row r="29100">
      <c r="B29100" s="497"/>
      <c r="H29100" s="500"/>
      <c r="O29100" s="500"/>
      <c r="Q29100" s="498" t="s">
        <v>213</v>
      </c>
      <c r="S29100" s="499"/>
    </row>
    <row r="29101">
      <c r="B29101" s="497"/>
      <c r="H29101" s="500"/>
      <c r="O29101" s="500"/>
      <c r="Q29101" s="498" t="s">
        <v>213</v>
      </c>
      <c r="S29101" s="499"/>
    </row>
    <row r="29102">
      <c r="B29102" s="497"/>
      <c r="H29102" s="500"/>
      <c r="O29102" s="500"/>
      <c r="Q29102" s="498" t="s">
        <v>213</v>
      </c>
      <c r="S29102" s="499"/>
    </row>
    <row r="29103">
      <c r="B29103" s="497"/>
      <c r="H29103" s="500"/>
      <c r="O29103" s="500"/>
      <c r="Q29103" s="498" t="s">
        <v>213</v>
      </c>
      <c r="S29103" s="499"/>
    </row>
    <row r="29104">
      <c r="B29104" s="497"/>
      <c r="H29104" s="500"/>
      <c r="O29104" s="500"/>
      <c r="Q29104" s="498" t="s">
        <v>213</v>
      </c>
      <c r="S29104" s="499"/>
    </row>
    <row r="29105">
      <c r="B29105" s="497"/>
      <c r="H29105" s="500"/>
      <c r="O29105" s="500"/>
      <c r="Q29105" s="498" t="s">
        <v>213</v>
      </c>
      <c r="S29105" s="499"/>
    </row>
    <row r="29106">
      <c r="B29106" s="497"/>
      <c r="H29106" s="500"/>
      <c r="O29106" s="500"/>
      <c r="Q29106" s="498" t="s">
        <v>213</v>
      </c>
      <c r="S29106" s="499"/>
    </row>
    <row r="29107">
      <c r="B29107" s="497"/>
      <c r="H29107" s="500"/>
      <c r="O29107" s="500"/>
      <c r="Q29107" s="498" t="s">
        <v>213</v>
      </c>
      <c r="S29107" s="499"/>
    </row>
    <row r="29108">
      <c r="B29108" s="497"/>
      <c r="H29108" s="500"/>
      <c r="O29108" s="500"/>
      <c r="Q29108" s="498" t="s">
        <v>213</v>
      </c>
      <c r="S29108" s="499"/>
    </row>
    <row r="29109">
      <c r="B29109" s="497"/>
      <c r="H29109" s="500"/>
      <c r="O29109" s="500"/>
      <c r="Q29109" s="498" t="s">
        <v>213</v>
      </c>
      <c r="S29109" s="499"/>
    </row>
    <row r="29110">
      <c r="B29110" s="497"/>
      <c r="H29110" s="500"/>
      <c r="O29110" s="500"/>
      <c r="Q29110" s="498" t="s">
        <v>213</v>
      </c>
      <c r="S29110" s="499"/>
    </row>
    <row r="29111">
      <c r="B29111" s="497"/>
      <c r="H29111" s="500"/>
      <c r="O29111" s="500"/>
      <c r="Q29111" s="498" t="s">
        <v>213</v>
      </c>
      <c r="S29111" s="499"/>
    </row>
    <row r="29112">
      <c r="B29112" s="497"/>
      <c r="H29112" s="500"/>
      <c r="O29112" s="500"/>
      <c r="Q29112" s="498" t="s">
        <v>213</v>
      </c>
      <c r="S29112" s="499"/>
    </row>
    <row r="29113">
      <c r="B29113" s="497"/>
      <c r="H29113" s="500"/>
      <c r="O29113" s="500"/>
      <c r="Q29113" s="498" t="s">
        <v>213</v>
      </c>
      <c r="S29113" s="499"/>
    </row>
    <row r="29114">
      <c r="B29114" s="497"/>
      <c r="H29114" s="500"/>
      <c r="O29114" s="500"/>
      <c r="Q29114" s="498" t="s">
        <v>213</v>
      </c>
      <c r="S29114" s="499"/>
    </row>
    <row r="29115">
      <c r="B29115" s="497"/>
      <c r="H29115" s="500"/>
      <c r="O29115" s="500"/>
      <c r="Q29115" s="498" t="s">
        <v>213</v>
      </c>
      <c r="S29115" s="499"/>
    </row>
    <row r="29116">
      <c r="B29116" s="497"/>
      <c r="H29116" s="500"/>
      <c r="O29116" s="500"/>
      <c r="Q29116" s="498" t="s">
        <v>213</v>
      </c>
      <c r="S29116" s="499"/>
    </row>
    <row r="29117">
      <c r="B29117" s="497"/>
      <c r="H29117" s="500"/>
      <c r="O29117" s="500"/>
      <c r="Q29117" s="498" t="s">
        <v>213</v>
      </c>
      <c r="S29117" s="499"/>
    </row>
    <row r="29118">
      <c r="B29118" s="497"/>
      <c r="H29118" s="500"/>
      <c r="O29118" s="500"/>
      <c r="Q29118" s="498" t="s">
        <v>213</v>
      </c>
      <c r="S29118" s="499"/>
    </row>
    <row r="29119">
      <c r="B29119" s="497"/>
      <c r="H29119" s="500"/>
      <c r="O29119" s="500"/>
      <c r="Q29119" s="498" t="s">
        <v>213</v>
      </c>
      <c r="S29119" s="499"/>
    </row>
    <row r="29120">
      <c r="B29120" s="497"/>
      <c r="H29120" s="500"/>
      <c r="O29120" s="500"/>
      <c r="Q29120" s="498" t="s">
        <v>213</v>
      </c>
      <c r="S29120" s="499"/>
    </row>
    <row r="29121">
      <c r="B29121" s="497"/>
      <c r="H29121" s="500"/>
      <c r="O29121" s="500"/>
      <c r="Q29121" s="498" t="s">
        <v>213</v>
      </c>
      <c r="S29121" s="499"/>
    </row>
    <row r="29122">
      <c r="B29122" s="497"/>
      <c r="H29122" s="500"/>
      <c r="O29122" s="500"/>
      <c r="Q29122" s="498" t="s">
        <v>213</v>
      </c>
      <c r="S29122" s="499"/>
    </row>
    <row r="29123">
      <c r="B29123" s="497"/>
      <c r="H29123" s="500"/>
      <c r="O29123" s="500"/>
      <c r="Q29123" s="498" t="s">
        <v>213</v>
      </c>
      <c r="S29123" s="499"/>
    </row>
    <row r="29124">
      <c r="B29124" s="497"/>
      <c r="H29124" s="500"/>
      <c r="O29124" s="500"/>
      <c r="Q29124" s="498" t="s">
        <v>213</v>
      </c>
      <c r="S29124" s="499"/>
    </row>
    <row r="29125">
      <c r="B29125" s="497"/>
      <c r="H29125" s="500"/>
      <c r="O29125" s="500"/>
      <c r="Q29125" s="498" t="s">
        <v>213</v>
      </c>
      <c r="S29125" s="499"/>
    </row>
    <row r="29126">
      <c r="B29126" s="497"/>
      <c r="H29126" s="500"/>
      <c r="O29126" s="500"/>
      <c r="Q29126" s="498" t="s">
        <v>213</v>
      </c>
      <c r="S29126" s="499"/>
    </row>
    <row r="29127">
      <c r="B29127" s="497"/>
      <c r="H29127" s="500"/>
      <c r="O29127" s="500"/>
      <c r="Q29127" s="498" t="s">
        <v>213</v>
      </c>
      <c r="S29127" s="499"/>
    </row>
    <row r="29128">
      <c r="B29128" s="497"/>
      <c r="H29128" s="500"/>
      <c r="O29128" s="500"/>
      <c r="Q29128" s="498" t="s">
        <v>213</v>
      </c>
      <c r="S29128" s="499"/>
    </row>
    <row r="29129">
      <c r="B29129" s="497"/>
      <c r="H29129" s="500"/>
      <c r="O29129" s="500"/>
      <c r="Q29129" s="498" t="s">
        <v>213</v>
      </c>
      <c r="S29129" s="499"/>
    </row>
    <row r="29130">
      <c r="B29130" s="497"/>
      <c r="H29130" s="500"/>
      <c r="O29130" s="500"/>
      <c r="Q29130" s="498" t="s">
        <v>213</v>
      </c>
      <c r="S29130" s="499"/>
    </row>
    <row r="29131">
      <c r="B29131" s="497"/>
      <c r="H29131" s="500"/>
      <c r="O29131" s="500"/>
      <c r="Q29131" s="498" t="s">
        <v>213</v>
      </c>
      <c r="S29131" s="499"/>
    </row>
    <row r="29132">
      <c r="B29132" s="497"/>
      <c r="H29132" s="500"/>
      <c r="O29132" s="500"/>
      <c r="Q29132" s="498" t="s">
        <v>213</v>
      </c>
      <c r="S29132" s="499"/>
    </row>
    <row r="29133">
      <c r="B29133" s="497"/>
      <c r="H29133" s="500"/>
      <c r="O29133" s="500"/>
      <c r="Q29133" s="498" t="s">
        <v>213</v>
      </c>
      <c r="S29133" s="499"/>
    </row>
    <row r="29134">
      <c r="B29134" s="497"/>
      <c r="H29134" s="500"/>
      <c r="O29134" s="500"/>
      <c r="Q29134" s="498" t="s">
        <v>213</v>
      </c>
      <c r="S29134" s="499"/>
    </row>
    <row r="29135">
      <c r="B29135" s="497"/>
      <c r="H29135" s="500"/>
      <c r="O29135" s="500"/>
      <c r="Q29135" s="498" t="s">
        <v>213</v>
      </c>
      <c r="S29135" s="499"/>
    </row>
    <row r="29136">
      <c r="B29136" s="497"/>
      <c r="H29136" s="500"/>
      <c r="O29136" s="500"/>
      <c r="Q29136" s="498" t="s">
        <v>213</v>
      </c>
      <c r="S29136" s="499"/>
    </row>
    <row r="29137">
      <c r="B29137" s="497"/>
      <c r="H29137" s="500"/>
      <c r="O29137" s="500"/>
      <c r="Q29137" s="498" t="s">
        <v>213</v>
      </c>
      <c r="S29137" s="499"/>
    </row>
    <row r="29138">
      <c r="B29138" s="497"/>
      <c r="H29138" s="500"/>
      <c r="O29138" s="500"/>
      <c r="Q29138" s="498" t="s">
        <v>213</v>
      </c>
      <c r="S29138" s="499"/>
    </row>
    <row r="29139">
      <c r="B29139" s="497"/>
      <c r="H29139" s="500"/>
      <c r="O29139" s="500"/>
      <c r="Q29139" s="498" t="s">
        <v>213</v>
      </c>
      <c r="S29139" s="499"/>
    </row>
    <row r="29140">
      <c r="B29140" s="497"/>
      <c r="H29140" s="500"/>
      <c r="O29140" s="500"/>
      <c r="Q29140" s="498" t="s">
        <v>213</v>
      </c>
      <c r="S29140" s="499"/>
    </row>
    <row r="29141">
      <c r="B29141" s="497"/>
      <c r="H29141" s="500"/>
      <c r="O29141" s="500"/>
      <c r="Q29141" s="498" t="s">
        <v>213</v>
      </c>
      <c r="S29141" s="499"/>
    </row>
    <row r="29142">
      <c r="B29142" s="497"/>
      <c r="H29142" s="500"/>
      <c r="O29142" s="500"/>
      <c r="Q29142" s="498" t="s">
        <v>213</v>
      </c>
      <c r="S29142" s="499"/>
    </row>
    <row r="29143">
      <c r="B29143" s="497"/>
      <c r="H29143" s="500"/>
      <c r="O29143" s="500"/>
      <c r="Q29143" s="498" t="s">
        <v>213</v>
      </c>
      <c r="S29143" s="499"/>
    </row>
    <row r="29144">
      <c r="B29144" s="497"/>
      <c r="H29144" s="500"/>
      <c r="O29144" s="500"/>
      <c r="Q29144" s="498" t="s">
        <v>213</v>
      </c>
      <c r="S29144" s="499"/>
    </row>
    <row r="29145">
      <c r="B29145" s="497"/>
      <c r="H29145" s="500"/>
      <c r="O29145" s="500"/>
      <c r="Q29145" s="498" t="s">
        <v>213</v>
      </c>
      <c r="S29145" s="499"/>
    </row>
    <row r="29146">
      <c r="B29146" s="497"/>
      <c r="H29146" s="500"/>
      <c r="O29146" s="500"/>
      <c r="Q29146" s="498" t="s">
        <v>213</v>
      </c>
      <c r="S29146" s="499"/>
    </row>
    <row r="29147">
      <c r="B29147" s="497"/>
      <c r="H29147" s="500"/>
      <c r="O29147" s="500"/>
      <c r="Q29147" s="498" t="s">
        <v>213</v>
      </c>
      <c r="S29147" s="499"/>
    </row>
    <row r="29148">
      <c r="B29148" s="497"/>
      <c r="H29148" s="500"/>
      <c r="O29148" s="500"/>
      <c r="Q29148" s="498" t="s">
        <v>213</v>
      </c>
      <c r="S29148" s="499"/>
    </row>
    <row r="29149">
      <c r="B29149" s="497"/>
      <c r="H29149" s="500"/>
      <c r="O29149" s="500"/>
      <c r="Q29149" s="498" t="s">
        <v>213</v>
      </c>
      <c r="S29149" s="499"/>
    </row>
    <row r="29150">
      <c r="B29150" s="497"/>
      <c r="H29150" s="500"/>
      <c r="O29150" s="500"/>
      <c r="Q29150" s="498" t="s">
        <v>213</v>
      </c>
      <c r="S29150" s="499"/>
    </row>
    <row r="29151">
      <c r="B29151" s="497"/>
      <c r="H29151" s="500"/>
      <c r="O29151" s="500"/>
      <c r="Q29151" s="498" t="s">
        <v>213</v>
      </c>
      <c r="S29151" s="499"/>
    </row>
    <row r="29152">
      <c r="B29152" s="497"/>
      <c r="H29152" s="500"/>
      <c r="O29152" s="500"/>
      <c r="Q29152" s="498" t="s">
        <v>213</v>
      </c>
      <c r="S29152" s="499"/>
    </row>
    <row r="29153">
      <c r="B29153" s="497"/>
      <c r="H29153" s="500"/>
      <c r="O29153" s="500"/>
      <c r="Q29153" s="498" t="s">
        <v>213</v>
      </c>
      <c r="S29153" s="499"/>
    </row>
    <row r="29154">
      <c r="B29154" s="497"/>
      <c r="H29154" s="500"/>
      <c r="O29154" s="500"/>
      <c r="Q29154" s="498" t="s">
        <v>213</v>
      </c>
      <c r="S29154" s="499"/>
    </row>
    <row r="29155">
      <c r="B29155" s="497"/>
      <c r="H29155" s="500"/>
      <c r="O29155" s="500"/>
      <c r="Q29155" s="498" t="s">
        <v>213</v>
      </c>
      <c r="S29155" s="499"/>
    </row>
    <row r="29156">
      <c r="B29156" s="497"/>
      <c r="H29156" s="500"/>
      <c r="O29156" s="500"/>
      <c r="Q29156" s="498" t="s">
        <v>213</v>
      </c>
      <c r="S29156" s="499"/>
    </row>
    <row r="29157">
      <c r="B29157" s="497"/>
      <c r="H29157" s="500"/>
      <c r="O29157" s="500"/>
      <c r="Q29157" s="498" t="s">
        <v>213</v>
      </c>
      <c r="S29157" s="499"/>
    </row>
    <row r="29158">
      <c r="B29158" s="497"/>
      <c r="H29158" s="500"/>
      <c r="O29158" s="500"/>
      <c r="Q29158" s="498" t="s">
        <v>213</v>
      </c>
      <c r="S29158" s="499"/>
    </row>
    <row r="29159">
      <c r="B29159" s="497"/>
      <c r="H29159" s="500"/>
      <c r="O29159" s="500"/>
      <c r="Q29159" s="498" t="s">
        <v>213</v>
      </c>
      <c r="S29159" s="499"/>
    </row>
    <row r="29160">
      <c r="B29160" s="497"/>
      <c r="H29160" s="500"/>
      <c r="O29160" s="500"/>
      <c r="Q29160" s="498" t="s">
        <v>213</v>
      </c>
      <c r="S29160" s="499"/>
    </row>
    <row r="29161">
      <c r="B29161" s="497"/>
      <c r="H29161" s="500"/>
      <c r="O29161" s="500"/>
      <c r="Q29161" s="498" t="s">
        <v>213</v>
      </c>
      <c r="S29161" s="499"/>
    </row>
    <row r="29162">
      <c r="B29162" s="497"/>
      <c r="H29162" s="500"/>
      <c r="O29162" s="500"/>
      <c r="Q29162" s="498" t="s">
        <v>213</v>
      </c>
      <c r="S29162" s="499"/>
    </row>
    <row r="29163">
      <c r="B29163" s="497"/>
      <c r="H29163" s="500"/>
      <c r="O29163" s="500"/>
      <c r="Q29163" s="498" t="s">
        <v>213</v>
      </c>
      <c r="S29163" s="499"/>
    </row>
    <row r="29164">
      <c r="B29164" s="497"/>
      <c r="H29164" s="500"/>
      <c r="O29164" s="500"/>
      <c r="Q29164" s="498" t="s">
        <v>213</v>
      </c>
      <c r="S29164" s="499"/>
    </row>
    <row r="29165">
      <c r="B29165" s="497"/>
      <c r="H29165" s="500"/>
      <c r="O29165" s="500"/>
      <c r="Q29165" s="498" t="s">
        <v>213</v>
      </c>
      <c r="S29165" s="499"/>
    </row>
    <row r="29166">
      <c r="B29166" s="497"/>
      <c r="H29166" s="500"/>
      <c r="O29166" s="500"/>
      <c r="Q29166" s="498" t="s">
        <v>213</v>
      </c>
      <c r="S29166" s="499"/>
    </row>
    <row r="29167">
      <c r="B29167" s="497"/>
      <c r="H29167" s="500"/>
      <c r="O29167" s="500"/>
      <c r="Q29167" s="498" t="s">
        <v>213</v>
      </c>
      <c r="S29167" s="499"/>
    </row>
    <row r="29168">
      <c r="B29168" s="497"/>
      <c r="H29168" s="500"/>
      <c r="O29168" s="500"/>
      <c r="Q29168" s="498" t="s">
        <v>213</v>
      </c>
      <c r="S29168" s="499"/>
    </row>
    <row r="29169">
      <c r="B29169" s="497"/>
      <c r="H29169" s="500"/>
      <c r="O29169" s="500"/>
      <c r="Q29169" s="498" t="s">
        <v>213</v>
      </c>
      <c r="S29169" s="499"/>
    </row>
    <row r="29170">
      <c r="B29170" s="497"/>
      <c r="H29170" s="500"/>
      <c r="O29170" s="500"/>
      <c r="Q29170" s="498" t="s">
        <v>213</v>
      </c>
      <c r="S29170" s="499"/>
    </row>
    <row r="29171">
      <c r="B29171" s="497"/>
      <c r="H29171" s="500"/>
      <c r="O29171" s="500"/>
      <c r="Q29171" s="498" t="s">
        <v>213</v>
      </c>
      <c r="S29171" s="499"/>
    </row>
    <row r="29172">
      <c r="B29172" s="497"/>
      <c r="H29172" s="500"/>
      <c r="O29172" s="500"/>
      <c r="Q29172" s="498" t="s">
        <v>213</v>
      </c>
      <c r="S29172" s="499"/>
    </row>
    <row r="29173">
      <c r="B29173" s="497"/>
      <c r="H29173" s="500"/>
      <c r="O29173" s="500"/>
      <c r="Q29173" s="498" t="s">
        <v>213</v>
      </c>
      <c r="S29173" s="499"/>
    </row>
    <row r="29174">
      <c r="B29174" s="497"/>
      <c r="H29174" s="500"/>
      <c r="O29174" s="500"/>
      <c r="Q29174" s="498" t="s">
        <v>213</v>
      </c>
      <c r="S29174" s="499"/>
    </row>
    <row r="29175">
      <c r="B29175" s="497"/>
      <c r="H29175" s="500"/>
      <c r="O29175" s="500"/>
      <c r="Q29175" s="498" t="s">
        <v>213</v>
      </c>
      <c r="S29175" s="499"/>
    </row>
    <row r="29176">
      <c r="B29176" s="497"/>
      <c r="H29176" s="500"/>
      <c r="O29176" s="500"/>
      <c r="Q29176" s="498" t="s">
        <v>213</v>
      </c>
      <c r="S29176" s="499"/>
    </row>
    <row r="29177">
      <c r="B29177" s="497"/>
      <c r="H29177" s="500"/>
      <c r="O29177" s="500"/>
      <c r="Q29177" s="498" t="s">
        <v>213</v>
      </c>
      <c r="S29177" s="499"/>
    </row>
    <row r="29178">
      <c r="B29178" s="497"/>
      <c r="H29178" s="500"/>
      <c r="O29178" s="500"/>
      <c r="Q29178" s="498" t="s">
        <v>213</v>
      </c>
      <c r="S29178" s="499"/>
    </row>
    <row r="29179">
      <c r="B29179" s="497"/>
      <c r="H29179" s="500"/>
      <c r="O29179" s="500"/>
      <c r="Q29179" s="498" t="s">
        <v>213</v>
      </c>
      <c r="S29179" s="499"/>
    </row>
    <row r="29180">
      <c r="B29180" s="497"/>
      <c r="H29180" s="500"/>
      <c r="O29180" s="500"/>
      <c r="Q29180" s="498" t="s">
        <v>213</v>
      </c>
      <c r="S29180" s="499"/>
    </row>
    <row r="29181">
      <c r="B29181" s="497"/>
      <c r="H29181" s="500"/>
      <c r="O29181" s="500"/>
      <c r="Q29181" s="498" t="s">
        <v>213</v>
      </c>
      <c r="S29181" s="499"/>
    </row>
    <row r="29182">
      <c r="B29182" s="497"/>
      <c r="H29182" s="500"/>
      <c r="O29182" s="500"/>
      <c r="Q29182" s="498" t="s">
        <v>213</v>
      </c>
      <c r="S29182" s="499"/>
    </row>
    <row r="29183">
      <c r="B29183" s="497"/>
      <c r="H29183" s="500"/>
      <c r="O29183" s="500"/>
      <c r="Q29183" s="498" t="s">
        <v>213</v>
      </c>
      <c r="S29183" s="499"/>
    </row>
    <row r="29184">
      <c r="B29184" s="497"/>
      <c r="H29184" s="500"/>
      <c r="O29184" s="500"/>
      <c r="Q29184" s="498" t="s">
        <v>213</v>
      </c>
      <c r="S29184" s="499"/>
    </row>
    <row r="29185">
      <c r="B29185" s="497"/>
      <c r="H29185" s="500"/>
      <c r="O29185" s="500"/>
      <c r="Q29185" s="498" t="s">
        <v>213</v>
      </c>
      <c r="S29185" s="499"/>
    </row>
    <row r="29186">
      <c r="B29186" s="497"/>
      <c r="H29186" s="500"/>
      <c r="O29186" s="500"/>
      <c r="Q29186" s="498" t="s">
        <v>213</v>
      </c>
      <c r="S29186" s="499"/>
    </row>
    <row r="29187">
      <c r="B29187" s="497"/>
      <c r="H29187" s="500"/>
      <c r="O29187" s="500"/>
      <c r="Q29187" s="498" t="s">
        <v>213</v>
      </c>
      <c r="S29187" s="499"/>
    </row>
    <row r="29188">
      <c r="B29188" s="497"/>
      <c r="H29188" s="500"/>
      <c r="O29188" s="500"/>
      <c r="Q29188" s="498" t="s">
        <v>213</v>
      </c>
      <c r="S29188" s="499"/>
    </row>
    <row r="29189">
      <c r="B29189" s="497"/>
      <c r="H29189" s="500"/>
      <c r="O29189" s="500"/>
      <c r="Q29189" s="498" t="s">
        <v>213</v>
      </c>
      <c r="S29189" s="499"/>
    </row>
    <row r="29190">
      <c r="B29190" s="497"/>
      <c r="H29190" s="500"/>
      <c r="O29190" s="500"/>
      <c r="Q29190" s="498" t="s">
        <v>213</v>
      </c>
      <c r="S29190" s="499"/>
    </row>
    <row r="29191">
      <c r="B29191" s="497"/>
      <c r="H29191" s="500"/>
      <c r="O29191" s="500"/>
      <c r="Q29191" s="498" t="s">
        <v>213</v>
      </c>
      <c r="S29191" s="499"/>
    </row>
    <row r="29192">
      <c r="B29192" s="497"/>
      <c r="H29192" s="500"/>
      <c r="O29192" s="500"/>
      <c r="Q29192" s="498" t="s">
        <v>213</v>
      </c>
      <c r="S29192" s="499"/>
    </row>
    <row r="29193">
      <c r="B29193" s="497"/>
      <c r="H29193" s="500"/>
      <c r="O29193" s="500"/>
      <c r="Q29193" s="498" t="s">
        <v>213</v>
      </c>
      <c r="S29193" s="499"/>
    </row>
    <row r="29194">
      <c r="B29194" s="497"/>
      <c r="H29194" s="500"/>
      <c r="O29194" s="500"/>
      <c r="Q29194" s="498" t="s">
        <v>213</v>
      </c>
      <c r="S29194" s="499"/>
    </row>
    <row r="29195">
      <c r="B29195" s="497"/>
      <c r="H29195" s="500"/>
      <c r="O29195" s="500"/>
      <c r="Q29195" s="498" t="s">
        <v>213</v>
      </c>
      <c r="S29195" s="499"/>
    </row>
    <row r="29196">
      <c r="B29196" s="497"/>
      <c r="H29196" s="500"/>
      <c r="O29196" s="500"/>
      <c r="Q29196" s="498" t="s">
        <v>213</v>
      </c>
      <c r="S29196" s="499"/>
    </row>
    <row r="29197">
      <c r="B29197" s="497"/>
      <c r="H29197" s="500"/>
      <c r="O29197" s="500"/>
      <c r="Q29197" s="498" t="s">
        <v>213</v>
      </c>
      <c r="S29197" s="499"/>
    </row>
    <row r="29198">
      <c r="B29198" s="497"/>
      <c r="H29198" s="500"/>
      <c r="O29198" s="500"/>
      <c r="Q29198" s="498" t="s">
        <v>213</v>
      </c>
      <c r="S29198" s="499"/>
    </row>
    <row r="29199">
      <c r="B29199" s="497"/>
      <c r="H29199" s="500"/>
      <c r="O29199" s="500"/>
      <c r="Q29199" s="498" t="s">
        <v>213</v>
      </c>
      <c r="S29199" s="499"/>
    </row>
    <row r="29200">
      <c r="B29200" s="497"/>
      <c r="H29200" s="500"/>
      <c r="O29200" s="500"/>
      <c r="Q29200" s="498" t="s">
        <v>213</v>
      </c>
      <c r="S29200" s="499"/>
    </row>
    <row r="29201">
      <c r="B29201" s="497"/>
      <c r="H29201" s="500"/>
      <c r="O29201" s="500"/>
      <c r="Q29201" s="498" t="s">
        <v>213</v>
      </c>
      <c r="S29201" s="499"/>
    </row>
    <row r="29202">
      <c r="B29202" s="497"/>
      <c r="H29202" s="500"/>
      <c r="O29202" s="500"/>
      <c r="Q29202" s="498" t="s">
        <v>213</v>
      </c>
      <c r="S29202" s="499"/>
    </row>
    <row r="29203">
      <c r="B29203" s="497"/>
      <c r="H29203" s="500"/>
      <c r="O29203" s="500"/>
      <c r="Q29203" s="498" t="s">
        <v>213</v>
      </c>
      <c r="S29203" s="499"/>
    </row>
    <row r="29204">
      <c r="B29204" s="497"/>
      <c r="H29204" s="500"/>
      <c r="O29204" s="500"/>
      <c r="Q29204" s="498" t="s">
        <v>213</v>
      </c>
      <c r="S29204" s="499"/>
    </row>
    <row r="29205">
      <c r="B29205" s="497"/>
      <c r="H29205" s="500"/>
      <c r="O29205" s="500"/>
      <c r="Q29205" s="498" t="s">
        <v>213</v>
      </c>
      <c r="S29205" s="499"/>
    </row>
    <row r="29206">
      <c r="B29206" s="497"/>
      <c r="H29206" s="500"/>
      <c r="O29206" s="500"/>
      <c r="Q29206" s="498" t="s">
        <v>213</v>
      </c>
      <c r="S29206" s="499"/>
    </row>
    <row r="29207">
      <c r="B29207" s="497"/>
      <c r="H29207" s="500"/>
      <c r="O29207" s="500"/>
      <c r="Q29207" s="498" t="s">
        <v>213</v>
      </c>
      <c r="S29207" s="499"/>
    </row>
    <row r="29208">
      <c r="B29208" s="497"/>
      <c r="H29208" s="500"/>
      <c r="O29208" s="500"/>
      <c r="Q29208" s="498" t="s">
        <v>213</v>
      </c>
      <c r="S29208" s="499"/>
    </row>
    <row r="29209">
      <c r="B29209" s="497"/>
      <c r="H29209" s="500"/>
      <c r="O29209" s="500"/>
      <c r="Q29209" s="498" t="s">
        <v>213</v>
      </c>
      <c r="S29209" s="499"/>
    </row>
    <row r="29210">
      <c r="B29210" s="497"/>
      <c r="H29210" s="500"/>
      <c r="O29210" s="500"/>
      <c r="Q29210" s="498" t="s">
        <v>213</v>
      </c>
      <c r="S29210" s="499"/>
    </row>
    <row r="29211">
      <c r="B29211" s="497"/>
      <c r="H29211" s="500"/>
      <c r="O29211" s="500"/>
      <c r="Q29211" s="498" t="s">
        <v>213</v>
      </c>
      <c r="S29211" s="499"/>
    </row>
    <row r="29212">
      <c r="B29212" s="497"/>
      <c r="H29212" s="500"/>
      <c r="O29212" s="500"/>
      <c r="Q29212" s="498" t="s">
        <v>213</v>
      </c>
      <c r="S29212" s="499"/>
    </row>
    <row r="29213">
      <c r="B29213" s="497"/>
      <c r="H29213" s="500"/>
      <c r="O29213" s="500"/>
      <c r="Q29213" s="498" t="s">
        <v>213</v>
      </c>
      <c r="S29213" s="499"/>
    </row>
    <row r="29214">
      <c r="B29214" s="497"/>
      <c r="H29214" s="500"/>
      <c r="O29214" s="500"/>
      <c r="Q29214" s="498" t="s">
        <v>213</v>
      </c>
      <c r="S29214" s="499"/>
    </row>
    <row r="29215">
      <c r="B29215" s="497"/>
      <c r="H29215" s="500"/>
      <c r="O29215" s="500"/>
      <c r="Q29215" s="498" t="s">
        <v>213</v>
      </c>
      <c r="S29215" s="499"/>
    </row>
    <row r="29216">
      <c r="B29216" s="497"/>
      <c r="H29216" s="500"/>
      <c r="O29216" s="500"/>
      <c r="Q29216" s="498" t="s">
        <v>213</v>
      </c>
      <c r="S29216" s="499"/>
    </row>
    <row r="29217">
      <c r="B29217" s="497"/>
      <c r="H29217" s="500"/>
      <c r="O29217" s="500"/>
      <c r="Q29217" s="498" t="s">
        <v>213</v>
      </c>
      <c r="S29217" s="499"/>
    </row>
    <row r="29218">
      <c r="B29218" s="497"/>
      <c r="H29218" s="500"/>
      <c r="O29218" s="500"/>
      <c r="Q29218" s="498" t="s">
        <v>213</v>
      </c>
      <c r="S29218" s="499"/>
    </row>
    <row r="29219">
      <c r="B29219" s="497"/>
      <c r="H29219" s="500"/>
      <c r="O29219" s="500"/>
      <c r="Q29219" s="498" t="s">
        <v>213</v>
      </c>
      <c r="S29219" s="499"/>
    </row>
    <row r="29220">
      <c r="B29220" s="497"/>
      <c r="H29220" s="500"/>
      <c r="O29220" s="500"/>
      <c r="Q29220" s="498" t="s">
        <v>213</v>
      </c>
      <c r="S29220" s="499"/>
    </row>
    <row r="29221">
      <c r="B29221" s="497"/>
      <c r="H29221" s="500"/>
      <c r="O29221" s="500"/>
      <c r="Q29221" s="498" t="s">
        <v>213</v>
      </c>
      <c r="S29221" s="499"/>
    </row>
    <row r="29222">
      <c r="B29222" s="497"/>
      <c r="H29222" s="500"/>
      <c r="O29222" s="500"/>
      <c r="Q29222" s="498" t="s">
        <v>213</v>
      </c>
      <c r="S29222" s="499"/>
    </row>
    <row r="29223">
      <c r="B29223" s="497"/>
      <c r="H29223" s="500"/>
      <c r="O29223" s="500"/>
      <c r="Q29223" s="498" t="s">
        <v>213</v>
      </c>
      <c r="S29223" s="499"/>
    </row>
    <row r="29224">
      <c r="B29224" s="497"/>
      <c r="H29224" s="500"/>
      <c r="O29224" s="500"/>
      <c r="Q29224" s="498" t="s">
        <v>213</v>
      </c>
      <c r="S29224" s="499"/>
    </row>
    <row r="29225">
      <c r="B29225" s="497"/>
      <c r="H29225" s="500"/>
      <c r="O29225" s="500"/>
      <c r="Q29225" s="498" t="s">
        <v>213</v>
      </c>
      <c r="S29225" s="499"/>
    </row>
    <row r="29226">
      <c r="B29226" s="497"/>
      <c r="H29226" s="500"/>
      <c r="O29226" s="500"/>
      <c r="Q29226" s="498" t="s">
        <v>213</v>
      </c>
      <c r="S29226" s="499"/>
    </row>
    <row r="29227">
      <c r="B29227" s="497"/>
      <c r="H29227" s="500"/>
      <c r="O29227" s="500"/>
      <c r="Q29227" s="498" t="s">
        <v>213</v>
      </c>
      <c r="S29227" s="499"/>
    </row>
    <row r="29228">
      <c r="B29228" s="497"/>
      <c r="H29228" s="500"/>
      <c r="O29228" s="500"/>
      <c r="Q29228" s="498" t="s">
        <v>213</v>
      </c>
      <c r="S29228" s="499"/>
    </row>
    <row r="29229">
      <c r="B29229" s="497"/>
      <c r="H29229" s="500"/>
      <c r="O29229" s="500"/>
      <c r="Q29229" s="498" t="s">
        <v>213</v>
      </c>
      <c r="S29229" s="499"/>
    </row>
    <row r="29230">
      <c r="B29230" s="497"/>
      <c r="H29230" s="500"/>
      <c r="O29230" s="500"/>
      <c r="Q29230" s="498" t="s">
        <v>213</v>
      </c>
      <c r="S29230" s="499"/>
    </row>
    <row r="29231">
      <c r="B29231" s="497"/>
      <c r="H29231" s="500"/>
      <c r="O29231" s="500"/>
      <c r="Q29231" s="498" t="s">
        <v>213</v>
      </c>
      <c r="S29231" s="499"/>
    </row>
    <row r="29232">
      <c r="B29232" s="497"/>
      <c r="H29232" s="500"/>
      <c r="O29232" s="500"/>
      <c r="Q29232" s="498" t="s">
        <v>213</v>
      </c>
      <c r="S29232" s="499"/>
    </row>
    <row r="29233">
      <c r="B29233" s="497"/>
      <c r="H29233" s="500"/>
      <c r="O29233" s="500"/>
      <c r="Q29233" s="498" t="s">
        <v>213</v>
      </c>
      <c r="S29233" s="499"/>
    </row>
    <row r="29234">
      <c r="B29234" s="497"/>
      <c r="H29234" s="500"/>
      <c r="O29234" s="500"/>
      <c r="Q29234" s="498" t="s">
        <v>213</v>
      </c>
      <c r="S29234" s="499"/>
    </row>
    <row r="29235">
      <c r="B29235" s="497"/>
      <c r="H29235" s="500"/>
      <c r="O29235" s="500"/>
      <c r="Q29235" s="498" t="s">
        <v>213</v>
      </c>
      <c r="S29235" s="499"/>
    </row>
    <row r="29236">
      <c r="B29236" s="497"/>
      <c r="H29236" s="500"/>
      <c r="O29236" s="500"/>
      <c r="Q29236" s="498" t="s">
        <v>213</v>
      </c>
      <c r="S29236" s="499"/>
    </row>
    <row r="29237">
      <c r="B29237" s="497"/>
      <c r="H29237" s="500"/>
      <c r="O29237" s="500"/>
      <c r="Q29237" s="498" t="s">
        <v>213</v>
      </c>
      <c r="S29237" s="499"/>
    </row>
    <row r="29238">
      <c r="B29238" s="497"/>
      <c r="H29238" s="500"/>
      <c r="O29238" s="500"/>
      <c r="Q29238" s="498" t="s">
        <v>213</v>
      </c>
      <c r="S29238" s="499"/>
    </row>
    <row r="29239">
      <c r="B29239" s="497"/>
      <c r="H29239" s="500"/>
      <c r="O29239" s="500"/>
      <c r="Q29239" s="498" t="s">
        <v>213</v>
      </c>
      <c r="S29239" s="499"/>
    </row>
    <row r="29240">
      <c r="B29240" s="497"/>
      <c r="H29240" s="500"/>
      <c r="O29240" s="500"/>
      <c r="Q29240" s="498" t="s">
        <v>213</v>
      </c>
      <c r="S29240" s="499"/>
    </row>
    <row r="29241">
      <c r="B29241" s="497"/>
      <c r="H29241" s="500"/>
      <c r="O29241" s="500"/>
      <c r="Q29241" s="498" t="s">
        <v>213</v>
      </c>
      <c r="S29241" s="499"/>
    </row>
    <row r="29242">
      <c r="B29242" s="497"/>
      <c r="H29242" s="500"/>
      <c r="O29242" s="500"/>
      <c r="Q29242" s="498" t="s">
        <v>213</v>
      </c>
      <c r="S29242" s="499"/>
    </row>
    <row r="29243">
      <c r="B29243" s="497"/>
      <c r="H29243" s="500"/>
      <c r="O29243" s="500"/>
      <c r="Q29243" s="498" t="s">
        <v>213</v>
      </c>
      <c r="S29243" s="499"/>
    </row>
    <row r="29244">
      <c r="B29244" s="497"/>
      <c r="H29244" s="500"/>
      <c r="O29244" s="500"/>
      <c r="Q29244" s="498" t="s">
        <v>213</v>
      </c>
      <c r="S29244" s="499"/>
    </row>
    <row r="29245">
      <c r="B29245" s="497"/>
      <c r="H29245" s="500"/>
      <c r="O29245" s="500"/>
      <c r="Q29245" s="498" t="s">
        <v>213</v>
      </c>
      <c r="S29245" s="499"/>
    </row>
    <row r="29246">
      <c r="B29246" s="497"/>
      <c r="H29246" s="500"/>
      <c r="O29246" s="500"/>
      <c r="Q29246" s="498" t="s">
        <v>213</v>
      </c>
      <c r="S29246" s="499"/>
    </row>
    <row r="29247">
      <c r="B29247" s="497"/>
      <c r="H29247" s="500"/>
      <c r="O29247" s="500"/>
      <c r="Q29247" s="498" t="s">
        <v>213</v>
      </c>
      <c r="S29247" s="499"/>
    </row>
    <row r="29248">
      <c r="B29248" s="497"/>
      <c r="H29248" s="500"/>
      <c r="O29248" s="500"/>
      <c r="Q29248" s="498" t="s">
        <v>213</v>
      </c>
      <c r="S29248" s="499"/>
    </row>
    <row r="29249">
      <c r="B29249" s="497"/>
      <c r="H29249" s="500"/>
      <c r="O29249" s="500"/>
      <c r="Q29249" s="498" t="s">
        <v>213</v>
      </c>
      <c r="S29249" s="499"/>
    </row>
    <row r="29250">
      <c r="B29250" s="497"/>
      <c r="H29250" s="500"/>
      <c r="O29250" s="500"/>
      <c r="Q29250" s="498" t="s">
        <v>213</v>
      </c>
      <c r="S29250" s="499"/>
    </row>
    <row r="29251">
      <c r="B29251" s="497"/>
      <c r="H29251" s="500"/>
      <c r="O29251" s="500"/>
      <c r="Q29251" s="498" t="s">
        <v>213</v>
      </c>
      <c r="S29251" s="499"/>
    </row>
    <row r="29252">
      <c r="B29252" s="497"/>
      <c r="H29252" s="500"/>
      <c r="O29252" s="500"/>
      <c r="Q29252" s="498" t="s">
        <v>213</v>
      </c>
      <c r="S29252" s="499"/>
    </row>
    <row r="29253">
      <c r="B29253" s="497"/>
      <c r="H29253" s="500"/>
      <c r="O29253" s="500"/>
      <c r="Q29253" s="498" t="s">
        <v>213</v>
      </c>
      <c r="S29253" s="499"/>
    </row>
    <row r="29254">
      <c r="B29254" s="497"/>
      <c r="H29254" s="500"/>
      <c r="O29254" s="500"/>
      <c r="Q29254" s="498" t="s">
        <v>213</v>
      </c>
      <c r="S29254" s="499"/>
    </row>
    <row r="29255">
      <c r="B29255" s="497"/>
      <c r="H29255" s="500"/>
      <c r="O29255" s="500"/>
      <c r="Q29255" s="498" t="s">
        <v>213</v>
      </c>
      <c r="S29255" s="499"/>
    </row>
    <row r="29256">
      <c r="B29256" s="497"/>
      <c r="H29256" s="500"/>
      <c r="O29256" s="500"/>
      <c r="Q29256" s="498" t="s">
        <v>213</v>
      </c>
      <c r="S29256" s="499"/>
    </row>
    <row r="29257">
      <c r="B29257" s="497"/>
      <c r="H29257" s="500"/>
      <c r="O29257" s="500"/>
      <c r="Q29257" s="498" t="s">
        <v>213</v>
      </c>
      <c r="S29257" s="499"/>
    </row>
    <row r="29258">
      <c r="B29258" s="497"/>
      <c r="H29258" s="500"/>
      <c r="O29258" s="500"/>
      <c r="Q29258" s="498" t="s">
        <v>213</v>
      </c>
      <c r="S29258" s="499"/>
    </row>
    <row r="29259">
      <c r="B29259" s="497"/>
      <c r="H29259" s="500"/>
      <c r="O29259" s="500"/>
      <c r="Q29259" s="498" t="s">
        <v>213</v>
      </c>
      <c r="S29259" s="499"/>
    </row>
    <row r="29260">
      <c r="B29260" s="497"/>
      <c r="H29260" s="500"/>
      <c r="O29260" s="500"/>
      <c r="Q29260" s="498" t="s">
        <v>213</v>
      </c>
      <c r="S29260" s="499"/>
    </row>
    <row r="29261">
      <c r="B29261" s="497"/>
      <c r="H29261" s="500"/>
      <c r="O29261" s="500"/>
      <c r="Q29261" s="498" t="s">
        <v>213</v>
      </c>
      <c r="S29261" s="499"/>
    </row>
    <row r="29262">
      <c r="B29262" s="497"/>
      <c r="H29262" s="500"/>
      <c r="O29262" s="500"/>
      <c r="Q29262" s="498" t="s">
        <v>213</v>
      </c>
      <c r="S29262" s="499"/>
    </row>
    <row r="29263">
      <c r="B29263" s="497"/>
      <c r="H29263" s="500"/>
      <c r="O29263" s="500"/>
      <c r="Q29263" s="498" t="s">
        <v>213</v>
      </c>
      <c r="S29263" s="499"/>
    </row>
    <row r="29264">
      <c r="B29264" s="497"/>
      <c r="H29264" s="500"/>
      <c r="O29264" s="500"/>
      <c r="Q29264" s="498" t="s">
        <v>213</v>
      </c>
      <c r="S29264" s="499"/>
    </row>
    <row r="29265">
      <c r="B29265" s="497"/>
      <c r="H29265" s="500"/>
      <c r="O29265" s="500"/>
      <c r="Q29265" s="498" t="s">
        <v>213</v>
      </c>
      <c r="S29265" s="499"/>
    </row>
    <row r="29266">
      <c r="B29266" s="497"/>
      <c r="H29266" s="500"/>
      <c r="O29266" s="500"/>
      <c r="Q29266" s="498" t="s">
        <v>213</v>
      </c>
      <c r="S29266" s="499"/>
    </row>
    <row r="29267">
      <c r="B29267" s="497"/>
      <c r="H29267" s="500"/>
      <c r="O29267" s="500"/>
      <c r="Q29267" s="498" t="s">
        <v>213</v>
      </c>
      <c r="S29267" s="499"/>
    </row>
    <row r="29268">
      <c r="B29268" s="497"/>
      <c r="H29268" s="500"/>
      <c r="O29268" s="500"/>
      <c r="Q29268" s="498" t="s">
        <v>213</v>
      </c>
      <c r="S29268" s="499"/>
    </row>
    <row r="29269">
      <c r="B29269" s="497"/>
      <c r="H29269" s="500"/>
      <c r="O29269" s="500"/>
      <c r="Q29269" s="498" t="s">
        <v>213</v>
      </c>
      <c r="S29269" s="499"/>
    </row>
    <row r="29270">
      <c r="B29270" s="497"/>
      <c r="H29270" s="500"/>
      <c r="O29270" s="500"/>
      <c r="Q29270" s="498" t="s">
        <v>213</v>
      </c>
      <c r="S29270" s="499"/>
    </row>
    <row r="29271">
      <c r="B29271" s="497"/>
      <c r="H29271" s="500"/>
      <c r="O29271" s="500"/>
      <c r="Q29271" s="498" t="s">
        <v>213</v>
      </c>
      <c r="S29271" s="499"/>
    </row>
    <row r="29272">
      <c r="B29272" s="497"/>
      <c r="H29272" s="500"/>
      <c r="O29272" s="500"/>
      <c r="Q29272" s="498" t="s">
        <v>213</v>
      </c>
      <c r="S29272" s="499"/>
    </row>
    <row r="29273">
      <c r="B29273" s="497"/>
      <c r="H29273" s="500"/>
      <c r="O29273" s="500"/>
      <c r="Q29273" s="498" t="s">
        <v>213</v>
      </c>
      <c r="S29273" s="499"/>
    </row>
    <row r="29274">
      <c r="B29274" s="497"/>
      <c r="H29274" s="500"/>
      <c r="O29274" s="500"/>
      <c r="Q29274" s="498" t="s">
        <v>213</v>
      </c>
      <c r="S29274" s="499"/>
    </row>
    <row r="29275">
      <c r="B29275" s="497"/>
      <c r="H29275" s="500"/>
      <c r="O29275" s="500"/>
      <c r="Q29275" s="498" t="s">
        <v>213</v>
      </c>
      <c r="S29275" s="499"/>
    </row>
    <row r="29276">
      <c r="B29276" s="497"/>
      <c r="H29276" s="500"/>
      <c r="O29276" s="500"/>
      <c r="Q29276" s="498" t="s">
        <v>213</v>
      </c>
      <c r="S29276" s="499"/>
    </row>
    <row r="29277">
      <c r="B29277" s="497"/>
      <c r="H29277" s="500"/>
      <c r="O29277" s="500"/>
      <c r="Q29277" s="498" t="s">
        <v>213</v>
      </c>
      <c r="S29277" s="499"/>
    </row>
    <row r="29278">
      <c r="B29278" s="497"/>
      <c r="H29278" s="500"/>
      <c r="O29278" s="500"/>
      <c r="Q29278" s="498" t="s">
        <v>213</v>
      </c>
      <c r="S29278" s="499"/>
    </row>
    <row r="29279">
      <c r="B29279" s="497"/>
      <c r="H29279" s="500"/>
      <c r="O29279" s="500"/>
      <c r="Q29279" s="498" t="s">
        <v>213</v>
      </c>
      <c r="S29279" s="499"/>
    </row>
    <row r="29280">
      <c r="B29280" s="497"/>
      <c r="H29280" s="500"/>
      <c r="O29280" s="500"/>
      <c r="Q29280" s="498" t="s">
        <v>213</v>
      </c>
      <c r="S29280" s="499"/>
    </row>
    <row r="29281">
      <c r="B29281" s="497"/>
      <c r="H29281" s="500"/>
      <c r="O29281" s="500"/>
      <c r="Q29281" s="498" t="s">
        <v>213</v>
      </c>
      <c r="S29281" s="499"/>
    </row>
    <row r="29282">
      <c r="B29282" s="497"/>
      <c r="H29282" s="500"/>
      <c r="O29282" s="500"/>
      <c r="Q29282" s="498" t="s">
        <v>213</v>
      </c>
      <c r="S29282" s="499"/>
    </row>
    <row r="29283">
      <c r="B29283" s="497"/>
      <c r="H29283" s="500"/>
      <c r="O29283" s="500"/>
      <c r="Q29283" s="498" t="s">
        <v>213</v>
      </c>
      <c r="S29283" s="499"/>
    </row>
    <row r="29284">
      <c r="B29284" s="497"/>
      <c r="H29284" s="500"/>
      <c r="O29284" s="500"/>
      <c r="Q29284" s="498" t="s">
        <v>213</v>
      </c>
      <c r="S29284" s="499"/>
    </row>
    <row r="29285">
      <c r="B29285" s="497"/>
      <c r="H29285" s="500"/>
      <c r="O29285" s="500"/>
      <c r="Q29285" s="498" t="s">
        <v>213</v>
      </c>
      <c r="S29285" s="499"/>
    </row>
    <row r="29286">
      <c r="B29286" s="497"/>
      <c r="H29286" s="500"/>
      <c r="O29286" s="500"/>
      <c r="Q29286" s="498" t="s">
        <v>213</v>
      </c>
      <c r="S29286" s="499"/>
    </row>
    <row r="29287">
      <c r="B29287" s="497"/>
      <c r="H29287" s="500"/>
      <c r="O29287" s="500"/>
      <c r="Q29287" s="498" t="s">
        <v>213</v>
      </c>
      <c r="S29287" s="499"/>
    </row>
    <row r="29288">
      <c r="B29288" s="497"/>
      <c r="H29288" s="500"/>
      <c r="O29288" s="500"/>
      <c r="Q29288" s="498" t="s">
        <v>213</v>
      </c>
      <c r="S29288" s="499"/>
    </row>
    <row r="29289">
      <c r="B29289" s="497"/>
      <c r="H29289" s="500"/>
      <c r="O29289" s="500"/>
      <c r="Q29289" s="498" t="s">
        <v>213</v>
      </c>
      <c r="S29289" s="499"/>
    </row>
    <row r="29290">
      <c r="B29290" s="497"/>
      <c r="H29290" s="500"/>
      <c r="O29290" s="500"/>
      <c r="Q29290" s="498" t="s">
        <v>213</v>
      </c>
      <c r="S29290" s="499"/>
    </row>
    <row r="29291">
      <c r="B29291" s="497"/>
      <c r="H29291" s="500"/>
      <c r="O29291" s="500"/>
      <c r="Q29291" s="498" t="s">
        <v>213</v>
      </c>
      <c r="S29291" s="499"/>
    </row>
    <row r="29292">
      <c r="B29292" s="497"/>
      <c r="H29292" s="500"/>
      <c r="O29292" s="500"/>
      <c r="Q29292" s="498" t="s">
        <v>213</v>
      </c>
      <c r="S29292" s="499"/>
    </row>
    <row r="29293">
      <c r="B29293" s="497"/>
      <c r="H29293" s="500"/>
      <c r="O29293" s="500"/>
      <c r="Q29293" s="498" t="s">
        <v>213</v>
      </c>
      <c r="S29293" s="499"/>
    </row>
    <row r="29294">
      <c r="B29294" s="497"/>
      <c r="H29294" s="500"/>
      <c r="O29294" s="500"/>
      <c r="Q29294" s="498" t="s">
        <v>213</v>
      </c>
      <c r="S29294" s="499"/>
    </row>
    <row r="29295">
      <c r="B29295" s="497"/>
      <c r="H29295" s="500"/>
      <c r="O29295" s="500"/>
      <c r="Q29295" s="498" t="s">
        <v>213</v>
      </c>
      <c r="S29295" s="499"/>
    </row>
    <row r="29296">
      <c r="B29296" s="497"/>
      <c r="H29296" s="500"/>
      <c r="O29296" s="500"/>
      <c r="Q29296" s="498" t="s">
        <v>213</v>
      </c>
      <c r="S29296" s="499"/>
    </row>
    <row r="29297">
      <c r="B29297" s="497"/>
      <c r="H29297" s="500"/>
      <c r="O29297" s="500"/>
      <c r="Q29297" s="498" t="s">
        <v>213</v>
      </c>
      <c r="S29297" s="499"/>
    </row>
    <row r="29298">
      <c r="B29298" s="497"/>
      <c r="H29298" s="500"/>
      <c r="O29298" s="500"/>
      <c r="Q29298" s="498" t="s">
        <v>213</v>
      </c>
      <c r="S29298" s="499"/>
    </row>
    <row r="29299">
      <c r="B29299" s="497"/>
      <c r="H29299" s="500"/>
      <c r="O29299" s="500"/>
      <c r="Q29299" s="498" t="s">
        <v>213</v>
      </c>
      <c r="S29299" s="499"/>
    </row>
    <row r="29300">
      <c r="B29300" s="497"/>
      <c r="H29300" s="500"/>
      <c r="O29300" s="500"/>
      <c r="Q29300" s="498" t="s">
        <v>213</v>
      </c>
      <c r="S29300" s="499"/>
    </row>
    <row r="29301">
      <c r="B29301" s="497"/>
      <c r="H29301" s="500"/>
      <c r="O29301" s="500"/>
      <c r="Q29301" s="498" t="s">
        <v>213</v>
      </c>
      <c r="S29301" s="499"/>
    </row>
    <row r="29302">
      <c r="B29302" s="497"/>
      <c r="H29302" s="500"/>
      <c r="O29302" s="500"/>
      <c r="Q29302" s="498" t="s">
        <v>213</v>
      </c>
      <c r="S29302" s="499"/>
    </row>
    <row r="29303">
      <c r="B29303" s="497"/>
      <c r="H29303" s="500"/>
      <c r="O29303" s="500"/>
      <c r="Q29303" s="498" t="s">
        <v>213</v>
      </c>
      <c r="S29303" s="499"/>
    </row>
    <row r="29304">
      <c r="B29304" s="497"/>
      <c r="H29304" s="500"/>
      <c r="O29304" s="500"/>
      <c r="Q29304" s="498" t="s">
        <v>213</v>
      </c>
      <c r="S29304" s="499"/>
    </row>
    <row r="29305">
      <c r="B29305" s="497"/>
      <c r="H29305" s="500"/>
      <c r="O29305" s="500"/>
      <c r="Q29305" s="498" t="s">
        <v>213</v>
      </c>
      <c r="S29305" s="499"/>
    </row>
    <row r="29306">
      <c r="B29306" s="497"/>
      <c r="H29306" s="500"/>
      <c r="O29306" s="500"/>
      <c r="Q29306" s="498" t="s">
        <v>213</v>
      </c>
      <c r="S29306" s="499"/>
    </row>
    <row r="29307">
      <c r="B29307" s="497"/>
      <c r="H29307" s="500"/>
      <c r="O29307" s="500"/>
      <c r="Q29307" s="498" t="s">
        <v>213</v>
      </c>
      <c r="S29307" s="499"/>
    </row>
    <row r="29308">
      <c r="B29308" s="497"/>
      <c r="H29308" s="500"/>
      <c r="O29308" s="500"/>
      <c r="Q29308" s="498" t="s">
        <v>213</v>
      </c>
      <c r="S29308" s="499"/>
    </row>
    <row r="29309">
      <c r="B29309" s="497"/>
      <c r="H29309" s="500"/>
      <c r="O29309" s="500"/>
      <c r="Q29309" s="498" t="s">
        <v>213</v>
      </c>
      <c r="S29309" s="499"/>
    </row>
    <row r="29310">
      <c r="B29310" s="497"/>
      <c r="H29310" s="500"/>
      <c r="O29310" s="500"/>
      <c r="Q29310" s="498" t="s">
        <v>213</v>
      </c>
      <c r="S29310" s="499"/>
    </row>
    <row r="29311">
      <c r="B29311" s="497"/>
      <c r="H29311" s="500"/>
      <c r="O29311" s="500"/>
      <c r="Q29311" s="498" t="s">
        <v>213</v>
      </c>
      <c r="S29311" s="499"/>
    </row>
    <row r="29312">
      <c r="B29312" s="497"/>
      <c r="H29312" s="500"/>
      <c r="O29312" s="500"/>
      <c r="Q29312" s="498" t="s">
        <v>213</v>
      </c>
      <c r="S29312" s="499"/>
    </row>
    <row r="29313">
      <c r="B29313" s="497"/>
      <c r="H29313" s="500"/>
      <c r="O29313" s="500"/>
      <c r="Q29313" s="498" t="s">
        <v>213</v>
      </c>
      <c r="S29313" s="499"/>
    </row>
    <row r="29314">
      <c r="B29314" s="497"/>
      <c r="H29314" s="500"/>
      <c r="O29314" s="500"/>
      <c r="Q29314" s="498" t="s">
        <v>213</v>
      </c>
      <c r="S29314" s="499"/>
    </row>
    <row r="29315">
      <c r="B29315" s="497"/>
      <c r="H29315" s="500"/>
      <c r="O29315" s="500"/>
      <c r="Q29315" s="498" t="s">
        <v>213</v>
      </c>
      <c r="S29315" s="499"/>
    </row>
    <row r="29316">
      <c r="B29316" s="497"/>
      <c r="H29316" s="500"/>
      <c r="O29316" s="500"/>
      <c r="Q29316" s="498" t="s">
        <v>213</v>
      </c>
      <c r="S29316" s="499"/>
    </row>
    <row r="29317">
      <c r="B29317" s="497"/>
      <c r="H29317" s="500"/>
      <c r="O29317" s="500"/>
      <c r="Q29317" s="498" t="s">
        <v>213</v>
      </c>
      <c r="S29317" s="499"/>
    </row>
    <row r="29318">
      <c r="B29318" s="497"/>
      <c r="H29318" s="500"/>
      <c r="O29318" s="500"/>
      <c r="Q29318" s="498" t="s">
        <v>213</v>
      </c>
      <c r="S29318" s="499"/>
    </row>
    <row r="29319">
      <c r="B29319" s="497"/>
      <c r="H29319" s="500"/>
      <c r="O29319" s="500"/>
      <c r="Q29319" s="498" t="s">
        <v>213</v>
      </c>
      <c r="S29319" s="499"/>
    </row>
    <row r="29320">
      <c r="B29320" s="497"/>
      <c r="H29320" s="500"/>
      <c r="O29320" s="500"/>
      <c r="Q29320" s="498" t="s">
        <v>213</v>
      </c>
      <c r="S29320" s="499"/>
    </row>
    <row r="29321">
      <c r="B29321" s="497"/>
      <c r="H29321" s="500"/>
      <c r="O29321" s="500"/>
      <c r="Q29321" s="498" t="s">
        <v>213</v>
      </c>
      <c r="S29321" s="499"/>
    </row>
    <row r="29322">
      <c r="B29322" s="497"/>
      <c r="H29322" s="500"/>
      <c r="O29322" s="500"/>
      <c r="Q29322" s="498" t="s">
        <v>213</v>
      </c>
      <c r="S29322" s="499"/>
    </row>
    <row r="29323">
      <c r="B29323" s="497"/>
      <c r="H29323" s="500"/>
      <c r="O29323" s="500"/>
      <c r="Q29323" s="498" t="s">
        <v>213</v>
      </c>
      <c r="S29323" s="499"/>
    </row>
    <row r="29324">
      <c r="B29324" s="497"/>
      <c r="H29324" s="500"/>
      <c r="O29324" s="500"/>
      <c r="Q29324" s="498" t="s">
        <v>213</v>
      </c>
      <c r="S29324" s="499"/>
    </row>
    <row r="29325">
      <c r="B29325" s="497"/>
      <c r="H29325" s="500"/>
      <c r="O29325" s="500"/>
      <c r="Q29325" s="498" t="s">
        <v>213</v>
      </c>
      <c r="S29325" s="499"/>
    </row>
    <row r="29326">
      <c r="B29326" s="497"/>
      <c r="H29326" s="500"/>
      <c r="O29326" s="500"/>
      <c r="Q29326" s="498" t="s">
        <v>213</v>
      </c>
      <c r="S29326" s="499"/>
    </row>
    <row r="29327">
      <c r="B29327" s="497"/>
      <c r="H29327" s="500"/>
      <c r="O29327" s="500"/>
      <c r="Q29327" s="498" t="s">
        <v>213</v>
      </c>
      <c r="S29327" s="499"/>
    </row>
    <row r="29328">
      <c r="B29328" s="497"/>
      <c r="H29328" s="500"/>
      <c r="O29328" s="500"/>
      <c r="Q29328" s="498" t="s">
        <v>213</v>
      </c>
      <c r="S29328" s="499"/>
    </row>
    <row r="29329">
      <c r="B29329" s="497"/>
      <c r="H29329" s="500"/>
      <c r="O29329" s="500"/>
      <c r="Q29329" s="498" t="s">
        <v>213</v>
      </c>
      <c r="S29329" s="499"/>
    </row>
    <row r="29330">
      <c r="B29330" s="497"/>
      <c r="H29330" s="500"/>
      <c r="O29330" s="500"/>
      <c r="Q29330" s="498" t="s">
        <v>213</v>
      </c>
      <c r="S29330" s="499"/>
    </row>
    <row r="29331">
      <c r="B29331" s="497"/>
      <c r="H29331" s="500"/>
      <c r="O29331" s="500"/>
      <c r="Q29331" s="498" t="s">
        <v>213</v>
      </c>
      <c r="S29331" s="499"/>
    </row>
    <row r="29332">
      <c r="B29332" s="497"/>
      <c r="H29332" s="500"/>
      <c r="O29332" s="500"/>
      <c r="Q29332" s="498" t="s">
        <v>213</v>
      </c>
      <c r="S29332" s="499"/>
    </row>
    <row r="29333">
      <c r="B29333" s="497"/>
      <c r="H29333" s="500"/>
      <c r="O29333" s="500"/>
      <c r="Q29333" s="498" t="s">
        <v>213</v>
      </c>
      <c r="S29333" s="499"/>
    </row>
    <row r="29334">
      <c r="B29334" s="497"/>
      <c r="H29334" s="500"/>
      <c r="O29334" s="500"/>
      <c r="Q29334" s="498" t="s">
        <v>213</v>
      </c>
      <c r="S29334" s="499"/>
    </row>
    <row r="29335">
      <c r="B29335" s="497"/>
      <c r="H29335" s="500"/>
      <c r="O29335" s="500"/>
      <c r="Q29335" s="498" t="s">
        <v>213</v>
      </c>
      <c r="S29335" s="499"/>
    </row>
    <row r="29336">
      <c r="B29336" s="497"/>
      <c r="H29336" s="500"/>
      <c r="O29336" s="500"/>
      <c r="Q29336" s="498" t="s">
        <v>213</v>
      </c>
      <c r="S29336" s="499"/>
    </row>
    <row r="29337">
      <c r="B29337" s="497"/>
      <c r="H29337" s="500"/>
      <c r="O29337" s="500"/>
      <c r="Q29337" s="498" t="s">
        <v>213</v>
      </c>
      <c r="S29337" s="499"/>
    </row>
    <row r="29338">
      <c r="B29338" s="497"/>
      <c r="H29338" s="500"/>
      <c r="O29338" s="500"/>
      <c r="Q29338" s="498" t="s">
        <v>213</v>
      </c>
      <c r="S29338" s="499"/>
    </row>
    <row r="29339">
      <c r="B29339" s="497"/>
      <c r="H29339" s="500"/>
      <c r="O29339" s="500"/>
      <c r="Q29339" s="498" t="s">
        <v>213</v>
      </c>
      <c r="S29339" s="499"/>
    </row>
    <row r="29340">
      <c r="B29340" s="497"/>
      <c r="H29340" s="500"/>
      <c r="O29340" s="500"/>
      <c r="Q29340" s="498" t="s">
        <v>213</v>
      </c>
      <c r="S29340" s="499"/>
    </row>
    <row r="29341">
      <c r="B29341" s="497"/>
      <c r="H29341" s="500"/>
      <c r="O29341" s="500"/>
      <c r="Q29341" s="498" t="s">
        <v>213</v>
      </c>
      <c r="S29341" s="499"/>
    </row>
    <row r="29342">
      <c r="B29342" s="497"/>
      <c r="H29342" s="500"/>
      <c r="O29342" s="500"/>
      <c r="Q29342" s="498" t="s">
        <v>213</v>
      </c>
      <c r="S29342" s="499"/>
    </row>
    <row r="29343">
      <c r="B29343" s="497"/>
      <c r="H29343" s="500"/>
      <c r="O29343" s="500"/>
      <c r="Q29343" s="498" t="s">
        <v>213</v>
      </c>
      <c r="S29343" s="499"/>
    </row>
    <row r="29344">
      <c r="B29344" s="497"/>
      <c r="H29344" s="500"/>
      <c r="O29344" s="500"/>
      <c r="Q29344" s="498" t="s">
        <v>213</v>
      </c>
      <c r="S29344" s="499"/>
    </row>
    <row r="29345">
      <c r="B29345" s="497"/>
      <c r="H29345" s="500"/>
      <c r="O29345" s="500"/>
      <c r="Q29345" s="498" t="s">
        <v>213</v>
      </c>
      <c r="S29345" s="499"/>
    </row>
    <row r="29346">
      <c r="B29346" s="497"/>
      <c r="H29346" s="500"/>
      <c r="O29346" s="500"/>
      <c r="Q29346" s="498" t="s">
        <v>213</v>
      </c>
      <c r="S29346" s="499"/>
    </row>
    <row r="29347">
      <c r="B29347" s="497"/>
      <c r="H29347" s="500"/>
      <c r="O29347" s="500"/>
      <c r="Q29347" s="498" t="s">
        <v>213</v>
      </c>
      <c r="S29347" s="499"/>
    </row>
    <row r="29348">
      <c r="B29348" s="497"/>
      <c r="H29348" s="500"/>
      <c r="O29348" s="500"/>
      <c r="Q29348" s="498" t="s">
        <v>213</v>
      </c>
      <c r="S29348" s="499"/>
    </row>
    <row r="29349">
      <c r="B29349" s="497"/>
      <c r="H29349" s="500"/>
      <c r="O29349" s="500"/>
      <c r="Q29349" s="498" t="s">
        <v>213</v>
      </c>
      <c r="S29349" s="499"/>
    </row>
    <row r="29350">
      <c r="B29350" s="497"/>
      <c r="H29350" s="500"/>
      <c r="O29350" s="500"/>
      <c r="Q29350" s="498" t="s">
        <v>213</v>
      </c>
      <c r="S29350" s="499"/>
    </row>
    <row r="29351">
      <c r="B29351" s="497"/>
      <c r="H29351" s="500"/>
      <c r="O29351" s="500"/>
      <c r="Q29351" s="498" t="s">
        <v>213</v>
      </c>
      <c r="S29351" s="499"/>
    </row>
    <row r="29352">
      <c r="B29352" s="497"/>
      <c r="H29352" s="500"/>
      <c r="O29352" s="500"/>
      <c r="Q29352" s="498" t="s">
        <v>213</v>
      </c>
      <c r="S29352" s="499"/>
    </row>
    <row r="29353">
      <c r="B29353" s="497"/>
      <c r="H29353" s="500"/>
      <c r="O29353" s="500"/>
      <c r="Q29353" s="498" t="s">
        <v>213</v>
      </c>
      <c r="S29353" s="499"/>
    </row>
    <row r="29354">
      <c r="B29354" s="497"/>
      <c r="H29354" s="500"/>
      <c r="O29354" s="500"/>
      <c r="Q29354" s="498" t="s">
        <v>213</v>
      </c>
      <c r="S29354" s="499"/>
    </row>
    <row r="29355">
      <c r="B29355" s="497"/>
      <c r="H29355" s="500"/>
      <c r="O29355" s="500"/>
      <c r="Q29355" s="498" t="s">
        <v>213</v>
      </c>
      <c r="S29355" s="499"/>
    </row>
    <row r="29356">
      <c r="B29356" s="497"/>
      <c r="H29356" s="500"/>
      <c r="O29356" s="500"/>
      <c r="Q29356" s="498" t="s">
        <v>213</v>
      </c>
      <c r="S29356" s="499"/>
    </row>
    <row r="29357">
      <c r="B29357" s="497"/>
      <c r="H29357" s="500"/>
      <c r="O29357" s="500"/>
      <c r="Q29357" s="498" t="s">
        <v>213</v>
      </c>
      <c r="S29357" s="499"/>
    </row>
    <row r="29358">
      <c r="B29358" s="497"/>
      <c r="H29358" s="500"/>
      <c r="O29358" s="500"/>
      <c r="Q29358" s="498" t="s">
        <v>213</v>
      </c>
      <c r="S29358" s="499"/>
    </row>
    <row r="29359">
      <c r="B29359" s="497"/>
      <c r="H29359" s="500"/>
      <c r="O29359" s="500"/>
      <c r="Q29359" s="498" t="s">
        <v>213</v>
      </c>
      <c r="S29359" s="499"/>
    </row>
    <row r="29360">
      <c r="B29360" s="497"/>
      <c r="H29360" s="500"/>
      <c r="O29360" s="500"/>
      <c r="Q29360" s="498" t="s">
        <v>213</v>
      </c>
      <c r="S29360" s="499"/>
    </row>
    <row r="29361">
      <c r="B29361" s="497"/>
      <c r="H29361" s="500"/>
      <c r="O29361" s="500"/>
      <c r="Q29361" s="498" t="s">
        <v>213</v>
      </c>
      <c r="S29361" s="499"/>
    </row>
    <row r="29362">
      <c r="B29362" s="497"/>
      <c r="H29362" s="500"/>
      <c r="O29362" s="500"/>
      <c r="Q29362" s="498" t="s">
        <v>213</v>
      </c>
      <c r="S29362" s="499"/>
    </row>
    <row r="29363">
      <c r="B29363" s="497"/>
      <c r="H29363" s="500"/>
      <c r="O29363" s="500"/>
      <c r="Q29363" s="498" t="s">
        <v>213</v>
      </c>
      <c r="S29363" s="499"/>
    </row>
    <row r="29364">
      <c r="B29364" s="497"/>
      <c r="H29364" s="500"/>
      <c r="O29364" s="500"/>
      <c r="Q29364" s="498" t="s">
        <v>213</v>
      </c>
      <c r="S29364" s="499"/>
    </row>
    <row r="29365">
      <c r="B29365" s="497"/>
      <c r="H29365" s="500"/>
      <c r="O29365" s="500"/>
      <c r="Q29365" s="498" t="s">
        <v>213</v>
      </c>
      <c r="S29365" s="499"/>
    </row>
    <row r="29366">
      <c r="B29366" s="497"/>
      <c r="H29366" s="500"/>
      <c r="O29366" s="500"/>
      <c r="Q29366" s="498" t="s">
        <v>213</v>
      </c>
      <c r="S29366" s="499"/>
    </row>
    <row r="29367">
      <c r="B29367" s="497"/>
      <c r="H29367" s="500"/>
      <c r="O29367" s="500"/>
      <c r="Q29367" s="498" t="s">
        <v>213</v>
      </c>
      <c r="S29367" s="499"/>
    </row>
    <row r="29368">
      <c r="B29368" s="497"/>
      <c r="H29368" s="500"/>
      <c r="O29368" s="500"/>
      <c r="Q29368" s="498" t="s">
        <v>213</v>
      </c>
      <c r="S29368" s="499"/>
    </row>
    <row r="29369">
      <c r="B29369" s="497"/>
      <c r="H29369" s="500"/>
      <c r="O29369" s="500"/>
      <c r="Q29369" s="498" t="s">
        <v>213</v>
      </c>
      <c r="S29369" s="499"/>
    </row>
    <row r="29370">
      <c r="B29370" s="497"/>
      <c r="H29370" s="500"/>
      <c r="O29370" s="500"/>
      <c r="Q29370" s="498" t="s">
        <v>213</v>
      </c>
      <c r="S29370" s="499"/>
    </row>
    <row r="29371">
      <c r="B29371" s="497"/>
      <c r="H29371" s="500"/>
      <c r="O29371" s="500"/>
      <c r="Q29371" s="498" t="s">
        <v>213</v>
      </c>
      <c r="S29371" s="499"/>
    </row>
    <row r="29372">
      <c r="B29372" s="497"/>
      <c r="H29372" s="500"/>
      <c r="O29372" s="500"/>
      <c r="Q29372" s="498" t="s">
        <v>213</v>
      </c>
      <c r="S29372" s="499"/>
    </row>
    <row r="29373">
      <c r="B29373" s="497"/>
      <c r="H29373" s="500"/>
      <c r="O29373" s="500"/>
      <c r="Q29373" s="498" t="s">
        <v>213</v>
      </c>
      <c r="S29373" s="499"/>
    </row>
    <row r="29374">
      <c r="B29374" s="497"/>
      <c r="H29374" s="500"/>
      <c r="O29374" s="500"/>
      <c r="Q29374" s="498" t="s">
        <v>213</v>
      </c>
      <c r="S29374" s="499"/>
    </row>
    <row r="29375">
      <c r="B29375" s="497"/>
      <c r="H29375" s="500"/>
      <c r="O29375" s="500"/>
      <c r="Q29375" s="498" t="s">
        <v>213</v>
      </c>
      <c r="S29375" s="499"/>
    </row>
    <row r="29376">
      <c r="B29376" s="497"/>
      <c r="H29376" s="500"/>
      <c r="O29376" s="500"/>
      <c r="Q29376" s="498" t="s">
        <v>213</v>
      </c>
      <c r="S29376" s="499"/>
    </row>
    <row r="29377">
      <c r="B29377" s="497"/>
      <c r="H29377" s="500"/>
      <c r="O29377" s="500"/>
      <c r="Q29377" s="498" t="s">
        <v>213</v>
      </c>
      <c r="S29377" s="499"/>
    </row>
    <row r="29378">
      <c r="B29378" s="497"/>
      <c r="H29378" s="500"/>
      <c r="O29378" s="500"/>
      <c r="Q29378" s="498" t="s">
        <v>213</v>
      </c>
      <c r="S29378" s="499"/>
    </row>
    <row r="29379">
      <c r="B29379" s="497"/>
      <c r="H29379" s="500"/>
      <c r="O29379" s="500"/>
      <c r="Q29379" s="498" t="s">
        <v>213</v>
      </c>
      <c r="S29379" s="499"/>
    </row>
    <row r="29380">
      <c r="B29380" s="497"/>
      <c r="H29380" s="500"/>
      <c r="O29380" s="500"/>
      <c r="Q29380" s="498" t="s">
        <v>213</v>
      </c>
      <c r="S29380" s="499"/>
    </row>
    <row r="29381">
      <c r="B29381" s="497"/>
      <c r="H29381" s="500"/>
      <c r="O29381" s="500"/>
      <c r="Q29381" s="498" t="s">
        <v>213</v>
      </c>
      <c r="S29381" s="499"/>
    </row>
    <row r="29382">
      <c r="B29382" s="497"/>
      <c r="H29382" s="500"/>
      <c r="O29382" s="500"/>
      <c r="Q29382" s="498" t="s">
        <v>213</v>
      </c>
      <c r="S29382" s="499"/>
    </row>
    <row r="29383">
      <c r="B29383" s="497"/>
      <c r="H29383" s="500"/>
      <c r="O29383" s="500"/>
      <c r="Q29383" s="498" t="s">
        <v>213</v>
      </c>
      <c r="S29383" s="499"/>
    </row>
    <row r="29384">
      <c r="B29384" s="497"/>
      <c r="H29384" s="500"/>
      <c r="O29384" s="500"/>
      <c r="Q29384" s="498" t="s">
        <v>213</v>
      </c>
      <c r="S29384" s="499"/>
    </row>
    <row r="29385">
      <c r="B29385" s="497"/>
      <c r="H29385" s="500"/>
      <c r="O29385" s="500"/>
      <c r="Q29385" s="498" t="s">
        <v>213</v>
      </c>
      <c r="S29385" s="499"/>
    </row>
    <row r="29386">
      <c r="B29386" s="497"/>
      <c r="H29386" s="500"/>
      <c r="O29386" s="500"/>
      <c r="Q29386" s="498" t="s">
        <v>213</v>
      </c>
      <c r="S29386" s="499"/>
    </row>
    <row r="29387">
      <c r="B29387" s="497"/>
      <c r="H29387" s="500"/>
      <c r="O29387" s="500"/>
      <c r="Q29387" s="498" t="s">
        <v>213</v>
      </c>
      <c r="S29387" s="499"/>
    </row>
    <row r="29388">
      <c r="B29388" s="497"/>
      <c r="H29388" s="500"/>
      <c r="O29388" s="500"/>
      <c r="Q29388" s="498" t="s">
        <v>213</v>
      </c>
      <c r="S29388" s="499"/>
    </row>
    <row r="29389">
      <c r="B29389" s="497"/>
      <c r="H29389" s="500"/>
      <c r="O29389" s="500"/>
      <c r="Q29389" s="498" t="s">
        <v>213</v>
      </c>
      <c r="S29389" s="499"/>
    </row>
    <row r="29390">
      <c r="B29390" s="497"/>
      <c r="H29390" s="500"/>
      <c r="O29390" s="500"/>
      <c r="Q29390" s="498" t="s">
        <v>213</v>
      </c>
      <c r="S29390" s="499"/>
    </row>
    <row r="29391">
      <c r="B29391" s="497"/>
      <c r="H29391" s="500"/>
      <c r="O29391" s="500"/>
      <c r="Q29391" s="498" t="s">
        <v>213</v>
      </c>
      <c r="S29391" s="499"/>
    </row>
    <row r="29392">
      <c r="B29392" s="497"/>
      <c r="H29392" s="500"/>
      <c r="O29392" s="500"/>
      <c r="Q29392" s="498" t="s">
        <v>213</v>
      </c>
      <c r="S29392" s="499"/>
    </row>
    <row r="29393">
      <c r="B29393" s="497"/>
      <c r="H29393" s="500"/>
      <c r="O29393" s="500"/>
      <c r="Q29393" s="498" t="s">
        <v>213</v>
      </c>
      <c r="S29393" s="499"/>
    </row>
    <row r="29394">
      <c r="B29394" s="497"/>
      <c r="H29394" s="500"/>
      <c r="O29394" s="500"/>
      <c r="Q29394" s="498" t="s">
        <v>213</v>
      </c>
      <c r="S29394" s="499"/>
    </row>
    <row r="29395">
      <c r="B29395" s="497"/>
      <c r="H29395" s="500"/>
      <c r="O29395" s="500"/>
      <c r="Q29395" s="498" t="s">
        <v>213</v>
      </c>
      <c r="S29395" s="499"/>
    </row>
    <row r="29396">
      <c r="B29396" s="497"/>
      <c r="H29396" s="500"/>
      <c r="O29396" s="500"/>
      <c r="Q29396" s="498" t="s">
        <v>213</v>
      </c>
      <c r="S29396" s="499"/>
    </row>
    <row r="29397">
      <c r="B29397" s="497"/>
      <c r="H29397" s="500"/>
      <c r="O29397" s="500"/>
      <c r="Q29397" s="498" t="s">
        <v>213</v>
      </c>
      <c r="S29397" s="499"/>
    </row>
    <row r="29398">
      <c r="B29398" s="497"/>
      <c r="H29398" s="500"/>
      <c r="O29398" s="500"/>
      <c r="Q29398" s="498" t="s">
        <v>213</v>
      </c>
      <c r="S29398" s="499"/>
    </row>
    <row r="29399">
      <c r="B29399" s="497"/>
      <c r="H29399" s="500"/>
      <c r="O29399" s="500"/>
      <c r="Q29399" s="498" t="s">
        <v>213</v>
      </c>
      <c r="S29399" s="499"/>
    </row>
    <row r="29400">
      <c r="B29400" s="497"/>
      <c r="H29400" s="500"/>
      <c r="O29400" s="500"/>
      <c r="Q29400" s="498" t="s">
        <v>213</v>
      </c>
      <c r="S29400" s="499"/>
    </row>
    <row r="29401">
      <c r="B29401" s="497"/>
      <c r="H29401" s="500"/>
      <c r="O29401" s="500"/>
      <c r="Q29401" s="498" t="s">
        <v>213</v>
      </c>
      <c r="S29401" s="499"/>
    </row>
    <row r="29402">
      <c r="B29402" s="497"/>
      <c r="H29402" s="500"/>
      <c r="O29402" s="500"/>
      <c r="Q29402" s="498" t="s">
        <v>213</v>
      </c>
      <c r="S29402" s="499"/>
    </row>
    <row r="29403">
      <c r="B29403" s="497"/>
      <c r="H29403" s="500"/>
      <c r="O29403" s="500"/>
      <c r="Q29403" s="498" t="s">
        <v>213</v>
      </c>
      <c r="S29403" s="499"/>
    </row>
    <row r="29404">
      <c r="B29404" s="497"/>
      <c r="H29404" s="500"/>
      <c r="O29404" s="500"/>
      <c r="Q29404" s="498" t="s">
        <v>213</v>
      </c>
      <c r="S29404" s="499"/>
    </row>
    <row r="29405">
      <c r="B29405" s="497"/>
      <c r="H29405" s="500"/>
      <c r="O29405" s="500"/>
      <c r="Q29405" s="498" t="s">
        <v>213</v>
      </c>
      <c r="S29405" s="499"/>
    </row>
    <row r="29406">
      <c r="B29406" s="497"/>
      <c r="H29406" s="500"/>
      <c r="O29406" s="500"/>
      <c r="Q29406" s="498" t="s">
        <v>213</v>
      </c>
      <c r="S29406" s="499"/>
    </row>
    <row r="29407">
      <c r="B29407" s="497"/>
      <c r="H29407" s="500"/>
      <c r="O29407" s="500"/>
      <c r="Q29407" s="498" t="s">
        <v>213</v>
      </c>
      <c r="S29407" s="499"/>
    </row>
    <row r="29408">
      <c r="B29408" s="497"/>
      <c r="H29408" s="500"/>
      <c r="O29408" s="500"/>
      <c r="Q29408" s="498" t="s">
        <v>213</v>
      </c>
      <c r="S29408" s="499"/>
    </row>
    <row r="29409">
      <c r="B29409" s="497"/>
      <c r="H29409" s="500"/>
      <c r="O29409" s="500"/>
      <c r="Q29409" s="498" t="s">
        <v>213</v>
      </c>
      <c r="S29409" s="499"/>
    </row>
    <row r="29410">
      <c r="B29410" s="497"/>
      <c r="H29410" s="500"/>
      <c r="O29410" s="500"/>
      <c r="Q29410" s="498" t="s">
        <v>213</v>
      </c>
      <c r="S29410" s="499"/>
    </row>
    <row r="29411">
      <c r="B29411" s="497"/>
      <c r="H29411" s="500"/>
      <c r="O29411" s="500"/>
      <c r="Q29411" s="498" t="s">
        <v>213</v>
      </c>
      <c r="S29411" s="499"/>
    </row>
    <row r="29412">
      <c r="B29412" s="497"/>
      <c r="H29412" s="500"/>
      <c r="O29412" s="500"/>
      <c r="Q29412" s="498" t="s">
        <v>213</v>
      </c>
      <c r="S29412" s="499"/>
    </row>
    <row r="29413">
      <c r="B29413" s="497"/>
      <c r="H29413" s="500"/>
      <c r="O29413" s="500"/>
      <c r="Q29413" s="498" t="s">
        <v>213</v>
      </c>
      <c r="S29413" s="499"/>
    </row>
    <row r="29414">
      <c r="B29414" s="497"/>
      <c r="H29414" s="500"/>
      <c r="O29414" s="500"/>
      <c r="Q29414" s="498" t="s">
        <v>213</v>
      </c>
      <c r="S29414" s="499"/>
    </row>
    <row r="29415">
      <c r="B29415" s="497"/>
      <c r="H29415" s="500"/>
      <c r="O29415" s="500"/>
      <c r="Q29415" s="498" t="s">
        <v>213</v>
      </c>
      <c r="S29415" s="499"/>
    </row>
    <row r="29416">
      <c r="B29416" s="497"/>
      <c r="H29416" s="500"/>
      <c r="O29416" s="500"/>
      <c r="Q29416" s="498" t="s">
        <v>213</v>
      </c>
      <c r="S29416" s="499"/>
    </row>
    <row r="29417">
      <c r="B29417" s="497"/>
      <c r="H29417" s="500"/>
      <c r="O29417" s="500"/>
      <c r="Q29417" s="498" t="s">
        <v>213</v>
      </c>
      <c r="S29417" s="499"/>
    </row>
    <row r="29418">
      <c r="B29418" s="497"/>
      <c r="H29418" s="500"/>
      <c r="O29418" s="500"/>
      <c r="Q29418" s="498" t="s">
        <v>213</v>
      </c>
      <c r="S29418" s="499"/>
    </row>
    <row r="29419">
      <c r="B29419" s="497"/>
      <c r="H29419" s="500"/>
      <c r="O29419" s="500"/>
      <c r="Q29419" s="498" t="s">
        <v>213</v>
      </c>
      <c r="S29419" s="499"/>
    </row>
    <row r="29420">
      <c r="B29420" s="497"/>
      <c r="H29420" s="500"/>
      <c r="O29420" s="500"/>
      <c r="Q29420" s="498" t="s">
        <v>213</v>
      </c>
      <c r="S29420" s="499"/>
    </row>
    <row r="29421">
      <c r="B29421" s="497"/>
      <c r="H29421" s="500"/>
      <c r="O29421" s="500"/>
      <c r="Q29421" s="498" t="s">
        <v>213</v>
      </c>
      <c r="S29421" s="499"/>
    </row>
    <row r="29422">
      <c r="B29422" s="497"/>
      <c r="H29422" s="500"/>
      <c r="O29422" s="500"/>
      <c r="Q29422" s="498" t="s">
        <v>213</v>
      </c>
      <c r="S29422" s="499"/>
    </row>
    <row r="29423">
      <c r="B29423" s="497"/>
      <c r="H29423" s="500"/>
      <c r="O29423" s="500"/>
      <c r="Q29423" s="498" t="s">
        <v>213</v>
      </c>
      <c r="S29423" s="499"/>
    </row>
    <row r="29424">
      <c r="B29424" s="497"/>
      <c r="H29424" s="500"/>
      <c r="O29424" s="500"/>
      <c r="Q29424" s="498" t="s">
        <v>213</v>
      </c>
      <c r="S29424" s="499"/>
    </row>
    <row r="29425">
      <c r="B29425" s="497"/>
      <c r="H29425" s="500"/>
      <c r="O29425" s="500"/>
      <c r="Q29425" s="498" t="s">
        <v>213</v>
      </c>
      <c r="S29425" s="499"/>
    </row>
    <row r="29426">
      <c r="B29426" s="497"/>
      <c r="H29426" s="500"/>
      <c r="O29426" s="500"/>
      <c r="Q29426" s="498" t="s">
        <v>213</v>
      </c>
      <c r="S29426" s="499"/>
    </row>
    <row r="29427">
      <c r="B29427" s="497"/>
      <c r="H29427" s="500"/>
      <c r="O29427" s="500"/>
      <c r="Q29427" s="498" t="s">
        <v>213</v>
      </c>
      <c r="S29427" s="499"/>
    </row>
    <row r="29428">
      <c r="B29428" s="497"/>
      <c r="H29428" s="500"/>
      <c r="O29428" s="500"/>
      <c r="Q29428" s="498" t="s">
        <v>213</v>
      </c>
      <c r="S29428" s="499"/>
    </row>
    <row r="29429">
      <c r="B29429" s="497"/>
      <c r="H29429" s="500"/>
      <c r="O29429" s="500"/>
      <c r="Q29429" s="498" t="s">
        <v>213</v>
      </c>
      <c r="S29429" s="499"/>
    </row>
    <row r="29430">
      <c r="B29430" s="497"/>
      <c r="H29430" s="500"/>
      <c r="O29430" s="500"/>
      <c r="Q29430" s="498" t="s">
        <v>213</v>
      </c>
      <c r="S29430" s="499"/>
    </row>
    <row r="29431">
      <c r="B29431" s="497"/>
      <c r="H29431" s="500"/>
      <c r="O29431" s="500"/>
      <c r="Q29431" s="498" t="s">
        <v>213</v>
      </c>
      <c r="S29431" s="499"/>
    </row>
    <row r="29432">
      <c r="B29432" s="497"/>
      <c r="H29432" s="500"/>
      <c r="O29432" s="500"/>
      <c r="Q29432" s="498" t="s">
        <v>213</v>
      </c>
      <c r="S29432" s="499"/>
    </row>
    <row r="29433">
      <c r="B29433" s="497"/>
      <c r="H29433" s="500"/>
      <c r="O29433" s="500"/>
      <c r="Q29433" s="498" t="s">
        <v>213</v>
      </c>
      <c r="S29433" s="499"/>
    </row>
    <row r="29434">
      <c r="B29434" s="497"/>
      <c r="H29434" s="500"/>
      <c r="O29434" s="500"/>
      <c r="Q29434" s="498" t="s">
        <v>213</v>
      </c>
      <c r="S29434" s="499"/>
    </row>
    <row r="29435">
      <c r="B29435" s="497"/>
      <c r="H29435" s="500"/>
      <c r="O29435" s="500"/>
      <c r="Q29435" s="498" t="s">
        <v>213</v>
      </c>
      <c r="S29435" s="499"/>
    </row>
    <row r="29436">
      <c r="B29436" s="497"/>
      <c r="H29436" s="500"/>
      <c r="O29436" s="500"/>
      <c r="Q29436" s="498" t="s">
        <v>213</v>
      </c>
      <c r="S29436" s="499"/>
    </row>
    <row r="29437">
      <c r="B29437" s="497"/>
      <c r="H29437" s="500"/>
      <c r="O29437" s="500"/>
      <c r="Q29437" s="498" t="s">
        <v>213</v>
      </c>
      <c r="S29437" s="499"/>
    </row>
    <row r="29438">
      <c r="B29438" s="497"/>
      <c r="H29438" s="500"/>
      <c r="O29438" s="500"/>
      <c r="Q29438" s="498" t="s">
        <v>213</v>
      </c>
      <c r="S29438" s="499"/>
    </row>
    <row r="29439">
      <c r="B29439" s="497"/>
      <c r="H29439" s="500"/>
      <c r="O29439" s="500"/>
      <c r="Q29439" s="498" t="s">
        <v>213</v>
      </c>
      <c r="S29439" s="499"/>
    </row>
    <row r="29440">
      <c r="B29440" s="497"/>
      <c r="H29440" s="500"/>
      <c r="O29440" s="500"/>
      <c r="Q29440" s="498" t="s">
        <v>213</v>
      </c>
      <c r="S29440" s="499"/>
    </row>
    <row r="29441">
      <c r="B29441" s="497"/>
      <c r="H29441" s="500"/>
      <c r="O29441" s="500"/>
      <c r="Q29441" s="498" t="s">
        <v>213</v>
      </c>
      <c r="S29441" s="499"/>
    </row>
    <row r="29442">
      <c r="B29442" s="497"/>
      <c r="H29442" s="500"/>
      <c r="O29442" s="500"/>
      <c r="Q29442" s="498" t="s">
        <v>213</v>
      </c>
      <c r="S29442" s="499"/>
    </row>
    <row r="29443">
      <c r="B29443" s="497"/>
      <c r="H29443" s="500"/>
      <c r="O29443" s="500"/>
      <c r="Q29443" s="498" t="s">
        <v>213</v>
      </c>
      <c r="S29443" s="499"/>
    </row>
    <row r="29444">
      <c r="B29444" s="497"/>
      <c r="H29444" s="500"/>
      <c r="O29444" s="500"/>
      <c r="Q29444" s="498" t="s">
        <v>213</v>
      </c>
      <c r="S29444" s="499"/>
    </row>
    <row r="29445">
      <c r="B29445" s="497"/>
      <c r="H29445" s="500"/>
      <c r="O29445" s="500"/>
      <c r="Q29445" s="498" t="s">
        <v>213</v>
      </c>
      <c r="S29445" s="499"/>
    </row>
    <row r="29446">
      <c r="B29446" s="497"/>
      <c r="H29446" s="500"/>
      <c r="O29446" s="500"/>
      <c r="Q29446" s="498" t="s">
        <v>213</v>
      </c>
      <c r="S29446" s="499"/>
    </row>
    <row r="29447">
      <c r="B29447" s="497"/>
      <c r="H29447" s="500"/>
      <c r="O29447" s="500"/>
      <c r="Q29447" s="498" t="s">
        <v>213</v>
      </c>
      <c r="S29447" s="499"/>
    </row>
    <row r="29448">
      <c r="B29448" s="497"/>
      <c r="H29448" s="500"/>
      <c r="O29448" s="500"/>
      <c r="Q29448" s="498" t="s">
        <v>213</v>
      </c>
      <c r="S29448" s="499"/>
    </row>
    <row r="29449">
      <c r="B29449" s="497"/>
      <c r="H29449" s="500"/>
      <c r="O29449" s="500"/>
      <c r="Q29449" s="498" t="s">
        <v>213</v>
      </c>
      <c r="S29449" s="499"/>
    </row>
    <row r="29450">
      <c r="B29450" s="497"/>
      <c r="H29450" s="500"/>
      <c r="O29450" s="500"/>
      <c r="Q29450" s="498" t="s">
        <v>213</v>
      </c>
      <c r="S29450" s="499"/>
    </row>
    <row r="29451">
      <c r="B29451" s="497"/>
      <c r="H29451" s="500"/>
      <c r="O29451" s="500"/>
      <c r="Q29451" s="498" t="s">
        <v>213</v>
      </c>
      <c r="S29451" s="499"/>
    </row>
    <row r="29452">
      <c r="B29452" s="497"/>
      <c r="H29452" s="500"/>
      <c r="O29452" s="500"/>
      <c r="Q29452" s="498" t="s">
        <v>213</v>
      </c>
      <c r="S29452" s="499"/>
    </row>
    <row r="29453">
      <c r="B29453" s="497"/>
      <c r="H29453" s="500"/>
      <c r="O29453" s="500"/>
      <c r="Q29453" s="498" t="s">
        <v>213</v>
      </c>
      <c r="S29453" s="499"/>
    </row>
    <row r="29454">
      <c r="B29454" s="497"/>
      <c r="H29454" s="500"/>
      <c r="O29454" s="500"/>
      <c r="Q29454" s="498" t="s">
        <v>213</v>
      </c>
      <c r="S29454" s="499"/>
    </row>
    <row r="29455">
      <c r="B29455" s="497"/>
      <c r="H29455" s="500"/>
      <c r="O29455" s="500"/>
      <c r="Q29455" s="498" t="s">
        <v>213</v>
      </c>
      <c r="S29455" s="499"/>
    </row>
    <row r="29456">
      <c r="B29456" s="497"/>
      <c r="H29456" s="500"/>
      <c r="O29456" s="500"/>
      <c r="Q29456" s="498" t="s">
        <v>213</v>
      </c>
      <c r="S29456" s="499"/>
    </row>
    <row r="29457">
      <c r="B29457" s="497"/>
      <c r="H29457" s="500"/>
      <c r="O29457" s="500"/>
      <c r="Q29457" s="498" t="s">
        <v>213</v>
      </c>
      <c r="S29457" s="499"/>
    </row>
    <row r="29458">
      <c r="B29458" s="497"/>
      <c r="H29458" s="500"/>
      <c r="O29458" s="500"/>
      <c r="Q29458" s="498" t="s">
        <v>213</v>
      </c>
      <c r="S29458" s="499"/>
    </row>
    <row r="29459">
      <c r="B29459" s="497"/>
      <c r="H29459" s="500"/>
      <c r="O29459" s="500"/>
      <c r="Q29459" s="498" t="s">
        <v>213</v>
      </c>
      <c r="S29459" s="499"/>
    </row>
    <row r="29460">
      <c r="B29460" s="497"/>
      <c r="H29460" s="500"/>
      <c r="O29460" s="500"/>
      <c r="Q29460" s="498" t="s">
        <v>213</v>
      </c>
      <c r="S29460" s="499"/>
    </row>
    <row r="29461">
      <c r="B29461" s="497"/>
      <c r="H29461" s="500"/>
      <c r="O29461" s="500"/>
      <c r="Q29461" s="498" t="s">
        <v>213</v>
      </c>
      <c r="S29461" s="499"/>
    </row>
    <row r="29462">
      <c r="B29462" s="497"/>
      <c r="H29462" s="500"/>
      <c r="O29462" s="500"/>
      <c r="Q29462" s="498" t="s">
        <v>213</v>
      </c>
      <c r="S29462" s="499"/>
    </row>
    <row r="29463">
      <c r="B29463" s="497"/>
      <c r="H29463" s="500"/>
      <c r="O29463" s="500"/>
      <c r="Q29463" s="498" t="s">
        <v>213</v>
      </c>
      <c r="S29463" s="499"/>
    </row>
    <row r="29464">
      <c r="B29464" s="497"/>
      <c r="H29464" s="500"/>
      <c r="O29464" s="500"/>
      <c r="Q29464" s="498" t="s">
        <v>213</v>
      </c>
      <c r="S29464" s="499"/>
    </row>
    <row r="29465">
      <c r="B29465" s="497"/>
      <c r="H29465" s="500"/>
      <c r="O29465" s="500"/>
      <c r="Q29465" s="498" t="s">
        <v>213</v>
      </c>
      <c r="S29465" s="499"/>
    </row>
    <row r="29466">
      <c r="B29466" s="497"/>
      <c r="H29466" s="500"/>
      <c r="O29466" s="500"/>
      <c r="Q29466" s="498" t="s">
        <v>213</v>
      </c>
      <c r="S29466" s="499"/>
    </row>
    <row r="29467">
      <c r="B29467" s="497"/>
      <c r="H29467" s="500"/>
      <c r="O29467" s="500"/>
      <c r="Q29467" s="498" t="s">
        <v>213</v>
      </c>
      <c r="S29467" s="499"/>
    </row>
    <row r="29468">
      <c r="B29468" s="497"/>
      <c r="H29468" s="500"/>
      <c r="O29468" s="500"/>
      <c r="Q29468" s="498" t="s">
        <v>213</v>
      </c>
      <c r="S29468" s="499"/>
    </row>
    <row r="29469">
      <c r="B29469" s="497"/>
      <c r="H29469" s="500"/>
      <c r="O29469" s="500"/>
      <c r="Q29469" s="498" t="s">
        <v>213</v>
      </c>
      <c r="S29469" s="499"/>
    </row>
    <row r="29470">
      <c r="B29470" s="497"/>
      <c r="H29470" s="500"/>
      <c r="O29470" s="500"/>
      <c r="Q29470" s="498" t="s">
        <v>213</v>
      </c>
      <c r="S29470" s="499"/>
    </row>
    <row r="29471">
      <c r="B29471" s="497"/>
      <c r="H29471" s="500"/>
      <c r="O29471" s="500"/>
      <c r="Q29471" s="498" t="s">
        <v>213</v>
      </c>
      <c r="S29471" s="499"/>
    </row>
    <row r="29472">
      <c r="B29472" s="497"/>
      <c r="H29472" s="500"/>
      <c r="O29472" s="500"/>
      <c r="Q29472" s="498" t="s">
        <v>213</v>
      </c>
      <c r="S29472" s="499"/>
    </row>
    <row r="29473">
      <c r="B29473" s="497"/>
      <c r="H29473" s="500"/>
      <c r="O29473" s="500"/>
      <c r="Q29473" s="498" t="s">
        <v>213</v>
      </c>
      <c r="S29473" s="499"/>
    </row>
    <row r="29474">
      <c r="B29474" s="497"/>
      <c r="H29474" s="500"/>
      <c r="O29474" s="500"/>
      <c r="Q29474" s="498" t="s">
        <v>213</v>
      </c>
      <c r="S29474" s="499"/>
    </row>
    <row r="29475">
      <c r="B29475" s="497"/>
      <c r="H29475" s="500"/>
      <c r="O29475" s="500"/>
      <c r="Q29475" s="498" t="s">
        <v>213</v>
      </c>
      <c r="S29475" s="499"/>
    </row>
    <row r="29476">
      <c r="B29476" s="497"/>
      <c r="H29476" s="500"/>
      <c r="O29476" s="500"/>
      <c r="Q29476" s="498" t="s">
        <v>213</v>
      </c>
      <c r="S29476" s="499"/>
    </row>
    <row r="29477">
      <c r="B29477" s="497"/>
      <c r="H29477" s="500"/>
      <c r="O29477" s="500"/>
      <c r="Q29477" s="498" t="s">
        <v>213</v>
      </c>
      <c r="S29477" s="499"/>
    </row>
    <row r="29478">
      <c r="B29478" s="497"/>
      <c r="H29478" s="500"/>
      <c r="O29478" s="500"/>
      <c r="Q29478" s="498" t="s">
        <v>213</v>
      </c>
      <c r="S29478" s="499"/>
    </row>
    <row r="29479">
      <c r="B29479" s="497"/>
      <c r="H29479" s="500"/>
      <c r="O29479" s="500"/>
      <c r="Q29479" s="498" t="s">
        <v>213</v>
      </c>
      <c r="S29479" s="499"/>
    </row>
    <row r="29480">
      <c r="B29480" s="497"/>
      <c r="H29480" s="500"/>
      <c r="O29480" s="500"/>
      <c r="Q29480" s="498" t="s">
        <v>213</v>
      </c>
      <c r="S29480" s="499"/>
    </row>
    <row r="29481">
      <c r="B29481" s="497"/>
      <c r="H29481" s="500"/>
      <c r="O29481" s="500"/>
      <c r="Q29481" s="498" t="s">
        <v>213</v>
      </c>
      <c r="S29481" s="499"/>
    </row>
    <row r="29482">
      <c r="B29482" s="497"/>
      <c r="H29482" s="500"/>
      <c r="O29482" s="500"/>
      <c r="Q29482" s="498" t="s">
        <v>213</v>
      </c>
      <c r="S29482" s="499"/>
    </row>
    <row r="29483">
      <c r="B29483" s="497"/>
      <c r="H29483" s="500"/>
      <c r="O29483" s="500"/>
      <c r="Q29483" s="498" t="s">
        <v>213</v>
      </c>
      <c r="S29483" s="499"/>
    </row>
    <row r="29484">
      <c r="B29484" s="497"/>
      <c r="H29484" s="500"/>
      <c r="O29484" s="500"/>
      <c r="Q29484" s="498" t="s">
        <v>213</v>
      </c>
      <c r="S29484" s="499"/>
    </row>
    <row r="29485">
      <c r="B29485" s="497"/>
      <c r="H29485" s="500"/>
      <c r="O29485" s="500"/>
      <c r="Q29485" s="498" t="s">
        <v>213</v>
      </c>
      <c r="S29485" s="499"/>
    </row>
    <row r="29486">
      <c r="B29486" s="497"/>
      <c r="H29486" s="500"/>
      <c r="O29486" s="500"/>
      <c r="Q29486" s="498" t="s">
        <v>213</v>
      </c>
      <c r="S29486" s="499"/>
    </row>
    <row r="29487">
      <c r="B29487" s="497"/>
      <c r="H29487" s="500"/>
      <c r="O29487" s="500"/>
      <c r="Q29487" s="498" t="s">
        <v>213</v>
      </c>
      <c r="S29487" s="499"/>
    </row>
    <row r="29488">
      <c r="B29488" s="497"/>
      <c r="H29488" s="500"/>
      <c r="O29488" s="500"/>
      <c r="Q29488" s="498" t="s">
        <v>213</v>
      </c>
      <c r="S29488" s="499"/>
    </row>
    <row r="29489">
      <c r="B29489" s="497"/>
      <c r="H29489" s="500"/>
      <c r="O29489" s="500"/>
      <c r="Q29489" s="498" t="s">
        <v>213</v>
      </c>
      <c r="S29489" s="499"/>
    </row>
    <row r="29490">
      <c r="B29490" s="497"/>
      <c r="H29490" s="500"/>
      <c r="O29490" s="500"/>
      <c r="Q29490" s="498" t="s">
        <v>213</v>
      </c>
      <c r="S29490" s="499"/>
    </row>
    <row r="29491">
      <c r="B29491" s="497"/>
      <c r="H29491" s="500"/>
      <c r="O29491" s="500"/>
      <c r="Q29491" s="498" t="s">
        <v>213</v>
      </c>
      <c r="S29491" s="499"/>
    </row>
    <row r="29492">
      <c r="B29492" s="497"/>
      <c r="H29492" s="500"/>
      <c r="O29492" s="500"/>
      <c r="Q29492" s="498" t="s">
        <v>213</v>
      </c>
      <c r="S29492" s="499"/>
    </row>
    <row r="29493">
      <c r="B29493" s="497"/>
      <c r="H29493" s="500"/>
      <c r="O29493" s="500"/>
      <c r="Q29493" s="498" t="s">
        <v>213</v>
      </c>
      <c r="S29493" s="499"/>
    </row>
    <row r="29494">
      <c r="B29494" s="497"/>
      <c r="H29494" s="500"/>
      <c r="O29494" s="500"/>
      <c r="Q29494" s="498" t="s">
        <v>213</v>
      </c>
      <c r="S29494" s="499"/>
    </row>
    <row r="29495">
      <c r="B29495" s="497"/>
      <c r="H29495" s="500"/>
      <c r="O29495" s="500"/>
      <c r="Q29495" s="498" t="s">
        <v>213</v>
      </c>
      <c r="S29495" s="499"/>
    </row>
    <row r="29496">
      <c r="B29496" s="497"/>
      <c r="H29496" s="500"/>
      <c r="O29496" s="500"/>
      <c r="Q29496" s="498" t="s">
        <v>213</v>
      </c>
      <c r="S29496" s="499"/>
    </row>
    <row r="29497">
      <c r="B29497" s="497"/>
      <c r="H29497" s="500"/>
      <c r="O29497" s="500"/>
      <c r="Q29497" s="498" t="s">
        <v>213</v>
      </c>
      <c r="S29497" s="499"/>
    </row>
    <row r="29498">
      <c r="B29498" s="497"/>
      <c r="H29498" s="500"/>
      <c r="O29498" s="500"/>
      <c r="Q29498" s="498" t="s">
        <v>213</v>
      </c>
      <c r="S29498" s="499"/>
    </row>
    <row r="29499">
      <c r="B29499" s="497"/>
      <c r="H29499" s="500"/>
      <c r="O29499" s="500"/>
      <c r="Q29499" s="498" t="s">
        <v>213</v>
      </c>
      <c r="S29499" s="499"/>
    </row>
    <row r="29500">
      <c r="B29500" s="497"/>
      <c r="H29500" s="500"/>
      <c r="O29500" s="500"/>
      <c r="Q29500" s="498" t="s">
        <v>213</v>
      </c>
      <c r="S29500" s="499"/>
    </row>
    <row r="29501">
      <c r="B29501" s="497"/>
      <c r="H29501" s="500"/>
      <c r="O29501" s="500"/>
      <c r="Q29501" s="498" t="s">
        <v>213</v>
      </c>
      <c r="S29501" s="499"/>
    </row>
    <row r="29502">
      <c r="B29502" s="497"/>
      <c r="H29502" s="500"/>
      <c r="O29502" s="500"/>
      <c r="Q29502" s="498" t="s">
        <v>213</v>
      </c>
      <c r="S29502" s="499"/>
    </row>
    <row r="29503">
      <c r="B29503" s="497"/>
      <c r="H29503" s="500"/>
      <c r="O29503" s="500"/>
      <c r="Q29503" s="498" t="s">
        <v>213</v>
      </c>
      <c r="S29503" s="499"/>
    </row>
    <row r="29504">
      <c r="B29504" s="497"/>
      <c r="H29504" s="500"/>
      <c r="O29504" s="500"/>
      <c r="Q29504" s="498" t="s">
        <v>213</v>
      </c>
      <c r="S29504" s="499"/>
    </row>
    <row r="29505">
      <c r="B29505" s="497"/>
      <c r="H29505" s="500"/>
      <c r="O29505" s="500"/>
      <c r="Q29505" s="498" t="s">
        <v>213</v>
      </c>
      <c r="S29505" s="499"/>
    </row>
    <row r="29506">
      <c r="B29506" s="497"/>
      <c r="H29506" s="500"/>
      <c r="O29506" s="500"/>
      <c r="Q29506" s="498" t="s">
        <v>213</v>
      </c>
      <c r="S29506" s="499"/>
    </row>
    <row r="29507">
      <c r="B29507" s="497"/>
      <c r="H29507" s="500"/>
      <c r="O29507" s="500"/>
      <c r="Q29507" s="498" t="s">
        <v>213</v>
      </c>
      <c r="S29507" s="499"/>
    </row>
    <row r="29508">
      <c r="B29508" s="497"/>
      <c r="H29508" s="500"/>
      <c r="O29508" s="500"/>
      <c r="Q29508" s="498" t="s">
        <v>213</v>
      </c>
      <c r="S29508" s="499"/>
    </row>
    <row r="29509">
      <c r="B29509" s="497"/>
      <c r="H29509" s="500"/>
      <c r="O29509" s="500"/>
      <c r="Q29509" s="498" t="s">
        <v>213</v>
      </c>
      <c r="S29509" s="499"/>
    </row>
    <row r="29510">
      <c r="B29510" s="497"/>
      <c r="H29510" s="500"/>
      <c r="O29510" s="500"/>
      <c r="Q29510" s="498" t="s">
        <v>213</v>
      </c>
      <c r="S29510" s="499"/>
    </row>
    <row r="29511">
      <c r="B29511" s="497"/>
      <c r="H29511" s="500"/>
      <c r="O29511" s="500"/>
      <c r="Q29511" s="498" t="s">
        <v>213</v>
      </c>
      <c r="S29511" s="499"/>
    </row>
    <row r="29512">
      <c r="B29512" s="497"/>
      <c r="H29512" s="500"/>
      <c r="O29512" s="500"/>
      <c r="Q29512" s="498" t="s">
        <v>213</v>
      </c>
      <c r="S29512" s="499"/>
    </row>
    <row r="29513">
      <c r="B29513" s="497"/>
      <c r="H29513" s="500"/>
      <c r="O29513" s="500"/>
      <c r="Q29513" s="498" t="s">
        <v>213</v>
      </c>
      <c r="S29513" s="499"/>
    </row>
    <row r="29514">
      <c r="B29514" s="497"/>
      <c r="H29514" s="500"/>
      <c r="O29514" s="500"/>
      <c r="Q29514" s="498" t="s">
        <v>213</v>
      </c>
      <c r="S29514" s="499"/>
    </row>
    <row r="29515">
      <c r="B29515" s="497"/>
      <c r="H29515" s="500"/>
      <c r="O29515" s="500"/>
      <c r="Q29515" s="498" t="s">
        <v>213</v>
      </c>
      <c r="S29515" s="499"/>
    </row>
    <row r="29516">
      <c r="B29516" s="497"/>
      <c r="H29516" s="500"/>
      <c r="O29516" s="500"/>
      <c r="Q29516" s="498" t="s">
        <v>213</v>
      </c>
      <c r="S29516" s="499"/>
    </row>
    <row r="29517">
      <c r="B29517" s="497"/>
      <c r="H29517" s="500"/>
      <c r="O29517" s="500"/>
      <c r="Q29517" s="498" t="s">
        <v>213</v>
      </c>
      <c r="S29517" s="499"/>
    </row>
    <row r="29518">
      <c r="B29518" s="497"/>
      <c r="H29518" s="500"/>
      <c r="O29518" s="500"/>
      <c r="Q29518" s="498" t="s">
        <v>213</v>
      </c>
      <c r="S29518" s="499"/>
    </row>
    <row r="29519">
      <c r="B29519" s="497"/>
      <c r="H29519" s="500"/>
      <c r="O29519" s="500"/>
      <c r="Q29519" s="498" t="s">
        <v>213</v>
      </c>
      <c r="S29519" s="499"/>
    </row>
    <row r="29520">
      <c r="B29520" s="497"/>
      <c r="H29520" s="500"/>
      <c r="O29520" s="500"/>
      <c r="Q29520" s="498" t="s">
        <v>213</v>
      </c>
      <c r="S29520" s="499"/>
    </row>
    <row r="29521">
      <c r="B29521" s="497"/>
      <c r="H29521" s="500"/>
      <c r="O29521" s="500"/>
      <c r="Q29521" s="498" t="s">
        <v>213</v>
      </c>
      <c r="S29521" s="499"/>
    </row>
    <row r="29522">
      <c r="B29522" s="497"/>
      <c r="H29522" s="500"/>
      <c r="O29522" s="500"/>
      <c r="Q29522" s="498" t="s">
        <v>213</v>
      </c>
      <c r="S29522" s="499"/>
    </row>
    <row r="29523">
      <c r="B29523" s="497"/>
      <c r="H29523" s="500"/>
      <c r="O29523" s="500"/>
      <c r="Q29523" s="498" t="s">
        <v>213</v>
      </c>
      <c r="S29523" s="499"/>
    </row>
    <row r="29524">
      <c r="B29524" s="497"/>
      <c r="H29524" s="500"/>
      <c r="O29524" s="500"/>
      <c r="Q29524" s="498" t="s">
        <v>213</v>
      </c>
      <c r="S29524" s="499"/>
    </row>
    <row r="29525">
      <c r="B29525" s="497"/>
      <c r="H29525" s="500"/>
      <c r="O29525" s="500"/>
      <c r="Q29525" s="498" t="s">
        <v>213</v>
      </c>
      <c r="S29525" s="499"/>
    </row>
    <row r="29526">
      <c r="B29526" s="497"/>
      <c r="H29526" s="500"/>
      <c r="O29526" s="500"/>
      <c r="Q29526" s="498" t="s">
        <v>213</v>
      </c>
      <c r="S29526" s="499"/>
    </row>
    <row r="29527">
      <c r="B29527" s="497"/>
      <c r="H29527" s="500"/>
      <c r="O29527" s="500"/>
      <c r="Q29527" s="498" t="s">
        <v>213</v>
      </c>
      <c r="S29527" s="499"/>
    </row>
    <row r="29528">
      <c r="B29528" s="497"/>
      <c r="H29528" s="500"/>
      <c r="O29528" s="500"/>
      <c r="Q29528" s="498" t="s">
        <v>213</v>
      </c>
      <c r="S29528" s="499"/>
    </row>
    <row r="29529">
      <c r="B29529" s="497"/>
      <c r="H29529" s="500"/>
      <c r="O29529" s="500"/>
      <c r="Q29529" s="498" t="s">
        <v>213</v>
      </c>
      <c r="S29529" s="499"/>
    </row>
    <row r="29530">
      <c r="B29530" s="497"/>
      <c r="H29530" s="500"/>
      <c r="O29530" s="500"/>
      <c r="Q29530" s="498" t="s">
        <v>213</v>
      </c>
      <c r="S29530" s="499"/>
    </row>
    <row r="29531">
      <c r="B29531" s="497"/>
      <c r="H29531" s="500"/>
      <c r="O29531" s="500"/>
      <c r="Q29531" s="498" t="s">
        <v>213</v>
      </c>
      <c r="S29531" s="499"/>
    </row>
    <row r="29532">
      <c r="B29532" s="497"/>
      <c r="H29532" s="500"/>
      <c r="O29532" s="500"/>
      <c r="Q29532" s="498" t="s">
        <v>213</v>
      </c>
      <c r="S29532" s="499"/>
    </row>
    <row r="29533">
      <c r="B29533" s="497"/>
      <c r="H29533" s="500"/>
      <c r="O29533" s="500"/>
      <c r="Q29533" s="498" t="s">
        <v>213</v>
      </c>
      <c r="S29533" s="499"/>
    </row>
    <row r="29534">
      <c r="B29534" s="497"/>
      <c r="H29534" s="500"/>
      <c r="O29534" s="500"/>
      <c r="Q29534" s="498" t="s">
        <v>213</v>
      </c>
      <c r="S29534" s="499"/>
    </row>
    <row r="29535">
      <c r="B29535" s="497"/>
      <c r="H29535" s="500"/>
      <c r="O29535" s="500"/>
      <c r="Q29535" s="498" t="s">
        <v>213</v>
      </c>
      <c r="S29535" s="499"/>
    </row>
    <row r="29536">
      <c r="B29536" s="497"/>
      <c r="H29536" s="500"/>
      <c r="O29536" s="500"/>
      <c r="Q29536" s="498" t="s">
        <v>213</v>
      </c>
      <c r="S29536" s="499"/>
    </row>
    <row r="29537">
      <c r="B29537" s="497"/>
      <c r="H29537" s="500"/>
      <c r="O29537" s="500"/>
      <c r="Q29537" s="498" t="s">
        <v>213</v>
      </c>
      <c r="S29537" s="499"/>
    </row>
    <row r="29538">
      <c r="B29538" s="497"/>
      <c r="H29538" s="500"/>
      <c r="O29538" s="500"/>
      <c r="Q29538" s="498" t="s">
        <v>213</v>
      </c>
      <c r="S29538" s="499"/>
    </row>
    <row r="29539">
      <c r="B29539" s="497"/>
      <c r="H29539" s="500"/>
      <c r="O29539" s="500"/>
      <c r="Q29539" s="498" t="s">
        <v>213</v>
      </c>
      <c r="S29539" s="499"/>
    </row>
    <row r="29540">
      <c r="B29540" s="497"/>
      <c r="H29540" s="500"/>
      <c r="O29540" s="500"/>
      <c r="Q29540" s="498" t="s">
        <v>213</v>
      </c>
      <c r="S29540" s="499"/>
    </row>
    <row r="29541">
      <c r="B29541" s="497"/>
      <c r="H29541" s="500"/>
      <c r="O29541" s="500"/>
      <c r="Q29541" s="498" t="s">
        <v>213</v>
      </c>
      <c r="S29541" s="499"/>
    </row>
    <row r="29542">
      <c r="B29542" s="497"/>
      <c r="H29542" s="500"/>
      <c r="O29542" s="500"/>
      <c r="Q29542" s="498" t="s">
        <v>213</v>
      </c>
      <c r="S29542" s="499"/>
    </row>
    <row r="29543">
      <c r="B29543" s="497"/>
      <c r="H29543" s="500"/>
      <c r="O29543" s="500"/>
      <c r="Q29543" s="498" t="s">
        <v>213</v>
      </c>
      <c r="S29543" s="499"/>
    </row>
    <row r="29544">
      <c r="B29544" s="497"/>
      <c r="H29544" s="500"/>
      <c r="O29544" s="500"/>
      <c r="Q29544" s="498" t="s">
        <v>213</v>
      </c>
      <c r="S29544" s="499"/>
    </row>
    <row r="29545">
      <c r="B29545" s="497"/>
      <c r="H29545" s="500"/>
      <c r="O29545" s="500"/>
      <c r="Q29545" s="498" t="s">
        <v>213</v>
      </c>
      <c r="S29545" s="499"/>
    </row>
    <row r="29546">
      <c r="B29546" s="497"/>
      <c r="H29546" s="500"/>
      <c r="O29546" s="500"/>
      <c r="Q29546" s="498" t="s">
        <v>213</v>
      </c>
      <c r="S29546" s="499"/>
    </row>
    <row r="29547">
      <c r="B29547" s="497"/>
      <c r="H29547" s="500"/>
      <c r="O29547" s="500"/>
      <c r="Q29547" s="498" t="s">
        <v>213</v>
      </c>
      <c r="S29547" s="499"/>
    </row>
    <row r="29548">
      <c r="B29548" s="497"/>
      <c r="H29548" s="500"/>
      <c r="O29548" s="500"/>
      <c r="Q29548" s="498" t="s">
        <v>213</v>
      </c>
      <c r="S29548" s="499"/>
    </row>
    <row r="29549">
      <c r="B29549" s="497"/>
      <c r="H29549" s="500"/>
      <c r="O29549" s="500"/>
      <c r="Q29549" s="498" t="s">
        <v>213</v>
      </c>
      <c r="S29549" s="499"/>
    </row>
    <row r="29550">
      <c r="B29550" s="497"/>
      <c r="H29550" s="500"/>
      <c r="O29550" s="500"/>
      <c r="Q29550" s="498" t="s">
        <v>213</v>
      </c>
      <c r="S29550" s="499"/>
    </row>
    <row r="29551">
      <c r="B29551" s="497"/>
      <c r="H29551" s="500"/>
      <c r="O29551" s="500"/>
      <c r="Q29551" s="498" t="s">
        <v>213</v>
      </c>
      <c r="S29551" s="499"/>
    </row>
    <row r="29552">
      <c r="B29552" s="497"/>
      <c r="H29552" s="500"/>
      <c r="O29552" s="500"/>
      <c r="Q29552" s="498" t="s">
        <v>213</v>
      </c>
      <c r="S29552" s="499"/>
    </row>
    <row r="29553">
      <c r="B29553" s="497"/>
      <c r="H29553" s="500"/>
      <c r="O29553" s="500"/>
      <c r="Q29553" s="498" t="s">
        <v>213</v>
      </c>
      <c r="S29553" s="499"/>
    </row>
    <row r="29554">
      <c r="B29554" s="497"/>
      <c r="H29554" s="500"/>
      <c r="O29554" s="500"/>
      <c r="Q29554" s="498" t="s">
        <v>213</v>
      </c>
      <c r="S29554" s="499"/>
    </row>
    <row r="29555">
      <c r="B29555" s="497"/>
      <c r="H29555" s="500"/>
      <c r="O29555" s="500"/>
      <c r="Q29555" s="498" t="s">
        <v>213</v>
      </c>
      <c r="S29555" s="499"/>
    </row>
    <row r="29556">
      <c r="B29556" s="497"/>
      <c r="H29556" s="500"/>
      <c r="O29556" s="500"/>
      <c r="Q29556" s="498" t="s">
        <v>213</v>
      </c>
      <c r="S29556" s="499"/>
    </row>
    <row r="29557">
      <c r="B29557" s="497"/>
      <c r="H29557" s="500"/>
      <c r="O29557" s="500"/>
      <c r="Q29557" s="498" t="s">
        <v>213</v>
      </c>
      <c r="S29557" s="499"/>
    </row>
    <row r="29558">
      <c r="B29558" s="497"/>
      <c r="H29558" s="500"/>
      <c r="O29558" s="500"/>
      <c r="Q29558" s="498" t="s">
        <v>213</v>
      </c>
      <c r="S29558" s="499"/>
    </row>
    <row r="29559">
      <c r="B29559" s="497"/>
      <c r="H29559" s="500"/>
      <c r="O29559" s="500"/>
      <c r="Q29559" s="498" t="s">
        <v>213</v>
      </c>
      <c r="S29559" s="499"/>
    </row>
    <row r="29560">
      <c r="B29560" s="497"/>
      <c r="H29560" s="500"/>
      <c r="O29560" s="500"/>
      <c r="Q29560" s="498" t="s">
        <v>213</v>
      </c>
      <c r="S29560" s="499"/>
    </row>
    <row r="29561">
      <c r="B29561" s="497"/>
      <c r="H29561" s="500"/>
      <c r="O29561" s="500"/>
      <c r="Q29561" s="498" t="s">
        <v>213</v>
      </c>
      <c r="S29561" s="499"/>
    </row>
    <row r="29562">
      <c r="B29562" s="497"/>
      <c r="H29562" s="500"/>
      <c r="O29562" s="500"/>
      <c r="Q29562" s="498" t="s">
        <v>213</v>
      </c>
      <c r="S29562" s="499"/>
    </row>
    <row r="29563">
      <c r="B29563" s="497"/>
      <c r="H29563" s="500"/>
      <c r="O29563" s="500"/>
      <c r="Q29563" s="498" t="s">
        <v>213</v>
      </c>
      <c r="S29563" s="499"/>
    </row>
    <row r="29564">
      <c r="B29564" s="497"/>
      <c r="H29564" s="500"/>
      <c r="O29564" s="500"/>
      <c r="Q29564" s="498" t="s">
        <v>213</v>
      </c>
      <c r="S29564" s="499"/>
    </row>
    <row r="29565">
      <c r="B29565" s="497"/>
      <c r="H29565" s="500"/>
      <c r="O29565" s="500"/>
      <c r="Q29565" s="498" t="s">
        <v>213</v>
      </c>
      <c r="S29565" s="499"/>
    </row>
    <row r="29566">
      <c r="B29566" s="497"/>
      <c r="H29566" s="500"/>
      <c r="O29566" s="500"/>
      <c r="Q29566" s="498" t="s">
        <v>213</v>
      </c>
      <c r="S29566" s="499"/>
    </row>
    <row r="29567">
      <c r="B29567" s="497"/>
      <c r="H29567" s="500"/>
      <c r="O29567" s="500"/>
      <c r="Q29567" s="498" t="s">
        <v>213</v>
      </c>
      <c r="S29567" s="499"/>
    </row>
    <row r="29568">
      <c r="B29568" s="497"/>
      <c r="H29568" s="500"/>
      <c r="O29568" s="500"/>
      <c r="Q29568" s="498" t="s">
        <v>213</v>
      </c>
      <c r="S29568" s="499"/>
    </row>
    <row r="29569">
      <c r="B29569" s="497"/>
      <c r="H29569" s="500"/>
      <c r="O29569" s="500"/>
      <c r="Q29569" s="498" t="s">
        <v>213</v>
      </c>
      <c r="S29569" s="499"/>
    </row>
    <row r="29570">
      <c r="B29570" s="497"/>
      <c r="H29570" s="500"/>
      <c r="O29570" s="500"/>
      <c r="Q29570" s="498" t="s">
        <v>213</v>
      </c>
      <c r="S29570" s="499"/>
    </row>
    <row r="29571">
      <c r="B29571" s="497"/>
      <c r="H29571" s="500"/>
      <c r="O29571" s="500"/>
      <c r="Q29571" s="498" t="s">
        <v>213</v>
      </c>
      <c r="S29571" s="499"/>
    </row>
    <row r="29572">
      <c r="B29572" s="497"/>
      <c r="H29572" s="500"/>
      <c r="O29572" s="500"/>
      <c r="Q29572" s="498" t="s">
        <v>213</v>
      </c>
      <c r="S29572" s="499"/>
    </row>
    <row r="29573">
      <c r="B29573" s="497"/>
      <c r="H29573" s="500"/>
      <c r="O29573" s="500"/>
      <c r="Q29573" s="498" t="s">
        <v>213</v>
      </c>
      <c r="S29573" s="499"/>
    </row>
    <row r="29574">
      <c r="B29574" s="497"/>
      <c r="H29574" s="500"/>
      <c r="O29574" s="500"/>
      <c r="Q29574" s="498" t="s">
        <v>213</v>
      </c>
      <c r="S29574" s="499"/>
    </row>
    <row r="29575">
      <c r="B29575" s="497"/>
      <c r="H29575" s="500"/>
      <c r="O29575" s="500"/>
      <c r="Q29575" s="498" t="s">
        <v>213</v>
      </c>
      <c r="S29575" s="499"/>
    </row>
    <row r="29576">
      <c r="B29576" s="497"/>
      <c r="H29576" s="500"/>
      <c r="O29576" s="500"/>
      <c r="Q29576" s="498" t="s">
        <v>213</v>
      </c>
      <c r="S29576" s="499"/>
    </row>
    <row r="29577">
      <c r="B29577" s="497"/>
      <c r="H29577" s="500"/>
      <c r="O29577" s="500"/>
      <c r="Q29577" s="498" t="s">
        <v>213</v>
      </c>
      <c r="S29577" s="499"/>
    </row>
    <row r="29578">
      <c r="B29578" s="497"/>
      <c r="H29578" s="500"/>
      <c r="O29578" s="500"/>
      <c r="Q29578" s="498" t="s">
        <v>213</v>
      </c>
      <c r="S29578" s="499"/>
    </row>
    <row r="29579">
      <c r="B29579" s="497"/>
      <c r="H29579" s="500"/>
      <c r="O29579" s="500"/>
      <c r="Q29579" s="498" t="s">
        <v>213</v>
      </c>
      <c r="S29579" s="499"/>
    </row>
    <row r="29580">
      <c r="B29580" s="497"/>
      <c r="H29580" s="500"/>
      <c r="O29580" s="500"/>
      <c r="Q29580" s="498" t="s">
        <v>213</v>
      </c>
      <c r="S29580" s="499"/>
    </row>
    <row r="29581">
      <c r="B29581" s="497"/>
      <c r="H29581" s="500"/>
      <c r="O29581" s="500"/>
      <c r="Q29581" s="498" t="s">
        <v>213</v>
      </c>
      <c r="S29581" s="499"/>
    </row>
    <row r="29582">
      <c r="B29582" s="497"/>
      <c r="H29582" s="500"/>
      <c r="O29582" s="500"/>
      <c r="Q29582" s="498" t="s">
        <v>213</v>
      </c>
      <c r="S29582" s="499"/>
    </row>
    <row r="29583">
      <c r="B29583" s="497"/>
      <c r="H29583" s="500"/>
      <c r="O29583" s="500"/>
      <c r="Q29583" s="498" t="s">
        <v>213</v>
      </c>
      <c r="S29583" s="499"/>
    </row>
    <row r="29584">
      <c r="B29584" s="497"/>
      <c r="H29584" s="500"/>
      <c r="O29584" s="500"/>
      <c r="Q29584" s="498" t="s">
        <v>213</v>
      </c>
      <c r="S29584" s="499"/>
    </row>
    <row r="29585">
      <c r="B29585" s="497"/>
      <c r="H29585" s="500"/>
      <c r="O29585" s="500"/>
      <c r="Q29585" s="498" t="s">
        <v>213</v>
      </c>
      <c r="S29585" s="499"/>
    </row>
    <row r="29586">
      <c r="B29586" s="497"/>
      <c r="H29586" s="500"/>
      <c r="O29586" s="500"/>
      <c r="Q29586" s="498" t="s">
        <v>213</v>
      </c>
      <c r="S29586" s="499"/>
    </row>
    <row r="29587">
      <c r="B29587" s="497"/>
      <c r="H29587" s="500"/>
      <c r="O29587" s="500"/>
      <c r="Q29587" s="498" t="s">
        <v>213</v>
      </c>
      <c r="S29587" s="499"/>
    </row>
    <row r="29588">
      <c r="B29588" s="497"/>
      <c r="H29588" s="500"/>
      <c r="O29588" s="500"/>
      <c r="Q29588" s="498" t="s">
        <v>213</v>
      </c>
      <c r="S29588" s="499"/>
    </row>
    <row r="29589">
      <c r="B29589" s="497"/>
      <c r="H29589" s="500"/>
      <c r="O29589" s="500"/>
      <c r="Q29589" s="498" t="s">
        <v>213</v>
      </c>
      <c r="S29589" s="499"/>
    </row>
    <row r="29590">
      <c r="B29590" s="497"/>
      <c r="H29590" s="500"/>
      <c r="O29590" s="500"/>
      <c r="Q29590" s="498" t="s">
        <v>213</v>
      </c>
      <c r="S29590" s="499"/>
    </row>
    <row r="29591">
      <c r="B29591" s="497"/>
      <c r="H29591" s="500"/>
      <c r="O29591" s="500"/>
      <c r="Q29591" s="498" t="s">
        <v>213</v>
      </c>
      <c r="S29591" s="499"/>
    </row>
    <row r="29592">
      <c r="B29592" s="497"/>
      <c r="H29592" s="500"/>
      <c r="O29592" s="500"/>
      <c r="Q29592" s="498" t="s">
        <v>213</v>
      </c>
      <c r="S29592" s="499"/>
    </row>
    <row r="29593">
      <c r="B29593" s="497"/>
      <c r="H29593" s="500"/>
      <c r="O29593" s="500"/>
      <c r="Q29593" s="498" t="s">
        <v>213</v>
      </c>
      <c r="S29593" s="499"/>
    </row>
    <row r="29594">
      <c r="B29594" s="497"/>
      <c r="H29594" s="500"/>
      <c r="O29594" s="500"/>
      <c r="Q29594" s="498" t="s">
        <v>213</v>
      </c>
      <c r="S29594" s="499"/>
    </row>
    <row r="29595">
      <c r="B29595" s="497"/>
      <c r="H29595" s="500"/>
      <c r="O29595" s="500"/>
      <c r="Q29595" s="498" t="s">
        <v>213</v>
      </c>
      <c r="S29595" s="499"/>
    </row>
    <row r="29596">
      <c r="B29596" s="497"/>
      <c r="H29596" s="500"/>
      <c r="O29596" s="500"/>
      <c r="Q29596" s="498" t="s">
        <v>213</v>
      </c>
      <c r="S29596" s="499"/>
    </row>
    <row r="29597">
      <c r="B29597" s="497"/>
      <c r="H29597" s="500"/>
      <c r="O29597" s="500"/>
      <c r="Q29597" s="498" t="s">
        <v>213</v>
      </c>
      <c r="S29597" s="499"/>
    </row>
    <row r="29598">
      <c r="B29598" s="497"/>
      <c r="H29598" s="500"/>
      <c r="O29598" s="500"/>
      <c r="Q29598" s="498" t="s">
        <v>213</v>
      </c>
      <c r="S29598" s="499"/>
    </row>
    <row r="29599">
      <c r="B29599" s="497"/>
      <c r="H29599" s="500"/>
      <c r="O29599" s="500"/>
      <c r="Q29599" s="498" t="s">
        <v>213</v>
      </c>
      <c r="S29599" s="499"/>
    </row>
    <row r="29600">
      <c r="B29600" s="497"/>
      <c r="H29600" s="500"/>
      <c r="O29600" s="500"/>
      <c r="Q29600" s="498" t="s">
        <v>213</v>
      </c>
      <c r="S29600" s="499"/>
    </row>
    <row r="29601">
      <c r="B29601" s="497"/>
      <c r="H29601" s="500"/>
      <c r="O29601" s="500"/>
      <c r="Q29601" s="498" t="s">
        <v>213</v>
      </c>
      <c r="S29601" s="499"/>
    </row>
    <row r="29602">
      <c r="B29602" s="497"/>
      <c r="H29602" s="500"/>
      <c r="O29602" s="500"/>
      <c r="Q29602" s="498" t="s">
        <v>213</v>
      </c>
      <c r="S29602" s="499"/>
    </row>
    <row r="29603">
      <c r="B29603" s="497"/>
      <c r="H29603" s="500"/>
      <c r="O29603" s="500"/>
      <c r="Q29603" s="498" t="s">
        <v>213</v>
      </c>
      <c r="S29603" s="499"/>
    </row>
    <row r="29604">
      <c r="B29604" s="497"/>
      <c r="H29604" s="500"/>
      <c r="O29604" s="500"/>
      <c r="Q29604" s="498" t="s">
        <v>213</v>
      </c>
      <c r="S29604" s="499"/>
    </row>
    <row r="29605">
      <c r="B29605" s="497"/>
      <c r="H29605" s="500"/>
      <c r="O29605" s="500"/>
      <c r="Q29605" s="498" t="s">
        <v>213</v>
      </c>
      <c r="S29605" s="499"/>
    </row>
    <row r="29606">
      <c r="B29606" s="497"/>
      <c r="H29606" s="500"/>
      <c r="O29606" s="500"/>
      <c r="Q29606" s="498" t="s">
        <v>213</v>
      </c>
      <c r="S29606" s="499"/>
    </row>
    <row r="29607">
      <c r="B29607" s="497"/>
      <c r="H29607" s="500"/>
      <c r="O29607" s="500"/>
      <c r="Q29607" s="498" t="s">
        <v>213</v>
      </c>
      <c r="S29607" s="499"/>
    </row>
    <row r="29608">
      <c r="B29608" s="497"/>
      <c r="H29608" s="500"/>
      <c r="O29608" s="500"/>
      <c r="Q29608" s="498" t="s">
        <v>213</v>
      </c>
      <c r="S29608" s="499"/>
    </row>
    <row r="29609">
      <c r="B29609" s="497"/>
      <c r="H29609" s="500"/>
      <c r="O29609" s="500"/>
      <c r="Q29609" s="498" t="s">
        <v>213</v>
      </c>
      <c r="S29609" s="499"/>
    </row>
    <row r="29610">
      <c r="B29610" s="497"/>
      <c r="H29610" s="500"/>
      <c r="O29610" s="500"/>
      <c r="Q29610" s="498" t="s">
        <v>213</v>
      </c>
      <c r="S29610" s="499"/>
    </row>
    <row r="29611">
      <c r="B29611" s="497"/>
      <c r="H29611" s="500"/>
      <c r="O29611" s="500"/>
      <c r="Q29611" s="498" t="s">
        <v>213</v>
      </c>
      <c r="S29611" s="499"/>
    </row>
    <row r="29612">
      <c r="B29612" s="497"/>
      <c r="H29612" s="500"/>
      <c r="O29612" s="500"/>
      <c r="Q29612" s="498" t="s">
        <v>213</v>
      </c>
      <c r="S29612" s="499"/>
    </row>
    <row r="29613">
      <c r="B29613" s="497"/>
      <c r="H29613" s="500"/>
      <c r="O29613" s="500"/>
      <c r="Q29613" s="498" t="s">
        <v>213</v>
      </c>
      <c r="S29613" s="499"/>
    </row>
    <row r="29614">
      <c r="B29614" s="497"/>
      <c r="H29614" s="500"/>
      <c r="O29614" s="500"/>
      <c r="Q29614" s="498" t="s">
        <v>213</v>
      </c>
      <c r="S29614" s="499"/>
    </row>
    <row r="29615">
      <c r="B29615" s="497"/>
      <c r="H29615" s="500"/>
      <c r="O29615" s="500"/>
      <c r="Q29615" s="498" t="s">
        <v>213</v>
      </c>
      <c r="S29615" s="499"/>
    </row>
    <row r="29616">
      <c r="B29616" s="497"/>
      <c r="H29616" s="500"/>
      <c r="O29616" s="500"/>
      <c r="Q29616" s="498" t="s">
        <v>213</v>
      </c>
      <c r="S29616" s="499"/>
    </row>
    <row r="29617">
      <c r="B29617" s="497"/>
      <c r="H29617" s="500"/>
      <c r="O29617" s="500"/>
      <c r="Q29617" s="498" t="s">
        <v>213</v>
      </c>
      <c r="S29617" s="499"/>
    </row>
    <row r="29618">
      <c r="B29618" s="497"/>
      <c r="H29618" s="500"/>
      <c r="O29618" s="500"/>
      <c r="Q29618" s="498" t="s">
        <v>213</v>
      </c>
      <c r="S29618" s="499"/>
    </row>
    <row r="29619">
      <c r="B29619" s="497"/>
      <c r="H29619" s="500"/>
      <c r="O29619" s="500"/>
      <c r="Q29619" s="498" t="s">
        <v>213</v>
      </c>
      <c r="S29619" s="499"/>
    </row>
    <row r="29620">
      <c r="B29620" s="497"/>
      <c r="H29620" s="500"/>
      <c r="O29620" s="500"/>
      <c r="Q29620" s="498" t="s">
        <v>213</v>
      </c>
      <c r="S29620" s="499"/>
    </row>
    <row r="29621">
      <c r="B29621" s="497"/>
      <c r="H29621" s="500"/>
      <c r="O29621" s="500"/>
      <c r="Q29621" s="498" t="s">
        <v>213</v>
      </c>
      <c r="S29621" s="499"/>
    </row>
    <row r="29622">
      <c r="B29622" s="497"/>
      <c r="H29622" s="500"/>
      <c r="O29622" s="500"/>
      <c r="Q29622" s="498" t="s">
        <v>213</v>
      </c>
      <c r="S29622" s="499"/>
    </row>
    <row r="29623">
      <c r="B29623" s="497"/>
      <c r="H29623" s="500"/>
      <c r="O29623" s="500"/>
      <c r="Q29623" s="498" t="s">
        <v>213</v>
      </c>
      <c r="S29623" s="499"/>
    </row>
    <row r="29624">
      <c r="B29624" s="497"/>
      <c r="H29624" s="500"/>
      <c r="O29624" s="500"/>
      <c r="Q29624" s="498" t="s">
        <v>213</v>
      </c>
      <c r="S29624" s="499"/>
    </row>
    <row r="29625">
      <c r="B29625" s="497"/>
      <c r="H29625" s="500"/>
      <c r="O29625" s="500"/>
      <c r="Q29625" s="498" t="s">
        <v>213</v>
      </c>
      <c r="S29625" s="499"/>
    </row>
    <row r="29626">
      <c r="B29626" s="497"/>
      <c r="H29626" s="500"/>
      <c r="O29626" s="500"/>
      <c r="Q29626" s="498" t="s">
        <v>213</v>
      </c>
      <c r="S29626" s="499"/>
    </row>
    <row r="29627">
      <c r="B29627" s="497"/>
      <c r="H29627" s="500"/>
      <c r="O29627" s="500"/>
      <c r="Q29627" s="498" t="s">
        <v>213</v>
      </c>
      <c r="S29627" s="499"/>
    </row>
    <row r="29628">
      <c r="B29628" s="497"/>
      <c r="H29628" s="500"/>
      <c r="O29628" s="500"/>
      <c r="Q29628" s="498" t="s">
        <v>213</v>
      </c>
      <c r="S29628" s="499"/>
    </row>
    <row r="29629">
      <c r="B29629" s="497"/>
      <c r="H29629" s="500"/>
      <c r="O29629" s="500"/>
      <c r="Q29629" s="498" t="s">
        <v>213</v>
      </c>
      <c r="S29629" s="499"/>
    </row>
    <row r="29630">
      <c r="B29630" s="497"/>
      <c r="H29630" s="500"/>
      <c r="O29630" s="500"/>
      <c r="Q29630" s="498" t="s">
        <v>213</v>
      </c>
      <c r="S29630" s="499"/>
    </row>
    <row r="29631">
      <c r="B29631" s="497"/>
      <c r="H29631" s="500"/>
      <c r="O29631" s="500"/>
      <c r="Q29631" s="498" t="s">
        <v>213</v>
      </c>
      <c r="S29631" s="499"/>
    </row>
    <row r="29632">
      <c r="B29632" s="497"/>
      <c r="H29632" s="500"/>
      <c r="O29632" s="500"/>
      <c r="Q29632" s="498" t="s">
        <v>213</v>
      </c>
      <c r="S29632" s="499"/>
    </row>
    <row r="29633">
      <c r="B29633" s="497"/>
      <c r="H29633" s="500"/>
      <c r="O29633" s="500"/>
      <c r="Q29633" s="498" t="s">
        <v>213</v>
      </c>
      <c r="S29633" s="499"/>
    </row>
    <row r="29634">
      <c r="B29634" s="497"/>
      <c r="H29634" s="500"/>
      <c r="O29634" s="500"/>
      <c r="Q29634" s="498" t="s">
        <v>213</v>
      </c>
      <c r="S29634" s="499"/>
    </row>
    <row r="29635">
      <c r="B29635" s="497"/>
      <c r="H29635" s="500"/>
      <c r="O29635" s="500"/>
      <c r="Q29635" s="498" t="s">
        <v>213</v>
      </c>
      <c r="S29635" s="499"/>
    </row>
    <row r="29636">
      <c r="B29636" s="497"/>
      <c r="H29636" s="500"/>
      <c r="O29636" s="500"/>
      <c r="Q29636" s="498" t="s">
        <v>213</v>
      </c>
      <c r="S29636" s="499"/>
    </row>
    <row r="29637">
      <c r="B29637" s="497"/>
      <c r="H29637" s="500"/>
      <c r="O29637" s="500"/>
      <c r="Q29637" s="498" t="s">
        <v>213</v>
      </c>
      <c r="S29637" s="499"/>
    </row>
    <row r="29638">
      <c r="B29638" s="497"/>
      <c r="H29638" s="500"/>
      <c r="O29638" s="500"/>
      <c r="Q29638" s="498" t="s">
        <v>213</v>
      </c>
      <c r="S29638" s="499"/>
    </row>
    <row r="29639">
      <c r="B29639" s="497"/>
      <c r="H29639" s="500"/>
      <c r="O29639" s="500"/>
      <c r="Q29639" s="498" t="s">
        <v>213</v>
      </c>
      <c r="S29639" s="499"/>
    </row>
    <row r="29640">
      <c r="B29640" s="497"/>
      <c r="H29640" s="500"/>
      <c r="O29640" s="500"/>
      <c r="Q29640" s="498" t="s">
        <v>213</v>
      </c>
      <c r="S29640" s="499"/>
    </row>
    <row r="29641">
      <c r="B29641" s="497"/>
      <c r="H29641" s="500"/>
      <c r="O29641" s="500"/>
      <c r="Q29641" s="498" t="s">
        <v>213</v>
      </c>
      <c r="S29641" s="499"/>
    </row>
    <row r="29642">
      <c r="B29642" s="497"/>
      <c r="H29642" s="500"/>
      <c r="O29642" s="500"/>
      <c r="Q29642" s="498" t="s">
        <v>213</v>
      </c>
      <c r="S29642" s="499"/>
    </row>
    <row r="29643">
      <c r="B29643" s="497"/>
      <c r="H29643" s="500"/>
      <c r="O29643" s="500"/>
      <c r="Q29643" s="498" t="s">
        <v>213</v>
      </c>
      <c r="S29643" s="499"/>
    </row>
    <row r="29644">
      <c r="B29644" s="497"/>
      <c r="H29644" s="500"/>
      <c r="O29644" s="500"/>
      <c r="Q29644" s="498" t="s">
        <v>213</v>
      </c>
      <c r="S29644" s="499"/>
    </row>
    <row r="29645">
      <c r="B29645" s="497"/>
      <c r="H29645" s="500"/>
      <c r="O29645" s="500"/>
      <c r="Q29645" s="498" t="s">
        <v>213</v>
      </c>
      <c r="S29645" s="499"/>
    </row>
    <row r="29646">
      <c r="B29646" s="497"/>
      <c r="H29646" s="500"/>
      <c r="O29646" s="500"/>
      <c r="Q29646" s="498" t="s">
        <v>213</v>
      </c>
      <c r="S29646" s="499"/>
    </row>
    <row r="29647">
      <c r="B29647" s="497"/>
      <c r="H29647" s="500"/>
      <c r="O29647" s="500"/>
      <c r="Q29647" s="498" t="s">
        <v>213</v>
      </c>
      <c r="S29647" s="499"/>
    </row>
    <row r="29648">
      <c r="B29648" s="497"/>
      <c r="H29648" s="500"/>
      <c r="O29648" s="500"/>
      <c r="Q29648" s="498" t="s">
        <v>213</v>
      </c>
      <c r="S29648" s="499"/>
    </row>
    <row r="29649">
      <c r="B29649" s="497"/>
      <c r="H29649" s="500"/>
      <c r="O29649" s="500"/>
      <c r="Q29649" s="498" t="s">
        <v>213</v>
      </c>
      <c r="S29649" s="499"/>
    </row>
    <row r="29650">
      <c r="B29650" s="497"/>
      <c r="H29650" s="500"/>
      <c r="O29650" s="500"/>
      <c r="Q29650" s="498" t="s">
        <v>213</v>
      </c>
      <c r="S29650" s="499"/>
    </row>
    <row r="29651">
      <c r="B29651" s="497"/>
      <c r="H29651" s="500"/>
      <c r="O29651" s="500"/>
      <c r="Q29651" s="498" t="s">
        <v>213</v>
      </c>
      <c r="S29651" s="499"/>
    </row>
    <row r="29652">
      <c r="B29652" s="497"/>
      <c r="H29652" s="500"/>
      <c r="O29652" s="500"/>
      <c r="Q29652" s="498" t="s">
        <v>213</v>
      </c>
      <c r="S29652" s="499"/>
    </row>
    <row r="29653">
      <c r="B29653" s="497"/>
      <c r="H29653" s="500"/>
      <c r="O29653" s="500"/>
      <c r="Q29653" s="498" t="s">
        <v>213</v>
      </c>
      <c r="S29653" s="499"/>
    </row>
    <row r="29654">
      <c r="B29654" s="497"/>
      <c r="H29654" s="500"/>
      <c r="O29654" s="500"/>
      <c r="Q29654" s="498" t="s">
        <v>213</v>
      </c>
      <c r="S29654" s="499"/>
    </row>
    <row r="29655">
      <c r="B29655" s="497"/>
      <c r="H29655" s="500"/>
      <c r="O29655" s="500"/>
      <c r="Q29655" s="498" t="s">
        <v>213</v>
      </c>
      <c r="S29655" s="499"/>
    </row>
    <row r="29656">
      <c r="B29656" s="497"/>
      <c r="H29656" s="500"/>
      <c r="O29656" s="500"/>
      <c r="Q29656" s="498" t="s">
        <v>213</v>
      </c>
      <c r="S29656" s="499"/>
    </row>
    <row r="29657">
      <c r="B29657" s="497"/>
      <c r="H29657" s="500"/>
      <c r="O29657" s="500"/>
      <c r="Q29657" s="498" t="s">
        <v>213</v>
      </c>
      <c r="S29657" s="499"/>
    </row>
    <row r="29658">
      <c r="B29658" s="497"/>
      <c r="H29658" s="500"/>
      <c r="O29658" s="500"/>
      <c r="Q29658" s="498" t="s">
        <v>213</v>
      </c>
      <c r="S29658" s="499"/>
    </row>
    <row r="29659">
      <c r="B29659" s="497"/>
      <c r="H29659" s="500"/>
      <c r="O29659" s="500"/>
      <c r="Q29659" s="498" t="s">
        <v>213</v>
      </c>
      <c r="S29659" s="499"/>
    </row>
    <row r="29660">
      <c r="B29660" s="497"/>
      <c r="H29660" s="500"/>
      <c r="O29660" s="500"/>
      <c r="Q29660" s="498" t="s">
        <v>213</v>
      </c>
      <c r="S29660" s="499"/>
    </row>
    <row r="29661">
      <c r="B29661" s="497"/>
      <c r="H29661" s="500"/>
      <c r="O29661" s="500"/>
      <c r="Q29661" s="498" t="s">
        <v>213</v>
      </c>
      <c r="S29661" s="499"/>
    </row>
    <row r="29662">
      <c r="B29662" s="497"/>
      <c r="H29662" s="500"/>
      <c r="O29662" s="500"/>
      <c r="Q29662" s="498" t="s">
        <v>213</v>
      </c>
      <c r="S29662" s="499"/>
    </row>
    <row r="29663">
      <c r="B29663" s="497"/>
      <c r="H29663" s="500"/>
      <c r="O29663" s="500"/>
      <c r="Q29663" s="498" t="s">
        <v>213</v>
      </c>
      <c r="S29663" s="499"/>
    </row>
    <row r="29664">
      <c r="B29664" s="497"/>
      <c r="H29664" s="500"/>
      <c r="O29664" s="500"/>
      <c r="Q29664" s="498" t="s">
        <v>213</v>
      </c>
      <c r="S29664" s="499"/>
    </row>
    <row r="29665">
      <c r="B29665" s="497"/>
      <c r="H29665" s="500"/>
      <c r="O29665" s="500"/>
      <c r="Q29665" s="498" t="s">
        <v>213</v>
      </c>
      <c r="S29665" s="499"/>
    </row>
    <row r="29666">
      <c r="B29666" s="497"/>
      <c r="H29666" s="500"/>
      <c r="O29666" s="500"/>
      <c r="Q29666" s="498" t="s">
        <v>213</v>
      </c>
      <c r="S29666" s="499"/>
    </row>
    <row r="29667">
      <c r="B29667" s="497"/>
      <c r="H29667" s="500"/>
      <c r="O29667" s="500"/>
      <c r="Q29667" s="498" t="s">
        <v>213</v>
      </c>
      <c r="S29667" s="499"/>
    </row>
    <row r="29668">
      <c r="B29668" s="497"/>
      <c r="H29668" s="500"/>
      <c r="O29668" s="500"/>
      <c r="Q29668" s="498" t="s">
        <v>213</v>
      </c>
      <c r="S29668" s="499"/>
    </row>
    <row r="29669">
      <c r="B29669" s="497"/>
      <c r="H29669" s="500"/>
      <c r="O29669" s="500"/>
      <c r="Q29669" s="498" t="s">
        <v>213</v>
      </c>
      <c r="S29669" s="499"/>
    </row>
    <row r="29670">
      <c r="B29670" s="497"/>
      <c r="H29670" s="500"/>
      <c r="O29670" s="500"/>
      <c r="Q29670" s="498" t="s">
        <v>213</v>
      </c>
      <c r="S29670" s="499"/>
    </row>
    <row r="29671">
      <c r="B29671" s="497"/>
      <c r="H29671" s="500"/>
      <c r="O29671" s="500"/>
      <c r="Q29671" s="498" t="s">
        <v>213</v>
      </c>
      <c r="S29671" s="499"/>
    </row>
    <row r="29672">
      <c r="B29672" s="497"/>
      <c r="H29672" s="500"/>
      <c r="O29672" s="500"/>
      <c r="Q29672" s="498" t="s">
        <v>213</v>
      </c>
      <c r="S29672" s="499"/>
    </row>
    <row r="29673">
      <c r="B29673" s="497"/>
      <c r="H29673" s="500"/>
      <c r="O29673" s="500"/>
      <c r="Q29673" s="498" t="s">
        <v>213</v>
      </c>
      <c r="S29673" s="499"/>
    </row>
    <row r="29674">
      <c r="B29674" s="497"/>
      <c r="H29674" s="500"/>
      <c r="O29674" s="500"/>
      <c r="Q29674" s="498" t="s">
        <v>213</v>
      </c>
      <c r="S29674" s="499"/>
    </row>
    <row r="29675">
      <c r="B29675" s="497"/>
      <c r="H29675" s="500"/>
      <c r="O29675" s="500"/>
      <c r="Q29675" s="498" t="s">
        <v>213</v>
      </c>
      <c r="S29675" s="499"/>
    </row>
    <row r="29676">
      <c r="B29676" s="497"/>
      <c r="H29676" s="500"/>
      <c r="O29676" s="500"/>
      <c r="Q29676" s="498" t="s">
        <v>213</v>
      </c>
      <c r="S29676" s="499"/>
    </row>
    <row r="29677">
      <c r="B29677" s="497"/>
      <c r="H29677" s="500"/>
      <c r="O29677" s="500"/>
      <c r="Q29677" s="498" t="s">
        <v>213</v>
      </c>
      <c r="S29677" s="499"/>
    </row>
    <row r="29678">
      <c r="B29678" s="497"/>
      <c r="H29678" s="500"/>
      <c r="O29678" s="500"/>
      <c r="Q29678" s="498" t="s">
        <v>213</v>
      </c>
      <c r="S29678" s="499"/>
    </row>
    <row r="29679">
      <c r="B29679" s="497"/>
      <c r="H29679" s="500"/>
      <c r="O29679" s="500"/>
      <c r="Q29679" s="498" t="s">
        <v>213</v>
      </c>
      <c r="S29679" s="499"/>
    </row>
    <row r="29680">
      <c r="B29680" s="497"/>
      <c r="H29680" s="500"/>
      <c r="O29680" s="500"/>
      <c r="Q29680" s="498" t="s">
        <v>213</v>
      </c>
      <c r="S29680" s="499"/>
    </row>
    <row r="29681">
      <c r="B29681" s="497"/>
      <c r="H29681" s="500"/>
      <c r="O29681" s="500"/>
      <c r="Q29681" s="498" t="s">
        <v>213</v>
      </c>
      <c r="S29681" s="499"/>
    </row>
    <row r="29682">
      <c r="B29682" s="497"/>
      <c r="H29682" s="500"/>
      <c r="O29682" s="500"/>
      <c r="Q29682" s="498" t="s">
        <v>213</v>
      </c>
      <c r="S29682" s="499"/>
    </row>
    <row r="29683">
      <c r="B29683" s="497"/>
      <c r="H29683" s="500"/>
      <c r="O29683" s="500"/>
      <c r="Q29683" s="498" t="s">
        <v>213</v>
      </c>
      <c r="S29683" s="499"/>
    </row>
    <row r="29684">
      <c r="B29684" s="497"/>
      <c r="H29684" s="500"/>
      <c r="O29684" s="500"/>
      <c r="Q29684" s="498" t="s">
        <v>213</v>
      </c>
      <c r="S29684" s="499"/>
    </row>
    <row r="29685">
      <c r="B29685" s="497"/>
      <c r="H29685" s="500"/>
      <c r="O29685" s="500"/>
      <c r="Q29685" s="498" t="s">
        <v>213</v>
      </c>
      <c r="S29685" s="499"/>
    </row>
    <row r="29686">
      <c r="B29686" s="497"/>
      <c r="H29686" s="500"/>
      <c r="O29686" s="500"/>
      <c r="Q29686" s="498" t="s">
        <v>213</v>
      </c>
      <c r="S29686" s="499"/>
    </row>
    <row r="29687">
      <c r="B29687" s="497"/>
      <c r="H29687" s="500"/>
      <c r="O29687" s="500"/>
      <c r="Q29687" s="498" t="s">
        <v>213</v>
      </c>
      <c r="S29687" s="499"/>
    </row>
    <row r="29688">
      <c r="B29688" s="497"/>
      <c r="H29688" s="500"/>
      <c r="O29688" s="500"/>
      <c r="Q29688" s="498" t="s">
        <v>213</v>
      </c>
      <c r="S29688" s="499"/>
    </row>
    <row r="29689">
      <c r="B29689" s="497"/>
      <c r="H29689" s="500"/>
      <c r="O29689" s="500"/>
      <c r="Q29689" s="498" t="s">
        <v>213</v>
      </c>
      <c r="S29689" s="499"/>
    </row>
    <row r="29690">
      <c r="B29690" s="497"/>
      <c r="H29690" s="500"/>
      <c r="O29690" s="500"/>
      <c r="Q29690" s="498" t="s">
        <v>213</v>
      </c>
      <c r="S29690" s="499"/>
    </row>
    <row r="29691">
      <c r="B29691" s="497"/>
      <c r="H29691" s="500"/>
      <c r="O29691" s="500"/>
      <c r="Q29691" s="498" t="s">
        <v>213</v>
      </c>
      <c r="S29691" s="499"/>
    </row>
    <row r="29692">
      <c r="B29692" s="497"/>
      <c r="H29692" s="500"/>
      <c r="O29692" s="500"/>
      <c r="Q29692" s="498" t="s">
        <v>213</v>
      </c>
      <c r="S29692" s="499"/>
    </row>
    <row r="29693">
      <c r="B29693" s="497"/>
      <c r="H29693" s="500"/>
      <c r="O29693" s="500"/>
      <c r="Q29693" s="498" t="s">
        <v>213</v>
      </c>
      <c r="S29693" s="499"/>
    </row>
    <row r="29694">
      <c r="B29694" s="497"/>
      <c r="H29694" s="500"/>
      <c r="O29694" s="500"/>
      <c r="Q29694" s="498" t="s">
        <v>213</v>
      </c>
      <c r="S29694" s="499"/>
    </row>
    <row r="29695">
      <c r="B29695" s="497"/>
      <c r="H29695" s="500"/>
      <c r="O29695" s="500"/>
      <c r="Q29695" s="498" t="s">
        <v>213</v>
      </c>
      <c r="S29695" s="499"/>
    </row>
    <row r="29696">
      <c r="B29696" s="497"/>
      <c r="H29696" s="500"/>
      <c r="O29696" s="500"/>
      <c r="Q29696" s="498" t="s">
        <v>213</v>
      </c>
      <c r="S29696" s="499"/>
    </row>
    <row r="29697">
      <c r="B29697" s="497"/>
      <c r="H29697" s="500"/>
      <c r="O29697" s="500"/>
      <c r="Q29697" s="498" t="s">
        <v>213</v>
      </c>
      <c r="S29697" s="499"/>
    </row>
    <row r="29698">
      <c r="B29698" s="497"/>
      <c r="H29698" s="500"/>
      <c r="O29698" s="500"/>
      <c r="Q29698" s="498" t="s">
        <v>213</v>
      </c>
      <c r="S29698" s="499"/>
    </row>
    <row r="29699">
      <c r="B29699" s="497"/>
      <c r="H29699" s="500"/>
      <c r="O29699" s="500"/>
      <c r="Q29699" s="498" t="s">
        <v>213</v>
      </c>
      <c r="S29699" s="499"/>
    </row>
    <row r="29700">
      <c r="B29700" s="497"/>
      <c r="H29700" s="500"/>
      <c r="O29700" s="500"/>
      <c r="Q29700" s="498" t="s">
        <v>213</v>
      </c>
      <c r="S29700" s="499"/>
    </row>
    <row r="29701">
      <c r="B29701" s="497"/>
      <c r="H29701" s="500"/>
      <c r="O29701" s="500"/>
      <c r="Q29701" s="498" t="s">
        <v>213</v>
      </c>
      <c r="S29701" s="499"/>
    </row>
    <row r="29702">
      <c r="B29702" s="497"/>
      <c r="H29702" s="500"/>
      <c r="O29702" s="500"/>
      <c r="Q29702" s="498" t="s">
        <v>213</v>
      </c>
      <c r="S29702" s="499"/>
    </row>
    <row r="29703">
      <c r="B29703" s="497"/>
      <c r="H29703" s="500"/>
      <c r="O29703" s="500"/>
      <c r="Q29703" s="498" t="s">
        <v>213</v>
      </c>
      <c r="S29703" s="499"/>
    </row>
    <row r="29704">
      <c r="B29704" s="497"/>
      <c r="H29704" s="500"/>
      <c r="O29704" s="500"/>
      <c r="Q29704" s="498" t="s">
        <v>213</v>
      </c>
      <c r="S29704" s="499"/>
    </row>
    <row r="29705">
      <c r="B29705" s="497"/>
      <c r="H29705" s="500"/>
      <c r="O29705" s="500"/>
      <c r="Q29705" s="498" t="s">
        <v>213</v>
      </c>
      <c r="S29705" s="499"/>
    </row>
    <row r="29706">
      <c r="B29706" s="497"/>
      <c r="H29706" s="500"/>
      <c r="O29706" s="500"/>
      <c r="Q29706" s="498" t="s">
        <v>213</v>
      </c>
      <c r="S29706" s="499"/>
    </row>
    <row r="29707">
      <c r="B29707" s="497"/>
      <c r="H29707" s="500"/>
      <c r="O29707" s="500"/>
      <c r="Q29707" s="498" t="s">
        <v>213</v>
      </c>
      <c r="S29707" s="499"/>
    </row>
    <row r="29708">
      <c r="B29708" s="497"/>
      <c r="H29708" s="500"/>
      <c r="O29708" s="500"/>
      <c r="Q29708" s="498" t="s">
        <v>213</v>
      </c>
      <c r="S29708" s="499"/>
    </row>
    <row r="29709">
      <c r="B29709" s="497"/>
      <c r="H29709" s="500"/>
      <c r="O29709" s="500"/>
      <c r="Q29709" s="498" t="s">
        <v>213</v>
      </c>
      <c r="S29709" s="499"/>
    </row>
    <row r="29710">
      <c r="B29710" s="497"/>
      <c r="H29710" s="500"/>
      <c r="O29710" s="500"/>
      <c r="Q29710" s="498" t="s">
        <v>213</v>
      </c>
      <c r="S29710" s="499"/>
    </row>
    <row r="29711">
      <c r="B29711" s="497"/>
      <c r="H29711" s="500"/>
      <c r="O29711" s="500"/>
      <c r="Q29711" s="498" t="s">
        <v>213</v>
      </c>
      <c r="S29711" s="499"/>
    </row>
    <row r="29712">
      <c r="B29712" s="497"/>
      <c r="H29712" s="500"/>
      <c r="O29712" s="500"/>
      <c r="Q29712" s="498" t="s">
        <v>213</v>
      </c>
      <c r="S29712" s="499"/>
    </row>
    <row r="29713">
      <c r="B29713" s="497"/>
      <c r="H29713" s="500"/>
      <c r="O29713" s="500"/>
      <c r="Q29713" s="498" t="s">
        <v>213</v>
      </c>
      <c r="S29713" s="499"/>
    </row>
    <row r="29714">
      <c r="B29714" s="497"/>
      <c r="H29714" s="500"/>
      <c r="O29714" s="500"/>
      <c r="Q29714" s="498" t="s">
        <v>213</v>
      </c>
      <c r="S29714" s="499"/>
    </row>
    <row r="29715">
      <c r="B29715" s="497"/>
      <c r="H29715" s="500"/>
      <c r="O29715" s="500"/>
      <c r="Q29715" s="498" t="s">
        <v>213</v>
      </c>
      <c r="S29715" s="499"/>
    </row>
    <row r="29716">
      <c r="B29716" s="497"/>
      <c r="H29716" s="500"/>
      <c r="O29716" s="500"/>
      <c r="Q29716" s="498" t="s">
        <v>213</v>
      </c>
      <c r="S29716" s="499"/>
    </row>
    <row r="29717">
      <c r="B29717" s="497"/>
      <c r="H29717" s="500"/>
      <c r="O29717" s="500"/>
      <c r="Q29717" s="498" t="s">
        <v>213</v>
      </c>
      <c r="S29717" s="499"/>
    </row>
    <row r="29718">
      <c r="B29718" s="497"/>
      <c r="H29718" s="500"/>
      <c r="O29718" s="500"/>
      <c r="Q29718" s="498" t="s">
        <v>213</v>
      </c>
      <c r="S29718" s="499"/>
    </row>
    <row r="29719">
      <c r="B29719" s="497"/>
      <c r="H29719" s="500"/>
      <c r="O29719" s="500"/>
      <c r="Q29719" s="498" t="s">
        <v>213</v>
      </c>
      <c r="S29719" s="499"/>
    </row>
    <row r="29720">
      <c r="B29720" s="497"/>
      <c r="H29720" s="500"/>
      <c r="O29720" s="500"/>
      <c r="Q29720" s="498" t="s">
        <v>213</v>
      </c>
      <c r="S29720" s="499"/>
    </row>
    <row r="29721">
      <c r="B29721" s="497"/>
      <c r="H29721" s="500"/>
      <c r="O29721" s="500"/>
      <c r="Q29721" s="498" t="s">
        <v>213</v>
      </c>
      <c r="S29721" s="499"/>
    </row>
    <row r="29722">
      <c r="B29722" s="497"/>
      <c r="H29722" s="500"/>
      <c r="O29722" s="500"/>
      <c r="Q29722" s="498" t="s">
        <v>213</v>
      </c>
      <c r="S29722" s="499"/>
    </row>
    <row r="29723">
      <c r="B29723" s="497"/>
      <c r="H29723" s="500"/>
      <c r="O29723" s="500"/>
      <c r="Q29723" s="498" t="s">
        <v>213</v>
      </c>
      <c r="S29723" s="499"/>
    </row>
    <row r="29724">
      <c r="B29724" s="497"/>
      <c r="H29724" s="500"/>
      <c r="O29724" s="500"/>
      <c r="Q29724" s="498" t="s">
        <v>213</v>
      </c>
      <c r="S29724" s="499"/>
    </row>
    <row r="29725">
      <c r="B29725" s="497"/>
      <c r="H29725" s="500"/>
      <c r="O29725" s="500"/>
      <c r="Q29725" s="498" t="s">
        <v>213</v>
      </c>
      <c r="S29725" s="499"/>
    </row>
    <row r="29726">
      <c r="B29726" s="497"/>
      <c r="H29726" s="500"/>
      <c r="O29726" s="500"/>
      <c r="Q29726" s="498" t="s">
        <v>213</v>
      </c>
      <c r="S29726" s="499"/>
    </row>
    <row r="29727">
      <c r="B29727" s="497"/>
      <c r="H29727" s="500"/>
      <c r="O29727" s="500"/>
      <c r="Q29727" s="498" t="s">
        <v>213</v>
      </c>
      <c r="S29727" s="499"/>
    </row>
    <row r="29728">
      <c r="B29728" s="497"/>
      <c r="H29728" s="500"/>
      <c r="O29728" s="500"/>
      <c r="Q29728" s="498" t="s">
        <v>213</v>
      </c>
      <c r="S29728" s="499"/>
    </row>
    <row r="29729">
      <c r="B29729" s="497"/>
      <c r="H29729" s="500"/>
      <c r="O29729" s="500"/>
      <c r="Q29729" s="498" t="s">
        <v>213</v>
      </c>
      <c r="S29729" s="499"/>
    </row>
    <row r="29730">
      <c r="B29730" s="497"/>
      <c r="H29730" s="500"/>
      <c r="O29730" s="500"/>
      <c r="Q29730" s="498" t="s">
        <v>213</v>
      </c>
      <c r="S29730" s="499"/>
    </row>
    <row r="29731">
      <c r="B29731" s="497"/>
      <c r="H29731" s="500"/>
      <c r="O29731" s="500"/>
      <c r="Q29731" s="498" t="s">
        <v>213</v>
      </c>
      <c r="S29731" s="499"/>
    </row>
    <row r="29732">
      <c r="B29732" s="497"/>
      <c r="H29732" s="500"/>
      <c r="O29732" s="500"/>
      <c r="Q29732" s="498" t="s">
        <v>213</v>
      </c>
      <c r="S29732" s="499"/>
    </row>
    <row r="29733">
      <c r="B29733" s="497"/>
      <c r="H29733" s="500"/>
      <c r="O29733" s="500"/>
      <c r="Q29733" s="498" t="s">
        <v>213</v>
      </c>
      <c r="S29733" s="499"/>
    </row>
    <row r="29734">
      <c r="B29734" s="497"/>
      <c r="H29734" s="500"/>
      <c r="O29734" s="500"/>
      <c r="Q29734" s="498" t="s">
        <v>213</v>
      </c>
      <c r="S29734" s="499"/>
    </row>
    <row r="29735">
      <c r="B29735" s="497"/>
      <c r="H29735" s="500"/>
      <c r="O29735" s="500"/>
      <c r="Q29735" s="498" t="s">
        <v>213</v>
      </c>
      <c r="S29735" s="499"/>
    </row>
    <row r="29736">
      <c r="B29736" s="497"/>
      <c r="H29736" s="500"/>
      <c r="O29736" s="500"/>
      <c r="Q29736" s="498" t="s">
        <v>213</v>
      </c>
      <c r="S29736" s="499"/>
    </row>
    <row r="29737">
      <c r="B29737" s="497"/>
      <c r="H29737" s="500"/>
      <c r="O29737" s="500"/>
      <c r="Q29737" s="498" t="s">
        <v>213</v>
      </c>
      <c r="S29737" s="499"/>
    </row>
    <row r="29738">
      <c r="B29738" s="497"/>
      <c r="H29738" s="500"/>
      <c r="O29738" s="500"/>
      <c r="Q29738" s="498" t="s">
        <v>213</v>
      </c>
      <c r="S29738" s="499"/>
    </row>
    <row r="29739">
      <c r="B29739" s="497"/>
      <c r="H29739" s="500"/>
      <c r="O29739" s="500"/>
      <c r="Q29739" s="498" t="s">
        <v>213</v>
      </c>
      <c r="S29739" s="499"/>
    </row>
    <row r="29740">
      <c r="B29740" s="497"/>
      <c r="H29740" s="500"/>
      <c r="O29740" s="500"/>
      <c r="Q29740" s="498" t="s">
        <v>213</v>
      </c>
      <c r="S29740" s="499"/>
    </row>
    <row r="29741">
      <c r="B29741" s="497"/>
      <c r="H29741" s="500"/>
      <c r="O29741" s="500"/>
      <c r="Q29741" s="498" t="s">
        <v>213</v>
      </c>
      <c r="S29741" s="499"/>
    </row>
    <row r="29742">
      <c r="B29742" s="497"/>
      <c r="H29742" s="500"/>
      <c r="O29742" s="500"/>
      <c r="Q29742" s="498" t="s">
        <v>213</v>
      </c>
      <c r="S29742" s="499"/>
    </row>
    <row r="29743">
      <c r="B29743" s="497"/>
      <c r="H29743" s="500"/>
      <c r="O29743" s="500"/>
      <c r="Q29743" s="498" t="s">
        <v>213</v>
      </c>
      <c r="S29743" s="499"/>
    </row>
    <row r="29744">
      <c r="B29744" s="497"/>
      <c r="H29744" s="500"/>
      <c r="O29744" s="500"/>
      <c r="Q29744" s="498" t="s">
        <v>213</v>
      </c>
      <c r="S29744" s="499"/>
    </row>
    <row r="29745">
      <c r="B29745" s="497"/>
      <c r="H29745" s="500"/>
      <c r="O29745" s="500"/>
      <c r="Q29745" s="498" t="s">
        <v>213</v>
      </c>
      <c r="S29745" s="499"/>
    </row>
    <row r="29746">
      <c r="B29746" s="497"/>
      <c r="H29746" s="500"/>
      <c r="O29746" s="500"/>
      <c r="Q29746" s="498" t="s">
        <v>213</v>
      </c>
      <c r="S29746" s="499"/>
    </row>
    <row r="29747">
      <c r="B29747" s="497"/>
      <c r="H29747" s="500"/>
      <c r="O29747" s="500"/>
      <c r="Q29747" s="498" t="s">
        <v>213</v>
      </c>
      <c r="S29747" s="499"/>
    </row>
    <row r="29748">
      <c r="B29748" s="497"/>
      <c r="H29748" s="500"/>
      <c r="O29748" s="500"/>
      <c r="Q29748" s="498" t="s">
        <v>213</v>
      </c>
      <c r="S29748" s="499"/>
    </row>
    <row r="29749">
      <c r="B29749" s="497"/>
      <c r="H29749" s="500"/>
      <c r="O29749" s="500"/>
      <c r="Q29749" s="498" t="s">
        <v>213</v>
      </c>
      <c r="S29749" s="499"/>
    </row>
    <row r="29750">
      <c r="B29750" s="497"/>
      <c r="H29750" s="500"/>
      <c r="O29750" s="500"/>
      <c r="Q29750" s="498" t="s">
        <v>213</v>
      </c>
      <c r="S29750" s="499"/>
    </row>
    <row r="29751">
      <c r="B29751" s="497"/>
      <c r="H29751" s="500"/>
      <c r="O29751" s="500"/>
      <c r="Q29751" s="498" t="s">
        <v>213</v>
      </c>
      <c r="S29751" s="499"/>
    </row>
    <row r="29752">
      <c r="B29752" s="497"/>
      <c r="H29752" s="500"/>
      <c r="O29752" s="500"/>
      <c r="Q29752" s="498" t="s">
        <v>213</v>
      </c>
      <c r="S29752" s="499"/>
    </row>
    <row r="29753">
      <c r="B29753" s="497"/>
      <c r="H29753" s="500"/>
      <c r="O29753" s="500"/>
      <c r="Q29753" s="498" t="s">
        <v>213</v>
      </c>
      <c r="S29753" s="499"/>
    </row>
    <row r="29754">
      <c r="B29754" s="497"/>
      <c r="H29754" s="500"/>
      <c r="O29754" s="500"/>
      <c r="Q29754" s="498" t="s">
        <v>213</v>
      </c>
      <c r="S29754" s="499"/>
    </row>
    <row r="29755">
      <c r="B29755" s="497"/>
      <c r="H29755" s="500"/>
      <c r="O29755" s="500"/>
      <c r="Q29755" s="498" t="s">
        <v>213</v>
      </c>
      <c r="S29755" s="499"/>
    </row>
    <row r="29756">
      <c r="B29756" s="497"/>
      <c r="H29756" s="500"/>
      <c r="O29756" s="500"/>
      <c r="Q29756" s="498" t="s">
        <v>213</v>
      </c>
      <c r="S29756" s="499"/>
    </row>
    <row r="29757">
      <c r="B29757" s="497"/>
      <c r="H29757" s="500"/>
      <c r="O29757" s="500"/>
      <c r="Q29757" s="498" t="s">
        <v>213</v>
      </c>
      <c r="S29757" s="499"/>
    </row>
    <row r="29758">
      <c r="B29758" s="497"/>
      <c r="H29758" s="500"/>
      <c r="O29758" s="500"/>
      <c r="Q29758" s="498" t="s">
        <v>213</v>
      </c>
      <c r="S29758" s="499"/>
    </row>
    <row r="29759">
      <c r="B29759" s="497"/>
      <c r="H29759" s="500"/>
      <c r="O29759" s="500"/>
      <c r="Q29759" s="498" t="s">
        <v>213</v>
      </c>
      <c r="S29759" s="499"/>
    </row>
    <row r="29760">
      <c r="B29760" s="497"/>
      <c r="H29760" s="500"/>
      <c r="O29760" s="500"/>
      <c r="Q29760" s="498" t="s">
        <v>213</v>
      </c>
      <c r="S29760" s="499"/>
    </row>
    <row r="29761">
      <c r="B29761" s="497"/>
      <c r="H29761" s="500"/>
      <c r="O29761" s="500"/>
      <c r="Q29761" s="498" t="s">
        <v>213</v>
      </c>
      <c r="S29761" s="499"/>
    </row>
    <row r="29762">
      <c r="B29762" s="497"/>
      <c r="H29762" s="500"/>
      <c r="O29762" s="500"/>
      <c r="Q29762" s="498" t="s">
        <v>213</v>
      </c>
      <c r="S29762" s="499"/>
    </row>
    <row r="29763">
      <c r="B29763" s="497"/>
      <c r="H29763" s="500"/>
      <c r="O29763" s="500"/>
      <c r="Q29763" s="498" t="s">
        <v>213</v>
      </c>
      <c r="S29763" s="499"/>
    </row>
    <row r="29764">
      <c r="B29764" s="497"/>
      <c r="H29764" s="500"/>
      <c r="O29764" s="500"/>
      <c r="Q29764" s="498" t="s">
        <v>213</v>
      </c>
      <c r="S29764" s="499"/>
    </row>
    <row r="29765">
      <c r="B29765" s="497"/>
      <c r="H29765" s="500"/>
      <c r="O29765" s="500"/>
      <c r="Q29765" s="498" t="s">
        <v>213</v>
      </c>
      <c r="S29765" s="499"/>
    </row>
    <row r="29766">
      <c r="B29766" s="497"/>
      <c r="H29766" s="500"/>
      <c r="O29766" s="500"/>
      <c r="Q29766" s="498" t="s">
        <v>213</v>
      </c>
      <c r="S29766" s="499"/>
    </row>
    <row r="29767">
      <c r="B29767" s="497"/>
      <c r="H29767" s="500"/>
      <c r="O29767" s="500"/>
      <c r="Q29767" s="498" t="s">
        <v>213</v>
      </c>
      <c r="S29767" s="499"/>
    </row>
    <row r="29768">
      <c r="B29768" s="497"/>
      <c r="H29768" s="500"/>
      <c r="O29768" s="500"/>
      <c r="Q29768" s="498" t="s">
        <v>213</v>
      </c>
      <c r="S29768" s="499"/>
    </row>
    <row r="29769">
      <c r="B29769" s="497"/>
      <c r="H29769" s="500"/>
      <c r="O29769" s="500"/>
      <c r="Q29769" s="498" t="s">
        <v>213</v>
      </c>
      <c r="S29769" s="499"/>
    </row>
    <row r="29770">
      <c r="B29770" s="497"/>
      <c r="H29770" s="500"/>
      <c r="O29770" s="500"/>
      <c r="Q29770" s="498" t="s">
        <v>213</v>
      </c>
      <c r="S29770" s="499"/>
    </row>
    <row r="29771">
      <c r="B29771" s="497"/>
      <c r="H29771" s="500"/>
      <c r="O29771" s="500"/>
      <c r="Q29771" s="498" t="s">
        <v>213</v>
      </c>
      <c r="S29771" s="499"/>
    </row>
    <row r="29772">
      <c r="B29772" s="497"/>
      <c r="H29772" s="500"/>
      <c r="O29772" s="500"/>
      <c r="Q29772" s="498" t="s">
        <v>213</v>
      </c>
      <c r="S29772" s="499"/>
    </row>
    <row r="29773">
      <c r="B29773" s="497"/>
      <c r="H29773" s="500"/>
      <c r="O29773" s="500"/>
      <c r="Q29773" s="498" t="s">
        <v>213</v>
      </c>
      <c r="S29773" s="499"/>
    </row>
    <row r="29774">
      <c r="B29774" s="497"/>
      <c r="H29774" s="500"/>
      <c r="O29774" s="500"/>
      <c r="Q29774" s="498" t="s">
        <v>213</v>
      </c>
      <c r="S29774" s="499"/>
    </row>
    <row r="29775">
      <c r="B29775" s="497"/>
      <c r="H29775" s="500"/>
      <c r="O29775" s="500"/>
      <c r="Q29775" s="498" t="s">
        <v>213</v>
      </c>
      <c r="S29775" s="499"/>
    </row>
    <row r="29776">
      <c r="B29776" s="497"/>
      <c r="H29776" s="500"/>
      <c r="O29776" s="500"/>
      <c r="Q29776" s="498" t="s">
        <v>213</v>
      </c>
      <c r="S29776" s="499"/>
    </row>
    <row r="29777">
      <c r="B29777" s="497"/>
      <c r="H29777" s="500"/>
      <c r="O29777" s="500"/>
      <c r="Q29777" s="498" t="s">
        <v>213</v>
      </c>
      <c r="S29777" s="499"/>
    </row>
    <row r="29778">
      <c r="B29778" s="497"/>
      <c r="H29778" s="500"/>
      <c r="O29778" s="500"/>
      <c r="Q29778" s="498" t="s">
        <v>213</v>
      </c>
      <c r="S29778" s="499"/>
    </row>
    <row r="29779">
      <c r="B29779" s="497"/>
      <c r="H29779" s="500"/>
      <c r="O29779" s="500"/>
      <c r="Q29779" s="498" t="s">
        <v>213</v>
      </c>
      <c r="S29779" s="499"/>
    </row>
    <row r="29780">
      <c r="B29780" s="497"/>
      <c r="H29780" s="500"/>
      <c r="O29780" s="500"/>
      <c r="Q29780" s="498" t="s">
        <v>213</v>
      </c>
      <c r="S29780" s="499"/>
    </row>
    <row r="29781">
      <c r="B29781" s="497"/>
      <c r="H29781" s="500"/>
      <c r="O29781" s="500"/>
      <c r="Q29781" s="498" t="s">
        <v>213</v>
      </c>
      <c r="S29781" s="499"/>
    </row>
    <row r="29782">
      <c r="B29782" s="497"/>
      <c r="H29782" s="500"/>
      <c r="O29782" s="500"/>
      <c r="Q29782" s="498" t="s">
        <v>213</v>
      </c>
      <c r="S29782" s="499"/>
    </row>
    <row r="29783">
      <c r="B29783" s="497"/>
      <c r="H29783" s="500"/>
      <c r="O29783" s="500"/>
      <c r="Q29783" s="498" t="s">
        <v>213</v>
      </c>
      <c r="S29783" s="499"/>
    </row>
    <row r="29784">
      <c r="B29784" s="497"/>
      <c r="H29784" s="500"/>
      <c r="O29784" s="500"/>
      <c r="Q29784" s="498" t="s">
        <v>213</v>
      </c>
      <c r="S29784" s="499"/>
    </row>
    <row r="29785">
      <c r="B29785" s="497"/>
      <c r="H29785" s="500"/>
      <c r="O29785" s="500"/>
      <c r="Q29785" s="498" t="s">
        <v>213</v>
      </c>
      <c r="S29785" s="499"/>
    </row>
    <row r="29786">
      <c r="B29786" s="497"/>
      <c r="H29786" s="500"/>
      <c r="O29786" s="500"/>
      <c r="Q29786" s="498" t="s">
        <v>213</v>
      </c>
      <c r="S29786" s="499"/>
    </row>
    <row r="29787">
      <c r="B29787" s="497"/>
      <c r="H29787" s="500"/>
      <c r="O29787" s="500"/>
      <c r="Q29787" s="498" t="s">
        <v>213</v>
      </c>
      <c r="S29787" s="499"/>
    </row>
    <row r="29788">
      <c r="B29788" s="497"/>
      <c r="H29788" s="500"/>
      <c r="O29788" s="500"/>
      <c r="Q29788" s="498" t="s">
        <v>213</v>
      </c>
      <c r="S29788" s="499"/>
    </row>
    <row r="29789">
      <c r="B29789" s="497"/>
      <c r="H29789" s="500"/>
      <c r="O29789" s="500"/>
      <c r="Q29789" s="498" t="s">
        <v>213</v>
      </c>
      <c r="S29789" s="499"/>
    </row>
    <row r="29790">
      <c r="B29790" s="497"/>
      <c r="H29790" s="500"/>
      <c r="O29790" s="500"/>
      <c r="Q29790" s="498" t="s">
        <v>213</v>
      </c>
      <c r="S29790" s="499"/>
    </row>
    <row r="29791">
      <c r="B29791" s="497"/>
      <c r="H29791" s="500"/>
      <c r="O29791" s="500"/>
      <c r="Q29791" s="498" t="s">
        <v>213</v>
      </c>
      <c r="S29791" s="499"/>
    </row>
    <row r="29792">
      <c r="B29792" s="497"/>
      <c r="H29792" s="500"/>
      <c r="O29792" s="500"/>
      <c r="Q29792" s="498" t="s">
        <v>213</v>
      </c>
      <c r="S29792" s="499"/>
    </row>
    <row r="29793">
      <c r="B29793" s="497"/>
      <c r="H29793" s="500"/>
      <c r="O29793" s="500"/>
      <c r="Q29793" s="498" t="s">
        <v>213</v>
      </c>
      <c r="S29793" s="499"/>
    </row>
    <row r="29794">
      <c r="B29794" s="497"/>
      <c r="H29794" s="500"/>
      <c r="O29794" s="500"/>
      <c r="Q29794" s="498" t="s">
        <v>213</v>
      </c>
      <c r="S29794" s="499"/>
    </row>
    <row r="29795">
      <c r="B29795" s="497"/>
      <c r="H29795" s="500"/>
      <c r="O29795" s="500"/>
      <c r="Q29795" s="498" t="s">
        <v>213</v>
      </c>
      <c r="S29795" s="499"/>
    </row>
    <row r="29796">
      <c r="B29796" s="497"/>
      <c r="H29796" s="500"/>
      <c r="O29796" s="500"/>
      <c r="Q29796" s="498" t="s">
        <v>213</v>
      </c>
      <c r="S29796" s="499"/>
    </row>
    <row r="29797">
      <c r="B29797" s="497"/>
      <c r="H29797" s="500"/>
      <c r="O29797" s="500"/>
      <c r="Q29797" s="498" t="s">
        <v>213</v>
      </c>
      <c r="S29797" s="499"/>
    </row>
    <row r="29798">
      <c r="B29798" s="497"/>
      <c r="H29798" s="500"/>
      <c r="O29798" s="500"/>
      <c r="Q29798" s="498" t="s">
        <v>213</v>
      </c>
      <c r="S29798" s="499"/>
    </row>
    <row r="29799">
      <c r="B29799" s="497"/>
      <c r="H29799" s="500"/>
      <c r="O29799" s="500"/>
      <c r="Q29799" s="498" t="s">
        <v>213</v>
      </c>
      <c r="S29799" s="499"/>
    </row>
    <row r="29800">
      <c r="B29800" s="497"/>
      <c r="H29800" s="500"/>
      <c r="O29800" s="500"/>
      <c r="Q29800" s="498" t="s">
        <v>213</v>
      </c>
      <c r="S29800" s="499"/>
    </row>
    <row r="29801">
      <c r="B29801" s="497"/>
      <c r="H29801" s="500"/>
      <c r="O29801" s="500"/>
      <c r="Q29801" s="498" t="s">
        <v>213</v>
      </c>
      <c r="S29801" s="499"/>
    </row>
    <row r="29802">
      <c r="B29802" s="497"/>
      <c r="H29802" s="500"/>
      <c r="O29802" s="500"/>
      <c r="Q29802" s="498" t="s">
        <v>213</v>
      </c>
      <c r="S29802" s="499"/>
    </row>
    <row r="29803">
      <c r="B29803" s="497"/>
      <c r="H29803" s="500"/>
      <c r="O29803" s="500"/>
      <c r="Q29803" s="498" t="s">
        <v>213</v>
      </c>
      <c r="S29803" s="499"/>
    </row>
    <row r="29804">
      <c r="B29804" s="497"/>
      <c r="H29804" s="500"/>
      <c r="O29804" s="500"/>
      <c r="Q29804" s="498" t="s">
        <v>213</v>
      </c>
      <c r="S29804" s="499"/>
    </row>
    <row r="29805">
      <c r="B29805" s="497"/>
      <c r="H29805" s="500"/>
      <c r="O29805" s="500"/>
      <c r="Q29805" s="498" t="s">
        <v>213</v>
      </c>
      <c r="S29805" s="499"/>
    </row>
    <row r="29806">
      <c r="B29806" s="497"/>
      <c r="H29806" s="500"/>
      <c r="O29806" s="500"/>
      <c r="Q29806" s="498" t="s">
        <v>213</v>
      </c>
      <c r="S29806" s="499"/>
    </row>
    <row r="29807">
      <c r="B29807" s="497"/>
      <c r="H29807" s="500"/>
      <c r="O29807" s="500"/>
      <c r="Q29807" s="498" t="s">
        <v>213</v>
      </c>
      <c r="S29807" s="499"/>
    </row>
    <row r="29808">
      <c r="B29808" s="497"/>
      <c r="H29808" s="500"/>
      <c r="O29808" s="500"/>
      <c r="Q29808" s="498" t="s">
        <v>213</v>
      </c>
      <c r="S29808" s="499"/>
    </row>
    <row r="29809">
      <c r="B29809" s="497"/>
      <c r="H29809" s="500"/>
      <c r="O29809" s="500"/>
      <c r="Q29809" s="498" t="s">
        <v>213</v>
      </c>
      <c r="S29809" s="499"/>
    </row>
    <row r="29810">
      <c r="B29810" s="497"/>
      <c r="H29810" s="500"/>
      <c r="O29810" s="500"/>
      <c r="Q29810" s="498" t="s">
        <v>213</v>
      </c>
      <c r="S29810" s="499"/>
    </row>
    <row r="29811">
      <c r="B29811" s="497"/>
      <c r="H29811" s="500"/>
      <c r="O29811" s="500"/>
      <c r="Q29811" s="498" t="s">
        <v>213</v>
      </c>
      <c r="S29811" s="499"/>
    </row>
    <row r="29812">
      <c r="B29812" s="497"/>
      <c r="H29812" s="500"/>
      <c r="O29812" s="500"/>
      <c r="Q29812" s="498" t="s">
        <v>213</v>
      </c>
      <c r="S29812" s="499"/>
    </row>
    <row r="29813">
      <c r="B29813" s="497"/>
      <c r="H29813" s="500"/>
      <c r="O29813" s="500"/>
      <c r="Q29813" s="498" t="s">
        <v>213</v>
      </c>
      <c r="S29813" s="499"/>
    </row>
    <row r="29814">
      <c r="B29814" s="497"/>
      <c r="H29814" s="500"/>
      <c r="O29814" s="500"/>
      <c r="Q29814" s="498" t="s">
        <v>213</v>
      </c>
      <c r="S29814" s="499"/>
    </row>
    <row r="29815">
      <c r="B29815" s="497"/>
      <c r="H29815" s="500"/>
      <c r="O29815" s="500"/>
      <c r="Q29815" s="498" t="s">
        <v>213</v>
      </c>
      <c r="S29815" s="499"/>
    </row>
    <row r="29816">
      <c r="B29816" s="497"/>
      <c r="H29816" s="500"/>
      <c r="O29816" s="500"/>
      <c r="Q29816" s="498" t="s">
        <v>213</v>
      </c>
      <c r="S29816" s="499"/>
    </row>
    <row r="29817">
      <c r="B29817" s="497"/>
      <c r="H29817" s="500"/>
      <c r="O29817" s="500"/>
      <c r="Q29817" s="498" t="s">
        <v>213</v>
      </c>
      <c r="S29817" s="499"/>
    </row>
    <row r="29818">
      <c r="B29818" s="497"/>
      <c r="H29818" s="500"/>
      <c r="O29818" s="500"/>
      <c r="Q29818" s="498" t="s">
        <v>213</v>
      </c>
      <c r="S29818" s="499"/>
    </row>
    <row r="29819">
      <c r="B29819" s="497"/>
      <c r="H29819" s="500"/>
      <c r="O29819" s="500"/>
      <c r="Q29819" s="498" t="s">
        <v>213</v>
      </c>
      <c r="S29819" s="499"/>
    </row>
    <row r="29820">
      <c r="B29820" s="497"/>
      <c r="H29820" s="500"/>
      <c r="O29820" s="500"/>
      <c r="Q29820" s="498" t="s">
        <v>213</v>
      </c>
      <c r="S29820" s="499"/>
    </row>
    <row r="29821">
      <c r="B29821" s="497"/>
      <c r="H29821" s="500"/>
      <c r="O29821" s="500"/>
      <c r="Q29821" s="498" t="s">
        <v>213</v>
      </c>
      <c r="S29821" s="499"/>
    </row>
    <row r="29822">
      <c r="B29822" s="497"/>
      <c r="H29822" s="500"/>
      <c r="O29822" s="500"/>
      <c r="Q29822" s="498" t="s">
        <v>213</v>
      </c>
      <c r="S29822" s="499"/>
    </row>
    <row r="29823">
      <c r="B29823" s="497"/>
      <c r="H29823" s="500"/>
      <c r="O29823" s="500"/>
      <c r="Q29823" s="498" t="s">
        <v>213</v>
      </c>
      <c r="S29823" s="499"/>
    </row>
    <row r="29824">
      <c r="B29824" s="497"/>
      <c r="H29824" s="500"/>
      <c r="O29824" s="500"/>
      <c r="Q29824" s="498" t="s">
        <v>213</v>
      </c>
      <c r="S29824" s="499"/>
    </row>
    <row r="29825">
      <c r="B29825" s="497"/>
      <c r="H29825" s="500"/>
      <c r="O29825" s="500"/>
      <c r="Q29825" s="498" t="s">
        <v>213</v>
      </c>
      <c r="S29825" s="499"/>
    </row>
    <row r="29826">
      <c r="B29826" s="497"/>
      <c r="H29826" s="500"/>
      <c r="O29826" s="500"/>
      <c r="Q29826" s="498" t="s">
        <v>213</v>
      </c>
      <c r="S29826" s="499"/>
    </row>
    <row r="29827">
      <c r="B29827" s="497"/>
      <c r="H29827" s="500"/>
      <c r="O29827" s="500"/>
      <c r="Q29827" s="498" t="s">
        <v>213</v>
      </c>
      <c r="S29827" s="499"/>
    </row>
    <row r="29828">
      <c r="B29828" s="497"/>
      <c r="H29828" s="500"/>
      <c r="O29828" s="500"/>
      <c r="Q29828" s="498" t="s">
        <v>213</v>
      </c>
      <c r="S29828" s="499"/>
    </row>
    <row r="29829">
      <c r="B29829" s="497"/>
      <c r="H29829" s="500"/>
      <c r="O29829" s="500"/>
      <c r="Q29829" s="498" t="s">
        <v>213</v>
      </c>
      <c r="S29829" s="499"/>
    </row>
    <row r="29830">
      <c r="B29830" s="497"/>
      <c r="H29830" s="500"/>
      <c r="O29830" s="500"/>
      <c r="Q29830" s="498" t="s">
        <v>213</v>
      </c>
      <c r="S29830" s="499"/>
    </row>
    <row r="29831">
      <c r="B29831" s="497"/>
      <c r="H29831" s="500"/>
      <c r="O29831" s="500"/>
      <c r="Q29831" s="498" t="s">
        <v>213</v>
      </c>
      <c r="S29831" s="499"/>
    </row>
    <row r="29832">
      <c r="B29832" s="497"/>
      <c r="H29832" s="500"/>
      <c r="O29832" s="500"/>
      <c r="Q29832" s="498" t="s">
        <v>213</v>
      </c>
      <c r="S29832" s="499"/>
    </row>
    <row r="29833">
      <c r="B29833" s="497"/>
      <c r="H29833" s="500"/>
      <c r="O29833" s="500"/>
      <c r="Q29833" s="498" t="s">
        <v>213</v>
      </c>
      <c r="S29833" s="499"/>
    </row>
    <row r="29834">
      <c r="B29834" s="497"/>
      <c r="H29834" s="500"/>
      <c r="O29834" s="500"/>
      <c r="Q29834" s="498" t="s">
        <v>213</v>
      </c>
      <c r="S29834" s="499"/>
    </row>
    <row r="29835">
      <c r="B29835" s="497"/>
      <c r="H29835" s="500"/>
      <c r="O29835" s="500"/>
      <c r="Q29835" s="498" t="s">
        <v>213</v>
      </c>
      <c r="S29835" s="499"/>
    </row>
    <row r="29836">
      <c r="B29836" s="497"/>
      <c r="H29836" s="500"/>
      <c r="O29836" s="500"/>
      <c r="Q29836" s="498" t="s">
        <v>213</v>
      </c>
      <c r="S29836" s="499"/>
    </row>
    <row r="29837">
      <c r="B29837" s="497"/>
      <c r="H29837" s="500"/>
      <c r="O29837" s="500"/>
      <c r="Q29837" s="498" t="s">
        <v>213</v>
      </c>
      <c r="S29837" s="499"/>
    </row>
    <row r="29838">
      <c r="B29838" s="497"/>
      <c r="H29838" s="500"/>
      <c r="O29838" s="500"/>
      <c r="Q29838" s="498" t="s">
        <v>213</v>
      </c>
      <c r="S29838" s="499"/>
    </row>
    <row r="29839">
      <c r="B29839" s="497"/>
      <c r="H29839" s="500"/>
      <c r="O29839" s="500"/>
      <c r="Q29839" s="498" t="s">
        <v>213</v>
      </c>
      <c r="S29839" s="499"/>
    </row>
    <row r="29840">
      <c r="B29840" s="497"/>
      <c r="H29840" s="500"/>
      <c r="O29840" s="500"/>
      <c r="Q29840" s="498" t="s">
        <v>213</v>
      </c>
      <c r="S29840" s="499"/>
    </row>
    <row r="29841">
      <c r="B29841" s="497"/>
      <c r="H29841" s="500"/>
      <c r="O29841" s="500"/>
      <c r="Q29841" s="498" t="s">
        <v>213</v>
      </c>
      <c r="S29841" s="499"/>
    </row>
    <row r="29842">
      <c r="B29842" s="497"/>
      <c r="H29842" s="500"/>
      <c r="O29842" s="500"/>
      <c r="Q29842" s="498" t="s">
        <v>213</v>
      </c>
      <c r="S29842" s="499"/>
    </row>
    <row r="29843">
      <c r="B29843" s="497"/>
      <c r="H29843" s="500"/>
      <c r="O29843" s="500"/>
      <c r="Q29843" s="498" t="s">
        <v>213</v>
      </c>
      <c r="S29843" s="499"/>
    </row>
    <row r="29844">
      <c r="B29844" s="497"/>
      <c r="H29844" s="500"/>
      <c r="O29844" s="500"/>
      <c r="Q29844" s="498" t="s">
        <v>213</v>
      </c>
      <c r="S29844" s="499"/>
    </row>
    <row r="29845">
      <c r="B29845" s="497"/>
      <c r="H29845" s="500"/>
      <c r="O29845" s="500"/>
      <c r="Q29845" s="498" t="s">
        <v>213</v>
      </c>
      <c r="S29845" s="499"/>
    </row>
    <row r="29846">
      <c r="B29846" s="497"/>
      <c r="H29846" s="500"/>
      <c r="O29846" s="500"/>
      <c r="Q29846" s="498" t="s">
        <v>213</v>
      </c>
      <c r="S29846" s="499"/>
    </row>
    <row r="29847">
      <c r="B29847" s="497"/>
      <c r="H29847" s="500"/>
      <c r="O29847" s="500"/>
      <c r="Q29847" s="498" t="s">
        <v>213</v>
      </c>
      <c r="S29847" s="499"/>
    </row>
    <row r="29848">
      <c r="B29848" s="497"/>
      <c r="H29848" s="500"/>
      <c r="O29848" s="500"/>
      <c r="Q29848" s="498" t="s">
        <v>213</v>
      </c>
      <c r="S29848" s="499"/>
    </row>
    <row r="29849">
      <c r="B29849" s="497"/>
      <c r="H29849" s="500"/>
      <c r="O29849" s="500"/>
      <c r="Q29849" s="498" t="s">
        <v>213</v>
      </c>
      <c r="S29849" s="499"/>
    </row>
    <row r="29850">
      <c r="B29850" s="497"/>
      <c r="H29850" s="500"/>
      <c r="O29850" s="500"/>
      <c r="Q29850" s="498" t="s">
        <v>213</v>
      </c>
      <c r="S29850" s="499"/>
    </row>
    <row r="29851">
      <c r="B29851" s="497"/>
      <c r="H29851" s="500"/>
      <c r="O29851" s="500"/>
      <c r="Q29851" s="498" t="s">
        <v>213</v>
      </c>
      <c r="S29851" s="499"/>
    </row>
    <row r="29852">
      <c r="B29852" s="497"/>
      <c r="H29852" s="500"/>
      <c r="O29852" s="500"/>
      <c r="Q29852" s="498" t="s">
        <v>213</v>
      </c>
      <c r="S29852" s="499"/>
    </row>
    <row r="29853">
      <c r="B29853" s="497"/>
      <c r="H29853" s="500"/>
      <c r="O29853" s="500"/>
      <c r="Q29853" s="498" t="s">
        <v>213</v>
      </c>
      <c r="S29853" s="499"/>
    </row>
    <row r="29854">
      <c r="B29854" s="497"/>
      <c r="H29854" s="500"/>
      <c r="O29854" s="500"/>
      <c r="Q29854" s="498" t="s">
        <v>213</v>
      </c>
      <c r="S29854" s="499"/>
    </row>
    <row r="29855">
      <c r="B29855" s="497"/>
      <c r="H29855" s="500"/>
      <c r="O29855" s="500"/>
      <c r="Q29855" s="498" t="s">
        <v>213</v>
      </c>
      <c r="S29855" s="499"/>
    </row>
    <row r="29856">
      <c r="B29856" s="497"/>
      <c r="H29856" s="500"/>
      <c r="O29856" s="500"/>
      <c r="Q29856" s="498" t="s">
        <v>213</v>
      </c>
      <c r="S29856" s="499"/>
    </row>
    <row r="29857">
      <c r="B29857" s="497"/>
      <c r="H29857" s="500"/>
      <c r="O29857" s="500"/>
      <c r="Q29857" s="498" t="s">
        <v>213</v>
      </c>
      <c r="S29857" s="499"/>
    </row>
    <row r="29858">
      <c r="B29858" s="497"/>
      <c r="H29858" s="500"/>
      <c r="O29858" s="500"/>
      <c r="Q29858" s="498" t="s">
        <v>213</v>
      </c>
      <c r="S29858" s="499"/>
    </row>
    <row r="29859">
      <c r="B29859" s="497"/>
      <c r="H29859" s="500"/>
      <c r="O29859" s="500"/>
      <c r="Q29859" s="498" t="s">
        <v>213</v>
      </c>
      <c r="S29859" s="499"/>
    </row>
    <row r="29860">
      <c r="B29860" s="497"/>
      <c r="H29860" s="500"/>
      <c r="O29860" s="500"/>
      <c r="Q29860" s="498" t="s">
        <v>213</v>
      </c>
      <c r="S29860" s="499"/>
    </row>
    <row r="29861">
      <c r="B29861" s="497"/>
      <c r="H29861" s="500"/>
      <c r="O29861" s="500"/>
      <c r="Q29861" s="498" t="s">
        <v>213</v>
      </c>
      <c r="S29861" s="499"/>
    </row>
    <row r="29862">
      <c r="B29862" s="497"/>
      <c r="H29862" s="500"/>
      <c r="O29862" s="500"/>
      <c r="Q29862" s="498" t="s">
        <v>213</v>
      </c>
      <c r="S29862" s="499"/>
    </row>
    <row r="29863">
      <c r="B29863" s="497"/>
      <c r="H29863" s="500"/>
      <c r="O29863" s="500"/>
      <c r="Q29863" s="498" t="s">
        <v>213</v>
      </c>
      <c r="S29863" s="499"/>
    </row>
    <row r="29864">
      <c r="B29864" s="497"/>
      <c r="H29864" s="500"/>
      <c r="O29864" s="500"/>
      <c r="Q29864" s="498" t="s">
        <v>213</v>
      </c>
      <c r="S29864" s="499"/>
    </row>
    <row r="29865">
      <c r="B29865" s="497"/>
      <c r="H29865" s="500"/>
      <c r="O29865" s="500"/>
      <c r="Q29865" s="498" t="s">
        <v>213</v>
      </c>
      <c r="S29865" s="499"/>
    </row>
    <row r="29866">
      <c r="B29866" s="497"/>
      <c r="H29866" s="500"/>
      <c r="O29866" s="500"/>
      <c r="Q29866" s="498" t="s">
        <v>213</v>
      </c>
      <c r="S29866" s="499"/>
    </row>
    <row r="29867">
      <c r="B29867" s="497"/>
      <c r="H29867" s="500"/>
      <c r="O29867" s="500"/>
      <c r="Q29867" s="498" t="s">
        <v>213</v>
      </c>
      <c r="S29867" s="499"/>
    </row>
    <row r="29868">
      <c r="B29868" s="497"/>
      <c r="H29868" s="500"/>
      <c r="O29868" s="500"/>
      <c r="Q29868" s="498" t="s">
        <v>213</v>
      </c>
      <c r="S29868" s="499"/>
    </row>
    <row r="29869">
      <c r="B29869" s="497"/>
      <c r="H29869" s="500"/>
      <c r="O29869" s="500"/>
      <c r="Q29869" s="498" t="s">
        <v>213</v>
      </c>
      <c r="S29869" s="499"/>
    </row>
    <row r="29870">
      <c r="B29870" s="497"/>
      <c r="H29870" s="500"/>
      <c r="O29870" s="500"/>
      <c r="Q29870" s="498" t="s">
        <v>213</v>
      </c>
      <c r="S29870" s="499"/>
    </row>
    <row r="29871">
      <c r="B29871" s="497"/>
      <c r="H29871" s="500"/>
      <c r="O29871" s="500"/>
      <c r="Q29871" s="498" t="s">
        <v>213</v>
      </c>
      <c r="S29871" s="499"/>
    </row>
    <row r="29872">
      <c r="B29872" s="497"/>
      <c r="H29872" s="500"/>
      <c r="O29872" s="500"/>
      <c r="Q29872" s="498" t="s">
        <v>213</v>
      </c>
      <c r="S29872" s="499"/>
    </row>
    <row r="29873">
      <c r="B29873" s="497"/>
      <c r="H29873" s="500"/>
      <c r="O29873" s="500"/>
      <c r="Q29873" s="498" t="s">
        <v>213</v>
      </c>
      <c r="S29873" s="499"/>
    </row>
    <row r="29874">
      <c r="B29874" s="497"/>
      <c r="H29874" s="500"/>
      <c r="O29874" s="500"/>
      <c r="Q29874" s="498" t="s">
        <v>213</v>
      </c>
      <c r="S29874" s="499"/>
    </row>
    <row r="29875">
      <c r="B29875" s="497"/>
      <c r="H29875" s="500"/>
      <c r="O29875" s="500"/>
      <c r="Q29875" s="498" t="s">
        <v>213</v>
      </c>
      <c r="S29875" s="499"/>
    </row>
    <row r="29876">
      <c r="B29876" s="497"/>
      <c r="H29876" s="500"/>
      <c r="O29876" s="500"/>
      <c r="Q29876" s="498" t="s">
        <v>213</v>
      </c>
      <c r="S29876" s="499"/>
    </row>
    <row r="29877">
      <c r="B29877" s="497"/>
      <c r="H29877" s="500"/>
      <c r="O29877" s="500"/>
      <c r="Q29877" s="498" t="s">
        <v>213</v>
      </c>
      <c r="S29877" s="499"/>
    </row>
    <row r="29878">
      <c r="B29878" s="497"/>
      <c r="H29878" s="500"/>
      <c r="O29878" s="500"/>
      <c r="Q29878" s="498" t="s">
        <v>213</v>
      </c>
      <c r="S29878" s="499"/>
    </row>
    <row r="29879">
      <c r="B29879" s="497"/>
      <c r="H29879" s="500"/>
      <c r="O29879" s="500"/>
      <c r="Q29879" s="498" t="s">
        <v>213</v>
      </c>
      <c r="S29879" s="499"/>
    </row>
    <row r="29880">
      <c r="B29880" s="497"/>
      <c r="H29880" s="500"/>
      <c r="O29880" s="500"/>
      <c r="Q29880" s="498" t="s">
        <v>213</v>
      </c>
      <c r="S29880" s="499"/>
    </row>
    <row r="29881">
      <c r="B29881" s="497"/>
      <c r="H29881" s="500"/>
      <c r="O29881" s="500"/>
      <c r="Q29881" s="498" t="s">
        <v>213</v>
      </c>
      <c r="S29881" s="499"/>
    </row>
    <row r="29882">
      <c r="B29882" s="497"/>
      <c r="H29882" s="500"/>
      <c r="O29882" s="500"/>
      <c r="Q29882" s="498" t="s">
        <v>213</v>
      </c>
      <c r="S29882" s="499"/>
    </row>
    <row r="29883">
      <c r="B29883" s="497"/>
      <c r="H29883" s="500"/>
      <c r="O29883" s="500"/>
      <c r="Q29883" s="498" t="s">
        <v>213</v>
      </c>
      <c r="S29883" s="499"/>
    </row>
    <row r="29884">
      <c r="B29884" s="497"/>
      <c r="H29884" s="500"/>
      <c r="O29884" s="500"/>
      <c r="Q29884" s="498" t="s">
        <v>213</v>
      </c>
      <c r="S29884" s="499"/>
    </row>
    <row r="29885">
      <c r="B29885" s="497"/>
      <c r="H29885" s="500"/>
      <c r="O29885" s="500"/>
      <c r="Q29885" s="498" t="s">
        <v>213</v>
      </c>
      <c r="S29885" s="499"/>
    </row>
    <row r="29886">
      <c r="B29886" s="497"/>
      <c r="H29886" s="500"/>
      <c r="O29886" s="500"/>
      <c r="Q29886" s="498" t="s">
        <v>213</v>
      </c>
      <c r="S29886" s="499"/>
    </row>
    <row r="29887">
      <c r="B29887" s="497"/>
      <c r="H29887" s="500"/>
      <c r="O29887" s="500"/>
      <c r="Q29887" s="498" t="s">
        <v>213</v>
      </c>
      <c r="S29887" s="499"/>
    </row>
    <row r="29888">
      <c r="B29888" s="497"/>
      <c r="H29888" s="500"/>
      <c r="O29888" s="500"/>
      <c r="Q29888" s="498" t="s">
        <v>213</v>
      </c>
      <c r="S29888" s="499"/>
    </row>
    <row r="29889">
      <c r="B29889" s="497"/>
      <c r="H29889" s="500"/>
      <c r="O29889" s="500"/>
      <c r="Q29889" s="498" t="s">
        <v>213</v>
      </c>
      <c r="S29889" s="499"/>
    </row>
    <row r="29890">
      <c r="B29890" s="497"/>
      <c r="H29890" s="500"/>
      <c r="O29890" s="500"/>
      <c r="Q29890" s="498" t="s">
        <v>213</v>
      </c>
      <c r="S29890" s="499"/>
    </row>
    <row r="29891">
      <c r="B29891" s="497"/>
      <c r="H29891" s="500"/>
      <c r="O29891" s="500"/>
      <c r="Q29891" s="498" t="s">
        <v>213</v>
      </c>
      <c r="S29891" s="499"/>
    </row>
    <row r="29892">
      <c r="B29892" s="497"/>
      <c r="H29892" s="500"/>
      <c r="O29892" s="500"/>
      <c r="Q29892" s="498" t="s">
        <v>213</v>
      </c>
      <c r="S29892" s="499"/>
    </row>
    <row r="29893">
      <c r="B29893" s="497"/>
      <c r="H29893" s="500"/>
      <c r="O29893" s="500"/>
      <c r="Q29893" s="498" t="s">
        <v>213</v>
      </c>
      <c r="S29893" s="499"/>
    </row>
    <row r="29894">
      <c r="B29894" s="497"/>
      <c r="H29894" s="500"/>
      <c r="O29894" s="500"/>
      <c r="Q29894" s="498" t="s">
        <v>213</v>
      </c>
      <c r="S29894" s="499"/>
    </row>
    <row r="29895">
      <c r="B29895" s="497"/>
      <c r="H29895" s="500"/>
      <c r="O29895" s="500"/>
      <c r="Q29895" s="498" t="s">
        <v>213</v>
      </c>
      <c r="S29895" s="499"/>
    </row>
    <row r="29896">
      <c r="B29896" s="497"/>
      <c r="H29896" s="500"/>
      <c r="O29896" s="500"/>
      <c r="Q29896" s="498" t="s">
        <v>213</v>
      </c>
      <c r="S29896" s="499"/>
    </row>
    <row r="29897">
      <c r="B29897" s="497"/>
      <c r="H29897" s="500"/>
      <c r="O29897" s="500"/>
      <c r="Q29897" s="498" t="s">
        <v>213</v>
      </c>
      <c r="S29897" s="499"/>
    </row>
    <row r="29898">
      <c r="B29898" s="497"/>
      <c r="H29898" s="500"/>
      <c r="O29898" s="500"/>
      <c r="Q29898" s="498" t="s">
        <v>213</v>
      </c>
      <c r="S29898" s="499"/>
    </row>
    <row r="29899">
      <c r="B29899" s="497"/>
      <c r="H29899" s="500"/>
      <c r="O29899" s="500"/>
      <c r="Q29899" s="498" t="s">
        <v>213</v>
      </c>
      <c r="S29899" s="499"/>
    </row>
    <row r="29900">
      <c r="B29900" s="497"/>
      <c r="H29900" s="500"/>
      <c r="O29900" s="500"/>
      <c r="Q29900" s="498" t="s">
        <v>213</v>
      </c>
      <c r="S29900" s="499"/>
    </row>
    <row r="29901">
      <c r="B29901" s="497"/>
      <c r="H29901" s="500"/>
      <c r="O29901" s="500"/>
      <c r="Q29901" s="498" t="s">
        <v>213</v>
      </c>
      <c r="S29901" s="499"/>
    </row>
    <row r="29902">
      <c r="B29902" s="497"/>
      <c r="H29902" s="500"/>
      <c r="O29902" s="500"/>
      <c r="Q29902" s="498" t="s">
        <v>213</v>
      </c>
      <c r="S29902" s="499"/>
    </row>
    <row r="29903">
      <c r="B29903" s="497"/>
      <c r="H29903" s="500"/>
      <c r="O29903" s="500"/>
      <c r="Q29903" s="498" t="s">
        <v>213</v>
      </c>
      <c r="S29903" s="499"/>
    </row>
    <row r="29904">
      <c r="B29904" s="497"/>
      <c r="H29904" s="500"/>
      <c r="O29904" s="500"/>
      <c r="Q29904" s="498" t="s">
        <v>213</v>
      </c>
      <c r="S29904" s="499"/>
    </row>
    <row r="29905">
      <c r="B29905" s="497"/>
      <c r="H29905" s="500"/>
      <c r="O29905" s="500"/>
      <c r="Q29905" s="498" t="s">
        <v>213</v>
      </c>
      <c r="S29905" s="499"/>
    </row>
    <row r="29906">
      <c r="B29906" s="497"/>
      <c r="H29906" s="500"/>
      <c r="O29906" s="500"/>
      <c r="Q29906" s="498" t="s">
        <v>213</v>
      </c>
      <c r="S29906" s="499"/>
    </row>
    <row r="29907">
      <c r="B29907" s="497"/>
      <c r="H29907" s="500"/>
      <c r="O29907" s="500"/>
      <c r="Q29907" s="498" t="s">
        <v>213</v>
      </c>
      <c r="S29907" s="499"/>
    </row>
    <row r="29908">
      <c r="B29908" s="497"/>
      <c r="H29908" s="500"/>
      <c r="O29908" s="500"/>
      <c r="Q29908" s="498" t="s">
        <v>213</v>
      </c>
      <c r="S29908" s="499"/>
    </row>
    <row r="29909">
      <c r="B29909" s="497"/>
      <c r="H29909" s="500"/>
      <c r="O29909" s="500"/>
      <c r="Q29909" s="498" t="s">
        <v>213</v>
      </c>
      <c r="S29909" s="499"/>
    </row>
    <row r="29910">
      <c r="B29910" s="497"/>
      <c r="H29910" s="500"/>
      <c r="O29910" s="500"/>
      <c r="Q29910" s="498" t="s">
        <v>213</v>
      </c>
      <c r="S29910" s="499"/>
    </row>
    <row r="29911">
      <c r="B29911" s="497"/>
      <c r="H29911" s="500"/>
      <c r="O29911" s="500"/>
      <c r="Q29911" s="498" t="s">
        <v>213</v>
      </c>
      <c r="S29911" s="499"/>
    </row>
    <row r="29912">
      <c r="B29912" s="497"/>
      <c r="H29912" s="500"/>
      <c r="O29912" s="500"/>
      <c r="Q29912" s="498" t="s">
        <v>213</v>
      </c>
      <c r="S29912" s="499"/>
    </row>
    <row r="29913">
      <c r="B29913" s="497"/>
      <c r="H29913" s="500"/>
      <c r="O29913" s="500"/>
      <c r="Q29913" s="498" t="s">
        <v>213</v>
      </c>
      <c r="S29913" s="499"/>
    </row>
    <row r="29914">
      <c r="B29914" s="497"/>
      <c r="H29914" s="500"/>
      <c r="O29914" s="500"/>
      <c r="Q29914" s="498" t="s">
        <v>213</v>
      </c>
      <c r="S29914" s="499"/>
    </row>
    <row r="29915">
      <c r="B29915" s="497"/>
      <c r="H29915" s="500"/>
      <c r="O29915" s="500"/>
      <c r="Q29915" s="498" t="s">
        <v>213</v>
      </c>
      <c r="S29915" s="499"/>
    </row>
    <row r="29916">
      <c r="B29916" s="497"/>
      <c r="H29916" s="500"/>
      <c r="O29916" s="500"/>
      <c r="Q29916" s="498" t="s">
        <v>213</v>
      </c>
      <c r="S29916" s="499"/>
    </row>
    <row r="29917">
      <c r="B29917" s="497"/>
      <c r="H29917" s="500"/>
      <c r="O29917" s="500"/>
      <c r="Q29917" s="498" t="s">
        <v>213</v>
      </c>
      <c r="S29917" s="499"/>
    </row>
    <row r="29918">
      <c r="B29918" s="497"/>
      <c r="H29918" s="500"/>
      <c r="O29918" s="500"/>
      <c r="Q29918" s="498" t="s">
        <v>213</v>
      </c>
      <c r="S29918" s="499"/>
    </row>
    <row r="29919">
      <c r="B29919" s="497"/>
      <c r="H29919" s="500"/>
      <c r="O29919" s="500"/>
      <c r="Q29919" s="498" t="s">
        <v>213</v>
      </c>
      <c r="S29919" s="499"/>
    </row>
    <row r="29920">
      <c r="B29920" s="497"/>
      <c r="H29920" s="500"/>
      <c r="O29920" s="500"/>
      <c r="Q29920" s="498" t="s">
        <v>213</v>
      </c>
      <c r="S29920" s="499"/>
    </row>
    <row r="29921">
      <c r="B29921" s="497"/>
      <c r="H29921" s="500"/>
      <c r="O29921" s="500"/>
      <c r="Q29921" s="498" t="s">
        <v>213</v>
      </c>
      <c r="S29921" s="499"/>
    </row>
    <row r="29922">
      <c r="B29922" s="497"/>
      <c r="H29922" s="500"/>
      <c r="O29922" s="500"/>
      <c r="Q29922" s="498" t="s">
        <v>213</v>
      </c>
      <c r="S29922" s="499"/>
    </row>
    <row r="29923">
      <c r="B29923" s="497"/>
      <c r="H29923" s="500"/>
      <c r="O29923" s="500"/>
      <c r="Q29923" s="498" t="s">
        <v>213</v>
      </c>
      <c r="S29923" s="499"/>
    </row>
    <row r="29924">
      <c r="B29924" s="497"/>
      <c r="H29924" s="500"/>
      <c r="O29924" s="500"/>
      <c r="Q29924" s="498" t="s">
        <v>213</v>
      </c>
      <c r="S29924" s="499"/>
    </row>
    <row r="29925">
      <c r="B29925" s="497"/>
      <c r="H29925" s="500"/>
      <c r="O29925" s="500"/>
      <c r="Q29925" s="498" t="s">
        <v>213</v>
      </c>
      <c r="S29925" s="499"/>
    </row>
    <row r="29926">
      <c r="B29926" s="497"/>
      <c r="H29926" s="500"/>
      <c r="O29926" s="500"/>
      <c r="Q29926" s="498" t="s">
        <v>213</v>
      </c>
      <c r="S29926" s="499"/>
    </row>
    <row r="29927">
      <c r="B29927" s="497"/>
      <c r="H29927" s="500"/>
      <c r="O29927" s="500"/>
      <c r="Q29927" s="498" t="s">
        <v>213</v>
      </c>
      <c r="S29927" s="499"/>
    </row>
    <row r="29928">
      <c r="B29928" s="497"/>
      <c r="H29928" s="500"/>
      <c r="O29928" s="500"/>
      <c r="Q29928" s="498" t="s">
        <v>213</v>
      </c>
      <c r="S29928" s="499"/>
    </row>
    <row r="29929">
      <c r="B29929" s="497"/>
      <c r="H29929" s="500"/>
      <c r="O29929" s="500"/>
      <c r="Q29929" s="498" t="s">
        <v>213</v>
      </c>
      <c r="S29929" s="499"/>
    </row>
    <row r="29930">
      <c r="B29930" s="497"/>
      <c r="H29930" s="500"/>
      <c r="O29930" s="500"/>
      <c r="Q29930" s="498" t="s">
        <v>213</v>
      </c>
      <c r="S29930" s="499"/>
    </row>
    <row r="29931">
      <c r="B29931" s="497"/>
      <c r="H29931" s="500"/>
      <c r="O29931" s="500"/>
      <c r="Q29931" s="498" t="s">
        <v>213</v>
      </c>
      <c r="S29931" s="499"/>
    </row>
    <row r="29932">
      <c r="B29932" s="497"/>
      <c r="H29932" s="500"/>
      <c r="O29932" s="500"/>
      <c r="Q29932" s="498" t="s">
        <v>213</v>
      </c>
      <c r="S29932" s="499"/>
    </row>
    <row r="29933">
      <c r="B29933" s="497"/>
      <c r="H29933" s="500"/>
      <c r="O29933" s="500"/>
      <c r="Q29933" s="498" t="s">
        <v>213</v>
      </c>
      <c r="S29933" s="499"/>
    </row>
    <row r="29934">
      <c r="B29934" s="497"/>
      <c r="H29934" s="500"/>
      <c r="O29934" s="500"/>
      <c r="Q29934" s="498" t="s">
        <v>213</v>
      </c>
      <c r="S29934" s="499"/>
    </row>
    <row r="29935">
      <c r="B29935" s="497"/>
      <c r="H29935" s="500"/>
      <c r="O29935" s="500"/>
      <c r="Q29935" s="498" t="s">
        <v>213</v>
      </c>
      <c r="S29935" s="499"/>
    </row>
    <row r="29936">
      <c r="B29936" s="497"/>
      <c r="H29936" s="500"/>
      <c r="O29936" s="500"/>
      <c r="Q29936" s="498" t="s">
        <v>213</v>
      </c>
      <c r="S29936" s="499"/>
    </row>
    <row r="29937">
      <c r="B29937" s="497"/>
      <c r="H29937" s="500"/>
      <c r="O29937" s="500"/>
      <c r="Q29937" s="498" t="s">
        <v>213</v>
      </c>
      <c r="S29937" s="499"/>
    </row>
    <row r="29938">
      <c r="B29938" s="497"/>
      <c r="H29938" s="500"/>
      <c r="O29938" s="500"/>
      <c r="Q29938" s="498" t="s">
        <v>213</v>
      </c>
      <c r="S29938" s="499"/>
    </row>
    <row r="29939">
      <c r="B29939" s="497"/>
      <c r="H29939" s="500"/>
      <c r="O29939" s="500"/>
      <c r="Q29939" s="498" t="s">
        <v>213</v>
      </c>
      <c r="S29939" s="499"/>
    </row>
    <row r="29940">
      <c r="B29940" s="497"/>
      <c r="H29940" s="500"/>
      <c r="O29940" s="500"/>
      <c r="Q29940" s="498" t="s">
        <v>213</v>
      </c>
      <c r="S29940" s="499"/>
    </row>
    <row r="29941">
      <c r="B29941" s="497"/>
      <c r="H29941" s="500"/>
      <c r="O29941" s="500"/>
      <c r="Q29941" s="498" t="s">
        <v>213</v>
      </c>
      <c r="S29941" s="499"/>
    </row>
    <row r="29942">
      <c r="B29942" s="497"/>
      <c r="H29942" s="500"/>
      <c r="O29942" s="500"/>
      <c r="Q29942" s="498" t="s">
        <v>213</v>
      </c>
      <c r="S29942" s="499"/>
    </row>
    <row r="29943">
      <c r="B29943" s="497"/>
      <c r="H29943" s="500"/>
      <c r="O29943" s="500"/>
      <c r="Q29943" s="498" t="s">
        <v>213</v>
      </c>
      <c r="S29943" s="499"/>
    </row>
    <row r="29944">
      <c r="B29944" s="497"/>
      <c r="H29944" s="500"/>
      <c r="O29944" s="500"/>
      <c r="Q29944" s="498" t="s">
        <v>213</v>
      </c>
      <c r="S29944" s="499"/>
    </row>
    <row r="29945">
      <c r="B29945" s="497"/>
      <c r="H29945" s="500"/>
      <c r="O29945" s="500"/>
      <c r="Q29945" s="498" t="s">
        <v>213</v>
      </c>
      <c r="S29945" s="499"/>
    </row>
    <row r="29946">
      <c r="B29946" s="497"/>
      <c r="H29946" s="500"/>
      <c r="O29946" s="500"/>
      <c r="Q29946" s="498" t="s">
        <v>213</v>
      </c>
      <c r="S29946" s="499"/>
    </row>
    <row r="29947">
      <c r="B29947" s="497"/>
      <c r="H29947" s="500"/>
      <c r="O29947" s="500"/>
      <c r="Q29947" s="498" t="s">
        <v>213</v>
      </c>
      <c r="S29947" s="499"/>
    </row>
    <row r="29948">
      <c r="B29948" s="497"/>
      <c r="H29948" s="500"/>
      <c r="O29948" s="500"/>
      <c r="Q29948" s="498" t="s">
        <v>213</v>
      </c>
      <c r="S29948" s="499"/>
    </row>
    <row r="29949">
      <c r="B29949" s="497"/>
      <c r="H29949" s="500"/>
      <c r="O29949" s="500"/>
      <c r="Q29949" s="498" t="s">
        <v>213</v>
      </c>
      <c r="S29949" s="499"/>
    </row>
    <row r="29950">
      <c r="B29950" s="497"/>
      <c r="H29950" s="500"/>
      <c r="O29950" s="500"/>
      <c r="Q29950" s="498" t="s">
        <v>213</v>
      </c>
      <c r="S29950" s="499"/>
    </row>
    <row r="29951">
      <c r="B29951" s="497"/>
      <c r="H29951" s="500"/>
      <c r="O29951" s="500"/>
      <c r="Q29951" s="498" t="s">
        <v>213</v>
      </c>
      <c r="S29951" s="499"/>
    </row>
    <row r="29952">
      <c r="B29952" s="497"/>
      <c r="H29952" s="500"/>
      <c r="O29952" s="500"/>
      <c r="Q29952" s="498" t="s">
        <v>213</v>
      </c>
      <c r="S29952" s="499"/>
    </row>
    <row r="29953">
      <c r="B29953" s="497"/>
      <c r="H29953" s="500"/>
      <c r="O29953" s="500"/>
      <c r="Q29953" s="498" t="s">
        <v>213</v>
      </c>
      <c r="S29953" s="499"/>
    </row>
    <row r="29954">
      <c r="B29954" s="497"/>
      <c r="H29954" s="500"/>
      <c r="O29954" s="500"/>
      <c r="Q29954" s="498" t="s">
        <v>213</v>
      </c>
      <c r="S29954" s="499"/>
    </row>
    <row r="29955">
      <c r="B29955" s="497"/>
      <c r="H29955" s="500"/>
      <c r="O29955" s="500"/>
      <c r="Q29955" s="498" t="s">
        <v>213</v>
      </c>
      <c r="S29955" s="499"/>
    </row>
    <row r="29956">
      <c r="B29956" s="497"/>
      <c r="H29956" s="500"/>
      <c r="O29956" s="500"/>
      <c r="Q29956" s="498" t="s">
        <v>213</v>
      </c>
      <c r="S29956" s="499"/>
    </row>
    <row r="29957">
      <c r="B29957" s="497"/>
      <c r="H29957" s="500"/>
      <c r="O29957" s="500"/>
      <c r="Q29957" s="498" t="s">
        <v>213</v>
      </c>
      <c r="S29957" s="499"/>
    </row>
    <row r="29958">
      <c r="B29958" s="497"/>
      <c r="H29958" s="500"/>
      <c r="O29958" s="500"/>
      <c r="Q29958" s="498" t="s">
        <v>213</v>
      </c>
      <c r="S29958" s="499"/>
    </row>
    <row r="29959">
      <c r="B29959" s="497"/>
      <c r="H29959" s="500"/>
      <c r="O29959" s="500"/>
      <c r="Q29959" s="498" t="s">
        <v>213</v>
      </c>
      <c r="S29959" s="499"/>
    </row>
    <row r="29960">
      <c r="B29960" s="497"/>
      <c r="H29960" s="500"/>
      <c r="O29960" s="500"/>
      <c r="Q29960" s="498" t="s">
        <v>213</v>
      </c>
      <c r="S29960" s="499"/>
    </row>
    <row r="29961">
      <c r="B29961" s="497"/>
      <c r="H29961" s="500"/>
      <c r="O29961" s="500"/>
      <c r="Q29961" s="498" t="s">
        <v>213</v>
      </c>
      <c r="S29961" s="499"/>
    </row>
    <row r="29962">
      <c r="B29962" s="497"/>
      <c r="H29962" s="500"/>
      <c r="O29962" s="500"/>
      <c r="Q29962" s="498" t="s">
        <v>213</v>
      </c>
      <c r="S29962" s="499"/>
    </row>
    <row r="29963">
      <c r="B29963" s="497"/>
      <c r="H29963" s="500"/>
      <c r="O29963" s="500"/>
      <c r="Q29963" s="498" t="s">
        <v>213</v>
      </c>
      <c r="S29963" s="499"/>
    </row>
    <row r="29964">
      <c r="B29964" s="497"/>
      <c r="H29964" s="500"/>
      <c r="O29964" s="500"/>
      <c r="Q29964" s="498" t="s">
        <v>213</v>
      </c>
      <c r="S29964" s="499"/>
    </row>
    <row r="29965">
      <c r="B29965" s="497"/>
      <c r="H29965" s="500"/>
      <c r="O29965" s="500"/>
      <c r="Q29965" s="498" t="s">
        <v>213</v>
      </c>
      <c r="S29965" s="499"/>
    </row>
    <row r="29966">
      <c r="B29966" s="497"/>
      <c r="H29966" s="500"/>
      <c r="O29966" s="500"/>
      <c r="Q29966" s="498" t="s">
        <v>213</v>
      </c>
      <c r="S29966" s="499"/>
    </row>
    <row r="29967">
      <c r="B29967" s="497"/>
      <c r="H29967" s="500"/>
      <c r="O29967" s="500"/>
      <c r="Q29967" s="498" t="s">
        <v>213</v>
      </c>
      <c r="S29967" s="499"/>
    </row>
    <row r="29968">
      <c r="B29968" s="497"/>
      <c r="H29968" s="500"/>
      <c r="O29968" s="500"/>
      <c r="Q29968" s="498" t="s">
        <v>213</v>
      </c>
      <c r="S29968" s="499"/>
    </row>
    <row r="29969">
      <c r="B29969" s="497"/>
      <c r="H29969" s="500"/>
      <c r="O29969" s="500"/>
      <c r="Q29969" s="498" t="s">
        <v>213</v>
      </c>
      <c r="S29969" s="499"/>
    </row>
    <row r="29970">
      <c r="B29970" s="497"/>
      <c r="H29970" s="500"/>
      <c r="O29970" s="500"/>
      <c r="Q29970" s="498" t="s">
        <v>213</v>
      </c>
      <c r="S29970" s="499"/>
    </row>
    <row r="29971">
      <c r="B29971" s="497"/>
      <c r="H29971" s="500"/>
      <c r="O29971" s="500"/>
      <c r="Q29971" s="498" t="s">
        <v>213</v>
      </c>
      <c r="S29971" s="499"/>
    </row>
    <row r="29972">
      <c r="B29972" s="497"/>
      <c r="H29972" s="500"/>
      <c r="O29972" s="500"/>
      <c r="Q29972" s="498" t="s">
        <v>213</v>
      </c>
      <c r="S29972" s="499"/>
    </row>
    <row r="29973">
      <c r="B29973" s="497"/>
      <c r="H29973" s="500"/>
      <c r="O29973" s="500"/>
      <c r="Q29973" s="498" t="s">
        <v>213</v>
      </c>
      <c r="S29973" s="499"/>
    </row>
    <row r="29974">
      <c r="B29974" s="497"/>
      <c r="H29974" s="500"/>
      <c r="O29974" s="500"/>
      <c r="Q29974" s="498" t="s">
        <v>213</v>
      </c>
      <c r="S29974" s="499"/>
    </row>
    <row r="29975">
      <c r="B29975" s="497"/>
      <c r="H29975" s="500"/>
      <c r="O29975" s="500"/>
      <c r="Q29975" s="498" t="s">
        <v>213</v>
      </c>
      <c r="S29975" s="499"/>
    </row>
    <row r="29976">
      <c r="B29976" s="497"/>
      <c r="H29976" s="500"/>
      <c r="O29976" s="500"/>
      <c r="Q29976" s="498" t="s">
        <v>213</v>
      </c>
      <c r="S29976" s="499"/>
    </row>
    <row r="29977">
      <c r="B29977" s="497"/>
      <c r="H29977" s="500"/>
      <c r="O29977" s="500"/>
      <c r="Q29977" s="498" t="s">
        <v>213</v>
      </c>
      <c r="S29977" s="499"/>
    </row>
    <row r="29978">
      <c r="B29978" s="497"/>
      <c r="H29978" s="500"/>
      <c r="O29978" s="500"/>
      <c r="Q29978" s="498" t="s">
        <v>213</v>
      </c>
      <c r="S29978" s="499"/>
    </row>
    <row r="29979">
      <c r="B29979" s="497"/>
      <c r="H29979" s="500"/>
      <c r="O29979" s="500"/>
      <c r="Q29979" s="498" t="s">
        <v>213</v>
      </c>
      <c r="S29979" s="499"/>
    </row>
    <row r="29980">
      <c r="B29980" s="497"/>
      <c r="H29980" s="500"/>
      <c r="O29980" s="500"/>
      <c r="Q29980" s="498" t="s">
        <v>213</v>
      </c>
      <c r="S29980" s="499"/>
    </row>
    <row r="29981">
      <c r="B29981" s="497"/>
      <c r="H29981" s="500"/>
      <c r="O29981" s="500"/>
      <c r="Q29981" s="498" t="s">
        <v>213</v>
      </c>
      <c r="S29981" s="499"/>
    </row>
    <row r="29982">
      <c r="B29982" s="497"/>
      <c r="H29982" s="500"/>
      <c r="O29982" s="500"/>
      <c r="Q29982" s="498" t="s">
        <v>213</v>
      </c>
      <c r="S29982" s="499"/>
    </row>
    <row r="29983">
      <c r="B29983" s="497"/>
      <c r="H29983" s="500"/>
      <c r="O29983" s="500"/>
      <c r="Q29983" s="498" t="s">
        <v>213</v>
      </c>
      <c r="S29983" s="499"/>
    </row>
    <row r="29984">
      <c r="B29984" s="497"/>
      <c r="H29984" s="500"/>
      <c r="O29984" s="500"/>
      <c r="Q29984" s="498" t="s">
        <v>213</v>
      </c>
      <c r="S29984" s="499"/>
    </row>
    <row r="29985">
      <c r="B29985" s="497"/>
      <c r="H29985" s="500"/>
      <c r="O29985" s="500"/>
      <c r="Q29985" s="498" t="s">
        <v>213</v>
      </c>
      <c r="S29985" s="499"/>
    </row>
    <row r="29986">
      <c r="B29986" s="497"/>
      <c r="H29986" s="500"/>
      <c r="O29986" s="500"/>
      <c r="Q29986" s="498" t="s">
        <v>213</v>
      </c>
      <c r="S29986" s="499"/>
    </row>
    <row r="29987">
      <c r="B29987" s="497"/>
      <c r="H29987" s="500"/>
      <c r="O29987" s="500"/>
      <c r="Q29987" s="498" t="s">
        <v>213</v>
      </c>
      <c r="S29987" s="499"/>
    </row>
    <row r="29988">
      <c r="B29988" s="497"/>
      <c r="H29988" s="500"/>
      <c r="O29988" s="500"/>
      <c r="Q29988" s="498" t="s">
        <v>213</v>
      </c>
      <c r="S29988" s="499"/>
    </row>
    <row r="29989">
      <c r="B29989" s="497"/>
      <c r="H29989" s="500"/>
      <c r="O29989" s="500"/>
      <c r="Q29989" s="498" t="s">
        <v>213</v>
      </c>
      <c r="S29989" s="499"/>
    </row>
    <row r="29990">
      <c r="B29990" s="497"/>
      <c r="H29990" s="500"/>
      <c r="O29990" s="500"/>
      <c r="Q29990" s="498" t="s">
        <v>213</v>
      </c>
      <c r="S29990" s="499"/>
    </row>
    <row r="29991">
      <c r="B29991" s="497"/>
      <c r="H29991" s="500"/>
      <c r="O29991" s="500"/>
      <c r="Q29991" s="498" t="s">
        <v>213</v>
      </c>
      <c r="S29991" s="499"/>
    </row>
    <row r="29992">
      <c r="B29992" s="497"/>
      <c r="H29992" s="500"/>
      <c r="O29992" s="500"/>
      <c r="Q29992" s="498" t="s">
        <v>213</v>
      </c>
      <c r="S29992" s="499"/>
    </row>
    <row r="29993">
      <c r="B29993" s="497"/>
      <c r="H29993" s="500"/>
      <c r="O29993" s="500"/>
      <c r="Q29993" s="498" t="s">
        <v>213</v>
      </c>
      <c r="S29993" s="499"/>
    </row>
    <row r="29994">
      <c r="B29994" s="497"/>
      <c r="H29994" s="500"/>
      <c r="O29994" s="500"/>
      <c r="Q29994" s="498" t="s">
        <v>213</v>
      </c>
      <c r="S29994" s="499"/>
    </row>
    <row r="29995">
      <c r="B29995" s="497"/>
      <c r="H29995" s="500"/>
      <c r="O29995" s="500"/>
      <c r="Q29995" s="498" t="s">
        <v>213</v>
      </c>
      <c r="S29995" s="499"/>
    </row>
    <row r="29996">
      <c r="B29996" s="497"/>
      <c r="H29996" s="500"/>
      <c r="O29996" s="500"/>
      <c r="Q29996" s="498" t="s">
        <v>213</v>
      </c>
      <c r="S29996" s="499"/>
    </row>
    <row r="29997">
      <c r="B29997" s="497"/>
      <c r="H29997" s="500"/>
      <c r="O29997" s="500"/>
      <c r="Q29997" s="498" t="s">
        <v>213</v>
      </c>
      <c r="S29997" s="499"/>
    </row>
    <row r="29998">
      <c r="B29998" s="497"/>
      <c r="H29998" s="500"/>
      <c r="O29998" s="500"/>
      <c r="Q29998" s="498" t="s">
        <v>213</v>
      </c>
      <c r="S29998" s="499"/>
    </row>
    <row r="29999">
      <c r="B29999" s="497"/>
      <c r="H29999" s="500"/>
      <c r="O29999" s="500"/>
      <c r="Q29999" s="498" t="s">
        <v>213</v>
      </c>
      <c r="S29999" s="499"/>
    </row>
    <row r="30000">
      <c r="B30000" s="497"/>
      <c r="H30000" s="500"/>
      <c r="O30000" s="500"/>
      <c r="Q30000" s="498" t="s">
        <v>213</v>
      </c>
      <c r="S30000" s="499"/>
    </row>
    <row r="30001">
      <c r="B30001" s="497"/>
      <c r="H30001" s="500"/>
      <c r="O30001" s="500"/>
      <c r="Q30001" s="498" t="s">
        <v>213</v>
      </c>
      <c r="S30001" s="499"/>
    </row>
    <row r="30002">
      <c r="B30002" s="497"/>
      <c r="H30002" s="500"/>
      <c r="O30002" s="500"/>
      <c r="Q30002" s="498" t="s">
        <v>213</v>
      </c>
      <c r="S30002" s="499"/>
    </row>
    <row r="30003">
      <c r="B30003" s="497"/>
      <c r="H30003" s="500"/>
      <c r="O30003" s="500"/>
      <c r="Q30003" s="498" t="s">
        <v>213</v>
      </c>
      <c r="S30003" s="499"/>
    </row>
    <row r="30004">
      <c r="B30004" s="497"/>
      <c r="H30004" s="500"/>
      <c r="O30004" s="500"/>
      <c r="Q30004" s="498" t="s">
        <v>213</v>
      </c>
      <c r="S30004" s="499"/>
    </row>
    <row r="30005">
      <c r="B30005" s="497"/>
      <c r="H30005" s="500"/>
      <c r="O30005" s="500"/>
      <c r="Q30005" s="498" t="s">
        <v>213</v>
      </c>
      <c r="S30005" s="499"/>
    </row>
    <row r="30006">
      <c r="B30006" s="497"/>
      <c r="H30006" s="500"/>
      <c r="O30006" s="500"/>
      <c r="Q30006" s="498" t="s">
        <v>213</v>
      </c>
      <c r="S30006" s="499"/>
    </row>
    <row r="30007">
      <c r="B30007" s="497"/>
      <c r="H30007" s="500"/>
      <c r="O30007" s="500"/>
      <c r="Q30007" s="498" t="s">
        <v>213</v>
      </c>
      <c r="S30007" s="499"/>
    </row>
    <row r="30008">
      <c r="B30008" s="497"/>
      <c r="H30008" s="500"/>
      <c r="O30008" s="500"/>
      <c r="Q30008" s="498" t="s">
        <v>213</v>
      </c>
      <c r="S30008" s="499"/>
    </row>
    <row r="30009">
      <c r="B30009" s="497"/>
      <c r="H30009" s="500"/>
      <c r="O30009" s="500"/>
      <c r="Q30009" s="498" t="s">
        <v>213</v>
      </c>
      <c r="S30009" s="499"/>
    </row>
    <row r="30010">
      <c r="B30010" s="497"/>
      <c r="H30010" s="500"/>
      <c r="O30010" s="500"/>
      <c r="Q30010" s="498" t="s">
        <v>213</v>
      </c>
      <c r="S30010" s="499"/>
    </row>
    <row r="30011">
      <c r="B30011" s="497"/>
      <c r="H30011" s="500"/>
      <c r="O30011" s="500"/>
      <c r="Q30011" s="498" t="s">
        <v>213</v>
      </c>
      <c r="S30011" s="499"/>
    </row>
    <row r="30012">
      <c r="B30012" s="497"/>
      <c r="H30012" s="500"/>
      <c r="O30012" s="500"/>
      <c r="Q30012" s="498" t="s">
        <v>213</v>
      </c>
      <c r="S30012" s="499"/>
    </row>
    <row r="30013">
      <c r="B30013" s="497"/>
      <c r="H30013" s="500"/>
      <c r="O30013" s="500"/>
      <c r="Q30013" s="498" t="s">
        <v>213</v>
      </c>
      <c r="S30013" s="499"/>
    </row>
    <row r="30014">
      <c r="B30014" s="497"/>
      <c r="H30014" s="500"/>
      <c r="O30014" s="500"/>
      <c r="Q30014" s="498" t="s">
        <v>213</v>
      </c>
      <c r="S30014" s="499"/>
    </row>
    <row r="30015">
      <c r="B30015" s="497"/>
      <c r="H30015" s="500"/>
      <c r="O30015" s="500"/>
      <c r="Q30015" s="498" t="s">
        <v>213</v>
      </c>
      <c r="S30015" s="499"/>
    </row>
    <row r="30016">
      <c r="B30016" s="497"/>
      <c r="H30016" s="500"/>
      <c r="O30016" s="500"/>
      <c r="Q30016" s="498" t="s">
        <v>213</v>
      </c>
      <c r="S30016" s="499"/>
    </row>
    <row r="30017">
      <c r="B30017" s="497"/>
      <c r="H30017" s="500"/>
      <c r="O30017" s="500"/>
      <c r="Q30017" s="498" t="s">
        <v>213</v>
      </c>
      <c r="S30017" s="499"/>
    </row>
    <row r="30018">
      <c r="B30018" s="497"/>
      <c r="H30018" s="500"/>
      <c r="O30018" s="500"/>
      <c r="Q30018" s="498" t="s">
        <v>213</v>
      </c>
      <c r="S30018" s="499"/>
    </row>
    <row r="30019">
      <c r="B30019" s="497"/>
      <c r="H30019" s="500"/>
      <c r="O30019" s="500"/>
      <c r="Q30019" s="498" t="s">
        <v>213</v>
      </c>
      <c r="S30019" s="499"/>
    </row>
    <row r="30020">
      <c r="B30020" s="497"/>
      <c r="H30020" s="500"/>
      <c r="O30020" s="500"/>
      <c r="Q30020" s="498" t="s">
        <v>213</v>
      </c>
      <c r="S30020" s="499"/>
    </row>
    <row r="30021">
      <c r="B30021" s="497"/>
      <c r="H30021" s="500"/>
      <c r="O30021" s="500"/>
      <c r="Q30021" s="498" t="s">
        <v>213</v>
      </c>
      <c r="S30021" s="499"/>
    </row>
    <row r="30022">
      <c r="B30022" s="497"/>
      <c r="H30022" s="500"/>
      <c r="O30022" s="500"/>
      <c r="Q30022" s="498" t="s">
        <v>213</v>
      </c>
      <c r="S30022" s="499"/>
    </row>
    <row r="30023">
      <c r="B30023" s="497"/>
      <c r="H30023" s="500"/>
      <c r="O30023" s="500"/>
      <c r="Q30023" s="498" t="s">
        <v>213</v>
      </c>
      <c r="S30023" s="499"/>
    </row>
    <row r="30024">
      <c r="B30024" s="497"/>
      <c r="H30024" s="500"/>
      <c r="O30024" s="500"/>
      <c r="Q30024" s="498" t="s">
        <v>213</v>
      </c>
      <c r="S30024" s="499"/>
    </row>
    <row r="30025">
      <c r="B30025" s="497"/>
      <c r="H30025" s="500"/>
      <c r="O30025" s="500"/>
      <c r="Q30025" s="498" t="s">
        <v>213</v>
      </c>
      <c r="S30025" s="499"/>
    </row>
    <row r="30026">
      <c r="B30026" s="497"/>
      <c r="H30026" s="500"/>
      <c r="O30026" s="500"/>
      <c r="Q30026" s="498" t="s">
        <v>213</v>
      </c>
      <c r="S30026" s="499"/>
    </row>
    <row r="30027">
      <c r="B30027" s="497"/>
      <c r="H30027" s="500"/>
      <c r="O30027" s="500"/>
      <c r="Q30027" s="498" t="s">
        <v>213</v>
      </c>
      <c r="S30027" s="499"/>
    </row>
    <row r="30028">
      <c r="B30028" s="497"/>
      <c r="H30028" s="500"/>
      <c r="O30028" s="500"/>
      <c r="Q30028" s="498" t="s">
        <v>213</v>
      </c>
      <c r="S30028" s="499"/>
    </row>
    <row r="30029">
      <c r="B30029" s="497"/>
      <c r="H30029" s="500"/>
      <c r="O30029" s="500"/>
      <c r="Q30029" s="498" t="s">
        <v>213</v>
      </c>
      <c r="S30029" s="499"/>
    </row>
    <row r="30030">
      <c r="B30030" s="497"/>
      <c r="H30030" s="500"/>
      <c r="O30030" s="500"/>
      <c r="Q30030" s="498" t="s">
        <v>213</v>
      </c>
      <c r="S30030" s="499"/>
    </row>
    <row r="30031">
      <c r="B30031" s="497"/>
      <c r="H30031" s="500"/>
      <c r="O30031" s="500"/>
      <c r="Q30031" s="498" t="s">
        <v>213</v>
      </c>
      <c r="S30031" s="499"/>
    </row>
    <row r="30032">
      <c r="B30032" s="497"/>
      <c r="H30032" s="500"/>
      <c r="O30032" s="500"/>
      <c r="Q30032" s="498" t="s">
        <v>213</v>
      </c>
      <c r="S30032" s="499"/>
    </row>
    <row r="30033">
      <c r="B30033" s="497"/>
      <c r="H30033" s="500"/>
      <c r="O30033" s="500"/>
      <c r="Q30033" s="498" t="s">
        <v>213</v>
      </c>
      <c r="S30033" s="499"/>
    </row>
    <row r="30034">
      <c r="B30034" s="497"/>
      <c r="H30034" s="500"/>
      <c r="O30034" s="500"/>
      <c r="Q30034" s="498" t="s">
        <v>213</v>
      </c>
      <c r="S30034" s="499"/>
    </row>
    <row r="30035">
      <c r="B30035" s="497"/>
      <c r="H30035" s="500"/>
      <c r="O30035" s="500"/>
      <c r="Q30035" s="498" t="s">
        <v>213</v>
      </c>
      <c r="S30035" s="499"/>
    </row>
    <row r="30036">
      <c r="B30036" s="497"/>
      <c r="H30036" s="500"/>
      <c r="O30036" s="500"/>
      <c r="Q30036" s="498" t="s">
        <v>213</v>
      </c>
      <c r="S30036" s="499"/>
    </row>
    <row r="30037">
      <c r="B30037" s="497"/>
      <c r="H30037" s="500"/>
      <c r="O30037" s="500"/>
      <c r="Q30037" s="498" t="s">
        <v>213</v>
      </c>
      <c r="S30037" s="499"/>
    </row>
    <row r="30038">
      <c r="B30038" s="497"/>
      <c r="H30038" s="500"/>
      <c r="O30038" s="500"/>
      <c r="Q30038" s="498" t="s">
        <v>213</v>
      </c>
      <c r="S30038" s="499"/>
    </row>
    <row r="30039">
      <c r="B30039" s="497"/>
      <c r="H30039" s="500"/>
      <c r="O30039" s="500"/>
      <c r="Q30039" s="498" t="s">
        <v>213</v>
      </c>
      <c r="S30039" s="499"/>
    </row>
    <row r="30040">
      <c r="B30040" s="497"/>
      <c r="H30040" s="500"/>
      <c r="O30040" s="500"/>
      <c r="Q30040" s="498" t="s">
        <v>213</v>
      </c>
      <c r="S30040" s="499"/>
    </row>
    <row r="30041">
      <c r="B30041" s="497"/>
      <c r="H30041" s="500"/>
      <c r="O30041" s="500"/>
      <c r="Q30041" s="498" t="s">
        <v>213</v>
      </c>
      <c r="S30041" s="499"/>
    </row>
    <row r="30042">
      <c r="B30042" s="497"/>
      <c r="H30042" s="500"/>
      <c r="O30042" s="500"/>
      <c r="Q30042" s="498" t="s">
        <v>213</v>
      </c>
      <c r="S30042" s="499"/>
    </row>
    <row r="30043">
      <c r="B30043" s="497"/>
      <c r="H30043" s="500"/>
      <c r="O30043" s="500"/>
      <c r="Q30043" s="498" t="s">
        <v>213</v>
      </c>
      <c r="S30043" s="499"/>
    </row>
    <row r="30044">
      <c r="B30044" s="497"/>
      <c r="H30044" s="500"/>
      <c r="O30044" s="500"/>
      <c r="Q30044" s="498" t="s">
        <v>213</v>
      </c>
      <c r="S30044" s="499"/>
    </row>
    <row r="30045">
      <c r="B30045" s="497"/>
      <c r="H30045" s="500"/>
      <c r="O30045" s="500"/>
      <c r="Q30045" s="498" t="s">
        <v>213</v>
      </c>
      <c r="S30045" s="499"/>
    </row>
    <row r="30046">
      <c r="B30046" s="497"/>
      <c r="H30046" s="500"/>
      <c r="O30046" s="500"/>
      <c r="Q30046" s="498" t="s">
        <v>213</v>
      </c>
      <c r="S30046" s="499"/>
    </row>
    <row r="30047">
      <c r="B30047" s="497"/>
      <c r="H30047" s="500"/>
      <c r="O30047" s="500"/>
      <c r="Q30047" s="498" t="s">
        <v>213</v>
      </c>
      <c r="S30047" s="499"/>
    </row>
    <row r="30048">
      <c r="B30048" s="497"/>
      <c r="H30048" s="500"/>
      <c r="O30048" s="500"/>
      <c r="Q30048" s="498" t="s">
        <v>213</v>
      </c>
      <c r="S30048" s="499"/>
    </row>
    <row r="30049">
      <c r="B30049" s="497"/>
      <c r="H30049" s="500"/>
      <c r="O30049" s="500"/>
      <c r="Q30049" s="498" t="s">
        <v>213</v>
      </c>
      <c r="S30049" s="499"/>
    </row>
    <row r="30050">
      <c r="B30050" s="497"/>
      <c r="H30050" s="500"/>
      <c r="O30050" s="500"/>
      <c r="Q30050" s="498" t="s">
        <v>213</v>
      </c>
      <c r="S30050" s="499"/>
    </row>
    <row r="30051">
      <c r="B30051" s="497"/>
      <c r="H30051" s="500"/>
      <c r="O30051" s="500"/>
      <c r="Q30051" s="498" t="s">
        <v>213</v>
      </c>
      <c r="S30051" s="499"/>
    </row>
    <row r="30052">
      <c r="B30052" s="497"/>
      <c r="H30052" s="500"/>
      <c r="O30052" s="500"/>
      <c r="Q30052" s="498" t="s">
        <v>213</v>
      </c>
      <c r="S30052" s="499"/>
    </row>
    <row r="30053">
      <c r="B30053" s="497"/>
      <c r="H30053" s="500"/>
      <c r="O30053" s="500"/>
      <c r="Q30053" s="498" t="s">
        <v>213</v>
      </c>
      <c r="S30053" s="499"/>
    </row>
    <row r="30054">
      <c r="B30054" s="497"/>
      <c r="H30054" s="500"/>
      <c r="O30054" s="500"/>
      <c r="Q30054" s="498" t="s">
        <v>213</v>
      </c>
      <c r="S30054" s="499"/>
    </row>
    <row r="30055">
      <c r="B30055" s="497"/>
      <c r="H30055" s="500"/>
      <c r="O30055" s="500"/>
      <c r="Q30055" s="498" t="s">
        <v>213</v>
      </c>
      <c r="S30055" s="499"/>
    </row>
    <row r="30056">
      <c r="B30056" s="497"/>
      <c r="H30056" s="500"/>
      <c r="O30056" s="500"/>
      <c r="Q30056" s="498" t="s">
        <v>213</v>
      </c>
      <c r="S30056" s="499"/>
    </row>
    <row r="30057">
      <c r="B30057" s="497"/>
      <c r="H30057" s="500"/>
      <c r="O30057" s="500"/>
      <c r="Q30057" s="498" t="s">
        <v>213</v>
      </c>
      <c r="S30057" s="499"/>
    </row>
    <row r="30058">
      <c r="B30058" s="497"/>
      <c r="H30058" s="500"/>
      <c r="O30058" s="500"/>
      <c r="Q30058" s="498" t="s">
        <v>213</v>
      </c>
      <c r="S30058" s="499"/>
    </row>
    <row r="30059">
      <c r="B30059" s="497"/>
      <c r="H30059" s="500"/>
      <c r="O30059" s="500"/>
      <c r="Q30059" s="498" t="s">
        <v>213</v>
      </c>
      <c r="S30059" s="499"/>
    </row>
    <row r="30060">
      <c r="B30060" s="497"/>
      <c r="H30060" s="500"/>
      <c r="O30060" s="500"/>
      <c r="Q30060" s="498" t="s">
        <v>213</v>
      </c>
      <c r="S30060" s="499"/>
    </row>
    <row r="30061">
      <c r="B30061" s="497"/>
      <c r="H30061" s="500"/>
      <c r="O30061" s="500"/>
      <c r="Q30061" s="498" t="s">
        <v>213</v>
      </c>
      <c r="S30061" s="499"/>
    </row>
    <row r="30062">
      <c r="B30062" s="497"/>
      <c r="H30062" s="500"/>
      <c r="O30062" s="500"/>
      <c r="Q30062" s="498" t="s">
        <v>213</v>
      </c>
      <c r="S30062" s="499"/>
    </row>
    <row r="30063">
      <c r="B30063" s="497"/>
      <c r="H30063" s="500"/>
      <c r="O30063" s="500"/>
      <c r="Q30063" s="498" t="s">
        <v>213</v>
      </c>
      <c r="S30063" s="499"/>
    </row>
    <row r="30064">
      <c r="B30064" s="497"/>
      <c r="H30064" s="500"/>
      <c r="O30064" s="500"/>
      <c r="Q30064" s="498" t="s">
        <v>213</v>
      </c>
      <c r="S30064" s="499"/>
    </row>
    <row r="30065">
      <c r="B30065" s="497"/>
      <c r="H30065" s="500"/>
      <c r="O30065" s="500"/>
      <c r="Q30065" s="498" t="s">
        <v>213</v>
      </c>
      <c r="S30065" s="499"/>
    </row>
    <row r="30066">
      <c r="B30066" s="497"/>
      <c r="H30066" s="500"/>
      <c r="O30066" s="500"/>
      <c r="Q30066" s="498" t="s">
        <v>213</v>
      </c>
      <c r="S30066" s="499"/>
    </row>
    <row r="30067">
      <c r="B30067" s="497"/>
      <c r="H30067" s="500"/>
      <c r="O30067" s="500"/>
      <c r="Q30067" s="498" t="s">
        <v>213</v>
      </c>
      <c r="S30067" s="499"/>
    </row>
    <row r="30068">
      <c r="B30068" s="497"/>
      <c r="H30068" s="500"/>
      <c r="O30068" s="500"/>
      <c r="Q30068" s="498" t="s">
        <v>213</v>
      </c>
      <c r="S30068" s="499"/>
    </row>
    <row r="30069">
      <c r="B30069" s="497"/>
      <c r="H30069" s="500"/>
      <c r="O30069" s="500"/>
      <c r="Q30069" s="498" t="s">
        <v>213</v>
      </c>
      <c r="S30069" s="499"/>
    </row>
    <row r="30070">
      <c r="B30070" s="497"/>
      <c r="H30070" s="500"/>
      <c r="O30070" s="500"/>
      <c r="Q30070" s="498" t="s">
        <v>213</v>
      </c>
      <c r="S30070" s="499"/>
    </row>
    <row r="30071">
      <c r="B30071" s="497"/>
      <c r="H30071" s="500"/>
      <c r="O30071" s="500"/>
      <c r="Q30071" s="498" t="s">
        <v>213</v>
      </c>
      <c r="S30071" s="499"/>
    </row>
    <row r="30072">
      <c r="B30072" s="497"/>
      <c r="H30072" s="500"/>
      <c r="O30072" s="500"/>
      <c r="Q30072" s="498" t="s">
        <v>213</v>
      </c>
      <c r="S30072" s="499"/>
    </row>
    <row r="30073">
      <c r="B30073" s="497"/>
      <c r="H30073" s="500"/>
      <c r="O30073" s="500"/>
      <c r="Q30073" s="498" t="s">
        <v>213</v>
      </c>
      <c r="S30073" s="499"/>
    </row>
    <row r="30074">
      <c r="B30074" s="497"/>
      <c r="H30074" s="500"/>
      <c r="O30074" s="500"/>
      <c r="Q30074" s="498" t="s">
        <v>213</v>
      </c>
      <c r="S30074" s="499"/>
    </row>
    <row r="30075">
      <c r="B30075" s="497"/>
      <c r="H30075" s="500"/>
      <c r="O30075" s="500"/>
      <c r="Q30075" s="498" t="s">
        <v>213</v>
      </c>
      <c r="S30075" s="499"/>
    </row>
    <row r="30076">
      <c r="B30076" s="497"/>
      <c r="H30076" s="500"/>
      <c r="O30076" s="500"/>
      <c r="Q30076" s="498" t="s">
        <v>213</v>
      </c>
      <c r="S30076" s="499"/>
    </row>
    <row r="30077">
      <c r="B30077" s="497"/>
      <c r="H30077" s="500"/>
      <c r="O30077" s="500"/>
      <c r="Q30077" s="498" t="s">
        <v>213</v>
      </c>
      <c r="S30077" s="499"/>
    </row>
    <row r="30078">
      <c r="B30078" s="497"/>
      <c r="H30078" s="500"/>
      <c r="O30078" s="500"/>
      <c r="Q30078" s="498" t="s">
        <v>213</v>
      </c>
      <c r="S30078" s="499"/>
    </row>
    <row r="30079">
      <c r="B30079" s="497"/>
      <c r="H30079" s="500"/>
      <c r="O30079" s="500"/>
      <c r="Q30079" s="498" t="s">
        <v>213</v>
      </c>
      <c r="S30079" s="499"/>
    </row>
    <row r="30080">
      <c r="B30080" s="497"/>
      <c r="H30080" s="500"/>
      <c r="O30080" s="500"/>
      <c r="Q30080" s="498" t="s">
        <v>213</v>
      </c>
      <c r="S30080" s="499"/>
    </row>
    <row r="30081">
      <c r="B30081" s="497"/>
      <c r="H30081" s="500"/>
      <c r="O30081" s="500"/>
      <c r="Q30081" s="498" t="s">
        <v>213</v>
      </c>
      <c r="S30081" s="499"/>
    </row>
    <row r="30082">
      <c r="B30082" s="497"/>
      <c r="H30082" s="500"/>
      <c r="O30082" s="500"/>
      <c r="Q30082" s="498" t="s">
        <v>213</v>
      </c>
      <c r="S30082" s="499"/>
    </row>
    <row r="30083">
      <c r="B30083" s="497"/>
      <c r="H30083" s="500"/>
      <c r="O30083" s="500"/>
      <c r="Q30083" s="498" t="s">
        <v>213</v>
      </c>
      <c r="S30083" s="499"/>
    </row>
    <row r="30084">
      <c r="B30084" s="497"/>
      <c r="H30084" s="500"/>
      <c r="O30084" s="500"/>
      <c r="Q30084" s="498" t="s">
        <v>213</v>
      </c>
      <c r="S30084" s="499"/>
    </row>
    <row r="30085">
      <c r="B30085" s="497"/>
      <c r="H30085" s="500"/>
      <c r="O30085" s="500"/>
      <c r="Q30085" s="498" t="s">
        <v>213</v>
      </c>
      <c r="S30085" s="499"/>
    </row>
    <row r="30086">
      <c r="B30086" s="497"/>
      <c r="H30086" s="500"/>
      <c r="O30086" s="500"/>
      <c r="Q30086" s="498" t="s">
        <v>213</v>
      </c>
      <c r="S30086" s="499"/>
    </row>
    <row r="30087">
      <c r="B30087" s="497"/>
      <c r="H30087" s="500"/>
      <c r="O30087" s="500"/>
      <c r="Q30087" s="498" t="s">
        <v>213</v>
      </c>
      <c r="S30087" s="499"/>
    </row>
    <row r="30088">
      <c r="B30088" s="497"/>
      <c r="H30088" s="500"/>
      <c r="O30088" s="500"/>
      <c r="Q30088" s="498" t="s">
        <v>213</v>
      </c>
      <c r="S30088" s="499"/>
    </row>
    <row r="30089">
      <c r="B30089" s="497"/>
      <c r="H30089" s="500"/>
      <c r="O30089" s="500"/>
      <c r="Q30089" s="498" t="s">
        <v>213</v>
      </c>
      <c r="S30089" s="499"/>
    </row>
    <row r="30090">
      <c r="B30090" s="497"/>
      <c r="H30090" s="500"/>
      <c r="O30090" s="500"/>
      <c r="Q30090" s="498" t="s">
        <v>213</v>
      </c>
      <c r="S30090" s="499"/>
    </row>
    <row r="30091">
      <c r="B30091" s="497"/>
      <c r="H30091" s="500"/>
      <c r="O30091" s="500"/>
      <c r="Q30091" s="498" t="s">
        <v>213</v>
      </c>
      <c r="S30091" s="499"/>
    </row>
    <row r="30092">
      <c r="B30092" s="497"/>
      <c r="H30092" s="500"/>
      <c r="O30092" s="500"/>
      <c r="Q30092" s="498" t="s">
        <v>213</v>
      </c>
      <c r="S30092" s="499"/>
    </row>
    <row r="30093">
      <c r="B30093" s="497"/>
      <c r="H30093" s="500"/>
      <c r="O30093" s="500"/>
      <c r="Q30093" s="498" t="s">
        <v>213</v>
      </c>
      <c r="S30093" s="499"/>
    </row>
    <row r="30094">
      <c r="B30094" s="497"/>
      <c r="H30094" s="500"/>
      <c r="O30094" s="500"/>
      <c r="Q30094" s="498" t="s">
        <v>213</v>
      </c>
      <c r="S30094" s="499"/>
    </row>
    <row r="30095">
      <c r="B30095" s="497"/>
      <c r="H30095" s="500"/>
      <c r="O30095" s="500"/>
      <c r="Q30095" s="498" t="s">
        <v>213</v>
      </c>
      <c r="S30095" s="499"/>
    </row>
    <row r="30096">
      <c r="B30096" s="497"/>
      <c r="H30096" s="500"/>
      <c r="O30096" s="500"/>
      <c r="Q30096" s="498" t="s">
        <v>213</v>
      </c>
      <c r="S30096" s="499"/>
    </row>
    <row r="30097">
      <c r="B30097" s="497"/>
      <c r="H30097" s="500"/>
      <c r="O30097" s="500"/>
      <c r="Q30097" s="498" t="s">
        <v>213</v>
      </c>
      <c r="S30097" s="499"/>
    </row>
    <row r="30098">
      <c r="B30098" s="497"/>
      <c r="H30098" s="500"/>
      <c r="O30098" s="500"/>
      <c r="Q30098" s="498" t="s">
        <v>213</v>
      </c>
      <c r="S30098" s="499"/>
    </row>
    <row r="30099">
      <c r="B30099" s="497"/>
      <c r="H30099" s="500"/>
      <c r="O30099" s="500"/>
      <c r="Q30099" s="498" t="s">
        <v>213</v>
      </c>
      <c r="S30099" s="499"/>
    </row>
    <row r="30100">
      <c r="B30100" s="497"/>
      <c r="H30100" s="500"/>
      <c r="O30100" s="500"/>
      <c r="Q30100" s="498" t="s">
        <v>213</v>
      </c>
      <c r="S30100" s="499"/>
    </row>
    <row r="30101">
      <c r="B30101" s="497"/>
      <c r="H30101" s="500"/>
      <c r="O30101" s="500"/>
      <c r="Q30101" s="498" t="s">
        <v>213</v>
      </c>
      <c r="S30101" s="499"/>
    </row>
    <row r="30102">
      <c r="B30102" s="497"/>
      <c r="H30102" s="500"/>
      <c r="O30102" s="500"/>
      <c r="Q30102" s="498" t="s">
        <v>213</v>
      </c>
      <c r="S30102" s="499"/>
    </row>
    <row r="30103">
      <c r="B30103" s="497"/>
      <c r="H30103" s="500"/>
      <c r="O30103" s="500"/>
      <c r="Q30103" s="498" t="s">
        <v>213</v>
      </c>
      <c r="S30103" s="499"/>
    </row>
    <row r="30104">
      <c r="B30104" s="497"/>
      <c r="H30104" s="500"/>
      <c r="O30104" s="500"/>
      <c r="Q30104" s="498" t="s">
        <v>213</v>
      </c>
      <c r="S30104" s="499"/>
    </row>
    <row r="30105">
      <c r="B30105" s="497"/>
      <c r="H30105" s="500"/>
      <c r="O30105" s="500"/>
      <c r="Q30105" s="498" t="s">
        <v>213</v>
      </c>
      <c r="S30105" s="499"/>
    </row>
    <row r="30106">
      <c r="B30106" s="497"/>
      <c r="H30106" s="500"/>
      <c r="O30106" s="500"/>
      <c r="Q30106" s="498" t="s">
        <v>213</v>
      </c>
      <c r="S30106" s="499"/>
    </row>
    <row r="30107">
      <c r="B30107" s="497"/>
      <c r="H30107" s="500"/>
      <c r="O30107" s="500"/>
      <c r="Q30107" s="498" t="s">
        <v>213</v>
      </c>
      <c r="S30107" s="499"/>
    </row>
    <row r="30108">
      <c r="B30108" s="497"/>
      <c r="H30108" s="500"/>
      <c r="O30108" s="500"/>
      <c r="Q30108" s="498" t="s">
        <v>213</v>
      </c>
      <c r="S30108" s="499"/>
    </row>
    <row r="30109">
      <c r="B30109" s="497"/>
      <c r="H30109" s="500"/>
      <c r="O30109" s="500"/>
      <c r="Q30109" s="498" t="s">
        <v>213</v>
      </c>
      <c r="S30109" s="499"/>
    </row>
    <row r="30110">
      <c r="B30110" s="497"/>
      <c r="H30110" s="500"/>
      <c r="O30110" s="500"/>
      <c r="Q30110" s="498" t="s">
        <v>213</v>
      </c>
      <c r="S30110" s="499"/>
    </row>
    <row r="30111">
      <c r="B30111" s="497"/>
      <c r="H30111" s="500"/>
      <c r="O30111" s="500"/>
      <c r="Q30111" s="498" t="s">
        <v>213</v>
      </c>
      <c r="S30111" s="499"/>
    </row>
    <row r="30112">
      <c r="B30112" s="497"/>
      <c r="H30112" s="500"/>
      <c r="O30112" s="500"/>
      <c r="Q30112" s="498" t="s">
        <v>213</v>
      </c>
      <c r="S30112" s="499"/>
    </row>
    <row r="30113">
      <c r="B30113" s="497"/>
      <c r="H30113" s="500"/>
      <c r="O30113" s="500"/>
      <c r="Q30113" s="498" t="s">
        <v>213</v>
      </c>
      <c r="S30113" s="499"/>
    </row>
    <row r="30114">
      <c r="B30114" s="497"/>
      <c r="H30114" s="500"/>
      <c r="O30114" s="500"/>
      <c r="Q30114" s="498" t="s">
        <v>213</v>
      </c>
      <c r="S30114" s="499"/>
    </row>
    <row r="30115">
      <c r="B30115" s="497"/>
      <c r="H30115" s="500"/>
      <c r="O30115" s="500"/>
      <c r="Q30115" s="498" t="s">
        <v>213</v>
      </c>
      <c r="S30115" s="499"/>
    </row>
    <row r="30116">
      <c r="B30116" s="497"/>
      <c r="H30116" s="500"/>
      <c r="O30116" s="500"/>
      <c r="Q30116" s="498" t="s">
        <v>213</v>
      </c>
      <c r="S30116" s="499"/>
    </row>
    <row r="30117">
      <c r="B30117" s="497"/>
      <c r="H30117" s="500"/>
      <c r="O30117" s="500"/>
      <c r="Q30117" s="498" t="s">
        <v>213</v>
      </c>
      <c r="S30117" s="499"/>
    </row>
    <row r="30118">
      <c r="B30118" s="497"/>
      <c r="H30118" s="500"/>
      <c r="O30118" s="500"/>
      <c r="Q30118" s="498" t="s">
        <v>213</v>
      </c>
      <c r="S30118" s="499"/>
    </row>
    <row r="30119">
      <c r="B30119" s="497"/>
      <c r="H30119" s="500"/>
      <c r="O30119" s="500"/>
      <c r="Q30119" s="498" t="s">
        <v>213</v>
      </c>
      <c r="S30119" s="499"/>
    </row>
    <row r="30120">
      <c r="B30120" s="497"/>
      <c r="H30120" s="500"/>
      <c r="O30120" s="500"/>
      <c r="Q30120" s="498" t="s">
        <v>213</v>
      </c>
      <c r="S30120" s="499"/>
    </row>
    <row r="30121">
      <c r="B30121" s="497"/>
      <c r="H30121" s="500"/>
      <c r="O30121" s="500"/>
      <c r="Q30121" s="498" t="s">
        <v>213</v>
      </c>
      <c r="S30121" s="499"/>
    </row>
    <row r="30122">
      <c r="B30122" s="497"/>
      <c r="H30122" s="500"/>
      <c r="O30122" s="500"/>
      <c r="Q30122" s="498" t="s">
        <v>213</v>
      </c>
      <c r="S30122" s="499"/>
    </row>
    <row r="30123">
      <c r="B30123" s="497"/>
      <c r="H30123" s="500"/>
      <c r="O30123" s="500"/>
      <c r="Q30123" s="498" t="s">
        <v>213</v>
      </c>
      <c r="S30123" s="499"/>
    </row>
    <row r="30124">
      <c r="B30124" s="497"/>
      <c r="H30124" s="500"/>
      <c r="O30124" s="500"/>
      <c r="Q30124" s="498" t="s">
        <v>213</v>
      </c>
      <c r="S30124" s="499"/>
    </row>
    <row r="30125">
      <c r="B30125" s="497"/>
      <c r="H30125" s="500"/>
      <c r="O30125" s="500"/>
      <c r="Q30125" s="498" t="s">
        <v>213</v>
      </c>
      <c r="S30125" s="499"/>
    </row>
    <row r="30126">
      <c r="B30126" s="497"/>
      <c r="H30126" s="500"/>
      <c r="O30126" s="500"/>
      <c r="Q30126" s="498" t="s">
        <v>213</v>
      </c>
      <c r="S30126" s="499"/>
    </row>
    <row r="30127">
      <c r="B30127" s="497"/>
      <c r="H30127" s="500"/>
      <c r="O30127" s="500"/>
      <c r="Q30127" s="498" t="s">
        <v>213</v>
      </c>
      <c r="S30127" s="499"/>
    </row>
    <row r="30128">
      <c r="B30128" s="497"/>
      <c r="H30128" s="500"/>
      <c r="O30128" s="500"/>
      <c r="Q30128" s="498" t="s">
        <v>213</v>
      </c>
      <c r="S30128" s="499"/>
    </row>
    <row r="30129">
      <c r="B30129" s="497"/>
      <c r="H30129" s="500"/>
      <c r="O30129" s="500"/>
      <c r="Q30129" s="498" t="s">
        <v>213</v>
      </c>
      <c r="S30129" s="499"/>
    </row>
    <row r="30130">
      <c r="B30130" s="497"/>
      <c r="H30130" s="500"/>
      <c r="O30130" s="500"/>
      <c r="Q30130" s="498" t="s">
        <v>213</v>
      </c>
      <c r="S30130" s="499"/>
    </row>
    <row r="30131">
      <c r="B30131" s="497"/>
      <c r="H30131" s="500"/>
      <c r="O30131" s="500"/>
      <c r="Q30131" s="498" t="s">
        <v>213</v>
      </c>
      <c r="S30131" s="499"/>
    </row>
    <row r="30132">
      <c r="B30132" s="497"/>
      <c r="H30132" s="500"/>
      <c r="O30132" s="500"/>
      <c r="Q30132" s="498" t="s">
        <v>213</v>
      </c>
      <c r="S30132" s="499"/>
    </row>
    <row r="30133">
      <c r="B30133" s="497"/>
      <c r="H30133" s="500"/>
      <c r="O30133" s="500"/>
      <c r="Q30133" s="498" t="s">
        <v>213</v>
      </c>
      <c r="S30133" s="499"/>
    </row>
    <row r="30134">
      <c r="B30134" s="497"/>
      <c r="H30134" s="500"/>
      <c r="O30134" s="500"/>
      <c r="Q30134" s="498" t="s">
        <v>213</v>
      </c>
      <c r="S30134" s="499"/>
    </row>
    <row r="30135">
      <c r="B30135" s="497"/>
      <c r="H30135" s="500"/>
      <c r="O30135" s="500"/>
      <c r="Q30135" s="498" t="s">
        <v>213</v>
      </c>
      <c r="S30135" s="499"/>
    </row>
    <row r="30136">
      <c r="B30136" s="497"/>
      <c r="H30136" s="500"/>
      <c r="O30136" s="500"/>
      <c r="Q30136" s="498" t="s">
        <v>213</v>
      </c>
      <c r="S30136" s="499"/>
    </row>
    <row r="30137">
      <c r="B30137" s="497"/>
      <c r="H30137" s="500"/>
      <c r="O30137" s="500"/>
      <c r="Q30137" s="498" t="s">
        <v>213</v>
      </c>
      <c r="S30137" s="499"/>
    </row>
    <row r="30138">
      <c r="B30138" s="497"/>
      <c r="H30138" s="500"/>
      <c r="O30138" s="500"/>
      <c r="Q30138" s="498" t="s">
        <v>213</v>
      </c>
      <c r="S30138" s="499"/>
    </row>
    <row r="30139">
      <c r="B30139" s="497"/>
      <c r="H30139" s="500"/>
      <c r="O30139" s="500"/>
      <c r="Q30139" s="498" t="s">
        <v>213</v>
      </c>
      <c r="S30139" s="499"/>
    </row>
    <row r="30140">
      <c r="B30140" s="497"/>
      <c r="H30140" s="500"/>
      <c r="O30140" s="500"/>
      <c r="Q30140" s="498" t="s">
        <v>213</v>
      </c>
      <c r="S30140" s="499"/>
    </row>
    <row r="30141">
      <c r="B30141" s="497"/>
      <c r="H30141" s="500"/>
      <c r="O30141" s="500"/>
      <c r="Q30141" s="498" t="s">
        <v>213</v>
      </c>
      <c r="S30141" s="499"/>
    </row>
    <row r="30142">
      <c r="B30142" s="497"/>
      <c r="H30142" s="500"/>
      <c r="O30142" s="500"/>
      <c r="Q30142" s="498" t="s">
        <v>213</v>
      </c>
      <c r="S30142" s="499"/>
    </row>
    <row r="30143">
      <c r="B30143" s="497"/>
      <c r="H30143" s="500"/>
      <c r="O30143" s="500"/>
      <c r="Q30143" s="498" t="s">
        <v>213</v>
      </c>
      <c r="S30143" s="499"/>
    </row>
    <row r="30144">
      <c r="B30144" s="497"/>
      <c r="H30144" s="500"/>
      <c r="O30144" s="500"/>
      <c r="Q30144" s="498" t="s">
        <v>213</v>
      </c>
      <c r="S30144" s="499"/>
    </row>
    <row r="30145">
      <c r="B30145" s="497"/>
      <c r="H30145" s="500"/>
      <c r="O30145" s="500"/>
      <c r="Q30145" s="498" t="s">
        <v>213</v>
      </c>
      <c r="S30145" s="499"/>
    </row>
    <row r="30146">
      <c r="B30146" s="497"/>
      <c r="H30146" s="500"/>
      <c r="O30146" s="500"/>
      <c r="Q30146" s="498" t="s">
        <v>213</v>
      </c>
      <c r="S30146" s="499"/>
    </row>
    <row r="30147">
      <c r="B30147" s="497"/>
      <c r="H30147" s="500"/>
      <c r="O30147" s="500"/>
      <c r="Q30147" s="498" t="s">
        <v>213</v>
      </c>
      <c r="S30147" s="499"/>
    </row>
    <row r="30148">
      <c r="B30148" s="497"/>
      <c r="H30148" s="500"/>
      <c r="O30148" s="500"/>
      <c r="Q30148" s="498" t="s">
        <v>213</v>
      </c>
      <c r="S30148" s="499"/>
    </row>
    <row r="30149">
      <c r="B30149" s="497"/>
      <c r="H30149" s="500"/>
      <c r="O30149" s="500"/>
      <c r="Q30149" s="498" t="s">
        <v>213</v>
      </c>
      <c r="S30149" s="499"/>
    </row>
    <row r="30150">
      <c r="B30150" s="497"/>
      <c r="H30150" s="500"/>
      <c r="O30150" s="500"/>
      <c r="Q30150" s="498" t="s">
        <v>213</v>
      </c>
      <c r="S30150" s="499"/>
    </row>
    <row r="30151">
      <c r="B30151" s="497"/>
      <c r="H30151" s="500"/>
      <c r="O30151" s="500"/>
      <c r="Q30151" s="498" t="s">
        <v>213</v>
      </c>
      <c r="S30151" s="499"/>
    </row>
    <row r="30152">
      <c r="B30152" s="497"/>
      <c r="H30152" s="500"/>
      <c r="O30152" s="500"/>
      <c r="Q30152" s="498" t="s">
        <v>213</v>
      </c>
      <c r="S30152" s="499"/>
    </row>
    <row r="30153">
      <c r="B30153" s="497"/>
      <c r="H30153" s="500"/>
      <c r="O30153" s="500"/>
      <c r="Q30153" s="498" t="s">
        <v>213</v>
      </c>
      <c r="S30153" s="499"/>
    </row>
    <row r="30154">
      <c r="B30154" s="497"/>
      <c r="H30154" s="500"/>
      <c r="O30154" s="500"/>
      <c r="Q30154" s="498" t="s">
        <v>213</v>
      </c>
      <c r="S30154" s="499"/>
    </row>
    <row r="30155">
      <c r="B30155" s="497"/>
      <c r="H30155" s="500"/>
      <c r="O30155" s="500"/>
      <c r="Q30155" s="498" t="s">
        <v>213</v>
      </c>
      <c r="S30155" s="499"/>
    </row>
    <row r="30156">
      <c r="B30156" s="497"/>
      <c r="H30156" s="500"/>
      <c r="O30156" s="500"/>
      <c r="Q30156" s="498" t="s">
        <v>213</v>
      </c>
      <c r="S30156" s="499"/>
    </row>
    <row r="30157">
      <c r="B30157" s="497"/>
      <c r="H30157" s="500"/>
      <c r="O30157" s="500"/>
      <c r="Q30157" s="498" t="s">
        <v>213</v>
      </c>
      <c r="S30157" s="499"/>
    </row>
    <row r="30158">
      <c r="B30158" s="497"/>
      <c r="H30158" s="500"/>
      <c r="O30158" s="500"/>
      <c r="Q30158" s="498" t="s">
        <v>213</v>
      </c>
      <c r="S30158" s="499"/>
    </row>
    <row r="30159">
      <c r="B30159" s="497"/>
      <c r="H30159" s="500"/>
      <c r="O30159" s="500"/>
      <c r="Q30159" s="498" t="s">
        <v>213</v>
      </c>
      <c r="S30159" s="499"/>
    </row>
    <row r="30160">
      <c r="B30160" s="497"/>
      <c r="H30160" s="500"/>
      <c r="O30160" s="500"/>
      <c r="Q30160" s="498" t="s">
        <v>213</v>
      </c>
      <c r="S30160" s="499"/>
    </row>
    <row r="30161">
      <c r="B30161" s="497"/>
      <c r="H30161" s="500"/>
      <c r="O30161" s="500"/>
      <c r="Q30161" s="498" t="s">
        <v>213</v>
      </c>
      <c r="S30161" s="499"/>
    </row>
    <row r="30162">
      <c r="B30162" s="497"/>
      <c r="H30162" s="500"/>
      <c r="O30162" s="500"/>
      <c r="Q30162" s="498" t="s">
        <v>213</v>
      </c>
      <c r="S30162" s="499"/>
    </row>
    <row r="30163">
      <c r="B30163" s="497"/>
      <c r="H30163" s="500"/>
      <c r="O30163" s="500"/>
      <c r="Q30163" s="498" t="s">
        <v>213</v>
      </c>
      <c r="S30163" s="499"/>
    </row>
    <row r="30164">
      <c r="B30164" s="497"/>
      <c r="H30164" s="500"/>
      <c r="O30164" s="500"/>
      <c r="Q30164" s="498" t="s">
        <v>213</v>
      </c>
      <c r="S30164" s="499"/>
    </row>
    <row r="30165">
      <c r="B30165" s="497"/>
      <c r="H30165" s="500"/>
      <c r="O30165" s="500"/>
      <c r="Q30165" s="498" t="s">
        <v>213</v>
      </c>
      <c r="S30165" s="499"/>
    </row>
    <row r="30166">
      <c r="B30166" s="497"/>
      <c r="H30166" s="500"/>
      <c r="O30166" s="500"/>
      <c r="Q30166" s="498" t="s">
        <v>213</v>
      </c>
      <c r="S30166" s="499"/>
    </row>
    <row r="30167">
      <c r="B30167" s="497"/>
      <c r="H30167" s="500"/>
      <c r="O30167" s="500"/>
      <c r="Q30167" s="498" t="s">
        <v>213</v>
      </c>
      <c r="S30167" s="499"/>
    </row>
    <row r="30168">
      <c r="B30168" s="497"/>
      <c r="H30168" s="500"/>
      <c r="O30168" s="500"/>
      <c r="Q30168" s="498" t="s">
        <v>213</v>
      </c>
      <c r="S30168" s="499"/>
    </row>
    <row r="30169">
      <c r="B30169" s="497"/>
      <c r="H30169" s="500"/>
      <c r="O30169" s="500"/>
      <c r="Q30169" s="498" t="s">
        <v>213</v>
      </c>
      <c r="S30169" s="499"/>
    </row>
    <row r="30170">
      <c r="B30170" s="497"/>
      <c r="H30170" s="500"/>
      <c r="O30170" s="500"/>
      <c r="Q30170" s="498" t="s">
        <v>213</v>
      </c>
      <c r="S30170" s="499"/>
    </row>
    <row r="30171">
      <c r="B30171" s="497"/>
      <c r="H30171" s="500"/>
      <c r="O30171" s="500"/>
      <c r="Q30171" s="498" t="s">
        <v>213</v>
      </c>
      <c r="S30171" s="499"/>
    </row>
    <row r="30172">
      <c r="B30172" s="497"/>
      <c r="H30172" s="500"/>
      <c r="O30172" s="500"/>
      <c r="Q30172" s="498" t="s">
        <v>213</v>
      </c>
      <c r="S30172" s="499"/>
    </row>
    <row r="30173">
      <c r="B30173" s="497"/>
      <c r="H30173" s="500"/>
      <c r="O30173" s="500"/>
      <c r="Q30173" s="498" t="s">
        <v>213</v>
      </c>
      <c r="S30173" s="499"/>
    </row>
    <row r="30174">
      <c r="B30174" s="497"/>
      <c r="H30174" s="500"/>
      <c r="O30174" s="500"/>
      <c r="Q30174" s="498" t="s">
        <v>213</v>
      </c>
      <c r="S30174" s="499"/>
    </row>
    <row r="30175">
      <c r="B30175" s="497"/>
      <c r="H30175" s="500"/>
      <c r="O30175" s="500"/>
      <c r="Q30175" s="498" t="s">
        <v>213</v>
      </c>
      <c r="S30175" s="499"/>
    </row>
    <row r="30176">
      <c r="B30176" s="497"/>
      <c r="H30176" s="500"/>
      <c r="O30176" s="500"/>
      <c r="Q30176" s="498" t="s">
        <v>213</v>
      </c>
      <c r="S30176" s="499"/>
    </row>
    <row r="30177">
      <c r="B30177" s="497"/>
      <c r="H30177" s="500"/>
      <c r="O30177" s="500"/>
      <c r="Q30177" s="498" t="s">
        <v>213</v>
      </c>
      <c r="S30177" s="499"/>
    </row>
    <row r="30178">
      <c r="B30178" s="497"/>
      <c r="H30178" s="500"/>
      <c r="O30178" s="500"/>
      <c r="Q30178" s="498" t="s">
        <v>213</v>
      </c>
      <c r="S30178" s="499"/>
    </row>
    <row r="30179">
      <c r="B30179" s="497"/>
      <c r="H30179" s="500"/>
      <c r="O30179" s="500"/>
      <c r="Q30179" s="498" t="s">
        <v>213</v>
      </c>
      <c r="S30179" s="499"/>
    </row>
    <row r="30180">
      <c r="B30180" s="497"/>
      <c r="H30180" s="500"/>
      <c r="O30180" s="500"/>
      <c r="Q30180" s="498" t="s">
        <v>213</v>
      </c>
      <c r="S30180" s="499"/>
    </row>
    <row r="30181">
      <c r="B30181" s="497"/>
      <c r="H30181" s="500"/>
      <c r="O30181" s="500"/>
      <c r="Q30181" s="498" t="s">
        <v>213</v>
      </c>
      <c r="S30181" s="499"/>
    </row>
    <row r="30182">
      <c r="B30182" s="497"/>
      <c r="H30182" s="500"/>
      <c r="O30182" s="500"/>
      <c r="Q30182" s="498" t="s">
        <v>213</v>
      </c>
      <c r="S30182" s="499"/>
    </row>
    <row r="30183">
      <c r="B30183" s="497"/>
      <c r="H30183" s="500"/>
      <c r="O30183" s="500"/>
      <c r="Q30183" s="498" t="s">
        <v>213</v>
      </c>
      <c r="S30183" s="499"/>
    </row>
    <row r="30184">
      <c r="B30184" s="497"/>
      <c r="H30184" s="500"/>
      <c r="O30184" s="500"/>
      <c r="Q30184" s="498" t="s">
        <v>213</v>
      </c>
      <c r="S30184" s="499"/>
    </row>
    <row r="30185">
      <c r="B30185" s="497"/>
      <c r="H30185" s="500"/>
      <c r="O30185" s="500"/>
      <c r="Q30185" s="498" t="s">
        <v>213</v>
      </c>
      <c r="S30185" s="499"/>
    </row>
    <row r="30186">
      <c r="B30186" s="497"/>
      <c r="H30186" s="500"/>
      <c r="O30186" s="500"/>
      <c r="Q30186" s="498" t="s">
        <v>213</v>
      </c>
      <c r="S30186" s="499"/>
    </row>
    <row r="30187">
      <c r="B30187" s="497"/>
      <c r="H30187" s="500"/>
      <c r="O30187" s="500"/>
      <c r="Q30187" s="498" t="s">
        <v>213</v>
      </c>
      <c r="S30187" s="499"/>
    </row>
    <row r="30188">
      <c r="B30188" s="497"/>
      <c r="H30188" s="500"/>
      <c r="O30188" s="500"/>
      <c r="Q30188" s="498" t="s">
        <v>213</v>
      </c>
      <c r="S30188" s="499"/>
    </row>
    <row r="30189">
      <c r="B30189" s="497"/>
      <c r="H30189" s="500"/>
      <c r="O30189" s="500"/>
      <c r="Q30189" s="498" t="s">
        <v>213</v>
      </c>
      <c r="S30189" s="499"/>
    </row>
    <row r="30190">
      <c r="B30190" s="497"/>
      <c r="H30190" s="500"/>
      <c r="O30190" s="500"/>
      <c r="Q30190" s="498" t="s">
        <v>213</v>
      </c>
      <c r="S30190" s="499"/>
    </row>
    <row r="30191">
      <c r="B30191" s="497"/>
      <c r="H30191" s="500"/>
      <c r="O30191" s="500"/>
      <c r="Q30191" s="498" t="s">
        <v>213</v>
      </c>
      <c r="S30191" s="499"/>
    </row>
    <row r="30192">
      <c r="B30192" s="497"/>
      <c r="H30192" s="500"/>
      <c r="O30192" s="500"/>
      <c r="Q30192" s="498" t="s">
        <v>213</v>
      </c>
      <c r="S30192" s="499"/>
    </row>
    <row r="30193">
      <c r="B30193" s="497"/>
      <c r="H30193" s="500"/>
      <c r="O30193" s="500"/>
      <c r="Q30193" s="498" t="s">
        <v>213</v>
      </c>
      <c r="S30193" s="499"/>
    </row>
    <row r="30194">
      <c r="B30194" s="497"/>
      <c r="H30194" s="500"/>
      <c r="O30194" s="500"/>
      <c r="Q30194" s="498" t="s">
        <v>213</v>
      </c>
      <c r="S30194" s="499"/>
    </row>
    <row r="30195">
      <c r="B30195" s="497"/>
      <c r="H30195" s="500"/>
      <c r="O30195" s="500"/>
      <c r="Q30195" s="498" t="s">
        <v>213</v>
      </c>
      <c r="S30195" s="499"/>
    </row>
    <row r="30196">
      <c r="B30196" s="497"/>
      <c r="H30196" s="500"/>
      <c r="O30196" s="500"/>
      <c r="Q30196" s="498" t="s">
        <v>213</v>
      </c>
      <c r="S30196" s="499"/>
    </row>
    <row r="30197">
      <c r="B30197" s="497"/>
      <c r="H30197" s="500"/>
      <c r="O30197" s="500"/>
      <c r="Q30197" s="498" t="s">
        <v>213</v>
      </c>
      <c r="S30197" s="499"/>
    </row>
    <row r="30198">
      <c r="B30198" s="497"/>
      <c r="H30198" s="500"/>
      <c r="O30198" s="500"/>
      <c r="Q30198" s="498" t="s">
        <v>213</v>
      </c>
      <c r="S30198" s="499"/>
    </row>
    <row r="30199">
      <c r="B30199" s="497"/>
      <c r="H30199" s="500"/>
      <c r="O30199" s="500"/>
      <c r="Q30199" s="498" t="s">
        <v>213</v>
      </c>
      <c r="S30199" s="499"/>
    </row>
    <row r="30200">
      <c r="B30200" s="497"/>
      <c r="H30200" s="500"/>
      <c r="O30200" s="500"/>
      <c r="Q30200" s="498" t="s">
        <v>213</v>
      </c>
      <c r="S30200" s="499"/>
    </row>
    <row r="30201">
      <c r="B30201" s="497"/>
      <c r="H30201" s="500"/>
      <c r="O30201" s="500"/>
      <c r="Q30201" s="498" t="s">
        <v>213</v>
      </c>
      <c r="S30201" s="499"/>
    </row>
    <row r="30202">
      <c r="B30202" s="497"/>
      <c r="H30202" s="500"/>
      <c r="O30202" s="500"/>
      <c r="Q30202" s="498" t="s">
        <v>213</v>
      </c>
      <c r="S30202" s="499"/>
    </row>
    <row r="30203">
      <c r="B30203" s="497"/>
      <c r="H30203" s="500"/>
      <c r="O30203" s="500"/>
      <c r="Q30203" s="498" t="s">
        <v>213</v>
      </c>
      <c r="S30203" s="499"/>
    </row>
    <row r="30204">
      <c r="B30204" s="497"/>
      <c r="H30204" s="500"/>
      <c r="O30204" s="500"/>
      <c r="Q30204" s="498" t="s">
        <v>213</v>
      </c>
      <c r="S30204" s="499"/>
    </row>
    <row r="30205">
      <c r="B30205" s="497"/>
      <c r="H30205" s="500"/>
      <c r="O30205" s="500"/>
      <c r="Q30205" s="498" t="s">
        <v>213</v>
      </c>
      <c r="S30205" s="499"/>
    </row>
    <row r="30206">
      <c r="B30206" s="497"/>
      <c r="H30206" s="500"/>
      <c r="O30206" s="500"/>
      <c r="Q30206" s="498" t="s">
        <v>213</v>
      </c>
      <c r="S30206" s="499"/>
    </row>
    <row r="30207">
      <c r="B30207" s="497"/>
      <c r="H30207" s="500"/>
      <c r="O30207" s="500"/>
      <c r="Q30207" s="498" t="s">
        <v>213</v>
      </c>
      <c r="S30207" s="499"/>
    </row>
    <row r="30208">
      <c r="B30208" s="497"/>
      <c r="H30208" s="500"/>
      <c r="O30208" s="500"/>
      <c r="Q30208" s="498" t="s">
        <v>213</v>
      </c>
      <c r="S30208" s="499"/>
    </row>
    <row r="30209">
      <c r="B30209" s="497"/>
      <c r="H30209" s="500"/>
      <c r="O30209" s="500"/>
      <c r="Q30209" s="498" t="s">
        <v>213</v>
      </c>
      <c r="S30209" s="499"/>
    </row>
    <row r="30210">
      <c r="B30210" s="497"/>
      <c r="H30210" s="500"/>
      <c r="O30210" s="500"/>
      <c r="Q30210" s="498" t="s">
        <v>213</v>
      </c>
      <c r="S30210" s="499"/>
    </row>
    <row r="30211">
      <c r="B30211" s="497"/>
      <c r="H30211" s="500"/>
      <c r="O30211" s="500"/>
      <c r="Q30211" s="498" t="s">
        <v>213</v>
      </c>
      <c r="S30211" s="499"/>
    </row>
    <row r="30212">
      <c r="B30212" s="497"/>
      <c r="H30212" s="500"/>
      <c r="O30212" s="500"/>
      <c r="Q30212" s="498" t="s">
        <v>213</v>
      </c>
      <c r="S30212" s="499"/>
    </row>
    <row r="30213">
      <c r="B30213" s="497"/>
      <c r="H30213" s="500"/>
      <c r="O30213" s="500"/>
      <c r="Q30213" s="498" t="s">
        <v>213</v>
      </c>
      <c r="S30213" s="499"/>
    </row>
    <row r="30214">
      <c r="B30214" s="497"/>
      <c r="H30214" s="500"/>
      <c r="O30214" s="500"/>
      <c r="Q30214" s="498" t="s">
        <v>213</v>
      </c>
      <c r="S30214" s="499"/>
    </row>
    <row r="30215">
      <c r="B30215" s="497"/>
      <c r="H30215" s="500"/>
      <c r="O30215" s="500"/>
      <c r="Q30215" s="498" t="s">
        <v>213</v>
      </c>
      <c r="S30215" s="499"/>
    </row>
    <row r="30216">
      <c r="B30216" s="497"/>
      <c r="H30216" s="500"/>
      <c r="O30216" s="500"/>
      <c r="Q30216" s="498" t="s">
        <v>213</v>
      </c>
      <c r="S30216" s="499"/>
    </row>
    <row r="30217">
      <c r="B30217" s="497"/>
      <c r="H30217" s="500"/>
      <c r="O30217" s="500"/>
      <c r="Q30217" s="498" t="s">
        <v>213</v>
      </c>
      <c r="S30217" s="499"/>
    </row>
    <row r="30218">
      <c r="B30218" s="497"/>
      <c r="H30218" s="500"/>
      <c r="O30218" s="500"/>
      <c r="Q30218" s="498" t="s">
        <v>213</v>
      </c>
      <c r="S30218" s="499"/>
    </row>
    <row r="30219">
      <c r="B30219" s="497"/>
      <c r="H30219" s="500"/>
      <c r="O30219" s="500"/>
      <c r="Q30219" s="498" t="s">
        <v>213</v>
      </c>
      <c r="S30219" s="499"/>
    </row>
    <row r="30220">
      <c r="B30220" s="497"/>
      <c r="H30220" s="500"/>
      <c r="O30220" s="500"/>
      <c r="Q30220" s="498" t="s">
        <v>213</v>
      </c>
      <c r="S30220" s="499"/>
    </row>
    <row r="30221">
      <c r="B30221" s="497"/>
      <c r="H30221" s="500"/>
      <c r="O30221" s="500"/>
      <c r="Q30221" s="498" t="s">
        <v>213</v>
      </c>
      <c r="S30221" s="499"/>
    </row>
    <row r="30222">
      <c r="B30222" s="497"/>
      <c r="H30222" s="500"/>
      <c r="O30222" s="500"/>
      <c r="Q30222" s="498" t="s">
        <v>213</v>
      </c>
      <c r="S30222" s="499"/>
    </row>
    <row r="30223">
      <c r="B30223" s="497"/>
      <c r="H30223" s="500"/>
      <c r="O30223" s="500"/>
      <c r="Q30223" s="498" t="s">
        <v>213</v>
      </c>
      <c r="S30223" s="499"/>
    </row>
    <row r="30224">
      <c r="B30224" s="497"/>
      <c r="H30224" s="500"/>
      <c r="O30224" s="500"/>
      <c r="Q30224" s="498" t="s">
        <v>213</v>
      </c>
      <c r="S30224" s="499"/>
    </row>
    <row r="30225">
      <c r="B30225" s="497"/>
      <c r="H30225" s="500"/>
      <c r="O30225" s="500"/>
      <c r="Q30225" s="498" t="s">
        <v>213</v>
      </c>
      <c r="S30225" s="499"/>
    </row>
    <row r="30226">
      <c r="B30226" s="497"/>
      <c r="H30226" s="500"/>
      <c r="O30226" s="500"/>
      <c r="Q30226" s="498" t="s">
        <v>213</v>
      </c>
      <c r="S30226" s="499"/>
    </row>
    <row r="30227">
      <c r="B30227" s="497"/>
      <c r="H30227" s="500"/>
      <c r="O30227" s="500"/>
      <c r="Q30227" s="498" t="s">
        <v>213</v>
      </c>
      <c r="S30227" s="499"/>
    </row>
    <row r="30228">
      <c r="B30228" s="497"/>
      <c r="H30228" s="500"/>
      <c r="O30228" s="500"/>
      <c r="Q30228" s="498" t="s">
        <v>213</v>
      </c>
      <c r="S30228" s="499"/>
    </row>
    <row r="30229">
      <c r="B30229" s="497"/>
      <c r="H30229" s="500"/>
      <c r="O30229" s="500"/>
      <c r="Q30229" s="498" t="s">
        <v>213</v>
      </c>
      <c r="S30229" s="499"/>
    </row>
    <row r="30230">
      <c r="B30230" s="497"/>
      <c r="H30230" s="500"/>
      <c r="O30230" s="500"/>
      <c r="Q30230" s="498" t="s">
        <v>213</v>
      </c>
      <c r="S30230" s="499"/>
    </row>
    <row r="30231">
      <c r="B30231" s="497"/>
      <c r="H30231" s="500"/>
      <c r="O30231" s="500"/>
      <c r="Q30231" s="498" t="s">
        <v>213</v>
      </c>
      <c r="S30231" s="499"/>
    </row>
    <row r="30232">
      <c r="B30232" s="497"/>
      <c r="H30232" s="500"/>
      <c r="O30232" s="500"/>
      <c r="Q30232" s="498" t="s">
        <v>213</v>
      </c>
      <c r="S30232" s="499"/>
    </row>
    <row r="30233">
      <c r="B30233" s="497"/>
      <c r="H30233" s="500"/>
      <c r="O30233" s="500"/>
      <c r="Q30233" s="498" t="s">
        <v>213</v>
      </c>
      <c r="S30233" s="499"/>
    </row>
    <row r="30234">
      <c r="B30234" s="497"/>
      <c r="H30234" s="500"/>
      <c r="O30234" s="500"/>
      <c r="Q30234" s="498" t="s">
        <v>213</v>
      </c>
      <c r="S30234" s="499"/>
    </row>
    <row r="30235">
      <c r="B30235" s="497"/>
      <c r="H30235" s="500"/>
      <c r="O30235" s="500"/>
      <c r="Q30235" s="498" t="s">
        <v>213</v>
      </c>
      <c r="S30235" s="499"/>
    </row>
    <row r="30236">
      <c r="B30236" s="497"/>
      <c r="H30236" s="500"/>
      <c r="O30236" s="500"/>
      <c r="Q30236" s="498" t="s">
        <v>213</v>
      </c>
      <c r="S30236" s="499"/>
    </row>
    <row r="30237">
      <c r="B30237" s="497"/>
      <c r="H30237" s="500"/>
      <c r="O30237" s="500"/>
      <c r="Q30237" s="498" t="s">
        <v>213</v>
      </c>
      <c r="S30237" s="499"/>
    </row>
    <row r="30238">
      <c r="B30238" s="497"/>
      <c r="H30238" s="500"/>
      <c r="O30238" s="500"/>
      <c r="Q30238" s="498" t="s">
        <v>213</v>
      </c>
      <c r="S30238" s="499"/>
    </row>
    <row r="30239">
      <c r="B30239" s="497"/>
      <c r="H30239" s="500"/>
      <c r="O30239" s="500"/>
      <c r="Q30239" s="498" t="s">
        <v>213</v>
      </c>
      <c r="S30239" s="499"/>
    </row>
    <row r="30240">
      <c r="B30240" s="497"/>
      <c r="H30240" s="500"/>
      <c r="O30240" s="500"/>
      <c r="Q30240" s="498" t="s">
        <v>213</v>
      </c>
      <c r="S30240" s="499"/>
    </row>
    <row r="30241">
      <c r="B30241" s="497"/>
      <c r="H30241" s="500"/>
      <c r="O30241" s="500"/>
      <c r="Q30241" s="498" t="s">
        <v>213</v>
      </c>
      <c r="S30241" s="499"/>
    </row>
    <row r="30242">
      <c r="B30242" s="497"/>
      <c r="H30242" s="500"/>
      <c r="O30242" s="500"/>
      <c r="Q30242" s="498" t="s">
        <v>213</v>
      </c>
      <c r="S30242" s="499"/>
    </row>
    <row r="30243">
      <c r="B30243" s="497"/>
      <c r="H30243" s="500"/>
      <c r="O30243" s="500"/>
      <c r="Q30243" s="498" t="s">
        <v>213</v>
      </c>
      <c r="S30243" s="499"/>
    </row>
    <row r="30244">
      <c r="B30244" s="497"/>
      <c r="H30244" s="500"/>
      <c r="O30244" s="500"/>
      <c r="Q30244" s="498" t="s">
        <v>213</v>
      </c>
      <c r="S30244" s="499"/>
    </row>
    <row r="30245">
      <c r="B30245" s="497"/>
      <c r="H30245" s="500"/>
      <c r="O30245" s="500"/>
      <c r="Q30245" s="498" t="s">
        <v>213</v>
      </c>
      <c r="S30245" s="499"/>
    </row>
    <row r="30246">
      <c r="B30246" s="497"/>
      <c r="H30246" s="500"/>
      <c r="O30246" s="500"/>
      <c r="Q30246" s="498" t="s">
        <v>213</v>
      </c>
      <c r="S30246" s="499"/>
    </row>
    <row r="30247">
      <c r="B30247" s="497"/>
      <c r="H30247" s="500"/>
      <c r="O30247" s="500"/>
      <c r="Q30247" s="498" t="s">
        <v>213</v>
      </c>
      <c r="S30247" s="499"/>
    </row>
    <row r="30248">
      <c r="B30248" s="497"/>
      <c r="H30248" s="500"/>
      <c r="O30248" s="500"/>
      <c r="Q30248" s="498" t="s">
        <v>213</v>
      </c>
      <c r="S30248" s="499"/>
    </row>
    <row r="30249">
      <c r="B30249" s="497"/>
      <c r="H30249" s="500"/>
      <c r="O30249" s="500"/>
      <c r="Q30249" s="498" t="s">
        <v>213</v>
      </c>
      <c r="S30249" s="499"/>
    </row>
    <row r="30250">
      <c r="B30250" s="497"/>
      <c r="H30250" s="500"/>
      <c r="O30250" s="500"/>
      <c r="Q30250" s="498" t="s">
        <v>213</v>
      </c>
      <c r="S30250" s="499"/>
    </row>
    <row r="30251">
      <c r="B30251" s="497"/>
      <c r="H30251" s="500"/>
      <c r="O30251" s="500"/>
      <c r="Q30251" s="498" t="s">
        <v>213</v>
      </c>
      <c r="S30251" s="499"/>
    </row>
    <row r="30252">
      <c r="B30252" s="497"/>
      <c r="H30252" s="500"/>
      <c r="O30252" s="500"/>
      <c r="Q30252" s="498" t="s">
        <v>213</v>
      </c>
      <c r="S30252" s="499"/>
    </row>
    <row r="30253">
      <c r="B30253" s="497"/>
      <c r="H30253" s="500"/>
      <c r="O30253" s="500"/>
      <c r="Q30253" s="498" t="s">
        <v>213</v>
      </c>
      <c r="S30253" s="499"/>
    </row>
    <row r="30254">
      <c r="B30254" s="497"/>
      <c r="H30254" s="500"/>
      <c r="O30254" s="500"/>
      <c r="Q30254" s="498" t="s">
        <v>213</v>
      </c>
      <c r="S30254" s="499"/>
    </row>
    <row r="30255">
      <c r="B30255" s="497"/>
      <c r="H30255" s="500"/>
      <c r="O30255" s="500"/>
      <c r="Q30255" s="498" t="s">
        <v>213</v>
      </c>
      <c r="S30255" s="499"/>
    </row>
    <row r="30256">
      <c r="B30256" s="497"/>
      <c r="H30256" s="500"/>
      <c r="O30256" s="500"/>
      <c r="Q30256" s="498" t="s">
        <v>213</v>
      </c>
      <c r="S30256" s="499"/>
    </row>
    <row r="30257">
      <c r="B30257" s="497"/>
      <c r="H30257" s="500"/>
      <c r="O30257" s="500"/>
      <c r="Q30257" s="498" t="s">
        <v>213</v>
      </c>
      <c r="S30257" s="499"/>
    </row>
    <row r="30258">
      <c r="B30258" s="497"/>
      <c r="H30258" s="500"/>
      <c r="O30258" s="500"/>
      <c r="Q30258" s="498" t="s">
        <v>213</v>
      </c>
      <c r="S30258" s="499"/>
    </row>
    <row r="30259">
      <c r="B30259" s="497"/>
      <c r="H30259" s="500"/>
      <c r="O30259" s="500"/>
      <c r="Q30259" s="498" t="s">
        <v>213</v>
      </c>
      <c r="S30259" s="499"/>
    </row>
    <row r="30260">
      <c r="B30260" s="497"/>
      <c r="H30260" s="500"/>
      <c r="O30260" s="500"/>
      <c r="Q30260" s="498" t="s">
        <v>213</v>
      </c>
      <c r="S30260" s="499"/>
    </row>
    <row r="30261">
      <c r="B30261" s="497"/>
      <c r="H30261" s="500"/>
      <c r="O30261" s="500"/>
      <c r="Q30261" s="498" t="s">
        <v>213</v>
      </c>
      <c r="S30261" s="499"/>
    </row>
    <row r="30262">
      <c r="B30262" s="497"/>
      <c r="H30262" s="500"/>
      <c r="O30262" s="500"/>
      <c r="Q30262" s="498" t="s">
        <v>213</v>
      </c>
      <c r="S30262" s="499"/>
    </row>
    <row r="30263">
      <c r="B30263" s="497"/>
      <c r="H30263" s="500"/>
      <c r="O30263" s="500"/>
      <c r="Q30263" s="498" t="s">
        <v>213</v>
      </c>
      <c r="S30263" s="499"/>
    </row>
    <row r="30264">
      <c r="B30264" s="497"/>
      <c r="H30264" s="500"/>
      <c r="O30264" s="500"/>
      <c r="Q30264" s="498" t="s">
        <v>213</v>
      </c>
      <c r="S30264" s="499"/>
    </row>
    <row r="30265">
      <c r="B30265" s="497"/>
      <c r="H30265" s="500"/>
      <c r="O30265" s="500"/>
      <c r="Q30265" s="498" t="s">
        <v>213</v>
      </c>
      <c r="S30265" s="499"/>
    </row>
    <row r="30266">
      <c r="B30266" s="497"/>
      <c r="H30266" s="500"/>
      <c r="O30266" s="500"/>
      <c r="Q30266" s="498" t="s">
        <v>213</v>
      </c>
      <c r="S30266" s="499"/>
    </row>
    <row r="30267">
      <c r="B30267" s="497"/>
      <c r="H30267" s="500"/>
      <c r="O30267" s="500"/>
      <c r="Q30267" s="498" t="s">
        <v>213</v>
      </c>
      <c r="S30267" s="499"/>
    </row>
    <row r="30268">
      <c r="B30268" s="497"/>
      <c r="H30268" s="500"/>
      <c r="O30268" s="500"/>
      <c r="Q30268" s="498" t="s">
        <v>213</v>
      </c>
      <c r="S30268" s="499"/>
    </row>
    <row r="30269">
      <c r="B30269" s="497"/>
      <c r="H30269" s="500"/>
      <c r="O30269" s="500"/>
      <c r="Q30269" s="498" t="s">
        <v>213</v>
      </c>
      <c r="S30269" s="499"/>
    </row>
    <row r="30270">
      <c r="B30270" s="497"/>
      <c r="H30270" s="500"/>
      <c r="O30270" s="500"/>
      <c r="Q30270" s="498" t="s">
        <v>213</v>
      </c>
      <c r="S30270" s="499"/>
    </row>
    <row r="30271">
      <c r="B30271" s="497"/>
      <c r="H30271" s="500"/>
      <c r="O30271" s="500"/>
      <c r="Q30271" s="498" t="s">
        <v>213</v>
      </c>
      <c r="S30271" s="499"/>
    </row>
    <row r="30272">
      <c r="B30272" s="497"/>
      <c r="H30272" s="500"/>
      <c r="O30272" s="500"/>
      <c r="Q30272" s="498" t="s">
        <v>213</v>
      </c>
      <c r="S30272" s="499"/>
    </row>
    <row r="30273">
      <c r="B30273" s="497"/>
      <c r="H30273" s="500"/>
      <c r="O30273" s="500"/>
      <c r="Q30273" s="498" t="s">
        <v>213</v>
      </c>
      <c r="S30273" s="499"/>
    </row>
    <row r="30274">
      <c r="B30274" s="497"/>
      <c r="H30274" s="500"/>
      <c r="O30274" s="500"/>
      <c r="Q30274" s="498" t="s">
        <v>213</v>
      </c>
      <c r="S30274" s="499"/>
    </row>
    <row r="30275">
      <c r="B30275" s="497"/>
      <c r="H30275" s="500"/>
      <c r="O30275" s="500"/>
      <c r="Q30275" s="498" t="s">
        <v>213</v>
      </c>
      <c r="S30275" s="499"/>
    </row>
    <row r="30276">
      <c r="B30276" s="497"/>
      <c r="H30276" s="500"/>
      <c r="O30276" s="500"/>
      <c r="Q30276" s="498" t="s">
        <v>213</v>
      </c>
      <c r="S30276" s="499"/>
    </row>
    <row r="30277">
      <c r="B30277" s="497"/>
      <c r="H30277" s="500"/>
      <c r="O30277" s="500"/>
      <c r="Q30277" s="498" t="s">
        <v>213</v>
      </c>
      <c r="S30277" s="499"/>
    </row>
    <row r="30278">
      <c r="B30278" s="497"/>
      <c r="H30278" s="500"/>
      <c r="O30278" s="500"/>
      <c r="Q30278" s="498" t="s">
        <v>213</v>
      </c>
      <c r="S30278" s="499"/>
    </row>
    <row r="30279">
      <c r="B30279" s="497"/>
      <c r="H30279" s="500"/>
      <c r="O30279" s="500"/>
      <c r="Q30279" s="498" t="s">
        <v>213</v>
      </c>
      <c r="S30279" s="499"/>
    </row>
    <row r="30280">
      <c r="B30280" s="497"/>
      <c r="H30280" s="500"/>
      <c r="O30280" s="500"/>
      <c r="Q30280" s="498" t="s">
        <v>213</v>
      </c>
      <c r="S30280" s="499"/>
    </row>
    <row r="30281">
      <c r="B30281" s="497"/>
      <c r="H30281" s="500"/>
      <c r="O30281" s="500"/>
      <c r="Q30281" s="498" t="s">
        <v>213</v>
      </c>
      <c r="S30281" s="499"/>
    </row>
    <row r="30282">
      <c r="B30282" s="497"/>
      <c r="H30282" s="500"/>
      <c r="O30282" s="500"/>
      <c r="Q30282" s="498" t="s">
        <v>213</v>
      </c>
      <c r="S30282" s="499"/>
    </row>
    <row r="30283">
      <c r="B30283" s="497"/>
      <c r="H30283" s="500"/>
      <c r="O30283" s="500"/>
      <c r="Q30283" s="498" t="s">
        <v>213</v>
      </c>
      <c r="S30283" s="499"/>
    </row>
    <row r="30284">
      <c r="B30284" s="497"/>
      <c r="H30284" s="500"/>
      <c r="O30284" s="500"/>
      <c r="Q30284" s="498" t="s">
        <v>213</v>
      </c>
      <c r="S30284" s="499"/>
    </row>
    <row r="30285">
      <c r="B30285" s="497"/>
      <c r="H30285" s="500"/>
      <c r="O30285" s="500"/>
      <c r="Q30285" s="498" t="s">
        <v>213</v>
      </c>
      <c r="S30285" s="499"/>
    </row>
    <row r="30286">
      <c r="B30286" s="497"/>
      <c r="H30286" s="500"/>
      <c r="O30286" s="500"/>
      <c r="Q30286" s="498" t="s">
        <v>213</v>
      </c>
      <c r="S30286" s="499"/>
    </row>
    <row r="30287">
      <c r="B30287" s="497"/>
      <c r="H30287" s="500"/>
      <c r="O30287" s="500"/>
      <c r="Q30287" s="498" t="s">
        <v>213</v>
      </c>
      <c r="S30287" s="499"/>
    </row>
    <row r="30288">
      <c r="B30288" s="497"/>
      <c r="H30288" s="500"/>
      <c r="O30288" s="500"/>
      <c r="Q30288" s="498" t="s">
        <v>213</v>
      </c>
      <c r="S30288" s="499"/>
    </row>
    <row r="30289">
      <c r="B30289" s="497"/>
      <c r="H30289" s="500"/>
      <c r="O30289" s="500"/>
      <c r="Q30289" s="498" t="s">
        <v>213</v>
      </c>
      <c r="S30289" s="499"/>
    </row>
    <row r="30290">
      <c r="B30290" s="497"/>
      <c r="H30290" s="500"/>
      <c r="O30290" s="500"/>
      <c r="Q30290" s="498" t="s">
        <v>213</v>
      </c>
      <c r="S30290" s="499"/>
    </row>
    <row r="30291">
      <c r="B30291" s="497"/>
      <c r="H30291" s="500"/>
      <c r="O30291" s="500"/>
      <c r="Q30291" s="498" t="s">
        <v>213</v>
      </c>
      <c r="S30291" s="499"/>
    </row>
    <row r="30292">
      <c r="B30292" s="497"/>
      <c r="H30292" s="500"/>
      <c r="O30292" s="500"/>
      <c r="Q30292" s="498" t="s">
        <v>213</v>
      </c>
      <c r="S30292" s="499"/>
    </row>
    <row r="30293">
      <c r="B30293" s="497"/>
      <c r="H30293" s="500"/>
      <c r="O30293" s="500"/>
      <c r="Q30293" s="498" t="s">
        <v>213</v>
      </c>
      <c r="S30293" s="499"/>
    </row>
    <row r="30294">
      <c r="B30294" s="497"/>
      <c r="H30294" s="500"/>
      <c r="O30294" s="500"/>
      <c r="Q30294" s="498" t="s">
        <v>213</v>
      </c>
      <c r="S30294" s="499"/>
    </row>
    <row r="30295">
      <c r="B30295" s="497"/>
      <c r="H30295" s="500"/>
      <c r="O30295" s="500"/>
      <c r="Q30295" s="498" t="s">
        <v>213</v>
      </c>
      <c r="S30295" s="499"/>
    </row>
    <row r="30296">
      <c r="B30296" s="497"/>
      <c r="H30296" s="500"/>
      <c r="O30296" s="500"/>
      <c r="Q30296" s="498" t="s">
        <v>213</v>
      </c>
      <c r="S30296" s="499"/>
    </row>
    <row r="30297">
      <c r="B30297" s="497"/>
      <c r="H30297" s="500"/>
      <c r="O30297" s="500"/>
      <c r="Q30297" s="498" t="s">
        <v>213</v>
      </c>
      <c r="S30297" s="499"/>
    </row>
    <row r="30298">
      <c r="B30298" s="497"/>
      <c r="H30298" s="500"/>
      <c r="O30298" s="500"/>
      <c r="Q30298" s="498" t="s">
        <v>213</v>
      </c>
      <c r="S30298" s="499"/>
    </row>
    <row r="30299">
      <c r="B30299" s="497"/>
      <c r="H30299" s="500"/>
      <c r="O30299" s="500"/>
      <c r="Q30299" s="498" t="s">
        <v>213</v>
      </c>
      <c r="S30299" s="499"/>
    </row>
    <row r="30300">
      <c r="B30300" s="497"/>
      <c r="H30300" s="500"/>
      <c r="O30300" s="500"/>
      <c r="Q30300" s="498" t="s">
        <v>213</v>
      </c>
      <c r="S30300" s="499"/>
    </row>
    <row r="30301">
      <c r="B30301" s="497"/>
      <c r="H30301" s="500"/>
      <c r="O30301" s="500"/>
      <c r="Q30301" s="498" t="s">
        <v>213</v>
      </c>
      <c r="S30301" s="499"/>
    </row>
    <row r="30302">
      <c r="B30302" s="497"/>
      <c r="H30302" s="500"/>
      <c r="O30302" s="500"/>
      <c r="Q30302" s="498" t="s">
        <v>213</v>
      </c>
      <c r="S30302" s="499"/>
    </row>
    <row r="30303">
      <c r="B30303" s="497"/>
      <c r="H30303" s="500"/>
      <c r="O30303" s="500"/>
      <c r="Q30303" s="498" t="s">
        <v>213</v>
      </c>
      <c r="S30303" s="499"/>
    </row>
    <row r="30304">
      <c r="B30304" s="497"/>
      <c r="H30304" s="500"/>
      <c r="O30304" s="500"/>
      <c r="Q30304" s="498" t="s">
        <v>213</v>
      </c>
      <c r="S30304" s="499"/>
    </row>
    <row r="30305">
      <c r="B30305" s="497"/>
      <c r="H30305" s="500"/>
      <c r="O30305" s="500"/>
      <c r="Q30305" s="498" t="s">
        <v>213</v>
      </c>
      <c r="S30305" s="499"/>
    </row>
    <row r="30306">
      <c r="B30306" s="497"/>
      <c r="H30306" s="500"/>
      <c r="O30306" s="500"/>
      <c r="Q30306" s="498" t="s">
        <v>213</v>
      </c>
      <c r="S30306" s="499"/>
    </row>
    <row r="30307">
      <c r="B30307" s="497"/>
      <c r="H30307" s="500"/>
      <c r="O30307" s="500"/>
      <c r="Q30307" s="498" t="s">
        <v>213</v>
      </c>
      <c r="S30307" s="499"/>
    </row>
    <row r="30308">
      <c r="B30308" s="497"/>
      <c r="H30308" s="500"/>
      <c r="O30308" s="500"/>
      <c r="Q30308" s="498" t="s">
        <v>213</v>
      </c>
      <c r="S30308" s="499"/>
    </row>
    <row r="30309">
      <c r="B30309" s="497"/>
      <c r="H30309" s="500"/>
      <c r="O30309" s="500"/>
      <c r="Q30309" s="498" t="s">
        <v>213</v>
      </c>
      <c r="S30309" s="499"/>
    </row>
    <row r="30310">
      <c r="B30310" s="497"/>
      <c r="H30310" s="500"/>
      <c r="O30310" s="500"/>
      <c r="Q30310" s="498" t="s">
        <v>213</v>
      </c>
      <c r="S30310" s="499"/>
    </row>
    <row r="30311">
      <c r="B30311" s="497"/>
      <c r="H30311" s="500"/>
      <c r="O30311" s="500"/>
      <c r="Q30311" s="498" t="s">
        <v>213</v>
      </c>
      <c r="S30311" s="499"/>
    </row>
    <row r="30312">
      <c r="B30312" s="497"/>
      <c r="H30312" s="500"/>
      <c r="O30312" s="500"/>
      <c r="Q30312" s="498" t="s">
        <v>213</v>
      </c>
      <c r="S30312" s="499"/>
    </row>
    <row r="30313">
      <c r="B30313" s="497"/>
      <c r="H30313" s="500"/>
      <c r="O30313" s="500"/>
      <c r="Q30313" s="498" t="s">
        <v>213</v>
      </c>
      <c r="S30313" s="499"/>
    </row>
    <row r="30314">
      <c r="B30314" s="497"/>
      <c r="H30314" s="500"/>
      <c r="O30314" s="500"/>
      <c r="Q30314" s="498" t="s">
        <v>213</v>
      </c>
      <c r="S30314" s="499"/>
    </row>
    <row r="30315">
      <c r="B30315" s="497"/>
      <c r="H30315" s="500"/>
      <c r="O30315" s="500"/>
      <c r="Q30315" s="498" t="s">
        <v>213</v>
      </c>
      <c r="S30315" s="499"/>
    </row>
    <row r="30316">
      <c r="B30316" s="497"/>
      <c r="H30316" s="500"/>
      <c r="O30316" s="500"/>
      <c r="Q30316" s="498" t="s">
        <v>213</v>
      </c>
      <c r="S30316" s="499"/>
    </row>
    <row r="30317">
      <c r="B30317" s="497"/>
      <c r="H30317" s="500"/>
      <c r="O30317" s="500"/>
      <c r="Q30317" s="498" t="s">
        <v>213</v>
      </c>
      <c r="S30317" s="499"/>
    </row>
    <row r="30318">
      <c r="B30318" s="497"/>
      <c r="H30318" s="500"/>
      <c r="O30318" s="500"/>
      <c r="Q30318" s="498" t="s">
        <v>213</v>
      </c>
      <c r="S30318" s="499"/>
    </row>
    <row r="30319">
      <c r="B30319" s="497"/>
      <c r="H30319" s="500"/>
      <c r="O30319" s="500"/>
      <c r="Q30319" s="498" t="s">
        <v>213</v>
      </c>
      <c r="S30319" s="499"/>
    </row>
    <row r="30320">
      <c r="B30320" s="497"/>
      <c r="H30320" s="500"/>
      <c r="O30320" s="500"/>
      <c r="Q30320" s="498" t="s">
        <v>213</v>
      </c>
      <c r="S30320" s="499"/>
    </row>
    <row r="30321">
      <c r="B30321" s="497"/>
      <c r="H30321" s="500"/>
      <c r="O30321" s="500"/>
      <c r="Q30321" s="498" t="s">
        <v>213</v>
      </c>
      <c r="S30321" s="499"/>
    </row>
    <row r="30322">
      <c r="B30322" s="497"/>
      <c r="H30322" s="500"/>
      <c r="O30322" s="500"/>
      <c r="Q30322" s="498" t="s">
        <v>213</v>
      </c>
      <c r="S30322" s="499"/>
    </row>
    <row r="30323">
      <c r="B30323" s="497"/>
      <c r="H30323" s="500"/>
      <c r="O30323" s="500"/>
      <c r="Q30323" s="498" t="s">
        <v>213</v>
      </c>
      <c r="S30323" s="499"/>
    </row>
    <row r="30324">
      <c r="B30324" s="497"/>
      <c r="H30324" s="500"/>
      <c r="O30324" s="500"/>
      <c r="Q30324" s="498" t="s">
        <v>213</v>
      </c>
      <c r="S30324" s="499"/>
    </row>
    <row r="30325">
      <c r="B30325" s="497"/>
      <c r="H30325" s="500"/>
      <c r="O30325" s="500"/>
      <c r="Q30325" s="498" t="s">
        <v>213</v>
      </c>
      <c r="S30325" s="499"/>
    </row>
    <row r="30326">
      <c r="B30326" s="497"/>
      <c r="H30326" s="500"/>
      <c r="O30326" s="500"/>
      <c r="Q30326" s="498" t="s">
        <v>213</v>
      </c>
      <c r="S30326" s="499"/>
    </row>
    <row r="30327">
      <c r="B30327" s="497"/>
      <c r="H30327" s="500"/>
      <c r="O30327" s="500"/>
      <c r="Q30327" s="498" t="s">
        <v>213</v>
      </c>
      <c r="S30327" s="499"/>
    </row>
    <row r="30328">
      <c r="B30328" s="497"/>
      <c r="H30328" s="500"/>
      <c r="O30328" s="500"/>
      <c r="Q30328" s="498" t="s">
        <v>213</v>
      </c>
      <c r="S30328" s="499"/>
    </row>
    <row r="30329">
      <c r="B30329" s="497"/>
      <c r="H30329" s="500"/>
      <c r="O30329" s="500"/>
      <c r="Q30329" s="498" t="s">
        <v>213</v>
      </c>
      <c r="S30329" s="499"/>
    </row>
    <row r="30330">
      <c r="B30330" s="497"/>
      <c r="H30330" s="500"/>
      <c r="O30330" s="500"/>
      <c r="Q30330" s="498" t="s">
        <v>213</v>
      </c>
      <c r="S30330" s="499"/>
    </row>
    <row r="30331">
      <c r="B30331" s="497"/>
      <c r="H30331" s="500"/>
      <c r="O30331" s="500"/>
      <c r="Q30331" s="498" t="s">
        <v>213</v>
      </c>
      <c r="S30331" s="499"/>
    </row>
    <row r="30332">
      <c r="B30332" s="497"/>
      <c r="H30332" s="500"/>
      <c r="O30332" s="500"/>
      <c r="Q30332" s="498" t="s">
        <v>213</v>
      </c>
      <c r="S30332" s="499"/>
    </row>
    <row r="30333">
      <c r="B30333" s="497"/>
      <c r="H30333" s="500"/>
      <c r="O30333" s="500"/>
      <c r="Q30333" s="498" t="s">
        <v>213</v>
      </c>
      <c r="S30333" s="499"/>
    </row>
    <row r="30334">
      <c r="B30334" s="497"/>
      <c r="H30334" s="500"/>
      <c r="O30334" s="500"/>
      <c r="Q30334" s="498" t="s">
        <v>213</v>
      </c>
      <c r="S30334" s="499"/>
    </row>
    <row r="30335">
      <c r="B30335" s="497"/>
      <c r="H30335" s="500"/>
      <c r="O30335" s="500"/>
      <c r="Q30335" s="498" t="s">
        <v>213</v>
      </c>
      <c r="S30335" s="499"/>
    </row>
    <row r="30336">
      <c r="B30336" s="497"/>
      <c r="H30336" s="500"/>
      <c r="O30336" s="500"/>
      <c r="Q30336" s="498" t="s">
        <v>213</v>
      </c>
      <c r="S30336" s="499"/>
    </row>
    <row r="30337">
      <c r="B30337" s="497"/>
      <c r="H30337" s="500"/>
      <c r="O30337" s="500"/>
      <c r="Q30337" s="498" t="s">
        <v>213</v>
      </c>
      <c r="S30337" s="499"/>
    </row>
    <row r="30338">
      <c r="B30338" s="497"/>
      <c r="H30338" s="500"/>
      <c r="O30338" s="500"/>
      <c r="Q30338" s="498" t="s">
        <v>213</v>
      </c>
      <c r="S30338" s="499"/>
    </row>
    <row r="30339">
      <c r="B30339" s="497"/>
      <c r="H30339" s="500"/>
      <c r="O30339" s="500"/>
      <c r="Q30339" s="498" t="s">
        <v>213</v>
      </c>
      <c r="S30339" s="499"/>
    </row>
    <row r="30340">
      <c r="B30340" s="497"/>
      <c r="H30340" s="500"/>
      <c r="O30340" s="500"/>
      <c r="Q30340" s="498" t="s">
        <v>213</v>
      </c>
      <c r="S30340" s="499"/>
    </row>
    <row r="30341">
      <c r="B30341" s="497"/>
      <c r="H30341" s="500"/>
      <c r="O30341" s="500"/>
      <c r="Q30341" s="498" t="s">
        <v>213</v>
      </c>
      <c r="S30341" s="499"/>
    </row>
    <row r="30342">
      <c r="B30342" s="497"/>
      <c r="H30342" s="500"/>
      <c r="O30342" s="500"/>
      <c r="Q30342" s="498" t="s">
        <v>213</v>
      </c>
      <c r="S30342" s="499"/>
    </row>
    <row r="30343">
      <c r="B30343" s="497"/>
      <c r="H30343" s="500"/>
      <c r="O30343" s="500"/>
      <c r="Q30343" s="498" t="s">
        <v>213</v>
      </c>
      <c r="S30343" s="499"/>
    </row>
    <row r="30344">
      <c r="B30344" s="497"/>
      <c r="H30344" s="500"/>
      <c r="O30344" s="500"/>
      <c r="Q30344" s="498" t="s">
        <v>213</v>
      </c>
      <c r="S30344" s="499"/>
    </row>
    <row r="30345">
      <c r="B30345" s="497"/>
      <c r="H30345" s="500"/>
      <c r="O30345" s="500"/>
      <c r="Q30345" s="498" t="s">
        <v>213</v>
      </c>
      <c r="S30345" s="499"/>
    </row>
    <row r="30346">
      <c r="B30346" s="497"/>
      <c r="H30346" s="500"/>
      <c r="O30346" s="500"/>
      <c r="Q30346" s="498" t="s">
        <v>213</v>
      </c>
      <c r="S30346" s="499"/>
    </row>
    <row r="30347">
      <c r="B30347" s="497"/>
      <c r="H30347" s="500"/>
      <c r="O30347" s="500"/>
      <c r="Q30347" s="498" t="s">
        <v>213</v>
      </c>
      <c r="S30347" s="499"/>
    </row>
    <row r="30348">
      <c r="B30348" s="497"/>
      <c r="H30348" s="500"/>
      <c r="O30348" s="500"/>
      <c r="Q30348" s="498" t="s">
        <v>213</v>
      </c>
      <c r="S30348" s="499"/>
    </row>
    <row r="30349">
      <c r="B30349" s="497"/>
      <c r="H30349" s="500"/>
      <c r="O30349" s="500"/>
      <c r="Q30349" s="498" t="s">
        <v>213</v>
      </c>
      <c r="S30349" s="499"/>
    </row>
    <row r="30350">
      <c r="B30350" s="497"/>
      <c r="H30350" s="500"/>
      <c r="O30350" s="500"/>
      <c r="Q30350" s="498" t="s">
        <v>213</v>
      </c>
      <c r="S30350" s="499"/>
    </row>
    <row r="30351">
      <c r="B30351" s="497"/>
      <c r="H30351" s="500"/>
      <c r="O30351" s="500"/>
      <c r="Q30351" s="498" t="s">
        <v>213</v>
      </c>
      <c r="S30351" s="499"/>
    </row>
    <row r="30352">
      <c r="B30352" s="497"/>
      <c r="H30352" s="500"/>
      <c r="O30352" s="500"/>
      <c r="Q30352" s="498" t="s">
        <v>213</v>
      </c>
      <c r="S30352" s="499"/>
    </row>
    <row r="30353">
      <c r="B30353" s="497"/>
      <c r="H30353" s="500"/>
      <c r="O30353" s="500"/>
      <c r="Q30353" s="498" t="s">
        <v>213</v>
      </c>
      <c r="S30353" s="499"/>
    </row>
    <row r="30354">
      <c r="B30354" s="497"/>
      <c r="H30354" s="500"/>
      <c r="O30354" s="500"/>
      <c r="Q30354" s="498" t="s">
        <v>213</v>
      </c>
      <c r="S30354" s="499"/>
    </row>
    <row r="30355">
      <c r="B30355" s="497"/>
      <c r="H30355" s="500"/>
      <c r="O30355" s="500"/>
      <c r="Q30355" s="498" t="s">
        <v>213</v>
      </c>
      <c r="S30355" s="499"/>
    </row>
    <row r="30356">
      <c r="B30356" s="497"/>
      <c r="H30356" s="500"/>
      <c r="O30356" s="500"/>
      <c r="Q30356" s="498" t="s">
        <v>213</v>
      </c>
      <c r="S30356" s="499"/>
    </row>
    <row r="30357">
      <c r="B30357" s="497"/>
      <c r="H30357" s="500"/>
      <c r="O30357" s="500"/>
      <c r="Q30357" s="498" t="s">
        <v>213</v>
      </c>
      <c r="S30357" s="499"/>
    </row>
    <row r="30358">
      <c r="B30358" s="497"/>
      <c r="H30358" s="500"/>
      <c r="O30358" s="500"/>
      <c r="Q30358" s="498" t="s">
        <v>213</v>
      </c>
      <c r="S30358" s="499"/>
    </row>
    <row r="30359">
      <c r="B30359" s="497"/>
      <c r="H30359" s="500"/>
      <c r="O30359" s="500"/>
      <c r="Q30359" s="498" t="s">
        <v>213</v>
      </c>
      <c r="S30359" s="499"/>
    </row>
    <row r="30360">
      <c r="B30360" s="497"/>
      <c r="H30360" s="500"/>
      <c r="O30360" s="500"/>
      <c r="Q30360" s="498" t="s">
        <v>213</v>
      </c>
      <c r="S30360" s="499"/>
    </row>
    <row r="30361">
      <c r="B30361" s="497"/>
      <c r="H30361" s="500"/>
      <c r="O30361" s="500"/>
      <c r="Q30361" s="498" t="s">
        <v>213</v>
      </c>
      <c r="S30361" s="499"/>
    </row>
    <row r="30362">
      <c r="B30362" s="497"/>
      <c r="H30362" s="500"/>
      <c r="O30362" s="500"/>
      <c r="Q30362" s="498" t="s">
        <v>213</v>
      </c>
      <c r="S30362" s="499"/>
    </row>
    <row r="30363">
      <c r="B30363" s="497"/>
      <c r="H30363" s="500"/>
      <c r="O30363" s="500"/>
      <c r="Q30363" s="498" t="s">
        <v>213</v>
      </c>
      <c r="S30363" s="499"/>
    </row>
    <row r="30364">
      <c r="B30364" s="497"/>
      <c r="H30364" s="500"/>
      <c r="O30364" s="500"/>
      <c r="Q30364" s="498" t="s">
        <v>213</v>
      </c>
      <c r="S30364" s="499"/>
    </row>
    <row r="30365">
      <c r="B30365" s="497"/>
      <c r="H30365" s="500"/>
      <c r="O30365" s="500"/>
      <c r="Q30365" s="498" t="s">
        <v>213</v>
      </c>
      <c r="S30365" s="499"/>
    </row>
    <row r="30366">
      <c r="B30366" s="497"/>
      <c r="H30366" s="500"/>
      <c r="O30366" s="500"/>
      <c r="Q30366" s="498" t="s">
        <v>213</v>
      </c>
      <c r="S30366" s="499"/>
    </row>
    <row r="30367">
      <c r="B30367" s="497"/>
      <c r="H30367" s="500"/>
      <c r="O30367" s="500"/>
      <c r="Q30367" s="498" t="s">
        <v>213</v>
      </c>
      <c r="S30367" s="499"/>
    </row>
    <row r="30368">
      <c r="B30368" s="497"/>
      <c r="H30368" s="500"/>
      <c r="O30368" s="500"/>
      <c r="Q30368" s="498" t="s">
        <v>213</v>
      </c>
      <c r="S30368" s="499"/>
    </row>
    <row r="30369">
      <c r="B30369" s="497"/>
      <c r="H30369" s="500"/>
      <c r="O30369" s="500"/>
      <c r="Q30369" s="498" t="s">
        <v>213</v>
      </c>
      <c r="S30369" s="499"/>
    </row>
    <row r="30370">
      <c r="B30370" s="497"/>
      <c r="H30370" s="500"/>
      <c r="O30370" s="500"/>
      <c r="Q30370" s="498" t="s">
        <v>213</v>
      </c>
      <c r="S30370" s="499"/>
    </row>
    <row r="30371">
      <c r="B30371" s="497"/>
      <c r="H30371" s="500"/>
      <c r="O30371" s="500"/>
      <c r="Q30371" s="498" t="s">
        <v>213</v>
      </c>
      <c r="S30371" s="499"/>
    </row>
    <row r="30372">
      <c r="B30372" s="497"/>
      <c r="H30372" s="500"/>
      <c r="O30372" s="500"/>
      <c r="Q30372" s="498" t="s">
        <v>213</v>
      </c>
      <c r="S30372" s="499"/>
    </row>
    <row r="30373">
      <c r="B30373" s="497"/>
      <c r="H30373" s="500"/>
      <c r="O30373" s="500"/>
      <c r="Q30373" s="498" t="s">
        <v>213</v>
      </c>
      <c r="S30373" s="499"/>
    </row>
    <row r="30374">
      <c r="B30374" s="497"/>
      <c r="H30374" s="500"/>
      <c r="O30374" s="500"/>
      <c r="Q30374" s="498" t="s">
        <v>213</v>
      </c>
      <c r="S30374" s="499"/>
    </row>
    <row r="30375">
      <c r="B30375" s="497"/>
      <c r="H30375" s="500"/>
      <c r="O30375" s="500"/>
      <c r="Q30375" s="498" t="s">
        <v>213</v>
      </c>
      <c r="S30375" s="499"/>
    </row>
    <row r="30376">
      <c r="B30376" s="497"/>
      <c r="H30376" s="500"/>
      <c r="O30376" s="500"/>
      <c r="Q30376" s="498" t="s">
        <v>213</v>
      </c>
      <c r="S30376" s="499"/>
    </row>
    <row r="30377">
      <c r="B30377" s="497"/>
      <c r="H30377" s="500"/>
      <c r="O30377" s="500"/>
      <c r="Q30377" s="498" t="s">
        <v>213</v>
      </c>
      <c r="S30377" s="499"/>
    </row>
    <row r="30378">
      <c r="B30378" s="497"/>
      <c r="H30378" s="500"/>
      <c r="O30378" s="500"/>
      <c r="Q30378" s="498" t="s">
        <v>213</v>
      </c>
      <c r="S30378" s="499"/>
    </row>
    <row r="30379">
      <c r="B30379" s="497"/>
      <c r="H30379" s="500"/>
      <c r="O30379" s="500"/>
      <c r="Q30379" s="498" t="s">
        <v>213</v>
      </c>
      <c r="S30379" s="499"/>
    </row>
    <row r="30380">
      <c r="B30380" s="497"/>
      <c r="H30380" s="500"/>
      <c r="O30380" s="500"/>
      <c r="Q30380" s="498" t="s">
        <v>213</v>
      </c>
      <c r="S30380" s="499"/>
    </row>
    <row r="30381">
      <c r="B30381" s="497"/>
      <c r="H30381" s="500"/>
      <c r="O30381" s="500"/>
      <c r="Q30381" s="498" t="s">
        <v>213</v>
      </c>
      <c r="S30381" s="499"/>
    </row>
    <row r="30382">
      <c r="B30382" s="497"/>
      <c r="H30382" s="500"/>
      <c r="O30382" s="500"/>
      <c r="Q30382" s="498" t="s">
        <v>213</v>
      </c>
      <c r="S30382" s="499"/>
    </row>
    <row r="30383">
      <c r="B30383" s="497"/>
      <c r="H30383" s="500"/>
      <c r="O30383" s="500"/>
      <c r="Q30383" s="498" t="s">
        <v>213</v>
      </c>
      <c r="S30383" s="499"/>
    </row>
    <row r="30384">
      <c r="B30384" s="497"/>
      <c r="H30384" s="500"/>
      <c r="O30384" s="500"/>
      <c r="Q30384" s="498" t="s">
        <v>213</v>
      </c>
      <c r="S30384" s="499"/>
    </row>
    <row r="30385">
      <c r="B30385" s="497"/>
      <c r="H30385" s="500"/>
      <c r="O30385" s="500"/>
      <c r="Q30385" s="498" t="s">
        <v>213</v>
      </c>
      <c r="S30385" s="499"/>
    </row>
    <row r="30386">
      <c r="B30386" s="497"/>
      <c r="H30386" s="500"/>
      <c r="O30386" s="500"/>
      <c r="Q30386" s="498" t="s">
        <v>213</v>
      </c>
      <c r="S30386" s="499"/>
    </row>
    <row r="30387">
      <c r="B30387" s="497"/>
      <c r="H30387" s="500"/>
      <c r="O30387" s="500"/>
      <c r="Q30387" s="498" t="s">
        <v>213</v>
      </c>
      <c r="S30387" s="499"/>
    </row>
    <row r="30388">
      <c r="B30388" s="497"/>
      <c r="H30388" s="500"/>
      <c r="O30388" s="500"/>
      <c r="Q30388" s="498" t="s">
        <v>213</v>
      </c>
      <c r="S30388" s="499"/>
    </row>
    <row r="30389">
      <c r="B30389" s="497"/>
      <c r="H30389" s="500"/>
      <c r="O30389" s="500"/>
      <c r="Q30389" s="498" t="s">
        <v>213</v>
      </c>
      <c r="S30389" s="499"/>
    </row>
    <row r="30390">
      <c r="B30390" s="497"/>
      <c r="H30390" s="500"/>
      <c r="O30390" s="500"/>
      <c r="Q30390" s="498" t="s">
        <v>213</v>
      </c>
      <c r="S30390" s="499"/>
    </row>
    <row r="30391">
      <c r="B30391" s="497"/>
      <c r="H30391" s="500"/>
      <c r="O30391" s="500"/>
      <c r="Q30391" s="498" t="s">
        <v>213</v>
      </c>
      <c r="S30391" s="499"/>
    </row>
    <row r="30392">
      <c r="B30392" s="497"/>
      <c r="H30392" s="500"/>
      <c r="O30392" s="500"/>
      <c r="Q30392" s="498" t="s">
        <v>213</v>
      </c>
      <c r="S30392" s="499"/>
    </row>
    <row r="30393">
      <c r="B30393" s="497"/>
      <c r="H30393" s="500"/>
      <c r="O30393" s="500"/>
      <c r="Q30393" s="498" t="s">
        <v>213</v>
      </c>
      <c r="S30393" s="499"/>
    </row>
    <row r="30394">
      <c r="B30394" s="497"/>
      <c r="H30394" s="500"/>
      <c r="O30394" s="500"/>
      <c r="Q30394" s="498" t="s">
        <v>213</v>
      </c>
      <c r="S30394" s="499"/>
    </row>
    <row r="30395">
      <c r="B30395" s="497"/>
      <c r="H30395" s="500"/>
      <c r="O30395" s="500"/>
      <c r="Q30395" s="498" t="s">
        <v>213</v>
      </c>
      <c r="S30395" s="499"/>
    </row>
    <row r="30396">
      <c r="B30396" s="497"/>
      <c r="H30396" s="500"/>
      <c r="O30396" s="500"/>
      <c r="Q30396" s="498" t="s">
        <v>213</v>
      </c>
      <c r="S30396" s="499"/>
    </row>
    <row r="30397">
      <c r="B30397" s="497"/>
      <c r="H30397" s="500"/>
      <c r="O30397" s="500"/>
      <c r="Q30397" s="498" t="s">
        <v>213</v>
      </c>
      <c r="S30397" s="499"/>
    </row>
    <row r="30398">
      <c r="B30398" s="497"/>
      <c r="H30398" s="500"/>
      <c r="O30398" s="500"/>
      <c r="Q30398" s="498" t="s">
        <v>213</v>
      </c>
      <c r="S30398" s="499"/>
    </row>
    <row r="30399">
      <c r="B30399" s="497"/>
      <c r="H30399" s="500"/>
      <c r="O30399" s="500"/>
      <c r="Q30399" s="498" t="s">
        <v>213</v>
      </c>
      <c r="S30399" s="499"/>
    </row>
    <row r="30400">
      <c r="B30400" s="497"/>
      <c r="H30400" s="500"/>
      <c r="O30400" s="500"/>
      <c r="Q30400" s="498" t="s">
        <v>213</v>
      </c>
      <c r="S30400" s="499"/>
    </row>
    <row r="30401">
      <c r="B30401" s="497"/>
      <c r="H30401" s="500"/>
      <c r="O30401" s="500"/>
      <c r="Q30401" s="498" t="s">
        <v>213</v>
      </c>
      <c r="S30401" s="499"/>
    </row>
    <row r="30402">
      <c r="B30402" s="497"/>
      <c r="H30402" s="500"/>
      <c r="O30402" s="500"/>
      <c r="Q30402" s="498" t="s">
        <v>213</v>
      </c>
      <c r="S30402" s="499"/>
    </row>
    <row r="30403">
      <c r="B30403" s="497"/>
      <c r="H30403" s="500"/>
      <c r="O30403" s="500"/>
      <c r="Q30403" s="498" t="s">
        <v>213</v>
      </c>
      <c r="S30403" s="499"/>
    </row>
    <row r="30404">
      <c r="B30404" s="497"/>
      <c r="H30404" s="500"/>
      <c r="O30404" s="500"/>
      <c r="Q30404" s="498" t="s">
        <v>213</v>
      </c>
      <c r="S30404" s="499"/>
    </row>
    <row r="30405">
      <c r="B30405" s="497"/>
      <c r="H30405" s="500"/>
      <c r="O30405" s="500"/>
      <c r="Q30405" s="498" t="s">
        <v>213</v>
      </c>
      <c r="S30405" s="499"/>
    </row>
    <row r="30406">
      <c r="B30406" s="497"/>
      <c r="H30406" s="500"/>
      <c r="O30406" s="500"/>
      <c r="Q30406" s="498" t="s">
        <v>213</v>
      </c>
      <c r="S30406" s="499"/>
    </row>
    <row r="30407">
      <c r="B30407" s="497"/>
      <c r="H30407" s="500"/>
      <c r="O30407" s="500"/>
      <c r="Q30407" s="498" t="s">
        <v>213</v>
      </c>
      <c r="S30407" s="499"/>
    </row>
    <row r="30408">
      <c r="B30408" s="497"/>
      <c r="H30408" s="500"/>
      <c r="O30408" s="500"/>
      <c r="Q30408" s="498" t="s">
        <v>213</v>
      </c>
      <c r="S30408" s="499"/>
    </row>
    <row r="30409">
      <c r="B30409" s="497"/>
      <c r="H30409" s="500"/>
      <c r="O30409" s="500"/>
      <c r="Q30409" s="498" t="s">
        <v>213</v>
      </c>
      <c r="S30409" s="499"/>
    </row>
    <row r="30410">
      <c r="B30410" s="497"/>
      <c r="H30410" s="500"/>
      <c r="O30410" s="500"/>
      <c r="Q30410" s="498" t="s">
        <v>213</v>
      </c>
      <c r="S30410" s="499"/>
    </row>
    <row r="30411">
      <c r="B30411" s="497"/>
      <c r="H30411" s="500"/>
      <c r="O30411" s="500"/>
      <c r="Q30411" s="498" t="s">
        <v>213</v>
      </c>
      <c r="S30411" s="499"/>
    </row>
    <row r="30412">
      <c r="B30412" s="497"/>
      <c r="H30412" s="500"/>
      <c r="O30412" s="500"/>
      <c r="Q30412" s="498" t="s">
        <v>213</v>
      </c>
      <c r="S30412" s="499"/>
    </row>
    <row r="30413">
      <c r="B30413" s="497"/>
      <c r="H30413" s="500"/>
      <c r="O30413" s="500"/>
      <c r="Q30413" s="498" t="s">
        <v>213</v>
      </c>
      <c r="S30413" s="499"/>
    </row>
    <row r="30414">
      <c r="B30414" s="497"/>
      <c r="H30414" s="500"/>
      <c r="O30414" s="500"/>
      <c r="Q30414" s="498" t="s">
        <v>213</v>
      </c>
      <c r="S30414" s="499"/>
    </row>
    <row r="30415">
      <c r="B30415" s="497"/>
      <c r="H30415" s="500"/>
      <c r="O30415" s="500"/>
      <c r="Q30415" s="498" t="s">
        <v>213</v>
      </c>
      <c r="S30415" s="499"/>
    </row>
    <row r="30416">
      <c r="B30416" s="497"/>
      <c r="H30416" s="500"/>
      <c r="O30416" s="500"/>
      <c r="Q30416" s="498" t="s">
        <v>213</v>
      </c>
      <c r="S30416" s="499"/>
    </row>
    <row r="30417">
      <c r="B30417" s="497"/>
      <c r="H30417" s="500"/>
      <c r="O30417" s="500"/>
      <c r="Q30417" s="498" t="s">
        <v>213</v>
      </c>
      <c r="S30417" s="499"/>
    </row>
    <row r="30418">
      <c r="B30418" s="497"/>
      <c r="H30418" s="500"/>
      <c r="O30418" s="500"/>
      <c r="Q30418" s="498" t="s">
        <v>213</v>
      </c>
      <c r="S30418" s="499"/>
    </row>
    <row r="30419">
      <c r="B30419" s="497"/>
      <c r="H30419" s="500"/>
      <c r="O30419" s="500"/>
      <c r="Q30419" s="498" t="s">
        <v>213</v>
      </c>
      <c r="S30419" s="499"/>
    </row>
    <row r="30420">
      <c r="B30420" s="497"/>
      <c r="H30420" s="500"/>
      <c r="O30420" s="500"/>
      <c r="Q30420" s="498" t="s">
        <v>213</v>
      </c>
      <c r="S30420" s="499"/>
    </row>
    <row r="30421">
      <c r="B30421" s="497"/>
      <c r="H30421" s="500"/>
      <c r="O30421" s="500"/>
      <c r="Q30421" s="498" t="s">
        <v>213</v>
      </c>
      <c r="S30421" s="499"/>
    </row>
    <row r="30422">
      <c r="B30422" s="497"/>
      <c r="H30422" s="500"/>
      <c r="O30422" s="500"/>
      <c r="Q30422" s="498" t="s">
        <v>213</v>
      </c>
      <c r="S30422" s="499"/>
    </row>
    <row r="30423">
      <c r="B30423" s="497"/>
      <c r="H30423" s="500"/>
      <c r="O30423" s="500"/>
      <c r="Q30423" s="498" t="s">
        <v>213</v>
      </c>
      <c r="S30423" s="499"/>
    </row>
    <row r="30424">
      <c r="B30424" s="497"/>
      <c r="H30424" s="500"/>
      <c r="O30424" s="500"/>
      <c r="Q30424" s="498" t="s">
        <v>213</v>
      </c>
      <c r="S30424" s="499"/>
    </row>
    <row r="30425">
      <c r="B30425" s="497"/>
      <c r="H30425" s="500"/>
      <c r="O30425" s="500"/>
      <c r="Q30425" s="498" t="s">
        <v>213</v>
      </c>
      <c r="S30425" s="499"/>
    </row>
    <row r="30426">
      <c r="B30426" s="497"/>
      <c r="H30426" s="500"/>
      <c r="O30426" s="500"/>
      <c r="Q30426" s="498" t="s">
        <v>213</v>
      </c>
      <c r="S30426" s="499"/>
    </row>
    <row r="30427">
      <c r="B30427" s="497"/>
      <c r="H30427" s="500"/>
      <c r="O30427" s="500"/>
      <c r="Q30427" s="498" t="s">
        <v>213</v>
      </c>
      <c r="S30427" s="499"/>
    </row>
    <row r="30428">
      <c r="B30428" s="497"/>
      <c r="H30428" s="500"/>
      <c r="O30428" s="500"/>
      <c r="Q30428" s="498" t="s">
        <v>213</v>
      </c>
      <c r="S30428" s="499"/>
    </row>
    <row r="30429">
      <c r="B30429" s="497"/>
      <c r="H30429" s="500"/>
      <c r="O30429" s="500"/>
      <c r="Q30429" s="498" t="s">
        <v>213</v>
      </c>
      <c r="S30429" s="499"/>
    </row>
    <row r="30430">
      <c r="B30430" s="497"/>
      <c r="H30430" s="500"/>
      <c r="O30430" s="500"/>
      <c r="Q30430" s="498" t="s">
        <v>213</v>
      </c>
      <c r="S30430" s="499"/>
    </row>
    <row r="30431">
      <c r="B30431" s="497"/>
      <c r="H30431" s="500"/>
      <c r="O30431" s="500"/>
      <c r="Q30431" s="498" t="s">
        <v>213</v>
      </c>
      <c r="S30431" s="499"/>
    </row>
    <row r="30432">
      <c r="B30432" s="497"/>
      <c r="H30432" s="500"/>
      <c r="O30432" s="500"/>
      <c r="Q30432" s="498" t="s">
        <v>213</v>
      </c>
      <c r="S30432" s="499"/>
    </row>
    <row r="30433">
      <c r="B30433" s="497"/>
      <c r="H30433" s="500"/>
      <c r="O30433" s="500"/>
      <c r="Q30433" s="498" t="s">
        <v>213</v>
      </c>
      <c r="S30433" s="499"/>
    </row>
    <row r="30434">
      <c r="B30434" s="497"/>
      <c r="H30434" s="500"/>
      <c r="O30434" s="500"/>
      <c r="Q30434" s="498" t="s">
        <v>213</v>
      </c>
      <c r="S30434" s="499"/>
    </row>
    <row r="30435">
      <c r="B30435" s="497"/>
      <c r="H30435" s="500"/>
      <c r="O30435" s="500"/>
      <c r="Q30435" s="498" t="s">
        <v>213</v>
      </c>
      <c r="S30435" s="499"/>
    </row>
    <row r="30436">
      <c r="B30436" s="497"/>
      <c r="H30436" s="500"/>
      <c r="O30436" s="500"/>
      <c r="Q30436" s="498" t="s">
        <v>213</v>
      </c>
      <c r="S30436" s="499"/>
    </row>
    <row r="30437">
      <c r="B30437" s="497"/>
      <c r="H30437" s="500"/>
      <c r="O30437" s="500"/>
      <c r="Q30437" s="498" t="s">
        <v>213</v>
      </c>
      <c r="S30437" s="499"/>
    </row>
    <row r="30438">
      <c r="B30438" s="497"/>
      <c r="H30438" s="500"/>
      <c r="O30438" s="500"/>
      <c r="Q30438" s="498" t="s">
        <v>213</v>
      </c>
      <c r="S30438" s="499"/>
    </row>
    <row r="30439">
      <c r="B30439" s="497"/>
      <c r="H30439" s="500"/>
      <c r="O30439" s="500"/>
      <c r="Q30439" s="498" t="s">
        <v>213</v>
      </c>
      <c r="S30439" s="499"/>
    </row>
    <row r="30440">
      <c r="B30440" s="497"/>
      <c r="H30440" s="500"/>
      <c r="O30440" s="500"/>
      <c r="Q30440" s="498" t="s">
        <v>213</v>
      </c>
      <c r="S30440" s="499"/>
    </row>
    <row r="30441">
      <c r="B30441" s="497"/>
      <c r="H30441" s="500"/>
      <c r="O30441" s="500"/>
      <c r="Q30441" s="498" t="s">
        <v>213</v>
      </c>
      <c r="S30441" s="499"/>
    </row>
    <row r="30442">
      <c r="B30442" s="497"/>
      <c r="H30442" s="500"/>
      <c r="O30442" s="500"/>
      <c r="Q30442" s="498" t="s">
        <v>213</v>
      </c>
      <c r="S30442" s="499"/>
    </row>
    <row r="30443">
      <c r="B30443" s="497"/>
      <c r="H30443" s="500"/>
      <c r="O30443" s="500"/>
      <c r="Q30443" s="498" t="s">
        <v>213</v>
      </c>
      <c r="S30443" s="499"/>
    </row>
    <row r="30444">
      <c r="B30444" s="497"/>
      <c r="H30444" s="500"/>
      <c r="O30444" s="500"/>
      <c r="Q30444" s="498" t="s">
        <v>213</v>
      </c>
      <c r="S30444" s="499"/>
    </row>
    <row r="30445">
      <c r="B30445" s="497"/>
      <c r="H30445" s="500"/>
      <c r="O30445" s="500"/>
      <c r="Q30445" s="498" t="s">
        <v>213</v>
      </c>
      <c r="S30445" s="499"/>
    </row>
    <row r="30446">
      <c r="B30446" s="497"/>
      <c r="H30446" s="500"/>
      <c r="O30446" s="500"/>
      <c r="Q30446" s="498" t="s">
        <v>213</v>
      </c>
      <c r="S30446" s="499"/>
    </row>
    <row r="30447">
      <c r="B30447" s="497"/>
      <c r="H30447" s="500"/>
      <c r="O30447" s="500"/>
      <c r="Q30447" s="498" t="s">
        <v>213</v>
      </c>
      <c r="S30447" s="499"/>
    </row>
    <row r="30448">
      <c r="B30448" s="497"/>
      <c r="H30448" s="500"/>
      <c r="O30448" s="500"/>
      <c r="Q30448" s="498" t="s">
        <v>213</v>
      </c>
      <c r="S30448" s="499"/>
    </row>
    <row r="30449">
      <c r="B30449" s="497"/>
      <c r="H30449" s="500"/>
      <c r="O30449" s="500"/>
      <c r="Q30449" s="498" t="s">
        <v>213</v>
      </c>
      <c r="S30449" s="499"/>
    </row>
    <row r="30450">
      <c r="B30450" s="497"/>
      <c r="H30450" s="500"/>
      <c r="O30450" s="500"/>
      <c r="Q30450" s="498" t="s">
        <v>213</v>
      </c>
      <c r="S30450" s="499"/>
    </row>
    <row r="30451">
      <c r="B30451" s="497"/>
      <c r="H30451" s="500"/>
      <c r="O30451" s="500"/>
      <c r="Q30451" s="498" t="s">
        <v>213</v>
      </c>
      <c r="S30451" s="499"/>
    </row>
    <row r="30452">
      <c r="B30452" s="497"/>
      <c r="H30452" s="500"/>
      <c r="O30452" s="500"/>
      <c r="Q30452" s="498" t="s">
        <v>213</v>
      </c>
      <c r="S30452" s="499"/>
    </row>
    <row r="30453">
      <c r="B30453" s="497"/>
      <c r="H30453" s="500"/>
      <c r="O30453" s="500"/>
      <c r="Q30453" s="498" t="s">
        <v>213</v>
      </c>
      <c r="S30453" s="499"/>
    </row>
    <row r="30454">
      <c r="B30454" s="497"/>
      <c r="H30454" s="500"/>
      <c r="O30454" s="500"/>
      <c r="Q30454" s="498" t="s">
        <v>213</v>
      </c>
      <c r="S30454" s="499"/>
    </row>
    <row r="30455">
      <c r="B30455" s="497"/>
      <c r="H30455" s="500"/>
      <c r="O30455" s="500"/>
      <c r="Q30455" s="498" t="s">
        <v>213</v>
      </c>
      <c r="S30455" s="499"/>
    </row>
    <row r="30456">
      <c r="B30456" s="497"/>
      <c r="H30456" s="500"/>
      <c r="O30456" s="500"/>
      <c r="Q30456" s="498" t="s">
        <v>213</v>
      </c>
      <c r="S30456" s="499"/>
    </row>
    <row r="30457">
      <c r="B30457" s="497"/>
      <c r="H30457" s="500"/>
      <c r="O30457" s="500"/>
      <c r="Q30457" s="498" t="s">
        <v>213</v>
      </c>
      <c r="S30457" s="499"/>
    </row>
    <row r="30458">
      <c r="B30458" s="497"/>
      <c r="H30458" s="500"/>
      <c r="O30458" s="500"/>
      <c r="Q30458" s="498" t="s">
        <v>213</v>
      </c>
      <c r="S30458" s="499"/>
    </row>
    <row r="30459">
      <c r="B30459" s="497"/>
      <c r="H30459" s="500"/>
      <c r="O30459" s="500"/>
      <c r="Q30459" s="498" t="s">
        <v>213</v>
      </c>
      <c r="S30459" s="499"/>
    </row>
    <row r="30460">
      <c r="B30460" s="497"/>
      <c r="H30460" s="500"/>
      <c r="O30460" s="500"/>
      <c r="Q30460" s="498" t="s">
        <v>213</v>
      </c>
      <c r="S30460" s="499"/>
    </row>
    <row r="30461">
      <c r="B30461" s="497"/>
      <c r="H30461" s="500"/>
      <c r="O30461" s="500"/>
      <c r="Q30461" s="498" t="s">
        <v>213</v>
      </c>
      <c r="S30461" s="499"/>
    </row>
    <row r="30462">
      <c r="B30462" s="497"/>
      <c r="H30462" s="500"/>
      <c r="O30462" s="500"/>
      <c r="Q30462" s="498" t="s">
        <v>213</v>
      </c>
      <c r="S30462" s="499"/>
    </row>
    <row r="30463">
      <c r="B30463" s="497"/>
      <c r="H30463" s="500"/>
      <c r="O30463" s="500"/>
      <c r="Q30463" s="498" t="s">
        <v>213</v>
      </c>
      <c r="S30463" s="499"/>
    </row>
    <row r="30464">
      <c r="B30464" s="497"/>
      <c r="H30464" s="500"/>
      <c r="O30464" s="500"/>
      <c r="Q30464" s="498" t="s">
        <v>213</v>
      </c>
      <c r="S30464" s="499"/>
    </row>
    <row r="30465">
      <c r="B30465" s="497"/>
      <c r="H30465" s="500"/>
      <c r="O30465" s="500"/>
      <c r="Q30465" s="498" t="s">
        <v>213</v>
      </c>
      <c r="S30465" s="499"/>
    </row>
    <row r="30466">
      <c r="B30466" s="497"/>
      <c r="H30466" s="500"/>
      <c r="O30466" s="500"/>
      <c r="Q30466" s="498" t="s">
        <v>213</v>
      </c>
      <c r="S30466" s="499"/>
    </row>
    <row r="30467">
      <c r="B30467" s="497"/>
      <c r="H30467" s="500"/>
      <c r="O30467" s="500"/>
      <c r="Q30467" s="498" t="s">
        <v>213</v>
      </c>
      <c r="S30467" s="499"/>
    </row>
    <row r="30468">
      <c r="B30468" s="497"/>
      <c r="H30468" s="500"/>
      <c r="O30468" s="500"/>
      <c r="Q30468" s="498" t="s">
        <v>213</v>
      </c>
      <c r="S30468" s="499"/>
    </row>
    <row r="30469">
      <c r="B30469" s="497"/>
      <c r="H30469" s="500"/>
      <c r="O30469" s="500"/>
      <c r="Q30469" s="498" t="s">
        <v>213</v>
      </c>
      <c r="S30469" s="499"/>
    </row>
    <row r="30470">
      <c r="B30470" s="497"/>
      <c r="H30470" s="500"/>
      <c r="O30470" s="500"/>
      <c r="Q30470" s="498" t="s">
        <v>213</v>
      </c>
      <c r="S30470" s="499"/>
    </row>
    <row r="30471">
      <c r="B30471" s="497"/>
      <c r="H30471" s="500"/>
      <c r="O30471" s="500"/>
      <c r="Q30471" s="498" t="s">
        <v>213</v>
      </c>
      <c r="S30471" s="499"/>
    </row>
    <row r="30472">
      <c r="B30472" s="497"/>
      <c r="H30472" s="500"/>
      <c r="O30472" s="500"/>
      <c r="Q30472" s="498" t="s">
        <v>213</v>
      </c>
      <c r="S30472" s="499"/>
    </row>
    <row r="30473">
      <c r="B30473" s="497"/>
      <c r="H30473" s="500"/>
      <c r="O30473" s="500"/>
      <c r="Q30473" s="498" t="s">
        <v>213</v>
      </c>
      <c r="S30473" s="499"/>
    </row>
    <row r="30474">
      <c r="B30474" s="497"/>
      <c r="H30474" s="500"/>
      <c r="O30474" s="500"/>
      <c r="Q30474" s="498" t="s">
        <v>213</v>
      </c>
      <c r="S30474" s="499"/>
    </row>
    <row r="30475">
      <c r="B30475" s="497"/>
      <c r="H30475" s="500"/>
      <c r="O30475" s="500"/>
      <c r="Q30475" s="498" t="s">
        <v>213</v>
      </c>
      <c r="S30475" s="499"/>
    </row>
    <row r="30476">
      <c r="B30476" s="497"/>
      <c r="H30476" s="500"/>
      <c r="O30476" s="500"/>
      <c r="Q30476" s="498" t="s">
        <v>213</v>
      </c>
      <c r="S30476" s="499"/>
    </row>
    <row r="30477">
      <c r="B30477" s="497"/>
      <c r="H30477" s="500"/>
      <c r="O30477" s="500"/>
      <c r="Q30477" s="498" t="s">
        <v>213</v>
      </c>
      <c r="S30477" s="499"/>
    </row>
    <row r="30478">
      <c r="B30478" s="497"/>
      <c r="H30478" s="500"/>
      <c r="O30478" s="500"/>
      <c r="Q30478" s="498" t="s">
        <v>213</v>
      </c>
      <c r="S30478" s="499"/>
    </row>
    <row r="30479">
      <c r="B30479" s="497"/>
      <c r="H30479" s="500"/>
      <c r="O30479" s="500"/>
      <c r="Q30479" s="498" t="s">
        <v>213</v>
      </c>
      <c r="S30479" s="499"/>
    </row>
    <row r="30480">
      <c r="B30480" s="497"/>
      <c r="H30480" s="500"/>
      <c r="O30480" s="500"/>
      <c r="Q30480" s="498" t="s">
        <v>213</v>
      </c>
      <c r="S30480" s="499"/>
    </row>
    <row r="30481">
      <c r="B30481" s="497"/>
      <c r="H30481" s="500"/>
      <c r="O30481" s="500"/>
      <c r="Q30481" s="498" t="s">
        <v>213</v>
      </c>
      <c r="S30481" s="499"/>
    </row>
    <row r="30482">
      <c r="B30482" s="497"/>
      <c r="H30482" s="500"/>
      <c r="O30482" s="500"/>
      <c r="Q30482" s="498" t="s">
        <v>213</v>
      </c>
      <c r="S30482" s="499"/>
    </row>
    <row r="30483">
      <c r="B30483" s="497"/>
      <c r="H30483" s="500"/>
      <c r="O30483" s="500"/>
      <c r="Q30483" s="498" t="s">
        <v>213</v>
      </c>
      <c r="S30483" s="499"/>
    </row>
    <row r="30484">
      <c r="B30484" s="497"/>
      <c r="H30484" s="500"/>
      <c r="O30484" s="500"/>
      <c r="Q30484" s="498" t="s">
        <v>213</v>
      </c>
      <c r="S30484" s="499"/>
    </row>
    <row r="30485">
      <c r="B30485" s="497"/>
      <c r="H30485" s="500"/>
      <c r="O30485" s="500"/>
      <c r="Q30485" s="498" t="s">
        <v>213</v>
      </c>
      <c r="S30485" s="499"/>
    </row>
    <row r="30486">
      <c r="B30486" s="497"/>
      <c r="H30486" s="500"/>
      <c r="O30486" s="500"/>
      <c r="Q30486" s="498" t="s">
        <v>213</v>
      </c>
      <c r="S30486" s="499"/>
    </row>
    <row r="30487">
      <c r="B30487" s="497"/>
      <c r="H30487" s="500"/>
      <c r="O30487" s="500"/>
      <c r="Q30487" s="498" t="s">
        <v>213</v>
      </c>
      <c r="S30487" s="499"/>
    </row>
    <row r="30488">
      <c r="B30488" s="497"/>
      <c r="H30488" s="500"/>
      <c r="O30488" s="500"/>
      <c r="Q30488" s="498" t="s">
        <v>213</v>
      </c>
      <c r="S30488" s="499"/>
    </row>
    <row r="30489">
      <c r="B30489" s="497"/>
      <c r="H30489" s="500"/>
      <c r="O30489" s="500"/>
      <c r="Q30489" s="498" t="s">
        <v>213</v>
      </c>
      <c r="S30489" s="499"/>
    </row>
    <row r="30490">
      <c r="B30490" s="497"/>
      <c r="H30490" s="500"/>
      <c r="O30490" s="500"/>
      <c r="Q30490" s="498" t="s">
        <v>213</v>
      </c>
      <c r="S30490" s="499"/>
    </row>
    <row r="30491">
      <c r="B30491" s="497"/>
      <c r="H30491" s="500"/>
      <c r="O30491" s="500"/>
      <c r="Q30491" s="498" t="s">
        <v>213</v>
      </c>
      <c r="S30491" s="499"/>
    </row>
    <row r="30492">
      <c r="B30492" s="497"/>
      <c r="H30492" s="500"/>
      <c r="O30492" s="500"/>
      <c r="Q30492" s="498" t="s">
        <v>213</v>
      </c>
      <c r="S30492" s="499"/>
    </row>
    <row r="30493">
      <c r="B30493" s="497"/>
      <c r="H30493" s="500"/>
      <c r="O30493" s="500"/>
      <c r="Q30493" s="498" t="s">
        <v>213</v>
      </c>
      <c r="S30493" s="499"/>
    </row>
    <row r="30494">
      <c r="B30494" s="497"/>
      <c r="H30494" s="500"/>
      <c r="O30494" s="500"/>
      <c r="Q30494" s="498" t="s">
        <v>213</v>
      </c>
      <c r="S30494" s="499"/>
    </row>
    <row r="30495">
      <c r="B30495" s="497"/>
      <c r="H30495" s="500"/>
      <c r="O30495" s="500"/>
      <c r="Q30495" s="498" t="s">
        <v>213</v>
      </c>
      <c r="S30495" s="499"/>
    </row>
    <row r="30496">
      <c r="B30496" s="497"/>
      <c r="H30496" s="500"/>
      <c r="O30496" s="500"/>
      <c r="Q30496" s="498" t="s">
        <v>213</v>
      </c>
      <c r="S30496" s="499"/>
    </row>
    <row r="30497">
      <c r="B30497" s="497"/>
      <c r="H30497" s="500"/>
      <c r="O30497" s="500"/>
      <c r="Q30497" s="498" t="s">
        <v>213</v>
      </c>
      <c r="S30497" s="499"/>
    </row>
    <row r="30498">
      <c r="B30498" s="497"/>
      <c r="H30498" s="500"/>
      <c r="O30498" s="500"/>
      <c r="Q30498" s="498" t="s">
        <v>213</v>
      </c>
      <c r="S30498" s="499"/>
    </row>
    <row r="30499">
      <c r="B30499" s="497"/>
      <c r="H30499" s="500"/>
      <c r="O30499" s="500"/>
      <c r="Q30499" s="498" t="s">
        <v>213</v>
      </c>
      <c r="S30499" s="499"/>
    </row>
    <row r="30500">
      <c r="B30500" s="497"/>
      <c r="H30500" s="500"/>
      <c r="O30500" s="500"/>
      <c r="Q30500" s="498" t="s">
        <v>213</v>
      </c>
      <c r="S30500" s="499"/>
    </row>
    <row r="30501">
      <c r="B30501" s="497"/>
      <c r="H30501" s="500"/>
      <c r="O30501" s="500"/>
      <c r="Q30501" s="498" t="s">
        <v>213</v>
      </c>
      <c r="S30501" s="499"/>
    </row>
    <row r="30502">
      <c r="B30502" s="497"/>
      <c r="H30502" s="500"/>
      <c r="O30502" s="500"/>
      <c r="Q30502" s="498" t="s">
        <v>213</v>
      </c>
      <c r="S30502" s="499"/>
    </row>
    <row r="30503">
      <c r="B30503" s="497"/>
      <c r="H30503" s="500"/>
      <c r="O30503" s="500"/>
      <c r="Q30503" s="498" t="s">
        <v>213</v>
      </c>
      <c r="S30503" s="499"/>
    </row>
    <row r="30504">
      <c r="B30504" s="497"/>
      <c r="H30504" s="500"/>
      <c r="O30504" s="500"/>
      <c r="Q30504" s="498" t="s">
        <v>213</v>
      </c>
      <c r="S30504" s="499"/>
    </row>
    <row r="30505">
      <c r="B30505" s="497"/>
      <c r="H30505" s="500"/>
      <c r="O30505" s="500"/>
      <c r="Q30505" s="498" t="s">
        <v>213</v>
      </c>
      <c r="S30505" s="499"/>
    </row>
    <row r="30506">
      <c r="B30506" s="497"/>
      <c r="H30506" s="500"/>
      <c r="O30506" s="500"/>
      <c r="Q30506" s="498" t="s">
        <v>213</v>
      </c>
      <c r="S30506" s="499"/>
    </row>
    <row r="30507">
      <c r="B30507" s="497"/>
      <c r="H30507" s="500"/>
      <c r="O30507" s="500"/>
      <c r="Q30507" s="498" t="s">
        <v>213</v>
      </c>
      <c r="S30507" s="499"/>
    </row>
    <row r="30508">
      <c r="B30508" s="497"/>
      <c r="H30508" s="500"/>
      <c r="O30508" s="500"/>
      <c r="Q30508" s="498" t="s">
        <v>213</v>
      </c>
      <c r="S30508" s="499"/>
    </row>
    <row r="30509">
      <c r="B30509" s="497"/>
      <c r="H30509" s="500"/>
      <c r="O30509" s="500"/>
      <c r="Q30509" s="498" t="s">
        <v>213</v>
      </c>
      <c r="S30509" s="499"/>
    </row>
    <row r="30510">
      <c r="B30510" s="497"/>
      <c r="H30510" s="500"/>
      <c r="O30510" s="500"/>
      <c r="Q30510" s="498" t="s">
        <v>213</v>
      </c>
      <c r="S30510" s="499"/>
    </row>
    <row r="30511">
      <c r="B30511" s="497"/>
      <c r="H30511" s="500"/>
      <c r="O30511" s="500"/>
      <c r="Q30511" s="498" t="s">
        <v>213</v>
      </c>
      <c r="S30511" s="499"/>
    </row>
    <row r="30512">
      <c r="B30512" s="497"/>
      <c r="H30512" s="500"/>
      <c r="O30512" s="500"/>
      <c r="Q30512" s="498" t="s">
        <v>213</v>
      </c>
      <c r="S30512" s="499"/>
    </row>
    <row r="30513">
      <c r="B30513" s="497"/>
      <c r="H30513" s="500"/>
      <c r="O30513" s="500"/>
      <c r="Q30513" s="498" t="s">
        <v>213</v>
      </c>
      <c r="S30513" s="499"/>
    </row>
    <row r="30514">
      <c r="B30514" s="497"/>
      <c r="H30514" s="500"/>
      <c r="O30514" s="500"/>
      <c r="Q30514" s="498" t="s">
        <v>213</v>
      </c>
      <c r="S30514" s="499"/>
    </row>
    <row r="30515">
      <c r="B30515" s="497"/>
      <c r="H30515" s="500"/>
      <c r="O30515" s="500"/>
      <c r="Q30515" s="498" t="s">
        <v>213</v>
      </c>
      <c r="S30515" s="499"/>
    </row>
    <row r="30516">
      <c r="B30516" s="497"/>
      <c r="H30516" s="500"/>
      <c r="O30516" s="500"/>
      <c r="Q30516" s="498" t="s">
        <v>213</v>
      </c>
      <c r="S30516" s="499"/>
    </row>
    <row r="30517">
      <c r="B30517" s="497"/>
      <c r="H30517" s="500"/>
      <c r="O30517" s="500"/>
      <c r="Q30517" s="498" t="s">
        <v>213</v>
      </c>
      <c r="S30517" s="499"/>
    </row>
    <row r="30518">
      <c r="B30518" s="497"/>
      <c r="H30518" s="500"/>
      <c r="O30518" s="500"/>
      <c r="Q30518" s="498" t="s">
        <v>213</v>
      </c>
      <c r="S30518" s="499"/>
    </row>
    <row r="30519">
      <c r="B30519" s="497"/>
      <c r="H30519" s="500"/>
      <c r="O30519" s="500"/>
      <c r="Q30519" s="498" t="s">
        <v>213</v>
      </c>
      <c r="S30519" s="499"/>
    </row>
    <row r="30520">
      <c r="B30520" s="497"/>
      <c r="H30520" s="500"/>
      <c r="O30520" s="500"/>
      <c r="Q30520" s="498" t="s">
        <v>213</v>
      </c>
      <c r="S30520" s="499"/>
    </row>
    <row r="30521">
      <c r="B30521" s="497"/>
      <c r="H30521" s="500"/>
      <c r="O30521" s="500"/>
      <c r="Q30521" s="498" t="s">
        <v>213</v>
      </c>
      <c r="S30521" s="499"/>
    </row>
    <row r="30522">
      <c r="B30522" s="497"/>
      <c r="H30522" s="500"/>
      <c r="O30522" s="500"/>
      <c r="Q30522" s="498" t="s">
        <v>213</v>
      </c>
      <c r="S30522" s="499"/>
    </row>
    <row r="30523">
      <c r="B30523" s="497"/>
      <c r="H30523" s="500"/>
      <c r="O30523" s="500"/>
      <c r="Q30523" s="498" t="s">
        <v>213</v>
      </c>
      <c r="S30523" s="499"/>
    </row>
    <row r="30524">
      <c r="B30524" s="497"/>
      <c r="H30524" s="500"/>
      <c r="O30524" s="500"/>
      <c r="Q30524" s="498" t="s">
        <v>213</v>
      </c>
      <c r="S30524" s="499"/>
    </row>
    <row r="30525">
      <c r="B30525" s="497"/>
      <c r="H30525" s="500"/>
      <c r="O30525" s="500"/>
      <c r="Q30525" s="498" t="s">
        <v>213</v>
      </c>
      <c r="S30525" s="499"/>
    </row>
    <row r="30526">
      <c r="B30526" s="497"/>
      <c r="H30526" s="500"/>
      <c r="O30526" s="500"/>
      <c r="Q30526" s="498" t="s">
        <v>213</v>
      </c>
      <c r="S30526" s="499"/>
    </row>
    <row r="30527">
      <c r="B30527" s="497"/>
      <c r="H30527" s="500"/>
      <c r="O30527" s="500"/>
      <c r="Q30527" s="498" t="s">
        <v>213</v>
      </c>
      <c r="S30527" s="499"/>
    </row>
    <row r="30528">
      <c r="B30528" s="497"/>
      <c r="H30528" s="500"/>
      <c r="O30528" s="500"/>
      <c r="Q30528" s="498" t="s">
        <v>213</v>
      </c>
      <c r="S30528" s="499"/>
    </row>
    <row r="30529">
      <c r="B30529" s="497"/>
      <c r="H30529" s="500"/>
      <c r="O30529" s="500"/>
      <c r="Q30529" s="498" t="s">
        <v>213</v>
      </c>
      <c r="S30529" s="499"/>
    </row>
    <row r="30530">
      <c r="B30530" s="497"/>
      <c r="H30530" s="500"/>
      <c r="O30530" s="500"/>
      <c r="Q30530" s="498" t="s">
        <v>213</v>
      </c>
      <c r="S30530" s="499"/>
    </row>
    <row r="30531">
      <c r="B30531" s="497"/>
      <c r="H30531" s="500"/>
      <c r="O30531" s="500"/>
      <c r="Q30531" s="498" t="s">
        <v>213</v>
      </c>
      <c r="S30531" s="499"/>
    </row>
    <row r="30532">
      <c r="B30532" s="497"/>
      <c r="H30532" s="500"/>
      <c r="O30532" s="500"/>
      <c r="Q30532" s="498" t="s">
        <v>213</v>
      </c>
      <c r="S30532" s="499"/>
    </row>
    <row r="30533">
      <c r="B30533" s="497"/>
      <c r="H30533" s="500"/>
      <c r="O30533" s="500"/>
      <c r="Q30533" s="498" t="s">
        <v>213</v>
      </c>
      <c r="S30533" s="499"/>
    </row>
    <row r="30534">
      <c r="B30534" s="497"/>
      <c r="H30534" s="500"/>
      <c r="O30534" s="500"/>
      <c r="Q30534" s="498" t="s">
        <v>213</v>
      </c>
      <c r="S30534" s="499"/>
    </row>
    <row r="30535">
      <c r="B30535" s="497"/>
      <c r="H30535" s="500"/>
      <c r="O30535" s="500"/>
      <c r="Q30535" s="498" t="s">
        <v>213</v>
      </c>
      <c r="S30535" s="499"/>
    </row>
    <row r="30536">
      <c r="B30536" s="497"/>
      <c r="H30536" s="500"/>
      <c r="O30536" s="500"/>
      <c r="Q30536" s="498" t="s">
        <v>213</v>
      </c>
      <c r="S30536" s="499"/>
    </row>
    <row r="30537">
      <c r="B30537" s="497"/>
      <c r="H30537" s="500"/>
      <c r="O30537" s="500"/>
      <c r="Q30537" s="498" t="s">
        <v>213</v>
      </c>
      <c r="S30537" s="499"/>
    </row>
    <row r="30538">
      <c r="B30538" s="497"/>
      <c r="H30538" s="500"/>
      <c r="O30538" s="500"/>
      <c r="Q30538" s="498" t="s">
        <v>213</v>
      </c>
      <c r="S30538" s="499"/>
    </row>
    <row r="30539">
      <c r="B30539" s="497"/>
      <c r="H30539" s="500"/>
      <c r="O30539" s="500"/>
      <c r="Q30539" s="498" t="s">
        <v>213</v>
      </c>
      <c r="S30539" s="499"/>
    </row>
    <row r="30540">
      <c r="B30540" s="497"/>
      <c r="H30540" s="500"/>
      <c r="O30540" s="500"/>
      <c r="Q30540" s="498" t="s">
        <v>213</v>
      </c>
      <c r="S30540" s="499"/>
    </row>
    <row r="30541">
      <c r="B30541" s="497"/>
      <c r="H30541" s="500"/>
      <c r="O30541" s="500"/>
      <c r="Q30541" s="498" t="s">
        <v>213</v>
      </c>
      <c r="S30541" s="499"/>
    </row>
    <row r="30542">
      <c r="B30542" s="497"/>
      <c r="H30542" s="500"/>
      <c r="O30542" s="500"/>
      <c r="Q30542" s="498" t="s">
        <v>213</v>
      </c>
      <c r="S30542" s="499"/>
    </row>
    <row r="30543">
      <c r="B30543" s="497"/>
      <c r="H30543" s="500"/>
      <c r="O30543" s="500"/>
      <c r="Q30543" s="498" t="s">
        <v>213</v>
      </c>
      <c r="S30543" s="499"/>
    </row>
    <row r="30544">
      <c r="B30544" s="497"/>
      <c r="H30544" s="500"/>
      <c r="O30544" s="500"/>
      <c r="Q30544" s="498" t="s">
        <v>213</v>
      </c>
      <c r="S30544" s="499"/>
    </row>
    <row r="30545">
      <c r="B30545" s="497"/>
      <c r="H30545" s="500"/>
      <c r="O30545" s="500"/>
      <c r="Q30545" s="498" t="s">
        <v>213</v>
      </c>
      <c r="S30545" s="499"/>
    </row>
    <row r="30546">
      <c r="B30546" s="497"/>
      <c r="H30546" s="500"/>
      <c r="O30546" s="500"/>
      <c r="Q30546" s="498" t="s">
        <v>213</v>
      </c>
      <c r="S30546" s="499"/>
    </row>
    <row r="30547">
      <c r="B30547" s="497"/>
      <c r="H30547" s="500"/>
      <c r="O30547" s="500"/>
      <c r="Q30547" s="498" t="s">
        <v>213</v>
      </c>
      <c r="S30547" s="499"/>
    </row>
    <row r="30548">
      <c r="B30548" s="497"/>
      <c r="H30548" s="500"/>
      <c r="O30548" s="500"/>
      <c r="Q30548" s="498" t="s">
        <v>213</v>
      </c>
      <c r="S30548" s="499"/>
    </row>
    <row r="30549">
      <c r="B30549" s="497"/>
      <c r="H30549" s="500"/>
      <c r="O30549" s="500"/>
      <c r="Q30549" s="498" t="s">
        <v>213</v>
      </c>
      <c r="S30549" s="499"/>
    </row>
    <row r="30550">
      <c r="B30550" s="497"/>
      <c r="H30550" s="500"/>
      <c r="O30550" s="500"/>
      <c r="Q30550" s="498" t="s">
        <v>213</v>
      </c>
      <c r="S30550" s="499"/>
    </row>
    <row r="30551">
      <c r="B30551" s="497"/>
      <c r="H30551" s="500"/>
      <c r="O30551" s="500"/>
      <c r="Q30551" s="498" t="s">
        <v>213</v>
      </c>
      <c r="S30551" s="499"/>
    </row>
    <row r="30552">
      <c r="B30552" s="497"/>
      <c r="H30552" s="500"/>
      <c r="O30552" s="500"/>
      <c r="Q30552" s="498" t="s">
        <v>213</v>
      </c>
      <c r="S30552" s="499"/>
    </row>
    <row r="30553">
      <c r="B30553" s="497"/>
      <c r="H30553" s="500"/>
      <c r="O30553" s="500"/>
      <c r="Q30553" s="498" t="s">
        <v>213</v>
      </c>
      <c r="S30553" s="499"/>
    </row>
    <row r="30554">
      <c r="B30554" s="497"/>
      <c r="H30554" s="500"/>
      <c r="O30554" s="500"/>
      <c r="Q30554" s="498" t="s">
        <v>213</v>
      </c>
      <c r="S30554" s="499"/>
    </row>
    <row r="30555">
      <c r="B30555" s="497"/>
      <c r="H30555" s="500"/>
      <c r="O30555" s="500"/>
      <c r="Q30555" s="498" t="s">
        <v>213</v>
      </c>
      <c r="S30555" s="499"/>
    </row>
    <row r="30556">
      <c r="B30556" s="497"/>
      <c r="H30556" s="500"/>
      <c r="O30556" s="500"/>
      <c r="Q30556" s="498" t="s">
        <v>213</v>
      </c>
      <c r="S30556" s="499"/>
    </row>
    <row r="30557">
      <c r="B30557" s="497"/>
      <c r="H30557" s="500"/>
      <c r="O30557" s="500"/>
      <c r="Q30557" s="498" t="s">
        <v>213</v>
      </c>
      <c r="S30557" s="499"/>
    </row>
    <row r="30558">
      <c r="B30558" s="497"/>
      <c r="H30558" s="500"/>
      <c r="O30558" s="500"/>
      <c r="Q30558" s="498" t="s">
        <v>213</v>
      </c>
      <c r="S30558" s="499"/>
    </row>
    <row r="30559">
      <c r="B30559" s="497"/>
      <c r="H30559" s="500"/>
      <c r="O30559" s="500"/>
      <c r="Q30559" s="498" t="s">
        <v>213</v>
      </c>
      <c r="S30559" s="499"/>
    </row>
    <row r="30560">
      <c r="B30560" s="497"/>
      <c r="H30560" s="500"/>
      <c r="O30560" s="500"/>
      <c r="Q30560" s="498" t="s">
        <v>213</v>
      </c>
      <c r="S30560" s="499"/>
    </row>
    <row r="30561">
      <c r="B30561" s="497"/>
      <c r="H30561" s="500"/>
      <c r="O30561" s="500"/>
      <c r="Q30561" s="498" t="s">
        <v>213</v>
      </c>
      <c r="S30561" s="499"/>
    </row>
    <row r="30562">
      <c r="B30562" s="497"/>
      <c r="H30562" s="500"/>
      <c r="O30562" s="500"/>
      <c r="Q30562" s="498" t="s">
        <v>213</v>
      </c>
      <c r="S30562" s="499"/>
    </row>
    <row r="30563">
      <c r="B30563" s="497"/>
      <c r="H30563" s="500"/>
      <c r="O30563" s="500"/>
      <c r="Q30563" s="498" t="s">
        <v>213</v>
      </c>
      <c r="S30563" s="499"/>
    </row>
    <row r="30564">
      <c r="B30564" s="497"/>
      <c r="H30564" s="500"/>
      <c r="O30564" s="500"/>
      <c r="Q30564" s="498" t="s">
        <v>213</v>
      </c>
      <c r="S30564" s="499"/>
    </row>
    <row r="30565">
      <c r="B30565" s="497"/>
      <c r="H30565" s="500"/>
      <c r="O30565" s="500"/>
      <c r="Q30565" s="498" t="s">
        <v>213</v>
      </c>
      <c r="S30565" s="499"/>
    </row>
    <row r="30566">
      <c r="B30566" s="497"/>
      <c r="H30566" s="500"/>
      <c r="O30566" s="500"/>
      <c r="Q30566" s="498" t="s">
        <v>213</v>
      </c>
      <c r="S30566" s="499"/>
    </row>
    <row r="30567">
      <c r="B30567" s="497"/>
      <c r="H30567" s="500"/>
      <c r="O30567" s="500"/>
      <c r="Q30567" s="498" t="s">
        <v>213</v>
      </c>
      <c r="S30567" s="499"/>
    </row>
    <row r="30568">
      <c r="B30568" s="497"/>
      <c r="H30568" s="500"/>
      <c r="O30568" s="500"/>
      <c r="Q30568" s="498" t="s">
        <v>213</v>
      </c>
      <c r="S30568" s="499"/>
    </row>
    <row r="30569">
      <c r="B30569" s="497"/>
      <c r="H30569" s="500"/>
      <c r="O30569" s="500"/>
      <c r="Q30569" s="498" t="s">
        <v>213</v>
      </c>
      <c r="S30569" s="499"/>
    </row>
    <row r="30570">
      <c r="B30570" s="497"/>
      <c r="H30570" s="500"/>
      <c r="O30570" s="500"/>
      <c r="Q30570" s="498" t="s">
        <v>213</v>
      </c>
      <c r="S30570" s="499"/>
    </row>
    <row r="30571">
      <c r="B30571" s="497"/>
      <c r="H30571" s="500"/>
      <c r="O30571" s="500"/>
      <c r="Q30571" s="498" t="s">
        <v>213</v>
      </c>
      <c r="S30571" s="499"/>
    </row>
    <row r="30572">
      <c r="B30572" s="497"/>
      <c r="H30572" s="500"/>
      <c r="O30572" s="500"/>
      <c r="Q30572" s="498" t="s">
        <v>213</v>
      </c>
      <c r="S30572" s="499"/>
    </row>
    <row r="30573">
      <c r="B30573" s="497"/>
      <c r="H30573" s="500"/>
      <c r="O30573" s="500"/>
      <c r="Q30573" s="498" t="s">
        <v>213</v>
      </c>
      <c r="S30573" s="499"/>
    </row>
    <row r="30574">
      <c r="B30574" s="497"/>
      <c r="H30574" s="500"/>
      <c r="O30574" s="500"/>
      <c r="Q30574" s="498" t="s">
        <v>213</v>
      </c>
      <c r="S30574" s="499"/>
    </row>
    <row r="30575">
      <c r="B30575" s="497"/>
      <c r="H30575" s="500"/>
      <c r="O30575" s="500"/>
      <c r="Q30575" s="498" t="s">
        <v>213</v>
      </c>
      <c r="S30575" s="499"/>
    </row>
    <row r="30576">
      <c r="B30576" s="497"/>
      <c r="H30576" s="500"/>
      <c r="O30576" s="500"/>
      <c r="Q30576" s="498" t="s">
        <v>213</v>
      </c>
      <c r="S30576" s="499"/>
    </row>
    <row r="30577">
      <c r="B30577" s="497"/>
      <c r="H30577" s="500"/>
      <c r="O30577" s="500"/>
      <c r="Q30577" s="498" t="s">
        <v>213</v>
      </c>
      <c r="S30577" s="499"/>
    </row>
    <row r="30578">
      <c r="B30578" s="497"/>
      <c r="H30578" s="500"/>
      <c r="O30578" s="500"/>
      <c r="Q30578" s="498" t="s">
        <v>213</v>
      </c>
      <c r="S30578" s="499"/>
    </row>
    <row r="30579">
      <c r="B30579" s="497"/>
      <c r="H30579" s="500"/>
      <c r="O30579" s="500"/>
      <c r="Q30579" s="498" t="s">
        <v>213</v>
      </c>
      <c r="S30579" s="499"/>
    </row>
    <row r="30580">
      <c r="B30580" s="497"/>
      <c r="H30580" s="500"/>
      <c r="O30580" s="500"/>
      <c r="Q30580" s="498" t="s">
        <v>213</v>
      </c>
      <c r="S30580" s="499"/>
    </row>
    <row r="30581">
      <c r="B30581" s="497"/>
      <c r="H30581" s="500"/>
      <c r="O30581" s="500"/>
      <c r="Q30581" s="498" t="s">
        <v>213</v>
      </c>
      <c r="S30581" s="499"/>
    </row>
    <row r="30582">
      <c r="B30582" s="497"/>
      <c r="H30582" s="500"/>
      <c r="O30582" s="500"/>
      <c r="Q30582" s="498" t="s">
        <v>213</v>
      </c>
      <c r="S30582" s="499"/>
    </row>
    <row r="30583">
      <c r="B30583" s="497"/>
      <c r="H30583" s="500"/>
      <c r="O30583" s="500"/>
      <c r="Q30583" s="498" t="s">
        <v>213</v>
      </c>
      <c r="S30583" s="499"/>
    </row>
    <row r="30584">
      <c r="B30584" s="497"/>
      <c r="H30584" s="500"/>
      <c r="O30584" s="500"/>
      <c r="Q30584" s="498" t="s">
        <v>213</v>
      </c>
      <c r="S30584" s="499"/>
    </row>
    <row r="30585">
      <c r="B30585" s="497"/>
      <c r="H30585" s="500"/>
      <c r="O30585" s="500"/>
      <c r="Q30585" s="498" t="s">
        <v>213</v>
      </c>
      <c r="S30585" s="499"/>
    </row>
    <row r="30586">
      <c r="B30586" s="497"/>
      <c r="H30586" s="500"/>
      <c r="O30586" s="500"/>
      <c r="Q30586" s="498" t="s">
        <v>213</v>
      </c>
      <c r="S30586" s="499"/>
    </row>
    <row r="30587">
      <c r="B30587" s="497"/>
      <c r="H30587" s="500"/>
      <c r="O30587" s="500"/>
      <c r="Q30587" s="498" t="s">
        <v>213</v>
      </c>
      <c r="S30587" s="499"/>
    </row>
    <row r="30588">
      <c r="B30588" s="497"/>
      <c r="H30588" s="500"/>
      <c r="O30588" s="500"/>
      <c r="Q30588" s="498" t="s">
        <v>213</v>
      </c>
      <c r="S30588" s="499"/>
    </row>
    <row r="30589">
      <c r="B30589" s="497"/>
      <c r="H30589" s="500"/>
      <c r="O30589" s="500"/>
      <c r="Q30589" s="498" t="s">
        <v>213</v>
      </c>
      <c r="S30589" s="499"/>
    </row>
    <row r="30590">
      <c r="B30590" s="497"/>
      <c r="H30590" s="500"/>
      <c r="O30590" s="500"/>
      <c r="Q30590" s="498" t="s">
        <v>213</v>
      </c>
      <c r="S30590" s="499"/>
    </row>
    <row r="30591">
      <c r="B30591" s="497"/>
      <c r="H30591" s="500"/>
      <c r="O30591" s="500"/>
      <c r="Q30591" s="498" t="s">
        <v>213</v>
      </c>
      <c r="S30591" s="499"/>
    </row>
    <row r="30592">
      <c r="B30592" s="497"/>
      <c r="H30592" s="500"/>
      <c r="O30592" s="500"/>
      <c r="Q30592" s="498" t="s">
        <v>213</v>
      </c>
      <c r="S30592" s="499"/>
    </row>
    <row r="30593">
      <c r="B30593" s="497"/>
      <c r="H30593" s="500"/>
      <c r="O30593" s="500"/>
      <c r="Q30593" s="498" t="s">
        <v>213</v>
      </c>
      <c r="S30593" s="499"/>
    </row>
    <row r="30594">
      <c r="B30594" s="497"/>
      <c r="H30594" s="500"/>
      <c r="O30594" s="500"/>
      <c r="Q30594" s="498" t="s">
        <v>213</v>
      </c>
      <c r="S30594" s="499"/>
    </row>
    <row r="30595">
      <c r="B30595" s="497"/>
      <c r="H30595" s="500"/>
      <c r="O30595" s="500"/>
      <c r="Q30595" s="498" t="s">
        <v>213</v>
      </c>
      <c r="S30595" s="499"/>
    </row>
    <row r="30596">
      <c r="B30596" s="497"/>
      <c r="H30596" s="500"/>
      <c r="O30596" s="500"/>
      <c r="Q30596" s="498" t="s">
        <v>213</v>
      </c>
      <c r="S30596" s="499"/>
    </row>
    <row r="30597">
      <c r="B30597" s="497"/>
      <c r="H30597" s="500"/>
      <c r="O30597" s="500"/>
      <c r="Q30597" s="498" t="s">
        <v>213</v>
      </c>
      <c r="S30597" s="499"/>
    </row>
    <row r="30598">
      <c r="B30598" s="497"/>
      <c r="H30598" s="500"/>
      <c r="O30598" s="500"/>
      <c r="Q30598" s="498" t="s">
        <v>213</v>
      </c>
      <c r="S30598" s="499"/>
    </row>
    <row r="30599">
      <c r="B30599" s="497"/>
      <c r="H30599" s="500"/>
      <c r="O30599" s="500"/>
      <c r="Q30599" s="498" t="s">
        <v>213</v>
      </c>
      <c r="S30599" s="499"/>
    </row>
    <row r="30600">
      <c r="B30600" s="497"/>
      <c r="H30600" s="500"/>
      <c r="O30600" s="500"/>
      <c r="Q30600" s="498" t="s">
        <v>213</v>
      </c>
      <c r="S30600" s="499"/>
    </row>
    <row r="30601">
      <c r="B30601" s="497"/>
      <c r="H30601" s="500"/>
      <c r="O30601" s="500"/>
      <c r="Q30601" s="498" t="s">
        <v>213</v>
      </c>
      <c r="S30601" s="499"/>
    </row>
    <row r="30602">
      <c r="B30602" s="497"/>
      <c r="H30602" s="500"/>
      <c r="O30602" s="500"/>
      <c r="Q30602" s="498" t="s">
        <v>213</v>
      </c>
      <c r="S30602" s="499"/>
    </row>
    <row r="30603">
      <c r="B30603" s="497"/>
      <c r="H30603" s="500"/>
      <c r="O30603" s="500"/>
      <c r="Q30603" s="498" t="s">
        <v>213</v>
      </c>
      <c r="S30603" s="499"/>
    </row>
    <row r="30604">
      <c r="B30604" s="497"/>
      <c r="H30604" s="500"/>
      <c r="O30604" s="500"/>
      <c r="Q30604" s="498" t="s">
        <v>213</v>
      </c>
      <c r="S30604" s="499"/>
    </row>
    <row r="30605">
      <c r="B30605" s="497"/>
      <c r="H30605" s="500"/>
      <c r="O30605" s="500"/>
      <c r="Q30605" s="498" t="s">
        <v>213</v>
      </c>
      <c r="S30605" s="499"/>
    </row>
    <row r="30606">
      <c r="B30606" s="497"/>
      <c r="H30606" s="500"/>
      <c r="O30606" s="500"/>
      <c r="Q30606" s="498" t="s">
        <v>213</v>
      </c>
      <c r="S30606" s="499"/>
    </row>
    <row r="30607">
      <c r="B30607" s="497"/>
      <c r="H30607" s="500"/>
      <c r="O30607" s="500"/>
      <c r="Q30607" s="498" t="s">
        <v>213</v>
      </c>
      <c r="S30607" s="499"/>
    </row>
    <row r="30608">
      <c r="B30608" s="497"/>
      <c r="H30608" s="500"/>
      <c r="O30608" s="500"/>
      <c r="Q30608" s="498" t="s">
        <v>213</v>
      </c>
      <c r="S30608" s="499"/>
    </row>
    <row r="30609">
      <c r="B30609" s="497"/>
      <c r="H30609" s="500"/>
      <c r="O30609" s="500"/>
      <c r="Q30609" s="498" t="s">
        <v>213</v>
      </c>
      <c r="S30609" s="499"/>
    </row>
    <row r="30610">
      <c r="B30610" s="497"/>
      <c r="H30610" s="500"/>
      <c r="O30610" s="500"/>
      <c r="Q30610" s="498" t="s">
        <v>213</v>
      </c>
      <c r="S30610" s="499"/>
    </row>
    <row r="30611">
      <c r="B30611" s="497"/>
      <c r="H30611" s="500"/>
      <c r="O30611" s="500"/>
      <c r="Q30611" s="498" t="s">
        <v>213</v>
      </c>
      <c r="S30611" s="499"/>
    </row>
    <row r="30612">
      <c r="B30612" s="497"/>
      <c r="H30612" s="500"/>
      <c r="O30612" s="500"/>
      <c r="Q30612" s="498" t="s">
        <v>213</v>
      </c>
      <c r="S30612" s="499"/>
    </row>
    <row r="30613">
      <c r="B30613" s="497"/>
      <c r="H30613" s="500"/>
      <c r="O30613" s="500"/>
      <c r="Q30613" s="498" t="s">
        <v>213</v>
      </c>
      <c r="S30613" s="499"/>
    </row>
    <row r="30614">
      <c r="B30614" s="497"/>
      <c r="H30614" s="500"/>
      <c r="O30614" s="500"/>
      <c r="Q30614" s="498" t="s">
        <v>213</v>
      </c>
      <c r="S30614" s="499"/>
    </row>
    <row r="30615">
      <c r="B30615" s="497"/>
      <c r="H30615" s="500"/>
      <c r="O30615" s="500"/>
      <c r="Q30615" s="498" t="s">
        <v>213</v>
      </c>
      <c r="S30615" s="499"/>
    </row>
    <row r="30616">
      <c r="B30616" s="497"/>
      <c r="H30616" s="500"/>
      <c r="O30616" s="500"/>
      <c r="Q30616" s="498" t="s">
        <v>213</v>
      </c>
      <c r="S30616" s="499"/>
    </row>
    <row r="30617">
      <c r="B30617" s="497"/>
      <c r="H30617" s="500"/>
      <c r="O30617" s="500"/>
      <c r="Q30617" s="498" t="s">
        <v>213</v>
      </c>
      <c r="S30617" s="499"/>
    </row>
    <row r="30618">
      <c r="B30618" s="497"/>
      <c r="H30618" s="500"/>
      <c r="O30618" s="500"/>
      <c r="Q30618" s="498" t="s">
        <v>213</v>
      </c>
      <c r="S30618" s="499"/>
    </row>
    <row r="30619">
      <c r="B30619" s="497"/>
      <c r="H30619" s="500"/>
      <c r="O30619" s="500"/>
      <c r="Q30619" s="498" t="s">
        <v>213</v>
      </c>
      <c r="S30619" s="499"/>
    </row>
    <row r="30620">
      <c r="B30620" s="497"/>
      <c r="H30620" s="500"/>
      <c r="O30620" s="500"/>
      <c r="Q30620" s="498" t="s">
        <v>213</v>
      </c>
      <c r="S30620" s="499"/>
    </row>
    <row r="30621">
      <c r="B30621" s="497"/>
      <c r="H30621" s="500"/>
      <c r="O30621" s="500"/>
      <c r="Q30621" s="498" t="s">
        <v>213</v>
      </c>
      <c r="S30621" s="499"/>
    </row>
    <row r="30622">
      <c r="B30622" s="497"/>
      <c r="H30622" s="500"/>
      <c r="O30622" s="500"/>
      <c r="Q30622" s="498" t="s">
        <v>213</v>
      </c>
      <c r="S30622" s="499"/>
    </row>
    <row r="30623">
      <c r="B30623" s="497"/>
      <c r="H30623" s="500"/>
      <c r="O30623" s="500"/>
      <c r="Q30623" s="498" t="s">
        <v>213</v>
      </c>
      <c r="S30623" s="499"/>
    </row>
    <row r="30624">
      <c r="B30624" s="497"/>
      <c r="H30624" s="500"/>
      <c r="O30624" s="500"/>
      <c r="Q30624" s="498" t="s">
        <v>213</v>
      </c>
      <c r="S30624" s="499"/>
    </row>
    <row r="30625">
      <c r="B30625" s="497"/>
      <c r="H30625" s="500"/>
      <c r="O30625" s="500"/>
      <c r="Q30625" s="498" t="s">
        <v>213</v>
      </c>
      <c r="S30625" s="499"/>
    </row>
    <row r="30626">
      <c r="B30626" s="497"/>
      <c r="H30626" s="500"/>
      <c r="O30626" s="500"/>
      <c r="Q30626" s="498" t="s">
        <v>213</v>
      </c>
      <c r="S30626" s="499"/>
    </row>
    <row r="30627">
      <c r="B30627" s="497"/>
      <c r="H30627" s="500"/>
      <c r="O30627" s="500"/>
      <c r="Q30627" s="498" t="s">
        <v>213</v>
      </c>
      <c r="S30627" s="499"/>
    </row>
    <row r="30628">
      <c r="B30628" s="497"/>
      <c r="H30628" s="500"/>
      <c r="O30628" s="500"/>
      <c r="Q30628" s="498" t="s">
        <v>213</v>
      </c>
      <c r="S30628" s="499"/>
    </row>
    <row r="30629">
      <c r="B30629" s="497"/>
      <c r="H30629" s="500"/>
      <c r="O30629" s="500"/>
      <c r="Q30629" s="498" t="s">
        <v>213</v>
      </c>
      <c r="S30629" s="499"/>
    </row>
    <row r="30630">
      <c r="B30630" s="497"/>
      <c r="H30630" s="500"/>
      <c r="O30630" s="500"/>
      <c r="Q30630" s="498" t="s">
        <v>213</v>
      </c>
      <c r="S30630" s="499"/>
    </row>
    <row r="30631">
      <c r="B30631" s="497"/>
      <c r="H30631" s="500"/>
      <c r="O30631" s="500"/>
      <c r="Q30631" s="498" t="s">
        <v>213</v>
      </c>
      <c r="S30631" s="499"/>
    </row>
    <row r="30632">
      <c r="B30632" s="497"/>
      <c r="H30632" s="500"/>
      <c r="O30632" s="500"/>
      <c r="Q30632" s="498" t="s">
        <v>213</v>
      </c>
      <c r="S30632" s="499"/>
    </row>
    <row r="30633">
      <c r="B30633" s="497"/>
      <c r="H30633" s="500"/>
      <c r="O30633" s="500"/>
      <c r="Q30633" s="498" t="s">
        <v>213</v>
      </c>
      <c r="S30633" s="499"/>
    </row>
    <row r="30634">
      <c r="B30634" s="497"/>
      <c r="H30634" s="500"/>
      <c r="O30634" s="500"/>
      <c r="Q30634" s="498" t="s">
        <v>213</v>
      </c>
      <c r="S30634" s="499"/>
    </row>
    <row r="30635">
      <c r="B30635" s="497"/>
      <c r="H30635" s="500"/>
      <c r="O30635" s="500"/>
      <c r="Q30635" s="498" t="s">
        <v>213</v>
      </c>
      <c r="S30635" s="499"/>
    </row>
    <row r="30636">
      <c r="B30636" s="497"/>
      <c r="H30636" s="500"/>
      <c r="O30636" s="500"/>
      <c r="Q30636" s="498" t="s">
        <v>213</v>
      </c>
      <c r="S30636" s="499"/>
    </row>
    <row r="30637">
      <c r="B30637" s="497"/>
      <c r="H30637" s="500"/>
      <c r="O30637" s="500"/>
      <c r="Q30637" s="498" t="s">
        <v>213</v>
      </c>
      <c r="S30637" s="499"/>
    </row>
    <row r="30638">
      <c r="B30638" s="497"/>
      <c r="H30638" s="500"/>
      <c r="O30638" s="500"/>
      <c r="Q30638" s="498" t="s">
        <v>213</v>
      </c>
      <c r="S30638" s="499"/>
    </row>
    <row r="30639">
      <c r="B30639" s="497"/>
      <c r="H30639" s="500"/>
      <c r="O30639" s="500"/>
      <c r="Q30639" s="498" t="s">
        <v>213</v>
      </c>
      <c r="S30639" s="499"/>
    </row>
    <row r="30640">
      <c r="B30640" s="497"/>
      <c r="H30640" s="500"/>
      <c r="O30640" s="500"/>
      <c r="Q30640" s="498" t="s">
        <v>213</v>
      </c>
      <c r="S30640" s="499"/>
    </row>
    <row r="30641">
      <c r="B30641" s="497"/>
      <c r="H30641" s="500"/>
      <c r="O30641" s="500"/>
      <c r="Q30641" s="498" t="s">
        <v>213</v>
      </c>
      <c r="S30641" s="499"/>
    </row>
    <row r="30642">
      <c r="B30642" s="497"/>
      <c r="H30642" s="500"/>
      <c r="O30642" s="500"/>
      <c r="Q30642" s="498" t="s">
        <v>213</v>
      </c>
      <c r="S30642" s="499"/>
    </row>
    <row r="30643">
      <c r="B30643" s="497"/>
      <c r="H30643" s="500"/>
      <c r="O30643" s="500"/>
      <c r="Q30643" s="498" t="s">
        <v>213</v>
      </c>
      <c r="S30643" s="499"/>
    </row>
    <row r="30644">
      <c r="B30644" s="497"/>
      <c r="H30644" s="500"/>
      <c r="O30644" s="500"/>
      <c r="Q30644" s="498" t="s">
        <v>213</v>
      </c>
      <c r="S30644" s="499"/>
    </row>
    <row r="30645">
      <c r="B30645" s="497"/>
      <c r="H30645" s="500"/>
      <c r="O30645" s="500"/>
      <c r="Q30645" s="498" t="s">
        <v>213</v>
      </c>
      <c r="S30645" s="499"/>
    </row>
    <row r="30646">
      <c r="B30646" s="497"/>
      <c r="H30646" s="500"/>
      <c r="O30646" s="500"/>
      <c r="Q30646" s="498" t="s">
        <v>213</v>
      </c>
      <c r="S30646" s="499"/>
    </row>
    <row r="30647">
      <c r="B30647" s="497"/>
      <c r="H30647" s="500"/>
      <c r="O30647" s="500"/>
      <c r="Q30647" s="498" t="s">
        <v>213</v>
      </c>
      <c r="S30647" s="499"/>
    </row>
    <row r="30648">
      <c r="B30648" s="497"/>
      <c r="H30648" s="500"/>
      <c r="O30648" s="500"/>
      <c r="Q30648" s="498" t="s">
        <v>213</v>
      </c>
      <c r="S30648" s="499"/>
    </row>
    <row r="30649">
      <c r="B30649" s="497"/>
      <c r="H30649" s="500"/>
      <c r="O30649" s="500"/>
      <c r="Q30649" s="498" t="s">
        <v>213</v>
      </c>
      <c r="S30649" s="499"/>
    </row>
    <row r="30650">
      <c r="B30650" s="497"/>
      <c r="H30650" s="500"/>
      <c r="O30650" s="500"/>
      <c r="Q30650" s="498" t="s">
        <v>213</v>
      </c>
      <c r="S30650" s="499"/>
    </row>
    <row r="30651">
      <c r="B30651" s="497"/>
      <c r="H30651" s="500"/>
      <c r="O30651" s="500"/>
      <c r="Q30651" s="498" t="s">
        <v>213</v>
      </c>
      <c r="S30651" s="499"/>
    </row>
    <row r="30652">
      <c r="B30652" s="497"/>
      <c r="H30652" s="500"/>
      <c r="O30652" s="500"/>
      <c r="Q30652" s="498" t="s">
        <v>213</v>
      </c>
      <c r="S30652" s="499"/>
    </row>
    <row r="30653">
      <c r="B30653" s="497"/>
      <c r="H30653" s="500"/>
      <c r="O30653" s="500"/>
      <c r="Q30653" s="498" t="s">
        <v>213</v>
      </c>
      <c r="S30653" s="499"/>
    </row>
    <row r="30654">
      <c r="B30654" s="497"/>
      <c r="H30654" s="500"/>
      <c r="O30654" s="500"/>
      <c r="Q30654" s="498" t="s">
        <v>213</v>
      </c>
      <c r="S30654" s="499"/>
    </row>
    <row r="30655">
      <c r="B30655" s="497"/>
      <c r="H30655" s="500"/>
      <c r="O30655" s="500"/>
      <c r="Q30655" s="498" t="s">
        <v>213</v>
      </c>
      <c r="S30655" s="499"/>
    </row>
    <row r="30656">
      <c r="B30656" s="497"/>
      <c r="H30656" s="500"/>
      <c r="O30656" s="500"/>
      <c r="Q30656" s="498" t="s">
        <v>213</v>
      </c>
      <c r="S30656" s="499"/>
    </row>
    <row r="30657">
      <c r="B30657" s="497"/>
      <c r="H30657" s="500"/>
      <c r="O30657" s="500"/>
      <c r="Q30657" s="498" t="s">
        <v>213</v>
      </c>
      <c r="S30657" s="499"/>
    </row>
    <row r="30658">
      <c r="B30658" s="497"/>
      <c r="H30658" s="500"/>
      <c r="O30658" s="500"/>
      <c r="Q30658" s="498" t="s">
        <v>213</v>
      </c>
      <c r="S30658" s="499"/>
    </row>
    <row r="30659">
      <c r="B30659" s="497"/>
      <c r="H30659" s="500"/>
      <c r="O30659" s="500"/>
      <c r="Q30659" s="498" t="s">
        <v>213</v>
      </c>
      <c r="S30659" s="499"/>
    </row>
    <row r="30660">
      <c r="B30660" s="497"/>
      <c r="H30660" s="500"/>
      <c r="O30660" s="500"/>
      <c r="Q30660" s="498" t="s">
        <v>213</v>
      </c>
      <c r="S30660" s="499"/>
    </row>
    <row r="30661">
      <c r="B30661" s="497"/>
      <c r="H30661" s="500"/>
      <c r="O30661" s="500"/>
      <c r="Q30661" s="498" t="s">
        <v>213</v>
      </c>
      <c r="S30661" s="499"/>
    </row>
    <row r="30662">
      <c r="B30662" s="497"/>
      <c r="H30662" s="500"/>
      <c r="O30662" s="500"/>
      <c r="Q30662" s="498" t="s">
        <v>213</v>
      </c>
      <c r="S30662" s="499"/>
    </row>
    <row r="30663">
      <c r="B30663" s="497"/>
      <c r="H30663" s="500"/>
      <c r="O30663" s="500"/>
      <c r="Q30663" s="498" t="s">
        <v>213</v>
      </c>
      <c r="S30663" s="499"/>
    </row>
    <row r="30664">
      <c r="B30664" s="497"/>
      <c r="H30664" s="500"/>
      <c r="O30664" s="500"/>
      <c r="Q30664" s="498" t="s">
        <v>213</v>
      </c>
      <c r="S30664" s="499"/>
    </row>
    <row r="30665">
      <c r="B30665" s="497"/>
      <c r="H30665" s="500"/>
      <c r="O30665" s="500"/>
      <c r="Q30665" s="498" t="s">
        <v>213</v>
      </c>
      <c r="S30665" s="499"/>
    </row>
    <row r="30666">
      <c r="B30666" s="497"/>
      <c r="H30666" s="500"/>
      <c r="O30666" s="500"/>
      <c r="Q30666" s="498" t="s">
        <v>213</v>
      </c>
      <c r="S30666" s="499"/>
    </row>
    <row r="30667">
      <c r="B30667" s="497"/>
      <c r="H30667" s="500"/>
      <c r="O30667" s="500"/>
      <c r="Q30667" s="498" t="s">
        <v>213</v>
      </c>
      <c r="S30667" s="499"/>
    </row>
    <row r="30668">
      <c r="B30668" s="497"/>
      <c r="H30668" s="500"/>
      <c r="O30668" s="500"/>
      <c r="Q30668" s="498" t="s">
        <v>213</v>
      </c>
      <c r="S30668" s="499"/>
    </row>
    <row r="30669">
      <c r="B30669" s="497"/>
      <c r="H30669" s="500"/>
      <c r="O30669" s="500"/>
      <c r="Q30669" s="498" t="s">
        <v>213</v>
      </c>
      <c r="S30669" s="499"/>
    </row>
    <row r="30670">
      <c r="B30670" s="497"/>
      <c r="H30670" s="500"/>
      <c r="O30670" s="500"/>
      <c r="Q30670" s="498" t="s">
        <v>213</v>
      </c>
      <c r="S30670" s="499"/>
    </row>
    <row r="30671">
      <c r="B30671" s="497"/>
      <c r="H30671" s="500"/>
      <c r="O30671" s="500"/>
      <c r="Q30671" s="498" t="s">
        <v>213</v>
      </c>
      <c r="S30671" s="499"/>
    </row>
    <row r="30672">
      <c r="B30672" s="497"/>
      <c r="H30672" s="500"/>
      <c r="O30672" s="500"/>
      <c r="Q30672" s="498" t="s">
        <v>213</v>
      </c>
      <c r="S30672" s="499"/>
    </row>
    <row r="30673">
      <c r="B30673" s="497"/>
      <c r="H30673" s="500"/>
      <c r="O30673" s="500"/>
      <c r="Q30673" s="498" t="s">
        <v>213</v>
      </c>
      <c r="S30673" s="499"/>
    </row>
    <row r="30674">
      <c r="B30674" s="497"/>
      <c r="H30674" s="500"/>
      <c r="O30674" s="500"/>
      <c r="Q30674" s="498" t="s">
        <v>213</v>
      </c>
      <c r="S30674" s="499"/>
    </row>
    <row r="30675">
      <c r="B30675" s="497"/>
      <c r="H30675" s="500"/>
      <c r="O30675" s="500"/>
      <c r="Q30675" s="498" t="s">
        <v>213</v>
      </c>
      <c r="S30675" s="499"/>
    </row>
    <row r="30676">
      <c r="B30676" s="497"/>
      <c r="H30676" s="500"/>
      <c r="O30676" s="500"/>
      <c r="Q30676" s="498" t="s">
        <v>213</v>
      </c>
      <c r="S30676" s="499"/>
    </row>
    <row r="30677">
      <c r="B30677" s="497"/>
      <c r="H30677" s="500"/>
      <c r="O30677" s="500"/>
      <c r="Q30677" s="498" t="s">
        <v>213</v>
      </c>
      <c r="S30677" s="499"/>
    </row>
    <row r="30678">
      <c r="B30678" s="497"/>
      <c r="H30678" s="500"/>
      <c r="O30678" s="500"/>
      <c r="Q30678" s="498" t="s">
        <v>213</v>
      </c>
      <c r="S30678" s="499"/>
    </row>
    <row r="30679">
      <c r="B30679" s="497"/>
      <c r="H30679" s="500"/>
      <c r="O30679" s="500"/>
      <c r="Q30679" s="498" t="s">
        <v>213</v>
      </c>
      <c r="S30679" s="499"/>
    </row>
    <row r="30680">
      <c r="B30680" s="497"/>
      <c r="H30680" s="500"/>
      <c r="O30680" s="500"/>
      <c r="Q30680" s="498" t="s">
        <v>213</v>
      </c>
      <c r="S30680" s="499"/>
    </row>
    <row r="30681">
      <c r="B30681" s="497"/>
      <c r="H30681" s="500"/>
      <c r="O30681" s="500"/>
      <c r="Q30681" s="498" t="s">
        <v>213</v>
      </c>
      <c r="S30681" s="499"/>
    </row>
    <row r="30682">
      <c r="B30682" s="497"/>
      <c r="H30682" s="500"/>
      <c r="O30682" s="500"/>
      <c r="Q30682" s="498" t="s">
        <v>213</v>
      </c>
      <c r="S30682" s="499"/>
    </row>
    <row r="30683">
      <c r="B30683" s="497"/>
      <c r="H30683" s="500"/>
      <c r="O30683" s="500"/>
      <c r="Q30683" s="498" t="s">
        <v>213</v>
      </c>
      <c r="S30683" s="499"/>
    </row>
    <row r="30684">
      <c r="B30684" s="497"/>
      <c r="H30684" s="500"/>
      <c r="O30684" s="500"/>
      <c r="Q30684" s="498" t="s">
        <v>213</v>
      </c>
      <c r="S30684" s="499"/>
    </row>
    <row r="30685">
      <c r="B30685" s="497"/>
      <c r="H30685" s="500"/>
      <c r="O30685" s="500"/>
      <c r="Q30685" s="498" t="s">
        <v>213</v>
      </c>
      <c r="S30685" s="499"/>
    </row>
    <row r="30686">
      <c r="B30686" s="497"/>
      <c r="H30686" s="500"/>
      <c r="O30686" s="500"/>
      <c r="Q30686" s="498" t="s">
        <v>213</v>
      </c>
      <c r="S30686" s="499"/>
    </row>
    <row r="30687">
      <c r="B30687" s="497"/>
      <c r="H30687" s="500"/>
      <c r="O30687" s="500"/>
      <c r="Q30687" s="498" t="s">
        <v>213</v>
      </c>
      <c r="S30687" s="499"/>
    </row>
    <row r="30688">
      <c r="B30688" s="497"/>
      <c r="H30688" s="500"/>
      <c r="O30688" s="500"/>
      <c r="Q30688" s="498" t="s">
        <v>213</v>
      </c>
      <c r="S30688" s="499"/>
    </row>
    <row r="30689">
      <c r="B30689" s="497"/>
      <c r="H30689" s="500"/>
      <c r="O30689" s="500"/>
      <c r="Q30689" s="498" t="s">
        <v>213</v>
      </c>
      <c r="S30689" s="499"/>
    </row>
    <row r="30690">
      <c r="B30690" s="497"/>
      <c r="H30690" s="500"/>
      <c r="O30690" s="500"/>
      <c r="Q30690" s="498" t="s">
        <v>213</v>
      </c>
      <c r="S30690" s="499"/>
    </row>
    <row r="30691">
      <c r="B30691" s="497"/>
      <c r="H30691" s="500"/>
      <c r="O30691" s="500"/>
      <c r="Q30691" s="498" t="s">
        <v>213</v>
      </c>
      <c r="S30691" s="499"/>
    </row>
    <row r="30692">
      <c r="B30692" s="497"/>
      <c r="H30692" s="500"/>
      <c r="O30692" s="500"/>
      <c r="Q30692" s="498" t="s">
        <v>213</v>
      </c>
      <c r="S30692" s="499"/>
    </row>
    <row r="30693">
      <c r="B30693" s="497"/>
      <c r="H30693" s="500"/>
      <c r="O30693" s="500"/>
      <c r="Q30693" s="498" t="s">
        <v>213</v>
      </c>
      <c r="S30693" s="499"/>
    </row>
    <row r="30694">
      <c r="B30694" s="497"/>
      <c r="H30694" s="500"/>
      <c r="O30694" s="500"/>
      <c r="Q30694" s="498" t="s">
        <v>213</v>
      </c>
      <c r="S30694" s="499"/>
    </row>
    <row r="30695">
      <c r="B30695" s="497"/>
      <c r="H30695" s="500"/>
      <c r="O30695" s="500"/>
      <c r="Q30695" s="498" t="s">
        <v>213</v>
      </c>
      <c r="S30695" s="499"/>
    </row>
    <row r="30696">
      <c r="B30696" s="497"/>
      <c r="H30696" s="500"/>
      <c r="O30696" s="500"/>
      <c r="Q30696" s="498" t="s">
        <v>213</v>
      </c>
      <c r="S30696" s="499"/>
    </row>
    <row r="30697">
      <c r="B30697" s="497"/>
      <c r="H30697" s="500"/>
      <c r="O30697" s="500"/>
      <c r="Q30697" s="498" t="s">
        <v>213</v>
      </c>
      <c r="S30697" s="499"/>
    </row>
    <row r="30698">
      <c r="B30698" s="497"/>
      <c r="H30698" s="500"/>
      <c r="O30698" s="500"/>
      <c r="Q30698" s="498" t="s">
        <v>213</v>
      </c>
      <c r="S30698" s="499"/>
    </row>
    <row r="30699">
      <c r="B30699" s="497"/>
      <c r="H30699" s="500"/>
      <c r="O30699" s="500"/>
      <c r="Q30699" s="498" t="s">
        <v>213</v>
      </c>
      <c r="S30699" s="499"/>
    </row>
    <row r="30700">
      <c r="B30700" s="497"/>
      <c r="H30700" s="500"/>
      <c r="O30700" s="500"/>
      <c r="Q30700" s="498" t="s">
        <v>213</v>
      </c>
      <c r="S30700" s="499"/>
    </row>
    <row r="30701">
      <c r="B30701" s="497"/>
      <c r="H30701" s="500"/>
      <c r="O30701" s="500"/>
      <c r="Q30701" s="498" t="s">
        <v>213</v>
      </c>
      <c r="S30701" s="499"/>
    </row>
    <row r="30702">
      <c r="B30702" s="497"/>
      <c r="H30702" s="500"/>
      <c r="O30702" s="500"/>
      <c r="Q30702" s="498" t="s">
        <v>213</v>
      </c>
      <c r="S30702" s="499"/>
    </row>
    <row r="30703">
      <c r="B30703" s="497"/>
      <c r="H30703" s="500"/>
      <c r="O30703" s="500"/>
      <c r="Q30703" s="498" t="s">
        <v>213</v>
      </c>
      <c r="S30703" s="499"/>
    </row>
    <row r="30704">
      <c r="B30704" s="497"/>
      <c r="H30704" s="500"/>
      <c r="O30704" s="500"/>
      <c r="Q30704" s="498" t="s">
        <v>213</v>
      </c>
      <c r="S30704" s="499"/>
    </row>
    <row r="30705">
      <c r="B30705" s="497"/>
      <c r="H30705" s="500"/>
      <c r="O30705" s="500"/>
      <c r="Q30705" s="498" t="s">
        <v>213</v>
      </c>
      <c r="S30705" s="499"/>
    </row>
    <row r="30706">
      <c r="B30706" s="497"/>
      <c r="H30706" s="500"/>
      <c r="O30706" s="500"/>
      <c r="Q30706" s="498" t="s">
        <v>213</v>
      </c>
      <c r="S30706" s="499"/>
    </row>
    <row r="30707">
      <c r="B30707" s="497"/>
      <c r="H30707" s="500"/>
      <c r="O30707" s="500"/>
      <c r="Q30707" s="498" t="s">
        <v>213</v>
      </c>
      <c r="S30707" s="499"/>
    </row>
    <row r="30708">
      <c r="B30708" s="497"/>
      <c r="H30708" s="500"/>
      <c r="O30708" s="500"/>
      <c r="Q30708" s="498" t="s">
        <v>213</v>
      </c>
      <c r="S30708" s="499"/>
    </row>
    <row r="30709">
      <c r="B30709" s="497"/>
      <c r="H30709" s="500"/>
      <c r="O30709" s="500"/>
      <c r="Q30709" s="498" t="s">
        <v>213</v>
      </c>
      <c r="S30709" s="499"/>
    </row>
    <row r="30710">
      <c r="B30710" s="497"/>
      <c r="H30710" s="500"/>
      <c r="O30710" s="500"/>
      <c r="Q30710" s="498" t="s">
        <v>213</v>
      </c>
      <c r="S30710" s="499"/>
    </row>
    <row r="30711">
      <c r="B30711" s="497"/>
      <c r="H30711" s="500"/>
      <c r="O30711" s="500"/>
      <c r="Q30711" s="498" t="s">
        <v>213</v>
      </c>
      <c r="S30711" s="499"/>
    </row>
    <row r="30712">
      <c r="B30712" s="497"/>
      <c r="H30712" s="500"/>
      <c r="O30712" s="500"/>
      <c r="Q30712" s="498" t="s">
        <v>213</v>
      </c>
      <c r="S30712" s="499"/>
    </row>
    <row r="30713">
      <c r="B30713" s="497"/>
      <c r="H30713" s="500"/>
      <c r="O30713" s="500"/>
      <c r="Q30713" s="498" t="s">
        <v>213</v>
      </c>
      <c r="S30713" s="499"/>
    </row>
    <row r="30714">
      <c r="B30714" s="497"/>
      <c r="H30714" s="500"/>
      <c r="O30714" s="500"/>
      <c r="Q30714" s="498" t="s">
        <v>213</v>
      </c>
      <c r="S30714" s="499"/>
    </row>
    <row r="30715">
      <c r="B30715" s="497"/>
      <c r="H30715" s="500"/>
      <c r="O30715" s="500"/>
      <c r="Q30715" s="498" t="s">
        <v>213</v>
      </c>
      <c r="S30715" s="499"/>
    </row>
    <row r="30716">
      <c r="B30716" s="497"/>
      <c r="H30716" s="500"/>
      <c r="O30716" s="500"/>
      <c r="Q30716" s="498" t="s">
        <v>213</v>
      </c>
      <c r="S30716" s="499"/>
    </row>
    <row r="30717">
      <c r="B30717" s="497"/>
      <c r="H30717" s="500"/>
      <c r="O30717" s="500"/>
      <c r="Q30717" s="498" t="s">
        <v>213</v>
      </c>
      <c r="S30717" s="499"/>
    </row>
    <row r="30718">
      <c r="B30718" s="497"/>
      <c r="H30718" s="500"/>
      <c r="O30718" s="500"/>
      <c r="Q30718" s="498" t="s">
        <v>213</v>
      </c>
      <c r="S30718" s="499"/>
    </row>
    <row r="30719">
      <c r="B30719" s="497"/>
      <c r="H30719" s="500"/>
      <c r="O30719" s="500"/>
      <c r="Q30719" s="498" t="s">
        <v>213</v>
      </c>
      <c r="S30719" s="499"/>
    </row>
    <row r="30720">
      <c r="B30720" s="497"/>
      <c r="H30720" s="500"/>
      <c r="O30720" s="500"/>
      <c r="Q30720" s="498" t="s">
        <v>213</v>
      </c>
      <c r="S30720" s="499"/>
    </row>
    <row r="30721">
      <c r="B30721" s="497"/>
      <c r="H30721" s="500"/>
      <c r="O30721" s="500"/>
      <c r="Q30721" s="498" t="s">
        <v>213</v>
      </c>
      <c r="S30721" s="499"/>
    </row>
    <row r="30722">
      <c r="B30722" s="497"/>
      <c r="H30722" s="500"/>
      <c r="O30722" s="500"/>
      <c r="Q30722" s="498" t="s">
        <v>213</v>
      </c>
      <c r="S30722" s="499"/>
    </row>
    <row r="30723">
      <c r="B30723" s="497"/>
      <c r="H30723" s="500"/>
      <c r="O30723" s="500"/>
      <c r="Q30723" s="498" t="s">
        <v>213</v>
      </c>
      <c r="S30723" s="499"/>
    </row>
    <row r="30724">
      <c r="B30724" s="497"/>
      <c r="H30724" s="500"/>
      <c r="O30724" s="500"/>
      <c r="Q30724" s="498" t="s">
        <v>213</v>
      </c>
      <c r="S30724" s="499"/>
    </row>
    <row r="30725">
      <c r="B30725" s="497"/>
      <c r="H30725" s="500"/>
      <c r="O30725" s="500"/>
      <c r="Q30725" s="498" t="s">
        <v>213</v>
      </c>
      <c r="S30725" s="499"/>
    </row>
    <row r="30726">
      <c r="B30726" s="497"/>
      <c r="H30726" s="500"/>
      <c r="O30726" s="500"/>
      <c r="Q30726" s="498" t="s">
        <v>213</v>
      </c>
      <c r="S30726" s="499"/>
    </row>
    <row r="30727">
      <c r="B30727" s="497"/>
      <c r="H30727" s="500"/>
      <c r="O30727" s="500"/>
      <c r="Q30727" s="498" t="s">
        <v>213</v>
      </c>
      <c r="S30727" s="499"/>
    </row>
    <row r="30728">
      <c r="B30728" s="497"/>
      <c r="H30728" s="500"/>
      <c r="O30728" s="500"/>
      <c r="Q30728" s="498" t="s">
        <v>213</v>
      </c>
      <c r="S30728" s="499"/>
    </row>
    <row r="30729">
      <c r="B30729" s="497"/>
      <c r="H30729" s="500"/>
      <c r="O30729" s="500"/>
      <c r="Q30729" s="498" t="s">
        <v>213</v>
      </c>
      <c r="S30729" s="499"/>
    </row>
    <row r="30730">
      <c r="B30730" s="497"/>
      <c r="H30730" s="500"/>
      <c r="O30730" s="500"/>
      <c r="Q30730" s="498" t="s">
        <v>213</v>
      </c>
      <c r="S30730" s="499"/>
    </row>
    <row r="30731">
      <c r="B30731" s="497"/>
      <c r="H30731" s="500"/>
      <c r="O30731" s="500"/>
      <c r="Q30731" s="498" t="s">
        <v>213</v>
      </c>
      <c r="S30731" s="499"/>
    </row>
    <row r="30732">
      <c r="B30732" s="497"/>
      <c r="H30732" s="500"/>
      <c r="O30732" s="500"/>
      <c r="Q30732" s="498" t="s">
        <v>213</v>
      </c>
      <c r="S30732" s="499"/>
    </row>
    <row r="30733">
      <c r="B30733" s="497"/>
      <c r="H30733" s="500"/>
      <c r="O30733" s="500"/>
      <c r="Q30733" s="498" t="s">
        <v>213</v>
      </c>
      <c r="S30733" s="499"/>
    </row>
    <row r="30734">
      <c r="B30734" s="497"/>
      <c r="H30734" s="500"/>
      <c r="O30734" s="500"/>
      <c r="Q30734" s="498" t="s">
        <v>213</v>
      </c>
      <c r="S30734" s="499"/>
    </row>
    <row r="30735">
      <c r="B30735" s="497"/>
      <c r="H30735" s="500"/>
      <c r="O30735" s="500"/>
      <c r="Q30735" s="498" t="s">
        <v>213</v>
      </c>
      <c r="S30735" s="499"/>
    </row>
    <row r="30736">
      <c r="B30736" s="497"/>
      <c r="H30736" s="500"/>
      <c r="O30736" s="500"/>
      <c r="Q30736" s="498" t="s">
        <v>213</v>
      </c>
      <c r="S30736" s="499"/>
    </row>
    <row r="30737">
      <c r="B30737" s="497"/>
      <c r="H30737" s="500"/>
      <c r="O30737" s="500"/>
      <c r="Q30737" s="498" t="s">
        <v>213</v>
      </c>
      <c r="S30737" s="499"/>
    </row>
    <row r="30738">
      <c r="B30738" s="497"/>
      <c r="H30738" s="500"/>
      <c r="O30738" s="500"/>
      <c r="Q30738" s="498" t="s">
        <v>213</v>
      </c>
      <c r="S30738" s="499"/>
    </row>
    <row r="30739">
      <c r="B30739" s="497"/>
      <c r="H30739" s="500"/>
      <c r="O30739" s="500"/>
      <c r="Q30739" s="498" t="s">
        <v>213</v>
      </c>
      <c r="S30739" s="499"/>
    </row>
    <row r="30740">
      <c r="B30740" s="497"/>
      <c r="H30740" s="500"/>
      <c r="O30740" s="500"/>
      <c r="Q30740" s="498" t="s">
        <v>213</v>
      </c>
      <c r="S30740" s="499"/>
    </row>
    <row r="30741">
      <c r="B30741" s="497"/>
      <c r="H30741" s="500"/>
      <c r="O30741" s="500"/>
      <c r="Q30741" s="498" t="s">
        <v>213</v>
      </c>
      <c r="S30741" s="499"/>
    </row>
    <row r="30742">
      <c r="B30742" s="497"/>
      <c r="H30742" s="500"/>
      <c r="O30742" s="500"/>
      <c r="Q30742" s="498" t="s">
        <v>213</v>
      </c>
      <c r="S30742" s="499"/>
    </row>
    <row r="30743">
      <c r="B30743" s="497"/>
      <c r="H30743" s="500"/>
      <c r="O30743" s="500"/>
      <c r="Q30743" s="498" t="s">
        <v>213</v>
      </c>
      <c r="S30743" s="499"/>
    </row>
    <row r="30744">
      <c r="B30744" s="497"/>
      <c r="H30744" s="500"/>
      <c r="O30744" s="500"/>
      <c r="Q30744" s="498" t="s">
        <v>213</v>
      </c>
      <c r="S30744" s="499"/>
    </row>
    <row r="30745">
      <c r="B30745" s="497"/>
      <c r="H30745" s="500"/>
      <c r="O30745" s="500"/>
      <c r="Q30745" s="498" t="s">
        <v>213</v>
      </c>
      <c r="S30745" s="499"/>
    </row>
    <row r="30746">
      <c r="B30746" s="497"/>
      <c r="H30746" s="500"/>
      <c r="O30746" s="500"/>
      <c r="Q30746" s="498" t="s">
        <v>213</v>
      </c>
      <c r="S30746" s="499"/>
    </row>
    <row r="30747">
      <c r="B30747" s="497"/>
      <c r="H30747" s="500"/>
      <c r="O30747" s="500"/>
      <c r="Q30747" s="498" t="s">
        <v>213</v>
      </c>
      <c r="S30747" s="499"/>
    </row>
    <row r="30748">
      <c r="B30748" s="497"/>
      <c r="H30748" s="500"/>
      <c r="O30748" s="500"/>
      <c r="Q30748" s="498" t="s">
        <v>213</v>
      </c>
      <c r="S30748" s="499"/>
    </row>
    <row r="30749">
      <c r="B30749" s="497"/>
      <c r="H30749" s="500"/>
      <c r="O30749" s="500"/>
      <c r="Q30749" s="498" t="s">
        <v>213</v>
      </c>
      <c r="S30749" s="499"/>
    </row>
    <row r="30750">
      <c r="B30750" s="497"/>
      <c r="H30750" s="500"/>
      <c r="O30750" s="500"/>
      <c r="Q30750" s="498" t="s">
        <v>213</v>
      </c>
      <c r="S30750" s="499"/>
    </row>
    <row r="30751">
      <c r="B30751" s="497"/>
      <c r="H30751" s="500"/>
      <c r="O30751" s="500"/>
      <c r="Q30751" s="498" t="s">
        <v>213</v>
      </c>
      <c r="S30751" s="499"/>
    </row>
    <row r="30752">
      <c r="B30752" s="497"/>
      <c r="H30752" s="500"/>
      <c r="O30752" s="500"/>
      <c r="Q30752" s="498" t="s">
        <v>213</v>
      </c>
      <c r="S30752" s="499"/>
    </row>
    <row r="30753">
      <c r="B30753" s="497"/>
      <c r="H30753" s="500"/>
      <c r="O30753" s="500"/>
      <c r="Q30753" s="498" t="s">
        <v>213</v>
      </c>
      <c r="S30753" s="499"/>
    </row>
    <row r="30754">
      <c r="B30754" s="497"/>
      <c r="H30754" s="500"/>
      <c r="O30754" s="500"/>
      <c r="Q30754" s="498" t="s">
        <v>213</v>
      </c>
      <c r="S30754" s="499"/>
    </row>
    <row r="30755">
      <c r="B30755" s="497"/>
      <c r="H30755" s="500"/>
      <c r="O30755" s="500"/>
      <c r="Q30755" s="498" t="s">
        <v>213</v>
      </c>
      <c r="S30755" s="499"/>
    </row>
    <row r="30756">
      <c r="B30756" s="497"/>
      <c r="H30756" s="500"/>
      <c r="O30756" s="500"/>
      <c r="Q30756" s="498" t="s">
        <v>213</v>
      </c>
      <c r="S30756" s="499"/>
    </row>
    <row r="30757">
      <c r="B30757" s="497"/>
      <c r="H30757" s="500"/>
      <c r="O30757" s="500"/>
      <c r="Q30757" s="498" t="s">
        <v>213</v>
      </c>
      <c r="S30757" s="499"/>
    </row>
    <row r="30758">
      <c r="B30758" s="497"/>
      <c r="H30758" s="500"/>
      <c r="O30758" s="500"/>
      <c r="Q30758" s="498" t="s">
        <v>213</v>
      </c>
      <c r="S30758" s="499"/>
    </row>
    <row r="30759">
      <c r="B30759" s="497"/>
      <c r="H30759" s="500"/>
      <c r="O30759" s="500"/>
      <c r="Q30759" s="498" t="s">
        <v>213</v>
      </c>
      <c r="S30759" s="499"/>
    </row>
    <row r="30760">
      <c r="B30760" s="497"/>
      <c r="H30760" s="500"/>
      <c r="O30760" s="500"/>
      <c r="Q30760" s="498" t="s">
        <v>213</v>
      </c>
      <c r="S30760" s="499"/>
    </row>
    <row r="30761">
      <c r="B30761" s="497"/>
      <c r="H30761" s="500"/>
      <c r="O30761" s="500"/>
      <c r="Q30761" s="498" t="s">
        <v>213</v>
      </c>
      <c r="S30761" s="499"/>
    </row>
    <row r="30762">
      <c r="B30762" s="497"/>
      <c r="H30762" s="500"/>
      <c r="O30762" s="500"/>
      <c r="Q30762" s="498" t="s">
        <v>213</v>
      </c>
      <c r="S30762" s="499"/>
    </row>
    <row r="30763">
      <c r="B30763" s="497"/>
      <c r="H30763" s="500"/>
      <c r="O30763" s="500"/>
      <c r="Q30763" s="498" t="s">
        <v>213</v>
      </c>
      <c r="S30763" s="499"/>
    </row>
    <row r="30764">
      <c r="B30764" s="497"/>
      <c r="H30764" s="500"/>
      <c r="O30764" s="500"/>
      <c r="Q30764" s="498" t="s">
        <v>213</v>
      </c>
      <c r="S30764" s="499"/>
    </row>
    <row r="30765">
      <c r="B30765" s="497"/>
      <c r="H30765" s="500"/>
      <c r="O30765" s="500"/>
      <c r="Q30765" s="498" t="s">
        <v>213</v>
      </c>
      <c r="S30765" s="499"/>
    </row>
    <row r="30766">
      <c r="B30766" s="497"/>
      <c r="H30766" s="500"/>
      <c r="O30766" s="500"/>
      <c r="Q30766" s="498" t="s">
        <v>213</v>
      </c>
      <c r="S30766" s="499"/>
    </row>
    <row r="30767">
      <c r="B30767" s="497"/>
      <c r="H30767" s="500"/>
      <c r="O30767" s="500"/>
      <c r="Q30767" s="498" t="s">
        <v>213</v>
      </c>
      <c r="S30767" s="499"/>
    </row>
    <row r="30768">
      <c r="B30768" s="497"/>
      <c r="H30768" s="500"/>
      <c r="O30768" s="500"/>
      <c r="Q30768" s="498" t="s">
        <v>213</v>
      </c>
      <c r="S30768" s="499"/>
    </row>
    <row r="30769">
      <c r="B30769" s="497"/>
      <c r="H30769" s="500"/>
      <c r="O30769" s="500"/>
      <c r="Q30769" s="498" t="s">
        <v>213</v>
      </c>
      <c r="S30769" s="499"/>
    </row>
    <row r="30770">
      <c r="B30770" s="497"/>
      <c r="H30770" s="500"/>
      <c r="O30770" s="500"/>
      <c r="Q30770" s="498" t="s">
        <v>213</v>
      </c>
      <c r="S30770" s="499"/>
    </row>
    <row r="30771">
      <c r="B30771" s="497"/>
      <c r="H30771" s="500"/>
      <c r="O30771" s="500"/>
      <c r="Q30771" s="498" t="s">
        <v>213</v>
      </c>
      <c r="S30771" s="499"/>
    </row>
    <row r="30772">
      <c r="B30772" s="497"/>
      <c r="H30772" s="500"/>
      <c r="O30772" s="500"/>
      <c r="Q30772" s="498" t="s">
        <v>213</v>
      </c>
      <c r="S30772" s="499"/>
    </row>
    <row r="30773">
      <c r="B30773" s="497"/>
      <c r="H30773" s="500"/>
      <c r="O30773" s="500"/>
      <c r="Q30773" s="498" t="s">
        <v>213</v>
      </c>
      <c r="S30773" s="499"/>
    </row>
    <row r="30774">
      <c r="B30774" s="497"/>
      <c r="H30774" s="500"/>
      <c r="O30774" s="500"/>
      <c r="Q30774" s="498" t="s">
        <v>213</v>
      </c>
      <c r="S30774" s="499"/>
    </row>
    <row r="30775">
      <c r="B30775" s="497"/>
      <c r="H30775" s="500"/>
      <c r="O30775" s="500"/>
      <c r="Q30775" s="498" t="s">
        <v>213</v>
      </c>
      <c r="S30775" s="499"/>
    </row>
    <row r="30776">
      <c r="B30776" s="497"/>
      <c r="H30776" s="500"/>
      <c r="O30776" s="500"/>
      <c r="Q30776" s="498" t="s">
        <v>213</v>
      </c>
      <c r="S30776" s="499"/>
    </row>
    <row r="30777">
      <c r="B30777" s="497"/>
      <c r="H30777" s="500"/>
      <c r="O30777" s="500"/>
      <c r="Q30777" s="498" t="s">
        <v>213</v>
      </c>
      <c r="S30777" s="499"/>
    </row>
    <row r="30778">
      <c r="B30778" s="497"/>
      <c r="H30778" s="500"/>
      <c r="O30778" s="500"/>
      <c r="Q30778" s="498" t="s">
        <v>213</v>
      </c>
      <c r="S30778" s="499"/>
    </row>
    <row r="30779">
      <c r="B30779" s="497"/>
      <c r="H30779" s="500"/>
      <c r="O30779" s="500"/>
      <c r="Q30779" s="498" t="s">
        <v>213</v>
      </c>
      <c r="S30779" s="499"/>
    </row>
    <row r="30780">
      <c r="B30780" s="497"/>
      <c r="H30780" s="500"/>
      <c r="O30780" s="500"/>
      <c r="Q30780" s="498" t="s">
        <v>213</v>
      </c>
      <c r="S30780" s="499"/>
    </row>
    <row r="30781">
      <c r="B30781" s="497"/>
      <c r="H30781" s="500"/>
      <c r="O30781" s="500"/>
      <c r="Q30781" s="498" t="s">
        <v>213</v>
      </c>
      <c r="S30781" s="499"/>
    </row>
    <row r="30782">
      <c r="B30782" s="497"/>
      <c r="H30782" s="500"/>
      <c r="O30782" s="500"/>
      <c r="Q30782" s="498" t="s">
        <v>213</v>
      </c>
      <c r="S30782" s="499"/>
    </row>
    <row r="30783">
      <c r="B30783" s="497"/>
      <c r="H30783" s="500"/>
      <c r="O30783" s="500"/>
      <c r="Q30783" s="498" t="s">
        <v>213</v>
      </c>
      <c r="S30783" s="499"/>
    </row>
    <row r="30784">
      <c r="B30784" s="497"/>
      <c r="H30784" s="500"/>
      <c r="O30784" s="500"/>
      <c r="Q30784" s="498" t="s">
        <v>213</v>
      </c>
      <c r="S30784" s="499"/>
    </row>
    <row r="30785">
      <c r="B30785" s="497"/>
      <c r="H30785" s="500"/>
      <c r="O30785" s="500"/>
      <c r="Q30785" s="498" t="s">
        <v>213</v>
      </c>
      <c r="S30785" s="499"/>
    </row>
    <row r="30786">
      <c r="B30786" s="497"/>
      <c r="H30786" s="500"/>
      <c r="O30786" s="500"/>
      <c r="Q30786" s="498" t="s">
        <v>213</v>
      </c>
      <c r="S30786" s="499"/>
    </row>
    <row r="30787">
      <c r="B30787" s="497"/>
      <c r="H30787" s="500"/>
      <c r="O30787" s="500"/>
      <c r="Q30787" s="498" t="s">
        <v>213</v>
      </c>
      <c r="S30787" s="499"/>
    </row>
    <row r="30788">
      <c r="B30788" s="497"/>
      <c r="H30788" s="500"/>
      <c r="O30788" s="500"/>
      <c r="Q30788" s="498" t="s">
        <v>213</v>
      </c>
      <c r="S30788" s="499"/>
    </row>
    <row r="30789">
      <c r="B30789" s="497"/>
      <c r="H30789" s="500"/>
      <c r="O30789" s="500"/>
      <c r="Q30789" s="498" t="s">
        <v>213</v>
      </c>
      <c r="S30789" s="499"/>
    </row>
    <row r="30790">
      <c r="B30790" s="497"/>
      <c r="H30790" s="500"/>
      <c r="O30790" s="500"/>
      <c r="Q30790" s="498" t="s">
        <v>213</v>
      </c>
      <c r="S30790" s="499"/>
    </row>
    <row r="30791">
      <c r="B30791" s="497"/>
      <c r="H30791" s="500"/>
      <c r="O30791" s="500"/>
      <c r="Q30791" s="498" t="s">
        <v>213</v>
      </c>
      <c r="S30791" s="499"/>
    </row>
    <row r="30792">
      <c r="B30792" s="497"/>
      <c r="H30792" s="500"/>
      <c r="O30792" s="500"/>
      <c r="Q30792" s="498" t="s">
        <v>213</v>
      </c>
      <c r="S30792" s="499"/>
    </row>
    <row r="30793">
      <c r="B30793" s="497"/>
      <c r="H30793" s="500"/>
      <c r="O30793" s="500"/>
      <c r="Q30793" s="498" t="s">
        <v>213</v>
      </c>
      <c r="S30793" s="499"/>
    </row>
    <row r="30794">
      <c r="B30794" s="497"/>
      <c r="H30794" s="500"/>
      <c r="O30794" s="500"/>
      <c r="Q30794" s="498" t="s">
        <v>213</v>
      </c>
      <c r="S30794" s="499"/>
    </row>
    <row r="30795">
      <c r="B30795" s="497"/>
      <c r="H30795" s="500"/>
      <c r="O30795" s="500"/>
      <c r="Q30795" s="498" t="s">
        <v>213</v>
      </c>
      <c r="S30795" s="499"/>
    </row>
    <row r="30796">
      <c r="B30796" s="497"/>
      <c r="H30796" s="500"/>
      <c r="O30796" s="500"/>
      <c r="Q30796" s="498" t="s">
        <v>213</v>
      </c>
      <c r="S30796" s="499"/>
    </row>
    <row r="30797">
      <c r="B30797" s="497"/>
      <c r="H30797" s="500"/>
      <c r="O30797" s="500"/>
      <c r="Q30797" s="498" t="s">
        <v>213</v>
      </c>
      <c r="S30797" s="499"/>
    </row>
    <row r="30798">
      <c r="B30798" s="497"/>
      <c r="H30798" s="500"/>
      <c r="O30798" s="500"/>
      <c r="Q30798" s="498" t="s">
        <v>213</v>
      </c>
      <c r="S30798" s="499"/>
    </row>
    <row r="30799">
      <c r="B30799" s="497"/>
      <c r="H30799" s="500"/>
      <c r="O30799" s="500"/>
      <c r="Q30799" s="498" t="s">
        <v>213</v>
      </c>
      <c r="S30799" s="499"/>
    </row>
    <row r="30800">
      <c r="B30800" s="497"/>
      <c r="H30800" s="500"/>
      <c r="O30800" s="500"/>
      <c r="Q30800" s="498" t="s">
        <v>213</v>
      </c>
      <c r="S30800" s="499"/>
    </row>
    <row r="30801">
      <c r="B30801" s="497"/>
      <c r="H30801" s="500"/>
      <c r="O30801" s="500"/>
      <c r="Q30801" s="498" t="s">
        <v>213</v>
      </c>
      <c r="S30801" s="499"/>
    </row>
    <row r="30802">
      <c r="B30802" s="497"/>
      <c r="H30802" s="500"/>
      <c r="O30802" s="500"/>
      <c r="Q30802" s="498" t="s">
        <v>213</v>
      </c>
      <c r="S30802" s="499"/>
    </row>
    <row r="30803">
      <c r="B30803" s="497"/>
      <c r="H30803" s="500"/>
      <c r="O30803" s="500"/>
      <c r="Q30803" s="498" t="s">
        <v>213</v>
      </c>
      <c r="S30803" s="499"/>
    </row>
    <row r="30804">
      <c r="B30804" s="497"/>
      <c r="H30804" s="500"/>
      <c r="O30804" s="500"/>
      <c r="Q30804" s="498" t="s">
        <v>213</v>
      </c>
      <c r="S30804" s="499"/>
    </row>
    <row r="30805">
      <c r="B30805" s="497"/>
      <c r="H30805" s="500"/>
      <c r="O30805" s="500"/>
      <c r="Q30805" s="498" t="s">
        <v>213</v>
      </c>
      <c r="S30805" s="499"/>
    </row>
    <row r="30806">
      <c r="B30806" s="497"/>
      <c r="H30806" s="500"/>
      <c r="O30806" s="500"/>
      <c r="Q30806" s="498" t="s">
        <v>213</v>
      </c>
      <c r="S30806" s="499"/>
    </row>
    <row r="30807">
      <c r="B30807" s="497"/>
      <c r="H30807" s="500"/>
      <c r="O30807" s="500"/>
      <c r="Q30807" s="498" t="s">
        <v>213</v>
      </c>
      <c r="S30807" s="499"/>
    </row>
    <row r="30808">
      <c r="B30808" s="497"/>
      <c r="H30808" s="500"/>
      <c r="O30808" s="500"/>
      <c r="Q30808" s="498" t="s">
        <v>213</v>
      </c>
      <c r="S30808" s="499"/>
    </row>
    <row r="30809">
      <c r="B30809" s="497"/>
      <c r="H30809" s="500"/>
      <c r="O30809" s="500"/>
      <c r="Q30809" s="498" t="s">
        <v>213</v>
      </c>
      <c r="S30809" s="499"/>
    </row>
    <row r="30810">
      <c r="B30810" s="497"/>
      <c r="H30810" s="500"/>
      <c r="O30810" s="500"/>
      <c r="Q30810" s="498" t="s">
        <v>213</v>
      </c>
      <c r="S30810" s="499"/>
    </row>
    <row r="30811">
      <c r="B30811" s="497"/>
      <c r="H30811" s="500"/>
      <c r="O30811" s="500"/>
      <c r="Q30811" s="498" t="s">
        <v>213</v>
      </c>
      <c r="S30811" s="499"/>
    </row>
    <row r="30812">
      <c r="B30812" s="497"/>
      <c r="H30812" s="500"/>
      <c r="O30812" s="500"/>
      <c r="Q30812" s="498" t="s">
        <v>213</v>
      </c>
      <c r="S30812" s="499"/>
    </row>
    <row r="30813">
      <c r="B30813" s="497"/>
      <c r="H30813" s="500"/>
      <c r="O30813" s="500"/>
      <c r="Q30813" s="498" t="s">
        <v>213</v>
      </c>
      <c r="S30813" s="499"/>
    </row>
    <row r="30814">
      <c r="B30814" s="497"/>
      <c r="H30814" s="500"/>
      <c r="O30814" s="500"/>
      <c r="Q30814" s="498" t="s">
        <v>213</v>
      </c>
      <c r="S30814" s="499"/>
    </row>
    <row r="30815">
      <c r="B30815" s="497"/>
      <c r="H30815" s="500"/>
      <c r="O30815" s="500"/>
      <c r="Q30815" s="498" t="s">
        <v>213</v>
      </c>
      <c r="S30815" s="499"/>
    </row>
    <row r="30816">
      <c r="B30816" s="497"/>
      <c r="H30816" s="500"/>
      <c r="O30816" s="500"/>
      <c r="Q30816" s="498" t="s">
        <v>213</v>
      </c>
      <c r="S30816" s="499"/>
    </row>
    <row r="30817">
      <c r="B30817" s="497"/>
      <c r="H30817" s="500"/>
      <c r="O30817" s="500"/>
      <c r="Q30817" s="498" t="s">
        <v>213</v>
      </c>
      <c r="S30817" s="499"/>
    </row>
    <row r="30818">
      <c r="B30818" s="497"/>
      <c r="H30818" s="500"/>
      <c r="O30818" s="500"/>
      <c r="Q30818" s="498" t="s">
        <v>213</v>
      </c>
      <c r="S30818" s="499"/>
    </row>
    <row r="30819">
      <c r="B30819" s="497"/>
      <c r="H30819" s="500"/>
      <c r="O30819" s="500"/>
      <c r="Q30819" s="498" t="s">
        <v>213</v>
      </c>
      <c r="S30819" s="499"/>
    </row>
    <row r="30820">
      <c r="B30820" s="497"/>
      <c r="H30820" s="500"/>
      <c r="O30820" s="500"/>
      <c r="Q30820" s="498" t="s">
        <v>213</v>
      </c>
      <c r="S30820" s="499"/>
    </row>
    <row r="30821">
      <c r="B30821" s="497"/>
      <c r="H30821" s="500"/>
      <c r="O30821" s="500"/>
      <c r="Q30821" s="498" t="s">
        <v>213</v>
      </c>
      <c r="S30821" s="499"/>
    </row>
    <row r="30822">
      <c r="B30822" s="497"/>
      <c r="H30822" s="500"/>
      <c r="O30822" s="500"/>
      <c r="Q30822" s="498" t="s">
        <v>213</v>
      </c>
      <c r="S30822" s="499"/>
    </row>
    <row r="30823">
      <c r="B30823" s="497"/>
      <c r="H30823" s="500"/>
      <c r="O30823" s="500"/>
      <c r="Q30823" s="498" t="s">
        <v>213</v>
      </c>
      <c r="S30823" s="499"/>
    </row>
    <row r="30824">
      <c r="B30824" s="497"/>
      <c r="H30824" s="500"/>
      <c r="O30824" s="500"/>
      <c r="Q30824" s="498" t="s">
        <v>213</v>
      </c>
      <c r="S30824" s="499"/>
    </row>
    <row r="30825">
      <c r="B30825" s="497"/>
      <c r="H30825" s="500"/>
      <c r="O30825" s="500"/>
      <c r="Q30825" s="498" t="s">
        <v>213</v>
      </c>
      <c r="S30825" s="499"/>
    </row>
    <row r="30826">
      <c r="B30826" s="497"/>
      <c r="H30826" s="500"/>
      <c r="O30826" s="500"/>
      <c r="Q30826" s="498" t="s">
        <v>213</v>
      </c>
      <c r="S30826" s="499"/>
    </row>
    <row r="30827">
      <c r="B30827" s="497"/>
      <c r="H30827" s="500"/>
      <c r="O30827" s="500"/>
      <c r="Q30827" s="498" t="s">
        <v>213</v>
      </c>
      <c r="S30827" s="499"/>
    </row>
    <row r="30828">
      <c r="B30828" s="497"/>
      <c r="H30828" s="500"/>
      <c r="O30828" s="500"/>
      <c r="Q30828" s="498" t="s">
        <v>213</v>
      </c>
      <c r="S30828" s="499"/>
    </row>
    <row r="30829">
      <c r="B30829" s="497"/>
      <c r="H30829" s="500"/>
      <c r="O30829" s="500"/>
      <c r="Q30829" s="498" t="s">
        <v>213</v>
      </c>
      <c r="S30829" s="499"/>
    </row>
    <row r="30830">
      <c r="B30830" s="497"/>
      <c r="H30830" s="500"/>
      <c r="O30830" s="500"/>
      <c r="Q30830" s="498" t="s">
        <v>213</v>
      </c>
      <c r="S30830" s="499"/>
    </row>
    <row r="30831">
      <c r="B30831" s="497"/>
      <c r="H30831" s="500"/>
      <c r="O30831" s="500"/>
      <c r="Q30831" s="498" t="s">
        <v>213</v>
      </c>
      <c r="S30831" s="499"/>
    </row>
    <row r="30832">
      <c r="B30832" s="497"/>
      <c r="H30832" s="500"/>
      <c r="O30832" s="500"/>
      <c r="Q30832" s="498" t="s">
        <v>213</v>
      </c>
      <c r="S30832" s="499"/>
    </row>
    <row r="30833">
      <c r="B30833" s="497"/>
      <c r="H30833" s="500"/>
      <c r="O30833" s="500"/>
      <c r="Q30833" s="498" t="s">
        <v>213</v>
      </c>
      <c r="S30833" s="499"/>
    </row>
    <row r="30834">
      <c r="B30834" s="497"/>
      <c r="H30834" s="500"/>
      <c r="O30834" s="500"/>
      <c r="Q30834" s="498" t="s">
        <v>213</v>
      </c>
      <c r="S30834" s="499"/>
    </row>
    <row r="30835">
      <c r="B30835" s="497"/>
      <c r="H30835" s="500"/>
      <c r="O30835" s="500"/>
      <c r="Q30835" s="498" t="s">
        <v>213</v>
      </c>
      <c r="S30835" s="499"/>
    </row>
    <row r="30836">
      <c r="B30836" s="497"/>
      <c r="H30836" s="500"/>
      <c r="O30836" s="500"/>
      <c r="Q30836" s="498" t="s">
        <v>213</v>
      </c>
      <c r="S30836" s="499"/>
    </row>
    <row r="30837">
      <c r="B30837" s="497"/>
      <c r="H30837" s="500"/>
      <c r="O30837" s="500"/>
      <c r="Q30837" s="498" t="s">
        <v>213</v>
      </c>
      <c r="S30837" s="499"/>
    </row>
    <row r="30838">
      <c r="B30838" s="497"/>
      <c r="H30838" s="500"/>
      <c r="O30838" s="500"/>
      <c r="Q30838" s="498" t="s">
        <v>213</v>
      </c>
      <c r="S30838" s="499"/>
    </row>
    <row r="30839">
      <c r="B30839" s="497"/>
      <c r="H30839" s="500"/>
      <c r="O30839" s="500"/>
      <c r="Q30839" s="498" t="s">
        <v>213</v>
      </c>
      <c r="S30839" s="499"/>
    </row>
    <row r="30840">
      <c r="B30840" s="497"/>
      <c r="H30840" s="500"/>
      <c r="O30840" s="500"/>
      <c r="Q30840" s="498" t="s">
        <v>213</v>
      </c>
      <c r="S30840" s="499"/>
    </row>
    <row r="30841">
      <c r="B30841" s="497"/>
      <c r="H30841" s="500"/>
      <c r="O30841" s="500"/>
      <c r="Q30841" s="498" t="s">
        <v>213</v>
      </c>
      <c r="S30841" s="499"/>
    </row>
    <row r="30842">
      <c r="B30842" s="497"/>
      <c r="H30842" s="500"/>
      <c r="O30842" s="500"/>
      <c r="Q30842" s="498" t="s">
        <v>213</v>
      </c>
      <c r="S30842" s="499"/>
    </row>
    <row r="30843">
      <c r="B30843" s="497"/>
      <c r="H30843" s="500"/>
      <c r="O30843" s="500"/>
      <c r="Q30843" s="498" t="s">
        <v>213</v>
      </c>
      <c r="S30843" s="499"/>
    </row>
    <row r="30844">
      <c r="B30844" s="497"/>
      <c r="H30844" s="500"/>
      <c r="O30844" s="500"/>
      <c r="Q30844" s="498" t="s">
        <v>213</v>
      </c>
      <c r="S30844" s="499"/>
    </row>
    <row r="30845">
      <c r="B30845" s="497"/>
      <c r="H30845" s="500"/>
      <c r="O30845" s="500"/>
      <c r="Q30845" s="498" t="s">
        <v>213</v>
      </c>
      <c r="S30845" s="499"/>
    </row>
    <row r="30846">
      <c r="B30846" s="497"/>
      <c r="H30846" s="500"/>
      <c r="O30846" s="500"/>
      <c r="Q30846" s="498" t="s">
        <v>213</v>
      </c>
      <c r="S30846" s="499"/>
    </row>
    <row r="30847">
      <c r="B30847" s="497"/>
      <c r="H30847" s="500"/>
      <c r="O30847" s="500"/>
      <c r="Q30847" s="498" t="s">
        <v>213</v>
      </c>
      <c r="S30847" s="499"/>
    </row>
    <row r="30848">
      <c r="B30848" s="497"/>
      <c r="H30848" s="500"/>
      <c r="O30848" s="500"/>
      <c r="Q30848" s="498" t="s">
        <v>213</v>
      </c>
      <c r="S30848" s="499"/>
    </row>
    <row r="30849">
      <c r="B30849" s="497"/>
      <c r="H30849" s="500"/>
      <c r="O30849" s="500"/>
      <c r="Q30849" s="498" t="s">
        <v>213</v>
      </c>
      <c r="S30849" s="499"/>
    </row>
    <row r="30850">
      <c r="B30850" s="497"/>
      <c r="H30850" s="500"/>
      <c r="O30850" s="500"/>
      <c r="Q30850" s="498" t="s">
        <v>213</v>
      </c>
      <c r="S30850" s="499"/>
    </row>
    <row r="30851">
      <c r="B30851" s="497"/>
      <c r="H30851" s="500"/>
      <c r="O30851" s="500"/>
      <c r="Q30851" s="498" t="s">
        <v>213</v>
      </c>
      <c r="S30851" s="499"/>
    </row>
    <row r="30852">
      <c r="B30852" s="497"/>
      <c r="H30852" s="500"/>
      <c r="O30852" s="500"/>
      <c r="Q30852" s="498" t="s">
        <v>213</v>
      </c>
      <c r="S30852" s="499"/>
    </row>
    <row r="30853">
      <c r="B30853" s="497"/>
      <c r="H30853" s="500"/>
      <c r="O30853" s="500"/>
      <c r="Q30853" s="498" t="s">
        <v>213</v>
      </c>
      <c r="S30853" s="499"/>
    </row>
    <row r="30854">
      <c r="B30854" s="497"/>
      <c r="H30854" s="500"/>
      <c r="O30854" s="500"/>
      <c r="Q30854" s="498" t="s">
        <v>213</v>
      </c>
      <c r="S30854" s="499"/>
    </row>
    <row r="30855">
      <c r="B30855" s="497"/>
      <c r="H30855" s="500"/>
      <c r="O30855" s="500"/>
      <c r="Q30855" s="498" t="s">
        <v>213</v>
      </c>
      <c r="S30855" s="499"/>
    </row>
    <row r="30856">
      <c r="B30856" s="497"/>
      <c r="H30856" s="500"/>
      <c r="O30856" s="500"/>
      <c r="Q30856" s="498" t="s">
        <v>213</v>
      </c>
      <c r="S30856" s="499"/>
    </row>
    <row r="30857">
      <c r="B30857" s="497"/>
      <c r="H30857" s="500"/>
      <c r="O30857" s="500"/>
      <c r="Q30857" s="498" t="s">
        <v>213</v>
      </c>
      <c r="S30857" s="499"/>
    </row>
    <row r="30858">
      <c r="B30858" s="497"/>
      <c r="H30858" s="500"/>
      <c r="O30858" s="500"/>
      <c r="Q30858" s="498" t="s">
        <v>213</v>
      </c>
      <c r="S30858" s="499"/>
    </row>
    <row r="30859">
      <c r="B30859" s="497"/>
      <c r="H30859" s="500"/>
      <c r="O30859" s="500"/>
      <c r="Q30859" s="498" t="s">
        <v>213</v>
      </c>
      <c r="S30859" s="499"/>
    </row>
    <row r="30860">
      <c r="B30860" s="497"/>
      <c r="H30860" s="500"/>
      <c r="O30860" s="500"/>
      <c r="Q30860" s="498" t="s">
        <v>213</v>
      </c>
      <c r="S30860" s="499"/>
    </row>
    <row r="30861">
      <c r="B30861" s="497"/>
      <c r="H30861" s="500"/>
      <c r="O30861" s="500"/>
      <c r="Q30861" s="498" t="s">
        <v>213</v>
      </c>
      <c r="S30861" s="499"/>
    </row>
    <row r="30862">
      <c r="B30862" s="497"/>
      <c r="H30862" s="500"/>
      <c r="O30862" s="500"/>
      <c r="Q30862" s="498" t="s">
        <v>213</v>
      </c>
      <c r="S30862" s="499"/>
    </row>
    <row r="30863">
      <c r="B30863" s="497"/>
      <c r="H30863" s="500"/>
      <c r="O30863" s="500"/>
      <c r="Q30863" s="498" t="s">
        <v>213</v>
      </c>
      <c r="S30863" s="499"/>
    </row>
    <row r="30864">
      <c r="B30864" s="497"/>
      <c r="H30864" s="500"/>
      <c r="O30864" s="500"/>
      <c r="Q30864" s="498" t="s">
        <v>213</v>
      </c>
      <c r="S30864" s="499"/>
    </row>
    <row r="30865">
      <c r="B30865" s="497"/>
      <c r="H30865" s="500"/>
      <c r="O30865" s="500"/>
      <c r="Q30865" s="498" t="s">
        <v>213</v>
      </c>
      <c r="S30865" s="499"/>
    </row>
    <row r="30866">
      <c r="B30866" s="497"/>
      <c r="H30866" s="500"/>
      <c r="O30866" s="500"/>
      <c r="Q30866" s="498" t="s">
        <v>213</v>
      </c>
      <c r="S30866" s="499"/>
    </row>
    <row r="30867">
      <c r="B30867" s="497"/>
      <c r="H30867" s="500"/>
      <c r="O30867" s="500"/>
      <c r="Q30867" s="498" t="s">
        <v>213</v>
      </c>
      <c r="S30867" s="499"/>
    </row>
    <row r="30868">
      <c r="B30868" s="497"/>
      <c r="H30868" s="500"/>
      <c r="O30868" s="500"/>
      <c r="Q30868" s="498" t="s">
        <v>213</v>
      </c>
      <c r="S30868" s="499"/>
    </row>
    <row r="30869">
      <c r="B30869" s="497"/>
      <c r="H30869" s="500"/>
      <c r="O30869" s="500"/>
      <c r="Q30869" s="498" t="s">
        <v>213</v>
      </c>
      <c r="S30869" s="499"/>
    </row>
    <row r="30870">
      <c r="B30870" s="497"/>
      <c r="H30870" s="500"/>
      <c r="O30870" s="500"/>
      <c r="Q30870" s="498" t="s">
        <v>213</v>
      </c>
      <c r="S30870" s="499"/>
    </row>
    <row r="30871">
      <c r="B30871" s="497"/>
      <c r="H30871" s="500"/>
      <c r="O30871" s="500"/>
      <c r="Q30871" s="498" t="s">
        <v>213</v>
      </c>
      <c r="S30871" s="499"/>
    </row>
    <row r="30872">
      <c r="B30872" s="497"/>
      <c r="H30872" s="500"/>
      <c r="O30872" s="500"/>
      <c r="Q30872" s="498" t="s">
        <v>213</v>
      </c>
      <c r="S30872" s="499"/>
    </row>
    <row r="30873">
      <c r="B30873" s="497"/>
      <c r="H30873" s="500"/>
      <c r="O30873" s="500"/>
      <c r="Q30873" s="498" t="s">
        <v>213</v>
      </c>
      <c r="S30873" s="499"/>
    </row>
    <row r="30874">
      <c r="B30874" s="497"/>
      <c r="H30874" s="500"/>
      <c r="O30874" s="500"/>
      <c r="Q30874" s="498" t="s">
        <v>213</v>
      </c>
      <c r="S30874" s="499"/>
    </row>
    <row r="30875">
      <c r="B30875" s="497"/>
      <c r="H30875" s="500"/>
      <c r="O30875" s="500"/>
      <c r="Q30875" s="498" t="s">
        <v>213</v>
      </c>
      <c r="S30875" s="499"/>
    </row>
    <row r="30876">
      <c r="B30876" s="497"/>
      <c r="H30876" s="500"/>
      <c r="O30876" s="500"/>
      <c r="Q30876" s="498" t="s">
        <v>213</v>
      </c>
      <c r="S30876" s="499"/>
    </row>
    <row r="30877">
      <c r="B30877" s="497"/>
      <c r="H30877" s="500"/>
      <c r="O30877" s="500"/>
      <c r="Q30877" s="498" t="s">
        <v>213</v>
      </c>
      <c r="S30877" s="499"/>
    </row>
    <row r="30878">
      <c r="B30878" s="497"/>
      <c r="H30878" s="500"/>
      <c r="O30878" s="500"/>
      <c r="Q30878" s="498" t="s">
        <v>213</v>
      </c>
      <c r="S30878" s="499"/>
    </row>
    <row r="30879">
      <c r="B30879" s="497"/>
      <c r="H30879" s="500"/>
      <c r="O30879" s="500"/>
      <c r="Q30879" s="498" t="s">
        <v>213</v>
      </c>
      <c r="S30879" s="499"/>
    </row>
    <row r="30880">
      <c r="B30880" s="497"/>
      <c r="H30880" s="500"/>
      <c r="O30880" s="500"/>
      <c r="Q30880" s="498" t="s">
        <v>213</v>
      </c>
      <c r="S30880" s="499"/>
    </row>
    <row r="30881">
      <c r="B30881" s="497"/>
      <c r="H30881" s="500"/>
      <c r="O30881" s="500"/>
      <c r="Q30881" s="498" t="s">
        <v>213</v>
      </c>
      <c r="S30881" s="499"/>
    </row>
    <row r="30882">
      <c r="B30882" s="497"/>
      <c r="H30882" s="500"/>
      <c r="O30882" s="500"/>
      <c r="Q30882" s="498" t="s">
        <v>213</v>
      </c>
      <c r="S30882" s="499"/>
    </row>
    <row r="30883">
      <c r="B30883" s="497"/>
      <c r="H30883" s="500"/>
      <c r="O30883" s="500"/>
      <c r="Q30883" s="498" t="s">
        <v>213</v>
      </c>
      <c r="S30883" s="499"/>
    </row>
    <row r="30884">
      <c r="B30884" s="497"/>
      <c r="H30884" s="500"/>
      <c r="O30884" s="500"/>
      <c r="Q30884" s="498" t="s">
        <v>213</v>
      </c>
      <c r="S30884" s="499"/>
    </row>
    <row r="30885">
      <c r="B30885" s="497"/>
      <c r="H30885" s="500"/>
      <c r="O30885" s="500"/>
      <c r="Q30885" s="498" t="s">
        <v>213</v>
      </c>
      <c r="S30885" s="499"/>
    </row>
    <row r="30886">
      <c r="B30886" s="497"/>
      <c r="H30886" s="500"/>
      <c r="O30886" s="500"/>
      <c r="Q30886" s="498" t="s">
        <v>213</v>
      </c>
      <c r="S30886" s="499"/>
    </row>
    <row r="30887">
      <c r="B30887" s="497"/>
      <c r="H30887" s="500"/>
      <c r="O30887" s="500"/>
      <c r="Q30887" s="498" t="s">
        <v>213</v>
      </c>
      <c r="S30887" s="499"/>
    </row>
    <row r="30888">
      <c r="B30888" s="497"/>
      <c r="H30888" s="500"/>
      <c r="O30888" s="500"/>
      <c r="Q30888" s="498" t="s">
        <v>213</v>
      </c>
      <c r="S30888" s="499"/>
    </row>
    <row r="30889">
      <c r="B30889" s="497"/>
      <c r="H30889" s="500"/>
      <c r="O30889" s="500"/>
      <c r="Q30889" s="498" t="s">
        <v>213</v>
      </c>
      <c r="S30889" s="499"/>
    </row>
    <row r="30890">
      <c r="B30890" s="497"/>
      <c r="H30890" s="500"/>
      <c r="O30890" s="500"/>
      <c r="Q30890" s="498" t="s">
        <v>213</v>
      </c>
      <c r="S30890" s="499"/>
    </row>
    <row r="30891">
      <c r="B30891" s="497"/>
      <c r="H30891" s="500"/>
      <c r="O30891" s="500"/>
      <c r="Q30891" s="498" t="s">
        <v>213</v>
      </c>
      <c r="S30891" s="499"/>
    </row>
    <row r="30892">
      <c r="B30892" s="497"/>
      <c r="H30892" s="500"/>
      <c r="O30892" s="500"/>
      <c r="Q30892" s="498" t="s">
        <v>213</v>
      </c>
      <c r="S30892" s="499"/>
    </row>
    <row r="30893">
      <c r="B30893" s="497"/>
      <c r="H30893" s="500"/>
      <c r="O30893" s="500"/>
      <c r="Q30893" s="498" t="s">
        <v>213</v>
      </c>
      <c r="S30893" s="499"/>
    </row>
    <row r="30894">
      <c r="B30894" s="497"/>
      <c r="H30894" s="500"/>
      <c r="O30894" s="500"/>
      <c r="Q30894" s="498" t="s">
        <v>213</v>
      </c>
      <c r="S30894" s="499"/>
    </row>
    <row r="30895">
      <c r="B30895" s="497"/>
      <c r="H30895" s="500"/>
      <c r="O30895" s="500"/>
      <c r="Q30895" s="498" t="s">
        <v>213</v>
      </c>
      <c r="S30895" s="499"/>
    </row>
    <row r="30896">
      <c r="B30896" s="497"/>
      <c r="H30896" s="500"/>
      <c r="O30896" s="500"/>
      <c r="Q30896" s="498" t="s">
        <v>213</v>
      </c>
      <c r="S30896" s="499"/>
    </row>
    <row r="30897">
      <c r="B30897" s="497"/>
      <c r="H30897" s="500"/>
      <c r="O30897" s="500"/>
      <c r="Q30897" s="498" t="s">
        <v>213</v>
      </c>
      <c r="S30897" s="499"/>
    </row>
    <row r="30898">
      <c r="B30898" s="497"/>
      <c r="H30898" s="500"/>
      <c r="O30898" s="500"/>
      <c r="Q30898" s="498" t="s">
        <v>213</v>
      </c>
      <c r="S30898" s="499"/>
    </row>
    <row r="30899">
      <c r="B30899" s="497"/>
      <c r="H30899" s="500"/>
      <c r="O30899" s="500"/>
      <c r="Q30899" s="498" t="s">
        <v>213</v>
      </c>
      <c r="S30899" s="499"/>
    </row>
    <row r="30900">
      <c r="B30900" s="497"/>
      <c r="H30900" s="500"/>
      <c r="O30900" s="500"/>
      <c r="Q30900" s="498" t="s">
        <v>213</v>
      </c>
      <c r="S30900" s="499"/>
    </row>
    <row r="30901">
      <c r="B30901" s="497"/>
      <c r="H30901" s="500"/>
      <c r="O30901" s="500"/>
      <c r="Q30901" s="498" t="s">
        <v>213</v>
      </c>
      <c r="S30901" s="499"/>
    </row>
    <row r="30902">
      <c r="B30902" s="497"/>
      <c r="H30902" s="500"/>
      <c r="O30902" s="500"/>
      <c r="Q30902" s="498" t="s">
        <v>213</v>
      </c>
      <c r="S30902" s="499"/>
    </row>
    <row r="30903">
      <c r="B30903" s="497"/>
      <c r="H30903" s="500"/>
      <c r="O30903" s="500"/>
      <c r="Q30903" s="498" t="s">
        <v>213</v>
      </c>
      <c r="S30903" s="499"/>
    </row>
    <row r="30904">
      <c r="B30904" s="497"/>
      <c r="H30904" s="500"/>
      <c r="O30904" s="500"/>
      <c r="Q30904" s="498" t="s">
        <v>213</v>
      </c>
      <c r="S30904" s="499"/>
    </row>
    <row r="30905">
      <c r="B30905" s="497"/>
      <c r="H30905" s="500"/>
      <c r="O30905" s="500"/>
      <c r="Q30905" s="498" t="s">
        <v>213</v>
      </c>
      <c r="S30905" s="499"/>
    </row>
    <row r="30906">
      <c r="B30906" s="497"/>
      <c r="H30906" s="500"/>
      <c r="O30906" s="500"/>
      <c r="Q30906" s="498" t="s">
        <v>213</v>
      </c>
      <c r="S30906" s="499"/>
    </row>
    <row r="30907">
      <c r="B30907" s="497"/>
      <c r="H30907" s="500"/>
      <c r="O30907" s="500"/>
      <c r="Q30907" s="498" t="s">
        <v>213</v>
      </c>
      <c r="S30907" s="499"/>
    </row>
    <row r="30908">
      <c r="B30908" s="497"/>
      <c r="H30908" s="500"/>
      <c r="O30908" s="500"/>
      <c r="Q30908" s="498" t="s">
        <v>213</v>
      </c>
      <c r="S30908" s="499"/>
    </row>
    <row r="30909">
      <c r="B30909" s="497"/>
      <c r="H30909" s="500"/>
      <c r="O30909" s="500"/>
      <c r="Q30909" s="498" t="s">
        <v>213</v>
      </c>
      <c r="S30909" s="499"/>
    </row>
    <row r="30910">
      <c r="B30910" s="497"/>
      <c r="H30910" s="500"/>
      <c r="O30910" s="500"/>
      <c r="Q30910" s="498" t="s">
        <v>213</v>
      </c>
      <c r="S30910" s="499"/>
    </row>
    <row r="30911">
      <c r="B30911" s="497"/>
      <c r="H30911" s="500"/>
      <c r="O30911" s="500"/>
      <c r="Q30911" s="498" t="s">
        <v>213</v>
      </c>
      <c r="S30911" s="499"/>
    </row>
    <row r="30912">
      <c r="B30912" s="497"/>
      <c r="H30912" s="500"/>
      <c r="O30912" s="500"/>
      <c r="Q30912" s="498" t="s">
        <v>213</v>
      </c>
      <c r="S30912" s="499"/>
    </row>
    <row r="30913">
      <c r="B30913" s="497"/>
      <c r="H30913" s="500"/>
      <c r="O30913" s="500"/>
      <c r="Q30913" s="498" t="s">
        <v>213</v>
      </c>
      <c r="S30913" s="499"/>
    </row>
    <row r="30914">
      <c r="B30914" s="497"/>
      <c r="H30914" s="500"/>
      <c r="O30914" s="500"/>
      <c r="Q30914" s="498" t="s">
        <v>213</v>
      </c>
      <c r="S30914" s="499"/>
    </row>
    <row r="30915">
      <c r="B30915" s="497"/>
      <c r="H30915" s="500"/>
      <c r="O30915" s="500"/>
      <c r="Q30915" s="498" t="s">
        <v>213</v>
      </c>
      <c r="S30915" s="499"/>
    </row>
    <row r="30916">
      <c r="B30916" s="497"/>
      <c r="H30916" s="500"/>
      <c r="O30916" s="500"/>
      <c r="Q30916" s="498" t="s">
        <v>213</v>
      </c>
      <c r="S30916" s="499"/>
    </row>
    <row r="30917">
      <c r="B30917" s="497"/>
      <c r="H30917" s="500"/>
      <c r="O30917" s="500"/>
      <c r="Q30917" s="498" t="s">
        <v>213</v>
      </c>
      <c r="S30917" s="499"/>
    </row>
    <row r="30918">
      <c r="B30918" s="497"/>
      <c r="H30918" s="500"/>
      <c r="O30918" s="500"/>
      <c r="Q30918" s="498" t="s">
        <v>213</v>
      </c>
      <c r="S30918" s="499"/>
    </row>
    <row r="30919">
      <c r="B30919" s="497"/>
      <c r="H30919" s="500"/>
      <c r="O30919" s="500"/>
      <c r="Q30919" s="498" t="s">
        <v>213</v>
      </c>
      <c r="S30919" s="499"/>
    </row>
    <row r="30920">
      <c r="B30920" s="497"/>
      <c r="H30920" s="500"/>
      <c r="O30920" s="500"/>
      <c r="Q30920" s="498" t="s">
        <v>213</v>
      </c>
      <c r="S30920" s="499"/>
    </row>
    <row r="30921">
      <c r="B30921" s="497"/>
      <c r="H30921" s="500"/>
      <c r="O30921" s="500"/>
      <c r="Q30921" s="498" t="s">
        <v>213</v>
      </c>
      <c r="S30921" s="499"/>
    </row>
    <row r="30922">
      <c r="B30922" s="497"/>
      <c r="H30922" s="500"/>
      <c r="O30922" s="500"/>
      <c r="Q30922" s="498" t="s">
        <v>213</v>
      </c>
      <c r="S30922" s="499"/>
    </row>
    <row r="30923">
      <c r="B30923" s="497"/>
      <c r="H30923" s="500"/>
      <c r="O30923" s="500"/>
      <c r="Q30923" s="498" t="s">
        <v>213</v>
      </c>
      <c r="S30923" s="499"/>
    </row>
    <row r="30924">
      <c r="B30924" s="497"/>
      <c r="H30924" s="500"/>
      <c r="O30924" s="500"/>
      <c r="Q30924" s="498" t="s">
        <v>213</v>
      </c>
      <c r="S30924" s="499"/>
    </row>
    <row r="30925">
      <c r="B30925" s="497"/>
      <c r="H30925" s="500"/>
      <c r="O30925" s="500"/>
      <c r="Q30925" s="498" t="s">
        <v>213</v>
      </c>
      <c r="S30925" s="499"/>
    </row>
    <row r="30926">
      <c r="B30926" s="497"/>
      <c r="H30926" s="500"/>
      <c r="O30926" s="500"/>
      <c r="Q30926" s="498" t="s">
        <v>213</v>
      </c>
      <c r="S30926" s="499"/>
    </row>
    <row r="30927">
      <c r="B30927" s="497"/>
      <c r="H30927" s="500"/>
      <c r="O30927" s="500"/>
      <c r="Q30927" s="498" t="s">
        <v>213</v>
      </c>
      <c r="S30927" s="499"/>
    </row>
    <row r="30928">
      <c r="B30928" s="497"/>
      <c r="H30928" s="500"/>
      <c r="O30928" s="500"/>
      <c r="Q30928" s="498" t="s">
        <v>213</v>
      </c>
      <c r="S30928" s="499"/>
    </row>
    <row r="30929">
      <c r="B30929" s="497"/>
      <c r="H30929" s="500"/>
      <c r="O30929" s="500"/>
      <c r="Q30929" s="498" t="s">
        <v>213</v>
      </c>
      <c r="S30929" s="499"/>
    </row>
    <row r="30930">
      <c r="B30930" s="497"/>
      <c r="H30930" s="500"/>
      <c r="O30930" s="500"/>
      <c r="Q30930" s="498" t="s">
        <v>213</v>
      </c>
      <c r="S30930" s="499"/>
    </row>
    <row r="30931">
      <c r="B30931" s="497"/>
      <c r="H30931" s="500"/>
      <c r="O30931" s="500"/>
      <c r="Q30931" s="498" t="s">
        <v>213</v>
      </c>
      <c r="S30931" s="499"/>
    </row>
    <row r="30932">
      <c r="B30932" s="497"/>
      <c r="H30932" s="500"/>
      <c r="O30932" s="500"/>
      <c r="Q30932" s="498" t="s">
        <v>213</v>
      </c>
      <c r="S30932" s="499"/>
    </row>
    <row r="30933">
      <c r="B30933" s="497"/>
      <c r="H30933" s="500"/>
      <c r="O30933" s="500"/>
      <c r="Q30933" s="498" t="s">
        <v>213</v>
      </c>
      <c r="S30933" s="499"/>
    </row>
    <row r="30934">
      <c r="B30934" s="497"/>
      <c r="H30934" s="500"/>
      <c r="O30934" s="500"/>
      <c r="Q30934" s="498" t="s">
        <v>213</v>
      </c>
      <c r="S30934" s="499"/>
    </row>
    <row r="30935">
      <c r="B30935" s="497"/>
      <c r="H30935" s="500"/>
      <c r="O30935" s="500"/>
      <c r="Q30935" s="498" t="s">
        <v>213</v>
      </c>
      <c r="S30935" s="499"/>
    </row>
    <row r="30936">
      <c r="B30936" s="497"/>
      <c r="H30936" s="500"/>
      <c r="O30936" s="500"/>
      <c r="Q30936" s="498" t="s">
        <v>213</v>
      </c>
      <c r="S30936" s="499"/>
    </row>
    <row r="30937">
      <c r="B30937" s="497"/>
      <c r="H30937" s="500"/>
      <c r="O30937" s="500"/>
      <c r="Q30937" s="498" t="s">
        <v>213</v>
      </c>
      <c r="S30937" s="499"/>
    </row>
    <row r="30938">
      <c r="B30938" s="497"/>
      <c r="H30938" s="500"/>
      <c r="O30938" s="500"/>
      <c r="Q30938" s="498" t="s">
        <v>213</v>
      </c>
      <c r="S30938" s="499"/>
    </row>
    <row r="30939">
      <c r="B30939" s="497"/>
      <c r="H30939" s="500"/>
      <c r="O30939" s="500"/>
      <c r="Q30939" s="498" t="s">
        <v>213</v>
      </c>
      <c r="S30939" s="499"/>
    </row>
    <row r="30940">
      <c r="B30940" s="497"/>
      <c r="H30940" s="500"/>
      <c r="O30940" s="500"/>
      <c r="Q30940" s="498" t="s">
        <v>213</v>
      </c>
      <c r="S30940" s="499"/>
    </row>
    <row r="30941">
      <c r="B30941" s="497"/>
      <c r="H30941" s="500"/>
      <c r="O30941" s="500"/>
      <c r="Q30941" s="498" t="s">
        <v>213</v>
      </c>
      <c r="S30941" s="499"/>
    </row>
    <row r="30942">
      <c r="B30942" s="497"/>
      <c r="H30942" s="500"/>
      <c r="O30942" s="500"/>
      <c r="Q30942" s="498" t="s">
        <v>213</v>
      </c>
      <c r="S30942" s="499"/>
    </row>
    <row r="30943">
      <c r="B30943" s="497"/>
      <c r="H30943" s="500"/>
      <c r="O30943" s="500"/>
      <c r="Q30943" s="498" t="s">
        <v>213</v>
      </c>
      <c r="S30943" s="499"/>
    </row>
    <row r="30944">
      <c r="B30944" s="497"/>
      <c r="H30944" s="500"/>
      <c r="O30944" s="500"/>
      <c r="Q30944" s="498" t="s">
        <v>213</v>
      </c>
      <c r="S30944" s="499"/>
    </row>
    <row r="30945">
      <c r="B30945" s="497"/>
      <c r="H30945" s="500"/>
      <c r="O30945" s="500"/>
      <c r="Q30945" s="498" t="s">
        <v>213</v>
      </c>
      <c r="S30945" s="499"/>
    </row>
    <row r="30946">
      <c r="B30946" s="497"/>
      <c r="H30946" s="500"/>
      <c r="O30946" s="500"/>
      <c r="Q30946" s="498" t="s">
        <v>213</v>
      </c>
      <c r="S30946" s="499"/>
    </row>
    <row r="30947">
      <c r="B30947" s="497"/>
      <c r="H30947" s="500"/>
      <c r="O30947" s="500"/>
      <c r="Q30947" s="498" t="s">
        <v>213</v>
      </c>
      <c r="S30947" s="499"/>
    </row>
    <row r="30948">
      <c r="B30948" s="497"/>
      <c r="H30948" s="500"/>
      <c r="O30948" s="500"/>
      <c r="Q30948" s="498" t="s">
        <v>213</v>
      </c>
      <c r="S30948" s="499"/>
    </row>
    <row r="30949">
      <c r="B30949" s="497"/>
      <c r="H30949" s="500"/>
      <c r="O30949" s="500"/>
      <c r="Q30949" s="498" t="s">
        <v>213</v>
      </c>
      <c r="S30949" s="499"/>
    </row>
    <row r="30950">
      <c r="B30950" s="497"/>
      <c r="H30950" s="500"/>
      <c r="O30950" s="500"/>
      <c r="Q30950" s="498" t="s">
        <v>213</v>
      </c>
      <c r="S30950" s="499"/>
    </row>
    <row r="30951">
      <c r="B30951" s="497"/>
      <c r="H30951" s="500"/>
      <c r="O30951" s="500"/>
      <c r="Q30951" s="498" t="s">
        <v>213</v>
      </c>
      <c r="S30951" s="499"/>
    </row>
    <row r="30952">
      <c r="B30952" s="497"/>
      <c r="H30952" s="500"/>
      <c r="O30952" s="500"/>
      <c r="Q30952" s="498" t="s">
        <v>213</v>
      </c>
      <c r="S30952" s="499"/>
    </row>
    <row r="30953">
      <c r="B30953" s="497"/>
      <c r="H30953" s="500"/>
      <c r="O30953" s="500"/>
      <c r="Q30953" s="498" t="s">
        <v>213</v>
      </c>
      <c r="S30953" s="499"/>
    </row>
    <row r="30954">
      <c r="B30954" s="497"/>
      <c r="H30954" s="500"/>
      <c r="O30954" s="500"/>
      <c r="Q30954" s="498" t="s">
        <v>213</v>
      </c>
      <c r="S30954" s="499"/>
    </row>
    <row r="30955">
      <c r="B30955" s="497"/>
      <c r="H30955" s="500"/>
      <c r="O30955" s="500"/>
      <c r="Q30955" s="498" t="s">
        <v>213</v>
      </c>
      <c r="S30955" s="499"/>
    </row>
    <row r="30956">
      <c r="B30956" s="497"/>
      <c r="H30956" s="500"/>
      <c r="O30956" s="500"/>
      <c r="Q30956" s="498" t="s">
        <v>213</v>
      </c>
      <c r="S30956" s="499"/>
    </row>
    <row r="30957">
      <c r="B30957" s="497"/>
      <c r="H30957" s="500"/>
      <c r="O30957" s="500"/>
      <c r="Q30957" s="498" t="s">
        <v>213</v>
      </c>
      <c r="S30957" s="499"/>
    </row>
    <row r="30958">
      <c r="B30958" s="497"/>
      <c r="H30958" s="500"/>
      <c r="O30958" s="500"/>
      <c r="Q30958" s="498" t="s">
        <v>213</v>
      </c>
      <c r="S30958" s="499"/>
    </row>
    <row r="30959">
      <c r="B30959" s="497"/>
      <c r="H30959" s="500"/>
      <c r="O30959" s="500"/>
      <c r="Q30959" s="498" t="s">
        <v>213</v>
      </c>
      <c r="S30959" s="499"/>
    </row>
    <row r="30960">
      <c r="B30960" s="497"/>
      <c r="H30960" s="500"/>
      <c r="O30960" s="500"/>
      <c r="Q30960" s="498" t="s">
        <v>213</v>
      </c>
      <c r="S30960" s="499"/>
    </row>
    <row r="30961">
      <c r="B30961" s="497"/>
      <c r="H30961" s="500"/>
      <c r="O30961" s="500"/>
      <c r="Q30961" s="498" t="s">
        <v>213</v>
      </c>
      <c r="S30961" s="499"/>
    </row>
    <row r="30962">
      <c r="B30962" s="497"/>
      <c r="H30962" s="500"/>
      <c r="O30962" s="500"/>
      <c r="Q30962" s="498" t="s">
        <v>213</v>
      </c>
      <c r="S30962" s="499"/>
    </row>
    <row r="30963">
      <c r="B30963" s="497"/>
      <c r="H30963" s="500"/>
      <c r="O30963" s="500"/>
      <c r="Q30963" s="498" t="s">
        <v>213</v>
      </c>
      <c r="S30963" s="499"/>
    </row>
    <row r="30964">
      <c r="B30964" s="497"/>
      <c r="H30964" s="500"/>
      <c r="O30964" s="500"/>
      <c r="Q30964" s="498" t="s">
        <v>213</v>
      </c>
      <c r="S30964" s="499"/>
    </row>
    <row r="30965">
      <c r="B30965" s="497"/>
      <c r="H30965" s="500"/>
      <c r="O30965" s="500"/>
      <c r="Q30965" s="498" t="s">
        <v>213</v>
      </c>
      <c r="S30965" s="499"/>
    </row>
    <row r="30966">
      <c r="B30966" s="497"/>
      <c r="H30966" s="500"/>
      <c r="O30966" s="500"/>
      <c r="Q30966" s="498" t="s">
        <v>213</v>
      </c>
      <c r="S30966" s="499"/>
    </row>
    <row r="30967">
      <c r="B30967" s="497"/>
      <c r="H30967" s="500"/>
      <c r="O30967" s="500"/>
      <c r="Q30967" s="498" t="s">
        <v>213</v>
      </c>
      <c r="S30967" s="499"/>
    </row>
    <row r="30968">
      <c r="B30968" s="497"/>
      <c r="H30968" s="500"/>
      <c r="O30968" s="500"/>
      <c r="Q30968" s="498" t="s">
        <v>213</v>
      </c>
      <c r="S30968" s="499"/>
    </row>
    <row r="30969">
      <c r="B30969" s="497"/>
      <c r="H30969" s="500"/>
      <c r="O30969" s="500"/>
      <c r="Q30969" s="498" t="s">
        <v>213</v>
      </c>
      <c r="S30969" s="499"/>
    </row>
    <row r="30970">
      <c r="B30970" s="497"/>
      <c r="H30970" s="500"/>
      <c r="O30970" s="500"/>
      <c r="Q30970" s="498" t="s">
        <v>213</v>
      </c>
      <c r="S30970" s="499"/>
    </row>
    <row r="30971">
      <c r="B30971" s="497"/>
      <c r="H30971" s="500"/>
      <c r="O30971" s="500"/>
      <c r="Q30971" s="498" t="s">
        <v>213</v>
      </c>
      <c r="S30971" s="499"/>
    </row>
    <row r="30972">
      <c r="B30972" s="497"/>
      <c r="H30972" s="500"/>
      <c r="O30972" s="500"/>
      <c r="Q30972" s="498" t="s">
        <v>213</v>
      </c>
      <c r="S30972" s="499"/>
    </row>
    <row r="30973">
      <c r="B30973" s="497"/>
      <c r="H30973" s="500"/>
      <c r="O30973" s="500"/>
      <c r="Q30973" s="498" t="s">
        <v>213</v>
      </c>
      <c r="S30973" s="499"/>
    </row>
    <row r="30974">
      <c r="B30974" s="497"/>
      <c r="H30974" s="500"/>
      <c r="O30974" s="500"/>
      <c r="Q30974" s="498" t="s">
        <v>213</v>
      </c>
      <c r="S30974" s="499"/>
    </row>
    <row r="30975">
      <c r="B30975" s="497"/>
      <c r="H30975" s="500"/>
      <c r="O30975" s="500"/>
      <c r="Q30975" s="498" t="s">
        <v>213</v>
      </c>
      <c r="S30975" s="499"/>
    </row>
    <row r="30976">
      <c r="B30976" s="497"/>
      <c r="H30976" s="500"/>
      <c r="O30976" s="500"/>
      <c r="Q30976" s="498" t="s">
        <v>213</v>
      </c>
      <c r="S30976" s="499"/>
    </row>
    <row r="30977">
      <c r="B30977" s="497"/>
      <c r="H30977" s="500"/>
      <c r="O30977" s="500"/>
      <c r="Q30977" s="498" t="s">
        <v>213</v>
      </c>
      <c r="S30977" s="499"/>
    </row>
    <row r="30978">
      <c r="B30978" s="497"/>
      <c r="H30978" s="500"/>
      <c r="O30978" s="500"/>
      <c r="Q30978" s="498" t="s">
        <v>213</v>
      </c>
      <c r="S30978" s="499"/>
    </row>
    <row r="30979">
      <c r="B30979" s="497"/>
      <c r="H30979" s="500"/>
      <c r="O30979" s="500"/>
      <c r="Q30979" s="498" t="s">
        <v>213</v>
      </c>
      <c r="S30979" s="499"/>
    </row>
    <row r="30980">
      <c r="B30980" s="497"/>
      <c r="H30980" s="500"/>
      <c r="O30980" s="500"/>
      <c r="Q30980" s="498" t="s">
        <v>213</v>
      </c>
      <c r="S30980" s="499"/>
    </row>
    <row r="30981">
      <c r="B30981" s="497"/>
      <c r="H30981" s="500"/>
      <c r="O30981" s="500"/>
      <c r="Q30981" s="498" t="s">
        <v>213</v>
      </c>
      <c r="S30981" s="499"/>
    </row>
    <row r="30982">
      <c r="B30982" s="497"/>
      <c r="H30982" s="500"/>
      <c r="O30982" s="500"/>
      <c r="Q30982" s="498" t="s">
        <v>213</v>
      </c>
      <c r="S30982" s="499"/>
    </row>
    <row r="30983">
      <c r="B30983" s="497"/>
      <c r="H30983" s="500"/>
      <c r="O30983" s="500"/>
      <c r="Q30983" s="498" t="s">
        <v>213</v>
      </c>
      <c r="S30983" s="499"/>
    </row>
    <row r="30984">
      <c r="B30984" s="497"/>
      <c r="H30984" s="500"/>
      <c r="O30984" s="500"/>
      <c r="Q30984" s="498" t="s">
        <v>213</v>
      </c>
      <c r="S30984" s="499"/>
    </row>
    <row r="30985">
      <c r="B30985" s="497"/>
      <c r="H30985" s="500"/>
      <c r="O30985" s="500"/>
      <c r="Q30985" s="498" t="s">
        <v>213</v>
      </c>
      <c r="S30985" s="499"/>
    </row>
    <row r="30986">
      <c r="B30986" s="497"/>
      <c r="H30986" s="500"/>
      <c r="O30986" s="500"/>
      <c r="Q30986" s="498" t="s">
        <v>213</v>
      </c>
      <c r="S30986" s="499"/>
    </row>
    <row r="30987">
      <c r="B30987" s="497"/>
      <c r="H30987" s="500"/>
      <c r="O30987" s="500"/>
      <c r="Q30987" s="498" t="s">
        <v>213</v>
      </c>
      <c r="S30987" s="499"/>
    </row>
    <row r="30988">
      <c r="B30988" s="497"/>
      <c r="H30988" s="500"/>
      <c r="O30988" s="500"/>
      <c r="Q30988" s="498" t="s">
        <v>213</v>
      </c>
      <c r="S30988" s="499"/>
    </row>
    <row r="30989">
      <c r="B30989" s="497"/>
      <c r="H30989" s="500"/>
      <c r="O30989" s="500"/>
      <c r="Q30989" s="498" t="s">
        <v>213</v>
      </c>
      <c r="S30989" s="499"/>
    </row>
    <row r="30990">
      <c r="B30990" s="497"/>
      <c r="H30990" s="500"/>
      <c r="O30990" s="500"/>
      <c r="Q30990" s="498" t="s">
        <v>213</v>
      </c>
      <c r="S30990" s="499"/>
    </row>
    <row r="30991">
      <c r="B30991" s="497"/>
      <c r="H30991" s="500"/>
      <c r="O30991" s="500"/>
      <c r="Q30991" s="498" t="s">
        <v>213</v>
      </c>
      <c r="S30991" s="499"/>
    </row>
    <row r="30992">
      <c r="B30992" s="497"/>
      <c r="H30992" s="500"/>
      <c r="O30992" s="500"/>
      <c r="Q30992" s="498" t="s">
        <v>213</v>
      </c>
      <c r="S30992" s="499"/>
    </row>
    <row r="30993">
      <c r="B30993" s="497"/>
      <c r="H30993" s="500"/>
      <c r="O30993" s="500"/>
      <c r="Q30993" s="498" t="s">
        <v>213</v>
      </c>
      <c r="S30993" s="499"/>
    </row>
    <row r="30994">
      <c r="B30994" s="497"/>
      <c r="H30994" s="500"/>
      <c r="O30994" s="500"/>
      <c r="Q30994" s="498" t="s">
        <v>213</v>
      </c>
      <c r="S30994" s="499"/>
    </row>
    <row r="30995">
      <c r="B30995" s="497"/>
      <c r="H30995" s="500"/>
      <c r="O30995" s="500"/>
      <c r="Q30995" s="498" t="s">
        <v>213</v>
      </c>
      <c r="S30995" s="499"/>
    </row>
    <row r="30996">
      <c r="B30996" s="497"/>
      <c r="H30996" s="500"/>
      <c r="O30996" s="500"/>
      <c r="Q30996" s="498" t="s">
        <v>213</v>
      </c>
      <c r="S30996" s="499"/>
    </row>
    <row r="30997">
      <c r="B30997" s="497"/>
      <c r="H30997" s="500"/>
      <c r="O30997" s="500"/>
      <c r="Q30997" s="498" t="s">
        <v>213</v>
      </c>
      <c r="S30997" s="499"/>
    </row>
    <row r="30998">
      <c r="B30998" s="497"/>
      <c r="H30998" s="500"/>
      <c r="O30998" s="500"/>
      <c r="Q30998" s="498" t="s">
        <v>213</v>
      </c>
      <c r="S30998" s="499"/>
    </row>
    <row r="30999">
      <c r="B30999" s="497"/>
      <c r="H30999" s="500"/>
      <c r="O30999" s="500"/>
      <c r="Q30999" s="498" t="s">
        <v>213</v>
      </c>
      <c r="S30999" s="499"/>
    </row>
    <row r="31000">
      <c r="B31000" s="497"/>
      <c r="H31000" s="500"/>
      <c r="O31000" s="500"/>
      <c r="Q31000" s="498" t="s">
        <v>213</v>
      </c>
      <c r="S31000" s="499"/>
    </row>
    <row r="31001">
      <c r="B31001" s="497"/>
      <c r="H31001" s="500"/>
      <c r="O31001" s="500"/>
      <c r="Q31001" s="498" t="s">
        <v>213</v>
      </c>
      <c r="S31001" s="499"/>
    </row>
    <row r="31002">
      <c r="B31002" s="497"/>
      <c r="H31002" s="500"/>
      <c r="O31002" s="500"/>
      <c r="Q31002" s="498" t="s">
        <v>213</v>
      </c>
      <c r="S31002" s="499"/>
    </row>
    <row r="31003">
      <c r="B31003" s="497"/>
      <c r="H31003" s="500"/>
      <c r="O31003" s="500"/>
      <c r="Q31003" s="498" t="s">
        <v>213</v>
      </c>
      <c r="S31003" s="499"/>
    </row>
    <row r="31004">
      <c r="B31004" s="497"/>
      <c r="H31004" s="500"/>
      <c r="O31004" s="500"/>
      <c r="Q31004" s="498" t="s">
        <v>213</v>
      </c>
      <c r="S31004" s="499"/>
    </row>
    <row r="31005">
      <c r="B31005" s="497"/>
      <c r="H31005" s="500"/>
      <c r="O31005" s="500"/>
      <c r="Q31005" s="498" t="s">
        <v>213</v>
      </c>
      <c r="S31005" s="499"/>
    </row>
    <row r="31006">
      <c r="B31006" s="497"/>
      <c r="H31006" s="500"/>
      <c r="O31006" s="500"/>
      <c r="Q31006" s="498" t="s">
        <v>213</v>
      </c>
      <c r="S31006" s="499"/>
    </row>
    <row r="31007">
      <c r="B31007" s="497"/>
      <c r="H31007" s="500"/>
      <c r="O31007" s="500"/>
      <c r="Q31007" s="498" t="s">
        <v>213</v>
      </c>
      <c r="S31007" s="499"/>
    </row>
    <row r="31008">
      <c r="B31008" s="497"/>
      <c r="H31008" s="500"/>
      <c r="O31008" s="500"/>
      <c r="Q31008" s="498" t="s">
        <v>213</v>
      </c>
      <c r="S31008" s="499"/>
    </row>
    <row r="31009">
      <c r="B31009" s="497"/>
      <c r="H31009" s="500"/>
      <c r="O31009" s="500"/>
      <c r="Q31009" s="498" t="s">
        <v>213</v>
      </c>
      <c r="S31009" s="499"/>
    </row>
    <row r="31010">
      <c r="B31010" s="497"/>
      <c r="H31010" s="500"/>
      <c r="O31010" s="500"/>
      <c r="Q31010" s="498" t="s">
        <v>213</v>
      </c>
      <c r="S31010" s="499"/>
    </row>
    <row r="31011">
      <c r="B31011" s="497"/>
      <c r="H31011" s="500"/>
      <c r="O31011" s="500"/>
      <c r="Q31011" s="498" t="s">
        <v>213</v>
      </c>
      <c r="S31011" s="499"/>
    </row>
    <row r="31012">
      <c r="B31012" s="497"/>
      <c r="H31012" s="500"/>
      <c r="O31012" s="500"/>
      <c r="Q31012" s="498" t="s">
        <v>213</v>
      </c>
      <c r="S31012" s="499"/>
    </row>
    <row r="31013">
      <c r="B31013" s="497"/>
      <c r="H31013" s="500"/>
      <c r="O31013" s="500"/>
      <c r="Q31013" s="498" t="s">
        <v>213</v>
      </c>
      <c r="S31013" s="499"/>
    </row>
    <row r="31014">
      <c r="B31014" s="497"/>
      <c r="H31014" s="500"/>
      <c r="O31014" s="500"/>
      <c r="Q31014" s="498" t="s">
        <v>213</v>
      </c>
      <c r="S31014" s="499"/>
    </row>
    <row r="31015">
      <c r="B31015" s="497"/>
      <c r="H31015" s="500"/>
      <c r="O31015" s="500"/>
      <c r="Q31015" s="498" t="s">
        <v>213</v>
      </c>
      <c r="S31015" s="499"/>
    </row>
    <row r="31016">
      <c r="B31016" s="497"/>
      <c r="H31016" s="500"/>
      <c r="O31016" s="500"/>
      <c r="Q31016" s="498" t="s">
        <v>213</v>
      </c>
      <c r="S31016" s="499"/>
    </row>
    <row r="31017">
      <c r="B31017" s="497"/>
      <c r="H31017" s="500"/>
      <c r="O31017" s="500"/>
      <c r="Q31017" s="498" t="s">
        <v>213</v>
      </c>
      <c r="S31017" s="499"/>
    </row>
    <row r="31018">
      <c r="B31018" s="497"/>
      <c r="H31018" s="500"/>
      <c r="O31018" s="500"/>
      <c r="Q31018" s="498" t="s">
        <v>213</v>
      </c>
      <c r="S31018" s="499"/>
    </row>
    <row r="31019">
      <c r="B31019" s="497"/>
      <c r="H31019" s="500"/>
      <c r="O31019" s="500"/>
      <c r="Q31019" s="498" t="s">
        <v>213</v>
      </c>
      <c r="S31019" s="499"/>
    </row>
    <row r="31020">
      <c r="B31020" s="497"/>
      <c r="H31020" s="500"/>
      <c r="O31020" s="500"/>
      <c r="Q31020" s="498" t="s">
        <v>213</v>
      </c>
      <c r="S31020" s="499"/>
    </row>
    <row r="31021">
      <c r="B31021" s="497"/>
      <c r="H31021" s="500"/>
      <c r="O31021" s="500"/>
      <c r="Q31021" s="498" t="s">
        <v>213</v>
      </c>
      <c r="S31021" s="499"/>
    </row>
    <row r="31022">
      <c r="B31022" s="497"/>
      <c r="H31022" s="500"/>
      <c r="O31022" s="500"/>
      <c r="Q31022" s="498" t="s">
        <v>213</v>
      </c>
      <c r="S31022" s="499"/>
    </row>
    <row r="31023">
      <c r="B31023" s="497"/>
      <c r="H31023" s="500"/>
      <c r="O31023" s="500"/>
      <c r="Q31023" s="498" t="s">
        <v>213</v>
      </c>
      <c r="S31023" s="499"/>
    </row>
    <row r="31024">
      <c r="B31024" s="497"/>
      <c r="H31024" s="500"/>
      <c r="O31024" s="500"/>
      <c r="Q31024" s="498" t="s">
        <v>213</v>
      </c>
      <c r="S31024" s="499"/>
    </row>
    <row r="31025">
      <c r="B31025" s="497"/>
      <c r="H31025" s="500"/>
      <c r="O31025" s="500"/>
      <c r="Q31025" s="498" t="s">
        <v>213</v>
      </c>
      <c r="S31025" s="499"/>
    </row>
    <row r="31026">
      <c r="B31026" s="497"/>
      <c r="H31026" s="500"/>
      <c r="O31026" s="500"/>
      <c r="Q31026" s="498" t="s">
        <v>213</v>
      </c>
      <c r="S31026" s="499"/>
    </row>
    <row r="31027">
      <c r="B31027" s="497"/>
      <c r="H31027" s="500"/>
      <c r="O31027" s="500"/>
      <c r="Q31027" s="498" t="s">
        <v>213</v>
      </c>
      <c r="S31027" s="499"/>
    </row>
    <row r="31028">
      <c r="B31028" s="497"/>
      <c r="H31028" s="500"/>
      <c r="O31028" s="500"/>
      <c r="Q31028" s="498" t="s">
        <v>213</v>
      </c>
      <c r="S31028" s="499"/>
    </row>
    <row r="31029">
      <c r="B31029" s="497"/>
      <c r="H31029" s="500"/>
      <c r="O31029" s="500"/>
      <c r="Q31029" s="498" t="s">
        <v>213</v>
      </c>
      <c r="S31029" s="499"/>
    </row>
    <row r="31030">
      <c r="B31030" s="497"/>
      <c r="H31030" s="500"/>
      <c r="O31030" s="500"/>
      <c r="Q31030" s="498" t="s">
        <v>213</v>
      </c>
      <c r="S31030" s="499"/>
    </row>
    <row r="31031">
      <c r="B31031" s="497"/>
      <c r="H31031" s="500"/>
      <c r="O31031" s="500"/>
      <c r="Q31031" s="498" t="s">
        <v>213</v>
      </c>
      <c r="S31031" s="499"/>
    </row>
    <row r="31032">
      <c r="B31032" s="497"/>
      <c r="H31032" s="500"/>
      <c r="O31032" s="500"/>
      <c r="Q31032" s="498" t="s">
        <v>213</v>
      </c>
      <c r="S31032" s="499"/>
    </row>
    <row r="31033">
      <c r="B31033" s="497"/>
      <c r="H31033" s="500"/>
      <c r="O31033" s="500"/>
      <c r="Q31033" s="498" t="s">
        <v>213</v>
      </c>
      <c r="S31033" s="499"/>
    </row>
    <row r="31034">
      <c r="B31034" s="497"/>
      <c r="H31034" s="500"/>
      <c r="O31034" s="500"/>
      <c r="Q31034" s="498" t="s">
        <v>213</v>
      </c>
      <c r="S31034" s="499"/>
    </row>
    <row r="31035">
      <c r="B31035" s="497"/>
      <c r="H31035" s="500"/>
      <c r="O31035" s="500"/>
      <c r="Q31035" s="498" t="s">
        <v>213</v>
      </c>
      <c r="S31035" s="499"/>
    </row>
    <row r="31036">
      <c r="B31036" s="497"/>
      <c r="H31036" s="500"/>
      <c r="O31036" s="500"/>
      <c r="Q31036" s="498" t="s">
        <v>213</v>
      </c>
      <c r="S31036" s="499"/>
    </row>
    <row r="31037">
      <c r="B31037" s="497"/>
      <c r="H31037" s="500"/>
      <c r="O31037" s="500"/>
      <c r="Q31037" s="498" t="s">
        <v>213</v>
      </c>
      <c r="S31037" s="499"/>
    </row>
    <row r="31038">
      <c r="B31038" s="497"/>
      <c r="H31038" s="500"/>
      <c r="O31038" s="500"/>
      <c r="Q31038" s="498" t="s">
        <v>213</v>
      </c>
      <c r="S31038" s="499"/>
    </row>
    <row r="31039">
      <c r="B31039" s="497"/>
      <c r="H31039" s="500"/>
      <c r="O31039" s="500"/>
      <c r="Q31039" s="498" t="s">
        <v>213</v>
      </c>
      <c r="S31039" s="499"/>
    </row>
    <row r="31040">
      <c r="B31040" s="497"/>
      <c r="H31040" s="500"/>
      <c r="O31040" s="500"/>
      <c r="Q31040" s="498" t="s">
        <v>213</v>
      </c>
      <c r="S31040" s="499"/>
    </row>
    <row r="31041">
      <c r="B31041" s="497"/>
      <c r="H31041" s="500"/>
      <c r="O31041" s="500"/>
      <c r="Q31041" s="498" t="s">
        <v>213</v>
      </c>
      <c r="S31041" s="499"/>
    </row>
    <row r="31042">
      <c r="B31042" s="497"/>
      <c r="H31042" s="500"/>
      <c r="O31042" s="500"/>
      <c r="Q31042" s="498" t="s">
        <v>213</v>
      </c>
      <c r="S31042" s="499"/>
    </row>
    <row r="31043">
      <c r="B31043" s="497"/>
      <c r="H31043" s="500"/>
      <c r="O31043" s="500"/>
      <c r="Q31043" s="498" t="s">
        <v>213</v>
      </c>
      <c r="S31043" s="499"/>
    </row>
    <row r="31044">
      <c r="B31044" s="497"/>
      <c r="H31044" s="500"/>
      <c r="O31044" s="500"/>
      <c r="Q31044" s="498" t="s">
        <v>213</v>
      </c>
      <c r="S31044" s="499"/>
    </row>
    <row r="31045">
      <c r="B31045" s="497"/>
      <c r="H31045" s="500"/>
      <c r="O31045" s="500"/>
      <c r="Q31045" s="498" t="s">
        <v>213</v>
      </c>
      <c r="S31045" s="499"/>
    </row>
    <row r="31046">
      <c r="B31046" s="497"/>
      <c r="H31046" s="500"/>
      <c r="O31046" s="500"/>
      <c r="Q31046" s="498" t="s">
        <v>213</v>
      </c>
      <c r="S31046" s="499"/>
    </row>
    <row r="31047">
      <c r="B31047" s="497"/>
      <c r="H31047" s="500"/>
      <c r="O31047" s="500"/>
      <c r="Q31047" s="498" t="s">
        <v>213</v>
      </c>
      <c r="S31047" s="499"/>
    </row>
    <row r="31048">
      <c r="B31048" s="497"/>
      <c r="H31048" s="500"/>
      <c r="O31048" s="500"/>
      <c r="Q31048" s="498" t="s">
        <v>213</v>
      </c>
      <c r="S31048" s="499"/>
    </row>
    <row r="31049">
      <c r="B31049" s="497"/>
      <c r="H31049" s="500"/>
      <c r="O31049" s="500"/>
      <c r="Q31049" s="498" t="s">
        <v>213</v>
      </c>
      <c r="S31049" s="499"/>
    </row>
    <row r="31050">
      <c r="B31050" s="497"/>
      <c r="H31050" s="500"/>
      <c r="O31050" s="500"/>
      <c r="Q31050" s="498" t="s">
        <v>213</v>
      </c>
      <c r="S31050" s="499"/>
    </row>
    <row r="31051">
      <c r="B31051" s="497"/>
      <c r="H31051" s="500"/>
      <c r="O31051" s="500"/>
      <c r="Q31051" s="498" t="s">
        <v>213</v>
      </c>
      <c r="S31051" s="499"/>
    </row>
    <row r="31052">
      <c r="B31052" s="497"/>
      <c r="H31052" s="500"/>
      <c r="O31052" s="500"/>
      <c r="Q31052" s="498" t="s">
        <v>213</v>
      </c>
      <c r="S31052" s="499"/>
    </row>
    <row r="31053">
      <c r="B31053" s="497"/>
      <c r="H31053" s="500"/>
      <c r="O31053" s="500"/>
      <c r="Q31053" s="498" t="s">
        <v>213</v>
      </c>
      <c r="S31053" s="499"/>
    </row>
    <row r="31054">
      <c r="B31054" s="497"/>
      <c r="H31054" s="500"/>
      <c r="O31054" s="500"/>
      <c r="Q31054" s="498" t="s">
        <v>213</v>
      </c>
      <c r="S31054" s="499"/>
    </row>
    <row r="31055">
      <c r="B31055" s="497"/>
      <c r="H31055" s="500"/>
      <c r="O31055" s="500"/>
      <c r="Q31055" s="498" t="s">
        <v>213</v>
      </c>
      <c r="S31055" s="499"/>
    </row>
    <row r="31056">
      <c r="B31056" s="497"/>
      <c r="H31056" s="500"/>
      <c r="O31056" s="500"/>
      <c r="Q31056" s="498" t="s">
        <v>213</v>
      </c>
      <c r="S31056" s="499"/>
    </row>
    <row r="31057">
      <c r="B31057" s="497"/>
      <c r="H31057" s="500"/>
      <c r="O31057" s="500"/>
      <c r="Q31057" s="498" t="s">
        <v>213</v>
      </c>
      <c r="S31057" s="499"/>
    </row>
    <row r="31058">
      <c r="B31058" s="497"/>
      <c r="H31058" s="500"/>
      <c r="O31058" s="500"/>
      <c r="Q31058" s="498" t="s">
        <v>213</v>
      </c>
      <c r="S31058" s="499"/>
    </row>
    <row r="31059">
      <c r="B31059" s="497"/>
      <c r="H31059" s="500"/>
      <c r="O31059" s="500"/>
      <c r="Q31059" s="498" t="s">
        <v>213</v>
      </c>
      <c r="S31059" s="499"/>
    </row>
    <row r="31060">
      <c r="B31060" s="497"/>
      <c r="H31060" s="500"/>
      <c r="O31060" s="500"/>
      <c r="Q31060" s="498" t="s">
        <v>213</v>
      </c>
      <c r="S31060" s="499"/>
    </row>
    <row r="31061">
      <c r="B31061" s="497"/>
      <c r="H31061" s="500"/>
      <c r="O31061" s="500"/>
      <c r="Q31061" s="498" t="s">
        <v>213</v>
      </c>
      <c r="S31061" s="499"/>
    </row>
    <row r="31062">
      <c r="B31062" s="497"/>
      <c r="H31062" s="500"/>
      <c r="O31062" s="500"/>
      <c r="Q31062" s="498" t="s">
        <v>213</v>
      </c>
      <c r="S31062" s="499"/>
    </row>
    <row r="31063">
      <c r="B31063" s="497"/>
      <c r="H31063" s="500"/>
      <c r="O31063" s="500"/>
      <c r="Q31063" s="498" t="s">
        <v>213</v>
      </c>
      <c r="S31063" s="499"/>
    </row>
    <row r="31064">
      <c r="B31064" s="497"/>
      <c r="H31064" s="500"/>
      <c r="O31064" s="500"/>
      <c r="Q31064" s="498" t="s">
        <v>213</v>
      </c>
      <c r="S31064" s="499"/>
    </row>
    <row r="31065">
      <c r="B31065" s="497"/>
      <c r="H31065" s="500"/>
      <c r="O31065" s="500"/>
      <c r="Q31065" s="498" t="s">
        <v>213</v>
      </c>
      <c r="S31065" s="499"/>
    </row>
    <row r="31066">
      <c r="B31066" s="497"/>
      <c r="H31066" s="500"/>
      <c r="O31066" s="500"/>
      <c r="Q31066" s="498" t="s">
        <v>213</v>
      </c>
      <c r="S31066" s="499"/>
    </row>
    <row r="31067">
      <c r="B31067" s="497"/>
      <c r="H31067" s="500"/>
      <c r="O31067" s="500"/>
      <c r="Q31067" s="498" t="s">
        <v>213</v>
      </c>
      <c r="S31067" s="499"/>
    </row>
    <row r="31068">
      <c r="B31068" s="497"/>
      <c r="H31068" s="500"/>
      <c r="O31068" s="500"/>
      <c r="Q31068" s="498" t="s">
        <v>213</v>
      </c>
      <c r="S31068" s="499"/>
    </row>
    <row r="31069">
      <c r="B31069" s="497"/>
      <c r="H31069" s="500"/>
      <c r="O31069" s="500"/>
      <c r="Q31069" s="498" t="s">
        <v>213</v>
      </c>
      <c r="S31069" s="499"/>
    </row>
    <row r="31070">
      <c r="B31070" s="497"/>
      <c r="H31070" s="500"/>
      <c r="O31070" s="500"/>
      <c r="Q31070" s="498" t="s">
        <v>213</v>
      </c>
      <c r="S31070" s="499"/>
    </row>
    <row r="31071">
      <c r="B31071" s="497"/>
      <c r="H31071" s="500"/>
      <c r="O31071" s="500"/>
      <c r="Q31071" s="498" t="s">
        <v>213</v>
      </c>
      <c r="S31071" s="499"/>
    </row>
    <row r="31072">
      <c r="B31072" s="497"/>
      <c r="H31072" s="500"/>
      <c r="O31072" s="500"/>
      <c r="Q31072" s="498" t="s">
        <v>213</v>
      </c>
      <c r="S31072" s="499"/>
    </row>
    <row r="31073">
      <c r="B31073" s="497"/>
      <c r="H31073" s="500"/>
      <c r="O31073" s="500"/>
      <c r="Q31073" s="498" t="s">
        <v>213</v>
      </c>
      <c r="S31073" s="499"/>
    </row>
    <row r="31074">
      <c r="B31074" s="497"/>
      <c r="H31074" s="500"/>
      <c r="O31074" s="500"/>
      <c r="Q31074" s="498" t="s">
        <v>213</v>
      </c>
      <c r="S31074" s="499"/>
    </row>
    <row r="31075">
      <c r="B31075" s="497"/>
      <c r="H31075" s="500"/>
      <c r="O31075" s="500"/>
      <c r="Q31075" s="498" t="s">
        <v>213</v>
      </c>
      <c r="S31075" s="499"/>
    </row>
    <row r="31076">
      <c r="B31076" s="497"/>
      <c r="H31076" s="500"/>
      <c r="O31076" s="500"/>
      <c r="Q31076" s="498" t="s">
        <v>213</v>
      </c>
      <c r="S31076" s="499"/>
    </row>
    <row r="31077">
      <c r="B31077" s="497"/>
      <c r="H31077" s="500"/>
      <c r="O31077" s="500"/>
      <c r="Q31077" s="498" t="s">
        <v>213</v>
      </c>
      <c r="S31077" s="499"/>
    </row>
    <row r="31078">
      <c r="B31078" s="497"/>
      <c r="H31078" s="500"/>
      <c r="O31078" s="500"/>
      <c r="Q31078" s="498" t="s">
        <v>213</v>
      </c>
      <c r="S31078" s="499"/>
    </row>
    <row r="31079">
      <c r="B31079" s="497"/>
      <c r="H31079" s="500"/>
      <c r="O31079" s="500"/>
      <c r="Q31079" s="498" t="s">
        <v>213</v>
      </c>
      <c r="S31079" s="499"/>
    </row>
    <row r="31080">
      <c r="B31080" s="497"/>
      <c r="H31080" s="500"/>
      <c r="O31080" s="500"/>
      <c r="Q31080" s="498" t="s">
        <v>213</v>
      </c>
      <c r="S31080" s="499"/>
    </row>
    <row r="31081">
      <c r="B31081" s="497"/>
      <c r="H31081" s="500"/>
      <c r="O31081" s="500"/>
      <c r="Q31081" s="498" t="s">
        <v>213</v>
      </c>
      <c r="S31081" s="499"/>
    </row>
    <row r="31082">
      <c r="B31082" s="497"/>
      <c r="H31082" s="500"/>
      <c r="O31082" s="500"/>
      <c r="Q31082" s="498" t="s">
        <v>213</v>
      </c>
      <c r="S31082" s="499"/>
    </row>
    <row r="31083">
      <c r="B31083" s="497"/>
      <c r="H31083" s="500"/>
      <c r="O31083" s="500"/>
      <c r="Q31083" s="498" t="s">
        <v>213</v>
      </c>
      <c r="S31083" s="499"/>
    </row>
    <row r="31084">
      <c r="B31084" s="497"/>
      <c r="H31084" s="500"/>
      <c r="O31084" s="500"/>
      <c r="Q31084" s="498" t="s">
        <v>213</v>
      </c>
      <c r="S31084" s="499"/>
    </row>
    <row r="31085">
      <c r="B31085" s="497"/>
      <c r="H31085" s="500"/>
      <c r="O31085" s="500"/>
      <c r="Q31085" s="498" t="s">
        <v>213</v>
      </c>
      <c r="S31085" s="499"/>
    </row>
    <row r="31086">
      <c r="B31086" s="497"/>
      <c r="H31086" s="500"/>
      <c r="O31086" s="500"/>
      <c r="Q31086" s="498" t="s">
        <v>213</v>
      </c>
      <c r="S31086" s="499"/>
    </row>
    <row r="31087">
      <c r="B31087" s="497"/>
      <c r="H31087" s="500"/>
      <c r="O31087" s="500"/>
      <c r="Q31087" s="498" t="s">
        <v>213</v>
      </c>
      <c r="S31087" s="499"/>
    </row>
    <row r="31088">
      <c r="B31088" s="497"/>
      <c r="H31088" s="500"/>
      <c r="O31088" s="500"/>
      <c r="Q31088" s="498" t="s">
        <v>213</v>
      </c>
      <c r="S31088" s="499"/>
    </row>
    <row r="31089">
      <c r="B31089" s="497"/>
      <c r="H31089" s="500"/>
      <c r="O31089" s="500"/>
      <c r="Q31089" s="498" t="s">
        <v>213</v>
      </c>
      <c r="S31089" s="499"/>
    </row>
    <row r="31090">
      <c r="B31090" s="497"/>
      <c r="H31090" s="500"/>
      <c r="O31090" s="500"/>
      <c r="Q31090" s="498" t="s">
        <v>213</v>
      </c>
      <c r="S31090" s="499"/>
    </row>
    <row r="31091">
      <c r="B31091" s="497"/>
      <c r="H31091" s="500"/>
      <c r="O31091" s="500"/>
      <c r="Q31091" s="498" t="s">
        <v>213</v>
      </c>
      <c r="S31091" s="499"/>
    </row>
    <row r="31092">
      <c r="B31092" s="497"/>
      <c r="H31092" s="500"/>
      <c r="O31092" s="500"/>
      <c r="Q31092" s="498" t="s">
        <v>213</v>
      </c>
      <c r="S31092" s="499"/>
    </row>
    <row r="31093">
      <c r="B31093" s="497"/>
      <c r="H31093" s="500"/>
      <c r="O31093" s="500"/>
      <c r="Q31093" s="498" t="s">
        <v>213</v>
      </c>
      <c r="S31093" s="499"/>
    </row>
    <row r="31094">
      <c r="B31094" s="497"/>
      <c r="H31094" s="500"/>
      <c r="O31094" s="500"/>
      <c r="Q31094" s="498" t="s">
        <v>213</v>
      </c>
      <c r="S31094" s="499"/>
    </row>
    <row r="31095">
      <c r="B31095" s="497"/>
      <c r="H31095" s="500"/>
      <c r="O31095" s="500"/>
      <c r="Q31095" s="498" t="s">
        <v>213</v>
      </c>
      <c r="S31095" s="499"/>
    </row>
    <row r="31096">
      <c r="B31096" s="497"/>
      <c r="H31096" s="500"/>
      <c r="O31096" s="500"/>
      <c r="Q31096" s="498" t="s">
        <v>213</v>
      </c>
      <c r="S31096" s="499"/>
    </row>
    <row r="31097">
      <c r="B31097" s="497"/>
      <c r="H31097" s="500"/>
      <c r="O31097" s="500"/>
      <c r="Q31097" s="498" t="s">
        <v>213</v>
      </c>
      <c r="S31097" s="499"/>
    </row>
    <row r="31098">
      <c r="B31098" s="497"/>
      <c r="H31098" s="500"/>
      <c r="O31098" s="500"/>
      <c r="Q31098" s="498" t="s">
        <v>213</v>
      </c>
      <c r="S31098" s="499"/>
    </row>
    <row r="31099">
      <c r="B31099" s="497"/>
      <c r="H31099" s="500"/>
      <c r="O31099" s="500"/>
      <c r="Q31099" s="498" t="s">
        <v>213</v>
      </c>
      <c r="S31099" s="499"/>
    </row>
    <row r="31100">
      <c r="B31100" s="497"/>
      <c r="H31100" s="500"/>
      <c r="O31100" s="500"/>
      <c r="Q31100" s="498" t="s">
        <v>213</v>
      </c>
      <c r="S31100" s="499"/>
    </row>
    <row r="31101">
      <c r="B31101" s="497"/>
      <c r="H31101" s="500"/>
      <c r="O31101" s="500"/>
      <c r="Q31101" s="498" t="s">
        <v>213</v>
      </c>
      <c r="S31101" s="499"/>
    </row>
    <row r="31102">
      <c r="B31102" s="497"/>
      <c r="H31102" s="500"/>
      <c r="O31102" s="500"/>
      <c r="Q31102" s="498" t="s">
        <v>213</v>
      </c>
      <c r="S31102" s="499"/>
    </row>
    <row r="31103">
      <c r="B31103" s="497"/>
      <c r="H31103" s="500"/>
      <c r="O31103" s="500"/>
      <c r="Q31103" s="498" t="s">
        <v>213</v>
      </c>
      <c r="S31103" s="499"/>
    </row>
    <row r="31104">
      <c r="B31104" s="497"/>
      <c r="H31104" s="500"/>
      <c r="O31104" s="500"/>
      <c r="Q31104" s="498" t="s">
        <v>213</v>
      </c>
      <c r="S31104" s="499"/>
    </row>
    <row r="31105">
      <c r="B31105" s="497"/>
      <c r="H31105" s="500"/>
      <c r="O31105" s="500"/>
      <c r="Q31105" s="498" t="s">
        <v>213</v>
      </c>
      <c r="S31105" s="499"/>
    </row>
    <row r="31106">
      <c r="B31106" s="497"/>
      <c r="H31106" s="500"/>
      <c r="O31106" s="500"/>
      <c r="Q31106" s="498" t="s">
        <v>213</v>
      </c>
      <c r="S31106" s="499"/>
    </row>
    <row r="31107">
      <c r="B31107" s="497"/>
      <c r="H31107" s="500"/>
      <c r="O31107" s="500"/>
      <c r="Q31107" s="498" t="s">
        <v>213</v>
      </c>
      <c r="S31107" s="499"/>
    </row>
    <row r="31108">
      <c r="B31108" s="497"/>
      <c r="H31108" s="500"/>
      <c r="O31108" s="500"/>
      <c r="Q31108" s="498" t="s">
        <v>213</v>
      </c>
      <c r="S31108" s="499"/>
    </row>
    <row r="31109">
      <c r="B31109" s="497"/>
      <c r="H31109" s="500"/>
      <c r="O31109" s="500"/>
      <c r="Q31109" s="498" t="s">
        <v>213</v>
      </c>
      <c r="S31109" s="499"/>
    </row>
    <row r="31110">
      <c r="B31110" s="497"/>
      <c r="H31110" s="500"/>
      <c r="O31110" s="500"/>
      <c r="Q31110" s="498" t="s">
        <v>213</v>
      </c>
      <c r="S31110" s="499"/>
    </row>
    <row r="31111">
      <c r="B31111" s="497"/>
      <c r="H31111" s="500"/>
      <c r="O31111" s="500"/>
      <c r="Q31111" s="498" t="s">
        <v>213</v>
      </c>
      <c r="S31111" s="499"/>
    </row>
    <row r="31112">
      <c r="B31112" s="497"/>
      <c r="H31112" s="500"/>
      <c r="O31112" s="500"/>
      <c r="Q31112" s="498" t="s">
        <v>213</v>
      </c>
      <c r="S31112" s="499"/>
    </row>
    <row r="31113">
      <c r="B31113" s="497"/>
      <c r="H31113" s="500"/>
      <c r="O31113" s="500"/>
      <c r="Q31113" s="498" t="s">
        <v>213</v>
      </c>
      <c r="S31113" s="499"/>
    </row>
    <row r="31114">
      <c r="B31114" s="497"/>
      <c r="H31114" s="500"/>
      <c r="O31114" s="500"/>
      <c r="Q31114" s="498" t="s">
        <v>213</v>
      </c>
      <c r="S31114" s="499"/>
    </row>
    <row r="31115">
      <c r="B31115" s="497"/>
      <c r="H31115" s="500"/>
      <c r="O31115" s="500"/>
      <c r="Q31115" s="498" t="s">
        <v>213</v>
      </c>
      <c r="S31115" s="499"/>
    </row>
    <row r="31116">
      <c r="B31116" s="497"/>
      <c r="H31116" s="500"/>
      <c r="O31116" s="500"/>
      <c r="Q31116" s="498" t="s">
        <v>213</v>
      </c>
      <c r="S31116" s="499"/>
    </row>
    <row r="31117">
      <c r="B31117" s="497"/>
      <c r="H31117" s="500"/>
      <c r="O31117" s="500"/>
      <c r="Q31117" s="498" t="s">
        <v>213</v>
      </c>
      <c r="S31117" s="499"/>
    </row>
    <row r="31118">
      <c r="B31118" s="497"/>
      <c r="H31118" s="500"/>
      <c r="O31118" s="500"/>
      <c r="Q31118" s="498" t="s">
        <v>213</v>
      </c>
      <c r="S31118" s="499"/>
    </row>
    <row r="31119">
      <c r="B31119" s="497"/>
      <c r="H31119" s="500"/>
      <c r="O31119" s="500"/>
      <c r="Q31119" s="498" t="s">
        <v>213</v>
      </c>
      <c r="S31119" s="499"/>
    </row>
    <row r="31120">
      <c r="B31120" s="497"/>
      <c r="H31120" s="500"/>
      <c r="O31120" s="500"/>
      <c r="Q31120" s="498" t="s">
        <v>213</v>
      </c>
      <c r="S31120" s="499"/>
    </row>
    <row r="31121">
      <c r="B31121" s="497"/>
      <c r="H31121" s="500"/>
      <c r="O31121" s="500"/>
      <c r="Q31121" s="498" t="s">
        <v>213</v>
      </c>
      <c r="S31121" s="499"/>
    </row>
    <row r="31122">
      <c r="B31122" s="497"/>
      <c r="H31122" s="500"/>
      <c r="O31122" s="500"/>
      <c r="Q31122" s="498" t="s">
        <v>213</v>
      </c>
      <c r="S31122" s="499"/>
    </row>
    <row r="31123">
      <c r="B31123" s="497"/>
      <c r="H31123" s="500"/>
      <c r="O31123" s="500"/>
      <c r="Q31123" s="498" t="s">
        <v>213</v>
      </c>
      <c r="S31123" s="499"/>
    </row>
    <row r="31124">
      <c r="B31124" s="497"/>
      <c r="H31124" s="500"/>
      <c r="O31124" s="500"/>
      <c r="Q31124" s="498" t="s">
        <v>213</v>
      </c>
      <c r="S31124" s="499"/>
    </row>
    <row r="31125">
      <c r="B31125" s="497"/>
      <c r="H31125" s="500"/>
      <c r="O31125" s="500"/>
      <c r="Q31125" s="498" t="s">
        <v>213</v>
      </c>
      <c r="S31125" s="499"/>
    </row>
    <row r="31126">
      <c r="B31126" s="497"/>
      <c r="H31126" s="500"/>
      <c r="O31126" s="500"/>
      <c r="Q31126" s="498" t="s">
        <v>213</v>
      </c>
      <c r="S31126" s="499"/>
    </row>
    <row r="31127">
      <c r="B31127" s="497"/>
      <c r="H31127" s="500"/>
      <c r="O31127" s="500"/>
      <c r="Q31127" s="498" t="s">
        <v>213</v>
      </c>
      <c r="S31127" s="499"/>
    </row>
    <row r="31128">
      <c r="B31128" s="497"/>
      <c r="H31128" s="500"/>
      <c r="O31128" s="500"/>
      <c r="Q31128" s="498" t="s">
        <v>213</v>
      </c>
      <c r="S31128" s="499"/>
    </row>
    <row r="31129">
      <c r="B31129" s="497"/>
      <c r="H31129" s="500"/>
      <c r="O31129" s="500"/>
      <c r="Q31129" s="498" t="s">
        <v>213</v>
      </c>
      <c r="S31129" s="499"/>
    </row>
    <row r="31130">
      <c r="B31130" s="497"/>
      <c r="H31130" s="500"/>
      <c r="O31130" s="500"/>
      <c r="Q31130" s="498" t="s">
        <v>213</v>
      </c>
      <c r="S31130" s="499"/>
    </row>
    <row r="31131">
      <c r="B31131" s="497"/>
      <c r="H31131" s="500"/>
      <c r="O31131" s="500"/>
      <c r="Q31131" s="498" t="s">
        <v>213</v>
      </c>
      <c r="S31131" s="499"/>
    </row>
    <row r="31132">
      <c r="B31132" s="497"/>
      <c r="H31132" s="500"/>
      <c r="O31132" s="500"/>
      <c r="Q31132" s="498" t="s">
        <v>213</v>
      </c>
      <c r="S31132" s="499"/>
    </row>
    <row r="31133">
      <c r="B31133" s="497"/>
      <c r="H31133" s="500"/>
      <c r="O31133" s="500"/>
      <c r="Q31133" s="498" t="s">
        <v>213</v>
      </c>
      <c r="S31133" s="499"/>
    </row>
    <row r="31134">
      <c r="B31134" s="497"/>
      <c r="H31134" s="500"/>
      <c r="O31134" s="500"/>
      <c r="Q31134" s="498" t="s">
        <v>213</v>
      </c>
      <c r="S31134" s="499"/>
    </row>
    <row r="31135">
      <c r="B31135" s="497"/>
      <c r="H31135" s="500"/>
      <c r="O31135" s="500"/>
      <c r="Q31135" s="498" t="s">
        <v>213</v>
      </c>
      <c r="S31135" s="499"/>
    </row>
    <row r="31136">
      <c r="B31136" s="497"/>
      <c r="H31136" s="500"/>
      <c r="O31136" s="500"/>
      <c r="Q31136" s="498" t="s">
        <v>213</v>
      </c>
      <c r="S31136" s="499"/>
    </row>
    <row r="31137">
      <c r="B31137" s="497"/>
      <c r="H31137" s="500"/>
      <c r="O31137" s="500"/>
      <c r="Q31137" s="498" t="s">
        <v>213</v>
      </c>
      <c r="S31137" s="499"/>
    </row>
    <row r="31138">
      <c r="B31138" s="497"/>
      <c r="H31138" s="500"/>
      <c r="O31138" s="500"/>
      <c r="Q31138" s="498" t="s">
        <v>213</v>
      </c>
      <c r="S31138" s="499"/>
    </row>
    <row r="31139">
      <c r="B31139" s="497"/>
      <c r="H31139" s="500"/>
      <c r="O31139" s="500"/>
      <c r="Q31139" s="498" t="s">
        <v>213</v>
      </c>
      <c r="S31139" s="499"/>
    </row>
    <row r="31140">
      <c r="B31140" s="497"/>
      <c r="H31140" s="500"/>
      <c r="O31140" s="500"/>
      <c r="Q31140" s="498" t="s">
        <v>213</v>
      </c>
      <c r="S31140" s="499"/>
    </row>
    <row r="31141">
      <c r="B31141" s="497"/>
      <c r="H31141" s="500"/>
      <c r="O31141" s="500"/>
      <c r="Q31141" s="498" t="s">
        <v>213</v>
      </c>
      <c r="S31141" s="499"/>
    </row>
    <row r="31142">
      <c r="B31142" s="497"/>
      <c r="H31142" s="500"/>
      <c r="O31142" s="500"/>
      <c r="Q31142" s="498" t="s">
        <v>213</v>
      </c>
      <c r="S31142" s="499"/>
    </row>
    <row r="31143">
      <c r="B31143" s="497"/>
      <c r="H31143" s="500"/>
      <c r="O31143" s="500"/>
      <c r="Q31143" s="498" t="s">
        <v>213</v>
      </c>
      <c r="S31143" s="499"/>
    </row>
    <row r="31144">
      <c r="B31144" s="497"/>
      <c r="H31144" s="500"/>
      <c r="O31144" s="500"/>
      <c r="Q31144" s="498" t="s">
        <v>213</v>
      </c>
      <c r="S31144" s="499"/>
    </row>
    <row r="31145">
      <c r="B31145" s="497"/>
      <c r="H31145" s="500"/>
      <c r="O31145" s="500"/>
      <c r="Q31145" s="498" t="s">
        <v>213</v>
      </c>
      <c r="S31145" s="499"/>
    </row>
    <row r="31146">
      <c r="B31146" s="497"/>
      <c r="H31146" s="500"/>
      <c r="O31146" s="500"/>
      <c r="Q31146" s="498" t="s">
        <v>213</v>
      </c>
      <c r="S31146" s="499"/>
    </row>
    <row r="31147">
      <c r="B31147" s="497"/>
      <c r="H31147" s="500"/>
      <c r="O31147" s="500"/>
      <c r="Q31147" s="498" t="s">
        <v>213</v>
      </c>
      <c r="S31147" s="499"/>
    </row>
    <row r="31148">
      <c r="B31148" s="497"/>
      <c r="H31148" s="500"/>
      <c r="O31148" s="500"/>
      <c r="Q31148" s="498" t="s">
        <v>213</v>
      </c>
      <c r="S31148" s="499"/>
    </row>
    <row r="31149">
      <c r="B31149" s="497"/>
      <c r="H31149" s="500"/>
      <c r="O31149" s="500"/>
      <c r="Q31149" s="498" t="s">
        <v>213</v>
      </c>
      <c r="S31149" s="499"/>
    </row>
    <row r="31150">
      <c r="B31150" s="497"/>
      <c r="H31150" s="500"/>
      <c r="O31150" s="500"/>
      <c r="Q31150" s="498" t="s">
        <v>213</v>
      </c>
      <c r="S31150" s="499"/>
    </row>
    <row r="31151">
      <c r="B31151" s="497"/>
      <c r="H31151" s="500"/>
      <c r="O31151" s="500"/>
      <c r="Q31151" s="498" t="s">
        <v>213</v>
      </c>
      <c r="S31151" s="499"/>
    </row>
    <row r="31152">
      <c r="B31152" s="497"/>
      <c r="H31152" s="500"/>
      <c r="O31152" s="500"/>
      <c r="Q31152" s="498" t="s">
        <v>213</v>
      </c>
      <c r="S31152" s="499"/>
    </row>
    <row r="31153">
      <c r="B31153" s="497"/>
      <c r="H31153" s="500"/>
      <c r="O31153" s="500"/>
      <c r="Q31153" s="498" t="s">
        <v>213</v>
      </c>
      <c r="S31153" s="499"/>
    </row>
    <row r="31154">
      <c r="B31154" s="497"/>
      <c r="H31154" s="500"/>
      <c r="O31154" s="500"/>
      <c r="Q31154" s="498" t="s">
        <v>213</v>
      </c>
      <c r="S31154" s="499"/>
    </row>
    <row r="31155">
      <c r="B31155" s="497"/>
      <c r="H31155" s="500"/>
      <c r="O31155" s="500"/>
      <c r="Q31155" s="498" t="s">
        <v>213</v>
      </c>
      <c r="S31155" s="499"/>
    </row>
    <row r="31156">
      <c r="B31156" s="497"/>
      <c r="H31156" s="500"/>
      <c r="O31156" s="500"/>
      <c r="Q31156" s="498" t="s">
        <v>213</v>
      </c>
      <c r="S31156" s="499"/>
    </row>
    <row r="31157">
      <c r="B31157" s="497"/>
      <c r="H31157" s="500"/>
      <c r="O31157" s="500"/>
      <c r="Q31157" s="498" t="s">
        <v>213</v>
      </c>
      <c r="S31157" s="499"/>
    </row>
    <row r="31158">
      <c r="B31158" s="497"/>
      <c r="H31158" s="500"/>
      <c r="O31158" s="500"/>
      <c r="Q31158" s="498" t="s">
        <v>213</v>
      </c>
      <c r="S31158" s="499"/>
    </row>
    <row r="31159">
      <c r="B31159" s="497"/>
      <c r="H31159" s="500"/>
      <c r="O31159" s="500"/>
      <c r="Q31159" s="498" t="s">
        <v>213</v>
      </c>
      <c r="S31159" s="499"/>
    </row>
    <row r="31160">
      <c r="B31160" s="497"/>
      <c r="H31160" s="500"/>
      <c r="O31160" s="500"/>
      <c r="Q31160" s="498" t="s">
        <v>213</v>
      </c>
      <c r="S31160" s="499"/>
    </row>
    <row r="31161">
      <c r="B31161" s="497"/>
      <c r="H31161" s="500"/>
      <c r="O31161" s="500"/>
      <c r="Q31161" s="498" t="s">
        <v>213</v>
      </c>
      <c r="S31161" s="499"/>
    </row>
    <row r="31162">
      <c r="B31162" s="497"/>
      <c r="H31162" s="500"/>
      <c r="O31162" s="500"/>
      <c r="Q31162" s="498" t="s">
        <v>213</v>
      </c>
      <c r="S31162" s="499"/>
    </row>
    <row r="31163">
      <c r="B31163" s="497"/>
      <c r="H31163" s="500"/>
      <c r="O31163" s="500"/>
      <c r="Q31163" s="498" t="s">
        <v>213</v>
      </c>
      <c r="S31163" s="499"/>
    </row>
    <row r="31164">
      <c r="B31164" s="497"/>
      <c r="H31164" s="500"/>
      <c r="O31164" s="500"/>
      <c r="Q31164" s="498" t="s">
        <v>213</v>
      </c>
      <c r="S31164" s="499"/>
    </row>
    <row r="31165">
      <c r="B31165" s="497"/>
      <c r="H31165" s="500"/>
      <c r="O31165" s="500"/>
      <c r="Q31165" s="498" t="s">
        <v>213</v>
      </c>
      <c r="S31165" s="499"/>
    </row>
    <row r="31166">
      <c r="B31166" s="497"/>
      <c r="H31166" s="500"/>
      <c r="O31166" s="500"/>
      <c r="Q31166" s="498" t="s">
        <v>213</v>
      </c>
      <c r="S31166" s="499"/>
    </row>
    <row r="31167">
      <c r="B31167" s="497"/>
      <c r="H31167" s="500"/>
      <c r="O31167" s="500"/>
      <c r="Q31167" s="498" t="s">
        <v>213</v>
      </c>
      <c r="S31167" s="499"/>
    </row>
    <row r="31168">
      <c r="B31168" s="497"/>
      <c r="H31168" s="500"/>
      <c r="O31168" s="500"/>
      <c r="Q31168" s="498" t="s">
        <v>213</v>
      </c>
      <c r="S31168" s="499"/>
    </row>
    <row r="31169">
      <c r="B31169" s="497"/>
      <c r="H31169" s="500"/>
      <c r="O31169" s="500"/>
      <c r="Q31169" s="498" t="s">
        <v>213</v>
      </c>
      <c r="S31169" s="499"/>
    </row>
    <row r="31170">
      <c r="B31170" s="497"/>
      <c r="H31170" s="500"/>
      <c r="O31170" s="500"/>
      <c r="Q31170" s="498" t="s">
        <v>213</v>
      </c>
      <c r="S31170" s="499"/>
    </row>
    <row r="31171">
      <c r="B31171" s="497"/>
      <c r="H31171" s="500"/>
      <c r="O31171" s="500"/>
      <c r="Q31171" s="498" t="s">
        <v>213</v>
      </c>
      <c r="S31171" s="499"/>
    </row>
    <row r="31172">
      <c r="B31172" s="497"/>
      <c r="H31172" s="500"/>
      <c r="O31172" s="500"/>
      <c r="Q31172" s="498" t="s">
        <v>213</v>
      </c>
      <c r="S31172" s="499"/>
    </row>
    <row r="31173">
      <c r="B31173" s="497"/>
      <c r="H31173" s="500"/>
      <c r="O31173" s="500"/>
      <c r="Q31173" s="498" t="s">
        <v>213</v>
      </c>
      <c r="S31173" s="499"/>
    </row>
    <row r="31174">
      <c r="B31174" s="497"/>
      <c r="H31174" s="500"/>
      <c r="O31174" s="500"/>
      <c r="Q31174" s="498" t="s">
        <v>213</v>
      </c>
      <c r="S31174" s="499"/>
    </row>
    <row r="31175">
      <c r="B31175" s="497"/>
      <c r="H31175" s="500"/>
      <c r="O31175" s="500"/>
      <c r="Q31175" s="498" t="s">
        <v>213</v>
      </c>
      <c r="S31175" s="499"/>
    </row>
    <row r="31176">
      <c r="B31176" s="497"/>
      <c r="H31176" s="500"/>
      <c r="O31176" s="500"/>
      <c r="Q31176" s="498" t="s">
        <v>213</v>
      </c>
      <c r="S31176" s="499"/>
    </row>
    <row r="31177">
      <c r="B31177" s="497"/>
      <c r="H31177" s="500"/>
      <c r="O31177" s="500"/>
      <c r="Q31177" s="498" t="s">
        <v>213</v>
      </c>
      <c r="S31177" s="499"/>
    </row>
    <row r="31178">
      <c r="B31178" s="497"/>
      <c r="H31178" s="500"/>
      <c r="O31178" s="500"/>
      <c r="Q31178" s="498" t="s">
        <v>213</v>
      </c>
      <c r="S31178" s="499"/>
    </row>
    <row r="31179">
      <c r="B31179" s="497"/>
      <c r="H31179" s="500"/>
      <c r="O31179" s="500"/>
      <c r="Q31179" s="498" t="s">
        <v>213</v>
      </c>
      <c r="S31179" s="499"/>
    </row>
    <row r="31180">
      <c r="B31180" s="497"/>
      <c r="H31180" s="500"/>
      <c r="O31180" s="500"/>
      <c r="Q31180" s="498" t="s">
        <v>213</v>
      </c>
      <c r="S31180" s="499"/>
    </row>
    <row r="31181">
      <c r="B31181" s="497"/>
      <c r="H31181" s="500"/>
      <c r="O31181" s="500"/>
      <c r="Q31181" s="498" t="s">
        <v>213</v>
      </c>
      <c r="S31181" s="499"/>
    </row>
    <row r="31182">
      <c r="B31182" s="497"/>
      <c r="H31182" s="500"/>
      <c r="O31182" s="500"/>
      <c r="Q31182" s="498" t="s">
        <v>213</v>
      </c>
      <c r="S31182" s="499"/>
    </row>
    <row r="31183">
      <c r="B31183" s="497"/>
      <c r="H31183" s="500"/>
      <c r="O31183" s="500"/>
      <c r="Q31183" s="498" t="s">
        <v>213</v>
      </c>
      <c r="S31183" s="499"/>
    </row>
    <row r="31184">
      <c r="B31184" s="497"/>
      <c r="H31184" s="500"/>
      <c r="O31184" s="500"/>
      <c r="Q31184" s="498" t="s">
        <v>213</v>
      </c>
      <c r="S31184" s="499"/>
    </row>
    <row r="31185">
      <c r="B31185" s="497"/>
      <c r="H31185" s="500"/>
      <c r="O31185" s="500"/>
      <c r="Q31185" s="498" t="s">
        <v>213</v>
      </c>
      <c r="S31185" s="499"/>
    </row>
    <row r="31186">
      <c r="B31186" s="497"/>
      <c r="H31186" s="500"/>
      <c r="O31186" s="500"/>
      <c r="Q31186" s="498" t="s">
        <v>213</v>
      </c>
      <c r="S31186" s="499"/>
    </row>
    <row r="31187">
      <c r="B31187" s="497"/>
      <c r="H31187" s="500"/>
      <c r="O31187" s="500"/>
      <c r="Q31187" s="498" t="s">
        <v>213</v>
      </c>
      <c r="S31187" s="499"/>
    </row>
    <row r="31188">
      <c r="B31188" s="497"/>
      <c r="H31188" s="500"/>
      <c r="O31188" s="500"/>
      <c r="Q31188" s="498" t="s">
        <v>213</v>
      </c>
      <c r="S31188" s="499"/>
    </row>
    <row r="31189">
      <c r="B31189" s="497"/>
      <c r="H31189" s="500"/>
      <c r="O31189" s="500"/>
      <c r="Q31189" s="498" t="s">
        <v>213</v>
      </c>
      <c r="S31189" s="499"/>
    </row>
    <row r="31190">
      <c r="B31190" s="497"/>
      <c r="H31190" s="500"/>
      <c r="O31190" s="500"/>
      <c r="Q31190" s="498" t="s">
        <v>213</v>
      </c>
      <c r="S31190" s="499"/>
    </row>
    <row r="31191">
      <c r="B31191" s="497"/>
      <c r="H31191" s="500"/>
      <c r="O31191" s="500"/>
      <c r="Q31191" s="498" t="s">
        <v>213</v>
      </c>
      <c r="S31191" s="499"/>
    </row>
    <row r="31192">
      <c r="B31192" s="497"/>
      <c r="H31192" s="500"/>
      <c r="O31192" s="500"/>
      <c r="Q31192" s="498" t="s">
        <v>213</v>
      </c>
      <c r="S31192" s="499"/>
    </row>
    <row r="31193">
      <c r="B31193" s="497"/>
      <c r="H31193" s="500"/>
      <c r="O31193" s="500"/>
      <c r="Q31193" s="498" t="s">
        <v>213</v>
      </c>
      <c r="S31193" s="499"/>
    </row>
    <row r="31194">
      <c r="B31194" s="497"/>
      <c r="H31194" s="500"/>
      <c r="O31194" s="500"/>
      <c r="Q31194" s="498" t="s">
        <v>213</v>
      </c>
      <c r="S31194" s="499"/>
    </row>
    <row r="31195">
      <c r="B31195" s="497"/>
      <c r="H31195" s="500"/>
      <c r="O31195" s="500"/>
      <c r="Q31195" s="498" t="s">
        <v>213</v>
      </c>
      <c r="S31195" s="499"/>
    </row>
    <row r="31196">
      <c r="B31196" s="497"/>
      <c r="H31196" s="500"/>
      <c r="O31196" s="500"/>
      <c r="Q31196" s="498" t="s">
        <v>213</v>
      </c>
      <c r="S31196" s="499"/>
    </row>
    <row r="31197">
      <c r="B31197" s="497"/>
      <c r="H31197" s="500"/>
      <c r="O31197" s="500"/>
      <c r="Q31197" s="498" t="s">
        <v>213</v>
      </c>
      <c r="S31197" s="499"/>
    </row>
    <row r="31198">
      <c r="B31198" s="497"/>
      <c r="H31198" s="500"/>
      <c r="O31198" s="500"/>
      <c r="Q31198" s="498" t="s">
        <v>213</v>
      </c>
      <c r="S31198" s="499"/>
    </row>
    <row r="31199">
      <c r="B31199" s="497"/>
      <c r="H31199" s="500"/>
      <c r="O31199" s="500"/>
      <c r="Q31199" s="498" t="s">
        <v>213</v>
      </c>
      <c r="S31199" s="499"/>
    </row>
    <row r="31200">
      <c r="B31200" s="497"/>
      <c r="H31200" s="500"/>
      <c r="O31200" s="500"/>
      <c r="Q31200" s="498" t="s">
        <v>213</v>
      </c>
      <c r="S31200" s="499"/>
    </row>
    <row r="31201">
      <c r="B31201" s="497"/>
      <c r="H31201" s="500"/>
      <c r="O31201" s="500"/>
      <c r="Q31201" s="498" t="s">
        <v>213</v>
      </c>
      <c r="S31201" s="499"/>
    </row>
    <row r="31202">
      <c r="B31202" s="497"/>
      <c r="H31202" s="500"/>
      <c r="O31202" s="500"/>
      <c r="Q31202" s="498" t="s">
        <v>213</v>
      </c>
      <c r="S31202" s="499"/>
    </row>
    <row r="31203">
      <c r="B31203" s="497"/>
      <c r="H31203" s="500"/>
      <c r="O31203" s="500"/>
      <c r="Q31203" s="498" t="s">
        <v>213</v>
      </c>
      <c r="S31203" s="499"/>
    </row>
    <row r="31204">
      <c r="B31204" s="497"/>
      <c r="H31204" s="500"/>
      <c r="O31204" s="500"/>
      <c r="Q31204" s="498" t="s">
        <v>213</v>
      </c>
      <c r="S31204" s="499"/>
    </row>
    <row r="31205">
      <c r="B31205" s="497"/>
      <c r="H31205" s="500"/>
      <c r="O31205" s="500"/>
      <c r="Q31205" s="498" t="s">
        <v>213</v>
      </c>
      <c r="S31205" s="499"/>
    </row>
    <row r="31206">
      <c r="B31206" s="497"/>
      <c r="H31206" s="500"/>
      <c r="O31206" s="500"/>
      <c r="Q31206" s="498" t="s">
        <v>213</v>
      </c>
      <c r="S31206" s="499"/>
    </row>
    <row r="31207">
      <c r="B31207" s="497"/>
      <c r="H31207" s="500"/>
      <c r="O31207" s="500"/>
      <c r="Q31207" s="498" t="s">
        <v>213</v>
      </c>
      <c r="S31207" s="499"/>
    </row>
    <row r="31208">
      <c r="B31208" s="497"/>
      <c r="H31208" s="500"/>
      <c r="O31208" s="500"/>
      <c r="Q31208" s="498" t="s">
        <v>213</v>
      </c>
      <c r="S31208" s="499"/>
    </row>
    <row r="31209">
      <c r="B31209" s="497"/>
      <c r="H31209" s="500"/>
      <c r="O31209" s="500"/>
      <c r="Q31209" s="498" t="s">
        <v>213</v>
      </c>
      <c r="S31209" s="499"/>
    </row>
    <row r="31210">
      <c r="B31210" s="497"/>
      <c r="H31210" s="500"/>
      <c r="O31210" s="500"/>
      <c r="Q31210" s="498" t="s">
        <v>213</v>
      </c>
      <c r="S31210" s="499"/>
    </row>
    <row r="31211">
      <c r="B31211" s="497"/>
      <c r="H31211" s="500"/>
      <c r="O31211" s="500"/>
      <c r="Q31211" s="498" t="s">
        <v>213</v>
      </c>
      <c r="S31211" s="499"/>
    </row>
    <row r="31212">
      <c r="B31212" s="497"/>
      <c r="H31212" s="500"/>
      <c r="O31212" s="500"/>
      <c r="Q31212" s="498" t="s">
        <v>213</v>
      </c>
      <c r="S31212" s="499"/>
    </row>
    <row r="31213">
      <c r="B31213" s="497"/>
      <c r="H31213" s="500"/>
      <c r="O31213" s="500"/>
      <c r="Q31213" s="498" t="s">
        <v>213</v>
      </c>
      <c r="S31213" s="499"/>
    </row>
    <row r="31214">
      <c r="B31214" s="497"/>
      <c r="H31214" s="500"/>
      <c r="O31214" s="500"/>
      <c r="Q31214" s="498" t="s">
        <v>213</v>
      </c>
      <c r="S31214" s="499"/>
    </row>
    <row r="31215">
      <c r="B31215" s="497"/>
      <c r="H31215" s="500"/>
      <c r="O31215" s="500"/>
      <c r="Q31215" s="498" t="s">
        <v>213</v>
      </c>
      <c r="S31215" s="499"/>
    </row>
    <row r="31216">
      <c r="B31216" s="497"/>
      <c r="H31216" s="500"/>
      <c r="O31216" s="500"/>
      <c r="Q31216" s="498" t="s">
        <v>213</v>
      </c>
      <c r="S31216" s="499"/>
    </row>
    <row r="31217">
      <c r="B31217" s="497"/>
      <c r="H31217" s="500"/>
      <c r="O31217" s="500"/>
      <c r="Q31217" s="498" t="s">
        <v>213</v>
      </c>
      <c r="S31217" s="499"/>
    </row>
    <row r="31218">
      <c r="B31218" s="497"/>
      <c r="H31218" s="500"/>
      <c r="O31218" s="500"/>
      <c r="Q31218" s="498" t="s">
        <v>213</v>
      </c>
      <c r="S31218" s="499"/>
    </row>
    <row r="31219">
      <c r="B31219" s="497"/>
      <c r="H31219" s="500"/>
      <c r="O31219" s="500"/>
      <c r="Q31219" s="498" t="s">
        <v>213</v>
      </c>
      <c r="S31219" s="499"/>
    </row>
    <row r="31220">
      <c r="B31220" s="497"/>
      <c r="H31220" s="500"/>
      <c r="O31220" s="500"/>
      <c r="Q31220" s="498" t="s">
        <v>213</v>
      </c>
      <c r="S31220" s="499"/>
    </row>
    <row r="31221">
      <c r="B31221" s="497"/>
      <c r="H31221" s="500"/>
      <c r="O31221" s="500"/>
      <c r="Q31221" s="498" t="s">
        <v>213</v>
      </c>
      <c r="S31221" s="499"/>
    </row>
    <row r="31222">
      <c r="B31222" s="497"/>
      <c r="H31222" s="500"/>
      <c r="O31222" s="500"/>
      <c r="Q31222" s="498" t="s">
        <v>213</v>
      </c>
      <c r="S31222" s="499"/>
    </row>
    <row r="31223">
      <c r="B31223" s="497"/>
      <c r="H31223" s="500"/>
      <c r="O31223" s="500"/>
      <c r="Q31223" s="498" t="s">
        <v>213</v>
      </c>
      <c r="S31223" s="499"/>
    </row>
    <row r="31224">
      <c r="B31224" s="497"/>
      <c r="H31224" s="500"/>
      <c r="O31224" s="500"/>
      <c r="Q31224" s="498" t="s">
        <v>213</v>
      </c>
      <c r="S31224" s="499"/>
    </row>
    <row r="31225">
      <c r="B31225" s="497"/>
      <c r="H31225" s="500"/>
      <c r="O31225" s="500"/>
      <c r="Q31225" s="498" t="s">
        <v>213</v>
      </c>
      <c r="S31225" s="499"/>
    </row>
    <row r="31226">
      <c r="B31226" s="497"/>
      <c r="H31226" s="500"/>
      <c r="O31226" s="500"/>
      <c r="Q31226" s="498" t="s">
        <v>213</v>
      </c>
      <c r="S31226" s="499"/>
    </row>
    <row r="31227">
      <c r="B31227" s="497"/>
      <c r="H31227" s="500"/>
      <c r="O31227" s="500"/>
      <c r="Q31227" s="498" t="s">
        <v>213</v>
      </c>
      <c r="S31227" s="499"/>
    </row>
    <row r="31228">
      <c r="B31228" s="497"/>
      <c r="H31228" s="500"/>
      <c r="O31228" s="500"/>
      <c r="Q31228" s="498" t="s">
        <v>213</v>
      </c>
      <c r="S31228" s="499"/>
    </row>
    <row r="31229">
      <c r="B31229" s="497"/>
      <c r="H31229" s="500"/>
      <c r="O31229" s="500"/>
      <c r="Q31229" s="498" t="s">
        <v>213</v>
      </c>
      <c r="S31229" s="499"/>
    </row>
    <row r="31230">
      <c r="B31230" s="497"/>
      <c r="H31230" s="500"/>
      <c r="O31230" s="500"/>
      <c r="Q31230" s="498" t="s">
        <v>213</v>
      </c>
      <c r="S31230" s="499"/>
    </row>
    <row r="31231">
      <c r="B31231" s="497"/>
      <c r="H31231" s="500"/>
      <c r="O31231" s="500"/>
      <c r="Q31231" s="498" t="s">
        <v>213</v>
      </c>
      <c r="S31231" s="499"/>
    </row>
    <row r="31232">
      <c r="B31232" s="497"/>
      <c r="H31232" s="500"/>
      <c r="O31232" s="500"/>
      <c r="Q31232" s="498" t="s">
        <v>213</v>
      </c>
      <c r="S31232" s="499"/>
    </row>
    <row r="31233">
      <c r="B31233" s="497"/>
      <c r="H31233" s="500"/>
      <c r="O31233" s="500"/>
      <c r="Q31233" s="498" t="s">
        <v>213</v>
      </c>
      <c r="S31233" s="499"/>
    </row>
    <row r="31234">
      <c r="B31234" s="497"/>
      <c r="H31234" s="500"/>
      <c r="O31234" s="500"/>
      <c r="Q31234" s="498" t="s">
        <v>213</v>
      </c>
      <c r="S31234" s="499"/>
    </row>
    <row r="31235">
      <c r="B31235" s="497"/>
      <c r="H31235" s="500"/>
      <c r="O31235" s="500"/>
      <c r="Q31235" s="498" t="s">
        <v>213</v>
      </c>
      <c r="S31235" s="499"/>
    </row>
    <row r="31236">
      <c r="B31236" s="497"/>
      <c r="H31236" s="500"/>
      <c r="O31236" s="500"/>
      <c r="Q31236" s="498" t="s">
        <v>213</v>
      </c>
      <c r="S31236" s="499"/>
    </row>
    <row r="31237">
      <c r="B31237" s="497"/>
      <c r="H31237" s="500"/>
      <c r="O31237" s="500"/>
      <c r="Q31237" s="498" t="s">
        <v>213</v>
      </c>
      <c r="S31237" s="499"/>
    </row>
    <row r="31238">
      <c r="B31238" s="497"/>
      <c r="H31238" s="500"/>
      <c r="O31238" s="500"/>
      <c r="Q31238" s="498" t="s">
        <v>213</v>
      </c>
      <c r="S31238" s="499"/>
    </row>
    <row r="31239">
      <c r="B31239" s="497"/>
      <c r="H31239" s="500"/>
      <c r="O31239" s="500"/>
      <c r="Q31239" s="498" t="s">
        <v>213</v>
      </c>
      <c r="S31239" s="499"/>
    </row>
    <row r="31240">
      <c r="B31240" s="497"/>
      <c r="H31240" s="500"/>
      <c r="O31240" s="500"/>
      <c r="Q31240" s="498" t="s">
        <v>213</v>
      </c>
      <c r="S31240" s="499"/>
    </row>
    <row r="31241">
      <c r="B31241" s="497"/>
      <c r="H31241" s="500"/>
      <c r="O31241" s="500"/>
      <c r="Q31241" s="498" t="s">
        <v>213</v>
      </c>
      <c r="S31241" s="499"/>
    </row>
    <row r="31242">
      <c r="B31242" s="497"/>
      <c r="H31242" s="500"/>
      <c r="O31242" s="500"/>
      <c r="Q31242" s="498" t="s">
        <v>213</v>
      </c>
      <c r="S31242" s="499"/>
    </row>
    <row r="31243">
      <c r="B31243" s="497"/>
      <c r="H31243" s="500"/>
      <c r="O31243" s="500"/>
      <c r="Q31243" s="498" t="s">
        <v>213</v>
      </c>
      <c r="S31243" s="499"/>
    </row>
    <row r="31244">
      <c r="B31244" s="497"/>
      <c r="H31244" s="500"/>
      <c r="O31244" s="500"/>
      <c r="Q31244" s="498" t="s">
        <v>213</v>
      </c>
      <c r="S31244" s="499"/>
    </row>
    <row r="31245">
      <c r="B31245" s="497"/>
      <c r="H31245" s="500"/>
      <c r="O31245" s="500"/>
      <c r="Q31245" s="498" t="s">
        <v>213</v>
      </c>
      <c r="S31245" s="499"/>
    </row>
    <row r="31246">
      <c r="B31246" s="497"/>
      <c r="H31246" s="500"/>
      <c r="O31246" s="500"/>
      <c r="Q31246" s="498" t="s">
        <v>213</v>
      </c>
      <c r="S31246" s="499"/>
    </row>
    <row r="31247">
      <c r="B31247" s="497"/>
      <c r="H31247" s="500"/>
      <c r="O31247" s="500"/>
      <c r="Q31247" s="498" t="s">
        <v>213</v>
      </c>
      <c r="S31247" s="499"/>
    </row>
    <row r="31248">
      <c r="B31248" s="497"/>
      <c r="H31248" s="500"/>
      <c r="O31248" s="500"/>
      <c r="Q31248" s="498" t="s">
        <v>213</v>
      </c>
      <c r="S31248" s="499"/>
    </row>
    <row r="31249">
      <c r="B31249" s="497"/>
      <c r="H31249" s="500"/>
      <c r="O31249" s="500"/>
      <c r="Q31249" s="498" t="s">
        <v>213</v>
      </c>
      <c r="S31249" s="499"/>
    </row>
    <row r="31250">
      <c r="B31250" s="497"/>
      <c r="H31250" s="500"/>
      <c r="O31250" s="500"/>
      <c r="Q31250" s="498" t="s">
        <v>213</v>
      </c>
      <c r="S31250" s="499"/>
    </row>
    <row r="31251">
      <c r="B31251" s="497"/>
      <c r="H31251" s="500"/>
      <c r="O31251" s="500"/>
      <c r="Q31251" s="498" t="s">
        <v>213</v>
      </c>
      <c r="S31251" s="499"/>
    </row>
    <row r="31252">
      <c r="B31252" s="497"/>
      <c r="H31252" s="500"/>
      <c r="O31252" s="500"/>
      <c r="Q31252" s="498" t="s">
        <v>213</v>
      </c>
      <c r="S31252" s="499"/>
    </row>
    <row r="31253">
      <c r="B31253" s="497"/>
      <c r="H31253" s="500"/>
      <c r="O31253" s="500"/>
      <c r="Q31253" s="498" t="s">
        <v>213</v>
      </c>
      <c r="S31253" s="499"/>
    </row>
    <row r="31254">
      <c r="B31254" s="497"/>
      <c r="H31254" s="500"/>
      <c r="O31254" s="500"/>
      <c r="Q31254" s="498" t="s">
        <v>213</v>
      </c>
      <c r="S31254" s="499"/>
    </row>
    <row r="31255">
      <c r="B31255" s="497"/>
      <c r="H31255" s="500"/>
      <c r="O31255" s="500"/>
      <c r="Q31255" s="498" t="s">
        <v>213</v>
      </c>
      <c r="S31255" s="499"/>
    </row>
    <row r="31256">
      <c r="B31256" s="497"/>
      <c r="H31256" s="500"/>
      <c r="O31256" s="500"/>
      <c r="Q31256" s="498" t="s">
        <v>213</v>
      </c>
      <c r="S31256" s="499"/>
    </row>
    <row r="31257">
      <c r="B31257" s="497"/>
      <c r="H31257" s="500"/>
      <c r="O31257" s="500"/>
      <c r="Q31257" s="498" t="s">
        <v>213</v>
      </c>
      <c r="S31257" s="499"/>
    </row>
    <row r="31258">
      <c r="B31258" s="497"/>
      <c r="H31258" s="500"/>
      <c r="O31258" s="500"/>
      <c r="Q31258" s="498" t="s">
        <v>213</v>
      </c>
      <c r="S31258" s="499"/>
    </row>
    <row r="31259">
      <c r="B31259" s="497"/>
      <c r="H31259" s="500"/>
      <c r="O31259" s="500"/>
      <c r="Q31259" s="498" t="s">
        <v>213</v>
      </c>
      <c r="S31259" s="499"/>
    </row>
    <row r="31260">
      <c r="B31260" s="497"/>
      <c r="H31260" s="500"/>
      <c r="O31260" s="500"/>
      <c r="Q31260" s="498" t="s">
        <v>213</v>
      </c>
      <c r="S31260" s="499"/>
    </row>
    <row r="31261">
      <c r="B31261" s="497"/>
      <c r="H31261" s="500"/>
      <c r="O31261" s="500"/>
      <c r="Q31261" s="498" t="s">
        <v>213</v>
      </c>
      <c r="S31261" s="499"/>
    </row>
    <row r="31262">
      <c r="B31262" s="497"/>
      <c r="H31262" s="500"/>
      <c r="O31262" s="500"/>
      <c r="Q31262" s="498" t="s">
        <v>213</v>
      </c>
      <c r="S31262" s="499"/>
    </row>
    <row r="31263">
      <c r="B31263" s="497"/>
      <c r="H31263" s="500"/>
      <c r="O31263" s="500"/>
      <c r="Q31263" s="498" t="s">
        <v>213</v>
      </c>
      <c r="S31263" s="499"/>
    </row>
    <row r="31264">
      <c r="B31264" s="497"/>
      <c r="H31264" s="500"/>
      <c r="O31264" s="500"/>
      <c r="Q31264" s="498" t="s">
        <v>213</v>
      </c>
      <c r="S31264" s="499"/>
    </row>
    <row r="31265">
      <c r="B31265" s="497"/>
      <c r="H31265" s="500"/>
      <c r="O31265" s="500"/>
      <c r="Q31265" s="498" t="s">
        <v>213</v>
      </c>
      <c r="S31265" s="499"/>
    </row>
    <row r="31266">
      <c r="B31266" s="497"/>
      <c r="H31266" s="500"/>
      <c r="O31266" s="500"/>
      <c r="Q31266" s="498" t="s">
        <v>213</v>
      </c>
      <c r="S31266" s="499"/>
    </row>
    <row r="31267">
      <c r="B31267" s="497"/>
      <c r="H31267" s="500"/>
      <c r="O31267" s="500"/>
      <c r="Q31267" s="498" t="s">
        <v>213</v>
      </c>
      <c r="S31267" s="499"/>
    </row>
    <row r="31268">
      <c r="B31268" s="497"/>
      <c r="H31268" s="500"/>
      <c r="O31268" s="500"/>
      <c r="Q31268" s="498" t="s">
        <v>213</v>
      </c>
      <c r="S31268" s="499"/>
    </row>
    <row r="31269">
      <c r="B31269" s="497"/>
      <c r="H31269" s="500"/>
      <c r="O31269" s="500"/>
      <c r="Q31269" s="498" t="s">
        <v>213</v>
      </c>
      <c r="S31269" s="499"/>
    </row>
    <row r="31270">
      <c r="B31270" s="497"/>
      <c r="H31270" s="500"/>
      <c r="O31270" s="500"/>
      <c r="Q31270" s="498" t="s">
        <v>213</v>
      </c>
      <c r="S31270" s="499"/>
    </row>
    <row r="31271">
      <c r="B31271" s="497"/>
      <c r="H31271" s="500"/>
      <c r="O31271" s="500"/>
      <c r="Q31271" s="498" t="s">
        <v>213</v>
      </c>
      <c r="S31271" s="499"/>
    </row>
    <row r="31272">
      <c r="B31272" s="497"/>
      <c r="H31272" s="500"/>
      <c r="O31272" s="500"/>
      <c r="Q31272" s="498" t="s">
        <v>213</v>
      </c>
      <c r="S31272" s="499"/>
    </row>
    <row r="31273">
      <c r="B31273" s="497"/>
      <c r="H31273" s="500"/>
      <c r="O31273" s="500"/>
      <c r="Q31273" s="498" t="s">
        <v>213</v>
      </c>
      <c r="S31273" s="499"/>
    </row>
    <row r="31274">
      <c r="B31274" s="497"/>
      <c r="H31274" s="500"/>
      <c r="O31274" s="500"/>
      <c r="Q31274" s="498" t="s">
        <v>213</v>
      </c>
      <c r="S31274" s="499"/>
    </row>
    <row r="31275">
      <c r="B31275" s="497"/>
      <c r="H31275" s="500"/>
      <c r="O31275" s="500"/>
      <c r="Q31275" s="498" t="s">
        <v>213</v>
      </c>
      <c r="S31275" s="499"/>
    </row>
    <row r="31276">
      <c r="B31276" s="497"/>
      <c r="H31276" s="500"/>
      <c r="O31276" s="500"/>
      <c r="Q31276" s="498" t="s">
        <v>213</v>
      </c>
      <c r="S31276" s="499"/>
    </row>
    <row r="31277">
      <c r="B31277" s="497"/>
      <c r="H31277" s="500"/>
      <c r="O31277" s="500"/>
      <c r="Q31277" s="498" t="s">
        <v>213</v>
      </c>
      <c r="S31277" s="499"/>
    </row>
    <row r="31278">
      <c r="B31278" s="497"/>
      <c r="H31278" s="500"/>
      <c r="O31278" s="500"/>
      <c r="Q31278" s="498" t="s">
        <v>213</v>
      </c>
      <c r="S31278" s="499"/>
    </row>
    <row r="31279">
      <c r="B31279" s="497"/>
      <c r="H31279" s="500"/>
      <c r="O31279" s="500"/>
      <c r="Q31279" s="498" t="s">
        <v>213</v>
      </c>
      <c r="S31279" s="499"/>
    </row>
    <row r="31280">
      <c r="B31280" s="497"/>
      <c r="H31280" s="500"/>
      <c r="O31280" s="500"/>
      <c r="Q31280" s="498" t="s">
        <v>213</v>
      </c>
      <c r="S31280" s="499"/>
    </row>
    <row r="31281">
      <c r="B31281" s="497"/>
      <c r="H31281" s="500"/>
      <c r="O31281" s="500"/>
      <c r="Q31281" s="498" t="s">
        <v>213</v>
      </c>
      <c r="S31281" s="499"/>
    </row>
    <row r="31282">
      <c r="B31282" s="497"/>
      <c r="H31282" s="500"/>
      <c r="O31282" s="500"/>
      <c r="Q31282" s="498" t="s">
        <v>213</v>
      </c>
      <c r="S31282" s="499"/>
    </row>
    <row r="31283">
      <c r="B31283" s="497"/>
      <c r="H31283" s="500"/>
      <c r="O31283" s="500"/>
      <c r="Q31283" s="498" t="s">
        <v>213</v>
      </c>
      <c r="S31283" s="499"/>
    </row>
    <row r="31284">
      <c r="B31284" s="497"/>
      <c r="H31284" s="500"/>
      <c r="O31284" s="500"/>
      <c r="Q31284" s="498" t="s">
        <v>213</v>
      </c>
      <c r="S31284" s="499"/>
    </row>
    <row r="31285">
      <c r="B31285" s="497"/>
      <c r="H31285" s="500"/>
      <c r="O31285" s="500"/>
      <c r="Q31285" s="498" t="s">
        <v>213</v>
      </c>
      <c r="S31285" s="499"/>
    </row>
    <row r="31286">
      <c r="B31286" s="497"/>
      <c r="H31286" s="500"/>
      <c r="O31286" s="500"/>
      <c r="Q31286" s="498" t="s">
        <v>213</v>
      </c>
      <c r="S31286" s="499"/>
    </row>
    <row r="31287">
      <c r="B31287" s="497"/>
      <c r="H31287" s="500"/>
      <c r="O31287" s="500"/>
      <c r="Q31287" s="498" t="s">
        <v>213</v>
      </c>
      <c r="S31287" s="499"/>
    </row>
    <row r="31288">
      <c r="B31288" s="497"/>
      <c r="H31288" s="500"/>
      <c r="O31288" s="500"/>
      <c r="Q31288" s="498" t="s">
        <v>213</v>
      </c>
      <c r="S31288" s="499"/>
    </row>
    <row r="31289">
      <c r="B31289" s="497"/>
      <c r="H31289" s="500"/>
      <c r="O31289" s="500"/>
      <c r="Q31289" s="498" t="s">
        <v>213</v>
      </c>
      <c r="S31289" s="499"/>
    </row>
    <row r="31290">
      <c r="B31290" s="497"/>
      <c r="H31290" s="500"/>
      <c r="O31290" s="500"/>
      <c r="Q31290" s="498" t="s">
        <v>213</v>
      </c>
      <c r="S31290" s="499"/>
    </row>
    <row r="31291">
      <c r="B31291" s="497"/>
      <c r="H31291" s="500"/>
      <c r="O31291" s="500"/>
      <c r="Q31291" s="498" t="s">
        <v>213</v>
      </c>
      <c r="S31291" s="499"/>
    </row>
    <row r="31292">
      <c r="B31292" s="497"/>
      <c r="H31292" s="500"/>
      <c r="O31292" s="500"/>
      <c r="Q31292" s="498" t="s">
        <v>213</v>
      </c>
      <c r="S31292" s="499"/>
    </row>
    <row r="31293">
      <c r="B31293" s="497"/>
      <c r="H31293" s="500"/>
      <c r="O31293" s="500"/>
      <c r="Q31293" s="498" t="s">
        <v>213</v>
      </c>
      <c r="S31293" s="499"/>
    </row>
    <row r="31294">
      <c r="B31294" s="497"/>
      <c r="H31294" s="500"/>
      <c r="O31294" s="500"/>
      <c r="Q31294" s="498" t="s">
        <v>213</v>
      </c>
      <c r="S31294" s="499"/>
    </row>
    <row r="31295">
      <c r="B31295" s="497"/>
      <c r="H31295" s="500"/>
      <c r="O31295" s="500"/>
      <c r="Q31295" s="498" t="s">
        <v>213</v>
      </c>
      <c r="S31295" s="499"/>
    </row>
    <row r="31296">
      <c r="B31296" s="497"/>
      <c r="H31296" s="500"/>
      <c r="O31296" s="500"/>
      <c r="Q31296" s="498" t="s">
        <v>213</v>
      </c>
      <c r="S31296" s="499"/>
    </row>
    <row r="31297">
      <c r="B31297" s="497"/>
      <c r="H31297" s="500"/>
      <c r="O31297" s="500"/>
      <c r="Q31297" s="498" t="s">
        <v>213</v>
      </c>
      <c r="S31297" s="499"/>
    </row>
    <row r="31298">
      <c r="B31298" s="497"/>
      <c r="H31298" s="500"/>
      <c r="O31298" s="500"/>
      <c r="Q31298" s="498" t="s">
        <v>213</v>
      </c>
      <c r="S31298" s="499"/>
    </row>
    <row r="31299">
      <c r="B31299" s="497"/>
      <c r="H31299" s="500"/>
      <c r="O31299" s="500"/>
      <c r="Q31299" s="498" t="s">
        <v>213</v>
      </c>
      <c r="S31299" s="499"/>
    </row>
    <row r="31300">
      <c r="B31300" s="497"/>
      <c r="H31300" s="500"/>
      <c r="O31300" s="500"/>
      <c r="Q31300" s="498" t="s">
        <v>213</v>
      </c>
      <c r="S31300" s="499"/>
    </row>
    <row r="31301">
      <c r="B31301" s="497"/>
      <c r="H31301" s="500"/>
      <c r="O31301" s="500"/>
      <c r="Q31301" s="498" t="s">
        <v>213</v>
      </c>
      <c r="S31301" s="499"/>
    </row>
    <row r="31302">
      <c r="B31302" s="497"/>
      <c r="H31302" s="500"/>
      <c r="O31302" s="500"/>
      <c r="Q31302" s="498" t="s">
        <v>213</v>
      </c>
      <c r="S31302" s="499"/>
    </row>
    <row r="31303">
      <c r="B31303" s="497"/>
      <c r="H31303" s="500"/>
      <c r="O31303" s="500"/>
      <c r="Q31303" s="498" t="s">
        <v>213</v>
      </c>
      <c r="S31303" s="499"/>
    </row>
    <row r="31304">
      <c r="B31304" s="497"/>
      <c r="H31304" s="500"/>
      <c r="O31304" s="500"/>
      <c r="Q31304" s="498" t="s">
        <v>213</v>
      </c>
      <c r="S31304" s="499"/>
    </row>
    <row r="31305">
      <c r="B31305" s="497"/>
      <c r="H31305" s="500"/>
      <c r="O31305" s="500"/>
      <c r="Q31305" s="498" t="s">
        <v>213</v>
      </c>
      <c r="S31305" s="499"/>
    </row>
    <row r="31306">
      <c r="B31306" s="497"/>
      <c r="H31306" s="500"/>
      <c r="O31306" s="500"/>
      <c r="Q31306" s="498" t="s">
        <v>213</v>
      </c>
      <c r="S31306" s="499"/>
    </row>
    <row r="31307">
      <c r="B31307" s="497"/>
      <c r="H31307" s="500"/>
      <c r="O31307" s="500"/>
      <c r="Q31307" s="498" t="s">
        <v>213</v>
      </c>
      <c r="S31307" s="499"/>
    </row>
    <row r="31308">
      <c r="B31308" s="497"/>
      <c r="H31308" s="500"/>
      <c r="O31308" s="500"/>
      <c r="Q31308" s="498" t="s">
        <v>213</v>
      </c>
      <c r="S31308" s="499"/>
    </row>
    <row r="31309">
      <c r="B31309" s="497"/>
      <c r="H31309" s="500"/>
      <c r="O31309" s="500"/>
      <c r="Q31309" s="498" t="s">
        <v>213</v>
      </c>
      <c r="S31309" s="499"/>
    </row>
    <row r="31310">
      <c r="B31310" s="497"/>
      <c r="H31310" s="500"/>
      <c r="O31310" s="500"/>
      <c r="Q31310" s="498" t="s">
        <v>213</v>
      </c>
      <c r="S31310" s="499"/>
    </row>
    <row r="31311">
      <c r="B31311" s="497"/>
      <c r="H31311" s="500"/>
      <c r="O31311" s="500"/>
      <c r="Q31311" s="498" t="s">
        <v>213</v>
      </c>
      <c r="S31311" s="499"/>
    </row>
    <row r="31312">
      <c r="B31312" s="497"/>
      <c r="H31312" s="500"/>
      <c r="O31312" s="500"/>
      <c r="Q31312" s="498" t="s">
        <v>213</v>
      </c>
      <c r="S31312" s="499"/>
    </row>
    <row r="31313">
      <c r="B31313" s="497"/>
      <c r="H31313" s="500"/>
      <c r="O31313" s="500"/>
      <c r="Q31313" s="498" t="s">
        <v>213</v>
      </c>
      <c r="S31313" s="499"/>
    </row>
    <row r="31314">
      <c r="B31314" s="497"/>
      <c r="H31314" s="500"/>
      <c r="O31314" s="500"/>
      <c r="Q31314" s="498" t="s">
        <v>213</v>
      </c>
      <c r="S31314" s="499"/>
    </row>
    <row r="31315">
      <c r="B31315" s="497"/>
      <c r="H31315" s="500"/>
      <c r="O31315" s="500"/>
      <c r="Q31315" s="498" t="s">
        <v>213</v>
      </c>
      <c r="S31315" s="499"/>
    </row>
    <row r="31316">
      <c r="B31316" s="497"/>
      <c r="H31316" s="500"/>
      <c r="O31316" s="500"/>
      <c r="Q31316" s="498" t="s">
        <v>213</v>
      </c>
      <c r="S31316" s="499"/>
    </row>
    <row r="31317">
      <c r="B31317" s="497"/>
      <c r="H31317" s="500"/>
      <c r="O31317" s="500"/>
      <c r="Q31317" s="498" t="s">
        <v>213</v>
      </c>
      <c r="S31317" s="499"/>
    </row>
    <row r="31318">
      <c r="B31318" s="497"/>
      <c r="H31318" s="500"/>
      <c r="O31318" s="500"/>
      <c r="Q31318" s="498" t="s">
        <v>213</v>
      </c>
      <c r="S31318" s="499"/>
    </row>
    <row r="31319">
      <c r="B31319" s="497"/>
      <c r="H31319" s="500"/>
      <c r="O31319" s="500"/>
      <c r="Q31319" s="498" t="s">
        <v>213</v>
      </c>
      <c r="S31319" s="499"/>
    </row>
    <row r="31320">
      <c r="B31320" s="497"/>
      <c r="H31320" s="500"/>
      <c r="O31320" s="500"/>
      <c r="Q31320" s="498" t="s">
        <v>213</v>
      </c>
      <c r="S31320" s="499"/>
    </row>
    <row r="31321">
      <c r="B31321" s="497"/>
      <c r="H31321" s="500"/>
      <c r="O31321" s="500"/>
      <c r="Q31321" s="498" t="s">
        <v>213</v>
      </c>
      <c r="S31321" s="499"/>
    </row>
    <row r="31322">
      <c r="B31322" s="497"/>
      <c r="H31322" s="500"/>
      <c r="O31322" s="500"/>
      <c r="Q31322" s="498" t="s">
        <v>213</v>
      </c>
      <c r="S31322" s="499"/>
    </row>
    <row r="31323">
      <c r="B31323" s="497"/>
      <c r="H31323" s="500"/>
      <c r="O31323" s="500"/>
      <c r="Q31323" s="498" t="s">
        <v>213</v>
      </c>
      <c r="S31323" s="499"/>
    </row>
    <row r="31324">
      <c r="B31324" s="497"/>
      <c r="H31324" s="500"/>
      <c r="O31324" s="500"/>
      <c r="Q31324" s="498" t="s">
        <v>213</v>
      </c>
      <c r="S31324" s="499"/>
    </row>
    <row r="31325">
      <c r="B31325" s="497"/>
      <c r="H31325" s="500"/>
      <c r="O31325" s="500"/>
      <c r="Q31325" s="498" t="s">
        <v>213</v>
      </c>
      <c r="S31325" s="499"/>
    </row>
    <row r="31326">
      <c r="B31326" s="497"/>
      <c r="H31326" s="500"/>
      <c r="O31326" s="500"/>
      <c r="Q31326" s="498" t="s">
        <v>213</v>
      </c>
      <c r="S31326" s="499"/>
    </row>
    <row r="31327">
      <c r="B31327" s="497"/>
      <c r="H31327" s="500"/>
      <c r="O31327" s="500"/>
      <c r="Q31327" s="498" t="s">
        <v>213</v>
      </c>
      <c r="S31327" s="499"/>
    </row>
    <row r="31328">
      <c r="B31328" s="497"/>
      <c r="H31328" s="500"/>
      <c r="O31328" s="500"/>
      <c r="Q31328" s="498" t="s">
        <v>213</v>
      </c>
      <c r="S31328" s="499"/>
    </row>
    <row r="31329">
      <c r="B31329" s="497"/>
      <c r="H31329" s="500"/>
      <c r="O31329" s="500"/>
      <c r="Q31329" s="498" t="s">
        <v>213</v>
      </c>
      <c r="S31329" s="499"/>
    </row>
    <row r="31330">
      <c r="B31330" s="497"/>
      <c r="H31330" s="500"/>
      <c r="O31330" s="500"/>
      <c r="Q31330" s="498" t="s">
        <v>213</v>
      </c>
      <c r="S31330" s="499"/>
    </row>
    <row r="31331">
      <c r="B31331" s="497"/>
      <c r="H31331" s="500"/>
      <c r="O31331" s="500"/>
      <c r="Q31331" s="498" t="s">
        <v>213</v>
      </c>
      <c r="S31331" s="499"/>
    </row>
    <row r="31332">
      <c r="B31332" s="497"/>
      <c r="H31332" s="500"/>
      <c r="O31332" s="500"/>
      <c r="Q31332" s="498" t="s">
        <v>213</v>
      </c>
      <c r="S31332" s="499"/>
    </row>
    <row r="31333">
      <c r="B31333" s="497"/>
      <c r="H31333" s="500"/>
      <c r="O31333" s="500"/>
      <c r="Q31333" s="498" t="s">
        <v>213</v>
      </c>
      <c r="S31333" s="499"/>
    </row>
    <row r="31334">
      <c r="B31334" s="497"/>
      <c r="H31334" s="500"/>
      <c r="O31334" s="500"/>
      <c r="Q31334" s="498" t="s">
        <v>213</v>
      </c>
      <c r="S31334" s="499"/>
    </row>
    <row r="31335">
      <c r="B31335" s="497"/>
      <c r="H31335" s="500"/>
      <c r="O31335" s="500"/>
      <c r="Q31335" s="498" t="s">
        <v>213</v>
      </c>
      <c r="S31335" s="499"/>
    </row>
    <row r="31336">
      <c r="B31336" s="497"/>
      <c r="H31336" s="500"/>
      <c r="O31336" s="500"/>
      <c r="Q31336" s="498" t="s">
        <v>213</v>
      </c>
      <c r="S31336" s="499"/>
    </row>
    <row r="31337">
      <c r="B31337" s="497"/>
      <c r="H31337" s="500"/>
      <c r="O31337" s="500"/>
      <c r="Q31337" s="498" t="s">
        <v>213</v>
      </c>
      <c r="S31337" s="499"/>
    </row>
    <row r="31338">
      <c r="B31338" s="497"/>
      <c r="H31338" s="500"/>
      <c r="O31338" s="500"/>
      <c r="Q31338" s="498" t="s">
        <v>213</v>
      </c>
      <c r="S31338" s="499"/>
    </row>
    <row r="31339">
      <c r="B31339" s="497"/>
      <c r="H31339" s="500"/>
      <c r="O31339" s="500"/>
      <c r="Q31339" s="498" t="s">
        <v>213</v>
      </c>
      <c r="S31339" s="499"/>
    </row>
    <row r="31340">
      <c r="B31340" s="497"/>
      <c r="H31340" s="500"/>
      <c r="O31340" s="500"/>
      <c r="Q31340" s="498" t="s">
        <v>213</v>
      </c>
      <c r="S31340" s="499"/>
    </row>
    <row r="31341">
      <c r="B31341" s="497"/>
      <c r="H31341" s="500"/>
      <c r="O31341" s="500"/>
      <c r="Q31341" s="498" t="s">
        <v>213</v>
      </c>
      <c r="S31341" s="499"/>
    </row>
    <row r="31342">
      <c r="B31342" s="497"/>
      <c r="H31342" s="500"/>
      <c r="O31342" s="500"/>
      <c r="Q31342" s="498" t="s">
        <v>213</v>
      </c>
      <c r="S31342" s="499"/>
    </row>
    <row r="31343">
      <c r="B31343" s="497"/>
      <c r="H31343" s="500"/>
      <c r="O31343" s="500"/>
      <c r="Q31343" s="498" t="s">
        <v>213</v>
      </c>
      <c r="S31343" s="499"/>
    </row>
    <row r="31344">
      <c r="B31344" s="497"/>
      <c r="H31344" s="500"/>
      <c r="O31344" s="500"/>
      <c r="Q31344" s="498" t="s">
        <v>213</v>
      </c>
      <c r="S31344" s="499"/>
    </row>
    <row r="31345">
      <c r="B31345" s="497"/>
      <c r="H31345" s="500"/>
      <c r="O31345" s="500"/>
      <c r="Q31345" s="498" t="s">
        <v>213</v>
      </c>
      <c r="S31345" s="499"/>
    </row>
    <row r="31346">
      <c r="B31346" s="497"/>
      <c r="H31346" s="500"/>
      <c r="O31346" s="500"/>
      <c r="Q31346" s="498" t="s">
        <v>213</v>
      </c>
      <c r="S31346" s="499"/>
    </row>
    <row r="31347">
      <c r="B31347" s="497"/>
      <c r="H31347" s="500"/>
      <c r="O31347" s="500"/>
      <c r="Q31347" s="498" t="s">
        <v>213</v>
      </c>
      <c r="S31347" s="499"/>
    </row>
    <row r="31348">
      <c r="B31348" s="497"/>
      <c r="H31348" s="500"/>
      <c r="O31348" s="500"/>
      <c r="Q31348" s="498" t="s">
        <v>213</v>
      </c>
      <c r="S31348" s="499"/>
    </row>
    <row r="31349">
      <c r="B31349" s="497"/>
      <c r="H31349" s="500"/>
      <c r="O31349" s="500"/>
      <c r="Q31349" s="498" t="s">
        <v>213</v>
      </c>
      <c r="S31349" s="499"/>
    </row>
    <row r="31350">
      <c r="B31350" s="497"/>
      <c r="H31350" s="500"/>
      <c r="O31350" s="500"/>
      <c r="Q31350" s="498" t="s">
        <v>213</v>
      </c>
      <c r="S31350" s="499"/>
    </row>
    <row r="31351">
      <c r="B31351" s="497"/>
      <c r="H31351" s="500"/>
      <c r="O31351" s="500"/>
      <c r="Q31351" s="498" t="s">
        <v>213</v>
      </c>
      <c r="S31351" s="499"/>
    </row>
    <row r="31352">
      <c r="B31352" s="497"/>
      <c r="H31352" s="500"/>
      <c r="O31352" s="500"/>
      <c r="Q31352" s="498" t="s">
        <v>213</v>
      </c>
      <c r="S31352" s="499"/>
    </row>
    <row r="31353">
      <c r="B31353" s="497"/>
      <c r="H31353" s="500"/>
      <c r="O31353" s="500"/>
      <c r="Q31353" s="498" t="s">
        <v>213</v>
      </c>
      <c r="S31353" s="499"/>
    </row>
    <row r="31354">
      <c r="B31354" s="497"/>
      <c r="H31354" s="500"/>
      <c r="O31354" s="500"/>
      <c r="Q31354" s="498" t="s">
        <v>213</v>
      </c>
      <c r="S31354" s="499"/>
    </row>
    <row r="31355">
      <c r="B31355" s="497"/>
      <c r="H31355" s="500"/>
      <c r="O31355" s="500"/>
      <c r="Q31355" s="498" t="s">
        <v>213</v>
      </c>
      <c r="S31355" s="499"/>
    </row>
    <row r="31356">
      <c r="B31356" s="497"/>
      <c r="H31356" s="500"/>
      <c r="O31356" s="500"/>
      <c r="Q31356" s="498" t="s">
        <v>213</v>
      </c>
      <c r="S31356" s="499"/>
    </row>
    <row r="31357">
      <c r="B31357" s="497"/>
      <c r="H31357" s="500"/>
      <c r="O31357" s="500"/>
      <c r="Q31357" s="498" t="s">
        <v>213</v>
      </c>
      <c r="S31357" s="499"/>
    </row>
    <row r="31358">
      <c r="B31358" s="497"/>
      <c r="H31358" s="500"/>
      <c r="O31358" s="500"/>
      <c r="Q31358" s="498" t="s">
        <v>213</v>
      </c>
      <c r="S31358" s="499"/>
    </row>
    <row r="31359">
      <c r="B31359" s="497"/>
      <c r="H31359" s="500"/>
      <c r="O31359" s="500"/>
      <c r="Q31359" s="498" t="s">
        <v>213</v>
      </c>
      <c r="S31359" s="499"/>
    </row>
    <row r="31360">
      <c r="B31360" s="497"/>
      <c r="H31360" s="500"/>
      <c r="O31360" s="500"/>
      <c r="Q31360" s="498" t="s">
        <v>213</v>
      </c>
      <c r="S31360" s="499"/>
    </row>
    <row r="31361">
      <c r="B31361" s="497"/>
      <c r="H31361" s="500"/>
      <c r="O31361" s="500"/>
      <c r="Q31361" s="498" t="s">
        <v>213</v>
      </c>
      <c r="S31361" s="499"/>
    </row>
    <row r="31362">
      <c r="B31362" s="497"/>
      <c r="H31362" s="500"/>
      <c r="O31362" s="500"/>
      <c r="Q31362" s="498" t="s">
        <v>213</v>
      </c>
      <c r="S31362" s="499"/>
    </row>
    <row r="31363">
      <c r="B31363" s="497"/>
      <c r="H31363" s="500"/>
      <c r="O31363" s="500"/>
      <c r="Q31363" s="498" t="s">
        <v>213</v>
      </c>
      <c r="S31363" s="499"/>
    </row>
    <row r="31364">
      <c r="B31364" s="497"/>
      <c r="H31364" s="500"/>
      <c r="O31364" s="500"/>
      <c r="Q31364" s="498" t="s">
        <v>213</v>
      </c>
      <c r="S31364" s="499"/>
    </row>
    <row r="31365">
      <c r="B31365" s="497"/>
      <c r="H31365" s="500"/>
      <c r="O31365" s="500"/>
      <c r="Q31365" s="498" t="s">
        <v>213</v>
      </c>
      <c r="S31365" s="499"/>
    </row>
    <row r="31366">
      <c r="B31366" s="497"/>
      <c r="H31366" s="500"/>
      <c r="O31366" s="500"/>
      <c r="Q31366" s="498" t="s">
        <v>213</v>
      </c>
      <c r="S31366" s="499"/>
    </row>
    <row r="31367">
      <c r="B31367" s="497"/>
      <c r="H31367" s="500"/>
      <c r="O31367" s="500"/>
      <c r="Q31367" s="498" t="s">
        <v>213</v>
      </c>
      <c r="S31367" s="499"/>
    </row>
    <row r="31368">
      <c r="B31368" s="497"/>
      <c r="H31368" s="500"/>
      <c r="O31368" s="500"/>
      <c r="Q31368" s="498" t="s">
        <v>213</v>
      </c>
      <c r="S31368" s="499"/>
    </row>
    <row r="31369">
      <c r="B31369" s="497"/>
      <c r="H31369" s="500"/>
      <c r="O31369" s="500"/>
      <c r="Q31369" s="498" t="s">
        <v>213</v>
      </c>
      <c r="S31369" s="499"/>
    </row>
    <row r="31370">
      <c r="B31370" s="497"/>
      <c r="H31370" s="500"/>
      <c r="O31370" s="500"/>
      <c r="Q31370" s="498" t="s">
        <v>213</v>
      </c>
      <c r="S31370" s="499"/>
    </row>
    <row r="31371">
      <c r="B31371" s="497"/>
      <c r="H31371" s="500"/>
      <c r="O31371" s="500"/>
      <c r="Q31371" s="498" t="s">
        <v>213</v>
      </c>
      <c r="S31371" s="499"/>
    </row>
    <row r="31372">
      <c r="B31372" s="497"/>
      <c r="H31372" s="500"/>
      <c r="O31372" s="500"/>
      <c r="Q31372" s="498" t="s">
        <v>213</v>
      </c>
      <c r="S31372" s="499"/>
    </row>
    <row r="31373">
      <c r="B31373" s="497"/>
      <c r="H31373" s="500"/>
      <c r="O31373" s="500"/>
      <c r="Q31373" s="498" t="s">
        <v>213</v>
      </c>
      <c r="S31373" s="499"/>
    </row>
    <row r="31374">
      <c r="B31374" s="497"/>
      <c r="H31374" s="500"/>
      <c r="O31374" s="500"/>
      <c r="Q31374" s="498" t="s">
        <v>213</v>
      </c>
      <c r="S31374" s="499"/>
    </row>
    <row r="31375">
      <c r="B31375" s="497"/>
      <c r="H31375" s="500"/>
      <c r="O31375" s="500"/>
      <c r="Q31375" s="498" t="s">
        <v>213</v>
      </c>
      <c r="S31375" s="499"/>
    </row>
    <row r="31376">
      <c r="B31376" s="497"/>
      <c r="H31376" s="500"/>
      <c r="O31376" s="500"/>
      <c r="Q31376" s="498" t="s">
        <v>213</v>
      </c>
      <c r="S31376" s="499"/>
    </row>
    <row r="31377">
      <c r="B31377" s="497"/>
      <c r="H31377" s="500"/>
      <c r="O31377" s="500"/>
      <c r="Q31377" s="498" t="s">
        <v>213</v>
      </c>
      <c r="S31377" s="499"/>
    </row>
    <row r="31378">
      <c r="B31378" s="497"/>
      <c r="H31378" s="500"/>
      <c r="O31378" s="500"/>
      <c r="Q31378" s="498" t="s">
        <v>213</v>
      </c>
      <c r="S31378" s="499"/>
    </row>
    <row r="31379">
      <c r="B31379" s="497"/>
      <c r="H31379" s="500"/>
      <c r="O31379" s="500"/>
      <c r="Q31379" s="498" t="s">
        <v>213</v>
      </c>
      <c r="S31379" s="499"/>
    </row>
    <row r="31380">
      <c r="B31380" s="497"/>
      <c r="H31380" s="500"/>
      <c r="O31380" s="500"/>
      <c r="Q31380" s="498" t="s">
        <v>213</v>
      </c>
      <c r="S31380" s="499"/>
    </row>
    <row r="31381">
      <c r="B31381" s="497"/>
      <c r="H31381" s="500"/>
      <c r="O31381" s="500"/>
      <c r="Q31381" s="498" t="s">
        <v>213</v>
      </c>
      <c r="S31381" s="499"/>
    </row>
    <row r="31382">
      <c r="B31382" s="497"/>
      <c r="H31382" s="500"/>
      <c r="O31382" s="500"/>
      <c r="Q31382" s="498" t="s">
        <v>213</v>
      </c>
      <c r="S31382" s="499"/>
    </row>
    <row r="31383">
      <c r="B31383" s="497"/>
      <c r="H31383" s="500"/>
      <c r="O31383" s="500"/>
      <c r="Q31383" s="498" t="s">
        <v>213</v>
      </c>
      <c r="S31383" s="499"/>
    </row>
    <row r="31384">
      <c r="B31384" s="497"/>
      <c r="H31384" s="500"/>
      <c r="O31384" s="500"/>
      <c r="Q31384" s="498" t="s">
        <v>213</v>
      </c>
      <c r="S31384" s="499"/>
    </row>
    <row r="31385">
      <c r="B31385" s="497"/>
      <c r="H31385" s="500"/>
      <c r="O31385" s="500"/>
      <c r="Q31385" s="498" t="s">
        <v>213</v>
      </c>
      <c r="S31385" s="499"/>
    </row>
    <row r="31386">
      <c r="B31386" s="497"/>
      <c r="H31386" s="500"/>
      <c r="O31386" s="500"/>
      <c r="Q31386" s="498" t="s">
        <v>213</v>
      </c>
      <c r="S31386" s="499"/>
    </row>
    <row r="31387">
      <c r="B31387" s="497"/>
      <c r="H31387" s="500"/>
      <c r="O31387" s="500"/>
      <c r="Q31387" s="498" t="s">
        <v>213</v>
      </c>
      <c r="S31387" s="499"/>
    </row>
    <row r="31388">
      <c r="B31388" s="497"/>
      <c r="H31388" s="500"/>
      <c r="O31388" s="500"/>
      <c r="Q31388" s="498" t="s">
        <v>213</v>
      </c>
      <c r="S31388" s="499"/>
    </row>
    <row r="31389">
      <c r="B31389" s="497"/>
      <c r="H31389" s="500"/>
      <c r="O31389" s="500"/>
      <c r="Q31389" s="498" t="s">
        <v>213</v>
      </c>
      <c r="S31389" s="499"/>
    </row>
    <row r="31390">
      <c r="B31390" s="497"/>
      <c r="H31390" s="500"/>
      <c r="O31390" s="500"/>
      <c r="Q31390" s="498" t="s">
        <v>213</v>
      </c>
      <c r="S31390" s="499"/>
    </row>
    <row r="31391">
      <c r="B31391" s="497"/>
      <c r="H31391" s="500"/>
      <c r="O31391" s="500"/>
      <c r="Q31391" s="498" t="s">
        <v>213</v>
      </c>
      <c r="S31391" s="499"/>
    </row>
    <row r="31392">
      <c r="B31392" s="497"/>
      <c r="H31392" s="500"/>
      <c r="O31392" s="500"/>
      <c r="Q31392" s="498" t="s">
        <v>213</v>
      </c>
      <c r="S31392" s="499"/>
    </row>
    <row r="31393">
      <c r="B31393" s="497"/>
      <c r="H31393" s="500"/>
      <c r="O31393" s="500"/>
      <c r="Q31393" s="498" t="s">
        <v>213</v>
      </c>
      <c r="S31393" s="499"/>
    </row>
    <row r="31394">
      <c r="B31394" s="497"/>
      <c r="H31394" s="500"/>
      <c r="O31394" s="500"/>
      <c r="Q31394" s="498" t="s">
        <v>213</v>
      </c>
      <c r="S31394" s="499"/>
    </row>
    <row r="31395">
      <c r="B31395" s="497"/>
      <c r="H31395" s="500"/>
      <c r="O31395" s="500"/>
      <c r="Q31395" s="498" t="s">
        <v>213</v>
      </c>
      <c r="S31395" s="499"/>
    </row>
    <row r="31396">
      <c r="B31396" s="497"/>
      <c r="H31396" s="500"/>
      <c r="O31396" s="500"/>
      <c r="Q31396" s="498" t="s">
        <v>213</v>
      </c>
      <c r="S31396" s="499"/>
    </row>
    <row r="31397">
      <c r="B31397" s="497"/>
      <c r="H31397" s="500"/>
      <c r="O31397" s="500"/>
      <c r="Q31397" s="498" t="s">
        <v>213</v>
      </c>
      <c r="S31397" s="499"/>
    </row>
    <row r="31398">
      <c r="B31398" s="497"/>
      <c r="H31398" s="500"/>
      <c r="O31398" s="500"/>
      <c r="Q31398" s="498" t="s">
        <v>213</v>
      </c>
      <c r="S31398" s="499"/>
    </row>
    <row r="31399">
      <c r="B31399" s="497"/>
      <c r="H31399" s="500"/>
      <c r="O31399" s="500"/>
      <c r="Q31399" s="498" t="s">
        <v>213</v>
      </c>
      <c r="S31399" s="499"/>
    </row>
    <row r="31400">
      <c r="B31400" s="497"/>
      <c r="H31400" s="500"/>
      <c r="O31400" s="500"/>
      <c r="Q31400" s="498" t="s">
        <v>213</v>
      </c>
      <c r="S31400" s="499"/>
    </row>
    <row r="31401">
      <c r="B31401" s="497"/>
      <c r="H31401" s="500"/>
      <c r="O31401" s="500"/>
      <c r="Q31401" s="498" t="s">
        <v>213</v>
      </c>
      <c r="S31401" s="499"/>
    </row>
    <row r="31402">
      <c r="B31402" s="497"/>
      <c r="H31402" s="500"/>
      <c r="O31402" s="500"/>
      <c r="Q31402" s="498" t="s">
        <v>213</v>
      </c>
      <c r="S31402" s="499"/>
    </row>
    <row r="31403">
      <c r="B31403" s="497"/>
      <c r="H31403" s="500"/>
      <c r="O31403" s="500"/>
      <c r="Q31403" s="498" t="s">
        <v>213</v>
      </c>
      <c r="S31403" s="499"/>
    </row>
    <row r="31404">
      <c r="B31404" s="497"/>
      <c r="H31404" s="500"/>
      <c r="O31404" s="500"/>
      <c r="Q31404" s="498" t="s">
        <v>213</v>
      </c>
      <c r="S31404" s="499"/>
    </row>
    <row r="31405">
      <c r="B31405" s="497"/>
      <c r="H31405" s="500"/>
      <c r="O31405" s="500"/>
      <c r="Q31405" s="498" t="s">
        <v>213</v>
      </c>
      <c r="S31405" s="499"/>
    </row>
    <row r="31406">
      <c r="B31406" s="497"/>
      <c r="H31406" s="500"/>
      <c r="O31406" s="500"/>
      <c r="Q31406" s="498" t="s">
        <v>213</v>
      </c>
      <c r="S31406" s="499"/>
    </row>
    <row r="31407">
      <c r="B31407" s="497"/>
      <c r="H31407" s="500"/>
      <c r="O31407" s="500"/>
      <c r="Q31407" s="498" t="s">
        <v>213</v>
      </c>
      <c r="S31407" s="499"/>
    </row>
    <row r="31408">
      <c r="B31408" s="497"/>
      <c r="H31408" s="500"/>
      <c r="O31408" s="500"/>
      <c r="Q31408" s="498" t="s">
        <v>213</v>
      </c>
      <c r="S31408" s="499"/>
    </row>
    <row r="31409">
      <c r="B31409" s="497"/>
      <c r="H31409" s="500"/>
      <c r="O31409" s="500"/>
      <c r="Q31409" s="498" t="s">
        <v>213</v>
      </c>
      <c r="S31409" s="499"/>
    </row>
    <row r="31410">
      <c r="B31410" s="497"/>
      <c r="H31410" s="500"/>
      <c r="O31410" s="500"/>
      <c r="Q31410" s="498" t="s">
        <v>213</v>
      </c>
      <c r="S31410" s="499"/>
    </row>
    <row r="31411">
      <c r="B31411" s="497"/>
      <c r="H31411" s="500"/>
      <c r="O31411" s="500"/>
      <c r="Q31411" s="498" t="s">
        <v>213</v>
      </c>
      <c r="S31411" s="499"/>
    </row>
    <row r="31412">
      <c r="B31412" s="497"/>
      <c r="H31412" s="500"/>
      <c r="O31412" s="500"/>
      <c r="Q31412" s="498" t="s">
        <v>213</v>
      </c>
      <c r="S31412" s="499"/>
    </row>
    <row r="31413">
      <c r="B31413" s="497"/>
      <c r="H31413" s="500"/>
      <c r="O31413" s="500"/>
      <c r="Q31413" s="498" t="s">
        <v>213</v>
      </c>
      <c r="S31413" s="499"/>
    </row>
    <row r="31414">
      <c r="B31414" s="497"/>
      <c r="H31414" s="500"/>
      <c r="O31414" s="500"/>
      <c r="Q31414" s="498" t="s">
        <v>213</v>
      </c>
      <c r="S31414" s="499"/>
    </row>
    <row r="31415">
      <c r="B31415" s="497"/>
      <c r="H31415" s="500"/>
      <c r="O31415" s="500"/>
      <c r="Q31415" s="498" t="s">
        <v>213</v>
      </c>
      <c r="S31415" s="499"/>
    </row>
    <row r="31416">
      <c r="B31416" s="497"/>
      <c r="H31416" s="500"/>
      <c r="O31416" s="500"/>
      <c r="Q31416" s="498" t="s">
        <v>213</v>
      </c>
      <c r="S31416" s="499"/>
    </row>
    <row r="31417">
      <c r="B31417" s="497"/>
      <c r="H31417" s="500"/>
      <c r="O31417" s="500"/>
      <c r="Q31417" s="498" t="s">
        <v>213</v>
      </c>
      <c r="S31417" s="499"/>
    </row>
    <row r="31418">
      <c r="B31418" s="497"/>
      <c r="H31418" s="500"/>
      <c r="O31418" s="500"/>
      <c r="Q31418" s="498" t="s">
        <v>213</v>
      </c>
      <c r="S31418" s="499"/>
    </row>
    <row r="31419">
      <c r="B31419" s="497"/>
      <c r="H31419" s="500"/>
      <c r="O31419" s="500"/>
      <c r="Q31419" s="498" t="s">
        <v>213</v>
      </c>
      <c r="S31419" s="499"/>
    </row>
    <row r="31420">
      <c r="B31420" s="497"/>
      <c r="H31420" s="500"/>
      <c r="O31420" s="500"/>
      <c r="Q31420" s="498" t="s">
        <v>213</v>
      </c>
      <c r="S31420" s="499"/>
    </row>
    <row r="31421">
      <c r="B31421" s="497"/>
      <c r="H31421" s="500"/>
      <c r="O31421" s="500"/>
      <c r="Q31421" s="498" t="s">
        <v>213</v>
      </c>
      <c r="S31421" s="499"/>
    </row>
    <row r="31422">
      <c r="B31422" s="497"/>
      <c r="H31422" s="500"/>
      <c r="O31422" s="500"/>
      <c r="Q31422" s="498" t="s">
        <v>213</v>
      </c>
      <c r="S31422" s="499"/>
    </row>
    <row r="31423">
      <c r="B31423" s="497"/>
      <c r="H31423" s="500"/>
      <c r="O31423" s="500"/>
      <c r="Q31423" s="498" t="s">
        <v>213</v>
      </c>
      <c r="S31423" s="499"/>
    </row>
    <row r="31424">
      <c r="B31424" s="497"/>
      <c r="H31424" s="500"/>
      <c r="O31424" s="500"/>
      <c r="Q31424" s="498" t="s">
        <v>213</v>
      </c>
      <c r="S31424" s="499"/>
    </row>
    <row r="31425">
      <c r="B31425" s="497"/>
      <c r="H31425" s="500"/>
      <c r="O31425" s="500"/>
      <c r="Q31425" s="498" t="s">
        <v>213</v>
      </c>
      <c r="S31425" s="499"/>
    </row>
    <row r="31426">
      <c r="B31426" s="497"/>
      <c r="H31426" s="500"/>
      <c r="O31426" s="500"/>
      <c r="Q31426" s="498" t="s">
        <v>213</v>
      </c>
      <c r="S31426" s="499"/>
    </row>
    <row r="31427">
      <c r="B31427" s="497"/>
      <c r="H31427" s="500"/>
      <c r="O31427" s="500"/>
      <c r="Q31427" s="498" t="s">
        <v>213</v>
      </c>
      <c r="S31427" s="499"/>
    </row>
    <row r="31428">
      <c r="B31428" s="497"/>
      <c r="H31428" s="500"/>
      <c r="O31428" s="500"/>
      <c r="Q31428" s="498" t="s">
        <v>213</v>
      </c>
      <c r="S31428" s="499"/>
    </row>
    <row r="31429">
      <c r="B31429" s="497"/>
      <c r="H31429" s="500"/>
      <c r="O31429" s="500"/>
      <c r="Q31429" s="498" t="s">
        <v>213</v>
      </c>
      <c r="S31429" s="499"/>
    </row>
    <row r="31430">
      <c r="B31430" s="497"/>
      <c r="H31430" s="500"/>
      <c r="O31430" s="500"/>
      <c r="Q31430" s="498" t="s">
        <v>213</v>
      </c>
      <c r="S31430" s="499"/>
    </row>
    <row r="31431">
      <c r="B31431" s="497"/>
      <c r="H31431" s="500"/>
      <c r="O31431" s="500"/>
      <c r="Q31431" s="498" t="s">
        <v>213</v>
      </c>
      <c r="S31431" s="499"/>
    </row>
    <row r="31432">
      <c r="B31432" s="497"/>
      <c r="H31432" s="500"/>
      <c r="O31432" s="500"/>
      <c r="Q31432" s="498" t="s">
        <v>213</v>
      </c>
      <c r="S31432" s="499"/>
    </row>
    <row r="31433">
      <c r="B31433" s="497"/>
      <c r="H31433" s="500"/>
      <c r="O31433" s="500"/>
      <c r="Q31433" s="498" t="s">
        <v>213</v>
      </c>
      <c r="S31433" s="499"/>
    </row>
    <row r="31434">
      <c r="B31434" s="497"/>
      <c r="H31434" s="500"/>
      <c r="O31434" s="500"/>
      <c r="Q31434" s="498" t="s">
        <v>213</v>
      </c>
      <c r="S31434" s="499"/>
    </row>
    <row r="31435">
      <c r="B31435" s="497"/>
      <c r="H31435" s="500"/>
      <c r="O31435" s="500"/>
      <c r="Q31435" s="498" t="s">
        <v>213</v>
      </c>
      <c r="S31435" s="499"/>
    </row>
    <row r="31436">
      <c r="B31436" s="497"/>
      <c r="H31436" s="500"/>
      <c r="O31436" s="500"/>
      <c r="Q31436" s="498" t="s">
        <v>213</v>
      </c>
      <c r="S31436" s="499"/>
    </row>
    <row r="31437">
      <c r="B31437" s="497"/>
      <c r="H31437" s="500"/>
      <c r="O31437" s="500"/>
      <c r="Q31437" s="498" t="s">
        <v>213</v>
      </c>
      <c r="S31437" s="499"/>
    </row>
    <row r="31438">
      <c r="B31438" s="497"/>
      <c r="H31438" s="500"/>
      <c r="O31438" s="500"/>
      <c r="Q31438" s="498" t="s">
        <v>213</v>
      </c>
      <c r="S31438" s="499"/>
    </row>
    <row r="31439">
      <c r="B31439" s="497"/>
      <c r="H31439" s="500"/>
      <c r="O31439" s="500"/>
      <c r="Q31439" s="498" t="s">
        <v>213</v>
      </c>
      <c r="S31439" s="499"/>
    </row>
    <row r="31440">
      <c r="B31440" s="497"/>
      <c r="H31440" s="500"/>
      <c r="O31440" s="500"/>
      <c r="Q31440" s="498" t="s">
        <v>213</v>
      </c>
      <c r="S31440" s="499"/>
    </row>
    <row r="31441">
      <c r="B31441" s="497"/>
      <c r="H31441" s="500"/>
      <c r="O31441" s="500"/>
      <c r="Q31441" s="498" t="s">
        <v>213</v>
      </c>
      <c r="S31441" s="499"/>
    </row>
    <row r="31442">
      <c r="B31442" s="497"/>
      <c r="H31442" s="500"/>
      <c r="O31442" s="500"/>
      <c r="Q31442" s="498" t="s">
        <v>213</v>
      </c>
      <c r="S31442" s="499"/>
    </row>
    <row r="31443">
      <c r="B31443" s="497"/>
      <c r="H31443" s="500"/>
      <c r="O31443" s="500"/>
      <c r="Q31443" s="498" t="s">
        <v>213</v>
      </c>
      <c r="S31443" s="499"/>
    </row>
    <row r="31444">
      <c r="B31444" s="497"/>
      <c r="H31444" s="500"/>
      <c r="O31444" s="500"/>
      <c r="Q31444" s="498" t="s">
        <v>213</v>
      </c>
      <c r="S31444" s="499"/>
    </row>
    <row r="31445">
      <c r="B31445" s="497"/>
      <c r="H31445" s="500"/>
      <c r="O31445" s="500"/>
      <c r="Q31445" s="498" t="s">
        <v>213</v>
      </c>
      <c r="S31445" s="499"/>
    </row>
    <row r="31446">
      <c r="B31446" s="497"/>
      <c r="H31446" s="500"/>
      <c r="O31446" s="500"/>
      <c r="Q31446" s="498" t="s">
        <v>213</v>
      </c>
      <c r="S31446" s="499"/>
    </row>
    <row r="31447">
      <c r="B31447" s="497"/>
      <c r="H31447" s="500"/>
      <c r="O31447" s="500"/>
      <c r="Q31447" s="498" t="s">
        <v>213</v>
      </c>
      <c r="S31447" s="499"/>
    </row>
    <row r="31448">
      <c r="B31448" s="497"/>
      <c r="H31448" s="500"/>
      <c r="O31448" s="500"/>
      <c r="Q31448" s="498" t="s">
        <v>213</v>
      </c>
      <c r="S31448" s="499"/>
    </row>
    <row r="31449">
      <c r="B31449" s="497"/>
      <c r="H31449" s="500"/>
      <c r="O31449" s="500"/>
      <c r="Q31449" s="498" t="s">
        <v>213</v>
      </c>
      <c r="S31449" s="499"/>
    </row>
    <row r="31450">
      <c r="B31450" s="497"/>
      <c r="H31450" s="500"/>
      <c r="O31450" s="500"/>
      <c r="Q31450" s="498" t="s">
        <v>213</v>
      </c>
      <c r="S31450" s="499"/>
    </row>
    <row r="31451">
      <c r="B31451" s="497"/>
      <c r="H31451" s="500"/>
      <c r="O31451" s="500"/>
      <c r="Q31451" s="498" t="s">
        <v>213</v>
      </c>
      <c r="S31451" s="499"/>
    </row>
    <row r="31452">
      <c r="B31452" s="497"/>
      <c r="H31452" s="500"/>
      <c r="O31452" s="500"/>
      <c r="Q31452" s="498" t="s">
        <v>213</v>
      </c>
      <c r="S31452" s="499"/>
    </row>
    <row r="31453">
      <c r="B31453" s="497"/>
      <c r="H31453" s="500"/>
      <c r="O31453" s="500"/>
      <c r="Q31453" s="498" t="s">
        <v>213</v>
      </c>
      <c r="S31453" s="499"/>
    </row>
    <row r="31454">
      <c r="B31454" s="497"/>
      <c r="H31454" s="500"/>
      <c r="O31454" s="500"/>
      <c r="Q31454" s="498" t="s">
        <v>213</v>
      </c>
      <c r="S31454" s="499"/>
    </row>
    <row r="31455">
      <c r="B31455" s="497"/>
      <c r="H31455" s="500"/>
      <c r="O31455" s="500"/>
      <c r="Q31455" s="498" t="s">
        <v>213</v>
      </c>
      <c r="S31455" s="499"/>
    </row>
    <row r="31456">
      <c r="B31456" s="497"/>
      <c r="H31456" s="500"/>
      <c r="O31456" s="500"/>
      <c r="Q31456" s="498" t="s">
        <v>213</v>
      </c>
      <c r="S31456" s="499"/>
    </row>
    <row r="31457">
      <c r="B31457" s="497"/>
      <c r="H31457" s="500"/>
      <c r="O31457" s="500"/>
      <c r="Q31457" s="498" t="s">
        <v>213</v>
      </c>
      <c r="S31457" s="499"/>
    </row>
    <row r="31458">
      <c r="B31458" s="497"/>
      <c r="H31458" s="500"/>
      <c r="O31458" s="500"/>
      <c r="Q31458" s="498" t="s">
        <v>213</v>
      </c>
      <c r="S31458" s="499"/>
    </row>
    <row r="31459">
      <c r="B31459" s="497"/>
      <c r="H31459" s="500"/>
      <c r="O31459" s="500"/>
      <c r="Q31459" s="498" t="s">
        <v>213</v>
      </c>
      <c r="S31459" s="499"/>
    </row>
    <row r="31460">
      <c r="B31460" s="497"/>
      <c r="H31460" s="500"/>
      <c r="O31460" s="500"/>
      <c r="Q31460" s="498" t="s">
        <v>213</v>
      </c>
      <c r="S31460" s="499"/>
    </row>
    <row r="31461">
      <c r="B31461" s="497"/>
      <c r="H31461" s="500"/>
      <c r="O31461" s="500"/>
      <c r="Q31461" s="498" t="s">
        <v>213</v>
      </c>
      <c r="S31461" s="499"/>
    </row>
    <row r="31462">
      <c r="B31462" s="497"/>
      <c r="H31462" s="500"/>
      <c r="O31462" s="500"/>
      <c r="Q31462" s="498" t="s">
        <v>213</v>
      </c>
      <c r="S31462" s="499"/>
    </row>
    <row r="31463">
      <c r="B31463" s="497"/>
      <c r="H31463" s="500"/>
      <c r="O31463" s="500"/>
      <c r="Q31463" s="498" t="s">
        <v>213</v>
      </c>
      <c r="S31463" s="499"/>
    </row>
    <row r="31464">
      <c r="B31464" s="497"/>
      <c r="H31464" s="500"/>
      <c r="O31464" s="500"/>
      <c r="Q31464" s="498" t="s">
        <v>213</v>
      </c>
      <c r="S31464" s="499"/>
    </row>
    <row r="31465">
      <c r="B31465" s="497"/>
      <c r="H31465" s="500"/>
      <c r="O31465" s="500"/>
      <c r="Q31465" s="498" t="s">
        <v>213</v>
      </c>
      <c r="S31465" s="499"/>
    </row>
    <row r="31466">
      <c r="B31466" s="497"/>
      <c r="H31466" s="500"/>
      <c r="O31466" s="500"/>
      <c r="Q31466" s="498" t="s">
        <v>213</v>
      </c>
      <c r="S31466" s="499"/>
    </row>
    <row r="31467">
      <c r="B31467" s="497"/>
      <c r="H31467" s="500"/>
      <c r="O31467" s="500"/>
      <c r="Q31467" s="498" t="s">
        <v>213</v>
      </c>
      <c r="S31467" s="499"/>
    </row>
    <row r="31468">
      <c r="B31468" s="497"/>
      <c r="H31468" s="500"/>
      <c r="O31468" s="500"/>
      <c r="Q31468" s="498" t="s">
        <v>213</v>
      </c>
      <c r="S31468" s="499"/>
    </row>
    <row r="31469">
      <c r="B31469" s="497"/>
      <c r="H31469" s="500"/>
      <c r="O31469" s="500"/>
      <c r="Q31469" s="498" t="s">
        <v>213</v>
      </c>
      <c r="S31469" s="499"/>
    </row>
    <row r="31470">
      <c r="B31470" s="497"/>
      <c r="H31470" s="500"/>
      <c r="O31470" s="500"/>
      <c r="Q31470" s="498" t="s">
        <v>213</v>
      </c>
      <c r="S31470" s="499"/>
    </row>
    <row r="31471">
      <c r="B31471" s="497"/>
      <c r="H31471" s="500"/>
      <c r="O31471" s="500"/>
      <c r="Q31471" s="498" t="s">
        <v>213</v>
      </c>
      <c r="S31471" s="499"/>
    </row>
    <row r="31472">
      <c r="B31472" s="497"/>
      <c r="H31472" s="500"/>
      <c r="O31472" s="500"/>
      <c r="Q31472" s="498" t="s">
        <v>213</v>
      </c>
      <c r="S31472" s="499"/>
    </row>
    <row r="31473">
      <c r="B31473" s="497"/>
      <c r="H31473" s="500"/>
      <c r="O31473" s="500"/>
      <c r="Q31473" s="498" t="s">
        <v>213</v>
      </c>
      <c r="S31473" s="499"/>
    </row>
    <row r="31474">
      <c r="B31474" s="497"/>
      <c r="H31474" s="500"/>
      <c r="O31474" s="500"/>
      <c r="Q31474" s="498" t="s">
        <v>213</v>
      </c>
      <c r="S31474" s="499"/>
    </row>
    <row r="31475">
      <c r="B31475" s="497"/>
      <c r="H31475" s="500"/>
      <c r="O31475" s="500"/>
      <c r="Q31475" s="498" t="s">
        <v>213</v>
      </c>
      <c r="S31475" s="499"/>
    </row>
    <row r="31476">
      <c r="B31476" s="497"/>
      <c r="H31476" s="500"/>
      <c r="O31476" s="500"/>
      <c r="Q31476" s="498" t="s">
        <v>213</v>
      </c>
      <c r="S31476" s="499"/>
    </row>
    <row r="31477">
      <c r="B31477" s="497"/>
      <c r="H31477" s="500"/>
      <c r="O31477" s="500"/>
      <c r="Q31477" s="498" t="s">
        <v>213</v>
      </c>
      <c r="S31477" s="499"/>
    </row>
    <row r="31478">
      <c r="B31478" s="497"/>
      <c r="H31478" s="500"/>
      <c r="O31478" s="500"/>
      <c r="Q31478" s="498" t="s">
        <v>213</v>
      </c>
      <c r="S31478" s="499"/>
    </row>
    <row r="31479">
      <c r="B31479" s="497"/>
      <c r="H31479" s="500"/>
      <c r="O31479" s="500"/>
      <c r="Q31479" s="498" t="s">
        <v>213</v>
      </c>
      <c r="S31479" s="499"/>
    </row>
    <row r="31480">
      <c r="B31480" s="497"/>
      <c r="H31480" s="500"/>
      <c r="O31480" s="500"/>
      <c r="Q31480" s="498" t="s">
        <v>213</v>
      </c>
      <c r="S31480" s="499"/>
    </row>
    <row r="31481">
      <c r="B31481" s="497"/>
      <c r="H31481" s="500"/>
      <c r="O31481" s="500"/>
      <c r="Q31481" s="498" t="s">
        <v>213</v>
      </c>
      <c r="S31481" s="499"/>
    </row>
    <row r="31482">
      <c r="B31482" s="497"/>
      <c r="H31482" s="500"/>
      <c r="O31482" s="500"/>
      <c r="Q31482" s="498" t="s">
        <v>213</v>
      </c>
      <c r="S31482" s="499"/>
    </row>
    <row r="31483">
      <c r="B31483" s="497"/>
      <c r="H31483" s="500"/>
      <c r="O31483" s="500"/>
      <c r="Q31483" s="498" t="s">
        <v>213</v>
      </c>
      <c r="S31483" s="499"/>
    </row>
    <row r="31484">
      <c r="B31484" s="497"/>
      <c r="H31484" s="500"/>
      <c r="O31484" s="500"/>
      <c r="Q31484" s="498" t="s">
        <v>213</v>
      </c>
      <c r="S31484" s="499"/>
    </row>
    <row r="31485">
      <c r="B31485" s="497"/>
      <c r="H31485" s="500"/>
      <c r="O31485" s="500"/>
      <c r="Q31485" s="498" t="s">
        <v>213</v>
      </c>
      <c r="S31485" s="499"/>
    </row>
    <row r="31486">
      <c r="B31486" s="497"/>
      <c r="H31486" s="500"/>
      <c r="O31486" s="500"/>
      <c r="Q31486" s="498" t="s">
        <v>213</v>
      </c>
      <c r="S31486" s="499"/>
    </row>
    <row r="31487">
      <c r="B31487" s="497"/>
      <c r="H31487" s="500"/>
      <c r="O31487" s="500"/>
      <c r="Q31487" s="498" t="s">
        <v>213</v>
      </c>
      <c r="S31487" s="499"/>
    </row>
    <row r="31488">
      <c r="B31488" s="497"/>
      <c r="H31488" s="500"/>
      <c r="O31488" s="500"/>
      <c r="Q31488" s="498" t="s">
        <v>213</v>
      </c>
      <c r="S31488" s="499"/>
    </row>
    <row r="31489">
      <c r="B31489" s="497"/>
      <c r="H31489" s="500"/>
      <c r="O31489" s="500"/>
      <c r="Q31489" s="498" t="s">
        <v>213</v>
      </c>
      <c r="S31489" s="499"/>
    </row>
    <row r="31490">
      <c r="B31490" s="497"/>
      <c r="H31490" s="500"/>
      <c r="O31490" s="500"/>
      <c r="Q31490" s="498" t="s">
        <v>213</v>
      </c>
      <c r="S31490" s="499"/>
    </row>
    <row r="31491">
      <c r="B31491" s="497"/>
      <c r="H31491" s="500"/>
      <c r="O31491" s="500"/>
      <c r="Q31491" s="498" t="s">
        <v>213</v>
      </c>
      <c r="S31491" s="499"/>
    </row>
    <row r="31492">
      <c r="B31492" s="497"/>
      <c r="H31492" s="500"/>
      <c r="O31492" s="500"/>
      <c r="Q31492" s="498" t="s">
        <v>213</v>
      </c>
      <c r="S31492" s="499"/>
    </row>
    <row r="31493">
      <c r="B31493" s="497"/>
      <c r="H31493" s="500"/>
      <c r="O31493" s="500"/>
      <c r="Q31493" s="498" t="s">
        <v>213</v>
      </c>
      <c r="S31493" s="499"/>
    </row>
    <row r="31494">
      <c r="B31494" s="497"/>
      <c r="H31494" s="500"/>
      <c r="O31494" s="500"/>
      <c r="Q31494" s="498" t="s">
        <v>213</v>
      </c>
      <c r="S31494" s="499"/>
    </row>
    <row r="31495">
      <c r="B31495" s="497"/>
      <c r="H31495" s="500"/>
      <c r="O31495" s="500"/>
      <c r="Q31495" s="498" t="s">
        <v>213</v>
      </c>
      <c r="S31495" s="499"/>
    </row>
    <row r="31496">
      <c r="B31496" s="497"/>
      <c r="H31496" s="500"/>
      <c r="O31496" s="500"/>
      <c r="Q31496" s="498" t="s">
        <v>213</v>
      </c>
      <c r="S31496" s="499"/>
    </row>
    <row r="31497">
      <c r="B31497" s="497"/>
      <c r="H31497" s="500"/>
      <c r="O31497" s="500"/>
      <c r="Q31497" s="498" t="s">
        <v>213</v>
      </c>
      <c r="S31497" s="499"/>
    </row>
    <row r="31498">
      <c r="B31498" s="497"/>
      <c r="H31498" s="500"/>
      <c r="O31498" s="500"/>
      <c r="Q31498" s="498" t="s">
        <v>213</v>
      </c>
      <c r="S31498" s="499"/>
    </row>
    <row r="31499">
      <c r="B31499" s="497"/>
      <c r="H31499" s="500"/>
      <c r="O31499" s="500"/>
      <c r="Q31499" s="498" t="s">
        <v>213</v>
      </c>
      <c r="S31499" s="499"/>
    </row>
    <row r="31500">
      <c r="B31500" s="497"/>
      <c r="H31500" s="500"/>
      <c r="O31500" s="500"/>
      <c r="Q31500" s="498" t="s">
        <v>213</v>
      </c>
      <c r="S31500" s="499"/>
    </row>
    <row r="31501">
      <c r="B31501" s="497"/>
      <c r="H31501" s="500"/>
      <c r="O31501" s="500"/>
      <c r="Q31501" s="498" t="s">
        <v>213</v>
      </c>
      <c r="S31501" s="499"/>
    </row>
    <row r="31502">
      <c r="B31502" s="497"/>
      <c r="H31502" s="500"/>
      <c r="O31502" s="500"/>
      <c r="Q31502" s="498" t="s">
        <v>213</v>
      </c>
      <c r="S31502" s="499"/>
    </row>
    <row r="31503">
      <c r="B31503" s="497"/>
      <c r="H31503" s="500"/>
      <c r="O31503" s="500"/>
      <c r="Q31503" s="498" t="s">
        <v>213</v>
      </c>
      <c r="S31503" s="499"/>
    </row>
    <row r="31504">
      <c r="B31504" s="497"/>
      <c r="H31504" s="500"/>
      <c r="O31504" s="500"/>
      <c r="Q31504" s="498" t="s">
        <v>213</v>
      </c>
      <c r="S31504" s="499"/>
    </row>
    <row r="31505">
      <c r="B31505" s="497"/>
      <c r="H31505" s="500"/>
      <c r="O31505" s="500"/>
      <c r="Q31505" s="498" t="s">
        <v>213</v>
      </c>
      <c r="S31505" s="499"/>
    </row>
    <row r="31506">
      <c r="B31506" s="497"/>
      <c r="H31506" s="500"/>
      <c r="O31506" s="500"/>
      <c r="Q31506" s="498" t="s">
        <v>213</v>
      </c>
      <c r="S31506" s="499"/>
    </row>
    <row r="31507">
      <c r="B31507" s="497"/>
      <c r="H31507" s="500"/>
      <c r="O31507" s="500"/>
      <c r="Q31507" s="498" t="s">
        <v>213</v>
      </c>
      <c r="S31507" s="499"/>
    </row>
    <row r="31508">
      <c r="B31508" s="497"/>
      <c r="H31508" s="500"/>
      <c r="O31508" s="500"/>
      <c r="Q31508" s="498" t="s">
        <v>213</v>
      </c>
      <c r="S31508" s="499"/>
    </row>
    <row r="31509">
      <c r="B31509" s="497"/>
      <c r="H31509" s="500"/>
      <c r="O31509" s="500"/>
      <c r="Q31509" s="498" t="s">
        <v>213</v>
      </c>
      <c r="S31509" s="499"/>
    </row>
    <row r="31510">
      <c r="B31510" s="497"/>
      <c r="H31510" s="500"/>
      <c r="O31510" s="500"/>
      <c r="Q31510" s="498" t="s">
        <v>213</v>
      </c>
      <c r="S31510" s="499"/>
    </row>
    <row r="31511">
      <c r="B31511" s="497"/>
      <c r="H31511" s="500"/>
      <c r="O31511" s="500"/>
      <c r="Q31511" s="498" t="s">
        <v>213</v>
      </c>
      <c r="S31511" s="499"/>
    </row>
    <row r="31512">
      <c r="B31512" s="497"/>
      <c r="H31512" s="500"/>
      <c r="O31512" s="500"/>
      <c r="Q31512" s="498" t="s">
        <v>213</v>
      </c>
      <c r="S31512" s="499"/>
    </row>
    <row r="31513">
      <c r="B31513" s="497"/>
      <c r="H31513" s="500"/>
      <c r="O31513" s="500"/>
      <c r="Q31513" s="498" t="s">
        <v>213</v>
      </c>
      <c r="S31513" s="499"/>
    </row>
    <row r="31514">
      <c r="B31514" s="497"/>
      <c r="H31514" s="500"/>
      <c r="O31514" s="500"/>
      <c r="Q31514" s="498" t="s">
        <v>213</v>
      </c>
      <c r="S31514" s="499"/>
    </row>
    <row r="31515">
      <c r="B31515" s="497"/>
      <c r="H31515" s="500"/>
      <c r="O31515" s="500"/>
      <c r="Q31515" s="498" t="s">
        <v>213</v>
      </c>
      <c r="S31515" s="499"/>
    </row>
    <row r="31516">
      <c r="B31516" s="497"/>
      <c r="H31516" s="500"/>
      <c r="O31516" s="500"/>
      <c r="Q31516" s="498" t="s">
        <v>213</v>
      </c>
      <c r="S31516" s="499"/>
    </row>
    <row r="31517">
      <c r="B31517" s="497"/>
      <c r="H31517" s="500"/>
      <c r="O31517" s="500"/>
      <c r="Q31517" s="498" t="s">
        <v>213</v>
      </c>
      <c r="S31517" s="499"/>
    </row>
    <row r="31518">
      <c r="B31518" s="497"/>
      <c r="H31518" s="500"/>
      <c r="O31518" s="500"/>
      <c r="Q31518" s="498" t="s">
        <v>213</v>
      </c>
      <c r="S31518" s="499"/>
    </row>
    <row r="31519">
      <c r="B31519" s="497"/>
      <c r="H31519" s="500"/>
      <c r="O31519" s="500"/>
      <c r="Q31519" s="498" t="s">
        <v>213</v>
      </c>
      <c r="S31519" s="499"/>
    </row>
    <row r="31520">
      <c r="B31520" s="497"/>
      <c r="H31520" s="500"/>
      <c r="O31520" s="500"/>
      <c r="Q31520" s="498" t="s">
        <v>213</v>
      </c>
      <c r="S31520" s="499"/>
    </row>
    <row r="31521">
      <c r="B31521" s="497"/>
      <c r="H31521" s="500"/>
      <c r="O31521" s="500"/>
      <c r="Q31521" s="498" t="s">
        <v>213</v>
      </c>
      <c r="S31521" s="499"/>
    </row>
    <row r="31522">
      <c r="B31522" s="497"/>
      <c r="H31522" s="500"/>
      <c r="O31522" s="500"/>
      <c r="Q31522" s="498" t="s">
        <v>213</v>
      </c>
      <c r="S31522" s="499"/>
    </row>
    <row r="31523">
      <c r="B31523" s="497"/>
      <c r="H31523" s="500"/>
      <c r="O31523" s="500"/>
      <c r="Q31523" s="498" t="s">
        <v>213</v>
      </c>
      <c r="S31523" s="499"/>
    </row>
    <row r="31524">
      <c r="B31524" s="497"/>
      <c r="H31524" s="500"/>
      <c r="O31524" s="500"/>
      <c r="Q31524" s="498" t="s">
        <v>213</v>
      </c>
      <c r="S31524" s="499"/>
    </row>
    <row r="31525">
      <c r="B31525" s="497"/>
      <c r="H31525" s="500"/>
      <c r="O31525" s="500"/>
      <c r="Q31525" s="498" t="s">
        <v>213</v>
      </c>
      <c r="S31525" s="499"/>
    </row>
    <row r="31526">
      <c r="B31526" s="497"/>
      <c r="H31526" s="500"/>
      <c r="O31526" s="500"/>
      <c r="Q31526" s="498" t="s">
        <v>213</v>
      </c>
      <c r="S31526" s="499"/>
    </row>
    <row r="31527">
      <c r="B31527" s="497"/>
      <c r="H31527" s="500"/>
      <c r="O31527" s="500"/>
      <c r="Q31527" s="498" t="s">
        <v>213</v>
      </c>
      <c r="S31527" s="499"/>
    </row>
    <row r="31528">
      <c r="B31528" s="497"/>
      <c r="H31528" s="500"/>
      <c r="O31528" s="500"/>
      <c r="Q31528" s="498" t="s">
        <v>213</v>
      </c>
      <c r="S31528" s="499"/>
    </row>
    <row r="31529">
      <c r="B31529" s="497"/>
      <c r="H31529" s="500"/>
      <c r="O31529" s="500"/>
      <c r="Q31529" s="498" t="s">
        <v>213</v>
      </c>
      <c r="S31529" s="499"/>
    </row>
    <row r="31530">
      <c r="B31530" s="497"/>
      <c r="H31530" s="500"/>
      <c r="O31530" s="500"/>
      <c r="Q31530" s="498" t="s">
        <v>213</v>
      </c>
      <c r="S31530" s="499"/>
    </row>
    <row r="31531">
      <c r="B31531" s="497"/>
      <c r="H31531" s="500"/>
      <c r="O31531" s="500"/>
      <c r="Q31531" s="498" t="s">
        <v>213</v>
      </c>
      <c r="S31531" s="499"/>
    </row>
    <row r="31532">
      <c r="B31532" s="497"/>
      <c r="H31532" s="500"/>
      <c r="O31532" s="500"/>
      <c r="Q31532" s="498" t="s">
        <v>213</v>
      </c>
      <c r="S31532" s="499"/>
    </row>
    <row r="31533">
      <c r="B31533" s="497"/>
      <c r="H31533" s="500"/>
      <c r="O31533" s="500"/>
      <c r="Q31533" s="498" t="s">
        <v>213</v>
      </c>
      <c r="S31533" s="499"/>
    </row>
    <row r="31534">
      <c r="B31534" s="497"/>
      <c r="H31534" s="500"/>
      <c r="O31534" s="500"/>
      <c r="Q31534" s="498" t="s">
        <v>213</v>
      </c>
      <c r="S31534" s="499"/>
    </row>
    <row r="31535">
      <c r="B31535" s="497"/>
      <c r="H31535" s="500"/>
      <c r="O31535" s="500"/>
      <c r="Q31535" s="498" t="s">
        <v>213</v>
      </c>
      <c r="S31535" s="499"/>
    </row>
    <row r="31536">
      <c r="B31536" s="497"/>
      <c r="H31536" s="500"/>
      <c r="O31536" s="500"/>
      <c r="Q31536" s="498" t="s">
        <v>213</v>
      </c>
      <c r="S31536" s="499"/>
    </row>
    <row r="31537">
      <c r="B31537" s="497"/>
      <c r="H31537" s="500"/>
      <c r="O31537" s="500"/>
      <c r="Q31537" s="498" t="s">
        <v>213</v>
      </c>
      <c r="S31537" s="499"/>
    </row>
    <row r="31538">
      <c r="B31538" s="497"/>
      <c r="H31538" s="500"/>
      <c r="O31538" s="500"/>
      <c r="Q31538" s="498" t="s">
        <v>213</v>
      </c>
      <c r="S31538" s="499"/>
    </row>
    <row r="31539">
      <c r="B31539" s="497"/>
      <c r="H31539" s="500"/>
      <c r="O31539" s="500"/>
      <c r="Q31539" s="498" t="s">
        <v>213</v>
      </c>
      <c r="S31539" s="499"/>
    </row>
    <row r="31540">
      <c r="B31540" s="497"/>
      <c r="H31540" s="500"/>
      <c r="O31540" s="500"/>
      <c r="Q31540" s="498" t="s">
        <v>213</v>
      </c>
      <c r="S31540" s="499"/>
    </row>
    <row r="31541">
      <c r="B31541" s="497"/>
      <c r="H31541" s="500"/>
      <c r="O31541" s="500"/>
      <c r="Q31541" s="498" t="s">
        <v>213</v>
      </c>
      <c r="S31541" s="499"/>
    </row>
    <row r="31542">
      <c r="B31542" s="497"/>
      <c r="H31542" s="500"/>
      <c r="O31542" s="500"/>
      <c r="Q31542" s="498" t="s">
        <v>213</v>
      </c>
      <c r="S31542" s="499"/>
    </row>
    <row r="31543">
      <c r="B31543" s="497"/>
      <c r="H31543" s="500"/>
      <c r="O31543" s="500"/>
      <c r="Q31543" s="498" t="s">
        <v>213</v>
      </c>
      <c r="S31543" s="499"/>
    </row>
    <row r="31544">
      <c r="B31544" s="497"/>
      <c r="H31544" s="500"/>
      <c r="O31544" s="500"/>
      <c r="Q31544" s="498" t="s">
        <v>213</v>
      </c>
      <c r="S31544" s="499"/>
    </row>
    <row r="31545">
      <c r="B31545" s="497"/>
      <c r="H31545" s="500"/>
      <c r="O31545" s="500"/>
      <c r="Q31545" s="498" t="s">
        <v>213</v>
      </c>
      <c r="S31545" s="499"/>
    </row>
    <row r="31546">
      <c r="B31546" s="497"/>
      <c r="H31546" s="500"/>
      <c r="O31546" s="500"/>
      <c r="Q31546" s="498" t="s">
        <v>213</v>
      </c>
      <c r="S31546" s="499"/>
    </row>
    <row r="31547">
      <c r="B31547" s="497"/>
      <c r="H31547" s="500"/>
      <c r="O31547" s="500"/>
      <c r="Q31547" s="498" t="s">
        <v>213</v>
      </c>
      <c r="S31547" s="499"/>
    </row>
    <row r="31548">
      <c r="B31548" s="497"/>
      <c r="H31548" s="500"/>
      <c r="O31548" s="500"/>
      <c r="Q31548" s="498" t="s">
        <v>213</v>
      </c>
      <c r="S31548" s="499"/>
    </row>
    <row r="31549">
      <c r="B31549" s="497"/>
      <c r="H31549" s="500"/>
      <c r="O31549" s="500"/>
      <c r="Q31549" s="498" t="s">
        <v>213</v>
      </c>
      <c r="S31549" s="499"/>
    </row>
    <row r="31550">
      <c r="B31550" s="497"/>
      <c r="H31550" s="500"/>
      <c r="O31550" s="500"/>
      <c r="Q31550" s="498" t="s">
        <v>213</v>
      </c>
      <c r="S31550" s="499"/>
    </row>
    <row r="31551">
      <c r="B31551" s="497"/>
      <c r="H31551" s="500"/>
      <c r="O31551" s="500"/>
      <c r="Q31551" s="498" t="s">
        <v>213</v>
      </c>
      <c r="S31551" s="499"/>
    </row>
    <row r="31552">
      <c r="B31552" s="497"/>
      <c r="H31552" s="500"/>
      <c r="O31552" s="500"/>
      <c r="Q31552" s="498" t="s">
        <v>213</v>
      </c>
      <c r="S31552" s="499"/>
    </row>
    <row r="31553">
      <c r="B31553" s="497"/>
      <c r="H31553" s="500"/>
      <c r="O31553" s="500"/>
      <c r="Q31553" s="498" t="s">
        <v>213</v>
      </c>
      <c r="S31553" s="499"/>
    </row>
    <row r="31554">
      <c r="B31554" s="497"/>
      <c r="H31554" s="500"/>
      <c r="O31554" s="500"/>
      <c r="Q31554" s="498" t="s">
        <v>213</v>
      </c>
      <c r="S31554" s="499"/>
    </row>
    <row r="31555">
      <c r="B31555" s="497"/>
      <c r="H31555" s="500"/>
      <c r="O31555" s="500"/>
      <c r="Q31555" s="498" t="s">
        <v>213</v>
      </c>
      <c r="S31555" s="499"/>
    </row>
    <row r="31556">
      <c r="B31556" s="497"/>
      <c r="H31556" s="500"/>
      <c r="O31556" s="500"/>
      <c r="Q31556" s="498" t="s">
        <v>213</v>
      </c>
      <c r="S31556" s="499"/>
    </row>
    <row r="31557">
      <c r="B31557" s="497"/>
      <c r="H31557" s="500"/>
      <c r="O31557" s="500"/>
      <c r="Q31557" s="498" t="s">
        <v>213</v>
      </c>
      <c r="S31557" s="499"/>
    </row>
    <row r="31558">
      <c r="B31558" s="497"/>
      <c r="H31558" s="500"/>
      <c r="O31558" s="500"/>
      <c r="Q31558" s="498" t="s">
        <v>213</v>
      </c>
      <c r="S31558" s="499"/>
    </row>
    <row r="31559">
      <c r="B31559" s="497"/>
      <c r="H31559" s="500"/>
      <c r="O31559" s="500"/>
      <c r="Q31559" s="498" t="s">
        <v>213</v>
      </c>
      <c r="S31559" s="499"/>
    </row>
    <row r="31560">
      <c r="B31560" s="497"/>
      <c r="H31560" s="500"/>
      <c r="O31560" s="500"/>
      <c r="Q31560" s="498" t="s">
        <v>213</v>
      </c>
      <c r="S31560" s="499"/>
    </row>
    <row r="31561">
      <c r="B31561" s="497"/>
      <c r="H31561" s="500"/>
      <c r="O31561" s="500"/>
      <c r="Q31561" s="498" t="s">
        <v>213</v>
      </c>
      <c r="S31561" s="499"/>
    </row>
    <row r="31562">
      <c r="B31562" s="497"/>
      <c r="H31562" s="500"/>
      <c r="O31562" s="500"/>
      <c r="Q31562" s="498" t="s">
        <v>213</v>
      </c>
      <c r="S31562" s="499"/>
    </row>
    <row r="31563">
      <c r="B31563" s="497"/>
      <c r="H31563" s="500"/>
      <c r="O31563" s="500"/>
      <c r="Q31563" s="498" t="s">
        <v>213</v>
      </c>
      <c r="S31563" s="499"/>
    </row>
    <row r="31564">
      <c r="B31564" s="497"/>
      <c r="H31564" s="500"/>
      <c r="O31564" s="500"/>
      <c r="Q31564" s="498" t="s">
        <v>213</v>
      </c>
      <c r="S31564" s="499"/>
    </row>
    <row r="31565">
      <c r="B31565" s="497"/>
      <c r="H31565" s="500"/>
      <c r="O31565" s="500"/>
      <c r="Q31565" s="498" t="s">
        <v>213</v>
      </c>
      <c r="S31565" s="499"/>
    </row>
    <row r="31566">
      <c r="B31566" s="497"/>
      <c r="H31566" s="500"/>
      <c r="O31566" s="500"/>
      <c r="Q31566" s="498" t="s">
        <v>213</v>
      </c>
      <c r="S31566" s="499"/>
    </row>
    <row r="31567">
      <c r="B31567" s="497"/>
      <c r="H31567" s="500"/>
      <c r="O31567" s="500"/>
      <c r="Q31567" s="498" t="s">
        <v>213</v>
      </c>
      <c r="S31567" s="499"/>
    </row>
    <row r="31568">
      <c r="B31568" s="497"/>
      <c r="H31568" s="500"/>
      <c r="O31568" s="500"/>
      <c r="Q31568" s="498" t="s">
        <v>213</v>
      </c>
      <c r="S31568" s="499"/>
    </row>
    <row r="31569">
      <c r="B31569" s="497"/>
      <c r="H31569" s="500"/>
      <c r="O31569" s="500"/>
      <c r="Q31569" s="498" t="s">
        <v>213</v>
      </c>
      <c r="S31569" s="499"/>
    </row>
    <row r="31570">
      <c r="B31570" s="497"/>
      <c r="H31570" s="500"/>
      <c r="O31570" s="500"/>
      <c r="Q31570" s="498" t="s">
        <v>213</v>
      </c>
      <c r="S31570" s="499"/>
    </row>
    <row r="31571">
      <c r="B31571" s="497"/>
      <c r="H31571" s="500"/>
      <c r="O31571" s="500"/>
      <c r="Q31571" s="498" t="s">
        <v>213</v>
      </c>
      <c r="S31571" s="499"/>
    </row>
    <row r="31572">
      <c r="B31572" s="497"/>
      <c r="H31572" s="500"/>
      <c r="O31572" s="500"/>
      <c r="Q31572" s="498" t="s">
        <v>213</v>
      </c>
      <c r="S31572" s="499"/>
    </row>
    <row r="31573">
      <c r="B31573" s="497"/>
      <c r="H31573" s="500"/>
      <c r="O31573" s="500"/>
      <c r="Q31573" s="498" t="s">
        <v>213</v>
      </c>
      <c r="S31573" s="499"/>
    </row>
    <row r="31574">
      <c r="B31574" s="497"/>
      <c r="H31574" s="500"/>
      <c r="O31574" s="500"/>
      <c r="Q31574" s="498" t="s">
        <v>213</v>
      </c>
      <c r="S31574" s="499"/>
    </row>
    <row r="31575">
      <c r="B31575" s="497"/>
      <c r="H31575" s="500"/>
      <c r="O31575" s="500"/>
      <c r="Q31575" s="498" t="s">
        <v>213</v>
      </c>
      <c r="S31575" s="499"/>
    </row>
    <row r="31576">
      <c r="B31576" s="497"/>
      <c r="H31576" s="500"/>
      <c r="O31576" s="500"/>
      <c r="Q31576" s="498" t="s">
        <v>213</v>
      </c>
      <c r="S31576" s="499"/>
    </row>
    <row r="31577">
      <c r="B31577" s="497"/>
      <c r="H31577" s="500"/>
      <c r="O31577" s="500"/>
      <c r="Q31577" s="498" t="s">
        <v>213</v>
      </c>
      <c r="S31577" s="499"/>
    </row>
    <row r="31578">
      <c r="B31578" s="497"/>
      <c r="H31578" s="500"/>
      <c r="O31578" s="500"/>
      <c r="Q31578" s="498" t="s">
        <v>213</v>
      </c>
      <c r="S31578" s="499"/>
    </row>
    <row r="31579">
      <c r="B31579" s="497"/>
      <c r="H31579" s="500"/>
      <c r="O31579" s="500"/>
      <c r="Q31579" s="498" t="s">
        <v>213</v>
      </c>
      <c r="S31579" s="499"/>
    </row>
    <row r="31580">
      <c r="B31580" s="497"/>
      <c r="H31580" s="500"/>
      <c r="O31580" s="500"/>
      <c r="Q31580" s="498" t="s">
        <v>213</v>
      </c>
      <c r="S31580" s="499"/>
    </row>
    <row r="31581">
      <c r="B31581" s="497"/>
      <c r="H31581" s="500"/>
      <c r="O31581" s="500"/>
      <c r="Q31581" s="498" t="s">
        <v>213</v>
      </c>
      <c r="S31581" s="499"/>
    </row>
    <row r="31582">
      <c r="B31582" s="497"/>
      <c r="H31582" s="500"/>
      <c r="O31582" s="500"/>
      <c r="Q31582" s="498" t="s">
        <v>213</v>
      </c>
      <c r="S31582" s="499"/>
    </row>
    <row r="31583">
      <c r="B31583" s="497"/>
      <c r="H31583" s="500"/>
      <c r="O31583" s="500"/>
      <c r="Q31583" s="498" t="s">
        <v>213</v>
      </c>
      <c r="S31583" s="499"/>
    </row>
    <row r="31584">
      <c r="B31584" s="497"/>
      <c r="H31584" s="500"/>
      <c r="O31584" s="500"/>
      <c r="Q31584" s="498" t="s">
        <v>213</v>
      </c>
      <c r="S31584" s="499"/>
    </row>
    <row r="31585">
      <c r="B31585" s="497"/>
      <c r="H31585" s="500"/>
      <c r="O31585" s="500"/>
      <c r="Q31585" s="498" t="s">
        <v>213</v>
      </c>
      <c r="S31585" s="499"/>
    </row>
    <row r="31586">
      <c r="B31586" s="497"/>
      <c r="H31586" s="500"/>
      <c r="O31586" s="500"/>
      <c r="Q31586" s="498" t="s">
        <v>213</v>
      </c>
      <c r="S31586" s="499"/>
    </row>
    <row r="31587">
      <c r="B31587" s="497"/>
      <c r="H31587" s="500"/>
      <c r="O31587" s="500"/>
      <c r="Q31587" s="498" t="s">
        <v>213</v>
      </c>
      <c r="S31587" s="499"/>
    </row>
    <row r="31588">
      <c r="B31588" s="497"/>
      <c r="H31588" s="500"/>
      <c r="O31588" s="500"/>
      <c r="Q31588" s="498" t="s">
        <v>213</v>
      </c>
      <c r="S31588" s="499"/>
    </row>
    <row r="31589">
      <c r="B31589" s="497"/>
      <c r="H31589" s="500"/>
      <c r="O31589" s="500"/>
      <c r="Q31589" s="498" t="s">
        <v>213</v>
      </c>
      <c r="S31589" s="499"/>
    </row>
    <row r="31590">
      <c r="B31590" s="497"/>
      <c r="H31590" s="500"/>
      <c r="O31590" s="500"/>
      <c r="Q31590" s="498" t="s">
        <v>213</v>
      </c>
      <c r="S31590" s="499"/>
    </row>
    <row r="31591">
      <c r="B31591" s="497"/>
      <c r="H31591" s="500"/>
      <c r="O31591" s="500"/>
      <c r="Q31591" s="498" t="s">
        <v>213</v>
      </c>
      <c r="S31591" s="499"/>
    </row>
    <row r="31592">
      <c r="B31592" s="497"/>
      <c r="H31592" s="500"/>
      <c r="O31592" s="500"/>
      <c r="Q31592" s="498" t="s">
        <v>213</v>
      </c>
      <c r="S31592" s="499"/>
    </row>
    <row r="31593">
      <c r="B31593" s="497"/>
      <c r="H31593" s="500"/>
      <c r="O31593" s="500"/>
      <c r="Q31593" s="498" t="s">
        <v>213</v>
      </c>
      <c r="S31593" s="499"/>
    </row>
    <row r="31594">
      <c r="B31594" s="497"/>
      <c r="H31594" s="500"/>
      <c r="O31594" s="500"/>
      <c r="Q31594" s="498" t="s">
        <v>213</v>
      </c>
      <c r="S31594" s="499"/>
    </row>
    <row r="31595">
      <c r="B31595" s="497"/>
      <c r="H31595" s="500"/>
      <c r="O31595" s="500"/>
      <c r="Q31595" s="498" t="s">
        <v>213</v>
      </c>
      <c r="S31595" s="499"/>
    </row>
    <row r="31596">
      <c r="B31596" s="497"/>
      <c r="H31596" s="500"/>
      <c r="O31596" s="500"/>
      <c r="Q31596" s="498" t="s">
        <v>213</v>
      </c>
      <c r="S31596" s="499"/>
    </row>
    <row r="31597">
      <c r="B31597" s="497"/>
      <c r="H31597" s="500"/>
      <c r="O31597" s="500"/>
      <c r="Q31597" s="498" t="s">
        <v>213</v>
      </c>
      <c r="S31597" s="499"/>
    </row>
    <row r="31598">
      <c r="B31598" s="497"/>
      <c r="H31598" s="500"/>
      <c r="O31598" s="500"/>
      <c r="Q31598" s="498" t="s">
        <v>213</v>
      </c>
      <c r="S31598" s="499"/>
    </row>
    <row r="31599">
      <c r="B31599" s="497"/>
      <c r="H31599" s="500"/>
      <c r="O31599" s="500"/>
      <c r="Q31599" s="498" t="s">
        <v>213</v>
      </c>
      <c r="S31599" s="499"/>
    </row>
    <row r="31600">
      <c r="B31600" s="497"/>
      <c r="H31600" s="500"/>
      <c r="O31600" s="500"/>
      <c r="Q31600" s="498" t="s">
        <v>213</v>
      </c>
      <c r="S31600" s="499"/>
    </row>
    <row r="31601">
      <c r="B31601" s="497"/>
      <c r="H31601" s="500"/>
      <c r="O31601" s="500"/>
      <c r="Q31601" s="498" t="s">
        <v>213</v>
      </c>
      <c r="S31601" s="499"/>
    </row>
    <row r="31602">
      <c r="B31602" s="497"/>
      <c r="H31602" s="500"/>
      <c r="O31602" s="500"/>
      <c r="Q31602" s="498" t="s">
        <v>213</v>
      </c>
      <c r="S31602" s="499"/>
    </row>
    <row r="31603">
      <c r="B31603" s="497"/>
      <c r="H31603" s="500"/>
      <c r="O31603" s="500"/>
      <c r="Q31603" s="498" t="s">
        <v>213</v>
      </c>
      <c r="S31603" s="499"/>
    </row>
    <row r="31604">
      <c r="B31604" s="497"/>
      <c r="H31604" s="500"/>
      <c r="O31604" s="500"/>
      <c r="Q31604" s="498" t="s">
        <v>213</v>
      </c>
      <c r="S31604" s="499"/>
    </row>
    <row r="31605">
      <c r="B31605" s="497"/>
      <c r="H31605" s="500"/>
      <c r="O31605" s="500"/>
      <c r="Q31605" s="498" t="s">
        <v>213</v>
      </c>
      <c r="S31605" s="499"/>
    </row>
    <row r="31606">
      <c r="B31606" s="497"/>
      <c r="H31606" s="500"/>
      <c r="O31606" s="500"/>
      <c r="Q31606" s="498" t="s">
        <v>213</v>
      </c>
      <c r="S31606" s="499"/>
    </row>
    <row r="31607">
      <c r="B31607" s="497"/>
      <c r="H31607" s="500"/>
      <c r="O31607" s="500"/>
      <c r="Q31607" s="498" t="s">
        <v>213</v>
      </c>
      <c r="S31607" s="499"/>
    </row>
    <row r="31608">
      <c r="B31608" s="497"/>
      <c r="H31608" s="500"/>
      <c r="O31608" s="500"/>
      <c r="Q31608" s="498" t="s">
        <v>213</v>
      </c>
      <c r="S31608" s="499"/>
    </row>
    <row r="31609">
      <c r="B31609" s="497"/>
      <c r="H31609" s="500"/>
      <c r="O31609" s="500"/>
      <c r="Q31609" s="498" t="s">
        <v>213</v>
      </c>
      <c r="S31609" s="499"/>
    </row>
    <row r="31610">
      <c r="B31610" s="497"/>
      <c r="H31610" s="500"/>
      <c r="O31610" s="500"/>
      <c r="Q31610" s="498" t="s">
        <v>213</v>
      </c>
      <c r="S31610" s="499"/>
    </row>
    <row r="31611">
      <c r="B31611" s="497"/>
      <c r="H31611" s="500"/>
      <c r="O31611" s="500"/>
      <c r="Q31611" s="498" t="s">
        <v>213</v>
      </c>
      <c r="S31611" s="499"/>
    </row>
    <row r="31612">
      <c r="B31612" s="497"/>
      <c r="H31612" s="500"/>
      <c r="O31612" s="500"/>
      <c r="Q31612" s="498" t="s">
        <v>213</v>
      </c>
      <c r="S31612" s="499"/>
    </row>
    <row r="31613">
      <c r="B31613" s="497"/>
      <c r="H31613" s="500"/>
      <c r="O31613" s="500"/>
      <c r="Q31613" s="498" t="s">
        <v>213</v>
      </c>
      <c r="S31613" s="499"/>
    </row>
    <row r="31614">
      <c r="B31614" s="497"/>
      <c r="H31614" s="500"/>
      <c r="O31614" s="500"/>
      <c r="Q31614" s="498" t="s">
        <v>213</v>
      </c>
      <c r="S31614" s="499"/>
    </row>
    <row r="31615">
      <c r="B31615" s="497"/>
      <c r="H31615" s="500"/>
      <c r="O31615" s="500"/>
      <c r="Q31615" s="498" t="s">
        <v>213</v>
      </c>
      <c r="S31615" s="499"/>
    </row>
    <row r="31616">
      <c r="B31616" s="497"/>
      <c r="H31616" s="500"/>
      <c r="O31616" s="500"/>
      <c r="Q31616" s="498" t="s">
        <v>213</v>
      </c>
      <c r="S31616" s="499"/>
    </row>
    <row r="31617">
      <c r="B31617" s="497"/>
      <c r="H31617" s="500"/>
      <c r="O31617" s="500"/>
      <c r="Q31617" s="498" t="s">
        <v>213</v>
      </c>
      <c r="S31617" s="499"/>
    </row>
    <row r="31618">
      <c r="B31618" s="497"/>
      <c r="H31618" s="500"/>
      <c r="O31618" s="500"/>
      <c r="Q31618" s="498" t="s">
        <v>213</v>
      </c>
      <c r="S31618" s="499"/>
    </row>
    <row r="31619">
      <c r="B31619" s="497"/>
      <c r="H31619" s="500"/>
      <c r="O31619" s="500"/>
      <c r="Q31619" s="498" t="s">
        <v>213</v>
      </c>
      <c r="S31619" s="499"/>
    </row>
    <row r="31620">
      <c r="B31620" s="497"/>
      <c r="H31620" s="500"/>
      <c r="O31620" s="500"/>
      <c r="Q31620" s="498" t="s">
        <v>213</v>
      </c>
      <c r="S31620" s="499"/>
    </row>
    <row r="31621">
      <c r="B31621" s="497"/>
      <c r="H31621" s="500"/>
      <c r="O31621" s="500"/>
      <c r="Q31621" s="498" t="s">
        <v>213</v>
      </c>
      <c r="S31621" s="499"/>
    </row>
    <row r="31622">
      <c r="B31622" s="497"/>
      <c r="H31622" s="500"/>
      <c r="O31622" s="500"/>
      <c r="Q31622" s="498" t="s">
        <v>213</v>
      </c>
      <c r="S31622" s="499"/>
    </row>
    <row r="31623">
      <c r="B31623" s="497"/>
      <c r="H31623" s="500"/>
      <c r="O31623" s="500"/>
      <c r="Q31623" s="498" t="s">
        <v>213</v>
      </c>
      <c r="S31623" s="499"/>
    </row>
    <row r="31624">
      <c r="B31624" s="497"/>
      <c r="H31624" s="500"/>
      <c r="O31624" s="500"/>
      <c r="Q31624" s="498" t="s">
        <v>213</v>
      </c>
      <c r="S31624" s="499"/>
    </row>
    <row r="31625">
      <c r="B31625" s="497"/>
      <c r="H31625" s="500"/>
      <c r="O31625" s="500"/>
      <c r="Q31625" s="498" t="s">
        <v>213</v>
      </c>
      <c r="S31625" s="499"/>
    </row>
    <row r="31626">
      <c r="B31626" s="497"/>
      <c r="H31626" s="500"/>
      <c r="O31626" s="500"/>
      <c r="Q31626" s="498" t="s">
        <v>213</v>
      </c>
      <c r="S31626" s="499"/>
    </row>
    <row r="31627">
      <c r="B31627" s="497"/>
      <c r="H31627" s="500"/>
      <c r="O31627" s="500"/>
      <c r="Q31627" s="498" t="s">
        <v>213</v>
      </c>
      <c r="S31627" s="499"/>
    </row>
    <row r="31628">
      <c r="B31628" s="497"/>
      <c r="H31628" s="500"/>
      <c r="O31628" s="500"/>
      <c r="Q31628" s="498" t="s">
        <v>213</v>
      </c>
      <c r="S31628" s="499"/>
    </row>
    <row r="31629">
      <c r="B31629" s="497"/>
      <c r="H31629" s="500"/>
      <c r="O31629" s="500"/>
      <c r="Q31629" s="498" t="s">
        <v>213</v>
      </c>
      <c r="S31629" s="499"/>
    </row>
    <row r="31630">
      <c r="B31630" s="497"/>
      <c r="H31630" s="500"/>
      <c r="O31630" s="500"/>
      <c r="Q31630" s="498" t="s">
        <v>213</v>
      </c>
      <c r="S31630" s="499"/>
    </row>
    <row r="31631">
      <c r="B31631" s="497"/>
      <c r="H31631" s="500"/>
      <c r="O31631" s="500"/>
      <c r="Q31631" s="498" t="s">
        <v>213</v>
      </c>
      <c r="S31631" s="499"/>
    </row>
    <row r="31632">
      <c r="B31632" s="497"/>
      <c r="H31632" s="500"/>
      <c r="O31632" s="500"/>
      <c r="Q31632" s="498" t="s">
        <v>213</v>
      </c>
      <c r="S31632" s="499"/>
    </row>
    <row r="31633">
      <c r="B31633" s="497"/>
      <c r="H31633" s="500"/>
      <c r="O31633" s="500"/>
      <c r="Q31633" s="498" t="s">
        <v>213</v>
      </c>
      <c r="S31633" s="499"/>
    </row>
    <row r="31634">
      <c r="B31634" s="497"/>
      <c r="H31634" s="500"/>
      <c r="O31634" s="500"/>
      <c r="Q31634" s="498" t="s">
        <v>213</v>
      </c>
      <c r="S31634" s="499"/>
    </row>
    <row r="31635">
      <c r="B31635" s="497"/>
      <c r="H31635" s="500"/>
      <c r="O31635" s="500"/>
      <c r="Q31635" s="498" t="s">
        <v>213</v>
      </c>
      <c r="S31635" s="499"/>
    </row>
    <row r="31636">
      <c r="B31636" s="497"/>
      <c r="H31636" s="500"/>
      <c r="O31636" s="500"/>
      <c r="Q31636" s="498" t="s">
        <v>213</v>
      </c>
      <c r="S31636" s="499"/>
    </row>
    <row r="31637">
      <c r="B31637" s="497"/>
      <c r="H31637" s="500"/>
      <c r="O31637" s="500"/>
      <c r="Q31637" s="498" t="s">
        <v>213</v>
      </c>
      <c r="S31637" s="499"/>
    </row>
    <row r="31638">
      <c r="B31638" s="497"/>
      <c r="H31638" s="500"/>
      <c r="O31638" s="500"/>
      <c r="Q31638" s="498" t="s">
        <v>213</v>
      </c>
      <c r="S31638" s="499"/>
    </row>
    <row r="31639">
      <c r="B31639" s="497"/>
      <c r="H31639" s="500"/>
      <c r="O31639" s="500"/>
      <c r="Q31639" s="498" t="s">
        <v>213</v>
      </c>
      <c r="S31639" s="499"/>
    </row>
    <row r="31640">
      <c r="B31640" s="497"/>
      <c r="H31640" s="500"/>
      <c r="O31640" s="500"/>
      <c r="Q31640" s="498" t="s">
        <v>213</v>
      </c>
      <c r="S31640" s="499"/>
    </row>
    <row r="31641">
      <c r="B31641" s="497"/>
      <c r="H31641" s="500"/>
      <c r="O31641" s="500"/>
      <c r="Q31641" s="498" t="s">
        <v>213</v>
      </c>
      <c r="S31641" s="499"/>
    </row>
    <row r="31642">
      <c r="B31642" s="497"/>
      <c r="H31642" s="500"/>
      <c r="O31642" s="500"/>
      <c r="Q31642" s="498" t="s">
        <v>213</v>
      </c>
      <c r="S31642" s="499"/>
    </row>
    <row r="31643">
      <c r="B31643" s="497"/>
      <c r="H31643" s="500"/>
      <c r="O31643" s="500"/>
      <c r="Q31643" s="498" t="s">
        <v>213</v>
      </c>
      <c r="S31643" s="499"/>
    </row>
    <row r="31644">
      <c r="B31644" s="497"/>
      <c r="H31644" s="500"/>
      <c r="O31644" s="500"/>
      <c r="Q31644" s="498" t="s">
        <v>213</v>
      </c>
      <c r="S31644" s="499"/>
    </row>
    <row r="31645">
      <c r="B31645" s="497"/>
      <c r="H31645" s="500"/>
      <c r="O31645" s="500"/>
      <c r="Q31645" s="498" t="s">
        <v>213</v>
      </c>
      <c r="S31645" s="499"/>
    </row>
    <row r="31646">
      <c r="B31646" s="497"/>
      <c r="H31646" s="500"/>
      <c r="O31646" s="500"/>
      <c r="Q31646" s="498" t="s">
        <v>213</v>
      </c>
      <c r="S31646" s="499"/>
    </row>
    <row r="31647">
      <c r="B31647" s="497"/>
      <c r="H31647" s="500"/>
      <c r="O31647" s="500"/>
      <c r="Q31647" s="498" t="s">
        <v>213</v>
      </c>
      <c r="S31647" s="499"/>
    </row>
    <row r="31648">
      <c r="B31648" s="497"/>
      <c r="H31648" s="500"/>
      <c r="O31648" s="500"/>
      <c r="Q31648" s="498" t="s">
        <v>213</v>
      </c>
      <c r="S31648" s="499"/>
    </row>
    <row r="31649">
      <c r="B31649" s="497"/>
      <c r="H31649" s="500"/>
      <c r="O31649" s="500"/>
      <c r="Q31649" s="498" t="s">
        <v>213</v>
      </c>
      <c r="S31649" s="499"/>
    </row>
    <row r="31650">
      <c r="B31650" s="497"/>
      <c r="H31650" s="500"/>
      <c r="O31650" s="500"/>
      <c r="Q31650" s="498" t="s">
        <v>213</v>
      </c>
      <c r="S31650" s="499"/>
    </row>
    <row r="31651">
      <c r="B31651" s="497"/>
      <c r="H31651" s="500"/>
      <c r="O31651" s="500"/>
      <c r="Q31651" s="498" t="s">
        <v>213</v>
      </c>
      <c r="S31651" s="499"/>
    </row>
    <row r="31652">
      <c r="B31652" s="497"/>
      <c r="H31652" s="500"/>
      <c r="O31652" s="500"/>
      <c r="Q31652" s="498" t="s">
        <v>213</v>
      </c>
      <c r="S31652" s="499"/>
    </row>
    <row r="31653">
      <c r="B31653" s="497"/>
      <c r="H31653" s="500"/>
      <c r="O31653" s="500"/>
      <c r="Q31653" s="498" t="s">
        <v>213</v>
      </c>
      <c r="S31653" s="499"/>
    </row>
    <row r="31654">
      <c r="B31654" s="497"/>
      <c r="H31654" s="500"/>
      <c r="O31654" s="500"/>
      <c r="Q31654" s="498" t="s">
        <v>213</v>
      </c>
      <c r="S31654" s="499"/>
    </row>
    <row r="31655">
      <c r="B31655" s="497"/>
      <c r="H31655" s="500"/>
      <c r="O31655" s="500"/>
      <c r="Q31655" s="498" t="s">
        <v>213</v>
      </c>
      <c r="S31655" s="499"/>
    </row>
    <row r="31656">
      <c r="B31656" s="497"/>
      <c r="H31656" s="500"/>
      <c r="O31656" s="500"/>
      <c r="Q31656" s="498" t="s">
        <v>213</v>
      </c>
      <c r="S31656" s="499"/>
    </row>
    <row r="31657">
      <c r="B31657" s="497"/>
      <c r="H31657" s="500"/>
      <c r="O31657" s="500"/>
      <c r="Q31657" s="498" t="s">
        <v>213</v>
      </c>
      <c r="S31657" s="499"/>
    </row>
    <row r="31658">
      <c r="B31658" s="497"/>
      <c r="H31658" s="500"/>
      <c r="O31658" s="500"/>
      <c r="Q31658" s="498" t="s">
        <v>213</v>
      </c>
      <c r="S31658" s="499"/>
    </row>
    <row r="31659">
      <c r="B31659" s="497"/>
      <c r="H31659" s="500"/>
      <c r="O31659" s="500"/>
      <c r="Q31659" s="498" t="s">
        <v>213</v>
      </c>
      <c r="S31659" s="499"/>
    </row>
    <row r="31660">
      <c r="B31660" s="497"/>
      <c r="H31660" s="500"/>
      <c r="O31660" s="500"/>
      <c r="Q31660" s="498" t="s">
        <v>213</v>
      </c>
      <c r="S31660" s="499"/>
    </row>
    <row r="31661">
      <c r="B31661" s="497"/>
      <c r="H31661" s="500"/>
      <c r="O31661" s="500"/>
      <c r="Q31661" s="498" t="s">
        <v>213</v>
      </c>
      <c r="S31661" s="499"/>
    </row>
    <row r="31662">
      <c r="B31662" s="497"/>
      <c r="H31662" s="500"/>
      <c r="O31662" s="500"/>
      <c r="Q31662" s="498" t="s">
        <v>213</v>
      </c>
      <c r="S31662" s="499"/>
    </row>
    <row r="31663">
      <c r="B31663" s="497"/>
      <c r="H31663" s="500"/>
      <c r="O31663" s="500"/>
      <c r="Q31663" s="498" t="s">
        <v>213</v>
      </c>
      <c r="S31663" s="499"/>
    </row>
    <row r="31664">
      <c r="B31664" s="497"/>
      <c r="H31664" s="500"/>
      <c r="O31664" s="500"/>
      <c r="Q31664" s="498" t="s">
        <v>213</v>
      </c>
      <c r="S31664" s="499"/>
    </row>
    <row r="31665">
      <c r="B31665" s="497"/>
      <c r="H31665" s="500"/>
      <c r="O31665" s="500"/>
      <c r="Q31665" s="498" t="s">
        <v>213</v>
      </c>
      <c r="S31665" s="499"/>
    </row>
    <row r="31666">
      <c r="B31666" s="497"/>
      <c r="H31666" s="500"/>
      <c r="O31666" s="500"/>
      <c r="Q31666" s="498" t="s">
        <v>213</v>
      </c>
      <c r="S31666" s="499"/>
    </row>
    <row r="31667">
      <c r="B31667" s="497"/>
      <c r="H31667" s="500"/>
      <c r="O31667" s="500"/>
      <c r="Q31667" s="498" t="s">
        <v>213</v>
      </c>
      <c r="S31667" s="499"/>
    </row>
    <row r="31668">
      <c r="B31668" s="497"/>
      <c r="H31668" s="500"/>
      <c r="O31668" s="500"/>
      <c r="Q31668" s="498" t="s">
        <v>213</v>
      </c>
      <c r="S31668" s="499"/>
    </row>
    <row r="31669">
      <c r="B31669" s="497"/>
      <c r="H31669" s="500"/>
      <c r="O31669" s="500"/>
      <c r="Q31669" s="498" t="s">
        <v>213</v>
      </c>
      <c r="S31669" s="499"/>
    </row>
    <row r="31670">
      <c r="B31670" s="497"/>
      <c r="H31670" s="500"/>
      <c r="O31670" s="500"/>
      <c r="Q31670" s="498" t="s">
        <v>213</v>
      </c>
      <c r="S31670" s="499"/>
    </row>
    <row r="31671">
      <c r="B31671" s="497"/>
      <c r="H31671" s="500"/>
      <c r="O31671" s="500"/>
      <c r="Q31671" s="498" t="s">
        <v>213</v>
      </c>
      <c r="S31671" s="499"/>
    </row>
    <row r="31672">
      <c r="B31672" s="497"/>
      <c r="H31672" s="500"/>
      <c r="O31672" s="500"/>
      <c r="Q31672" s="498" t="s">
        <v>213</v>
      </c>
      <c r="S31672" s="499"/>
    </row>
    <row r="31673">
      <c r="B31673" s="497"/>
      <c r="H31673" s="500"/>
      <c r="O31673" s="500"/>
      <c r="Q31673" s="498" t="s">
        <v>213</v>
      </c>
      <c r="S31673" s="499"/>
    </row>
    <row r="31674">
      <c r="B31674" s="497"/>
      <c r="H31674" s="500"/>
      <c r="O31674" s="500"/>
      <c r="Q31674" s="498" t="s">
        <v>213</v>
      </c>
      <c r="S31674" s="499"/>
    </row>
    <row r="31675">
      <c r="B31675" s="497"/>
      <c r="H31675" s="500"/>
      <c r="O31675" s="500"/>
      <c r="Q31675" s="498" t="s">
        <v>213</v>
      </c>
      <c r="S31675" s="499"/>
    </row>
    <row r="31676">
      <c r="B31676" s="497"/>
      <c r="H31676" s="500"/>
      <c r="O31676" s="500"/>
      <c r="Q31676" s="498" t="s">
        <v>213</v>
      </c>
      <c r="S31676" s="499"/>
    </row>
    <row r="31677">
      <c r="B31677" s="497"/>
      <c r="H31677" s="500"/>
      <c r="O31677" s="500"/>
      <c r="Q31677" s="498" t="s">
        <v>213</v>
      </c>
      <c r="S31677" s="499"/>
    </row>
    <row r="31678">
      <c r="B31678" s="497"/>
      <c r="H31678" s="500"/>
      <c r="O31678" s="500"/>
      <c r="Q31678" s="498" t="s">
        <v>213</v>
      </c>
      <c r="S31678" s="499"/>
    </row>
    <row r="31679">
      <c r="B31679" s="497"/>
      <c r="H31679" s="500"/>
      <c r="O31679" s="500"/>
      <c r="Q31679" s="498" t="s">
        <v>213</v>
      </c>
      <c r="S31679" s="499"/>
    </row>
    <row r="31680">
      <c r="B31680" s="497"/>
      <c r="H31680" s="500"/>
      <c r="O31680" s="500"/>
      <c r="Q31680" s="498" t="s">
        <v>213</v>
      </c>
      <c r="S31680" s="499"/>
    </row>
    <row r="31681">
      <c r="B31681" s="497"/>
      <c r="H31681" s="500"/>
      <c r="O31681" s="500"/>
      <c r="Q31681" s="498" t="s">
        <v>213</v>
      </c>
      <c r="S31681" s="499"/>
    </row>
    <row r="31682">
      <c r="B31682" s="497"/>
      <c r="H31682" s="500"/>
      <c r="O31682" s="500"/>
      <c r="Q31682" s="498" t="s">
        <v>213</v>
      </c>
      <c r="S31682" s="499"/>
    </row>
    <row r="31683">
      <c r="B31683" s="497"/>
      <c r="H31683" s="500"/>
      <c r="O31683" s="500"/>
      <c r="Q31683" s="498" t="s">
        <v>213</v>
      </c>
      <c r="S31683" s="499"/>
    </row>
    <row r="31684">
      <c r="B31684" s="497"/>
      <c r="H31684" s="500"/>
      <c r="O31684" s="500"/>
      <c r="Q31684" s="498" t="s">
        <v>213</v>
      </c>
      <c r="S31684" s="499"/>
    </row>
    <row r="31685">
      <c r="B31685" s="497"/>
      <c r="H31685" s="500"/>
      <c r="O31685" s="500"/>
      <c r="Q31685" s="498" t="s">
        <v>213</v>
      </c>
      <c r="S31685" s="499"/>
    </row>
    <row r="31686">
      <c r="B31686" s="497"/>
      <c r="H31686" s="500"/>
      <c r="O31686" s="500"/>
      <c r="Q31686" s="498" t="s">
        <v>213</v>
      </c>
      <c r="S31686" s="499"/>
    </row>
    <row r="31687">
      <c r="B31687" s="497"/>
      <c r="H31687" s="500"/>
      <c r="O31687" s="500"/>
      <c r="Q31687" s="498" t="s">
        <v>213</v>
      </c>
      <c r="S31687" s="499"/>
    </row>
    <row r="31688">
      <c r="B31688" s="497"/>
      <c r="H31688" s="500"/>
      <c r="O31688" s="500"/>
      <c r="Q31688" s="498" t="s">
        <v>213</v>
      </c>
      <c r="S31688" s="499"/>
    </row>
    <row r="31689">
      <c r="B31689" s="497"/>
      <c r="H31689" s="500"/>
      <c r="O31689" s="500"/>
      <c r="Q31689" s="498" t="s">
        <v>213</v>
      </c>
      <c r="S31689" s="499"/>
    </row>
    <row r="31690">
      <c r="B31690" s="497"/>
      <c r="H31690" s="500"/>
      <c r="O31690" s="500"/>
      <c r="Q31690" s="498" t="s">
        <v>213</v>
      </c>
      <c r="S31690" s="499"/>
    </row>
    <row r="31691">
      <c r="B31691" s="497"/>
      <c r="H31691" s="500"/>
      <c r="O31691" s="500"/>
      <c r="Q31691" s="498" t="s">
        <v>213</v>
      </c>
      <c r="S31691" s="499"/>
    </row>
    <row r="31692">
      <c r="B31692" s="497"/>
      <c r="H31692" s="500"/>
      <c r="O31692" s="500"/>
      <c r="Q31692" s="498" t="s">
        <v>213</v>
      </c>
      <c r="S31692" s="499"/>
    </row>
    <row r="31693">
      <c r="B31693" s="497"/>
      <c r="H31693" s="500"/>
      <c r="O31693" s="500"/>
      <c r="Q31693" s="498" t="s">
        <v>213</v>
      </c>
      <c r="S31693" s="499"/>
    </row>
    <row r="31694">
      <c r="B31694" s="497"/>
      <c r="H31694" s="500"/>
      <c r="O31694" s="500"/>
      <c r="Q31694" s="498" t="s">
        <v>213</v>
      </c>
      <c r="S31694" s="499"/>
    </row>
    <row r="31695">
      <c r="B31695" s="497"/>
      <c r="H31695" s="500"/>
      <c r="O31695" s="500"/>
      <c r="Q31695" s="498" t="s">
        <v>213</v>
      </c>
      <c r="S31695" s="499"/>
    </row>
    <row r="31696">
      <c r="B31696" s="497"/>
      <c r="H31696" s="500"/>
      <c r="O31696" s="500"/>
      <c r="Q31696" s="498" t="s">
        <v>213</v>
      </c>
      <c r="S31696" s="499"/>
    </row>
    <row r="31697">
      <c r="B31697" s="497"/>
      <c r="H31697" s="500"/>
      <c r="O31697" s="500"/>
      <c r="Q31697" s="498" t="s">
        <v>213</v>
      </c>
      <c r="S31697" s="499"/>
    </row>
    <row r="31698">
      <c r="B31698" s="497"/>
      <c r="H31698" s="500"/>
      <c r="O31698" s="500"/>
      <c r="Q31698" s="498" t="s">
        <v>213</v>
      </c>
      <c r="S31698" s="499"/>
    </row>
    <row r="31699">
      <c r="B31699" s="497"/>
      <c r="H31699" s="500"/>
      <c r="O31699" s="500"/>
      <c r="Q31699" s="498" t="s">
        <v>213</v>
      </c>
      <c r="S31699" s="499"/>
    </row>
    <row r="31700">
      <c r="B31700" s="497"/>
      <c r="H31700" s="500"/>
      <c r="O31700" s="500"/>
      <c r="Q31700" s="498" t="s">
        <v>213</v>
      </c>
      <c r="S31700" s="499"/>
    </row>
    <row r="31701">
      <c r="B31701" s="497"/>
      <c r="H31701" s="500"/>
      <c r="O31701" s="500"/>
      <c r="Q31701" s="498" t="s">
        <v>213</v>
      </c>
      <c r="S31701" s="499"/>
    </row>
    <row r="31702">
      <c r="B31702" s="497"/>
      <c r="H31702" s="500"/>
      <c r="O31702" s="500"/>
      <c r="Q31702" s="498" t="s">
        <v>213</v>
      </c>
      <c r="S31702" s="499"/>
    </row>
    <row r="31703">
      <c r="B31703" s="497"/>
      <c r="H31703" s="500"/>
      <c r="O31703" s="500"/>
      <c r="Q31703" s="498" t="s">
        <v>213</v>
      </c>
      <c r="S31703" s="499"/>
    </row>
    <row r="31704">
      <c r="B31704" s="497"/>
      <c r="H31704" s="500"/>
      <c r="O31704" s="500"/>
      <c r="Q31704" s="498" t="s">
        <v>213</v>
      </c>
      <c r="S31704" s="499"/>
    </row>
    <row r="31705">
      <c r="B31705" s="497"/>
      <c r="H31705" s="500"/>
      <c r="O31705" s="500"/>
      <c r="Q31705" s="498" t="s">
        <v>213</v>
      </c>
      <c r="S31705" s="499"/>
    </row>
    <row r="31706">
      <c r="B31706" s="497"/>
      <c r="H31706" s="500"/>
      <c r="O31706" s="500"/>
      <c r="Q31706" s="498" t="s">
        <v>213</v>
      </c>
      <c r="S31706" s="499"/>
    </row>
    <row r="31707">
      <c r="B31707" s="497"/>
      <c r="H31707" s="500"/>
      <c r="O31707" s="500"/>
      <c r="Q31707" s="498" t="s">
        <v>213</v>
      </c>
      <c r="S31707" s="499"/>
    </row>
    <row r="31708">
      <c r="B31708" s="497"/>
      <c r="H31708" s="500"/>
      <c r="O31708" s="500"/>
      <c r="Q31708" s="498" t="s">
        <v>213</v>
      </c>
      <c r="S31708" s="499"/>
    </row>
    <row r="31709">
      <c r="B31709" s="497"/>
      <c r="H31709" s="500"/>
      <c r="O31709" s="500"/>
      <c r="Q31709" s="498" t="s">
        <v>213</v>
      </c>
      <c r="S31709" s="499"/>
    </row>
    <row r="31710">
      <c r="B31710" s="497"/>
      <c r="H31710" s="500"/>
      <c r="O31710" s="500"/>
      <c r="Q31710" s="498" t="s">
        <v>213</v>
      </c>
      <c r="S31710" s="499"/>
    </row>
    <row r="31711">
      <c r="B31711" s="497"/>
      <c r="H31711" s="500"/>
      <c r="O31711" s="500"/>
      <c r="Q31711" s="498" t="s">
        <v>213</v>
      </c>
      <c r="S31711" s="499"/>
    </row>
    <row r="31712">
      <c r="B31712" s="497"/>
      <c r="H31712" s="500"/>
      <c r="O31712" s="500"/>
      <c r="Q31712" s="498" t="s">
        <v>213</v>
      </c>
      <c r="S31712" s="499"/>
    </row>
    <row r="31713">
      <c r="B31713" s="497"/>
      <c r="H31713" s="500"/>
      <c r="O31713" s="500"/>
      <c r="Q31713" s="498" t="s">
        <v>213</v>
      </c>
      <c r="S31713" s="499"/>
    </row>
    <row r="31714">
      <c r="B31714" s="497"/>
      <c r="H31714" s="500"/>
      <c r="O31714" s="500"/>
      <c r="Q31714" s="498" t="s">
        <v>213</v>
      </c>
      <c r="S31714" s="499"/>
    </row>
    <row r="31715">
      <c r="B31715" s="497"/>
      <c r="H31715" s="500"/>
      <c r="O31715" s="500"/>
      <c r="Q31715" s="498" t="s">
        <v>213</v>
      </c>
      <c r="S31715" s="499"/>
    </row>
    <row r="31716">
      <c r="B31716" s="497"/>
      <c r="H31716" s="500"/>
      <c r="O31716" s="500"/>
      <c r="Q31716" s="498" t="s">
        <v>213</v>
      </c>
      <c r="S31716" s="499"/>
    </row>
    <row r="31717">
      <c r="B31717" s="497"/>
      <c r="H31717" s="500"/>
      <c r="O31717" s="500"/>
      <c r="Q31717" s="498" t="s">
        <v>213</v>
      </c>
      <c r="S31717" s="499"/>
    </row>
    <row r="31718">
      <c r="B31718" s="497"/>
      <c r="H31718" s="500"/>
      <c r="O31718" s="500"/>
      <c r="Q31718" s="498" t="s">
        <v>213</v>
      </c>
      <c r="S31718" s="499"/>
    </row>
    <row r="31719">
      <c r="B31719" s="497"/>
      <c r="H31719" s="500"/>
      <c r="O31719" s="500"/>
      <c r="Q31719" s="498" t="s">
        <v>213</v>
      </c>
      <c r="S31719" s="499"/>
    </row>
    <row r="31720">
      <c r="B31720" s="497"/>
      <c r="H31720" s="500"/>
      <c r="O31720" s="500"/>
      <c r="Q31720" s="498" t="s">
        <v>213</v>
      </c>
      <c r="S31720" s="499"/>
    </row>
    <row r="31721">
      <c r="B31721" s="497"/>
      <c r="H31721" s="500"/>
      <c r="O31721" s="500"/>
      <c r="Q31721" s="498" t="s">
        <v>213</v>
      </c>
      <c r="S31721" s="499"/>
    </row>
    <row r="31722">
      <c r="B31722" s="497"/>
      <c r="H31722" s="500"/>
      <c r="O31722" s="500"/>
      <c r="Q31722" s="498" t="s">
        <v>213</v>
      </c>
      <c r="S31722" s="499"/>
    </row>
    <row r="31723">
      <c r="B31723" s="497"/>
      <c r="H31723" s="500"/>
      <c r="O31723" s="500"/>
      <c r="Q31723" s="498" t="s">
        <v>213</v>
      </c>
      <c r="S31723" s="499"/>
    </row>
    <row r="31724">
      <c r="B31724" s="497"/>
      <c r="H31724" s="500"/>
      <c r="O31724" s="500"/>
      <c r="Q31724" s="498" t="s">
        <v>213</v>
      </c>
      <c r="S31724" s="499"/>
    </row>
    <row r="31725">
      <c r="B31725" s="497"/>
      <c r="H31725" s="500"/>
      <c r="O31725" s="500"/>
      <c r="Q31725" s="498" t="s">
        <v>213</v>
      </c>
      <c r="S31725" s="499"/>
    </row>
    <row r="31726">
      <c r="B31726" s="497"/>
      <c r="H31726" s="500"/>
      <c r="O31726" s="500"/>
      <c r="Q31726" s="498" t="s">
        <v>213</v>
      </c>
      <c r="S31726" s="499"/>
    </row>
    <row r="31727">
      <c r="B31727" s="497"/>
      <c r="H31727" s="500"/>
      <c r="O31727" s="500"/>
      <c r="Q31727" s="498" t="s">
        <v>213</v>
      </c>
      <c r="S31727" s="499"/>
    </row>
    <row r="31728">
      <c r="B31728" s="497"/>
      <c r="H31728" s="500"/>
      <c r="O31728" s="500"/>
      <c r="Q31728" s="498" t="s">
        <v>213</v>
      </c>
      <c r="S31728" s="499"/>
    </row>
    <row r="31729">
      <c r="B31729" s="497"/>
      <c r="H31729" s="500"/>
      <c r="O31729" s="500"/>
      <c r="Q31729" s="498" t="s">
        <v>213</v>
      </c>
      <c r="S31729" s="499"/>
    </row>
    <row r="31730">
      <c r="B31730" s="497"/>
      <c r="H31730" s="500"/>
      <c r="O31730" s="500"/>
      <c r="Q31730" s="498" t="s">
        <v>213</v>
      </c>
      <c r="S31730" s="499"/>
    </row>
    <row r="31731">
      <c r="B31731" s="497"/>
      <c r="H31731" s="500"/>
      <c r="O31731" s="500"/>
      <c r="Q31731" s="498" t="s">
        <v>213</v>
      </c>
      <c r="S31731" s="499"/>
    </row>
    <row r="31732">
      <c r="B31732" s="497"/>
      <c r="H31732" s="500"/>
      <c r="O31732" s="500"/>
      <c r="Q31732" s="498" t="s">
        <v>213</v>
      </c>
      <c r="S31732" s="499"/>
    </row>
    <row r="31733">
      <c r="B31733" s="497"/>
      <c r="H31733" s="500"/>
      <c r="O31733" s="500"/>
      <c r="Q31733" s="498" t="s">
        <v>213</v>
      </c>
      <c r="S31733" s="499"/>
    </row>
    <row r="31734">
      <c r="B31734" s="497"/>
      <c r="H31734" s="500"/>
      <c r="O31734" s="500"/>
      <c r="Q31734" s="498" t="s">
        <v>213</v>
      </c>
      <c r="S31734" s="499"/>
    </row>
    <row r="31735">
      <c r="B31735" s="497"/>
      <c r="H31735" s="500"/>
      <c r="O31735" s="500"/>
      <c r="Q31735" s="498" t="s">
        <v>213</v>
      </c>
      <c r="S31735" s="499"/>
    </row>
    <row r="31736">
      <c r="B31736" s="497"/>
      <c r="H31736" s="500"/>
      <c r="O31736" s="500"/>
      <c r="Q31736" s="498" t="s">
        <v>213</v>
      </c>
      <c r="S31736" s="499"/>
    </row>
    <row r="31737">
      <c r="B31737" s="497"/>
      <c r="H31737" s="500"/>
      <c r="O31737" s="500"/>
      <c r="Q31737" s="498" t="s">
        <v>213</v>
      </c>
      <c r="S31737" s="499"/>
    </row>
    <row r="31738">
      <c r="B31738" s="497"/>
      <c r="H31738" s="500"/>
      <c r="O31738" s="500"/>
      <c r="Q31738" s="498" t="s">
        <v>213</v>
      </c>
      <c r="S31738" s="499"/>
    </row>
    <row r="31739">
      <c r="B31739" s="497"/>
      <c r="H31739" s="500"/>
      <c r="O31739" s="500"/>
      <c r="Q31739" s="498" t="s">
        <v>213</v>
      </c>
      <c r="S31739" s="499"/>
    </row>
    <row r="31740">
      <c r="B31740" s="497"/>
      <c r="H31740" s="500"/>
      <c r="O31740" s="500"/>
      <c r="Q31740" s="498" t="s">
        <v>213</v>
      </c>
      <c r="S31740" s="499"/>
    </row>
    <row r="31741">
      <c r="B31741" s="497"/>
      <c r="H31741" s="500"/>
      <c r="O31741" s="500"/>
      <c r="Q31741" s="498" t="s">
        <v>213</v>
      </c>
      <c r="S31741" s="499"/>
    </row>
    <row r="31742">
      <c r="B31742" s="497"/>
      <c r="H31742" s="500"/>
      <c r="O31742" s="500"/>
      <c r="Q31742" s="498" t="s">
        <v>213</v>
      </c>
      <c r="S31742" s="499"/>
    </row>
    <row r="31743">
      <c r="B31743" s="497"/>
      <c r="H31743" s="500"/>
      <c r="O31743" s="500"/>
      <c r="Q31743" s="498" t="s">
        <v>213</v>
      </c>
      <c r="S31743" s="499"/>
    </row>
    <row r="31744">
      <c r="B31744" s="497"/>
      <c r="H31744" s="500"/>
      <c r="O31744" s="500"/>
      <c r="Q31744" s="498" t="s">
        <v>213</v>
      </c>
      <c r="S31744" s="499"/>
    </row>
    <row r="31745">
      <c r="B31745" s="497"/>
      <c r="H31745" s="500"/>
      <c r="O31745" s="500"/>
      <c r="Q31745" s="498" t="s">
        <v>213</v>
      </c>
      <c r="S31745" s="499"/>
    </row>
    <row r="31746">
      <c r="B31746" s="497"/>
      <c r="H31746" s="500"/>
      <c r="O31746" s="500"/>
      <c r="Q31746" s="498" t="s">
        <v>213</v>
      </c>
      <c r="S31746" s="499"/>
    </row>
    <row r="31747">
      <c r="B31747" s="497"/>
      <c r="H31747" s="500"/>
      <c r="O31747" s="500"/>
      <c r="Q31747" s="498" t="s">
        <v>213</v>
      </c>
      <c r="S31747" s="499"/>
    </row>
    <row r="31748">
      <c r="B31748" s="497"/>
      <c r="H31748" s="500"/>
      <c r="O31748" s="500"/>
      <c r="Q31748" s="498" t="s">
        <v>213</v>
      </c>
      <c r="S31748" s="499"/>
    </row>
    <row r="31749">
      <c r="B31749" s="497"/>
      <c r="H31749" s="500"/>
      <c r="O31749" s="500"/>
      <c r="Q31749" s="498" t="s">
        <v>213</v>
      </c>
      <c r="S31749" s="499"/>
    </row>
    <row r="31750">
      <c r="B31750" s="497"/>
      <c r="H31750" s="500"/>
      <c r="O31750" s="500"/>
      <c r="Q31750" s="498" t="s">
        <v>213</v>
      </c>
      <c r="S31750" s="499"/>
    </row>
    <row r="31751">
      <c r="B31751" s="497"/>
      <c r="H31751" s="500"/>
      <c r="O31751" s="500"/>
      <c r="Q31751" s="498" t="s">
        <v>213</v>
      </c>
      <c r="S31751" s="499"/>
    </row>
    <row r="31752">
      <c r="B31752" s="497"/>
      <c r="H31752" s="500"/>
      <c r="O31752" s="500"/>
      <c r="Q31752" s="498" t="s">
        <v>213</v>
      </c>
      <c r="S31752" s="499"/>
    </row>
    <row r="31753">
      <c r="B31753" s="497"/>
      <c r="H31753" s="500"/>
      <c r="O31753" s="500"/>
      <c r="Q31753" s="498" t="s">
        <v>213</v>
      </c>
      <c r="S31753" s="499"/>
    </row>
    <row r="31754">
      <c r="B31754" s="497"/>
      <c r="H31754" s="500"/>
      <c r="O31754" s="500"/>
      <c r="Q31754" s="498" t="s">
        <v>213</v>
      </c>
      <c r="S31754" s="499"/>
    </row>
    <row r="31755">
      <c r="B31755" s="497"/>
      <c r="H31755" s="500"/>
      <c r="O31755" s="500"/>
      <c r="Q31755" s="498" t="s">
        <v>213</v>
      </c>
      <c r="S31755" s="499"/>
    </row>
    <row r="31756">
      <c r="B31756" s="497"/>
      <c r="H31756" s="500"/>
      <c r="O31756" s="500"/>
      <c r="Q31756" s="498" t="s">
        <v>213</v>
      </c>
      <c r="S31756" s="499"/>
    </row>
    <row r="31757">
      <c r="B31757" s="497"/>
      <c r="H31757" s="500"/>
      <c r="O31757" s="500"/>
      <c r="Q31757" s="498" t="s">
        <v>213</v>
      </c>
      <c r="S31757" s="499"/>
    </row>
    <row r="31758">
      <c r="B31758" s="497"/>
      <c r="H31758" s="500"/>
      <c r="O31758" s="500"/>
      <c r="Q31758" s="498" t="s">
        <v>213</v>
      </c>
      <c r="S31758" s="499"/>
    </row>
    <row r="31759">
      <c r="B31759" s="497"/>
      <c r="H31759" s="500"/>
      <c r="O31759" s="500"/>
      <c r="Q31759" s="498" t="s">
        <v>213</v>
      </c>
      <c r="S31759" s="499"/>
    </row>
    <row r="31760">
      <c r="B31760" s="497"/>
      <c r="H31760" s="500"/>
      <c r="O31760" s="500"/>
      <c r="Q31760" s="498" t="s">
        <v>213</v>
      </c>
      <c r="S31760" s="499"/>
    </row>
    <row r="31761">
      <c r="B31761" s="497"/>
      <c r="H31761" s="500"/>
      <c r="O31761" s="500"/>
      <c r="Q31761" s="498" t="s">
        <v>213</v>
      </c>
      <c r="S31761" s="499"/>
    </row>
    <row r="31762">
      <c r="B31762" s="497"/>
      <c r="H31762" s="500"/>
      <c r="O31762" s="500"/>
      <c r="Q31762" s="498" t="s">
        <v>213</v>
      </c>
      <c r="S31762" s="499"/>
    </row>
    <row r="31763">
      <c r="B31763" s="497"/>
      <c r="H31763" s="500"/>
      <c r="O31763" s="500"/>
      <c r="Q31763" s="498" t="s">
        <v>213</v>
      </c>
      <c r="S31763" s="499"/>
    </row>
    <row r="31764">
      <c r="B31764" s="497"/>
      <c r="H31764" s="500"/>
      <c r="O31764" s="500"/>
      <c r="Q31764" s="498" t="s">
        <v>213</v>
      </c>
      <c r="S31764" s="499"/>
    </row>
    <row r="31765">
      <c r="B31765" s="497"/>
      <c r="H31765" s="500"/>
      <c r="O31765" s="500"/>
      <c r="Q31765" s="498" t="s">
        <v>213</v>
      </c>
      <c r="S31765" s="499"/>
    </row>
    <row r="31766">
      <c r="B31766" s="497"/>
      <c r="H31766" s="500"/>
      <c r="O31766" s="500"/>
      <c r="Q31766" s="498" t="s">
        <v>213</v>
      </c>
      <c r="S31766" s="499"/>
    </row>
    <row r="31767">
      <c r="B31767" s="497"/>
      <c r="H31767" s="500"/>
      <c r="O31767" s="500"/>
      <c r="Q31767" s="498" t="s">
        <v>213</v>
      </c>
      <c r="S31767" s="499"/>
    </row>
    <row r="31768">
      <c r="B31768" s="497"/>
      <c r="H31768" s="500"/>
      <c r="O31768" s="500"/>
      <c r="Q31768" s="498" t="s">
        <v>213</v>
      </c>
      <c r="S31768" s="499"/>
    </row>
    <row r="31769">
      <c r="B31769" s="497"/>
      <c r="H31769" s="500"/>
      <c r="O31769" s="500"/>
      <c r="Q31769" s="498" t="s">
        <v>213</v>
      </c>
      <c r="S31769" s="499"/>
    </row>
    <row r="31770">
      <c r="B31770" s="497"/>
      <c r="H31770" s="500"/>
      <c r="O31770" s="500"/>
      <c r="Q31770" s="498" t="s">
        <v>213</v>
      </c>
      <c r="S31770" s="499"/>
    </row>
    <row r="31771">
      <c r="B31771" s="497"/>
      <c r="H31771" s="500"/>
      <c r="O31771" s="500"/>
      <c r="Q31771" s="498" t="s">
        <v>213</v>
      </c>
      <c r="S31771" s="499"/>
    </row>
    <row r="31772">
      <c r="B31772" s="497"/>
      <c r="H31772" s="500"/>
      <c r="O31772" s="500"/>
      <c r="Q31772" s="498" t="s">
        <v>213</v>
      </c>
      <c r="S31772" s="499"/>
    </row>
    <row r="31773">
      <c r="B31773" s="497"/>
      <c r="H31773" s="500"/>
      <c r="O31773" s="500"/>
      <c r="Q31773" s="498" t="s">
        <v>213</v>
      </c>
      <c r="S31773" s="499"/>
    </row>
    <row r="31774">
      <c r="B31774" s="497"/>
      <c r="H31774" s="500"/>
      <c r="O31774" s="500"/>
      <c r="Q31774" s="498" t="s">
        <v>213</v>
      </c>
      <c r="S31774" s="499"/>
    </row>
    <row r="31775">
      <c r="B31775" s="497"/>
      <c r="H31775" s="500"/>
      <c r="O31775" s="500"/>
      <c r="Q31775" s="498" t="s">
        <v>213</v>
      </c>
      <c r="S31775" s="499"/>
    </row>
    <row r="31776">
      <c r="B31776" s="497"/>
      <c r="H31776" s="500"/>
      <c r="O31776" s="500"/>
      <c r="Q31776" s="498" t="s">
        <v>213</v>
      </c>
      <c r="S31776" s="499"/>
    </row>
    <row r="31777">
      <c r="B31777" s="497"/>
      <c r="H31777" s="500"/>
      <c r="O31777" s="500"/>
      <c r="Q31777" s="498" t="s">
        <v>213</v>
      </c>
      <c r="S31777" s="499"/>
    </row>
    <row r="31778">
      <c r="B31778" s="497"/>
      <c r="H31778" s="500"/>
      <c r="O31778" s="500"/>
      <c r="Q31778" s="498" t="s">
        <v>213</v>
      </c>
      <c r="S31778" s="499"/>
    </row>
    <row r="31779">
      <c r="B31779" s="497"/>
      <c r="H31779" s="500"/>
      <c r="O31779" s="500"/>
      <c r="Q31779" s="498" t="s">
        <v>213</v>
      </c>
      <c r="S31779" s="499"/>
    </row>
    <row r="31780">
      <c r="B31780" s="497"/>
      <c r="H31780" s="500"/>
      <c r="O31780" s="500"/>
      <c r="Q31780" s="498" t="s">
        <v>213</v>
      </c>
      <c r="S31780" s="499"/>
    </row>
    <row r="31781">
      <c r="B31781" s="497"/>
      <c r="H31781" s="500"/>
      <c r="O31781" s="500"/>
      <c r="Q31781" s="498" t="s">
        <v>213</v>
      </c>
      <c r="S31781" s="499"/>
    </row>
    <row r="31782">
      <c r="B31782" s="497"/>
      <c r="H31782" s="500"/>
      <c r="O31782" s="500"/>
      <c r="Q31782" s="498" t="s">
        <v>213</v>
      </c>
      <c r="S31782" s="499"/>
    </row>
    <row r="31783">
      <c r="B31783" s="497"/>
      <c r="H31783" s="500"/>
      <c r="O31783" s="500"/>
      <c r="Q31783" s="498" t="s">
        <v>213</v>
      </c>
      <c r="S31783" s="499"/>
    </row>
    <row r="31784">
      <c r="B31784" s="497"/>
      <c r="H31784" s="500"/>
      <c r="O31784" s="500"/>
      <c r="Q31784" s="498" t="s">
        <v>213</v>
      </c>
      <c r="S31784" s="499"/>
    </row>
    <row r="31785">
      <c r="B31785" s="497"/>
      <c r="H31785" s="500"/>
      <c r="O31785" s="500"/>
      <c r="Q31785" s="498" t="s">
        <v>213</v>
      </c>
      <c r="S31785" s="499"/>
    </row>
    <row r="31786">
      <c r="B31786" s="497"/>
      <c r="H31786" s="500"/>
      <c r="O31786" s="500"/>
      <c r="Q31786" s="498" t="s">
        <v>213</v>
      </c>
      <c r="S31786" s="499"/>
    </row>
    <row r="31787">
      <c r="B31787" s="497"/>
      <c r="H31787" s="500"/>
      <c r="O31787" s="500"/>
      <c r="Q31787" s="498" t="s">
        <v>213</v>
      </c>
      <c r="S31787" s="499"/>
    </row>
    <row r="31788">
      <c r="B31788" s="497"/>
      <c r="H31788" s="500"/>
      <c r="O31788" s="500"/>
      <c r="Q31788" s="498" t="s">
        <v>213</v>
      </c>
      <c r="S31788" s="499"/>
    </row>
    <row r="31789">
      <c r="B31789" s="497"/>
      <c r="H31789" s="500"/>
      <c r="O31789" s="500"/>
      <c r="Q31789" s="498" t="s">
        <v>213</v>
      </c>
      <c r="S31789" s="499"/>
    </row>
    <row r="31790">
      <c r="B31790" s="497"/>
      <c r="H31790" s="500"/>
      <c r="O31790" s="500"/>
      <c r="Q31790" s="498" t="s">
        <v>213</v>
      </c>
      <c r="S31790" s="499"/>
    </row>
    <row r="31791">
      <c r="B31791" s="497"/>
      <c r="H31791" s="500"/>
      <c r="O31791" s="500"/>
      <c r="Q31791" s="498" t="s">
        <v>213</v>
      </c>
      <c r="S31791" s="499"/>
    </row>
    <row r="31792">
      <c r="B31792" s="497"/>
      <c r="H31792" s="500"/>
      <c r="O31792" s="500"/>
      <c r="Q31792" s="498" t="s">
        <v>213</v>
      </c>
      <c r="S31792" s="499"/>
    </row>
    <row r="31793">
      <c r="B31793" s="497"/>
      <c r="H31793" s="500"/>
      <c r="O31793" s="500"/>
      <c r="Q31793" s="498" t="s">
        <v>213</v>
      </c>
      <c r="S31793" s="499"/>
    </row>
    <row r="31794">
      <c r="B31794" s="497"/>
      <c r="H31794" s="500"/>
      <c r="O31794" s="500"/>
      <c r="Q31794" s="498" t="s">
        <v>213</v>
      </c>
      <c r="S31794" s="499"/>
    </row>
    <row r="31795">
      <c r="B31795" s="497"/>
      <c r="H31795" s="500"/>
      <c r="O31795" s="500"/>
      <c r="Q31795" s="498" t="s">
        <v>213</v>
      </c>
      <c r="S31795" s="499"/>
    </row>
    <row r="31796">
      <c r="B31796" s="497"/>
      <c r="H31796" s="500"/>
      <c r="O31796" s="500"/>
      <c r="Q31796" s="498" t="s">
        <v>213</v>
      </c>
      <c r="S31796" s="499"/>
    </row>
    <row r="31797">
      <c r="B31797" s="497"/>
      <c r="H31797" s="500"/>
      <c r="O31797" s="500"/>
      <c r="Q31797" s="498" t="s">
        <v>213</v>
      </c>
      <c r="S31797" s="499"/>
    </row>
    <row r="31798">
      <c r="B31798" s="497"/>
      <c r="H31798" s="500"/>
      <c r="O31798" s="500"/>
      <c r="Q31798" s="498" t="s">
        <v>213</v>
      </c>
      <c r="S31798" s="499"/>
    </row>
    <row r="31799">
      <c r="B31799" s="497"/>
      <c r="H31799" s="500"/>
      <c r="O31799" s="500"/>
      <c r="Q31799" s="498" t="s">
        <v>213</v>
      </c>
      <c r="S31799" s="499"/>
    </row>
    <row r="31800">
      <c r="B31800" s="497"/>
      <c r="H31800" s="500"/>
      <c r="O31800" s="500"/>
      <c r="Q31800" s="498" t="s">
        <v>213</v>
      </c>
      <c r="S31800" s="499"/>
    </row>
    <row r="31801">
      <c r="B31801" s="497"/>
      <c r="H31801" s="500"/>
      <c r="O31801" s="500"/>
      <c r="Q31801" s="498" t="s">
        <v>213</v>
      </c>
      <c r="S31801" s="499"/>
    </row>
    <row r="31802">
      <c r="B31802" s="497"/>
      <c r="H31802" s="500"/>
      <c r="O31802" s="500"/>
      <c r="Q31802" s="498" t="s">
        <v>213</v>
      </c>
      <c r="S31802" s="499"/>
    </row>
    <row r="31803">
      <c r="B31803" s="497"/>
      <c r="H31803" s="500"/>
      <c r="O31803" s="500"/>
      <c r="Q31803" s="498" t="s">
        <v>213</v>
      </c>
      <c r="S31803" s="499"/>
    </row>
    <row r="31804">
      <c r="B31804" s="497"/>
      <c r="H31804" s="500"/>
      <c r="O31804" s="500"/>
      <c r="Q31804" s="498" t="s">
        <v>213</v>
      </c>
      <c r="S31804" s="499"/>
    </row>
    <row r="31805">
      <c r="B31805" s="497"/>
      <c r="H31805" s="500"/>
      <c r="O31805" s="500"/>
      <c r="Q31805" s="498" t="s">
        <v>213</v>
      </c>
      <c r="S31805" s="499"/>
    </row>
    <row r="31806">
      <c r="B31806" s="497"/>
      <c r="H31806" s="500"/>
      <c r="O31806" s="500"/>
      <c r="Q31806" s="498" t="s">
        <v>213</v>
      </c>
      <c r="S31806" s="499"/>
    </row>
    <row r="31807">
      <c r="B31807" s="497"/>
      <c r="H31807" s="500"/>
      <c r="O31807" s="500"/>
      <c r="Q31807" s="498" t="s">
        <v>213</v>
      </c>
      <c r="S31807" s="499"/>
    </row>
    <row r="31808">
      <c r="B31808" s="497"/>
      <c r="H31808" s="500"/>
      <c r="O31808" s="500"/>
      <c r="Q31808" s="498" t="s">
        <v>213</v>
      </c>
      <c r="S31808" s="499"/>
    </row>
    <row r="31809">
      <c r="B31809" s="497"/>
      <c r="H31809" s="500"/>
      <c r="O31809" s="500"/>
      <c r="Q31809" s="498" t="s">
        <v>213</v>
      </c>
      <c r="S31809" s="499"/>
    </row>
    <row r="31810">
      <c r="B31810" s="497"/>
      <c r="H31810" s="500"/>
      <c r="O31810" s="500"/>
      <c r="Q31810" s="498" t="s">
        <v>213</v>
      </c>
      <c r="S31810" s="499"/>
    </row>
    <row r="31811">
      <c r="B31811" s="497"/>
      <c r="H31811" s="500"/>
      <c r="O31811" s="500"/>
      <c r="Q31811" s="498" t="s">
        <v>213</v>
      </c>
      <c r="S31811" s="499"/>
    </row>
    <row r="31812">
      <c r="B31812" s="497"/>
      <c r="H31812" s="500"/>
      <c r="O31812" s="500"/>
      <c r="Q31812" s="498" t="s">
        <v>213</v>
      </c>
      <c r="S31812" s="499"/>
    </row>
    <row r="31813">
      <c r="B31813" s="497"/>
      <c r="H31813" s="500"/>
      <c r="O31813" s="500"/>
      <c r="Q31813" s="498" t="s">
        <v>213</v>
      </c>
      <c r="S31813" s="499"/>
    </row>
    <row r="31814">
      <c r="B31814" s="497"/>
      <c r="H31814" s="500"/>
      <c r="O31814" s="500"/>
      <c r="Q31814" s="498" t="s">
        <v>213</v>
      </c>
      <c r="S31814" s="499"/>
    </row>
    <row r="31815">
      <c r="B31815" s="497"/>
      <c r="H31815" s="500"/>
      <c r="O31815" s="500"/>
      <c r="Q31815" s="498" t="s">
        <v>213</v>
      </c>
      <c r="S31815" s="499"/>
    </row>
    <row r="31816">
      <c r="B31816" s="497"/>
      <c r="H31816" s="500"/>
      <c r="O31816" s="500"/>
      <c r="Q31816" s="498" t="s">
        <v>213</v>
      </c>
      <c r="S31816" s="499"/>
    </row>
    <row r="31817">
      <c r="B31817" s="497"/>
      <c r="H31817" s="500"/>
      <c r="O31817" s="500"/>
      <c r="Q31817" s="498" t="s">
        <v>213</v>
      </c>
      <c r="S31817" s="499"/>
    </row>
    <row r="31818">
      <c r="B31818" s="497"/>
      <c r="H31818" s="500"/>
      <c r="O31818" s="500"/>
      <c r="Q31818" s="498" t="s">
        <v>213</v>
      </c>
      <c r="S31818" s="499"/>
    </row>
    <row r="31819">
      <c r="B31819" s="497"/>
      <c r="H31819" s="500"/>
      <c r="O31819" s="500"/>
      <c r="Q31819" s="498" t="s">
        <v>213</v>
      </c>
      <c r="S31819" s="499"/>
    </row>
    <row r="31820">
      <c r="B31820" s="497"/>
      <c r="H31820" s="500"/>
      <c r="O31820" s="500"/>
      <c r="Q31820" s="498" t="s">
        <v>213</v>
      </c>
      <c r="S31820" s="499"/>
    </row>
    <row r="31821">
      <c r="B31821" s="497"/>
      <c r="H31821" s="500"/>
      <c r="O31821" s="500"/>
      <c r="Q31821" s="498" t="s">
        <v>213</v>
      </c>
      <c r="S31821" s="499"/>
    </row>
    <row r="31822">
      <c r="B31822" s="497"/>
      <c r="H31822" s="500"/>
      <c r="O31822" s="500"/>
      <c r="Q31822" s="498" t="s">
        <v>213</v>
      </c>
      <c r="S31822" s="499"/>
    </row>
    <row r="31823">
      <c r="B31823" s="497"/>
      <c r="H31823" s="500"/>
      <c r="O31823" s="500"/>
      <c r="Q31823" s="498" t="s">
        <v>213</v>
      </c>
      <c r="S31823" s="499"/>
    </row>
    <row r="31824">
      <c r="B31824" s="497"/>
      <c r="H31824" s="500"/>
      <c r="O31824" s="500"/>
      <c r="Q31824" s="498" t="s">
        <v>213</v>
      </c>
      <c r="S31824" s="499"/>
    </row>
    <row r="31825">
      <c r="B31825" s="497"/>
      <c r="H31825" s="500"/>
      <c r="O31825" s="500"/>
      <c r="Q31825" s="498" t="s">
        <v>213</v>
      </c>
      <c r="S31825" s="499"/>
    </row>
    <row r="31826">
      <c r="B31826" s="497"/>
      <c r="H31826" s="500"/>
      <c r="O31826" s="500"/>
      <c r="Q31826" s="498" t="s">
        <v>213</v>
      </c>
      <c r="S31826" s="499"/>
    </row>
    <row r="31827">
      <c r="B31827" s="497"/>
      <c r="H31827" s="500"/>
      <c r="O31827" s="500"/>
      <c r="Q31827" s="498" t="s">
        <v>213</v>
      </c>
      <c r="S31827" s="499"/>
    </row>
    <row r="31828">
      <c r="B31828" s="497"/>
      <c r="H31828" s="500"/>
      <c r="O31828" s="500"/>
      <c r="Q31828" s="498" t="s">
        <v>213</v>
      </c>
      <c r="S31828" s="499"/>
    </row>
    <row r="31829">
      <c r="B31829" s="497"/>
      <c r="H31829" s="500"/>
      <c r="O31829" s="500"/>
      <c r="Q31829" s="498" t="s">
        <v>213</v>
      </c>
      <c r="S31829" s="499"/>
    </row>
    <row r="31830">
      <c r="B31830" s="497"/>
      <c r="H31830" s="500"/>
      <c r="O31830" s="500"/>
      <c r="Q31830" s="498" t="s">
        <v>213</v>
      </c>
      <c r="S31830" s="499"/>
    </row>
    <row r="31831">
      <c r="B31831" s="497"/>
      <c r="H31831" s="500"/>
      <c r="O31831" s="500"/>
      <c r="Q31831" s="498" t="s">
        <v>213</v>
      </c>
      <c r="S31831" s="499"/>
    </row>
    <row r="31832">
      <c r="B31832" s="497"/>
      <c r="H31832" s="500"/>
      <c r="O31832" s="500"/>
      <c r="Q31832" s="498" t="s">
        <v>213</v>
      </c>
      <c r="S31832" s="499"/>
    </row>
    <row r="31833">
      <c r="B31833" s="497"/>
      <c r="H31833" s="500"/>
      <c r="O31833" s="500"/>
      <c r="Q31833" s="498" t="s">
        <v>213</v>
      </c>
      <c r="S31833" s="499"/>
    </row>
    <row r="31834">
      <c r="B31834" s="497"/>
      <c r="H31834" s="500"/>
      <c r="O31834" s="500"/>
      <c r="Q31834" s="498" t="s">
        <v>213</v>
      </c>
      <c r="S31834" s="499"/>
    </row>
    <row r="31835">
      <c r="B31835" s="497"/>
      <c r="H31835" s="500"/>
      <c r="O31835" s="500"/>
      <c r="Q31835" s="498" t="s">
        <v>213</v>
      </c>
      <c r="S31835" s="499"/>
    </row>
    <row r="31836">
      <c r="B31836" s="497"/>
      <c r="H31836" s="500"/>
      <c r="O31836" s="500"/>
      <c r="Q31836" s="498" t="s">
        <v>213</v>
      </c>
      <c r="S31836" s="499"/>
    </row>
    <row r="31837">
      <c r="B31837" s="497"/>
      <c r="H31837" s="500"/>
      <c r="O31837" s="500"/>
      <c r="Q31837" s="498" t="s">
        <v>213</v>
      </c>
      <c r="S31837" s="499"/>
    </row>
    <row r="31838">
      <c r="B31838" s="497"/>
      <c r="H31838" s="500"/>
      <c r="O31838" s="500"/>
      <c r="Q31838" s="498" t="s">
        <v>213</v>
      </c>
      <c r="S31838" s="499"/>
    </row>
    <row r="31839">
      <c r="B31839" s="497"/>
      <c r="H31839" s="500"/>
      <c r="O31839" s="500"/>
      <c r="Q31839" s="498" t="s">
        <v>213</v>
      </c>
      <c r="S31839" s="499"/>
    </row>
    <row r="31840">
      <c r="B31840" s="497"/>
      <c r="H31840" s="500"/>
      <c r="O31840" s="500"/>
      <c r="Q31840" s="498" t="s">
        <v>213</v>
      </c>
      <c r="S31840" s="499"/>
    </row>
    <row r="31841">
      <c r="B31841" s="497"/>
      <c r="H31841" s="500"/>
      <c r="O31841" s="500"/>
      <c r="Q31841" s="498" t="s">
        <v>213</v>
      </c>
      <c r="S31841" s="499"/>
    </row>
    <row r="31842">
      <c r="B31842" s="497"/>
      <c r="H31842" s="500"/>
      <c r="O31842" s="500"/>
      <c r="Q31842" s="498" t="s">
        <v>213</v>
      </c>
      <c r="S31842" s="499"/>
    </row>
    <row r="31843">
      <c r="B31843" s="497"/>
      <c r="H31843" s="500"/>
      <c r="O31843" s="500"/>
      <c r="Q31843" s="498" t="s">
        <v>213</v>
      </c>
      <c r="S31843" s="499"/>
    </row>
    <row r="31844">
      <c r="B31844" s="497"/>
      <c r="H31844" s="500"/>
      <c r="O31844" s="500"/>
      <c r="Q31844" s="498" t="s">
        <v>213</v>
      </c>
      <c r="S31844" s="499"/>
    </row>
    <row r="31845">
      <c r="B31845" s="497"/>
      <c r="H31845" s="500"/>
      <c r="O31845" s="500"/>
      <c r="Q31845" s="498" t="s">
        <v>213</v>
      </c>
      <c r="S31845" s="499"/>
    </row>
    <row r="31846">
      <c r="B31846" s="497"/>
      <c r="H31846" s="500"/>
      <c r="O31846" s="500"/>
      <c r="Q31846" s="498" t="s">
        <v>213</v>
      </c>
      <c r="S31846" s="499"/>
    </row>
    <row r="31847">
      <c r="B31847" s="497"/>
      <c r="H31847" s="500"/>
      <c r="O31847" s="500"/>
      <c r="Q31847" s="498" t="s">
        <v>213</v>
      </c>
      <c r="S31847" s="499"/>
    </row>
    <row r="31848">
      <c r="B31848" s="497"/>
      <c r="H31848" s="500"/>
      <c r="O31848" s="500"/>
      <c r="Q31848" s="498" t="s">
        <v>213</v>
      </c>
      <c r="S31848" s="499"/>
    </row>
    <row r="31849">
      <c r="B31849" s="497"/>
      <c r="H31849" s="500"/>
      <c r="O31849" s="500"/>
      <c r="Q31849" s="498" t="s">
        <v>213</v>
      </c>
      <c r="S31849" s="499"/>
    </row>
    <row r="31850">
      <c r="B31850" s="497"/>
      <c r="H31850" s="500"/>
      <c r="O31850" s="500"/>
      <c r="Q31850" s="498" t="s">
        <v>213</v>
      </c>
      <c r="S31850" s="499"/>
    </row>
    <row r="31851">
      <c r="B31851" s="497"/>
      <c r="H31851" s="500"/>
      <c r="O31851" s="500"/>
      <c r="Q31851" s="498" t="s">
        <v>213</v>
      </c>
      <c r="S31851" s="499"/>
    </row>
    <row r="31852">
      <c r="B31852" s="497"/>
      <c r="H31852" s="500"/>
      <c r="O31852" s="500"/>
      <c r="Q31852" s="498" t="s">
        <v>213</v>
      </c>
      <c r="S31852" s="499"/>
    </row>
    <row r="31853">
      <c r="B31853" s="497"/>
      <c r="H31853" s="500"/>
      <c r="O31853" s="500"/>
      <c r="Q31853" s="498" t="s">
        <v>213</v>
      </c>
      <c r="S31853" s="499"/>
    </row>
    <row r="31854">
      <c r="B31854" s="497"/>
      <c r="H31854" s="500"/>
      <c r="O31854" s="500"/>
      <c r="Q31854" s="498" t="s">
        <v>213</v>
      </c>
      <c r="S31854" s="499"/>
    </row>
    <row r="31855">
      <c r="B31855" s="497"/>
      <c r="H31855" s="500"/>
      <c r="O31855" s="500"/>
      <c r="Q31855" s="498" t="s">
        <v>213</v>
      </c>
      <c r="S31855" s="499"/>
    </row>
    <row r="31856">
      <c r="B31856" s="497"/>
      <c r="H31856" s="500"/>
      <c r="O31856" s="500"/>
      <c r="Q31856" s="498" t="s">
        <v>213</v>
      </c>
      <c r="S31856" s="499"/>
    </row>
    <row r="31857">
      <c r="B31857" s="497"/>
      <c r="H31857" s="500"/>
      <c r="O31857" s="500"/>
      <c r="Q31857" s="498" t="s">
        <v>213</v>
      </c>
      <c r="S31857" s="499"/>
    </row>
    <row r="31858">
      <c r="B31858" s="497"/>
      <c r="H31858" s="500"/>
      <c r="O31858" s="500"/>
      <c r="Q31858" s="498" t="s">
        <v>213</v>
      </c>
      <c r="S31858" s="499"/>
    </row>
    <row r="31859">
      <c r="B31859" s="497"/>
      <c r="H31859" s="500"/>
      <c r="O31859" s="500"/>
      <c r="Q31859" s="498" t="s">
        <v>213</v>
      </c>
      <c r="S31859" s="499"/>
    </row>
    <row r="31860">
      <c r="B31860" s="497"/>
      <c r="H31860" s="500"/>
      <c r="O31860" s="500"/>
      <c r="Q31860" s="498" t="s">
        <v>213</v>
      </c>
      <c r="S31860" s="499"/>
    </row>
    <row r="31861">
      <c r="B31861" s="497"/>
      <c r="H31861" s="500"/>
      <c r="O31861" s="500"/>
      <c r="Q31861" s="498" t="s">
        <v>213</v>
      </c>
      <c r="S31861" s="499"/>
    </row>
    <row r="31862">
      <c r="B31862" s="497"/>
      <c r="H31862" s="500"/>
      <c r="O31862" s="500"/>
      <c r="Q31862" s="498" t="s">
        <v>213</v>
      </c>
      <c r="S31862" s="499"/>
    </row>
    <row r="31863">
      <c r="B31863" s="497"/>
      <c r="H31863" s="500"/>
      <c r="O31863" s="500"/>
      <c r="Q31863" s="498" t="s">
        <v>213</v>
      </c>
      <c r="S31863" s="499"/>
    </row>
    <row r="31864">
      <c r="B31864" s="497"/>
      <c r="H31864" s="500"/>
      <c r="O31864" s="500"/>
      <c r="Q31864" s="498" t="s">
        <v>213</v>
      </c>
      <c r="S31864" s="499"/>
    </row>
    <row r="31865">
      <c r="B31865" s="497"/>
      <c r="H31865" s="500"/>
      <c r="O31865" s="500"/>
      <c r="Q31865" s="498" t="s">
        <v>213</v>
      </c>
      <c r="S31865" s="499"/>
    </row>
    <row r="31866">
      <c r="B31866" s="497"/>
      <c r="H31866" s="500"/>
      <c r="O31866" s="500"/>
      <c r="Q31866" s="498" t="s">
        <v>213</v>
      </c>
      <c r="S31866" s="499"/>
    </row>
    <row r="31867">
      <c r="B31867" s="497"/>
      <c r="H31867" s="500"/>
      <c r="O31867" s="500"/>
      <c r="Q31867" s="498" t="s">
        <v>213</v>
      </c>
      <c r="S31867" s="499"/>
    </row>
    <row r="31868">
      <c r="B31868" s="497"/>
      <c r="H31868" s="500"/>
      <c r="O31868" s="500"/>
      <c r="Q31868" s="498" t="s">
        <v>213</v>
      </c>
      <c r="S31868" s="499"/>
    </row>
    <row r="31869">
      <c r="B31869" s="497"/>
      <c r="H31869" s="500"/>
      <c r="O31869" s="500"/>
      <c r="Q31869" s="498" t="s">
        <v>213</v>
      </c>
      <c r="S31869" s="499"/>
    </row>
    <row r="31870">
      <c r="B31870" s="497"/>
      <c r="H31870" s="500"/>
      <c r="O31870" s="500"/>
      <c r="Q31870" s="498" t="s">
        <v>213</v>
      </c>
      <c r="S31870" s="499"/>
    </row>
    <row r="31871">
      <c r="B31871" s="497"/>
      <c r="H31871" s="500"/>
      <c r="O31871" s="500"/>
      <c r="Q31871" s="498" t="s">
        <v>213</v>
      </c>
      <c r="S31871" s="499"/>
    </row>
    <row r="31872">
      <c r="B31872" s="497"/>
      <c r="H31872" s="500"/>
      <c r="O31872" s="500"/>
      <c r="Q31872" s="498" t="s">
        <v>213</v>
      </c>
      <c r="S31872" s="499"/>
    </row>
    <row r="31873">
      <c r="B31873" s="497"/>
      <c r="H31873" s="500"/>
      <c r="O31873" s="500"/>
      <c r="Q31873" s="498" t="s">
        <v>213</v>
      </c>
      <c r="S31873" s="499"/>
    </row>
    <row r="31874">
      <c r="B31874" s="497"/>
      <c r="H31874" s="500"/>
      <c r="O31874" s="500"/>
      <c r="Q31874" s="498" t="s">
        <v>213</v>
      </c>
      <c r="S31874" s="499"/>
    </row>
    <row r="31875">
      <c r="B31875" s="497"/>
      <c r="H31875" s="500"/>
      <c r="O31875" s="500"/>
      <c r="Q31875" s="498" t="s">
        <v>213</v>
      </c>
      <c r="S31875" s="499"/>
    </row>
    <row r="31876">
      <c r="B31876" s="497"/>
      <c r="H31876" s="500"/>
      <c r="O31876" s="500"/>
      <c r="Q31876" s="498" t="s">
        <v>213</v>
      </c>
      <c r="S31876" s="499"/>
    </row>
    <row r="31877">
      <c r="B31877" s="497"/>
      <c r="H31877" s="500"/>
      <c r="O31877" s="500"/>
      <c r="Q31877" s="498" t="s">
        <v>213</v>
      </c>
      <c r="S31877" s="499"/>
    </row>
    <row r="31878">
      <c r="B31878" s="497"/>
      <c r="H31878" s="500"/>
      <c r="O31878" s="500"/>
      <c r="Q31878" s="498" t="s">
        <v>213</v>
      </c>
      <c r="S31878" s="499"/>
    </row>
    <row r="31879">
      <c r="B31879" s="497"/>
      <c r="H31879" s="500"/>
      <c r="O31879" s="500"/>
      <c r="Q31879" s="498" t="s">
        <v>213</v>
      </c>
      <c r="S31879" s="499"/>
    </row>
    <row r="31880">
      <c r="B31880" s="497"/>
      <c r="H31880" s="500"/>
      <c r="O31880" s="500"/>
      <c r="Q31880" s="498" t="s">
        <v>213</v>
      </c>
      <c r="S31880" s="499"/>
    </row>
    <row r="31881">
      <c r="B31881" s="497"/>
      <c r="H31881" s="500"/>
      <c r="O31881" s="500"/>
      <c r="Q31881" s="498" t="s">
        <v>213</v>
      </c>
      <c r="S31881" s="499"/>
    </row>
    <row r="31882">
      <c r="B31882" s="497"/>
      <c r="H31882" s="500"/>
      <c r="O31882" s="500"/>
      <c r="Q31882" s="498" t="s">
        <v>213</v>
      </c>
      <c r="S31882" s="499"/>
    </row>
    <row r="31883">
      <c r="B31883" s="497"/>
      <c r="H31883" s="500"/>
      <c r="O31883" s="500"/>
      <c r="Q31883" s="498" t="s">
        <v>213</v>
      </c>
      <c r="S31883" s="499"/>
    </row>
    <row r="31884">
      <c r="B31884" s="497"/>
      <c r="H31884" s="500"/>
      <c r="O31884" s="500"/>
      <c r="Q31884" s="498" t="s">
        <v>213</v>
      </c>
      <c r="S31884" s="499"/>
    </row>
    <row r="31885">
      <c r="B31885" s="497"/>
      <c r="H31885" s="500"/>
      <c r="O31885" s="500"/>
      <c r="Q31885" s="498" t="s">
        <v>213</v>
      </c>
      <c r="S31885" s="499"/>
    </row>
    <row r="31886">
      <c r="B31886" s="497"/>
      <c r="H31886" s="500"/>
      <c r="O31886" s="500"/>
      <c r="Q31886" s="498" t="s">
        <v>213</v>
      </c>
      <c r="S31886" s="499"/>
    </row>
    <row r="31887">
      <c r="B31887" s="497"/>
      <c r="H31887" s="500"/>
      <c r="O31887" s="500"/>
      <c r="Q31887" s="498" t="s">
        <v>213</v>
      </c>
      <c r="S31887" s="499"/>
    </row>
    <row r="31888">
      <c r="B31888" s="497"/>
      <c r="H31888" s="500"/>
      <c r="O31888" s="500"/>
      <c r="Q31888" s="498" t="s">
        <v>213</v>
      </c>
      <c r="S31888" s="499"/>
    </row>
    <row r="31889">
      <c r="B31889" s="497"/>
      <c r="H31889" s="500"/>
      <c r="O31889" s="500"/>
      <c r="Q31889" s="498" t="s">
        <v>213</v>
      </c>
      <c r="S31889" s="499"/>
    </row>
    <row r="31890">
      <c r="B31890" s="497"/>
      <c r="H31890" s="500"/>
      <c r="O31890" s="500"/>
      <c r="Q31890" s="498" t="s">
        <v>213</v>
      </c>
      <c r="S31890" s="499"/>
    </row>
    <row r="31891">
      <c r="B31891" s="497"/>
      <c r="H31891" s="500"/>
      <c r="O31891" s="500"/>
      <c r="Q31891" s="498" t="s">
        <v>213</v>
      </c>
      <c r="S31891" s="499"/>
    </row>
    <row r="31892">
      <c r="B31892" s="497"/>
      <c r="H31892" s="500"/>
      <c r="O31892" s="500"/>
      <c r="Q31892" s="498" t="s">
        <v>213</v>
      </c>
      <c r="S31892" s="499"/>
    </row>
    <row r="31893">
      <c r="B31893" s="497"/>
      <c r="H31893" s="500"/>
      <c r="O31893" s="500"/>
      <c r="Q31893" s="498" t="s">
        <v>213</v>
      </c>
      <c r="S31893" s="499"/>
    </row>
    <row r="31894">
      <c r="B31894" s="497"/>
      <c r="H31894" s="500"/>
      <c r="O31894" s="500"/>
      <c r="Q31894" s="498" t="s">
        <v>213</v>
      </c>
      <c r="S31894" s="499"/>
    </row>
    <row r="31895">
      <c r="B31895" s="497"/>
      <c r="H31895" s="500"/>
      <c r="O31895" s="500"/>
      <c r="Q31895" s="498" t="s">
        <v>213</v>
      </c>
      <c r="S31895" s="499"/>
    </row>
    <row r="31896">
      <c r="B31896" s="497"/>
      <c r="H31896" s="500"/>
      <c r="O31896" s="500"/>
      <c r="Q31896" s="498" t="s">
        <v>213</v>
      </c>
      <c r="S31896" s="499"/>
    </row>
    <row r="31897">
      <c r="B31897" s="497"/>
      <c r="H31897" s="500"/>
      <c r="O31897" s="500"/>
      <c r="Q31897" s="498" t="s">
        <v>213</v>
      </c>
      <c r="S31897" s="499"/>
    </row>
    <row r="31898">
      <c r="B31898" s="497"/>
      <c r="H31898" s="500"/>
      <c r="O31898" s="500"/>
      <c r="Q31898" s="498" t="s">
        <v>213</v>
      </c>
      <c r="S31898" s="499"/>
    </row>
    <row r="31899">
      <c r="B31899" s="497"/>
      <c r="H31899" s="500"/>
      <c r="O31899" s="500"/>
      <c r="Q31899" s="498" t="s">
        <v>213</v>
      </c>
      <c r="S31899" s="499"/>
    </row>
    <row r="31900">
      <c r="B31900" s="497"/>
      <c r="H31900" s="500"/>
      <c r="O31900" s="500"/>
      <c r="Q31900" s="498" t="s">
        <v>213</v>
      </c>
      <c r="S31900" s="499"/>
    </row>
    <row r="31901">
      <c r="B31901" s="497"/>
      <c r="H31901" s="500"/>
      <c r="O31901" s="500"/>
      <c r="Q31901" s="498" t="s">
        <v>213</v>
      </c>
      <c r="S31901" s="499"/>
    </row>
    <row r="31902">
      <c r="B31902" s="497"/>
      <c r="H31902" s="500"/>
      <c r="O31902" s="500"/>
      <c r="Q31902" s="498" t="s">
        <v>213</v>
      </c>
      <c r="S31902" s="499"/>
    </row>
    <row r="31903">
      <c r="B31903" s="497"/>
      <c r="H31903" s="500"/>
      <c r="O31903" s="500"/>
      <c r="Q31903" s="498" t="s">
        <v>213</v>
      </c>
      <c r="S31903" s="499"/>
    </row>
    <row r="31904">
      <c r="B31904" s="497"/>
      <c r="H31904" s="500"/>
      <c r="O31904" s="500"/>
      <c r="Q31904" s="498" t="s">
        <v>213</v>
      </c>
      <c r="S31904" s="499"/>
    </row>
    <row r="31905">
      <c r="B31905" s="497"/>
      <c r="H31905" s="500"/>
      <c r="O31905" s="500"/>
      <c r="Q31905" s="498" t="s">
        <v>213</v>
      </c>
      <c r="S31905" s="499"/>
    </row>
    <row r="31906">
      <c r="B31906" s="497"/>
      <c r="H31906" s="500"/>
      <c r="O31906" s="500"/>
      <c r="Q31906" s="498" t="s">
        <v>213</v>
      </c>
      <c r="S31906" s="499"/>
    </row>
    <row r="31907">
      <c r="B31907" s="497"/>
      <c r="H31907" s="500"/>
      <c r="O31907" s="500"/>
      <c r="Q31907" s="498" t="s">
        <v>213</v>
      </c>
      <c r="S31907" s="499"/>
    </row>
    <row r="31908">
      <c r="B31908" s="497"/>
      <c r="H31908" s="500"/>
      <c r="O31908" s="500"/>
      <c r="Q31908" s="498" t="s">
        <v>213</v>
      </c>
      <c r="S31908" s="499"/>
    </row>
    <row r="31909">
      <c r="B31909" s="497"/>
      <c r="H31909" s="500"/>
      <c r="O31909" s="500"/>
      <c r="Q31909" s="498" t="s">
        <v>213</v>
      </c>
      <c r="S31909" s="499"/>
    </row>
    <row r="31910">
      <c r="B31910" s="497"/>
      <c r="H31910" s="500"/>
      <c r="O31910" s="500"/>
      <c r="Q31910" s="498" t="s">
        <v>213</v>
      </c>
      <c r="S31910" s="499"/>
    </row>
    <row r="31911">
      <c r="B31911" s="497"/>
      <c r="H31911" s="500"/>
      <c r="O31911" s="500"/>
      <c r="Q31911" s="498" t="s">
        <v>213</v>
      </c>
      <c r="S31911" s="499"/>
    </row>
    <row r="31912">
      <c r="B31912" s="497"/>
      <c r="H31912" s="500"/>
      <c r="O31912" s="500"/>
      <c r="Q31912" s="498" t="s">
        <v>213</v>
      </c>
      <c r="S31912" s="499"/>
    </row>
    <row r="31913">
      <c r="B31913" s="497"/>
      <c r="H31913" s="500"/>
      <c r="O31913" s="500"/>
      <c r="Q31913" s="498" t="s">
        <v>213</v>
      </c>
      <c r="S31913" s="499"/>
    </row>
    <row r="31914">
      <c r="B31914" s="497"/>
      <c r="H31914" s="500"/>
      <c r="O31914" s="500"/>
      <c r="Q31914" s="498" t="s">
        <v>213</v>
      </c>
      <c r="S31914" s="499"/>
    </row>
    <row r="31915">
      <c r="B31915" s="497"/>
      <c r="H31915" s="500"/>
      <c r="O31915" s="500"/>
      <c r="Q31915" s="498" t="s">
        <v>213</v>
      </c>
      <c r="S31915" s="499"/>
    </row>
    <row r="31916">
      <c r="B31916" s="497"/>
      <c r="H31916" s="500"/>
      <c r="O31916" s="500"/>
      <c r="Q31916" s="498" t="s">
        <v>213</v>
      </c>
      <c r="S31916" s="499"/>
    </row>
    <row r="31917">
      <c r="B31917" s="497"/>
      <c r="H31917" s="500"/>
      <c r="O31917" s="500"/>
      <c r="Q31917" s="498" t="s">
        <v>213</v>
      </c>
      <c r="S31917" s="499"/>
    </row>
    <row r="31918">
      <c r="B31918" s="497"/>
      <c r="H31918" s="500"/>
      <c r="O31918" s="500"/>
      <c r="Q31918" s="498" t="s">
        <v>213</v>
      </c>
      <c r="S31918" s="499"/>
    </row>
    <row r="31919">
      <c r="B31919" s="497"/>
      <c r="H31919" s="500"/>
      <c r="O31919" s="500"/>
      <c r="Q31919" s="498" t="s">
        <v>213</v>
      </c>
      <c r="S31919" s="499"/>
    </row>
    <row r="31920">
      <c r="B31920" s="497"/>
      <c r="H31920" s="500"/>
      <c r="O31920" s="500"/>
      <c r="Q31920" s="498" t="s">
        <v>213</v>
      </c>
      <c r="S31920" s="499"/>
    </row>
    <row r="31921">
      <c r="B31921" s="497"/>
      <c r="H31921" s="500"/>
      <c r="O31921" s="500"/>
      <c r="Q31921" s="498" t="s">
        <v>213</v>
      </c>
      <c r="S31921" s="499"/>
    </row>
    <row r="31922">
      <c r="B31922" s="497"/>
      <c r="H31922" s="500"/>
      <c r="O31922" s="500"/>
      <c r="Q31922" s="498" t="s">
        <v>213</v>
      </c>
      <c r="S31922" s="499"/>
    </row>
    <row r="31923">
      <c r="B31923" s="497"/>
      <c r="H31923" s="500"/>
      <c r="O31923" s="500"/>
      <c r="Q31923" s="498" t="s">
        <v>213</v>
      </c>
      <c r="S31923" s="499"/>
    </row>
    <row r="31924">
      <c r="B31924" s="497"/>
      <c r="H31924" s="500"/>
      <c r="O31924" s="500"/>
      <c r="Q31924" s="498" t="s">
        <v>213</v>
      </c>
      <c r="S31924" s="499"/>
    </row>
    <row r="31925">
      <c r="B31925" s="497"/>
      <c r="H31925" s="500"/>
      <c r="O31925" s="500"/>
      <c r="Q31925" s="498" t="s">
        <v>213</v>
      </c>
      <c r="S31925" s="499"/>
    </row>
    <row r="31926">
      <c r="B31926" s="497"/>
      <c r="H31926" s="500"/>
      <c r="O31926" s="500"/>
      <c r="Q31926" s="498" t="s">
        <v>213</v>
      </c>
      <c r="S31926" s="499"/>
    </row>
    <row r="31927">
      <c r="B31927" s="497"/>
      <c r="H31927" s="500"/>
      <c r="O31927" s="500"/>
      <c r="Q31927" s="498" t="s">
        <v>213</v>
      </c>
      <c r="S31927" s="499"/>
    </row>
    <row r="31928">
      <c r="B31928" s="497"/>
      <c r="H31928" s="500"/>
      <c r="O31928" s="500"/>
      <c r="Q31928" s="498" t="s">
        <v>213</v>
      </c>
      <c r="S31928" s="499"/>
    </row>
    <row r="31929">
      <c r="B31929" s="497"/>
      <c r="H31929" s="500"/>
      <c r="O31929" s="500"/>
      <c r="Q31929" s="498" t="s">
        <v>213</v>
      </c>
      <c r="S31929" s="499"/>
    </row>
    <row r="31930">
      <c r="B31930" s="497"/>
      <c r="H31930" s="500"/>
      <c r="O31930" s="500"/>
      <c r="Q31930" s="498" t="s">
        <v>213</v>
      </c>
      <c r="S31930" s="499"/>
    </row>
    <row r="31931">
      <c r="B31931" s="497"/>
      <c r="H31931" s="500"/>
      <c r="O31931" s="500"/>
      <c r="Q31931" s="498" t="s">
        <v>213</v>
      </c>
      <c r="S31931" s="499"/>
    </row>
    <row r="31932">
      <c r="B31932" s="497"/>
      <c r="H31932" s="500"/>
      <c r="O31932" s="500"/>
      <c r="Q31932" s="498" t="s">
        <v>213</v>
      </c>
      <c r="S31932" s="499"/>
    </row>
    <row r="31933">
      <c r="B31933" s="497"/>
      <c r="H31933" s="500"/>
      <c r="O31933" s="500"/>
      <c r="Q31933" s="498" t="s">
        <v>213</v>
      </c>
      <c r="S31933" s="499"/>
    </row>
    <row r="31934">
      <c r="B31934" s="497"/>
      <c r="H31934" s="500"/>
      <c r="O31934" s="500"/>
      <c r="Q31934" s="498" t="s">
        <v>213</v>
      </c>
      <c r="S31934" s="499"/>
    </row>
    <row r="31935">
      <c r="B31935" s="497"/>
      <c r="H31935" s="500"/>
      <c r="O31935" s="500"/>
      <c r="Q31935" s="498" t="s">
        <v>213</v>
      </c>
      <c r="S31935" s="499"/>
    </row>
    <row r="31936">
      <c r="B31936" s="497"/>
      <c r="H31936" s="500"/>
      <c r="O31936" s="500"/>
      <c r="Q31936" s="498" t="s">
        <v>213</v>
      </c>
      <c r="S31936" s="499"/>
    </row>
    <row r="31937">
      <c r="B31937" s="497"/>
      <c r="H31937" s="500"/>
      <c r="O31937" s="500"/>
      <c r="Q31937" s="498" t="s">
        <v>213</v>
      </c>
      <c r="S31937" s="499"/>
    </row>
    <row r="31938">
      <c r="B31938" s="497"/>
      <c r="H31938" s="500"/>
      <c r="O31938" s="500"/>
      <c r="Q31938" s="498" t="s">
        <v>213</v>
      </c>
      <c r="S31938" s="499"/>
    </row>
    <row r="31939">
      <c r="B31939" s="497"/>
      <c r="H31939" s="500"/>
      <c r="O31939" s="500"/>
      <c r="Q31939" s="498" t="s">
        <v>213</v>
      </c>
      <c r="S31939" s="499"/>
    </row>
    <row r="31940">
      <c r="B31940" s="497"/>
      <c r="H31940" s="500"/>
      <c r="O31940" s="500"/>
      <c r="Q31940" s="498" t="s">
        <v>213</v>
      </c>
      <c r="S31940" s="499"/>
    </row>
    <row r="31941">
      <c r="B31941" s="497"/>
      <c r="H31941" s="500"/>
      <c r="O31941" s="500"/>
      <c r="Q31941" s="498" t="s">
        <v>213</v>
      </c>
      <c r="S31941" s="499"/>
    </row>
    <row r="31942">
      <c r="B31942" s="497"/>
      <c r="H31942" s="500"/>
      <c r="O31942" s="500"/>
      <c r="Q31942" s="498" t="s">
        <v>213</v>
      </c>
      <c r="S31942" s="499"/>
    </row>
    <row r="31943">
      <c r="B31943" s="497"/>
      <c r="H31943" s="500"/>
      <c r="O31943" s="500"/>
      <c r="Q31943" s="498" t="s">
        <v>213</v>
      </c>
      <c r="S31943" s="499"/>
    </row>
    <row r="31944">
      <c r="B31944" s="497"/>
      <c r="H31944" s="500"/>
      <c r="O31944" s="500"/>
      <c r="Q31944" s="498" t="s">
        <v>213</v>
      </c>
      <c r="S31944" s="499"/>
    </row>
    <row r="31945">
      <c r="B31945" s="497"/>
      <c r="H31945" s="500"/>
      <c r="O31945" s="500"/>
      <c r="Q31945" s="498" t="s">
        <v>213</v>
      </c>
      <c r="S31945" s="499"/>
    </row>
    <row r="31946">
      <c r="B31946" s="497"/>
      <c r="H31946" s="500"/>
      <c r="O31946" s="500"/>
      <c r="Q31946" s="498" t="s">
        <v>213</v>
      </c>
      <c r="S31946" s="499"/>
    </row>
    <row r="31947">
      <c r="B31947" s="497"/>
      <c r="H31947" s="500"/>
      <c r="O31947" s="500"/>
      <c r="Q31947" s="498" t="s">
        <v>213</v>
      </c>
      <c r="S31947" s="499"/>
    </row>
    <row r="31948">
      <c r="B31948" s="497"/>
      <c r="H31948" s="500"/>
      <c r="O31948" s="500"/>
      <c r="Q31948" s="498" t="s">
        <v>213</v>
      </c>
      <c r="S31948" s="499"/>
    </row>
    <row r="31949">
      <c r="B31949" s="497"/>
      <c r="H31949" s="500"/>
      <c r="O31949" s="500"/>
      <c r="Q31949" s="498" t="s">
        <v>213</v>
      </c>
      <c r="S31949" s="499"/>
    </row>
    <row r="31950">
      <c r="B31950" s="497"/>
      <c r="H31950" s="500"/>
      <c r="O31950" s="500"/>
      <c r="Q31950" s="498" t="s">
        <v>213</v>
      </c>
      <c r="S31950" s="499"/>
    </row>
    <row r="31951">
      <c r="B31951" s="497"/>
      <c r="H31951" s="500"/>
      <c r="O31951" s="500"/>
      <c r="Q31951" s="498" t="s">
        <v>213</v>
      </c>
      <c r="S31951" s="499"/>
    </row>
    <row r="31952">
      <c r="B31952" s="497"/>
      <c r="H31952" s="500"/>
      <c r="O31952" s="500"/>
      <c r="Q31952" s="498" t="s">
        <v>213</v>
      </c>
      <c r="S31952" s="499"/>
    </row>
    <row r="31953">
      <c r="B31953" s="497"/>
      <c r="H31953" s="500"/>
      <c r="O31953" s="500"/>
      <c r="Q31953" s="498" t="s">
        <v>213</v>
      </c>
      <c r="S31953" s="499"/>
    </row>
    <row r="31954">
      <c r="B31954" s="497"/>
      <c r="H31954" s="500"/>
      <c r="O31954" s="500"/>
      <c r="Q31954" s="498" t="s">
        <v>213</v>
      </c>
      <c r="S31954" s="499"/>
    </row>
    <row r="31955">
      <c r="B31955" s="497"/>
      <c r="H31955" s="500"/>
      <c r="O31955" s="500"/>
      <c r="Q31955" s="498" t="s">
        <v>213</v>
      </c>
      <c r="S31955" s="499"/>
    </row>
    <row r="31956">
      <c r="B31956" s="497"/>
      <c r="H31956" s="500"/>
      <c r="O31956" s="500"/>
      <c r="Q31956" s="498" t="s">
        <v>213</v>
      </c>
      <c r="S31956" s="499"/>
    </row>
    <row r="31957">
      <c r="B31957" s="497"/>
      <c r="H31957" s="500"/>
      <c r="O31957" s="500"/>
      <c r="Q31957" s="498" t="s">
        <v>213</v>
      </c>
      <c r="S31957" s="499"/>
    </row>
    <row r="31958">
      <c r="B31958" s="497"/>
      <c r="H31958" s="500"/>
      <c r="O31958" s="500"/>
      <c r="Q31958" s="498" t="s">
        <v>213</v>
      </c>
      <c r="S31958" s="499"/>
    </row>
    <row r="31959">
      <c r="B31959" s="497"/>
      <c r="H31959" s="500"/>
      <c r="O31959" s="500"/>
      <c r="Q31959" s="498" t="s">
        <v>213</v>
      </c>
      <c r="S31959" s="499"/>
    </row>
    <row r="31960">
      <c r="B31960" s="497"/>
      <c r="H31960" s="500"/>
      <c r="O31960" s="500"/>
      <c r="Q31960" s="498" t="s">
        <v>213</v>
      </c>
      <c r="S31960" s="499"/>
    </row>
    <row r="31961">
      <c r="B31961" s="497"/>
      <c r="H31961" s="500"/>
      <c r="O31961" s="500"/>
      <c r="Q31961" s="498" t="s">
        <v>213</v>
      </c>
      <c r="S31961" s="499"/>
    </row>
    <row r="31962">
      <c r="B31962" s="497"/>
      <c r="H31962" s="500"/>
      <c r="O31962" s="500"/>
      <c r="Q31962" s="498" t="s">
        <v>213</v>
      </c>
      <c r="S31962" s="499"/>
    </row>
    <row r="31963">
      <c r="B31963" s="497"/>
      <c r="H31963" s="500"/>
      <c r="O31963" s="500"/>
      <c r="Q31963" s="498" t="s">
        <v>213</v>
      </c>
      <c r="S31963" s="499"/>
    </row>
    <row r="31964">
      <c r="B31964" s="497"/>
      <c r="H31964" s="500"/>
      <c r="O31964" s="500"/>
      <c r="Q31964" s="498" t="s">
        <v>213</v>
      </c>
      <c r="S31964" s="499"/>
    </row>
    <row r="31965">
      <c r="B31965" s="497"/>
      <c r="H31965" s="500"/>
      <c r="O31965" s="500"/>
      <c r="Q31965" s="498" t="s">
        <v>213</v>
      </c>
      <c r="S31965" s="499"/>
    </row>
    <row r="31966">
      <c r="B31966" s="497"/>
      <c r="H31966" s="500"/>
      <c r="O31966" s="500"/>
      <c r="Q31966" s="498" t="s">
        <v>213</v>
      </c>
      <c r="S31966" s="499"/>
    </row>
    <row r="31967">
      <c r="B31967" s="497"/>
      <c r="H31967" s="500"/>
      <c r="O31967" s="500"/>
      <c r="Q31967" s="498" t="s">
        <v>213</v>
      </c>
      <c r="S31967" s="499"/>
    </row>
    <row r="31968">
      <c r="B31968" s="497"/>
      <c r="H31968" s="500"/>
      <c r="O31968" s="500"/>
      <c r="Q31968" s="498" t="s">
        <v>213</v>
      </c>
      <c r="S31968" s="499"/>
    </row>
    <row r="31969">
      <c r="B31969" s="497"/>
      <c r="H31969" s="500"/>
      <c r="O31969" s="500"/>
      <c r="Q31969" s="498" t="s">
        <v>213</v>
      </c>
      <c r="S31969" s="499"/>
    </row>
    <row r="31970">
      <c r="B31970" s="497"/>
      <c r="H31970" s="500"/>
      <c r="O31970" s="500"/>
      <c r="Q31970" s="498" t="s">
        <v>213</v>
      </c>
      <c r="S31970" s="499"/>
    </row>
    <row r="31971">
      <c r="B31971" s="497"/>
      <c r="H31971" s="500"/>
      <c r="O31971" s="500"/>
      <c r="Q31971" s="498" t="s">
        <v>213</v>
      </c>
      <c r="S31971" s="499"/>
    </row>
    <row r="31972">
      <c r="B31972" s="497"/>
      <c r="H31972" s="500"/>
      <c r="O31972" s="500"/>
      <c r="Q31972" s="498" t="s">
        <v>213</v>
      </c>
      <c r="S31972" s="499"/>
    </row>
    <row r="31973">
      <c r="B31973" s="497"/>
      <c r="H31973" s="500"/>
      <c r="O31973" s="500"/>
      <c r="Q31973" s="498" t="s">
        <v>213</v>
      </c>
      <c r="S31973" s="499"/>
    </row>
    <row r="31974">
      <c r="B31974" s="497"/>
      <c r="H31974" s="500"/>
      <c r="O31974" s="500"/>
      <c r="Q31974" s="498" t="s">
        <v>213</v>
      </c>
      <c r="S31974" s="499"/>
    </row>
    <row r="31975">
      <c r="B31975" s="497"/>
      <c r="H31975" s="500"/>
      <c r="O31975" s="500"/>
      <c r="Q31975" s="498" t="s">
        <v>213</v>
      </c>
      <c r="S31975" s="499"/>
    </row>
    <row r="31976">
      <c r="B31976" s="497"/>
      <c r="H31976" s="500"/>
      <c r="O31976" s="500"/>
      <c r="Q31976" s="498" t="s">
        <v>213</v>
      </c>
      <c r="S31976" s="499"/>
    </row>
    <row r="31977">
      <c r="B31977" s="497"/>
      <c r="H31977" s="500"/>
      <c r="O31977" s="500"/>
      <c r="Q31977" s="498" t="s">
        <v>213</v>
      </c>
      <c r="S31977" s="499"/>
    </row>
    <row r="31978">
      <c r="B31978" s="497"/>
      <c r="H31978" s="500"/>
      <c r="O31978" s="500"/>
      <c r="Q31978" s="498" t="s">
        <v>213</v>
      </c>
      <c r="S31978" s="499"/>
    </row>
    <row r="31979">
      <c r="B31979" s="497"/>
      <c r="H31979" s="500"/>
      <c r="O31979" s="500"/>
      <c r="Q31979" s="498" t="s">
        <v>213</v>
      </c>
      <c r="S31979" s="499"/>
    </row>
    <row r="31980">
      <c r="B31980" s="497"/>
      <c r="H31980" s="500"/>
      <c r="O31980" s="500"/>
      <c r="Q31980" s="498" t="s">
        <v>213</v>
      </c>
      <c r="S31980" s="499"/>
    </row>
    <row r="31981">
      <c r="B31981" s="497"/>
      <c r="H31981" s="500"/>
      <c r="O31981" s="500"/>
      <c r="Q31981" s="498" t="s">
        <v>213</v>
      </c>
      <c r="S31981" s="499"/>
    </row>
    <row r="31982">
      <c r="B31982" s="497"/>
      <c r="H31982" s="500"/>
      <c r="O31982" s="500"/>
      <c r="Q31982" s="498" t="s">
        <v>213</v>
      </c>
      <c r="S31982" s="499"/>
    </row>
    <row r="31983">
      <c r="B31983" s="497"/>
      <c r="H31983" s="500"/>
      <c r="O31983" s="500"/>
      <c r="Q31983" s="498" t="s">
        <v>213</v>
      </c>
      <c r="S31983" s="499"/>
    </row>
    <row r="31984">
      <c r="B31984" s="497"/>
      <c r="H31984" s="500"/>
      <c r="O31984" s="500"/>
      <c r="Q31984" s="498" t="s">
        <v>213</v>
      </c>
      <c r="S31984" s="499"/>
    </row>
    <row r="31985">
      <c r="B31985" s="497"/>
      <c r="H31985" s="500"/>
      <c r="O31985" s="500"/>
      <c r="Q31985" s="498" t="s">
        <v>213</v>
      </c>
      <c r="S31985" s="499"/>
    </row>
    <row r="31986">
      <c r="B31986" s="497"/>
      <c r="H31986" s="500"/>
      <c r="O31986" s="500"/>
      <c r="Q31986" s="498" t="s">
        <v>213</v>
      </c>
      <c r="S31986" s="499"/>
    </row>
    <row r="31987">
      <c r="B31987" s="497"/>
      <c r="H31987" s="500"/>
      <c r="O31987" s="500"/>
      <c r="Q31987" s="498" t="s">
        <v>213</v>
      </c>
      <c r="S31987" s="499"/>
    </row>
    <row r="31988">
      <c r="B31988" s="497"/>
      <c r="H31988" s="500"/>
      <c r="O31988" s="500"/>
      <c r="Q31988" s="498" t="s">
        <v>213</v>
      </c>
      <c r="S31988" s="499"/>
    </row>
    <row r="31989">
      <c r="B31989" s="497"/>
      <c r="H31989" s="500"/>
      <c r="O31989" s="500"/>
      <c r="Q31989" s="498" t="s">
        <v>213</v>
      </c>
      <c r="S31989" s="499"/>
    </row>
    <row r="31990">
      <c r="B31990" s="497"/>
      <c r="H31990" s="500"/>
      <c r="O31990" s="500"/>
      <c r="Q31990" s="498" t="s">
        <v>213</v>
      </c>
      <c r="S31990" s="499"/>
    </row>
    <row r="31991">
      <c r="B31991" s="497"/>
      <c r="H31991" s="500"/>
      <c r="O31991" s="500"/>
      <c r="Q31991" s="498" t="s">
        <v>213</v>
      </c>
      <c r="S31991" s="499"/>
    </row>
    <row r="31992">
      <c r="B31992" s="497"/>
      <c r="H31992" s="500"/>
      <c r="O31992" s="500"/>
      <c r="Q31992" s="498" t="s">
        <v>213</v>
      </c>
      <c r="S31992" s="499"/>
    </row>
    <row r="31993">
      <c r="B31993" s="497"/>
      <c r="H31993" s="500"/>
      <c r="O31993" s="500"/>
      <c r="Q31993" s="498" t="s">
        <v>213</v>
      </c>
      <c r="S31993" s="499"/>
    </row>
    <row r="31994">
      <c r="B31994" s="497"/>
      <c r="H31994" s="500"/>
      <c r="O31994" s="500"/>
      <c r="Q31994" s="498" t="s">
        <v>213</v>
      </c>
      <c r="S31994" s="499"/>
    </row>
    <row r="31995">
      <c r="B31995" s="497"/>
      <c r="H31995" s="500"/>
      <c r="O31995" s="500"/>
      <c r="Q31995" s="498" t="s">
        <v>213</v>
      </c>
      <c r="S31995" s="499"/>
    </row>
    <row r="31996">
      <c r="B31996" s="497"/>
      <c r="H31996" s="500"/>
      <c r="O31996" s="500"/>
      <c r="Q31996" s="498" t="s">
        <v>213</v>
      </c>
      <c r="S31996" s="499"/>
    </row>
    <row r="31997">
      <c r="B31997" s="497"/>
      <c r="H31997" s="500"/>
      <c r="O31997" s="500"/>
      <c r="Q31997" s="498" t="s">
        <v>213</v>
      </c>
      <c r="S31997" s="499"/>
    </row>
    <row r="31998">
      <c r="B31998" s="497"/>
      <c r="H31998" s="500"/>
      <c r="O31998" s="500"/>
      <c r="Q31998" s="498" t="s">
        <v>213</v>
      </c>
      <c r="S31998" s="499"/>
    </row>
    <row r="31999">
      <c r="B31999" s="497"/>
      <c r="H31999" s="500"/>
      <c r="O31999" s="500"/>
      <c r="Q31999" s="498" t="s">
        <v>213</v>
      </c>
      <c r="S31999" s="499"/>
    </row>
    <row r="32000">
      <c r="B32000" s="497"/>
      <c r="H32000" s="500"/>
      <c r="O32000" s="500"/>
      <c r="Q32000" s="498" t="s">
        <v>213</v>
      </c>
      <c r="S32000" s="499"/>
    </row>
    <row r="32001">
      <c r="B32001" s="497"/>
      <c r="H32001" s="500"/>
      <c r="O32001" s="500"/>
      <c r="Q32001" s="498" t="s">
        <v>213</v>
      </c>
      <c r="S32001" s="499"/>
    </row>
    <row r="32002">
      <c r="B32002" s="497"/>
      <c r="H32002" s="500"/>
      <c r="O32002" s="500"/>
      <c r="Q32002" s="498" t="s">
        <v>213</v>
      </c>
      <c r="S32002" s="499"/>
    </row>
    <row r="32003">
      <c r="B32003" s="497"/>
      <c r="H32003" s="500"/>
      <c r="O32003" s="500"/>
      <c r="Q32003" s="498" t="s">
        <v>213</v>
      </c>
      <c r="S32003" s="499"/>
    </row>
    <row r="32004">
      <c r="B32004" s="497"/>
      <c r="H32004" s="500"/>
      <c r="O32004" s="500"/>
      <c r="Q32004" s="498" t="s">
        <v>213</v>
      </c>
      <c r="S32004" s="499"/>
    </row>
    <row r="32005">
      <c r="B32005" s="497"/>
      <c r="H32005" s="500"/>
      <c r="O32005" s="500"/>
      <c r="Q32005" s="498" t="s">
        <v>213</v>
      </c>
      <c r="S32005" s="499"/>
    </row>
    <row r="32006">
      <c r="B32006" s="497"/>
      <c r="H32006" s="500"/>
      <c r="O32006" s="500"/>
      <c r="Q32006" s="498" t="s">
        <v>213</v>
      </c>
      <c r="S32006" s="499"/>
    </row>
    <row r="32007">
      <c r="B32007" s="497"/>
      <c r="H32007" s="500"/>
      <c r="O32007" s="500"/>
      <c r="Q32007" s="498" t="s">
        <v>213</v>
      </c>
      <c r="S32007" s="499"/>
    </row>
    <row r="32008">
      <c r="B32008" s="497"/>
      <c r="H32008" s="500"/>
      <c r="O32008" s="500"/>
      <c r="Q32008" s="498" t="s">
        <v>213</v>
      </c>
      <c r="S32008" s="499"/>
    </row>
    <row r="32009">
      <c r="B32009" s="497"/>
      <c r="H32009" s="500"/>
      <c r="O32009" s="500"/>
      <c r="Q32009" s="498" t="s">
        <v>213</v>
      </c>
      <c r="S32009" s="499"/>
    </row>
    <row r="32010">
      <c r="B32010" s="497"/>
      <c r="H32010" s="500"/>
      <c r="O32010" s="500"/>
      <c r="Q32010" s="498" t="s">
        <v>213</v>
      </c>
      <c r="S32010" s="499"/>
    </row>
    <row r="32011">
      <c r="B32011" s="497"/>
      <c r="H32011" s="500"/>
      <c r="O32011" s="500"/>
      <c r="Q32011" s="498" t="s">
        <v>213</v>
      </c>
      <c r="S32011" s="499"/>
    </row>
    <row r="32012">
      <c r="B32012" s="497"/>
      <c r="H32012" s="500"/>
      <c r="O32012" s="500"/>
      <c r="Q32012" s="498" t="s">
        <v>213</v>
      </c>
      <c r="S32012" s="499"/>
    </row>
    <row r="32013">
      <c r="B32013" s="497"/>
      <c r="H32013" s="500"/>
      <c r="O32013" s="500"/>
      <c r="Q32013" s="498" t="s">
        <v>213</v>
      </c>
      <c r="S32013" s="499"/>
    </row>
    <row r="32014">
      <c r="B32014" s="497"/>
      <c r="H32014" s="500"/>
      <c r="O32014" s="500"/>
      <c r="Q32014" s="498" t="s">
        <v>213</v>
      </c>
      <c r="S32014" s="499"/>
    </row>
    <row r="32015">
      <c r="B32015" s="497"/>
      <c r="H32015" s="500"/>
      <c r="O32015" s="500"/>
      <c r="Q32015" s="498" t="s">
        <v>213</v>
      </c>
      <c r="S32015" s="499"/>
    </row>
    <row r="32016">
      <c r="B32016" s="497"/>
      <c r="H32016" s="500"/>
      <c r="O32016" s="500"/>
      <c r="Q32016" s="498" t="s">
        <v>213</v>
      </c>
      <c r="S32016" s="499"/>
    </row>
    <row r="32017">
      <c r="B32017" s="497"/>
      <c r="H32017" s="500"/>
      <c r="O32017" s="500"/>
      <c r="Q32017" s="498" t="s">
        <v>213</v>
      </c>
      <c r="S32017" s="499"/>
    </row>
    <row r="32018">
      <c r="B32018" s="497"/>
      <c r="H32018" s="500"/>
      <c r="O32018" s="500"/>
      <c r="Q32018" s="498" t="s">
        <v>213</v>
      </c>
      <c r="S32018" s="499"/>
    </row>
    <row r="32019">
      <c r="B32019" s="497"/>
      <c r="H32019" s="500"/>
      <c r="O32019" s="500"/>
      <c r="Q32019" s="498" t="s">
        <v>213</v>
      </c>
      <c r="S32019" s="499"/>
    </row>
    <row r="32020">
      <c r="B32020" s="497"/>
      <c r="H32020" s="500"/>
      <c r="O32020" s="500"/>
      <c r="Q32020" s="498" t="s">
        <v>213</v>
      </c>
      <c r="S32020" s="499"/>
    </row>
    <row r="32021">
      <c r="B32021" s="497"/>
      <c r="H32021" s="500"/>
      <c r="O32021" s="500"/>
      <c r="Q32021" s="498" t="s">
        <v>213</v>
      </c>
      <c r="S32021" s="499"/>
    </row>
    <row r="32022">
      <c r="B32022" s="497"/>
      <c r="H32022" s="500"/>
      <c r="O32022" s="500"/>
      <c r="Q32022" s="498" t="s">
        <v>213</v>
      </c>
      <c r="S32022" s="499"/>
    </row>
    <row r="32023">
      <c r="B32023" s="497"/>
      <c r="H32023" s="500"/>
      <c r="O32023" s="500"/>
      <c r="Q32023" s="498" t="s">
        <v>213</v>
      </c>
      <c r="S32023" s="499"/>
    </row>
    <row r="32024">
      <c r="B32024" s="497"/>
      <c r="H32024" s="500"/>
      <c r="O32024" s="500"/>
      <c r="Q32024" s="498" t="s">
        <v>213</v>
      </c>
      <c r="S32024" s="499"/>
    </row>
    <row r="32025">
      <c r="B32025" s="497"/>
      <c r="H32025" s="500"/>
      <c r="O32025" s="500"/>
      <c r="Q32025" s="498" t="s">
        <v>213</v>
      </c>
      <c r="S32025" s="499"/>
    </row>
    <row r="32026">
      <c r="B32026" s="497"/>
      <c r="H32026" s="500"/>
      <c r="O32026" s="500"/>
      <c r="Q32026" s="498" t="s">
        <v>213</v>
      </c>
      <c r="S32026" s="499"/>
    </row>
    <row r="32027">
      <c r="B32027" s="497"/>
      <c r="H32027" s="500"/>
      <c r="O32027" s="500"/>
      <c r="Q32027" s="498" t="s">
        <v>213</v>
      </c>
      <c r="S32027" s="499"/>
    </row>
    <row r="32028">
      <c r="B32028" s="497"/>
      <c r="H32028" s="500"/>
      <c r="O32028" s="500"/>
      <c r="Q32028" s="498" t="s">
        <v>213</v>
      </c>
      <c r="S32028" s="499"/>
    </row>
    <row r="32029">
      <c r="B32029" s="497"/>
      <c r="H32029" s="500"/>
      <c r="O32029" s="500"/>
      <c r="Q32029" s="498" t="s">
        <v>213</v>
      </c>
      <c r="S32029" s="499"/>
    </row>
    <row r="32030">
      <c r="B32030" s="497"/>
      <c r="H32030" s="500"/>
      <c r="O32030" s="500"/>
      <c r="Q32030" s="498" t="s">
        <v>213</v>
      </c>
      <c r="S32030" s="499"/>
    </row>
    <row r="32031">
      <c r="B32031" s="497"/>
      <c r="H32031" s="500"/>
      <c r="O32031" s="500"/>
      <c r="Q32031" s="498" t="s">
        <v>213</v>
      </c>
      <c r="S32031" s="499"/>
    </row>
    <row r="32032">
      <c r="B32032" s="497"/>
      <c r="H32032" s="500"/>
      <c r="O32032" s="500"/>
      <c r="Q32032" s="498" t="s">
        <v>213</v>
      </c>
      <c r="S32032" s="499"/>
    </row>
    <row r="32033">
      <c r="B32033" s="497"/>
      <c r="H32033" s="500"/>
      <c r="O32033" s="500"/>
      <c r="Q32033" s="498" t="s">
        <v>213</v>
      </c>
      <c r="S32033" s="499"/>
    </row>
    <row r="32034">
      <c r="B32034" s="497"/>
      <c r="H32034" s="500"/>
      <c r="O32034" s="500"/>
      <c r="Q32034" s="498" t="s">
        <v>213</v>
      </c>
      <c r="S32034" s="499"/>
    </row>
    <row r="32035">
      <c r="B32035" s="497"/>
      <c r="H32035" s="500"/>
      <c r="O32035" s="500"/>
      <c r="Q32035" s="498" t="s">
        <v>213</v>
      </c>
      <c r="S32035" s="499"/>
    </row>
    <row r="32036">
      <c r="B32036" s="497"/>
      <c r="H32036" s="500"/>
      <c r="O32036" s="500"/>
      <c r="Q32036" s="498" t="s">
        <v>213</v>
      </c>
      <c r="S32036" s="499"/>
    </row>
    <row r="32037">
      <c r="B32037" s="497"/>
      <c r="H32037" s="500"/>
      <c r="O32037" s="500"/>
      <c r="Q32037" s="498" t="s">
        <v>213</v>
      </c>
      <c r="S32037" s="499"/>
    </row>
    <row r="32038">
      <c r="B32038" s="497"/>
      <c r="H32038" s="500"/>
      <c r="O32038" s="500"/>
      <c r="Q32038" s="498" t="s">
        <v>213</v>
      </c>
      <c r="S32038" s="499"/>
    </row>
    <row r="32039">
      <c r="B32039" s="497"/>
      <c r="H32039" s="500"/>
      <c r="O32039" s="500"/>
      <c r="Q32039" s="498" t="s">
        <v>213</v>
      </c>
      <c r="S32039" s="499"/>
    </row>
    <row r="32040">
      <c r="B32040" s="497"/>
      <c r="H32040" s="500"/>
      <c r="O32040" s="500"/>
      <c r="Q32040" s="498" t="s">
        <v>213</v>
      </c>
      <c r="S32040" s="499"/>
    </row>
    <row r="32041">
      <c r="B32041" s="497"/>
      <c r="H32041" s="500"/>
      <c r="O32041" s="500"/>
      <c r="Q32041" s="498" t="s">
        <v>213</v>
      </c>
      <c r="S32041" s="499"/>
    </row>
    <row r="32042">
      <c r="B32042" s="497"/>
      <c r="H32042" s="500"/>
      <c r="O32042" s="500"/>
      <c r="Q32042" s="498" t="s">
        <v>213</v>
      </c>
      <c r="S32042" s="499"/>
    </row>
    <row r="32043">
      <c r="B32043" s="497"/>
      <c r="H32043" s="500"/>
      <c r="O32043" s="500"/>
      <c r="Q32043" s="498" t="s">
        <v>213</v>
      </c>
      <c r="S32043" s="499"/>
    </row>
    <row r="32044">
      <c r="B32044" s="497"/>
      <c r="H32044" s="500"/>
      <c r="O32044" s="500"/>
      <c r="Q32044" s="498" t="s">
        <v>213</v>
      </c>
      <c r="S32044" s="499"/>
    </row>
    <row r="32045">
      <c r="B32045" s="497"/>
      <c r="H32045" s="500"/>
      <c r="O32045" s="500"/>
      <c r="Q32045" s="498" t="s">
        <v>213</v>
      </c>
      <c r="S32045" s="499"/>
    </row>
    <row r="32046">
      <c r="B32046" s="497"/>
      <c r="H32046" s="500"/>
      <c r="O32046" s="500"/>
      <c r="Q32046" s="498" t="s">
        <v>213</v>
      </c>
      <c r="S32046" s="499"/>
    </row>
    <row r="32047">
      <c r="B32047" s="497"/>
      <c r="H32047" s="500"/>
      <c r="O32047" s="500"/>
      <c r="Q32047" s="498" t="s">
        <v>213</v>
      </c>
      <c r="S32047" s="499"/>
    </row>
    <row r="32048">
      <c r="B32048" s="497"/>
      <c r="H32048" s="500"/>
      <c r="O32048" s="500"/>
      <c r="Q32048" s="498" t="s">
        <v>213</v>
      </c>
      <c r="S32048" s="499"/>
    </row>
    <row r="32049">
      <c r="B32049" s="497"/>
      <c r="H32049" s="500"/>
      <c r="O32049" s="500"/>
      <c r="Q32049" s="498" t="s">
        <v>213</v>
      </c>
      <c r="S32049" s="499"/>
    </row>
    <row r="32050">
      <c r="B32050" s="497"/>
      <c r="H32050" s="500"/>
      <c r="O32050" s="500"/>
      <c r="Q32050" s="498" t="s">
        <v>213</v>
      </c>
      <c r="S32050" s="499"/>
    </row>
    <row r="32051">
      <c r="B32051" s="497"/>
      <c r="H32051" s="500"/>
      <c r="O32051" s="500"/>
      <c r="Q32051" s="498" t="s">
        <v>213</v>
      </c>
      <c r="S32051" s="499"/>
    </row>
    <row r="32052">
      <c r="B32052" s="497"/>
      <c r="H32052" s="500"/>
      <c r="O32052" s="500"/>
      <c r="Q32052" s="498" t="s">
        <v>213</v>
      </c>
      <c r="S32052" s="499"/>
    </row>
    <row r="32053">
      <c r="B32053" s="497"/>
      <c r="H32053" s="500"/>
      <c r="O32053" s="500"/>
      <c r="Q32053" s="498" t="s">
        <v>213</v>
      </c>
      <c r="S32053" s="499"/>
    </row>
    <row r="32054">
      <c r="B32054" s="497"/>
      <c r="H32054" s="500"/>
      <c r="O32054" s="500"/>
      <c r="Q32054" s="498" t="s">
        <v>213</v>
      </c>
      <c r="S32054" s="499"/>
    </row>
    <row r="32055">
      <c r="B32055" s="497"/>
      <c r="H32055" s="500"/>
      <c r="O32055" s="500"/>
      <c r="Q32055" s="498" t="s">
        <v>213</v>
      </c>
      <c r="S32055" s="499"/>
    </row>
    <row r="32056">
      <c r="B32056" s="497"/>
      <c r="H32056" s="500"/>
      <c r="O32056" s="500"/>
      <c r="Q32056" s="498" t="s">
        <v>213</v>
      </c>
      <c r="S32056" s="499"/>
    </row>
    <row r="32057">
      <c r="B32057" s="497"/>
      <c r="H32057" s="500"/>
      <c r="O32057" s="500"/>
      <c r="Q32057" s="498" t="s">
        <v>213</v>
      </c>
      <c r="S32057" s="499"/>
    </row>
    <row r="32058">
      <c r="B32058" s="497"/>
      <c r="H32058" s="500"/>
      <c r="O32058" s="500"/>
      <c r="Q32058" s="498" t="s">
        <v>213</v>
      </c>
      <c r="S32058" s="499"/>
    </row>
    <row r="32059">
      <c r="B32059" s="497"/>
      <c r="H32059" s="500"/>
      <c r="O32059" s="500"/>
      <c r="Q32059" s="498" t="s">
        <v>213</v>
      </c>
      <c r="S32059" s="499"/>
    </row>
    <row r="32060">
      <c r="B32060" s="497"/>
      <c r="H32060" s="500"/>
      <c r="O32060" s="500"/>
      <c r="Q32060" s="498" t="s">
        <v>213</v>
      </c>
      <c r="S32060" s="499"/>
    </row>
    <row r="32061">
      <c r="B32061" s="497"/>
      <c r="H32061" s="500"/>
      <c r="O32061" s="500"/>
      <c r="Q32061" s="498" t="s">
        <v>213</v>
      </c>
      <c r="S32061" s="499"/>
    </row>
    <row r="32062">
      <c r="B32062" s="497"/>
      <c r="H32062" s="500"/>
      <c r="O32062" s="500"/>
      <c r="Q32062" s="498" t="s">
        <v>213</v>
      </c>
      <c r="S32062" s="499"/>
    </row>
    <row r="32063">
      <c r="B32063" s="497"/>
      <c r="H32063" s="500"/>
      <c r="O32063" s="500"/>
      <c r="Q32063" s="498" t="s">
        <v>213</v>
      </c>
      <c r="S32063" s="499"/>
    </row>
    <row r="32064">
      <c r="B32064" s="497"/>
      <c r="H32064" s="500"/>
      <c r="O32064" s="500"/>
      <c r="Q32064" s="498" t="s">
        <v>213</v>
      </c>
      <c r="S32064" s="499"/>
    </row>
    <row r="32065">
      <c r="B32065" s="497"/>
      <c r="H32065" s="500"/>
      <c r="O32065" s="500"/>
      <c r="Q32065" s="498" t="s">
        <v>213</v>
      </c>
      <c r="S32065" s="499"/>
    </row>
    <row r="32066">
      <c r="B32066" s="497"/>
      <c r="H32066" s="500"/>
      <c r="O32066" s="500"/>
      <c r="Q32066" s="498" t="s">
        <v>213</v>
      </c>
      <c r="S32066" s="499"/>
    </row>
    <row r="32067">
      <c r="B32067" s="497"/>
      <c r="H32067" s="500"/>
      <c r="O32067" s="500"/>
      <c r="Q32067" s="498" t="s">
        <v>213</v>
      </c>
      <c r="S32067" s="499"/>
    </row>
    <row r="32068">
      <c r="B32068" s="497"/>
      <c r="H32068" s="500"/>
      <c r="O32068" s="500"/>
      <c r="Q32068" s="498" t="s">
        <v>213</v>
      </c>
      <c r="S32068" s="499"/>
    </row>
    <row r="32069">
      <c r="B32069" s="497"/>
      <c r="H32069" s="500"/>
      <c r="O32069" s="500"/>
      <c r="Q32069" s="498" t="s">
        <v>213</v>
      </c>
      <c r="S32069" s="499"/>
    </row>
    <row r="32070">
      <c r="B32070" s="497"/>
      <c r="H32070" s="500"/>
      <c r="O32070" s="500"/>
      <c r="Q32070" s="498" t="s">
        <v>213</v>
      </c>
      <c r="S32070" s="499"/>
    </row>
    <row r="32071">
      <c r="B32071" s="497"/>
      <c r="H32071" s="500"/>
      <c r="O32071" s="500"/>
      <c r="Q32071" s="498" t="s">
        <v>213</v>
      </c>
      <c r="S32071" s="499"/>
    </row>
    <row r="32072">
      <c r="B32072" s="497"/>
      <c r="H32072" s="500"/>
      <c r="O32072" s="500"/>
      <c r="Q32072" s="498" t="s">
        <v>213</v>
      </c>
      <c r="S32072" s="499"/>
    </row>
    <row r="32073">
      <c r="B32073" s="497"/>
      <c r="H32073" s="500"/>
      <c r="O32073" s="500"/>
      <c r="Q32073" s="498" t="s">
        <v>213</v>
      </c>
      <c r="S32073" s="499"/>
    </row>
    <row r="32074">
      <c r="B32074" s="497"/>
      <c r="H32074" s="500"/>
      <c r="O32074" s="500"/>
      <c r="Q32074" s="498" t="s">
        <v>213</v>
      </c>
      <c r="S32074" s="499"/>
    </row>
    <row r="32075">
      <c r="B32075" s="497"/>
      <c r="H32075" s="500"/>
      <c r="O32075" s="500"/>
      <c r="Q32075" s="498" t="s">
        <v>213</v>
      </c>
      <c r="S32075" s="499"/>
    </row>
    <row r="32076">
      <c r="B32076" s="497"/>
      <c r="H32076" s="500"/>
      <c r="O32076" s="500"/>
      <c r="Q32076" s="498" t="s">
        <v>213</v>
      </c>
      <c r="S32076" s="499"/>
    </row>
    <row r="32077">
      <c r="B32077" s="497"/>
      <c r="H32077" s="500"/>
      <c r="O32077" s="500"/>
      <c r="Q32077" s="498" t="s">
        <v>213</v>
      </c>
      <c r="S32077" s="499"/>
    </row>
    <row r="32078">
      <c r="B32078" s="497"/>
      <c r="H32078" s="500"/>
      <c r="O32078" s="500"/>
      <c r="Q32078" s="498" t="s">
        <v>213</v>
      </c>
      <c r="S32078" s="499"/>
    </row>
    <row r="32079">
      <c r="B32079" s="497"/>
      <c r="H32079" s="500"/>
      <c r="O32079" s="500"/>
      <c r="Q32079" s="498" t="s">
        <v>213</v>
      </c>
      <c r="S32079" s="499"/>
    </row>
    <row r="32080">
      <c r="B32080" s="497"/>
      <c r="H32080" s="500"/>
      <c r="O32080" s="500"/>
      <c r="Q32080" s="498" t="s">
        <v>213</v>
      </c>
      <c r="S32080" s="499"/>
    </row>
    <row r="32081">
      <c r="B32081" s="497"/>
      <c r="H32081" s="500"/>
      <c r="O32081" s="500"/>
      <c r="Q32081" s="498" t="s">
        <v>213</v>
      </c>
      <c r="S32081" s="499"/>
    </row>
    <row r="32082">
      <c r="B32082" s="497"/>
      <c r="H32082" s="500"/>
      <c r="O32082" s="500"/>
      <c r="Q32082" s="498" t="s">
        <v>213</v>
      </c>
      <c r="S32082" s="499"/>
    </row>
    <row r="32083">
      <c r="B32083" s="497"/>
      <c r="H32083" s="500"/>
      <c r="O32083" s="500"/>
      <c r="Q32083" s="498" t="s">
        <v>213</v>
      </c>
      <c r="S32083" s="499"/>
    </row>
    <row r="32084">
      <c r="B32084" s="497"/>
      <c r="H32084" s="500"/>
      <c r="O32084" s="500"/>
      <c r="Q32084" s="498" t="s">
        <v>213</v>
      </c>
      <c r="S32084" s="499"/>
    </row>
    <row r="32085">
      <c r="B32085" s="497"/>
      <c r="H32085" s="500"/>
      <c r="O32085" s="500"/>
      <c r="Q32085" s="498" t="s">
        <v>213</v>
      </c>
      <c r="S32085" s="499"/>
    </row>
    <row r="32086">
      <c r="B32086" s="497"/>
      <c r="H32086" s="500"/>
      <c r="O32086" s="500"/>
      <c r="Q32086" s="498" t="s">
        <v>213</v>
      </c>
      <c r="S32086" s="499"/>
    </row>
    <row r="32087">
      <c r="B32087" s="497"/>
      <c r="H32087" s="500"/>
      <c r="O32087" s="500"/>
      <c r="Q32087" s="498" t="s">
        <v>213</v>
      </c>
      <c r="S32087" s="499"/>
    </row>
    <row r="32088">
      <c r="B32088" s="497"/>
      <c r="H32088" s="500"/>
      <c r="O32088" s="500"/>
      <c r="Q32088" s="498" t="s">
        <v>213</v>
      </c>
      <c r="S32088" s="499"/>
    </row>
    <row r="32089">
      <c r="B32089" s="497"/>
      <c r="H32089" s="500"/>
      <c r="O32089" s="500"/>
      <c r="Q32089" s="498" t="s">
        <v>213</v>
      </c>
      <c r="S32089" s="499"/>
    </row>
    <row r="32090">
      <c r="B32090" s="497"/>
      <c r="H32090" s="500"/>
      <c r="O32090" s="500"/>
      <c r="Q32090" s="498" t="s">
        <v>213</v>
      </c>
      <c r="S32090" s="499"/>
    </row>
    <row r="32091">
      <c r="B32091" s="497"/>
      <c r="H32091" s="500"/>
      <c r="O32091" s="500"/>
      <c r="Q32091" s="498" t="s">
        <v>213</v>
      </c>
      <c r="S32091" s="499"/>
    </row>
    <row r="32092">
      <c r="B32092" s="497"/>
      <c r="H32092" s="500"/>
      <c r="O32092" s="500"/>
      <c r="Q32092" s="498" t="s">
        <v>213</v>
      </c>
      <c r="S32092" s="499"/>
    </row>
    <row r="32093">
      <c r="B32093" s="497"/>
      <c r="H32093" s="500"/>
      <c r="O32093" s="500"/>
      <c r="Q32093" s="498" t="s">
        <v>213</v>
      </c>
      <c r="S32093" s="499"/>
    </row>
    <row r="32094">
      <c r="B32094" s="497"/>
      <c r="H32094" s="500"/>
      <c r="O32094" s="500"/>
      <c r="Q32094" s="498" t="s">
        <v>213</v>
      </c>
      <c r="S32094" s="499"/>
    </row>
    <row r="32095">
      <c r="B32095" s="497"/>
      <c r="H32095" s="500"/>
      <c r="O32095" s="500"/>
      <c r="Q32095" s="498" t="s">
        <v>213</v>
      </c>
      <c r="S32095" s="499"/>
    </row>
    <row r="32096">
      <c r="B32096" s="497"/>
      <c r="H32096" s="500"/>
      <c r="O32096" s="500"/>
      <c r="Q32096" s="498" t="s">
        <v>213</v>
      </c>
      <c r="S32096" s="499"/>
    </row>
    <row r="32097">
      <c r="B32097" s="497"/>
      <c r="H32097" s="500"/>
      <c r="O32097" s="500"/>
      <c r="Q32097" s="498" t="s">
        <v>213</v>
      </c>
      <c r="S32097" s="499"/>
    </row>
    <row r="32098">
      <c r="B32098" s="497"/>
      <c r="H32098" s="500"/>
      <c r="O32098" s="500"/>
      <c r="Q32098" s="498" t="s">
        <v>213</v>
      </c>
      <c r="S32098" s="499"/>
    </row>
    <row r="32099">
      <c r="B32099" s="497"/>
      <c r="H32099" s="500"/>
      <c r="O32099" s="500"/>
      <c r="Q32099" s="498" t="s">
        <v>213</v>
      </c>
      <c r="S32099" s="499"/>
    </row>
    <row r="32100">
      <c r="B32100" s="497"/>
      <c r="H32100" s="500"/>
      <c r="O32100" s="500"/>
      <c r="Q32100" s="498" t="s">
        <v>213</v>
      </c>
      <c r="S32100" s="499"/>
    </row>
    <row r="32101">
      <c r="B32101" s="497"/>
      <c r="H32101" s="500"/>
      <c r="O32101" s="500"/>
      <c r="Q32101" s="498" t="s">
        <v>213</v>
      </c>
      <c r="S32101" s="499"/>
    </row>
    <row r="32102">
      <c r="B32102" s="497"/>
      <c r="H32102" s="500"/>
      <c r="O32102" s="500"/>
      <c r="Q32102" s="498" t="s">
        <v>213</v>
      </c>
      <c r="S32102" s="499"/>
    </row>
    <row r="32103">
      <c r="B32103" s="497"/>
      <c r="H32103" s="500"/>
      <c r="O32103" s="500"/>
      <c r="Q32103" s="498" t="s">
        <v>213</v>
      </c>
      <c r="S32103" s="499"/>
    </row>
    <row r="32104">
      <c r="B32104" s="497"/>
      <c r="H32104" s="500"/>
      <c r="O32104" s="500"/>
      <c r="Q32104" s="498" t="s">
        <v>213</v>
      </c>
      <c r="S32104" s="499"/>
    </row>
    <row r="32105">
      <c r="B32105" s="497"/>
      <c r="H32105" s="500"/>
      <c r="O32105" s="500"/>
      <c r="Q32105" s="498" t="s">
        <v>213</v>
      </c>
      <c r="S32105" s="499"/>
    </row>
    <row r="32106">
      <c r="B32106" s="497"/>
      <c r="H32106" s="500"/>
      <c r="O32106" s="500"/>
      <c r="Q32106" s="498" t="s">
        <v>213</v>
      </c>
      <c r="S32106" s="499"/>
    </row>
    <row r="32107">
      <c r="B32107" s="497"/>
      <c r="H32107" s="500"/>
      <c r="O32107" s="500"/>
      <c r="Q32107" s="498" t="s">
        <v>213</v>
      </c>
      <c r="S32107" s="499"/>
    </row>
    <row r="32108">
      <c r="B32108" s="497"/>
      <c r="H32108" s="500"/>
      <c r="O32108" s="500"/>
      <c r="Q32108" s="498" t="s">
        <v>213</v>
      </c>
      <c r="S32108" s="499"/>
    </row>
    <row r="32109">
      <c r="B32109" s="497"/>
      <c r="H32109" s="500"/>
      <c r="O32109" s="500"/>
      <c r="Q32109" s="498" t="s">
        <v>213</v>
      </c>
      <c r="S32109" s="499"/>
    </row>
    <row r="32110">
      <c r="B32110" s="497"/>
      <c r="H32110" s="500"/>
      <c r="O32110" s="500"/>
      <c r="Q32110" s="498" t="s">
        <v>213</v>
      </c>
      <c r="S32110" s="499"/>
    </row>
    <row r="32111">
      <c r="B32111" s="497"/>
      <c r="H32111" s="500"/>
      <c r="O32111" s="500"/>
      <c r="Q32111" s="498" t="s">
        <v>213</v>
      </c>
      <c r="S32111" s="499"/>
    </row>
    <row r="32112">
      <c r="B32112" s="497"/>
      <c r="H32112" s="500"/>
      <c r="O32112" s="500"/>
      <c r="Q32112" s="498" t="s">
        <v>213</v>
      </c>
      <c r="S32112" s="499"/>
    </row>
    <row r="32113">
      <c r="B32113" s="497"/>
      <c r="H32113" s="500"/>
      <c r="O32113" s="500"/>
      <c r="Q32113" s="498" t="s">
        <v>213</v>
      </c>
      <c r="S32113" s="499"/>
    </row>
    <row r="32114">
      <c r="B32114" s="497"/>
      <c r="H32114" s="500"/>
      <c r="O32114" s="500"/>
      <c r="Q32114" s="498" t="s">
        <v>213</v>
      </c>
      <c r="S32114" s="499"/>
    </row>
    <row r="32115">
      <c r="B32115" s="497"/>
      <c r="H32115" s="500"/>
      <c r="O32115" s="500"/>
      <c r="Q32115" s="498" t="s">
        <v>213</v>
      </c>
      <c r="S32115" s="499"/>
    </row>
    <row r="32116">
      <c r="B32116" s="497"/>
      <c r="H32116" s="500"/>
      <c r="O32116" s="500"/>
      <c r="Q32116" s="498" t="s">
        <v>213</v>
      </c>
      <c r="S32116" s="499"/>
    </row>
    <row r="32117">
      <c r="B32117" s="497"/>
      <c r="H32117" s="500"/>
      <c r="O32117" s="500"/>
      <c r="Q32117" s="498" t="s">
        <v>213</v>
      </c>
      <c r="S32117" s="499"/>
    </row>
    <row r="32118">
      <c r="B32118" s="497"/>
      <c r="H32118" s="500"/>
      <c r="O32118" s="500"/>
      <c r="Q32118" s="498" t="s">
        <v>213</v>
      </c>
      <c r="S32118" s="499"/>
    </row>
    <row r="32119">
      <c r="B32119" s="497"/>
      <c r="H32119" s="500"/>
      <c r="O32119" s="500"/>
      <c r="Q32119" s="498" t="s">
        <v>213</v>
      </c>
      <c r="S32119" s="499"/>
    </row>
    <row r="32120">
      <c r="B32120" s="497"/>
      <c r="H32120" s="500"/>
      <c r="O32120" s="500"/>
      <c r="Q32120" s="498" t="s">
        <v>213</v>
      </c>
      <c r="S32120" s="499"/>
    </row>
    <row r="32121">
      <c r="B32121" s="497"/>
      <c r="H32121" s="500"/>
      <c r="O32121" s="500"/>
      <c r="Q32121" s="498" t="s">
        <v>213</v>
      </c>
      <c r="S32121" s="499"/>
    </row>
    <row r="32122">
      <c r="B32122" s="497"/>
      <c r="H32122" s="500"/>
      <c r="O32122" s="500"/>
      <c r="Q32122" s="498" t="s">
        <v>213</v>
      </c>
      <c r="S32122" s="499"/>
    </row>
    <row r="32123">
      <c r="B32123" s="497"/>
      <c r="H32123" s="500"/>
      <c r="O32123" s="500"/>
      <c r="Q32123" s="498" t="s">
        <v>213</v>
      </c>
      <c r="S32123" s="499"/>
    </row>
    <row r="32124">
      <c r="B32124" s="497"/>
      <c r="H32124" s="500"/>
      <c r="O32124" s="500"/>
      <c r="Q32124" s="498" t="s">
        <v>213</v>
      </c>
      <c r="S32124" s="499"/>
    </row>
    <row r="32125">
      <c r="B32125" s="497"/>
      <c r="H32125" s="500"/>
      <c r="O32125" s="500"/>
      <c r="Q32125" s="498" t="s">
        <v>213</v>
      </c>
      <c r="S32125" s="499"/>
    </row>
    <row r="32126">
      <c r="B32126" s="497"/>
      <c r="H32126" s="500"/>
      <c r="O32126" s="500"/>
      <c r="Q32126" s="498" t="s">
        <v>213</v>
      </c>
      <c r="S32126" s="499"/>
    </row>
    <row r="32127">
      <c r="B32127" s="497"/>
      <c r="H32127" s="500"/>
      <c r="O32127" s="500"/>
      <c r="Q32127" s="498" t="s">
        <v>213</v>
      </c>
      <c r="S32127" s="499"/>
    </row>
    <row r="32128">
      <c r="B32128" s="497"/>
      <c r="H32128" s="500"/>
      <c r="O32128" s="500"/>
      <c r="Q32128" s="498" t="s">
        <v>213</v>
      </c>
      <c r="S32128" s="499"/>
    </row>
    <row r="32129">
      <c r="B32129" s="497"/>
      <c r="H32129" s="500"/>
      <c r="O32129" s="500"/>
      <c r="Q32129" s="498" t="s">
        <v>213</v>
      </c>
      <c r="S32129" s="499"/>
    </row>
    <row r="32130">
      <c r="B32130" s="497"/>
      <c r="H32130" s="500"/>
      <c r="O32130" s="500"/>
      <c r="Q32130" s="498" t="s">
        <v>213</v>
      </c>
      <c r="S32130" s="499"/>
    </row>
    <row r="32131">
      <c r="B32131" s="497"/>
      <c r="H32131" s="500"/>
      <c r="O32131" s="500"/>
      <c r="Q32131" s="498" t="s">
        <v>213</v>
      </c>
      <c r="S32131" s="499"/>
    </row>
    <row r="32132">
      <c r="B32132" s="497"/>
      <c r="H32132" s="500"/>
      <c r="O32132" s="500"/>
      <c r="Q32132" s="498" t="s">
        <v>213</v>
      </c>
      <c r="S32132" s="499"/>
    </row>
    <row r="32133">
      <c r="B32133" s="497"/>
      <c r="H32133" s="500"/>
      <c r="O32133" s="500"/>
      <c r="Q32133" s="498" t="s">
        <v>213</v>
      </c>
      <c r="S32133" s="499"/>
    </row>
    <row r="32134">
      <c r="B32134" s="497"/>
      <c r="H32134" s="500"/>
      <c r="O32134" s="500"/>
      <c r="Q32134" s="498" t="s">
        <v>213</v>
      </c>
      <c r="S32134" s="499"/>
    </row>
    <row r="32135">
      <c r="B32135" s="497"/>
      <c r="H32135" s="500"/>
      <c r="O32135" s="500"/>
      <c r="Q32135" s="498" t="s">
        <v>213</v>
      </c>
      <c r="S32135" s="499"/>
    </row>
    <row r="32136">
      <c r="B32136" s="497"/>
      <c r="H32136" s="500"/>
      <c r="O32136" s="500"/>
      <c r="Q32136" s="498" t="s">
        <v>213</v>
      </c>
      <c r="S32136" s="499"/>
    </row>
    <row r="32137">
      <c r="B32137" s="497"/>
      <c r="H32137" s="500"/>
      <c r="O32137" s="500"/>
      <c r="Q32137" s="498" t="s">
        <v>213</v>
      </c>
      <c r="S32137" s="499"/>
    </row>
    <row r="32138">
      <c r="B32138" s="497"/>
      <c r="H32138" s="500"/>
      <c r="O32138" s="500"/>
      <c r="Q32138" s="498" t="s">
        <v>213</v>
      </c>
      <c r="S32138" s="499"/>
    </row>
    <row r="32139">
      <c r="B32139" s="497"/>
      <c r="H32139" s="500"/>
      <c r="O32139" s="500"/>
      <c r="Q32139" s="498" t="s">
        <v>213</v>
      </c>
      <c r="S32139" s="499"/>
    </row>
    <row r="32140">
      <c r="B32140" s="497"/>
      <c r="H32140" s="500"/>
      <c r="O32140" s="500"/>
      <c r="Q32140" s="498" t="s">
        <v>213</v>
      </c>
      <c r="S32140" s="499"/>
    </row>
    <row r="32141">
      <c r="B32141" s="497"/>
      <c r="H32141" s="500"/>
      <c r="O32141" s="500"/>
      <c r="Q32141" s="498" t="s">
        <v>213</v>
      </c>
      <c r="S32141" s="499"/>
    </row>
    <row r="32142">
      <c r="B32142" s="497"/>
      <c r="H32142" s="500"/>
      <c r="O32142" s="500"/>
      <c r="Q32142" s="498" t="s">
        <v>213</v>
      </c>
      <c r="S32142" s="499"/>
    </row>
    <row r="32143">
      <c r="B32143" s="497"/>
      <c r="H32143" s="500"/>
      <c r="O32143" s="500"/>
      <c r="Q32143" s="498" t="s">
        <v>213</v>
      </c>
      <c r="S32143" s="499"/>
    </row>
    <row r="32144">
      <c r="B32144" s="497"/>
      <c r="H32144" s="500"/>
      <c r="O32144" s="500"/>
      <c r="Q32144" s="498" t="s">
        <v>213</v>
      </c>
      <c r="S32144" s="499"/>
    </row>
    <row r="32145">
      <c r="B32145" s="497"/>
      <c r="H32145" s="500"/>
      <c r="O32145" s="500"/>
      <c r="Q32145" s="498" t="s">
        <v>213</v>
      </c>
      <c r="S32145" s="499"/>
    </row>
    <row r="32146">
      <c r="B32146" s="497"/>
      <c r="H32146" s="500"/>
      <c r="O32146" s="500"/>
      <c r="Q32146" s="498" t="s">
        <v>213</v>
      </c>
      <c r="S32146" s="499"/>
    </row>
    <row r="32147">
      <c r="B32147" s="497"/>
      <c r="H32147" s="500"/>
      <c r="O32147" s="500"/>
      <c r="Q32147" s="498" t="s">
        <v>213</v>
      </c>
      <c r="S32147" s="499"/>
    </row>
    <row r="32148">
      <c r="B32148" s="497"/>
      <c r="H32148" s="500"/>
      <c r="O32148" s="500"/>
      <c r="Q32148" s="498" t="s">
        <v>213</v>
      </c>
      <c r="S32148" s="499"/>
    </row>
    <row r="32149">
      <c r="B32149" s="497"/>
      <c r="H32149" s="500"/>
      <c r="O32149" s="500"/>
      <c r="Q32149" s="498" t="s">
        <v>213</v>
      </c>
      <c r="S32149" s="499"/>
    </row>
    <row r="32150">
      <c r="B32150" s="497"/>
      <c r="H32150" s="500"/>
      <c r="O32150" s="500"/>
      <c r="Q32150" s="498" t="s">
        <v>213</v>
      </c>
      <c r="S32150" s="499"/>
    </row>
    <row r="32151">
      <c r="B32151" s="497"/>
      <c r="H32151" s="500"/>
      <c r="O32151" s="500"/>
      <c r="Q32151" s="498" t="s">
        <v>213</v>
      </c>
      <c r="S32151" s="499"/>
    </row>
    <row r="32152">
      <c r="B32152" s="497"/>
      <c r="H32152" s="500"/>
      <c r="O32152" s="500"/>
      <c r="Q32152" s="498" t="s">
        <v>213</v>
      </c>
      <c r="S32152" s="499"/>
    </row>
    <row r="32153">
      <c r="B32153" s="497"/>
      <c r="H32153" s="500"/>
      <c r="O32153" s="500"/>
      <c r="Q32153" s="498" t="s">
        <v>213</v>
      </c>
      <c r="S32153" s="499"/>
    </row>
    <row r="32154">
      <c r="B32154" s="497"/>
      <c r="H32154" s="500"/>
      <c r="O32154" s="500"/>
      <c r="Q32154" s="498" t="s">
        <v>213</v>
      </c>
      <c r="S32154" s="499"/>
    </row>
    <row r="32155">
      <c r="B32155" s="497"/>
      <c r="H32155" s="500"/>
      <c r="O32155" s="500"/>
      <c r="Q32155" s="498" t="s">
        <v>213</v>
      </c>
      <c r="S32155" s="499"/>
    </row>
    <row r="32156">
      <c r="B32156" s="497"/>
      <c r="H32156" s="500"/>
      <c r="O32156" s="500"/>
      <c r="Q32156" s="498" t="s">
        <v>213</v>
      </c>
      <c r="S32156" s="499"/>
    </row>
    <row r="32157">
      <c r="B32157" s="497"/>
      <c r="H32157" s="500"/>
      <c r="O32157" s="500"/>
      <c r="Q32157" s="498" t="s">
        <v>213</v>
      </c>
      <c r="S32157" s="499"/>
    </row>
    <row r="32158">
      <c r="B32158" s="497"/>
      <c r="H32158" s="500"/>
      <c r="O32158" s="500"/>
      <c r="Q32158" s="498" t="s">
        <v>213</v>
      </c>
      <c r="S32158" s="499"/>
    </row>
    <row r="32159">
      <c r="B32159" s="497"/>
      <c r="H32159" s="500"/>
      <c r="O32159" s="500"/>
      <c r="Q32159" s="498" t="s">
        <v>213</v>
      </c>
      <c r="S32159" s="499"/>
    </row>
    <row r="32160">
      <c r="B32160" s="497"/>
      <c r="H32160" s="500"/>
      <c r="O32160" s="500"/>
      <c r="Q32160" s="498" t="s">
        <v>213</v>
      </c>
      <c r="S32160" s="499"/>
    </row>
    <row r="32161">
      <c r="B32161" s="497"/>
      <c r="H32161" s="500"/>
      <c r="O32161" s="500"/>
      <c r="Q32161" s="498" t="s">
        <v>213</v>
      </c>
      <c r="S32161" s="499"/>
    </row>
    <row r="32162">
      <c r="B32162" s="497"/>
      <c r="H32162" s="500"/>
      <c r="O32162" s="500"/>
      <c r="Q32162" s="498" t="s">
        <v>213</v>
      </c>
      <c r="S32162" s="499"/>
    </row>
    <row r="32163">
      <c r="B32163" s="497"/>
      <c r="H32163" s="500"/>
      <c r="O32163" s="500"/>
      <c r="Q32163" s="498" t="s">
        <v>213</v>
      </c>
      <c r="S32163" s="499"/>
    </row>
    <row r="32164">
      <c r="B32164" s="497"/>
      <c r="H32164" s="500"/>
      <c r="O32164" s="500"/>
      <c r="Q32164" s="498" t="s">
        <v>213</v>
      </c>
      <c r="S32164" s="499"/>
    </row>
    <row r="32165">
      <c r="B32165" s="497"/>
      <c r="H32165" s="500"/>
      <c r="O32165" s="500"/>
      <c r="Q32165" s="498" t="s">
        <v>213</v>
      </c>
      <c r="S32165" s="499"/>
    </row>
    <row r="32166">
      <c r="B32166" s="497"/>
      <c r="H32166" s="500"/>
      <c r="O32166" s="500"/>
      <c r="Q32166" s="498" t="s">
        <v>213</v>
      </c>
      <c r="S32166" s="499"/>
    </row>
    <row r="32167">
      <c r="B32167" s="497"/>
      <c r="H32167" s="500"/>
      <c r="O32167" s="500"/>
      <c r="Q32167" s="498" t="s">
        <v>213</v>
      </c>
      <c r="S32167" s="499"/>
    </row>
    <row r="32168">
      <c r="B32168" s="497"/>
      <c r="H32168" s="500"/>
      <c r="O32168" s="500"/>
      <c r="Q32168" s="498" t="s">
        <v>213</v>
      </c>
      <c r="S32168" s="499"/>
    </row>
    <row r="32169">
      <c r="B32169" s="497"/>
      <c r="H32169" s="500"/>
      <c r="O32169" s="500"/>
      <c r="Q32169" s="498" t="s">
        <v>213</v>
      </c>
      <c r="S32169" s="499"/>
    </row>
    <row r="32170">
      <c r="B32170" s="497"/>
      <c r="H32170" s="500"/>
      <c r="O32170" s="500"/>
      <c r="Q32170" s="498" t="s">
        <v>213</v>
      </c>
      <c r="S32170" s="499"/>
    </row>
    <row r="32171">
      <c r="B32171" s="497"/>
      <c r="H32171" s="500"/>
      <c r="O32171" s="500"/>
      <c r="Q32171" s="498" t="s">
        <v>213</v>
      </c>
      <c r="S32171" s="499"/>
    </row>
    <row r="32172">
      <c r="B32172" s="497"/>
      <c r="H32172" s="500"/>
      <c r="O32172" s="500"/>
      <c r="Q32172" s="498" t="s">
        <v>213</v>
      </c>
      <c r="S32172" s="499"/>
    </row>
    <row r="32173">
      <c r="B32173" s="497"/>
      <c r="H32173" s="500"/>
      <c r="O32173" s="500"/>
      <c r="Q32173" s="498" t="s">
        <v>213</v>
      </c>
      <c r="S32173" s="499"/>
    </row>
    <row r="32174">
      <c r="B32174" s="497"/>
      <c r="H32174" s="500"/>
      <c r="O32174" s="500"/>
      <c r="Q32174" s="498" t="s">
        <v>213</v>
      </c>
      <c r="S32174" s="499"/>
    </row>
    <row r="32175">
      <c r="B32175" s="497"/>
      <c r="H32175" s="500"/>
      <c r="O32175" s="500"/>
      <c r="Q32175" s="498" t="s">
        <v>213</v>
      </c>
      <c r="S32175" s="499"/>
    </row>
    <row r="32176">
      <c r="B32176" s="497"/>
      <c r="H32176" s="500"/>
      <c r="O32176" s="500"/>
      <c r="Q32176" s="498" t="s">
        <v>213</v>
      </c>
      <c r="S32176" s="499"/>
    </row>
    <row r="32177">
      <c r="B32177" s="497"/>
      <c r="H32177" s="500"/>
      <c r="O32177" s="500"/>
      <c r="Q32177" s="498" t="s">
        <v>213</v>
      </c>
      <c r="S32177" s="499"/>
    </row>
    <row r="32178">
      <c r="B32178" s="497"/>
      <c r="H32178" s="500"/>
      <c r="O32178" s="500"/>
      <c r="Q32178" s="498" t="s">
        <v>213</v>
      </c>
      <c r="S32178" s="499"/>
    </row>
    <row r="32179">
      <c r="B32179" s="497"/>
      <c r="H32179" s="500"/>
      <c r="O32179" s="500"/>
      <c r="Q32179" s="498" t="s">
        <v>213</v>
      </c>
      <c r="S32179" s="499"/>
    </row>
    <row r="32180">
      <c r="B32180" s="497"/>
      <c r="H32180" s="500"/>
      <c r="O32180" s="500"/>
      <c r="Q32180" s="498" t="s">
        <v>213</v>
      </c>
      <c r="S32180" s="499"/>
    </row>
    <row r="32181">
      <c r="B32181" s="497"/>
      <c r="H32181" s="500"/>
      <c r="O32181" s="500"/>
      <c r="Q32181" s="498" t="s">
        <v>213</v>
      </c>
      <c r="S32181" s="499"/>
    </row>
    <row r="32182">
      <c r="B32182" s="497"/>
      <c r="H32182" s="500"/>
      <c r="O32182" s="500"/>
      <c r="Q32182" s="498" t="s">
        <v>213</v>
      </c>
      <c r="S32182" s="499"/>
    </row>
    <row r="32183">
      <c r="B32183" s="497"/>
      <c r="H32183" s="500"/>
      <c r="O32183" s="500"/>
      <c r="Q32183" s="498" t="s">
        <v>213</v>
      </c>
      <c r="S32183" s="499"/>
    </row>
    <row r="32184">
      <c r="B32184" s="497"/>
      <c r="H32184" s="500"/>
      <c r="O32184" s="500"/>
      <c r="Q32184" s="498" t="s">
        <v>213</v>
      </c>
      <c r="S32184" s="499"/>
    </row>
    <row r="32185">
      <c r="B32185" s="497"/>
      <c r="H32185" s="500"/>
      <c r="O32185" s="500"/>
      <c r="Q32185" s="498" t="s">
        <v>213</v>
      </c>
      <c r="S32185" s="499"/>
    </row>
    <row r="32186">
      <c r="B32186" s="497"/>
      <c r="H32186" s="500"/>
      <c r="O32186" s="500"/>
      <c r="Q32186" s="498" t="s">
        <v>213</v>
      </c>
      <c r="S32186" s="499"/>
    </row>
    <row r="32187">
      <c r="B32187" s="497"/>
      <c r="H32187" s="500"/>
      <c r="O32187" s="500"/>
      <c r="Q32187" s="498" t="s">
        <v>213</v>
      </c>
      <c r="S32187" s="499"/>
    </row>
    <row r="32188">
      <c r="B32188" s="497"/>
      <c r="H32188" s="500"/>
      <c r="O32188" s="500"/>
      <c r="Q32188" s="498" t="s">
        <v>213</v>
      </c>
      <c r="S32188" s="499"/>
    </row>
    <row r="32189">
      <c r="B32189" s="497"/>
      <c r="H32189" s="500"/>
      <c r="O32189" s="500"/>
      <c r="Q32189" s="498" t="s">
        <v>213</v>
      </c>
      <c r="S32189" s="499"/>
    </row>
    <row r="32190">
      <c r="B32190" s="497"/>
      <c r="H32190" s="500"/>
      <c r="O32190" s="500"/>
      <c r="Q32190" s="498" t="s">
        <v>213</v>
      </c>
      <c r="S32190" s="499"/>
    </row>
    <row r="32191">
      <c r="B32191" s="497"/>
      <c r="H32191" s="500"/>
      <c r="O32191" s="500"/>
      <c r="Q32191" s="498" t="s">
        <v>213</v>
      </c>
      <c r="S32191" s="499"/>
    </row>
    <row r="32192">
      <c r="B32192" s="497"/>
      <c r="H32192" s="500"/>
      <c r="O32192" s="500"/>
      <c r="Q32192" s="498" t="s">
        <v>213</v>
      </c>
      <c r="S32192" s="499"/>
    </row>
    <row r="32193">
      <c r="B32193" s="497"/>
      <c r="H32193" s="500"/>
      <c r="O32193" s="500"/>
      <c r="Q32193" s="498" t="s">
        <v>213</v>
      </c>
      <c r="S32193" s="499"/>
    </row>
    <row r="32194">
      <c r="B32194" s="497"/>
      <c r="H32194" s="500"/>
      <c r="O32194" s="500"/>
      <c r="Q32194" s="498" t="s">
        <v>213</v>
      </c>
      <c r="S32194" s="499"/>
    </row>
    <row r="32195">
      <c r="B32195" s="497"/>
      <c r="H32195" s="500"/>
      <c r="O32195" s="500"/>
      <c r="Q32195" s="498" t="s">
        <v>213</v>
      </c>
      <c r="S32195" s="499"/>
    </row>
    <row r="32196">
      <c r="B32196" s="497"/>
      <c r="H32196" s="500"/>
      <c r="O32196" s="500"/>
      <c r="Q32196" s="498" t="s">
        <v>213</v>
      </c>
      <c r="S32196" s="499"/>
    </row>
    <row r="32197">
      <c r="B32197" s="497"/>
      <c r="H32197" s="500"/>
      <c r="O32197" s="500"/>
      <c r="Q32197" s="498" t="s">
        <v>213</v>
      </c>
      <c r="S32197" s="499"/>
    </row>
    <row r="32198">
      <c r="B32198" s="497"/>
      <c r="H32198" s="500"/>
      <c r="O32198" s="500"/>
      <c r="Q32198" s="498" t="s">
        <v>213</v>
      </c>
      <c r="S32198" s="499"/>
    </row>
    <row r="32199">
      <c r="B32199" s="497"/>
      <c r="H32199" s="500"/>
      <c r="O32199" s="500"/>
      <c r="Q32199" s="498" t="s">
        <v>213</v>
      </c>
      <c r="S32199" s="499"/>
    </row>
    <row r="32200">
      <c r="B32200" s="497"/>
      <c r="H32200" s="500"/>
      <c r="O32200" s="500"/>
      <c r="Q32200" s="498" t="s">
        <v>213</v>
      </c>
      <c r="S32200" s="499"/>
    </row>
    <row r="32201">
      <c r="B32201" s="497"/>
      <c r="H32201" s="500"/>
      <c r="O32201" s="500"/>
      <c r="Q32201" s="498" t="s">
        <v>213</v>
      </c>
      <c r="S32201" s="499"/>
    </row>
    <row r="32202">
      <c r="B32202" s="497"/>
      <c r="H32202" s="500"/>
      <c r="O32202" s="500"/>
      <c r="Q32202" s="498" t="s">
        <v>213</v>
      </c>
      <c r="S32202" s="499"/>
    </row>
    <row r="32203">
      <c r="B32203" s="497"/>
      <c r="H32203" s="500"/>
      <c r="O32203" s="500"/>
      <c r="Q32203" s="498" t="s">
        <v>213</v>
      </c>
      <c r="S32203" s="499"/>
    </row>
    <row r="32204">
      <c r="B32204" s="497"/>
      <c r="H32204" s="500"/>
      <c r="O32204" s="500"/>
      <c r="Q32204" s="498" t="s">
        <v>213</v>
      </c>
      <c r="S32204" s="499"/>
    </row>
    <row r="32205">
      <c r="B32205" s="497"/>
      <c r="H32205" s="500"/>
      <c r="O32205" s="500"/>
      <c r="Q32205" s="498" t="s">
        <v>213</v>
      </c>
      <c r="S32205" s="499"/>
    </row>
    <row r="32206">
      <c r="B32206" s="497"/>
      <c r="H32206" s="500"/>
      <c r="O32206" s="500"/>
      <c r="Q32206" s="498" t="s">
        <v>213</v>
      </c>
      <c r="S32206" s="499"/>
    </row>
    <row r="32207">
      <c r="B32207" s="497"/>
      <c r="H32207" s="500"/>
      <c r="O32207" s="500"/>
      <c r="Q32207" s="498" t="s">
        <v>213</v>
      </c>
      <c r="S32207" s="499"/>
    </row>
    <row r="32208">
      <c r="B32208" s="497"/>
      <c r="H32208" s="500"/>
      <c r="O32208" s="500"/>
      <c r="Q32208" s="498" t="s">
        <v>213</v>
      </c>
      <c r="S32208" s="499"/>
    </row>
    <row r="32209">
      <c r="B32209" s="497"/>
      <c r="H32209" s="500"/>
      <c r="O32209" s="500"/>
      <c r="Q32209" s="498" t="s">
        <v>213</v>
      </c>
      <c r="S32209" s="499"/>
    </row>
    <row r="32210">
      <c r="B32210" s="497"/>
      <c r="H32210" s="500"/>
      <c r="O32210" s="500"/>
      <c r="Q32210" s="498" t="s">
        <v>213</v>
      </c>
      <c r="S32210" s="499"/>
    </row>
    <row r="32211">
      <c r="B32211" s="497"/>
      <c r="H32211" s="500"/>
      <c r="O32211" s="500"/>
      <c r="Q32211" s="498" t="s">
        <v>213</v>
      </c>
      <c r="S32211" s="499"/>
    </row>
    <row r="32212">
      <c r="B32212" s="497"/>
      <c r="H32212" s="500"/>
      <c r="O32212" s="500"/>
      <c r="Q32212" s="498" t="s">
        <v>213</v>
      </c>
      <c r="S32212" s="499"/>
    </row>
    <row r="32213">
      <c r="B32213" s="497"/>
      <c r="H32213" s="500"/>
      <c r="O32213" s="500"/>
      <c r="Q32213" s="498" t="s">
        <v>213</v>
      </c>
      <c r="S32213" s="499"/>
    </row>
    <row r="32214">
      <c r="B32214" s="497"/>
      <c r="H32214" s="500"/>
      <c r="O32214" s="500"/>
      <c r="Q32214" s="498" t="s">
        <v>213</v>
      </c>
      <c r="S32214" s="499"/>
    </row>
    <row r="32215">
      <c r="B32215" s="497"/>
      <c r="H32215" s="500"/>
      <c r="O32215" s="500"/>
      <c r="Q32215" s="498" t="s">
        <v>213</v>
      </c>
      <c r="S32215" s="499"/>
    </row>
    <row r="32216">
      <c r="B32216" s="497"/>
      <c r="H32216" s="500"/>
      <c r="O32216" s="500"/>
      <c r="Q32216" s="498" t="s">
        <v>213</v>
      </c>
      <c r="S32216" s="499"/>
    </row>
    <row r="32217">
      <c r="B32217" s="497"/>
      <c r="H32217" s="500"/>
      <c r="O32217" s="500"/>
      <c r="Q32217" s="498" t="s">
        <v>213</v>
      </c>
      <c r="S32217" s="499"/>
    </row>
    <row r="32218">
      <c r="B32218" s="497"/>
      <c r="H32218" s="500"/>
      <c r="O32218" s="500"/>
      <c r="Q32218" s="498" t="s">
        <v>213</v>
      </c>
      <c r="S32218" s="499"/>
    </row>
    <row r="32219">
      <c r="B32219" s="497"/>
      <c r="H32219" s="500"/>
      <c r="O32219" s="500"/>
      <c r="Q32219" s="498" t="s">
        <v>213</v>
      </c>
      <c r="S32219" s="499"/>
    </row>
    <row r="32220">
      <c r="B32220" s="497"/>
      <c r="H32220" s="500"/>
      <c r="O32220" s="500"/>
      <c r="Q32220" s="498" t="s">
        <v>213</v>
      </c>
      <c r="S32220" s="499"/>
    </row>
    <row r="32221">
      <c r="B32221" s="497"/>
      <c r="H32221" s="500"/>
      <c r="O32221" s="500"/>
      <c r="Q32221" s="498" t="s">
        <v>213</v>
      </c>
      <c r="S32221" s="499"/>
    </row>
    <row r="32222">
      <c r="B32222" s="497"/>
      <c r="H32222" s="500"/>
      <c r="O32222" s="500"/>
      <c r="Q32222" s="498" t="s">
        <v>213</v>
      </c>
      <c r="S32222" s="499"/>
    </row>
    <row r="32223">
      <c r="B32223" s="497"/>
      <c r="H32223" s="500"/>
      <c r="O32223" s="500"/>
      <c r="Q32223" s="498" t="s">
        <v>213</v>
      </c>
      <c r="S32223" s="499"/>
    </row>
    <row r="32224">
      <c r="B32224" s="497"/>
      <c r="H32224" s="500"/>
      <c r="O32224" s="500"/>
      <c r="Q32224" s="498" t="s">
        <v>213</v>
      </c>
      <c r="S32224" s="499"/>
    </row>
    <row r="32225">
      <c r="B32225" s="497"/>
      <c r="H32225" s="500"/>
      <c r="O32225" s="500"/>
      <c r="Q32225" s="498" t="s">
        <v>213</v>
      </c>
      <c r="S32225" s="499"/>
    </row>
    <row r="32226">
      <c r="B32226" s="497"/>
      <c r="H32226" s="500"/>
      <c r="O32226" s="500"/>
      <c r="Q32226" s="498" t="s">
        <v>213</v>
      </c>
      <c r="S32226" s="499"/>
    </row>
    <row r="32227">
      <c r="B32227" s="497"/>
      <c r="H32227" s="500"/>
      <c r="O32227" s="500"/>
      <c r="Q32227" s="498" t="s">
        <v>213</v>
      </c>
      <c r="S32227" s="499"/>
    </row>
    <row r="32228">
      <c r="B32228" s="497"/>
      <c r="H32228" s="500"/>
      <c r="O32228" s="500"/>
      <c r="Q32228" s="498" t="s">
        <v>213</v>
      </c>
      <c r="S32228" s="499"/>
    </row>
    <row r="32229">
      <c r="B32229" s="497"/>
      <c r="H32229" s="500"/>
      <c r="O32229" s="500"/>
      <c r="Q32229" s="498" t="s">
        <v>213</v>
      </c>
      <c r="S32229" s="499"/>
    </row>
    <row r="32230">
      <c r="B32230" s="497"/>
      <c r="H32230" s="500"/>
      <c r="O32230" s="500"/>
      <c r="Q32230" s="498" t="s">
        <v>213</v>
      </c>
      <c r="S32230" s="499"/>
    </row>
    <row r="32231">
      <c r="B32231" s="497"/>
      <c r="H32231" s="500"/>
      <c r="O32231" s="500"/>
      <c r="Q32231" s="498" t="s">
        <v>213</v>
      </c>
      <c r="S32231" s="499"/>
    </row>
    <row r="32232">
      <c r="B32232" s="497"/>
      <c r="H32232" s="500"/>
      <c r="O32232" s="500"/>
      <c r="Q32232" s="498" t="s">
        <v>213</v>
      </c>
      <c r="S32232" s="499"/>
    </row>
    <row r="32233">
      <c r="B32233" s="497"/>
      <c r="H32233" s="500"/>
      <c r="O32233" s="500"/>
      <c r="Q32233" s="498" t="s">
        <v>213</v>
      </c>
      <c r="S32233" s="499"/>
    </row>
    <row r="32234">
      <c r="B32234" s="497"/>
      <c r="H32234" s="500"/>
      <c r="O32234" s="500"/>
      <c r="Q32234" s="498" t="s">
        <v>213</v>
      </c>
      <c r="S32234" s="499"/>
    </row>
    <row r="32235">
      <c r="B32235" s="497"/>
      <c r="H32235" s="500"/>
      <c r="O32235" s="500"/>
      <c r="Q32235" s="498" t="s">
        <v>213</v>
      </c>
      <c r="S32235" s="499"/>
    </row>
    <row r="32236">
      <c r="B32236" s="497"/>
      <c r="H32236" s="500"/>
      <c r="O32236" s="500"/>
      <c r="Q32236" s="498" t="s">
        <v>213</v>
      </c>
      <c r="S32236" s="499"/>
    </row>
    <row r="32237">
      <c r="B32237" s="497"/>
      <c r="H32237" s="500"/>
      <c r="O32237" s="500"/>
      <c r="Q32237" s="498" t="s">
        <v>213</v>
      </c>
      <c r="S32237" s="499"/>
    </row>
    <row r="32238">
      <c r="B32238" s="497"/>
      <c r="H32238" s="500"/>
      <c r="O32238" s="500"/>
      <c r="Q32238" s="498" t="s">
        <v>213</v>
      </c>
      <c r="S32238" s="499"/>
    </row>
    <row r="32239">
      <c r="B32239" s="497"/>
      <c r="H32239" s="500"/>
      <c r="O32239" s="500"/>
      <c r="Q32239" s="498" t="s">
        <v>213</v>
      </c>
      <c r="S32239" s="499"/>
    </row>
    <row r="32240">
      <c r="B32240" s="497"/>
      <c r="H32240" s="500"/>
      <c r="O32240" s="500"/>
      <c r="Q32240" s="498" t="s">
        <v>213</v>
      </c>
      <c r="S32240" s="499"/>
    </row>
    <row r="32241">
      <c r="B32241" s="497"/>
      <c r="H32241" s="500"/>
      <c r="O32241" s="500"/>
      <c r="Q32241" s="498" t="s">
        <v>213</v>
      </c>
      <c r="S32241" s="499"/>
    </row>
    <row r="32242">
      <c r="B32242" s="497"/>
      <c r="H32242" s="500"/>
      <c r="O32242" s="500"/>
      <c r="Q32242" s="498" t="s">
        <v>213</v>
      </c>
      <c r="S32242" s="499"/>
    </row>
    <row r="32243">
      <c r="B32243" s="497"/>
      <c r="H32243" s="500"/>
      <c r="O32243" s="500"/>
      <c r="Q32243" s="498" t="s">
        <v>213</v>
      </c>
      <c r="S32243" s="499"/>
    </row>
    <row r="32244">
      <c r="B32244" s="497"/>
      <c r="H32244" s="500"/>
      <c r="O32244" s="500"/>
      <c r="Q32244" s="498" t="s">
        <v>213</v>
      </c>
      <c r="S32244" s="499"/>
    </row>
    <row r="32245">
      <c r="B32245" s="497"/>
      <c r="H32245" s="500"/>
      <c r="O32245" s="500"/>
      <c r="Q32245" s="498" t="s">
        <v>213</v>
      </c>
      <c r="S32245" s="499"/>
    </row>
    <row r="32246">
      <c r="B32246" s="497"/>
      <c r="H32246" s="500"/>
      <c r="O32246" s="500"/>
      <c r="Q32246" s="498" t="s">
        <v>213</v>
      </c>
      <c r="S32246" s="499"/>
    </row>
    <row r="32247">
      <c r="B32247" s="497"/>
      <c r="H32247" s="500"/>
      <c r="O32247" s="500"/>
      <c r="Q32247" s="498" t="s">
        <v>213</v>
      </c>
      <c r="S32247" s="499"/>
    </row>
    <row r="32248">
      <c r="B32248" s="497"/>
      <c r="H32248" s="500"/>
      <c r="O32248" s="500"/>
      <c r="Q32248" s="498" t="s">
        <v>213</v>
      </c>
      <c r="S32248" s="499"/>
    </row>
    <row r="32249">
      <c r="B32249" s="497"/>
      <c r="H32249" s="500"/>
      <c r="O32249" s="500"/>
      <c r="Q32249" s="498" t="s">
        <v>213</v>
      </c>
      <c r="S32249" s="499"/>
    </row>
    <row r="32250">
      <c r="B32250" s="497"/>
      <c r="H32250" s="500"/>
      <c r="O32250" s="500"/>
      <c r="Q32250" s="498" t="s">
        <v>213</v>
      </c>
      <c r="S32250" s="499"/>
    </row>
    <row r="32251">
      <c r="B32251" s="497"/>
      <c r="H32251" s="500"/>
      <c r="O32251" s="500"/>
      <c r="Q32251" s="498" t="s">
        <v>213</v>
      </c>
      <c r="S32251" s="499"/>
    </row>
    <row r="32252">
      <c r="B32252" s="497"/>
      <c r="H32252" s="500"/>
      <c r="O32252" s="500"/>
      <c r="Q32252" s="498" t="s">
        <v>213</v>
      </c>
      <c r="S32252" s="499"/>
    </row>
    <row r="32253">
      <c r="B32253" s="497"/>
      <c r="H32253" s="500"/>
      <c r="O32253" s="500"/>
      <c r="Q32253" s="498" t="s">
        <v>213</v>
      </c>
      <c r="S32253" s="499"/>
    </row>
    <row r="32254">
      <c r="B32254" s="497"/>
      <c r="H32254" s="500"/>
      <c r="O32254" s="500"/>
      <c r="Q32254" s="498" t="s">
        <v>213</v>
      </c>
      <c r="S32254" s="499"/>
    </row>
    <row r="32255">
      <c r="B32255" s="497"/>
      <c r="H32255" s="500"/>
      <c r="O32255" s="500"/>
      <c r="Q32255" s="498" t="s">
        <v>213</v>
      </c>
      <c r="S32255" s="499"/>
    </row>
    <row r="32256">
      <c r="B32256" s="497"/>
      <c r="H32256" s="500"/>
      <c r="O32256" s="500"/>
      <c r="Q32256" s="498" t="s">
        <v>213</v>
      </c>
      <c r="S32256" s="499"/>
    </row>
    <row r="32257">
      <c r="B32257" s="497"/>
      <c r="H32257" s="500"/>
      <c r="O32257" s="500"/>
      <c r="Q32257" s="498" t="s">
        <v>213</v>
      </c>
      <c r="S32257" s="499"/>
    </row>
    <row r="32258">
      <c r="B32258" s="497"/>
      <c r="H32258" s="500"/>
      <c r="O32258" s="500"/>
      <c r="Q32258" s="498" t="s">
        <v>213</v>
      </c>
      <c r="S32258" s="499"/>
    </row>
    <row r="32259">
      <c r="B32259" s="497"/>
      <c r="H32259" s="500"/>
      <c r="O32259" s="500"/>
      <c r="Q32259" s="498" t="s">
        <v>213</v>
      </c>
      <c r="S32259" s="499"/>
    </row>
    <row r="32260">
      <c r="B32260" s="497"/>
      <c r="H32260" s="500"/>
      <c r="O32260" s="500"/>
      <c r="Q32260" s="498" t="s">
        <v>213</v>
      </c>
      <c r="S32260" s="499"/>
    </row>
    <row r="32261">
      <c r="B32261" s="497"/>
      <c r="H32261" s="500"/>
      <c r="O32261" s="500"/>
      <c r="Q32261" s="498" t="s">
        <v>213</v>
      </c>
      <c r="S32261" s="499"/>
    </row>
    <row r="32262">
      <c r="B32262" s="497"/>
      <c r="H32262" s="500"/>
      <c r="O32262" s="500"/>
      <c r="Q32262" s="498" t="s">
        <v>213</v>
      </c>
      <c r="S32262" s="499"/>
    </row>
    <row r="32263">
      <c r="B32263" s="497"/>
      <c r="H32263" s="500"/>
      <c r="O32263" s="500"/>
      <c r="Q32263" s="498" t="s">
        <v>213</v>
      </c>
      <c r="S32263" s="499"/>
    </row>
    <row r="32264">
      <c r="B32264" s="497"/>
      <c r="H32264" s="500"/>
      <c r="O32264" s="500"/>
      <c r="Q32264" s="498" t="s">
        <v>213</v>
      </c>
      <c r="S32264" s="499"/>
    </row>
    <row r="32265">
      <c r="B32265" s="497"/>
      <c r="H32265" s="500"/>
      <c r="O32265" s="500"/>
      <c r="Q32265" s="498" t="s">
        <v>213</v>
      </c>
      <c r="S32265" s="499"/>
    </row>
    <row r="32266">
      <c r="B32266" s="497"/>
      <c r="H32266" s="500"/>
      <c r="O32266" s="500"/>
      <c r="Q32266" s="498" t="s">
        <v>213</v>
      </c>
      <c r="S32266" s="499"/>
    </row>
    <row r="32267">
      <c r="B32267" s="497"/>
      <c r="H32267" s="500"/>
      <c r="O32267" s="500"/>
      <c r="Q32267" s="498" t="s">
        <v>213</v>
      </c>
      <c r="S32267" s="499"/>
    </row>
    <row r="32268">
      <c r="B32268" s="497"/>
      <c r="H32268" s="500"/>
      <c r="O32268" s="500"/>
      <c r="Q32268" s="498" t="s">
        <v>213</v>
      </c>
      <c r="S32268" s="499"/>
    </row>
    <row r="32269">
      <c r="B32269" s="497"/>
      <c r="H32269" s="500"/>
      <c r="O32269" s="500"/>
      <c r="Q32269" s="498" t="s">
        <v>213</v>
      </c>
      <c r="S32269" s="499"/>
    </row>
    <row r="32270">
      <c r="B32270" s="497"/>
      <c r="H32270" s="500"/>
      <c r="O32270" s="500"/>
      <c r="Q32270" s="498" t="s">
        <v>213</v>
      </c>
      <c r="S32270" s="499"/>
    </row>
    <row r="32271">
      <c r="B32271" s="497"/>
      <c r="H32271" s="500"/>
      <c r="O32271" s="500"/>
      <c r="Q32271" s="498" t="s">
        <v>213</v>
      </c>
      <c r="S32271" s="499"/>
    </row>
    <row r="32272">
      <c r="B32272" s="497"/>
      <c r="H32272" s="500"/>
      <c r="O32272" s="500"/>
      <c r="Q32272" s="498" t="s">
        <v>213</v>
      </c>
      <c r="S32272" s="499"/>
    </row>
    <row r="32273">
      <c r="B32273" s="497"/>
      <c r="H32273" s="500"/>
      <c r="O32273" s="500"/>
      <c r="Q32273" s="498" t="s">
        <v>213</v>
      </c>
      <c r="S32273" s="499"/>
    </row>
    <row r="32274">
      <c r="B32274" s="497"/>
      <c r="H32274" s="500"/>
      <c r="O32274" s="500"/>
      <c r="Q32274" s="498" t="s">
        <v>213</v>
      </c>
      <c r="S32274" s="499"/>
    </row>
    <row r="32275">
      <c r="B32275" s="497"/>
      <c r="H32275" s="500"/>
      <c r="O32275" s="500"/>
      <c r="Q32275" s="498" t="s">
        <v>213</v>
      </c>
      <c r="S32275" s="499"/>
    </row>
    <row r="32276">
      <c r="B32276" s="497"/>
      <c r="H32276" s="500"/>
      <c r="O32276" s="500"/>
      <c r="Q32276" s="498" t="s">
        <v>213</v>
      </c>
      <c r="S32276" s="499"/>
    </row>
    <row r="32277">
      <c r="B32277" s="497"/>
      <c r="H32277" s="500"/>
      <c r="O32277" s="500"/>
      <c r="Q32277" s="498" t="s">
        <v>213</v>
      </c>
      <c r="S32277" s="499"/>
    </row>
    <row r="32278">
      <c r="B32278" s="497"/>
      <c r="H32278" s="500"/>
      <c r="O32278" s="500"/>
      <c r="Q32278" s="498" t="s">
        <v>213</v>
      </c>
      <c r="S32278" s="499"/>
    </row>
    <row r="32279">
      <c r="B32279" s="497"/>
      <c r="H32279" s="500"/>
      <c r="O32279" s="500"/>
      <c r="Q32279" s="498" t="s">
        <v>213</v>
      </c>
      <c r="S32279" s="499"/>
    </row>
    <row r="32280">
      <c r="B32280" s="497"/>
      <c r="H32280" s="500"/>
      <c r="O32280" s="500"/>
      <c r="Q32280" s="498" t="s">
        <v>213</v>
      </c>
      <c r="S32280" s="499"/>
    </row>
    <row r="32281">
      <c r="B32281" s="497"/>
      <c r="H32281" s="500"/>
      <c r="O32281" s="500"/>
      <c r="Q32281" s="498" t="s">
        <v>213</v>
      </c>
      <c r="S32281" s="499"/>
    </row>
    <row r="32282">
      <c r="B32282" s="497"/>
      <c r="H32282" s="500"/>
      <c r="O32282" s="500"/>
      <c r="Q32282" s="498" t="s">
        <v>213</v>
      </c>
      <c r="S32282" s="499"/>
    </row>
    <row r="32283">
      <c r="B32283" s="497"/>
      <c r="H32283" s="500"/>
      <c r="O32283" s="500"/>
      <c r="Q32283" s="498" t="s">
        <v>213</v>
      </c>
      <c r="S32283" s="499"/>
    </row>
    <row r="32284">
      <c r="B32284" s="497"/>
      <c r="H32284" s="500"/>
      <c r="O32284" s="500"/>
      <c r="Q32284" s="498" t="s">
        <v>213</v>
      </c>
      <c r="S32284" s="499"/>
    </row>
    <row r="32285">
      <c r="B32285" s="497"/>
      <c r="H32285" s="500"/>
      <c r="O32285" s="500"/>
      <c r="Q32285" s="498" t="s">
        <v>213</v>
      </c>
      <c r="S32285" s="499"/>
    </row>
    <row r="32286">
      <c r="B32286" s="497"/>
      <c r="H32286" s="500"/>
      <c r="O32286" s="500"/>
      <c r="Q32286" s="498" t="s">
        <v>213</v>
      </c>
      <c r="S32286" s="499"/>
    </row>
    <row r="32287">
      <c r="B32287" s="497"/>
      <c r="H32287" s="500"/>
      <c r="O32287" s="500"/>
      <c r="Q32287" s="498" t="s">
        <v>213</v>
      </c>
      <c r="S32287" s="499"/>
    </row>
    <row r="32288">
      <c r="B32288" s="497"/>
      <c r="H32288" s="500"/>
      <c r="O32288" s="500"/>
      <c r="Q32288" s="498" t="s">
        <v>213</v>
      </c>
      <c r="S32288" s="499"/>
    </row>
    <row r="32289">
      <c r="B32289" s="497"/>
      <c r="H32289" s="500"/>
      <c r="O32289" s="500"/>
      <c r="Q32289" s="498" t="s">
        <v>213</v>
      </c>
      <c r="S32289" s="499"/>
    </row>
    <row r="32290">
      <c r="B32290" s="497"/>
      <c r="H32290" s="500"/>
      <c r="O32290" s="500"/>
      <c r="Q32290" s="498" t="s">
        <v>213</v>
      </c>
      <c r="S32290" s="499"/>
    </row>
    <row r="32291">
      <c r="B32291" s="497"/>
      <c r="H32291" s="500"/>
      <c r="O32291" s="500"/>
      <c r="Q32291" s="498" t="s">
        <v>213</v>
      </c>
      <c r="S32291" s="499"/>
    </row>
    <row r="32292">
      <c r="B32292" s="497"/>
      <c r="H32292" s="500"/>
      <c r="O32292" s="500"/>
      <c r="Q32292" s="498" t="s">
        <v>213</v>
      </c>
      <c r="S32292" s="499"/>
    </row>
    <row r="32293">
      <c r="B32293" s="497"/>
      <c r="H32293" s="500"/>
      <c r="O32293" s="500"/>
      <c r="Q32293" s="498" t="s">
        <v>213</v>
      </c>
      <c r="S32293" s="499"/>
    </row>
    <row r="32294">
      <c r="B32294" s="497"/>
      <c r="H32294" s="500"/>
      <c r="O32294" s="500"/>
      <c r="Q32294" s="498" t="s">
        <v>213</v>
      </c>
      <c r="S32294" s="499"/>
    </row>
    <row r="32295">
      <c r="B32295" s="497"/>
      <c r="H32295" s="500"/>
      <c r="O32295" s="500"/>
      <c r="Q32295" s="498" t="s">
        <v>213</v>
      </c>
      <c r="S32295" s="499"/>
    </row>
    <row r="32296">
      <c r="B32296" s="497"/>
      <c r="H32296" s="500"/>
      <c r="O32296" s="500"/>
      <c r="Q32296" s="498" t="s">
        <v>213</v>
      </c>
      <c r="S32296" s="499"/>
    </row>
    <row r="32297">
      <c r="B32297" s="497"/>
      <c r="H32297" s="500"/>
      <c r="O32297" s="500"/>
      <c r="Q32297" s="498" t="s">
        <v>213</v>
      </c>
      <c r="S32297" s="499"/>
    </row>
    <row r="32298">
      <c r="B32298" s="497"/>
      <c r="H32298" s="500"/>
      <c r="O32298" s="500"/>
      <c r="Q32298" s="498" t="s">
        <v>213</v>
      </c>
      <c r="S32298" s="499"/>
    </row>
    <row r="32299">
      <c r="B32299" s="497"/>
      <c r="H32299" s="500"/>
      <c r="O32299" s="500"/>
      <c r="Q32299" s="498" t="s">
        <v>213</v>
      </c>
      <c r="S32299" s="499"/>
    </row>
    <row r="32300">
      <c r="B32300" s="497"/>
      <c r="H32300" s="500"/>
      <c r="O32300" s="500"/>
      <c r="Q32300" s="498" t="s">
        <v>213</v>
      </c>
      <c r="S32300" s="499"/>
    </row>
    <row r="32301">
      <c r="B32301" s="497"/>
      <c r="H32301" s="500"/>
      <c r="O32301" s="500"/>
      <c r="Q32301" s="498" t="s">
        <v>213</v>
      </c>
      <c r="S32301" s="499"/>
    </row>
    <row r="32302">
      <c r="B32302" s="497"/>
      <c r="H32302" s="500"/>
      <c r="O32302" s="500"/>
      <c r="Q32302" s="498" t="s">
        <v>213</v>
      </c>
      <c r="S32302" s="499"/>
    </row>
    <row r="32303">
      <c r="B32303" s="497"/>
      <c r="H32303" s="500"/>
      <c r="O32303" s="500"/>
      <c r="Q32303" s="498" t="s">
        <v>213</v>
      </c>
      <c r="S32303" s="499"/>
    </row>
    <row r="32304">
      <c r="B32304" s="497"/>
      <c r="H32304" s="500"/>
      <c r="O32304" s="500"/>
      <c r="Q32304" s="498" t="s">
        <v>213</v>
      </c>
      <c r="S32304" s="499"/>
    </row>
    <row r="32305">
      <c r="B32305" s="497"/>
      <c r="H32305" s="500"/>
      <c r="O32305" s="500"/>
      <c r="Q32305" s="498" t="s">
        <v>213</v>
      </c>
      <c r="S32305" s="499"/>
    </row>
    <row r="32306">
      <c r="B32306" s="497"/>
      <c r="H32306" s="500"/>
      <c r="O32306" s="500"/>
      <c r="Q32306" s="498" t="s">
        <v>213</v>
      </c>
      <c r="S32306" s="499"/>
    </row>
    <row r="32307">
      <c r="B32307" s="497"/>
      <c r="H32307" s="500"/>
      <c r="O32307" s="500"/>
      <c r="Q32307" s="498" t="s">
        <v>213</v>
      </c>
      <c r="S32307" s="499"/>
    </row>
    <row r="32308">
      <c r="B32308" s="497"/>
      <c r="H32308" s="500"/>
      <c r="O32308" s="500"/>
      <c r="Q32308" s="498" t="s">
        <v>213</v>
      </c>
      <c r="S32308" s="499"/>
    </row>
    <row r="32309">
      <c r="B32309" s="497"/>
      <c r="H32309" s="500"/>
      <c r="O32309" s="500"/>
      <c r="Q32309" s="498" t="s">
        <v>213</v>
      </c>
      <c r="S32309" s="499"/>
    </row>
    <row r="32310">
      <c r="B32310" s="497"/>
      <c r="H32310" s="500"/>
      <c r="O32310" s="500"/>
      <c r="Q32310" s="498" t="s">
        <v>213</v>
      </c>
      <c r="S32310" s="499"/>
    </row>
    <row r="32311">
      <c r="B32311" s="497"/>
      <c r="H32311" s="500"/>
      <c r="O32311" s="500"/>
      <c r="Q32311" s="498" t="s">
        <v>213</v>
      </c>
      <c r="S32311" s="499"/>
    </row>
    <row r="32312">
      <c r="B32312" s="497"/>
      <c r="H32312" s="500"/>
      <c r="O32312" s="500"/>
      <c r="Q32312" s="498" t="s">
        <v>213</v>
      </c>
      <c r="S32312" s="499"/>
    </row>
    <row r="32313">
      <c r="B32313" s="497"/>
      <c r="H32313" s="500"/>
      <c r="O32313" s="500"/>
      <c r="Q32313" s="498" t="s">
        <v>213</v>
      </c>
      <c r="S32313" s="499"/>
    </row>
    <row r="32314">
      <c r="B32314" s="497"/>
      <c r="H32314" s="500"/>
      <c r="O32314" s="500"/>
      <c r="Q32314" s="498" t="s">
        <v>213</v>
      </c>
      <c r="S32314" s="499"/>
    </row>
    <row r="32315">
      <c r="B32315" s="497"/>
      <c r="H32315" s="500"/>
      <c r="O32315" s="500"/>
      <c r="Q32315" s="498" t="s">
        <v>213</v>
      </c>
      <c r="S32315" s="499"/>
    </row>
    <row r="32316">
      <c r="B32316" s="497"/>
      <c r="H32316" s="500"/>
      <c r="O32316" s="500"/>
      <c r="Q32316" s="498" t="s">
        <v>213</v>
      </c>
      <c r="S32316" s="499"/>
    </row>
    <row r="32317">
      <c r="B32317" s="497"/>
      <c r="H32317" s="500"/>
      <c r="O32317" s="500"/>
      <c r="Q32317" s="498" t="s">
        <v>213</v>
      </c>
      <c r="S32317" s="499"/>
    </row>
    <row r="32318">
      <c r="B32318" s="497"/>
      <c r="H32318" s="500"/>
      <c r="O32318" s="500"/>
      <c r="Q32318" s="498" t="s">
        <v>213</v>
      </c>
      <c r="S32318" s="499"/>
    </row>
    <row r="32319">
      <c r="B32319" s="497"/>
      <c r="H32319" s="500"/>
      <c r="O32319" s="500"/>
      <c r="Q32319" s="498" t="s">
        <v>213</v>
      </c>
      <c r="S32319" s="499"/>
    </row>
    <row r="32320">
      <c r="B32320" s="497"/>
      <c r="H32320" s="500"/>
      <c r="O32320" s="500"/>
      <c r="Q32320" s="498" t="s">
        <v>213</v>
      </c>
      <c r="S32320" s="499"/>
    </row>
    <row r="32321">
      <c r="B32321" s="497"/>
      <c r="H32321" s="500"/>
      <c r="O32321" s="500"/>
      <c r="Q32321" s="498" t="s">
        <v>213</v>
      </c>
      <c r="S32321" s="499"/>
    </row>
    <row r="32322">
      <c r="B32322" s="497"/>
      <c r="H32322" s="500"/>
      <c r="O32322" s="500"/>
      <c r="Q32322" s="498" t="s">
        <v>213</v>
      </c>
      <c r="S32322" s="499"/>
    </row>
    <row r="32323">
      <c r="B32323" s="497"/>
      <c r="H32323" s="500"/>
      <c r="O32323" s="500"/>
      <c r="Q32323" s="498" t="s">
        <v>213</v>
      </c>
      <c r="S32323" s="499"/>
    </row>
    <row r="32324">
      <c r="B32324" s="497"/>
      <c r="H32324" s="500"/>
      <c r="O32324" s="500"/>
      <c r="Q32324" s="498" t="s">
        <v>213</v>
      </c>
      <c r="S32324" s="499"/>
    </row>
    <row r="32325">
      <c r="B32325" s="497"/>
      <c r="H32325" s="500"/>
      <c r="O32325" s="500"/>
      <c r="Q32325" s="498" t="s">
        <v>213</v>
      </c>
      <c r="S32325" s="499"/>
    </row>
    <row r="32326">
      <c r="B32326" s="497"/>
      <c r="H32326" s="500"/>
      <c r="O32326" s="500"/>
      <c r="Q32326" s="498" t="s">
        <v>213</v>
      </c>
      <c r="S32326" s="499"/>
    </row>
    <row r="32327">
      <c r="B32327" s="497"/>
      <c r="H32327" s="500"/>
      <c r="O32327" s="500"/>
      <c r="Q32327" s="498" t="s">
        <v>213</v>
      </c>
      <c r="S32327" s="499"/>
    </row>
    <row r="32328">
      <c r="B32328" s="497"/>
      <c r="H32328" s="500"/>
      <c r="O32328" s="500"/>
      <c r="Q32328" s="498" t="s">
        <v>213</v>
      </c>
      <c r="S32328" s="499"/>
    </row>
    <row r="32329">
      <c r="B32329" s="497"/>
      <c r="H32329" s="500"/>
      <c r="O32329" s="500"/>
      <c r="Q32329" s="498" t="s">
        <v>213</v>
      </c>
      <c r="S32329" s="499"/>
    </row>
    <row r="32330">
      <c r="B32330" s="497"/>
      <c r="H32330" s="500"/>
      <c r="O32330" s="500"/>
      <c r="Q32330" s="498" t="s">
        <v>213</v>
      </c>
      <c r="S32330" s="499"/>
    </row>
    <row r="32331">
      <c r="B32331" s="497"/>
      <c r="H32331" s="500"/>
      <c r="O32331" s="500"/>
      <c r="Q32331" s="498" t="s">
        <v>213</v>
      </c>
      <c r="S32331" s="499"/>
    </row>
    <row r="32332">
      <c r="B32332" s="497"/>
      <c r="H32332" s="500"/>
      <c r="O32332" s="500"/>
      <c r="Q32332" s="498" t="s">
        <v>213</v>
      </c>
      <c r="S32332" s="499"/>
    </row>
    <row r="32333">
      <c r="B32333" s="497"/>
      <c r="H32333" s="500"/>
      <c r="O32333" s="500"/>
      <c r="Q32333" s="498" t="s">
        <v>213</v>
      </c>
      <c r="S32333" s="499"/>
    </row>
    <row r="32334">
      <c r="B32334" s="497"/>
      <c r="H32334" s="500"/>
      <c r="O32334" s="500"/>
      <c r="Q32334" s="498" t="s">
        <v>213</v>
      </c>
      <c r="S32334" s="499"/>
    </row>
    <row r="32335">
      <c r="B32335" s="497"/>
      <c r="H32335" s="500"/>
      <c r="O32335" s="500"/>
      <c r="Q32335" s="498" t="s">
        <v>213</v>
      </c>
      <c r="S32335" s="499"/>
    </row>
    <row r="32336">
      <c r="B32336" s="497"/>
      <c r="H32336" s="500"/>
      <c r="O32336" s="500"/>
      <c r="Q32336" s="498" t="s">
        <v>213</v>
      </c>
      <c r="S32336" s="499"/>
    </row>
    <row r="32337">
      <c r="B32337" s="497"/>
      <c r="H32337" s="500"/>
      <c r="O32337" s="500"/>
      <c r="Q32337" s="498" t="s">
        <v>213</v>
      </c>
      <c r="S32337" s="499"/>
    </row>
    <row r="32338">
      <c r="B32338" s="497"/>
      <c r="H32338" s="500"/>
      <c r="O32338" s="500"/>
      <c r="Q32338" s="498" t="s">
        <v>213</v>
      </c>
      <c r="S32338" s="499"/>
    </row>
    <row r="32339">
      <c r="B32339" s="497"/>
      <c r="H32339" s="500"/>
      <c r="O32339" s="500"/>
      <c r="Q32339" s="498" t="s">
        <v>213</v>
      </c>
      <c r="S32339" s="499"/>
    </row>
    <row r="32340">
      <c r="B32340" s="497"/>
      <c r="H32340" s="500"/>
      <c r="O32340" s="500"/>
      <c r="Q32340" s="498" t="s">
        <v>213</v>
      </c>
      <c r="S32340" s="499"/>
    </row>
    <row r="32341">
      <c r="B32341" s="497"/>
      <c r="H32341" s="500"/>
      <c r="O32341" s="500"/>
      <c r="Q32341" s="498" t="s">
        <v>213</v>
      </c>
      <c r="S32341" s="499"/>
    </row>
    <row r="32342">
      <c r="B32342" s="497"/>
      <c r="H32342" s="500"/>
      <c r="O32342" s="500"/>
      <c r="Q32342" s="498" t="s">
        <v>213</v>
      </c>
      <c r="S32342" s="499"/>
    </row>
    <row r="32343">
      <c r="B32343" s="497"/>
      <c r="H32343" s="500"/>
      <c r="O32343" s="500"/>
      <c r="Q32343" s="498" t="s">
        <v>213</v>
      </c>
      <c r="S32343" s="499"/>
    </row>
    <row r="32344">
      <c r="B32344" s="497"/>
      <c r="H32344" s="500"/>
      <c r="O32344" s="500"/>
      <c r="Q32344" s="498" t="s">
        <v>213</v>
      </c>
      <c r="S32344" s="499"/>
    </row>
    <row r="32345">
      <c r="B32345" s="497"/>
      <c r="H32345" s="500"/>
      <c r="O32345" s="500"/>
      <c r="Q32345" s="498" t="s">
        <v>213</v>
      </c>
      <c r="S32345" s="499"/>
    </row>
    <row r="32346">
      <c r="B32346" s="497"/>
      <c r="H32346" s="500"/>
      <c r="O32346" s="500"/>
      <c r="Q32346" s="498" t="s">
        <v>213</v>
      </c>
      <c r="S32346" s="499"/>
    </row>
    <row r="32347">
      <c r="B32347" s="497"/>
      <c r="H32347" s="500"/>
      <c r="O32347" s="500"/>
      <c r="Q32347" s="498" t="s">
        <v>213</v>
      </c>
      <c r="S32347" s="499"/>
    </row>
    <row r="32348">
      <c r="B32348" s="497"/>
      <c r="H32348" s="500"/>
      <c r="O32348" s="500"/>
      <c r="Q32348" s="498" t="s">
        <v>213</v>
      </c>
      <c r="S32348" s="499"/>
    </row>
    <row r="32349">
      <c r="B32349" s="497"/>
      <c r="H32349" s="500"/>
      <c r="O32349" s="500"/>
      <c r="Q32349" s="498" t="s">
        <v>213</v>
      </c>
      <c r="S32349" s="499"/>
    </row>
    <row r="32350">
      <c r="B32350" s="497"/>
      <c r="H32350" s="500"/>
      <c r="O32350" s="500"/>
      <c r="Q32350" s="498" t="s">
        <v>213</v>
      </c>
      <c r="S32350" s="499"/>
    </row>
    <row r="32351">
      <c r="B32351" s="497"/>
      <c r="H32351" s="500"/>
      <c r="O32351" s="500"/>
      <c r="Q32351" s="498" t="s">
        <v>213</v>
      </c>
      <c r="S32351" s="499"/>
    </row>
    <row r="32352">
      <c r="B32352" s="497"/>
      <c r="H32352" s="500"/>
      <c r="O32352" s="500"/>
      <c r="Q32352" s="498" t="s">
        <v>213</v>
      </c>
      <c r="S32352" s="499"/>
    </row>
    <row r="32353">
      <c r="B32353" s="497"/>
      <c r="H32353" s="500"/>
      <c r="O32353" s="500"/>
      <c r="Q32353" s="498" t="s">
        <v>213</v>
      </c>
      <c r="S32353" s="499"/>
    </row>
    <row r="32354">
      <c r="B32354" s="497"/>
      <c r="H32354" s="500"/>
      <c r="O32354" s="500"/>
      <c r="Q32354" s="498" t="s">
        <v>213</v>
      </c>
      <c r="S32354" s="499"/>
    </row>
    <row r="32355">
      <c r="B32355" s="497"/>
      <c r="H32355" s="500"/>
      <c r="O32355" s="500"/>
      <c r="Q32355" s="498" t="s">
        <v>213</v>
      </c>
      <c r="S32355" s="499"/>
    </row>
    <row r="32356">
      <c r="B32356" s="497"/>
      <c r="H32356" s="500"/>
      <c r="O32356" s="500"/>
      <c r="Q32356" s="498" t="s">
        <v>213</v>
      </c>
      <c r="S32356" s="499"/>
    </row>
    <row r="32357">
      <c r="B32357" s="497"/>
      <c r="H32357" s="500"/>
      <c r="O32357" s="500"/>
      <c r="Q32357" s="498" t="s">
        <v>213</v>
      </c>
      <c r="S32357" s="499"/>
    </row>
    <row r="32358">
      <c r="B32358" s="497"/>
      <c r="H32358" s="500"/>
      <c r="O32358" s="500"/>
      <c r="Q32358" s="498" t="s">
        <v>213</v>
      </c>
      <c r="S32358" s="499"/>
    </row>
    <row r="32359">
      <c r="B32359" s="497"/>
      <c r="H32359" s="500"/>
      <c r="O32359" s="500"/>
      <c r="Q32359" s="498" t="s">
        <v>213</v>
      </c>
      <c r="S32359" s="499"/>
    </row>
    <row r="32360">
      <c r="B32360" s="497"/>
      <c r="H32360" s="500"/>
      <c r="O32360" s="500"/>
      <c r="Q32360" s="498" t="s">
        <v>213</v>
      </c>
      <c r="S32360" s="499"/>
    </row>
    <row r="32361">
      <c r="B32361" s="497"/>
      <c r="H32361" s="500"/>
      <c r="O32361" s="500"/>
      <c r="Q32361" s="498" t="s">
        <v>213</v>
      </c>
      <c r="S32361" s="499"/>
    </row>
    <row r="32362">
      <c r="B32362" s="497"/>
      <c r="H32362" s="500"/>
      <c r="O32362" s="500"/>
      <c r="Q32362" s="498" t="s">
        <v>213</v>
      </c>
      <c r="S32362" s="499"/>
    </row>
    <row r="32363">
      <c r="B32363" s="497"/>
      <c r="H32363" s="500"/>
      <c r="O32363" s="500"/>
      <c r="Q32363" s="498" t="s">
        <v>213</v>
      </c>
      <c r="S32363" s="499"/>
    </row>
    <row r="32364">
      <c r="B32364" s="497"/>
      <c r="H32364" s="500"/>
      <c r="O32364" s="500"/>
      <c r="Q32364" s="498" t="s">
        <v>213</v>
      </c>
      <c r="S32364" s="499"/>
    </row>
    <row r="32365">
      <c r="B32365" s="497"/>
      <c r="H32365" s="500"/>
      <c r="O32365" s="500"/>
      <c r="Q32365" s="498" t="s">
        <v>213</v>
      </c>
      <c r="S32365" s="499"/>
    </row>
    <row r="32366">
      <c r="B32366" s="497"/>
      <c r="H32366" s="500"/>
      <c r="O32366" s="500"/>
      <c r="Q32366" s="498" t="s">
        <v>213</v>
      </c>
      <c r="S32366" s="499"/>
    </row>
    <row r="32367">
      <c r="B32367" s="497"/>
      <c r="H32367" s="500"/>
      <c r="O32367" s="500"/>
      <c r="Q32367" s="498" t="s">
        <v>213</v>
      </c>
      <c r="S32367" s="499"/>
    </row>
    <row r="32368">
      <c r="B32368" s="497"/>
      <c r="H32368" s="500"/>
      <c r="O32368" s="500"/>
      <c r="Q32368" s="498" t="s">
        <v>213</v>
      </c>
      <c r="S32368" s="499"/>
    </row>
    <row r="32369">
      <c r="B32369" s="497"/>
      <c r="H32369" s="500"/>
      <c r="O32369" s="500"/>
      <c r="Q32369" s="498" t="s">
        <v>213</v>
      </c>
      <c r="S32369" s="499"/>
    </row>
    <row r="32370">
      <c r="B32370" s="497"/>
      <c r="H32370" s="500"/>
      <c r="O32370" s="500"/>
      <c r="Q32370" s="498" t="s">
        <v>213</v>
      </c>
      <c r="S32370" s="499"/>
    </row>
    <row r="32371">
      <c r="B32371" s="497"/>
      <c r="H32371" s="500"/>
      <c r="O32371" s="500"/>
      <c r="Q32371" s="498" t="s">
        <v>213</v>
      </c>
      <c r="S32371" s="499"/>
    </row>
    <row r="32372">
      <c r="B32372" s="497"/>
      <c r="H32372" s="500"/>
      <c r="O32372" s="500"/>
      <c r="Q32372" s="498" t="s">
        <v>213</v>
      </c>
      <c r="S32372" s="499"/>
    </row>
    <row r="32373">
      <c r="B32373" s="497"/>
      <c r="H32373" s="500"/>
      <c r="O32373" s="500"/>
      <c r="Q32373" s="498" t="s">
        <v>213</v>
      </c>
      <c r="S32373" s="499"/>
    </row>
    <row r="32374">
      <c r="B32374" s="497"/>
      <c r="H32374" s="500"/>
      <c r="O32374" s="500"/>
      <c r="Q32374" s="498" t="s">
        <v>213</v>
      </c>
      <c r="S32374" s="499"/>
    </row>
    <row r="32375">
      <c r="B32375" s="497"/>
      <c r="H32375" s="500"/>
      <c r="O32375" s="500"/>
      <c r="Q32375" s="498" t="s">
        <v>213</v>
      </c>
      <c r="S32375" s="499"/>
    </row>
    <row r="32376">
      <c r="B32376" s="497"/>
      <c r="H32376" s="500"/>
      <c r="O32376" s="500"/>
      <c r="Q32376" s="498" t="s">
        <v>213</v>
      </c>
      <c r="S32376" s="499"/>
    </row>
    <row r="32377">
      <c r="B32377" s="497"/>
      <c r="H32377" s="500"/>
      <c r="O32377" s="500"/>
      <c r="Q32377" s="498" t="s">
        <v>213</v>
      </c>
      <c r="S32377" s="499"/>
    </row>
    <row r="32378">
      <c r="B32378" s="497"/>
      <c r="H32378" s="500"/>
      <c r="O32378" s="500"/>
      <c r="Q32378" s="498" t="s">
        <v>213</v>
      </c>
      <c r="S32378" s="499"/>
    </row>
    <row r="32379">
      <c r="B32379" s="497"/>
      <c r="H32379" s="500"/>
      <c r="O32379" s="500"/>
      <c r="Q32379" s="498" t="s">
        <v>213</v>
      </c>
      <c r="S32379" s="499"/>
    </row>
    <row r="32380">
      <c r="B32380" s="497"/>
      <c r="H32380" s="500"/>
      <c r="O32380" s="500"/>
      <c r="Q32380" s="498" t="s">
        <v>213</v>
      </c>
      <c r="S32380" s="499"/>
    </row>
    <row r="32381">
      <c r="B32381" s="497"/>
      <c r="H32381" s="500"/>
      <c r="O32381" s="500"/>
      <c r="Q32381" s="498" t="s">
        <v>213</v>
      </c>
      <c r="S32381" s="499"/>
    </row>
    <row r="32382">
      <c r="B32382" s="497"/>
      <c r="H32382" s="500"/>
      <c r="O32382" s="500"/>
      <c r="Q32382" s="498" t="s">
        <v>213</v>
      </c>
      <c r="S32382" s="499"/>
    </row>
    <row r="32383">
      <c r="B32383" s="497"/>
      <c r="H32383" s="500"/>
      <c r="O32383" s="500"/>
      <c r="Q32383" s="498" t="s">
        <v>213</v>
      </c>
      <c r="S32383" s="499"/>
    </row>
    <row r="32384">
      <c r="B32384" s="497"/>
      <c r="H32384" s="500"/>
      <c r="O32384" s="500"/>
      <c r="Q32384" s="498" t="s">
        <v>213</v>
      </c>
      <c r="S32384" s="499"/>
    </row>
    <row r="32385">
      <c r="B32385" s="497"/>
      <c r="H32385" s="500"/>
      <c r="O32385" s="500"/>
      <c r="Q32385" s="498" t="s">
        <v>213</v>
      </c>
      <c r="S32385" s="499"/>
    </row>
    <row r="32386">
      <c r="B32386" s="497"/>
      <c r="H32386" s="500"/>
      <c r="O32386" s="500"/>
      <c r="Q32386" s="498" t="s">
        <v>213</v>
      </c>
      <c r="S32386" s="499"/>
    </row>
    <row r="32387">
      <c r="B32387" s="497"/>
      <c r="H32387" s="500"/>
      <c r="O32387" s="500"/>
      <c r="Q32387" s="498" t="s">
        <v>213</v>
      </c>
      <c r="S32387" s="499"/>
    </row>
    <row r="32388">
      <c r="B32388" s="497"/>
      <c r="H32388" s="500"/>
      <c r="O32388" s="500"/>
      <c r="Q32388" s="498" t="s">
        <v>213</v>
      </c>
      <c r="S32388" s="499"/>
    </row>
    <row r="32389">
      <c r="B32389" s="497"/>
      <c r="H32389" s="500"/>
      <c r="O32389" s="500"/>
      <c r="Q32389" s="498" t="s">
        <v>213</v>
      </c>
      <c r="S32389" s="499"/>
    </row>
    <row r="32390">
      <c r="B32390" s="497"/>
      <c r="H32390" s="500"/>
      <c r="O32390" s="500"/>
      <c r="Q32390" s="498" t="s">
        <v>213</v>
      </c>
      <c r="S32390" s="499"/>
    </row>
    <row r="32391">
      <c r="B32391" s="497"/>
      <c r="H32391" s="500"/>
      <c r="O32391" s="500"/>
      <c r="Q32391" s="498" t="s">
        <v>213</v>
      </c>
      <c r="S32391" s="499"/>
    </row>
    <row r="32392">
      <c r="B32392" s="497"/>
      <c r="H32392" s="500"/>
      <c r="O32392" s="500"/>
      <c r="Q32392" s="498" t="s">
        <v>213</v>
      </c>
      <c r="S32392" s="499"/>
    </row>
    <row r="32393">
      <c r="B32393" s="497"/>
      <c r="H32393" s="500"/>
      <c r="O32393" s="500"/>
      <c r="Q32393" s="498" t="s">
        <v>213</v>
      </c>
      <c r="S32393" s="499"/>
    </row>
    <row r="32394">
      <c r="B32394" s="497"/>
      <c r="H32394" s="500"/>
      <c r="O32394" s="500"/>
      <c r="Q32394" s="498" t="s">
        <v>213</v>
      </c>
      <c r="S32394" s="499"/>
    </row>
    <row r="32395">
      <c r="B32395" s="497"/>
      <c r="H32395" s="500"/>
      <c r="O32395" s="500"/>
      <c r="Q32395" s="498" t="s">
        <v>213</v>
      </c>
      <c r="S32395" s="499"/>
    </row>
    <row r="32396">
      <c r="B32396" s="497"/>
      <c r="H32396" s="500"/>
      <c r="O32396" s="500"/>
      <c r="Q32396" s="498" t="s">
        <v>213</v>
      </c>
      <c r="S32396" s="499"/>
    </row>
    <row r="32397">
      <c r="B32397" s="497"/>
      <c r="H32397" s="500"/>
      <c r="O32397" s="500"/>
      <c r="Q32397" s="498" t="s">
        <v>213</v>
      </c>
      <c r="S32397" s="499"/>
    </row>
    <row r="32398">
      <c r="B32398" s="497"/>
      <c r="H32398" s="500"/>
      <c r="O32398" s="500"/>
      <c r="Q32398" s="498" t="s">
        <v>213</v>
      </c>
      <c r="S32398" s="499"/>
    </row>
    <row r="32399">
      <c r="B32399" s="497"/>
      <c r="H32399" s="500"/>
      <c r="O32399" s="500"/>
      <c r="Q32399" s="498" t="s">
        <v>213</v>
      </c>
      <c r="S32399" s="499"/>
    </row>
    <row r="32400">
      <c r="B32400" s="497"/>
      <c r="H32400" s="500"/>
      <c r="O32400" s="500"/>
      <c r="Q32400" s="498" t="s">
        <v>213</v>
      </c>
      <c r="S32400" s="499"/>
    </row>
    <row r="32401">
      <c r="B32401" s="497"/>
      <c r="H32401" s="500"/>
      <c r="O32401" s="500"/>
      <c r="Q32401" s="498" t="s">
        <v>213</v>
      </c>
      <c r="S32401" s="499"/>
    </row>
    <row r="32402">
      <c r="B32402" s="497"/>
      <c r="H32402" s="500"/>
      <c r="O32402" s="500"/>
      <c r="Q32402" s="498" t="s">
        <v>213</v>
      </c>
      <c r="S32402" s="499"/>
    </row>
    <row r="32403">
      <c r="B32403" s="497"/>
      <c r="H32403" s="500"/>
      <c r="O32403" s="500"/>
      <c r="Q32403" s="498" t="s">
        <v>213</v>
      </c>
      <c r="S32403" s="499"/>
    </row>
    <row r="32404">
      <c r="B32404" s="497"/>
      <c r="H32404" s="500"/>
      <c r="O32404" s="500"/>
      <c r="Q32404" s="498" t="s">
        <v>213</v>
      </c>
      <c r="S32404" s="499"/>
    </row>
    <row r="32405">
      <c r="B32405" s="497"/>
      <c r="H32405" s="500"/>
      <c r="O32405" s="500"/>
      <c r="Q32405" s="498" t="s">
        <v>213</v>
      </c>
      <c r="S32405" s="499"/>
    </row>
    <row r="32406">
      <c r="B32406" s="497"/>
      <c r="H32406" s="500"/>
      <c r="O32406" s="500"/>
      <c r="Q32406" s="498" t="s">
        <v>213</v>
      </c>
      <c r="S32406" s="499"/>
    </row>
    <row r="32407">
      <c r="B32407" s="497"/>
      <c r="H32407" s="500"/>
      <c r="O32407" s="500"/>
      <c r="Q32407" s="498" t="s">
        <v>213</v>
      </c>
      <c r="S32407" s="499"/>
    </row>
    <row r="32408">
      <c r="B32408" s="497"/>
      <c r="H32408" s="500"/>
      <c r="O32408" s="500"/>
      <c r="Q32408" s="498" t="s">
        <v>213</v>
      </c>
      <c r="S32408" s="499"/>
    </row>
    <row r="32409">
      <c r="B32409" s="497"/>
      <c r="H32409" s="500"/>
      <c r="O32409" s="500"/>
      <c r="Q32409" s="498" t="s">
        <v>213</v>
      </c>
      <c r="S32409" s="499"/>
    </row>
    <row r="32410">
      <c r="B32410" s="497"/>
      <c r="H32410" s="500"/>
      <c r="O32410" s="500"/>
      <c r="Q32410" s="498" t="s">
        <v>213</v>
      </c>
      <c r="S32410" s="499"/>
    </row>
    <row r="32411">
      <c r="B32411" s="497"/>
      <c r="H32411" s="500"/>
      <c r="O32411" s="500"/>
      <c r="Q32411" s="498" t="s">
        <v>213</v>
      </c>
      <c r="S32411" s="499"/>
    </row>
    <row r="32412">
      <c r="B32412" s="497"/>
      <c r="H32412" s="500"/>
      <c r="O32412" s="500"/>
      <c r="Q32412" s="498" t="s">
        <v>213</v>
      </c>
      <c r="S32412" s="499"/>
    </row>
    <row r="32413">
      <c r="B32413" s="497"/>
      <c r="H32413" s="500"/>
      <c r="O32413" s="500"/>
      <c r="Q32413" s="498" t="s">
        <v>213</v>
      </c>
      <c r="S32413" s="499"/>
    </row>
    <row r="32414">
      <c r="B32414" s="497"/>
      <c r="H32414" s="500"/>
      <c r="O32414" s="500"/>
      <c r="Q32414" s="498" t="s">
        <v>213</v>
      </c>
      <c r="S32414" s="499"/>
    </row>
    <row r="32415">
      <c r="B32415" s="497"/>
      <c r="H32415" s="500"/>
      <c r="O32415" s="500"/>
      <c r="Q32415" s="498" t="s">
        <v>213</v>
      </c>
      <c r="S32415" s="499"/>
    </row>
    <row r="32416">
      <c r="B32416" s="497"/>
      <c r="H32416" s="500"/>
      <c r="O32416" s="500"/>
      <c r="Q32416" s="498" t="s">
        <v>213</v>
      </c>
      <c r="S32416" s="499"/>
    </row>
    <row r="32417">
      <c r="B32417" s="497"/>
      <c r="H32417" s="500"/>
      <c r="O32417" s="500"/>
      <c r="Q32417" s="498" t="s">
        <v>213</v>
      </c>
      <c r="S32417" s="499"/>
    </row>
    <row r="32418">
      <c r="B32418" s="497"/>
      <c r="H32418" s="500"/>
      <c r="O32418" s="500"/>
      <c r="Q32418" s="498" t="s">
        <v>213</v>
      </c>
      <c r="S32418" s="499"/>
    </row>
    <row r="32419">
      <c r="B32419" s="497"/>
      <c r="H32419" s="500"/>
      <c r="O32419" s="500"/>
      <c r="Q32419" s="498" t="s">
        <v>213</v>
      </c>
      <c r="S32419" s="499"/>
    </row>
    <row r="32420">
      <c r="B32420" s="497"/>
      <c r="H32420" s="500"/>
      <c r="O32420" s="500"/>
      <c r="Q32420" s="498" t="s">
        <v>213</v>
      </c>
      <c r="S32420" s="499"/>
    </row>
    <row r="32421">
      <c r="B32421" s="497"/>
      <c r="H32421" s="500"/>
      <c r="O32421" s="500"/>
      <c r="Q32421" s="498" t="s">
        <v>213</v>
      </c>
      <c r="S32421" s="499"/>
    </row>
    <row r="32422">
      <c r="B32422" s="497"/>
      <c r="H32422" s="500"/>
      <c r="O32422" s="500"/>
      <c r="Q32422" s="498" t="s">
        <v>213</v>
      </c>
      <c r="S32422" s="499"/>
    </row>
    <row r="32423">
      <c r="B32423" s="497"/>
      <c r="H32423" s="500"/>
      <c r="O32423" s="500"/>
      <c r="Q32423" s="498" t="s">
        <v>213</v>
      </c>
      <c r="S32423" s="499"/>
    </row>
    <row r="32424">
      <c r="B32424" s="497"/>
      <c r="H32424" s="500"/>
      <c r="O32424" s="500"/>
      <c r="Q32424" s="498" t="s">
        <v>213</v>
      </c>
      <c r="S32424" s="499"/>
    </row>
    <row r="32425">
      <c r="B32425" s="497"/>
      <c r="H32425" s="500"/>
      <c r="O32425" s="500"/>
      <c r="Q32425" s="498" t="s">
        <v>213</v>
      </c>
      <c r="S32425" s="499"/>
    </row>
    <row r="32426">
      <c r="B32426" s="497"/>
      <c r="H32426" s="500"/>
      <c r="O32426" s="500"/>
      <c r="Q32426" s="498" t="s">
        <v>213</v>
      </c>
      <c r="S32426" s="499"/>
    </row>
    <row r="32427">
      <c r="B32427" s="497"/>
      <c r="H32427" s="500"/>
      <c r="O32427" s="500"/>
      <c r="Q32427" s="498" t="s">
        <v>213</v>
      </c>
      <c r="S32427" s="499"/>
    </row>
    <row r="32428">
      <c r="B32428" s="497"/>
      <c r="H32428" s="500"/>
      <c r="O32428" s="500"/>
      <c r="Q32428" s="498" t="s">
        <v>213</v>
      </c>
      <c r="S32428" s="499"/>
    </row>
    <row r="32429">
      <c r="B32429" s="497"/>
      <c r="H32429" s="500"/>
      <c r="O32429" s="500"/>
      <c r="Q32429" s="498" t="s">
        <v>213</v>
      </c>
      <c r="S32429" s="499"/>
    </row>
    <row r="32430">
      <c r="B32430" s="497"/>
      <c r="H32430" s="500"/>
      <c r="O32430" s="500"/>
      <c r="Q32430" s="498" t="s">
        <v>213</v>
      </c>
      <c r="S32430" s="499"/>
    </row>
    <row r="32431">
      <c r="B32431" s="497"/>
      <c r="H32431" s="500"/>
      <c r="O32431" s="500"/>
      <c r="Q32431" s="498" t="s">
        <v>213</v>
      </c>
      <c r="S32431" s="499"/>
    </row>
    <row r="32432">
      <c r="B32432" s="497"/>
      <c r="H32432" s="500"/>
      <c r="O32432" s="500"/>
      <c r="Q32432" s="498" t="s">
        <v>213</v>
      </c>
      <c r="S32432" s="499"/>
    </row>
    <row r="32433">
      <c r="B32433" s="497"/>
      <c r="H32433" s="500"/>
      <c r="O32433" s="500"/>
      <c r="Q32433" s="498" t="s">
        <v>213</v>
      </c>
      <c r="S32433" s="499"/>
    </row>
    <row r="32434">
      <c r="B32434" s="497"/>
      <c r="H32434" s="500"/>
      <c r="O32434" s="500"/>
      <c r="Q32434" s="498" t="s">
        <v>213</v>
      </c>
      <c r="S32434" s="499"/>
    </row>
    <row r="32435">
      <c r="B32435" s="497"/>
      <c r="H32435" s="500"/>
      <c r="O32435" s="500"/>
      <c r="Q32435" s="498" t="s">
        <v>213</v>
      </c>
      <c r="S32435" s="499"/>
    </row>
    <row r="32436">
      <c r="B32436" s="497"/>
      <c r="H32436" s="500"/>
      <c r="O32436" s="500"/>
      <c r="Q32436" s="498" t="s">
        <v>213</v>
      </c>
      <c r="S32436" s="499"/>
    </row>
    <row r="32437">
      <c r="B32437" s="497"/>
      <c r="H32437" s="500"/>
      <c r="O32437" s="500"/>
      <c r="Q32437" s="498" t="s">
        <v>213</v>
      </c>
      <c r="S32437" s="499"/>
    </row>
    <row r="32438">
      <c r="B32438" s="497"/>
      <c r="H32438" s="500"/>
      <c r="O32438" s="500"/>
      <c r="Q32438" s="498" t="s">
        <v>213</v>
      </c>
      <c r="S32438" s="499"/>
    </row>
    <row r="32439">
      <c r="B32439" s="497"/>
      <c r="H32439" s="500"/>
      <c r="O32439" s="500"/>
      <c r="Q32439" s="498" t="s">
        <v>213</v>
      </c>
      <c r="S32439" s="499"/>
    </row>
    <row r="32440">
      <c r="B32440" s="497"/>
      <c r="H32440" s="500"/>
      <c r="O32440" s="500"/>
      <c r="Q32440" s="498" t="s">
        <v>213</v>
      </c>
      <c r="S32440" s="499"/>
    </row>
    <row r="32441">
      <c r="B32441" s="497"/>
      <c r="H32441" s="500"/>
      <c r="O32441" s="500"/>
      <c r="Q32441" s="498" t="s">
        <v>213</v>
      </c>
      <c r="S32441" s="499"/>
    </row>
    <row r="32442">
      <c r="B32442" s="497"/>
      <c r="H32442" s="500"/>
      <c r="O32442" s="500"/>
      <c r="Q32442" s="498" t="s">
        <v>213</v>
      </c>
      <c r="S32442" s="499"/>
    </row>
    <row r="32443">
      <c r="B32443" s="497"/>
      <c r="H32443" s="500"/>
      <c r="O32443" s="500"/>
      <c r="Q32443" s="498" t="s">
        <v>213</v>
      </c>
      <c r="S32443" s="499"/>
    </row>
    <row r="32444">
      <c r="B32444" s="497"/>
      <c r="H32444" s="500"/>
      <c r="O32444" s="500"/>
      <c r="Q32444" s="498" t="s">
        <v>213</v>
      </c>
      <c r="S32444" s="499"/>
    </row>
    <row r="32445">
      <c r="B32445" s="497"/>
      <c r="H32445" s="500"/>
      <c r="O32445" s="500"/>
      <c r="Q32445" s="498" t="s">
        <v>213</v>
      </c>
      <c r="S32445" s="499"/>
    </row>
    <row r="32446">
      <c r="B32446" s="497"/>
      <c r="H32446" s="500"/>
      <c r="O32446" s="500"/>
      <c r="Q32446" s="498" t="s">
        <v>213</v>
      </c>
      <c r="S32446" s="499"/>
    </row>
    <row r="32447">
      <c r="B32447" s="497"/>
      <c r="H32447" s="500"/>
      <c r="O32447" s="500"/>
      <c r="Q32447" s="498" t="s">
        <v>213</v>
      </c>
      <c r="S32447" s="499"/>
    </row>
    <row r="32448">
      <c r="B32448" s="497"/>
      <c r="H32448" s="500"/>
      <c r="O32448" s="500"/>
      <c r="Q32448" s="498" t="s">
        <v>213</v>
      </c>
      <c r="S32448" s="499"/>
    </row>
    <row r="32449">
      <c r="B32449" s="497"/>
      <c r="H32449" s="500"/>
      <c r="O32449" s="500"/>
      <c r="Q32449" s="498" t="s">
        <v>213</v>
      </c>
      <c r="S32449" s="499"/>
    </row>
    <row r="32450">
      <c r="B32450" s="497"/>
      <c r="H32450" s="500"/>
      <c r="O32450" s="500"/>
      <c r="Q32450" s="498" t="s">
        <v>213</v>
      </c>
      <c r="S32450" s="499"/>
    </row>
    <row r="32451">
      <c r="B32451" s="497"/>
      <c r="H32451" s="500"/>
      <c r="O32451" s="500"/>
      <c r="Q32451" s="498" t="s">
        <v>213</v>
      </c>
      <c r="S32451" s="499"/>
    </row>
    <row r="32452">
      <c r="B32452" s="497"/>
      <c r="H32452" s="500"/>
      <c r="O32452" s="500"/>
      <c r="Q32452" s="498" t="s">
        <v>213</v>
      </c>
      <c r="S32452" s="499"/>
    </row>
    <row r="32453">
      <c r="B32453" s="497"/>
      <c r="H32453" s="500"/>
      <c r="O32453" s="500"/>
      <c r="Q32453" s="498" t="s">
        <v>213</v>
      </c>
      <c r="S32453" s="499"/>
    </row>
    <row r="32454">
      <c r="B32454" s="497"/>
      <c r="H32454" s="500"/>
      <c r="O32454" s="500"/>
      <c r="Q32454" s="498" t="s">
        <v>213</v>
      </c>
      <c r="S32454" s="499"/>
    </row>
    <row r="32455">
      <c r="B32455" s="497"/>
      <c r="H32455" s="500"/>
      <c r="O32455" s="500"/>
      <c r="Q32455" s="498" t="s">
        <v>213</v>
      </c>
      <c r="S32455" s="499"/>
    </row>
    <row r="32456">
      <c r="B32456" s="497"/>
      <c r="H32456" s="500"/>
      <c r="O32456" s="500"/>
      <c r="Q32456" s="498" t="s">
        <v>213</v>
      </c>
      <c r="S32456" s="499"/>
    </row>
    <row r="32457">
      <c r="B32457" s="497"/>
      <c r="H32457" s="500"/>
      <c r="O32457" s="500"/>
      <c r="Q32457" s="498" t="s">
        <v>213</v>
      </c>
      <c r="S32457" s="499"/>
    </row>
    <row r="32458">
      <c r="B32458" s="497"/>
      <c r="H32458" s="500"/>
      <c r="O32458" s="500"/>
      <c r="Q32458" s="498" t="s">
        <v>213</v>
      </c>
      <c r="S32458" s="499"/>
    </row>
    <row r="32459">
      <c r="B32459" s="497"/>
      <c r="H32459" s="500"/>
      <c r="O32459" s="500"/>
      <c r="Q32459" s="498" t="s">
        <v>213</v>
      </c>
      <c r="S32459" s="499"/>
    </row>
    <row r="32460">
      <c r="B32460" s="497"/>
      <c r="H32460" s="500"/>
      <c r="O32460" s="500"/>
      <c r="Q32460" s="498" t="s">
        <v>213</v>
      </c>
      <c r="S32460" s="499"/>
    </row>
    <row r="32461">
      <c r="B32461" s="497"/>
      <c r="H32461" s="500"/>
      <c r="O32461" s="500"/>
      <c r="Q32461" s="498" t="s">
        <v>213</v>
      </c>
      <c r="S32461" s="499"/>
    </row>
    <row r="32462">
      <c r="B32462" s="497"/>
      <c r="H32462" s="500"/>
      <c r="O32462" s="500"/>
      <c r="Q32462" s="498" t="s">
        <v>213</v>
      </c>
      <c r="S32462" s="499"/>
    </row>
    <row r="32463">
      <c r="B32463" s="497"/>
      <c r="H32463" s="500"/>
      <c r="O32463" s="500"/>
      <c r="Q32463" s="498" t="s">
        <v>213</v>
      </c>
      <c r="S32463" s="499"/>
    </row>
    <row r="32464">
      <c r="B32464" s="497"/>
      <c r="H32464" s="500"/>
      <c r="O32464" s="500"/>
      <c r="Q32464" s="498" t="s">
        <v>213</v>
      </c>
      <c r="S32464" s="499"/>
    </row>
    <row r="32465">
      <c r="B32465" s="497"/>
      <c r="H32465" s="500"/>
      <c r="O32465" s="500"/>
      <c r="Q32465" s="498" t="s">
        <v>213</v>
      </c>
      <c r="S32465" s="499"/>
    </row>
    <row r="32466">
      <c r="B32466" s="497"/>
      <c r="H32466" s="500"/>
      <c r="O32466" s="500"/>
      <c r="Q32466" s="498" t="s">
        <v>213</v>
      </c>
      <c r="S32466" s="499"/>
    </row>
    <row r="32467">
      <c r="B32467" s="497"/>
      <c r="H32467" s="500"/>
      <c r="O32467" s="500"/>
      <c r="Q32467" s="498" t="s">
        <v>213</v>
      </c>
      <c r="S32467" s="499"/>
    </row>
    <row r="32468">
      <c r="B32468" s="497"/>
      <c r="H32468" s="500"/>
      <c r="O32468" s="500"/>
      <c r="Q32468" s="498" t="s">
        <v>213</v>
      </c>
      <c r="S32468" s="499"/>
    </row>
    <row r="32469">
      <c r="B32469" s="497"/>
      <c r="H32469" s="500"/>
      <c r="O32469" s="500"/>
      <c r="Q32469" s="498" t="s">
        <v>213</v>
      </c>
      <c r="S32469" s="499"/>
    </row>
    <row r="32470">
      <c r="B32470" s="497"/>
      <c r="H32470" s="500"/>
      <c r="O32470" s="500"/>
      <c r="Q32470" s="498" t="s">
        <v>213</v>
      </c>
      <c r="S32470" s="499"/>
    </row>
    <row r="32471">
      <c r="B32471" s="497"/>
      <c r="H32471" s="500"/>
      <c r="O32471" s="500"/>
      <c r="Q32471" s="498" t="s">
        <v>213</v>
      </c>
      <c r="S32471" s="499"/>
    </row>
    <row r="32472">
      <c r="B32472" s="497"/>
      <c r="H32472" s="500"/>
      <c r="O32472" s="500"/>
      <c r="Q32472" s="498" t="s">
        <v>213</v>
      </c>
      <c r="S32472" s="499"/>
    </row>
    <row r="32473">
      <c r="B32473" s="497"/>
      <c r="H32473" s="500"/>
      <c r="O32473" s="500"/>
      <c r="Q32473" s="498" t="s">
        <v>213</v>
      </c>
      <c r="S32473" s="499"/>
    </row>
    <row r="32474">
      <c r="B32474" s="497"/>
      <c r="H32474" s="500"/>
      <c r="O32474" s="500"/>
      <c r="Q32474" s="498" t="s">
        <v>213</v>
      </c>
      <c r="S32474" s="499"/>
    </row>
    <row r="32475">
      <c r="B32475" s="497"/>
      <c r="H32475" s="500"/>
      <c r="O32475" s="500"/>
      <c r="Q32475" s="498" t="s">
        <v>213</v>
      </c>
      <c r="S32475" s="499"/>
    </row>
    <row r="32476">
      <c r="B32476" s="497"/>
      <c r="H32476" s="500"/>
      <c r="O32476" s="500"/>
      <c r="Q32476" s="498" t="s">
        <v>213</v>
      </c>
      <c r="S32476" s="499"/>
    </row>
    <row r="32477">
      <c r="B32477" s="497"/>
      <c r="H32477" s="500"/>
      <c r="O32477" s="500"/>
      <c r="Q32477" s="498" t="s">
        <v>213</v>
      </c>
      <c r="S32477" s="499"/>
    </row>
    <row r="32478">
      <c r="B32478" s="497"/>
      <c r="H32478" s="500"/>
      <c r="O32478" s="500"/>
      <c r="Q32478" s="498" t="s">
        <v>213</v>
      </c>
      <c r="S32478" s="499"/>
    </row>
    <row r="32479">
      <c r="B32479" s="497"/>
      <c r="H32479" s="500"/>
      <c r="O32479" s="500"/>
      <c r="Q32479" s="498" t="s">
        <v>213</v>
      </c>
      <c r="S32479" s="499"/>
    </row>
    <row r="32480">
      <c r="B32480" s="497"/>
      <c r="H32480" s="500"/>
      <c r="O32480" s="500"/>
      <c r="Q32480" s="498" t="s">
        <v>213</v>
      </c>
      <c r="S32480" s="499"/>
    </row>
    <row r="32481">
      <c r="B32481" s="497"/>
      <c r="H32481" s="500"/>
      <c r="O32481" s="500"/>
      <c r="Q32481" s="498" t="s">
        <v>213</v>
      </c>
      <c r="S32481" s="499"/>
    </row>
    <row r="32482">
      <c r="B32482" s="497"/>
      <c r="H32482" s="500"/>
      <c r="O32482" s="500"/>
      <c r="Q32482" s="498" t="s">
        <v>213</v>
      </c>
      <c r="S32482" s="499"/>
    </row>
    <row r="32483">
      <c r="B32483" s="497"/>
      <c r="H32483" s="500"/>
      <c r="O32483" s="500"/>
      <c r="Q32483" s="498" t="s">
        <v>213</v>
      </c>
      <c r="S32483" s="499"/>
    </row>
    <row r="32484">
      <c r="B32484" s="497"/>
      <c r="H32484" s="500"/>
      <c r="O32484" s="500"/>
      <c r="Q32484" s="498" t="s">
        <v>213</v>
      </c>
      <c r="S32484" s="499"/>
    </row>
    <row r="32485">
      <c r="B32485" s="497"/>
      <c r="H32485" s="500"/>
      <c r="O32485" s="500"/>
      <c r="Q32485" s="498" t="s">
        <v>213</v>
      </c>
      <c r="S32485" s="499"/>
    </row>
    <row r="32486">
      <c r="B32486" s="497"/>
      <c r="H32486" s="500"/>
      <c r="O32486" s="500"/>
      <c r="Q32486" s="498" t="s">
        <v>213</v>
      </c>
      <c r="S32486" s="499"/>
    </row>
    <row r="32487">
      <c r="B32487" s="497"/>
      <c r="H32487" s="500"/>
      <c r="O32487" s="500"/>
      <c r="Q32487" s="498" t="s">
        <v>213</v>
      </c>
      <c r="S32487" s="499"/>
    </row>
    <row r="32488">
      <c r="B32488" s="497"/>
      <c r="H32488" s="500"/>
      <c r="O32488" s="500"/>
      <c r="Q32488" s="498" t="s">
        <v>213</v>
      </c>
      <c r="S32488" s="499"/>
    </row>
    <row r="32489">
      <c r="B32489" s="497"/>
      <c r="H32489" s="500"/>
      <c r="O32489" s="500"/>
      <c r="Q32489" s="498" t="s">
        <v>213</v>
      </c>
      <c r="S32489" s="499"/>
    </row>
    <row r="32490">
      <c r="B32490" s="497"/>
      <c r="H32490" s="500"/>
      <c r="O32490" s="500"/>
      <c r="Q32490" s="498" t="s">
        <v>213</v>
      </c>
      <c r="S32490" s="499"/>
    </row>
    <row r="32491">
      <c r="B32491" s="497"/>
      <c r="H32491" s="500"/>
      <c r="O32491" s="500"/>
      <c r="Q32491" s="498" t="s">
        <v>213</v>
      </c>
      <c r="S32491" s="499"/>
    </row>
    <row r="32492">
      <c r="B32492" s="497"/>
      <c r="H32492" s="500"/>
      <c r="O32492" s="500"/>
      <c r="Q32492" s="498" t="s">
        <v>213</v>
      </c>
      <c r="S32492" s="499"/>
    </row>
    <row r="32493">
      <c r="B32493" s="497"/>
      <c r="H32493" s="500"/>
      <c r="O32493" s="500"/>
      <c r="Q32493" s="498" t="s">
        <v>213</v>
      </c>
      <c r="S32493" s="499"/>
    </row>
    <row r="32494">
      <c r="B32494" s="497"/>
      <c r="H32494" s="500"/>
      <c r="O32494" s="500"/>
      <c r="Q32494" s="498" t="s">
        <v>213</v>
      </c>
      <c r="S32494" s="499"/>
    </row>
    <row r="32495">
      <c r="B32495" s="497"/>
      <c r="H32495" s="500"/>
      <c r="O32495" s="500"/>
      <c r="Q32495" s="498" t="s">
        <v>213</v>
      </c>
      <c r="S32495" s="499"/>
    </row>
    <row r="32496">
      <c r="B32496" s="497"/>
      <c r="H32496" s="500"/>
      <c r="O32496" s="500"/>
      <c r="Q32496" s="498" t="s">
        <v>213</v>
      </c>
      <c r="S32496" s="499"/>
    </row>
    <row r="32497">
      <c r="B32497" s="497"/>
      <c r="H32497" s="500"/>
      <c r="O32497" s="500"/>
      <c r="Q32497" s="498" t="s">
        <v>213</v>
      </c>
      <c r="S32497" s="499"/>
    </row>
    <row r="32498">
      <c r="B32498" s="497"/>
      <c r="H32498" s="500"/>
      <c r="O32498" s="500"/>
      <c r="Q32498" s="498" t="s">
        <v>213</v>
      </c>
      <c r="S32498" s="499"/>
    </row>
    <row r="32499">
      <c r="B32499" s="497"/>
      <c r="H32499" s="500"/>
      <c r="O32499" s="500"/>
      <c r="Q32499" s="498" t="s">
        <v>213</v>
      </c>
      <c r="S32499" s="499"/>
    </row>
    <row r="32500">
      <c r="B32500" s="497"/>
      <c r="H32500" s="500"/>
      <c r="O32500" s="500"/>
      <c r="Q32500" s="498" t="s">
        <v>213</v>
      </c>
      <c r="S32500" s="499"/>
    </row>
    <row r="32501">
      <c r="B32501" s="497"/>
      <c r="H32501" s="500"/>
      <c r="O32501" s="500"/>
      <c r="Q32501" s="498" t="s">
        <v>213</v>
      </c>
      <c r="S32501" s="499"/>
    </row>
    <row r="32502">
      <c r="B32502" s="497"/>
      <c r="H32502" s="500"/>
      <c r="O32502" s="500"/>
      <c r="Q32502" s="498" t="s">
        <v>213</v>
      </c>
      <c r="S32502" s="499"/>
    </row>
    <row r="32503">
      <c r="B32503" s="497"/>
      <c r="H32503" s="500"/>
      <c r="O32503" s="500"/>
      <c r="Q32503" s="498" t="s">
        <v>213</v>
      </c>
      <c r="S32503" s="499"/>
    </row>
    <row r="32504">
      <c r="B32504" s="497"/>
      <c r="H32504" s="500"/>
      <c r="O32504" s="500"/>
      <c r="Q32504" s="498" t="s">
        <v>213</v>
      </c>
      <c r="S32504" s="499"/>
    </row>
    <row r="32505">
      <c r="B32505" s="497"/>
      <c r="H32505" s="500"/>
      <c r="O32505" s="500"/>
      <c r="Q32505" s="498" t="s">
        <v>213</v>
      </c>
      <c r="S32505" s="499"/>
    </row>
    <row r="32506">
      <c r="B32506" s="497"/>
      <c r="H32506" s="500"/>
      <c r="O32506" s="500"/>
      <c r="Q32506" s="498" t="s">
        <v>213</v>
      </c>
      <c r="S32506" s="499"/>
    </row>
    <row r="32507">
      <c r="B32507" s="497"/>
      <c r="H32507" s="500"/>
      <c r="O32507" s="500"/>
      <c r="Q32507" s="498" t="s">
        <v>213</v>
      </c>
      <c r="S32507" s="499"/>
    </row>
    <row r="32508">
      <c r="B32508" s="497"/>
      <c r="H32508" s="500"/>
      <c r="O32508" s="500"/>
      <c r="Q32508" s="498" t="s">
        <v>213</v>
      </c>
      <c r="S32508" s="499"/>
    </row>
    <row r="32509">
      <c r="B32509" s="497"/>
      <c r="H32509" s="500"/>
      <c r="O32509" s="500"/>
      <c r="Q32509" s="498" t="s">
        <v>213</v>
      </c>
      <c r="S32509" s="499"/>
    </row>
    <row r="32510">
      <c r="B32510" s="497"/>
      <c r="H32510" s="500"/>
      <c r="O32510" s="500"/>
      <c r="Q32510" s="498" t="s">
        <v>213</v>
      </c>
      <c r="S32510" s="499"/>
    </row>
    <row r="32511">
      <c r="B32511" s="497"/>
      <c r="H32511" s="500"/>
      <c r="O32511" s="500"/>
      <c r="Q32511" s="498" t="s">
        <v>213</v>
      </c>
      <c r="S32511" s="499"/>
    </row>
    <row r="32512">
      <c r="B32512" s="497"/>
      <c r="H32512" s="500"/>
      <c r="O32512" s="500"/>
      <c r="Q32512" s="498" t="s">
        <v>213</v>
      </c>
      <c r="S32512" s="499"/>
    </row>
    <row r="32513">
      <c r="B32513" s="497"/>
      <c r="H32513" s="500"/>
      <c r="O32513" s="500"/>
      <c r="Q32513" s="498" t="s">
        <v>213</v>
      </c>
      <c r="S32513" s="499"/>
    </row>
    <row r="32514">
      <c r="B32514" s="497"/>
      <c r="H32514" s="500"/>
      <c r="O32514" s="500"/>
      <c r="Q32514" s="498" t="s">
        <v>213</v>
      </c>
      <c r="S32514" s="499"/>
    </row>
    <row r="32515">
      <c r="B32515" s="497"/>
      <c r="H32515" s="500"/>
      <c r="O32515" s="500"/>
      <c r="Q32515" s="498" t="s">
        <v>213</v>
      </c>
      <c r="S32515" s="499"/>
    </row>
    <row r="32516">
      <c r="B32516" s="497"/>
      <c r="H32516" s="500"/>
      <c r="O32516" s="500"/>
      <c r="Q32516" s="498" t="s">
        <v>213</v>
      </c>
      <c r="S32516" s="499"/>
    </row>
    <row r="32517">
      <c r="B32517" s="497"/>
      <c r="H32517" s="500"/>
      <c r="O32517" s="500"/>
      <c r="Q32517" s="498" t="s">
        <v>213</v>
      </c>
      <c r="S32517" s="499"/>
    </row>
    <row r="32518">
      <c r="B32518" s="497"/>
      <c r="H32518" s="500"/>
      <c r="O32518" s="500"/>
      <c r="Q32518" s="498" t="s">
        <v>213</v>
      </c>
      <c r="S32518" s="499"/>
    </row>
    <row r="32519">
      <c r="B32519" s="497"/>
      <c r="H32519" s="500"/>
      <c r="O32519" s="500"/>
      <c r="Q32519" s="498" t="s">
        <v>213</v>
      </c>
      <c r="S32519" s="499"/>
    </row>
    <row r="32520">
      <c r="B32520" s="497"/>
      <c r="H32520" s="500"/>
      <c r="O32520" s="500"/>
      <c r="Q32520" s="498" t="s">
        <v>213</v>
      </c>
      <c r="S32520" s="499"/>
    </row>
    <row r="32521">
      <c r="B32521" s="497"/>
      <c r="H32521" s="500"/>
      <c r="O32521" s="500"/>
      <c r="Q32521" s="498" t="s">
        <v>213</v>
      </c>
      <c r="S32521" s="499"/>
    </row>
    <row r="32522">
      <c r="B32522" s="497"/>
      <c r="H32522" s="500"/>
      <c r="O32522" s="500"/>
      <c r="Q32522" s="498" t="s">
        <v>213</v>
      </c>
      <c r="S32522" s="499"/>
    </row>
    <row r="32523">
      <c r="B32523" s="497"/>
      <c r="H32523" s="500"/>
      <c r="O32523" s="500"/>
      <c r="Q32523" s="498" t="s">
        <v>213</v>
      </c>
      <c r="S32523" s="499"/>
    </row>
    <row r="32524">
      <c r="B32524" s="497"/>
      <c r="H32524" s="500"/>
      <c r="O32524" s="500"/>
      <c r="Q32524" s="498" t="s">
        <v>213</v>
      </c>
      <c r="S32524" s="499"/>
    </row>
    <row r="32525">
      <c r="B32525" s="497"/>
      <c r="H32525" s="500"/>
      <c r="O32525" s="500"/>
      <c r="Q32525" s="498" t="s">
        <v>213</v>
      </c>
      <c r="S32525" s="499"/>
    </row>
    <row r="32526">
      <c r="B32526" s="497"/>
      <c r="H32526" s="500"/>
      <c r="O32526" s="500"/>
      <c r="Q32526" s="498" t="s">
        <v>213</v>
      </c>
      <c r="S32526" s="499"/>
    </row>
    <row r="32527">
      <c r="B32527" s="497"/>
      <c r="H32527" s="500"/>
      <c r="O32527" s="500"/>
      <c r="Q32527" s="498" t="s">
        <v>213</v>
      </c>
      <c r="S32527" s="499"/>
    </row>
    <row r="32528">
      <c r="B32528" s="497"/>
      <c r="H32528" s="500"/>
      <c r="O32528" s="500"/>
      <c r="Q32528" s="498" t="s">
        <v>213</v>
      </c>
      <c r="S32528" s="499"/>
    </row>
    <row r="32529">
      <c r="B32529" s="497"/>
      <c r="H32529" s="500"/>
      <c r="O32529" s="500"/>
      <c r="Q32529" s="498" t="s">
        <v>213</v>
      </c>
      <c r="S32529" s="499"/>
    </row>
    <row r="32530">
      <c r="B32530" s="497"/>
      <c r="H32530" s="500"/>
      <c r="O32530" s="500"/>
      <c r="Q32530" s="498" t="s">
        <v>213</v>
      </c>
      <c r="S32530" s="499"/>
    </row>
    <row r="32531">
      <c r="B32531" s="497"/>
      <c r="H32531" s="500"/>
      <c r="O32531" s="500"/>
      <c r="Q32531" s="498" t="s">
        <v>213</v>
      </c>
      <c r="S32531" s="499"/>
    </row>
    <row r="32532">
      <c r="B32532" s="497"/>
      <c r="H32532" s="500"/>
      <c r="O32532" s="500"/>
      <c r="Q32532" s="498" t="s">
        <v>213</v>
      </c>
      <c r="S32532" s="499"/>
    </row>
    <row r="32533">
      <c r="B32533" s="497"/>
      <c r="H32533" s="500"/>
      <c r="O32533" s="500"/>
      <c r="Q32533" s="498" t="s">
        <v>213</v>
      </c>
      <c r="S32533" s="499"/>
    </row>
    <row r="32534">
      <c r="B32534" s="497"/>
      <c r="H32534" s="500"/>
      <c r="O32534" s="500"/>
      <c r="Q32534" s="498" t="s">
        <v>213</v>
      </c>
      <c r="S32534" s="499"/>
    </row>
    <row r="32535">
      <c r="B32535" s="497"/>
      <c r="H32535" s="500"/>
      <c r="O32535" s="500"/>
      <c r="Q32535" s="498" t="s">
        <v>213</v>
      </c>
      <c r="S32535" s="499"/>
    </row>
    <row r="32536">
      <c r="B32536" s="497"/>
      <c r="H32536" s="500"/>
      <c r="O32536" s="500"/>
      <c r="Q32536" s="498" t="s">
        <v>213</v>
      </c>
      <c r="S32536" s="499"/>
    </row>
    <row r="32537">
      <c r="B32537" s="497"/>
      <c r="H32537" s="500"/>
      <c r="O32537" s="500"/>
      <c r="Q32537" s="498" t="s">
        <v>213</v>
      </c>
      <c r="S32537" s="499"/>
    </row>
    <row r="32538">
      <c r="B32538" s="497"/>
      <c r="H32538" s="500"/>
      <c r="O32538" s="500"/>
      <c r="Q32538" s="498" t="s">
        <v>213</v>
      </c>
      <c r="S32538" s="499"/>
    </row>
    <row r="32539">
      <c r="B32539" s="497"/>
      <c r="H32539" s="500"/>
      <c r="O32539" s="500"/>
      <c r="Q32539" s="498" t="s">
        <v>213</v>
      </c>
      <c r="S32539" s="499"/>
    </row>
    <row r="32540">
      <c r="B32540" s="497"/>
      <c r="H32540" s="500"/>
      <c r="O32540" s="500"/>
      <c r="Q32540" s="498" t="s">
        <v>213</v>
      </c>
      <c r="S32540" s="499"/>
    </row>
    <row r="32541">
      <c r="B32541" s="497"/>
      <c r="H32541" s="500"/>
      <c r="O32541" s="500"/>
      <c r="Q32541" s="498" t="s">
        <v>213</v>
      </c>
      <c r="S32541" s="499"/>
    </row>
    <row r="32542">
      <c r="B32542" s="497"/>
      <c r="H32542" s="500"/>
      <c r="O32542" s="500"/>
      <c r="Q32542" s="498" t="s">
        <v>213</v>
      </c>
      <c r="S32542" s="499"/>
    </row>
    <row r="32543">
      <c r="B32543" s="497"/>
      <c r="H32543" s="500"/>
      <c r="O32543" s="500"/>
      <c r="Q32543" s="498" t="s">
        <v>213</v>
      </c>
      <c r="S32543" s="499"/>
    </row>
    <row r="32544">
      <c r="B32544" s="497"/>
      <c r="H32544" s="500"/>
      <c r="O32544" s="500"/>
      <c r="Q32544" s="498" t="s">
        <v>213</v>
      </c>
      <c r="S32544" s="499"/>
    </row>
    <row r="32545">
      <c r="B32545" s="497"/>
      <c r="H32545" s="500"/>
      <c r="O32545" s="500"/>
      <c r="Q32545" s="498" t="s">
        <v>213</v>
      </c>
      <c r="S32545" s="499"/>
    </row>
    <row r="32546">
      <c r="B32546" s="497"/>
      <c r="H32546" s="500"/>
      <c r="O32546" s="500"/>
      <c r="Q32546" s="498" t="s">
        <v>213</v>
      </c>
      <c r="S32546" s="499"/>
    </row>
    <row r="32547">
      <c r="B32547" s="497"/>
      <c r="H32547" s="500"/>
      <c r="O32547" s="500"/>
      <c r="Q32547" s="498" t="s">
        <v>213</v>
      </c>
      <c r="S32547" s="499"/>
    </row>
    <row r="32548">
      <c r="B32548" s="497"/>
      <c r="H32548" s="500"/>
      <c r="O32548" s="500"/>
      <c r="Q32548" s="498" t="s">
        <v>213</v>
      </c>
      <c r="S32548" s="499"/>
    </row>
    <row r="32549">
      <c r="B32549" s="497"/>
      <c r="H32549" s="500"/>
      <c r="O32549" s="500"/>
      <c r="Q32549" s="498" t="s">
        <v>213</v>
      </c>
      <c r="S32549" s="499"/>
    </row>
    <row r="32550">
      <c r="B32550" s="497"/>
      <c r="H32550" s="500"/>
      <c r="O32550" s="500"/>
      <c r="Q32550" s="498" t="s">
        <v>213</v>
      </c>
      <c r="S32550" s="499"/>
    </row>
    <row r="32551">
      <c r="B32551" s="497"/>
      <c r="H32551" s="500"/>
      <c r="O32551" s="500"/>
      <c r="Q32551" s="498" t="s">
        <v>213</v>
      </c>
      <c r="S32551" s="499"/>
    </row>
    <row r="32552">
      <c r="B32552" s="497"/>
      <c r="H32552" s="500"/>
      <c r="O32552" s="500"/>
      <c r="Q32552" s="498" t="s">
        <v>213</v>
      </c>
      <c r="S32552" s="499"/>
    </row>
    <row r="32553">
      <c r="B32553" s="497"/>
      <c r="H32553" s="500"/>
      <c r="O32553" s="500"/>
      <c r="Q32553" s="498" t="s">
        <v>213</v>
      </c>
      <c r="S32553" s="499"/>
    </row>
    <row r="32554">
      <c r="B32554" s="497"/>
      <c r="H32554" s="500"/>
      <c r="O32554" s="500"/>
      <c r="Q32554" s="498" t="s">
        <v>213</v>
      </c>
      <c r="S32554" s="499"/>
    </row>
    <row r="32555">
      <c r="B32555" s="497"/>
      <c r="H32555" s="500"/>
      <c r="O32555" s="500"/>
      <c r="Q32555" s="498" t="s">
        <v>213</v>
      </c>
      <c r="S32555" s="499"/>
    </row>
    <row r="32556">
      <c r="B32556" s="497"/>
      <c r="H32556" s="500"/>
      <c r="O32556" s="500"/>
      <c r="Q32556" s="498" t="s">
        <v>213</v>
      </c>
      <c r="S32556" s="499"/>
    </row>
    <row r="32557">
      <c r="B32557" s="497"/>
      <c r="H32557" s="500"/>
      <c r="O32557" s="500"/>
      <c r="Q32557" s="498" t="s">
        <v>213</v>
      </c>
      <c r="S32557" s="499"/>
    </row>
    <row r="32558">
      <c r="B32558" s="497"/>
      <c r="H32558" s="500"/>
      <c r="O32558" s="500"/>
      <c r="Q32558" s="498" t="s">
        <v>213</v>
      </c>
      <c r="S32558" s="499"/>
    </row>
    <row r="32559">
      <c r="B32559" s="497"/>
      <c r="H32559" s="500"/>
      <c r="O32559" s="500"/>
      <c r="Q32559" s="498" t="s">
        <v>213</v>
      </c>
      <c r="S32559" s="499"/>
    </row>
    <row r="32560">
      <c r="B32560" s="497"/>
      <c r="H32560" s="500"/>
      <c r="O32560" s="500"/>
      <c r="Q32560" s="498" t="s">
        <v>213</v>
      </c>
      <c r="S32560" s="499"/>
    </row>
    <row r="32561">
      <c r="B32561" s="497"/>
      <c r="H32561" s="500"/>
      <c r="O32561" s="500"/>
      <c r="Q32561" s="498" t="s">
        <v>213</v>
      </c>
      <c r="S32561" s="499"/>
    </row>
    <row r="32562">
      <c r="B32562" s="497"/>
      <c r="H32562" s="500"/>
      <c r="O32562" s="500"/>
      <c r="Q32562" s="498" t="s">
        <v>213</v>
      </c>
      <c r="S32562" s="499"/>
    </row>
    <row r="32563">
      <c r="B32563" s="497"/>
      <c r="H32563" s="500"/>
      <c r="O32563" s="500"/>
      <c r="Q32563" s="498" t="s">
        <v>213</v>
      </c>
      <c r="S32563" s="499"/>
    </row>
    <row r="32564">
      <c r="B32564" s="497"/>
      <c r="H32564" s="500"/>
      <c r="O32564" s="500"/>
      <c r="Q32564" s="498" t="s">
        <v>213</v>
      </c>
      <c r="S32564" s="499"/>
    </row>
    <row r="32565">
      <c r="B32565" s="497"/>
      <c r="H32565" s="500"/>
      <c r="O32565" s="500"/>
      <c r="Q32565" s="498" t="s">
        <v>213</v>
      </c>
      <c r="S32565" s="499"/>
    </row>
    <row r="32566">
      <c r="B32566" s="497"/>
      <c r="H32566" s="500"/>
      <c r="O32566" s="500"/>
      <c r="Q32566" s="498" t="s">
        <v>213</v>
      </c>
      <c r="S32566" s="499"/>
    </row>
    <row r="32567">
      <c r="B32567" s="497"/>
      <c r="H32567" s="500"/>
      <c r="O32567" s="500"/>
      <c r="Q32567" s="498" t="s">
        <v>213</v>
      </c>
      <c r="S32567" s="499"/>
    </row>
    <row r="32568">
      <c r="B32568" s="497"/>
      <c r="H32568" s="500"/>
      <c r="O32568" s="500"/>
      <c r="Q32568" s="498" t="s">
        <v>213</v>
      </c>
      <c r="S32568" s="499"/>
    </row>
    <row r="32569">
      <c r="B32569" s="497"/>
      <c r="H32569" s="500"/>
      <c r="O32569" s="500"/>
      <c r="Q32569" s="498" t="s">
        <v>213</v>
      </c>
      <c r="S32569" s="499"/>
    </row>
    <row r="32570">
      <c r="B32570" s="497"/>
      <c r="H32570" s="500"/>
      <c r="O32570" s="500"/>
      <c r="Q32570" s="498" t="s">
        <v>213</v>
      </c>
      <c r="S32570" s="499"/>
    </row>
    <row r="32571">
      <c r="B32571" s="497"/>
      <c r="H32571" s="500"/>
      <c r="O32571" s="500"/>
      <c r="Q32571" s="498" t="s">
        <v>213</v>
      </c>
      <c r="S32571" s="499"/>
    </row>
    <row r="32572">
      <c r="B32572" s="497"/>
      <c r="H32572" s="500"/>
      <c r="O32572" s="500"/>
      <c r="Q32572" s="498" t="s">
        <v>213</v>
      </c>
      <c r="S32572" s="499"/>
    </row>
    <row r="32573">
      <c r="B32573" s="497"/>
      <c r="H32573" s="500"/>
      <c r="O32573" s="500"/>
      <c r="Q32573" s="498" t="s">
        <v>213</v>
      </c>
      <c r="S32573" s="499"/>
    </row>
    <row r="32574">
      <c r="B32574" s="497"/>
      <c r="H32574" s="500"/>
      <c r="O32574" s="500"/>
      <c r="Q32574" s="498" t="s">
        <v>213</v>
      </c>
      <c r="S32574" s="499"/>
    </row>
    <row r="32575">
      <c r="B32575" s="497"/>
      <c r="H32575" s="500"/>
      <c r="O32575" s="500"/>
      <c r="Q32575" s="498" t="s">
        <v>213</v>
      </c>
      <c r="S32575" s="499"/>
    </row>
    <row r="32576">
      <c r="B32576" s="497"/>
      <c r="H32576" s="500"/>
      <c r="O32576" s="500"/>
      <c r="Q32576" s="498" t="s">
        <v>213</v>
      </c>
      <c r="S32576" s="499"/>
    </row>
    <row r="32577">
      <c r="B32577" s="497"/>
      <c r="H32577" s="500"/>
      <c r="O32577" s="500"/>
      <c r="Q32577" s="498" t="s">
        <v>213</v>
      </c>
      <c r="S32577" s="499"/>
    </row>
    <row r="32578">
      <c r="B32578" s="497"/>
      <c r="H32578" s="500"/>
      <c r="O32578" s="500"/>
      <c r="Q32578" s="498" t="s">
        <v>213</v>
      </c>
      <c r="S32578" s="499"/>
    </row>
    <row r="32579">
      <c r="B32579" s="497"/>
      <c r="H32579" s="500"/>
      <c r="O32579" s="500"/>
      <c r="Q32579" s="498" t="s">
        <v>213</v>
      </c>
      <c r="S32579" s="499"/>
    </row>
    <row r="32580">
      <c r="B32580" s="497"/>
      <c r="H32580" s="500"/>
      <c r="O32580" s="500"/>
      <c r="Q32580" s="498" t="s">
        <v>213</v>
      </c>
      <c r="S32580" s="499"/>
    </row>
    <row r="32581">
      <c r="B32581" s="497"/>
      <c r="H32581" s="500"/>
      <c r="O32581" s="500"/>
      <c r="Q32581" s="498" t="s">
        <v>213</v>
      </c>
      <c r="S32581" s="499"/>
    </row>
    <row r="32582">
      <c r="B32582" s="497"/>
      <c r="H32582" s="500"/>
      <c r="O32582" s="500"/>
      <c r="Q32582" s="498" t="s">
        <v>213</v>
      </c>
      <c r="S32582" s="499"/>
    </row>
    <row r="32583">
      <c r="B32583" s="497"/>
      <c r="H32583" s="500"/>
      <c r="O32583" s="500"/>
      <c r="Q32583" s="498" t="s">
        <v>213</v>
      </c>
      <c r="S32583" s="499"/>
    </row>
    <row r="32584">
      <c r="B32584" s="497"/>
      <c r="H32584" s="500"/>
      <c r="O32584" s="500"/>
      <c r="Q32584" s="498" t="s">
        <v>213</v>
      </c>
      <c r="S32584" s="499"/>
    </row>
    <row r="32585">
      <c r="B32585" s="497"/>
      <c r="H32585" s="500"/>
      <c r="O32585" s="500"/>
      <c r="Q32585" s="498" t="s">
        <v>213</v>
      </c>
      <c r="S32585" s="499"/>
    </row>
    <row r="32586">
      <c r="B32586" s="497"/>
      <c r="H32586" s="500"/>
      <c r="O32586" s="500"/>
      <c r="Q32586" s="498" t="s">
        <v>213</v>
      </c>
      <c r="S32586" s="499"/>
    </row>
    <row r="32587">
      <c r="B32587" s="497"/>
      <c r="H32587" s="500"/>
      <c r="O32587" s="500"/>
      <c r="Q32587" s="498" t="s">
        <v>213</v>
      </c>
      <c r="S32587" s="499"/>
    </row>
    <row r="32588">
      <c r="B32588" s="497"/>
      <c r="H32588" s="500"/>
      <c r="O32588" s="500"/>
      <c r="Q32588" s="498" t="s">
        <v>213</v>
      </c>
      <c r="S32588" s="499"/>
    </row>
    <row r="32589">
      <c r="B32589" s="497"/>
      <c r="H32589" s="500"/>
      <c r="O32589" s="500"/>
      <c r="Q32589" s="498" t="s">
        <v>213</v>
      </c>
      <c r="S32589" s="499"/>
    </row>
    <row r="32590">
      <c r="B32590" s="497"/>
      <c r="H32590" s="500"/>
      <c r="O32590" s="500"/>
      <c r="Q32590" s="498" t="s">
        <v>213</v>
      </c>
      <c r="S32590" s="499"/>
    </row>
    <row r="32591">
      <c r="B32591" s="497"/>
      <c r="H32591" s="500"/>
      <c r="O32591" s="500"/>
      <c r="Q32591" s="498" t="s">
        <v>213</v>
      </c>
      <c r="S32591" s="499"/>
    </row>
    <row r="32592">
      <c r="B32592" s="497"/>
      <c r="H32592" s="500"/>
      <c r="O32592" s="500"/>
      <c r="Q32592" s="498" t="s">
        <v>213</v>
      </c>
      <c r="S32592" s="499"/>
    </row>
    <row r="32593">
      <c r="B32593" s="497"/>
      <c r="H32593" s="500"/>
      <c r="O32593" s="500"/>
      <c r="Q32593" s="498" t="s">
        <v>213</v>
      </c>
      <c r="S32593" s="499"/>
    </row>
    <row r="32594">
      <c r="B32594" s="497"/>
      <c r="H32594" s="500"/>
      <c r="O32594" s="500"/>
      <c r="Q32594" s="498" t="s">
        <v>213</v>
      </c>
      <c r="S32594" s="499"/>
    </row>
    <row r="32595">
      <c r="B32595" s="497"/>
      <c r="H32595" s="500"/>
      <c r="O32595" s="500"/>
      <c r="Q32595" s="498" t="s">
        <v>213</v>
      </c>
      <c r="S32595" s="499"/>
    </row>
    <row r="32596">
      <c r="B32596" s="497"/>
      <c r="H32596" s="500"/>
      <c r="O32596" s="500"/>
      <c r="Q32596" s="498" t="s">
        <v>213</v>
      </c>
      <c r="S32596" s="499"/>
    </row>
    <row r="32597">
      <c r="B32597" s="497"/>
      <c r="H32597" s="500"/>
      <c r="O32597" s="500"/>
      <c r="Q32597" s="498" t="s">
        <v>213</v>
      </c>
      <c r="S32597" s="499"/>
    </row>
    <row r="32598">
      <c r="B32598" s="497"/>
      <c r="H32598" s="500"/>
      <c r="O32598" s="500"/>
      <c r="Q32598" s="498" t="s">
        <v>213</v>
      </c>
      <c r="S32598" s="499"/>
    </row>
    <row r="32599">
      <c r="B32599" s="497"/>
      <c r="H32599" s="500"/>
      <c r="O32599" s="500"/>
      <c r="Q32599" s="498" t="s">
        <v>213</v>
      </c>
      <c r="S32599" s="499"/>
    </row>
    <row r="32600">
      <c r="B32600" s="497"/>
      <c r="H32600" s="500"/>
      <c r="O32600" s="500"/>
      <c r="Q32600" s="498" t="s">
        <v>213</v>
      </c>
      <c r="S32600" s="499"/>
    </row>
    <row r="32601">
      <c r="B32601" s="497"/>
      <c r="H32601" s="500"/>
      <c r="O32601" s="500"/>
      <c r="Q32601" s="498" t="s">
        <v>213</v>
      </c>
      <c r="S32601" s="499"/>
    </row>
    <row r="32602">
      <c r="B32602" s="497"/>
      <c r="H32602" s="500"/>
      <c r="O32602" s="500"/>
      <c r="Q32602" s="498" t="s">
        <v>213</v>
      </c>
      <c r="S32602" s="499"/>
    </row>
    <row r="32603">
      <c r="B32603" s="497"/>
      <c r="H32603" s="500"/>
      <c r="O32603" s="500"/>
      <c r="Q32603" s="498" t="s">
        <v>213</v>
      </c>
      <c r="S32603" s="499"/>
    </row>
    <row r="32604">
      <c r="B32604" s="497"/>
      <c r="H32604" s="500"/>
      <c r="O32604" s="500"/>
      <c r="Q32604" s="498" t="s">
        <v>213</v>
      </c>
      <c r="S32604" s="499"/>
    </row>
    <row r="32605">
      <c r="B32605" s="497"/>
      <c r="H32605" s="500"/>
      <c r="O32605" s="500"/>
      <c r="Q32605" s="498" t="s">
        <v>213</v>
      </c>
      <c r="S32605" s="499"/>
    </row>
    <row r="32606">
      <c r="B32606" s="497"/>
      <c r="H32606" s="500"/>
      <c r="O32606" s="500"/>
      <c r="Q32606" s="498" t="s">
        <v>213</v>
      </c>
      <c r="S32606" s="499"/>
    </row>
    <row r="32607">
      <c r="B32607" s="497"/>
      <c r="H32607" s="500"/>
      <c r="O32607" s="500"/>
      <c r="Q32607" s="498" t="s">
        <v>213</v>
      </c>
      <c r="S32607" s="499"/>
    </row>
    <row r="32608">
      <c r="B32608" s="497"/>
      <c r="H32608" s="500"/>
      <c r="O32608" s="500"/>
      <c r="Q32608" s="498" t="s">
        <v>213</v>
      </c>
      <c r="S32608" s="499"/>
    </row>
    <row r="32609">
      <c r="B32609" s="497"/>
      <c r="H32609" s="500"/>
      <c r="O32609" s="500"/>
      <c r="Q32609" s="498" t="s">
        <v>213</v>
      </c>
      <c r="S32609" s="499"/>
    </row>
    <row r="32610">
      <c r="B32610" s="497"/>
      <c r="H32610" s="500"/>
      <c r="O32610" s="500"/>
      <c r="Q32610" s="498" t="s">
        <v>213</v>
      </c>
      <c r="S32610" s="499"/>
    </row>
    <row r="32611">
      <c r="B32611" s="497"/>
      <c r="H32611" s="500"/>
      <c r="O32611" s="500"/>
      <c r="Q32611" s="498" t="s">
        <v>213</v>
      </c>
      <c r="S32611" s="499"/>
    </row>
    <row r="32612">
      <c r="B32612" s="497"/>
      <c r="H32612" s="500"/>
      <c r="O32612" s="500"/>
      <c r="Q32612" s="498" t="s">
        <v>213</v>
      </c>
      <c r="S32612" s="499"/>
    </row>
    <row r="32613">
      <c r="B32613" s="497"/>
      <c r="H32613" s="500"/>
      <c r="O32613" s="500"/>
      <c r="Q32613" s="498" t="s">
        <v>213</v>
      </c>
      <c r="S32613" s="499"/>
    </row>
    <row r="32614">
      <c r="B32614" s="497"/>
      <c r="H32614" s="500"/>
      <c r="O32614" s="500"/>
      <c r="Q32614" s="498" t="s">
        <v>213</v>
      </c>
      <c r="S32614" s="499"/>
    </row>
    <row r="32615">
      <c r="B32615" s="497"/>
      <c r="H32615" s="500"/>
      <c r="O32615" s="500"/>
      <c r="Q32615" s="498" t="s">
        <v>213</v>
      </c>
      <c r="S32615" s="499"/>
    </row>
    <row r="32616">
      <c r="B32616" s="497"/>
      <c r="H32616" s="500"/>
      <c r="O32616" s="500"/>
      <c r="Q32616" s="498" t="s">
        <v>213</v>
      </c>
      <c r="S32616" s="499"/>
    </row>
    <row r="32617">
      <c r="B32617" s="497"/>
      <c r="H32617" s="500"/>
      <c r="O32617" s="500"/>
      <c r="Q32617" s="498" t="s">
        <v>213</v>
      </c>
      <c r="S32617" s="499"/>
    </row>
    <row r="32618">
      <c r="B32618" s="497"/>
      <c r="H32618" s="500"/>
      <c r="O32618" s="500"/>
      <c r="Q32618" s="498" t="s">
        <v>213</v>
      </c>
      <c r="S32618" s="499"/>
    </row>
    <row r="32619">
      <c r="B32619" s="497"/>
      <c r="H32619" s="500"/>
      <c r="O32619" s="500"/>
      <c r="Q32619" s="498" t="s">
        <v>213</v>
      </c>
      <c r="S32619" s="499"/>
    </row>
    <row r="32620">
      <c r="B32620" s="497"/>
      <c r="H32620" s="500"/>
      <c r="O32620" s="500"/>
      <c r="Q32620" s="498" t="s">
        <v>213</v>
      </c>
      <c r="S32620" s="499"/>
    </row>
    <row r="32621">
      <c r="B32621" s="497"/>
      <c r="H32621" s="500"/>
      <c r="O32621" s="500"/>
      <c r="Q32621" s="498" t="s">
        <v>213</v>
      </c>
      <c r="S32621" s="499"/>
    </row>
    <row r="32622">
      <c r="B32622" s="497"/>
      <c r="H32622" s="500"/>
      <c r="O32622" s="500"/>
      <c r="Q32622" s="498" t="s">
        <v>213</v>
      </c>
      <c r="S32622" s="499"/>
    </row>
    <row r="32623">
      <c r="B32623" s="497"/>
      <c r="H32623" s="500"/>
      <c r="O32623" s="500"/>
      <c r="Q32623" s="498" t="s">
        <v>213</v>
      </c>
      <c r="S32623" s="499"/>
    </row>
    <row r="32624">
      <c r="B32624" s="497"/>
      <c r="H32624" s="500"/>
      <c r="O32624" s="500"/>
      <c r="Q32624" s="498" t="s">
        <v>213</v>
      </c>
      <c r="S32624" s="499"/>
    </row>
    <row r="32625">
      <c r="B32625" s="497"/>
      <c r="H32625" s="500"/>
      <c r="O32625" s="500"/>
      <c r="Q32625" s="498" t="s">
        <v>213</v>
      </c>
      <c r="S32625" s="499"/>
    </row>
    <row r="32626">
      <c r="B32626" s="497"/>
      <c r="H32626" s="500"/>
      <c r="O32626" s="500"/>
      <c r="Q32626" s="498" t="s">
        <v>213</v>
      </c>
      <c r="S32626" s="499"/>
    </row>
    <row r="32627">
      <c r="B32627" s="497"/>
      <c r="H32627" s="500"/>
      <c r="O32627" s="500"/>
      <c r="Q32627" s="498" t="s">
        <v>213</v>
      </c>
      <c r="S32627" s="499"/>
    </row>
    <row r="32628">
      <c r="B32628" s="497"/>
      <c r="H32628" s="500"/>
      <c r="O32628" s="500"/>
      <c r="Q32628" s="498" t="s">
        <v>213</v>
      </c>
      <c r="S32628" s="499"/>
    </row>
    <row r="32629">
      <c r="B32629" s="497"/>
      <c r="H32629" s="500"/>
      <c r="O32629" s="500"/>
      <c r="Q32629" s="498" t="s">
        <v>213</v>
      </c>
      <c r="S32629" s="499"/>
    </row>
    <row r="32630">
      <c r="B32630" s="497"/>
      <c r="H32630" s="500"/>
      <c r="O32630" s="500"/>
      <c r="Q32630" s="498" t="s">
        <v>213</v>
      </c>
      <c r="S32630" s="499"/>
    </row>
    <row r="32631">
      <c r="B32631" s="497"/>
      <c r="H32631" s="500"/>
      <c r="O32631" s="500"/>
      <c r="Q32631" s="498" t="s">
        <v>213</v>
      </c>
      <c r="S32631" s="499"/>
    </row>
    <row r="32632">
      <c r="B32632" s="497"/>
      <c r="H32632" s="500"/>
      <c r="O32632" s="500"/>
      <c r="Q32632" s="498" t="s">
        <v>213</v>
      </c>
      <c r="S32632" s="499"/>
    </row>
    <row r="32633">
      <c r="B32633" s="497"/>
      <c r="H32633" s="500"/>
      <c r="O32633" s="500"/>
      <c r="Q32633" s="498" t="s">
        <v>213</v>
      </c>
      <c r="S32633" s="499"/>
    </row>
    <row r="32634">
      <c r="B32634" s="497"/>
      <c r="H32634" s="500"/>
      <c r="O32634" s="500"/>
      <c r="Q32634" s="498" t="s">
        <v>213</v>
      </c>
      <c r="S32634" s="499"/>
    </row>
    <row r="32635">
      <c r="B32635" s="497"/>
      <c r="H32635" s="500"/>
      <c r="O32635" s="500"/>
      <c r="Q32635" s="498" t="s">
        <v>213</v>
      </c>
      <c r="S32635" s="499"/>
    </row>
    <row r="32636">
      <c r="B32636" s="497"/>
      <c r="H32636" s="500"/>
      <c r="O32636" s="500"/>
      <c r="Q32636" s="498" t="s">
        <v>213</v>
      </c>
      <c r="S32636" s="499"/>
    </row>
    <row r="32637">
      <c r="B32637" s="497"/>
      <c r="H32637" s="500"/>
      <c r="O32637" s="500"/>
      <c r="Q32637" s="498" t="s">
        <v>213</v>
      </c>
      <c r="S32637" s="499"/>
    </row>
    <row r="32638">
      <c r="B32638" s="497"/>
      <c r="H32638" s="500"/>
      <c r="O32638" s="500"/>
      <c r="Q32638" s="498" t="s">
        <v>213</v>
      </c>
      <c r="S32638" s="499"/>
    </row>
    <row r="32639">
      <c r="B32639" s="497"/>
      <c r="H32639" s="500"/>
      <c r="O32639" s="500"/>
      <c r="Q32639" s="498" t="s">
        <v>213</v>
      </c>
      <c r="S32639" s="499"/>
    </row>
    <row r="32640">
      <c r="B32640" s="497"/>
      <c r="H32640" s="500"/>
      <c r="O32640" s="500"/>
      <c r="Q32640" s="498" t="s">
        <v>213</v>
      </c>
      <c r="S32640" s="499"/>
    </row>
    <row r="32641">
      <c r="B32641" s="497"/>
      <c r="H32641" s="500"/>
      <c r="O32641" s="500"/>
      <c r="Q32641" s="498" t="s">
        <v>213</v>
      </c>
      <c r="S32641" s="499"/>
    </row>
    <row r="32642">
      <c r="B32642" s="497"/>
      <c r="H32642" s="500"/>
      <c r="O32642" s="500"/>
      <c r="Q32642" s="498" t="s">
        <v>213</v>
      </c>
      <c r="S32642" s="499"/>
    </row>
    <row r="32643">
      <c r="B32643" s="497"/>
      <c r="H32643" s="500"/>
      <c r="O32643" s="500"/>
      <c r="Q32643" s="498" t="s">
        <v>213</v>
      </c>
      <c r="S32643" s="499"/>
    </row>
    <row r="32644">
      <c r="B32644" s="497"/>
      <c r="H32644" s="500"/>
      <c r="O32644" s="500"/>
      <c r="Q32644" s="498" t="s">
        <v>213</v>
      </c>
      <c r="S32644" s="499"/>
    </row>
    <row r="32645">
      <c r="B32645" s="497"/>
      <c r="H32645" s="500"/>
      <c r="O32645" s="500"/>
      <c r="Q32645" s="498" t="s">
        <v>213</v>
      </c>
      <c r="S32645" s="499"/>
    </row>
    <row r="32646">
      <c r="B32646" s="497"/>
      <c r="H32646" s="500"/>
      <c r="O32646" s="500"/>
      <c r="Q32646" s="498" t="s">
        <v>213</v>
      </c>
      <c r="S32646" s="499"/>
    </row>
    <row r="32647">
      <c r="B32647" s="497"/>
      <c r="H32647" s="500"/>
      <c r="O32647" s="500"/>
      <c r="Q32647" s="498" t="s">
        <v>213</v>
      </c>
      <c r="S32647" s="499"/>
    </row>
    <row r="32648">
      <c r="B32648" s="497"/>
      <c r="H32648" s="500"/>
      <c r="O32648" s="500"/>
      <c r="Q32648" s="498" t="s">
        <v>213</v>
      </c>
      <c r="S32648" s="499"/>
    </row>
    <row r="32649">
      <c r="B32649" s="497"/>
      <c r="H32649" s="500"/>
      <c r="O32649" s="500"/>
      <c r="Q32649" s="498" t="s">
        <v>213</v>
      </c>
      <c r="S32649" s="499"/>
    </row>
    <row r="32650">
      <c r="B32650" s="497"/>
      <c r="H32650" s="500"/>
      <c r="O32650" s="500"/>
      <c r="Q32650" s="498" t="s">
        <v>213</v>
      </c>
      <c r="S32650" s="499"/>
    </row>
    <row r="32651">
      <c r="B32651" s="497"/>
      <c r="H32651" s="500"/>
      <c r="O32651" s="500"/>
      <c r="Q32651" s="498" t="s">
        <v>213</v>
      </c>
      <c r="S32651" s="499"/>
    </row>
    <row r="32652">
      <c r="B32652" s="497"/>
      <c r="H32652" s="500"/>
      <c r="O32652" s="500"/>
      <c r="Q32652" s="498" t="s">
        <v>213</v>
      </c>
      <c r="S32652" s="499"/>
    </row>
    <row r="32653">
      <c r="B32653" s="497"/>
      <c r="H32653" s="500"/>
      <c r="O32653" s="500"/>
      <c r="Q32653" s="498" t="s">
        <v>213</v>
      </c>
      <c r="S32653" s="499"/>
    </row>
    <row r="32654">
      <c r="B32654" s="497"/>
      <c r="H32654" s="500"/>
      <c r="O32654" s="500"/>
      <c r="Q32654" s="498" t="s">
        <v>213</v>
      </c>
      <c r="S32654" s="499"/>
    </row>
    <row r="32655">
      <c r="B32655" s="497"/>
      <c r="H32655" s="500"/>
      <c r="O32655" s="500"/>
      <c r="Q32655" s="498" t="s">
        <v>213</v>
      </c>
      <c r="S32655" s="499"/>
    </row>
    <row r="32656">
      <c r="B32656" s="497"/>
      <c r="H32656" s="500"/>
      <c r="O32656" s="500"/>
      <c r="Q32656" s="498" t="s">
        <v>213</v>
      </c>
      <c r="S32656" s="499"/>
    </row>
    <row r="32657">
      <c r="B32657" s="497"/>
      <c r="H32657" s="500"/>
      <c r="O32657" s="500"/>
      <c r="Q32657" s="498" t="s">
        <v>213</v>
      </c>
      <c r="S32657" s="499"/>
    </row>
    <row r="32658">
      <c r="B32658" s="497"/>
      <c r="H32658" s="500"/>
      <c r="O32658" s="500"/>
      <c r="Q32658" s="498" t="s">
        <v>213</v>
      </c>
      <c r="S32658" s="499"/>
    </row>
    <row r="32659">
      <c r="B32659" s="497"/>
      <c r="H32659" s="500"/>
      <c r="O32659" s="500"/>
      <c r="Q32659" s="498" t="s">
        <v>213</v>
      </c>
      <c r="S32659" s="499"/>
    </row>
    <row r="32660">
      <c r="B32660" s="497"/>
      <c r="H32660" s="500"/>
      <c r="O32660" s="500"/>
      <c r="Q32660" s="498" t="s">
        <v>213</v>
      </c>
      <c r="S32660" s="499"/>
    </row>
    <row r="32661">
      <c r="B32661" s="497"/>
      <c r="H32661" s="500"/>
      <c r="O32661" s="500"/>
      <c r="Q32661" s="498" t="s">
        <v>213</v>
      </c>
      <c r="S32661" s="499"/>
    </row>
    <row r="32662">
      <c r="B32662" s="497"/>
      <c r="H32662" s="500"/>
      <c r="O32662" s="500"/>
      <c r="Q32662" s="498" t="s">
        <v>213</v>
      </c>
      <c r="S32662" s="499"/>
    </row>
    <row r="32663">
      <c r="B32663" s="497"/>
      <c r="H32663" s="500"/>
      <c r="O32663" s="500"/>
      <c r="Q32663" s="498" t="s">
        <v>213</v>
      </c>
      <c r="S32663" s="499"/>
    </row>
    <row r="32664">
      <c r="B32664" s="497"/>
      <c r="H32664" s="500"/>
      <c r="O32664" s="500"/>
      <c r="Q32664" s="498" t="s">
        <v>213</v>
      </c>
      <c r="S32664" s="499"/>
    </row>
    <row r="32665">
      <c r="B32665" s="497"/>
      <c r="H32665" s="500"/>
      <c r="O32665" s="500"/>
      <c r="Q32665" s="498" t="s">
        <v>213</v>
      </c>
      <c r="S32665" s="499"/>
    </row>
    <row r="32666">
      <c r="B32666" s="497"/>
      <c r="H32666" s="500"/>
      <c r="O32666" s="500"/>
      <c r="Q32666" s="498" t="s">
        <v>213</v>
      </c>
      <c r="S32666" s="499"/>
    </row>
    <row r="32667">
      <c r="B32667" s="497"/>
      <c r="H32667" s="500"/>
      <c r="O32667" s="500"/>
      <c r="Q32667" s="498" t="s">
        <v>213</v>
      </c>
      <c r="S32667" s="499"/>
    </row>
    <row r="32668">
      <c r="B32668" s="497"/>
      <c r="H32668" s="500"/>
      <c r="O32668" s="500"/>
      <c r="Q32668" s="498" t="s">
        <v>213</v>
      </c>
      <c r="S32668" s="499"/>
    </row>
    <row r="32669">
      <c r="B32669" s="497"/>
      <c r="H32669" s="500"/>
      <c r="O32669" s="500"/>
      <c r="Q32669" s="498" t="s">
        <v>213</v>
      </c>
      <c r="S32669" s="499"/>
    </row>
    <row r="32670">
      <c r="B32670" s="497"/>
      <c r="H32670" s="500"/>
      <c r="O32670" s="500"/>
      <c r="Q32670" s="498" t="s">
        <v>213</v>
      </c>
      <c r="S32670" s="499"/>
    </row>
    <row r="32671">
      <c r="B32671" s="497"/>
      <c r="H32671" s="500"/>
      <c r="O32671" s="500"/>
      <c r="Q32671" s="498" t="s">
        <v>213</v>
      </c>
      <c r="S32671" s="499"/>
    </row>
    <row r="32672">
      <c r="B32672" s="497"/>
      <c r="H32672" s="500"/>
      <c r="O32672" s="500"/>
      <c r="Q32672" s="498" t="s">
        <v>213</v>
      </c>
      <c r="S32672" s="499"/>
    </row>
    <row r="32673">
      <c r="B32673" s="497"/>
      <c r="H32673" s="500"/>
      <c r="O32673" s="500"/>
      <c r="Q32673" s="498" t="s">
        <v>213</v>
      </c>
      <c r="S32673" s="499"/>
    </row>
    <row r="32674">
      <c r="B32674" s="497"/>
      <c r="H32674" s="500"/>
      <c r="O32674" s="500"/>
      <c r="Q32674" s="498" t="s">
        <v>213</v>
      </c>
      <c r="S32674" s="499"/>
    </row>
    <row r="32675">
      <c r="B32675" s="497"/>
      <c r="H32675" s="500"/>
      <c r="O32675" s="500"/>
      <c r="Q32675" s="498" t="s">
        <v>213</v>
      </c>
      <c r="S32675" s="499"/>
    </row>
    <row r="32676">
      <c r="B32676" s="497"/>
      <c r="H32676" s="500"/>
      <c r="O32676" s="500"/>
      <c r="Q32676" s="498" t="s">
        <v>213</v>
      </c>
      <c r="S32676" s="499"/>
    </row>
    <row r="32677">
      <c r="B32677" s="497"/>
      <c r="H32677" s="500"/>
      <c r="O32677" s="500"/>
      <c r="Q32677" s="498" t="s">
        <v>213</v>
      </c>
      <c r="S32677" s="499"/>
    </row>
    <row r="32678">
      <c r="B32678" s="497"/>
      <c r="H32678" s="500"/>
      <c r="O32678" s="500"/>
      <c r="Q32678" s="498" t="s">
        <v>213</v>
      </c>
      <c r="S32678" s="499"/>
    </row>
    <row r="32679">
      <c r="B32679" s="497"/>
      <c r="H32679" s="500"/>
      <c r="O32679" s="500"/>
      <c r="Q32679" s="498" t="s">
        <v>213</v>
      </c>
      <c r="S32679" s="499"/>
    </row>
    <row r="32680">
      <c r="B32680" s="497"/>
      <c r="H32680" s="500"/>
      <c r="O32680" s="500"/>
      <c r="Q32680" s="498" t="s">
        <v>213</v>
      </c>
      <c r="S32680" s="499"/>
    </row>
    <row r="32681">
      <c r="B32681" s="497"/>
      <c r="H32681" s="500"/>
      <c r="O32681" s="500"/>
      <c r="Q32681" s="498" t="s">
        <v>213</v>
      </c>
      <c r="S32681" s="499"/>
    </row>
    <row r="32682">
      <c r="B32682" s="497"/>
      <c r="H32682" s="500"/>
      <c r="O32682" s="500"/>
      <c r="Q32682" s="498" t="s">
        <v>213</v>
      </c>
      <c r="S32682" s="499"/>
    </row>
    <row r="32683">
      <c r="B32683" s="497"/>
      <c r="H32683" s="500"/>
      <c r="O32683" s="500"/>
      <c r="Q32683" s="498" t="s">
        <v>213</v>
      </c>
      <c r="S32683" s="499"/>
    </row>
    <row r="32684">
      <c r="B32684" s="497"/>
      <c r="H32684" s="500"/>
      <c r="O32684" s="500"/>
      <c r="Q32684" s="498" t="s">
        <v>213</v>
      </c>
      <c r="S32684" s="499"/>
    </row>
    <row r="32685">
      <c r="B32685" s="497"/>
      <c r="H32685" s="500"/>
      <c r="O32685" s="500"/>
      <c r="Q32685" s="498" t="s">
        <v>213</v>
      </c>
      <c r="S32685" s="499"/>
    </row>
    <row r="32686">
      <c r="B32686" s="497"/>
      <c r="H32686" s="500"/>
      <c r="O32686" s="500"/>
      <c r="Q32686" s="498" t="s">
        <v>213</v>
      </c>
      <c r="S32686" s="499"/>
    </row>
    <row r="32687">
      <c r="B32687" s="497"/>
      <c r="H32687" s="500"/>
      <c r="O32687" s="500"/>
      <c r="Q32687" s="498" t="s">
        <v>213</v>
      </c>
      <c r="S32687" s="499"/>
    </row>
    <row r="32688">
      <c r="B32688" s="497"/>
      <c r="H32688" s="500"/>
      <c r="O32688" s="500"/>
      <c r="Q32688" s="498" t="s">
        <v>213</v>
      </c>
      <c r="S32688" s="499"/>
    </row>
    <row r="32689">
      <c r="B32689" s="497"/>
      <c r="H32689" s="500"/>
      <c r="O32689" s="500"/>
      <c r="Q32689" s="498" t="s">
        <v>213</v>
      </c>
      <c r="S32689" s="499"/>
    </row>
    <row r="32690">
      <c r="B32690" s="497"/>
      <c r="H32690" s="500"/>
      <c r="O32690" s="500"/>
      <c r="Q32690" s="498" t="s">
        <v>213</v>
      </c>
      <c r="S32690" s="499"/>
    </row>
    <row r="32691">
      <c r="B32691" s="497"/>
      <c r="H32691" s="500"/>
      <c r="O32691" s="500"/>
      <c r="Q32691" s="498" t="s">
        <v>213</v>
      </c>
      <c r="S32691" s="499"/>
    </row>
    <row r="32692">
      <c r="B32692" s="497"/>
      <c r="H32692" s="500"/>
      <c r="O32692" s="500"/>
      <c r="Q32692" s="498" t="s">
        <v>213</v>
      </c>
      <c r="S32692" s="499"/>
    </row>
    <row r="32693">
      <c r="B32693" s="497"/>
      <c r="H32693" s="500"/>
      <c r="O32693" s="500"/>
      <c r="Q32693" s="498" t="s">
        <v>213</v>
      </c>
      <c r="S32693" s="499"/>
    </row>
    <row r="32694">
      <c r="B32694" s="497"/>
      <c r="H32694" s="500"/>
      <c r="O32694" s="500"/>
      <c r="Q32694" s="498" t="s">
        <v>213</v>
      </c>
      <c r="S32694" s="499"/>
    </row>
    <row r="32695">
      <c r="B32695" s="497"/>
      <c r="H32695" s="500"/>
      <c r="O32695" s="500"/>
      <c r="Q32695" s="498" t="s">
        <v>213</v>
      </c>
      <c r="S32695" s="499"/>
    </row>
    <row r="32696">
      <c r="B32696" s="497"/>
      <c r="H32696" s="500"/>
      <c r="O32696" s="500"/>
      <c r="Q32696" s="498" t="s">
        <v>213</v>
      </c>
      <c r="S32696" s="499"/>
    </row>
    <row r="32697">
      <c r="B32697" s="497"/>
      <c r="H32697" s="500"/>
      <c r="O32697" s="500"/>
      <c r="Q32697" s="498" t="s">
        <v>213</v>
      </c>
      <c r="S32697" s="499"/>
    </row>
    <row r="32698">
      <c r="B32698" s="497"/>
      <c r="H32698" s="500"/>
      <c r="O32698" s="500"/>
      <c r="Q32698" s="498" t="s">
        <v>213</v>
      </c>
      <c r="S32698" s="499"/>
    </row>
    <row r="32699">
      <c r="B32699" s="497"/>
      <c r="H32699" s="500"/>
      <c r="O32699" s="500"/>
      <c r="Q32699" s="498" t="s">
        <v>213</v>
      </c>
      <c r="S32699" s="499"/>
    </row>
    <row r="32700">
      <c r="B32700" s="497"/>
      <c r="H32700" s="500"/>
      <c r="O32700" s="500"/>
      <c r="Q32700" s="498" t="s">
        <v>213</v>
      </c>
      <c r="S32700" s="499"/>
    </row>
    <row r="32701">
      <c r="B32701" s="497"/>
      <c r="H32701" s="500"/>
      <c r="O32701" s="500"/>
      <c r="Q32701" s="498" t="s">
        <v>213</v>
      </c>
      <c r="S32701" s="499"/>
    </row>
    <row r="32702">
      <c r="B32702" s="497"/>
      <c r="H32702" s="500"/>
      <c r="O32702" s="500"/>
      <c r="Q32702" s="498" t="s">
        <v>213</v>
      </c>
      <c r="S32702" s="499"/>
    </row>
    <row r="32703">
      <c r="B32703" s="497"/>
      <c r="H32703" s="500"/>
      <c r="O32703" s="500"/>
      <c r="Q32703" s="498" t="s">
        <v>213</v>
      </c>
      <c r="S32703" s="499"/>
    </row>
    <row r="32704">
      <c r="B32704" s="497"/>
      <c r="H32704" s="500"/>
      <c r="O32704" s="500"/>
      <c r="Q32704" s="498" t="s">
        <v>213</v>
      </c>
      <c r="S32704" s="499"/>
    </row>
    <row r="32705">
      <c r="B32705" s="497"/>
      <c r="H32705" s="500"/>
      <c r="O32705" s="500"/>
      <c r="Q32705" s="498" t="s">
        <v>213</v>
      </c>
      <c r="S32705" s="499"/>
    </row>
    <row r="32706">
      <c r="B32706" s="497"/>
      <c r="H32706" s="500"/>
      <c r="O32706" s="500"/>
      <c r="Q32706" s="498" t="s">
        <v>213</v>
      </c>
      <c r="S32706" s="499"/>
    </row>
    <row r="32707">
      <c r="B32707" s="497"/>
      <c r="H32707" s="500"/>
      <c r="O32707" s="500"/>
      <c r="Q32707" s="498" t="s">
        <v>213</v>
      </c>
      <c r="S32707" s="499"/>
    </row>
    <row r="32708">
      <c r="B32708" s="497"/>
      <c r="H32708" s="500"/>
      <c r="O32708" s="500"/>
      <c r="Q32708" s="498" t="s">
        <v>213</v>
      </c>
      <c r="S32708" s="499"/>
    </row>
    <row r="32709">
      <c r="B32709" s="497"/>
      <c r="H32709" s="500"/>
      <c r="O32709" s="500"/>
      <c r="Q32709" s="498" t="s">
        <v>213</v>
      </c>
      <c r="S32709" s="499"/>
    </row>
    <row r="32710">
      <c r="B32710" s="497"/>
      <c r="H32710" s="500"/>
      <c r="O32710" s="500"/>
      <c r="Q32710" s="498" t="s">
        <v>213</v>
      </c>
      <c r="S32710" s="499"/>
    </row>
    <row r="32711">
      <c r="B32711" s="497"/>
      <c r="H32711" s="500"/>
      <c r="O32711" s="500"/>
      <c r="Q32711" s="498" t="s">
        <v>213</v>
      </c>
      <c r="S32711" s="499"/>
    </row>
    <row r="32712">
      <c r="B32712" s="497"/>
      <c r="H32712" s="500"/>
      <c r="O32712" s="500"/>
      <c r="Q32712" s="498" t="s">
        <v>213</v>
      </c>
      <c r="S32712" s="499"/>
    </row>
    <row r="32713">
      <c r="B32713" s="497"/>
      <c r="H32713" s="500"/>
      <c r="O32713" s="500"/>
      <c r="Q32713" s="498" t="s">
        <v>213</v>
      </c>
      <c r="S32713" s="499"/>
    </row>
    <row r="32714">
      <c r="B32714" s="497"/>
      <c r="H32714" s="500"/>
      <c r="O32714" s="500"/>
      <c r="Q32714" s="498" t="s">
        <v>213</v>
      </c>
      <c r="S32714" s="499"/>
    </row>
    <row r="32715">
      <c r="B32715" s="497"/>
      <c r="H32715" s="500"/>
      <c r="O32715" s="500"/>
      <c r="Q32715" s="498" t="s">
        <v>213</v>
      </c>
      <c r="S32715" s="499"/>
    </row>
    <row r="32716">
      <c r="B32716" s="497"/>
      <c r="H32716" s="500"/>
      <c r="O32716" s="500"/>
      <c r="Q32716" s="498" t="s">
        <v>213</v>
      </c>
      <c r="S32716" s="499"/>
    </row>
    <row r="32717">
      <c r="B32717" s="497"/>
      <c r="H32717" s="500"/>
      <c r="O32717" s="500"/>
      <c r="Q32717" s="498" t="s">
        <v>213</v>
      </c>
      <c r="S32717" s="499"/>
    </row>
    <row r="32718">
      <c r="B32718" s="497"/>
      <c r="H32718" s="500"/>
      <c r="O32718" s="500"/>
      <c r="Q32718" s="498" t="s">
        <v>213</v>
      </c>
      <c r="S32718" s="499"/>
    </row>
    <row r="32719">
      <c r="B32719" s="497"/>
      <c r="H32719" s="500"/>
      <c r="O32719" s="500"/>
      <c r="Q32719" s="498" t="s">
        <v>213</v>
      </c>
      <c r="S32719" s="499"/>
    </row>
    <row r="32720">
      <c r="B32720" s="497"/>
      <c r="H32720" s="500"/>
      <c r="O32720" s="500"/>
      <c r="Q32720" s="498" t="s">
        <v>213</v>
      </c>
      <c r="S32720" s="499"/>
    </row>
    <row r="32721">
      <c r="B32721" s="497"/>
      <c r="H32721" s="500"/>
      <c r="O32721" s="500"/>
      <c r="Q32721" s="498" t="s">
        <v>213</v>
      </c>
      <c r="S32721" s="499"/>
    </row>
    <row r="32722">
      <c r="B32722" s="497"/>
      <c r="H32722" s="500"/>
      <c r="O32722" s="500"/>
      <c r="Q32722" s="498" t="s">
        <v>213</v>
      </c>
      <c r="S32722" s="499"/>
    </row>
    <row r="32723">
      <c r="B32723" s="497"/>
      <c r="H32723" s="500"/>
      <c r="O32723" s="500"/>
      <c r="Q32723" s="498" t="s">
        <v>213</v>
      </c>
      <c r="S32723" s="499"/>
    </row>
    <row r="32724">
      <c r="B32724" s="497"/>
      <c r="H32724" s="500"/>
      <c r="O32724" s="500"/>
      <c r="Q32724" s="498" t="s">
        <v>213</v>
      </c>
      <c r="S32724" s="499"/>
    </row>
    <row r="32725">
      <c r="B32725" s="497"/>
      <c r="H32725" s="500"/>
      <c r="O32725" s="500"/>
      <c r="Q32725" s="498" t="s">
        <v>213</v>
      </c>
      <c r="S32725" s="499"/>
    </row>
    <row r="32726">
      <c r="B32726" s="497"/>
      <c r="H32726" s="500"/>
      <c r="O32726" s="500"/>
      <c r="Q32726" s="498" t="s">
        <v>213</v>
      </c>
      <c r="S32726" s="499"/>
    </row>
    <row r="32727">
      <c r="B32727" s="497"/>
      <c r="H32727" s="500"/>
      <c r="O32727" s="500"/>
      <c r="Q32727" s="498" t="s">
        <v>213</v>
      </c>
      <c r="S32727" s="499"/>
    </row>
    <row r="32728">
      <c r="B32728" s="497"/>
      <c r="H32728" s="500"/>
      <c r="O32728" s="500"/>
      <c r="Q32728" s="498" t="s">
        <v>213</v>
      </c>
      <c r="S32728" s="499"/>
    </row>
    <row r="32729">
      <c r="B32729" s="497"/>
      <c r="H32729" s="500"/>
      <c r="O32729" s="500"/>
      <c r="Q32729" s="498" t="s">
        <v>213</v>
      </c>
      <c r="S32729" s="499"/>
    </row>
    <row r="32730">
      <c r="B32730" s="497"/>
      <c r="H32730" s="500"/>
      <c r="O32730" s="500"/>
      <c r="Q32730" s="498" t="s">
        <v>213</v>
      </c>
      <c r="S32730" s="499"/>
    </row>
    <row r="32731">
      <c r="B32731" s="497"/>
      <c r="H32731" s="500"/>
      <c r="O32731" s="500"/>
      <c r="Q32731" s="498" t="s">
        <v>213</v>
      </c>
      <c r="S32731" s="499"/>
    </row>
    <row r="32732">
      <c r="B32732" s="497"/>
      <c r="H32732" s="500"/>
      <c r="O32732" s="500"/>
      <c r="Q32732" s="498" t="s">
        <v>213</v>
      </c>
      <c r="S32732" s="499"/>
    </row>
    <row r="32733">
      <c r="B32733" s="497"/>
      <c r="H32733" s="500"/>
      <c r="O32733" s="500"/>
      <c r="Q32733" s="498" t="s">
        <v>213</v>
      </c>
      <c r="S32733" s="499"/>
    </row>
    <row r="32734">
      <c r="B32734" s="497"/>
      <c r="H32734" s="500"/>
      <c r="O32734" s="500"/>
      <c r="Q32734" s="498" t="s">
        <v>213</v>
      </c>
      <c r="S32734" s="499"/>
    </row>
    <row r="32735">
      <c r="B32735" s="497"/>
      <c r="H32735" s="500"/>
      <c r="O32735" s="500"/>
      <c r="Q32735" s="498" t="s">
        <v>213</v>
      </c>
      <c r="S32735" s="499"/>
    </row>
    <row r="32736">
      <c r="B32736" s="497"/>
      <c r="H32736" s="500"/>
      <c r="O32736" s="500"/>
      <c r="Q32736" s="498" t="s">
        <v>213</v>
      </c>
      <c r="S32736" s="499"/>
    </row>
    <row r="32737">
      <c r="B32737" s="497"/>
      <c r="H32737" s="500"/>
      <c r="O32737" s="500"/>
      <c r="Q32737" s="498" t="s">
        <v>213</v>
      </c>
      <c r="S32737" s="499"/>
    </row>
    <row r="32738">
      <c r="B32738" s="497"/>
      <c r="H32738" s="500"/>
      <c r="O32738" s="500"/>
      <c r="Q32738" s="498" t="s">
        <v>213</v>
      </c>
      <c r="S32738" s="499"/>
    </row>
    <row r="32739">
      <c r="B32739" s="497"/>
      <c r="H32739" s="500"/>
      <c r="O32739" s="500"/>
      <c r="Q32739" s="498" t="s">
        <v>213</v>
      </c>
      <c r="S32739" s="499"/>
    </row>
    <row r="32740">
      <c r="B32740" s="497"/>
      <c r="H32740" s="500"/>
      <c r="O32740" s="500"/>
      <c r="Q32740" s="498" t="s">
        <v>213</v>
      </c>
      <c r="S32740" s="499"/>
    </row>
    <row r="32741">
      <c r="B32741" s="497"/>
      <c r="H32741" s="500"/>
      <c r="O32741" s="500"/>
      <c r="Q32741" s="498" t="s">
        <v>213</v>
      </c>
      <c r="S32741" s="499"/>
    </row>
    <row r="32742">
      <c r="B32742" s="497"/>
      <c r="H32742" s="500"/>
      <c r="O32742" s="500"/>
      <c r="Q32742" s="498" t="s">
        <v>213</v>
      </c>
      <c r="S32742" s="499"/>
    </row>
    <row r="32743">
      <c r="B32743" s="497"/>
      <c r="H32743" s="500"/>
      <c r="O32743" s="500"/>
      <c r="Q32743" s="498" t="s">
        <v>213</v>
      </c>
      <c r="S32743" s="499"/>
    </row>
    <row r="32744">
      <c r="B32744" s="497"/>
      <c r="H32744" s="500"/>
      <c r="O32744" s="500"/>
      <c r="Q32744" s="498" t="s">
        <v>213</v>
      </c>
      <c r="S32744" s="499"/>
    </row>
    <row r="32745">
      <c r="B32745" s="497"/>
      <c r="H32745" s="500"/>
      <c r="O32745" s="500"/>
      <c r="Q32745" s="498" t="s">
        <v>213</v>
      </c>
      <c r="S32745" s="499"/>
    </row>
    <row r="32746">
      <c r="B32746" s="497"/>
      <c r="H32746" s="500"/>
      <c r="O32746" s="500"/>
      <c r="Q32746" s="498" t="s">
        <v>213</v>
      </c>
      <c r="S32746" s="499"/>
    </row>
    <row r="32747">
      <c r="B32747" s="497"/>
      <c r="H32747" s="500"/>
      <c r="O32747" s="500"/>
      <c r="Q32747" s="498" t="s">
        <v>213</v>
      </c>
      <c r="S32747" s="499"/>
    </row>
    <row r="32748">
      <c r="B32748" s="497"/>
      <c r="H32748" s="500"/>
      <c r="O32748" s="500"/>
      <c r="Q32748" s="498" t="s">
        <v>213</v>
      </c>
      <c r="S32748" s="499"/>
    </row>
    <row r="32749">
      <c r="B32749" s="497"/>
      <c r="H32749" s="500"/>
      <c r="O32749" s="500"/>
      <c r="Q32749" s="498" t="s">
        <v>213</v>
      </c>
      <c r="S32749" s="499"/>
    </row>
    <row r="32750">
      <c r="B32750" s="497"/>
      <c r="H32750" s="500"/>
      <c r="O32750" s="500"/>
      <c r="Q32750" s="498" t="s">
        <v>213</v>
      </c>
      <c r="S32750" s="499"/>
    </row>
    <row r="32751">
      <c r="B32751" s="497"/>
      <c r="H32751" s="500"/>
      <c r="O32751" s="500"/>
      <c r="Q32751" s="498" t="s">
        <v>213</v>
      </c>
      <c r="S32751" s="499"/>
    </row>
    <row r="32752">
      <c r="B32752" s="497"/>
      <c r="H32752" s="500"/>
      <c r="O32752" s="500"/>
      <c r="Q32752" s="498" t="s">
        <v>213</v>
      </c>
      <c r="S32752" s="499"/>
    </row>
    <row r="32753">
      <c r="B32753" s="497"/>
      <c r="H32753" s="500"/>
      <c r="O32753" s="500"/>
      <c r="Q32753" s="498" t="s">
        <v>213</v>
      </c>
      <c r="S32753" s="499"/>
    </row>
    <row r="32754">
      <c r="B32754" s="497"/>
      <c r="H32754" s="500"/>
      <c r="O32754" s="500"/>
      <c r="Q32754" s="498" t="s">
        <v>213</v>
      </c>
      <c r="S32754" s="499"/>
    </row>
    <row r="32755">
      <c r="B32755" s="497"/>
      <c r="H32755" s="500"/>
      <c r="O32755" s="500"/>
      <c r="Q32755" s="498" t="s">
        <v>213</v>
      </c>
      <c r="S32755" s="499"/>
    </row>
    <row r="32756">
      <c r="B32756" s="497"/>
      <c r="H32756" s="500"/>
      <c r="O32756" s="500"/>
      <c r="Q32756" s="498" t="s">
        <v>213</v>
      </c>
      <c r="S32756" s="499"/>
    </row>
    <row r="32757">
      <c r="B32757" s="497"/>
      <c r="H32757" s="500"/>
      <c r="O32757" s="500"/>
      <c r="Q32757" s="498" t="s">
        <v>213</v>
      </c>
      <c r="S32757" s="499"/>
    </row>
    <row r="32758">
      <c r="B32758" s="497"/>
      <c r="H32758" s="500"/>
      <c r="O32758" s="500"/>
      <c r="Q32758" s="498" t="s">
        <v>213</v>
      </c>
      <c r="S32758" s="499"/>
    </row>
    <row r="32759">
      <c r="B32759" s="497"/>
      <c r="H32759" s="500"/>
      <c r="O32759" s="500"/>
      <c r="Q32759" s="498" t="s">
        <v>213</v>
      </c>
      <c r="S32759" s="499"/>
    </row>
    <row r="32760">
      <c r="B32760" s="497"/>
      <c r="H32760" s="500"/>
      <c r="O32760" s="500"/>
      <c r="Q32760" s="498" t="s">
        <v>213</v>
      </c>
      <c r="S32760" s="499"/>
    </row>
    <row r="32761">
      <c r="B32761" s="497"/>
      <c r="H32761" s="500"/>
      <c r="O32761" s="500"/>
      <c r="Q32761" s="498" t="s">
        <v>213</v>
      </c>
      <c r="S32761" s="499"/>
    </row>
    <row r="32762">
      <c r="B32762" s="497"/>
      <c r="H32762" s="500"/>
      <c r="O32762" s="500"/>
      <c r="Q32762" s="498" t="s">
        <v>213</v>
      </c>
      <c r="S32762" s="499"/>
    </row>
    <row r="32763">
      <c r="B32763" s="497"/>
      <c r="H32763" s="500"/>
      <c r="O32763" s="500"/>
      <c r="Q32763" s="498" t="s">
        <v>213</v>
      </c>
      <c r="S32763" s="499"/>
    </row>
    <row r="32764">
      <c r="B32764" s="497"/>
      <c r="H32764" s="500"/>
      <c r="O32764" s="500"/>
      <c r="Q32764" s="498" t="s">
        <v>213</v>
      </c>
      <c r="S32764" s="499"/>
    </row>
    <row r="32765">
      <c r="B32765" s="497"/>
      <c r="H32765" s="500"/>
      <c r="O32765" s="500"/>
      <c r="Q32765" s="498" t="s">
        <v>213</v>
      </c>
      <c r="S32765" s="499"/>
    </row>
    <row r="32766">
      <c r="B32766" s="497"/>
      <c r="H32766" s="500"/>
      <c r="O32766" s="500"/>
      <c r="Q32766" s="498" t="s">
        <v>213</v>
      </c>
      <c r="S32766" s="499"/>
    </row>
    <row r="32767">
      <c r="B32767" s="497"/>
      <c r="H32767" s="500"/>
      <c r="O32767" s="500"/>
      <c r="Q32767" s="498" t="s">
        <v>213</v>
      </c>
      <c r="S32767" s="499"/>
    </row>
    <row r="32768">
      <c r="B32768" s="497"/>
      <c r="H32768" s="500"/>
      <c r="O32768" s="500"/>
      <c r="Q32768" s="498" t="s">
        <v>213</v>
      </c>
      <c r="S32768" s="499"/>
    </row>
    <row r="32769">
      <c r="B32769" s="497"/>
      <c r="H32769" s="500"/>
      <c r="O32769" s="500"/>
      <c r="Q32769" s="498" t="s">
        <v>213</v>
      </c>
      <c r="S32769" s="499"/>
    </row>
    <row r="32770">
      <c r="B32770" s="497"/>
      <c r="H32770" s="500"/>
      <c r="O32770" s="500"/>
      <c r="Q32770" s="498" t="s">
        <v>213</v>
      </c>
      <c r="S32770" s="499"/>
    </row>
    <row r="32771">
      <c r="B32771" s="497"/>
      <c r="H32771" s="500"/>
      <c r="O32771" s="500"/>
      <c r="Q32771" s="498" t="s">
        <v>213</v>
      </c>
      <c r="S32771" s="499"/>
    </row>
    <row r="32772">
      <c r="B32772" s="497"/>
      <c r="H32772" s="500"/>
      <c r="O32772" s="500"/>
      <c r="Q32772" s="498" t="s">
        <v>213</v>
      </c>
      <c r="S32772" s="499"/>
    </row>
    <row r="32773">
      <c r="B32773" s="497"/>
      <c r="H32773" s="500"/>
      <c r="O32773" s="500"/>
      <c r="Q32773" s="498" t="s">
        <v>213</v>
      </c>
      <c r="S32773" s="499"/>
    </row>
    <row r="32774">
      <c r="B32774" s="497"/>
      <c r="H32774" s="500"/>
      <c r="O32774" s="500"/>
      <c r="Q32774" s="498" t="s">
        <v>213</v>
      </c>
      <c r="S32774" s="499"/>
    </row>
    <row r="32775">
      <c r="B32775" s="497"/>
      <c r="H32775" s="500"/>
      <c r="O32775" s="500"/>
      <c r="Q32775" s="498" t="s">
        <v>213</v>
      </c>
      <c r="S32775" s="499"/>
    </row>
    <row r="32776">
      <c r="B32776" s="497"/>
      <c r="H32776" s="500"/>
      <c r="O32776" s="500"/>
      <c r="Q32776" s="498" t="s">
        <v>213</v>
      </c>
      <c r="S32776" s="499"/>
    </row>
    <row r="32777">
      <c r="B32777" s="497"/>
      <c r="H32777" s="500"/>
      <c r="O32777" s="500"/>
      <c r="Q32777" s="498" t="s">
        <v>213</v>
      </c>
      <c r="S32777" s="499"/>
    </row>
    <row r="32778">
      <c r="B32778" s="497"/>
      <c r="H32778" s="500"/>
      <c r="O32778" s="500"/>
      <c r="Q32778" s="498" t="s">
        <v>213</v>
      </c>
      <c r="S32778" s="499"/>
    </row>
    <row r="32779">
      <c r="B32779" s="497"/>
      <c r="H32779" s="500"/>
      <c r="O32779" s="500"/>
      <c r="Q32779" s="498" t="s">
        <v>213</v>
      </c>
      <c r="S32779" s="499"/>
    </row>
    <row r="32780">
      <c r="B32780" s="497"/>
      <c r="H32780" s="500"/>
      <c r="O32780" s="500"/>
      <c r="Q32780" s="498" t="s">
        <v>213</v>
      </c>
      <c r="S32780" s="499"/>
    </row>
    <row r="32781">
      <c r="B32781" s="497"/>
      <c r="H32781" s="500"/>
      <c r="O32781" s="500"/>
      <c r="Q32781" s="498" t="s">
        <v>213</v>
      </c>
      <c r="S32781" s="499"/>
    </row>
    <row r="32782">
      <c r="B32782" s="497"/>
      <c r="H32782" s="500"/>
      <c r="O32782" s="500"/>
      <c r="Q32782" s="498" t="s">
        <v>213</v>
      </c>
      <c r="S32782" s="499"/>
    </row>
    <row r="32783">
      <c r="B32783" s="497"/>
      <c r="H32783" s="500"/>
      <c r="O32783" s="500"/>
      <c r="Q32783" s="498" t="s">
        <v>213</v>
      </c>
      <c r="S32783" s="499"/>
    </row>
    <row r="32784">
      <c r="B32784" s="497"/>
      <c r="H32784" s="500"/>
      <c r="O32784" s="500"/>
      <c r="Q32784" s="498" t="s">
        <v>213</v>
      </c>
      <c r="S32784" s="499"/>
    </row>
    <row r="32785">
      <c r="B32785" s="497"/>
      <c r="H32785" s="500"/>
      <c r="O32785" s="500"/>
      <c r="Q32785" s="498" t="s">
        <v>213</v>
      </c>
      <c r="S32785" s="499"/>
    </row>
    <row r="32786">
      <c r="B32786" s="497"/>
      <c r="H32786" s="500"/>
      <c r="O32786" s="500"/>
      <c r="Q32786" s="498" t="s">
        <v>213</v>
      </c>
      <c r="S32786" s="499"/>
    </row>
    <row r="32787">
      <c r="B32787" s="497"/>
      <c r="H32787" s="500"/>
      <c r="O32787" s="500"/>
      <c r="Q32787" s="498" t="s">
        <v>213</v>
      </c>
      <c r="S32787" s="499"/>
    </row>
    <row r="32788">
      <c r="B32788" s="497"/>
      <c r="H32788" s="500"/>
      <c r="O32788" s="500"/>
      <c r="Q32788" s="498" t="s">
        <v>213</v>
      </c>
      <c r="S32788" s="499"/>
    </row>
    <row r="32789">
      <c r="B32789" s="497"/>
      <c r="H32789" s="500"/>
      <c r="O32789" s="500"/>
      <c r="Q32789" s="498" t="s">
        <v>213</v>
      </c>
      <c r="S32789" s="499"/>
    </row>
    <row r="32790">
      <c r="B32790" s="497"/>
      <c r="H32790" s="500"/>
      <c r="O32790" s="500"/>
      <c r="Q32790" s="498" t="s">
        <v>213</v>
      </c>
      <c r="S32790" s="499"/>
    </row>
    <row r="32791">
      <c r="B32791" s="497"/>
      <c r="H32791" s="500"/>
      <c r="O32791" s="500"/>
      <c r="Q32791" s="498" t="s">
        <v>213</v>
      </c>
      <c r="S32791" s="499"/>
    </row>
    <row r="32792">
      <c r="B32792" s="497"/>
      <c r="H32792" s="500"/>
      <c r="O32792" s="500"/>
      <c r="Q32792" s="498" t="s">
        <v>213</v>
      </c>
      <c r="S32792" s="499"/>
    </row>
    <row r="32793">
      <c r="B32793" s="497"/>
      <c r="H32793" s="500"/>
      <c r="O32793" s="500"/>
      <c r="Q32793" s="498" t="s">
        <v>213</v>
      </c>
      <c r="S32793" s="499"/>
    </row>
    <row r="32794">
      <c r="B32794" s="497"/>
      <c r="H32794" s="500"/>
      <c r="O32794" s="500"/>
      <c r="Q32794" s="498" t="s">
        <v>213</v>
      </c>
      <c r="S32794" s="499"/>
    </row>
    <row r="32795">
      <c r="B32795" s="497"/>
      <c r="H32795" s="500"/>
      <c r="O32795" s="500"/>
      <c r="Q32795" s="498" t="s">
        <v>213</v>
      </c>
      <c r="S32795" s="499"/>
    </row>
    <row r="32796">
      <c r="B32796" s="497"/>
      <c r="H32796" s="500"/>
      <c r="O32796" s="500"/>
      <c r="Q32796" s="498" t="s">
        <v>213</v>
      </c>
      <c r="S32796" s="499"/>
    </row>
    <row r="32797">
      <c r="B32797" s="497"/>
      <c r="H32797" s="500"/>
      <c r="O32797" s="500"/>
      <c r="Q32797" s="498" t="s">
        <v>213</v>
      </c>
      <c r="S32797" s="499"/>
    </row>
    <row r="32798">
      <c r="B32798" s="497"/>
      <c r="H32798" s="500"/>
      <c r="O32798" s="500"/>
      <c r="Q32798" s="498" t="s">
        <v>213</v>
      </c>
      <c r="S32798" s="499"/>
    </row>
    <row r="32799">
      <c r="B32799" s="497"/>
      <c r="H32799" s="500"/>
      <c r="O32799" s="500"/>
      <c r="Q32799" s="498" t="s">
        <v>213</v>
      </c>
      <c r="S32799" s="499"/>
    </row>
    <row r="32800">
      <c r="B32800" s="497"/>
      <c r="H32800" s="500"/>
      <c r="O32800" s="500"/>
      <c r="Q32800" s="498" t="s">
        <v>213</v>
      </c>
      <c r="S32800" s="499"/>
    </row>
    <row r="32801">
      <c r="B32801" s="497"/>
      <c r="H32801" s="500"/>
      <c r="O32801" s="500"/>
      <c r="Q32801" s="498" t="s">
        <v>213</v>
      </c>
      <c r="S32801" s="499"/>
    </row>
    <row r="32802">
      <c r="B32802" s="497"/>
      <c r="H32802" s="500"/>
      <c r="O32802" s="500"/>
      <c r="Q32802" s="498" t="s">
        <v>213</v>
      </c>
      <c r="S32802" s="499"/>
    </row>
    <row r="32803">
      <c r="B32803" s="497"/>
      <c r="H32803" s="500"/>
      <c r="O32803" s="500"/>
      <c r="Q32803" s="498" t="s">
        <v>213</v>
      </c>
      <c r="S32803" s="499"/>
    </row>
    <row r="32804">
      <c r="B32804" s="497"/>
      <c r="H32804" s="500"/>
      <c r="O32804" s="500"/>
      <c r="Q32804" s="498" t="s">
        <v>213</v>
      </c>
      <c r="S32804" s="499"/>
    </row>
    <row r="32805">
      <c r="B32805" s="497"/>
      <c r="H32805" s="500"/>
      <c r="O32805" s="500"/>
      <c r="Q32805" s="498" t="s">
        <v>213</v>
      </c>
      <c r="S32805" s="499"/>
    </row>
    <row r="32806">
      <c r="B32806" s="497"/>
      <c r="H32806" s="500"/>
      <c r="O32806" s="500"/>
      <c r="Q32806" s="498" t="s">
        <v>213</v>
      </c>
      <c r="S32806" s="499"/>
    </row>
    <row r="32807">
      <c r="B32807" s="497"/>
      <c r="H32807" s="500"/>
      <c r="O32807" s="500"/>
      <c r="Q32807" s="498" t="s">
        <v>213</v>
      </c>
      <c r="S32807" s="499"/>
    </row>
    <row r="32808">
      <c r="B32808" s="497"/>
      <c r="H32808" s="500"/>
      <c r="O32808" s="500"/>
      <c r="Q32808" s="498" t="s">
        <v>213</v>
      </c>
      <c r="S32808" s="499"/>
    </row>
    <row r="32809">
      <c r="B32809" s="497"/>
      <c r="H32809" s="500"/>
      <c r="O32809" s="500"/>
      <c r="Q32809" s="498" t="s">
        <v>213</v>
      </c>
      <c r="S32809" s="499"/>
    </row>
    <row r="32810">
      <c r="B32810" s="497"/>
      <c r="H32810" s="500"/>
      <c r="O32810" s="500"/>
      <c r="Q32810" s="498" t="s">
        <v>213</v>
      </c>
      <c r="S32810" s="499"/>
    </row>
    <row r="32811">
      <c r="B32811" s="497"/>
      <c r="H32811" s="500"/>
      <c r="O32811" s="500"/>
      <c r="Q32811" s="498" t="s">
        <v>213</v>
      </c>
      <c r="S32811" s="499"/>
    </row>
    <row r="32812">
      <c r="B32812" s="497"/>
      <c r="H32812" s="500"/>
      <c r="O32812" s="500"/>
      <c r="Q32812" s="498" t="s">
        <v>213</v>
      </c>
      <c r="S32812" s="499"/>
    </row>
    <row r="32813">
      <c r="B32813" s="497"/>
      <c r="H32813" s="500"/>
      <c r="O32813" s="500"/>
      <c r="Q32813" s="498" t="s">
        <v>213</v>
      </c>
      <c r="S32813" s="499"/>
    </row>
    <row r="32814">
      <c r="B32814" s="497"/>
      <c r="H32814" s="500"/>
      <c r="O32814" s="500"/>
      <c r="Q32814" s="498" t="s">
        <v>213</v>
      </c>
      <c r="S32814" s="499"/>
    </row>
    <row r="32815">
      <c r="B32815" s="497"/>
      <c r="H32815" s="500"/>
      <c r="O32815" s="500"/>
      <c r="Q32815" s="498" t="s">
        <v>213</v>
      </c>
      <c r="S32815" s="499"/>
    </row>
    <row r="32816">
      <c r="B32816" s="497"/>
      <c r="H32816" s="500"/>
      <c r="O32816" s="500"/>
      <c r="Q32816" s="498" t="s">
        <v>213</v>
      </c>
      <c r="S32816" s="499"/>
    </row>
    <row r="32817">
      <c r="B32817" s="497"/>
      <c r="H32817" s="500"/>
      <c r="O32817" s="500"/>
      <c r="Q32817" s="498" t="s">
        <v>213</v>
      </c>
      <c r="S32817" s="499"/>
    </row>
    <row r="32818">
      <c r="B32818" s="497"/>
      <c r="H32818" s="500"/>
      <c r="O32818" s="500"/>
      <c r="Q32818" s="498" t="s">
        <v>213</v>
      </c>
      <c r="S32818" s="499"/>
    </row>
    <row r="32819">
      <c r="B32819" s="497"/>
      <c r="H32819" s="500"/>
      <c r="O32819" s="500"/>
      <c r="Q32819" s="498" t="s">
        <v>213</v>
      </c>
      <c r="S32819" s="499"/>
    </row>
    <row r="32820">
      <c r="B32820" s="497"/>
      <c r="H32820" s="500"/>
      <c r="O32820" s="500"/>
      <c r="Q32820" s="498" t="s">
        <v>213</v>
      </c>
      <c r="S32820" s="499"/>
    </row>
    <row r="32821">
      <c r="B32821" s="497"/>
      <c r="H32821" s="500"/>
      <c r="O32821" s="500"/>
      <c r="Q32821" s="498" t="s">
        <v>213</v>
      </c>
      <c r="S32821" s="499"/>
    </row>
    <row r="32822">
      <c r="B32822" s="497"/>
      <c r="H32822" s="500"/>
      <c r="O32822" s="500"/>
      <c r="Q32822" s="498" t="s">
        <v>213</v>
      </c>
      <c r="S32822" s="499"/>
    </row>
    <row r="32823">
      <c r="B32823" s="497"/>
      <c r="H32823" s="500"/>
      <c r="O32823" s="500"/>
      <c r="Q32823" s="498" t="s">
        <v>213</v>
      </c>
      <c r="S32823" s="499"/>
    </row>
    <row r="32824">
      <c r="B32824" s="497"/>
      <c r="H32824" s="500"/>
      <c r="O32824" s="500"/>
      <c r="Q32824" s="498" t="s">
        <v>213</v>
      </c>
      <c r="S32824" s="499"/>
    </row>
    <row r="32825">
      <c r="B32825" s="497"/>
      <c r="H32825" s="500"/>
      <c r="O32825" s="500"/>
      <c r="Q32825" s="498" t="s">
        <v>213</v>
      </c>
      <c r="S32825" s="499"/>
    </row>
    <row r="32826">
      <c r="B32826" s="497"/>
      <c r="H32826" s="500"/>
      <c r="O32826" s="500"/>
      <c r="Q32826" s="498" t="s">
        <v>213</v>
      </c>
      <c r="S32826" s="499"/>
    </row>
    <row r="32827">
      <c r="B32827" s="497"/>
      <c r="H32827" s="500"/>
      <c r="O32827" s="500"/>
      <c r="Q32827" s="498" t="s">
        <v>213</v>
      </c>
      <c r="S32827" s="499"/>
    </row>
    <row r="32828">
      <c r="B32828" s="497"/>
      <c r="H32828" s="500"/>
      <c r="O32828" s="500"/>
      <c r="Q32828" s="498" t="s">
        <v>213</v>
      </c>
      <c r="S32828" s="499"/>
    </row>
    <row r="32829">
      <c r="B32829" s="497"/>
      <c r="H32829" s="500"/>
      <c r="O32829" s="500"/>
      <c r="Q32829" s="498" t="s">
        <v>213</v>
      </c>
      <c r="S32829" s="499"/>
    </row>
    <row r="32830">
      <c r="B32830" s="497"/>
      <c r="H32830" s="500"/>
      <c r="O32830" s="500"/>
      <c r="Q32830" s="498" t="s">
        <v>213</v>
      </c>
      <c r="S32830" s="499"/>
    </row>
    <row r="32831">
      <c r="B32831" s="497"/>
      <c r="H32831" s="500"/>
      <c r="O32831" s="500"/>
      <c r="Q32831" s="498" t="s">
        <v>213</v>
      </c>
      <c r="S32831" s="499"/>
    </row>
    <row r="32832">
      <c r="B32832" s="497"/>
      <c r="H32832" s="500"/>
      <c r="O32832" s="500"/>
      <c r="Q32832" s="498" t="s">
        <v>213</v>
      </c>
      <c r="S32832" s="499"/>
    </row>
    <row r="32833">
      <c r="B32833" s="497"/>
      <c r="H32833" s="500"/>
      <c r="O32833" s="500"/>
      <c r="Q32833" s="498" t="s">
        <v>213</v>
      </c>
      <c r="S32833" s="499"/>
    </row>
    <row r="32834">
      <c r="B32834" s="497"/>
      <c r="H32834" s="500"/>
      <c r="O32834" s="500"/>
      <c r="Q32834" s="498" t="s">
        <v>213</v>
      </c>
      <c r="S32834" s="499"/>
    </row>
    <row r="32835">
      <c r="B32835" s="497"/>
      <c r="H32835" s="500"/>
      <c r="O32835" s="500"/>
      <c r="Q32835" s="498" t="s">
        <v>213</v>
      </c>
      <c r="S32835" s="499"/>
    </row>
    <row r="32836">
      <c r="B32836" s="497"/>
      <c r="H32836" s="500"/>
      <c r="O32836" s="500"/>
      <c r="Q32836" s="498" t="s">
        <v>213</v>
      </c>
      <c r="S32836" s="499"/>
    </row>
    <row r="32837">
      <c r="B32837" s="497"/>
      <c r="H32837" s="500"/>
      <c r="O32837" s="500"/>
      <c r="Q32837" s="498" t="s">
        <v>213</v>
      </c>
      <c r="S32837" s="499"/>
    </row>
    <row r="32838">
      <c r="B32838" s="497"/>
      <c r="H32838" s="500"/>
      <c r="O32838" s="500"/>
      <c r="Q32838" s="498" t="s">
        <v>213</v>
      </c>
      <c r="S32838" s="499"/>
    </row>
    <row r="32839">
      <c r="B32839" s="497"/>
      <c r="H32839" s="500"/>
      <c r="O32839" s="500"/>
      <c r="Q32839" s="498" t="s">
        <v>213</v>
      </c>
      <c r="S32839" s="499"/>
    </row>
    <row r="32840">
      <c r="B32840" s="497"/>
      <c r="H32840" s="500"/>
      <c r="O32840" s="500"/>
      <c r="Q32840" s="498" t="s">
        <v>213</v>
      </c>
      <c r="S32840" s="499"/>
    </row>
    <row r="32841">
      <c r="B32841" s="497"/>
      <c r="H32841" s="500"/>
      <c r="O32841" s="500"/>
      <c r="Q32841" s="498" t="s">
        <v>213</v>
      </c>
      <c r="S32841" s="499"/>
    </row>
    <row r="32842">
      <c r="B32842" s="497"/>
      <c r="H32842" s="500"/>
      <c r="O32842" s="500"/>
      <c r="Q32842" s="498" t="s">
        <v>213</v>
      </c>
      <c r="S32842" s="499"/>
    </row>
    <row r="32843">
      <c r="B32843" s="497"/>
      <c r="H32843" s="500"/>
      <c r="O32843" s="500"/>
      <c r="Q32843" s="498" t="s">
        <v>213</v>
      </c>
      <c r="S32843" s="499"/>
    </row>
    <row r="32844">
      <c r="B32844" s="497"/>
      <c r="H32844" s="500"/>
      <c r="O32844" s="500"/>
      <c r="Q32844" s="498" t="s">
        <v>213</v>
      </c>
      <c r="S32844" s="499"/>
    </row>
    <row r="32845">
      <c r="B32845" s="497"/>
      <c r="H32845" s="500"/>
      <c r="O32845" s="500"/>
      <c r="Q32845" s="498" t="s">
        <v>213</v>
      </c>
      <c r="S32845" s="499"/>
    </row>
    <row r="32846">
      <c r="B32846" s="497"/>
      <c r="H32846" s="500"/>
      <c r="O32846" s="500"/>
      <c r="Q32846" s="498" t="s">
        <v>213</v>
      </c>
      <c r="S32846" s="499"/>
    </row>
    <row r="32847">
      <c r="B32847" s="497"/>
      <c r="H32847" s="500"/>
      <c r="O32847" s="500"/>
      <c r="Q32847" s="498" t="s">
        <v>213</v>
      </c>
      <c r="S32847" s="499"/>
    </row>
    <row r="32848">
      <c r="B32848" s="497"/>
      <c r="H32848" s="500"/>
      <c r="O32848" s="500"/>
      <c r="Q32848" s="498" t="s">
        <v>213</v>
      </c>
      <c r="S32848" s="499"/>
    </row>
    <row r="32849">
      <c r="B32849" s="497"/>
      <c r="H32849" s="500"/>
      <c r="O32849" s="500"/>
      <c r="Q32849" s="498" t="s">
        <v>213</v>
      </c>
      <c r="S32849" s="499"/>
    </row>
    <row r="32850">
      <c r="B32850" s="497"/>
      <c r="H32850" s="500"/>
      <c r="O32850" s="500"/>
      <c r="Q32850" s="498" t="s">
        <v>213</v>
      </c>
      <c r="S32850" s="499"/>
    </row>
    <row r="32851">
      <c r="B32851" s="497"/>
      <c r="H32851" s="500"/>
      <c r="O32851" s="500"/>
      <c r="Q32851" s="498" t="s">
        <v>213</v>
      </c>
      <c r="S32851" s="499"/>
    </row>
    <row r="32852">
      <c r="B32852" s="497"/>
      <c r="H32852" s="500"/>
      <c r="O32852" s="500"/>
      <c r="Q32852" s="498" t="s">
        <v>213</v>
      </c>
      <c r="S32852" s="499"/>
    </row>
    <row r="32853">
      <c r="B32853" s="497"/>
      <c r="H32853" s="500"/>
      <c r="O32853" s="500"/>
      <c r="Q32853" s="498" t="s">
        <v>213</v>
      </c>
      <c r="S32853" s="499"/>
    </row>
    <row r="32854">
      <c r="B32854" s="497"/>
      <c r="H32854" s="500"/>
      <c r="O32854" s="500"/>
      <c r="Q32854" s="498" t="s">
        <v>213</v>
      </c>
      <c r="S32854" s="499"/>
    </row>
    <row r="32855">
      <c r="B32855" s="497"/>
      <c r="H32855" s="500"/>
      <c r="O32855" s="500"/>
      <c r="Q32855" s="498" t="s">
        <v>213</v>
      </c>
      <c r="S32855" s="499"/>
    </row>
    <row r="32856">
      <c r="B32856" s="497"/>
      <c r="H32856" s="500"/>
      <c r="O32856" s="500"/>
      <c r="Q32856" s="498" t="s">
        <v>213</v>
      </c>
      <c r="S32856" s="499"/>
    </row>
    <row r="32857">
      <c r="B32857" s="497"/>
      <c r="H32857" s="500"/>
      <c r="O32857" s="500"/>
      <c r="Q32857" s="498" t="s">
        <v>213</v>
      </c>
      <c r="S32857" s="499"/>
    </row>
    <row r="32858">
      <c r="B32858" s="497"/>
      <c r="H32858" s="500"/>
      <c r="O32858" s="500"/>
      <c r="Q32858" s="498" t="s">
        <v>213</v>
      </c>
      <c r="S32858" s="499"/>
    </row>
    <row r="32859">
      <c r="B32859" s="497"/>
      <c r="H32859" s="500"/>
      <c r="O32859" s="500"/>
      <c r="Q32859" s="498" t="s">
        <v>213</v>
      </c>
      <c r="S32859" s="499"/>
    </row>
    <row r="32860">
      <c r="B32860" s="497"/>
      <c r="H32860" s="500"/>
      <c r="O32860" s="500"/>
      <c r="Q32860" s="498" t="s">
        <v>213</v>
      </c>
      <c r="S32860" s="499"/>
    </row>
    <row r="32861">
      <c r="B32861" s="497"/>
      <c r="H32861" s="500"/>
      <c r="O32861" s="500"/>
      <c r="Q32861" s="498" t="s">
        <v>213</v>
      </c>
      <c r="S32861" s="499"/>
    </row>
    <row r="32862">
      <c r="B32862" s="497"/>
      <c r="H32862" s="500"/>
      <c r="O32862" s="500"/>
      <c r="Q32862" s="498" t="s">
        <v>213</v>
      </c>
      <c r="S32862" s="499"/>
    </row>
    <row r="32863">
      <c r="B32863" s="497"/>
      <c r="H32863" s="500"/>
      <c r="O32863" s="500"/>
      <c r="Q32863" s="498" t="s">
        <v>213</v>
      </c>
      <c r="S32863" s="499"/>
    </row>
    <row r="32864">
      <c r="B32864" s="497"/>
      <c r="H32864" s="500"/>
      <c r="O32864" s="500"/>
      <c r="Q32864" s="498" t="s">
        <v>213</v>
      </c>
      <c r="S32864" s="499"/>
    </row>
    <row r="32865">
      <c r="B32865" s="497"/>
      <c r="H32865" s="500"/>
      <c r="O32865" s="500"/>
      <c r="Q32865" s="498" t="s">
        <v>213</v>
      </c>
      <c r="S32865" s="499"/>
    </row>
    <row r="32866">
      <c r="B32866" s="497"/>
      <c r="H32866" s="500"/>
      <c r="O32866" s="500"/>
      <c r="Q32866" s="498" t="s">
        <v>213</v>
      </c>
      <c r="S32866" s="499"/>
    </row>
    <row r="32867">
      <c r="B32867" s="497"/>
      <c r="H32867" s="500"/>
      <c r="O32867" s="500"/>
      <c r="Q32867" s="498" t="s">
        <v>213</v>
      </c>
      <c r="S32867" s="499"/>
    </row>
    <row r="32868">
      <c r="B32868" s="497"/>
      <c r="H32868" s="500"/>
      <c r="O32868" s="500"/>
      <c r="Q32868" s="498" t="s">
        <v>213</v>
      </c>
      <c r="S32868" s="499"/>
    </row>
    <row r="32869">
      <c r="B32869" s="497"/>
      <c r="H32869" s="500"/>
      <c r="O32869" s="500"/>
      <c r="Q32869" s="498" t="s">
        <v>213</v>
      </c>
      <c r="S32869" s="499"/>
    </row>
    <row r="32870">
      <c r="B32870" s="497"/>
      <c r="H32870" s="500"/>
      <c r="O32870" s="500"/>
      <c r="Q32870" s="498" t="s">
        <v>213</v>
      </c>
      <c r="S32870" s="499"/>
    </row>
    <row r="32871">
      <c r="B32871" s="497"/>
      <c r="H32871" s="500"/>
      <c r="O32871" s="500"/>
      <c r="Q32871" s="498" t="s">
        <v>213</v>
      </c>
      <c r="S32871" s="499"/>
    </row>
    <row r="32872">
      <c r="B32872" s="497"/>
      <c r="H32872" s="500"/>
      <c r="O32872" s="500"/>
      <c r="Q32872" s="498" t="s">
        <v>213</v>
      </c>
      <c r="S32872" s="499"/>
    </row>
    <row r="32873">
      <c r="B32873" s="497"/>
      <c r="H32873" s="500"/>
      <c r="O32873" s="500"/>
      <c r="Q32873" s="498" t="s">
        <v>213</v>
      </c>
      <c r="S32873" s="499"/>
    </row>
    <row r="32874">
      <c r="B32874" s="497"/>
      <c r="H32874" s="500"/>
      <c r="O32874" s="500"/>
      <c r="Q32874" s="498" t="s">
        <v>213</v>
      </c>
      <c r="S32874" s="499"/>
    </row>
    <row r="32875">
      <c r="B32875" s="497"/>
      <c r="H32875" s="500"/>
      <c r="O32875" s="500"/>
      <c r="Q32875" s="498" t="s">
        <v>213</v>
      </c>
      <c r="S32875" s="499"/>
    </row>
    <row r="32876">
      <c r="B32876" s="497"/>
      <c r="H32876" s="500"/>
      <c r="O32876" s="500"/>
      <c r="Q32876" s="498" t="s">
        <v>213</v>
      </c>
      <c r="S32876" s="499"/>
    </row>
    <row r="32877">
      <c r="B32877" s="497"/>
      <c r="H32877" s="500"/>
      <c r="O32877" s="500"/>
      <c r="Q32877" s="498" t="s">
        <v>213</v>
      </c>
      <c r="S32877" s="499"/>
    </row>
    <row r="32878">
      <c r="B32878" s="497"/>
      <c r="H32878" s="500"/>
      <c r="O32878" s="500"/>
      <c r="Q32878" s="498" t="s">
        <v>213</v>
      </c>
      <c r="S32878" s="499"/>
    </row>
    <row r="32879">
      <c r="B32879" s="497"/>
      <c r="H32879" s="500"/>
      <c r="O32879" s="500"/>
      <c r="Q32879" s="498" t="s">
        <v>213</v>
      </c>
      <c r="S32879" s="499"/>
    </row>
    <row r="32880">
      <c r="B32880" s="497"/>
      <c r="H32880" s="500"/>
      <c r="O32880" s="500"/>
      <c r="Q32880" s="498" t="s">
        <v>213</v>
      </c>
      <c r="S32880" s="499"/>
    </row>
    <row r="32881">
      <c r="B32881" s="497"/>
      <c r="H32881" s="500"/>
      <c r="O32881" s="500"/>
      <c r="Q32881" s="498" t="s">
        <v>213</v>
      </c>
      <c r="S32881" s="499"/>
    </row>
    <row r="32882">
      <c r="B32882" s="497"/>
      <c r="H32882" s="500"/>
      <c r="O32882" s="500"/>
      <c r="Q32882" s="498" t="s">
        <v>213</v>
      </c>
      <c r="S32882" s="499"/>
    </row>
    <row r="32883">
      <c r="B32883" s="497"/>
      <c r="H32883" s="500"/>
      <c r="O32883" s="500"/>
      <c r="Q32883" s="498" t="s">
        <v>213</v>
      </c>
      <c r="S32883" s="499"/>
    </row>
    <row r="32884">
      <c r="B32884" s="497"/>
      <c r="H32884" s="500"/>
      <c r="O32884" s="500"/>
      <c r="Q32884" s="498" t="s">
        <v>213</v>
      </c>
      <c r="S32884" s="499"/>
    </row>
    <row r="32885">
      <c r="B32885" s="497"/>
      <c r="H32885" s="500"/>
      <c r="O32885" s="500"/>
      <c r="Q32885" s="498" t="s">
        <v>213</v>
      </c>
      <c r="S32885" s="499"/>
    </row>
    <row r="32886">
      <c r="B32886" s="497"/>
      <c r="H32886" s="500"/>
      <c r="O32886" s="500"/>
      <c r="Q32886" s="498" t="s">
        <v>213</v>
      </c>
      <c r="S32886" s="499"/>
    </row>
    <row r="32887">
      <c r="B32887" s="497"/>
      <c r="H32887" s="500"/>
      <c r="O32887" s="500"/>
      <c r="Q32887" s="498" t="s">
        <v>213</v>
      </c>
      <c r="S32887" s="499"/>
    </row>
    <row r="32888">
      <c r="B32888" s="497"/>
      <c r="H32888" s="500"/>
      <c r="O32888" s="500"/>
      <c r="Q32888" s="498" t="s">
        <v>213</v>
      </c>
      <c r="S32888" s="499"/>
    </row>
    <row r="32889">
      <c r="B32889" s="497"/>
      <c r="H32889" s="500"/>
      <c r="O32889" s="500"/>
      <c r="Q32889" s="498" t="s">
        <v>213</v>
      </c>
      <c r="S32889" s="499"/>
    </row>
    <row r="32890">
      <c r="B32890" s="497"/>
      <c r="H32890" s="500"/>
      <c r="O32890" s="500"/>
      <c r="Q32890" s="498" t="s">
        <v>213</v>
      </c>
      <c r="S32890" s="499"/>
    </row>
    <row r="32891">
      <c r="B32891" s="497"/>
      <c r="H32891" s="500"/>
      <c r="O32891" s="500"/>
      <c r="Q32891" s="498" t="s">
        <v>213</v>
      </c>
      <c r="S32891" s="499"/>
    </row>
    <row r="32892">
      <c r="B32892" s="497"/>
      <c r="H32892" s="500"/>
      <c r="O32892" s="500"/>
      <c r="Q32892" s="498" t="s">
        <v>213</v>
      </c>
      <c r="S32892" s="499"/>
    </row>
    <row r="32893">
      <c r="B32893" s="497"/>
      <c r="H32893" s="500"/>
      <c r="O32893" s="500"/>
      <c r="Q32893" s="498" t="s">
        <v>213</v>
      </c>
      <c r="S32893" s="499"/>
    </row>
    <row r="32894">
      <c r="B32894" s="497"/>
      <c r="H32894" s="500"/>
      <c r="O32894" s="500"/>
      <c r="Q32894" s="498" t="s">
        <v>213</v>
      </c>
      <c r="S32894" s="499"/>
    </row>
    <row r="32895">
      <c r="B32895" s="497"/>
      <c r="H32895" s="500"/>
      <c r="O32895" s="500"/>
      <c r="Q32895" s="498" t="s">
        <v>213</v>
      </c>
      <c r="S32895" s="499"/>
    </row>
    <row r="32896">
      <c r="B32896" s="497"/>
      <c r="H32896" s="500"/>
      <c r="O32896" s="500"/>
      <c r="Q32896" s="498" t="s">
        <v>213</v>
      </c>
      <c r="S32896" s="499"/>
    </row>
    <row r="32897">
      <c r="B32897" s="497"/>
      <c r="H32897" s="500"/>
      <c r="O32897" s="500"/>
      <c r="Q32897" s="498" t="s">
        <v>213</v>
      </c>
      <c r="S32897" s="499"/>
    </row>
    <row r="32898">
      <c r="B32898" s="497"/>
      <c r="H32898" s="500"/>
      <c r="O32898" s="500"/>
      <c r="Q32898" s="498" t="s">
        <v>213</v>
      </c>
      <c r="S32898" s="499"/>
    </row>
    <row r="32899">
      <c r="B32899" s="497"/>
      <c r="H32899" s="500"/>
      <c r="O32899" s="500"/>
      <c r="Q32899" s="498" t="s">
        <v>213</v>
      </c>
      <c r="S32899" s="499"/>
    </row>
    <row r="32900">
      <c r="B32900" s="497"/>
      <c r="H32900" s="500"/>
      <c r="O32900" s="500"/>
      <c r="Q32900" s="498" t="s">
        <v>213</v>
      </c>
      <c r="S32900" s="499"/>
    </row>
    <row r="32901">
      <c r="B32901" s="497"/>
      <c r="H32901" s="500"/>
      <c r="O32901" s="500"/>
      <c r="Q32901" s="498" t="s">
        <v>213</v>
      </c>
      <c r="S32901" s="499"/>
    </row>
    <row r="32902">
      <c r="B32902" s="497"/>
      <c r="H32902" s="500"/>
      <c r="O32902" s="500"/>
      <c r="Q32902" s="498" t="s">
        <v>213</v>
      </c>
      <c r="S32902" s="499"/>
    </row>
    <row r="32903">
      <c r="B32903" s="497"/>
      <c r="H32903" s="500"/>
      <c r="O32903" s="500"/>
      <c r="Q32903" s="498" t="s">
        <v>213</v>
      </c>
      <c r="S32903" s="499"/>
    </row>
    <row r="32904">
      <c r="B32904" s="497"/>
      <c r="H32904" s="500"/>
      <c r="O32904" s="500"/>
      <c r="Q32904" s="498" t="s">
        <v>213</v>
      </c>
      <c r="S32904" s="499"/>
    </row>
    <row r="32905">
      <c r="B32905" s="497"/>
      <c r="H32905" s="500"/>
      <c r="O32905" s="500"/>
      <c r="Q32905" s="498" t="s">
        <v>213</v>
      </c>
      <c r="S32905" s="499"/>
    </row>
    <row r="32906">
      <c r="B32906" s="497"/>
      <c r="H32906" s="500"/>
      <c r="O32906" s="500"/>
      <c r="Q32906" s="498" t="s">
        <v>213</v>
      </c>
      <c r="S32906" s="499"/>
    </row>
    <row r="32907">
      <c r="B32907" s="497"/>
      <c r="H32907" s="500"/>
      <c r="O32907" s="500"/>
      <c r="Q32907" s="498" t="s">
        <v>213</v>
      </c>
      <c r="S32907" s="499"/>
    </row>
    <row r="32908">
      <c r="B32908" s="497"/>
      <c r="H32908" s="500"/>
      <c r="O32908" s="500"/>
      <c r="Q32908" s="498" t="s">
        <v>213</v>
      </c>
      <c r="S32908" s="499"/>
    </row>
    <row r="32909">
      <c r="B32909" s="497"/>
      <c r="H32909" s="500"/>
      <c r="O32909" s="500"/>
      <c r="Q32909" s="498" t="s">
        <v>213</v>
      </c>
      <c r="S32909" s="499"/>
    </row>
    <row r="32910">
      <c r="B32910" s="497"/>
      <c r="H32910" s="500"/>
      <c r="O32910" s="500"/>
      <c r="Q32910" s="498" t="s">
        <v>213</v>
      </c>
      <c r="S32910" s="499"/>
    </row>
    <row r="32911">
      <c r="B32911" s="497"/>
      <c r="H32911" s="500"/>
      <c r="O32911" s="500"/>
      <c r="Q32911" s="498" t="s">
        <v>213</v>
      </c>
      <c r="S32911" s="499"/>
    </row>
    <row r="32912">
      <c r="B32912" s="497"/>
      <c r="H32912" s="500"/>
      <c r="O32912" s="500"/>
      <c r="Q32912" s="498" t="s">
        <v>213</v>
      </c>
      <c r="S32912" s="499"/>
    </row>
    <row r="32913">
      <c r="B32913" s="497"/>
      <c r="H32913" s="500"/>
      <c r="O32913" s="500"/>
      <c r="Q32913" s="498" t="s">
        <v>213</v>
      </c>
      <c r="S32913" s="499"/>
    </row>
    <row r="32914">
      <c r="B32914" s="497"/>
      <c r="H32914" s="500"/>
      <c r="O32914" s="500"/>
      <c r="Q32914" s="498" t="s">
        <v>213</v>
      </c>
      <c r="S32914" s="499"/>
    </row>
    <row r="32915">
      <c r="B32915" s="497"/>
      <c r="H32915" s="500"/>
      <c r="O32915" s="500"/>
      <c r="Q32915" s="498" t="s">
        <v>213</v>
      </c>
      <c r="S32915" s="499"/>
    </row>
    <row r="32916">
      <c r="B32916" s="497"/>
      <c r="H32916" s="500"/>
      <c r="O32916" s="500"/>
      <c r="Q32916" s="498" t="s">
        <v>213</v>
      </c>
      <c r="S32916" s="499"/>
    </row>
    <row r="32917">
      <c r="B32917" s="497"/>
      <c r="H32917" s="500"/>
      <c r="O32917" s="500"/>
      <c r="Q32917" s="498" t="s">
        <v>213</v>
      </c>
      <c r="S32917" s="499"/>
    </row>
    <row r="32918">
      <c r="B32918" s="497"/>
      <c r="H32918" s="500"/>
      <c r="O32918" s="500"/>
      <c r="Q32918" s="498" t="s">
        <v>213</v>
      </c>
      <c r="S32918" s="499"/>
    </row>
    <row r="32919">
      <c r="B32919" s="497"/>
      <c r="H32919" s="500"/>
      <c r="O32919" s="500"/>
      <c r="Q32919" s="498" t="s">
        <v>213</v>
      </c>
      <c r="S32919" s="499"/>
    </row>
    <row r="32920">
      <c r="B32920" s="497"/>
      <c r="H32920" s="500"/>
      <c r="O32920" s="500"/>
      <c r="Q32920" s="498" t="s">
        <v>213</v>
      </c>
      <c r="S32920" s="499"/>
    </row>
    <row r="32921">
      <c r="B32921" s="497"/>
      <c r="H32921" s="500"/>
      <c r="O32921" s="500"/>
      <c r="Q32921" s="498" t="s">
        <v>213</v>
      </c>
      <c r="S32921" s="499"/>
    </row>
    <row r="32922">
      <c r="B32922" s="497"/>
      <c r="H32922" s="500"/>
      <c r="O32922" s="500"/>
      <c r="Q32922" s="498" t="s">
        <v>213</v>
      </c>
      <c r="S32922" s="499"/>
    </row>
    <row r="32923">
      <c r="B32923" s="497"/>
      <c r="H32923" s="500"/>
      <c r="O32923" s="500"/>
      <c r="Q32923" s="498" t="s">
        <v>213</v>
      </c>
      <c r="S32923" s="499"/>
    </row>
    <row r="32924">
      <c r="B32924" s="497"/>
      <c r="H32924" s="500"/>
      <c r="O32924" s="500"/>
      <c r="Q32924" s="498" t="s">
        <v>213</v>
      </c>
      <c r="S32924" s="499"/>
    </row>
    <row r="32925">
      <c r="B32925" s="497"/>
      <c r="H32925" s="500"/>
      <c r="O32925" s="500"/>
      <c r="Q32925" s="498" t="s">
        <v>213</v>
      </c>
      <c r="S32925" s="499"/>
    </row>
    <row r="32926">
      <c r="B32926" s="497"/>
      <c r="H32926" s="500"/>
      <c r="O32926" s="500"/>
      <c r="Q32926" s="498" t="s">
        <v>213</v>
      </c>
      <c r="S32926" s="499"/>
    </row>
    <row r="32927">
      <c r="B32927" s="497"/>
      <c r="H32927" s="500"/>
      <c r="O32927" s="500"/>
      <c r="Q32927" s="498" t="s">
        <v>213</v>
      </c>
      <c r="S32927" s="499"/>
    </row>
    <row r="32928">
      <c r="B32928" s="497"/>
      <c r="H32928" s="500"/>
      <c r="O32928" s="500"/>
      <c r="Q32928" s="498" t="s">
        <v>213</v>
      </c>
      <c r="S32928" s="499"/>
    </row>
    <row r="32929">
      <c r="B32929" s="497"/>
      <c r="H32929" s="500"/>
      <c r="O32929" s="500"/>
      <c r="Q32929" s="498" t="s">
        <v>213</v>
      </c>
      <c r="S32929" s="499"/>
    </row>
    <row r="32930">
      <c r="B32930" s="497"/>
      <c r="H32930" s="500"/>
      <c r="O32930" s="500"/>
      <c r="Q32930" s="498" t="s">
        <v>213</v>
      </c>
      <c r="S32930" s="499"/>
    </row>
    <row r="32931">
      <c r="B32931" s="497"/>
      <c r="H32931" s="500"/>
      <c r="O32931" s="500"/>
      <c r="Q32931" s="498" t="s">
        <v>213</v>
      </c>
      <c r="S32931" s="499"/>
    </row>
    <row r="32932">
      <c r="B32932" s="497"/>
      <c r="H32932" s="500"/>
      <c r="O32932" s="500"/>
      <c r="Q32932" s="498" t="s">
        <v>213</v>
      </c>
      <c r="S32932" s="499"/>
    </row>
    <row r="32933">
      <c r="B32933" s="497"/>
      <c r="H32933" s="500"/>
      <c r="O32933" s="500"/>
      <c r="Q32933" s="498" t="s">
        <v>213</v>
      </c>
      <c r="S32933" s="499"/>
    </row>
    <row r="32934">
      <c r="B32934" s="497"/>
      <c r="H32934" s="500"/>
      <c r="O32934" s="500"/>
      <c r="Q32934" s="498" t="s">
        <v>213</v>
      </c>
      <c r="S32934" s="499"/>
    </row>
    <row r="32935">
      <c r="B32935" s="497"/>
      <c r="H32935" s="500"/>
      <c r="O32935" s="500"/>
      <c r="Q32935" s="498" t="s">
        <v>213</v>
      </c>
      <c r="S32935" s="499"/>
    </row>
    <row r="32936">
      <c r="B32936" s="497"/>
      <c r="H32936" s="500"/>
      <c r="O32936" s="500"/>
      <c r="Q32936" s="498" t="s">
        <v>213</v>
      </c>
      <c r="S32936" s="499"/>
    </row>
    <row r="32937">
      <c r="B32937" s="497"/>
      <c r="H32937" s="500"/>
      <c r="O32937" s="500"/>
      <c r="Q32937" s="498" t="s">
        <v>213</v>
      </c>
      <c r="S32937" s="499"/>
    </row>
    <row r="32938">
      <c r="B32938" s="497"/>
      <c r="H32938" s="500"/>
      <c r="O32938" s="500"/>
      <c r="Q32938" s="498" t="s">
        <v>213</v>
      </c>
      <c r="S32938" s="499"/>
    </row>
    <row r="32939">
      <c r="B32939" s="497"/>
      <c r="H32939" s="500"/>
      <c r="O32939" s="500"/>
      <c r="Q32939" s="498" t="s">
        <v>213</v>
      </c>
      <c r="S32939" s="499"/>
    </row>
    <row r="32940">
      <c r="B32940" s="497"/>
      <c r="H32940" s="500"/>
      <c r="O32940" s="500"/>
      <c r="Q32940" s="498" t="s">
        <v>213</v>
      </c>
      <c r="S32940" s="499"/>
    </row>
    <row r="32941">
      <c r="B32941" s="497"/>
      <c r="H32941" s="500"/>
      <c r="O32941" s="500"/>
      <c r="Q32941" s="498" t="s">
        <v>213</v>
      </c>
      <c r="S32941" s="499"/>
    </row>
    <row r="32942">
      <c r="B32942" s="497"/>
      <c r="H32942" s="500"/>
      <c r="O32942" s="500"/>
      <c r="Q32942" s="498" t="s">
        <v>213</v>
      </c>
      <c r="S32942" s="499"/>
    </row>
    <row r="32943">
      <c r="B32943" s="497"/>
      <c r="H32943" s="500"/>
      <c r="O32943" s="500"/>
      <c r="Q32943" s="498" t="s">
        <v>213</v>
      </c>
      <c r="S32943" s="499"/>
    </row>
    <row r="32944">
      <c r="B32944" s="497"/>
      <c r="H32944" s="500"/>
      <c r="O32944" s="500"/>
      <c r="Q32944" s="498" t="s">
        <v>213</v>
      </c>
      <c r="S32944" s="499"/>
    </row>
    <row r="32945">
      <c r="B32945" s="497"/>
      <c r="H32945" s="500"/>
      <c r="O32945" s="500"/>
      <c r="Q32945" s="498" t="s">
        <v>213</v>
      </c>
      <c r="S32945" s="499"/>
    </row>
    <row r="32946">
      <c r="B32946" s="497"/>
      <c r="H32946" s="500"/>
      <c r="O32946" s="500"/>
      <c r="Q32946" s="498" t="s">
        <v>213</v>
      </c>
      <c r="S32946" s="499"/>
    </row>
    <row r="32947">
      <c r="B32947" s="497"/>
      <c r="H32947" s="500"/>
      <c r="O32947" s="500"/>
      <c r="Q32947" s="498" t="s">
        <v>213</v>
      </c>
      <c r="S32947" s="499"/>
    </row>
    <row r="32948">
      <c r="B32948" s="497"/>
      <c r="H32948" s="500"/>
      <c r="O32948" s="500"/>
      <c r="Q32948" s="498" t="s">
        <v>213</v>
      </c>
      <c r="S32948" s="499"/>
    </row>
    <row r="32949">
      <c r="B32949" s="497"/>
      <c r="H32949" s="500"/>
      <c r="O32949" s="500"/>
      <c r="Q32949" s="498" t="s">
        <v>213</v>
      </c>
      <c r="S32949" s="499"/>
    </row>
    <row r="32950">
      <c r="B32950" s="497"/>
      <c r="H32950" s="500"/>
      <c r="O32950" s="500"/>
      <c r="Q32950" s="498" t="s">
        <v>213</v>
      </c>
      <c r="S32950" s="499"/>
    </row>
    <row r="32951">
      <c r="B32951" s="497"/>
      <c r="H32951" s="500"/>
      <c r="O32951" s="500"/>
      <c r="Q32951" s="498" t="s">
        <v>213</v>
      </c>
      <c r="S32951" s="499"/>
    </row>
    <row r="32952">
      <c r="B32952" s="497"/>
      <c r="H32952" s="500"/>
      <c r="O32952" s="500"/>
      <c r="Q32952" s="498" t="s">
        <v>213</v>
      </c>
      <c r="S32952" s="499"/>
    </row>
    <row r="32953">
      <c r="B32953" s="497"/>
      <c r="H32953" s="500"/>
      <c r="O32953" s="500"/>
      <c r="Q32953" s="498" t="s">
        <v>213</v>
      </c>
      <c r="S32953" s="499"/>
    </row>
    <row r="32954">
      <c r="B32954" s="497"/>
      <c r="H32954" s="500"/>
      <c r="O32954" s="500"/>
      <c r="Q32954" s="498" t="s">
        <v>213</v>
      </c>
      <c r="S32954" s="499"/>
    </row>
    <row r="32955">
      <c r="B32955" s="497"/>
      <c r="H32955" s="500"/>
      <c r="O32955" s="500"/>
      <c r="Q32955" s="498" t="s">
        <v>213</v>
      </c>
      <c r="S32955" s="499"/>
    </row>
    <row r="32956">
      <c r="B32956" s="497"/>
      <c r="H32956" s="500"/>
      <c r="O32956" s="500"/>
      <c r="Q32956" s="498" t="s">
        <v>213</v>
      </c>
      <c r="S32956" s="499"/>
    </row>
    <row r="32957">
      <c r="B32957" s="497"/>
      <c r="H32957" s="500"/>
      <c r="O32957" s="500"/>
      <c r="Q32957" s="498" t="s">
        <v>213</v>
      </c>
      <c r="S32957" s="499"/>
    </row>
    <row r="32958">
      <c r="B32958" s="497"/>
      <c r="H32958" s="500"/>
      <c r="O32958" s="500"/>
      <c r="Q32958" s="498" t="s">
        <v>213</v>
      </c>
      <c r="S32958" s="499"/>
    </row>
    <row r="32959">
      <c r="B32959" s="497"/>
      <c r="H32959" s="500"/>
      <c r="O32959" s="500"/>
      <c r="Q32959" s="498" t="s">
        <v>213</v>
      </c>
      <c r="S32959" s="499"/>
    </row>
    <row r="32960">
      <c r="B32960" s="497"/>
      <c r="H32960" s="500"/>
      <c r="O32960" s="500"/>
      <c r="Q32960" s="498" t="s">
        <v>213</v>
      </c>
      <c r="S32960" s="499"/>
    </row>
    <row r="32961">
      <c r="B32961" s="497"/>
      <c r="H32961" s="500"/>
      <c r="O32961" s="500"/>
      <c r="Q32961" s="498" t="s">
        <v>213</v>
      </c>
      <c r="S32961" s="499"/>
    </row>
    <row r="32962">
      <c r="B32962" s="497"/>
      <c r="H32962" s="500"/>
      <c r="O32962" s="500"/>
      <c r="Q32962" s="498" t="s">
        <v>213</v>
      </c>
      <c r="S32962" s="499"/>
    </row>
    <row r="32963">
      <c r="B32963" s="497"/>
      <c r="H32963" s="500"/>
      <c r="O32963" s="500"/>
      <c r="Q32963" s="498" t="s">
        <v>213</v>
      </c>
      <c r="S32963" s="499"/>
    </row>
    <row r="32964">
      <c r="B32964" s="497"/>
      <c r="H32964" s="500"/>
      <c r="O32964" s="500"/>
      <c r="Q32964" s="498" t="s">
        <v>213</v>
      </c>
      <c r="S32964" s="499"/>
    </row>
    <row r="32965">
      <c r="B32965" s="497"/>
      <c r="H32965" s="500"/>
      <c r="O32965" s="500"/>
      <c r="Q32965" s="498" t="s">
        <v>213</v>
      </c>
      <c r="S32965" s="499"/>
    </row>
    <row r="32966">
      <c r="B32966" s="497"/>
      <c r="H32966" s="500"/>
      <c r="O32966" s="500"/>
      <c r="Q32966" s="498" t="s">
        <v>213</v>
      </c>
      <c r="S32966" s="499"/>
    </row>
    <row r="32967">
      <c r="B32967" s="497"/>
      <c r="H32967" s="500"/>
      <c r="O32967" s="500"/>
      <c r="Q32967" s="498" t="s">
        <v>213</v>
      </c>
      <c r="S32967" s="499"/>
    </row>
    <row r="32968">
      <c r="B32968" s="497"/>
      <c r="H32968" s="500"/>
      <c r="O32968" s="500"/>
      <c r="Q32968" s="498" t="s">
        <v>213</v>
      </c>
      <c r="S32968" s="499"/>
    </row>
    <row r="32969">
      <c r="B32969" s="497"/>
      <c r="H32969" s="500"/>
      <c r="O32969" s="500"/>
      <c r="Q32969" s="498" t="s">
        <v>213</v>
      </c>
      <c r="S32969" s="499"/>
    </row>
    <row r="32970">
      <c r="B32970" s="497"/>
      <c r="H32970" s="500"/>
      <c r="O32970" s="500"/>
      <c r="Q32970" s="498" t="s">
        <v>213</v>
      </c>
      <c r="S32970" s="499"/>
    </row>
    <row r="32971">
      <c r="B32971" s="497"/>
      <c r="H32971" s="500"/>
      <c r="O32971" s="500"/>
      <c r="Q32971" s="498" t="s">
        <v>213</v>
      </c>
      <c r="S32971" s="499"/>
    </row>
    <row r="32972">
      <c r="B32972" s="497"/>
      <c r="H32972" s="500"/>
      <c r="O32972" s="500"/>
      <c r="Q32972" s="498" t="s">
        <v>213</v>
      </c>
      <c r="S32972" s="499"/>
    </row>
    <row r="32973">
      <c r="B32973" s="497"/>
      <c r="H32973" s="500"/>
      <c r="O32973" s="500"/>
      <c r="Q32973" s="498" t="s">
        <v>213</v>
      </c>
      <c r="S32973" s="499"/>
    </row>
    <row r="32974">
      <c r="B32974" s="497"/>
      <c r="H32974" s="500"/>
      <c r="O32974" s="500"/>
      <c r="Q32974" s="498" t="s">
        <v>213</v>
      </c>
      <c r="S32974" s="499"/>
    </row>
    <row r="32975">
      <c r="B32975" s="497"/>
      <c r="H32975" s="500"/>
      <c r="O32975" s="500"/>
      <c r="Q32975" s="498" t="s">
        <v>213</v>
      </c>
      <c r="S32975" s="499"/>
    </row>
    <row r="32976">
      <c r="B32976" s="497"/>
      <c r="H32976" s="500"/>
      <c r="O32976" s="500"/>
      <c r="Q32976" s="498" t="s">
        <v>213</v>
      </c>
      <c r="S32976" s="499"/>
    </row>
    <row r="32977">
      <c r="B32977" s="497"/>
      <c r="H32977" s="500"/>
      <c r="O32977" s="500"/>
      <c r="Q32977" s="498" t="s">
        <v>213</v>
      </c>
      <c r="S32977" s="499"/>
    </row>
    <row r="32978">
      <c r="B32978" s="497"/>
      <c r="H32978" s="500"/>
      <c r="O32978" s="500"/>
      <c r="Q32978" s="498" t="s">
        <v>213</v>
      </c>
      <c r="S32978" s="499"/>
    </row>
    <row r="32979">
      <c r="B32979" s="497"/>
      <c r="H32979" s="500"/>
      <c r="O32979" s="500"/>
      <c r="Q32979" s="498" t="s">
        <v>213</v>
      </c>
      <c r="S32979" s="499"/>
    </row>
    <row r="32980">
      <c r="B32980" s="497"/>
      <c r="H32980" s="500"/>
      <c r="O32980" s="500"/>
      <c r="Q32980" s="498" t="s">
        <v>213</v>
      </c>
      <c r="S32980" s="499"/>
    </row>
    <row r="32981">
      <c r="B32981" s="497"/>
      <c r="H32981" s="500"/>
      <c r="O32981" s="500"/>
      <c r="Q32981" s="498" t="s">
        <v>213</v>
      </c>
      <c r="S32981" s="499"/>
    </row>
    <row r="32982">
      <c r="B32982" s="497"/>
      <c r="H32982" s="500"/>
      <c r="O32982" s="500"/>
      <c r="Q32982" s="498" t="s">
        <v>213</v>
      </c>
      <c r="S32982" s="499"/>
    </row>
    <row r="32983">
      <c r="B32983" s="497"/>
      <c r="H32983" s="500"/>
      <c r="O32983" s="500"/>
      <c r="Q32983" s="498" t="s">
        <v>213</v>
      </c>
      <c r="S32983" s="499"/>
    </row>
    <row r="32984">
      <c r="B32984" s="497"/>
      <c r="H32984" s="500"/>
      <c r="O32984" s="500"/>
      <c r="Q32984" s="498" t="s">
        <v>213</v>
      </c>
      <c r="S32984" s="499"/>
    </row>
    <row r="32985">
      <c r="B32985" s="497"/>
      <c r="H32985" s="500"/>
      <c r="O32985" s="500"/>
      <c r="Q32985" s="498" t="s">
        <v>213</v>
      </c>
      <c r="S32985" s="499"/>
    </row>
    <row r="32986">
      <c r="B32986" s="497"/>
      <c r="H32986" s="500"/>
      <c r="O32986" s="500"/>
      <c r="Q32986" s="498" t="s">
        <v>213</v>
      </c>
      <c r="S32986" s="499"/>
    </row>
    <row r="32987">
      <c r="B32987" s="497"/>
      <c r="H32987" s="500"/>
      <c r="O32987" s="500"/>
      <c r="Q32987" s="498" t="s">
        <v>213</v>
      </c>
      <c r="S32987" s="499"/>
    </row>
    <row r="32988">
      <c r="B32988" s="497"/>
      <c r="H32988" s="500"/>
      <c r="O32988" s="500"/>
      <c r="Q32988" s="498" t="s">
        <v>213</v>
      </c>
      <c r="S32988" s="499"/>
    </row>
    <row r="32989">
      <c r="B32989" s="497"/>
      <c r="H32989" s="500"/>
      <c r="O32989" s="500"/>
      <c r="Q32989" s="498" t="s">
        <v>213</v>
      </c>
      <c r="S32989" s="499"/>
    </row>
    <row r="32990">
      <c r="B32990" s="497"/>
      <c r="H32990" s="500"/>
      <c r="O32990" s="500"/>
      <c r="Q32990" s="498" t="s">
        <v>213</v>
      </c>
      <c r="S32990" s="499"/>
    </row>
    <row r="32991">
      <c r="B32991" s="497"/>
      <c r="H32991" s="500"/>
      <c r="O32991" s="500"/>
      <c r="Q32991" s="498" t="s">
        <v>213</v>
      </c>
      <c r="S32991" s="499"/>
    </row>
    <row r="32992">
      <c r="B32992" s="497"/>
      <c r="H32992" s="500"/>
      <c r="O32992" s="500"/>
      <c r="Q32992" s="498" t="s">
        <v>213</v>
      </c>
      <c r="S32992" s="499"/>
    </row>
    <row r="32993">
      <c r="B32993" s="497"/>
      <c r="H32993" s="500"/>
      <c r="O32993" s="500"/>
      <c r="Q32993" s="498" t="s">
        <v>213</v>
      </c>
      <c r="S32993" s="499"/>
    </row>
    <row r="32994">
      <c r="B32994" s="497"/>
      <c r="H32994" s="500"/>
      <c r="O32994" s="500"/>
      <c r="Q32994" s="498" t="s">
        <v>213</v>
      </c>
      <c r="S32994" s="499"/>
    </row>
    <row r="32995">
      <c r="B32995" s="497"/>
      <c r="H32995" s="500"/>
      <c r="O32995" s="500"/>
      <c r="Q32995" s="498" t="s">
        <v>213</v>
      </c>
      <c r="S32995" s="499"/>
    </row>
    <row r="32996">
      <c r="B32996" s="497"/>
      <c r="H32996" s="500"/>
      <c r="O32996" s="500"/>
      <c r="Q32996" s="498" t="s">
        <v>213</v>
      </c>
      <c r="S32996" s="499"/>
    </row>
    <row r="32997">
      <c r="B32997" s="497"/>
      <c r="H32997" s="500"/>
      <c r="O32997" s="500"/>
      <c r="Q32997" s="498" t="s">
        <v>213</v>
      </c>
      <c r="S32997" s="499"/>
    </row>
    <row r="32998">
      <c r="B32998" s="497"/>
      <c r="H32998" s="500"/>
      <c r="O32998" s="500"/>
      <c r="Q32998" s="498" t="s">
        <v>213</v>
      </c>
      <c r="S32998" s="499"/>
    </row>
    <row r="32999">
      <c r="B32999" s="497"/>
      <c r="H32999" s="500"/>
      <c r="O32999" s="500"/>
      <c r="Q32999" s="498" t="s">
        <v>213</v>
      </c>
      <c r="S32999" s="499"/>
    </row>
    <row r="33000">
      <c r="B33000" s="497"/>
      <c r="H33000" s="500"/>
      <c r="O33000" s="500"/>
      <c r="Q33000" s="498" t="s">
        <v>213</v>
      </c>
      <c r="S33000" s="499"/>
    </row>
    <row r="33001">
      <c r="B33001" s="497"/>
      <c r="H33001" s="500"/>
      <c r="O33001" s="500"/>
      <c r="Q33001" s="498" t="s">
        <v>213</v>
      </c>
      <c r="S33001" s="499"/>
    </row>
    <row r="33002">
      <c r="B33002" s="497"/>
      <c r="H33002" s="500"/>
      <c r="O33002" s="500"/>
      <c r="Q33002" s="498" t="s">
        <v>213</v>
      </c>
      <c r="S33002" s="499"/>
    </row>
    <row r="33003">
      <c r="B33003" s="497"/>
      <c r="H33003" s="500"/>
      <c r="O33003" s="500"/>
      <c r="Q33003" s="498" t="s">
        <v>213</v>
      </c>
      <c r="S33003" s="499"/>
    </row>
    <row r="33004">
      <c r="B33004" s="497"/>
      <c r="H33004" s="500"/>
      <c r="O33004" s="500"/>
      <c r="Q33004" s="498" t="s">
        <v>213</v>
      </c>
      <c r="S33004" s="499"/>
    </row>
    <row r="33005">
      <c r="B33005" s="497"/>
      <c r="H33005" s="500"/>
      <c r="O33005" s="500"/>
      <c r="Q33005" s="498" t="s">
        <v>213</v>
      </c>
      <c r="S33005" s="499"/>
    </row>
    <row r="33006">
      <c r="B33006" s="497"/>
      <c r="H33006" s="500"/>
      <c r="O33006" s="500"/>
      <c r="Q33006" s="498" t="s">
        <v>213</v>
      </c>
      <c r="S33006" s="499"/>
    </row>
    <row r="33007">
      <c r="B33007" s="497"/>
      <c r="H33007" s="500"/>
      <c r="O33007" s="500"/>
      <c r="Q33007" s="498" t="s">
        <v>213</v>
      </c>
      <c r="S33007" s="499"/>
    </row>
    <row r="33008">
      <c r="B33008" s="497"/>
      <c r="H33008" s="500"/>
      <c r="O33008" s="500"/>
      <c r="Q33008" s="498" t="s">
        <v>213</v>
      </c>
      <c r="S33008" s="499"/>
    </row>
    <row r="33009">
      <c r="B33009" s="497"/>
      <c r="H33009" s="500"/>
      <c r="O33009" s="500"/>
      <c r="Q33009" s="498" t="s">
        <v>213</v>
      </c>
      <c r="S33009" s="499"/>
    </row>
    <row r="33010">
      <c r="B33010" s="497"/>
      <c r="H33010" s="500"/>
      <c r="O33010" s="500"/>
      <c r="Q33010" s="498" t="s">
        <v>213</v>
      </c>
      <c r="S33010" s="499"/>
    </row>
    <row r="33011">
      <c r="B33011" s="497"/>
      <c r="H33011" s="500"/>
      <c r="O33011" s="500"/>
      <c r="Q33011" s="498" t="s">
        <v>213</v>
      </c>
      <c r="S33011" s="499"/>
    </row>
    <row r="33012">
      <c r="B33012" s="497"/>
      <c r="H33012" s="500"/>
      <c r="O33012" s="500"/>
      <c r="Q33012" s="498" t="s">
        <v>213</v>
      </c>
      <c r="S33012" s="499"/>
    </row>
    <row r="33013">
      <c r="B33013" s="497"/>
      <c r="H33013" s="500"/>
      <c r="O33013" s="500"/>
      <c r="Q33013" s="498" t="s">
        <v>213</v>
      </c>
      <c r="S33013" s="499"/>
    </row>
    <row r="33014">
      <c r="B33014" s="497"/>
      <c r="H33014" s="500"/>
      <c r="O33014" s="500"/>
      <c r="Q33014" s="498" t="s">
        <v>213</v>
      </c>
      <c r="S33014" s="499"/>
    </row>
    <row r="33015">
      <c r="B33015" s="497"/>
      <c r="H33015" s="500"/>
      <c r="O33015" s="500"/>
      <c r="Q33015" s="498" t="s">
        <v>213</v>
      </c>
      <c r="S33015" s="499"/>
    </row>
    <row r="33016">
      <c r="B33016" s="497"/>
      <c r="H33016" s="500"/>
      <c r="O33016" s="500"/>
      <c r="Q33016" s="498" t="s">
        <v>213</v>
      </c>
      <c r="S33016" s="499"/>
    </row>
    <row r="33017">
      <c r="B33017" s="497"/>
      <c r="H33017" s="500"/>
      <c r="O33017" s="500"/>
      <c r="Q33017" s="498" t="s">
        <v>213</v>
      </c>
      <c r="S33017" s="499"/>
    </row>
    <row r="33018">
      <c r="B33018" s="497"/>
      <c r="H33018" s="500"/>
      <c r="O33018" s="500"/>
      <c r="Q33018" s="498" t="s">
        <v>213</v>
      </c>
      <c r="S33018" s="499"/>
    </row>
    <row r="33019">
      <c r="B33019" s="497"/>
      <c r="H33019" s="500"/>
      <c r="O33019" s="500"/>
      <c r="Q33019" s="498" t="s">
        <v>213</v>
      </c>
      <c r="S33019" s="499"/>
    </row>
    <row r="33020">
      <c r="B33020" s="497"/>
      <c r="H33020" s="500"/>
      <c r="O33020" s="500"/>
      <c r="Q33020" s="498" t="s">
        <v>213</v>
      </c>
      <c r="S33020" s="499"/>
    </row>
    <row r="33021">
      <c r="B33021" s="497"/>
      <c r="H33021" s="500"/>
      <c r="O33021" s="500"/>
      <c r="Q33021" s="498" t="s">
        <v>213</v>
      </c>
      <c r="S33021" s="499"/>
    </row>
    <row r="33022">
      <c r="B33022" s="497"/>
      <c r="H33022" s="500"/>
      <c r="O33022" s="500"/>
      <c r="Q33022" s="498" t="s">
        <v>213</v>
      </c>
      <c r="S33022" s="499"/>
    </row>
    <row r="33023">
      <c r="B33023" s="497"/>
      <c r="H33023" s="500"/>
      <c r="O33023" s="500"/>
      <c r="Q33023" s="498" t="s">
        <v>213</v>
      </c>
      <c r="S33023" s="499"/>
    </row>
    <row r="33024">
      <c r="B33024" s="497"/>
      <c r="H33024" s="500"/>
      <c r="O33024" s="500"/>
      <c r="Q33024" s="498" t="s">
        <v>213</v>
      </c>
      <c r="S33024" s="499"/>
    </row>
    <row r="33025">
      <c r="B33025" s="497"/>
      <c r="H33025" s="500"/>
      <c r="O33025" s="500"/>
      <c r="Q33025" s="498" t="s">
        <v>213</v>
      </c>
      <c r="S33025" s="499"/>
    </row>
    <row r="33026">
      <c r="B33026" s="497"/>
      <c r="H33026" s="500"/>
      <c r="O33026" s="500"/>
      <c r="Q33026" s="498" t="s">
        <v>213</v>
      </c>
      <c r="S33026" s="499"/>
    </row>
    <row r="33027">
      <c r="B33027" s="497"/>
      <c r="H33027" s="500"/>
      <c r="O33027" s="500"/>
      <c r="Q33027" s="498" t="s">
        <v>213</v>
      </c>
      <c r="S33027" s="499"/>
    </row>
    <row r="33028">
      <c r="B33028" s="497"/>
      <c r="H33028" s="500"/>
      <c r="O33028" s="500"/>
      <c r="Q33028" s="498" t="s">
        <v>213</v>
      </c>
      <c r="S33028" s="499"/>
    </row>
    <row r="33029">
      <c r="B33029" s="497"/>
      <c r="H33029" s="500"/>
      <c r="O33029" s="500"/>
      <c r="Q33029" s="498" t="s">
        <v>213</v>
      </c>
      <c r="S33029" s="499"/>
    </row>
    <row r="33030">
      <c r="B33030" s="497"/>
      <c r="H33030" s="500"/>
      <c r="O33030" s="500"/>
      <c r="Q33030" s="498" t="s">
        <v>213</v>
      </c>
      <c r="S33030" s="499"/>
    </row>
    <row r="33031">
      <c r="B33031" s="497"/>
      <c r="H33031" s="500"/>
      <c r="O33031" s="500"/>
      <c r="Q33031" s="498" t="s">
        <v>213</v>
      </c>
      <c r="S33031" s="499"/>
    </row>
    <row r="33032">
      <c r="B33032" s="497"/>
      <c r="H33032" s="500"/>
      <c r="O33032" s="500"/>
      <c r="Q33032" s="498" t="s">
        <v>213</v>
      </c>
      <c r="S33032" s="499"/>
    </row>
    <row r="33033">
      <c r="B33033" s="497"/>
      <c r="H33033" s="500"/>
      <c r="O33033" s="500"/>
      <c r="Q33033" s="498" t="s">
        <v>213</v>
      </c>
      <c r="S33033" s="499"/>
    </row>
    <row r="33034">
      <c r="B33034" s="497"/>
      <c r="H33034" s="500"/>
      <c r="O33034" s="500"/>
      <c r="Q33034" s="498" t="s">
        <v>213</v>
      </c>
      <c r="S33034" s="499"/>
    </row>
    <row r="33035">
      <c r="B33035" s="497"/>
      <c r="H33035" s="500"/>
      <c r="O33035" s="500"/>
      <c r="Q33035" s="498" t="s">
        <v>213</v>
      </c>
      <c r="S33035" s="499"/>
    </row>
    <row r="33036">
      <c r="B33036" s="497"/>
      <c r="H33036" s="500"/>
      <c r="O33036" s="500"/>
      <c r="Q33036" s="498" t="s">
        <v>213</v>
      </c>
      <c r="S33036" s="499"/>
    </row>
    <row r="33037">
      <c r="B33037" s="497"/>
      <c r="H33037" s="500"/>
      <c r="O33037" s="500"/>
      <c r="Q33037" s="498" t="s">
        <v>213</v>
      </c>
      <c r="S33037" s="499"/>
    </row>
    <row r="33038">
      <c r="B33038" s="497"/>
      <c r="H33038" s="500"/>
      <c r="O33038" s="500"/>
      <c r="Q33038" s="498" t="s">
        <v>213</v>
      </c>
      <c r="S33038" s="499"/>
    </row>
    <row r="33039">
      <c r="B33039" s="497"/>
      <c r="H33039" s="500"/>
      <c r="O33039" s="500"/>
      <c r="Q33039" s="498" t="s">
        <v>213</v>
      </c>
      <c r="S33039" s="499"/>
    </row>
    <row r="33040">
      <c r="B33040" s="497"/>
      <c r="H33040" s="500"/>
      <c r="O33040" s="500"/>
      <c r="Q33040" s="498" t="s">
        <v>213</v>
      </c>
      <c r="S33040" s="499"/>
    </row>
    <row r="33041">
      <c r="B33041" s="497"/>
      <c r="H33041" s="500"/>
      <c r="O33041" s="500"/>
      <c r="Q33041" s="498" t="s">
        <v>213</v>
      </c>
      <c r="S33041" s="499"/>
    </row>
    <row r="33042">
      <c r="B33042" s="497"/>
      <c r="H33042" s="500"/>
      <c r="O33042" s="500"/>
      <c r="Q33042" s="498" t="s">
        <v>213</v>
      </c>
      <c r="S33042" s="499"/>
    </row>
    <row r="33043">
      <c r="B33043" s="497"/>
      <c r="H33043" s="500"/>
      <c r="O33043" s="500"/>
      <c r="Q33043" s="498" t="s">
        <v>213</v>
      </c>
      <c r="S33043" s="499"/>
    </row>
    <row r="33044">
      <c r="B33044" s="497"/>
      <c r="H33044" s="500"/>
      <c r="O33044" s="500"/>
      <c r="Q33044" s="498" t="s">
        <v>213</v>
      </c>
      <c r="S33044" s="499"/>
    </row>
    <row r="33045">
      <c r="B33045" s="497"/>
      <c r="H33045" s="500"/>
      <c r="O33045" s="500"/>
      <c r="Q33045" s="498" t="s">
        <v>213</v>
      </c>
      <c r="S33045" s="499"/>
    </row>
    <row r="33046">
      <c r="B33046" s="497"/>
      <c r="H33046" s="500"/>
      <c r="O33046" s="500"/>
      <c r="Q33046" s="498" t="s">
        <v>213</v>
      </c>
      <c r="S33046" s="499"/>
    </row>
    <row r="33047">
      <c r="B33047" s="497"/>
      <c r="H33047" s="500"/>
      <c r="O33047" s="500"/>
      <c r="Q33047" s="498" t="s">
        <v>213</v>
      </c>
      <c r="S33047" s="499"/>
    </row>
    <row r="33048">
      <c r="B33048" s="497"/>
      <c r="H33048" s="500"/>
      <c r="O33048" s="500"/>
      <c r="Q33048" s="498" t="s">
        <v>213</v>
      </c>
      <c r="S33048" s="499"/>
    </row>
    <row r="33049">
      <c r="B33049" s="497"/>
      <c r="H33049" s="500"/>
      <c r="O33049" s="500"/>
      <c r="Q33049" s="498" t="s">
        <v>213</v>
      </c>
      <c r="S33049" s="499"/>
    </row>
    <row r="33050">
      <c r="B33050" s="497"/>
      <c r="H33050" s="500"/>
      <c r="O33050" s="500"/>
      <c r="Q33050" s="498" t="s">
        <v>213</v>
      </c>
      <c r="S33050" s="499"/>
    </row>
    <row r="33051">
      <c r="B33051" s="497"/>
      <c r="H33051" s="500"/>
      <c r="O33051" s="500"/>
      <c r="Q33051" s="498" t="s">
        <v>213</v>
      </c>
      <c r="S33051" s="499"/>
    </row>
    <row r="33052">
      <c r="B33052" s="497"/>
      <c r="H33052" s="500"/>
      <c r="O33052" s="500"/>
      <c r="Q33052" s="498" t="s">
        <v>213</v>
      </c>
      <c r="S33052" s="499"/>
    </row>
    <row r="33053">
      <c r="B33053" s="497"/>
      <c r="H33053" s="500"/>
      <c r="O33053" s="500"/>
      <c r="Q33053" s="498" t="s">
        <v>213</v>
      </c>
      <c r="S33053" s="499"/>
    </row>
    <row r="33054">
      <c r="B33054" s="497"/>
      <c r="H33054" s="500"/>
      <c r="O33054" s="500"/>
      <c r="Q33054" s="498" t="s">
        <v>213</v>
      </c>
      <c r="S33054" s="499"/>
    </row>
    <row r="33055">
      <c r="B33055" s="497"/>
      <c r="H33055" s="500"/>
      <c r="O33055" s="500"/>
      <c r="Q33055" s="498" t="s">
        <v>213</v>
      </c>
      <c r="S33055" s="499"/>
    </row>
    <row r="33056">
      <c r="B33056" s="497"/>
      <c r="H33056" s="500"/>
      <c r="O33056" s="500"/>
      <c r="Q33056" s="498" t="s">
        <v>213</v>
      </c>
      <c r="S33056" s="499"/>
    </row>
    <row r="33057">
      <c r="B33057" s="497"/>
      <c r="H33057" s="500"/>
      <c r="O33057" s="500"/>
      <c r="Q33057" s="498" t="s">
        <v>213</v>
      </c>
      <c r="S33057" s="499"/>
    </row>
    <row r="33058">
      <c r="B33058" s="497"/>
      <c r="H33058" s="500"/>
      <c r="O33058" s="500"/>
      <c r="Q33058" s="498" t="s">
        <v>213</v>
      </c>
      <c r="S33058" s="499"/>
    </row>
    <row r="33059">
      <c r="B33059" s="497"/>
      <c r="H33059" s="500"/>
      <c r="O33059" s="500"/>
      <c r="Q33059" s="498" t="s">
        <v>213</v>
      </c>
      <c r="S33059" s="499"/>
    </row>
    <row r="33060">
      <c r="B33060" s="497"/>
      <c r="H33060" s="500"/>
      <c r="O33060" s="500"/>
      <c r="Q33060" s="498" t="s">
        <v>213</v>
      </c>
      <c r="S33060" s="499"/>
    </row>
    <row r="33061">
      <c r="B33061" s="497"/>
      <c r="H33061" s="500"/>
      <c r="O33061" s="500"/>
      <c r="Q33061" s="498" t="s">
        <v>213</v>
      </c>
      <c r="S33061" s="499"/>
    </row>
    <row r="33062">
      <c r="B33062" s="497"/>
      <c r="H33062" s="500"/>
      <c r="O33062" s="500"/>
      <c r="Q33062" s="498" t="s">
        <v>213</v>
      </c>
      <c r="S33062" s="499"/>
    </row>
    <row r="33063">
      <c r="B33063" s="497"/>
      <c r="H33063" s="500"/>
      <c r="O33063" s="500"/>
      <c r="Q33063" s="498" t="s">
        <v>213</v>
      </c>
      <c r="S33063" s="499"/>
    </row>
    <row r="33064">
      <c r="B33064" s="497"/>
      <c r="H33064" s="500"/>
      <c r="O33064" s="500"/>
      <c r="Q33064" s="498" t="s">
        <v>213</v>
      </c>
      <c r="S33064" s="499"/>
    </row>
    <row r="33065">
      <c r="B33065" s="497"/>
      <c r="H33065" s="500"/>
      <c r="O33065" s="500"/>
      <c r="Q33065" s="498" t="s">
        <v>213</v>
      </c>
      <c r="S33065" s="499"/>
    </row>
    <row r="33066">
      <c r="B33066" s="497"/>
      <c r="H33066" s="500"/>
      <c r="O33066" s="500"/>
      <c r="Q33066" s="498" t="s">
        <v>213</v>
      </c>
      <c r="S33066" s="499"/>
    </row>
    <row r="33067">
      <c r="B33067" s="497"/>
      <c r="H33067" s="500"/>
      <c r="O33067" s="500"/>
      <c r="Q33067" s="498" t="s">
        <v>213</v>
      </c>
      <c r="S33067" s="499"/>
    </row>
    <row r="33068">
      <c r="B33068" s="497"/>
      <c r="H33068" s="500"/>
      <c r="O33068" s="500"/>
      <c r="Q33068" s="498" t="s">
        <v>213</v>
      </c>
      <c r="S33068" s="499"/>
    </row>
    <row r="33069">
      <c r="B33069" s="497"/>
      <c r="H33069" s="500"/>
      <c r="O33069" s="500"/>
      <c r="Q33069" s="498" t="s">
        <v>213</v>
      </c>
      <c r="S33069" s="499"/>
    </row>
    <row r="33070">
      <c r="B33070" s="497"/>
      <c r="H33070" s="500"/>
      <c r="O33070" s="500"/>
      <c r="Q33070" s="498" t="s">
        <v>213</v>
      </c>
      <c r="S33070" s="499"/>
    </row>
    <row r="33071">
      <c r="B33071" s="497"/>
      <c r="H33071" s="500"/>
      <c r="O33071" s="500"/>
      <c r="Q33071" s="498" t="s">
        <v>213</v>
      </c>
      <c r="S33071" s="499"/>
    </row>
    <row r="33072">
      <c r="B33072" s="497"/>
      <c r="H33072" s="500"/>
      <c r="O33072" s="500"/>
      <c r="Q33072" s="498" t="s">
        <v>213</v>
      </c>
      <c r="S33072" s="499"/>
    </row>
    <row r="33073">
      <c r="B33073" s="497"/>
      <c r="H33073" s="500"/>
      <c r="O33073" s="500"/>
      <c r="Q33073" s="498" t="s">
        <v>213</v>
      </c>
      <c r="S33073" s="499"/>
    </row>
    <row r="33074">
      <c r="B33074" s="497"/>
      <c r="H33074" s="500"/>
      <c r="O33074" s="500"/>
      <c r="Q33074" s="498" t="s">
        <v>213</v>
      </c>
      <c r="S33074" s="499"/>
    </row>
    <row r="33075">
      <c r="B33075" s="497"/>
      <c r="H33075" s="500"/>
      <c r="O33075" s="500"/>
      <c r="Q33075" s="498" t="s">
        <v>213</v>
      </c>
      <c r="S33075" s="499"/>
    </row>
    <row r="33076">
      <c r="B33076" s="497"/>
      <c r="H33076" s="500"/>
      <c r="O33076" s="500"/>
      <c r="Q33076" s="498" t="s">
        <v>213</v>
      </c>
      <c r="S33076" s="499"/>
    </row>
    <row r="33077">
      <c r="B33077" s="497"/>
      <c r="H33077" s="500"/>
      <c r="O33077" s="500"/>
      <c r="Q33077" s="498" t="s">
        <v>213</v>
      </c>
      <c r="S33077" s="499"/>
    </row>
    <row r="33078">
      <c r="B33078" s="497"/>
      <c r="H33078" s="500"/>
      <c r="O33078" s="500"/>
      <c r="Q33078" s="498" t="s">
        <v>213</v>
      </c>
      <c r="S33078" s="499"/>
    </row>
    <row r="33079">
      <c r="B33079" s="497"/>
      <c r="H33079" s="500"/>
      <c r="O33079" s="500"/>
      <c r="Q33079" s="498" t="s">
        <v>213</v>
      </c>
      <c r="S33079" s="499"/>
    </row>
    <row r="33080">
      <c r="B33080" s="497"/>
      <c r="H33080" s="500"/>
      <c r="O33080" s="500"/>
      <c r="Q33080" s="498" t="s">
        <v>213</v>
      </c>
      <c r="S33080" s="499"/>
    </row>
    <row r="33081">
      <c r="B33081" s="497"/>
      <c r="H33081" s="500"/>
      <c r="O33081" s="500"/>
      <c r="Q33081" s="498" t="s">
        <v>213</v>
      </c>
      <c r="S33081" s="499"/>
    </row>
    <row r="33082">
      <c r="B33082" s="497"/>
      <c r="H33082" s="500"/>
      <c r="O33082" s="500"/>
      <c r="Q33082" s="498" t="s">
        <v>213</v>
      </c>
      <c r="S33082" s="499"/>
    </row>
    <row r="33083">
      <c r="B33083" s="497"/>
      <c r="H33083" s="500"/>
      <c r="O33083" s="500"/>
      <c r="Q33083" s="498" t="s">
        <v>213</v>
      </c>
      <c r="S33083" s="499"/>
    </row>
    <row r="33084">
      <c r="B33084" s="497"/>
      <c r="H33084" s="500"/>
      <c r="O33084" s="500"/>
      <c r="Q33084" s="498" t="s">
        <v>213</v>
      </c>
      <c r="S33084" s="499"/>
    </row>
    <row r="33085">
      <c r="B33085" s="497"/>
      <c r="H33085" s="500"/>
      <c r="O33085" s="500"/>
      <c r="Q33085" s="498" t="s">
        <v>213</v>
      </c>
      <c r="S33085" s="499"/>
    </row>
    <row r="33086">
      <c r="B33086" s="497"/>
      <c r="H33086" s="500"/>
      <c r="O33086" s="500"/>
      <c r="Q33086" s="498" t="s">
        <v>213</v>
      </c>
      <c r="S33086" s="499"/>
    </row>
    <row r="33087">
      <c r="B33087" s="497"/>
      <c r="H33087" s="500"/>
      <c r="O33087" s="500"/>
      <c r="Q33087" s="498" t="s">
        <v>213</v>
      </c>
      <c r="S33087" s="499"/>
    </row>
    <row r="33088">
      <c r="B33088" s="497"/>
      <c r="H33088" s="500"/>
      <c r="O33088" s="500"/>
      <c r="Q33088" s="498" t="s">
        <v>213</v>
      </c>
      <c r="S33088" s="499"/>
    </row>
    <row r="33089">
      <c r="B33089" s="497"/>
      <c r="H33089" s="500"/>
      <c r="O33089" s="500"/>
      <c r="Q33089" s="498" t="s">
        <v>213</v>
      </c>
      <c r="S33089" s="499"/>
    </row>
    <row r="33090">
      <c r="B33090" s="497"/>
      <c r="H33090" s="500"/>
      <c r="O33090" s="500"/>
      <c r="Q33090" s="498" t="s">
        <v>213</v>
      </c>
      <c r="S33090" s="499"/>
    </row>
    <row r="33091">
      <c r="B33091" s="497"/>
      <c r="H33091" s="500"/>
      <c r="O33091" s="500"/>
      <c r="Q33091" s="498" t="s">
        <v>213</v>
      </c>
      <c r="S33091" s="499"/>
    </row>
    <row r="33092">
      <c r="B33092" s="497"/>
      <c r="H33092" s="500"/>
      <c r="O33092" s="500"/>
      <c r="Q33092" s="498" t="s">
        <v>213</v>
      </c>
      <c r="S33092" s="499"/>
    </row>
    <row r="33093">
      <c r="B33093" s="497"/>
      <c r="H33093" s="500"/>
      <c r="O33093" s="500"/>
      <c r="Q33093" s="498" t="s">
        <v>213</v>
      </c>
      <c r="S33093" s="499"/>
    </row>
    <row r="33094">
      <c r="B33094" s="497"/>
      <c r="H33094" s="500"/>
      <c r="O33094" s="500"/>
      <c r="Q33094" s="498" t="s">
        <v>213</v>
      </c>
      <c r="S33094" s="499"/>
    </row>
    <row r="33095">
      <c r="B33095" s="497"/>
      <c r="H33095" s="500"/>
      <c r="O33095" s="500"/>
      <c r="Q33095" s="498" t="s">
        <v>213</v>
      </c>
      <c r="S33095" s="499"/>
    </row>
    <row r="33096">
      <c r="B33096" s="497"/>
      <c r="H33096" s="500"/>
      <c r="O33096" s="500"/>
      <c r="Q33096" s="498" t="s">
        <v>213</v>
      </c>
      <c r="S33096" s="499"/>
    </row>
    <row r="33097">
      <c r="B33097" s="497"/>
      <c r="H33097" s="500"/>
      <c r="O33097" s="500"/>
      <c r="Q33097" s="498" t="s">
        <v>213</v>
      </c>
      <c r="S33097" s="499"/>
    </row>
    <row r="33098">
      <c r="B33098" s="497"/>
      <c r="H33098" s="500"/>
      <c r="O33098" s="500"/>
      <c r="Q33098" s="498" t="s">
        <v>213</v>
      </c>
      <c r="S33098" s="499"/>
    </row>
    <row r="33099">
      <c r="B33099" s="497"/>
      <c r="H33099" s="500"/>
      <c r="O33099" s="500"/>
      <c r="Q33099" s="498" t="s">
        <v>213</v>
      </c>
      <c r="S33099" s="499"/>
    </row>
    <row r="33100">
      <c r="B33100" s="497"/>
      <c r="H33100" s="500"/>
      <c r="O33100" s="500"/>
      <c r="Q33100" s="498" t="s">
        <v>213</v>
      </c>
      <c r="S33100" s="499"/>
    </row>
    <row r="33101">
      <c r="B33101" s="497"/>
      <c r="H33101" s="500"/>
      <c r="O33101" s="500"/>
      <c r="Q33101" s="498" t="s">
        <v>213</v>
      </c>
      <c r="S33101" s="499"/>
    </row>
    <row r="33102">
      <c r="B33102" s="497"/>
      <c r="H33102" s="500"/>
      <c r="O33102" s="500"/>
      <c r="Q33102" s="498" t="s">
        <v>213</v>
      </c>
      <c r="S33102" s="499"/>
    </row>
    <row r="33103">
      <c r="B33103" s="497"/>
      <c r="H33103" s="500"/>
      <c r="O33103" s="500"/>
      <c r="Q33103" s="498" t="s">
        <v>213</v>
      </c>
      <c r="S33103" s="499"/>
    </row>
    <row r="33104">
      <c r="B33104" s="497"/>
      <c r="H33104" s="500"/>
      <c r="O33104" s="500"/>
      <c r="Q33104" s="498" t="s">
        <v>213</v>
      </c>
      <c r="S33104" s="499"/>
    </row>
    <row r="33105">
      <c r="B33105" s="497"/>
      <c r="H33105" s="500"/>
      <c r="O33105" s="500"/>
      <c r="Q33105" s="498" t="s">
        <v>213</v>
      </c>
      <c r="S33105" s="499"/>
    </row>
    <row r="33106">
      <c r="B33106" s="497"/>
      <c r="H33106" s="500"/>
      <c r="O33106" s="500"/>
      <c r="Q33106" s="498" t="s">
        <v>213</v>
      </c>
      <c r="S33106" s="499"/>
    </row>
    <row r="33107">
      <c r="B33107" s="497"/>
      <c r="H33107" s="500"/>
      <c r="O33107" s="500"/>
      <c r="Q33107" s="498" t="s">
        <v>213</v>
      </c>
      <c r="S33107" s="499"/>
    </row>
    <row r="33108">
      <c r="B33108" s="497"/>
      <c r="H33108" s="500"/>
      <c r="O33108" s="500"/>
      <c r="Q33108" s="498" t="s">
        <v>213</v>
      </c>
      <c r="S33108" s="499"/>
    </row>
    <row r="33109">
      <c r="B33109" s="497"/>
      <c r="H33109" s="500"/>
      <c r="O33109" s="500"/>
      <c r="Q33109" s="498" t="s">
        <v>213</v>
      </c>
      <c r="S33109" s="499"/>
    </row>
    <row r="33110">
      <c r="B33110" s="497"/>
      <c r="H33110" s="500"/>
      <c r="O33110" s="500"/>
      <c r="Q33110" s="498" t="s">
        <v>213</v>
      </c>
      <c r="S33110" s="499"/>
    </row>
    <row r="33111">
      <c r="B33111" s="497"/>
      <c r="H33111" s="500"/>
      <c r="O33111" s="500"/>
      <c r="Q33111" s="498" t="s">
        <v>213</v>
      </c>
      <c r="S33111" s="499"/>
    </row>
    <row r="33112">
      <c r="B33112" s="497"/>
      <c r="H33112" s="500"/>
      <c r="O33112" s="500"/>
      <c r="Q33112" s="498" t="s">
        <v>213</v>
      </c>
      <c r="S33112" s="499"/>
    </row>
    <row r="33113">
      <c r="B33113" s="497"/>
      <c r="H33113" s="500"/>
      <c r="O33113" s="500"/>
      <c r="Q33113" s="498" t="s">
        <v>213</v>
      </c>
      <c r="S33113" s="499"/>
    </row>
    <row r="33114">
      <c r="B33114" s="497"/>
      <c r="H33114" s="500"/>
      <c r="O33114" s="500"/>
      <c r="Q33114" s="498" t="s">
        <v>213</v>
      </c>
      <c r="S33114" s="499"/>
    </row>
    <row r="33115">
      <c r="B33115" s="497"/>
      <c r="H33115" s="500"/>
      <c r="O33115" s="500"/>
      <c r="Q33115" s="498" t="s">
        <v>213</v>
      </c>
      <c r="S33115" s="499"/>
    </row>
    <row r="33116">
      <c r="B33116" s="497"/>
      <c r="H33116" s="500"/>
      <c r="O33116" s="500"/>
      <c r="Q33116" s="498" t="s">
        <v>213</v>
      </c>
      <c r="S33116" s="499"/>
    </row>
    <row r="33117">
      <c r="B33117" s="497"/>
      <c r="H33117" s="500"/>
      <c r="O33117" s="500"/>
      <c r="Q33117" s="498" t="s">
        <v>213</v>
      </c>
      <c r="S33117" s="499"/>
    </row>
    <row r="33118">
      <c r="B33118" s="497"/>
      <c r="H33118" s="500"/>
      <c r="O33118" s="500"/>
      <c r="Q33118" s="498" t="s">
        <v>213</v>
      </c>
      <c r="S33118" s="499"/>
    </row>
    <row r="33119">
      <c r="B33119" s="497"/>
      <c r="H33119" s="500"/>
      <c r="O33119" s="500"/>
      <c r="Q33119" s="498" t="s">
        <v>213</v>
      </c>
      <c r="S33119" s="499"/>
    </row>
    <row r="33120">
      <c r="B33120" s="497"/>
      <c r="H33120" s="500"/>
      <c r="O33120" s="500"/>
      <c r="Q33120" s="498" t="s">
        <v>213</v>
      </c>
      <c r="S33120" s="499"/>
    </row>
    <row r="33121">
      <c r="B33121" s="497"/>
      <c r="H33121" s="500"/>
      <c r="O33121" s="500"/>
      <c r="Q33121" s="498" t="s">
        <v>213</v>
      </c>
      <c r="S33121" s="499"/>
    </row>
    <row r="33122">
      <c r="B33122" s="497"/>
      <c r="H33122" s="500"/>
      <c r="O33122" s="500"/>
      <c r="Q33122" s="498" t="s">
        <v>213</v>
      </c>
      <c r="S33122" s="499"/>
    </row>
    <row r="33123">
      <c r="B33123" s="497"/>
      <c r="H33123" s="500"/>
      <c r="O33123" s="500"/>
      <c r="Q33123" s="498" t="s">
        <v>213</v>
      </c>
      <c r="S33123" s="499"/>
    </row>
    <row r="33124">
      <c r="B33124" s="497"/>
      <c r="H33124" s="500"/>
      <c r="O33124" s="500"/>
      <c r="Q33124" s="498" t="s">
        <v>213</v>
      </c>
      <c r="S33124" s="499"/>
    </row>
    <row r="33125">
      <c r="B33125" s="497"/>
      <c r="H33125" s="500"/>
      <c r="O33125" s="500"/>
      <c r="Q33125" s="498" t="s">
        <v>213</v>
      </c>
      <c r="S33125" s="499"/>
    </row>
    <row r="33126">
      <c r="B33126" s="497"/>
      <c r="H33126" s="500"/>
      <c r="O33126" s="500"/>
      <c r="Q33126" s="498" t="s">
        <v>213</v>
      </c>
      <c r="S33126" s="499"/>
    </row>
    <row r="33127">
      <c r="B33127" s="497"/>
      <c r="H33127" s="500"/>
      <c r="O33127" s="500"/>
      <c r="Q33127" s="498" t="s">
        <v>213</v>
      </c>
      <c r="S33127" s="499"/>
    </row>
    <row r="33128">
      <c r="B33128" s="497"/>
      <c r="H33128" s="500"/>
      <c r="O33128" s="500"/>
      <c r="Q33128" s="498" t="s">
        <v>213</v>
      </c>
      <c r="S33128" s="499"/>
    </row>
    <row r="33129">
      <c r="B33129" s="497"/>
      <c r="H33129" s="500"/>
      <c r="O33129" s="500"/>
      <c r="Q33129" s="498" t="s">
        <v>213</v>
      </c>
      <c r="S33129" s="499"/>
    </row>
    <row r="33130">
      <c r="B33130" s="497"/>
      <c r="H33130" s="500"/>
      <c r="O33130" s="500"/>
      <c r="Q33130" s="498" t="s">
        <v>213</v>
      </c>
      <c r="S33130" s="499"/>
    </row>
    <row r="33131">
      <c r="B33131" s="497"/>
      <c r="H33131" s="500"/>
      <c r="O33131" s="500"/>
      <c r="Q33131" s="498" t="s">
        <v>213</v>
      </c>
      <c r="S33131" s="499"/>
    </row>
    <row r="33132">
      <c r="B33132" s="497"/>
      <c r="H33132" s="500"/>
      <c r="O33132" s="500"/>
      <c r="Q33132" s="498" t="s">
        <v>213</v>
      </c>
      <c r="S33132" s="499"/>
    </row>
    <row r="33133">
      <c r="B33133" s="497"/>
      <c r="H33133" s="500"/>
      <c r="O33133" s="500"/>
      <c r="Q33133" s="498" t="s">
        <v>213</v>
      </c>
      <c r="S33133" s="499"/>
    </row>
    <row r="33134">
      <c r="B33134" s="497"/>
      <c r="H33134" s="500"/>
      <c r="O33134" s="500"/>
      <c r="Q33134" s="498" t="s">
        <v>213</v>
      </c>
      <c r="S33134" s="499"/>
    </row>
    <row r="33135">
      <c r="B33135" s="497"/>
      <c r="H33135" s="500"/>
      <c r="O33135" s="500"/>
      <c r="Q33135" s="498" t="s">
        <v>213</v>
      </c>
      <c r="S33135" s="499"/>
    </row>
    <row r="33136">
      <c r="B33136" s="497"/>
      <c r="H33136" s="500"/>
      <c r="O33136" s="500"/>
      <c r="Q33136" s="498" t="s">
        <v>213</v>
      </c>
      <c r="S33136" s="499"/>
    </row>
    <row r="33137">
      <c r="B33137" s="497"/>
      <c r="H33137" s="500"/>
      <c r="O33137" s="500"/>
      <c r="Q33137" s="498" t="s">
        <v>213</v>
      </c>
      <c r="S33137" s="499"/>
    </row>
    <row r="33138">
      <c r="B33138" s="497"/>
      <c r="H33138" s="500"/>
      <c r="O33138" s="500"/>
      <c r="Q33138" s="498" t="s">
        <v>213</v>
      </c>
      <c r="S33138" s="499"/>
    </row>
    <row r="33139">
      <c r="B33139" s="497"/>
      <c r="H33139" s="500"/>
      <c r="O33139" s="500"/>
      <c r="Q33139" s="498" t="s">
        <v>213</v>
      </c>
      <c r="S33139" s="499"/>
    </row>
    <row r="33140">
      <c r="B33140" s="497"/>
      <c r="H33140" s="500"/>
      <c r="O33140" s="500"/>
      <c r="Q33140" s="498" t="s">
        <v>213</v>
      </c>
      <c r="S33140" s="499"/>
    </row>
    <row r="33141">
      <c r="B33141" s="497"/>
      <c r="H33141" s="500"/>
      <c r="O33141" s="500"/>
      <c r="Q33141" s="498" t="s">
        <v>213</v>
      </c>
      <c r="S33141" s="499"/>
    </row>
    <row r="33142">
      <c r="B33142" s="497"/>
      <c r="H33142" s="500"/>
      <c r="O33142" s="500"/>
      <c r="Q33142" s="498" t="s">
        <v>213</v>
      </c>
      <c r="S33142" s="499"/>
    </row>
    <row r="33143">
      <c r="B33143" s="497"/>
      <c r="H33143" s="500"/>
      <c r="O33143" s="500"/>
      <c r="Q33143" s="498" t="s">
        <v>213</v>
      </c>
      <c r="S33143" s="499"/>
    </row>
    <row r="33144">
      <c r="B33144" s="497"/>
      <c r="H33144" s="500"/>
      <c r="O33144" s="500"/>
      <c r="Q33144" s="498" t="s">
        <v>213</v>
      </c>
      <c r="S33144" s="499"/>
    </row>
    <row r="33145">
      <c r="B33145" s="497"/>
      <c r="H33145" s="500"/>
      <c r="O33145" s="500"/>
      <c r="Q33145" s="498" t="s">
        <v>213</v>
      </c>
      <c r="S33145" s="499"/>
    </row>
    <row r="33146">
      <c r="B33146" s="497"/>
      <c r="H33146" s="500"/>
      <c r="O33146" s="500"/>
      <c r="Q33146" s="498" t="s">
        <v>213</v>
      </c>
      <c r="S33146" s="499"/>
    </row>
    <row r="33147">
      <c r="B33147" s="497"/>
      <c r="H33147" s="500"/>
      <c r="O33147" s="500"/>
      <c r="Q33147" s="498" t="s">
        <v>213</v>
      </c>
      <c r="S33147" s="499"/>
    </row>
    <row r="33148">
      <c r="B33148" s="497"/>
      <c r="H33148" s="500"/>
      <c r="O33148" s="500"/>
      <c r="Q33148" s="498" t="s">
        <v>213</v>
      </c>
      <c r="S33148" s="499"/>
    </row>
    <row r="33149">
      <c r="B33149" s="497"/>
      <c r="H33149" s="500"/>
      <c r="O33149" s="500"/>
      <c r="Q33149" s="498" t="s">
        <v>213</v>
      </c>
      <c r="S33149" s="499"/>
    </row>
    <row r="33150">
      <c r="B33150" s="497"/>
      <c r="H33150" s="500"/>
      <c r="O33150" s="500"/>
      <c r="Q33150" s="498" t="s">
        <v>213</v>
      </c>
      <c r="S33150" s="499"/>
    </row>
    <row r="33151">
      <c r="B33151" s="497"/>
      <c r="H33151" s="500"/>
      <c r="O33151" s="500"/>
      <c r="Q33151" s="498" t="s">
        <v>213</v>
      </c>
      <c r="S33151" s="499"/>
    </row>
    <row r="33152">
      <c r="B33152" s="497"/>
      <c r="H33152" s="500"/>
      <c r="O33152" s="500"/>
      <c r="Q33152" s="498" t="s">
        <v>213</v>
      </c>
      <c r="S33152" s="499"/>
    </row>
    <row r="33153">
      <c r="B33153" s="497"/>
      <c r="H33153" s="500"/>
      <c r="O33153" s="500"/>
      <c r="Q33153" s="498" t="s">
        <v>213</v>
      </c>
      <c r="S33153" s="499"/>
    </row>
    <row r="33154">
      <c r="B33154" s="497"/>
      <c r="H33154" s="500"/>
      <c r="O33154" s="500"/>
      <c r="Q33154" s="498" t="s">
        <v>213</v>
      </c>
      <c r="S33154" s="499"/>
    </row>
    <row r="33155">
      <c r="B33155" s="497"/>
      <c r="H33155" s="500"/>
      <c r="O33155" s="500"/>
      <c r="Q33155" s="498" t="s">
        <v>213</v>
      </c>
      <c r="S33155" s="499"/>
    </row>
    <row r="33156">
      <c r="B33156" s="497"/>
      <c r="H33156" s="500"/>
      <c r="O33156" s="500"/>
      <c r="Q33156" s="498" t="s">
        <v>213</v>
      </c>
      <c r="S33156" s="499"/>
    </row>
    <row r="33157">
      <c r="B33157" s="497"/>
      <c r="H33157" s="500"/>
      <c r="O33157" s="500"/>
      <c r="Q33157" s="498" t="s">
        <v>213</v>
      </c>
      <c r="S33157" s="499"/>
    </row>
    <row r="33158">
      <c r="B33158" s="497"/>
      <c r="H33158" s="500"/>
      <c r="O33158" s="500"/>
      <c r="Q33158" s="498" t="s">
        <v>213</v>
      </c>
      <c r="S33158" s="499"/>
    </row>
    <row r="33159">
      <c r="B33159" s="497"/>
      <c r="H33159" s="500"/>
      <c r="O33159" s="500"/>
      <c r="Q33159" s="498" t="s">
        <v>213</v>
      </c>
      <c r="S33159" s="499"/>
    </row>
    <row r="33160">
      <c r="B33160" s="497"/>
      <c r="H33160" s="500"/>
      <c r="O33160" s="500"/>
      <c r="Q33160" s="498" t="s">
        <v>213</v>
      </c>
      <c r="S33160" s="499"/>
    </row>
    <row r="33161">
      <c r="B33161" s="497"/>
      <c r="H33161" s="500"/>
      <c r="O33161" s="500"/>
      <c r="Q33161" s="498" t="s">
        <v>213</v>
      </c>
      <c r="S33161" s="499"/>
    </row>
    <row r="33162">
      <c r="B33162" s="497"/>
      <c r="H33162" s="500"/>
      <c r="O33162" s="500"/>
      <c r="Q33162" s="498" t="s">
        <v>213</v>
      </c>
      <c r="S33162" s="499"/>
    </row>
    <row r="33163">
      <c r="B33163" s="497"/>
      <c r="H33163" s="500"/>
      <c r="O33163" s="500"/>
      <c r="Q33163" s="498" t="s">
        <v>213</v>
      </c>
      <c r="S33163" s="499"/>
    </row>
    <row r="33164">
      <c r="B33164" s="497"/>
      <c r="H33164" s="500"/>
      <c r="O33164" s="500"/>
      <c r="Q33164" s="498" t="s">
        <v>213</v>
      </c>
      <c r="S33164" s="499"/>
    </row>
    <row r="33165">
      <c r="B33165" s="497"/>
      <c r="H33165" s="500"/>
      <c r="O33165" s="500"/>
      <c r="Q33165" s="498" t="s">
        <v>213</v>
      </c>
      <c r="S33165" s="499"/>
    </row>
    <row r="33166">
      <c r="B33166" s="497"/>
      <c r="H33166" s="500"/>
      <c r="O33166" s="500"/>
      <c r="Q33166" s="498" t="s">
        <v>213</v>
      </c>
      <c r="S33166" s="499"/>
    </row>
    <row r="33167">
      <c r="B33167" s="497"/>
      <c r="H33167" s="500"/>
      <c r="O33167" s="500"/>
      <c r="Q33167" s="498" t="s">
        <v>213</v>
      </c>
      <c r="S33167" s="499"/>
    </row>
    <row r="33168">
      <c r="B33168" s="497"/>
      <c r="H33168" s="500"/>
      <c r="O33168" s="500"/>
      <c r="Q33168" s="498" t="s">
        <v>213</v>
      </c>
      <c r="S33168" s="499"/>
    </row>
    <row r="33169">
      <c r="B33169" s="497"/>
      <c r="H33169" s="500"/>
      <c r="O33169" s="500"/>
      <c r="Q33169" s="498" t="s">
        <v>213</v>
      </c>
      <c r="S33169" s="499"/>
    </row>
    <row r="33170">
      <c r="B33170" s="497"/>
      <c r="H33170" s="500"/>
      <c r="O33170" s="500"/>
      <c r="Q33170" s="498" t="s">
        <v>213</v>
      </c>
      <c r="S33170" s="499"/>
    </row>
    <row r="33171">
      <c r="B33171" s="497"/>
      <c r="H33171" s="500"/>
      <c r="O33171" s="500"/>
      <c r="Q33171" s="498" t="s">
        <v>213</v>
      </c>
      <c r="S33171" s="499"/>
    </row>
    <row r="33172">
      <c r="B33172" s="497"/>
      <c r="H33172" s="500"/>
      <c r="O33172" s="500"/>
      <c r="Q33172" s="498" t="s">
        <v>213</v>
      </c>
      <c r="S33172" s="499"/>
    </row>
    <row r="33173">
      <c r="B33173" s="497"/>
      <c r="H33173" s="500"/>
      <c r="O33173" s="500"/>
      <c r="Q33173" s="498" t="s">
        <v>213</v>
      </c>
      <c r="S33173" s="499"/>
    </row>
    <row r="33174">
      <c r="B33174" s="497"/>
      <c r="H33174" s="500"/>
      <c r="O33174" s="500"/>
      <c r="Q33174" s="498" t="s">
        <v>213</v>
      </c>
      <c r="S33174" s="499"/>
    </row>
    <row r="33175">
      <c r="B33175" s="497"/>
      <c r="H33175" s="500"/>
      <c r="O33175" s="500"/>
      <c r="Q33175" s="498" t="s">
        <v>213</v>
      </c>
      <c r="S33175" s="499"/>
    </row>
    <row r="33176">
      <c r="B33176" s="497"/>
      <c r="H33176" s="500"/>
      <c r="O33176" s="500"/>
      <c r="Q33176" s="498" t="s">
        <v>213</v>
      </c>
      <c r="S33176" s="499"/>
    </row>
    <row r="33177">
      <c r="B33177" s="497"/>
      <c r="H33177" s="500"/>
      <c r="O33177" s="500"/>
      <c r="Q33177" s="498" t="s">
        <v>213</v>
      </c>
      <c r="S33177" s="499"/>
    </row>
    <row r="33178">
      <c r="B33178" s="497"/>
      <c r="H33178" s="500"/>
      <c r="O33178" s="500"/>
      <c r="Q33178" s="498" t="s">
        <v>213</v>
      </c>
      <c r="S33178" s="499"/>
    </row>
    <row r="33179">
      <c r="B33179" s="497"/>
      <c r="H33179" s="500"/>
      <c r="O33179" s="500"/>
      <c r="Q33179" s="498" t="s">
        <v>213</v>
      </c>
      <c r="S33179" s="499"/>
    </row>
    <row r="33180">
      <c r="B33180" s="497"/>
      <c r="H33180" s="500"/>
      <c r="O33180" s="500"/>
      <c r="Q33180" s="498" t="s">
        <v>213</v>
      </c>
      <c r="S33180" s="499"/>
    </row>
    <row r="33181">
      <c r="B33181" s="497"/>
      <c r="H33181" s="500"/>
      <c r="O33181" s="500"/>
      <c r="Q33181" s="498" t="s">
        <v>213</v>
      </c>
      <c r="S33181" s="499"/>
    </row>
    <row r="33182">
      <c r="B33182" s="497"/>
      <c r="H33182" s="500"/>
      <c r="O33182" s="500"/>
      <c r="Q33182" s="498" t="s">
        <v>213</v>
      </c>
      <c r="S33182" s="499"/>
    </row>
    <row r="33183">
      <c r="B33183" s="497"/>
      <c r="H33183" s="500"/>
      <c r="O33183" s="500"/>
      <c r="Q33183" s="498" t="s">
        <v>213</v>
      </c>
      <c r="S33183" s="499"/>
    </row>
    <row r="33184">
      <c r="B33184" s="497"/>
      <c r="H33184" s="500"/>
      <c r="O33184" s="500"/>
      <c r="Q33184" s="498" t="s">
        <v>213</v>
      </c>
      <c r="S33184" s="499"/>
    </row>
    <row r="33185">
      <c r="B33185" s="497"/>
      <c r="H33185" s="500"/>
      <c r="O33185" s="500"/>
      <c r="Q33185" s="498" t="s">
        <v>213</v>
      </c>
      <c r="S33185" s="499"/>
    </row>
    <row r="33186">
      <c r="B33186" s="497"/>
      <c r="H33186" s="500"/>
      <c r="O33186" s="500"/>
      <c r="Q33186" s="498" t="s">
        <v>213</v>
      </c>
      <c r="S33186" s="499"/>
    </row>
    <row r="33187">
      <c r="B33187" s="497"/>
      <c r="H33187" s="500"/>
      <c r="O33187" s="500"/>
      <c r="Q33187" s="498" t="s">
        <v>213</v>
      </c>
      <c r="S33187" s="499"/>
    </row>
    <row r="33188">
      <c r="B33188" s="497"/>
      <c r="H33188" s="500"/>
      <c r="O33188" s="500"/>
      <c r="Q33188" s="498" t="s">
        <v>213</v>
      </c>
      <c r="S33188" s="499"/>
    </row>
    <row r="33189">
      <c r="B33189" s="497"/>
      <c r="H33189" s="500"/>
      <c r="O33189" s="500"/>
      <c r="Q33189" s="498" t="s">
        <v>213</v>
      </c>
      <c r="S33189" s="499"/>
    </row>
    <row r="33190">
      <c r="B33190" s="497"/>
      <c r="H33190" s="500"/>
      <c r="O33190" s="500"/>
      <c r="Q33190" s="498" t="s">
        <v>213</v>
      </c>
      <c r="S33190" s="499"/>
    </row>
    <row r="33191">
      <c r="B33191" s="497"/>
      <c r="H33191" s="500"/>
      <c r="O33191" s="500"/>
      <c r="Q33191" s="498" t="s">
        <v>213</v>
      </c>
      <c r="S33191" s="499"/>
    </row>
    <row r="33192">
      <c r="B33192" s="497"/>
      <c r="H33192" s="500"/>
      <c r="O33192" s="500"/>
      <c r="Q33192" s="498" t="s">
        <v>213</v>
      </c>
      <c r="S33192" s="499"/>
    </row>
    <row r="33193">
      <c r="B33193" s="497"/>
      <c r="H33193" s="500"/>
      <c r="O33193" s="500"/>
      <c r="Q33193" s="498" t="s">
        <v>213</v>
      </c>
      <c r="S33193" s="499"/>
    </row>
    <row r="33194">
      <c r="B33194" s="497"/>
      <c r="H33194" s="500"/>
      <c r="O33194" s="500"/>
      <c r="Q33194" s="498" t="s">
        <v>213</v>
      </c>
      <c r="S33194" s="499"/>
    </row>
    <row r="33195">
      <c r="B33195" s="497"/>
      <c r="H33195" s="500"/>
      <c r="O33195" s="500"/>
      <c r="Q33195" s="498" t="s">
        <v>213</v>
      </c>
      <c r="S33195" s="499"/>
    </row>
    <row r="33196">
      <c r="B33196" s="497"/>
      <c r="H33196" s="500"/>
      <c r="O33196" s="500"/>
      <c r="Q33196" s="498" t="s">
        <v>213</v>
      </c>
      <c r="S33196" s="499"/>
    </row>
    <row r="33197">
      <c r="B33197" s="497"/>
      <c r="H33197" s="500"/>
      <c r="O33197" s="500"/>
      <c r="Q33197" s="498" t="s">
        <v>213</v>
      </c>
      <c r="S33197" s="499"/>
    </row>
    <row r="33198">
      <c r="B33198" s="497"/>
      <c r="H33198" s="500"/>
      <c r="O33198" s="500"/>
      <c r="Q33198" s="498" t="s">
        <v>213</v>
      </c>
      <c r="S33198" s="499"/>
    </row>
    <row r="33199">
      <c r="B33199" s="497"/>
      <c r="H33199" s="500"/>
      <c r="O33199" s="500"/>
      <c r="Q33199" s="498" t="s">
        <v>213</v>
      </c>
      <c r="S33199" s="499"/>
    </row>
    <row r="33200">
      <c r="B33200" s="497"/>
      <c r="H33200" s="500"/>
      <c r="O33200" s="500"/>
      <c r="Q33200" s="498" t="s">
        <v>213</v>
      </c>
      <c r="S33200" s="499"/>
    </row>
    <row r="33201">
      <c r="B33201" s="497"/>
      <c r="H33201" s="500"/>
      <c r="O33201" s="500"/>
      <c r="Q33201" s="498" t="s">
        <v>213</v>
      </c>
      <c r="S33201" s="499"/>
    </row>
    <row r="33202">
      <c r="B33202" s="497"/>
      <c r="H33202" s="500"/>
      <c r="O33202" s="500"/>
      <c r="Q33202" s="498" t="s">
        <v>213</v>
      </c>
      <c r="S33202" s="499"/>
    </row>
    <row r="33203">
      <c r="B33203" s="497"/>
      <c r="H33203" s="500"/>
      <c r="O33203" s="500"/>
      <c r="Q33203" s="498" t="s">
        <v>213</v>
      </c>
      <c r="S33203" s="499"/>
    </row>
    <row r="33204">
      <c r="B33204" s="497"/>
      <c r="H33204" s="500"/>
      <c r="O33204" s="500"/>
      <c r="Q33204" s="498" t="s">
        <v>213</v>
      </c>
      <c r="S33204" s="499"/>
    </row>
    <row r="33205">
      <c r="B33205" s="497"/>
      <c r="H33205" s="500"/>
      <c r="O33205" s="500"/>
      <c r="Q33205" s="498" t="s">
        <v>213</v>
      </c>
      <c r="S33205" s="499"/>
    </row>
    <row r="33206">
      <c r="B33206" s="497"/>
      <c r="H33206" s="500"/>
      <c r="O33206" s="500"/>
      <c r="Q33206" s="498" t="s">
        <v>213</v>
      </c>
      <c r="S33206" s="499"/>
    </row>
    <row r="33207">
      <c r="B33207" s="497"/>
      <c r="H33207" s="500"/>
      <c r="O33207" s="500"/>
      <c r="Q33207" s="498" t="s">
        <v>213</v>
      </c>
      <c r="S33207" s="499"/>
    </row>
    <row r="33208">
      <c r="B33208" s="497"/>
      <c r="H33208" s="500"/>
      <c r="O33208" s="500"/>
      <c r="Q33208" s="498" t="s">
        <v>213</v>
      </c>
      <c r="S33208" s="499"/>
    </row>
    <row r="33209">
      <c r="B33209" s="497"/>
      <c r="H33209" s="500"/>
      <c r="O33209" s="500"/>
      <c r="Q33209" s="498" t="s">
        <v>213</v>
      </c>
      <c r="S33209" s="499"/>
    </row>
    <row r="33210">
      <c r="B33210" s="497"/>
      <c r="H33210" s="500"/>
      <c r="O33210" s="500"/>
      <c r="Q33210" s="498" t="s">
        <v>213</v>
      </c>
      <c r="S33210" s="499"/>
    </row>
    <row r="33211">
      <c r="B33211" s="497"/>
      <c r="H33211" s="500"/>
      <c r="O33211" s="500"/>
      <c r="Q33211" s="498" t="s">
        <v>213</v>
      </c>
      <c r="S33211" s="499"/>
    </row>
    <row r="33212">
      <c r="B33212" s="497"/>
      <c r="H33212" s="500"/>
      <c r="O33212" s="500"/>
      <c r="Q33212" s="498" t="s">
        <v>213</v>
      </c>
      <c r="S33212" s="499"/>
    </row>
    <row r="33213">
      <c r="B33213" s="497"/>
      <c r="H33213" s="500"/>
      <c r="O33213" s="500"/>
      <c r="Q33213" s="498" t="s">
        <v>213</v>
      </c>
      <c r="S33213" s="499"/>
    </row>
    <row r="33214">
      <c r="B33214" s="497"/>
      <c r="H33214" s="500"/>
      <c r="O33214" s="500"/>
      <c r="Q33214" s="498" t="s">
        <v>213</v>
      </c>
      <c r="S33214" s="499"/>
    </row>
    <row r="33215">
      <c r="B33215" s="497"/>
      <c r="H33215" s="500"/>
      <c r="O33215" s="500"/>
      <c r="Q33215" s="498" t="s">
        <v>213</v>
      </c>
      <c r="S33215" s="499"/>
    </row>
    <row r="33216">
      <c r="B33216" s="497"/>
      <c r="H33216" s="500"/>
      <c r="O33216" s="500"/>
      <c r="Q33216" s="498" t="s">
        <v>213</v>
      </c>
      <c r="S33216" s="499"/>
    </row>
    <row r="33217">
      <c r="B33217" s="497"/>
      <c r="H33217" s="500"/>
      <c r="O33217" s="500"/>
      <c r="Q33217" s="498" t="s">
        <v>213</v>
      </c>
      <c r="S33217" s="499"/>
    </row>
    <row r="33218">
      <c r="B33218" s="497"/>
      <c r="H33218" s="500"/>
      <c r="O33218" s="500"/>
      <c r="Q33218" s="498" t="s">
        <v>213</v>
      </c>
      <c r="S33218" s="499"/>
    </row>
    <row r="33219">
      <c r="B33219" s="497"/>
      <c r="H33219" s="500"/>
      <c r="O33219" s="500"/>
      <c r="Q33219" s="498" t="s">
        <v>213</v>
      </c>
      <c r="S33219" s="499"/>
    </row>
    <row r="33220">
      <c r="B33220" s="497"/>
      <c r="H33220" s="500"/>
      <c r="O33220" s="500"/>
      <c r="Q33220" s="498" t="s">
        <v>213</v>
      </c>
      <c r="S33220" s="499"/>
    </row>
    <row r="33221">
      <c r="B33221" s="497"/>
      <c r="H33221" s="500"/>
      <c r="O33221" s="500"/>
      <c r="Q33221" s="498" t="s">
        <v>213</v>
      </c>
      <c r="S33221" s="499"/>
    </row>
    <row r="33222">
      <c r="B33222" s="497"/>
      <c r="H33222" s="500"/>
      <c r="O33222" s="500"/>
      <c r="Q33222" s="498" t="s">
        <v>213</v>
      </c>
      <c r="S33222" s="499"/>
    </row>
    <row r="33223">
      <c r="B33223" s="497"/>
      <c r="H33223" s="500"/>
      <c r="O33223" s="500"/>
      <c r="Q33223" s="498" t="s">
        <v>213</v>
      </c>
      <c r="S33223" s="499"/>
    </row>
    <row r="33224">
      <c r="B33224" s="497"/>
      <c r="H33224" s="500"/>
      <c r="O33224" s="500"/>
      <c r="Q33224" s="498" t="s">
        <v>213</v>
      </c>
      <c r="S33224" s="499"/>
    </row>
    <row r="33225">
      <c r="B33225" s="497"/>
      <c r="H33225" s="500"/>
      <c r="O33225" s="500"/>
      <c r="Q33225" s="498" t="s">
        <v>213</v>
      </c>
      <c r="S33225" s="499"/>
    </row>
    <row r="33226">
      <c r="B33226" s="497"/>
      <c r="H33226" s="500"/>
      <c r="O33226" s="500"/>
      <c r="Q33226" s="498" t="s">
        <v>213</v>
      </c>
      <c r="S33226" s="499"/>
    </row>
    <row r="33227">
      <c r="B33227" s="497"/>
      <c r="H33227" s="500"/>
      <c r="O33227" s="500"/>
      <c r="Q33227" s="498" t="s">
        <v>213</v>
      </c>
      <c r="S33227" s="499"/>
    </row>
    <row r="33228">
      <c r="B33228" s="497"/>
      <c r="H33228" s="500"/>
      <c r="O33228" s="500"/>
      <c r="Q33228" s="498" t="s">
        <v>213</v>
      </c>
      <c r="S33228" s="499"/>
    </row>
    <row r="33229">
      <c r="B33229" s="497"/>
      <c r="H33229" s="500"/>
      <c r="O33229" s="500"/>
      <c r="Q33229" s="498" t="s">
        <v>213</v>
      </c>
      <c r="S33229" s="499"/>
    </row>
    <row r="33230">
      <c r="B33230" s="497"/>
      <c r="H33230" s="500"/>
      <c r="O33230" s="500"/>
      <c r="Q33230" s="498" t="s">
        <v>213</v>
      </c>
      <c r="S33230" s="499"/>
    </row>
    <row r="33231">
      <c r="B33231" s="497"/>
      <c r="H33231" s="500"/>
      <c r="O33231" s="500"/>
      <c r="Q33231" s="498" t="s">
        <v>213</v>
      </c>
      <c r="S33231" s="499"/>
    </row>
    <row r="33232">
      <c r="B33232" s="497"/>
      <c r="H33232" s="500"/>
      <c r="O33232" s="500"/>
      <c r="Q33232" s="498" t="s">
        <v>213</v>
      </c>
      <c r="S33232" s="499"/>
    </row>
    <row r="33233">
      <c r="B33233" s="497"/>
      <c r="H33233" s="500"/>
      <c r="O33233" s="500"/>
      <c r="Q33233" s="498" t="s">
        <v>213</v>
      </c>
      <c r="S33233" s="499"/>
    </row>
    <row r="33234">
      <c r="B33234" s="497"/>
      <c r="H33234" s="500"/>
      <c r="O33234" s="500"/>
      <c r="Q33234" s="498" t="s">
        <v>213</v>
      </c>
      <c r="S33234" s="499"/>
    </row>
    <row r="33235">
      <c r="B33235" s="497"/>
      <c r="H33235" s="500"/>
      <c r="O33235" s="500"/>
      <c r="Q33235" s="498" t="s">
        <v>213</v>
      </c>
      <c r="S33235" s="499"/>
    </row>
    <row r="33236">
      <c r="B33236" s="497"/>
      <c r="H33236" s="500"/>
      <c r="O33236" s="500"/>
      <c r="Q33236" s="498" t="s">
        <v>213</v>
      </c>
      <c r="S33236" s="499"/>
    </row>
    <row r="33237">
      <c r="B33237" s="497"/>
      <c r="H33237" s="500"/>
      <c r="O33237" s="500"/>
      <c r="Q33237" s="498" t="s">
        <v>213</v>
      </c>
      <c r="S33237" s="499"/>
    </row>
    <row r="33238">
      <c r="B33238" s="497"/>
      <c r="H33238" s="500"/>
      <c r="O33238" s="500"/>
      <c r="Q33238" s="498" t="s">
        <v>213</v>
      </c>
      <c r="S33238" s="499"/>
    </row>
    <row r="33239">
      <c r="B33239" s="497"/>
      <c r="H33239" s="500"/>
      <c r="O33239" s="500"/>
      <c r="Q33239" s="498" t="s">
        <v>213</v>
      </c>
      <c r="S33239" s="499"/>
    </row>
    <row r="33240">
      <c r="B33240" s="497"/>
      <c r="H33240" s="500"/>
      <c r="O33240" s="500"/>
      <c r="Q33240" s="498" t="s">
        <v>213</v>
      </c>
      <c r="S33240" s="499"/>
    </row>
    <row r="33241">
      <c r="B33241" s="497"/>
      <c r="H33241" s="500"/>
      <c r="O33241" s="500"/>
      <c r="Q33241" s="498" t="s">
        <v>213</v>
      </c>
      <c r="S33241" s="499"/>
    </row>
    <row r="33242">
      <c r="B33242" s="497"/>
      <c r="H33242" s="500"/>
      <c r="O33242" s="500"/>
      <c r="Q33242" s="498" t="s">
        <v>213</v>
      </c>
      <c r="S33242" s="499"/>
    </row>
    <row r="33243">
      <c r="B33243" s="497"/>
      <c r="H33243" s="500"/>
      <c r="O33243" s="500"/>
      <c r="Q33243" s="498" t="s">
        <v>213</v>
      </c>
      <c r="S33243" s="499"/>
    </row>
    <row r="33244">
      <c r="B33244" s="497"/>
      <c r="H33244" s="500"/>
      <c r="O33244" s="500"/>
      <c r="Q33244" s="498" t="s">
        <v>213</v>
      </c>
      <c r="S33244" s="499"/>
    </row>
    <row r="33245">
      <c r="B33245" s="497"/>
      <c r="H33245" s="500"/>
      <c r="O33245" s="500"/>
      <c r="Q33245" s="498" t="s">
        <v>213</v>
      </c>
      <c r="S33245" s="499"/>
    </row>
    <row r="33246">
      <c r="B33246" s="497"/>
      <c r="H33246" s="500"/>
      <c r="O33246" s="500"/>
      <c r="Q33246" s="498" t="s">
        <v>213</v>
      </c>
      <c r="S33246" s="499"/>
    </row>
    <row r="33247">
      <c r="B33247" s="497"/>
      <c r="H33247" s="500"/>
      <c r="O33247" s="500"/>
      <c r="Q33247" s="498" t="s">
        <v>213</v>
      </c>
      <c r="S33247" s="499"/>
    </row>
    <row r="33248">
      <c r="B33248" s="497"/>
      <c r="H33248" s="500"/>
      <c r="O33248" s="500"/>
      <c r="Q33248" s="498" t="s">
        <v>213</v>
      </c>
      <c r="S33248" s="499"/>
    </row>
    <row r="33249">
      <c r="B33249" s="497"/>
      <c r="H33249" s="500"/>
      <c r="O33249" s="500"/>
      <c r="Q33249" s="498" t="s">
        <v>213</v>
      </c>
      <c r="S33249" s="499"/>
    </row>
    <row r="33250">
      <c r="B33250" s="497"/>
      <c r="H33250" s="500"/>
      <c r="O33250" s="500"/>
      <c r="Q33250" s="498" t="s">
        <v>213</v>
      </c>
      <c r="S33250" s="499"/>
    </row>
    <row r="33251">
      <c r="B33251" s="497"/>
      <c r="H33251" s="500"/>
      <c r="O33251" s="500"/>
      <c r="Q33251" s="498" t="s">
        <v>213</v>
      </c>
      <c r="S33251" s="499"/>
    </row>
    <row r="33252">
      <c r="B33252" s="497"/>
      <c r="H33252" s="500"/>
      <c r="O33252" s="500"/>
      <c r="Q33252" s="498" t="s">
        <v>213</v>
      </c>
      <c r="S33252" s="499"/>
    </row>
    <row r="33253">
      <c r="B33253" s="497"/>
      <c r="H33253" s="500"/>
      <c r="O33253" s="500"/>
      <c r="Q33253" s="498" t="s">
        <v>213</v>
      </c>
      <c r="S33253" s="499"/>
    </row>
    <row r="33254">
      <c r="B33254" s="497"/>
      <c r="H33254" s="500"/>
      <c r="O33254" s="500"/>
      <c r="Q33254" s="498" t="s">
        <v>213</v>
      </c>
      <c r="S33254" s="499"/>
    </row>
    <row r="33255">
      <c r="B33255" s="497"/>
      <c r="H33255" s="500"/>
      <c r="O33255" s="500"/>
      <c r="Q33255" s="498" t="s">
        <v>213</v>
      </c>
      <c r="S33255" s="499"/>
    </row>
    <row r="33256">
      <c r="B33256" s="497"/>
      <c r="H33256" s="500"/>
      <c r="O33256" s="500"/>
      <c r="Q33256" s="498" t="s">
        <v>213</v>
      </c>
      <c r="S33256" s="499"/>
    </row>
    <row r="33257">
      <c r="B33257" s="497"/>
      <c r="H33257" s="500"/>
      <c r="O33257" s="500"/>
      <c r="Q33257" s="498" t="s">
        <v>213</v>
      </c>
      <c r="S33257" s="499"/>
    </row>
    <row r="33258">
      <c r="B33258" s="497"/>
      <c r="H33258" s="500"/>
      <c r="O33258" s="500"/>
      <c r="Q33258" s="498" t="s">
        <v>213</v>
      </c>
      <c r="S33258" s="499"/>
    </row>
    <row r="33259">
      <c r="B33259" s="497"/>
      <c r="H33259" s="500"/>
      <c r="O33259" s="500"/>
      <c r="Q33259" s="498" t="s">
        <v>213</v>
      </c>
      <c r="S33259" s="499"/>
    </row>
    <row r="33260">
      <c r="B33260" s="497"/>
      <c r="H33260" s="500"/>
      <c r="O33260" s="500"/>
      <c r="Q33260" s="498" t="s">
        <v>213</v>
      </c>
      <c r="S33260" s="499"/>
    </row>
    <row r="33261">
      <c r="B33261" s="497"/>
      <c r="H33261" s="500"/>
      <c r="O33261" s="500"/>
      <c r="Q33261" s="498" t="s">
        <v>213</v>
      </c>
      <c r="S33261" s="499"/>
    </row>
    <row r="33262">
      <c r="B33262" s="497"/>
      <c r="H33262" s="500"/>
      <c r="O33262" s="500"/>
      <c r="Q33262" s="498" t="s">
        <v>213</v>
      </c>
      <c r="S33262" s="499"/>
    </row>
    <row r="33263">
      <c r="B33263" s="497"/>
      <c r="H33263" s="500"/>
      <c r="O33263" s="500"/>
      <c r="Q33263" s="498" t="s">
        <v>213</v>
      </c>
      <c r="S33263" s="499"/>
    </row>
    <row r="33264">
      <c r="B33264" s="497"/>
      <c r="H33264" s="500"/>
      <c r="O33264" s="500"/>
      <c r="Q33264" s="498" t="s">
        <v>213</v>
      </c>
      <c r="S33264" s="499"/>
    </row>
    <row r="33265">
      <c r="B33265" s="497"/>
      <c r="H33265" s="500"/>
      <c r="O33265" s="500"/>
      <c r="Q33265" s="498" t="s">
        <v>213</v>
      </c>
      <c r="S33265" s="499"/>
    </row>
    <row r="33266">
      <c r="B33266" s="497"/>
      <c r="H33266" s="500"/>
      <c r="O33266" s="500"/>
      <c r="Q33266" s="498" t="s">
        <v>213</v>
      </c>
      <c r="S33266" s="499"/>
    </row>
    <row r="33267">
      <c r="B33267" s="497"/>
      <c r="H33267" s="500"/>
      <c r="O33267" s="500"/>
      <c r="Q33267" s="498" t="s">
        <v>213</v>
      </c>
      <c r="S33267" s="499"/>
    </row>
    <row r="33268">
      <c r="B33268" s="497"/>
      <c r="H33268" s="500"/>
      <c r="O33268" s="500"/>
      <c r="Q33268" s="498" t="s">
        <v>213</v>
      </c>
      <c r="S33268" s="499"/>
    </row>
    <row r="33269">
      <c r="B33269" s="497"/>
      <c r="H33269" s="500"/>
      <c r="O33269" s="500"/>
      <c r="Q33269" s="498" t="s">
        <v>213</v>
      </c>
      <c r="S33269" s="499"/>
    </row>
    <row r="33270">
      <c r="B33270" s="497"/>
      <c r="H33270" s="500"/>
      <c r="O33270" s="500"/>
      <c r="Q33270" s="498" t="s">
        <v>213</v>
      </c>
      <c r="S33270" s="499"/>
    </row>
    <row r="33271">
      <c r="B33271" s="497"/>
      <c r="H33271" s="500"/>
      <c r="O33271" s="500"/>
      <c r="Q33271" s="498" t="s">
        <v>213</v>
      </c>
      <c r="S33271" s="499"/>
    </row>
    <row r="33272">
      <c r="B33272" s="497"/>
      <c r="H33272" s="500"/>
      <c r="O33272" s="500"/>
      <c r="Q33272" s="498" t="s">
        <v>213</v>
      </c>
      <c r="S33272" s="499"/>
    </row>
    <row r="33273">
      <c r="B33273" s="497"/>
      <c r="H33273" s="500"/>
      <c r="O33273" s="500"/>
      <c r="Q33273" s="498" t="s">
        <v>213</v>
      </c>
      <c r="S33273" s="499"/>
    </row>
    <row r="33274">
      <c r="B33274" s="497"/>
      <c r="H33274" s="500"/>
      <c r="O33274" s="500"/>
      <c r="Q33274" s="498" t="s">
        <v>213</v>
      </c>
      <c r="S33274" s="499"/>
    </row>
    <row r="33275">
      <c r="B33275" s="497"/>
      <c r="H33275" s="500"/>
      <c r="O33275" s="500"/>
      <c r="Q33275" s="498" t="s">
        <v>213</v>
      </c>
      <c r="S33275" s="499"/>
    </row>
    <row r="33276">
      <c r="B33276" s="497"/>
      <c r="H33276" s="500"/>
      <c r="O33276" s="500"/>
      <c r="Q33276" s="498" t="s">
        <v>213</v>
      </c>
      <c r="S33276" s="499"/>
    </row>
    <row r="33277">
      <c r="B33277" s="497"/>
      <c r="H33277" s="500"/>
      <c r="O33277" s="500"/>
      <c r="Q33277" s="498" t="s">
        <v>213</v>
      </c>
      <c r="S33277" s="499"/>
    </row>
    <row r="33278">
      <c r="B33278" s="497"/>
      <c r="H33278" s="500"/>
      <c r="O33278" s="500"/>
      <c r="Q33278" s="498" t="s">
        <v>213</v>
      </c>
      <c r="S33278" s="499"/>
    </row>
    <row r="33279">
      <c r="B33279" s="497"/>
      <c r="H33279" s="500"/>
      <c r="O33279" s="500"/>
      <c r="Q33279" s="498" t="s">
        <v>213</v>
      </c>
      <c r="S33279" s="499"/>
    </row>
    <row r="33280">
      <c r="B33280" s="497"/>
      <c r="H33280" s="500"/>
      <c r="O33280" s="500"/>
      <c r="Q33280" s="498" t="s">
        <v>213</v>
      </c>
      <c r="S33280" s="499"/>
    </row>
    <row r="33281">
      <c r="B33281" s="497"/>
      <c r="H33281" s="500"/>
      <c r="O33281" s="500"/>
      <c r="Q33281" s="498" t="s">
        <v>213</v>
      </c>
      <c r="S33281" s="499"/>
    </row>
    <row r="33282">
      <c r="B33282" s="497"/>
      <c r="H33282" s="500"/>
      <c r="O33282" s="500"/>
      <c r="Q33282" s="498" t="s">
        <v>213</v>
      </c>
      <c r="S33282" s="499"/>
    </row>
    <row r="33283">
      <c r="B33283" s="497"/>
      <c r="H33283" s="500"/>
      <c r="O33283" s="500"/>
      <c r="Q33283" s="498" t="s">
        <v>213</v>
      </c>
      <c r="S33283" s="499"/>
    </row>
    <row r="33284">
      <c r="B33284" s="497"/>
      <c r="H33284" s="500"/>
      <c r="O33284" s="500"/>
      <c r="Q33284" s="498" t="s">
        <v>213</v>
      </c>
      <c r="S33284" s="499"/>
    </row>
    <row r="33285">
      <c r="B33285" s="497"/>
      <c r="H33285" s="500"/>
      <c r="O33285" s="500"/>
      <c r="Q33285" s="498" t="s">
        <v>213</v>
      </c>
      <c r="S33285" s="499"/>
    </row>
    <row r="33286">
      <c r="B33286" s="497"/>
      <c r="H33286" s="500"/>
      <c r="O33286" s="500"/>
      <c r="Q33286" s="498" t="s">
        <v>213</v>
      </c>
      <c r="S33286" s="499"/>
    </row>
    <row r="33287">
      <c r="B33287" s="497"/>
      <c r="H33287" s="500"/>
      <c r="O33287" s="500"/>
      <c r="Q33287" s="498" t="s">
        <v>213</v>
      </c>
      <c r="S33287" s="499"/>
    </row>
    <row r="33288">
      <c r="B33288" s="497"/>
      <c r="H33288" s="500"/>
      <c r="O33288" s="500"/>
      <c r="Q33288" s="498" t="s">
        <v>213</v>
      </c>
      <c r="S33288" s="499"/>
    </row>
    <row r="33289">
      <c r="B33289" s="497"/>
      <c r="H33289" s="500"/>
      <c r="O33289" s="500"/>
      <c r="Q33289" s="498" t="s">
        <v>213</v>
      </c>
      <c r="S33289" s="499"/>
    </row>
    <row r="33290">
      <c r="B33290" s="497"/>
      <c r="H33290" s="500"/>
      <c r="O33290" s="500"/>
      <c r="Q33290" s="498" t="s">
        <v>213</v>
      </c>
      <c r="S33290" s="499"/>
    </row>
    <row r="33291">
      <c r="B33291" s="497"/>
      <c r="H33291" s="500"/>
      <c r="O33291" s="500"/>
      <c r="Q33291" s="498" t="s">
        <v>213</v>
      </c>
      <c r="S33291" s="499"/>
    </row>
    <row r="33292">
      <c r="B33292" s="497"/>
      <c r="H33292" s="500"/>
      <c r="O33292" s="500"/>
      <c r="Q33292" s="498" t="s">
        <v>213</v>
      </c>
      <c r="S33292" s="499"/>
    </row>
    <row r="33293">
      <c r="B33293" s="497"/>
      <c r="H33293" s="500"/>
      <c r="O33293" s="500"/>
      <c r="Q33293" s="498" t="s">
        <v>213</v>
      </c>
      <c r="S33293" s="499"/>
    </row>
    <row r="33294">
      <c r="B33294" s="497"/>
      <c r="H33294" s="500"/>
      <c r="O33294" s="500"/>
      <c r="Q33294" s="498" t="s">
        <v>213</v>
      </c>
      <c r="S33294" s="499"/>
    </row>
    <row r="33295">
      <c r="B33295" s="497"/>
      <c r="H33295" s="500"/>
      <c r="O33295" s="500"/>
      <c r="Q33295" s="498" t="s">
        <v>213</v>
      </c>
      <c r="S33295" s="499"/>
    </row>
    <row r="33296">
      <c r="B33296" s="497"/>
      <c r="H33296" s="500"/>
      <c r="O33296" s="500"/>
      <c r="Q33296" s="498" t="s">
        <v>213</v>
      </c>
      <c r="S33296" s="499"/>
    </row>
    <row r="33297">
      <c r="B33297" s="497"/>
      <c r="H33297" s="500"/>
      <c r="O33297" s="500"/>
      <c r="Q33297" s="498" t="s">
        <v>213</v>
      </c>
      <c r="S33297" s="499"/>
    </row>
    <row r="33298">
      <c r="B33298" s="497"/>
      <c r="H33298" s="500"/>
      <c r="O33298" s="500"/>
      <c r="Q33298" s="498" t="s">
        <v>213</v>
      </c>
      <c r="S33298" s="499"/>
    </row>
    <row r="33299">
      <c r="B33299" s="497"/>
      <c r="H33299" s="500"/>
      <c r="O33299" s="500"/>
      <c r="Q33299" s="498" t="s">
        <v>213</v>
      </c>
      <c r="S33299" s="499"/>
    </row>
    <row r="33300">
      <c r="B33300" s="497"/>
      <c r="H33300" s="500"/>
      <c r="O33300" s="500"/>
      <c r="Q33300" s="498" t="s">
        <v>213</v>
      </c>
      <c r="S33300" s="499"/>
    </row>
    <row r="33301">
      <c r="B33301" s="497"/>
      <c r="H33301" s="500"/>
      <c r="O33301" s="500"/>
      <c r="Q33301" s="498" t="s">
        <v>213</v>
      </c>
      <c r="S33301" s="499"/>
    </row>
    <row r="33302">
      <c r="B33302" s="497"/>
      <c r="H33302" s="500"/>
      <c r="O33302" s="500"/>
      <c r="Q33302" s="498" t="s">
        <v>213</v>
      </c>
      <c r="S33302" s="499"/>
    </row>
    <row r="33303">
      <c r="B33303" s="497"/>
      <c r="H33303" s="500"/>
      <c r="O33303" s="500"/>
      <c r="Q33303" s="498" t="s">
        <v>213</v>
      </c>
      <c r="S33303" s="499"/>
    </row>
    <row r="33304">
      <c r="B33304" s="497"/>
      <c r="H33304" s="500"/>
      <c r="O33304" s="500"/>
      <c r="Q33304" s="498" t="s">
        <v>213</v>
      </c>
      <c r="S33304" s="499"/>
    </row>
    <row r="33305">
      <c r="B33305" s="497"/>
      <c r="H33305" s="500"/>
      <c r="O33305" s="500"/>
      <c r="Q33305" s="498" t="s">
        <v>213</v>
      </c>
      <c r="S33305" s="499"/>
    </row>
    <row r="33306">
      <c r="B33306" s="497"/>
      <c r="H33306" s="500"/>
      <c r="O33306" s="500"/>
      <c r="Q33306" s="498" t="s">
        <v>213</v>
      </c>
      <c r="S33306" s="499"/>
    </row>
    <row r="33307">
      <c r="B33307" s="497"/>
      <c r="H33307" s="500"/>
      <c r="O33307" s="500"/>
      <c r="Q33307" s="498" t="s">
        <v>213</v>
      </c>
      <c r="S33307" s="499"/>
    </row>
    <row r="33308">
      <c r="B33308" s="497"/>
      <c r="H33308" s="500"/>
      <c r="O33308" s="500"/>
      <c r="Q33308" s="498" t="s">
        <v>213</v>
      </c>
      <c r="S33308" s="499"/>
    </row>
    <row r="33309">
      <c r="B33309" s="497"/>
      <c r="H33309" s="500"/>
      <c r="O33309" s="500"/>
      <c r="Q33309" s="498" t="s">
        <v>213</v>
      </c>
      <c r="S33309" s="499"/>
    </row>
    <row r="33310">
      <c r="B33310" s="497"/>
      <c r="H33310" s="500"/>
      <c r="O33310" s="500"/>
      <c r="Q33310" s="498" t="s">
        <v>213</v>
      </c>
      <c r="S33310" s="499"/>
    </row>
    <row r="33311">
      <c r="B33311" s="497"/>
      <c r="H33311" s="500"/>
      <c r="O33311" s="500"/>
      <c r="Q33311" s="498" t="s">
        <v>213</v>
      </c>
      <c r="S33311" s="499"/>
    </row>
    <row r="33312">
      <c r="B33312" s="497"/>
      <c r="H33312" s="500"/>
      <c r="O33312" s="500"/>
      <c r="Q33312" s="498" t="s">
        <v>213</v>
      </c>
      <c r="S33312" s="499"/>
    </row>
    <row r="33313">
      <c r="B33313" s="497"/>
      <c r="H33313" s="500"/>
      <c r="O33313" s="500"/>
      <c r="Q33313" s="498" t="s">
        <v>213</v>
      </c>
      <c r="S33313" s="499"/>
    </row>
    <row r="33314">
      <c r="B33314" s="497"/>
      <c r="H33314" s="500"/>
      <c r="O33314" s="500"/>
      <c r="Q33314" s="498" t="s">
        <v>213</v>
      </c>
      <c r="S33314" s="499"/>
    </row>
    <row r="33315">
      <c r="B33315" s="497"/>
      <c r="H33315" s="500"/>
      <c r="O33315" s="500"/>
      <c r="Q33315" s="498" t="s">
        <v>213</v>
      </c>
      <c r="S33315" s="499"/>
    </row>
    <row r="33316">
      <c r="B33316" s="497"/>
      <c r="H33316" s="500"/>
      <c r="O33316" s="500"/>
      <c r="Q33316" s="498" t="s">
        <v>213</v>
      </c>
      <c r="S33316" s="499"/>
    </row>
    <row r="33317">
      <c r="B33317" s="497"/>
      <c r="H33317" s="500"/>
      <c r="O33317" s="500"/>
      <c r="Q33317" s="498" t="s">
        <v>213</v>
      </c>
      <c r="S33317" s="499"/>
    </row>
    <row r="33318">
      <c r="B33318" s="497"/>
      <c r="H33318" s="500"/>
      <c r="O33318" s="500"/>
      <c r="Q33318" s="498" t="s">
        <v>213</v>
      </c>
      <c r="S33318" s="499"/>
    </row>
    <row r="33319">
      <c r="B33319" s="497"/>
      <c r="H33319" s="500"/>
      <c r="O33319" s="500"/>
      <c r="Q33319" s="498" t="s">
        <v>213</v>
      </c>
      <c r="S33319" s="499"/>
    </row>
    <row r="33320">
      <c r="B33320" s="497"/>
      <c r="H33320" s="500"/>
      <c r="O33320" s="500"/>
      <c r="Q33320" s="498" t="s">
        <v>213</v>
      </c>
      <c r="S33320" s="499"/>
    </row>
    <row r="33321">
      <c r="B33321" s="497"/>
      <c r="H33321" s="500"/>
      <c r="O33321" s="500"/>
      <c r="Q33321" s="498" t="s">
        <v>213</v>
      </c>
      <c r="S33321" s="499"/>
    </row>
    <row r="33322">
      <c r="B33322" s="497"/>
      <c r="H33322" s="500"/>
      <c r="O33322" s="500"/>
      <c r="Q33322" s="498" t="s">
        <v>213</v>
      </c>
      <c r="S33322" s="499"/>
    </row>
    <row r="33323">
      <c r="B33323" s="497"/>
      <c r="H33323" s="500"/>
      <c r="O33323" s="500"/>
      <c r="Q33323" s="498" t="s">
        <v>213</v>
      </c>
      <c r="S33323" s="499"/>
    </row>
    <row r="33324">
      <c r="B33324" s="497"/>
      <c r="H33324" s="500"/>
      <c r="O33324" s="500"/>
      <c r="Q33324" s="498" t="s">
        <v>213</v>
      </c>
      <c r="S33324" s="499"/>
    </row>
    <row r="33325">
      <c r="B33325" s="497"/>
      <c r="H33325" s="500"/>
      <c r="O33325" s="500"/>
      <c r="Q33325" s="498" t="s">
        <v>213</v>
      </c>
      <c r="S33325" s="499"/>
    </row>
    <row r="33326">
      <c r="B33326" s="497"/>
      <c r="H33326" s="500"/>
      <c r="O33326" s="500"/>
      <c r="Q33326" s="498" t="s">
        <v>213</v>
      </c>
      <c r="S33326" s="499"/>
    </row>
    <row r="33327">
      <c r="B33327" s="497"/>
      <c r="H33327" s="500"/>
      <c r="O33327" s="500"/>
      <c r="Q33327" s="498" t="s">
        <v>213</v>
      </c>
      <c r="S33327" s="499"/>
    </row>
    <row r="33328">
      <c r="B33328" s="497"/>
      <c r="H33328" s="500"/>
      <c r="O33328" s="500"/>
      <c r="Q33328" s="498" t="s">
        <v>213</v>
      </c>
      <c r="S33328" s="499"/>
    </row>
    <row r="33329">
      <c r="B33329" s="497"/>
      <c r="H33329" s="500"/>
      <c r="O33329" s="500"/>
      <c r="Q33329" s="498" t="s">
        <v>213</v>
      </c>
      <c r="S33329" s="499"/>
    </row>
    <row r="33330">
      <c r="B33330" s="497"/>
      <c r="H33330" s="500"/>
      <c r="O33330" s="500"/>
      <c r="Q33330" s="498" t="s">
        <v>213</v>
      </c>
      <c r="S33330" s="499"/>
    </row>
    <row r="33331">
      <c r="B33331" s="497"/>
      <c r="H33331" s="500"/>
      <c r="O33331" s="500"/>
      <c r="Q33331" s="498" t="s">
        <v>213</v>
      </c>
      <c r="S33331" s="499"/>
    </row>
    <row r="33332">
      <c r="B33332" s="497"/>
      <c r="H33332" s="500"/>
      <c r="O33332" s="500"/>
      <c r="Q33332" s="498" t="s">
        <v>213</v>
      </c>
      <c r="S33332" s="499"/>
    </row>
    <row r="33333">
      <c r="B33333" s="497"/>
      <c r="H33333" s="500"/>
      <c r="O33333" s="500"/>
      <c r="Q33333" s="498" t="s">
        <v>213</v>
      </c>
      <c r="S33333" s="499"/>
    </row>
    <row r="33334">
      <c r="B33334" s="497"/>
      <c r="H33334" s="500"/>
      <c r="O33334" s="500"/>
      <c r="Q33334" s="498" t="s">
        <v>213</v>
      </c>
      <c r="S33334" s="499"/>
    </row>
    <row r="33335">
      <c r="B33335" s="497"/>
      <c r="H33335" s="500"/>
      <c r="O33335" s="500"/>
      <c r="Q33335" s="498" t="s">
        <v>213</v>
      </c>
      <c r="S33335" s="499"/>
    </row>
    <row r="33336">
      <c r="B33336" s="497"/>
      <c r="H33336" s="500"/>
      <c r="O33336" s="500"/>
      <c r="Q33336" s="498" t="s">
        <v>213</v>
      </c>
      <c r="S33336" s="499"/>
    </row>
    <row r="33337">
      <c r="B33337" s="497"/>
      <c r="H33337" s="500"/>
      <c r="O33337" s="500"/>
      <c r="Q33337" s="498" t="s">
        <v>213</v>
      </c>
      <c r="S33337" s="499"/>
    </row>
    <row r="33338">
      <c r="B33338" s="497"/>
      <c r="H33338" s="500"/>
      <c r="O33338" s="500"/>
      <c r="Q33338" s="498" t="s">
        <v>213</v>
      </c>
      <c r="S33338" s="499"/>
    </row>
    <row r="33339">
      <c r="B33339" s="497"/>
      <c r="H33339" s="500"/>
      <c r="O33339" s="500"/>
      <c r="Q33339" s="498" t="s">
        <v>213</v>
      </c>
      <c r="S33339" s="499"/>
    </row>
    <row r="33340">
      <c r="B33340" s="497"/>
      <c r="H33340" s="500"/>
      <c r="O33340" s="500"/>
      <c r="Q33340" s="498" t="s">
        <v>213</v>
      </c>
      <c r="S33340" s="499"/>
    </row>
    <row r="33341">
      <c r="B33341" s="497"/>
      <c r="H33341" s="500"/>
      <c r="O33341" s="500"/>
      <c r="Q33341" s="498" t="s">
        <v>213</v>
      </c>
      <c r="S33341" s="499"/>
    </row>
    <row r="33342">
      <c r="B33342" s="497"/>
      <c r="H33342" s="500"/>
      <c r="O33342" s="500"/>
      <c r="Q33342" s="498" t="s">
        <v>213</v>
      </c>
      <c r="S33342" s="499"/>
    </row>
    <row r="33343">
      <c r="B33343" s="497"/>
      <c r="H33343" s="500"/>
      <c r="O33343" s="500"/>
      <c r="Q33343" s="498" t="s">
        <v>213</v>
      </c>
      <c r="S33343" s="499"/>
    </row>
    <row r="33344">
      <c r="B33344" s="497"/>
      <c r="H33344" s="500"/>
      <c r="O33344" s="500"/>
      <c r="Q33344" s="498" t="s">
        <v>213</v>
      </c>
      <c r="S33344" s="499"/>
    </row>
    <row r="33345">
      <c r="B33345" s="497"/>
      <c r="H33345" s="500"/>
      <c r="O33345" s="500"/>
      <c r="Q33345" s="498" t="s">
        <v>213</v>
      </c>
      <c r="S33345" s="499"/>
    </row>
    <row r="33346">
      <c r="B33346" s="497"/>
      <c r="H33346" s="500"/>
      <c r="O33346" s="500"/>
      <c r="Q33346" s="498" t="s">
        <v>213</v>
      </c>
      <c r="S33346" s="499"/>
    </row>
    <row r="33347">
      <c r="B33347" s="497"/>
      <c r="H33347" s="500"/>
      <c r="O33347" s="500"/>
      <c r="Q33347" s="498" t="s">
        <v>213</v>
      </c>
      <c r="S33347" s="499"/>
    </row>
    <row r="33348">
      <c r="B33348" s="497"/>
      <c r="H33348" s="500"/>
      <c r="O33348" s="500"/>
      <c r="Q33348" s="498" t="s">
        <v>213</v>
      </c>
      <c r="S33348" s="499"/>
    </row>
    <row r="33349">
      <c r="B33349" s="497"/>
      <c r="H33349" s="500"/>
      <c r="O33349" s="500"/>
      <c r="Q33349" s="498" t="s">
        <v>213</v>
      </c>
      <c r="S33349" s="499"/>
    </row>
    <row r="33350">
      <c r="B33350" s="497"/>
      <c r="H33350" s="500"/>
      <c r="O33350" s="500"/>
      <c r="Q33350" s="498" t="s">
        <v>213</v>
      </c>
      <c r="S33350" s="499"/>
    </row>
    <row r="33351">
      <c r="B33351" s="497"/>
      <c r="H33351" s="500"/>
      <c r="O33351" s="500"/>
      <c r="Q33351" s="498" t="s">
        <v>213</v>
      </c>
      <c r="S33351" s="499"/>
    </row>
    <row r="33352">
      <c r="B33352" s="497"/>
      <c r="H33352" s="500"/>
      <c r="O33352" s="500"/>
      <c r="Q33352" s="498" t="s">
        <v>213</v>
      </c>
      <c r="S33352" s="499"/>
    </row>
    <row r="33353">
      <c r="B33353" s="497"/>
      <c r="H33353" s="500"/>
      <c r="O33353" s="500"/>
      <c r="Q33353" s="498" t="s">
        <v>213</v>
      </c>
      <c r="S33353" s="499"/>
    </row>
    <row r="33354">
      <c r="B33354" s="497"/>
      <c r="H33354" s="500"/>
      <c r="O33354" s="500"/>
      <c r="Q33354" s="498" t="s">
        <v>213</v>
      </c>
      <c r="S33354" s="499"/>
    </row>
    <row r="33355">
      <c r="B33355" s="497"/>
      <c r="H33355" s="500"/>
      <c r="O33355" s="500"/>
      <c r="Q33355" s="498" t="s">
        <v>213</v>
      </c>
      <c r="S33355" s="499"/>
    </row>
    <row r="33356">
      <c r="B33356" s="497"/>
      <c r="H33356" s="500"/>
      <c r="O33356" s="500"/>
      <c r="Q33356" s="498" t="s">
        <v>213</v>
      </c>
      <c r="S33356" s="499"/>
    </row>
    <row r="33357">
      <c r="B33357" s="497"/>
      <c r="H33357" s="500"/>
      <c r="O33357" s="500"/>
      <c r="Q33357" s="498" t="s">
        <v>213</v>
      </c>
      <c r="S33357" s="499"/>
    </row>
    <row r="33358">
      <c r="B33358" s="497"/>
      <c r="H33358" s="500"/>
      <c r="O33358" s="500"/>
      <c r="Q33358" s="498" t="s">
        <v>213</v>
      </c>
      <c r="S33358" s="499"/>
    </row>
    <row r="33359">
      <c r="B33359" s="497"/>
      <c r="H33359" s="500"/>
      <c r="O33359" s="500"/>
      <c r="Q33359" s="498" t="s">
        <v>213</v>
      </c>
      <c r="S33359" s="499"/>
    </row>
    <row r="33360">
      <c r="B33360" s="497"/>
      <c r="H33360" s="500"/>
      <c r="O33360" s="500"/>
      <c r="Q33360" s="498" t="s">
        <v>213</v>
      </c>
      <c r="S33360" s="499"/>
    </row>
    <row r="33361">
      <c r="B33361" s="497"/>
      <c r="H33361" s="500"/>
      <c r="O33361" s="500"/>
      <c r="Q33361" s="498" t="s">
        <v>213</v>
      </c>
      <c r="S33361" s="499"/>
    </row>
    <row r="33362">
      <c r="B33362" s="497"/>
      <c r="H33362" s="500"/>
      <c r="O33362" s="500"/>
      <c r="Q33362" s="498" t="s">
        <v>213</v>
      </c>
      <c r="S33362" s="499"/>
    </row>
    <row r="33363">
      <c r="B33363" s="497"/>
      <c r="H33363" s="500"/>
      <c r="O33363" s="500"/>
      <c r="Q33363" s="498" t="s">
        <v>213</v>
      </c>
      <c r="S33363" s="499"/>
    </row>
    <row r="33364">
      <c r="B33364" s="497"/>
      <c r="H33364" s="500"/>
      <c r="O33364" s="500"/>
      <c r="Q33364" s="498" t="s">
        <v>213</v>
      </c>
      <c r="S33364" s="499"/>
    </row>
    <row r="33365">
      <c r="B33365" s="497"/>
      <c r="H33365" s="500"/>
      <c r="O33365" s="500"/>
      <c r="Q33365" s="498" t="s">
        <v>213</v>
      </c>
      <c r="S33365" s="499"/>
    </row>
    <row r="33366">
      <c r="B33366" s="497"/>
      <c r="H33366" s="500"/>
      <c r="O33366" s="500"/>
      <c r="Q33366" s="498" t="s">
        <v>213</v>
      </c>
      <c r="S33366" s="499"/>
    </row>
    <row r="33367">
      <c r="B33367" s="497"/>
      <c r="H33367" s="500"/>
      <c r="O33367" s="500"/>
      <c r="Q33367" s="498" t="s">
        <v>213</v>
      </c>
      <c r="S33367" s="499"/>
    </row>
    <row r="33368">
      <c r="B33368" s="497"/>
      <c r="H33368" s="500"/>
      <c r="O33368" s="500"/>
      <c r="Q33368" s="498" t="s">
        <v>213</v>
      </c>
      <c r="S33368" s="499"/>
    </row>
    <row r="33369">
      <c r="B33369" s="497"/>
      <c r="H33369" s="500"/>
      <c r="O33369" s="500"/>
      <c r="Q33369" s="498" t="s">
        <v>213</v>
      </c>
      <c r="S33369" s="499"/>
    </row>
    <row r="33370">
      <c r="B33370" s="497"/>
      <c r="H33370" s="500"/>
      <c r="O33370" s="500"/>
      <c r="Q33370" s="498" t="s">
        <v>213</v>
      </c>
      <c r="S33370" s="499"/>
    </row>
    <row r="33371">
      <c r="B33371" s="497"/>
      <c r="H33371" s="500"/>
      <c r="O33371" s="500"/>
      <c r="Q33371" s="498" t="s">
        <v>213</v>
      </c>
      <c r="S33371" s="499"/>
    </row>
    <row r="33372">
      <c r="B33372" s="497"/>
      <c r="H33372" s="500"/>
      <c r="O33372" s="500"/>
      <c r="Q33372" s="498" t="s">
        <v>213</v>
      </c>
      <c r="S33372" s="499"/>
    </row>
    <row r="33373">
      <c r="B33373" s="497"/>
      <c r="H33373" s="500"/>
      <c r="O33373" s="500"/>
      <c r="Q33373" s="498" t="s">
        <v>213</v>
      </c>
      <c r="S33373" s="499"/>
    </row>
    <row r="33374">
      <c r="B33374" s="497"/>
      <c r="H33374" s="500"/>
      <c r="O33374" s="500"/>
      <c r="Q33374" s="498" t="s">
        <v>213</v>
      </c>
      <c r="S33374" s="499"/>
    </row>
    <row r="33375">
      <c r="B33375" s="497"/>
      <c r="H33375" s="500"/>
      <c r="O33375" s="500"/>
      <c r="Q33375" s="498" t="s">
        <v>213</v>
      </c>
      <c r="S33375" s="499"/>
    </row>
    <row r="33376">
      <c r="B33376" s="497"/>
      <c r="H33376" s="500"/>
      <c r="O33376" s="500"/>
      <c r="Q33376" s="498" t="s">
        <v>213</v>
      </c>
      <c r="S33376" s="499"/>
    </row>
    <row r="33377">
      <c r="B33377" s="497"/>
      <c r="H33377" s="500"/>
      <c r="O33377" s="500"/>
      <c r="Q33377" s="498" t="s">
        <v>213</v>
      </c>
      <c r="S33377" s="499"/>
    </row>
    <row r="33378">
      <c r="B33378" s="497"/>
      <c r="H33378" s="500"/>
      <c r="O33378" s="500"/>
      <c r="Q33378" s="498" t="s">
        <v>213</v>
      </c>
      <c r="S33378" s="499"/>
    </row>
    <row r="33379">
      <c r="B33379" s="497"/>
      <c r="H33379" s="500"/>
      <c r="O33379" s="500"/>
      <c r="Q33379" s="498" t="s">
        <v>213</v>
      </c>
      <c r="S33379" s="499"/>
    </row>
    <row r="33380">
      <c r="B33380" s="497"/>
      <c r="H33380" s="500"/>
      <c r="O33380" s="500"/>
      <c r="Q33380" s="498" t="s">
        <v>213</v>
      </c>
      <c r="S33380" s="499"/>
    </row>
    <row r="33381">
      <c r="B33381" s="497"/>
      <c r="H33381" s="500"/>
      <c r="O33381" s="500"/>
      <c r="Q33381" s="498" t="s">
        <v>213</v>
      </c>
      <c r="S33381" s="499"/>
    </row>
    <row r="33382">
      <c r="B33382" s="497"/>
      <c r="H33382" s="500"/>
      <c r="O33382" s="500"/>
      <c r="Q33382" s="498" t="s">
        <v>213</v>
      </c>
      <c r="S33382" s="499"/>
    </row>
    <row r="33383">
      <c r="B33383" s="497"/>
      <c r="H33383" s="500"/>
      <c r="O33383" s="500"/>
      <c r="Q33383" s="498" t="s">
        <v>213</v>
      </c>
      <c r="S33383" s="499"/>
    </row>
    <row r="33384">
      <c r="B33384" s="497"/>
      <c r="H33384" s="500"/>
      <c r="O33384" s="500"/>
      <c r="Q33384" s="498" t="s">
        <v>213</v>
      </c>
      <c r="S33384" s="499"/>
    </row>
    <row r="33385">
      <c r="B33385" s="497"/>
      <c r="H33385" s="500"/>
      <c r="O33385" s="500"/>
      <c r="Q33385" s="498" t="s">
        <v>213</v>
      </c>
      <c r="S33385" s="499"/>
    </row>
    <row r="33386">
      <c r="B33386" s="497"/>
      <c r="H33386" s="500"/>
      <c r="O33386" s="500"/>
      <c r="Q33386" s="498" t="s">
        <v>213</v>
      </c>
      <c r="S33386" s="499"/>
    </row>
    <row r="33387">
      <c r="B33387" s="497"/>
      <c r="H33387" s="500"/>
      <c r="O33387" s="500"/>
      <c r="Q33387" s="498" t="s">
        <v>213</v>
      </c>
      <c r="S33387" s="499"/>
    </row>
    <row r="33388">
      <c r="B33388" s="497"/>
      <c r="H33388" s="500"/>
      <c r="O33388" s="500"/>
      <c r="Q33388" s="498" t="s">
        <v>213</v>
      </c>
      <c r="S33388" s="499"/>
    </row>
    <row r="33389">
      <c r="B33389" s="497"/>
      <c r="H33389" s="500"/>
      <c r="O33389" s="500"/>
      <c r="Q33389" s="498" t="s">
        <v>213</v>
      </c>
      <c r="S33389" s="499"/>
    </row>
    <row r="33390">
      <c r="B33390" s="497"/>
      <c r="H33390" s="500"/>
      <c r="O33390" s="500"/>
      <c r="Q33390" s="498" t="s">
        <v>213</v>
      </c>
      <c r="S33390" s="499"/>
    </row>
    <row r="33391">
      <c r="B33391" s="497"/>
      <c r="H33391" s="500"/>
      <c r="O33391" s="500"/>
      <c r="Q33391" s="498" t="s">
        <v>213</v>
      </c>
      <c r="S33391" s="499"/>
    </row>
    <row r="33392">
      <c r="B33392" s="497"/>
      <c r="H33392" s="500"/>
      <c r="O33392" s="500"/>
      <c r="Q33392" s="498" t="s">
        <v>213</v>
      </c>
      <c r="S33392" s="499"/>
    </row>
    <row r="33393">
      <c r="B33393" s="497"/>
      <c r="H33393" s="500"/>
      <c r="O33393" s="500"/>
      <c r="Q33393" s="498" t="s">
        <v>213</v>
      </c>
      <c r="S33393" s="499"/>
    </row>
    <row r="33394">
      <c r="B33394" s="497"/>
      <c r="H33394" s="500"/>
      <c r="O33394" s="500"/>
      <c r="Q33394" s="498" t="s">
        <v>213</v>
      </c>
      <c r="S33394" s="499"/>
    </row>
    <row r="33395">
      <c r="B33395" s="497"/>
      <c r="H33395" s="500"/>
      <c r="O33395" s="500"/>
      <c r="Q33395" s="498" t="s">
        <v>213</v>
      </c>
      <c r="S33395" s="499"/>
    </row>
    <row r="33396">
      <c r="B33396" s="497"/>
      <c r="H33396" s="500"/>
      <c r="O33396" s="500"/>
      <c r="Q33396" s="498" t="s">
        <v>213</v>
      </c>
      <c r="S33396" s="499"/>
    </row>
    <row r="33397">
      <c r="B33397" s="497"/>
      <c r="H33397" s="500"/>
      <c r="O33397" s="500"/>
      <c r="Q33397" s="498" t="s">
        <v>213</v>
      </c>
      <c r="S33397" s="499"/>
    </row>
    <row r="33398">
      <c r="B33398" s="497"/>
      <c r="H33398" s="500"/>
      <c r="O33398" s="500"/>
      <c r="Q33398" s="498" t="s">
        <v>213</v>
      </c>
      <c r="S33398" s="499"/>
    </row>
    <row r="33399">
      <c r="B33399" s="497"/>
      <c r="H33399" s="500"/>
      <c r="O33399" s="500"/>
      <c r="Q33399" s="498" t="s">
        <v>213</v>
      </c>
      <c r="S33399" s="499"/>
    </row>
    <row r="33400">
      <c r="B33400" s="497"/>
      <c r="H33400" s="500"/>
      <c r="O33400" s="500"/>
      <c r="Q33400" s="498" t="s">
        <v>213</v>
      </c>
      <c r="S33400" s="499"/>
    </row>
    <row r="33401">
      <c r="B33401" s="497"/>
      <c r="H33401" s="500"/>
      <c r="O33401" s="500"/>
      <c r="Q33401" s="498" t="s">
        <v>213</v>
      </c>
      <c r="S33401" s="499"/>
    </row>
    <row r="33402">
      <c r="B33402" s="497"/>
      <c r="H33402" s="500"/>
      <c r="O33402" s="500"/>
      <c r="Q33402" s="498" t="s">
        <v>213</v>
      </c>
      <c r="S33402" s="499"/>
    </row>
    <row r="33403">
      <c r="B33403" s="497"/>
      <c r="H33403" s="500"/>
      <c r="O33403" s="500"/>
      <c r="Q33403" s="498" t="s">
        <v>213</v>
      </c>
      <c r="S33403" s="499"/>
    </row>
    <row r="33404">
      <c r="B33404" s="497"/>
      <c r="H33404" s="500"/>
      <c r="O33404" s="500"/>
      <c r="Q33404" s="498" t="s">
        <v>213</v>
      </c>
      <c r="S33404" s="499"/>
    </row>
    <row r="33405">
      <c r="B33405" s="497"/>
      <c r="H33405" s="500"/>
      <c r="O33405" s="500"/>
      <c r="Q33405" s="498" t="s">
        <v>213</v>
      </c>
      <c r="S33405" s="499"/>
    </row>
    <row r="33406">
      <c r="B33406" s="497"/>
      <c r="H33406" s="500"/>
      <c r="O33406" s="500"/>
      <c r="Q33406" s="498" t="s">
        <v>213</v>
      </c>
      <c r="S33406" s="499"/>
    </row>
    <row r="33407">
      <c r="B33407" s="497"/>
      <c r="H33407" s="500"/>
      <c r="O33407" s="500"/>
      <c r="Q33407" s="498" t="s">
        <v>213</v>
      </c>
      <c r="S33407" s="499"/>
    </row>
    <row r="33408">
      <c r="B33408" s="497"/>
      <c r="H33408" s="500"/>
      <c r="O33408" s="500"/>
      <c r="Q33408" s="498" t="s">
        <v>213</v>
      </c>
      <c r="S33408" s="499"/>
    </row>
    <row r="33409">
      <c r="B33409" s="497"/>
      <c r="H33409" s="500"/>
      <c r="O33409" s="500"/>
      <c r="Q33409" s="498" t="s">
        <v>213</v>
      </c>
      <c r="S33409" s="499"/>
    </row>
    <row r="33410">
      <c r="B33410" s="497"/>
      <c r="H33410" s="500"/>
      <c r="O33410" s="500"/>
      <c r="Q33410" s="498" t="s">
        <v>213</v>
      </c>
      <c r="S33410" s="499"/>
    </row>
    <row r="33411">
      <c r="B33411" s="497"/>
      <c r="H33411" s="500"/>
      <c r="O33411" s="500"/>
      <c r="Q33411" s="498" t="s">
        <v>213</v>
      </c>
      <c r="S33411" s="499"/>
    </row>
    <row r="33412">
      <c r="B33412" s="497"/>
      <c r="H33412" s="500"/>
      <c r="O33412" s="500"/>
      <c r="Q33412" s="498" t="s">
        <v>213</v>
      </c>
      <c r="S33412" s="499"/>
    </row>
    <row r="33413">
      <c r="B33413" s="497"/>
      <c r="H33413" s="500"/>
      <c r="O33413" s="500"/>
      <c r="Q33413" s="498" t="s">
        <v>213</v>
      </c>
      <c r="S33413" s="499"/>
    </row>
    <row r="33414">
      <c r="B33414" s="497"/>
      <c r="H33414" s="500"/>
      <c r="O33414" s="500"/>
      <c r="Q33414" s="498" t="s">
        <v>213</v>
      </c>
      <c r="S33414" s="499"/>
    </row>
    <row r="33415">
      <c r="B33415" s="497"/>
      <c r="H33415" s="500"/>
      <c r="O33415" s="500"/>
      <c r="Q33415" s="498" t="s">
        <v>213</v>
      </c>
      <c r="S33415" s="499"/>
    </row>
    <row r="33416">
      <c r="B33416" s="497"/>
      <c r="H33416" s="500"/>
      <c r="O33416" s="500"/>
      <c r="Q33416" s="498" t="s">
        <v>213</v>
      </c>
      <c r="S33416" s="499"/>
    </row>
    <row r="33417">
      <c r="B33417" s="497"/>
      <c r="H33417" s="500"/>
      <c r="O33417" s="500"/>
      <c r="Q33417" s="498" t="s">
        <v>213</v>
      </c>
      <c r="S33417" s="499"/>
    </row>
    <row r="33418">
      <c r="B33418" s="497"/>
      <c r="H33418" s="500"/>
      <c r="O33418" s="500"/>
      <c r="Q33418" s="498" t="s">
        <v>213</v>
      </c>
      <c r="S33418" s="499"/>
    </row>
    <row r="33419">
      <c r="B33419" s="497"/>
      <c r="H33419" s="500"/>
      <c r="O33419" s="500"/>
      <c r="Q33419" s="498" t="s">
        <v>213</v>
      </c>
      <c r="S33419" s="499"/>
    </row>
    <row r="33420">
      <c r="B33420" s="497"/>
      <c r="H33420" s="500"/>
      <c r="O33420" s="500"/>
      <c r="Q33420" s="498" t="s">
        <v>213</v>
      </c>
      <c r="S33420" s="499"/>
    </row>
    <row r="33421">
      <c r="B33421" s="497"/>
      <c r="H33421" s="500"/>
      <c r="O33421" s="500"/>
      <c r="Q33421" s="498" t="s">
        <v>213</v>
      </c>
      <c r="S33421" s="499"/>
    </row>
    <row r="33422">
      <c r="B33422" s="497"/>
      <c r="H33422" s="500"/>
      <c r="O33422" s="500"/>
      <c r="Q33422" s="498" t="s">
        <v>213</v>
      </c>
      <c r="S33422" s="499"/>
    </row>
    <row r="33423">
      <c r="B33423" s="497"/>
      <c r="H33423" s="500"/>
      <c r="O33423" s="500"/>
      <c r="Q33423" s="498" t="s">
        <v>213</v>
      </c>
      <c r="S33423" s="499"/>
    </row>
    <row r="33424">
      <c r="B33424" s="497"/>
      <c r="H33424" s="500"/>
      <c r="O33424" s="500"/>
      <c r="Q33424" s="498" t="s">
        <v>213</v>
      </c>
      <c r="S33424" s="499"/>
    </row>
    <row r="33425">
      <c r="B33425" s="497"/>
      <c r="H33425" s="500"/>
      <c r="O33425" s="500"/>
      <c r="Q33425" s="498" t="s">
        <v>213</v>
      </c>
      <c r="S33425" s="499"/>
    </row>
    <row r="33426">
      <c r="B33426" s="497"/>
      <c r="H33426" s="500"/>
      <c r="O33426" s="500"/>
      <c r="Q33426" s="498" t="s">
        <v>213</v>
      </c>
      <c r="S33426" s="499"/>
    </row>
    <row r="33427">
      <c r="B33427" s="497"/>
      <c r="H33427" s="500"/>
      <c r="O33427" s="500"/>
      <c r="Q33427" s="498" t="s">
        <v>213</v>
      </c>
      <c r="S33427" s="499"/>
    </row>
    <row r="33428">
      <c r="B33428" s="497"/>
      <c r="H33428" s="500"/>
      <c r="O33428" s="500"/>
      <c r="Q33428" s="498" t="s">
        <v>213</v>
      </c>
      <c r="S33428" s="499"/>
    </row>
    <row r="33429">
      <c r="B33429" s="497"/>
      <c r="H33429" s="500"/>
      <c r="O33429" s="500"/>
      <c r="Q33429" s="498" t="s">
        <v>213</v>
      </c>
      <c r="S33429" s="499"/>
    </row>
    <row r="33430">
      <c r="B33430" s="497"/>
      <c r="H33430" s="500"/>
      <c r="O33430" s="500"/>
      <c r="Q33430" s="498" t="s">
        <v>213</v>
      </c>
      <c r="S33430" s="499"/>
    </row>
    <row r="33431">
      <c r="B33431" s="497"/>
      <c r="H33431" s="500"/>
      <c r="O33431" s="500"/>
      <c r="Q33431" s="498" t="s">
        <v>213</v>
      </c>
      <c r="S33431" s="499"/>
    </row>
    <row r="33432">
      <c r="B33432" s="497"/>
      <c r="H33432" s="500"/>
      <c r="O33432" s="500"/>
      <c r="Q33432" s="498" t="s">
        <v>213</v>
      </c>
      <c r="S33432" s="499"/>
    </row>
    <row r="33433">
      <c r="B33433" s="497"/>
      <c r="H33433" s="500"/>
      <c r="O33433" s="500"/>
      <c r="Q33433" s="498" t="s">
        <v>213</v>
      </c>
      <c r="S33433" s="499"/>
    </row>
    <row r="33434">
      <c r="B33434" s="497"/>
      <c r="H33434" s="500"/>
      <c r="O33434" s="500"/>
      <c r="Q33434" s="498" t="s">
        <v>213</v>
      </c>
      <c r="S33434" s="499"/>
    </row>
    <row r="33435">
      <c r="B33435" s="497"/>
      <c r="H33435" s="500"/>
      <c r="O33435" s="500"/>
      <c r="Q33435" s="498" t="s">
        <v>213</v>
      </c>
      <c r="S33435" s="499"/>
    </row>
    <row r="33436">
      <c r="B33436" s="497"/>
      <c r="H33436" s="500"/>
      <c r="O33436" s="500"/>
      <c r="Q33436" s="498" t="s">
        <v>213</v>
      </c>
      <c r="S33436" s="499"/>
    </row>
    <row r="33437">
      <c r="B33437" s="497"/>
      <c r="H33437" s="500"/>
      <c r="O33437" s="500"/>
      <c r="Q33437" s="498" t="s">
        <v>213</v>
      </c>
      <c r="S33437" s="499"/>
    </row>
    <row r="33438">
      <c r="B33438" s="497"/>
      <c r="H33438" s="500"/>
      <c r="O33438" s="500"/>
      <c r="Q33438" s="498" t="s">
        <v>213</v>
      </c>
      <c r="S33438" s="499"/>
    </row>
    <row r="33439">
      <c r="B33439" s="497"/>
      <c r="H33439" s="500"/>
      <c r="O33439" s="500"/>
      <c r="Q33439" s="498" t="s">
        <v>213</v>
      </c>
      <c r="S33439" s="499"/>
    </row>
    <row r="33440">
      <c r="B33440" s="497"/>
      <c r="H33440" s="500"/>
      <c r="O33440" s="500"/>
      <c r="Q33440" s="498" t="s">
        <v>213</v>
      </c>
      <c r="S33440" s="499"/>
    </row>
    <row r="33441">
      <c r="B33441" s="497"/>
      <c r="H33441" s="500"/>
      <c r="O33441" s="500"/>
      <c r="Q33441" s="498" t="s">
        <v>213</v>
      </c>
      <c r="S33441" s="499"/>
    </row>
    <row r="33442">
      <c r="B33442" s="497"/>
      <c r="H33442" s="500"/>
      <c r="O33442" s="500"/>
      <c r="Q33442" s="498" t="s">
        <v>213</v>
      </c>
      <c r="S33442" s="499"/>
    </row>
    <row r="33443">
      <c r="B33443" s="497"/>
      <c r="H33443" s="500"/>
      <c r="O33443" s="500"/>
      <c r="Q33443" s="498" t="s">
        <v>213</v>
      </c>
      <c r="S33443" s="499"/>
    </row>
    <row r="33444">
      <c r="B33444" s="497"/>
      <c r="H33444" s="500"/>
      <c r="O33444" s="500"/>
      <c r="Q33444" s="498" t="s">
        <v>213</v>
      </c>
      <c r="S33444" s="499"/>
    </row>
    <row r="33445">
      <c r="B33445" s="497"/>
      <c r="H33445" s="500"/>
      <c r="O33445" s="500"/>
      <c r="Q33445" s="498" t="s">
        <v>213</v>
      </c>
      <c r="S33445" s="499"/>
    </row>
    <row r="33446">
      <c r="B33446" s="497"/>
      <c r="H33446" s="500"/>
      <c r="O33446" s="500"/>
      <c r="Q33446" s="498" t="s">
        <v>213</v>
      </c>
      <c r="S33446" s="499"/>
    </row>
    <row r="33447">
      <c r="B33447" s="497"/>
      <c r="H33447" s="500"/>
      <c r="O33447" s="500"/>
      <c r="Q33447" s="498" t="s">
        <v>213</v>
      </c>
      <c r="S33447" s="499"/>
    </row>
    <row r="33448">
      <c r="B33448" s="497"/>
      <c r="H33448" s="500"/>
      <c r="O33448" s="500"/>
      <c r="Q33448" s="498" t="s">
        <v>213</v>
      </c>
      <c r="S33448" s="499"/>
    </row>
    <row r="33449">
      <c r="B33449" s="497"/>
      <c r="H33449" s="500"/>
      <c r="O33449" s="500"/>
      <c r="Q33449" s="498" t="s">
        <v>213</v>
      </c>
      <c r="S33449" s="499"/>
    </row>
    <row r="33450">
      <c r="B33450" s="497"/>
      <c r="H33450" s="500"/>
      <c r="O33450" s="500"/>
      <c r="Q33450" s="498" t="s">
        <v>213</v>
      </c>
      <c r="S33450" s="499"/>
    </row>
    <row r="33451">
      <c r="B33451" s="497"/>
      <c r="H33451" s="500"/>
      <c r="O33451" s="500"/>
      <c r="Q33451" s="498" t="s">
        <v>213</v>
      </c>
      <c r="S33451" s="499"/>
    </row>
    <row r="33452">
      <c r="B33452" s="497"/>
      <c r="H33452" s="500"/>
      <c r="O33452" s="500"/>
      <c r="Q33452" s="498" t="s">
        <v>213</v>
      </c>
      <c r="S33452" s="499"/>
    </row>
    <row r="33453">
      <c r="B33453" s="497"/>
      <c r="H33453" s="500"/>
      <c r="O33453" s="500"/>
      <c r="Q33453" s="498" t="s">
        <v>213</v>
      </c>
      <c r="S33453" s="499"/>
    </row>
    <row r="33454">
      <c r="B33454" s="497"/>
      <c r="H33454" s="500"/>
      <c r="O33454" s="500"/>
      <c r="Q33454" s="498" t="s">
        <v>213</v>
      </c>
      <c r="S33454" s="499"/>
    </row>
    <row r="33455">
      <c r="B33455" s="497"/>
      <c r="H33455" s="500"/>
      <c r="O33455" s="500"/>
      <c r="Q33455" s="498" t="s">
        <v>213</v>
      </c>
      <c r="S33455" s="499"/>
    </row>
    <row r="33456">
      <c r="B33456" s="497"/>
      <c r="H33456" s="500"/>
      <c r="O33456" s="500"/>
      <c r="Q33456" s="498" t="s">
        <v>213</v>
      </c>
      <c r="S33456" s="499"/>
    </row>
    <row r="33457">
      <c r="B33457" s="497"/>
      <c r="H33457" s="500"/>
      <c r="O33457" s="500"/>
      <c r="Q33457" s="498" t="s">
        <v>213</v>
      </c>
      <c r="S33457" s="499"/>
    </row>
    <row r="33458">
      <c r="B33458" s="497"/>
      <c r="H33458" s="500"/>
      <c r="O33458" s="500"/>
      <c r="Q33458" s="498" t="s">
        <v>213</v>
      </c>
      <c r="S33458" s="499"/>
    </row>
    <row r="33459">
      <c r="B33459" s="497"/>
      <c r="H33459" s="500"/>
      <c r="O33459" s="500"/>
      <c r="Q33459" s="498" t="s">
        <v>213</v>
      </c>
      <c r="S33459" s="499"/>
    </row>
    <row r="33460">
      <c r="B33460" s="497"/>
      <c r="H33460" s="500"/>
      <c r="O33460" s="500"/>
      <c r="Q33460" s="498" t="s">
        <v>213</v>
      </c>
      <c r="S33460" s="499"/>
    </row>
    <row r="33461">
      <c r="B33461" s="497"/>
      <c r="H33461" s="500"/>
      <c r="O33461" s="500"/>
      <c r="Q33461" s="498" t="s">
        <v>213</v>
      </c>
      <c r="S33461" s="499"/>
    </row>
    <row r="33462">
      <c r="B33462" s="497"/>
      <c r="H33462" s="500"/>
      <c r="O33462" s="500"/>
      <c r="Q33462" s="498" t="s">
        <v>213</v>
      </c>
      <c r="S33462" s="499"/>
    </row>
    <row r="33463">
      <c r="B33463" s="497"/>
      <c r="H33463" s="500"/>
      <c r="O33463" s="500"/>
      <c r="Q33463" s="498" t="s">
        <v>213</v>
      </c>
      <c r="S33463" s="499"/>
    </row>
    <row r="33464">
      <c r="B33464" s="497"/>
      <c r="H33464" s="500"/>
      <c r="O33464" s="500"/>
      <c r="Q33464" s="498" t="s">
        <v>213</v>
      </c>
      <c r="S33464" s="499"/>
    </row>
    <row r="33465">
      <c r="B33465" s="497"/>
      <c r="H33465" s="500"/>
      <c r="O33465" s="500"/>
      <c r="Q33465" s="498" t="s">
        <v>213</v>
      </c>
      <c r="S33465" s="499"/>
    </row>
    <row r="33466">
      <c r="B33466" s="497"/>
      <c r="H33466" s="500"/>
      <c r="O33466" s="500"/>
      <c r="Q33466" s="498" t="s">
        <v>213</v>
      </c>
      <c r="S33466" s="499"/>
    </row>
    <row r="33467">
      <c r="B33467" s="497"/>
      <c r="H33467" s="500"/>
      <c r="O33467" s="500"/>
      <c r="Q33467" s="498" t="s">
        <v>213</v>
      </c>
      <c r="S33467" s="499"/>
    </row>
    <row r="33468">
      <c r="B33468" s="497"/>
      <c r="H33468" s="500"/>
      <c r="O33468" s="500"/>
      <c r="Q33468" s="498" t="s">
        <v>213</v>
      </c>
      <c r="S33468" s="499"/>
    </row>
    <row r="33469">
      <c r="B33469" s="497"/>
      <c r="H33469" s="500"/>
      <c r="O33469" s="500"/>
      <c r="Q33469" s="498" t="s">
        <v>213</v>
      </c>
      <c r="S33469" s="499"/>
    </row>
    <row r="33470">
      <c r="B33470" s="497"/>
      <c r="H33470" s="500"/>
      <c r="O33470" s="500"/>
      <c r="Q33470" s="498" t="s">
        <v>213</v>
      </c>
      <c r="S33470" s="499"/>
    </row>
    <row r="33471">
      <c r="B33471" s="497"/>
      <c r="H33471" s="500"/>
      <c r="O33471" s="500"/>
      <c r="Q33471" s="498" t="s">
        <v>213</v>
      </c>
      <c r="S33471" s="499"/>
    </row>
    <row r="33472">
      <c r="B33472" s="497"/>
      <c r="H33472" s="500"/>
      <c r="O33472" s="500"/>
      <c r="Q33472" s="498" t="s">
        <v>213</v>
      </c>
      <c r="S33472" s="499"/>
    </row>
    <row r="33473">
      <c r="B33473" s="497"/>
      <c r="H33473" s="500"/>
      <c r="O33473" s="500"/>
      <c r="Q33473" s="498" t="s">
        <v>213</v>
      </c>
      <c r="S33473" s="499"/>
    </row>
    <row r="33474">
      <c r="B33474" s="497"/>
      <c r="H33474" s="500"/>
      <c r="O33474" s="500"/>
      <c r="Q33474" s="498" t="s">
        <v>213</v>
      </c>
      <c r="S33474" s="499"/>
    </row>
    <row r="33475">
      <c r="B33475" s="497"/>
      <c r="H33475" s="500"/>
      <c r="O33475" s="500"/>
      <c r="Q33475" s="498" t="s">
        <v>213</v>
      </c>
      <c r="S33475" s="499"/>
    </row>
    <row r="33476">
      <c r="B33476" s="497"/>
      <c r="H33476" s="500"/>
      <c r="O33476" s="500"/>
      <c r="Q33476" s="498" t="s">
        <v>213</v>
      </c>
      <c r="S33476" s="499"/>
    </row>
    <row r="33477">
      <c r="B33477" s="497"/>
      <c r="H33477" s="500"/>
      <c r="O33477" s="500"/>
      <c r="Q33477" s="498" t="s">
        <v>213</v>
      </c>
      <c r="S33477" s="499"/>
    </row>
    <row r="33478">
      <c r="B33478" s="497"/>
      <c r="H33478" s="500"/>
      <c r="O33478" s="500"/>
      <c r="Q33478" s="498" t="s">
        <v>213</v>
      </c>
      <c r="S33478" s="499"/>
    </row>
    <row r="33479">
      <c r="B33479" s="497"/>
      <c r="H33479" s="500"/>
      <c r="O33479" s="500"/>
      <c r="Q33479" s="498" t="s">
        <v>213</v>
      </c>
      <c r="S33479" s="499"/>
    </row>
    <row r="33480">
      <c r="B33480" s="497"/>
      <c r="H33480" s="500"/>
      <c r="O33480" s="500"/>
      <c r="Q33480" s="498" t="s">
        <v>213</v>
      </c>
      <c r="S33480" s="499"/>
    </row>
    <row r="33481">
      <c r="B33481" s="497"/>
      <c r="H33481" s="500"/>
      <c r="O33481" s="500"/>
      <c r="Q33481" s="498" t="s">
        <v>213</v>
      </c>
      <c r="S33481" s="499"/>
    </row>
    <row r="33482">
      <c r="B33482" s="497"/>
      <c r="H33482" s="500"/>
      <c r="O33482" s="500"/>
      <c r="Q33482" s="498" t="s">
        <v>213</v>
      </c>
      <c r="S33482" s="499"/>
    </row>
    <row r="33483">
      <c r="B33483" s="497"/>
      <c r="H33483" s="500"/>
      <c r="O33483" s="500"/>
      <c r="Q33483" s="498" t="s">
        <v>213</v>
      </c>
      <c r="S33483" s="499"/>
    </row>
    <row r="33484">
      <c r="B33484" s="497"/>
      <c r="H33484" s="500"/>
      <c r="O33484" s="500"/>
      <c r="Q33484" s="498" t="s">
        <v>213</v>
      </c>
      <c r="S33484" s="499"/>
    </row>
    <row r="33485">
      <c r="B33485" s="497"/>
      <c r="H33485" s="500"/>
      <c r="O33485" s="500"/>
      <c r="Q33485" s="498" t="s">
        <v>213</v>
      </c>
      <c r="S33485" s="499"/>
    </row>
    <row r="33486">
      <c r="B33486" s="497"/>
      <c r="H33486" s="500"/>
      <c r="O33486" s="500"/>
      <c r="Q33486" s="498" t="s">
        <v>213</v>
      </c>
      <c r="S33486" s="499"/>
    </row>
    <row r="33487">
      <c r="B33487" s="497"/>
      <c r="H33487" s="500"/>
      <c r="O33487" s="500"/>
      <c r="Q33487" s="498" t="s">
        <v>213</v>
      </c>
      <c r="S33487" s="499"/>
    </row>
    <row r="33488">
      <c r="B33488" s="497"/>
      <c r="H33488" s="500"/>
      <c r="O33488" s="500"/>
      <c r="Q33488" s="498" t="s">
        <v>213</v>
      </c>
      <c r="S33488" s="499"/>
    </row>
    <row r="33489">
      <c r="B33489" s="497"/>
      <c r="H33489" s="500"/>
      <c r="O33489" s="500"/>
      <c r="Q33489" s="498" t="s">
        <v>213</v>
      </c>
      <c r="S33489" s="499"/>
    </row>
    <row r="33490">
      <c r="B33490" s="497"/>
      <c r="H33490" s="500"/>
      <c r="O33490" s="500"/>
      <c r="Q33490" s="498" t="s">
        <v>213</v>
      </c>
      <c r="S33490" s="499"/>
    </row>
    <row r="33491">
      <c r="B33491" s="497"/>
      <c r="H33491" s="500"/>
      <c r="O33491" s="500"/>
      <c r="Q33491" s="498" t="s">
        <v>213</v>
      </c>
      <c r="S33491" s="499"/>
    </row>
    <row r="33492">
      <c r="B33492" s="497"/>
      <c r="H33492" s="500"/>
      <c r="O33492" s="500"/>
      <c r="Q33492" s="498" t="s">
        <v>213</v>
      </c>
      <c r="S33492" s="499"/>
    </row>
    <row r="33493">
      <c r="B33493" s="497"/>
      <c r="H33493" s="500"/>
      <c r="O33493" s="500"/>
      <c r="Q33493" s="498" t="s">
        <v>213</v>
      </c>
      <c r="S33493" s="499"/>
    </row>
    <row r="33494">
      <c r="B33494" s="497"/>
      <c r="H33494" s="500"/>
      <c r="O33494" s="500"/>
      <c r="Q33494" s="498" t="s">
        <v>213</v>
      </c>
      <c r="S33494" s="499"/>
    </row>
    <row r="33495">
      <c r="B33495" s="497"/>
      <c r="H33495" s="500"/>
      <c r="O33495" s="500"/>
      <c r="Q33495" s="498" t="s">
        <v>213</v>
      </c>
      <c r="S33495" s="499"/>
    </row>
    <row r="33496">
      <c r="B33496" s="497"/>
      <c r="H33496" s="500"/>
      <c r="O33496" s="500"/>
      <c r="Q33496" s="498" t="s">
        <v>213</v>
      </c>
      <c r="S33496" s="499"/>
    </row>
    <row r="33497">
      <c r="B33497" s="497"/>
      <c r="H33497" s="500"/>
      <c r="O33497" s="500"/>
      <c r="Q33497" s="498" t="s">
        <v>213</v>
      </c>
      <c r="S33497" s="499"/>
    </row>
    <row r="33498">
      <c r="B33498" s="497"/>
      <c r="H33498" s="500"/>
      <c r="O33498" s="500"/>
      <c r="Q33498" s="498" t="s">
        <v>213</v>
      </c>
      <c r="S33498" s="499"/>
    </row>
    <row r="33499">
      <c r="B33499" s="497"/>
      <c r="H33499" s="500"/>
      <c r="O33499" s="500"/>
      <c r="Q33499" s="498" t="s">
        <v>213</v>
      </c>
      <c r="S33499" s="499"/>
    </row>
    <row r="33500">
      <c r="B33500" s="497"/>
      <c r="H33500" s="500"/>
      <c r="O33500" s="500"/>
      <c r="Q33500" s="498" t="s">
        <v>213</v>
      </c>
      <c r="S33500" s="499"/>
    </row>
    <row r="33501">
      <c r="B33501" s="497"/>
      <c r="H33501" s="500"/>
      <c r="O33501" s="500"/>
      <c r="Q33501" s="498" t="s">
        <v>213</v>
      </c>
      <c r="S33501" s="499"/>
    </row>
    <row r="33502">
      <c r="B33502" s="497"/>
      <c r="H33502" s="500"/>
      <c r="O33502" s="500"/>
      <c r="Q33502" s="498" t="s">
        <v>213</v>
      </c>
      <c r="S33502" s="499"/>
    </row>
    <row r="33503">
      <c r="B33503" s="497"/>
      <c r="H33503" s="500"/>
      <c r="O33503" s="500"/>
      <c r="Q33503" s="498" t="s">
        <v>213</v>
      </c>
      <c r="S33503" s="499"/>
    </row>
    <row r="33504">
      <c r="B33504" s="497"/>
      <c r="H33504" s="500"/>
      <c r="O33504" s="500"/>
      <c r="Q33504" s="498" t="s">
        <v>213</v>
      </c>
      <c r="S33504" s="499"/>
    </row>
    <row r="33505">
      <c r="B33505" s="497"/>
      <c r="H33505" s="500"/>
      <c r="O33505" s="500"/>
      <c r="Q33505" s="498" t="s">
        <v>213</v>
      </c>
      <c r="S33505" s="499"/>
    </row>
    <row r="33506">
      <c r="B33506" s="497"/>
      <c r="H33506" s="500"/>
      <c r="O33506" s="500"/>
      <c r="Q33506" s="498" t="s">
        <v>213</v>
      </c>
      <c r="S33506" s="499"/>
    </row>
    <row r="33507">
      <c r="B33507" s="497"/>
      <c r="H33507" s="500"/>
      <c r="O33507" s="500"/>
      <c r="Q33507" s="498" t="s">
        <v>213</v>
      </c>
      <c r="S33507" s="499"/>
    </row>
    <row r="33508">
      <c r="B33508" s="497"/>
      <c r="H33508" s="500"/>
      <c r="O33508" s="500"/>
      <c r="Q33508" s="498" t="s">
        <v>213</v>
      </c>
      <c r="S33508" s="499"/>
    </row>
    <row r="33509">
      <c r="B33509" s="497"/>
      <c r="H33509" s="500"/>
      <c r="O33509" s="500"/>
      <c r="Q33509" s="498" t="s">
        <v>213</v>
      </c>
      <c r="S33509" s="499"/>
    </row>
    <row r="33510">
      <c r="B33510" s="497"/>
      <c r="H33510" s="500"/>
      <c r="O33510" s="500"/>
      <c r="Q33510" s="498" t="s">
        <v>213</v>
      </c>
      <c r="S33510" s="499"/>
    </row>
    <row r="33511">
      <c r="B33511" s="497"/>
      <c r="H33511" s="500"/>
      <c r="O33511" s="500"/>
      <c r="Q33511" s="498" t="s">
        <v>213</v>
      </c>
      <c r="S33511" s="499"/>
    </row>
    <row r="33512">
      <c r="B33512" s="497"/>
      <c r="H33512" s="500"/>
      <c r="O33512" s="500"/>
      <c r="Q33512" s="498" t="s">
        <v>213</v>
      </c>
      <c r="S33512" s="499"/>
    </row>
    <row r="33513">
      <c r="B33513" s="497"/>
      <c r="H33513" s="500"/>
      <c r="O33513" s="500"/>
      <c r="Q33513" s="498" t="s">
        <v>213</v>
      </c>
      <c r="S33513" s="499"/>
    </row>
    <row r="33514">
      <c r="B33514" s="497"/>
      <c r="H33514" s="500"/>
      <c r="O33514" s="500"/>
      <c r="Q33514" s="498" t="s">
        <v>213</v>
      </c>
      <c r="S33514" s="499"/>
    </row>
    <row r="33515">
      <c r="B33515" s="497"/>
      <c r="H33515" s="500"/>
      <c r="O33515" s="500"/>
      <c r="Q33515" s="498" t="s">
        <v>213</v>
      </c>
      <c r="S33515" s="499"/>
    </row>
    <row r="33516">
      <c r="B33516" s="497"/>
      <c r="H33516" s="500"/>
      <c r="O33516" s="500"/>
      <c r="Q33516" s="498" t="s">
        <v>213</v>
      </c>
      <c r="S33516" s="499"/>
    </row>
    <row r="33517">
      <c r="B33517" s="497"/>
      <c r="H33517" s="500"/>
      <c r="O33517" s="500"/>
      <c r="Q33517" s="498" t="s">
        <v>213</v>
      </c>
      <c r="S33517" s="499"/>
    </row>
    <row r="33518">
      <c r="B33518" s="497"/>
      <c r="H33518" s="500"/>
      <c r="O33518" s="500"/>
      <c r="Q33518" s="498" t="s">
        <v>213</v>
      </c>
      <c r="S33518" s="499"/>
    </row>
    <row r="33519">
      <c r="B33519" s="497"/>
      <c r="H33519" s="500"/>
      <c r="O33519" s="500"/>
      <c r="Q33519" s="498" t="s">
        <v>213</v>
      </c>
      <c r="S33519" s="499"/>
    </row>
    <row r="33520">
      <c r="B33520" s="497"/>
      <c r="H33520" s="500"/>
      <c r="O33520" s="500"/>
      <c r="Q33520" s="498" t="s">
        <v>213</v>
      </c>
      <c r="S33520" s="499"/>
    </row>
    <row r="33521">
      <c r="B33521" s="497"/>
      <c r="H33521" s="500"/>
      <c r="O33521" s="500"/>
      <c r="Q33521" s="498" t="s">
        <v>213</v>
      </c>
      <c r="S33521" s="499"/>
    </row>
    <row r="33522">
      <c r="B33522" s="497"/>
      <c r="H33522" s="500"/>
      <c r="O33522" s="500"/>
      <c r="Q33522" s="498" t="s">
        <v>213</v>
      </c>
      <c r="S33522" s="499"/>
    </row>
    <row r="33523">
      <c r="B33523" s="497"/>
      <c r="H33523" s="500"/>
      <c r="O33523" s="500"/>
      <c r="Q33523" s="498" t="s">
        <v>213</v>
      </c>
      <c r="S33523" s="499"/>
    </row>
    <row r="33524">
      <c r="B33524" s="497"/>
      <c r="H33524" s="500"/>
      <c r="O33524" s="500"/>
      <c r="Q33524" s="498" t="s">
        <v>213</v>
      </c>
      <c r="S33524" s="499"/>
    </row>
    <row r="33525">
      <c r="B33525" s="497"/>
      <c r="H33525" s="500"/>
      <c r="O33525" s="500"/>
      <c r="Q33525" s="498" t="s">
        <v>213</v>
      </c>
      <c r="S33525" s="499"/>
    </row>
    <row r="33526">
      <c r="B33526" s="497"/>
      <c r="H33526" s="500"/>
      <c r="O33526" s="500"/>
      <c r="Q33526" s="498" t="s">
        <v>213</v>
      </c>
      <c r="S33526" s="499"/>
    </row>
    <row r="33527">
      <c r="B33527" s="497"/>
      <c r="H33527" s="500"/>
      <c r="O33527" s="500"/>
      <c r="Q33527" s="498" t="s">
        <v>213</v>
      </c>
      <c r="S33527" s="499"/>
    </row>
    <row r="33528">
      <c r="B33528" s="497"/>
      <c r="H33528" s="500"/>
      <c r="O33528" s="500"/>
      <c r="Q33528" s="498" t="s">
        <v>213</v>
      </c>
      <c r="S33528" s="499"/>
    </row>
    <row r="33529">
      <c r="B33529" s="497"/>
      <c r="H33529" s="500"/>
      <c r="O33529" s="500"/>
      <c r="Q33529" s="498" t="s">
        <v>213</v>
      </c>
      <c r="S33529" s="499"/>
    </row>
    <row r="33530">
      <c r="B33530" s="497"/>
      <c r="H33530" s="500"/>
      <c r="O33530" s="500"/>
      <c r="Q33530" s="498" t="s">
        <v>213</v>
      </c>
      <c r="S33530" s="499"/>
    </row>
    <row r="33531">
      <c r="B33531" s="497"/>
      <c r="H33531" s="500"/>
      <c r="O33531" s="500"/>
      <c r="Q33531" s="498" t="s">
        <v>213</v>
      </c>
      <c r="S33531" s="499"/>
    </row>
    <row r="33532">
      <c r="B33532" s="497"/>
      <c r="H33532" s="500"/>
      <c r="O33532" s="500"/>
      <c r="Q33532" s="498" t="s">
        <v>213</v>
      </c>
      <c r="S33532" s="499"/>
    </row>
    <row r="33533">
      <c r="B33533" s="497"/>
      <c r="H33533" s="500"/>
      <c r="O33533" s="500"/>
      <c r="Q33533" s="498" t="s">
        <v>213</v>
      </c>
      <c r="S33533" s="499"/>
    </row>
    <row r="33534">
      <c r="B33534" s="497"/>
      <c r="H33534" s="500"/>
      <c r="O33534" s="500"/>
      <c r="Q33534" s="498" t="s">
        <v>213</v>
      </c>
      <c r="S33534" s="499"/>
    </row>
    <row r="33535">
      <c r="B33535" s="497"/>
      <c r="H33535" s="500"/>
      <c r="O33535" s="500"/>
      <c r="Q33535" s="498" t="s">
        <v>213</v>
      </c>
      <c r="S33535" s="499"/>
    </row>
    <row r="33536">
      <c r="B33536" s="497"/>
      <c r="H33536" s="500"/>
      <c r="O33536" s="500"/>
      <c r="Q33536" s="498" t="s">
        <v>213</v>
      </c>
      <c r="S33536" s="499"/>
    </row>
    <row r="33537">
      <c r="B33537" s="497"/>
      <c r="H33537" s="500"/>
      <c r="O33537" s="500"/>
      <c r="Q33537" s="498" t="s">
        <v>213</v>
      </c>
      <c r="S33537" s="499"/>
    </row>
    <row r="33538">
      <c r="B33538" s="497"/>
      <c r="H33538" s="500"/>
      <c r="O33538" s="500"/>
      <c r="Q33538" s="498" t="s">
        <v>213</v>
      </c>
      <c r="S33538" s="499"/>
    </row>
    <row r="33539">
      <c r="B33539" s="497"/>
      <c r="H33539" s="500"/>
      <c r="O33539" s="500"/>
      <c r="Q33539" s="498" t="s">
        <v>213</v>
      </c>
      <c r="S33539" s="499"/>
    </row>
    <row r="33540">
      <c r="B33540" s="497"/>
      <c r="H33540" s="500"/>
      <c r="O33540" s="500"/>
      <c r="Q33540" s="498" t="s">
        <v>213</v>
      </c>
      <c r="S33540" s="499"/>
    </row>
    <row r="33541">
      <c r="B33541" s="497"/>
      <c r="H33541" s="500"/>
      <c r="O33541" s="500"/>
      <c r="Q33541" s="498" t="s">
        <v>213</v>
      </c>
      <c r="S33541" s="499"/>
    </row>
    <row r="33542">
      <c r="B33542" s="497"/>
      <c r="H33542" s="500"/>
      <c r="O33542" s="500"/>
      <c r="Q33542" s="498" t="s">
        <v>213</v>
      </c>
      <c r="S33542" s="499"/>
    </row>
    <row r="33543">
      <c r="B33543" s="497"/>
      <c r="H33543" s="500"/>
      <c r="O33543" s="500"/>
      <c r="Q33543" s="498" t="s">
        <v>213</v>
      </c>
      <c r="S33543" s="499"/>
    </row>
    <row r="33544">
      <c r="B33544" s="497"/>
      <c r="H33544" s="500"/>
      <c r="O33544" s="500"/>
      <c r="Q33544" s="498" t="s">
        <v>213</v>
      </c>
      <c r="S33544" s="499"/>
    </row>
    <row r="33545">
      <c r="B33545" s="497"/>
      <c r="H33545" s="500"/>
      <c r="O33545" s="500"/>
      <c r="Q33545" s="498" t="s">
        <v>213</v>
      </c>
      <c r="S33545" s="499"/>
    </row>
    <row r="33546">
      <c r="B33546" s="497"/>
      <c r="H33546" s="500"/>
      <c r="O33546" s="500"/>
      <c r="Q33546" s="498" t="s">
        <v>213</v>
      </c>
      <c r="S33546" s="499"/>
    </row>
    <row r="33547">
      <c r="B33547" s="497"/>
      <c r="H33547" s="500"/>
      <c r="O33547" s="500"/>
      <c r="Q33547" s="498" t="s">
        <v>213</v>
      </c>
      <c r="S33547" s="499"/>
    </row>
    <row r="33548">
      <c r="B33548" s="497"/>
      <c r="H33548" s="500"/>
      <c r="O33548" s="500"/>
      <c r="Q33548" s="498" t="s">
        <v>213</v>
      </c>
      <c r="S33548" s="499"/>
    </row>
    <row r="33549">
      <c r="B33549" s="497"/>
      <c r="H33549" s="500"/>
      <c r="O33549" s="500"/>
      <c r="Q33549" s="498" t="s">
        <v>213</v>
      </c>
      <c r="S33549" s="499"/>
    </row>
    <row r="33550">
      <c r="B33550" s="497"/>
      <c r="H33550" s="500"/>
      <c r="O33550" s="500"/>
      <c r="Q33550" s="498" t="s">
        <v>213</v>
      </c>
      <c r="S33550" s="499"/>
    </row>
    <row r="33551">
      <c r="B33551" s="497"/>
      <c r="H33551" s="500"/>
      <c r="O33551" s="500"/>
      <c r="Q33551" s="498" t="s">
        <v>213</v>
      </c>
      <c r="S33551" s="499"/>
    </row>
    <row r="33552">
      <c r="B33552" s="497"/>
      <c r="H33552" s="500"/>
      <c r="O33552" s="500"/>
      <c r="Q33552" s="498" t="s">
        <v>213</v>
      </c>
      <c r="S33552" s="499"/>
    </row>
    <row r="33553">
      <c r="B33553" s="497"/>
      <c r="H33553" s="500"/>
      <c r="O33553" s="500"/>
      <c r="Q33553" s="498" t="s">
        <v>213</v>
      </c>
      <c r="S33553" s="499"/>
    </row>
    <row r="33554">
      <c r="B33554" s="497"/>
      <c r="H33554" s="500"/>
      <c r="O33554" s="500"/>
      <c r="Q33554" s="498" t="s">
        <v>213</v>
      </c>
      <c r="S33554" s="499"/>
    </row>
    <row r="33555">
      <c r="B33555" s="497"/>
      <c r="H33555" s="500"/>
      <c r="O33555" s="500"/>
      <c r="Q33555" s="498" t="s">
        <v>213</v>
      </c>
      <c r="S33555" s="499"/>
    </row>
    <row r="33556">
      <c r="B33556" s="497"/>
      <c r="H33556" s="500"/>
      <c r="O33556" s="500"/>
      <c r="Q33556" s="498" t="s">
        <v>213</v>
      </c>
      <c r="S33556" s="499"/>
    </row>
    <row r="33557">
      <c r="B33557" s="497"/>
      <c r="H33557" s="500"/>
      <c r="O33557" s="500"/>
      <c r="Q33557" s="498" t="s">
        <v>213</v>
      </c>
      <c r="S33557" s="499"/>
    </row>
    <row r="33558">
      <c r="B33558" s="497"/>
      <c r="H33558" s="500"/>
      <c r="O33558" s="500"/>
      <c r="Q33558" s="498" t="s">
        <v>213</v>
      </c>
      <c r="S33558" s="499"/>
    </row>
    <row r="33559">
      <c r="B33559" s="497"/>
      <c r="H33559" s="500"/>
      <c r="O33559" s="500"/>
      <c r="Q33559" s="498" t="s">
        <v>213</v>
      </c>
      <c r="S33559" s="499"/>
    </row>
    <row r="33560">
      <c r="B33560" s="497"/>
      <c r="H33560" s="500"/>
      <c r="O33560" s="500"/>
      <c r="Q33560" s="498" t="s">
        <v>213</v>
      </c>
      <c r="S33560" s="499"/>
    </row>
    <row r="33561">
      <c r="B33561" s="497"/>
      <c r="H33561" s="500"/>
      <c r="O33561" s="500"/>
      <c r="Q33561" s="498" t="s">
        <v>213</v>
      </c>
      <c r="S33561" s="499"/>
    </row>
    <row r="33562">
      <c r="B33562" s="497"/>
      <c r="H33562" s="500"/>
      <c r="O33562" s="500"/>
      <c r="Q33562" s="498" t="s">
        <v>213</v>
      </c>
      <c r="S33562" s="499"/>
    </row>
    <row r="33563">
      <c r="B33563" s="497"/>
      <c r="H33563" s="500"/>
      <c r="O33563" s="500"/>
      <c r="Q33563" s="498" t="s">
        <v>213</v>
      </c>
      <c r="S33563" s="499"/>
    </row>
    <row r="33564">
      <c r="B33564" s="497"/>
      <c r="H33564" s="500"/>
      <c r="O33564" s="500"/>
      <c r="Q33564" s="498" t="s">
        <v>213</v>
      </c>
      <c r="S33564" s="499"/>
    </row>
    <row r="33565">
      <c r="B33565" s="497"/>
      <c r="H33565" s="500"/>
      <c r="O33565" s="500"/>
      <c r="Q33565" s="498" t="s">
        <v>213</v>
      </c>
      <c r="S33565" s="499"/>
    </row>
    <row r="33566">
      <c r="B33566" s="497"/>
      <c r="H33566" s="500"/>
      <c r="O33566" s="500"/>
      <c r="Q33566" s="498" t="s">
        <v>213</v>
      </c>
      <c r="S33566" s="499"/>
    </row>
    <row r="33567">
      <c r="B33567" s="497"/>
      <c r="H33567" s="500"/>
      <c r="O33567" s="500"/>
      <c r="Q33567" s="498" t="s">
        <v>213</v>
      </c>
      <c r="S33567" s="499"/>
    </row>
    <row r="33568">
      <c r="B33568" s="497"/>
      <c r="H33568" s="500"/>
      <c r="O33568" s="500"/>
      <c r="Q33568" s="498" t="s">
        <v>213</v>
      </c>
      <c r="S33568" s="499"/>
    </row>
    <row r="33569">
      <c r="B33569" s="497"/>
      <c r="H33569" s="500"/>
      <c r="O33569" s="500"/>
      <c r="Q33569" s="498" t="s">
        <v>213</v>
      </c>
      <c r="S33569" s="499"/>
    </row>
    <row r="33570">
      <c r="B33570" s="497"/>
      <c r="H33570" s="500"/>
      <c r="O33570" s="500"/>
      <c r="Q33570" s="498" t="s">
        <v>213</v>
      </c>
      <c r="S33570" s="499"/>
    </row>
    <row r="33571">
      <c r="B33571" s="497"/>
      <c r="H33571" s="500"/>
      <c r="O33571" s="500"/>
      <c r="Q33571" s="498" t="s">
        <v>213</v>
      </c>
      <c r="S33571" s="499"/>
    </row>
    <row r="33572">
      <c r="B33572" s="497"/>
      <c r="H33572" s="500"/>
      <c r="O33572" s="500"/>
      <c r="Q33572" s="498" t="s">
        <v>213</v>
      </c>
      <c r="S33572" s="499"/>
    </row>
    <row r="33573">
      <c r="B33573" s="497"/>
      <c r="H33573" s="500"/>
      <c r="O33573" s="500"/>
      <c r="Q33573" s="498" t="s">
        <v>213</v>
      </c>
      <c r="S33573" s="499"/>
    </row>
    <row r="33574">
      <c r="B33574" s="497"/>
      <c r="H33574" s="500"/>
      <c r="O33574" s="500"/>
      <c r="Q33574" s="498" t="s">
        <v>213</v>
      </c>
      <c r="S33574" s="499"/>
    </row>
    <row r="33575">
      <c r="B33575" s="497"/>
      <c r="H33575" s="500"/>
      <c r="O33575" s="500"/>
      <c r="Q33575" s="498" t="s">
        <v>213</v>
      </c>
      <c r="S33575" s="499"/>
    </row>
    <row r="33576">
      <c r="B33576" s="497"/>
      <c r="H33576" s="500"/>
      <c r="O33576" s="500"/>
      <c r="Q33576" s="498" t="s">
        <v>213</v>
      </c>
      <c r="S33576" s="499"/>
    </row>
    <row r="33577">
      <c r="B33577" s="497"/>
      <c r="H33577" s="500"/>
      <c r="O33577" s="500"/>
      <c r="Q33577" s="498" t="s">
        <v>213</v>
      </c>
      <c r="S33577" s="499"/>
    </row>
    <row r="33578">
      <c r="B33578" s="497"/>
      <c r="H33578" s="500"/>
      <c r="O33578" s="500"/>
      <c r="Q33578" s="498" t="s">
        <v>213</v>
      </c>
      <c r="S33578" s="499"/>
    </row>
    <row r="33579">
      <c r="B33579" s="497"/>
      <c r="H33579" s="500"/>
      <c r="O33579" s="500"/>
      <c r="Q33579" s="498" t="s">
        <v>213</v>
      </c>
      <c r="S33579" s="499"/>
    </row>
    <row r="33580">
      <c r="B33580" s="497"/>
      <c r="H33580" s="500"/>
      <c r="O33580" s="500"/>
      <c r="Q33580" s="498" t="s">
        <v>213</v>
      </c>
      <c r="S33580" s="499"/>
    </row>
    <row r="33581">
      <c r="B33581" s="497"/>
      <c r="H33581" s="500"/>
      <c r="O33581" s="500"/>
      <c r="Q33581" s="498" t="s">
        <v>213</v>
      </c>
      <c r="S33581" s="499"/>
    </row>
    <row r="33582">
      <c r="B33582" s="497"/>
      <c r="H33582" s="500"/>
      <c r="O33582" s="500"/>
      <c r="Q33582" s="498" t="s">
        <v>213</v>
      </c>
      <c r="S33582" s="499"/>
    </row>
    <row r="33583">
      <c r="B33583" s="497"/>
      <c r="H33583" s="500"/>
      <c r="O33583" s="500"/>
      <c r="Q33583" s="498" t="s">
        <v>213</v>
      </c>
      <c r="S33583" s="499"/>
    </row>
    <row r="33584">
      <c r="B33584" s="497"/>
      <c r="H33584" s="500"/>
      <c r="O33584" s="500"/>
      <c r="Q33584" s="498" t="s">
        <v>213</v>
      </c>
      <c r="S33584" s="499"/>
    </row>
    <row r="33585">
      <c r="B33585" s="497"/>
      <c r="H33585" s="500"/>
      <c r="O33585" s="500"/>
      <c r="Q33585" s="498" t="s">
        <v>213</v>
      </c>
      <c r="S33585" s="499"/>
    </row>
    <row r="33586">
      <c r="B33586" s="497"/>
      <c r="H33586" s="500"/>
      <c r="O33586" s="500"/>
      <c r="Q33586" s="498" t="s">
        <v>213</v>
      </c>
      <c r="S33586" s="499"/>
    </row>
    <row r="33587">
      <c r="B33587" s="497"/>
      <c r="H33587" s="500"/>
      <c r="O33587" s="500"/>
      <c r="Q33587" s="498" t="s">
        <v>213</v>
      </c>
      <c r="S33587" s="499"/>
    </row>
    <row r="33588">
      <c r="B33588" s="497"/>
      <c r="H33588" s="500"/>
      <c r="O33588" s="500"/>
      <c r="Q33588" s="498" t="s">
        <v>213</v>
      </c>
      <c r="S33588" s="499"/>
    </row>
    <row r="33589">
      <c r="B33589" s="497"/>
      <c r="H33589" s="500"/>
      <c r="O33589" s="500"/>
      <c r="Q33589" s="498" t="s">
        <v>213</v>
      </c>
      <c r="S33589" s="499"/>
    </row>
    <row r="33590">
      <c r="B33590" s="497"/>
      <c r="H33590" s="500"/>
      <c r="O33590" s="500"/>
      <c r="Q33590" s="498" t="s">
        <v>213</v>
      </c>
      <c r="S33590" s="499"/>
    </row>
    <row r="33591">
      <c r="B33591" s="497"/>
      <c r="H33591" s="500"/>
      <c r="O33591" s="500"/>
      <c r="Q33591" s="498" t="s">
        <v>213</v>
      </c>
      <c r="S33591" s="499"/>
    </row>
    <row r="33592">
      <c r="B33592" s="497"/>
      <c r="H33592" s="500"/>
      <c r="O33592" s="500"/>
      <c r="Q33592" s="498" t="s">
        <v>213</v>
      </c>
      <c r="S33592" s="499"/>
    </row>
    <row r="33593">
      <c r="B33593" s="497"/>
      <c r="H33593" s="500"/>
      <c r="O33593" s="500"/>
      <c r="Q33593" s="498" t="s">
        <v>213</v>
      </c>
      <c r="S33593" s="499"/>
    </row>
    <row r="33594">
      <c r="B33594" s="497"/>
      <c r="H33594" s="500"/>
      <c r="O33594" s="500"/>
      <c r="Q33594" s="498" t="s">
        <v>213</v>
      </c>
      <c r="S33594" s="499"/>
    </row>
    <row r="33595">
      <c r="B33595" s="497"/>
      <c r="H33595" s="500"/>
      <c r="O33595" s="500"/>
      <c r="Q33595" s="498" t="s">
        <v>213</v>
      </c>
      <c r="S33595" s="499"/>
    </row>
    <row r="33596">
      <c r="B33596" s="497"/>
      <c r="H33596" s="500"/>
      <c r="O33596" s="500"/>
      <c r="Q33596" s="498" t="s">
        <v>213</v>
      </c>
      <c r="S33596" s="499"/>
    </row>
    <row r="33597">
      <c r="B33597" s="497"/>
      <c r="H33597" s="500"/>
      <c r="O33597" s="500"/>
      <c r="Q33597" s="498" t="s">
        <v>213</v>
      </c>
      <c r="S33597" s="499"/>
    </row>
    <row r="33598">
      <c r="B33598" s="497"/>
      <c r="H33598" s="500"/>
      <c r="O33598" s="500"/>
      <c r="Q33598" s="498" t="s">
        <v>213</v>
      </c>
      <c r="S33598" s="499"/>
    </row>
    <row r="33599">
      <c r="B33599" s="497"/>
      <c r="H33599" s="500"/>
      <c r="O33599" s="500"/>
      <c r="Q33599" s="498" t="s">
        <v>213</v>
      </c>
      <c r="S33599" s="499"/>
    </row>
    <row r="33600">
      <c r="B33600" s="497"/>
      <c r="H33600" s="500"/>
      <c r="O33600" s="500"/>
      <c r="Q33600" s="498" t="s">
        <v>213</v>
      </c>
      <c r="S33600" s="499"/>
    </row>
    <row r="33601">
      <c r="B33601" s="497"/>
      <c r="H33601" s="500"/>
      <c r="O33601" s="500"/>
      <c r="Q33601" s="498" t="s">
        <v>213</v>
      </c>
      <c r="S33601" s="499"/>
    </row>
    <row r="33602">
      <c r="B33602" s="497"/>
      <c r="H33602" s="500"/>
      <c r="O33602" s="500"/>
      <c r="Q33602" s="498" t="s">
        <v>213</v>
      </c>
      <c r="S33602" s="499"/>
    </row>
    <row r="33603">
      <c r="B33603" s="497"/>
      <c r="H33603" s="500"/>
      <c r="O33603" s="500"/>
      <c r="Q33603" s="498" t="s">
        <v>213</v>
      </c>
      <c r="S33603" s="499"/>
    </row>
    <row r="33604">
      <c r="B33604" s="497"/>
      <c r="H33604" s="500"/>
      <c r="O33604" s="500"/>
      <c r="Q33604" s="498" t="s">
        <v>213</v>
      </c>
      <c r="S33604" s="499"/>
    </row>
    <row r="33605">
      <c r="B33605" s="497"/>
      <c r="H33605" s="500"/>
      <c r="O33605" s="500"/>
      <c r="Q33605" s="498" t="s">
        <v>213</v>
      </c>
      <c r="S33605" s="499"/>
    </row>
    <row r="33606">
      <c r="B33606" s="497"/>
      <c r="H33606" s="500"/>
      <c r="O33606" s="500"/>
      <c r="Q33606" s="498" t="s">
        <v>213</v>
      </c>
      <c r="S33606" s="499"/>
    </row>
    <row r="33607">
      <c r="B33607" s="497"/>
      <c r="H33607" s="500"/>
      <c r="O33607" s="500"/>
      <c r="Q33607" s="498" t="s">
        <v>213</v>
      </c>
      <c r="S33607" s="499"/>
    </row>
    <row r="33608">
      <c r="B33608" s="497"/>
      <c r="H33608" s="500"/>
      <c r="O33608" s="500"/>
      <c r="Q33608" s="498" t="s">
        <v>213</v>
      </c>
      <c r="S33608" s="499"/>
    </row>
    <row r="33609">
      <c r="B33609" s="497"/>
      <c r="H33609" s="500"/>
      <c r="O33609" s="500"/>
      <c r="Q33609" s="498" t="s">
        <v>213</v>
      </c>
      <c r="S33609" s="499"/>
    </row>
    <row r="33610">
      <c r="B33610" s="497"/>
      <c r="H33610" s="500"/>
      <c r="O33610" s="500"/>
      <c r="Q33610" s="498" t="s">
        <v>213</v>
      </c>
      <c r="S33610" s="499"/>
    </row>
    <row r="33611">
      <c r="B33611" s="497"/>
      <c r="H33611" s="500"/>
      <c r="O33611" s="500"/>
      <c r="Q33611" s="498" t="s">
        <v>213</v>
      </c>
      <c r="S33611" s="499"/>
    </row>
    <row r="33612">
      <c r="B33612" s="497"/>
      <c r="H33612" s="500"/>
      <c r="O33612" s="500"/>
      <c r="Q33612" s="498" t="s">
        <v>213</v>
      </c>
      <c r="S33612" s="499"/>
    </row>
    <row r="33613">
      <c r="B33613" s="497"/>
      <c r="H33613" s="500"/>
      <c r="O33613" s="500"/>
      <c r="Q33613" s="498" t="s">
        <v>213</v>
      </c>
      <c r="S33613" s="499"/>
    </row>
    <row r="33614">
      <c r="B33614" s="497"/>
      <c r="H33614" s="500"/>
      <c r="O33614" s="500"/>
      <c r="Q33614" s="498" t="s">
        <v>213</v>
      </c>
      <c r="S33614" s="499"/>
    </row>
    <row r="33615">
      <c r="B33615" s="497"/>
      <c r="H33615" s="500"/>
      <c r="O33615" s="500"/>
      <c r="Q33615" s="498" t="s">
        <v>213</v>
      </c>
      <c r="S33615" s="499"/>
    </row>
    <row r="33616">
      <c r="B33616" s="497"/>
      <c r="H33616" s="500"/>
      <c r="O33616" s="500"/>
      <c r="Q33616" s="498" t="s">
        <v>213</v>
      </c>
      <c r="S33616" s="499"/>
    </row>
    <row r="33617">
      <c r="B33617" s="497"/>
      <c r="H33617" s="500"/>
      <c r="O33617" s="500"/>
      <c r="Q33617" s="498" t="s">
        <v>213</v>
      </c>
      <c r="S33617" s="499"/>
    </row>
    <row r="33618">
      <c r="B33618" s="497"/>
      <c r="H33618" s="500"/>
      <c r="O33618" s="500"/>
      <c r="Q33618" s="498" t="s">
        <v>213</v>
      </c>
      <c r="S33618" s="499"/>
    </row>
    <row r="33619">
      <c r="B33619" s="497"/>
      <c r="H33619" s="500"/>
      <c r="O33619" s="500"/>
      <c r="Q33619" s="498" t="s">
        <v>213</v>
      </c>
      <c r="S33619" s="499"/>
    </row>
    <row r="33620">
      <c r="B33620" s="497"/>
      <c r="H33620" s="500"/>
      <c r="O33620" s="500"/>
      <c r="Q33620" s="498" t="s">
        <v>213</v>
      </c>
      <c r="S33620" s="499"/>
    </row>
    <row r="33621">
      <c r="B33621" s="497"/>
      <c r="H33621" s="500"/>
      <c r="O33621" s="500"/>
      <c r="Q33621" s="498" t="s">
        <v>213</v>
      </c>
      <c r="S33621" s="499"/>
    </row>
    <row r="33622">
      <c r="B33622" s="497"/>
      <c r="H33622" s="500"/>
      <c r="O33622" s="500"/>
      <c r="Q33622" s="498" t="s">
        <v>213</v>
      </c>
      <c r="S33622" s="499"/>
    </row>
    <row r="33623">
      <c r="B33623" s="497"/>
      <c r="H33623" s="500"/>
      <c r="O33623" s="500"/>
      <c r="Q33623" s="498" t="s">
        <v>213</v>
      </c>
      <c r="S33623" s="499"/>
    </row>
    <row r="33624">
      <c r="B33624" s="497"/>
      <c r="H33624" s="500"/>
      <c r="O33624" s="500"/>
      <c r="Q33624" s="498" t="s">
        <v>213</v>
      </c>
      <c r="S33624" s="499"/>
    </row>
    <row r="33625">
      <c r="B33625" s="497"/>
      <c r="H33625" s="500"/>
      <c r="O33625" s="500"/>
      <c r="Q33625" s="498" t="s">
        <v>213</v>
      </c>
      <c r="S33625" s="499"/>
    </row>
    <row r="33626">
      <c r="B33626" s="497"/>
      <c r="H33626" s="500"/>
      <c r="O33626" s="500"/>
      <c r="Q33626" s="498" t="s">
        <v>213</v>
      </c>
      <c r="S33626" s="499"/>
    </row>
    <row r="33627">
      <c r="B33627" s="497"/>
      <c r="H33627" s="500"/>
      <c r="O33627" s="500"/>
      <c r="Q33627" s="498" t="s">
        <v>213</v>
      </c>
      <c r="S33627" s="499"/>
    </row>
    <row r="33628">
      <c r="B33628" s="497"/>
      <c r="H33628" s="500"/>
      <c r="O33628" s="500"/>
      <c r="Q33628" s="498" t="s">
        <v>213</v>
      </c>
      <c r="S33628" s="499"/>
    </row>
    <row r="33629">
      <c r="B33629" s="497"/>
      <c r="H33629" s="500"/>
      <c r="O33629" s="500"/>
      <c r="Q33629" s="498" t="s">
        <v>213</v>
      </c>
      <c r="S33629" s="499"/>
    </row>
    <row r="33630">
      <c r="B33630" s="497"/>
      <c r="H33630" s="500"/>
      <c r="O33630" s="500"/>
      <c r="Q33630" s="498" t="s">
        <v>213</v>
      </c>
      <c r="S33630" s="499"/>
    </row>
    <row r="33631">
      <c r="B33631" s="497"/>
      <c r="H33631" s="500"/>
      <c r="O33631" s="500"/>
      <c r="Q33631" s="498" t="s">
        <v>213</v>
      </c>
      <c r="S33631" s="499"/>
    </row>
    <row r="33632">
      <c r="B33632" s="497"/>
      <c r="H33632" s="500"/>
      <c r="O33632" s="500"/>
      <c r="Q33632" s="498" t="s">
        <v>213</v>
      </c>
      <c r="S33632" s="499"/>
    </row>
    <row r="33633">
      <c r="B33633" s="497"/>
      <c r="H33633" s="500"/>
      <c r="O33633" s="500"/>
      <c r="Q33633" s="498" t="s">
        <v>213</v>
      </c>
      <c r="S33633" s="499"/>
    </row>
    <row r="33634">
      <c r="B33634" s="497"/>
      <c r="H33634" s="500"/>
      <c r="O33634" s="500"/>
      <c r="Q33634" s="498" t="s">
        <v>213</v>
      </c>
      <c r="S33634" s="499"/>
    </row>
    <row r="33635">
      <c r="B33635" s="497"/>
      <c r="H33635" s="500"/>
      <c r="O33635" s="500"/>
      <c r="Q33635" s="498" t="s">
        <v>213</v>
      </c>
      <c r="S33635" s="499"/>
    </row>
    <row r="33636">
      <c r="B33636" s="497"/>
      <c r="H33636" s="500"/>
      <c r="O33636" s="500"/>
      <c r="Q33636" s="498" t="s">
        <v>213</v>
      </c>
      <c r="S33636" s="499"/>
    </row>
    <row r="33637">
      <c r="B33637" s="497"/>
      <c r="H33637" s="500"/>
      <c r="O33637" s="500"/>
      <c r="Q33637" s="498" t="s">
        <v>213</v>
      </c>
      <c r="S33637" s="499"/>
    </row>
    <row r="33638">
      <c r="B33638" s="497"/>
      <c r="H33638" s="500"/>
      <c r="O33638" s="500"/>
      <c r="Q33638" s="498" t="s">
        <v>213</v>
      </c>
      <c r="S33638" s="499"/>
    </row>
    <row r="33639">
      <c r="B33639" s="497"/>
      <c r="H33639" s="500"/>
      <c r="O33639" s="500"/>
      <c r="Q33639" s="498" t="s">
        <v>213</v>
      </c>
      <c r="S33639" s="499"/>
    </row>
    <row r="33640">
      <c r="B33640" s="497"/>
      <c r="H33640" s="500"/>
      <c r="O33640" s="500"/>
      <c r="Q33640" s="498" t="s">
        <v>213</v>
      </c>
      <c r="S33640" s="499"/>
    </row>
    <row r="33641">
      <c r="B33641" s="497"/>
      <c r="H33641" s="500"/>
      <c r="O33641" s="500"/>
      <c r="Q33641" s="498" t="s">
        <v>213</v>
      </c>
      <c r="S33641" s="499"/>
    </row>
    <row r="33642">
      <c r="B33642" s="497"/>
      <c r="H33642" s="500"/>
      <c r="O33642" s="500"/>
      <c r="Q33642" s="498" t="s">
        <v>213</v>
      </c>
      <c r="S33642" s="499"/>
    </row>
    <row r="33643">
      <c r="B33643" s="497"/>
      <c r="H33643" s="500"/>
      <c r="O33643" s="500"/>
      <c r="Q33643" s="498" t="s">
        <v>213</v>
      </c>
      <c r="S33643" s="499"/>
    </row>
    <row r="33644">
      <c r="B33644" s="497"/>
      <c r="H33644" s="500"/>
      <c r="O33644" s="500"/>
      <c r="Q33644" s="498" t="s">
        <v>213</v>
      </c>
      <c r="S33644" s="499"/>
    </row>
    <row r="33645">
      <c r="B33645" s="497"/>
      <c r="H33645" s="500"/>
      <c r="O33645" s="500"/>
      <c r="Q33645" s="498" t="s">
        <v>213</v>
      </c>
      <c r="S33645" s="499"/>
    </row>
    <row r="33646">
      <c r="B33646" s="497"/>
      <c r="H33646" s="500"/>
      <c r="O33646" s="500"/>
      <c r="Q33646" s="498" t="s">
        <v>213</v>
      </c>
      <c r="S33646" s="499"/>
    </row>
    <row r="33647">
      <c r="B33647" s="497"/>
      <c r="H33647" s="500"/>
      <c r="O33647" s="500"/>
      <c r="Q33647" s="498" t="s">
        <v>213</v>
      </c>
      <c r="S33647" s="499"/>
    </row>
    <row r="33648">
      <c r="B33648" s="497"/>
      <c r="H33648" s="500"/>
      <c r="O33648" s="500"/>
      <c r="Q33648" s="498" t="s">
        <v>213</v>
      </c>
      <c r="S33648" s="499"/>
    </row>
    <row r="33649">
      <c r="B33649" s="497"/>
      <c r="H33649" s="500"/>
      <c r="O33649" s="500"/>
      <c r="Q33649" s="498" t="s">
        <v>213</v>
      </c>
      <c r="S33649" s="499"/>
    </row>
    <row r="33650">
      <c r="B33650" s="497"/>
      <c r="H33650" s="500"/>
      <c r="O33650" s="500"/>
      <c r="Q33650" s="498" t="s">
        <v>213</v>
      </c>
      <c r="S33650" s="499"/>
    </row>
    <row r="33651">
      <c r="B33651" s="497"/>
      <c r="H33651" s="500"/>
      <c r="O33651" s="500"/>
      <c r="Q33651" s="498" t="s">
        <v>213</v>
      </c>
      <c r="S33651" s="499"/>
    </row>
    <row r="33652">
      <c r="B33652" s="497"/>
      <c r="H33652" s="500"/>
      <c r="O33652" s="500"/>
      <c r="Q33652" s="498" t="s">
        <v>213</v>
      </c>
      <c r="S33652" s="499"/>
    </row>
    <row r="33653">
      <c r="B33653" s="497"/>
      <c r="H33653" s="500"/>
      <c r="O33653" s="500"/>
      <c r="Q33653" s="498" t="s">
        <v>213</v>
      </c>
      <c r="S33653" s="499"/>
    </row>
    <row r="33654">
      <c r="B33654" s="497"/>
      <c r="H33654" s="500"/>
      <c r="O33654" s="500"/>
      <c r="Q33654" s="498" t="s">
        <v>213</v>
      </c>
      <c r="S33654" s="499"/>
    </row>
    <row r="33655">
      <c r="B33655" s="497"/>
      <c r="H33655" s="500"/>
      <c r="O33655" s="500"/>
      <c r="Q33655" s="498" t="s">
        <v>213</v>
      </c>
      <c r="S33655" s="499"/>
    </row>
    <row r="33656">
      <c r="B33656" s="497"/>
      <c r="H33656" s="500"/>
      <c r="O33656" s="500"/>
      <c r="Q33656" s="498" t="s">
        <v>213</v>
      </c>
      <c r="S33656" s="499"/>
    </row>
    <row r="33657">
      <c r="B33657" s="497"/>
      <c r="H33657" s="500"/>
      <c r="O33657" s="500"/>
      <c r="Q33657" s="498" t="s">
        <v>213</v>
      </c>
      <c r="S33657" s="499"/>
    </row>
    <row r="33658">
      <c r="B33658" s="497"/>
      <c r="H33658" s="500"/>
      <c r="O33658" s="500"/>
      <c r="Q33658" s="498" t="s">
        <v>213</v>
      </c>
      <c r="S33658" s="499"/>
    </row>
    <row r="33659">
      <c r="B33659" s="497"/>
      <c r="H33659" s="500"/>
      <c r="O33659" s="500"/>
      <c r="Q33659" s="498" t="s">
        <v>213</v>
      </c>
      <c r="S33659" s="499"/>
    </row>
    <row r="33660">
      <c r="B33660" s="497"/>
      <c r="H33660" s="500"/>
      <c r="O33660" s="500"/>
      <c r="Q33660" s="498" t="s">
        <v>213</v>
      </c>
      <c r="S33660" s="499"/>
    </row>
    <row r="33661">
      <c r="B33661" s="497"/>
      <c r="H33661" s="500"/>
      <c r="O33661" s="500"/>
      <c r="Q33661" s="498" t="s">
        <v>213</v>
      </c>
      <c r="S33661" s="499"/>
    </row>
    <row r="33662">
      <c r="B33662" s="497"/>
      <c r="H33662" s="500"/>
      <c r="O33662" s="500"/>
      <c r="Q33662" s="498" t="s">
        <v>213</v>
      </c>
      <c r="S33662" s="499"/>
    </row>
    <row r="33663">
      <c r="B33663" s="497"/>
      <c r="H33663" s="500"/>
      <c r="O33663" s="500"/>
      <c r="Q33663" s="498" t="s">
        <v>213</v>
      </c>
      <c r="S33663" s="499"/>
    </row>
    <row r="33664">
      <c r="B33664" s="497"/>
      <c r="H33664" s="500"/>
      <c r="O33664" s="500"/>
      <c r="Q33664" s="498" t="s">
        <v>213</v>
      </c>
      <c r="S33664" s="499"/>
    </row>
    <row r="33665">
      <c r="B33665" s="497"/>
      <c r="H33665" s="500"/>
      <c r="O33665" s="500"/>
      <c r="Q33665" s="498" t="s">
        <v>213</v>
      </c>
      <c r="S33665" s="499"/>
    </row>
    <row r="33666">
      <c r="B33666" s="497"/>
      <c r="H33666" s="500"/>
      <c r="O33666" s="500"/>
      <c r="Q33666" s="498" t="s">
        <v>213</v>
      </c>
      <c r="S33666" s="499"/>
    </row>
    <row r="33667">
      <c r="B33667" s="497"/>
      <c r="H33667" s="500"/>
      <c r="O33667" s="500"/>
      <c r="Q33667" s="498" t="s">
        <v>213</v>
      </c>
      <c r="S33667" s="499"/>
    </row>
    <row r="33668">
      <c r="B33668" s="497"/>
      <c r="H33668" s="500"/>
      <c r="O33668" s="500"/>
      <c r="Q33668" s="498" t="s">
        <v>213</v>
      </c>
      <c r="S33668" s="499"/>
    </row>
    <row r="33669">
      <c r="B33669" s="497"/>
      <c r="H33669" s="500"/>
      <c r="O33669" s="500"/>
      <c r="Q33669" s="498" t="s">
        <v>213</v>
      </c>
      <c r="S33669" s="499"/>
    </row>
    <row r="33670">
      <c r="B33670" s="497"/>
      <c r="H33670" s="500"/>
      <c r="O33670" s="500"/>
      <c r="Q33670" s="498" t="s">
        <v>213</v>
      </c>
      <c r="S33670" s="499"/>
    </row>
    <row r="33671">
      <c r="B33671" s="497"/>
      <c r="H33671" s="500"/>
      <c r="O33671" s="500"/>
      <c r="Q33671" s="498" t="s">
        <v>213</v>
      </c>
      <c r="S33671" s="499"/>
    </row>
    <row r="33672">
      <c r="B33672" s="497"/>
      <c r="H33672" s="500"/>
      <c r="O33672" s="500"/>
      <c r="Q33672" s="498" t="s">
        <v>213</v>
      </c>
      <c r="S33672" s="499"/>
    </row>
    <row r="33673">
      <c r="B33673" s="497"/>
      <c r="H33673" s="500"/>
      <c r="O33673" s="500"/>
      <c r="Q33673" s="498" t="s">
        <v>213</v>
      </c>
      <c r="S33673" s="499"/>
    </row>
    <row r="33674">
      <c r="B33674" s="497"/>
      <c r="H33674" s="500"/>
      <c r="O33674" s="500"/>
      <c r="Q33674" s="498" t="s">
        <v>213</v>
      </c>
      <c r="S33674" s="499"/>
    </row>
    <row r="33675">
      <c r="B33675" s="497"/>
      <c r="H33675" s="500"/>
      <c r="O33675" s="500"/>
      <c r="Q33675" s="498" t="s">
        <v>213</v>
      </c>
      <c r="S33675" s="499"/>
    </row>
    <row r="33676">
      <c r="B33676" s="497"/>
      <c r="H33676" s="500"/>
      <c r="O33676" s="500"/>
      <c r="Q33676" s="498" t="s">
        <v>213</v>
      </c>
      <c r="S33676" s="499"/>
    </row>
    <row r="33677">
      <c r="B33677" s="497"/>
      <c r="H33677" s="500"/>
      <c r="O33677" s="500"/>
      <c r="Q33677" s="498" t="s">
        <v>213</v>
      </c>
      <c r="S33677" s="499"/>
    </row>
    <row r="33678">
      <c r="B33678" s="497"/>
      <c r="H33678" s="500"/>
      <c r="O33678" s="500"/>
      <c r="Q33678" s="498" t="s">
        <v>213</v>
      </c>
      <c r="S33678" s="499"/>
    </row>
    <row r="33679">
      <c r="B33679" s="497"/>
      <c r="H33679" s="500"/>
      <c r="O33679" s="500"/>
      <c r="Q33679" s="498" t="s">
        <v>213</v>
      </c>
      <c r="S33679" s="499"/>
    </row>
    <row r="33680">
      <c r="B33680" s="497"/>
      <c r="H33680" s="500"/>
      <c r="O33680" s="500"/>
      <c r="Q33680" s="498" t="s">
        <v>213</v>
      </c>
      <c r="S33680" s="499"/>
    </row>
    <row r="33681">
      <c r="B33681" s="497"/>
      <c r="H33681" s="500"/>
      <c r="O33681" s="500"/>
      <c r="Q33681" s="498" t="s">
        <v>213</v>
      </c>
      <c r="S33681" s="499"/>
    </row>
    <row r="33682">
      <c r="B33682" s="497"/>
      <c r="H33682" s="500"/>
      <c r="O33682" s="500"/>
      <c r="Q33682" s="498" t="s">
        <v>213</v>
      </c>
      <c r="S33682" s="499"/>
    </row>
    <row r="33683">
      <c r="B33683" s="497"/>
      <c r="H33683" s="500"/>
      <c r="O33683" s="500"/>
      <c r="Q33683" s="498" t="s">
        <v>213</v>
      </c>
      <c r="S33683" s="499"/>
    </row>
    <row r="33684">
      <c r="B33684" s="497"/>
      <c r="H33684" s="500"/>
      <c r="O33684" s="500"/>
      <c r="Q33684" s="498" t="s">
        <v>213</v>
      </c>
      <c r="S33684" s="499"/>
    </row>
    <row r="33685">
      <c r="B33685" s="497"/>
      <c r="H33685" s="500"/>
      <c r="O33685" s="500"/>
      <c r="Q33685" s="498" t="s">
        <v>213</v>
      </c>
      <c r="S33685" s="499"/>
    </row>
    <row r="33686">
      <c r="B33686" s="497"/>
      <c r="H33686" s="500"/>
      <c r="O33686" s="500"/>
      <c r="Q33686" s="498" t="s">
        <v>213</v>
      </c>
      <c r="S33686" s="499"/>
    </row>
    <row r="33687">
      <c r="B33687" s="497"/>
      <c r="H33687" s="500"/>
      <c r="O33687" s="500"/>
      <c r="Q33687" s="498" t="s">
        <v>213</v>
      </c>
      <c r="S33687" s="499"/>
    </row>
    <row r="33688">
      <c r="B33688" s="497"/>
      <c r="H33688" s="500"/>
      <c r="O33688" s="500"/>
      <c r="Q33688" s="498" t="s">
        <v>213</v>
      </c>
      <c r="S33688" s="499"/>
    </row>
    <row r="33689">
      <c r="B33689" s="497"/>
      <c r="H33689" s="500"/>
      <c r="O33689" s="500"/>
      <c r="Q33689" s="498" t="s">
        <v>213</v>
      </c>
      <c r="S33689" s="499"/>
    </row>
    <row r="33690">
      <c r="B33690" s="497"/>
      <c r="H33690" s="500"/>
      <c r="O33690" s="500"/>
      <c r="Q33690" s="498" t="s">
        <v>213</v>
      </c>
      <c r="S33690" s="499"/>
    </row>
    <row r="33691">
      <c r="B33691" s="497"/>
      <c r="H33691" s="500"/>
      <c r="O33691" s="500"/>
      <c r="Q33691" s="498" t="s">
        <v>213</v>
      </c>
      <c r="S33691" s="499"/>
    </row>
    <row r="33692">
      <c r="B33692" s="497"/>
      <c r="H33692" s="500"/>
      <c r="O33692" s="500"/>
      <c r="Q33692" s="498" t="s">
        <v>213</v>
      </c>
      <c r="S33692" s="499"/>
    </row>
    <row r="33693">
      <c r="B33693" s="497"/>
      <c r="H33693" s="500"/>
      <c r="O33693" s="500"/>
      <c r="Q33693" s="498" t="s">
        <v>213</v>
      </c>
      <c r="S33693" s="499"/>
    </row>
    <row r="33694">
      <c r="B33694" s="497"/>
      <c r="H33694" s="500"/>
      <c r="O33694" s="500"/>
      <c r="Q33694" s="498" t="s">
        <v>213</v>
      </c>
      <c r="S33694" s="499"/>
    </row>
    <row r="33695">
      <c r="B33695" s="497"/>
      <c r="H33695" s="500"/>
      <c r="O33695" s="500"/>
      <c r="Q33695" s="498" t="s">
        <v>213</v>
      </c>
      <c r="S33695" s="499"/>
    </row>
    <row r="33696">
      <c r="B33696" s="497"/>
      <c r="H33696" s="500"/>
      <c r="O33696" s="500"/>
      <c r="Q33696" s="498" t="s">
        <v>213</v>
      </c>
      <c r="S33696" s="499"/>
    </row>
    <row r="33697">
      <c r="B33697" s="497"/>
      <c r="H33697" s="500"/>
      <c r="O33697" s="500"/>
      <c r="Q33697" s="498" t="s">
        <v>213</v>
      </c>
      <c r="S33697" s="499"/>
    </row>
    <row r="33698">
      <c r="B33698" s="497"/>
      <c r="H33698" s="500"/>
      <c r="O33698" s="500"/>
      <c r="Q33698" s="498" t="s">
        <v>213</v>
      </c>
      <c r="S33698" s="499"/>
    </row>
    <row r="33699">
      <c r="B33699" s="497"/>
      <c r="H33699" s="500"/>
      <c r="O33699" s="500"/>
      <c r="Q33699" s="498" t="s">
        <v>213</v>
      </c>
      <c r="S33699" s="499"/>
    </row>
    <row r="33700">
      <c r="B33700" s="497"/>
      <c r="H33700" s="500"/>
      <c r="O33700" s="500"/>
      <c r="Q33700" s="498" t="s">
        <v>213</v>
      </c>
      <c r="S33700" s="499"/>
    </row>
    <row r="33701">
      <c r="B33701" s="497"/>
      <c r="H33701" s="500"/>
      <c r="O33701" s="500"/>
      <c r="Q33701" s="498" t="s">
        <v>213</v>
      </c>
      <c r="S33701" s="499"/>
    </row>
    <row r="33702">
      <c r="B33702" s="497"/>
      <c r="H33702" s="500"/>
      <c r="O33702" s="500"/>
      <c r="Q33702" s="498" t="s">
        <v>213</v>
      </c>
      <c r="S33702" s="499"/>
    </row>
    <row r="33703">
      <c r="B33703" s="497"/>
      <c r="H33703" s="500"/>
      <c r="O33703" s="500"/>
      <c r="Q33703" s="498" t="s">
        <v>213</v>
      </c>
      <c r="S33703" s="499"/>
    </row>
    <row r="33704">
      <c r="B33704" s="497"/>
      <c r="H33704" s="500"/>
      <c r="O33704" s="500"/>
      <c r="Q33704" s="498" t="s">
        <v>213</v>
      </c>
      <c r="S33704" s="499"/>
    </row>
    <row r="33705">
      <c r="B33705" s="497"/>
      <c r="H33705" s="500"/>
      <c r="O33705" s="500"/>
      <c r="Q33705" s="498" t="s">
        <v>213</v>
      </c>
      <c r="S33705" s="499"/>
    </row>
    <row r="33706">
      <c r="B33706" s="497"/>
      <c r="H33706" s="500"/>
      <c r="O33706" s="500"/>
      <c r="Q33706" s="498" t="s">
        <v>213</v>
      </c>
      <c r="S33706" s="499"/>
    </row>
    <row r="33707">
      <c r="B33707" s="497"/>
      <c r="H33707" s="500"/>
      <c r="O33707" s="500"/>
      <c r="Q33707" s="498" t="s">
        <v>213</v>
      </c>
      <c r="S33707" s="499"/>
    </row>
    <row r="33708">
      <c r="B33708" s="497"/>
      <c r="H33708" s="500"/>
      <c r="O33708" s="500"/>
      <c r="Q33708" s="498" t="s">
        <v>213</v>
      </c>
      <c r="S33708" s="499"/>
    </row>
    <row r="33709">
      <c r="B33709" s="497"/>
      <c r="H33709" s="500"/>
      <c r="O33709" s="500"/>
      <c r="Q33709" s="498" t="s">
        <v>213</v>
      </c>
      <c r="S33709" s="499"/>
    </row>
    <row r="33710">
      <c r="B33710" s="497"/>
      <c r="H33710" s="500"/>
      <c r="O33710" s="500"/>
      <c r="Q33710" s="498" t="s">
        <v>213</v>
      </c>
      <c r="S33710" s="499"/>
    </row>
    <row r="33711">
      <c r="B33711" s="497"/>
      <c r="H33711" s="500"/>
      <c r="O33711" s="500"/>
      <c r="Q33711" s="498" t="s">
        <v>213</v>
      </c>
      <c r="S33711" s="499"/>
    </row>
    <row r="33712">
      <c r="B33712" s="497"/>
      <c r="H33712" s="500"/>
      <c r="O33712" s="500"/>
      <c r="Q33712" s="498" t="s">
        <v>213</v>
      </c>
      <c r="S33712" s="499"/>
    </row>
    <row r="33713">
      <c r="B33713" s="497"/>
      <c r="H33713" s="500"/>
      <c r="O33713" s="500"/>
      <c r="Q33713" s="498" t="s">
        <v>213</v>
      </c>
      <c r="S33713" s="499"/>
    </row>
    <row r="33714">
      <c r="B33714" s="497"/>
      <c r="H33714" s="500"/>
      <c r="O33714" s="500"/>
      <c r="Q33714" s="498" t="s">
        <v>213</v>
      </c>
      <c r="S33714" s="499"/>
    </row>
    <row r="33715">
      <c r="B33715" s="497"/>
      <c r="H33715" s="500"/>
      <c r="O33715" s="500"/>
      <c r="Q33715" s="498" t="s">
        <v>213</v>
      </c>
      <c r="S33715" s="499"/>
    </row>
    <row r="33716">
      <c r="B33716" s="497"/>
      <c r="H33716" s="500"/>
      <c r="O33716" s="500"/>
      <c r="Q33716" s="498" t="s">
        <v>213</v>
      </c>
      <c r="S33716" s="499"/>
    </row>
    <row r="33717">
      <c r="B33717" s="497"/>
      <c r="H33717" s="500"/>
      <c r="O33717" s="500"/>
      <c r="Q33717" s="498" t="s">
        <v>213</v>
      </c>
      <c r="S33717" s="499"/>
    </row>
    <row r="33718">
      <c r="B33718" s="497"/>
      <c r="H33718" s="500"/>
      <c r="O33718" s="500"/>
      <c r="Q33718" s="498" t="s">
        <v>213</v>
      </c>
      <c r="S33718" s="499"/>
    </row>
    <row r="33719">
      <c r="B33719" s="497"/>
      <c r="H33719" s="500"/>
      <c r="O33719" s="500"/>
      <c r="Q33719" s="498" t="s">
        <v>213</v>
      </c>
      <c r="S33719" s="499"/>
    </row>
    <row r="33720">
      <c r="B33720" s="497"/>
      <c r="H33720" s="500"/>
      <c r="O33720" s="500"/>
      <c r="Q33720" s="498" t="s">
        <v>213</v>
      </c>
      <c r="S33720" s="499"/>
    </row>
    <row r="33721">
      <c r="B33721" s="497"/>
      <c r="H33721" s="500"/>
      <c r="O33721" s="500"/>
      <c r="Q33721" s="498" t="s">
        <v>213</v>
      </c>
      <c r="S33721" s="499"/>
    </row>
    <row r="33722">
      <c r="B33722" s="497"/>
      <c r="H33722" s="500"/>
      <c r="O33722" s="500"/>
      <c r="Q33722" s="498" t="s">
        <v>213</v>
      </c>
      <c r="S33722" s="499"/>
    </row>
    <row r="33723">
      <c r="B33723" s="497"/>
      <c r="H33723" s="500"/>
      <c r="O33723" s="500"/>
      <c r="Q33723" s="498" t="s">
        <v>213</v>
      </c>
      <c r="S33723" s="499"/>
    </row>
    <row r="33724">
      <c r="B33724" s="497"/>
      <c r="H33724" s="500"/>
      <c r="O33724" s="500"/>
      <c r="Q33724" s="498" t="s">
        <v>213</v>
      </c>
      <c r="S33724" s="499"/>
    </row>
    <row r="33725">
      <c r="B33725" s="497"/>
      <c r="H33725" s="500"/>
      <c r="O33725" s="500"/>
      <c r="Q33725" s="498" t="s">
        <v>213</v>
      </c>
      <c r="S33725" s="499"/>
    </row>
    <row r="33726">
      <c r="B33726" s="497"/>
      <c r="H33726" s="500"/>
      <c r="O33726" s="500"/>
      <c r="Q33726" s="498" t="s">
        <v>213</v>
      </c>
      <c r="S33726" s="499"/>
    </row>
    <row r="33727">
      <c r="B33727" s="497"/>
      <c r="H33727" s="500"/>
      <c r="O33727" s="500"/>
      <c r="Q33727" s="498" t="s">
        <v>213</v>
      </c>
      <c r="S33727" s="499"/>
    </row>
    <row r="33728">
      <c r="B33728" s="497"/>
      <c r="H33728" s="500"/>
      <c r="O33728" s="500"/>
      <c r="Q33728" s="498" t="s">
        <v>213</v>
      </c>
      <c r="S33728" s="499"/>
    </row>
    <row r="33729">
      <c r="B33729" s="497"/>
      <c r="H33729" s="500"/>
      <c r="O33729" s="500"/>
      <c r="Q33729" s="498" t="s">
        <v>213</v>
      </c>
      <c r="S33729" s="499"/>
    </row>
    <row r="33730">
      <c r="B33730" s="497"/>
      <c r="H33730" s="500"/>
      <c r="O33730" s="500"/>
      <c r="Q33730" s="498" t="s">
        <v>213</v>
      </c>
      <c r="S33730" s="499"/>
    </row>
    <row r="33731">
      <c r="B33731" s="497"/>
      <c r="H33731" s="500"/>
      <c r="O33731" s="500"/>
      <c r="Q33731" s="498" t="s">
        <v>213</v>
      </c>
      <c r="S33731" s="499"/>
    </row>
    <row r="33732">
      <c r="B33732" s="497"/>
      <c r="H33732" s="500"/>
      <c r="O33732" s="500"/>
      <c r="Q33732" s="498" t="s">
        <v>213</v>
      </c>
      <c r="S33732" s="499"/>
    </row>
    <row r="33733">
      <c r="B33733" s="497"/>
      <c r="H33733" s="500"/>
      <c r="O33733" s="500"/>
      <c r="Q33733" s="498" t="s">
        <v>213</v>
      </c>
      <c r="S33733" s="499"/>
    </row>
    <row r="33734">
      <c r="B33734" s="497"/>
      <c r="H33734" s="500"/>
      <c r="O33734" s="500"/>
      <c r="Q33734" s="498" t="s">
        <v>213</v>
      </c>
      <c r="S33734" s="499"/>
    </row>
    <row r="33735">
      <c r="B33735" s="497"/>
      <c r="H33735" s="500"/>
      <c r="O33735" s="500"/>
      <c r="Q33735" s="498" t="s">
        <v>213</v>
      </c>
      <c r="S33735" s="499"/>
    </row>
    <row r="33736">
      <c r="B33736" s="497"/>
      <c r="H33736" s="500"/>
      <c r="O33736" s="500"/>
      <c r="Q33736" s="498" t="s">
        <v>213</v>
      </c>
      <c r="S33736" s="499"/>
    </row>
    <row r="33737">
      <c r="B33737" s="497"/>
      <c r="H33737" s="500"/>
      <c r="O33737" s="500"/>
      <c r="Q33737" s="498" t="s">
        <v>213</v>
      </c>
      <c r="S33737" s="499"/>
    </row>
    <row r="33738">
      <c r="B33738" s="497"/>
      <c r="H33738" s="500"/>
      <c r="O33738" s="500"/>
      <c r="Q33738" s="498" t="s">
        <v>213</v>
      </c>
      <c r="S33738" s="499"/>
    </row>
    <row r="33739">
      <c r="B33739" s="497"/>
      <c r="H33739" s="500"/>
      <c r="O33739" s="500"/>
      <c r="Q33739" s="498" t="s">
        <v>213</v>
      </c>
      <c r="S33739" s="499"/>
    </row>
    <row r="33740">
      <c r="B33740" s="497"/>
      <c r="H33740" s="500"/>
      <c r="O33740" s="500"/>
      <c r="Q33740" s="498" t="s">
        <v>213</v>
      </c>
      <c r="S33740" s="499"/>
    </row>
    <row r="33741">
      <c r="B33741" s="497"/>
      <c r="H33741" s="500"/>
      <c r="O33741" s="500"/>
      <c r="Q33741" s="498" t="s">
        <v>213</v>
      </c>
      <c r="S33741" s="499"/>
    </row>
    <row r="33742">
      <c r="B33742" s="497"/>
      <c r="H33742" s="500"/>
      <c r="O33742" s="500"/>
      <c r="Q33742" s="498" t="s">
        <v>213</v>
      </c>
      <c r="S33742" s="499"/>
    </row>
    <row r="33743">
      <c r="B33743" s="497"/>
      <c r="H33743" s="500"/>
      <c r="O33743" s="500"/>
      <c r="Q33743" s="498" t="s">
        <v>213</v>
      </c>
      <c r="S33743" s="499"/>
    </row>
    <row r="33744">
      <c r="B33744" s="497"/>
      <c r="H33744" s="500"/>
      <c r="O33744" s="500"/>
      <c r="Q33744" s="498" t="s">
        <v>213</v>
      </c>
      <c r="S33744" s="499"/>
    </row>
    <row r="33745">
      <c r="B33745" s="497"/>
      <c r="H33745" s="500"/>
      <c r="O33745" s="500"/>
      <c r="Q33745" s="498" t="s">
        <v>213</v>
      </c>
      <c r="S33745" s="499"/>
    </row>
    <row r="33746">
      <c r="B33746" s="497"/>
      <c r="H33746" s="500"/>
      <c r="O33746" s="500"/>
      <c r="Q33746" s="498" t="s">
        <v>213</v>
      </c>
      <c r="S33746" s="499"/>
    </row>
    <row r="33747">
      <c r="B33747" s="497"/>
      <c r="H33747" s="500"/>
      <c r="O33747" s="500"/>
      <c r="Q33747" s="498" t="s">
        <v>213</v>
      </c>
      <c r="S33747" s="499"/>
    </row>
    <row r="33748">
      <c r="B33748" s="497"/>
      <c r="H33748" s="500"/>
      <c r="O33748" s="500"/>
      <c r="Q33748" s="498" t="s">
        <v>213</v>
      </c>
      <c r="S33748" s="499"/>
    </row>
    <row r="33749">
      <c r="B33749" s="497"/>
      <c r="H33749" s="500"/>
      <c r="O33749" s="500"/>
      <c r="Q33749" s="498" t="s">
        <v>213</v>
      </c>
      <c r="S33749" s="499"/>
    </row>
    <row r="33750">
      <c r="B33750" s="497"/>
      <c r="H33750" s="500"/>
      <c r="O33750" s="500"/>
      <c r="Q33750" s="498" t="s">
        <v>213</v>
      </c>
      <c r="S33750" s="499"/>
    </row>
    <row r="33751">
      <c r="B33751" s="497"/>
      <c r="H33751" s="500"/>
      <c r="O33751" s="500"/>
      <c r="Q33751" s="498" t="s">
        <v>213</v>
      </c>
      <c r="S33751" s="499"/>
    </row>
    <row r="33752">
      <c r="B33752" s="497"/>
      <c r="H33752" s="500"/>
      <c r="O33752" s="500"/>
      <c r="Q33752" s="498" t="s">
        <v>213</v>
      </c>
      <c r="S33752" s="499"/>
    </row>
    <row r="33753">
      <c r="B33753" s="497"/>
      <c r="H33753" s="500"/>
      <c r="O33753" s="500"/>
      <c r="Q33753" s="498" t="s">
        <v>213</v>
      </c>
      <c r="S33753" s="499"/>
    </row>
    <row r="33754">
      <c r="B33754" s="497"/>
      <c r="H33754" s="500"/>
      <c r="O33754" s="500"/>
      <c r="Q33754" s="498" t="s">
        <v>213</v>
      </c>
      <c r="S33754" s="499"/>
    </row>
    <row r="33755">
      <c r="B33755" s="497"/>
      <c r="H33755" s="500"/>
      <c r="O33755" s="500"/>
      <c r="Q33755" s="498" t="s">
        <v>213</v>
      </c>
      <c r="S33755" s="499"/>
    </row>
    <row r="33756">
      <c r="B33756" s="497"/>
      <c r="H33756" s="500"/>
      <c r="O33756" s="500"/>
      <c r="Q33756" s="498" t="s">
        <v>213</v>
      </c>
      <c r="S33756" s="499"/>
    </row>
    <row r="33757">
      <c r="B33757" s="497"/>
      <c r="H33757" s="500"/>
      <c r="O33757" s="500"/>
      <c r="Q33757" s="498" t="s">
        <v>213</v>
      </c>
      <c r="S33757" s="499"/>
    </row>
    <row r="33758">
      <c r="B33758" s="497"/>
      <c r="H33758" s="500"/>
      <c r="O33758" s="500"/>
      <c r="Q33758" s="498" t="s">
        <v>213</v>
      </c>
      <c r="S33758" s="499"/>
    </row>
    <row r="33759">
      <c r="B33759" s="497"/>
      <c r="H33759" s="500"/>
      <c r="O33759" s="500"/>
      <c r="Q33759" s="498" t="s">
        <v>213</v>
      </c>
      <c r="S33759" s="499"/>
    </row>
    <row r="33760">
      <c r="B33760" s="497"/>
      <c r="H33760" s="500"/>
      <c r="O33760" s="500"/>
      <c r="Q33760" s="498" t="s">
        <v>213</v>
      </c>
      <c r="S33760" s="499"/>
    </row>
    <row r="33761">
      <c r="B33761" s="497"/>
      <c r="H33761" s="500"/>
      <c r="O33761" s="500"/>
      <c r="Q33761" s="498" t="s">
        <v>213</v>
      </c>
      <c r="S33761" s="499"/>
    </row>
    <row r="33762">
      <c r="B33762" s="497"/>
      <c r="H33762" s="500"/>
      <c r="O33762" s="500"/>
      <c r="Q33762" s="498" t="s">
        <v>213</v>
      </c>
      <c r="S33762" s="499"/>
    </row>
    <row r="33763">
      <c r="B33763" s="497"/>
      <c r="H33763" s="500"/>
      <c r="O33763" s="500"/>
      <c r="Q33763" s="498" t="s">
        <v>213</v>
      </c>
      <c r="S33763" s="499"/>
    </row>
    <row r="33764">
      <c r="B33764" s="497"/>
      <c r="H33764" s="500"/>
      <c r="O33764" s="500"/>
      <c r="Q33764" s="498" t="s">
        <v>213</v>
      </c>
      <c r="S33764" s="499"/>
    </row>
    <row r="33765">
      <c r="B33765" s="497"/>
      <c r="H33765" s="500"/>
      <c r="O33765" s="500"/>
      <c r="Q33765" s="498" t="s">
        <v>213</v>
      </c>
      <c r="S33765" s="499"/>
    </row>
    <row r="33766">
      <c r="B33766" s="497"/>
      <c r="H33766" s="500"/>
      <c r="O33766" s="500"/>
      <c r="Q33766" s="498" t="s">
        <v>213</v>
      </c>
      <c r="S33766" s="499"/>
    </row>
    <row r="33767">
      <c r="B33767" s="497"/>
      <c r="H33767" s="500"/>
      <c r="O33767" s="500"/>
      <c r="Q33767" s="498" t="s">
        <v>213</v>
      </c>
      <c r="S33767" s="499"/>
    </row>
    <row r="33768">
      <c r="B33768" s="497"/>
      <c r="H33768" s="500"/>
      <c r="O33768" s="500"/>
      <c r="Q33768" s="498" t="s">
        <v>213</v>
      </c>
      <c r="S33768" s="499"/>
    </row>
    <row r="33769">
      <c r="B33769" s="497"/>
      <c r="H33769" s="500"/>
      <c r="O33769" s="500"/>
      <c r="Q33769" s="498" t="s">
        <v>213</v>
      </c>
      <c r="S33769" s="499"/>
    </row>
    <row r="33770">
      <c r="B33770" s="497"/>
      <c r="H33770" s="500"/>
      <c r="O33770" s="500"/>
      <c r="Q33770" s="498" t="s">
        <v>213</v>
      </c>
      <c r="S33770" s="499"/>
    </row>
    <row r="33771">
      <c r="B33771" s="497"/>
      <c r="H33771" s="500"/>
      <c r="O33771" s="500"/>
      <c r="Q33771" s="498" t="s">
        <v>213</v>
      </c>
      <c r="S33771" s="499"/>
    </row>
    <row r="33772">
      <c r="B33772" s="497"/>
      <c r="H33772" s="500"/>
      <c r="O33772" s="500"/>
      <c r="Q33772" s="498" t="s">
        <v>213</v>
      </c>
      <c r="S33772" s="499"/>
    </row>
    <row r="33773">
      <c r="B33773" s="497"/>
      <c r="H33773" s="500"/>
      <c r="O33773" s="500"/>
      <c r="Q33773" s="498" t="s">
        <v>213</v>
      </c>
      <c r="S33773" s="499"/>
    </row>
    <row r="33774">
      <c r="B33774" s="497"/>
      <c r="H33774" s="500"/>
      <c r="O33774" s="500"/>
      <c r="Q33774" s="498" t="s">
        <v>213</v>
      </c>
      <c r="S33774" s="499"/>
    </row>
    <row r="33775">
      <c r="B33775" s="497"/>
      <c r="H33775" s="500"/>
      <c r="O33775" s="500"/>
      <c r="Q33775" s="498" t="s">
        <v>213</v>
      </c>
      <c r="S33775" s="499"/>
    </row>
    <row r="33776">
      <c r="B33776" s="497"/>
      <c r="H33776" s="500"/>
      <c r="O33776" s="500"/>
      <c r="Q33776" s="498" t="s">
        <v>213</v>
      </c>
      <c r="S33776" s="499"/>
    </row>
    <row r="33777">
      <c r="B33777" s="497"/>
      <c r="H33777" s="500"/>
      <c r="O33777" s="500"/>
      <c r="Q33777" s="498" t="s">
        <v>213</v>
      </c>
      <c r="S33777" s="499"/>
    </row>
    <row r="33778">
      <c r="B33778" s="497"/>
      <c r="H33778" s="500"/>
      <c r="O33778" s="500"/>
      <c r="Q33778" s="498" t="s">
        <v>213</v>
      </c>
      <c r="S33778" s="499"/>
    </row>
    <row r="33779">
      <c r="B33779" s="497"/>
      <c r="H33779" s="500"/>
      <c r="O33779" s="500"/>
      <c r="Q33779" s="498" t="s">
        <v>213</v>
      </c>
      <c r="S33779" s="499"/>
    </row>
    <row r="33780">
      <c r="B33780" s="497"/>
      <c r="H33780" s="500"/>
      <c r="O33780" s="500"/>
      <c r="Q33780" s="498" t="s">
        <v>213</v>
      </c>
      <c r="S33780" s="499"/>
    </row>
    <row r="33781">
      <c r="B33781" s="497"/>
      <c r="H33781" s="500"/>
      <c r="O33781" s="500"/>
      <c r="Q33781" s="498" t="s">
        <v>213</v>
      </c>
      <c r="S33781" s="499"/>
    </row>
    <row r="33782">
      <c r="B33782" s="497"/>
      <c r="H33782" s="500"/>
      <c r="O33782" s="500"/>
      <c r="Q33782" s="498" t="s">
        <v>213</v>
      </c>
      <c r="S33782" s="499"/>
    </row>
    <row r="33783">
      <c r="B33783" s="497"/>
      <c r="H33783" s="500"/>
      <c r="O33783" s="500"/>
      <c r="Q33783" s="498" t="s">
        <v>213</v>
      </c>
      <c r="S33783" s="499"/>
    </row>
    <row r="33784">
      <c r="B33784" s="497"/>
      <c r="H33784" s="500"/>
      <c r="O33784" s="500"/>
      <c r="Q33784" s="498" t="s">
        <v>213</v>
      </c>
      <c r="S33784" s="499"/>
    </row>
    <row r="33785">
      <c r="B33785" s="497"/>
      <c r="H33785" s="500"/>
      <c r="O33785" s="500"/>
      <c r="Q33785" s="498" t="s">
        <v>213</v>
      </c>
      <c r="S33785" s="499"/>
    </row>
    <row r="33786">
      <c r="B33786" s="497"/>
      <c r="H33786" s="500"/>
      <c r="O33786" s="500"/>
      <c r="Q33786" s="498" t="s">
        <v>213</v>
      </c>
      <c r="S33786" s="499"/>
    </row>
    <row r="33787">
      <c r="B33787" s="497"/>
      <c r="H33787" s="500"/>
      <c r="O33787" s="500"/>
      <c r="Q33787" s="498" t="s">
        <v>213</v>
      </c>
      <c r="S33787" s="499"/>
    </row>
    <row r="33788">
      <c r="B33788" s="497"/>
      <c r="H33788" s="500"/>
      <c r="O33788" s="500"/>
      <c r="Q33788" s="498" t="s">
        <v>213</v>
      </c>
      <c r="S33788" s="499"/>
    </row>
    <row r="33789">
      <c r="B33789" s="497"/>
      <c r="H33789" s="500"/>
      <c r="O33789" s="500"/>
      <c r="Q33789" s="498" t="s">
        <v>213</v>
      </c>
      <c r="S33789" s="499"/>
    </row>
    <row r="33790">
      <c r="B33790" s="497"/>
      <c r="H33790" s="500"/>
      <c r="O33790" s="500"/>
      <c r="Q33790" s="498" t="s">
        <v>213</v>
      </c>
      <c r="S33790" s="499"/>
    </row>
    <row r="33791">
      <c r="B33791" s="497"/>
      <c r="H33791" s="500"/>
      <c r="O33791" s="500"/>
      <c r="Q33791" s="498" t="s">
        <v>213</v>
      </c>
      <c r="S33791" s="499"/>
    </row>
    <row r="33792">
      <c r="B33792" s="497"/>
      <c r="H33792" s="500"/>
      <c r="O33792" s="500"/>
      <c r="Q33792" s="498" t="s">
        <v>213</v>
      </c>
      <c r="S33792" s="499"/>
    </row>
    <row r="33793">
      <c r="B33793" s="497"/>
      <c r="H33793" s="500"/>
      <c r="O33793" s="500"/>
      <c r="Q33793" s="498" t="s">
        <v>213</v>
      </c>
      <c r="S33793" s="499"/>
    </row>
    <row r="33794">
      <c r="B33794" s="497"/>
      <c r="H33794" s="500"/>
      <c r="O33794" s="500"/>
      <c r="Q33794" s="498" t="s">
        <v>213</v>
      </c>
      <c r="S33794" s="499"/>
    </row>
    <row r="33795">
      <c r="B33795" s="497"/>
      <c r="H33795" s="500"/>
      <c r="O33795" s="500"/>
      <c r="Q33795" s="498" t="s">
        <v>213</v>
      </c>
      <c r="S33795" s="499"/>
    </row>
    <row r="33796">
      <c r="B33796" s="497"/>
      <c r="H33796" s="500"/>
      <c r="O33796" s="500"/>
      <c r="Q33796" s="498" t="s">
        <v>213</v>
      </c>
      <c r="S33796" s="499"/>
    </row>
    <row r="33797">
      <c r="B33797" s="497"/>
      <c r="H33797" s="500"/>
      <c r="O33797" s="500"/>
      <c r="Q33797" s="498" t="s">
        <v>213</v>
      </c>
      <c r="S33797" s="499"/>
    </row>
    <row r="33798">
      <c r="B33798" s="497"/>
      <c r="H33798" s="500"/>
      <c r="O33798" s="500"/>
      <c r="Q33798" s="498" t="s">
        <v>213</v>
      </c>
      <c r="S33798" s="499"/>
    </row>
    <row r="33799">
      <c r="B33799" s="497"/>
      <c r="H33799" s="500"/>
      <c r="O33799" s="500"/>
      <c r="Q33799" s="498" t="s">
        <v>213</v>
      </c>
      <c r="S33799" s="499"/>
    </row>
    <row r="33800">
      <c r="B33800" s="497"/>
      <c r="H33800" s="500"/>
      <c r="O33800" s="500"/>
      <c r="Q33800" s="498" t="s">
        <v>213</v>
      </c>
      <c r="S33800" s="499"/>
    </row>
    <row r="33801">
      <c r="B33801" s="497"/>
      <c r="H33801" s="500"/>
      <c r="O33801" s="500"/>
      <c r="Q33801" s="498" t="s">
        <v>213</v>
      </c>
      <c r="S33801" s="499"/>
    </row>
    <row r="33802">
      <c r="B33802" s="497"/>
      <c r="H33802" s="500"/>
      <c r="O33802" s="500"/>
      <c r="Q33802" s="498" t="s">
        <v>213</v>
      </c>
      <c r="S33802" s="499"/>
    </row>
    <row r="33803">
      <c r="B33803" s="497"/>
      <c r="H33803" s="500"/>
      <c r="O33803" s="500"/>
      <c r="Q33803" s="498" t="s">
        <v>213</v>
      </c>
      <c r="S33803" s="499"/>
    </row>
    <row r="33804">
      <c r="B33804" s="497"/>
      <c r="H33804" s="500"/>
      <c r="O33804" s="500"/>
      <c r="Q33804" s="498" t="s">
        <v>213</v>
      </c>
      <c r="S33804" s="499"/>
    </row>
    <row r="33805">
      <c r="B33805" s="497"/>
      <c r="H33805" s="500"/>
      <c r="O33805" s="500"/>
      <c r="Q33805" s="498" t="s">
        <v>213</v>
      </c>
      <c r="S33805" s="499"/>
    </row>
    <row r="33806">
      <c r="B33806" s="497"/>
      <c r="H33806" s="500"/>
      <c r="O33806" s="500"/>
      <c r="Q33806" s="498" t="s">
        <v>213</v>
      </c>
      <c r="S33806" s="499"/>
    </row>
    <row r="33807">
      <c r="B33807" s="497"/>
      <c r="H33807" s="500"/>
      <c r="O33807" s="500"/>
      <c r="Q33807" s="498" t="s">
        <v>213</v>
      </c>
      <c r="S33807" s="499"/>
    </row>
    <row r="33808">
      <c r="B33808" s="497"/>
      <c r="H33808" s="500"/>
      <c r="O33808" s="500"/>
      <c r="Q33808" s="498" t="s">
        <v>213</v>
      </c>
      <c r="S33808" s="499"/>
    </row>
    <row r="33809">
      <c r="B33809" s="497"/>
      <c r="H33809" s="500"/>
      <c r="O33809" s="500"/>
      <c r="Q33809" s="498" t="s">
        <v>213</v>
      </c>
      <c r="S33809" s="499"/>
    </row>
    <row r="33810">
      <c r="B33810" s="497"/>
      <c r="H33810" s="500"/>
      <c r="O33810" s="500"/>
      <c r="Q33810" s="498" t="s">
        <v>213</v>
      </c>
      <c r="S33810" s="499"/>
    </row>
    <row r="33811">
      <c r="B33811" s="497"/>
      <c r="H33811" s="500"/>
      <c r="O33811" s="500"/>
      <c r="Q33811" s="498" t="s">
        <v>213</v>
      </c>
      <c r="S33811" s="499"/>
    </row>
    <row r="33812">
      <c r="B33812" s="497"/>
      <c r="H33812" s="500"/>
      <c r="O33812" s="500"/>
      <c r="Q33812" s="498" t="s">
        <v>213</v>
      </c>
      <c r="S33812" s="499"/>
    </row>
    <row r="33813">
      <c r="B33813" s="497"/>
      <c r="H33813" s="500"/>
      <c r="O33813" s="500"/>
      <c r="Q33813" s="498" t="s">
        <v>213</v>
      </c>
      <c r="S33813" s="499"/>
    </row>
    <row r="33814">
      <c r="B33814" s="497"/>
      <c r="H33814" s="500"/>
      <c r="O33814" s="500"/>
      <c r="Q33814" s="498" t="s">
        <v>213</v>
      </c>
      <c r="S33814" s="499"/>
    </row>
    <row r="33815">
      <c r="B33815" s="497"/>
      <c r="H33815" s="500"/>
      <c r="O33815" s="500"/>
      <c r="Q33815" s="498" t="s">
        <v>213</v>
      </c>
      <c r="S33815" s="499"/>
    </row>
    <row r="33816">
      <c r="B33816" s="497"/>
      <c r="H33816" s="500"/>
      <c r="O33816" s="500"/>
      <c r="Q33816" s="498" t="s">
        <v>213</v>
      </c>
      <c r="S33816" s="499"/>
    </row>
    <row r="33817">
      <c r="B33817" s="497"/>
      <c r="H33817" s="500"/>
      <c r="O33817" s="500"/>
      <c r="Q33817" s="498" t="s">
        <v>213</v>
      </c>
      <c r="S33817" s="499"/>
    </row>
    <row r="33818">
      <c r="B33818" s="497"/>
      <c r="H33818" s="500"/>
      <c r="O33818" s="500"/>
      <c r="Q33818" s="498" t="s">
        <v>213</v>
      </c>
      <c r="S33818" s="499"/>
    </row>
    <row r="33819">
      <c r="B33819" s="497"/>
      <c r="H33819" s="500"/>
      <c r="O33819" s="500"/>
      <c r="Q33819" s="498" t="s">
        <v>213</v>
      </c>
      <c r="S33819" s="499"/>
    </row>
    <row r="33820">
      <c r="B33820" s="497"/>
      <c r="H33820" s="500"/>
      <c r="O33820" s="500"/>
      <c r="Q33820" s="498" t="s">
        <v>213</v>
      </c>
      <c r="S33820" s="499"/>
    </row>
    <row r="33821">
      <c r="B33821" s="497"/>
      <c r="H33821" s="500"/>
      <c r="O33821" s="500"/>
      <c r="Q33821" s="498" t="s">
        <v>213</v>
      </c>
      <c r="S33821" s="499"/>
    </row>
    <row r="33822">
      <c r="B33822" s="497"/>
      <c r="H33822" s="500"/>
      <c r="O33822" s="500"/>
      <c r="Q33822" s="498" t="s">
        <v>213</v>
      </c>
      <c r="S33822" s="499"/>
    </row>
    <row r="33823">
      <c r="B33823" s="497"/>
      <c r="H33823" s="500"/>
      <c r="O33823" s="500"/>
      <c r="Q33823" s="498" t="s">
        <v>213</v>
      </c>
      <c r="S33823" s="499"/>
    </row>
    <row r="33824">
      <c r="B33824" s="497"/>
      <c r="H33824" s="500"/>
      <c r="O33824" s="500"/>
      <c r="Q33824" s="498" t="s">
        <v>213</v>
      </c>
      <c r="S33824" s="499"/>
    </row>
    <row r="33825">
      <c r="B33825" s="497"/>
      <c r="H33825" s="500"/>
      <c r="O33825" s="500"/>
      <c r="Q33825" s="498" t="s">
        <v>213</v>
      </c>
      <c r="S33825" s="499"/>
    </row>
    <row r="33826">
      <c r="B33826" s="497"/>
      <c r="H33826" s="500"/>
      <c r="O33826" s="500"/>
      <c r="Q33826" s="498" t="s">
        <v>213</v>
      </c>
      <c r="S33826" s="499"/>
    </row>
    <row r="33827">
      <c r="B33827" s="497"/>
      <c r="H33827" s="500"/>
      <c r="O33827" s="500"/>
      <c r="Q33827" s="498" t="s">
        <v>213</v>
      </c>
      <c r="S33827" s="499"/>
    </row>
    <row r="33828">
      <c r="B33828" s="497"/>
      <c r="H33828" s="500"/>
      <c r="O33828" s="500"/>
      <c r="Q33828" s="498" t="s">
        <v>213</v>
      </c>
      <c r="S33828" s="499"/>
    </row>
    <row r="33829">
      <c r="B33829" s="497"/>
      <c r="H33829" s="500"/>
      <c r="O33829" s="500"/>
      <c r="Q33829" s="498" t="s">
        <v>213</v>
      </c>
      <c r="S33829" s="499"/>
    </row>
    <row r="33830">
      <c r="B33830" s="497"/>
      <c r="H33830" s="500"/>
      <c r="O33830" s="500"/>
      <c r="Q33830" s="498" t="s">
        <v>213</v>
      </c>
      <c r="S33830" s="499"/>
    </row>
    <row r="33831">
      <c r="B33831" s="497"/>
      <c r="H33831" s="500"/>
      <c r="O33831" s="500"/>
      <c r="Q33831" s="498" t="s">
        <v>213</v>
      </c>
      <c r="S33831" s="499"/>
    </row>
    <row r="33832">
      <c r="B33832" s="497"/>
      <c r="H33832" s="500"/>
      <c r="O33832" s="500"/>
      <c r="Q33832" s="498" t="s">
        <v>213</v>
      </c>
      <c r="S33832" s="499"/>
    </row>
    <row r="33833">
      <c r="B33833" s="497"/>
      <c r="H33833" s="500"/>
      <c r="O33833" s="500"/>
      <c r="Q33833" s="498" t="s">
        <v>213</v>
      </c>
      <c r="S33833" s="499"/>
    </row>
    <row r="33834">
      <c r="B33834" s="497"/>
      <c r="H33834" s="500"/>
      <c r="O33834" s="500"/>
      <c r="Q33834" s="498" t="s">
        <v>213</v>
      </c>
      <c r="S33834" s="499"/>
    </row>
    <row r="33835">
      <c r="B33835" s="497"/>
      <c r="H33835" s="500"/>
      <c r="O33835" s="500"/>
      <c r="Q33835" s="498" t="s">
        <v>213</v>
      </c>
      <c r="S33835" s="499"/>
    </row>
    <row r="33836">
      <c r="B33836" s="497"/>
      <c r="H33836" s="500"/>
      <c r="O33836" s="500"/>
      <c r="Q33836" s="498" t="s">
        <v>213</v>
      </c>
      <c r="S33836" s="499"/>
    </row>
    <row r="33837">
      <c r="B33837" s="497"/>
      <c r="H33837" s="500"/>
      <c r="O33837" s="500"/>
      <c r="Q33837" s="498" t="s">
        <v>213</v>
      </c>
      <c r="S33837" s="499"/>
    </row>
    <row r="33838">
      <c r="B33838" s="497"/>
      <c r="H33838" s="500"/>
      <c r="O33838" s="500"/>
      <c r="Q33838" s="498" t="s">
        <v>213</v>
      </c>
      <c r="S33838" s="499"/>
    </row>
    <row r="33839">
      <c r="B33839" s="497"/>
      <c r="H33839" s="500"/>
      <c r="O33839" s="500"/>
      <c r="Q33839" s="498" t="s">
        <v>213</v>
      </c>
      <c r="S33839" s="499"/>
    </row>
    <row r="33840">
      <c r="B33840" s="497"/>
      <c r="H33840" s="500"/>
      <c r="O33840" s="500"/>
      <c r="Q33840" s="498" t="s">
        <v>213</v>
      </c>
      <c r="S33840" s="499"/>
    </row>
    <row r="33841">
      <c r="B33841" s="497"/>
      <c r="H33841" s="500"/>
      <c r="O33841" s="500"/>
      <c r="Q33841" s="498" t="s">
        <v>213</v>
      </c>
      <c r="S33841" s="499"/>
    </row>
    <row r="33842">
      <c r="B33842" s="497"/>
      <c r="H33842" s="500"/>
      <c r="O33842" s="500"/>
      <c r="Q33842" s="498" t="s">
        <v>213</v>
      </c>
      <c r="S33842" s="499"/>
    </row>
    <row r="33843">
      <c r="B33843" s="497"/>
      <c r="H33843" s="500"/>
      <c r="O33843" s="500"/>
      <c r="Q33843" s="498" t="s">
        <v>213</v>
      </c>
      <c r="S33843" s="499"/>
    </row>
    <row r="33844">
      <c r="B33844" s="497"/>
      <c r="H33844" s="500"/>
      <c r="O33844" s="500"/>
      <c r="Q33844" s="498" t="s">
        <v>213</v>
      </c>
      <c r="S33844" s="499"/>
    </row>
    <row r="33845">
      <c r="B33845" s="497"/>
      <c r="H33845" s="500"/>
      <c r="O33845" s="500"/>
      <c r="Q33845" s="498" t="s">
        <v>213</v>
      </c>
      <c r="S33845" s="499"/>
    </row>
    <row r="33846">
      <c r="B33846" s="497"/>
      <c r="H33846" s="500"/>
      <c r="O33846" s="500"/>
      <c r="Q33846" s="498" t="s">
        <v>213</v>
      </c>
      <c r="S33846" s="499"/>
    </row>
    <row r="33847">
      <c r="B33847" s="497"/>
      <c r="H33847" s="500"/>
      <c r="O33847" s="500"/>
      <c r="Q33847" s="498" t="s">
        <v>213</v>
      </c>
      <c r="S33847" s="499"/>
    </row>
    <row r="33848">
      <c r="B33848" s="497"/>
      <c r="H33848" s="500"/>
      <c r="O33848" s="500"/>
      <c r="Q33848" s="498" t="s">
        <v>213</v>
      </c>
      <c r="S33848" s="499"/>
    </row>
    <row r="33849">
      <c r="B33849" s="497"/>
      <c r="H33849" s="500"/>
      <c r="O33849" s="500"/>
      <c r="Q33849" s="498" t="s">
        <v>213</v>
      </c>
      <c r="S33849" s="499"/>
    </row>
    <row r="33850">
      <c r="B33850" s="497"/>
      <c r="H33850" s="500"/>
      <c r="O33850" s="500"/>
      <c r="Q33850" s="498" t="s">
        <v>213</v>
      </c>
      <c r="S33850" s="499"/>
    </row>
    <row r="33851">
      <c r="B33851" s="497"/>
      <c r="H33851" s="500"/>
      <c r="O33851" s="500"/>
      <c r="Q33851" s="498" t="s">
        <v>213</v>
      </c>
      <c r="S33851" s="499"/>
    </row>
    <row r="33852">
      <c r="B33852" s="497"/>
      <c r="H33852" s="500"/>
      <c r="O33852" s="500"/>
      <c r="Q33852" s="498" t="s">
        <v>213</v>
      </c>
      <c r="S33852" s="499"/>
    </row>
    <row r="33853">
      <c r="B33853" s="497"/>
      <c r="H33853" s="500"/>
      <c r="O33853" s="500"/>
      <c r="Q33853" s="498" t="s">
        <v>213</v>
      </c>
      <c r="S33853" s="499"/>
    </row>
    <row r="33854">
      <c r="B33854" s="497"/>
      <c r="H33854" s="500"/>
      <c r="O33854" s="500"/>
      <c r="Q33854" s="498" t="s">
        <v>213</v>
      </c>
      <c r="S33854" s="499"/>
    </row>
    <row r="33855">
      <c r="B33855" s="497"/>
      <c r="H33855" s="500"/>
      <c r="O33855" s="500"/>
      <c r="Q33855" s="498" t="s">
        <v>213</v>
      </c>
      <c r="S33855" s="499"/>
    </row>
    <row r="33856">
      <c r="B33856" s="497"/>
      <c r="H33856" s="500"/>
      <c r="O33856" s="500"/>
      <c r="Q33856" s="498" t="s">
        <v>213</v>
      </c>
      <c r="S33856" s="499"/>
    </row>
    <row r="33857">
      <c r="B33857" s="497"/>
      <c r="H33857" s="500"/>
      <c r="O33857" s="500"/>
      <c r="Q33857" s="498" t="s">
        <v>213</v>
      </c>
      <c r="S33857" s="499"/>
    </row>
    <row r="33858">
      <c r="B33858" s="497"/>
      <c r="H33858" s="500"/>
      <c r="O33858" s="500"/>
      <c r="Q33858" s="498" t="s">
        <v>213</v>
      </c>
      <c r="S33858" s="499"/>
    </row>
    <row r="33859">
      <c r="B33859" s="497"/>
      <c r="H33859" s="500"/>
      <c r="O33859" s="500"/>
      <c r="Q33859" s="498" t="s">
        <v>213</v>
      </c>
      <c r="S33859" s="499"/>
    </row>
    <row r="33860">
      <c r="B33860" s="497"/>
      <c r="H33860" s="500"/>
      <c r="O33860" s="500"/>
      <c r="Q33860" s="498" t="s">
        <v>213</v>
      </c>
      <c r="S33860" s="499"/>
    </row>
    <row r="33861">
      <c r="B33861" s="497"/>
      <c r="H33861" s="500"/>
      <c r="O33861" s="500"/>
      <c r="Q33861" s="498" t="s">
        <v>213</v>
      </c>
      <c r="S33861" s="499"/>
    </row>
    <row r="33862">
      <c r="B33862" s="497"/>
      <c r="H33862" s="500"/>
      <c r="O33862" s="500"/>
      <c r="Q33862" s="498" t="s">
        <v>213</v>
      </c>
      <c r="S33862" s="499"/>
    </row>
    <row r="33863">
      <c r="B33863" s="497"/>
      <c r="H33863" s="500"/>
      <c r="O33863" s="500"/>
      <c r="Q33863" s="498" t="s">
        <v>213</v>
      </c>
      <c r="S33863" s="499"/>
    </row>
    <row r="33864">
      <c r="B33864" s="497"/>
      <c r="H33864" s="500"/>
      <c r="O33864" s="500"/>
      <c r="Q33864" s="498" t="s">
        <v>213</v>
      </c>
      <c r="S33864" s="499"/>
    </row>
    <row r="33865">
      <c r="B33865" s="497"/>
      <c r="H33865" s="500"/>
      <c r="O33865" s="500"/>
      <c r="Q33865" s="498" t="s">
        <v>213</v>
      </c>
      <c r="S33865" s="499"/>
    </row>
    <row r="33866">
      <c r="B33866" s="497"/>
      <c r="H33866" s="500"/>
      <c r="O33866" s="500"/>
      <c r="Q33866" s="498" t="s">
        <v>213</v>
      </c>
      <c r="S33866" s="499"/>
    </row>
    <row r="33867">
      <c r="B33867" s="497"/>
      <c r="H33867" s="500"/>
      <c r="O33867" s="500"/>
      <c r="Q33867" s="498" t="s">
        <v>213</v>
      </c>
      <c r="S33867" s="499"/>
    </row>
    <row r="33868">
      <c r="B33868" s="497"/>
      <c r="H33868" s="500"/>
      <c r="O33868" s="500"/>
      <c r="Q33868" s="498" t="s">
        <v>213</v>
      </c>
      <c r="S33868" s="499"/>
    </row>
    <row r="33869">
      <c r="B33869" s="497"/>
      <c r="H33869" s="500"/>
      <c r="O33869" s="500"/>
      <c r="Q33869" s="498" t="s">
        <v>213</v>
      </c>
      <c r="S33869" s="499"/>
    </row>
    <row r="33870">
      <c r="B33870" s="497"/>
      <c r="H33870" s="500"/>
      <c r="O33870" s="500"/>
      <c r="Q33870" s="498" t="s">
        <v>213</v>
      </c>
      <c r="S33870" s="499"/>
    </row>
    <row r="33871">
      <c r="B33871" s="497"/>
      <c r="H33871" s="500"/>
      <c r="O33871" s="500"/>
      <c r="Q33871" s="498" t="s">
        <v>213</v>
      </c>
      <c r="S33871" s="499"/>
    </row>
    <row r="33872">
      <c r="B33872" s="497"/>
      <c r="H33872" s="500"/>
      <c r="O33872" s="500"/>
      <c r="Q33872" s="498" t="s">
        <v>213</v>
      </c>
      <c r="S33872" s="499"/>
    </row>
    <row r="33873">
      <c r="B33873" s="497"/>
      <c r="H33873" s="500"/>
      <c r="O33873" s="500"/>
      <c r="Q33873" s="498" t="s">
        <v>213</v>
      </c>
      <c r="S33873" s="499"/>
    </row>
    <row r="33874">
      <c r="B33874" s="497"/>
      <c r="H33874" s="500"/>
      <c r="O33874" s="500"/>
      <c r="Q33874" s="498" t="s">
        <v>213</v>
      </c>
      <c r="S33874" s="499"/>
    </row>
    <row r="33875">
      <c r="B33875" s="497"/>
      <c r="H33875" s="500"/>
      <c r="O33875" s="500"/>
      <c r="Q33875" s="498" t="s">
        <v>213</v>
      </c>
      <c r="S33875" s="499"/>
    </row>
    <row r="33876">
      <c r="B33876" s="497"/>
      <c r="H33876" s="500"/>
      <c r="O33876" s="500"/>
      <c r="Q33876" s="498" t="s">
        <v>213</v>
      </c>
      <c r="S33876" s="499"/>
    </row>
    <row r="33877">
      <c r="B33877" s="497"/>
      <c r="H33877" s="500"/>
      <c r="O33877" s="500"/>
      <c r="Q33877" s="498" t="s">
        <v>213</v>
      </c>
      <c r="S33877" s="499"/>
    </row>
    <row r="33878">
      <c r="B33878" s="497"/>
      <c r="H33878" s="500"/>
      <c r="O33878" s="500"/>
      <c r="Q33878" s="498" t="s">
        <v>213</v>
      </c>
      <c r="S33878" s="499"/>
    </row>
    <row r="33879">
      <c r="B33879" s="497"/>
      <c r="H33879" s="500"/>
      <c r="O33879" s="500"/>
      <c r="Q33879" s="498" t="s">
        <v>213</v>
      </c>
      <c r="S33879" s="499"/>
    </row>
    <row r="33880">
      <c r="B33880" s="497"/>
      <c r="H33880" s="500"/>
      <c r="O33880" s="500"/>
      <c r="Q33880" s="498" t="s">
        <v>213</v>
      </c>
      <c r="S33880" s="499"/>
    </row>
    <row r="33881">
      <c r="B33881" s="497"/>
      <c r="H33881" s="500"/>
      <c r="O33881" s="500"/>
      <c r="Q33881" s="498" t="s">
        <v>213</v>
      </c>
      <c r="S33881" s="499"/>
    </row>
    <row r="33882">
      <c r="B33882" s="497"/>
      <c r="H33882" s="500"/>
      <c r="O33882" s="500"/>
      <c r="Q33882" s="498" t="s">
        <v>213</v>
      </c>
      <c r="S33882" s="499"/>
    </row>
    <row r="33883">
      <c r="B33883" s="497"/>
      <c r="H33883" s="500"/>
      <c r="O33883" s="500"/>
      <c r="Q33883" s="498" t="s">
        <v>213</v>
      </c>
      <c r="S33883" s="499"/>
    </row>
    <row r="33884">
      <c r="B33884" s="497"/>
      <c r="H33884" s="500"/>
      <c r="O33884" s="500"/>
      <c r="Q33884" s="498" t="s">
        <v>213</v>
      </c>
      <c r="S33884" s="499"/>
    </row>
    <row r="33885">
      <c r="B33885" s="497"/>
      <c r="H33885" s="500"/>
      <c r="O33885" s="500"/>
      <c r="Q33885" s="498" t="s">
        <v>213</v>
      </c>
      <c r="S33885" s="499"/>
    </row>
    <row r="33886">
      <c r="B33886" s="497"/>
      <c r="H33886" s="500"/>
      <c r="O33886" s="500"/>
      <c r="Q33886" s="498" t="s">
        <v>213</v>
      </c>
      <c r="S33886" s="499"/>
    </row>
    <row r="33887">
      <c r="B33887" s="497"/>
      <c r="H33887" s="500"/>
      <c r="O33887" s="500"/>
      <c r="Q33887" s="498" t="s">
        <v>213</v>
      </c>
      <c r="S33887" s="499"/>
    </row>
    <row r="33888">
      <c r="B33888" s="497"/>
      <c r="H33888" s="500"/>
      <c r="O33888" s="500"/>
      <c r="Q33888" s="498" t="s">
        <v>213</v>
      </c>
      <c r="S33888" s="499"/>
    </row>
    <row r="33889">
      <c r="B33889" s="497"/>
      <c r="H33889" s="500"/>
      <c r="O33889" s="500"/>
      <c r="Q33889" s="498" t="s">
        <v>213</v>
      </c>
      <c r="S33889" s="499"/>
    </row>
    <row r="33890">
      <c r="B33890" s="497"/>
      <c r="H33890" s="500"/>
      <c r="O33890" s="500"/>
      <c r="Q33890" s="498" t="s">
        <v>213</v>
      </c>
      <c r="S33890" s="499"/>
    </row>
    <row r="33891">
      <c r="B33891" s="497"/>
      <c r="H33891" s="500"/>
      <c r="O33891" s="500"/>
      <c r="Q33891" s="498" t="s">
        <v>213</v>
      </c>
      <c r="S33891" s="499"/>
    </row>
    <row r="33892">
      <c r="B33892" s="497"/>
      <c r="H33892" s="500"/>
      <c r="O33892" s="500"/>
      <c r="Q33892" s="498" t="s">
        <v>213</v>
      </c>
      <c r="S33892" s="499"/>
    </row>
    <row r="33893">
      <c r="B33893" s="497"/>
      <c r="H33893" s="500"/>
      <c r="O33893" s="500"/>
      <c r="Q33893" s="498" t="s">
        <v>213</v>
      </c>
      <c r="S33893" s="499"/>
    </row>
    <row r="33894">
      <c r="B33894" s="497"/>
      <c r="H33894" s="500"/>
      <c r="O33894" s="500"/>
      <c r="Q33894" s="498" t="s">
        <v>213</v>
      </c>
      <c r="S33894" s="499"/>
    </row>
    <row r="33895">
      <c r="B33895" s="497"/>
      <c r="H33895" s="500"/>
      <c r="O33895" s="500"/>
      <c r="Q33895" s="498" t="s">
        <v>213</v>
      </c>
      <c r="S33895" s="499"/>
    </row>
    <row r="33896">
      <c r="B33896" s="497"/>
      <c r="H33896" s="500"/>
      <c r="O33896" s="500"/>
      <c r="Q33896" s="498" t="s">
        <v>213</v>
      </c>
      <c r="S33896" s="499"/>
    </row>
    <row r="33897">
      <c r="B33897" s="497"/>
      <c r="H33897" s="500"/>
      <c r="O33897" s="500"/>
      <c r="Q33897" s="498" t="s">
        <v>213</v>
      </c>
      <c r="S33897" s="499"/>
    </row>
    <row r="33898">
      <c r="B33898" s="497"/>
      <c r="H33898" s="500"/>
      <c r="O33898" s="500"/>
      <c r="Q33898" s="498" t="s">
        <v>213</v>
      </c>
      <c r="S33898" s="499"/>
    </row>
    <row r="33899">
      <c r="B33899" s="497"/>
      <c r="H33899" s="500"/>
      <c r="O33899" s="500"/>
      <c r="Q33899" s="498" t="s">
        <v>213</v>
      </c>
      <c r="S33899" s="499"/>
    </row>
    <row r="33900">
      <c r="B33900" s="497"/>
      <c r="H33900" s="500"/>
      <c r="O33900" s="500"/>
      <c r="Q33900" s="498" t="s">
        <v>213</v>
      </c>
      <c r="S33900" s="499"/>
    </row>
    <row r="33901">
      <c r="B33901" s="497"/>
      <c r="H33901" s="500"/>
      <c r="O33901" s="500"/>
      <c r="Q33901" s="498" t="s">
        <v>213</v>
      </c>
      <c r="S33901" s="499"/>
    </row>
    <row r="33902">
      <c r="B33902" s="497"/>
      <c r="H33902" s="500"/>
      <c r="O33902" s="500"/>
      <c r="Q33902" s="498" t="s">
        <v>213</v>
      </c>
      <c r="S33902" s="499"/>
    </row>
    <row r="33903">
      <c r="B33903" s="497"/>
      <c r="H33903" s="500"/>
      <c r="O33903" s="500"/>
      <c r="Q33903" s="498" t="s">
        <v>213</v>
      </c>
      <c r="S33903" s="499"/>
    </row>
    <row r="33904">
      <c r="B33904" s="497"/>
      <c r="H33904" s="500"/>
      <c r="O33904" s="500"/>
      <c r="Q33904" s="498" t="s">
        <v>213</v>
      </c>
      <c r="S33904" s="499"/>
    </row>
    <row r="33905">
      <c r="B33905" s="497"/>
      <c r="H33905" s="500"/>
      <c r="O33905" s="500"/>
      <c r="Q33905" s="498" t="s">
        <v>213</v>
      </c>
      <c r="S33905" s="499"/>
    </row>
    <row r="33906">
      <c r="B33906" s="497"/>
      <c r="H33906" s="500"/>
      <c r="O33906" s="500"/>
      <c r="Q33906" s="498" t="s">
        <v>213</v>
      </c>
      <c r="S33906" s="499"/>
    </row>
    <row r="33907">
      <c r="B33907" s="497"/>
      <c r="H33907" s="500"/>
      <c r="O33907" s="500"/>
      <c r="Q33907" s="498" t="s">
        <v>213</v>
      </c>
      <c r="S33907" s="499"/>
    </row>
    <row r="33908">
      <c r="B33908" s="497"/>
      <c r="H33908" s="500"/>
      <c r="O33908" s="500"/>
      <c r="Q33908" s="498" t="s">
        <v>213</v>
      </c>
      <c r="S33908" s="499"/>
    </row>
    <row r="33909">
      <c r="B33909" s="497"/>
      <c r="H33909" s="500"/>
      <c r="O33909" s="500"/>
      <c r="Q33909" s="498" t="s">
        <v>213</v>
      </c>
      <c r="S33909" s="499"/>
    </row>
    <row r="33910">
      <c r="B33910" s="497"/>
      <c r="H33910" s="500"/>
      <c r="O33910" s="500"/>
      <c r="Q33910" s="498" t="s">
        <v>213</v>
      </c>
      <c r="S33910" s="499"/>
    </row>
    <row r="33911">
      <c r="B33911" s="497"/>
      <c r="H33911" s="500"/>
      <c r="O33911" s="500"/>
      <c r="Q33911" s="498" t="s">
        <v>213</v>
      </c>
      <c r="S33911" s="499"/>
    </row>
    <row r="33912">
      <c r="B33912" s="497"/>
      <c r="H33912" s="500"/>
      <c r="O33912" s="500"/>
      <c r="Q33912" s="498" t="s">
        <v>213</v>
      </c>
      <c r="S33912" s="499"/>
    </row>
    <row r="33913">
      <c r="B33913" s="497"/>
      <c r="H33913" s="500"/>
      <c r="O33913" s="500"/>
      <c r="Q33913" s="498" t="s">
        <v>213</v>
      </c>
      <c r="S33913" s="499"/>
    </row>
    <row r="33914">
      <c r="B33914" s="497"/>
      <c r="H33914" s="500"/>
      <c r="O33914" s="500"/>
      <c r="Q33914" s="498" t="s">
        <v>213</v>
      </c>
      <c r="S33914" s="499"/>
    </row>
    <row r="33915">
      <c r="B33915" s="497"/>
      <c r="H33915" s="500"/>
      <c r="O33915" s="500"/>
      <c r="Q33915" s="498" t="s">
        <v>213</v>
      </c>
      <c r="S33915" s="499"/>
    </row>
    <row r="33916">
      <c r="B33916" s="497"/>
      <c r="H33916" s="500"/>
      <c r="O33916" s="500"/>
      <c r="Q33916" s="498" t="s">
        <v>213</v>
      </c>
      <c r="S33916" s="499"/>
    </row>
    <row r="33917">
      <c r="B33917" s="497"/>
      <c r="H33917" s="500"/>
      <c r="O33917" s="500"/>
      <c r="Q33917" s="498" t="s">
        <v>213</v>
      </c>
      <c r="S33917" s="499"/>
    </row>
    <row r="33918">
      <c r="B33918" s="497"/>
      <c r="H33918" s="500"/>
      <c r="O33918" s="500"/>
      <c r="Q33918" s="498" t="s">
        <v>213</v>
      </c>
      <c r="S33918" s="499"/>
    </row>
    <row r="33919">
      <c r="B33919" s="497"/>
      <c r="H33919" s="500"/>
      <c r="O33919" s="500"/>
      <c r="Q33919" s="498" t="s">
        <v>213</v>
      </c>
      <c r="S33919" s="499"/>
    </row>
    <row r="33920">
      <c r="B33920" s="497"/>
      <c r="H33920" s="500"/>
      <c r="O33920" s="500"/>
      <c r="Q33920" s="498" t="s">
        <v>213</v>
      </c>
      <c r="S33920" s="499"/>
    </row>
    <row r="33921">
      <c r="B33921" s="497"/>
      <c r="H33921" s="500"/>
      <c r="O33921" s="500"/>
      <c r="Q33921" s="498" t="s">
        <v>213</v>
      </c>
      <c r="S33921" s="499"/>
    </row>
    <row r="33922">
      <c r="B33922" s="497"/>
      <c r="H33922" s="500"/>
      <c r="O33922" s="500"/>
      <c r="Q33922" s="498" t="s">
        <v>213</v>
      </c>
      <c r="S33922" s="499"/>
    </row>
    <row r="33923">
      <c r="B33923" s="497"/>
      <c r="H33923" s="500"/>
      <c r="O33923" s="500"/>
      <c r="Q33923" s="498" t="s">
        <v>213</v>
      </c>
      <c r="S33923" s="499"/>
    </row>
    <row r="33924">
      <c r="B33924" s="497"/>
      <c r="H33924" s="500"/>
      <c r="O33924" s="500"/>
      <c r="Q33924" s="498" t="s">
        <v>213</v>
      </c>
      <c r="S33924" s="499"/>
    </row>
    <row r="33925">
      <c r="B33925" s="497"/>
      <c r="H33925" s="500"/>
      <c r="O33925" s="500"/>
      <c r="Q33925" s="498" t="s">
        <v>213</v>
      </c>
      <c r="S33925" s="499"/>
    </row>
    <row r="33926">
      <c r="B33926" s="497"/>
      <c r="H33926" s="500"/>
      <c r="O33926" s="500"/>
      <c r="Q33926" s="498" t="s">
        <v>213</v>
      </c>
      <c r="S33926" s="499"/>
    </row>
    <row r="33927">
      <c r="B33927" s="497"/>
      <c r="H33927" s="500"/>
      <c r="O33927" s="500"/>
      <c r="Q33927" s="498" t="s">
        <v>213</v>
      </c>
      <c r="S33927" s="499"/>
    </row>
    <row r="33928">
      <c r="B33928" s="497"/>
      <c r="H33928" s="500"/>
      <c r="O33928" s="500"/>
      <c r="Q33928" s="498" t="s">
        <v>213</v>
      </c>
      <c r="S33928" s="499"/>
    </row>
    <row r="33929">
      <c r="B33929" s="497"/>
      <c r="H33929" s="500"/>
      <c r="O33929" s="500"/>
      <c r="Q33929" s="498" t="s">
        <v>213</v>
      </c>
      <c r="S33929" s="499"/>
    </row>
    <row r="33930">
      <c r="B33930" s="497"/>
      <c r="H33930" s="500"/>
      <c r="O33930" s="500"/>
      <c r="Q33930" s="498" t="s">
        <v>213</v>
      </c>
      <c r="S33930" s="499"/>
    </row>
    <row r="33931">
      <c r="B33931" s="497"/>
      <c r="H33931" s="500"/>
      <c r="O33931" s="500"/>
      <c r="Q33931" s="498" t="s">
        <v>213</v>
      </c>
      <c r="S33931" s="499"/>
    </row>
    <row r="33932">
      <c r="B33932" s="497"/>
      <c r="H33932" s="500"/>
      <c r="O33932" s="500"/>
      <c r="Q33932" s="498" t="s">
        <v>213</v>
      </c>
      <c r="S33932" s="499"/>
    </row>
    <row r="33933">
      <c r="B33933" s="497"/>
      <c r="H33933" s="500"/>
      <c r="O33933" s="500"/>
      <c r="Q33933" s="498" t="s">
        <v>213</v>
      </c>
      <c r="S33933" s="499"/>
    </row>
    <row r="33934">
      <c r="B33934" s="497"/>
      <c r="H33934" s="500"/>
      <c r="O33934" s="500"/>
      <c r="Q33934" s="498" t="s">
        <v>213</v>
      </c>
      <c r="S33934" s="499"/>
    </row>
    <row r="33935">
      <c r="B33935" s="497"/>
      <c r="H33935" s="500"/>
      <c r="O33935" s="500"/>
      <c r="Q33935" s="498" t="s">
        <v>213</v>
      </c>
      <c r="S33935" s="499"/>
    </row>
    <row r="33936">
      <c r="B33936" s="497"/>
      <c r="H33936" s="500"/>
      <c r="O33936" s="500"/>
      <c r="Q33936" s="498" t="s">
        <v>213</v>
      </c>
      <c r="S33936" s="499"/>
    </row>
    <row r="33937">
      <c r="B33937" s="497"/>
      <c r="H33937" s="500"/>
      <c r="O33937" s="500"/>
      <c r="Q33937" s="498" t="s">
        <v>213</v>
      </c>
      <c r="S33937" s="499"/>
    </row>
    <row r="33938">
      <c r="B33938" s="497"/>
      <c r="H33938" s="500"/>
      <c r="O33938" s="500"/>
      <c r="Q33938" s="498" t="s">
        <v>213</v>
      </c>
      <c r="S33938" s="499"/>
    </row>
    <row r="33939">
      <c r="B33939" s="497"/>
      <c r="H33939" s="500"/>
      <c r="O33939" s="500"/>
      <c r="Q33939" s="498" t="s">
        <v>213</v>
      </c>
      <c r="S33939" s="499"/>
    </row>
    <row r="33940">
      <c r="B33940" s="497"/>
      <c r="H33940" s="500"/>
      <c r="O33940" s="500"/>
      <c r="Q33940" s="498" t="s">
        <v>213</v>
      </c>
      <c r="S33940" s="499"/>
    </row>
    <row r="33941">
      <c r="B33941" s="497"/>
      <c r="H33941" s="500"/>
      <c r="O33941" s="500"/>
      <c r="Q33941" s="498" t="s">
        <v>213</v>
      </c>
      <c r="S33941" s="499"/>
    </row>
    <row r="33942">
      <c r="B33942" s="497"/>
      <c r="H33942" s="500"/>
      <c r="O33942" s="500"/>
      <c r="Q33942" s="498" t="s">
        <v>213</v>
      </c>
      <c r="S33942" s="499"/>
    </row>
    <row r="33943">
      <c r="B33943" s="497"/>
      <c r="H33943" s="500"/>
      <c r="O33943" s="500"/>
      <c r="Q33943" s="498" t="s">
        <v>213</v>
      </c>
      <c r="S33943" s="499"/>
    </row>
    <row r="33944">
      <c r="B33944" s="497"/>
      <c r="H33944" s="500"/>
      <c r="O33944" s="500"/>
      <c r="Q33944" s="498" t="s">
        <v>213</v>
      </c>
      <c r="S33944" s="499"/>
    </row>
    <row r="33945">
      <c r="B33945" s="497"/>
      <c r="H33945" s="500"/>
      <c r="O33945" s="500"/>
      <c r="Q33945" s="498" t="s">
        <v>213</v>
      </c>
      <c r="S33945" s="499"/>
    </row>
    <row r="33946">
      <c r="B33946" s="497"/>
      <c r="H33946" s="500"/>
      <c r="O33946" s="500"/>
      <c r="Q33946" s="498" t="s">
        <v>213</v>
      </c>
      <c r="S33946" s="499"/>
    </row>
    <row r="33947">
      <c r="B33947" s="497"/>
      <c r="H33947" s="500"/>
      <c r="O33947" s="500"/>
      <c r="Q33947" s="498" t="s">
        <v>213</v>
      </c>
      <c r="S33947" s="499"/>
    </row>
    <row r="33948">
      <c r="B33948" s="497"/>
      <c r="H33948" s="500"/>
      <c r="O33948" s="500"/>
      <c r="Q33948" s="498" t="s">
        <v>213</v>
      </c>
      <c r="S33948" s="499"/>
    </row>
    <row r="33949">
      <c r="B33949" s="497"/>
      <c r="H33949" s="500"/>
      <c r="O33949" s="500"/>
      <c r="Q33949" s="498" t="s">
        <v>213</v>
      </c>
      <c r="S33949" s="499"/>
    </row>
    <row r="33950">
      <c r="B33950" s="497"/>
      <c r="H33950" s="500"/>
      <c r="O33950" s="500"/>
      <c r="Q33950" s="498" t="s">
        <v>213</v>
      </c>
      <c r="S33950" s="499"/>
    </row>
    <row r="33951">
      <c r="B33951" s="497"/>
      <c r="H33951" s="500"/>
      <c r="O33951" s="500"/>
      <c r="Q33951" s="498" t="s">
        <v>213</v>
      </c>
      <c r="S33951" s="499"/>
    </row>
    <row r="33952">
      <c r="B33952" s="497"/>
      <c r="H33952" s="500"/>
      <c r="O33952" s="500"/>
      <c r="Q33952" s="498" t="s">
        <v>213</v>
      </c>
      <c r="S33952" s="499"/>
    </row>
    <row r="33953">
      <c r="B33953" s="497"/>
      <c r="H33953" s="500"/>
      <c r="O33953" s="500"/>
      <c r="Q33953" s="498" t="s">
        <v>213</v>
      </c>
      <c r="S33953" s="499"/>
    </row>
    <row r="33954">
      <c r="B33954" s="497"/>
      <c r="H33954" s="500"/>
      <c r="O33954" s="500"/>
      <c r="Q33954" s="498" t="s">
        <v>213</v>
      </c>
      <c r="S33954" s="499"/>
    </row>
    <row r="33955">
      <c r="B33955" s="497"/>
      <c r="H33955" s="500"/>
      <c r="O33955" s="500"/>
      <c r="Q33955" s="498" t="s">
        <v>213</v>
      </c>
      <c r="S33955" s="499"/>
    </row>
    <row r="33956">
      <c r="B33956" s="497"/>
      <c r="H33956" s="500"/>
      <c r="O33956" s="500"/>
      <c r="Q33956" s="498" t="s">
        <v>213</v>
      </c>
      <c r="S33956" s="499"/>
    </row>
    <row r="33957">
      <c r="B33957" s="497"/>
      <c r="H33957" s="500"/>
      <c r="O33957" s="500"/>
      <c r="Q33957" s="498" t="s">
        <v>213</v>
      </c>
      <c r="S33957" s="499"/>
    </row>
    <row r="33958">
      <c r="B33958" s="497"/>
      <c r="H33958" s="500"/>
      <c r="O33958" s="500"/>
      <c r="Q33958" s="498" t="s">
        <v>213</v>
      </c>
      <c r="S33958" s="499"/>
    </row>
    <row r="33959">
      <c r="B33959" s="497"/>
      <c r="H33959" s="500"/>
      <c r="O33959" s="500"/>
      <c r="Q33959" s="498" t="s">
        <v>213</v>
      </c>
      <c r="S33959" s="499"/>
    </row>
    <row r="33960">
      <c r="B33960" s="497"/>
      <c r="H33960" s="500"/>
      <c r="O33960" s="500"/>
      <c r="Q33960" s="498" t="s">
        <v>213</v>
      </c>
      <c r="S33960" s="499"/>
    </row>
    <row r="33961">
      <c r="B33961" s="497"/>
      <c r="H33961" s="500"/>
      <c r="O33961" s="500"/>
      <c r="Q33961" s="498" t="s">
        <v>213</v>
      </c>
      <c r="S33961" s="499"/>
    </row>
    <row r="33962">
      <c r="B33962" s="497"/>
      <c r="H33962" s="500"/>
      <c r="O33962" s="500"/>
      <c r="Q33962" s="498" t="s">
        <v>213</v>
      </c>
      <c r="S33962" s="499"/>
    </row>
    <row r="33963">
      <c r="B33963" s="497"/>
      <c r="H33963" s="500"/>
      <c r="O33963" s="500"/>
      <c r="Q33963" s="498" t="s">
        <v>213</v>
      </c>
      <c r="S33963" s="499"/>
    </row>
    <row r="33964">
      <c r="B33964" s="497"/>
      <c r="H33964" s="500"/>
      <c r="O33964" s="500"/>
      <c r="Q33964" s="498" t="s">
        <v>213</v>
      </c>
      <c r="S33964" s="499"/>
    </row>
    <row r="33965">
      <c r="B33965" s="497"/>
      <c r="H33965" s="500"/>
      <c r="O33965" s="500"/>
      <c r="Q33965" s="498" t="s">
        <v>213</v>
      </c>
      <c r="S33965" s="499"/>
    </row>
    <row r="33966">
      <c r="B33966" s="497"/>
      <c r="H33966" s="500"/>
      <c r="O33966" s="500"/>
      <c r="Q33966" s="498" t="s">
        <v>213</v>
      </c>
      <c r="S33966" s="499"/>
    </row>
    <row r="33967">
      <c r="B33967" s="497"/>
      <c r="H33967" s="500"/>
      <c r="O33967" s="500"/>
      <c r="Q33967" s="498" t="s">
        <v>213</v>
      </c>
      <c r="S33967" s="499"/>
    </row>
    <row r="33968">
      <c r="B33968" s="497"/>
      <c r="H33968" s="500"/>
      <c r="O33968" s="500"/>
      <c r="Q33968" s="498" t="s">
        <v>213</v>
      </c>
      <c r="S33968" s="499"/>
    </row>
    <row r="33969">
      <c r="B33969" s="497"/>
      <c r="H33969" s="500"/>
      <c r="O33969" s="500"/>
      <c r="Q33969" s="498" t="s">
        <v>213</v>
      </c>
      <c r="S33969" s="499"/>
    </row>
    <row r="33970">
      <c r="B33970" s="497"/>
      <c r="H33970" s="500"/>
      <c r="O33970" s="500"/>
      <c r="Q33970" s="498" t="s">
        <v>213</v>
      </c>
      <c r="S33970" s="499"/>
    </row>
    <row r="33971">
      <c r="B33971" s="497"/>
      <c r="H33971" s="500"/>
      <c r="O33971" s="500"/>
      <c r="Q33971" s="498" t="s">
        <v>213</v>
      </c>
      <c r="S33971" s="499"/>
    </row>
    <row r="33972">
      <c r="B33972" s="497"/>
      <c r="H33972" s="500"/>
      <c r="O33972" s="500"/>
      <c r="Q33972" s="498" t="s">
        <v>213</v>
      </c>
      <c r="S33972" s="499"/>
    </row>
    <row r="33973">
      <c r="B33973" s="497"/>
      <c r="H33973" s="500"/>
      <c r="O33973" s="500"/>
      <c r="Q33973" s="498" t="s">
        <v>213</v>
      </c>
      <c r="S33973" s="499"/>
    </row>
    <row r="33974">
      <c r="B33974" s="497"/>
      <c r="H33974" s="500"/>
      <c r="O33974" s="500"/>
      <c r="Q33974" s="498" t="s">
        <v>213</v>
      </c>
      <c r="S33974" s="499"/>
    </row>
    <row r="33975">
      <c r="B33975" s="497"/>
      <c r="H33975" s="500"/>
      <c r="O33975" s="500"/>
      <c r="Q33975" s="498" t="s">
        <v>213</v>
      </c>
      <c r="S33975" s="499"/>
    </row>
    <row r="33976">
      <c r="B33976" s="497"/>
      <c r="H33976" s="500"/>
      <c r="O33976" s="500"/>
      <c r="Q33976" s="498" t="s">
        <v>213</v>
      </c>
      <c r="S33976" s="499"/>
    </row>
    <row r="33977">
      <c r="B33977" s="497"/>
      <c r="H33977" s="500"/>
      <c r="O33977" s="500"/>
      <c r="Q33977" s="498" t="s">
        <v>213</v>
      </c>
      <c r="S33977" s="499"/>
    </row>
    <row r="33978">
      <c r="B33978" s="497"/>
      <c r="H33978" s="500"/>
      <c r="O33978" s="500"/>
      <c r="Q33978" s="498" t="s">
        <v>213</v>
      </c>
      <c r="S33978" s="499"/>
    </row>
    <row r="33979">
      <c r="B33979" s="497"/>
      <c r="H33979" s="500"/>
      <c r="O33979" s="500"/>
      <c r="Q33979" s="498" t="s">
        <v>213</v>
      </c>
      <c r="S33979" s="499"/>
    </row>
    <row r="33980">
      <c r="B33980" s="497"/>
      <c r="H33980" s="500"/>
      <c r="O33980" s="500"/>
      <c r="Q33980" s="498" t="s">
        <v>213</v>
      </c>
      <c r="S33980" s="499"/>
    </row>
    <row r="33981">
      <c r="B33981" s="497"/>
      <c r="H33981" s="500"/>
      <c r="O33981" s="500"/>
      <c r="Q33981" s="498" t="s">
        <v>213</v>
      </c>
      <c r="S33981" s="499"/>
    </row>
    <row r="33982">
      <c r="B33982" s="497"/>
      <c r="H33982" s="500"/>
      <c r="O33982" s="500"/>
      <c r="Q33982" s="498" t="s">
        <v>213</v>
      </c>
      <c r="S33982" s="499"/>
    </row>
    <row r="33983">
      <c r="B33983" s="497"/>
      <c r="H33983" s="500"/>
      <c r="O33983" s="500"/>
      <c r="Q33983" s="498" t="s">
        <v>213</v>
      </c>
      <c r="S33983" s="499"/>
    </row>
    <row r="33984">
      <c r="B33984" s="497"/>
      <c r="H33984" s="500"/>
      <c r="O33984" s="500"/>
      <c r="Q33984" s="498" t="s">
        <v>213</v>
      </c>
      <c r="S33984" s="499"/>
    </row>
    <row r="33985">
      <c r="B33985" s="497"/>
      <c r="H33985" s="500"/>
      <c r="O33985" s="500"/>
      <c r="Q33985" s="498" t="s">
        <v>213</v>
      </c>
      <c r="S33985" s="499"/>
    </row>
    <row r="33986">
      <c r="B33986" s="497"/>
      <c r="H33986" s="500"/>
      <c r="O33986" s="500"/>
      <c r="Q33986" s="498" t="s">
        <v>213</v>
      </c>
      <c r="S33986" s="499"/>
    </row>
    <row r="33987">
      <c r="B33987" s="497"/>
      <c r="H33987" s="500"/>
      <c r="O33987" s="500"/>
      <c r="Q33987" s="498" t="s">
        <v>213</v>
      </c>
      <c r="S33987" s="499"/>
    </row>
    <row r="33988">
      <c r="B33988" s="497"/>
      <c r="H33988" s="500"/>
      <c r="O33988" s="500"/>
      <c r="Q33988" s="498" t="s">
        <v>213</v>
      </c>
      <c r="S33988" s="499"/>
    </row>
    <row r="33989">
      <c r="B33989" s="497"/>
      <c r="H33989" s="500"/>
      <c r="O33989" s="500"/>
      <c r="Q33989" s="498" t="s">
        <v>213</v>
      </c>
      <c r="S33989" s="499"/>
    </row>
    <row r="33990">
      <c r="B33990" s="497"/>
      <c r="H33990" s="500"/>
      <c r="O33990" s="500"/>
      <c r="Q33990" s="498" t="s">
        <v>213</v>
      </c>
      <c r="S33990" s="499"/>
    </row>
    <row r="33991">
      <c r="B33991" s="497"/>
      <c r="H33991" s="500"/>
      <c r="O33991" s="500"/>
      <c r="Q33991" s="498" t="s">
        <v>213</v>
      </c>
      <c r="S33991" s="499"/>
    </row>
    <row r="33992">
      <c r="B33992" s="497"/>
      <c r="H33992" s="500"/>
      <c r="O33992" s="500"/>
      <c r="Q33992" s="498" t="s">
        <v>213</v>
      </c>
      <c r="S33992" s="499"/>
    </row>
    <row r="33993">
      <c r="B33993" s="497"/>
      <c r="H33993" s="500"/>
      <c r="O33993" s="500"/>
      <c r="Q33993" s="498" t="s">
        <v>213</v>
      </c>
      <c r="S33993" s="499"/>
    </row>
    <row r="33994">
      <c r="B33994" s="497"/>
      <c r="H33994" s="500"/>
      <c r="O33994" s="500"/>
      <c r="Q33994" s="498" t="s">
        <v>213</v>
      </c>
      <c r="S33994" s="499"/>
    </row>
    <row r="33995">
      <c r="B33995" s="497"/>
      <c r="H33995" s="500"/>
      <c r="O33995" s="500"/>
      <c r="Q33995" s="498" t="s">
        <v>213</v>
      </c>
      <c r="S33995" s="499"/>
    </row>
    <row r="33996">
      <c r="B33996" s="497"/>
      <c r="H33996" s="500"/>
      <c r="O33996" s="500"/>
      <c r="Q33996" s="498" t="s">
        <v>213</v>
      </c>
      <c r="S33996" s="499"/>
    </row>
    <row r="33997">
      <c r="B33997" s="497"/>
      <c r="H33997" s="500"/>
      <c r="O33997" s="500"/>
      <c r="Q33997" s="498" t="s">
        <v>213</v>
      </c>
      <c r="S33997" s="499"/>
    </row>
    <row r="33998">
      <c r="B33998" s="497"/>
      <c r="H33998" s="500"/>
      <c r="O33998" s="500"/>
      <c r="Q33998" s="498" t="s">
        <v>213</v>
      </c>
      <c r="S33998" s="499"/>
    </row>
    <row r="33999">
      <c r="B33999" s="497"/>
      <c r="H33999" s="500"/>
      <c r="O33999" s="500"/>
      <c r="Q33999" s="498" t="s">
        <v>213</v>
      </c>
      <c r="S33999" s="499"/>
    </row>
    <row r="34000">
      <c r="B34000" s="497"/>
      <c r="H34000" s="500"/>
      <c r="O34000" s="500"/>
      <c r="Q34000" s="498" t="s">
        <v>213</v>
      </c>
      <c r="S34000" s="499"/>
    </row>
    <row r="34001">
      <c r="B34001" s="497"/>
      <c r="H34001" s="500"/>
      <c r="O34001" s="500"/>
      <c r="Q34001" s="498" t="s">
        <v>213</v>
      </c>
      <c r="S34001" s="499"/>
    </row>
    <row r="34002">
      <c r="B34002" s="497"/>
      <c r="H34002" s="500"/>
      <c r="O34002" s="500"/>
      <c r="Q34002" s="498" t="s">
        <v>213</v>
      </c>
      <c r="S34002" s="499"/>
    </row>
    <row r="34003">
      <c r="B34003" s="497"/>
      <c r="H34003" s="500"/>
      <c r="O34003" s="500"/>
      <c r="Q34003" s="498" t="s">
        <v>213</v>
      </c>
      <c r="S34003" s="499"/>
    </row>
    <row r="34004">
      <c r="B34004" s="497"/>
      <c r="H34004" s="500"/>
      <c r="O34004" s="500"/>
      <c r="Q34004" s="498" t="s">
        <v>213</v>
      </c>
      <c r="S34004" s="499"/>
    </row>
    <row r="34005">
      <c r="B34005" s="497"/>
      <c r="H34005" s="500"/>
      <c r="O34005" s="500"/>
      <c r="Q34005" s="498" t="s">
        <v>213</v>
      </c>
      <c r="S34005" s="499"/>
    </row>
    <row r="34006">
      <c r="B34006" s="497"/>
      <c r="H34006" s="500"/>
      <c r="O34006" s="500"/>
      <c r="Q34006" s="498" t="s">
        <v>213</v>
      </c>
      <c r="S34006" s="499"/>
    </row>
    <row r="34007">
      <c r="B34007" s="497"/>
      <c r="H34007" s="500"/>
      <c r="O34007" s="500"/>
      <c r="Q34007" s="498" t="s">
        <v>213</v>
      </c>
      <c r="S34007" s="499"/>
    </row>
    <row r="34008">
      <c r="B34008" s="497"/>
      <c r="H34008" s="500"/>
      <c r="O34008" s="500"/>
      <c r="Q34008" s="498" t="s">
        <v>213</v>
      </c>
      <c r="S34008" s="499"/>
    </row>
    <row r="34009">
      <c r="B34009" s="497"/>
      <c r="H34009" s="500"/>
      <c r="O34009" s="500"/>
      <c r="Q34009" s="498" t="s">
        <v>213</v>
      </c>
      <c r="S34009" s="499"/>
    </row>
    <row r="34010">
      <c r="B34010" s="497"/>
      <c r="H34010" s="500"/>
      <c r="O34010" s="500"/>
      <c r="Q34010" s="498" t="s">
        <v>213</v>
      </c>
      <c r="S34010" s="499"/>
    </row>
    <row r="34011">
      <c r="B34011" s="497"/>
      <c r="H34011" s="500"/>
      <c r="O34011" s="500"/>
      <c r="Q34011" s="498" t="s">
        <v>213</v>
      </c>
      <c r="S34011" s="499"/>
    </row>
    <row r="34012">
      <c r="B34012" s="497"/>
      <c r="H34012" s="500"/>
      <c r="O34012" s="500"/>
      <c r="Q34012" s="498" t="s">
        <v>213</v>
      </c>
      <c r="S34012" s="499"/>
    </row>
    <row r="34013">
      <c r="B34013" s="497"/>
      <c r="H34013" s="500"/>
      <c r="O34013" s="500"/>
      <c r="Q34013" s="498" t="s">
        <v>213</v>
      </c>
      <c r="S34013" s="499"/>
    </row>
    <row r="34014">
      <c r="B34014" s="497"/>
      <c r="H34014" s="500"/>
      <c r="O34014" s="500"/>
      <c r="Q34014" s="498" t="s">
        <v>213</v>
      </c>
      <c r="S34014" s="499"/>
    </row>
    <row r="34015">
      <c r="B34015" s="497"/>
      <c r="H34015" s="500"/>
      <c r="O34015" s="500"/>
      <c r="Q34015" s="498" t="s">
        <v>213</v>
      </c>
      <c r="S34015" s="499"/>
    </row>
    <row r="34016">
      <c r="B34016" s="497"/>
      <c r="H34016" s="500"/>
      <c r="O34016" s="500"/>
      <c r="Q34016" s="498" t="s">
        <v>213</v>
      </c>
      <c r="S34016" s="499"/>
    </row>
    <row r="34017">
      <c r="B34017" s="497"/>
      <c r="H34017" s="500"/>
      <c r="O34017" s="500"/>
      <c r="Q34017" s="498" t="s">
        <v>213</v>
      </c>
      <c r="S34017" s="499"/>
    </row>
    <row r="34018">
      <c r="B34018" s="497"/>
      <c r="H34018" s="500"/>
      <c r="O34018" s="500"/>
      <c r="Q34018" s="498" t="s">
        <v>213</v>
      </c>
      <c r="S34018" s="499"/>
    </row>
    <row r="34019">
      <c r="B34019" s="497"/>
      <c r="H34019" s="500"/>
      <c r="O34019" s="500"/>
      <c r="Q34019" s="498" t="s">
        <v>213</v>
      </c>
      <c r="S34019" s="499"/>
    </row>
    <row r="34020">
      <c r="B34020" s="497"/>
      <c r="H34020" s="500"/>
      <c r="O34020" s="500"/>
      <c r="Q34020" s="498" t="s">
        <v>213</v>
      </c>
      <c r="S34020" s="499"/>
    </row>
    <row r="34021">
      <c r="B34021" s="497"/>
      <c r="H34021" s="500"/>
      <c r="O34021" s="500"/>
      <c r="Q34021" s="498" t="s">
        <v>213</v>
      </c>
      <c r="S34021" s="499"/>
    </row>
    <row r="34022">
      <c r="B34022" s="497"/>
      <c r="H34022" s="500"/>
      <c r="O34022" s="500"/>
      <c r="Q34022" s="498" t="s">
        <v>213</v>
      </c>
      <c r="S34022" s="499"/>
    </row>
    <row r="34023">
      <c r="B34023" s="497"/>
      <c r="H34023" s="500"/>
      <c r="O34023" s="500"/>
      <c r="Q34023" s="498" t="s">
        <v>213</v>
      </c>
      <c r="S34023" s="499"/>
    </row>
    <row r="34024">
      <c r="B34024" s="497"/>
      <c r="H34024" s="500"/>
      <c r="O34024" s="500"/>
      <c r="Q34024" s="498" t="s">
        <v>213</v>
      </c>
      <c r="S34024" s="499"/>
    </row>
    <row r="34025">
      <c r="B34025" s="497"/>
      <c r="H34025" s="500"/>
      <c r="O34025" s="500"/>
      <c r="Q34025" s="498" t="s">
        <v>213</v>
      </c>
      <c r="S34025" s="499"/>
    </row>
    <row r="34026">
      <c r="B34026" s="497"/>
      <c r="H34026" s="500"/>
      <c r="O34026" s="500"/>
      <c r="Q34026" s="498" t="s">
        <v>213</v>
      </c>
      <c r="S34026" s="499"/>
    </row>
    <row r="34027">
      <c r="B34027" s="497"/>
      <c r="H34027" s="500"/>
      <c r="O34027" s="500"/>
      <c r="Q34027" s="498" t="s">
        <v>213</v>
      </c>
      <c r="S34027" s="499"/>
    </row>
    <row r="34028">
      <c r="B34028" s="497"/>
      <c r="H34028" s="500"/>
      <c r="O34028" s="500"/>
      <c r="Q34028" s="498" t="s">
        <v>213</v>
      </c>
      <c r="S34028" s="499"/>
    </row>
    <row r="34029">
      <c r="B34029" s="497"/>
      <c r="H34029" s="500"/>
      <c r="O34029" s="500"/>
      <c r="Q34029" s="498" t="s">
        <v>213</v>
      </c>
      <c r="S34029" s="499"/>
    </row>
    <row r="34030">
      <c r="B34030" s="497"/>
      <c r="H34030" s="500"/>
      <c r="O34030" s="500"/>
      <c r="Q34030" s="498" t="s">
        <v>213</v>
      </c>
      <c r="S34030" s="499"/>
    </row>
    <row r="34031">
      <c r="B34031" s="497"/>
      <c r="H34031" s="500"/>
      <c r="O34031" s="500"/>
      <c r="Q34031" s="498" t="s">
        <v>213</v>
      </c>
      <c r="S34031" s="499"/>
    </row>
    <row r="34032">
      <c r="B34032" s="497"/>
      <c r="H34032" s="500"/>
      <c r="O34032" s="500"/>
      <c r="Q34032" s="498" t="s">
        <v>213</v>
      </c>
      <c r="S34032" s="499"/>
    </row>
    <row r="34033">
      <c r="B34033" s="497"/>
      <c r="H34033" s="500"/>
      <c r="O34033" s="500"/>
      <c r="Q34033" s="498" t="s">
        <v>213</v>
      </c>
      <c r="S34033" s="499"/>
    </row>
    <row r="34034">
      <c r="B34034" s="497"/>
      <c r="H34034" s="500"/>
      <c r="O34034" s="500"/>
      <c r="Q34034" s="498" t="s">
        <v>213</v>
      </c>
      <c r="S34034" s="499"/>
    </row>
    <row r="34035">
      <c r="B34035" s="497"/>
      <c r="H34035" s="500"/>
      <c r="O34035" s="500"/>
      <c r="Q34035" s="498" t="s">
        <v>213</v>
      </c>
      <c r="S34035" s="499"/>
    </row>
    <row r="34036">
      <c r="B34036" s="497"/>
      <c r="H34036" s="500"/>
      <c r="O34036" s="500"/>
      <c r="Q34036" s="498" t="s">
        <v>213</v>
      </c>
      <c r="S34036" s="499"/>
    </row>
    <row r="34037">
      <c r="B34037" s="497"/>
      <c r="H34037" s="500"/>
      <c r="O34037" s="500"/>
      <c r="Q34037" s="498" t="s">
        <v>213</v>
      </c>
      <c r="S34037" s="499"/>
    </row>
    <row r="34038">
      <c r="B34038" s="497"/>
      <c r="H34038" s="500"/>
      <c r="O34038" s="500"/>
      <c r="Q34038" s="498" t="s">
        <v>213</v>
      </c>
      <c r="S34038" s="499"/>
    </row>
    <row r="34039">
      <c r="B34039" s="497"/>
      <c r="H34039" s="500"/>
      <c r="O34039" s="500"/>
      <c r="Q34039" s="498" t="s">
        <v>213</v>
      </c>
      <c r="S34039" s="499"/>
    </row>
    <row r="34040">
      <c r="B34040" s="497"/>
      <c r="H34040" s="500"/>
      <c r="O34040" s="500"/>
      <c r="Q34040" s="498" t="s">
        <v>213</v>
      </c>
      <c r="S34040" s="499"/>
    </row>
    <row r="34041">
      <c r="B34041" s="497"/>
      <c r="H34041" s="500"/>
      <c r="O34041" s="500"/>
      <c r="Q34041" s="498" t="s">
        <v>213</v>
      </c>
      <c r="S34041" s="499"/>
    </row>
    <row r="34042">
      <c r="B34042" s="497"/>
      <c r="H34042" s="500"/>
      <c r="O34042" s="500"/>
      <c r="Q34042" s="498" t="s">
        <v>213</v>
      </c>
      <c r="S34042" s="499"/>
    </row>
    <row r="34043">
      <c r="B34043" s="497"/>
      <c r="H34043" s="500"/>
      <c r="O34043" s="500"/>
      <c r="Q34043" s="498" t="s">
        <v>213</v>
      </c>
      <c r="S34043" s="499"/>
    </row>
    <row r="34044">
      <c r="B34044" s="497"/>
      <c r="H34044" s="500"/>
      <c r="O34044" s="500"/>
      <c r="Q34044" s="498" t="s">
        <v>213</v>
      </c>
      <c r="S34044" s="499"/>
    </row>
    <row r="34045">
      <c r="B34045" s="497"/>
      <c r="H34045" s="500"/>
      <c r="O34045" s="500"/>
      <c r="Q34045" s="498" t="s">
        <v>213</v>
      </c>
      <c r="S34045" s="499"/>
    </row>
    <row r="34046">
      <c r="B34046" s="497"/>
      <c r="H34046" s="500"/>
      <c r="O34046" s="500"/>
      <c r="Q34046" s="498" t="s">
        <v>213</v>
      </c>
      <c r="S34046" s="499"/>
    </row>
    <row r="34047">
      <c r="B34047" s="497"/>
      <c r="H34047" s="500"/>
      <c r="O34047" s="500"/>
      <c r="Q34047" s="498" t="s">
        <v>213</v>
      </c>
      <c r="S34047" s="499"/>
    </row>
    <row r="34048">
      <c r="B34048" s="497"/>
      <c r="H34048" s="500"/>
      <c r="O34048" s="500"/>
      <c r="Q34048" s="498" t="s">
        <v>213</v>
      </c>
      <c r="S34048" s="499"/>
    </row>
    <row r="34049">
      <c r="B34049" s="497"/>
      <c r="H34049" s="500"/>
      <c r="O34049" s="500"/>
      <c r="Q34049" s="498" t="s">
        <v>213</v>
      </c>
      <c r="S34049" s="499"/>
    </row>
    <row r="34050">
      <c r="B34050" s="497"/>
      <c r="H34050" s="500"/>
      <c r="O34050" s="500"/>
      <c r="Q34050" s="498" t="s">
        <v>213</v>
      </c>
      <c r="S34050" s="499"/>
    </row>
    <row r="34051">
      <c r="B34051" s="497"/>
      <c r="H34051" s="500"/>
      <c r="O34051" s="500"/>
      <c r="Q34051" s="498" t="s">
        <v>213</v>
      </c>
      <c r="S34051" s="499"/>
    </row>
    <row r="34052">
      <c r="B34052" s="497"/>
      <c r="H34052" s="500"/>
      <c r="O34052" s="500"/>
      <c r="Q34052" s="498" t="s">
        <v>213</v>
      </c>
      <c r="S34052" s="499"/>
    </row>
    <row r="34053">
      <c r="B34053" s="497"/>
      <c r="H34053" s="500"/>
      <c r="O34053" s="500"/>
      <c r="Q34053" s="498" t="s">
        <v>213</v>
      </c>
      <c r="S34053" s="499"/>
    </row>
    <row r="34054">
      <c r="B34054" s="497"/>
      <c r="H34054" s="500"/>
      <c r="O34054" s="500"/>
      <c r="Q34054" s="498" t="s">
        <v>213</v>
      </c>
      <c r="S34054" s="499"/>
    </row>
    <row r="34055">
      <c r="B34055" s="497"/>
      <c r="H34055" s="500"/>
      <c r="O34055" s="500"/>
      <c r="Q34055" s="498" t="s">
        <v>213</v>
      </c>
      <c r="S34055" s="499"/>
    </row>
    <row r="34056">
      <c r="B34056" s="497"/>
      <c r="H34056" s="500"/>
      <c r="O34056" s="500"/>
      <c r="Q34056" s="498" t="s">
        <v>213</v>
      </c>
      <c r="S34056" s="499"/>
    </row>
    <row r="34057">
      <c r="B34057" s="497"/>
      <c r="H34057" s="500"/>
      <c r="O34057" s="500"/>
      <c r="Q34057" s="498" t="s">
        <v>213</v>
      </c>
      <c r="S34057" s="499"/>
    </row>
    <row r="34058">
      <c r="B34058" s="497"/>
      <c r="H34058" s="500"/>
      <c r="O34058" s="500"/>
      <c r="Q34058" s="498" t="s">
        <v>213</v>
      </c>
      <c r="S34058" s="499"/>
    </row>
    <row r="34059">
      <c r="B34059" s="497"/>
      <c r="H34059" s="500"/>
      <c r="O34059" s="500"/>
      <c r="Q34059" s="498" t="s">
        <v>213</v>
      </c>
      <c r="S34059" s="499"/>
    </row>
    <row r="34060">
      <c r="B34060" s="497"/>
      <c r="H34060" s="500"/>
      <c r="O34060" s="500"/>
      <c r="Q34060" s="498" t="s">
        <v>213</v>
      </c>
      <c r="S34060" s="499"/>
    </row>
    <row r="34061">
      <c r="B34061" s="497"/>
      <c r="H34061" s="500"/>
      <c r="O34061" s="500"/>
      <c r="Q34061" s="498" t="s">
        <v>213</v>
      </c>
      <c r="S34061" s="499"/>
    </row>
    <row r="34062">
      <c r="B34062" s="497"/>
      <c r="H34062" s="500"/>
      <c r="O34062" s="500"/>
      <c r="Q34062" s="498" t="s">
        <v>213</v>
      </c>
      <c r="S34062" s="499"/>
    </row>
    <row r="34063">
      <c r="B34063" s="497"/>
      <c r="H34063" s="500"/>
      <c r="O34063" s="500"/>
      <c r="Q34063" s="498" t="s">
        <v>213</v>
      </c>
      <c r="S34063" s="499"/>
    </row>
    <row r="34064">
      <c r="B34064" s="497"/>
      <c r="H34064" s="500"/>
      <c r="O34064" s="500"/>
      <c r="Q34064" s="498" t="s">
        <v>213</v>
      </c>
      <c r="S34064" s="499"/>
    </row>
    <row r="34065">
      <c r="B34065" s="497"/>
      <c r="H34065" s="500"/>
      <c r="O34065" s="500"/>
      <c r="Q34065" s="498" t="s">
        <v>213</v>
      </c>
      <c r="S34065" s="499"/>
    </row>
    <row r="34066">
      <c r="B34066" s="497"/>
      <c r="H34066" s="500"/>
      <c r="O34066" s="500"/>
      <c r="Q34066" s="498" t="s">
        <v>213</v>
      </c>
      <c r="S34066" s="499"/>
    </row>
    <row r="34067">
      <c r="B34067" s="497"/>
      <c r="H34067" s="500"/>
      <c r="O34067" s="500"/>
      <c r="Q34067" s="498" t="s">
        <v>213</v>
      </c>
      <c r="S34067" s="499"/>
    </row>
    <row r="34068">
      <c r="B34068" s="497"/>
      <c r="H34068" s="500"/>
      <c r="O34068" s="500"/>
      <c r="Q34068" s="498" t="s">
        <v>213</v>
      </c>
      <c r="S34068" s="499"/>
    </row>
    <row r="34069">
      <c r="B34069" s="497"/>
      <c r="H34069" s="500"/>
      <c r="O34069" s="500"/>
      <c r="Q34069" s="498" t="s">
        <v>213</v>
      </c>
      <c r="S34069" s="499"/>
    </row>
    <row r="34070">
      <c r="B34070" s="497"/>
      <c r="H34070" s="500"/>
      <c r="O34070" s="500"/>
      <c r="Q34070" s="498" t="s">
        <v>213</v>
      </c>
      <c r="S34070" s="499"/>
    </row>
    <row r="34071">
      <c r="B34071" s="497"/>
      <c r="H34071" s="500"/>
      <c r="O34071" s="500"/>
      <c r="Q34071" s="498" t="s">
        <v>213</v>
      </c>
      <c r="S34071" s="499"/>
    </row>
    <row r="34072">
      <c r="B34072" s="497"/>
      <c r="H34072" s="500"/>
      <c r="O34072" s="500"/>
      <c r="Q34072" s="498" t="s">
        <v>213</v>
      </c>
      <c r="S34072" s="499"/>
    </row>
    <row r="34073">
      <c r="B34073" s="497"/>
      <c r="H34073" s="500"/>
      <c r="O34073" s="500"/>
      <c r="Q34073" s="498" t="s">
        <v>213</v>
      </c>
      <c r="S34073" s="499"/>
    </row>
    <row r="34074">
      <c r="B34074" s="497"/>
      <c r="H34074" s="500"/>
      <c r="O34074" s="500"/>
      <c r="Q34074" s="498" t="s">
        <v>213</v>
      </c>
      <c r="S34074" s="499"/>
    </row>
    <row r="34075">
      <c r="B34075" s="497"/>
      <c r="H34075" s="500"/>
      <c r="O34075" s="500"/>
      <c r="Q34075" s="498" t="s">
        <v>213</v>
      </c>
      <c r="S34075" s="499"/>
    </row>
    <row r="34076">
      <c r="B34076" s="497"/>
      <c r="H34076" s="500"/>
      <c r="O34076" s="500"/>
      <c r="Q34076" s="498" t="s">
        <v>213</v>
      </c>
      <c r="S34076" s="499"/>
    </row>
    <row r="34077">
      <c r="B34077" s="497"/>
      <c r="H34077" s="500"/>
      <c r="O34077" s="500"/>
      <c r="Q34077" s="498" t="s">
        <v>213</v>
      </c>
      <c r="S34077" s="499"/>
    </row>
    <row r="34078">
      <c r="B34078" s="497"/>
      <c r="H34078" s="500"/>
      <c r="O34078" s="500"/>
      <c r="Q34078" s="498" t="s">
        <v>213</v>
      </c>
      <c r="S34078" s="499"/>
    </row>
    <row r="34079">
      <c r="B34079" s="497"/>
      <c r="H34079" s="500"/>
      <c r="O34079" s="500"/>
      <c r="Q34079" s="498" t="s">
        <v>213</v>
      </c>
      <c r="S34079" s="499"/>
    </row>
    <row r="34080">
      <c r="B34080" s="497"/>
      <c r="H34080" s="500"/>
      <c r="O34080" s="500"/>
      <c r="Q34080" s="498" t="s">
        <v>213</v>
      </c>
      <c r="S34080" s="499"/>
    </row>
    <row r="34081">
      <c r="B34081" s="497"/>
      <c r="H34081" s="500"/>
      <c r="O34081" s="500"/>
      <c r="Q34081" s="498" t="s">
        <v>213</v>
      </c>
      <c r="S34081" s="499"/>
    </row>
    <row r="34082">
      <c r="B34082" s="497"/>
      <c r="H34082" s="500"/>
      <c r="O34082" s="500"/>
      <c r="Q34082" s="498" t="s">
        <v>213</v>
      </c>
      <c r="S34082" s="499"/>
    </row>
    <row r="34083">
      <c r="B34083" s="497"/>
      <c r="H34083" s="500"/>
      <c r="O34083" s="500"/>
      <c r="Q34083" s="498" t="s">
        <v>213</v>
      </c>
      <c r="S34083" s="499"/>
    </row>
    <row r="34084">
      <c r="B34084" s="497"/>
      <c r="H34084" s="500"/>
      <c r="O34084" s="500"/>
      <c r="Q34084" s="498" t="s">
        <v>213</v>
      </c>
      <c r="S34084" s="499"/>
    </row>
    <row r="34085">
      <c r="B34085" s="497"/>
      <c r="H34085" s="500"/>
      <c r="O34085" s="500"/>
      <c r="Q34085" s="498" t="s">
        <v>213</v>
      </c>
      <c r="S34085" s="499"/>
    </row>
    <row r="34086">
      <c r="B34086" s="497"/>
      <c r="H34086" s="500"/>
      <c r="O34086" s="500"/>
      <c r="Q34086" s="498" t="s">
        <v>213</v>
      </c>
      <c r="S34086" s="499"/>
    </row>
    <row r="34087">
      <c r="B34087" s="497"/>
      <c r="H34087" s="500"/>
      <c r="O34087" s="500"/>
      <c r="Q34087" s="498" t="s">
        <v>213</v>
      </c>
      <c r="S34087" s="499"/>
    </row>
    <row r="34088">
      <c r="B34088" s="497"/>
      <c r="H34088" s="500"/>
      <c r="O34088" s="500"/>
      <c r="Q34088" s="498" t="s">
        <v>213</v>
      </c>
      <c r="S34088" s="499"/>
    </row>
    <row r="34089">
      <c r="B34089" s="497"/>
      <c r="H34089" s="500"/>
      <c r="O34089" s="500"/>
      <c r="Q34089" s="498" t="s">
        <v>213</v>
      </c>
      <c r="S34089" s="499"/>
    </row>
    <row r="34090">
      <c r="B34090" s="497"/>
      <c r="H34090" s="500"/>
      <c r="O34090" s="500"/>
      <c r="Q34090" s="498" t="s">
        <v>213</v>
      </c>
      <c r="S34090" s="499"/>
    </row>
    <row r="34091">
      <c r="B34091" s="497"/>
      <c r="H34091" s="500"/>
      <c r="O34091" s="500"/>
      <c r="Q34091" s="498" t="s">
        <v>213</v>
      </c>
      <c r="S34091" s="499"/>
    </row>
    <row r="34092">
      <c r="B34092" s="497"/>
      <c r="H34092" s="500"/>
      <c r="O34092" s="500"/>
      <c r="Q34092" s="498" t="s">
        <v>213</v>
      </c>
      <c r="S34092" s="499"/>
    </row>
    <row r="34093">
      <c r="B34093" s="497"/>
      <c r="H34093" s="500"/>
      <c r="O34093" s="500"/>
      <c r="Q34093" s="498" t="s">
        <v>213</v>
      </c>
      <c r="S34093" s="499"/>
    </row>
    <row r="34094">
      <c r="B34094" s="497"/>
      <c r="H34094" s="500"/>
      <c r="O34094" s="500"/>
      <c r="Q34094" s="498" t="s">
        <v>213</v>
      </c>
      <c r="S34094" s="499"/>
    </row>
    <row r="34095">
      <c r="B34095" s="497"/>
      <c r="H34095" s="500"/>
      <c r="O34095" s="500"/>
      <c r="Q34095" s="498" t="s">
        <v>213</v>
      </c>
      <c r="S34095" s="499"/>
    </row>
    <row r="34096">
      <c r="B34096" s="497"/>
      <c r="H34096" s="500"/>
      <c r="O34096" s="500"/>
      <c r="Q34096" s="498" t="s">
        <v>213</v>
      </c>
      <c r="S34096" s="499"/>
    </row>
    <row r="34097">
      <c r="B34097" s="497"/>
      <c r="H34097" s="500"/>
      <c r="O34097" s="500"/>
      <c r="Q34097" s="498" t="s">
        <v>213</v>
      </c>
      <c r="S34097" s="499"/>
    </row>
    <row r="34098">
      <c r="B34098" s="497"/>
      <c r="H34098" s="500"/>
      <c r="O34098" s="500"/>
      <c r="Q34098" s="498" t="s">
        <v>213</v>
      </c>
      <c r="S34098" s="499"/>
    </row>
    <row r="34099">
      <c r="B34099" s="497"/>
      <c r="H34099" s="500"/>
      <c r="O34099" s="500"/>
      <c r="Q34099" s="498" t="s">
        <v>213</v>
      </c>
      <c r="S34099" s="499"/>
    </row>
    <row r="34100">
      <c r="B34100" s="497"/>
      <c r="H34100" s="500"/>
      <c r="O34100" s="500"/>
      <c r="Q34100" s="498" t="s">
        <v>213</v>
      </c>
      <c r="S34100" s="499"/>
    </row>
    <row r="34101">
      <c r="B34101" s="497"/>
      <c r="H34101" s="500"/>
      <c r="O34101" s="500"/>
      <c r="Q34101" s="498" t="s">
        <v>213</v>
      </c>
      <c r="S34101" s="499"/>
    </row>
    <row r="34102">
      <c r="B34102" s="497"/>
      <c r="H34102" s="500"/>
      <c r="O34102" s="500"/>
      <c r="Q34102" s="498" t="s">
        <v>213</v>
      </c>
      <c r="S34102" s="499"/>
    </row>
    <row r="34103">
      <c r="B34103" s="497"/>
      <c r="H34103" s="500"/>
      <c r="O34103" s="500"/>
      <c r="Q34103" s="498" t="s">
        <v>213</v>
      </c>
      <c r="S34103" s="499"/>
    </row>
    <row r="34104">
      <c r="B34104" s="497"/>
      <c r="H34104" s="500"/>
      <c r="O34104" s="500"/>
      <c r="Q34104" s="498" t="s">
        <v>213</v>
      </c>
      <c r="S34104" s="499"/>
    </row>
    <row r="34105">
      <c r="B34105" s="497"/>
      <c r="H34105" s="500"/>
      <c r="O34105" s="500"/>
      <c r="Q34105" s="498" t="s">
        <v>213</v>
      </c>
      <c r="S34105" s="499"/>
    </row>
    <row r="34106">
      <c r="B34106" s="497"/>
      <c r="H34106" s="500"/>
      <c r="O34106" s="500"/>
      <c r="Q34106" s="498" t="s">
        <v>213</v>
      </c>
      <c r="S34106" s="499"/>
    </row>
    <row r="34107">
      <c r="B34107" s="497"/>
      <c r="H34107" s="500"/>
      <c r="O34107" s="500"/>
      <c r="Q34107" s="498" t="s">
        <v>213</v>
      </c>
      <c r="S34107" s="499"/>
    </row>
    <row r="34108">
      <c r="B34108" s="497"/>
      <c r="H34108" s="500"/>
      <c r="O34108" s="500"/>
      <c r="Q34108" s="498" t="s">
        <v>213</v>
      </c>
      <c r="S34108" s="499"/>
    </row>
    <row r="34109">
      <c r="B34109" s="497"/>
      <c r="H34109" s="500"/>
      <c r="O34109" s="500"/>
      <c r="Q34109" s="498" t="s">
        <v>213</v>
      </c>
      <c r="S34109" s="499"/>
    </row>
    <row r="34110">
      <c r="B34110" s="497"/>
      <c r="H34110" s="500"/>
      <c r="O34110" s="500"/>
      <c r="Q34110" s="498" t="s">
        <v>213</v>
      </c>
      <c r="S34110" s="499"/>
    </row>
    <row r="34111">
      <c r="B34111" s="497"/>
      <c r="H34111" s="500"/>
      <c r="O34111" s="500"/>
      <c r="Q34111" s="498" t="s">
        <v>213</v>
      </c>
      <c r="S34111" s="499"/>
    </row>
    <row r="34112">
      <c r="B34112" s="497"/>
      <c r="H34112" s="500"/>
      <c r="O34112" s="500"/>
      <c r="Q34112" s="498" t="s">
        <v>213</v>
      </c>
      <c r="S34112" s="499"/>
    </row>
    <row r="34113">
      <c r="B34113" s="497"/>
      <c r="H34113" s="500"/>
      <c r="O34113" s="500"/>
      <c r="Q34113" s="498" t="s">
        <v>213</v>
      </c>
      <c r="S34113" s="499"/>
    </row>
    <row r="34114">
      <c r="B34114" s="497"/>
      <c r="H34114" s="500"/>
      <c r="O34114" s="500"/>
      <c r="Q34114" s="498" t="s">
        <v>213</v>
      </c>
      <c r="S34114" s="499"/>
    </row>
    <row r="34115">
      <c r="B34115" s="497"/>
      <c r="H34115" s="500"/>
      <c r="O34115" s="500"/>
      <c r="Q34115" s="498" t="s">
        <v>213</v>
      </c>
      <c r="S34115" s="499"/>
    </row>
    <row r="34116">
      <c r="B34116" s="497"/>
      <c r="H34116" s="500"/>
      <c r="O34116" s="500"/>
      <c r="Q34116" s="498" t="s">
        <v>213</v>
      </c>
      <c r="S34116" s="499"/>
    </row>
    <row r="34117">
      <c r="B34117" s="497"/>
      <c r="H34117" s="500"/>
      <c r="O34117" s="500"/>
      <c r="Q34117" s="498" t="s">
        <v>213</v>
      </c>
      <c r="S34117" s="499"/>
    </row>
    <row r="34118">
      <c r="B34118" s="497"/>
      <c r="H34118" s="500"/>
      <c r="O34118" s="500"/>
      <c r="Q34118" s="498" t="s">
        <v>213</v>
      </c>
      <c r="S34118" s="499"/>
    </row>
    <row r="34119">
      <c r="B34119" s="497"/>
      <c r="H34119" s="500"/>
      <c r="O34119" s="500"/>
      <c r="Q34119" s="498" t="s">
        <v>213</v>
      </c>
      <c r="S34119" s="499"/>
    </row>
    <row r="34120">
      <c r="B34120" s="497"/>
      <c r="H34120" s="500"/>
      <c r="O34120" s="500"/>
      <c r="Q34120" s="498" t="s">
        <v>213</v>
      </c>
      <c r="S34120" s="499"/>
    </row>
    <row r="34121">
      <c r="B34121" s="497"/>
      <c r="H34121" s="500"/>
      <c r="O34121" s="500"/>
      <c r="Q34121" s="498" t="s">
        <v>213</v>
      </c>
      <c r="S34121" s="499"/>
    </row>
    <row r="34122">
      <c r="B34122" s="497"/>
      <c r="H34122" s="500"/>
      <c r="O34122" s="500"/>
      <c r="Q34122" s="498" t="s">
        <v>213</v>
      </c>
      <c r="S34122" s="499"/>
    </row>
    <row r="34123">
      <c r="B34123" s="497"/>
      <c r="H34123" s="500"/>
      <c r="O34123" s="500"/>
      <c r="Q34123" s="498" t="s">
        <v>213</v>
      </c>
      <c r="S34123" s="499"/>
    </row>
    <row r="34124">
      <c r="B34124" s="497"/>
      <c r="H34124" s="500"/>
      <c r="O34124" s="500"/>
      <c r="Q34124" s="498" t="s">
        <v>213</v>
      </c>
      <c r="S34124" s="499"/>
    </row>
    <row r="34125">
      <c r="B34125" s="497"/>
      <c r="H34125" s="500"/>
      <c r="O34125" s="500"/>
      <c r="Q34125" s="498" t="s">
        <v>213</v>
      </c>
      <c r="S34125" s="499"/>
    </row>
    <row r="34126">
      <c r="B34126" s="497"/>
      <c r="H34126" s="500"/>
      <c r="O34126" s="500"/>
      <c r="Q34126" s="498" t="s">
        <v>213</v>
      </c>
      <c r="S34126" s="499"/>
    </row>
    <row r="34127">
      <c r="B34127" s="497"/>
      <c r="H34127" s="500"/>
      <c r="O34127" s="500"/>
      <c r="Q34127" s="498" t="s">
        <v>213</v>
      </c>
      <c r="S34127" s="499"/>
    </row>
    <row r="34128">
      <c r="B34128" s="497"/>
      <c r="H34128" s="500"/>
      <c r="O34128" s="500"/>
      <c r="Q34128" s="498" t="s">
        <v>213</v>
      </c>
      <c r="S34128" s="499"/>
    </row>
    <row r="34129">
      <c r="B34129" s="497"/>
      <c r="H34129" s="500"/>
      <c r="O34129" s="500"/>
      <c r="Q34129" s="498" t="s">
        <v>213</v>
      </c>
      <c r="S34129" s="499"/>
    </row>
    <row r="34130">
      <c r="B34130" s="497"/>
      <c r="H34130" s="500"/>
      <c r="O34130" s="500"/>
      <c r="Q34130" s="498" t="s">
        <v>213</v>
      </c>
      <c r="S34130" s="499"/>
    </row>
    <row r="34131">
      <c r="B34131" s="497"/>
      <c r="H34131" s="500"/>
      <c r="O34131" s="500"/>
      <c r="Q34131" s="498" t="s">
        <v>213</v>
      </c>
      <c r="S34131" s="499"/>
    </row>
    <row r="34132">
      <c r="B34132" s="497"/>
      <c r="H34132" s="500"/>
      <c r="O34132" s="500"/>
      <c r="Q34132" s="498" t="s">
        <v>213</v>
      </c>
      <c r="S34132" s="499"/>
    </row>
    <row r="34133">
      <c r="B34133" s="497"/>
      <c r="H34133" s="500"/>
      <c r="O34133" s="500"/>
      <c r="Q34133" s="498" t="s">
        <v>213</v>
      </c>
      <c r="S34133" s="499"/>
    </row>
    <row r="34134">
      <c r="B34134" s="497"/>
      <c r="H34134" s="500"/>
      <c r="O34134" s="500"/>
      <c r="Q34134" s="498" t="s">
        <v>213</v>
      </c>
      <c r="S34134" s="499"/>
    </row>
    <row r="34135">
      <c r="B34135" s="497"/>
      <c r="H34135" s="500"/>
      <c r="O34135" s="500"/>
      <c r="Q34135" s="498" t="s">
        <v>213</v>
      </c>
      <c r="S34135" s="499"/>
    </row>
    <row r="34136">
      <c r="B34136" s="497"/>
      <c r="H34136" s="500"/>
      <c r="O34136" s="500"/>
      <c r="Q34136" s="498" t="s">
        <v>213</v>
      </c>
      <c r="S34136" s="499"/>
    </row>
    <row r="34137">
      <c r="B34137" s="497"/>
      <c r="H34137" s="500"/>
      <c r="O34137" s="500"/>
      <c r="Q34137" s="498" t="s">
        <v>213</v>
      </c>
      <c r="S34137" s="499"/>
    </row>
    <row r="34138">
      <c r="B34138" s="497"/>
      <c r="H34138" s="500"/>
      <c r="O34138" s="500"/>
      <c r="Q34138" s="498" t="s">
        <v>213</v>
      </c>
      <c r="S34138" s="499"/>
    </row>
    <row r="34139">
      <c r="B34139" s="497"/>
      <c r="H34139" s="500"/>
      <c r="O34139" s="500"/>
      <c r="Q34139" s="498" t="s">
        <v>213</v>
      </c>
      <c r="S34139" s="499"/>
    </row>
    <row r="34140">
      <c r="B34140" s="497"/>
      <c r="H34140" s="500"/>
      <c r="O34140" s="500"/>
      <c r="Q34140" s="498" t="s">
        <v>213</v>
      </c>
      <c r="S34140" s="499"/>
    </row>
    <row r="34141">
      <c r="B34141" s="497"/>
      <c r="H34141" s="500"/>
      <c r="O34141" s="500"/>
      <c r="Q34141" s="498" t="s">
        <v>213</v>
      </c>
      <c r="S34141" s="499"/>
    </row>
    <row r="34142">
      <c r="B34142" s="497"/>
      <c r="H34142" s="500"/>
      <c r="O34142" s="500"/>
      <c r="Q34142" s="498" t="s">
        <v>213</v>
      </c>
      <c r="S34142" s="499"/>
    </row>
    <row r="34143">
      <c r="B34143" s="497"/>
      <c r="H34143" s="500"/>
      <c r="O34143" s="500"/>
      <c r="Q34143" s="498" t="s">
        <v>213</v>
      </c>
      <c r="S34143" s="499"/>
    </row>
    <row r="34144">
      <c r="B34144" s="497"/>
      <c r="H34144" s="500"/>
      <c r="O34144" s="500"/>
      <c r="Q34144" s="498" t="s">
        <v>213</v>
      </c>
      <c r="S34144" s="499"/>
    </row>
    <row r="34145">
      <c r="B34145" s="497"/>
      <c r="H34145" s="500"/>
      <c r="O34145" s="500"/>
      <c r="Q34145" s="498" t="s">
        <v>213</v>
      </c>
      <c r="S34145" s="499"/>
    </row>
    <row r="34146">
      <c r="B34146" s="497"/>
      <c r="H34146" s="500"/>
      <c r="O34146" s="500"/>
      <c r="Q34146" s="498" t="s">
        <v>213</v>
      </c>
      <c r="S34146" s="499"/>
    </row>
    <row r="34147">
      <c r="B34147" s="497"/>
      <c r="H34147" s="500"/>
      <c r="O34147" s="500"/>
      <c r="Q34147" s="498" t="s">
        <v>213</v>
      </c>
      <c r="S34147" s="499"/>
    </row>
    <row r="34148">
      <c r="B34148" s="497"/>
      <c r="H34148" s="500"/>
      <c r="O34148" s="500"/>
      <c r="Q34148" s="498" t="s">
        <v>213</v>
      </c>
      <c r="S34148" s="499"/>
    </row>
    <row r="34149">
      <c r="B34149" s="497"/>
      <c r="H34149" s="500"/>
      <c r="O34149" s="500"/>
      <c r="Q34149" s="498" t="s">
        <v>213</v>
      </c>
      <c r="S34149" s="499"/>
    </row>
    <row r="34150">
      <c r="B34150" s="497"/>
      <c r="H34150" s="500"/>
      <c r="O34150" s="500"/>
      <c r="Q34150" s="498" t="s">
        <v>213</v>
      </c>
      <c r="S34150" s="499"/>
    </row>
    <row r="34151">
      <c r="B34151" s="497"/>
      <c r="H34151" s="500"/>
      <c r="O34151" s="500"/>
      <c r="Q34151" s="498" t="s">
        <v>213</v>
      </c>
      <c r="S34151" s="499"/>
    </row>
    <row r="34152">
      <c r="B34152" s="497"/>
      <c r="H34152" s="500"/>
      <c r="O34152" s="500"/>
      <c r="Q34152" s="498" t="s">
        <v>213</v>
      </c>
      <c r="S34152" s="499"/>
    </row>
    <row r="34153">
      <c r="B34153" s="497"/>
      <c r="H34153" s="500"/>
      <c r="O34153" s="500"/>
      <c r="Q34153" s="498" t="s">
        <v>213</v>
      </c>
      <c r="S34153" s="499"/>
    </row>
    <row r="34154">
      <c r="B34154" s="497"/>
      <c r="H34154" s="500"/>
      <c r="O34154" s="500"/>
      <c r="Q34154" s="498" t="s">
        <v>213</v>
      </c>
      <c r="S34154" s="499"/>
    </row>
    <row r="34155">
      <c r="B34155" s="497"/>
      <c r="H34155" s="500"/>
      <c r="O34155" s="500"/>
      <c r="Q34155" s="498" t="s">
        <v>213</v>
      </c>
      <c r="S34155" s="499"/>
    </row>
    <row r="34156">
      <c r="B34156" s="497"/>
      <c r="H34156" s="500"/>
      <c r="O34156" s="500"/>
      <c r="Q34156" s="498" t="s">
        <v>213</v>
      </c>
      <c r="S34156" s="499"/>
    </row>
    <row r="34157">
      <c r="B34157" s="497"/>
      <c r="H34157" s="500"/>
      <c r="O34157" s="500"/>
      <c r="Q34157" s="498" t="s">
        <v>213</v>
      </c>
      <c r="S34157" s="499"/>
    </row>
    <row r="34158">
      <c r="B34158" s="497"/>
      <c r="H34158" s="500"/>
      <c r="O34158" s="500"/>
      <c r="Q34158" s="498" t="s">
        <v>213</v>
      </c>
      <c r="S34158" s="499"/>
    </row>
    <row r="34159">
      <c r="B34159" s="497"/>
      <c r="H34159" s="500"/>
      <c r="O34159" s="500"/>
      <c r="Q34159" s="498" t="s">
        <v>213</v>
      </c>
      <c r="S34159" s="499"/>
    </row>
    <row r="34160">
      <c r="B34160" s="497"/>
      <c r="H34160" s="500"/>
      <c r="O34160" s="500"/>
      <c r="Q34160" s="498" t="s">
        <v>213</v>
      </c>
      <c r="S34160" s="499"/>
    </row>
    <row r="34161">
      <c r="B34161" s="497"/>
      <c r="H34161" s="500"/>
      <c r="O34161" s="500"/>
      <c r="Q34161" s="498" t="s">
        <v>213</v>
      </c>
      <c r="S34161" s="499"/>
    </row>
    <row r="34162">
      <c r="B34162" s="497"/>
      <c r="H34162" s="500"/>
      <c r="O34162" s="500"/>
      <c r="Q34162" s="498" t="s">
        <v>213</v>
      </c>
      <c r="S34162" s="499"/>
    </row>
    <row r="34163">
      <c r="B34163" s="497"/>
      <c r="H34163" s="500"/>
      <c r="O34163" s="500"/>
      <c r="Q34163" s="498" t="s">
        <v>213</v>
      </c>
      <c r="S34163" s="499"/>
    </row>
    <row r="34164">
      <c r="B34164" s="497"/>
      <c r="H34164" s="500"/>
      <c r="O34164" s="500"/>
      <c r="Q34164" s="498" t="s">
        <v>213</v>
      </c>
      <c r="S34164" s="499"/>
    </row>
    <row r="34165">
      <c r="B34165" s="497"/>
      <c r="H34165" s="500"/>
      <c r="O34165" s="500"/>
      <c r="Q34165" s="498" t="s">
        <v>213</v>
      </c>
      <c r="S34165" s="499"/>
    </row>
    <row r="34166">
      <c r="B34166" s="497"/>
      <c r="H34166" s="500"/>
      <c r="O34166" s="500"/>
      <c r="Q34166" s="498" t="s">
        <v>213</v>
      </c>
      <c r="S34166" s="499"/>
    </row>
    <row r="34167">
      <c r="B34167" s="497"/>
      <c r="H34167" s="500"/>
      <c r="O34167" s="500"/>
      <c r="Q34167" s="498" t="s">
        <v>213</v>
      </c>
      <c r="S34167" s="499"/>
    </row>
    <row r="34168">
      <c r="B34168" s="497"/>
      <c r="H34168" s="500"/>
      <c r="O34168" s="500"/>
      <c r="Q34168" s="498" t="s">
        <v>213</v>
      </c>
      <c r="S34168" s="499"/>
    </row>
    <row r="34169">
      <c r="B34169" s="497"/>
      <c r="H34169" s="500"/>
      <c r="O34169" s="500"/>
      <c r="Q34169" s="498" t="s">
        <v>213</v>
      </c>
      <c r="S34169" s="499"/>
    </row>
    <row r="34170">
      <c r="B34170" s="497"/>
      <c r="H34170" s="500"/>
      <c r="O34170" s="500"/>
      <c r="Q34170" s="498" t="s">
        <v>213</v>
      </c>
      <c r="S34170" s="499"/>
    </row>
    <row r="34171">
      <c r="B34171" s="497"/>
      <c r="H34171" s="500"/>
      <c r="O34171" s="500"/>
      <c r="Q34171" s="498" t="s">
        <v>213</v>
      </c>
      <c r="S34171" s="499"/>
    </row>
    <row r="34172">
      <c r="B34172" s="497"/>
      <c r="H34172" s="500"/>
      <c r="O34172" s="500"/>
      <c r="Q34172" s="498" t="s">
        <v>213</v>
      </c>
      <c r="S34172" s="499"/>
    </row>
    <row r="34173">
      <c r="B34173" s="497"/>
      <c r="H34173" s="500"/>
      <c r="O34173" s="500"/>
      <c r="Q34173" s="498" t="s">
        <v>213</v>
      </c>
      <c r="S34173" s="499"/>
    </row>
    <row r="34174">
      <c r="B34174" s="497"/>
      <c r="H34174" s="500"/>
      <c r="O34174" s="500"/>
      <c r="Q34174" s="498" t="s">
        <v>213</v>
      </c>
      <c r="S34174" s="499"/>
    </row>
    <row r="34175">
      <c r="B34175" s="497"/>
      <c r="H34175" s="500"/>
      <c r="O34175" s="500"/>
      <c r="Q34175" s="498" t="s">
        <v>213</v>
      </c>
      <c r="S34175" s="499"/>
    </row>
    <row r="34176">
      <c r="B34176" s="497"/>
      <c r="H34176" s="500"/>
      <c r="O34176" s="500"/>
      <c r="Q34176" s="498" t="s">
        <v>213</v>
      </c>
      <c r="S34176" s="499"/>
    </row>
    <row r="34177">
      <c r="B34177" s="497"/>
      <c r="H34177" s="500"/>
      <c r="O34177" s="500"/>
      <c r="Q34177" s="498" t="s">
        <v>213</v>
      </c>
      <c r="S34177" s="499"/>
    </row>
    <row r="34178">
      <c r="B34178" s="497"/>
      <c r="H34178" s="500"/>
      <c r="O34178" s="500"/>
      <c r="Q34178" s="498" t="s">
        <v>213</v>
      </c>
      <c r="S34178" s="499"/>
    </row>
    <row r="34179">
      <c r="B34179" s="497"/>
      <c r="H34179" s="500"/>
      <c r="O34179" s="500"/>
      <c r="Q34179" s="498" t="s">
        <v>213</v>
      </c>
      <c r="S34179" s="499"/>
    </row>
    <row r="34180">
      <c r="B34180" s="497"/>
      <c r="H34180" s="500"/>
      <c r="O34180" s="500"/>
      <c r="Q34180" s="498" t="s">
        <v>213</v>
      </c>
      <c r="S34180" s="499"/>
    </row>
    <row r="34181">
      <c r="B34181" s="497"/>
      <c r="H34181" s="500"/>
      <c r="O34181" s="500"/>
      <c r="Q34181" s="498" t="s">
        <v>213</v>
      </c>
      <c r="S34181" s="499"/>
    </row>
    <row r="34182">
      <c r="B34182" s="497"/>
      <c r="H34182" s="500"/>
      <c r="O34182" s="500"/>
      <c r="Q34182" s="498" t="s">
        <v>213</v>
      </c>
      <c r="S34182" s="499"/>
    </row>
    <row r="34183">
      <c r="B34183" s="497"/>
      <c r="H34183" s="500"/>
      <c r="O34183" s="500"/>
      <c r="Q34183" s="498" t="s">
        <v>213</v>
      </c>
      <c r="S34183" s="499"/>
    </row>
    <row r="34184">
      <c r="B34184" s="497"/>
      <c r="H34184" s="500"/>
      <c r="O34184" s="500"/>
      <c r="Q34184" s="498" t="s">
        <v>213</v>
      </c>
      <c r="S34184" s="499"/>
    </row>
    <row r="34185">
      <c r="B34185" s="497"/>
      <c r="H34185" s="500"/>
      <c r="O34185" s="500"/>
      <c r="Q34185" s="498" t="s">
        <v>213</v>
      </c>
      <c r="S34185" s="499"/>
    </row>
    <row r="34186">
      <c r="B34186" s="497"/>
      <c r="H34186" s="500"/>
      <c r="O34186" s="500"/>
      <c r="Q34186" s="498" t="s">
        <v>213</v>
      </c>
      <c r="S34186" s="499"/>
    </row>
    <row r="34187">
      <c r="B34187" s="497"/>
      <c r="H34187" s="500"/>
      <c r="O34187" s="500"/>
      <c r="Q34187" s="498" t="s">
        <v>213</v>
      </c>
      <c r="S34187" s="499"/>
    </row>
    <row r="34188">
      <c r="B34188" s="497"/>
      <c r="H34188" s="500"/>
      <c r="O34188" s="500"/>
      <c r="Q34188" s="498" t="s">
        <v>213</v>
      </c>
      <c r="S34188" s="499"/>
    </row>
    <row r="34189">
      <c r="B34189" s="497"/>
      <c r="H34189" s="500"/>
      <c r="O34189" s="500"/>
      <c r="Q34189" s="498" t="s">
        <v>213</v>
      </c>
      <c r="S34189" s="499"/>
    </row>
    <row r="34190">
      <c r="B34190" s="497"/>
      <c r="H34190" s="500"/>
      <c r="O34190" s="500"/>
      <c r="Q34190" s="498" t="s">
        <v>213</v>
      </c>
      <c r="S34190" s="499"/>
    </row>
    <row r="34191">
      <c r="B34191" s="497"/>
      <c r="H34191" s="500"/>
      <c r="O34191" s="500"/>
      <c r="Q34191" s="498" t="s">
        <v>213</v>
      </c>
      <c r="S34191" s="499"/>
    </row>
    <row r="34192">
      <c r="B34192" s="497"/>
      <c r="H34192" s="500"/>
      <c r="O34192" s="500"/>
      <c r="Q34192" s="498" t="s">
        <v>213</v>
      </c>
      <c r="S34192" s="499"/>
    </row>
    <row r="34193">
      <c r="B34193" s="497"/>
      <c r="H34193" s="500"/>
      <c r="O34193" s="500"/>
      <c r="Q34193" s="498" t="s">
        <v>213</v>
      </c>
      <c r="S34193" s="499"/>
    </row>
    <row r="34194">
      <c r="B34194" s="497"/>
      <c r="H34194" s="500"/>
      <c r="O34194" s="500"/>
      <c r="Q34194" s="498" t="s">
        <v>213</v>
      </c>
      <c r="S34194" s="499"/>
    </row>
    <row r="34195">
      <c r="B34195" s="497"/>
      <c r="H34195" s="500"/>
      <c r="O34195" s="500"/>
      <c r="Q34195" s="498" t="s">
        <v>213</v>
      </c>
      <c r="S34195" s="499"/>
    </row>
    <row r="34196">
      <c r="B34196" s="497"/>
      <c r="H34196" s="500"/>
      <c r="O34196" s="500"/>
      <c r="Q34196" s="498" t="s">
        <v>213</v>
      </c>
      <c r="S34196" s="499"/>
    </row>
    <row r="34197">
      <c r="B34197" s="497"/>
      <c r="H34197" s="500"/>
      <c r="O34197" s="500"/>
      <c r="Q34197" s="498" t="s">
        <v>213</v>
      </c>
      <c r="S34197" s="499"/>
    </row>
    <row r="34198">
      <c r="B34198" s="497"/>
      <c r="H34198" s="500"/>
      <c r="O34198" s="500"/>
      <c r="Q34198" s="498" t="s">
        <v>213</v>
      </c>
      <c r="S34198" s="499"/>
    </row>
    <row r="34199">
      <c r="B34199" s="497"/>
      <c r="H34199" s="500"/>
      <c r="O34199" s="500"/>
      <c r="Q34199" s="498" t="s">
        <v>213</v>
      </c>
      <c r="S34199" s="499"/>
    </row>
    <row r="34200">
      <c r="B34200" s="497"/>
      <c r="H34200" s="500"/>
      <c r="O34200" s="500"/>
      <c r="Q34200" s="498" t="s">
        <v>213</v>
      </c>
      <c r="S34200" s="499"/>
    </row>
    <row r="34201">
      <c r="B34201" s="497"/>
      <c r="H34201" s="500"/>
      <c r="O34201" s="500"/>
      <c r="Q34201" s="498" t="s">
        <v>213</v>
      </c>
      <c r="S34201" s="499"/>
    </row>
    <row r="34202">
      <c r="B34202" s="497"/>
      <c r="H34202" s="500"/>
      <c r="O34202" s="500"/>
      <c r="Q34202" s="498" t="s">
        <v>213</v>
      </c>
      <c r="S34202" s="499"/>
    </row>
    <row r="34203">
      <c r="B34203" s="497"/>
      <c r="H34203" s="500"/>
      <c r="O34203" s="500"/>
      <c r="Q34203" s="498" t="s">
        <v>213</v>
      </c>
      <c r="S34203" s="499"/>
    </row>
    <row r="34204">
      <c r="B34204" s="497"/>
      <c r="H34204" s="500"/>
      <c r="O34204" s="500"/>
      <c r="Q34204" s="498" t="s">
        <v>213</v>
      </c>
      <c r="S34204" s="499"/>
    </row>
    <row r="34205">
      <c r="B34205" s="497"/>
      <c r="H34205" s="500"/>
      <c r="O34205" s="500"/>
      <c r="Q34205" s="498" t="s">
        <v>213</v>
      </c>
      <c r="S34205" s="499"/>
    </row>
    <row r="34206">
      <c r="B34206" s="497"/>
      <c r="H34206" s="500"/>
      <c r="O34206" s="500"/>
      <c r="Q34206" s="498" t="s">
        <v>213</v>
      </c>
      <c r="S34206" s="499"/>
    </row>
    <row r="34207">
      <c r="B34207" s="497"/>
      <c r="H34207" s="500"/>
      <c r="O34207" s="500"/>
      <c r="Q34207" s="498" t="s">
        <v>213</v>
      </c>
      <c r="S34207" s="499"/>
    </row>
    <row r="34208">
      <c r="B34208" s="497"/>
      <c r="H34208" s="500"/>
      <c r="O34208" s="500"/>
      <c r="Q34208" s="498" t="s">
        <v>213</v>
      </c>
      <c r="S34208" s="499"/>
    </row>
    <row r="34209">
      <c r="B34209" s="497"/>
      <c r="H34209" s="500"/>
      <c r="O34209" s="500"/>
      <c r="Q34209" s="498" t="s">
        <v>213</v>
      </c>
      <c r="S34209" s="499"/>
    </row>
    <row r="34210">
      <c r="B34210" s="497"/>
      <c r="H34210" s="500"/>
      <c r="O34210" s="500"/>
      <c r="Q34210" s="498" t="s">
        <v>213</v>
      </c>
      <c r="S34210" s="499"/>
    </row>
    <row r="34211">
      <c r="B34211" s="497"/>
      <c r="H34211" s="500"/>
      <c r="O34211" s="500"/>
      <c r="Q34211" s="498" t="s">
        <v>213</v>
      </c>
      <c r="S34211" s="499"/>
    </row>
    <row r="34212">
      <c r="B34212" s="497"/>
      <c r="H34212" s="500"/>
      <c r="O34212" s="500"/>
      <c r="Q34212" s="498" t="s">
        <v>213</v>
      </c>
      <c r="S34212" s="499"/>
    </row>
    <row r="34213">
      <c r="B34213" s="497"/>
      <c r="H34213" s="500"/>
      <c r="O34213" s="500"/>
      <c r="Q34213" s="498" t="s">
        <v>213</v>
      </c>
      <c r="S34213" s="499"/>
    </row>
    <row r="34214">
      <c r="B34214" s="497"/>
      <c r="H34214" s="500"/>
      <c r="O34214" s="500"/>
      <c r="Q34214" s="498" t="s">
        <v>213</v>
      </c>
      <c r="S34214" s="499"/>
    </row>
    <row r="34215">
      <c r="B34215" s="497"/>
      <c r="H34215" s="500"/>
      <c r="O34215" s="500"/>
      <c r="Q34215" s="498" t="s">
        <v>213</v>
      </c>
      <c r="S34215" s="499"/>
    </row>
    <row r="34216">
      <c r="B34216" s="497"/>
      <c r="H34216" s="500"/>
      <c r="O34216" s="500"/>
      <c r="Q34216" s="498" t="s">
        <v>213</v>
      </c>
      <c r="S34216" s="499"/>
    </row>
    <row r="34217">
      <c r="B34217" s="497"/>
      <c r="H34217" s="500"/>
      <c r="O34217" s="500"/>
      <c r="Q34217" s="498" t="s">
        <v>213</v>
      </c>
      <c r="S34217" s="499"/>
    </row>
    <row r="34218">
      <c r="B34218" s="497"/>
      <c r="H34218" s="500"/>
      <c r="O34218" s="500"/>
      <c r="Q34218" s="498" t="s">
        <v>213</v>
      </c>
      <c r="S34218" s="499"/>
    </row>
    <row r="34219">
      <c r="B34219" s="497"/>
      <c r="H34219" s="500"/>
      <c r="O34219" s="500"/>
      <c r="Q34219" s="498" t="s">
        <v>213</v>
      </c>
      <c r="S34219" s="499"/>
    </row>
    <row r="34220">
      <c r="B34220" s="497"/>
      <c r="H34220" s="500"/>
      <c r="O34220" s="500"/>
      <c r="Q34220" s="498" t="s">
        <v>213</v>
      </c>
      <c r="S34220" s="499"/>
    </row>
    <row r="34221">
      <c r="B34221" s="497"/>
      <c r="H34221" s="500"/>
      <c r="O34221" s="500"/>
      <c r="Q34221" s="498" t="s">
        <v>213</v>
      </c>
      <c r="S34221" s="499"/>
    </row>
    <row r="34222">
      <c r="B34222" s="497"/>
      <c r="H34222" s="500"/>
      <c r="O34222" s="500"/>
      <c r="Q34222" s="498" t="s">
        <v>213</v>
      </c>
      <c r="S34222" s="499"/>
    </row>
    <row r="34223">
      <c r="B34223" s="497"/>
      <c r="H34223" s="500"/>
      <c r="O34223" s="500"/>
      <c r="Q34223" s="498" t="s">
        <v>213</v>
      </c>
      <c r="S34223" s="499"/>
    </row>
    <row r="34224">
      <c r="B34224" s="497"/>
      <c r="H34224" s="500"/>
      <c r="O34224" s="500"/>
      <c r="Q34224" s="498" t="s">
        <v>213</v>
      </c>
      <c r="S34224" s="499"/>
    </row>
    <row r="34225">
      <c r="B34225" s="497"/>
      <c r="H34225" s="500"/>
      <c r="O34225" s="500"/>
      <c r="Q34225" s="498" t="s">
        <v>213</v>
      </c>
      <c r="S34225" s="499"/>
    </row>
    <row r="34226">
      <c r="B34226" s="497"/>
      <c r="H34226" s="500"/>
      <c r="O34226" s="500"/>
      <c r="Q34226" s="498" t="s">
        <v>213</v>
      </c>
      <c r="S34226" s="499"/>
    </row>
    <row r="34227">
      <c r="B34227" s="497"/>
      <c r="H34227" s="500"/>
      <c r="O34227" s="500"/>
      <c r="Q34227" s="498" t="s">
        <v>213</v>
      </c>
      <c r="S34227" s="499"/>
    </row>
    <row r="34228">
      <c r="B34228" s="497"/>
      <c r="H34228" s="500"/>
      <c r="O34228" s="500"/>
      <c r="Q34228" s="498" t="s">
        <v>213</v>
      </c>
      <c r="S34228" s="499"/>
    </row>
    <row r="34229">
      <c r="B34229" s="497"/>
      <c r="H34229" s="500"/>
      <c r="O34229" s="500"/>
      <c r="Q34229" s="498" t="s">
        <v>213</v>
      </c>
      <c r="S34229" s="499"/>
    </row>
    <row r="34230">
      <c r="B34230" s="497"/>
      <c r="H34230" s="500"/>
      <c r="O34230" s="500"/>
      <c r="Q34230" s="498" t="s">
        <v>213</v>
      </c>
      <c r="S34230" s="499"/>
    </row>
    <row r="34231">
      <c r="B34231" s="497"/>
      <c r="H34231" s="500"/>
      <c r="O34231" s="500"/>
      <c r="Q34231" s="498" t="s">
        <v>213</v>
      </c>
      <c r="S34231" s="499"/>
    </row>
    <row r="34232">
      <c r="B34232" s="497"/>
      <c r="H34232" s="500"/>
      <c r="O34232" s="500"/>
      <c r="Q34232" s="498" t="s">
        <v>213</v>
      </c>
      <c r="S34232" s="499"/>
    </row>
    <row r="34233">
      <c r="B34233" s="497"/>
      <c r="H34233" s="500"/>
      <c r="O34233" s="500"/>
      <c r="Q34233" s="498" t="s">
        <v>213</v>
      </c>
      <c r="S34233" s="499"/>
    </row>
    <row r="34234">
      <c r="B34234" s="497"/>
      <c r="H34234" s="500"/>
      <c r="O34234" s="500"/>
      <c r="Q34234" s="498" t="s">
        <v>213</v>
      </c>
      <c r="S34234" s="499"/>
    </row>
    <row r="34235">
      <c r="B34235" s="497"/>
      <c r="H34235" s="500"/>
      <c r="O34235" s="500"/>
      <c r="Q34235" s="498" t="s">
        <v>213</v>
      </c>
      <c r="S34235" s="499"/>
    </row>
    <row r="34236">
      <c r="B34236" s="497"/>
      <c r="H34236" s="500"/>
      <c r="O34236" s="500"/>
      <c r="Q34236" s="498" t="s">
        <v>213</v>
      </c>
      <c r="S34236" s="499"/>
    </row>
    <row r="34237">
      <c r="B34237" s="497"/>
      <c r="H34237" s="500"/>
      <c r="O34237" s="500"/>
      <c r="Q34237" s="498" t="s">
        <v>213</v>
      </c>
      <c r="S34237" s="499"/>
    </row>
    <row r="34238">
      <c r="B34238" s="497"/>
      <c r="H34238" s="500"/>
      <c r="O34238" s="500"/>
      <c r="Q34238" s="498" t="s">
        <v>213</v>
      </c>
      <c r="S34238" s="499"/>
    </row>
    <row r="34239">
      <c r="B34239" s="497"/>
      <c r="H34239" s="500"/>
      <c r="O34239" s="500"/>
      <c r="Q34239" s="498" t="s">
        <v>213</v>
      </c>
      <c r="S34239" s="499"/>
    </row>
    <row r="34240">
      <c r="B34240" s="497"/>
      <c r="H34240" s="500"/>
      <c r="O34240" s="500"/>
      <c r="Q34240" s="498" t="s">
        <v>213</v>
      </c>
      <c r="S34240" s="499"/>
    </row>
    <row r="34241">
      <c r="B34241" s="497"/>
      <c r="H34241" s="500"/>
      <c r="O34241" s="500"/>
      <c r="Q34241" s="498" t="s">
        <v>213</v>
      </c>
      <c r="S34241" s="499"/>
    </row>
    <row r="34242">
      <c r="B34242" s="497"/>
      <c r="H34242" s="500"/>
      <c r="O34242" s="500"/>
      <c r="Q34242" s="498" t="s">
        <v>213</v>
      </c>
      <c r="S34242" s="499"/>
    </row>
    <row r="34243">
      <c r="B34243" s="497"/>
      <c r="H34243" s="500"/>
      <c r="O34243" s="500"/>
      <c r="Q34243" s="498" t="s">
        <v>213</v>
      </c>
      <c r="S34243" s="499"/>
    </row>
    <row r="34244">
      <c r="B34244" s="497"/>
      <c r="H34244" s="500"/>
      <c r="O34244" s="500"/>
      <c r="Q34244" s="498" t="s">
        <v>213</v>
      </c>
      <c r="S34244" s="499"/>
    </row>
    <row r="34245">
      <c r="B34245" s="497"/>
      <c r="H34245" s="500"/>
      <c r="O34245" s="500"/>
      <c r="Q34245" s="498" t="s">
        <v>213</v>
      </c>
      <c r="S34245" s="499"/>
    </row>
    <row r="34246">
      <c r="B34246" s="497"/>
      <c r="H34246" s="500"/>
      <c r="O34246" s="500"/>
      <c r="Q34246" s="498" t="s">
        <v>213</v>
      </c>
      <c r="S34246" s="499"/>
    </row>
    <row r="34247">
      <c r="B34247" s="497"/>
      <c r="H34247" s="500"/>
      <c r="O34247" s="500"/>
      <c r="Q34247" s="498" t="s">
        <v>213</v>
      </c>
      <c r="S34247" s="499"/>
    </row>
    <row r="34248">
      <c r="B34248" s="497"/>
      <c r="H34248" s="500"/>
      <c r="O34248" s="500"/>
      <c r="Q34248" s="498" t="s">
        <v>213</v>
      </c>
      <c r="S34248" s="499"/>
    </row>
    <row r="34249">
      <c r="B34249" s="497"/>
      <c r="H34249" s="500"/>
      <c r="O34249" s="500"/>
      <c r="Q34249" s="498" t="s">
        <v>213</v>
      </c>
      <c r="S34249" s="499"/>
    </row>
    <row r="34250">
      <c r="B34250" s="497"/>
      <c r="H34250" s="500"/>
      <c r="O34250" s="500"/>
      <c r="Q34250" s="498" t="s">
        <v>213</v>
      </c>
      <c r="S34250" s="499"/>
    </row>
    <row r="34251">
      <c r="B34251" s="497"/>
      <c r="H34251" s="500"/>
      <c r="O34251" s="500"/>
      <c r="Q34251" s="498" t="s">
        <v>213</v>
      </c>
      <c r="S34251" s="499"/>
    </row>
    <row r="34252">
      <c r="B34252" s="497"/>
      <c r="H34252" s="500"/>
      <c r="O34252" s="500"/>
      <c r="Q34252" s="498" t="s">
        <v>213</v>
      </c>
      <c r="S34252" s="499"/>
    </row>
    <row r="34253">
      <c r="B34253" s="497"/>
      <c r="H34253" s="500"/>
      <c r="O34253" s="500"/>
      <c r="Q34253" s="498" t="s">
        <v>213</v>
      </c>
      <c r="S34253" s="499"/>
    </row>
    <row r="34254">
      <c r="B34254" s="497"/>
      <c r="H34254" s="500"/>
      <c r="O34254" s="500"/>
      <c r="Q34254" s="498" t="s">
        <v>213</v>
      </c>
      <c r="S34254" s="499"/>
    </row>
    <row r="34255">
      <c r="B34255" s="497"/>
      <c r="H34255" s="500"/>
      <c r="O34255" s="500"/>
      <c r="Q34255" s="498" t="s">
        <v>213</v>
      </c>
      <c r="S34255" s="499"/>
    </row>
    <row r="34256">
      <c r="B34256" s="497"/>
      <c r="H34256" s="500"/>
      <c r="O34256" s="500"/>
      <c r="Q34256" s="498" t="s">
        <v>213</v>
      </c>
      <c r="S34256" s="499"/>
    </row>
    <row r="34257">
      <c r="B34257" s="497"/>
      <c r="H34257" s="500"/>
      <c r="O34257" s="500"/>
      <c r="Q34257" s="498" t="s">
        <v>213</v>
      </c>
      <c r="S34257" s="499"/>
    </row>
    <row r="34258">
      <c r="B34258" s="497"/>
      <c r="H34258" s="500"/>
      <c r="O34258" s="500"/>
      <c r="Q34258" s="498" t="s">
        <v>213</v>
      </c>
      <c r="S34258" s="499"/>
    </row>
    <row r="34259">
      <c r="B34259" s="497"/>
      <c r="H34259" s="500"/>
      <c r="O34259" s="500"/>
      <c r="Q34259" s="498" t="s">
        <v>213</v>
      </c>
      <c r="S34259" s="499"/>
    </row>
    <row r="34260">
      <c r="B34260" s="497"/>
      <c r="H34260" s="500"/>
      <c r="O34260" s="500"/>
      <c r="Q34260" s="498" t="s">
        <v>213</v>
      </c>
      <c r="S34260" s="499"/>
    </row>
    <row r="34261">
      <c r="B34261" s="497"/>
      <c r="H34261" s="500"/>
      <c r="O34261" s="500"/>
      <c r="Q34261" s="498" t="s">
        <v>213</v>
      </c>
      <c r="S34261" s="499"/>
    </row>
    <row r="34262">
      <c r="B34262" s="497"/>
      <c r="H34262" s="500"/>
      <c r="O34262" s="500"/>
      <c r="Q34262" s="498" t="s">
        <v>213</v>
      </c>
      <c r="S34262" s="499"/>
    </row>
    <row r="34263">
      <c r="B34263" s="497"/>
      <c r="H34263" s="500"/>
      <c r="O34263" s="500"/>
      <c r="Q34263" s="498" t="s">
        <v>213</v>
      </c>
      <c r="S34263" s="499"/>
    </row>
    <row r="34264">
      <c r="B34264" s="497"/>
      <c r="H34264" s="500"/>
      <c r="O34264" s="500"/>
      <c r="Q34264" s="498" t="s">
        <v>213</v>
      </c>
      <c r="S34264" s="499"/>
    </row>
    <row r="34265">
      <c r="B34265" s="497"/>
      <c r="H34265" s="500"/>
      <c r="O34265" s="500"/>
      <c r="Q34265" s="498" t="s">
        <v>213</v>
      </c>
      <c r="S34265" s="499"/>
    </row>
    <row r="34266">
      <c r="B34266" s="497"/>
      <c r="H34266" s="500"/>
      <c r="O34266" s="500"/>
      <c r="Q34266" s="498" t="s">
        <v>213</v>
      </c>
      <c r="S34266" s="499"/>
    </row>
    <row r="34267">
      <c r="B34267" s="497"/>
      <c r="H34267" s="500"/>
      <c r="O34267" s="500"/>
      <c r="Q34267" s="498" t="s">
        <v>213</v>
      </c>
      <c r="S34267" s="499"/>
    </row>
    <row r="34268">
      <c r="B34268" s="497"/>
      <c r="H34268" s="500"/>
      <c r="O34268" s="500"/>
      <c r="Q34268" s="498" t="s">
        <v>213</v>
      </c>
      <c r="S34268" s="499"/>
    </row>
    <row r="34269">
      <c r="B34269" s="497"/>
      <c r="H34269" s="500"/>
      <c r="O34269" s="500"/>
      <c r="Q34269" s="498" t="s">
        <v>213</v>
      </c>
      <c r="S34269" s="499"/>
    </row>
    <row r="34270">
      <c r="B34270" s="497"/>
      <c r="H34270" s="500"/>
      <c r="O34270" s="500"/>
      <c r="Q34270" s="498" t="s">
        <v>213</v>
      </c>
      <c r="S34270" s="499"/>
    </row>
    <row r="34271">
      <c r="B34271" s="497"/>
      <c r="H34271" s="500"/>
      <c r="O34271" s="500"/>
      <c r="Q34271" s="498" t="s">
        <v>213</v>
      </c>
      <c r="S34271" s="499"/>
    </row>
    <row r="34272">
      <c r="B34272" s="497"/>
      <c r="H34272" s="500"/>
      <c r="O34272" s="500"/>
      <c r="Q34272" s="498" t="s">
        <v>213</v>
      </c>
      <c r="S34272" s="499"/>
    </row>
    <row r="34273">
      <c r="B34273" s="497"/>
      <c r="H34273" s="500"/>
      <c r="O34273" s="500"/>
      <c r="Q34273" s="498" t="s">
        <v>213</v>
      </c>
      <c r="S34273" s="499"/>
    </row>
    <row r="34274">
      <c r="B34274" s="497"/>
      <c r="H34274" s="500"/>
      <c r="O34274" s="500"/>
      <c r="Q34274" s="498" t="s">
        <v>213</v>
      </c>
      <c r="S34274" s="499"/>
    </row>
    <row r="34275">
      <c r="B34275" s="497"/>
      <c r="H34275" s="500"/>
      <c r="O34275" s="500"/>
      <c r="Q34275" s="498" t="s">
        <v>213</v>
      </c>
      <c r="S34275" s="499"/>
    </row>
    <row r="34276">
      <c r="B34276" s="497"/>
      <c r="H34276" s="500"/>
      <c r="O34276" s="500"/>
      <c r="Q34276" s="498" t="s">
        <v>213</v>
      </c>
      <c r="S34276" s="499"/>
    </row>
    <row r="34277">
      <c r="B34277" s="497"/>
      <c r="H34277" s="500"/>
      <c r="O34277" s="500"/>
      <c r="Q34277" s="498" t="s">
        <v>213</v>
      </c>
      <c r="S34277" s="499"/>
    </row>
    <row r="34278">
      <c r="B34278" s="497"/>
      <c r="H34278" s="500"/>
      <c r="O34278" s="500"/>
      <c r="Q34278" s="498" t="s">
        <v>213</v>
      </c>
      <c r="S34278" s="499"/>
    </row>
    <row r="34279">
      <c r="B34279" s="497"/>
      <c r="H34279" s="500"/>
      <c r="O34279" s="500"/>
      <c r="Q34279" s="498" t="s">
        <v>213</v>
      </c>
      <c r="S34279" s="499"/>
    </row>
    <row r="34280">
      <c r="B34280" s="497"/>
      <c r="H34280" s="500"/>
      <c r="O34280" s="500"/>
      <c r="Q34280" s="498" t="s">
        <v>213</v>
      </c>
      <c r="S34280" s="499"/>
    </row>
    <row r="34281">
      <c r="B34281" s="497"/>
      <c r="H34281" s="500"/>
      <c r="O34281" s="500"/>
      <c r="Q34281" s="498" t="s">
        <v>213</v>
      </c>
      <c r="S34281" s="499"/>
    </row>
    <row r="34282">
      <c r="B34282" s="497"/>
      <c r="H34282" s="500"/>
      <c r="O34282" s="500"/>
      <c r="Q34282" s="498" t="s">
        <v>213</v>
      </c>
      <c r="S34282" s="499"/>
    </row>
    <row r="34283">
      <c r="B34283" s="497"/>
      <c r="H34283" s="500"/>
      <c r="O34283" s="500"/>
      <c r="Q34283" s="498" t="s">
        <v>213</v>
      </c>
      <c r="S34283" s="499"/>
    </row>
    <row r="34284">
      <c r="B34284" s="497"/>
      <c r="H34284" s="500"/>
      <c r="O34284" s="500"/>
      <c r="Q34284" s="498" t="s">
        <v>213</v>
      </c>
      <c r="S34284" s="499"/>
    </row>
    <row r="34285">
      <c r="B34285" s="497"/>
      <c r="H34285" s="500"/>
      <c r="O34285" s="500"/>
      <c r="Q34285" s="498" t="s">
        <v>213</v>
      </c>
      <c r="S34285" s="499"/>
    </row>
    <row r="34286">
      <c r="B34286" s="497"/>
      <c r="H34286" s="500"/>
      <c r="O34286" s="500"/>
      <c r="Q34286" s="498" t="s">
        <v>213</v>
      </c>
      <c r="S34286" s="499"/>
    </row>
    <row r="34287">
      <c r="B34287" s="497"/>
      <c r="H34287" s="500"/>
      <c r="O34287" s="500"/>
      <c r="Q34287" s="498" t="s">
        <v>213</v>
      </c>
      <c r="S34287" s="499"/>
    </row>
    <row r="34288">
      <c r="B34288" s="497"/>
      <c r="H34288" s="500"/>
      <c r="O34288" s="500"/>
      <c r="Q34288" s="498" t="s">
        <v>213</v>
      </c>
      <c r="S34288" s="499"/>
    </row>
    <row r="34289">
      <c r="B34289" s="497"/>
      <c r="H34289" s="500"/>
      <c r="O34289" s="500"/>
      <c r="Q34289" s="498" t="s">
        <v>213</v>
      </c>
      <c r="S34289" s="499"/>
    </row>
    <row r="34290">
      <c r="B34290" s="497"/>
      <c r="H34290" s="500"/>
      <c r="O34290" s="500"/>
      <c r="Q34290" s="498" t="s">
        <v>213</v>
      </c>
      <c r="S34290" s="499"/>
    </row>
    <row r="34291">
      <c r="B34291" s="497"/>
      <c r="H34291" s="500"/>
      <c r="O34291" s="500"/>
      <c r="Q34291" s="498" t="s">
        <v>213</v>
      </c>
      <c r="S34291" s="499"/>
    </row>
    <row r="34292">
      <c r="B34292" s="497"/>
      <c r="H34292" s="500"/>
      <c r="O34292" s="500"/>
      <c r="Q34292" s="498" t="s">
        <v>213</v>
      </c>
      <c r="S34292" s="499"/>
    </row>
    <row r="34293">
      <c r="B34293" s="497"/>
      <c r="H34293" s="500"/>
      <c r="O34293" s="500"/>
      <c r="Q34293" s="498" t="s">
        <v>213</v>
      </c>
      <c r="S34293" s="499"/>
    </row>
    <row r="34294">
      <c r="B34294" s="497"/>
      <c r="H34294" s="500"/>
      <c r="O34294" s="500"/>
      <c r="Q34294" s="498" t="s">
        <v>213</v>
      </c>
      <c r="S34294" s="499"/>
    </row>
    <row r="34295">
      <c r="B34295" s="497"/>
      <c r="H34295" s="500"/>
      <c r="O34295" s="500"/>
      <c r="Q34295" s="498" t="s">
        <v>213</v>
      </c>
      <c r="S34295" s="499"/>
    </row>
    <row r="34296">
      <c r="B34296" s="497"/>
      <c r="H34296" s="500"/>
      <c r="O34296" s="500"/>
      <c r="Q34296" s="498" t="s">
        <v>213</v>
      </c>
      <c r="S34296" s="499"/>
    </row>
    <row r="34297">
      <c r="B34297" s="497"/>
      <c r="H34297" s="500"/>
      <c r="O34297" s="500"/>
      <c r="Q34297" s="498" t="s">
        <v>213</v>
      </c>
      <c r="S34297" s="499"/>
    </row>
    <row r="34298">
      <c r="B34298" s="497"/>
      <c r="H34298" s="500"/>
      <c r="O34298" s="500"/>
      <c r="Q34298" s="498" t="s">
        <v>213</v>
      </c>
      <c r="S34298" s="499"/>
    </row>
    <row r="34299">
      <c r="B34299" s="497"/>
      <c r="H34299" s="500"/>
      <c r="O34299" s="500"/>
      <c r="Q34299" s="498" t="s">
        <v>213</v>
      </c>
      <c r="S34299" s="499"/>
    </row>
    <row r="34300">
      <c r="B34300" s="497"/>
      <c r="H34300" s="500"/>
      <c r="O34300" s="500"/>
      <c r="Q34300" s="498" t="s">
        <v>213</v>
      </c>
      <c r="S34300" s="499"/>
    </row>
    <row r="34301">
      <c r="B34301" s="497"/>
      <c r="H34301" s="500"/>
      <c r="O34301" s="500"/>
      <c r="Q34301" s="498" t="s">
        <v>213</v>
      </c>
      <c r="S34301" s="499"/>
    </row>
    <row r="34302">
      <c r="B34302" s="497"/>
      <c r="H34302" s="500"/>
      <c r="O34302" s="500"/>
      <c r="Q34302" s="498" t="s">
        <v>213</v>
      </c>
      <c r="S34302" s="499"/>
    </row>
    <row r="34303">
      <c r="B34303" s="497"/>
      <c r="H34303" s="500"/>
      <c r="O34303" s="500"/>
      <c r="Q34303" s="498" t="s">
        <v>213</v>
      </c>
      <c r="S34303" s="499"/>
    </row>
    <row r="34304">
      <c r="B34304" s="497"/>
      <c r="H34304" s="500"/>
      <c r="O34304" s="500"/>
      <c r="Q34304" s="498" t="s">
        <v>213</v>
      </c>
      <c r="S34304" s="499"/>
    </row>
    <row r="34305">
      <c r="B34305" s="497"/>
      <c r="H34305" s="500"/>
      <c r="O34305" s="500"/>
      <c r="Q34305" s="498" t="s">
        <v>213</v>
      </c>
      <c r="S34305" s="499"/>
    </row>
    <row r="34306">
      <c r="B34306" s="497"/>
      <c r="H34306" s="500"/>
      <c r="O34306" s="500"/>
      <c r="Q34306" s="498" t="s">
        <v>213</v>
      </c>
      <c r="S34306" s="499"/>
    </row>
    <row r="34307">
      <c r="B34307" s="497"/>
      <c r="H34307" s="500"/>
      <c r="O34307" s="500"/>
      <c r="Q34307" s="498" t="s">
        <v>213</v>
      </c>
      <c r="S34307" s="499"/>
    </row>
    <row r="34308">
      <c r="B34308" s="497"/>
      <c r="H34308" s="500"/>
      <c r="O34308" s="500"/>
      <c r="Q34308" s="498" t="s">
        <v>213</v>
      </c>
      <c r="S34308" s="499"/>
    </row>
    <row r="34309">
      <c r="B34309" s="497"/>
      <c r="H34309" s="500"/>
      <c r="O34309" s="500"/>
      <c r="Q34309" s="498" t="s">
        <v>213</v>
      </c>
      <c r="S34309" s="499"/>
    </row>
    <row r="34310">
      <c r="B34310" s="497"/>
      <c r="H34310" s="500"/>
      <c r="O34310" s="500"/>
      <c r="Q34310" s="498" t="s">
        <v>213</v>
      </c>
      <c r="S34310" s="499"/>
    </row>
    <row r="34311">
      <c r="B34311" s="497"/>
      <c r="H34311" s="500"/>
      <c r="O34311" s="500"/>
      <c r="Q34311" s="498" t="s">
        <v>213</v>
      </c>
      <c r="S34311" s="499"/>
    </row>
    <row r="34312">
      <c r="B34312" s="497"/>
      <c r="H34312" s="500"/>
      <c r="O34312" s="500"/>
      <c r="Q34312" s="498" t="s">
        <v>213</v>
      </c>
      <c r="S34312" s="499"/>
    </row>
    <row r="34313">
      <c r="B34313" s="497"/>
      <c r="H34313" s="500"/>
      <c r="O34313" s="500"/>
      <c r="Q34313" s="498" t="s">
        <v>213</v>
      </c>
      <c r="S34313" s="499"/>
    </row>
    <row r="34314">
      <c r="B34314" s="497"/>
      <c r="H34314" s="500"/>
      <c r="O34314" s="500"/>
      <c r="Q34314" s="498" t="s">
        <v>213</v>
      </c>
      <c r="S34314" s="499"/>
    </row>
    <row r="34315">
      <c r="B34315" s="497"/>
      <c r="H34315" s="500"/>
      <c r="O34315" s="500"/>
      <c r="Q34315" s="498" t="s">
        <v>213</v>
      </c>
      <c r="S34315" s="499"/>
    </row>
    <row r="34316">
      <c r="B34316" s="497"/>
      <c r="H34316" s="500"/>
      <c r="O34316" s="500"/>
      <c r="Q34316" s="498" t="s">
        <v>213</v>
      </c>
      <c r="S34316" s="499"/>
    </row>
    <row r="34317">
      <c r="B34317" s="497"/>
      <c r="H34317" s="500"/>
      <c r="O34317" s="500"/>
      <c r="Q34317" s="498" t="s">
        <v>213</v>
      </c>
      <c r="S34317" s="499"/>
    </row>
    <row r="34318">
      <c r="B34318" s="497"/>
      <c r="H34318" s="500"/>
      <c r="O34318" s="500"/>
      <c r="Q34318" s="498" t="s">
        <v>213</v>
      </c>
      <c r="S34318" s="499"/>
    </row>
    <row r="34319">
      <c r="B34319" s="497"/>
      <c r="H34319" s="500"/>
      <c r="O34319" s="500"/>
      <c r="Q34319" s="498" t="s">
        <v>213</v>
      </c>
      <c r="S34319" s="499"/>
    </row>
    <row r="34320">
      <c r="B34320" s="497"/>
      <c r="H34320" s="500"/>
      <c r="O34320" s="500"/>
      <c r="Q34320" s="498" t="s">
        <v>213</v>
      </c>
      <c r="S34320" s="499"/>
    </row>
    <row r="34321">
      <c r="B34321" s="497"/>
      <c r="H34321" s="500"/>
      <c r="O34321" s="500"/>
      <c r="Q34321" s="498" t="s">
        <v>213</v>
      </c>
      <c r="S34321" s="499"/>
    </row>
    <row r="34322">
      <c r="B34322" s="497"/>
      <c r="H34322" s="500"/>
      <c r="O34322" s="500"/>
      <c r="Q34322" s="498" t="s">
        <v>213</v>
      </c>
      <c r="S34322" s="499"/>
    </row>
    <row r="34323">
      <c r="B34323" s="497"/>
      <c r="H34323" s="500"/>
      <c r="O34323" s="500"/>
      <c r="Q34323" s="498" t="s">
        <v>213</v>
      </c>
      <c r="S34323" s="499"/>
    </row>
    <row r="34324">
      <c r="B34324" s="497"/>
      <c r="H34324" s="500"/>
      <c r="O34324" s="500"/>
      <c r="Q34324" s="498" t="s">
        <v>213</v>
      </c>
      <c r="S34324" s="499"/>
    </row>
    <row r="34325">
      <c r="B34325" s="497"/>
      <c r="H34325" s="500"/>
      <c r="O34325" s="500"/>
      <c r="Q34325" s="498" t="s">
        <v>213</v>
      </c>
      <c r="S34325" s="499"/>
    </row>
    <row r="34326">
      <c r="B34326" s="497"/>
      <c r="H34326" s="500"/>
      <c r="O34326" s="500"/>
      <c r="Q34326" s="498" t="s">
        <v>213</v>
      </c>
      <c r="S34326" s="499"/>
    </row>
    <row r="34327">
      <c r="B34327" s="497"/>
      <c r="H34327" s="500"/>
      <c r="O34327" s="500"/>
      <c r="Q34327" s="498" t="s">
        <v>213</v>
      </c>
      <c r="S34327" s="499"/>
    </row>
    <row r="34328">
      <c r="B34328" s="497"/>
      <c r="H34328" s="500"/>
      <c r="O34328" s="500"/>
      <c r="Q34328" s="498" t="s">
        <v>213</v>
      </c>
      <c r="S34328" s="499"/>
    </row>
    <row r="34329">
      <c r="B34329" s="497"/>
      <c r="H34329" s="500"/>
      <c r="O34329" s="500"/>
      <c r="Q34329" s="498" t="s">
        <v>213</v>
      </c>
      <c r="S34329" s="499"/>
    </row>
    <row r="34330">
      <c r="B34330" s="497"/>
      <c r="H34330" s="500"/>
      <c r="O34330" s="500"/>
      <c r="Q34330" s="498" t="s">
        <v>213</v>
      </c>
      <c r="S34330" s="499"/>
    </row>
    <row r="34331">
      <c r="B34331" s="497"/>
      <c r="H34331" s="500"/>
      <c r="O34331" s="500"/>
      <c r="Q34331" s="498" t="s">
        <v>213</v>
      </c>
      <c r="S34331" s="499"/>
    </row>
    <row r="34332">
      <c r="B34332" s="497"/>
      <c r="H34332" s="500"/>
      <c r="O34332" s="500"/>
      <c r="Q34332" s="498" t="s">
        <v>213</v>
      </c>
      <c r="S34332" s="499"/>
    </row>
    <row r="34333">
      <c r="B34333" s="497"/>
      <c r="H34333" s="500"/>
      <c r="O34333" s="500"/>
      <c r="Q34333" s="498" t="s">
        <v>213</v>
      </c>
      <c r="S34333" s="499"/>
    </row>
    <row r="34334">
      <c r="B34334" s="497"/>
      <c r="H34334" s="500"/>
      <c r="O34334" s="500"/>
      <c r="Q34334" s="498" t="s">
        <v>213</v>
      </c>
      <c r="S34334" s="499"/>
    </row>
    <row r="34335">
      <c r="B34335" s="497"/>
      <c r="H34335" s="500"/>
      <c r="O34335" s="500"/>
      <c r="Q34335" s="498" t="s">
        <v>213</v>
      </c>
      <c r="S34335" s="499"/>
    </row>
    <row r="34336">
      <c r="B34336" s="497"/>
      <c r="H34336" s="500"/>
      <c r="O34336" s="500"/>
      <c r="Q34336" s="498" t="s">
        <v>213</v>
      </c>
      <c r="S34336" s="499"/>
    </row>
    <row r="34337">
      <c r="B34337" s="497"/>
      <c r="H34337" s="500"/>
      <c r="O34337" s="500"/>
      <c r="Q34337" s="498" t="s">
        <v>213</v>
      </c>
      <c r="S34337" s="499"/>
    </row>
    <row r="34338">
      <c r="B34338" s="497"/>
      <c r="H34338" s="500"/>
      <c r="O34338" s="500"/>
      <c r="Q34338" s="498" t="s">
        <v>213</v>
      </c>
      <c r="S34338" s="499"/>
    </row>
    <row r="34339">
      <c r="B34339" s="497"/>
      <c r="H34339" s="500"/>
      <c r="O34339" s="500"/>
      <c r="Q34339" s="498" t="s">
        <v>213</v>
      </c>
      <c r="S34339" s="499"/>
    </row>
    <row r="34340">
      <c r="B34340" s="497"/>
      <c r="H34340" s="500"/>
      <c r="O34340" s="500"/>
      <c r="Q34340" s="498" t="s">
        <v>213</v>
      </c>
      <c r="S34340" s="499"/>
    </row>
    <row r="34341">
      <c r="B34341" s="497"/>
      <c r="H34341" s="500"/>
      <c r="O34341" s="500"/>
      <c r="Q34341" s="498" t="s">
        <v>213</v>
      </c>
      <c r="S34341" s="499"/>
    </row>
    <row r="34342">
      <c r="B34342" s="497"/>
      <c r="H34342" s="500"/>
      <c r="O34342" s="500"/>
      <c r="Q34342" s="498" t="s">
        <v>213</v>
      </c>
      <c r="S34342" s="499"/>
    </row>
    <row r="34343">
      <c r="B34343" s="497"/>
      <c r="H34343" s="500"/>
      <c r="O34343" s="500"/>
      <c r="Q34343" s="498" t="s">
        <v>213</v>
      </c>
      <c r="S34343" s="499"/>
    </row>
    <row r="34344">
      <c r="B34344" s="497"/>
      <c r="H34344" s="500"/>
      <c r="O34344" s="500"/>
      <c r="Q34344" s="498" t="s">
        <v>213</v>
      </c>
      <c r="S34344" s="499"/>
    </row>
    <row r="34345">
      <c r="B34345" s="497"/>
      <c r="H34345" s="500"/>
      <c r="O34345" s="500"/>
      <c r="Q34345" s="498" t="s">
        <v>213</v>
      </c>
      <c r="S34345" s="499"/>
    </row>
    <row r="34346">
      <c r="B34346" s="497"/>
      <c r="H34346" s="500"/>
      <c r="O34346" s="500"/>
      <c r="Q34346" s="498" t="s">
        <v>213</v>
      </c>
      <c r="S34346" s="499"/>
    </row>
    <row r="34347">
      <c r="B34347" s="497"/>
      <c r="H34347" s="500"/>
      <c r="O34347" s="500"/>
      <c r="Q34347" s="498" t="s">
        <v>213</v>
      </c>
      <c r="S34347" s="499"/>
    </row>
    <row r="34348">
      <c r="B34348" s="497"/>
      <c r="H34348" s="500"/>
      <c r="O34348" s="500"/>
      <c r="Q34348" s="498" t="s">
        <v>213</v>
      </c>
      <c r="S34348" s="499"/>
    </row>
    <row r="34349">
      <c r="B34349" s="497"/>
      <c r="H34349" s="500"/>
      <c r="O34349" s="500"/>
      <c r="Q34349" s="498" t="s">
        <v>213</v>
      </c>
      <c r="S34349" s="499"/>
    </row>
    <row r="34350">
      <c r="B34350" s="497"/>
      <c r="H34350" s="500"/>
      <c r="O34350" s="500"/>
      <c r="Q34350" s="498" t="s">
        <v>213</v>
      </c>
      <c r="S34350" s="499"/>
    </row>
    <row r="34351">
      <c r="B34351" s="497"/>
      <c r="H34351" s="500"/>
      <c r="O34351" s="500"/>
      <c r="Q34351" s="498" t="s">
        <v>213</v>
      </c>
      <c r="S34351" s="499"/>
    </row>
    <row r="34352">
      <c r="B34352" s="497"/>
      <c r="H34352" s="500"/>
      <c r="O34352" s="500"/>
      <c r="Q34352" s="498" t="s">
        <v>213</v>
      </c>
      <c r="S34352" s="499"/>
    </row>
    <row r="34353">
      <c r="B34353" s="497"/>
      <c r="H34353" s="500"/>
      <c r="O34353" s="500"/>
      <c r="Q34353" s="498" t="s">
        <v>213</v>
      </c>
      <c r="S34353" s="499"/>
    </row>
    <row r="34354">
      <c r="B34354" s="497"/>
      <c r="H34354" s="500"/>
      <c r="O34354" s="500"/>
      <c r="Q34354" s="498" t="s">
        <v>213</v>
      </c>
      <c r="S34354" s="499"/>
    </row>
    <row r="34355">
      <c r="B34355" s="497"/>
      <c r="H34355" s="500"/>
      <c r="O34355" s="500"/>
      <c r="Q34355" s="498" t="s">
        <v>213</v>
      </c>
      <c r="S34355" s="499"/>
    </row>
    <row r="34356">
      <c r="B34356" s="497"/>
      <c r="H34356" s="500"/>
      <c r="O34356" s="500"/>
      <c r="Q34356" s="498" t="s">
        <v>213</v>
      </c>
      <c r="S34356" s="499"/>
    </row>
    <row r="34357">
      <c r="B34357" s="497"/>
      <c r="H34357" s="500"/>
      <c r="O34357" s="500"/>
      <c r="Q34357" s="498" t="s">
        <v>213</v>
      </c>
      <c r="S34357" s="499"/>
    </row>
    <row r="34358">
      <c r="B34358" s="497"/>
      <c r="H34358" s="500"/>
      <c r="O34358" s="500"/>
      <c r="Q34358" s="498" t="s">
        <v>213</v>
      </c>
      <c r="S34358" s="499"/>
    </row>
    <row r="34359">
      <c r="B34359" s="497"/>
      <c r="H34359" s="500"/>
      <c r="O34359" s="500"/>
      <c r="Q34359" s="498" t="s">
        <v>213</v>
      </c>
      <c r="S34359" s="499"/>
    </row>
    <row r="34360">
      <c r="B34360" s="497"/>
      <c r="H34360" s="500"/>
      <c r="O34360" s="500"/>
      <c r="Q34360" s="498" t="s">
        <v>213</v>
      </c>
      <c r="S34360" s="499"/>
    </row>
    <row r="34361">
      <c r="B34361" s="497"/>
      <c r="H34361" s="500"/>
      <c r="O34361" s="500"/>
      <c r="Q34361" s="498" t="s">
        <v>213</v>
      </c>
      <c r="S34361" s="499"/>
    </row>
    <row r="34362">
      <c r="B34362" s="497"/>
      <c r="H34362" s="500"/>
      <c r="O34362" s="500"/>
      <c r="Q34362" s="498" t="s">
        <v>213</v>
      </c>
      <c r="S34362" s="499"/>
    </row>
    <row r="34363">
      <c r="B34363" s="497"/>
      <c r="H34363" s="500"/>
      <c r="O34363" s="500"/>
      <c r="Q34363" s="498" t="s">
        <v>213</v>
      </c>
      <c r="S34363" s="499"/>
    </row>
    <row r="34364">
      <c r="B34364" s="497"/>
      <c r="H34364" s="500"/>
      <c r="O34364" s="500"/>
      <c r="Q34364" s="498" t="s">
        <v>213</v>
      </c>
      <c r="S34364" s="499"/>
    </row>
    <row r="34365">
      <c r="B34365" s="497"/>
      <c r="H34365" s="500"/>
      <c r="O34365" s="500"/>
      <c r="Q34365" s="498" t="s">
        <v>213</v>
      </c>
      <c r="S34365" s="499"/>
    </row>
    <row r="34366">
      <c r="B34366" s="497"/>
      <c r="H34366" s="500"/>
      <c r="O34366" s="500"/>
      <c r="Q34366" s="498" t="s">
        <v>213</v>
      </c>
      <c r="S34366" s="499"/>
    </row>
    <row r="34367">
      <c r="B34367" s="497"/>
      <c r="H34367" s="500"/>
      <c r="O34367" s="500"/>
      <c r="Q34367" s="498" t="s">
        <v>213</v>
      </c>
      <c r="S34367" s="499"/>
    </row>
    <row r="34368">
      <c r="B34368" s="497"/>
      <c r="H34368" s="500"/>
      <c r="O34368" s="500"/>
      <c r="Q34368" s="498" t="s">
        <v>213</v>
      </c>
      <c r="S34368" s="499"/>
    </row>
    <row r="34369">
      <c r="B34369" s="497"/>
      <c r="H34369" s="500"/>
      <c r="O34369" s="500"/>
      <c r="Q34369" s="498" t="s">
        <v>213</v>
      </c>
      <c r="S34369" s="499"/>
    </row>
    <row r="34370">
      <c r="B34370" s="497"/>
      <c r="H34370" s="500"/>
      <c r="O34370" s="500"/>
      <c r="Q34370" s="498" t="s">
        <v>213</v>
      </c>
      <c r="S34370" s="499"/>
    </row>
    <row r="34371">
      <c r="B34371" s="497"/>
      <c r="H34371" s="500"/>
      <c r="O34371" s="500"/>
      <c r="Q34371" s="498" t="s">
        <v>213</v>
      </c>
      <c r="S34371" s="499"/>
    </row>
    <row r="34372">
      <c r="B34372" s="497"/>
      <c r="H34372" s="500"/>
      <c r="O34372" s="500"/>
      <c r="Q34372" s="498" t="s">
        <v>213</v>
      </c>
      <c r="S34372" s="499"/>
    </row>
    <row r="34373">
      <c r="B34373" s="497"/>
      <c r="H34373" s="500"/>
      <c r="O34373" s="500"/>
      <c r="Q34373" s="498" t="s">
        <v>213</v>
      </c>
      <c r="S34373" s="499"/>
    </row>
    <row r="34374">
      <c r="B34374" s="497"/>
      <c r="H34374" s="500"/>
      <c r="O34374" s="500"/>
      <c r="Q34374" s="498" t="s">
        <v>213</v>
      </c>
      <c r="S34374" s="499"/>
    </row>
    <row r="34375">
      <c r="B34375" s="497"/>
      <c r="H34375" s="500"/>
      <c r="O34375" s="500"/>
      <c r="Q34375" s="498" t="s">
        <v>213</v>
      </c>
      <c r="S34375" s="499"/>
    </row>
    <row r="34376">
      <c r="B34376" s="497"/>
      <c r="H34376" s="500"/>
      <c r="O34376" s="500"/>
      <c r="Q34376" s="498" t="s">
        <v>213</v>
      </c>
      <c r="S34376" s="499"/>
    </row>
    <row r="34377">
      <c r="B34377" s="497"/>
      <c r="H34377" s="500"/>
      <c r="O34377" s="500"/>
      <c r="Q34377" s="498" t="s">
        <v>213</v>
      </c>
      <c r="S34377" s="499"/>
    </row>
    <row r="34378">
      <c r="B34378" s="497"/>
      <c r="H34378" s="500"/>
      <c r="O34378" s="500"/>
      <c r="Q34378" s="498" t="s">
        <v>213</v>
      </c>
      <c r="S34378" s="499"/>
    </row>
    <row r="34379">
      <c r="B34379" s="497"/>
      <c r="H34379" s="500"/>
      <c r="O34379" s="500"/>
      <c r="Q34379" s="498" t="s">
        <v>213</v>
      </c>
      <c r="S34379" s="499"/>
    </row>
    <row r="34380">
      <c r="B34380" s="497"/>
      <c r="H34380" s="500"/>
      <c r="O34380" s="500"/>
      <c r="Q34380" s="498" t="s">
        <v>213</v>
      </c>
      <c r="S34380" s="499"/>
    </row>
    <row r="34381">
      <c r="B34381" s="497"/>
      <c r="H34381" s="500"/>
      <c r="O34381" s="500"/>
      <c r="Q34381" s="498" t="s">
        <v>213</v>
      </c>
      <c r="S34381" s="499"/>
    </row>
    <row r="34382">
      <c r="B34382" s="497"/>
      <c r="H34382" s="500"/>
      <c r="O34382" s="500"/>
      <c r="Q34382" s="498" t="s">
        <v>213</v>
      </c>
      <c r="S34382" s="499"/>
    </row>
    <row r="34383">
      <c r="B34383" s="497"/>
      <c r="H34383" s="500"/>
      <c r="O34383" s="500"/>
      <c r="Q34383" s="498" t="s">
        <v>213</v>
      </c>
      <c r="S34383" s="499"/>
    </row>
    <row r="34384">
      <c r="B34384" s="497"/>
      <c r="H34384" s="500"/>
      <c r="O34384" s="500"/>
      <c r="Q34384" s="498" t="s">
        <v>213</v>
      </c>
      <c r="S34384" s="499"/>
    </row>
    <row r="34385">
      <c r="B34385" s="497"/>
      <c r="H34385" s="500"/>
      <c r="O34385" s="500"/>
      <c r="Q34385" s="498" t="s">
        <v>213</v>
      </c>
      <c r="S34385" s="499"/>
    </row>
    <row r="34386">
      <c r="B34386" s="497"/>
      <c r="H34386" s="500"/>
      <c r="O34386" s="500"/>
      <c r="Q34386" s="498" t="s">
        <v>213</v>
      </c>
      <c r="S34386" s="499"/>
    </row>
    <row r="34387">
      <c r="B34387" s="497"/>
      <c r="H34387" s="500"/>
      <c r="O34387" s="500"/>
      <c r="Q34387" s="498" t="s">
        <v>213</v>
      </c>
      <c r="S34387" s="499"/>
    </row>
    <row r="34388">
      <c r="B34388" s="497"/>
      <c r="H34388" s="500"/>
      <c r="O34388" s="500"/>
      <c r="Q34388" s="498" t="s">
        <v>213</v>
      </c>
      <c r="S34388" s="499"/>
    </row>
    <row r="34389">
      <c r="B34389" s="497"/>
      <c r="H34389" s="500"/>
      <c r="O34389" s="500"/>
      <c r="Q34389" s="498" t="s">
        <v>213</v>
      </c>
      <c r="S34389" s="499"/>
    </row>
    <row r="34390">
      <c r="B34390" s="497"/>
      <c r="H34390" s="500"/>
      <c r="O34390" s="500"/>
      <c r="Q34390" s="498" t="s">
        <v>213</v>
      </c>
      <c r="S34390" s="499"/>
    </row>
    <row r="34391">
      <c r="B34391" s="497"/>
      <c r="H34391" s="500"/>
      <c r="O34391" s="500"/>
      <c r="Q34391" s="498" t="s">
        <v>213</v>
      </c>
      <c r="S34391" s="499"/>
    </row>
    <row r="34392">
      <c r="B34392" s="497"/>
      <c r="H34392" s="500"/>
      <c r="O34392" s="500"/>
      <c r="Q34392" s="498" t="s">
        <v>213</v>
      </c>
      <c r="S34392" s="499"/>
    </row>
    <row r="34393">
      <c r="B34393" s="497"/>
      <c r="H34393" s="500"/>
      <c r="O34393" s="500"/>
      <c r="Q34393" s="498" t="s">
        <v>213</v>
      </c>
      <c r="S34393" s="499"/>
    </row>
    <row r="34394">
      <c r="B34394" s="497"/>
      <c r="H34394" s="500"/>
      <c r="O34394" s="500"/>
      <c r="Q34394" s="498" t="s">
        <v>213</v>
      </c>
      <c r="S34394" s="499"/>
    </row>
    <row r="34395">
      <c r="B34395" s="497"/>
      <c r="H34395" s="500"/>
      <c r="O34395" s="500"/>
      <c r="Q34395" s="498" t="s">
        <v>213</v>
      </c>
      <c r="S34395" s="499"/>
    </row>
    <row r="34396">
      <c r="B34396" s="497"/>
      <c r="H34396" s="500"/>
      <c r="O34396" s="500"/>
      <c r="Q34396" s="498" t="s">
        <v>213</v>
      </c>
      <c r="S34396" s="499"/>
    </row>
    <row r="34397">
      <c r="B34397" s="497"/>
      <c r="H34397" s="500"/>
      <c r="O34397" s="500"/>
      <c r="Q34397" s="498" t="s">
        <v>213</v>
      </c>
      <c r="S34397" s="499"/>
    </row>
    <row r="34398">
      <c r="B34398" s="497"/>
      <c r="H34398" s="500"/>
      <c r="O34398" s="500"/>
      <c r="Q34398" s="498" t="s">
        <v>213</v>
      </c>
      <c r="S34398" s="499"/>
    </row>
    <row r="34399">
      <c r="B34399" s="497"/>
      <c r="H34399" s="500"/>
      <c r="O34399" s="500"/>
      <c r="Q34399" s="498" t="s">
        <v>213</v>
      </c>
      <c r="S34399" s="499"/>
    </row>
    <row r="34400">
      <c r="B34400" s="497"/>
      <c r="H34400" s="500"/>
      <c r="O34400" s="500"/>
      <c r="Q34400" s="498" t="s">
        <v>213</v>
      </c>
      <c r="S34400" s="499"/>
    </row>
    <row r="34401">
      <c r="B34401" s="497"/>
      <c r="H34401" s="500"/>
      <c r="O34401" s="500"/>
      <c r="Q34401" s="498" t="s">
        <v>213</v>
      </c>
      <c r="S34401" s="499"/>
    </row>
    <row r="34402">
      <c r="B34402" s="497"/>
      <c r="H34402" s="500"/>
      <c r="O34402" s="500"/>
      <c r="Q34402" s="498" t="s">
        <v>213</v>
      </c>
      <c r="S34402" s="499"/>
    </row>
    <row r="34403">
      <c r="B34403" s="497"/>
      <c r="H34403" s="500"/>
      <c r="O34403" s="500"/>
      <c r="Q34403" s="498" t="s">
        <v>213</v>
      </c>
      <c r="S34403" s="499"/>
    </row>
    <row r="34404">
      <c r="B34404" s="497"/>
      <c r="H34404" s="500"/>
      <c r="O34404" s="500"/>
      <c r="Q34404" s="498" t="s">
        <v>213</v>
      </c>
      <c r="S34404" s="499"/>
    </row>
    <row r="34405">
      <c r="B34405" s="497"/>
      <c r="H34405" s="500"/>
      <c r="O34405" s="500"/>
      <c r="Q34405" s="498" t="s">
        <v>213</v>
      </c>
      <c r="S34405" s="499"/>
    </row>
    <row r="34406">
      <c r="B34406" s="497"/>
      <c r="H34406" s="500"/>
      <c r="O34406" s="500"/>
      <c r="Q34406" s="498" t="s">
        <v>213</v>
      </c>
      <c r="S34406" s="499"/>
    </row>
    <row r="34407">
      <c r="B34407" s="497"/>
      <c r="H34407" s="500"/>
      <c r="O34407" s="500"/>
      <c r="Q34407" s="498" t="s">
        <v>213</v>
      </c>
      <c r="S34407" s="499"/>
    </row>
    <row r="34408">
      <c r="B34408" s="497"/>
      <c r="H34408" s="500"/>
      <c r="O34408" s="500"/>
      <c r="Q34408" s="498" t="s">
        <v>213</v>
      </c>
      <c r="S34408" s="499"/>
    </row>
    <row r="34409">
      <c r="B34409" s="497"/>
      <c r="H34409" s="500"/>
      <c r="O34409" s="500"/>
      <c r="Q34409" s="498" t="s">
        <v>213</v>
      </c>
      <c r="S34409" s="499"/>
    </row>
    <row r="34410">
      <c r="B34410" s="497"/>
      <c r="H34410" s="500"/>
      <c r="O34410" s="500"/>
      <c r="Q34410" s="498" t="s">
        <v>213</v>
      </c>
      <c r="S34410" s="499"/>
    </row>
    <row r="34411">
      <c r="B34411" s="497"/>
      <c r="H34411" s="500"/>
      <c r="O34411" s="500"/>
      <c r="Q34411" s="498" t="s">
        <v>213</v>
      </c>
      <c r="S34411" s="499"/>
    </row>
    <row r="34412">
      <c r="B34412" s="497"/>
      <c r="H34412" s="500"/>
      <c r="O34412" s="500"/>
      <c r="Q34412" s="498" t="s">
        <v>213</v>
      </c>
      <c r="S34412" s="499"/>
    </row>
    <row r="34413">
      <c r="B34413" s="497"/>
      <c r="H34413" s="500"/>
      <c r="O34413" s="500"/>
      <c r="Q34413" s="498" t="s">
        <v>213</v>
      </c>
      <c r="S34413" s="499"/>
    </row>
    <row r="34414">
      <c r="B34414" s="497"/>
      <c r="H34414" s="500"/>
      <c r="O34414" s="500"/>
      <c r="Q34414" s="498" t="s">
        <v>213</v>
      </c>
      <c r="S34414" s="499"/>
    </row>
    <row r="34415">
      <c r="B34415" s="497"/>
      <c r="H34415" s="500"/>
      <c r="O34415" s="500"/>
      <c r="Q34415" s="498" t="s">
        <v>213</v>
      </c>
      <c r="S34415" s="499"/>
    </row>
    <row r="34416">
      <c r="B34416" s="497"/>
      <c r="H34416" s="500"/>
      <c r="O34416" s="500"/>
      <c r="Q34416" s="498" t="s">
        <v>213</v>
      </c>
      <c r="S34416" s="499"/>
    </row>
    <row r="34417">
      <c r="B34417" s="497"/>
      <c r="H34417" s="500"/>
      <c r="O34417" s="500"/>
      <c r="Q34417" s="498" t="s">
        <v>213</v>
      </c>
      <c r="S34417" s="499"/>
    </row>
    <row r="34418">
      <c r="B34418" s="497"/>
      <c r="H34418" s="500"/>
      <c r="O34418" s="500"/>
      <c r="Q34418" s="498" t="s">
        <v>213</v>
      </c>
      <c r="S34418" s="499"/>
    </row>
    <row r="34419">
      <c r="B34419" s="497"/>
      <c r="H34419" s="500"/>
      <c r="O34419" s="500"/>
      <c r="Q34419" s="498" t="s">
        <v>213</v>
      </c>
      <c r="S34419" s="499"/>
    </row>
    <row r="34420">
      <c r="B34420" s="497"/>
      <c r="H34420" s="500"/>
      <c r="O34420" s="500"/>
      <c r="Q34420" s="498" t="s">
        <v>213</v>
      </c>
      <c r="S34420" s="499"/>
    </row>
    <row r="34421">
      <c r="B34421" s="497"/>
      <c r="H34421" s="500"/>
      <c r="O34421" s="500"/>
      <c r="Q34421" s="498" t="s">
        <v>213</v>
      </c>
      <c r="S34421" s="499"/>
    </row>
    <row r="34422">
      <c r="B34422" s="497"/>
      <c r="H34422" s="500"/>
      <c r="O34422" s="500"/>
      <c r="Q34422" s="498" t="s">
        <v>213</v>
      </c>
      <c r="S34422" s="499"/>
    </row>
    <row r="34423">
      <c r="B34423" s="497"/>
      <c r="H34423" s="500"/>
      <c r="O34423" s="500"/>
      <c r="Q34423" s="498" t="s">
        <v>213</v>
      </c>
      <c r="S34423" s="499"/>
    </row>
    <row r="34424">
      <c r="B34424" s="497"/>
      <c r="H34424" s="500"/>
      <c r="O34424" s="500"/>
      <c r="Q34424" s="498" t="s">
        <v>213</v>
      </c>
      <c r="S34424" s="499"/>
    </row>
    <row r="34425">
      <c r="B34425" s="497"/>
      <c r="H34425" s="500"/>
      <c r="O34425" s="500"/>
      <c r="Q34425" s="498" t="s">
        <v>213</v>
      </c>
      <c r="S34425" s="499"/>
    </row>
    <row r="34426">
      <c r="B34426" s="497"/>
      <c r="H34426" s="500"/>
      <c r="O34426" s="500"/>
      <c r="Q34426" s="498" t="s">
        <v>213</v>
      </c>
      <c r="S34426" s="499"/>
    </row>
    <row r="34427">
      <c r="B34427" s="497"/>
      <c r="H34427" s="500"/>
      <c r="O34427" s="500"/>
      <c r="Q34427" s="498" t="s">
        <v>213</v>
      </c>
      <c r="S34427" s="499"/>
    </row>
    <row r="34428">
      <c r="B34428" s="497"/>
      <c r="H34428" s="500"/>
      <c r="O34428" s="500"/>
      <c r="Q34428" s="498" t="s">
        <v>213</v>
      </c>
      <c r="S34428" s="499"/>
    </row>
    <row r="34429">
      <c r="B34429" s="497"/>
      <c r="H34429" s="500"/>
      <c r="O34429" s="500"/>
      <c r="Q34429" s="498" t="s">
        <v>213</v>
      </c>
      <c r="S34429" s="499"/>
    </row>
    <row r="34430">
      <c r="B34430" s="497"/>
      <c r="H34430" s="500"/>
      <c r="O34430" s="500"/>
      <c r="Q34430" s="498" t="s">
        <v>213</v>
      </c>
      <c r="S34430" s="499"/>
    </row>
    <row r="34431">
      <c r="B34431" s="497"/>
      <c r="H34431" s="500"/>
      <c r="O34431" s="500"/>
      <c r="Q34431" s="498" t="s">
        <v>213</v>
      </c>
      <c r="S34431" s="499"/>
    </row>
    <row r="34432">
      <c r="B34432" s="497"/>
      <c r="H34432" s="500"/>
      <c r="O34432" s="500"/>
      <c r="Q34432" s="498" t="s">
        <v>213</v>
      </c>
      <c r="S34432" s="499"/>
    </row>
    <row r="34433">
      <c r="B34433" s="497"/>
      <c r="H34433" s="500"/>
      <c r="O34433" s="500"/>
      <c r="Q34433" s="498" t="s">
        <v>213</v>
      </c>
      <c r="S34433" s="499"/>
    </row>
    <row r="34434">
      <c r="B34434" s="497"/>
      <c r="H34434" s="500"/>
      <c r="O34434" s="500"/>
      <c r="Q34434" s="498" t="s">
        <v>213</v>
      </c>
      <c r="S34434" s="499"/>
    </row>
    <row r="34435">
      <c r="B34435" s="497"/>
      <c r="H34435" s="500"/>
      <c r="O34435" s="500"/>
      <c r="Q34435" s="498" t="s">
        <v>213</v>
      </c>
      <c r="S34435" s="499"/>
    </row>
    <row r="34436">
      <c r="B34436" s="497"/>
      <c r="H34436" s="500"/>
      <c r="O34436" s="500"/>
      <c r="Q34436" s="498" t="s">
        <v>213</v>
      </c>
      <c r="S34436" s="499"/>
    </row>
    <row r="34437">
      <c r="B34437" s="497"/>
      <c r="H34437" s="500"/>
      <c r="O34437" s="500"/>
      <c r="Q34437" s="498" t="s">
        <v>213</v>
      </c>
      <c r="S34437" s="499"/>
    </row>
    <row r="34438">
      <c r="B34438" s="497"/>
      <c r="H34438" s="500"/>
      <c r="O34438" s="500"/>
      <c r="Q34438" s="498" t="s">
        <v>213</v>
      </c>
      <c r="S34438" s="499"/>
    </row>
    <row r="34439">
      <c r="B34439" s="497"/>
      <c r="H34439" s="500"/>
      <c r="O34439" s="500"/>
      <c r="Q34439" s="498" t="s">
        <v>213</v>
      </c>
      <c r="S34439" s="499"/>
    </row>
    <row r="34440">
      <c r="B34440" s="497"/>
      <c r="H34440" s="500"/>
      <c r="O34440" s="500"/>
      <c r="Q34440" s="498" t="s">
        <v>213</v>
      </c>
      <c r="S34440" s="499"/>
    </row>
    <row r="34441">
      <c r="B34441" s="497"/>
      <c r="H34441" s="500"/>
      <c r="O34441" s="500"/>
      <c r="Q34441" s="498" t="s">
        <v>213</v>
      </c>
      <c r="S34441" s="499"/>
    </row>
    <row r="34442">
      <c r="B34442" s="497"/>
      <c r="H34442" s="500"/>
      <c r="O34442" s="500"/>
      <c r="Q34442" s="498" t="s">
        <v>213</v>
      </c>
      <c r="S34442" s="499"/>
    </row>
    <row r="34443">
      <c r="B34443" s="497"/>
      <c r="H34443" s="500"/>
      <c r="O34443" s="500"/>
      <c r="Q34443" s="498" t="s">
        <v>213</v>
      </c>
      <c r="S34443" s="499"/>
    </row>
    <row r="34444">
      <c r="B34444" s="497"/>
      <c r="H34444" s="500"/>
      <c r="O34444" s="500"/>
      <c r="Q34444" s="498" t="s">
        <v>213</v>
      </c>
      <c r="S34444" s="499"/>
    </row>
    <row r="34445">
      <c r="B34445" s="497"/>
      <c r="H34445" s="500"/>
      <c r="O34445" s="500"/>
      <c r="Q34445" s="498" t="s">
        <v>213</v>
      </c>
      <c r="S34445" s="499"/>
    </row>
    <row r="34446">
      <c r="B34446" s="497"/>
      <c r="H34446" s="500"/>
      <c r="O34446" s="500"/>
      <c r="Q34446" s="498" t="s">
        <v>213</v>
      </c>
      <c r="S34446" s="499"/>
    </row>
    <row r="34447">
      <c r="B34447" s="497"/>
      <c r="H34447" s="500"/>
      <c r="O34447" s="500"/>
      <c r="Q34447" s="498" t="s">
        <v>213</v>
      </c>
      <c r="S34447" s="499"/>
    </row>
    <row r="34448">
      <c r="B34448" s="497"/>
      <c r="H34448" s="500"/>
      <c r="O34448" s="500"/>
      <c r="Q34448" s="498" t="s">
        <v>213</v>
      </c>
      <c r="S34448" s="499"/>
    </row>
    <row r="34449">
      <c r="B34449" s="497"/>
      <c r="H34449" s="500"/>
      <c r="O34449" s="500"/>
      <c r="Q34449" s="498" t="s">
        <v>213</v>
      </c>
      <c r="S34449" s="499"/>
    </row>
    <row r="34450">
      <c r="B34450" s="497"/>
      <c r="H34450" s="500"/>
      <c r="O34450" s="500"/>
      <c r="Q34450" s="498" t="s">
        <v>213</v>
      </c>
      <c r="S34450" s="499"/>
    </row>
    <row r="34451">
      <c r="B34451" s="497"/>
      <c r="H34451" s="500"/>
      <c r="O34451" s="500"/>
      <c r="Q34451" s="498" t="s">
        <v>213</v>
      </c>
      <c r="S34451" s="499"/>
    </row>
    <row r="34452">
      <c r="B34452" s="497"/>
      <c r="H34452" s="500"/>
      <c r="O34452" s="500"/>
      <c r="Q34452" s="498" t="s">
        <v>213</v>
      </c>
      <c r="S34452" s="499"/>
    </row>
    <row r="34453">
      <c r="B34453" s="497"/>
      <c r="H34453" s="500"/>
      <c r="O34453" s="500"/>
      <c r="Q34453" s="498" t="s">
        <v>213</v>
      </c>
      <c r="S34453" s="499"/>
    </row>
    <row r="34454">
      <c r="B34454" s="497"/>
      <c r="H34454" s="500"/>
      <c r="O34454" s="500"/>
      <c r="Q34454" s="498" t="s">
        <v>213</v>
      </c>
      <c r="S34454" s="499"/>
    </row>
    <row r="34455">
      <c r="B34455" s="497"/>
      <c r="H34455" s="500"/>
      <c r="O34455" s="500"/>
      <c r="Q34455" s="498" t="s">
        <v>213</v>
      </c>
      <c r="S34455" s="499"/>
    </row>
    <row r="34456">
      <c r="B34456" s="497"/>
      <c r="H34456" s="500"/>
      <c r="O34456" s="500"/>
      <c r="Q34456" s="498" t="s">
        <v>213</v>
      </c>
      <c r="S34456" s="499"/>
    </row>
    <row r="34457">
      <c r="B34457" s="497"/>
      <c r="H34457" s="500"/>
      <c r="O34457" s="500"/>
      <c r="Q34457" s="498" t="s">
        <v>213</v>
      </c>
      <c r="S34457" s="499"/>
    </row>
    <row r="34458">
      <c r="B34458" s="497"/>
      <c r="H34458" s="500"/>
      <c r="O34458" s="500"/>
      <c r="Q34458" s="498" t="s">
        <v>213</v>
      </c>
      <c r="S34458" s="499"/>
    </row>
    <row r="34459">
      <c r="B34459" s="497"/>
      <c r="H34459" s="500"/>
      <c r="O34459" s="500"/>
      <c r="Q34459" s="498" t="s">
        <v>213</v>
      </c>
      <c r="S34459" s="499"/>
    </row>
    <row r="34460">
      <c r="B34460" s="497"/>
      <c r="H34460" s="500"/>
      <c r="O34460" s="500"/>
      <c r="Q34460" s="498" t="s">
        <v>213</v>
      </c>
      <c r="S34460" s="499"/>
    </row>
    <row r="34461">
      <c r="B34461" s="497"/>
      <c r="H34461" s="500"/>
      <c r="O34461" s="500"/>
      <c r="Q34461" s="498" t="s">
        <v>213</v>
      </c>
      <c r="S34461" s="499"/>
    </row>
    <row r="34462">
      <c r="B34462" s="497"/>
      <c r="H34462" s="500"/>
      <c r="O34462" s="500"/>
      <c r="Q34462" s="498" t="s">
        <v>213</v>
      </c>
      <c r="S34462" s="499"/>
    </row>
    <row r="34463">
      <c r="B34463" s="497"/>
      <c r="H34463" s="500"/>
      <c r="O34463" s="500"/>
      <c r="Q34463" s="498" t="s">
        <v>213</v>
      </c>
      <c r="S34463" s="499"/>
    </row>
    <row r="34464">
      <c r="B34464" s="497"/>
      <c r="H34464" s="500"/>
      <c r="O34464" s="500"/>
      <c r="Q34464" s="498" t="s">
        <v>213</v>
      </c>
      <c r="S34464" s="499"/>
    </row>
    <row r="34465">
      <c r="B34465" s="497"/>
      <c r="H34465" s="500"/>
      <c r="O34465" s="500"/>
      <c r="Q34465" s="498" t="s">
        <v>213</v>
      </c>
      <c r="S34465" s="499"/>
    </row>
    <row r="34466">
      <c r="B34466" s="497"/>
      <c r="H34466" s="500"/>
      <c r="O34466" s="500"/>
      <c r="Q34466" s="498" t="s">
        <v>213</v>
      </c>
      <c r="S34466" s="499"/>
    </row>
    <row r="34467">
      <c r="B34467" s="497"/>
      <c r="H34467" s="500"/>
      <c r="O34467" s="500"/>
      <c r="Q34467" s="498" t="s">
        <v>213</v>
      </c>
      <c r="S34467" s="499"/>
    </row>
    <row r="34468">
      <c r="B34468" s="497"/>
      <c r="H34468" s="500"/>
      <c r="O34468" s="500"/>
      <c r="Q34468" s="498" t="s">
        <v>213</v>
      </c>
      <c r="S34468" s="499"/>
    </row>
    <row r="34469">
      <c r="B34469" s="497"/>
      <c r="H34469" s="500"/>
      <c r="O34469" s="500"/>
      <c r="Q34469" s="498" t="s">
        <v>213</v>
      </c>
      <c r="S34469" s="499"/>
    </row>
    <row r="34470">
      <c r="B34470" s="497"/>
      <c r="H34470" s="500"/>
      <c r="O34470" s="500"/>
      <c r="Q34470" s="498" t="s">
        <v>213</v>
      </c>
      <c r="S34470" s="499"/>
    </row>
    <row r="34471">
      <c r="B34471" s="497"/>
      <c r="H34471" s="500"/>
      <c r="O34471" s="500"/>
      <c r="Q34471" s="498" t="s">
        <v>213</v>
      </c>
      <c r="S34471" s="499"/>
    </row>
    <row r="34472">
      <c r="B34472" s="497"/>
      <c r="H34472" s="500"/>
      <c r="O34472" s="500"/>
      <c r="Q34472" s="498" t="s">
        <v>213</v>
      </c>
      <c r="S34472" s="499"/>
    </row>
    <row r="34473">
      <c r="B34473" s="497"/>
      <c r="H34473" s="500"/>
      <c r="O34473" s="500"/>
      <c r="Q34473" s="498" t="s">
        <v>213</v>
      </c>
      <c r="S34473" s="499"/>
    </row>
    <row r="34474">
      <c r="B34474" s="497"/>
      <c r="H34474" s="500"/>
      <c r="O34474" s="500"/>
      <c r="Q34474" s="498" t="s">
        <v>213</v>
      </c>
      <c r="S34474" s="499"/>
    </row>
    <row r="34475">
      <c r="B34475" s="497"/>
      <c r="H34475" s="500"/>
      <c r="O34475" s="500"/>
      <c r="Q34475" s="498" t="s">
        <v>213</v>
      </c>
      <c r="S34475" s="499"/>
    </row>
    <row r="34476">
      <c r="B34476" s="497"/>
      <c r="H34476" s="500"/>
      <c r="O34476" s="500"/>
      <c r="Q34476" s="498" t="s">
        <v>213</v>
      </c>
      <c r="S34476" s="499"/>
    </row>
    <row r="34477">
      <c r="B34477" s="497"/>
      <c r="H34477" s="500"/>
      <c r="O34477" s="500"/>
      <c r="Q34477" s="498" t="s">
        <v>213</v>
      </c>
      <c r="S34477" s="499"/>
    </row>
    <row r="34478">
      <c r="B34478" s="497"/>
      <c r="H34478" s="500"/>
      <c r="O34478" s="500"/>
      <c r="Q34478" s="498" t="s">
        <v>213</v>
      </c>
      <c r="S34478" s="499"/>
    </row>
    <row r="34479">
      <c r="B34479" s="497"/>
      <c r="H34479" s="500"/>
      <c r="O34479" s="500"/>
      <c r="Q34479" s="498" t="s">
        <v>213</v>
      </c>
      <c r="S34479" s="499"/>
    </row>
    <row r="34480">
      <c r="B34480" s="497"/>
      <c r="H34480" s="500"/>
      <c r="O34480" s="500"/>
      <c r="Q34480" s="498" t="s">
        <v>213</v>
      </c>
      <c r="S34480" s="499"/>
    </row>
    <row r="34481">
      <c r="B34481" s="497"/>
      <c r="H34481" s="500"/>
      <c r="O34481" s="500"/>
      <c r="Q34481" s="498" t="s">
        <v>213</v>
      </c>
      <c r="S34481" s="499"/>
    </row>
    <row r="34482">
      <c r="B34482" s="497"/>
      <c r="H34482" s="500"/>
      <c r="O34482" s="500"/>
      <c r="Q34482" s="498" t="s">
        <v>213</v>
      </c>
      <c r="S34482" s="499"/>
    </row>
    <row r="34483">
      <c r="B34483" s="497"/>
      <c r="H34483" s="500"/>
      <c r="O34483" s="500"/>
      <c r="Q34483" s="498" t="s">
        <v>213</v>
      </c>
      <c r="S34483" s="499"/>
    </row>
    <row r="34484">
      <c r="B34484" s="497"/>
      <c r="H34484" s="500"/>
      <c r="O34484" s="500"/>
      <c r="Q34484" s="498" t="s">
        <v>213</v>
      </c>
      <c r="S34484" s="499"/>
    </row>
    <row r="34485">
      <c r="B34485" s="497"/>
      <c r="H34485" s="500"/>
      <c r="O34485" s="500"/>
      <c r="Q34485" s="498" t="s">
        <v>213</v>
      </c>
      <c r="S34485" s="499"/>
    </row>
    <row r="34486">
      <c r="B34486" s="497"/>
      <c r="H34486" s="500"/>
      <c r="O34486" s="500"/>
      <c r="Q34486" s="498" t="s">
        <v>213</v>
      </c>
      <c r="S34486" s="499"/>
    </row>
    <row r="34487">
      <c r="B34487" s="497"/>
      <c r="H34487" s="500"/>
      <c r="O34487" s="500"/>
      <c r="Q34487" s="498" t="s">
        <v>213</v>
      </c>
      <c r="S34487" s="499"/>
    </row>
    <row r="34488">
      <c r="B34488" s="497"/>
      <c r="H34488" s="500"/>
      <c r="O34488" s="500"/>
      <c r="Q34488" s="498" t="s">
        <v>213</v>
      </c>
      <c r="S34488" s="499"/>
    </row>
    <row r="34489">
      <c r="B34489" s="497"/>
      <c r="H34489" s="500"/>
      <c r="O34489" s="500"/>
      <c r="Q34489" s="498" t="s">
        <v>213</v>
      </c>
      <c r="S34489" s="499"/>
    </row>
    <row r="34490">
      <c r="B34490" s="497"/>
      <c r="H34490" s="500"/>
      <c r="O34490" s="500"/>
      <c r="Q34490" s="498" t="s">
        <v>213</v>
      </c>
      <c r="S34490" s="499"/>
    </row>
    <row r="34491">
      <c r="B34491" s="497"/>
      <c r="H34491" s="500"/>
      <c r="O34491" s="500"/>
      <c r="Q34491" s="498" t="s">
        <v>213</v>
      </c>
      <c r="S34491" s="499"/>
    </row>
    <row r="34492">
      <c r="B34492" s="497"/>
      <c r="H34492" s="500"/>
      <c r="O34492" s="500"/>
      <c r="Q34492" s="498" t="s">
        <v>213</v>
      </c>
      <c r="S34492" s="499"/>
    </row>
    <row r="34493">
      <c r="B34493" s="497"/>
      <c r="H34493" s="500"/>
      <c r="O34493" s="500"/>
      <c r="Q34493" s="498" t="s">
        <v>213</v>
      </c>
      <c r="S34493" s="499"/>
    </row>
    <row r="34494">
      <c r="B34494" s="497"/>
      <c r="H34494" s="500"/>
      <c r="O34494" s="500"/>
      <c r="Q34494" s="498" t="s">
        <v>213</v>
      </c>
      <c r="S34494" s="499"/>
    </row>
    <row r="34495">
      <c r="B34495" s="497"/>
      <c r="H34495" s="500"/>
      <c r="O34495" s="500"/>
      <c r="Q34495" s="498" t="s">
        <v>213</v>
      </c>
      <c r="S34495" s="499"/>
    </row>
    <row r="34496">
      <c r="B34496" s="497"/>
      <c r="H34496" s="500"/>
      <c r="O34496" s="500"/>
      <c r="Q34496" s="498" t="s">
        <v>213</v>
      </c>
      <c r="S34496" s="499"/>
    </row>
    <row r="34497">
      <c r="B34497" s="497"/>
      <c r="H34497" s="500"/>
      <c r="O34497" s="500"/>
      <c r="Q34497" s="498" t="s">
        <v>213</v>
      </c>
      <c r="S34497" s="499"/>
    </row>
    <row r="34498">
      <c r="B34498" s="497"/>
      <c r="H34498" s="500"/>
      <c r="O34498" s="500"/>
      <c r="Q34498" s="498" t="s">
        <v>213</v>
      </c>
      <c r="S34498" s="499"/>
    </row>
    <row r="34499">
      <c r="B34499" s="497"/>
      <c r="H34499" s="500"/>
      <c r="O34499" s="500"/>
      <c r="Q34499" s="498" t="s">
        <v>213</v>
      </c>
      <c r="S34499" s="499"/>
    </row>
    <row r="34500">
      <c r="B34500" s="497"/>
      <c r="H34500" s="500"/>
      <c r="O34500" s="500"/>
      <c r="Q34500" s="498" t="s">
        <v>213</v>
      </c>
      <c r="S34500" s="499"/>
    </row>
    <row r="34501">
      <c r="B34501" s="497"/>
      <c r="H34501" s="500"/>
      <c r="O34501" s="500"/>
      <c r="Q34501" s="498" t="s">
        <v>213</v>
      </c>
      <c r="S34501" s="499"/>
    </row>
    <row r="34502">
      <c r="B34502" s="497"/>
      <c r="H34502" s="500"/>
      <c r="O34502" s="500"/>
      <c r="Q34502" s="498" t="s">
        <v>213</v>
      </c>
      <c r="S34502" s="499"/>
    </row>
    <row r="34503">
      <c r="B34503" s="497"/>
      <c r="H34503" s="500"/>
      <c r="O34503" s="500"/>
      <c r="Q34503" s="498" t="s">
        <v>213</v>
      </c>
      <c r="S34503" s="499"/>
    </row>
    <row r="34504">
      <c r="B34504" s="497"/>
      <c r="H34504" s="500"/>
      <c r="O34504" s="500"/>
      <c r="Q34504" s="498" t="s">
        <v>213</v>
      </c>
      <c r="S34504" s="499"/>
    </row>
    <row r="34505">
      <c r="B34505" s="497"/>
      <c r="H34505" s="500"/>
      <c r="O34505" s="500"/>
      <c r="Q34505" s="498" t="s">
        <v>213</v>
      </c>
      <c r="S34505" s="499"/>
    </row>
    <row r="34506">
      <c r="B34506" s="497"/>
      <c r="H34506" s="500"/>
      <c r="O34506" s="500"/>
      <c r="Q34506" s="498" t="s">
        <v>213</v>
      </c>
      <c r="S34506" s="499"/>
    </row>
    <row r="34507">
      <c r="B34507" s="497"/>
      <c r="H34507" s="500"/>
      <c r="O34507" s="500"/>
      <c r="Q34507" s="498" t="s">
        <v>213</v>
      </c>
      <c r="S34507" s="499"/>
    </row>
    <row r="34508">
      <c r="B34508" s="497"/>
      <c r="H34508" s="500"/>
      <c r="O34508" s="500"/>
      <c r="Q34508" s="498" t="s">
        <v>213</v>
      </c>
      <c r="S34508" s="499"/>
    </row>
    <row r="34509">
      <c r="B34509" s="497"/>
      <c r="H34509" s="500"/>
      <c r="O34509" s="500"/>
      <c r="Q34509" s="498" t="s">
        <v>213</v>
      </c>
      <c r="S34509" s="499"/>
    </row>
    <row r="34510">
      <c r="B34510" s="497"/>
      <c r="H34510" s="500"/>
      <c r="O34510" s="500"/>
      <c r="Q34510" s="498" t="s">
        <v>213</v>
      </c>
      <c r="S34510" s="499"/>
    </row>
    <row r="34511">
      <c r="B34511" s="497"/>
      <c r="H34511" s="500"/>
      <c r="O34511" s="500"/>
      <c r="Q34511" s="498" t="s">
        <v>213</v>
      </c>
      <c r="S34511" s="499"/>
    </row>
    <row r="34512">
      <c r="B34512" s="497"/>
      <c r="H34512" s="500"/>
      <c r="O34512" s="500"/>
      <c r="Q34512" s="498" t="s">
        <v>213</v>
      </c>
      <c r="S34512" s="499"/>
    </row>
    <row r="34513">
      <c r="B34513" s="497"/>
      <c r="H34513" s="500"/>
      <c r="O34513" s="500"/>
      <c r="Q34513" s="498" t="s">
        <v>213</v>
      </c>
      <c r="S34513" s="499"/>
    </row>
    <row r="34514">
      <c r="B34514" s="497"/>
      <c r="H34514" s="500"/>
      <c r="O34514" s="500"/>
      <c r="Q34514" s="498" t="s">
        <v>213</v>
      </c>
      <c r="S34514" s="499"/>
    </row>
    <row r="34515">
      <c r="B34515" s="497"/>
      <c r="H34515" s="500"/>
      <c r="O34515" s="500"/>
      <c r="Q34515" s="498" t="s">
        <v>213</v>
      </c>
      <c r="S34515" s="499"/>
    </row>
    <row r="34516">
      <c r="B34516" s="497"/>
      <c r="H34516" s="500"/>
      <c r="O34516" s="500"/>
      <c r="Q34516" s="498" t="s">
        <v>213</v>
      </c>
      <c r="S34516" s="499"/>
    </row>
    <row r="34517">
      <c r="B34517" s="497"/>
      <c r="H34517" s="500"/>
      <c r="O34517" s="500"/>
      <c r="Q34517" s="498" t="s">
        <v>213</v>
      </c>
      <c r="S34517" s="499"/>
    </row>
    <row r="34518">
      <c r="B34518" s="497"/>
      <c r="H34518" s="500"/>
      <c r="O34518" s="500"/>
      <c r="Q34518" s="498" t="s">
        <v>213</v>
      </c>
      <c r="S34518" s="499"/>
    </row>
    <row r="34519">
      <c r="B34519" s="497"/>
      <c r="H34519" s="500"/>
      <c r="O34519" s="500"/>
      <c r="Q34519" s="498" t="s">
        <v>213</v>
      </c>
      <c r="S34519" s="499"/>
    </row>
    <row r="34520">
      <c r="B34520" s="497"/>
      <c r="H34520" s="500"/>
      <c r="O34520" s="500"/>
      <c r="Q34520" s="498" t="s">
        <v>213</v>
      </c>
      <c r="S34520" s="499"/>
    </row>
    <row r="34521">
      <c r="B34521" s="497"/>
      <c r="H34521" s="500"/>
      <c r="O34521" s="500"/>
      <c r="Q34521" s="498" t="s">
        <v>213</v>
      </c>
      <c r="S34521" s="499"/>
    </row>
    <row r="34522">
      <c r="B34522" s="497"/>
      <c r="H34522" s="500"/>
      <c r="O34522" s="500"/>
      <c r="Q34522" s="498" t="s">
        <v>213</v>
      </c>
      <c r="S34522" s="499"/>
    </row>
    <row r="34523">
      <c r="B34523" s="497"/>
      <c r="H34523" s="500"/>
      <c r="O34523" s="500"/>
      <c r="Q34523" s="498" t="s">
        <v>213</v>
      </c>
      <c r="S34523" s="499"/>
    </row>
    <row r="34524">
      <c r="B34524" s="497"/>
      <c r="H34524" s="500"/>
      <c r="O34524" s="500"/>
      <c r="Q34524" s="498" t="s">
        <v>213</v>
      </c>
      <c r="S34524" s="499"/>
    </row>
    <row r="34525">
      <c r="B34525" s="497"/>
      <c r="H34525" s="500"/>
      <c r="O34525" s="500"/>
      <c r="Q34525" s="498" t="s">
        <v>213</v>
      </c>
      <c r="S34525" s="499"/>
    </row>
    <row r="34526">
      <c r="B34526" s="497"/>
      <c r="H34526" s="500"/>
      <c r="O34526" s="500"/>
      <c r="Q34526" s="498" t="s">
        <v>213</v>
      </c>
      <c r="S34526" s="499"/>
    </row>
    <row r="34527">
      <c r="B34527" s="497"/>
      <c r="H34527" s="500"/>
      <c r="O34527" s="500"/>
      <c r="Q34527" s="498" t="s">
        <v>213</v>
      </c>
      <c r="S34527" s="499"/>
    </row>
    <row r="34528">
      <c r="B34528" s="497"/>
      <c r="H34528" s="500"/>
      <c r="O34528" s="500"/>
      <c r="Q34528" s="498" t="s">
        <v>213</v>
      </c>
      <c r="S34528" s="499"/>
    </row>
    <row r="34529">
      <c r="B34529" s="497"/>
      <c r="H34529" s="500"/>
      <c r="O34529" s="500"/>
      <c r="Q34529" s="498" t="s">
        <v>213</v>
      </c>
      <c r="S34529" s="499"/>
    </row>
    <row r="34530">
      <c r="B34530" s="497"/>
      <c r="H34530" s="500"/>
      <c r="O34530" s="500"/>
      <c r="Q34530" s="498" t="s">
        <v>213</v>
      </c>
      <c r="S34530" s="499"/>
    </row>
    <row r="34531">
      <c r="B34531" s="497"/>
      <c r="H34531" s="500"/>
      <c r="O34531" s="500"/>
      <c r="Q34531" s="498" t="s">
        <v>213</v>
      </c>
      <c r="S34531" s="499"/>
    </row>
    <row r="34532">
      <c r="B34532" s="497"/>
      <c r="H34532" s="500"/>
      <c r="O34532" s="500"/>
      <c r="Q34532" s="498" t="s">
        <v>213</v>
      </c>
      <c r="S34532" s="499"/>
    </row>
    <row r="34533">
      <c r="B34533" s="497"/>
      <c r="H34533" s="500"/>
      <c r="O34533" s="500"/>
      <c r="Q34533" s="498" t="s">
        <v>213</v>
      </c>
      <c r="S34533" s="499"/>
    </row>
    <row r="34534">
      <c r="B34534" s="497"/>
      <c r="H34534" s="500"/>
      <c r="O34534" s="500"/>
      <c r="Q34534" s="498" t="s">
        <v>213</v>
      </c>
      <c r="S34534" s="499"/>
    </row>
    <row r="34535">
      <c r="B34535" s="497"/>
      <c r="H34535" s="500"/>
      <c r="O34535" s="500"/>
      <c r="Q34535" s="498" t="s">
        <v>213</v>
      </c>
      <c r="S34535" s="499"/>
    </row>
    <row r="34536">
      <c r="B34536" s="497"/>
      <c r="H34536" s="500"/>
      <c r="O34536" s="500"/>
      <c r="Q34536" s="498" t="s">
        <v>213</v>
      </c>
      <c r="S34536" s="499"/>
    </row>
    <row r="34537">
      <c r="B34537" s="497"/>
      <c r="H34537" s="500"/>
      <c r="O34537" s="500"/>
      <c r="Q34537" s="498" t="s">
        <v>213</v>
      </c>
      <c r="S34537" s="499"/>
    </row>
    <row r="34538">
      <c r="B34538" s="497"/>
      <c r="H34538" s="500"/>
      <c r="O34538" s="500"/>
      <c r="Q34538" s="498" t="s">
        <v>213</v>
      </c>
      <c r="S34538" s="499"/>
    </row>
    <row r="34539">
      <c r="B34539" s="497"/>
      <c r="H34539" s="500"/>
      <c r="O34539" s="500"/>
      <c r="Q34539" s="498" t="s">
        <v>213</v>
      </c>
      <c r="S34539" s="499"/>
    </row>
    <row r="34540">
      <c r="B34540" s="497"/>
      <c r="H34540" s="500"/>
      <c r="O34540" s="500"/>
      <c r="Q34540" s="498" t="s">
        <v>213</v>
      </c>
      <c r="S34540" s="499"/>
    </row>
    <row r="34541">
      <c r="B34541" s="497"/>
      <c r="H34541" s="500"/>
      <c r="O34541" s="500"/>
      <c r="Q34541" s="498" t="s">
        <v>213</v>
      </c>
      <c r="S34541" s="499"/>
    </row>
    <row r="34542">
      <c r="B34542" s="497"/>
      <c r="H34542" s="500"/>
      <c r="O34542" s="500"/>
      <c r="Q34542" s="498" t="s">
        <v>213</v>
      </c>
      <c r="S34542" s="499"/>
    </row>
    <row r="34543">
      <c r="B34543" s="497"/>
      <c r="H34543" s="500"/>
      <c r="O34543" s="500"/>
      <c r="Q34543" s="498" t="s">
        <v>213</v>
      </c>
      <c r="S34543" s="499"/>
    </row>
    <row r="34544">
      <c r="B34544" s="497"/>
      <c r="H34544" s="500"/>
      <c r="O34544" s="500"/>
      <c r="Q34544" s="498" t="s">
        <v>213</v>
      </c>
      <c r="S34544" s="499"/>
    </row>
    <row r="34545">
      <c r="B34545" s="497"/>
      <c r="H34545" s="500"/>
      <c r="O34545" s="500"/>
      <c r="Q34545" s="498" t="s">
        <v>213</v>
      </c>
      <c r="S34545" s="499"/>
    </row>
    <row r="34546">
      <c r="B34546" s="497"/>
      <c r="H34546" s="500"/>
      <c r="O34546" s="500"/>
      <c r="Q34546" s="498" t="s">
        <v>213</v>
      </c>
      <c r="S34546" s="499"/>
    </row>
    <row r="34547">
      <c r="B34547" s="497"/>
      <c r="H34547" s="500"/>
      <c r="O34547" s="500"/>
      <c r="Q34547" s="498" t="s">
        <v>213</v>
      </c>
      <c r="S34547" s="499"/>
    </row>
    <row r="34548">
      <c r="B34548" s="497"/>
      <c r="H34548" s="500"/>
      <c r="O34548" s="500"/>
      <c r="Q34548" s="498" t="s">
        <v>213</v>
      </c>
      <c r="S34548" s="499"/>
    </row>
    <row r="34549">
      <c r="B34549" s="497"/>
      <c r="H34549" s="500"/>
      <c r="O34549" s="500"/>
      <c r="Q34549" s="498" t="s">
        <v>213</v>
      </c>
      <c r="S34549" s="499"/>
    </row>
    <row r="34550">
      <c r="B34550" s="497"/>
      <c r="H34550" s="500"/>
      <c r="O34550" s="500"/>
      <c r="Q34550" s="498" t="s">
        <v>213</v>
      </c>
      <c r="S34550" s="499"/>
    </row>
    <row r="34551">
      <c r="B34551" s="497"/>
      <c r="H34551" s="500"/>
      <c r="O34551" s="500"/>
      <c r="Q34551" s="498" t="s">
        <v>213</v>
      </c>
      <c r="S34551" s="499"/>
    </row>
    <row r="34552">
      <c r="B34552" s="497"/>
      <c r="H34552" s="500"/>
      <c r="O34552" s="500"/>
      <c r="Q34552" s="498" t="s">
        <v>213</v>
      </c>
      <c r="S34552" s="499"/>
    </row>
    <row r="34553">
      <c r="B34553" s="497"/>
      <c r="H34553" s="500"/>
      <c r="O34553" s="500"/>
      <c r="Q34553" s="498" t="s">
        <v>213</v>
      </c>
      <c r="S34553" s="499"/>
    </row>
    <row r="34554">
      <c r="B34554" s="497"/>
      <c r="H34554" s="500"/>
      <c r="O34554" s="500"/>
      <c r="Q34554" s="498" t="s">
        <v>213</v>
      </c>
      <c r="S34554" s="499"/>
    </row>
    <row r="34555">
      <c r="B34555" s="497"/>
      <c r="H34555" s="500"/>
      <c r="O34555" s="500"/>
      <c r="Q34555" s="498" t="s">
        <v>213</v>
      </c>
      <c r="S34555" s="499"/>
    </row>
    <row r="34556">
      <c r="B34556" s="497"/>
      <c r="H34556" s="500"/>
      <c r="O34556" s="500"/>
      <c r="Q34556" s="498" t="s">
        <v>213</v>
      </c>
      <c r="S34556" s="499"/>
    </row>
    <row r="34557">
      <c r="B34557" s="497"/>
      <c r="H34557" s="500"/>
      <c r="O34557" s="500"/>
      <c r="Q34557" s="498" t="s">
        <v>213</v>
      </c>
      <c r="S34557" s="499"/>
    </row>
    <row r="34558">
      <c r="B34558" s="497"/>
      <c r="H34558" s="500"/>
      <c r="O34558" s="500"/>
      <c r="Q34558" s="498" t="s">
        <v>213</v>
      </c>
      <c r="S34558" s="499"/>
    </row>
    <row r="34559">
      <c r="B34559" s="497"/>
      <c r="H34559" s="500"/>
      <c r="O34559" s="500"/>
      <c r="Q34559" s="498" t="s">
        <v>213</v>
      </c>
      <c r="S34559" s="499"/>
    </row>
    <row r="34560">
      <c r="B34560" s="497"/>
      <c r="H34560" s="500"/>
      <c r="O34560" s="500"/>
      <c r="Q34560" s="498" t="s">
        <v>213</v>
      </c>
      <c r="S34560" s="499"/>
    </row>
    <row r="34561">
      <c r="B34561" s="497"/>
      <c r="H34561" s="500"/>
      <c r="O34561" s="500"/>
      <c r="Q34561" s="498" t="s">
        <v>213</v>
      </c>
      <c r="S34561" s="499"/>
    </row>
    <row r="34562">
      <c r="B34562" s="497"/>
      <c r="H34562" s="500"/>
      <c r="O34562" s="500"/>
      <c r="Q34562" s="498" t="s">
        <v>213</v>
      </c>
      <c r="S34562" s="499"/>
    </row>
    <row r="34563">
      <c r="B34563" s="497"/>
      <c r="H34563" s="500"/>
      <c r="O34563" s="500"/>
      <c r="Q34563" s="498" t="s">
        <v>213</v>
      </c>
      <c r="S34563" s="499"/>
    </row>
    <row r="34564">
      <c r="B34564" s="497"/>
      <c r="H34564" s="500"/>
      <c r="O34564" s="500"/>
      <c r="Q34564" s="498" t="s">
        <v>213</v>
      </c>
      <c r="S34564" s="499"/>
    </row>
    <row r="34565">
      <c r="B34565" s="497"/>
      <c r="H34565" s="500"/>
      <c r="O34565" s="500"/>
      <c r="Q34565" s="498" t="s">
        <v>213</v>
      </c>
      <c r="S34565" s="499"/>
    </row>
    <row r="34566">
      <c r="B34566" s="497"/>
      <c r="H34566" s="500"/>
      <c r="O34566" s="500"/>
      <c r="Q34566" s="498" t="s">
        <v>213</v>
      </c>
      <c r="S34566" s="499"/>
    </row>
    <row r="34567">
      <c r="B34567" s="497"/>
      <c r="H34567" s="500"/>
      <c r="O34567" s="500"/>
      <c r="Q34567" s="498" t="s">
        <v>213</v>
      </c>
      <c r="S34567" s="499"/>
    </row>
    <row r="34568">
      <c r="B34568" s="497"/>
      <c r="H34568" s="500"/>
      <c r="O34568" s="500"/>
      <c r="Q34568" s="498" t="s">
        <v>213</v>
      </c>
      <c r="S34568" s="499"/>
    </row>
    <row r="34569">
      <c r="B34569" s="497"/>
      <c r="H34569" s="500"/>
      <c r="O34569" s="500"/>
      <c r="Q34569" s="498" t="s">
        <v>213</v>
      </c>
      <c r="S34569" s="499"/>
    </row>
    <row r="34570">
      <c r="B34570" s="497"/>
      <c r="H34570" s="500"/>
      <c r="O34570" s="500"/>
      <c r="Q34570" s="498" t="s">
        <v>213</v>
      </c>
      <c r="S34570" s="499"/>
    </row>
    <row r="34571">
      <c r="B34571" s="497"/>
      <c r="H34571" s="500"/>
      <c r="O34571" s="500"/>
      <c r="Q34571" s="498" t="s">
        <v>213</v>
      </c>
      <c r="S34571" s="499"/>
    </row>
    <row r="34572">
      <c r="B34572" s="497"/>
      <c r="H34572" s="500"/>
      <c r="O34572" s="500"/>
      <c r="Q34572" s="498" t="s">
        <v>213</v>
      </c>
      <c r="S34572" s="499"/>
    </row>
    <row r="34573">
      <c r="B34573" s="497"/>
      <c r="H34573" s="500"/>
      <c r="O34573" s="500"/>
      <c r="Q34573" s="498" t="s">
        <v>213</v>
      </c>
      <c r="S34573" s="499"/>
    </row>
    <row r="34574">
      <c r="B34574" s="497"/>
      <c r="H34574" s="500"/>
      <c r="O34574" s="500"/>
      <c r="Q34574" s="498" t="s">
        <v>213</v>
      </c>
      <c r="S34574" s="499"/>
    </row>
    <row r="34575">
      <c r="B34575" s="497"/>
      <c r="H34575" s="500"/>
      <c r="O34575" s="500"/>
      <c r="Q34575" s="498" t="s">
        <v>213</v>
      </c>
      <c r="S34575" s="499"/>
    </row>
    <row r="34576">
      <c r="B34576" s="497"/>
      <c r="H34576" s="500"/>
      <c r="O34576" s="500"/>
      <c r="Q34576" s="498" t="s">
        <v>213</v>
      </c>
      <c r="S34576" s="499"/>
    </row>
    <row r="34577">
      <c r="B34577" s="497"/>
      <c r="H34577" s="500"/>
      <c r="O34577" s="500"/>
      <c r="Q34577" s="498" t="s">
        <v>213</v>
      </c>
      <c r="S34577" s="499"/>
    </row>
    <row r="34578">
      <c r="B34578" s="497"/>
      <c r="H34578" s="500"/>
      <c r="O34578" s="500"/>
      <c r="Q34578" s="498" t="s">
        <v>213</v>
      </c>
      <c r="S34578" s="499"/>
    </row>
    <row r="34579">
      <c r="B34579" s="497"/>
      <c r="H34579" s="500"/>
      <c r="O34579" s="500"/>
      <c r="Q34579" s="498" t="s">
        <v>213</v>
      </c>
      <c r="S34579" s="499"/>
    </row>
    <row r="34580">
      <c r="B34580" s="497"/>
      <c r="H34580" s="500"/>
      <c r="O34580" s="500"/>
      <c r="Q34580" s="498" t="s">
        <v>213</v>
      </c>
      <c r="S34580" s="499"/>
    </row>
    <row r="34581">
      <c r="B34581" s="497"/>
      <c r="H34581" s="500"/>
      <c r="O34581" s="500"/>
      <c r="Q34581" s="498" t="s">
        <v>213</v>
      </c>
      <c r="S34581" s="499"/>
    </row>
    <row r="34582">
      <c r="B34582" s="497"/>
      <c r="H34582" s="500"/>
      <c r="O34582" s="500"/>
      <c r="Q34582" s="498" t="s">
        <v>213</v>
      </c>
      <c r="S34582" s="499"/>
    </row>
    <row r="34583">
      <c r="B34583" s="497"/>
      <c r="H34583" s="500"/>
      <c r="O34583" s="500"/>
      <c r="Q34583" s="498" t="s">
        <v>213</v>
      </c>
      <c r="S34583" s="499"/>
    </row>
    <row r="34584">
      <c r="B34584" s="497"/>
      <c r="H34584" s="500"/>
      <c r="O34584" s="500"/>
      <c r="Q34584" s="498" t="s">
        <v>213</v>
      </c>
      <c r="S34584" s="499"/>
    </row>
    <row r="34585">
      <c r="B34585" s="497"/>
      <c r="H34585" s="500"/>
      <c r="O34585" s="500"/>
      <c r="Q34585" s="498" t="s">
        <v>213</v>
      </c>
      <c r="S34585" s="499"/>
    </row>
    <row r="34586">
      <c r="B34586" s="497"/>
      <c r="H34586" s="500"/>
      <c r="O34586" s="500"/>
      <c r="Q34586" s="498" t="s">
        <v>213</v>
      </c>
      <c r="S34586" s="499"/>
    </row>
    <row r="34587">
      <c r="B34587" s="497"/>
      <c r="H34587" s="500"/>
      <c r="O34587" s="500"/>
      <c r="Q34587" s="498" t="s">
        <v>213</v>
      </c>
      <c r="S34587" s="499"/>
    </row>
    <row r="34588">
      <c r="B34588" s="497"/>
      <c r="H34588" s="500"/>
      <c r="O34588" s="500"/>
      <c r="Q34588" s="498" t="s">
        <v>213</v>
      </c>
      <c r="S34588" s="499"/>
    </row>
    <row r="34589">
      <c r="B34589" s="497"/>
      <c r="H34589" s="500"/>
      <c r="O34589" s="500"/>
      <c r="Q34589" s="498" t="s">
        <v>213</v>
      </c>
      <c r="S34589" s="499"/>
    </row>
    <row r="34590">
      <c r="B34590" s="497"/>
      <c r="H34590" s="500"/>
      <c r="O34590" s="500"/>
      <c r="Q34590" s="498" t="s">
        <v>213</v>
      </c>
      <c r="S34590" s="499"/>
    </row>
    <row r="34591">
      <c r="B34591" s="497"/>
      <c r="H34591" s="500"/>
      <c r="O34591" s="500"/>
      <c r="Q34591" s="498" t="s">
        <v>213</v>
      </c>
      <c r="S34591" s="499"/>
    </row>
    <row r="34592">
      <c r="B34592" s="497"/>
      <c r="H34592" s="500"/>
      <c r="O34592" s="500"/>
      <c r="Q34592" s="498" t="s">
        <v>213</v>
      </c>
      <c r="S34592" s="499"/>
    </row>
    <row r="34593">
      <c r="B34593" s="497"/>
      <c r="H34593" s="500"/>
      <c r="O34593" s="500"/>
      <c r="Q34593" s="498" t="s">
        <v>213</v>
      </c>
      <c r="S34593" s="499"/>
    </row>
    <row r="34594">
      <c r="B34594" s="497"/>
      <c r="H34594" s="500"/>
      <c r="O34594" s="500"/>
      <c r="Q34594" s="498" t="s">
        <v>213</v>
      </c>
      <c r="S34594" s="499"/>
    </row>
    <row r="34595">
      <c r="B34595" s="497"/>
      <c r="H34595" s="500"/>
      <c r="O34595" s="500"/>
      <c r="Q34595" s="498" t="s">
        <v>213</v>
      </c>
      <c r="S34595" s="499"/>
    </row>
    <row r="34596">
      <c r="B34596" s="497"/>
      <c r="H34596" s="500"/>
      <c r="O34596" s="500"/>
      <c r="Q34596" s="498" t="s">
        <v>213</v>
      </c>
      <c r="S34596" s="499"/>
    </row>
    <row r="34597">
      <c r="B34597" s="497"/>
      <c r="H34597" s="500"/>
      <c r="O34597" s="500"/>
      <c r="Q34597" s="498" t="s">
        <v>213</v>
      </c>
      <c r="S34597" s="499"/>
    </row>
    <row r="34598">
      <c r="B34598" s="497"/>
      <c r="H34598" s="500"/>
      <c r="O34598" s="500"/>
      <c r="Q34598" s="498" t="s">
        <v>213</v>
      </c>
      <c r="S34598" s="499"/>
    </row>
    <row r="34599">
      <c r="B34599" s="497"/>
      <c r="H34599" s="500"/>
      <c r="O34599" s="500"/>
      <c r="Q34599" s="498" t="s">
        <v>213</v>
      </c>
      <c r="S34599" s="499"/>
    </row>
    <row r="34600">
      <c r="B34600" s="497"/>
      <c r="H34600" s="500"/>
      <c r="O34600" s="500"/>
      <c r="Q34600" s="498" t="s">
        <v>213</v>
      </c>
      <c r="S34600" s="499"/>
    </row>
    <row r="34601">
      <c r="B34601" s="497"/>
      <c r="H34601" s="500"/>
      <c r="O34601" s="500"/>
      <c r="Q34601" s="498" t="s">
        <v>213</v>
      </c>
      <c r="S34601" s="499"/>
    </row>
    <row r="34602">
      <c r="B34602" s="497"/>
      <c r="H34602" s="500"/>
      <c r="O34602" s="500"/>
      <c r="Q34602" s="498" t="s">
        <v>213</v>
      </c>
      <c r="S34602" s="499"/>
    </row>
    <row r="34603">
      <c r="B34603" s="497"/>
      <c r="H34603" s="500"/>
      <c r="O34603" s="500"/>
      <c r="Q34603" s="498" t="s">
        <v>213</v>
      </c>
      <c r="S34603" s="499"/>
    </row>
    <row r="34604">
      <c r="B34604" s="497"/>
      <c r="H34604" s="500"/>
      <c r="O34604" s="500"/>
      <c r="Q34604" s="498" t="s">
        <v>213</v>
      </c>
      <c r="S34604" s="499"/>
    </row>
    <row r="34605">
      <c r="B34605" s="497"/>
      <c r="H34605" s="500"/>
      <c r="O34605" s="500"/>
      <c r="Q34605" s="498" t="s">
        <v>213</v>
      </c>
      <c r="S34605" s="499"/>
    </row>
    <row r="34606">
      <c r="B34606" s="497"/>
      <c r="H34606" s="500"/>
      <c r="O34606" s="500"/>
      <c r="Q34606" s="498" t="s">
        <v>213</v>
      </c>
      <c r="S34606" s="499"/>
    </row>
    <row r="34607">
      <c r="B34607" s="497"/>
      <c r="H34607" s="500"/>
      <c r="O34607" s="500"/>
      <c r="Q34607" s="498" t="s">
        <v>213</v>
      </c>
      <c r="S34607" s="499"/>
    </row>
    <row r="34608">
      <c r="B34608" s="497"/>
      <c r="H34608" s="500"/>
      <c r="O34608" s="500"/>
      <c r="Q34608" s="498" t="s">
        <v>213</v>
      </c>
      <c r="S34608" s="499"/>
    </row>
    <row r="34609">
      <c r="B34609" s="497"/>
      <c r="H34609" s="500"/>
      <c r="O34609" s="500"/>
      <c r="Q34609" s="498" t="s">
        <v>213</v>
      </c>
      <c r="S34609" s="499"/>
    </row>
    <row r="34610">
      <c r="B34610" s="497"/>
      <c r="H34610" s="500"/>
      <c r="O34610" s="500"/>
      <c r="Q34610" s="498" t="s">
        <v>213</v>
      </c>
      <c r="S34610" s="499"/>
    </row>
    <row r="34611">
      <c r="B34611" s="497"/>
      <c r="H34611" s="500"/>
      <c r="O34611" s="500"/>
      <c r="Q34611" s="498" t="s">
        <v>213</v>
      </c>
      <c r="S34611" s="499"/>
    </row>
    <row r="34612">
      <c r="B34612" s="497"/>
      <c r="H34612" s="500"/>
      <c r="O34612" s="500"/>
      <c r="Q34612" s="498" t="s">
        <v>213</v>
      </c>
      <c r="S34612" s="499"/>
    </row>
    <row r="34613">
      <c r="B34613" s="497"/>
      <c r="H34613" s="500"/>
      <c r="O34613" s="500"/>
      <c r="Q34613" s="498" t="s">
        <v>213</v>
      </c>
      <c r="S34613" s="499"/>
    </row>
    <row r="34614">
      <c r="B34614" s="497"/>
      <c r="H34614" s="500"/>
      <c r="O34614" s="500"/>
      <c r="Q34614" s="498" t="s">
        <v>213</v>
      </c>
      <c r="S34614" s="499"/>
    </row>
    <row r="34615">
      <c r="B34615" s="497"/>
      <c r="H34615" s="500"/>
      <c r="O34615" s="500"/>
      <c r="Q34615" s="498" t="s">
        <v>213</v>
      </c>
      <c r="S34615" s="499"/>
    </row>
    <row r="34616">
      <c r="B34616" s="497"/>
      <c r="H34616" s="500"/>
      <c r="O34616" s="500"/>
      <c r="Q34616" s="498" t="s">
        <v>213</v>
      </c>
      <c r="S34616" s="499"/>
    </row>
    <row r="34617">
      <c r="B34617" s="497"/>
      <c r="H34617" s="500"/>
      <c r="O34617" s="500"/>
      <c r="Q34617" s="498" t="s">
        <v>213</v>
      </c>
      <c r="S34617" s="499"/>
    </row>
    <row r="34618">
      <c r="B34618" s="497"/>
      <c r="H34618" s="500"/>
      <c r="O34618" s="500"/>
      <c r="Q34618" s="498" t="s">
        <v>213</v>
      </c>
      <c r="S34618" s="499"/>
    </row>
    <row r="34619">
      <c r="B34619" s="497"/>
      <c r="H34619" s="500"/>
      <c r="O34619" s="500"/>
      <c r="Q34619" s="498" t="s">
        <v>213</v>
      </c>
      <c r="S34619" s="499"/>
    </row>
    <row r="34620">
      <c r="B34620" s="497"/>
      <c r="H34620" s="500"/>
      <c r="O34620" s="500"/>
      <c r="Q34620" s="498" t="s">
        <v>213</v>
      </c>
      <c r="S34620" s="499"/>
    </row>
    <row r="34621">
      <c r="B34621" s="497"/>
      <c r="H34621" s="500"/>
      <c r="O34621" s="500"/>
      <c r="Q34621" s="498" t="s">
        <v>213</v>
      </c>
      <c r="S34621" s="499"/>
    </row>
    <row r="34622">
      <c r="B34622" s="497"/>
      <c r="H34622" s="500"/>
      <c r="O34622" s="500"/>
      <c r="Q34622" s="498" t="s">
        <v>213</v>
      </c>
      <c r="S34622" s="499"/>
    </row>
    <row r="34623">
      <c r="B34623" s="497"/>
      <c r="H34623" s="500"/>
      <c r="O34623" s="500"/>
      <c r="Q34623" s="498" t="s">
        <v>213</v>
      </c>
      <c r="S34623" s="499"/>
    </row>
    <row r="34624">
      <c r="B34624" s="497"/>
      <c r="H34624" s="500"/>
      <c r="O34624" s="500"/>
      <c r="Q34624" s="498" t="s">
        <v>213</v>
      </c>
      <c r="S34624" s="499"/>
    </row>
    <row r="34625">
      <c r="B34625" s="497"/>
      <c r="H34625" s="500"/>
      <c r="O34625" s="500"/>
      <c r="Q34625" s="498" t="s">
        <v>213</v>
      </c>
      <c r="S34625" s="499"/>
    </row>
    <row r="34626">
      <c r="B34626" s="497"/>
      <c r="H34626" s="500"/>
      <c r="O34626" s="500"/>
      <c r="Q34626" s="498" t="s">
        <v>213</v>
      </c>
      <c r="S34626" s="499"/>
    </row>
    <row r="34627">
      <c r="B34627" s="497"/>
      <c r="H34627" s="500"/>
      <c r="O34627" s="500"/>
      <c r="Q34627" s="498" t="s">
        <v>213</v>
      </c>
      <c r="S34627" s="499"/>
    </row>
    <row r="34628">
      <c r="B34628" s="497"/>
      <c r="H34628" s="500"/>
      <c r="O34628" s="500"/>
      <c r="Q34628" s="498" t="s">
        <v>213</v>
      </c>
      <c r="S34628" s="499"/>
    </row>
    <row r="34629">
      <c r="B34629" s="497"/>
      <c r="H34629" s="500"/>
      <c r="O34629" s="500"/>
      <c r="Q34629" s="498" t="s">
        <v>213</v>
      </c>
      <c r="S34629" s="499"/>
    </row>
    <row r="34630">
      <c r="B34630" s="497"/>
      <c r="H34630" s="500"/>
      <c r="O34630" s="500"/>
      <c r="Q34630" s="498" t="s">
        <v>213</v>
      </c>
      <c r="S34630" s="499"/>
    </row>
    <row r="34631">
      <c r="B34631" s="497"/>
      <c r="H34631" s="500"/>
      <c r="O34631" s="500"/>
      <c r="Q34631" s="498" t="s">
        <v>213</v>
      </c>
      <c r="S34631" s="499"/>
    </row>
    <row r="34632">
      <c r="B34632" s="497"/>
      <c r="H34632" s="500"/>
      <c r="O34632" s="500"/>
      <c r="Q34632" s="498" t="s">
        <v>213</v>
      </c>
      <c r="S34632" s="499"/>
    </row>
    <row r="34633">
      <c r="B34633" s="497"/>
      <c r="H34633" s="500"/>
      <c r="O34633" s="500"/>
      <c r="Q34633" s="498" t="s">
        <v>213</v>
      </c>
      <c r="S34633" s="499"/>
    </row>
    <row r="34634">
      <c r="B34634" s="497"/>
      <c r="H34634" s="500"/>
      <c r="O34634" s="500"/>
      <c r="Q34634" s="498" t="s">
        <v>213</v>
      </c>
      <c r="S34634" s="499"/>
    </row>
    <row r="34635">
      <c r="B34635" s="497"/>
      <c r="H34635" s="500"/>
      <c r="O34635" s="500"/>
      <c r="Q34635" s="498" t="s">
        <v>213</v>
      </c>
      <c r="S34635" s="499"/>
    </row>
    <row r="34636">
      <c r="B34636" s="497"/>
      <c r="H34636" s="500"/>
      <c r="O34636" s="500"/>
      <c r="Q34636" s="498" t="s">
        <v>213</v>
      </c>
      <c r="S34636" s="499"/>
    </row>
    <row r="34637">
      <c r="B34637" s="497"/>
      <c r="H34637" s="500"/>
      <c r="O34637" s="500"/>
      <c r="Q34637" s="498" t="s">
        <v>213</v>
      </c>
      <c r="S34637" s="499"/>
    </row>
    <row r="34638">
      <c r="B34638" s="497"/>
      <c r="H34638" s="500"/>
      <c r="O34638" s="500"/>
      <c r="Q34638" s="498" t="s">
        <v>213</v>
      </c>
      <c r="S34638" s="499"/>
    </row>
    <row r="34639">
      <c r="B34639" s="497"/>
      <c r="H34639" s="500"/>
      <c r="O34639" s="500"/>
      <c r="Q34639" s="498" t="s">
        <v>213</v>
      </c>
      <c r="S34639" s="499"/>
    </row>
    <row r="34640">
      <c r="B34640" s="497"/>
      <c r="H34640" s="500"/>
      <c r="O34640" s="500"/>
      <c r="Q34640" s="498" t="s">
        <v>213</v>
      </c>
      <c r="S34640" s="499"/>
    </row>
    <row r="34641">
      <c r="B34641" s="497"/>
      <c r="H34641" s="500"/>
      <c r="O34641" s="500"/>
      <c r="Q34641" s="498" t="s">
        <v>213</v>
      </c>
      <c r="S34641" s="499"/>
    </row>
    <row r="34642">
      <c r="B34642" s="497"/>
      <c r="H34642" s="500"/>
      <c r="O34642" s="500"/>
      <c r="Q34642" s="498" t="s">
        <v>213</v>
      </c>
      <c r="S34642" s="499"/>
    </row>
    <row r="34643">
      <c r="B34643" s="497"/>
      <c r="H34643" s="500"/>
      <c r="O34643" s="500"/>
      <c r="Q34643" s="498" t="s">
        <v>213</v>
      </c>
      <c r="S34643" s="499"/>
    </row>
    <row r="34644">
      <c r="B34644" s="497"/>
      <c r="H34644" s="500"/>
      <c r="O34644" s="500"/>
      <c r="Q34644" s="498" t="s">
        <v>213</v>
      </c>
      <c r="S34644" s="499"/>
    </row>
    <row r="34645">
      <c r="B34645" s="497"/>
      <c r="H34645" s="500"/>
      <c r="O34645" s="500"/>
      <c r="Q34645" s="498" t="s">
        <v>213</v>
      </c>
      <c r="S34645" s="499"/>
    </row>
    <row r="34646">
      <c r="B34646" s="497"/>
      <c r="H34646" s="500"/>
      <c r="O34646" s="500"/>
      <c r="Q34646" s="498" t="s">
        <v>213</v>
      </c>
      <c r="S34646" s="499"/>
    </row>
    <row r="34647">
      <c r="B34647" s="497"/>
      <c r="H34647" s="500"/>
      <c r="O34647" s="500"/>
      <c r="Q34647" s="498" t="s">
        <v>213</v>
      </c>
      <c r="S34647" s="499"/>
    </row>
    <row r="34648">
      <c r="B34648" s="497"/>
      <c r="H34648" s="500"/>
      <c r="O34648" s="500"/>
      <c r="Q34648" s="498" t="s">
        <v>213</v>
      </c>
      <c r="S34648" s="499"/>
    </row>
    <row r="34649">
      <c r="B34649" s="497"/>
      <c r="H34649" s="500"/>
      <c r="O34649" s="500"/>
      <c r="Q34649" s="498" t="s">
        <v>213</v>
      </c>
      <c r="S34649" s="499"/>
    </row>
    <row r="34650">
      <c r="B34650" s="497"/>
      <c r="H34650" s="500"/>
      <c r="O34650" s="500"/>
      <c r="Q34650" s="498" t="s">
        <v>213</v>
      </c>
      <c r="S34650" s="499"/>
    </row>
    <row r="34651">
      <c r="B34651" s="497"/>
      <c r="H34651" s="500"/>
      <c r="O34651" s="500"/>
      <c r="Q34651" s="498" t="s">
        <v>213</v>
      </c>
      <c r="S34651" s="499"/>
    </row>
    <row r="34652">
      <c r="B34652" s="497"/>
      <c r="H34652" s="500"/>
      <c r="O34652" s="500"/>
      <c r="Q34652" s="498" t="s">
        <v>213</v>
      </c>
      <c r="S34652" s="499"/>
    </row>
    <row r="34653">
      <c r="B34653" s="497"/>
      <c r="H34653" s="500"/>
      <c r="O34653" s="500"/>
      <c r="Q34653" s="498" t="s">
        <v>213</v>
      </c>
      <c r="S34653" s="499"/>
    </row>
    <row r="34654">
      <c r="B34654" s="497"/>
      <c r="H34654" s="500"/>
      <c r="O34654" s="500"/>
      <c r="Q34654" s="498" t="s">
        <v>213</v>
      </c>
      <c r="S34654" s="499"/>
    </row>
    <row r="34655">
      <c r="B34655" s="497"/>
      <c r="H34655" s="500"/>
      <c r="O34655" s="500"/>
      <c r="Q34655" s="498" t="s">
        <v>213</v>
      </c>
      <c r="S34655" s="499"/>
    </row>
    <row r="34656">
      <c r="B34656" s="497"/>
      <c r="H34656" s="500"/>
      <c r="O34656" s="500"/>
      <c r="Q34656" s="498" t="s">
        <v>213</v>
      </c>
      <c r="S34656" s="499"/>
    </row>
    <row r="34657">
      <c r="B34657" s="497"/>
      <c r="H34657" s="500"/>
      <c r="O34657" s="500"/>
      <c r="Q34657" s="498" t="s">
        <v>213</v>
      </c>
      <c r="S34657" s="499"/>
    </row>
    <row r="34658">
      <c r="B34658" s="497"/>
      <c r="H34658" s="500"/>
      <c r="O34658" s="500"/>
      <c r="Q34658" s="498" t="s">
        <v>213</v>
      </c>
      <c r="S34658" s="499"/>
    </row>
    <row r="34659">
      <c r="B34659" s="497"/>
      <c r="H34659" s="500"/>
      <c r="O34659" s="500"/>
      <c r="Q34659" s="498" t="s">
        <v>213</v>
      </c>
      <c r="S34659" s="499"/>
    </row>
    <row r="34660">
      <c r="B34660" s="497"/>
      <c r="H34660" s="500"/>
      <c r="O34660" s="500"/>
      <c r="Q34660" s="498" t="s">
        <v>213</v>
      </c>
      <c r="S34660" s="499"/>
    </row>
    <row r="34661">
      <c r="B34661" s="497"/>
      <c r="H34661" s="500"/>
      <c r="O34661" s="500"/>
      <c r="Q34661" s="498" t="s">
        <v>213</v>
      </c>
      <c r="S34661" s="499"/>
    </row>
    <row r="34662">
      <c r="B34662" s="497"/>
      <c r="H34662" s="500"/>
      <c r="O34662" s="500"/>
      <c r="Q34662" s="498" t="s">
        <v>213</v>
      </c>
      <c r="S34662" s="499"/>
    </row>
    <row r="34663">
      <c r="B34663" s="497"/>
      <c r="H34663" s="500"/>
      <c r="O34663" s="500"/>
      <c r="Q34663" s="498" t="s">
        <v>213</v>
      </c>
      <c r="S34663" s="499"/>
    </row>
    <row r="34664">
      <c r="B34664" s="497"/>
      <c r="H34664" s="500"/>
      <c r="O34664" s="500"/>
      <c r="Q34664" s="498" t="s">
        <v>213</v>
      </c>
      <c r="S34664" s="499"/>
    </row>
    <row r="34665">
      <c r="B34665" s="497"/>
      <c r="H34665" s="500"/>
      <c r="O34665" s="500"/>
      <c r="Q34665" s="498" t="s">
        <v>213</v>
      </c>
      <c r="S34665" s="499"/>
    </row>
    <row r="34666">
      <c r="B34666" s="497"/>
      <c r="H34666" s="500"/>
      <c r="O34666" s="500"/>
      <c r="Q34666" s="498" t="s">
        <v>213</v>
      </c>
      <c r="S34666" s="499"/>
    </row>
    <row r="34667">
      <c r="B34667" s="497"/>
      <c r="H34667" s="500"/>
      <c r="O34667" s="500"/>
      <c r="Q34667" s="498" t="s">
        <v>213</v>
      </c>
      <c r="S34667" s="499"/>
    </row>
    <row r="34668">
      <c r="B34668" s="497"/>
      <c r="H34668" s="500"/>
      <c r="O34668" s="500"/>
      <c r="Q34668" s="498" t="s">
        <v>213</v>
      </c>
      <c r="S34668" s="499"/>
    </row>
    <row r="34669">
      <c r="B34669" s="497"/>
      <c r="H34669" s="500"/>
      <c r="O34669" s="500"/>
      <c r="Q34669" s="498" t="s">
        <v>213</v>
      </c>
      <c r="S34669" s="499"/>
    </row>
    <row r="34670">
      <c r="B34670" s="497"/>
      <c r="H34670" s="500"/>
      <c r="O34670" s="500"/>
      <c r="Q34670" s="498" t="s">
        <v>213</v>
      </c>
      <c r="S34670" s="499"/>
    </row>
    <row r="34671">
      <c r="B34671" s="497"/>
      <c r="H34671" s="500"/>
      <c r="O34671" s="500"/>
      <c r="Q34671" s="498" t="s">
        <v>213</v>
      </c>
      <c r="S34671" s="499"/>
    </row>
    <row r="34672">
      <c r="B34672" s="497"/>
      <c r="H34672" s="500"/>
      <c r="O34672" s="500"/>
      <c r="Q34672" s="498" t="s">
        <v>213</v>
      </c>
      <c r="S34672" s="499"/>
    </row>
    <row r="34673">
      <c r="B34673" s="497"/>
      <c r="H34673" s="500"/>
      <c r="O34673" s="500"/>
      <c r="Q34673" s="498" t="s">
        <v>213</v>
      </c>
      <c r="S34673" s="499"/>
    </row>
    <row r="34674">
      <c r="B34674" s="497"/>
      <c r="H34674" s="500"/>
      <c r="O34674" s="500"/>
      <c r="Q34674" s="498" t="s">
        <v>213</v>
      </c>
      <c r="S34674" s="499"/>
    </row>
    <row r="34675">
      <c r="B34675" s="497"/>
      <c r="H34675" s="500"/>
      <c r="O34675" s="500"/>
      <c r="Q34675" s="498" t="s">
        <v>213</v>
      </c>
      <c r="S34675" s="499"/>
    </row>
    <row r="34676">
      <c r="B34676" s="497"/>
      <c r="H34676" s="500"/>
      <c r="O34676" s="500"/>
      <c r="Q34676" s="498" t="s">
        <v>213</v>
      </c>
      <c r="S34676" s="499"/>
    </row>
    <row r="34677">
      <c r="B34677" s="497"/>
      <c r="H34677" s="500"/>
      <c r="O34677" s="500"/>
      <c r="Q34677" s="498" t="s">
        <v>213</v>
      </c>
      <c r="S34677" s="499"/>
    </row>
    <row r="34678">
      <c r="B34678" s="497"/>
      <c r="H34678" s="500"/>
      <c r="O34678" s="500"/>
      <c r="Q34678" s="498" t="s">
        <v>213</v>
      </c>
      <c r="S34678" s="499"/>
    </row>
    <row r="34679">
      <c r="B34679" s="497"/>
      <c r="H34679" s="500"/>
      <c r="O34679" s="500"/>
      <c r="Q34679" s="498" t="s">
        <v>213</v>
      </c>
      <c r="S34679" s="499"/>
    </row>
    <row r="34680">
      <c r="B34680" s="497"/>
      <c r="H34680" s="500"/>
      <c r="O34680" s="500"/>
      <c r="Q34680" s="498" t="s">
        <v>213</v>
      </c>
      <c r="S34680" s="499"/>
    </row>
    <row r="34681">
      <c r="B34681" s="497"/>
      <c r="H34681" s="500"/>
      <c r="O34681" s="500"/>
      <c r="Q34681" s="498" t="s">
        <v>213</v>
      </c>
      <c r="S34681" s="499"/>
    </row>
    <row r="34682">
      <c r="B34682" s="497"/>
      <c r="H34682" s="500"/>
      <c r="O34682" s="500"/>
      <c r="Q34682" s="498" t="s">
        <v>213</v>
      </c>
      <c r="S34682" s="499"/>
    </row>
    <row r="34683">
      <c r="B34683" s="497"/>
      <c r="H34683" s="500"/>
      <c r="O34683" s="500"/>
      <c r="Q34683" s="498" t="s">
        <v>213</v>
      </c>
      <c r="S34683" s="499"/>
    </row>
    <row r="34684">
      <c r="B34684" s="497"/>
      <c r="H34684" s="500"/>
      <c r="O34684" s="500"/>
      <c r="Q34684" s="498" t="s">
        <v>213</v>
      </c>
      <c r="S34684" s="499"/>
    </row>
    <row r="34685">
      <c r="B34685" s="497"/>
      <c r="H34685" s="500"/>
      <c r="O34685" s="500"/>
      <c r="Q34685" s="498" t="s">
        <v>213</v>
      </c>
      <c r="S34685" s="499"/>
    </row>
    <row r="34686">
      <c r="B34686" s="497"/>
      <c r="H34686" s="500"/>
      <c r="O34686" s="500"/>
      <c r="Q34686" s="498" t="s">
        <v>213</v>
      </c>
      <c r="S34686" s="499"/>
    </row>
    <row r="34687">
      <c r="B34687" s="497"/>
      <c r="H34687" s="500"/>
      <c r="O34687" s="500"/>
      <c r="Q34687" s="498" t="s">
        <v>213</v>
      </c>
      <c r="S34687" s="499"/>
    </row>
    <row r="34688">
      <c r="B34688" s="497"/>
      <c r="H34688" s="500"/>
      <c r="O34688" s="500"/>
      <c r="Q34688" s="498" t="s">
        <v>213</v>
      </c>
      <c r="S34688" s="499"/>
    </row>
    <row r="34689">
      <c r="B34689" s="497"/>
      <c r="H34689" s="500"/>
      <c r="O34689" s="500"/>
      <c r="Q34689" s="498" t="s">
        <v>213</v>
      </c>
      <c r="S34689" s="499"/>
    </row>
    <row r="34690">
      <c r="B34690" s="497"/>
      <c r="H34690" s="500"/>
      <c r="O34690" s="500"/>
      <c r="Q34690" s="498" t="s">
        <v>213</v>
      </c>
      <c r="S34690" s="499"/>
    </row>
    <row r="34691">
      <c r="B34691" s="497"/>
      <c r="H34691" s="500"/>
      <c r="O34691" s="500"/>
      <c r="Q34691" s="498" t="s">
        <v>213</v>
      </c>
      <c r="S34691" s="499"/>
    </row>
    <row r="34692">
      <c r="B34692" s="497"/>
      <c r="H34692" s="500"/>
      <c r="O34692" s="500"/>
      <c r="Q34692" s="498" t="s">
        <v>213</v>
      </c>
      <c r="S34692" s="499"/>
    </row>
    <row r="34693">
      <c r="B34693" s="497"/>
      <c r="H34693" s="500"/>
      <c r="O34693" s="500"/>
      <c r="Q34693" s="498" t="s">
        <v>213</v>
      </c>
      <c r="S34693" s="499"/>
    </row>
    <row r="34694">
      <c r="B34694" s="497"/>
      <c r="H34694" s="500"/>
      <c r="O34694" s="500"/>
      <c r="Q34694" s="498" t="s">
        <v>213</v>
      </c>
      <c r="S34694" s="499"/>
    </row>
    <row r="34695">
      <c r="B34695" s="497"/>
      <c r="H34695" s="500"/>
      <c r="O34695" s="500"/>
      <c r="Q34695" s="498" t="s">
        <v>213</v>
      </c>
      <c r="S34695" s="499"/>
    </row>
    <row r="34696">
      <c r="B34696" s="497"/>
      <c r="H34696" s="500"/>
      <c r="O34696" s="500"/>
      <c r="Q34696" s="498" t="s">
        <v>213</v>
      </c>
      <c r="S34696" s="499"/>
    </row>
    <row r="34697">
      <c r="B34697" s="497"/>
      <c r="H34697" s="500"/>
      <c r="O34697" s="500"/>
      <c r="Q34697" s="498" t="s">
        <v>213</v>
      </c>
      <c r="S34697" s="499"/>
    </row>
    <row r="34698">
      <c r="B34698" s="497"/>
      <c r="H34698" s="500"/>
      <c r="O34698" s="500"/>
      <c r="Q34698" s="498" t="s">
        <v>213</v>
      </c>
      <c r="S34698" s="499"/>
    </row>
    <row r="34699">
      <c r="B34699" s="497"/>
      <c r="H34699" s="500"/>
      <c r="O34699" s="500"/>
      <c r="Q34699" s="498" t="s">
        <v>213</v>
      </c>
      <c r="S34699" s="499"/>
    </row>
    <row r="34700">
      <c r="B34700" s="497"/>
      <c r="H34700" s="500"/>
      <c r="O34700" s="500"/>
      <c r="Q34700" s="498" t="s">
        <v>213</v>
      </c>
      <c r="S34700" s="499"/>
    </row>
    <row r="34701">
      <c r="B34701" s="497"/>
      <c r="H34701" s="500"/>
      <c r="O34701" s="500"/>
      <c r="Q34701" s="498" t="s">
        <v>213</v>
      </c>
      <c r="S34701" s="499"/>
    </row>
    <row r="34702">
      <c r="B34702" s="497"/>
      <c r="H34702" s="500"/>
      <c r="O34702" s="500"/>
      <c r="Q34702" s="498" t="s">
        <v>213</v>
      </c>
      <c r="S34702" s="499"/>
    </row>
    <row r="34703">
      <c r="B34703" s="497"/>
      <c r="H34703" s="500"/>
      <c r="O34703" s="500"/>
      <c r="Q34703" s="498" t="s">
        <v>213</v>
      </c>
      <c r="S34703" s="499"/>
    </row>
    <row r="34704">
      <c r="B34704" s="497"/>
      <c r="H34704" s="500"/>
      <c r="O34704" s="500"/>
      <c r="Q34704" s="498" t="s">
        <v>213</v>
      </c>
      <c r="S34704" s="499"/>
    </row>
    <row r="34705">
      <c r="B34705" s="497"/>
      <c r="H34705" s="500"/>
      <c r="O34705" s="500"/>
      <c r="Q34705" s="498" t="s">
        <v>213</v>
      </c>
      <c r="S34705" s="499"/>
    </row>
    <row r="34706">
      <c r="B34706" s="497"/>
      <c r="H34706" s="500"/>
      <c r="O34706" s="500"/>
      <c r="Q34706" s="498" t="s">
        <v>213</v>
      </c>
      <c r="S34706" s="499"/>
    </row>
    <row r="34707">
      <c r="B34707" s="497"/>
      <c r="H34707" s="500"/>
      <c r="O34707" s="500"/>
      <c r="Q34707" s="498" t="s">
        <v>213</v>
      </c>
      <c r="S34707" s="499"/>
    </row>
    <row r="34708">
      <c r="B34708" s="497"/>
      <c r="H34708" s="500"/>
      <c r="O34708" s="500"/>
      <c r="Q34708" s="498" t="s">
        <v>213</v>
      </c>
      <c r="S34708" s="499"/>
    </row>
    <row r="34709">
      <c r="B34709" s="497"/>
      <c r="H34709" s="500"/>
      <c r="O34709" s="500"/>
      <c r="Q34709" s="498" t="s">
        <v>213</v>
      </c>
      <c r="S34709" s="499"/>
    </row>
    <row r="34710">
      <c r="B34710" s="497"/>
      <c r="H34710" s="500"/>
      <c r="O34710" s="500"/>
      <c r="Q34710" s="498" t="s">
        <v>213</v>
      </c>
      <c r="S34710" s="499"/>
    </row>
    <row r="34711">
      <c r="B34711" s="497"/>
      <c r="H34711" s="500"/>
      <c r="O34711" s="500"/>
      <c r="Q34711" s="498" t="s">
        <v>213</v>
      </c>
      <c r="S34711" s="499"/>
    </row>
    <row r="34712">
      <c r="B34712" s="497"/>
      <c r="H34712" s="500"/>
      <c r="O34712" s="500"/>
      <c r="Q34712" s="498" t="s">
        <v>213</v>
      </c>
      <c r="S34712" s="499"/>
    </row>
    <row r="34713">
      <c r="B34713" s="497"/>
      <c r="H34713" s="500"/>
      <c r="O34713" s="500"/>
      <c r="Q34713" s="498" t="s">
        <v>213</v>
      </c>
      <c r="S34713" s="499"/>
    </row>
    <row r="34714">
      <c r="B34714" s="497"/>
      <c r="H34714" s="500"/>
      <c r="O34714" s="500"/>
      <c r="Q34714" s="498" t="s">
        <v>213</v>
      </c>
      <c r="S34714" s="499"/>
    </row>
    <row r="34715">
      <c r="B34715" s="497"/>
      <c r="H34715" s="500"/>
      <c r="O34715" s="500"/>
      <c r="Q34715" s="498" t="s">
        <v>213</v>
      </c>
      <c r="S34715" s="499"/>
    </row>
    <row r="34716">
      <c r="B34716" s="497"/>
      <c r="H34716" s="500"/>
      <c r="O34716" s="500"/>
      <c r="Q34716" s="498" t="s">
        <v>213</v>
      </c>
      <c r="S34716" s="499"/>
    </row>
    <row r="34717">
      <c r="B34717" s="497"/>
      <c r="H34717" s="500"/>
      <c r="O34717" s="500"/>
      <c r="Q34717" s="498" t="s">
        <v>213</v>
      </c>
      <c r="S34717" s="499"/>
    </row>
    <row r="34718">
      <c r="B34718" s="497"/>
      <c r="H34718" s="500"/>
      <c r="O34718" s="500"/>
      <c r="Q34718" s="498" t="s">
        <v>213</v>
      </c>
      <c r="S34718" s="499"/>
    </row>
    <row r="34719">
      <c r="B34719" s="497"/>
      <c r="H34719" s="500"/>
      <c r="O34719" s="500"/>
      <c r="Q34719" s="498" t="s">
        <v>213</v>
      </c>
      <c r="S34719" s="499"/>
    </row>
    <row r="34720">
      <c r="B34720" s="497"/>
      <c r="H34720" s="500"/>
      <c r="O34720" s="500"/>
      <c r="Q34720" s="498" t="s">
        <v>213</v>
      </c>
      <c r="S34720" s="499"/>
    </row>
    <row r="34721">
      <c r="B34721" s="497"/>
      <c r="H34721" s="500"/>
      <c r="O34721" s="500"/>
      <c r="Q34721" s="498" t="s">
        <v>213</v>
      </c>
      <c r="S34721" s="499"/>
    </row>
    <row r="34722">
      <c r="B34722" s="497"/>
      <c r="H34722" s="500"/>
      <c r="O34722" s="500"/>
      <c r="Q34722" s="498" t="s">
        <v>213</v>
      </c>
      <c r="S34722" s="499"/>
    </row>
    <row r="34723">
      <c r="B34723" s="497"/>
      <c r="H34723" s="500"/>
      <c r="O34723" s="500"/>
      <c r="Q34723" s="498" t="s">
        <v>213</v>
      </c>
      <c r="S34723" s="499"/>
    </row>
    <row r="34724">
      <c r="B34724" s="497"/>
      <c r="H34724" s="500"/>
      <c r="O34724" s="500"/>
      <c r="Q34724" s="498" t="s">
        <v>213</v>
      </c>
      <c r="S34724" s="499"/>
    </row>
    <row r="34725">
      <c r="B34725" s="497"/>
      <c r="H34725" s="500"/>
      <c r="O34725" s="500"/>
      <c r="Q34725" s="498" t="s">
        <v>213</v>
      </c>
      <c r="S34725" s="499"/>
    </row>
    <row r="34726">
      <c r="B34726" s="497"/>
      <c r="H34726" s="500"/>
      <c r="O34726" s="500"/>
      <c r="Q34726" s="498" t="s">
        <v>213</v>
      </c>
      <c r="S34726" s="499"/>
    </row>
    <row r="34727">
      <c r="B34727" s="497"/>
      <c r="H34727" s="500"/>
      <c r="O34727" s="500"/>
      <c r="Q34727" s="498" t="s">
        <v>213</v>
      </c>
      <c r="S34727" s="499"/>
    </row>
    <row r="34728">
      <c r="B34728" s="497"/>
      <c r="H34728" s="500"/>
      <c r="O34728" s="500"/>
      <c r="Q34728" s="498" t="s">
        <v>213</v>
      </c>
      <c r="S34728" s="499"/>
    </row>
    <row r="34729">
      <c r="B34729" s="497"/>
      <c r="H34729" s="500"/>
      <c r="O34729" s="500"/>
      <c r="Q34729" s="498" t="s">
        <v>213</v>
      </c>
      <c r="S34729" s="499"/>
    </row>
    <row r="34730">
      <c r="B34730" s="497"/>
      <c r="H34730" s="500"/>
      <c r="O34730" s="500"/>
      <c r="Q34730" s="498" t="s">
        <v>213</v>
      </c>
      <c r="S34730" s="499"/>
    </row>
    <row r="34731">
      <c r="B34731" s="497"/>
      <c r="H34731" s="500"/>
      <c r="O34731" s="500"/>
      <c r="Q34731" s="498" t="s">
        <v>213</v>
      </c>
      <c r="S34731" s="499"/>
    </row>
    <row r="34732">
      <c r="B34732" s="497"/>
      <c r="H34732" s="500"/>
      <c r="O34732" s="500"/>
      <c r="Q34732" s="498" t="s">
        <v>213</v>
      </c>
      <c r="S34732" s="499"/>
    </row>
    <row r="34733">
      <c r="B34733" s="497"/>
      <c r="H34733" s="500"/>
      <c r="O34733" s="500"/>
      <c r="Q34733" s="498" t="s">
        <v>213</v>
      </c>
      <c r="S34733" s="499"/>
    </row>
    <row r="34734">
      <c r="B34734" s="497"/>
      <c r="H34734" s="500"/>
      <c r="O34734" s="500"/>
      <c r="Q34734" s="498" t="s">
        <v>213</v>
      </c>
      <c r="S34734" s="499"/>
    </row>
    <row r="34735">
      <c r="B34735" s="497"/>
      <c r="H34735" s="500"/>
      <c r="O34735" s="500"/>
      <c r="Q34735" s="498" t="s">
        <v>213</v>
      </c>
      <c r="S34735" s="499"/>
    </row>
    <row r="34736">
      <c r="B34736" s="497"/>
      <c r="H34736" s="500"/>
      <c r="O34736" s="500"/>
      <c r="Q34736" s="498" t="s">
        <v>213</v>
      </c>
      <c r="S34736" s="499"/>
    </row>
    <row r="34737">
      <c r="B34737" s="497"/>
      <c r="H34737" s="500"/>
      <c r="O34737" s="500"/>
      <c r="Q34737" s="498" t="s">
        <v>213</v>
      </c>
      <c r="S34737" s="499"/>
    </row>
    <row r="34738">
      <c r="B34738" s="497"/>
      <c r="H34738" s="500"/>
      <c r="O34738" s="500"/>
      <c r="Q34738" s="498" t="s">
        <v>213</v>
      </c>
      <c r="S34738" s="499"/>
    </row>
    <row r="34739">
      <c r="B34739" s="497"/>
      <c r="H34739" s="500"/>
      <c r="O34739" s="500"/>
      <c r="Q34739" s="498" t="s">
        <v>213</v>
      </c>
      <c r="S34739" s="499"/>
    </row>
    <row r="34740">
      <c r="B34740" s="497"/>
      <c r="H34740" s="500"/>
      <c r="O34740" s="500"/>
      <c r="Q34740" s="498" t="s">
        <v>213</v>
      </c>
      <c r="S34740" s="499"/>
    </row>
    <row r="34741">
      <c r="B34741" s="497"/>
      <c r="H34741" s="500"/>
      <c r="O34741" s="500"/>
      <c r="Q34741" s="498" t="s">
        <v>213</v>
      </c>
      <c r="S34741" s="499"/>
    </row>
    <row r="34742">
      <c r="B34742" s="497"/>
      <c r="H34742" s="500"/>
      <c r="O34742" s="500"/>
      <c r="Q34742" s="498" t="s">
        <v>213</v>
      </c>
      <c r="S34742" s="499"/>
    </row>
    <row r="34743">
      <c r="B34743" s="497"/>
      <c r="H34743" s="500"/>
      <c r="O34743" s="500"/>
      <c r="Q34743" s="498" t="s">
        <v>213</v>
      </c>
      <c r="S34743" s="499"/>
    </row>
    <row r="34744">
      <c r="B34744" s="497"/>
      <c r="H34744" s="500"/>
      <c r="O34744" s="500"/>
      <c r="Q34744" s="498" t="s">
        <v>213</v>
      </c>
      <c r="S34744" s="499"/>
    </row>
    <row r="34745">
      <c r="B34745" s="497"/>
      <c r="H34745" s="500"/>
      <c r="O34745" s="500"/>
      <c r="Q34745" s="498" t="s">
        <v>213</v>
      </c>
      <c r="S34745" s="499"/>
    </row>
    <row r="34746">
      <c r="B34746" s="497"/>
      <c r="H34746" s="500"/>
      <c r="O34746" s="500"/>
      <c r="Q34746" s="498" t="s">
        <v>213</v>
      </c>
      <c r="S34746" s="499"/>
    </row>
    <row r="34747">
      <c r="B34747" s="497"/>
      <c r="H34747" s="500"/>
      <c r="O34747" s="500"/>
      <c r="Q34747" s="498" t="s">
        <v>213</v>
      </c>
      <c r="S34747" s="499"/>
    </row>
    <row r="34748">
      <c r="B34748" s="497"/>
      <c r="H34748" s="500"/>
      <c r="O34748" s="500"/>
      <c r="Q34748" s="498" t="s">
        <v>213</v>
      </c>
      <c r="S34748" s="499"/>
    </row>
    <row r="34749">
      <c r="B34749" s="497"/>
      <c r="H34749" s="500"/>
      <c r="O34749" s="500"/>
      <c r="Q34749" s="498" t="s">
        <v>213</v>
      </c>
      <c r="S34749" s="499"/>
    </row>
    <row r="34750">
      <c r="B34750" s="497"/>
      <c r="H34750" s="500"/>
      <c r="O34750" s="500"/>
      <c r="Q34750" s="498" t="s">
        <v>213</v>
      </c>
      <c r="S34750" s="499"/>
    </row>
    <row r="34751">
      <c r="B34751" s="497"/>
      <c r="H34751" s="500"/>
      <c r="O34751" s="500"/>
      <c r="Q34751" s="498" t="s">
        <v>213</v>
      </c>
      <c r="S34751" s="499"/>
    </row>
    <row r="34752">
      <c r="B34752" s="497"/>
      <c r="H34752" s="500"/>
      <c r="O34752" s="500"/>
      <c r="Q34752" s="498" t="s">
        <v>213</v>
      </c>
      <c r="S34752" s="499"/>
    </row>
    <row r="34753">
      <c r="B34753" s="497"/>
      <c r="H34753" s="500"/>
      <c r="O34753" s="500"/>
      <c r="Q34753" s="498" t="s">
        <v>213</v>
      </c>
      <c r="S34753" s="499"/>
    </row>
    <row r="34754">
      <c r="B34754" s="497"/>
      <c r="H34754" s="500"/>
      <c r="O34754" s="500"/>
      <c r="Q34754" s="498" t="s">
        <v>213</v>
      </c>
      <c r="S34754" s="499"/>
    </row>
    <row r="34755">
      <c r="B34755" s="497"/>
      <c r="H34755" s="500"/>
      <c r="O34755" s="500"/>
      <c r="Q34755" s="498" t="s">
        <v>213</v>
      </c>
      <c r="S34755" s="499"/>
    </row>
    <row r="34756">
      <c r="B34756" s="497"/>
      <c r="H34756" s="500"/>
      <c r="O34756" s="500"/>
      <c r="Q34756" s="498" t="s">
        <v>213</v>
      </c>
      <c r="S34756" s="499"/>
    </row>
    <row r="34757">
      <c r="B34757" s="497"/>
      <c r="H34757" s="500"/>
      <c r="O34757" s="500"/>
      <c r="Q34757" s="498" t="s">
        <v>213</v>
      </c>
      <c r="S34757" s="499"/>
    </row>
    <row r="34758">
      <c r="B34758" s="497"/>
      <c r="H34758" s="500"/>
      <c r="O34758" s="500"/>
      <c r="Q34758" s="498" t="s">
        <v>213</v>
      </c>
      <c r="S34758" s="499"/>
    </row>
    <row r="34759">
      <c r="B34759" s="497"/>
      <c r="H34759" s="500"/>
      <c r="O34759" s="500"/>
      <c r="Q34759" s="498" t="s">
        <v>213</v>
      </c>
      <c r="S34759" s="499"/>
    </row>
    <row r="34760">
      <c r="B34760" s="497"/>
      <c r="H34760" s="500"/>
      <c r="O34760" s="500"/>
      <c r="Q34760" s="498" t="s">
        <v>213</v>
      </c>
      <c r="S34760" s="499"/>
    </row>
    <row r="34761">
      <c r="B34761" s="497"/>
      <c r="H34761" s="500"/>
      <c r="O34761" s="500"/>
      <c r="Q34761" s="498" t="s">
        <v>213</v>
      </c>
      <c r="S34761" s="499"/>
    </row>
    <row r="34762">
      <c r="B34762" s="497"/>
      <c r="H34762" s="500"/>
      <c r="O34762" s="500"/>
      <c r="Q34762" s="498" t="s">
        <v>213</v>
      </c>
      <c r="S34762" s="499"/>
    </row>
    <row r="34763">
      <c r="B34763" s="497"/>
      <c r="H34763" s="500"/>
      <c r="O34763" s="500"/>
      <c r="Q34763" s="498" t="s">
        <v>213</v>
      </c>
      <c r="S34763" s="499"/>
    </row>
    <row r="34764">
      <c r="B34764" s="497"/>
      <c r="H34764" s="500"/>
      <c r="O34764" s="500"/>
      <c r="Q34764" s="498" t="s">
        <v>213</v>
      </c>
      <c r="S34764" s="499"/>
    </row>
    <row r="34765">
      <c r="B34765" s="497"/>
      <c r="H34765" s="500"/>
      <c r="O34765" s="500"/>
      <c r="Q34765" s="498" t="s">
        <v>213</v>
      </c>
      <c r="S34765" s="499"/>
    </row>
    <row r="34766">
      <c r="B34766" s="497"/>
      <c r="H34766" s="500"/>
      <c r="O34766" s="500"/>
      <c r="Q34766" s="498" t="s">
        <v>213</v>
      </c>
      <c r="S34766" s="499"/>
    </row>
    <row r="34767">
      <c r="B34767" s="497"/>
      <c r="H34767" s="500"/>
      <c r="O34767" s="500"/>
      <c r="Q34767" s="498" t="s">
        <v>213</v>
      </c>
      <c r="S34767" s="499"/>
    </row>
    <row r="34768">
      <c r="B34768" s="497"/>
      <c r="H34768" s="500"/>
      <c r="O34768" s="500"/>
      <c r="Q34768" s="498" t="s">
        <v>213</v>
      </c>
      <c r="S34768" s="499"/>
    </row>
    <row r="34769">
      <c r="B34769" s="497"/>
      <c r="H34769" s="500"/>
      <c r="O34769" s="500"/>
      <c r="Q34769" s="498" t="s">
        <v>213</v>
      </c>
      <c r="S34769" s="499"/>
    </row>
    <row r="34770">
      <c r="B34770" s="497"/>
      <c r="H34770" s="500"/>
      <c r="O34770" s="500"/>
      <c r="Q34770" s="498" t="s">
        <v>213</v>
      </c>
      <c r="S34770" s="499"/>
    </row>
    <row r="34771">
      <c r="B34771" s="497"/>
      <c r="H34771" s="500"/>
      <c r="O34771" s="500"/>
      <c r="Q34771" s="498" t="s">
        <v>213</v>
      </c>
      <c r="S34771" s="499"/>
    </row>
    <row r="34772">
      <c r="B34772" s="497"/>
      <c r="H34772" s="500"/>
      <c r="O34772" s="500"/>
      <c r="Q34772" s="498" t="s">
        <v>213</v>
      </c>
      <c r="S34772" s="499"/>
    </row>
    <row r="34773">
      <c r="B34773" s="497"/>
      <c r="H34773" s="500"/>
      <c r="O34773" s="500"/>
      <c r="Q34773" s="498" t="s">
        <v>213</v>
      </c>
      <c r="S34773" s="499"/>
    </row>
    <row r="34774">
      <c r="B34774" s="497"/>
      <c r="H34774" s="500"/>
      <c r="O34774" s="500"/>
      <c r="Q34774" s="498" t="s">
        <v>213</v>
      </c>
      <c r="S34774" s="499"/>
    </row>
    <row r="34775">
      <c r="B34775" s="497"/>
      <c r="H34775" s="500"/>
      <c r="O34775" s="500"/>
      <c r="Q34775" s="498" t="s">
        <v>213</v>
      </c>
      <c r="S34775" s="499"/>
    </row>
    <row r="34776">
      <c r="B34776" s="497"/>
      <c r="H34776" s="500"/>
      <c r="O34776" s="500"/>
      <c r="Q34776" s="498" t="s">
        <v>213</v>
      </c>
      <c r="S34776" s="499"/>
    </row>
    <row r="34777">
      <c r="B34777" s="497"/>
      <c r="H34777" s="500"/>
      <c r="O34777" s="500"/>
      <c r="Q34777" s="498" t="s">
        <v>213</v>
      </c>
      <c r="S34777" s="499"/>
    </row>
    <row r="34778">
      <c r="B34778" s="497"/>
      <c r="H34778" s="500"/>
      <c r="O34778" s="500"/>
      <c r="Q34778" s="498" t="s">
        <v>213</v>
      </c>
      <c r="S34778" s="499"/>
    </row>
    <row r="34779">
      <c r="B34779" s="497"/>
      <c r="H34779" s="500"/>
      <c r="O34779" s="500"/>
      <c r="Q34779" s="498" t="s">
        <v>213</v>
      </c>
      <c r="S34779" s="499"/>
    </row>
    <row r="34780">
      <c r="B34780" s="497"/>
      <c r="H34780" s="500"/>
      <c r="O34780" s="500"/>
      <c r="Q34780" s="498" t="s">
        <v>213</v>
      </c>
      <c r="S34780" s="499"/>
    </row>
    <row r="34781">
      <c r="B34781" s="497"/>
      <c r="H34781" s="500"/>
      <c r="O34781" s="500"/>
      <c r="Q34781" s="498" t="s">
        <v>213</v>
      </c>
      <c r="S34781" s="499"/>
    </row>
    <row r="34782">
      <c r="B34782" s="497"/>
      <c r="H34782" s="500"/>
      <c r="O34782" s="500"/>
      <c r="Q34782" s="498" t="s">
        <v>213</v>
      </c>
      <c r="S34782" s="499"/>
    </row>
    <row r="34783">
      <c r="B34783" s="497"/>
      <c r="H34783" s="500"/>
      <c r="O34783" s="500"/>
      <c r="Q34783" s="498" t="s">
        <v>213</v>
      </c>
      <c r="S34783" s="499"/>
    </row>
    <row r="34784">
      <c r="B34784" s="497"/>
      <c r="H34784" s="500"/>
      <c r="O34784" s="500"/>
      <c r="Q34784" s="498" t="s">
        <v>213</v>
      </c>
      <c r="S34784" s="499"/>
    </row>
    <row r="34785">
      <c r="B34785" s="497"/>
      <c r="H34785" s="500"/>
      <c r="O34785" s="500"/>
      <c r="Q34785" s="498" t="s">
        <v>213</v>
      </c>
      <c r="S34785" s="499"/>
    </row>
    <row r="34786">
      <c r="B34786" s="497"/>
      <c r="H34786" s="500"/>
      <c r="O34786" s="500"/>
      <c r="Q34786" s="498" t="s">
        <v>213</v>
      </c>
      <c r="S34786" s="499"/>
    </row>
    <row r="34787">
      <c r="B34787" s="497"/>
      <c r="H34787" s="500"/>
      <c r="O34787" s="500"/>
      <c r="Q34787" s="498" t="s">
        <v>213</v>
      </c>
      <c r="S34787" s="499"/>
    </row>
    <row r="34788">
      <c r="B34788" s="497"/>
      <c r="H34788" s="500"/>
      <c r="O34788" s="500"/>
      <c r="Q34788" s="498" t="s">
        <v>213</v>
      </c>
      <c r="S34788" s="499"/>
    </row>
    <row r="34789">
      <c r="B34789" s="497"/>
      <c r="H34789" s="500"/>
      <c r="O34789" s="500"/>
      <c r="Q34789" s="498" t="s">
        <v>213</v>
      </c>
      <c r="S34789" s="499"/>
    </row>
    <row r="34790">
      <c r="B34790" s="497"/>
      <c r="H34790" s="500"/>
      <c r="O34790" s="500"/>
      <c r="Q34790" s="498" t="s">
        <v>213</v>
      </c>
      <c r="S34790" s="499"/>
    </row>
    <row r="34791">
      <c r="B34791" s="497"/>
      <c r="H34791" s="500"/>
      <c r="O34791" s="500"/>
      <c r="Q34791" s="498" t="s">
        <v>213</v>
      </c>
      <c r="S34791" s="499"/>
    </row>
    <row r="34792">
      <c r="B34792" s="497"/>
      <c r="H34792" s="500"/>
      <c r="O34792" s="500"/>
      <c r="Q34792" s="498" t="s">
        <v>213</v>
      </c>
      <c r="S34792" s="499"/>
    </row>
    <row r="34793">
      <c r="B34793" s="497"/>
      <c r="H34793" s="500"/>
      <c r="O34793" s="500"/>
      <c r="Q34793" s="498" t="s">
        <v>213</v>
      </c>
      <c r="S34793" s="499"/>
    </row>
    <row r="34794">
      <c r="B34794" s="497"/>
      <c r="H34794" s="500"/>
      <c r="O34794" s="500"/>
      <c r="Q34794" s="498" t="s">
        <v>213</v>
      </c>
      <c r="S34794" s="499"/>
    </row>
    <row r="34795">
      <c r="B34795" s="497"/>
      <c r="H34795" s="500"/>
      <c r="O34795" s="500"/>
      <c r="Q34795" s="498" t="s">
        <v>213</v>
      </c>
      <c r="S34795" s="499"/>
    </row>
    <row r="34796">
      <c r="B34796" s="497"/>
      <c r="H34796" s="500"/>
      <c r="O34796" s="500"/>
      <c r="Q34796" s="498" t="s">
        <v>213</v>
      </c>
      <c r="S34796" s="499"/>
    </row>
    <row r="34797">
      <c r="B34797" s="497"/>
      <c r="H34797" s="500"/>
      <c r="O34797" s="500"/>
      <c r="Q34797" s="498" t="s">
        <v>213</v>
      </c>
      <c r="S34797" s="499"/>
    </row>
    <row r="34798">
      <c r="B34798" s="497"/>
      <c r="H34798" s="500"/>
      <c r="O34798" s="500"/>
      <c r="Q34798" s="498" t="s">
        <v>213</v>
      </c>
      <c r="S34798" s="499"/>
    </row>
    <row r="34799">
      <c r="B34799" s="497"/>
      <c r="H34799" s="500"/>
      <c r="O34799" s="500"/>
      <c r="Q34799" s="498" t="s">
        <v>213</v>
      </c>
      <c r="S34799" s="499"/>
    </row>
    <row r="34800">
      <c r="B34800" s="497"/>
      <c r="H34800" s="500"/>
      <c r="O34800" s="500"/>
      <c r="Q34800" s="498" t="s">
        <v>213</v>
      </c>
      <c r="S34800" s="499"/>
    </row>
    <row r="34801">
      <c r="B34801" s="497"/>
      <c r="H34801" s="500"/>
      <c r="O34801" s="500"/>
      <c r="Q34801" s="498" t="s">
        <v>213</v>
      </c>
      <c r="S34801" s="499"/>
    </row>
    <row r="34802">
      <c r="B34802" s="497"/>
      <c r="H34802" s="500"/>
      <c r="O34802" s="500"/>
      <c r="Q34802" s="498" t="s">
        <v>213</v>
      </c>
      <c r="S34802" s="499"/>
    </row>
    <row r="34803">
      <c r="B34803" s="497"/>
      <c r="H34803" s="500"/>
      <c r="O34803" s="500"/>
      <c r="Q34803" s="498" t="s">
        <v>213</v>
      </c>
      <c r="S34803" s="499"/>
    </row>
    <row r="34804">
      <c r="B34804" s="497"/>
      <c r="H34804" s="500"/>
      <c r="O34804" s="500"/>
      <c r="Q34804" s="498" t="s">
        <v>213</v>
      </c>
      <c r="S34804" s="499"/>
    </row>
    <row r="34805">
      <c r="B34805" s="497"/>
      <c r="H34805" s="500"/>
      <c r="O34805" s="500"/>
      <c r="Q34805" s="498" t="s">
        <v>213</v>
      </c>
      <c r="S34805" s="499"/>
    </row>
    <row r="34806">
      <c r="B34806" s="497"/>
      <c r="H34806" s="500"/>
      <c r="O34806" s="500"/>
      <c r="Q34806" s="498" t="s">
        <v>213</v>
      </c>
      <c r="S34806" s="499"/>
    </row>
    <row r="34807">
      <c r="B34807" s="497"/>
      <c r="H34807" s="500"/>
      <c r="O34807" s="500"/>
      <c r="Q34807" s="498" t="s">
        <v>213</v>
      </c>
      <c r="S34807" s="499"/>
    </row>
    <row r="34808">
      <c r="B34808" s="497"/>
      <c r="H34808" s="500"/>
      <c r="O34808" s="500"/>
      <c r="Q34808" s="498" t="s">
        <v>213</v>
      </c>
      <c r="S34808" s="499"/>
    </row>
    <row r="34809">
      <c r="B34809" s="497"/>
      <c r="H34809" s="500"/>
      <c r="O34809" s="500"/>
      <c r="Q34809" s="498" t="s">
        <v>213</v>
      </c>
      <c r="S34809" s="499"/>
    </row>
    <row r="34810">
      <c r="B34810" s="497"/>
      <c r="H34810" s="500"/>
      <c r="O34810" s="500"/>
      <c r="Q34810" s="498" t="s">
        <v>213</v>
      </c>
      <c r="S34810" s="499"/>
    </row>
    <row r="34811">
      <c r="B34811" s="497"/>
      <c r="H34811" s="500"/>
      <c r="O34811" s="500"/>
      <c r="Q34811" s="498" t="s">
        <v>213</v>
      </c>
      <c r="S34811" s="499"/>
    </row>
    <row r="34812">
      <c r="B34812" s="497"/>
      <c r="H34812" s="500"/>
      <c r="O34812" s="500"/>
      <c r="Q34812" s="498" t="s">
        <v>213</v>
      </c>
      <c r="S34812" s="499"/>
    </row>
    <row r="34813">
      <c r="B34813" s="497"/>
      <c r="H34813" s="500"/>
      <c r="O34813" s="500"/>
      <c r="Q34813" s="498" t="s">
        <v>213</v>
      </c>
      <c r="S34813" s="499"/>
    </row>
    <row r="34814">
      <c r="B34814" s="497"/>
      <c r="H34814" s="500"/>
      <c r="O34814" s="500"/>
      <c r="Q34814" s="498" t="s">
        <v>213</v>
      </c>
      <c r="S34814" s="499"/>
    </row>
    <row r="34815">
      <c r="B34815" s="497"/>
      <c r="H34815" s="500"/>
      <c r="O34815" s="500"/>
      <c r="Q34815" s="498" t="s">
        <v>213</v>
      </c>
      <c r="S34815" s="499"/>
    </row>
    <row r="34816">
      <c r="B34816" s="497"/>
      <c r="H34816" s="500"/>
      <c r="O34816" s="500"/>
      <c r="Q34816" s="498" t="s">
        <v>213</v>
      </c>
      <c r="S34816" s="499"/>
    </row>
    <row r="34817">
      <c r="B34817" s="497"/>
      <c r="H34817" s="500"/>
      <c r="O34817" s="500"/>
      <c r="Q34817" s="498" t="s">
        <v>213</v>
      </c>
      <c r="S34817" s="499"/>
    </row>
    <row r="34818">
      <c r="B34818" s="497"/>
      <c r="H34818" s="500"/>
      <c r="O34818" s="500"/>
      <c r="Q34818" s="498" t="s">
        <v>213</v>
      </c>
      <c r="S34818" s="499"/>
    </row>
    <row r="34819">
      <c r="B34819" s="497"/>
      <c r="H34819" s="500"/>
      <c r="O34819" s="500"/>
      <c r="Q34819" s="498" t="s">
        <v>213</v>
      </c>
      <c r="S34819" s="499"/>
    </row>
    <row r="34820">
      <c r="B34820" s="497"/>
      <c r="H34820" s="500"/>
      <c r="O34820" s="500"/>
      <c r="Q34820" s="498" t="s">
        <v>213</v>
      </c>
      <c r="S34820" s="499"/>
    </row>
    <row r="34821">
      <c r="B34821" s="497"/>
      <c r="H34821" s="500"/>
      <c r="O34821" s="500"/>
      <c r="Q34821" s="498" t="s">
        <v>213</v>
      </c>
      <c r="S34821" s="499"/>
    </row>
    <row r="34822">
      <c r="B34822" s="497"/>
      <c r="H34822" s="500"/>
      <c r="O34822" s="500"/>
      <c r="Q34822" s="498" t="s">
        <v>213</v>
      </c>
      <c r="S34822" s="499"/>
    </row>
    <row r="34823">
      <c r="B34823" s="497"/>
      <c r="H34823" s="500"/>
      <c r="O34823" s="500"/>
      <c r="Q34823" s="498" t="s">
        <v>213</v>
      </c>
      <c r="S34823" s="499"/>
    </row>
    <row r="34824">
      <c r="B34824" s="497"/>
      <c r="H34824" s="500"/>
      <c r="O34824" s="500"/>
      <c r="Q34824" s="498" t="s">
        <v>213</v>
      </c>
      <c r="S34824" s="499"/>
    </row>
    <row r="34825">
      <c r="B34825" s="497"/>
      <c r="H34825" s="500"/>
      <c r="O34825" s="500"/>
      <c r="Q34825" s="498" t="s">
        <v>213</v>
      </c>
      <c r="S34825" s="499"/>
    </row>
    <row r="34826">
      <c r="B34826" s="497"/>
      <c r="H34826" s="500"/>
      <c r="O34826" s="500"/>
      <c r="Q34826" s="498" t="s">
        <v>213</v>
      </c>
      <c r="S34826" s="499"/>
    </row>
    <row r="34827">
      <c r="B34827" s="497"/>
      <c r="H34827" s="500"/>
      <c r="O34827" s="500"/>
      <c r="Q34827" s="498" t="s">
        <v>213</v>
      </c>
      <c r="S34827" s="499"/>
    </row>
    <row r="34828">
      <c r="B34828" s="497"/>
      <c r="H34828" s="500"/>
      <c r="O34828" s="500"/>
      <c r="Q34828" s="498" t="s">
        <v>213</v>
      </c>
      <c r="S34828" s="499"/>
    </row>
    <row r="34829">
      <c r="B34829" s="497"/>
      <c r="H34829" s="500"/>
      <c r="O34829" s="500"/>
      <c r="Q34829" s="498" t="s">
        <v>213</v>
      </c>
      <c r="S34829" s="499"/>
    </row>
    <row r="34830">
      <c r="B34830" s="497"/>
      <c r="H34830" s="500"/>
      <c r="O34830" s="500"/>
      <c r="Q34830" s="498" t="s">
        <v>213</v>
      </c>
      <c r="S34830" s="499"/>
    </row>
    <row r="34831">
      <c r="B34831" s="497"/>
      <c r="H34831" s="500"/>
      <c r="O34831" s="500"/>
      <c r="Q34831" s="498" t="s">
        <v>213</v>
      </c>
      <c r="S34831" s="499"/>
    </row>
    <row r="34832">
      <c r="B34832" s="497"/>
      <c r="H34832" s="500"/>
      <c r="O34832" s="500"/>
      <c r="Q34832" s="498" t="s">
        <v>213</v>
      </c>
      <c r="S34832" s="499"/>
    </row>
    <row r="34833">
      <c r="B34833" s="497"/>
      <c r="H34833" s="500"/>
      <c r="O34833" s="500"/>
      <c r="Q34833" s="498" t="s">
        <v>213</v>
      </c>
      <c r="S34833" s="499"/>
    </row>
    <row r="34834">
      <c r="B34834" s="497"/>
      <c r="H34834" s="500"/>
      <c r="O34834" s="500"/>
      <c r="Q34834" s="498" t="s">
        <v>213</v>
      </c>
      <c r="S34834" s="499"/>
    </row>
    <row r="34835">
      <c r="B34835" s="497"/>
      <c r="H34835" s="500"/>
      <c r="O34835" s="500"/>
      <c r="Q34835" s="498" t="s">
        <v>213</v>
      </c>
      <c r="S34835" s="499"/>
    </row>
    <row r="34836">
      <c r="B34836" s="497"/>
      <c r="H34836" s="500"/>
      <c r="O34836" s="500"/>
      <c r="Q34836" s="498" t="s">
        <v>213</v>
      </c>
      <c r="S34836" s="499"/>
    </row>
    <row r="34837">
      <c r="B34837" s="497"/>
      <c r="H34837" s="500"/>
      <c r="O34837" s="500"/>
      <c r="Q34837" s="498" t="s">
        <v>213</v>
      </c>
      <c r="S34837" s="499"/>
    </row>
    <row r="34838">
      <c r="B34838" s="497"/>
      <c r="H34838" s="500"/>
      <c r="O34838" s="500"/>
      <c r="Q34838" s="498" t="s">
        <v>213</v>
      </c>
      <c r="S34838" s="499"/>
    </row>
    <row r="34839">
      <c r="B34839" s="497"/>
      <c r="H34839" s="500"/>
      <c r="O34839" s="500"/>
      <c r="Q34839" s="498" t="s">
        <v>213</v>
      </c>
      <c r="S34839" s="499"/>
    </row>
    <row r="34840">
      <c r="B34840" s="497"/>
      <c r="H34840" s="500"/>
      <c r="O34840" s="500"/>
      <c r="Q34840" s="498" t="s">
        <v>213</v>
      </c>
      <c r="S34840" s="499"/>
    </row>
    <row r="34841">
      <c r="B34841" s="497"/>
      <c r="H34841" s="500"/>
      <c r="O34841" s="500"/>
      <c r="Q34841" s="498" t="s">
        <v>213</v>
      </c>
      <c r="S34841" s="499"/>
    </row>
    <row r="34842">
      <c r="B34842" s="497"/>
      <c r="H34842" s="500"/>
      <c r="O34842" s="500"/>
      <c r="Q34842" s="498" t="s">
        <v>213</v>
      </c>
      <c r="S34842" s="499"/>
    </row>
    <row r="34843">
      <c r="B34843" s="497"/>
      <c r="H34843" s="500"/>
      <c r="O34843" s="500"/>
      <c r="Q34843" s="498" t="s">
        <v>213</v>
      </c>
      <c r="S34843" s="499"/>
    </row>
    <row r="34844">
      <c r="B34844" s="497"/>
      <c r="H34844" s="500"/>
      <c r="O34844" s="500"/>
      <c r="Q34844" s="498" t="s">
        <v>213</v>
      </c>
      <c r="S34844" s="499"/>
    </row>
    <row r="34845">
      <c r="B34845" s="497"/>
      <c r="H34845" s="500"/>
      <c r="O34845" s="500"/>
      <c r="Q34845" s="498" t="s">
        <v>213</v>
      </c>
      <c r="S34845" s="499"/>
    </row>
    <row r="34846">
      <c r="B34846" s="497"/>
      <c r="H34846" s="500"/>
      <c r="O34846" s="500"/>
      <c r="Q34846" s="498" t="s">
        <v>213</v>
      </c>
      <c r="S34846" s="499"/>
    </row>
    <row r="34847">
      <c r="B34847" s="497"/>
      <c r="H34847" s="500"/>
      <c r="O34847" s="500"/>
      <c r="Q34847" s="498" t="s">
        <v>213</v>
      </c>
      <c r="S34847" s="499"/>
    </row>
    <row r="34848">
      <c r="B34848" s="497"/>
      <c r="H34848" s="500"/>
      <c r="O34848" s="500"/>
      <c r="Q34848" s="498" t="s">
        <v>213</v>
      </c>
      <c r="S34848" s="499"/>
    </row>
    <row r="34849">
      <c r="B34849" s="497"/>
      <c r="H34849" s="500"/>
      <c r="O34849" s="500"/>
      <c r="Q34849" s="498" t="s">
        <v>213</v>
      </c>
      <c r="S34849" s="499"/>
    </row>
    <row r="34850">
      <c r="B34850" s="497"/>
      <c r="H34850" s="500"/>
      <c r="O34850" s="500"/>
      <c r="Q34850" s="498" t="s">
        <v>213</v>
      </c>
      <c r="S34850" s="499"/>
    </row>
    <row r="34851">
      <c r="B34851" s="497"/>
      <c r="H34851" s="500"/>
      <c r="O34851" s="500"/>
      <c r="Q34851" s="498" t="s">
        <v>213</v>
      </c>
      <c r="S34851" s="499"/>
    </row>
    <row r="34852">
      <c r="B34852" s="497"/>
      <c r="H34852" s="500"/>
      <c r="O34852" s="500"/>
      <c r="Q34852" s="498" t="s">
        <v>213</v>
      </c>
      <c r="S34852" s="499"/>
    </row>
    <row r="34853">
      <c r="B34853" s="497"/>
      <c r="H34853" s="500"/>
      <c r="O34853" s="500"/>
      <c r="Q34853" s="498" t="s">
        <v>213</v>
      </c>
      <c r="S34853" s="499"/>
    </row>
    <row r="34854">
      <c r="B34854" s="497"/>
      <c r="H34854" s="500"/>
      <c r="O34854" s="500"/>
      <c r="Q34854" s="498" t="s">
        <v>213</v>
      </c>
      <c r="S34854" s="499"/>
    </row>
    <row r="34855">
      <c r="B34855" s="497"/>
      <c r="H34855" s="500"/>
      <c r="O34855" s="500"/>
      <c r="Q34855" s="498" t="s">
        <v>213</v>
      </c>
      <c r="S34855" s="499"/>
    </row>
    <row r="34856">
      <c r="B34856" s="497"/>
      <c r="H34856" s="500"/>
      <c r="O34856" s="500"/>
      <c r="Q34856" s="498" t="s">
        <v>213</v>
      </c>
      <c r="S34856" s="499"/>
    </row>
    <row r="34857">
      <c r="B34857" s="497"/>
      <c r="H34857" s="500"/>
      <c r="O34857" s="500"/>
      <c r="Q34857" s="498" t="s">
        <v>213</v>
      </c>
      <c r="S34857" s="499"/>
    </row>
    <row r="34858">
      <c r="B34858" s="497"/>
      <c r="H34858" s="500"/>
      <c r="O34858" s="500"/>
      <c r="Q34858" s="498" t="s">
        <v>213</v>
      </c>
      <c r="S34858" s="499"/>
    </row>
    <row r="34859">
      <c r="B34859" s="497"/>
      <c r="H34859" s="500"/>
      <c r="O34859" s="500"/>
      <c r="Q34859" s="498" t="s">
        <v>213</v>
      </c>
      <c r="S34859" s="499"/>
    </row>
    <row r="34860">
      <c r="B34860" s="497"/>
      <c r="H34860" s="500"/>
      <c r="O34860" s="500"/>
      <c r="Q34860" s="498" t="s">
        <v>213</v>
      </c>
      <c r="S34860" s="499"/>
    </row>
    <row r="34861">
      <c r="B34861" s="497"/>
      <c r="H34861" s="500"/>
      <c r="O34861" s="500"/>
      <c r="Q34861" s="498" t="s">
        <v>213</v>
      </c>
      <c r="S34861" s="499"/>
    </row>
    <row r="34862">
      <c r="B34862" s="497"/>
      <c r="H34862" s="500"/>
      <c r="O34862" s="500"/>
      <c r="Q34862" s="498" t="s">
        <v>213</v>
      </c>
      <c r="S34862" s="499"/>
    </row>
    <row r="34863">
      <c r="B34863" s="497"/>
      <c r="H34863" s="500"/>
      <c r="O34863" s="500"/>
      <c r="Q34863" s="498" t="s">
        <v>213</v>
      </c>
      <c r="S34863" s="499"/>
    </row>
    <row r="34864">
      <c r="B34864" s="497"/>
      <c r="H34864" s="500"/>
      <c r="O34864" s="500"/>
      <c r="Q34864" s="498" t="s">
        <v>213</v>
      </c>
      <c r="S34864" s="499"/>
    </row>
    <row r="34865">
      <c r="B34865" s="497"/>
      <c r="H34865" s="500"/>
      <c r="O34865" s="500"/>
      <c r="Q34865" s="498" t="s">
        <v>213</v>
      </c>
      <c r="S34865" s="499"/>
    </row>
    <row r="34866">
      <c r="B34866" s="497"/>
      <c r="H34866" s="500"/>
      <c r="O34866" s="500"/>
      <c r="Q34866" s="498" t="s">
        <v>213</v>
      </c>
      <c r="S34866" s="499"/>
    </row>
    <row r="34867">
      <c r="B34867" s="497"/>
      <c r="H34867" s="500"/>
      <c r="O34867" s="500"/>
      <c r="Q34867" s="498" t="s">
        <v>213</v>
      </c>
      <c r="S34867" s="499"/>
    </row>
    <row r="34868">
      <c r="B34868" s="497"/>
      <c r="H34868" s="500"/>
      <c r="O34868" s="500"/>
      <c r="Q34868" s="498" t="s">
        <v>213</v>
      </c>
      <c r="S34868" s="499"/>
    </row>
    <row r="34869">
      <c r="B34869" s="497"/>
      <c r="H34869" s="500"/>
      <c r="O34869" s="500"/>
      <c r="Q34869" s="498" t="s">
        <v>213</v>
      </c>
      <c r="S34869" s="499"/>
    </row>
    <row r="34870">
      <c r="B34870" s="497"/>
      <c r="H34870" s="500"/>
      <c r="O34870" s="500"/>
      <c r="Q34870" s="498" t="s">
        <v>213</v>
      </c>
      <c r="S34870" s="499"/>
    </row>
    <row r="34871">
      <c r="B34871" s="497"/>
      <c r="H34871" s="500"/>
      <c r="O34871" s="500"/>
      <c r="Q34871" s="498" t="s">
        <v>213</v>
      </c>
      <c r="S34871" s="499"/>
    </row>
    <row r="34872">
      <c r="B34872" s="497"/>
      <c r="H34872" s="500"/>
      <c r="O34872" s="500"/>
      <c r="Q34872" s="498" t="s">
        <v>213</v>
      </c>
      <c r="S34872" s="499"/>
    </row>
    <row r="34873">
      <c r="B34873" s="497"/>
      <c r="H34873" s="500"/>
      <c r="O34873" s="500"/>
      <c r="Q34873" s="498" t="s">
        <v>213</v>
      </c>
      <c r="S34873" s="499"/>
    </row>
    <row r="34874">
      <c r="B34874" s="497"/>
      <c r="H34874" s="500"/>
      <c r="O34874" s="500"/>
      <c r="Q34874" s="498" t="s">
        <v>213</v>
      </c>
      <c r="S34874" s="499"/>
    </row>
    <row r="34875">
      <c r="B34875" s="497"/>
      <c r="H34875" s="500"/>
      <c r="O34875" s="500"/>
      <c r="Q34875" s="498" t="s">
        <v>213</v>
      </c>
      <c r="S34875" s="499"/>
    </row>
    <row r="34876">
      <c r="B34876" s="497"/>
      <c r="H34876" s="500"/>
      <c r="O34876" s="500"/>
      <c r="Q34876" s="498" t="s">
        <v>213</v>
      </c>
      <c r="S34876" s="499"/>
    </row>
    <row r="34877">
      <c r="B34877" s="497"/>
      <c r="H34877" s="500"/>
      <c r="O34877" s="500"/>
      <c r="Q34877" s="498" t="s">
        <v>213</v>
      </c>
      <c r="S34877" s="499"/>
    </row>
    <row r="34878">
      <c r="B34878" s="497"/>
      <c r="H34878" s="500"/>
      <c r="O34878" s="500"/>
      <c r="Q34878" s="498" t="s">
        <v>213</v>
      </c>
      <c r="S34878" s="499"/>
    </row>
    <row r="34879">
      <c r="B34879" s="497"/>
      <c r="H34879" s="500"/>
      <c r="O34879" s="500"/>
      <c r="Q34879" s="498" t="s">
        <v>213</v>
      </c>
      <c r="S34879" s="499"/>
    </row>
    <row r="34880">
      <c r="B34880" s="497"/>
      <c r="H34880" s="500"/>
      <c r="O34880" s="500"/>
      <c r="Q34880" s="498" t="s">
        <v>213</v>
      </c>
      <c r="S34880" s="499"/>
    </row>
    <row r="34881">
      <c r="B34881" s="497"/>
      <c r="H34881" s="500"/>
      <c r="O34881" s="500"/>
      <c r="Q34881" s="498" t="s">
        <v>213</v>
      </c>
      <c r="S34881" s="499"/>
    </row>
    <row r="34882">
      <c r="B34882" s="497"/>
      <c r="H34882" s="500"/>
      <c r="O34882" s="500"/>
      <c r="Q34882" s="498" t="s">
        <v>213</v>
      </c>
      <c r="S34882" s="499"/>
    </row>
    <row r="34883">
      <c r="B34883" s="497"/>
      <c r="H34883" s="500"/>
      <c r="O34883" s="500"/>
      <c r="Q34883" s="498" t="s">
        <v>213</v>
      </c>
      <c r="S34883" s="499"/>
    </row>
    <row r="34884">
      <c r="B34884" s="497"/>
      <c r="H34884" s="500"/>
      <c r="O34884" s="500"/>
      <c r="Q34884" s="498" t="s">
        <v>213</v>
      </c>
      <c r="S34884" s="499"/>
    </row>
    <row r="34885">
      <c r="B34885" s="497"/>
      <c r="H34885" s="500"/>
      <c r="O34885" s="500"/>
      <c r="Q34885" s="498" t="s">
        <v>213</v>
      </c>
      <c r="S34885" s="499"/>
    </row>
    <row r="34886">
      <c r="B34886" s="497"/>
      <c r="H34886" s="500"/>
      <c r="O34886" s="500"/>
      <c r="Q34886" s="498" t="s">
        <v>213</v>
      </c>
      <c r="S34886" s="499"/>
    </row>
    <row r="34887">
      <c r="B34887" s="497"/>
      <c r="H34887" s="500"/>
      <c r="O34887" s="500"/>
      <c r="Q34887" s="498" t="s">
        <v>213</v>
      </c>
      <c r="S34887" s="499"/>
    </row>
    <row r="34888">
      <c r="B34888" s="497"/>
      <c r="H34888" s="500"/>
      <c r="O34888" s="500"/>
      <c r="Q34888" s="498" t="s">
        <v>213</v>
      </c>
      <c r="S34888" s="499"/>
    </row>
    <row r="34889">
      <c r="B34889" s="497"/>
      <c r="H34889" s="500"/>
      <c r="O34889" s="500"/>
      <c r="Q34889" s="498" t="s">
        <v>213</v>
      </c>
      <c r="S34889" s="499"/>
    </row>
    <row r="34890">
      <c r="B34890" s="497"/>
      <c r="H34890" s="500"/>
      <c r="O34890" s="500"/>
      <c r="Q34890" s="498" t="s">
        <v>213</v>
      </c>
      <c r="S34890" s="499"/>
    </row>
    <row r="34891">
      <c r="B34891" s="497"/>
      <c r="H34891" s="500"/>
      <c r="O34891" s="500"/>
      <c r="Q34891" s="498" t="s">
        <v>213</v>
      </c>
      <c r="S34891" s="499"/>
    </row>
    <row r="34892">
      <c r="B34892" s="497"/>
      <c r="H34892" s="500"/>
      <c r="O34892" s="500"/>
      <c r="Q34892" s="498" t="s">
        <v>213</v>
      </c>
      <c r="S34892" s="499"/>
    </row>
    <row r="34893">
      <c r="B34893" s="497"/>
      <c r="H34893" s="500"/>
      <c r="O34893" s="500"/>
      <c r="Q34893" s="498" t="s">
        <v>213</v>
      </c>
      <c r="S34893" s="499"/>
    </row>
    <row r="34894">
      <c r="B34894" s="497"/>
      <c r="H34894" s="500"/>
      <c r="O34894" s="500"/>
      <c r="Q34894" s="498" t="s">
        <v>213</v>
      </c>
      <c r="S34894" s="499"/>
    </row>
    <row r="34895">
      <c r="B34895" s="497"/>
      <c r="H34895" s="500"/>
      <c r="O34895" s="500"/>
      <c r="Q34895" s="498" t="s">
        <v>213</v>
      </c>
      <c r="S34895" s="499"/>
    </row>
    <row r="34896">
      <c r="B34896" s="497"/>
      <c r="H34896" s="500"/>
      <c r="O34896" s="500"/>
      <c r="Q34896" s="498" t="s">
        <v>213</v>
      </c>
      <c r="S34896" s="499"/>
    </row>
    <row r="34897">
      <c r="B34897" s="497"/>
      <c r="H34897" s="500"/>
      <c r="O34897" s="500"/>
      <c r="Q34897" s="498" t="s">
        <v>213</v>
      </c>
      <c r="S34897" s="499"/>
    </row>
    <row r="34898">
      <c r="B34898" s="497"/>
      <c r="H34898" s="500"/>
      <c r="O34898" s="500"/>
      <c r="Q34898" s="498" t="s">
        <v>213</v>
      </c>
      <c r="S34898" s="499"/>
    </row>
    <row r="34899">
      <c r="B34899" s="497"/>
      <c r="H34899" s="500"/>
      <c r="O34899" s="500"/>
      <c r="Q34899" s="498" t="s">
        <v>213</v>
      </c>
      <c r="S34899" s="499"/>
    </row>
    <row r="34900">
      <c r="B34900" s="497"/>
      <c r="H34900" s="500"/>
      <c r="O34900" s="500"/>
      <c r="Q34900" s="498" t="s">
        <v>213</v>
      </c>
      <c r="S34900" s="499"/>
    </row>
    <row r="34901">
      <c r="B34901" s="497"/>
      <c r="H34901" s="500"/>
      <c r="O34901" s="500"/>
      <c r="Q34901" s="498" t="s">
        <v>213</v>
      </c>
      <c r="S34901" s="499"/>
    </row>
    <row r="34902">
      <c r="B34902" s="497"/>
      <c r="H34902" s="500"/>
      <c r="O34902" s="500"/>
      <c r="Q34902" s="498" t="s">
        <v>213</v>
      </c>
      <c r="S34902" s="499"/>
    </row>
    <row r="34903">
      <c r="B34903" s="497"/>
      <c r="H34903" s="500"/>
      <c r="O34903" s="500"/>
      <c r="Q34903" s="498" t="s">
        <v>213</v>
      </c>
      <c r="S34903" s="499"/>
    </row>
    <row r="34904">
      <c r="B34904" s="497"/>
      <c r="H34904" s="500"/>
      <c r="O34904" s="500"/>
      <c r="Q34904" s="498" t="s">
        <v>213</v>
      </c>
      <c r="S34904" s="499"/>
    </row>
    <row r="34905">
      <c r="B34905" s="497"/>
      <c r="H34905" s="500"/>
      <c r="O34905" s="500"/>
      <c r="Q34905" s="498" t="s">
        <v>213</v>
      </c>
      <c r="S34905" s="499"/>
    </row>
    <row r="34906">
      <c r="B34906" s="497"/>
      <c r="H34906" s="500"/>
      <c r="O34906" s="500"/>
      <c r="Q34906" s="498" t="s">
        <v>213</v>
      </c>
      <c r="S34906" s="499"/>
    </row>
    <row r="34907">
      <c r="B34907" s="497"/>
      <c r="H34907" s="500"/>
      <c r="O34907" s="500"/>
      <c r="Q34907" s="498" t="s">
        <v>213</v>
      </c>
      <c r="S34907" s="499"/>
    </row>
    <row r="34908">
      <c r="B34908" s="497"/>
      <c r="H34908" s="500"/>
      <c r="O34908" s="500"/>
      <c r="Q34908" s="498" t="s">
        <v>213</v>
      </c>
      <c r="S34908" s="499"/>
    </row>
    <row r="34909">
      <c r="B34909" s="497"/>
      <c r="H34909" s="500"/>
      <c r="O34909" s="500"/>
      <c r="Q34909" s="498" t="s">
        <v>213</v>
      </c>
      <c r="S34909" s="499"/>
    </row>
    <row r="34910">
      <c r="B34910" s="497"/>
      <c r="H34910" s="500"/>
      <c r="O34910" s="500"/>
      <c r="Q34910" s="498" t="s">
        <v>213</v>
      </c>
      <c r="S34910" s="499"/>
    </row>
    <row r="34911">
      <c r="B34911" s="497"/>
      <c r="H34911" s="500"/>
      <c r="O34911" s="500"/>
      <c r="Q34911" s="498" t="s">
        <v>213</v>
      </c>
      <c r="S34911" s="499"/>
    </row>
    <row r="34912">
      <c r="B34912" s="497"/>
      <c r="H34912" s="500"/>
      <c r="O34912" s="500"/>
      <c r="Q34912" s="498" t="s">
        <v>213</v>
      </c>
      <c r="S34912" s="499"/>
    </row>
    <row r="34913">
      <c r="B34913" s="497"/>
      <c r="H34913" s="500"/>
      <c r="O34913" s="500"/>
      <c r="Q34913" s="498" t="s">
        <v>213</v>
      </c>
      <c r="S34913" s="499"/>
    </row>
    <row r="34914">
      <c r="B34914" s="497"/>
      <c r="H34914" s="500"/>
      <c r="O34914" s="500"/>
      <c r="Q34914" s="498" t="s">
        <v>213</v>
      </c>
      <c r="S34914" s="499"/>
    </row>
    <row r="34915">
      <c r="B34915" s="497"/>
      <c r="H34915" s="500"/>
      <c r="O34915" s="500"/>
      <c r="Q34915" s="498" t="s">
        <v>213</v>
      </c>
      <c r="S34915" s="499"/>
    </row>
    <row r="34916">
      <c r="B34916" s="497"/>
      <c r="H34916" s="500"/>
      <c r="O34916" s="500"/>
      <c r="Q34916" s="498" t="s">
        <v>213</v>
      </c>
      <c r="S34916" s="499"/>
    </row>
    <row r="34917">
      <c r="B34917" s="497"/>
      <c r="H34917" s="500"/>
      <c r="O34917" s="500"/>
      <c r="Q34917" s="498" t="s">
        <v>213</v>
      </c>
      <c r="S34917" s="499"/>
    </row>
    <row r="34918">
      <c r="B34918" s="497"/>
      <c r="H34918" s="500"/>
      <c r="O34918" s="500"/>
      <c r="Q34918" s="498" t="s">
        <v>213</v>
      </c>
      <c r="S34918" s="499"/>
    </row>
    <row r="34919">
      <c r="B34919" s="497"/>
      <c r="H34919" s="500"/>
      <c r="O34919" s="500"/>
      <c r="Q34919" s="498" t="s">
        <v>213</v>
      </c>
      <c r="S34919" s="499"/>
    </row>
    <row r="34920">
      <c r="B34920" s="497"/>
      <c r="H34920" s="500"/>
      <c r="O34920" s="500"/>
      <c r="Q34920" s="498" t="s">
        <v>213</v>
      </c>
      <c r="S34920" s="499"/>
    </row>
    <row r="34921">
      <c r="B34921" s="497"/>
      <c r="H34921" s="500"/>
      <c r="O34921" s="500"/>
      <c r="Q34921" s="498" t="s">
        <v>213</v>
      </c>
      <c r="S34921" s="499"/>
    </row>
    <row r="34922">
      <c r="B34922" s="497"/>
      <c r="H34922" s="500"/>
      <c r="O34922" s="500"/>
      <c r="Q34922" s="498" t="s">
        <v>213</v>
      </c>
      <c r="S34922" s="499"/>
    </row>
    <row r="34923">
      <c r="B34923" s="497"/>
      <c r="H34923" s="500"/>
      <c r="O34923" s="500"/>
      <c r="Q34923" s="498" t="s">
        <v>213</v>
      </c>
      <c r="S34923" s="499"/>
    </row>
    <row r="34924">
      <c r="B34924" s="497"/>
      <c r="H34924" s="500"/>
      <c r="O34924" s="500"/>
      <c r="Q34924" s="498" t="s">
        <v>213</v>
      </c>
      <c r="S34924" s="499"/>
    </row>
    <row r="34925">
      <c r="B34925" s="497"/>
      <c r="H34925" s="500"/>
      <c r="O34925" s="500"/>
      <c r="Q34925" s="498" t="s">
        <v>213</v>
      </c>
      <c r="S34925" s="499"/>
    </row>
    <row r="34926">
      <c r="B34926" s="497"/>
      <c r="H34926" s="500"/>
      <c r="O34926" s="500"/>
      <c r="Q34926" s="498" t="s">
        <v>213</v>
      </c>
      <c r="S34926" s="499"/>
    </row>
    <row r="34927">
      <c r="B34927" s="497"/>
      <c r="H34927" s="500"/>
      <c r="O34927" s="500"/>
      <c r="Q34927" s="498" t="s">
        <v>213</v>
      </c>
      <c r="S34927" s="499"/>
    </row>
    <row r="34928">
      <c r="B34928" s="497"/>
      <c r="H34928" s="500"/>
      <c r="O34928" s="500"/>
      <c r="Q34928" s="498" t="s">
        <v>213</v>
      </c>
      <c r="S34928" s="499"/>
    </row>
    <row r="34929">
      <c r="B34929" s="497"/>
      <c r="H34929" s="500"/>
      <c r="O34929" s="500"/>
      <c r="Q34929" s="498" t="s">
        <v>213</v>
      </c>
      <c r="S34929" s="499"/>
    </row>
    <row r="34930">
      <c r="B34930" s="497"/>
      <c r="H34930" s="500"/>
      <c r="O34930" s="500"/>
      <c r="Q34930" s="498" t="s">
        <v>213</v>
      </c>
      <c r="S34930" s="499"/>
    </row>
    <row r="34931">
      <c r="B34931" s="497"/>
      <c r="H34931" s="500"/>
      <c r="O34931" s="500"/>
      <c r="Q34931" s="498" t="s">
        <v>213</v>
      </c>
      <c r="S34931" s="499"/>
    </row>
    <row r="34932">
      <c r="B34932" s="497"/>
      <c r="H34932" s="500"/>
      <c r="O34932" s="500"/>
      <c r="Q34932" s="498" t="s">
        <v>213</v>
      </c>
      <c r="S34932" s="499"/>
    </row>
    <row r="34933">
      <c r="B34933" s="497"/>
      <c r="H34933" s="500"/>
      <c r="O34933" s="500"/>
      <c r="Q34933" s="498" t="s">
        <v>213</v>
      </c>
      <c r="S34933" s="499"/>
    </row>
    <row r="34934">
      <c r="B34934" s="497"/>
      <c r="H34934" s="500"/>
      <c r="O34934" s="500"/>
      <c r="Q34934" s="498" t="s">
        <v>213</v>
      </c>
      <c r="S34934" s="499"/>
    </row>
    <row r="34935">
      <c r="B34935" s="497"/>
      <c r="H34935" s="500"/>
      <c r="O34935" s="500"/>
      <c r="Q34935" s="498" t="s">
        <v>213</v>
      </c>
      <c r="S34935" s="499"/>
    </row>
    <row r="34936">
      <c r="B34936" s="497"/>
      <c r="H34936" s="500"/>
      <c r="O34936" s="500"/>
      <c r="Q34936" s="498" t="s">
        <v>213</v>
      </c>
      <c r="S34936" s="499"/>
    </row>
    <row r="34937">
      <c r="B34937" s="497"/>
      <c r="H34937" s="500"/>
      <c r="O34937" s="500"/>
      <c r="Q34937" s="498" t="s">
        <v>213</v>
      </c>
      <c r="S34937" s="499"/>
    </row>
    <row r="34938">
      <c r="B34938" s="497"/>
      <c r="H34938" s="500"/>
      <c r="O34938" s="500"/>
      <c r="Q34938" s="498" t="s">
        <v>213</v>
      </c>
      <c r="S34938" s="499"/>
    </row>
    <row r="34939">
      <c r="B34939" s="497"/>
      <c r="H34939" s="500"/>
      <c r="O34939" s="500"/>
      <c r="Q34939" s="498" t="s">
        <v>213</v>
      </c>
      <c r="S34939" s="499"/>
    </row>
    <row r="34940">
      <c r="B34940" s="497"/>
      <c r="H34940" s="500"/>
      <c r="O34940" s="500"/>
      <c r="Q34940" s="498" t="s">
        <v>213</v>
      </c>
      <c r="S34940" s="499"/>
    </row>
    <row r="34941">
      <c r="B34941" s="497"/>
      <c r="H34941" s="500"/>
      <c r="O34941" s="500"/>
      <c r="Q34941" s="498" t="s">
        <v>213</v>
      </c>
      <c r="S34941" s="499"/>
    </row>
    <row r="34942">
      <c r="B34942" s="497"/>
      <c r="H34942" s="500"/>
      <c r="O34942" s="500"/>
      <c r="Q34942" s="498" t="s">
        <v>213</v>
      </c>
      <c r="S34942" s="499"/>
    </row>
    <row r="34943">
      <c r="B34943" s="497"/>
      <c r="H34943" s="500"/>
      <c r="O34943" s="500"/>
      <c r="Q34943" s="498" t="s">
        <v>213</v>
      </c>
      <c r="S34943" s="499"/>
    </row>
    <row r="34944">
      <c r="B34944" s="497"/>
      <c r="H34944" s="500"/>
      <c r="O34944" s="500"/>
      <c r="Q34944" s="498" t="s">
        <v>213</v>
      </c>
      <c r="S34944" s="499"/>
    </row>
    <row r="34945">
      <c r="B34945" s="497"/>
      <c r="H34945" s="500"/>
      <c r="O34945" s="500"/>
      <c r="Q34945" s="498" t="s">
        <v>213</v>
      </c>
      <c r="S34945" s="499"/>
    </row>
    <row r="34946">
      <c r="B34946" s="497"/>
      <c r="H34946" s="500"/>
      <c r="O34946" s="500"/>
      <c r="Q34946" s="498" t="s">
        <v>213</v>
      </c>
      <c r="S34946" s="499"/>
    </row>
    <row r="34947">
      <c r="B34947" s="497"/>
      <c r="H34947" s="500"/>
      <c r="O34947" s="500"/>
      <c r="Q34947" s="498" t="s">
        <v>213</v>
      </c>
      <c r="S34947" s="499"/>
    </row>
    <row r="34948">
      <c r="B34948" s="497"/>
      <c r="H34948" s="500"/>
      <c r="O34948" s="500"/>
      <c r="Q34948" s="498" t="s">
        <v>213</v>
      </c>
      <c r="S34948" s="499"/>
    </row>
    <row r="34949">
      <c r="B34949" s="497"/>
      <c r="H34949" s="500"/>
      <c r="O34949" s="500"/>
      <c r="Q34949" s="498" t="s">
        <v>213</v>
      </c>
      <c r="S34949" s="499"/>
    </row>
    <row r="34950">
      <c r="B34950" s="497"/>
      <c r="H34950" s="500"/>
      <c r="O34950" s="500"/>
      <c r="Q34950" s="498" t="s">
        <v>213</v>
      </c>
      <c r="S34950" s="499"/>
    </row>
    <row r="34951">
      <c r="B34951" s="497"/>
      <c r="H34951" s="500"/>
      <c r="O34951" s="500"/>
      <c r="Q34951" s="498" t="s">
        <v>213</v>
      </c>
      <c r="S34951" s="499"/>
    </row>
    <row r="34952">
      <c r="B34952" s="497"/>
      <c r="H34952" s="500"/>
      <c r="O34952" s="500"/>
      <c r="Q34952" s="498" t="s">
        <v>213</v>
      </c>
      <c r="S34952" s="499"/>
    </row>
    <row r="34953">
      <c r="B34953" s="497"/>
      <c r="H34953" s="500"/>
      <c r="O34953" s="500"/>
      <c r="Q34953" s="498" t="s">
        <v>213</v>
      </c>
      <c r="S34953" s="499"/>
    </row>
    <row r="34954">
      <c r="B34954" s="497"/>
      <c r="H34954" s="500"/>
      <c r="O34954" s="500"/>
      <c r="Q34954" s="498" t="s">
        <v>213</v>
      </c>
      <c r="S34954" s="499"/>
    </row>
    <row r="34955">
      <c r="B34955" s="497"/>
      <c r="H34955" s="500"/>
      <c r="O34955" s="500"/>
      <c r="Q34955" s="498" t="s">
        <v>213</v>
      </c>
      <c r="S34955" s="499"/>
    </row>
    <row r="34956">
      <c r="B34956" s="497"/>
      <c r="H34956" s="500"/>
      <c r="O34956" s="500"/>
      <c r="Q34956" s="498" t="s">
        <v>213</v>
      </c>
      <c r="S34956" s="499"/>
    </row>
    <row r="34957">
      <c r="B34957" s="497"/>
      <c r="H34957" s="500"/>
      <c r="O34957" s="500"/>
      <c r="Q34957" s="498" t="s">
        <v>213</v>
      </c>
      <c r="S34957" s="499"/>
    </row>
    <row r="34958">
      <c r="B34958" s="497"/>
      <c r="H34958" s="500"/>
      <c r="O34958" s="500"/>
      <c r="Q34958" s="498" t="s">
        <v>213</v>
      </c>
      <c r="S34958" s="499"/>
    </row>
    <row r="34959">
      <c r="B34959" s="497"/>
      <c r="H34959" s="500"/>
      <c r="O34959" s="500"/>
      <c r="Q34959" s="498" t="s">
        <v>213</v>
      </c>
      <c r="S34959" s="499"/>
    </row>
    <row r="34960">
      <c r="B34960" s="497"/>
      <c r="H34960" s="500"/>
      <c r="O34960" s="500"/>
      <c r="Q34960" s="498" t="s">
        <v>213</v>
      </c>
      <c r="S34960" s="499"/>
    </row>
    <row r="34961">
      <c r="B34961" s="497"/>
      <c r="H34961" s="500"/>
      <c r="O34961" s="500"/>
      <c r="Q34961" s="498" t="s">
        <v>213</v>
      </c>
      <c r="S34961" s="499"/>
    </row>
    <row r="34962">
      <c r="B34962" s="497"/>
      <c r="H34962" s="500"/>
      <c r="O34962" s="500"/>
      <c r="Q34962" s="498" t="s">
        <v>213</v>
      </c>
      <c r="S34962" s="499"/>
    </row>
    <row r="34963">
      <c r="B34963" s="497"/>
      <c r="H34963" s="500"/>
      <c r="O34963" s="500"/>
      <c r="Q34963" s="498" t="s">
        <v>213</v>
      </c>
      <c r="S34963" s="499"/>
    </row>
    <row r="34964">
      <c r="B34964" s="497"/>
      <c r="H34964" s="500"/>
      <c r="O34964" s="500"/>
      <c r="Q34964" s="498" t="s">
        <v>213</v>
      </c>
      <c r="S34964" s="499"/>
    </row>
    <row r="34965">
      <c r="B34965" s="497"/>
      <c r="H34965" s="500"/>
      <c r="O34965" s="500"/>
      <c r="Q34965" s="498" t="s">
        <v>213</v>
      </c>
      <c r="S34965" s="499"/>
    </row>
    <row r="34966">
      <c r="B34966" s="497"/>
      <c r="H34966" s="500"/>
      <c r="O34966" s="500"/>
      <c r="Q34966" s="498" t="s">
        <v>213</v>
      </c>
      <c r="S34966" s="499"/>
    </row>
    <row r="34967">
      <c r="B34967" s="497"/>
      <c r="H34967" s="500"/>
      <c r="O34967" s="500"/>
      <c r="Q34967" s="498" t="s">
        <v>213</v>
      </c>
      <c r="S34967" s="499"/>
    </row>
    <row r="34968">
      <c r="B34968" s="497"/>
      <c r="H34968" s="500"/>
      <c r="O34968" s="500"/>
      <c r="Q34968" s="498" t="s">
        <v>213</v>
      </c>
      <c r="S34968" s="499"/>
    </row>
    <row r="34969">
      <c r="B34969" s="497"/>
      <c r="H34969" s="500"/>
      <c r="O34969" s="500"/>
      <c r="Q34969" s="498" t="s">
        <v>213</v>
      </c>
      <c r="S34969" s="499"/>
    </row>
    <row r="34970">
      <c r="B34970" s="497"/>
      <c r="H34970" s="500"/>
      <c r="O34970" s="500"/>
      <c r="Q34970" s="498" t="s">
        <v>213</v>
      </c>
      <c r="S34970" s="499"/>
    </row>
    <row r="34971">
      <c r="B34971" s="497"/>
      <c r="H34971" s="500"/>
      <c r="O34971" s="500"/>
      <c r="Q34971" s="498" t="s">
        <v>213</v>
      </c>
      <c r="S34971" s="499"/>
    </row>
    <row r="34972">
      <c r="B34972" s="497"/>
      <c r="H34972" s="500"/>
      <c r="O34972" s="500"/>
      <c r="Q34972" s="498" t="s">
        <v>213</v>
      </c>
      <c r="S34972" s="499"/>
    </row>
    <row r="34973">
      <c r="B34973" s="497"/>
      <c r="H34973" s="500"/>
      <c r="O34973" s="500"/>
      <c r="Q34973" s="498" t="s">
        <v>213</v>
      </c>
      <c r="S34973" s="499"/>
    </row>
    <row r="34974">
      <c r="B34974" s="497"/>
      <c r="H34974" s="500"/>
      <c r="O34974" s="500"/>
      <c r="Q34974" s="498" t="s">
        <v>213</v>
      </c>
      <c r="S34974" s="499"/>
    </row>
    <row r="34975">
      <c r="B34975" s="497"/>
      <c r="H34975" s="500"/>
      <c r="O34975" s="500"/>
      <c r="Q34975" s="498" t="s">
        <v>213</v>
      </c>
      <c r="S34975" s="499"/>
    </row>
    <row r="34976">
      <c r="B34976" s="497"/>
      <c r="H34976" s="500"/>
      <c r="O34976" s="500"/>
      <c r="Q34976" s="498" t="s">
        <v>213</v>
      </c>
      <c r="S34976" s="499"/>
    </row>
    <row r="34977">
      <c r="B34977" s="497"/>
      <c r="H34977" s="500"/>
      <c r="O34977" s="500"/>
      <c r="Q34977" s="498" t="s">
        <v>213</v>
      </c>
      <c r="S34977" s="499"/>
    </row>
    <row r="34978">
      <c r="B34978" s="497"/>
      <c r="H34978" s="500"/>
      <c r="O34978" s="500"/>
      <c r="Q34978" s="498" t="s">
        <v>213</v>
      </c>
      <c r="S34978" s="499"/>
    </row>
    <row r="34979">
      <c r="B34979" s="497"/>
      <c r="H34979" s="500"/>
      <c r="O34979" s="500"/>
      <c r="Q34979" s="498" t="s">
        <v>213</v>
      </c>
      <c r="S34979" s="499"/>
    </row>
    <row r="34980">
      <c r="B34980" s="497"/>
      <c r="H34980" s="500"/>
      <c r="O34980" s="500"/>
      <c r="Q34980" s="498" t="s">
        <v>213</v>
      </c>
      <c r="S34980" s="499"/>
    </row>
    <row r="34981">
      <c r="B34981" s="497"/>
      <c r="H34981" s="500"/>
      <c r="O34981" s="500"/>
      <c r="Q34981" s="498" t="s">
        <v>213</v>
      </c>
      <c r="S34981" s="499"/>
    </row>
    <row r="34982">
      <c r="B34982" s="497"/>
      <c r="H34982" s="500"/>
      <c r="O34982" s="500"/>
      <c r="Q34982" s="498" t="s">
        <v>213</v>
      </c>
      <c r="S34982" s="499"/>
    </row>
    <row r="34983">
      <c r="B34983" s="497"/>
      <c r="H34983" s="500"/>
      <c r="O34983" s="500"/>
      <c r="Q34983" s="498" t="s">
        <v>213</v>
      </c>
      <c r="S34983" s="499"/>
    </row>
    <row r="34984">
      <c r="B34984" s="497"/>
      <c r="H34984" s="500"/>
      <c r="O34984" s="500"/>
      <c r="Q34984" s="498" t="s">
        <v>213</v>
      </c>
      <c r="S34984" s="499"/>
    </row>
    <row r="34985">
      <c r="B34985" s="497"/>
      <c r="H34985" s="500"/>
      <c r="O34985" s="500"/>
      <c r="Q34985" s="498" t="s">
        <v>213</v>
      </c>
      <c r="S34985" s="499"/>
    </row>
    <row r="34986">
      <c r="B34986" s="497"/>
      <c r="H34986" s="500"/>
      <c r="O34986" s="500"/>
      <c r="Q34986" s="498" t="s">
        <v>213</v>
      </c>
      <c r="S34986" s="499"/>
    </row>
    <row r="34987">
      <c r="B34987" s="497"/>
      <c r="H34987" s="500"/>
      <c r="O34987" s="500"/>
      <c r="Q34987" s="498" t="s">
        <v>213</v>
      </c>
      <c r="S34987" s="499"/>
    </row>
    <row r="34988">
      <c r="B34988" s="497"/>
      <c r="H34988" s="500"/>
      <c r="O34988" s="500"/>
      <c r="Q34988" s="498" t="s">
        <v>213</v>
      </c>
      <c r="S34988" s="499"/>
    </row>
    <row r="34989">
      <c r="B34989" s="497"/>
      <c r="H34989" s="500"/>
      <c r="O34989" s="500"/>
      <c r="Q34989" s="498" t="s">
        <v>213</v>
      </c>
      <c r="S34989" s="499"/>
    </row>
    <row r="34990">
      <c r="B34990" s="497"/>
      <c r="H34990" s="500"/>
      <c r="O34990" s="500"/>
      <c r="Q34990" s="498" t="s">
        <v>213</v>
      </c>
      <c r="S34990" s="499"/>
    </row>
    <row r="34991">
      <c r="B34991" s="497"/>
      <c r="H34991" s="500"/>
      <c r="O34991" s="500"/>
      <c r="Q34991" s="498" t="s">
        <v>213</v>
      </c>
      <c r="S34991" s="499"/>
    </row>
    <row r="34992">
      <c r="B34992" s="497"/>
      <c r="H34992" s="500"/>
      <c r="O34992" s="500"/>
      <c r="Q34992" s="498" t="s">
        <v>213</v>
      </c>
      <c r="S34992" s="499"/>
    </row>
    <row r="34993">
      <c r="B34993" s="497"/>
      <c r="H34993" s="500"/>
      <c r="O34993" s="500"/>
      <c r="Q34993" s="498" t="s">
        <v>213</v>
      </c>
      <c r="S34993" s="499"/>
    </row>
    <row r="34994">
      <c r="B34994" s="497"/>
      <c r="H34994" s="500"/>
      <c r="O34994" s="500"/>
      <c r="Q34994" s="498" t="s">
        <v>213</v>
      </c>
      <c r="S34994" s="499"/>
    </row>
    <row r="34995">
      <c r="B34995" s="497"/>
      <c r="H34995" s="500"/>
      <c r="O34995" s="500"/>
      <c r="Q34995" s="498" t="s">
        <v>213</v>
      </c>
      <c r="S34995" s="499"/>
    </row>
    <row r="34996">
      <c r="B34996" s="497"/>
      <c r="H34996" s="500"/>
      <c r="O34996" s="500"/>
      <c r="Q34996" s="498" t="s">
        <v>213</v>
      </c>
      <c r="S34996" s="499"/>
    </row>
    <row r="34997">
      <c r="B34997" s="497"/>
      <c r="H34997" s="500"/>
      <c r="O34997" s="500"/>
      <c r="Q34997" s="498" t="s">
        <v>213</v>
      </c>
      <c r="S34997" s="499"/>
    </row>
    <row r="34998">
      <c r="B34998" s="497"/>
      <c r="H34998" s="500"/>
      <c r="O34998" s="500"/>
      <c r="Q34998" s="498" t="s">
        <v>213</v>
      </c>
      <c r="S34998" s="499"/>
    </row>
    <row r="34999">
      <c r="B34999" s="497"/>
      <c r="H34999" s="500"/>
      <c r="O34999" s="500"/>
      <c r="Q34999" s="498" t="s">
        <v>213</v>
      </c>
      <c r="S34999" s="499"/>
    </row>
    <row r="35000">
      <c r="B35000" s="497"/>
      <c r="H35000" s="500"/>
      <c r="O35000" s="500"/>
      <c r="Q35000" s="498" t="s">
        <v>213</v>
      </c>
      <c r="S35000" s="499"/>
    </row>
    <row r="35001">
      <c r="B35001" s="497"/>
      <c r="H35001" s="500"/>
      <c r="O35001" s="500"/>
      <c r="Q35001" s="498" t="s">
        <v>213</v>
      </c>
      <c r="S35001" s="499"/>
    </row>
    <row r="35002">
      <c r="B35002" s="497"/>
      <c r="H35002" s="500"/>
      <c r="O35002" s="500"/>
      <c r="Q35002" s="498" t="s">
        <v>213</v>
      </c>
      <c r="S35002" s="499"/>
    </row>
    <row r="35003">
      <c r="B35003" s="497"/>
      <c r="H35003" s="500"/>
      <c r="O35003" s="500"/>
      <c r="Q35003" s="498" t="s">
        <v>213</v>
      </c>
      <c r="S35003" s="499"/>
    </row>
    <row r="35004">
      <c r="B35004" s="497"/>
      <c r="H35004" s="500"/>
      <c r="O35004" s="500"/>
      <c r="Q35004" s="498" t="s">
        <v>213</v>
      </c>
      <c r="S35004" s="499"/>
    </row>
    <row r="35005">
      <c r="B35005" s="497"/>
      <c r="H35005" s="500"/>
      <c r="O35005" s="500"/>
      <c r="Q35005" s="498" t="s">
        <v>213</v>
      </c>
      <c r="S35005" s="499"/>
    </row>
    <row r="35006">
      <c r="B35006" s="497"/>
      <c r="H35006" s="500"/>
      <c r="O35006" s="500"/>
      <c r="Q35006" s="498" t="s">
        <v>213</v>
      </c>
      <c r="S35006" s="499"/>
    </row>
    <row r="35007">
      <c r="B35007" s="497"/>
      <c r="H35007" s="500"/>
      <c r="O35007" s="500"/>
      <c r="Q35007" s="498" t="s">
        <v>213</v>
      </c>
      <c r="S35007" s="499"/>
    </row>
    <row r="35008">
      <c r="B35008" s="497"/>
      <c r="H35008" s="500"/>
      <c r="O35008" s="500"/>
      <c r="Q35008" s="498" t="s">
        <v>213</v>
      </c>
      <c r="S35008" s="499"/>
    </row>
    <row r="35009">
      <c r="B35009" s="497"/>
      <c r="H35009" s="500"/>
      <c r="O35009" s="500"/>
      <c r="Q35009" s="498" t="s">
        <v>213</v>
      </c>
      <c r="S35009" s="499"/>
    </row>
    <row r="35010">
      <c r="B35010" s="497"/>
      <c r="H35010" s="500"/>
      <c r="O35010" s="500"/>
      <c r="Q35010" s="498" t="s">
        <v>213</v>
      </c>
      <c r="S35010" s="499"/>
    </row>
    <row r="35011">
      <c r="B35011" s="497"/>
      <c r="H35011" s="500"/>
      <c r="O35011" s="500"/>
      <c r="Q35011" s="498" t="s">
        <v>213</v>
      </c>
      <c r="S35011" s="499"/>
    </row>
    <row r="35012">
      <c r="B35012" s="497"/>
      <c r="H35012" s="500"/>
      <c r="O35012" s="500"/>
      <c r="Q35012" s="498" t="s">
        <v>213</v>
      </c>
      <c r="S35012" s="499"/>
    </row>
    <row r="35013">
      <c r="B35013" s="497"/>
      <c r="H35013" s="500"/>
      <c r="O35013" s="500"/>
      <c r="Q35013" s="498" t="s">
        <v>213</v>
      </c>
      <c r="S35013" s="499"/>
    </row>
    <row r="35014">
      <c r="B35014" s="497"/>
      <c r="H35014" s="500"/>
      <c r="O35014" s="500"/>
      <c r="Q35014" s="498" t="s">
        <v>213</v>
      </c>
      <c r="S35014" s="499"/>
    </row>
    <row r="35015">
      <c r="B35015" s="497"/>
      <c r="H35015" s="500"/>
      <c r="O35015" s="500"/>
      <c r="Q35015" s="498" t="s">
        <v>213</v>
      </c>
      <c r="S35015" s="499"/>
    </row>
    <row r="35016">
      <c r="B35016" s="497"/>
      <c r="H35016" s="500"/>
      <c r="O35016" s="500"/>
      <c r="Q35016" s="498" t="s">
        <v>213</v>
      </c>
      <c r="S35016" s="499"/>
    </row>
    <row r="35017">
      <c r="B35017" s="497"/>
      <c r="H35017" s="500"/>
      <c r="O35017" s="500"/>
      <c r="Q35017" s="498" t="s">
        <v>213</v>
      </c>
      <c r="S35017" s="499"/>
    </row>
    <row r="35018">
      <c r="B35018" s="497"/>
      <c r="H35018" s="500"/>
      <c r="O35018" s="500"/>
      <c r="Q35018" s="498" t="s">
        <v>213</v>
      </c>
      <c r="S35018" s="499"/>
    </row>
    <row r="35019">
      <c r="B35019" s="497"/>
      <c r="H35019" s="500"/>
      <c r="O35019" s="500"/>
      <c r="Q35019" s="498" t="s">
        <v>213</v>
      </c>
      <c r="S35019" s="499"/>
    </row>
    <row r="35020">
      <c r="B35020" s="497"/>
      <c r="H35020" s="500"/>
      <c r="O35020" s="500"/>
      <c r="Q35020" s="498" t="s">
        <v>213</v>
      </c>
      <c r="S35020" s="499"/>
    </row>
    <row r="35021">
      <c r="B35021" s="497"/>
      <c r="H35021" s="500"/>
      <c r="O35021" s="500"/>
      <c r="Q35021" s="498" t="s">
        <v>213</v>
      </c>
      <c r="S35021" s="499"/>
    </row>
    <row r="35022">
      <c r="B35022" s="497"/>
      <c r="H35022" s="500"/>
      <c r="O35022" s="500"/>
      <c r="Q35022" s="498" t="s">
        <v>213</v>
      </c>
      <c r="S35022" s="499"/>
    </row>
    <row r="35023">
      <c r="B35023" s="497"/>
      <c r="H35023" s="500"/>
      <c r="O35023" s="500"/>
      <c r="Q35023" s="498" t="s">
        <v>213</v>
      </c>
      <c r="S35023" s="499"/>
    </row>
    <row r="35024">
      <c r="B35024" s="497"/>
      <c r="H35024" s="500"/>
      <c r="O35024" s="500"/>
      <c r="Q35024" s="498" t="s">
        <v>213</v>
      </c>
      <c r="S35024" s="499"/>
    </row>
    <row r="35025">
      <c r="B35025" s="497"/>
      <c r="H35025" s="500"/>
      <c r="O35025" s="500"/>
      <c r="Q35025" s="498" t="s">
        <v>213</v>
      </c>
      <c r="S35025" s="499"/>
    </row>
    <row r="35026">
      <c r="B35026" s="497"/>
      <c r="H35026" s="500"/>
      <c r="O35026" s="500"/>
      <c r="Q35026" s="498" t="s">
        <v>213</v>
      </c>
      <c r="S35026" s="499"/>
    </row>
    <row r="35027">
      <c r="B35027" s="497"/>
      <c r="H35027" s="500"/>
      <c r="O35027" s="500"/>
      <c r="Q35027" s="498" t="s">
        <v>213</v>
      </c>
      <c r="S35027" s="499"/>
    </row>
    <row r="35028">
      <c r="B35028" s="497"/>
      <c r="H35028" s="500"/>
      <c r="O35028" s="500"/>
      <c r="Q35028" s="498" t="s">
        <v>213</v>
      </c>
      <c r="S35028" s="499"/>
    </row>
    <row r="35029">
      <c r="B35029" s="497"/>
      <c r="H35029" s="500"/>
      <c r="O35029" s="500"/>
      <c r="Q35029" s="498" t="s">
        <v>213</v>
      </c>
      <c r="S35029" s="499"/>
    </row>
    <row r="35030">
      <c r="B35030" s="497"/>
      <c r="H35030" s="500"/>
      <c r="O35030" s="500"/>
      <c r="Q35030" s="498" t="s">
        <v>213</v>
      </c>
      <c r="S35030" s="499"/>
    </row>
    <row r="35031">
      <c r="B35031" s="497"/>
      <c r="H35031" s="500"/>
      <c r="O35031" s="500"/>
      <c r="Q35031" s="498" t="s">
        <v>213</v>
      </c>
      <c r="S35031" s="499"/>
    </row>
    <row r="35032">
      <c r="B35032" s="497"/>
      <c r="H35032" s="500"/>
      <c r="O35032" s="500"/>
      <c r="Q35032" s="498" t="s">
        <v>213</v>
      </c>
      <c r="S35032" s="499"/>
    </row>
    <row r="35033">
      <c r="B35033" s="497"/>
      <c r="H35033" s="500"/>
      <c r="O35033" s="500"/>
      <c r="Q35033" s="498" t="s">
        <v>213</v>
      </c>
      <c r="S35033" s="499"/>
    </row>
    <row r="35034">
      <c r="B35034" s="497"/>
      <c r="H35034" s="500"/>
      <c r="O35034" s="500"/>
      <c r="Q35034" s="498" t="s">
        <v>213</v>
      </c>
      <c r="S35034" s="499"/>
    </row>
    <row r="35035">
      <c r="B35035" s="497"/>
      <c r="H35035" s="500"/>
      <c r="O35035" s="500"/>
      <c r="Q35035" s="498" t="s">
        <v>213</v>
      </c>
      <c r="S35035" s="499"/>
    </row>
    <row r="35036">
      <c r="B35036" s="497"/>
      <c r="H35036" s="500"/>
      <c r="O35036" s="500"/>
      <c r="Q35036" s="498" t="s">
        <v>213</v>
      </c>
      <c r="S35036" s="499"/>
    </row>
    <row r="35037">
      <c r="B35037" s="497"/>
      <c r="H35037" s="500"/>
      <c r="O35037" s="500"/>
      <c r="Q35037" s="498" t="s">
        <v>213</v>
      </c>
      <c r="S35037" s="499"/>
    </row>
    <row r="35038">
      <c r="B35038" s="497"/>
      <c r="H35038" s="500"/>
      <c r="O35038" s="500"/>
      <c r="Q35038" s="498" t="s">
        <v>213</v>
      </c>
      <c r="S35038" s="499"/>
    </row>
    <row r="35039">
      <c r="B35039" s="497"/>
      <c r="H35039" s="500"/>
      <c r="O35039" s="500"/>
      <c r="Q35039" s="498" t="s">
        <v>213</v>
      </c>
      <c r="S35039" s="499"/>
    </row>
    <row r="35040">
      <c r="B35040" s="497"/>
      <c r="H35040" s="500"/>
      <c r="O35040" s="500"/>
      <c r="Q35040" s="498" t="s">
        <v>213</v>
      </c>
      <c r="S35040" s="499"/>
    </row>
    <row r="35041">
      <c r="B35041" s="497"/>
      <c r="H35041" s="500"/>
      <c r="O35041" s="500"/>
      <c r="Q35041" s="498" t="s">
        <v>213</v>
      </c>
      <c r="S35041" s="499"/>
    </row>
    <row r="35042">
      <c r="B35042" s="497"/>
      <c r="H35042" s="500"/>
      <c r="O35042" s="500"/>
      <c r="Q35042" s="498" t="s">
        <v>213</v>
      </c>
      <c r="S35042" s="499"/>
    </row>
    <row r="35043">
      <c r="B35043" s="497"/>
      <c r="H35043" s="500"/>
      <c r="O35043" s="500"/>
      <c r="Q35043" s="498" t="s">
        <v>213</v>
      </c>
      <c r="S35043" s="499"/>
    </row>
    <row r="35044">
      <c r="B35044" s="497"/>
      <c r="H35044" s="500"/>
      <c r="O35044" s="500"/>
      <c r="Q35044" s="498" t="s">
        <v>213</v>
      </c>
      <c r="S35044" s="499"/>
    </row>
    <row r="35045">
      <c r="B35045" s="497"/>
      <c r="H35045" s="500"/>
      <c r="O35045" s="500"/>
      <c r="Q35045" s="498" t="s">
        <v>213</v>
      </c>
      <c r="S35045" s="499"/>
    </row>
    <row r="35046">
      <c r="B35046" s="497"/>
      <c r="H35046" s="500"/>
      <c r="O35046" s="500"/>
      <c r="Q35046" s="498" t="s">
        <v>213</v>
      </c>
      <c r="S35046" s="499"/>
    </row>
    <row r="35047">
      <c r="B35047" s="497"/>
      <c r="H35047" s="500"/>
      <c r="O35047" s="500"/>
      <c r="Q35047" s="498" t="s">
        <v>213</v>
      </c>
      <c r="S35047" s="499"/>
    </row>
    <row r="35048">
      <c r="B35048" s="497"/>
      <c r="H35048" s="500"/>
      <c r="O35048" s="500"/>
      <c r="Q35048" s="498" t="s">
        <v>213</v>
      </c>
      <c r="S35048" s="499"/>
    </row>
    <row r="35049">
      <c r="B35049" s="497"/>
      <c r="H35049" s="500"/>
      <c r="O35049" s="500"/>
      <c r="Q35049" s="498" t="s">
        <v>213</v>
      </c>
      <c r="S35049" s="499"/>
    </row>
    <row r="35050">
      <c r="B35050" s="497"/>
      <c r="H35050" s="500"/>
      <c r="O35050" s="500"/>
      <c r="Q35050" s="498" t="s">
        <v>213</v>
      </c>
      <c r="S35050" s="499"/>
    </row>
    <row r="35051">
      <c r="B35051" s="497"/>
      <c r="H35051" s="500"/>
      <c r="O35051" s="500"/>
      <c r="Q35051" s="498" t="s">
        <v>213</v>
      </c>
      <c r="S35051" s="499"/>
    </row>
    <row r="35052">
      <c r="B35052" s="497"/>
      <c r="H35052" s="500"/>
      <c r="O35052" s="500"/>
      <c r="Q35052" s="498" t="s">
        <v>213</v>
      </c>
      <c r="S35052" s="499"/>
    </row>
    <row r="35053">
      <c r="B35053" s="497"/>
      <c r="H35053" s="500"/>
      <c r="O35053" s="500"/>
      <c r="Q35053" s="498" t="s">
        <v>213</v>
      </c>
      <c r="S35053" s="499"/>
    </row>
    <row r="35054">
      <c r="B35054" s="497"/>
      <c r="H35054" s="500"/>
      <c r="O35054" s="500"/>
      <c r="Q35054" s="498" t="s">
        <v>213</v>
      </c>
      <c r="S35054" s="499"/>
    </row>
    <row r="35055">
      <c r="B35055" s="497"/>
      <c r="H35055" s="500"/>
      <c r="O35055" s="500"/>
      <c r="Q35055" s="498" t="s">
        <v>213</v>
      </c>
      <c r="S35055" s="499"/>
    </row>
    <row r="35056">
      <c r="B35056" s="497"/>
      <c r="H35056" s="500"/>
      <c r="O35056" s="500"/>
      <c r="Q35056" s="498" t="s">
        <v>213</v>
      </c>
      <c r="S35056" s="499"/>
    </row>
    <row r="35057">
      <c r="B35057" s="497"/>
      <c r="H35057" s="500"/>
      <c r="O35057" s="500"/>
      <c r="Q35057" s="498" t="s">
        <v>213</v>
      </c>
      <c r="S35057" s="499"/>
    </row>
    <row r="35058">
      <c r="B35058" s="497"/>
      <c r="H35058" s="500"/>
      <c r="O35058" s="500"/>
      <c r="Q35058" s="498" t="s">
        <v>213</v>
      </c>
      <c r="S35058" s="499"/>
    </row>
    <row r="35059">
      <c r="B35059" s="497"/>
      <c r="H35059" s="500"/>
      <c r="O35059" s="500"/>
      <c r="Q35059" s="498" t="s">
        <v>213</v>
      </c>
      <c r="S35059" s="499"/>
    </row>
    <row r="35060">
      <c r="B35060" s="497"/>
      <c r="H35060" s="500"/>
      <c r="O35060" s="500"/>
      <c r="Q35060" s="498" t="s">
        <v>213</v>
      </c>
      <c r="S35060" s="499"/>
    </row>
    <row r="35061">
      <c r="B35061" s="497"/>
      <c r="H35061" s="500"/>
      <c r="O35061" s="500"/>
      <c r="Q35061" s="498" t="s">
        <v>213</v>
      </c>
      <c r="S35061" s="499"/>
    </row>
    <row r="35062">
      <c r="B35062" s="497"/>
      <c r="H35062" s="500"/>
      <c r="O35062" s="500"/>
      <c r="Q35062" s="498" t="s">
        <v>213</v>
      </c>
      <c r="S35062" s="499"/>
    </row>
    <row r="35063">
      <c r="B35063" s="497"/>
      <c r="H35063" s="500"/>
      <c r="O35063" s="500"/>
      <c r="Q35063" s="498" t="s">
        <v>213</v>
      </c>
      <c r="S35063" s="499"/>
    </row>
    <row r="35064">
      <c r="B35064" s="497"/>
      <c r="H35064" s="500"/>
      <c r="O35064" s="500"/>
      <c r="Q35064" s="498" t="s">
        <v>213</v>
      </c>
      <c r="S35064" s="499"/>
    </row>
    <row r="35065">
      <c r="B35065" s="497"/>
      <c r="H35065" s="500"/>
      <c r="O35065" s="500"/>
      <c r="Q35065" s="498" t="s">
        <v>213</v>
      </c>
      <c r="S35065" s="499"/>
    </row>
    <row r="35066">
      <c r="B35066" s="497"/>
      <c r="H35066" s="500"/>
      <c r="O35066" s="500"/>
      <c r="Q35066" s="498" t="s">
        <v>213</v>
      </c>
      <c r="S35066" s="499"/>
    </row>
    <row r="35067">
      <c r="B35067" s="497"/>
      <c r="H35067" s="500"/>
      <c r="O35067" s="500"/>
      <c r="Q35067" s="498" t="s">
        <v>213</v>
      </c>
      <c r="S35067" s="499"/>
    </row>
    <row r="35068">
      <c r="B35068" s="497"/>
      <c r="H35068" s="500"/>
      <c r="O35068" s="500"/>
      <c r="Q35068" s="498" t="s">
        <v>213</v>
      </c>
      <c r="S35068" s="499"/>
    </row>
    <row r="35069">
      <c r="B35069" s="497"/>
      <c r="H35069" s="500"/>
      <c r="O35069" s="500"/>
      <c r="Q35069" s="498" t="s">
        <v>213</v>
      </c>
      <c r="S35069" s="499"/>
    </row>
    <row r="35070">
      <c r="B35070" s="497"/>
      <c r="H35070" s="500"/>
      <c r="O35070" s="500"/>
      <c r="Q35070" s="498" t="s">
        <v>213</v>
      </c>
      <c r="S35070" s="499"/>
    </row>
    <row r="35071">
      <c r="B35071" s="497"/>
      <c r="H35071" s="500"/>
      <c r="O35071" s="500"/>
      <c r="Q35071" s="498" t="s">
        <v>213</v>
      </c>
      <c r="S35071" s="499"/>
    </row>
    <row r="35072">
      <c r="B35072" s="497"/>
      <c r="H35072" s="500"/>
      <c r="O35072" s="500"/>
      <c r="Q35072" s="498" t="s">
        <v>213</v>
      </c>
      <c r="S35072" s="499"/>
    </row>
    <row r="35073">
      <c r="B35073" s="497"/>
      <c r="H35073" s="500"/>
      <c r="O35073" s="500"/>
      <c r="Q35073" s="498" t="s">
        <v>213</v>
      </c>
      <c r="S35073" s="499"/>
    </row>
    <row r="35074">
      <c r="B35074" s="497"/>
      <c r="H35074" s="500"/>
      <c r="O35074" s="500"/>
      <c r="Q35074" s="498" t="s">
        <v>213</v>
      </c>
      <c r="S35074" s="499"/>
    </row>
    <row r="35075">
      <c r="B35075" s="497"/>
      <c r="H35075" s="500"/>
      <c r="O35075" s="500"/>
      <c r="Q35075" s="498" t="s">
        <v>213</v>
      </c>
      <c r="S35075" s="499"/>
    </row>
    <row r="35076">
      <c r="B35076" s="497"/>
      <c r="H35076" s="500"/>
      <c r="O35076" s="500"/>
      <c r="Q35076" s="498" t="s">
        <v>213</v>
      </c>
      <c r="S35076" s="499"/>
    </row>
    <row r="35077">
      <c r="B35077" s="497"/>
      <c r="H35077" s="500"/>
      <c r="O35077" s="500"/>
      <c r="Q35077" s="498" t="s">
        <v>213</v>
      </c>
      <c r="S35077" s="499"/>
    </row>
    <row r="35078">
      <c r="B35078" s="497"/>
      <c r="H35078" s="500"/>
      <c r="O35078" s="500"/>
      <c r="Q35078" s="498" t="s">
        <v>213</v>
      </c>
      <c r="S35078" s="499"/>
    </row>
    <row r="35079">
      <c r="B35079" s="497"/>
      <c r="H35079" s="500"/>
      <c r="O35079" s="500"/>
      <c r="Q35079" s="498" t="s">
        <v>213</v>
      </c>
      <c r="S35079" s="499"/>
    </row>
    <row r="35080">
      <c r="B35080" s="497"/>
      <c r="H35080" s="500"/>
      <c r="O35080" s="500"/>
      <c r="Q35080" s="498" t="s">
        <v>213</v>
      </c>
      <c r="S35080" s="499"/>
    </row>
    <row r="35081">
      <c r="B35081" s="497"/>
      <c r="H35081" s="500"/>
      <c r="O35081" s="500"/>
      <c r="Q35081" s="498" t="s">
        <v>213</v>
      </c>
      <c r="S35081" s="499"/>
    </row>
    <row r="35082">
      <c r="B35082" s="497"/>
      <c r="H35082" s="500"/>
      <c r="O35082" s="500"/>
      <c r="Q35082" s="498" t="s">
        <v>213</v>
      </c>
      <c r="S35082" s="499"/>
    </row>
    <row r="35083">
      <c r="B35083" s="497"/>
      <c r="H35083" s="500"/>
      <c r="O35083" s="500"/>
      <c r="Q35083" s="498" t="s">
        <v>213</v>
      </c>
      <c r="S35083" s="499"/>
    </row>
    <row r="35084">
      <c r="B35084" s="497"/>
      <c r="H35084" s="500"/>
      <c r="O35084" s="500"/>
      <c r="Q35084" s="498" t="s">
        <v>213</v>
      </c>
      <c r="S35084" s="499"/>
    </row>
    <row r="35085">
      <c r="B35085" s="497"/>
      <c r="H35085" s="500"/>
      <c r="O35085" s="500"/>
      <c r="Q35085" s="498" t="s">
        <v>213</v>
      </c>
      <c r="S35085" s="499"/>
    </row>
    <row r="35086">
      <c r="B35086" s="497"/>
      <c r="H35086" s="500"/>
      <c r="O35086" s="500"/>
      <c r="Q35086" s="498" t="s">
        <v>213</v>
      </c>
      <c r="S35086" s="499"/>
    </row>
    <row r="35087">
      <c r="B35087" s="497"/>
      <c r="H35087" s="500"/>
      <c r="O35087" s="500"/>
      <c r="Q35087" s="498" t="s">
        <v>213</v>
      </c>
      <c r="S35087" s="499"/>
    </row>
    <row r="35088">
      <c r="B35088" s="497"/>
      <c r="H35088" s="500"/>
      <c r="O35088" s="500"/>
      <c r="Q35088" s="498" t="s">
        <v>213</v>
      </c>
      <c r="S35088" s="499"/>
    </row>
    <row r="35089">
      <c r="B35089" s="497"/>
      <c r="H35089" s="500"/>
      <c r="O35089" s="500"/>
      <c r="Q35089" s="498" t="s">
        <v>213</v>
      </c>
      <c r="S35089" s="499"/>
    </row>
    <row r="35090">
      <c r="B35090" s="497"/>
      <c r="H35090" s="500"/>
      <c r="O35090" s="500"/>
      <c r="Q35090" s="498" t="s">
        <v>213</v>
      </c>
      <c r="S35090" s="499"/>
    </row>
    <row r="35091">
      <c r="B35091" s="497"/>
      <c r="H35091" s="500"/>
      <c r="O35091" s="500"/>
      <c r="Q35091" s="498" t="s">
        <v>213</v>
      </c>
      <c r="S35091" s="499"/>
    </row>
    <row r="35092">
      <c r="B35092" s="497"/>
      <c r="H35092" s="500"/>
      <c r="O35092" s="500"/>
      <c r="Q35092" s="498" t="s">
        <v>213</v>
      </c>
      <c r="S35092" s="499"/>
    </row>
    <row r="35093">
      <c r="B35093" s="497"/>
      <c r="H35093" s="500"/>
      <c r="O35093" s="500"/>
      <c r="Q35093" s="498" t="s">
        <v>213</v>
      </c>
      <c r="S35093" s="499"/>
    </row>
    <row r="35094">
      <c r="B35094" s="497"/>
      <c r="H35094" s="500"/>
      <c r="O35094" s="500"/>
      <c r="Q35094" s="498" t="s">
        <v>213</v>
      </c>
      <c r="S35094" s="499"/>
    </row>
    <row r="35095">
      <c r="B35095" s="497"/>
      <c r="H35095" s="500"/>
      <c r="O35095" s="500"/>
      <c r="Q35095" s="498" t="s">
        <v>213</v>
      </c>
      <c r="S35095" s="499"/>
    </row>
    <row r="35096">
      <c r="B35096" s="497"/>
      <c r="H35096" s="500"/>
      <c r="O35096" s="500"/>
      <c r="Q35096" s="498" t="s">
        <v>213</v>
      </c>
      <c r="S35096" s="499"/>
    </row>
    <row r="35097">
      <c r="B35097" s="497"/>
      <c r="H35097" s="500"/>
      <c r="O35097" s="500"/>
      <c r="Q35097" s="498" t="s">
        <v>213</v>
      </c>
      <c r="S35097" s="499"/>
    </row>
    <row r="35098">
      <c r="B35098" s="497"/>
      <c r="H35098" s="500"/>
      <c r="O35098" s="500"/>
      <c r="Q35098" s="498" t="s">
        <v>213</v>
      </c>
      <c r="S35098" s="499"/>
    </row>
    <row r="35099">
      <c r="B35099" s="497"/>
      <c r="H35099" s="500"/>
      <c r="O35099" s="500"/>
      <c r="Q35099" s="498" t="s">
        <v>213</v>
      </c>
      <c r="S35099" s="499"/>
    </row>
    <row r="35100">
      <c r="B35100" s="497"/>
      <c r="H35100" s="500"/>
      <c r="O35100" s="500"/>
      <c r="Q35100" s="498" t="s">
        <v>213</v>
      </c>
      <c r="S35100" s="499"/>
    </row>
    <row r="35101">
      <c r="B35101" s="497"/>
      <c r="H35101" s="500"/>
      <c r="O35101" s="500"/>
      <c r="Q35101" s="498" t="s">
        <v>213</v>
      </c>
      <c r="S35101" s="499"/>
    </row>
    <row r="35102">
      <c r="B35102" s="497"/>
      <c r="H35102" s="500"/>
      <c r="O35102" s="500"/>
      <c r="Q35102" s="498" t="s">
        <v>213</v>
      </c>
      <c r="S35102" s="499"/>
    </row>
    <row r="35103">
      <c r="B35103" s="497"/>
      <c r="H35103" s="500"/>
      <c r="O35103" s="500"/>
      <c r="Q35103" s="498" t="s">
        <v>213</v>
      </c>
      <c r="S35103" s="499"/>
    </row>
    <row r="35104">
      <c r="B35104" s="497"/>
      <c r="H35104" s="500"/>
      <c r="O35104" s="500"/>
      <c r="Q35104" s="498" t="s">
        <v>213</v>
      </c>
      <c r="S35104" s="499"/>
    </row>
    <row r="35105">
      <c r="B35105" s="497"/>
      <c r="H35105" s="500"/>
      <c r="O35105" s="500"/>
      <c r="Q35105" s="498" t="s">
        <v>213</v>
      </c>
      <c r="S35105" s="499"/>
    </row>
    <row r="35106">
      <c r="B35106" s="497"/>
      <c r="H35106" s="500"/>
      <c r="O35106" s="500"/>
      <c r="Q35106" s="498" t="s">
        <v>213</v>
      </c>
      <c r="S35106" s="499"/>
    </row>
    <row r="35107">
      <c r="B35107" s="497"/>
      <c r="H35107" s="500"/>
      <c r="O35107" s="500"/>
      <c r="Q35107" s="498" t="s">
        <v>213</v>
      </c>
      <c r="S35107" s="499"/>
    </row>
    <row r="35108">
      <c r="B35108" s="497"/>
      <c r="H35108" s="500"/>
      <c r="O35108" s="500"/>
      <c r="Q35108" s="498" t="s">
        <v>213</v>
      </c>
      <c r="S35108" s="499"/>
    </row>
    <row r="35109">
      <c r="B35109" s="497"/>
      <c r="H35109" s="500"/>
      <c r="O35109" s="500"/>
      <c r="Q35109" s="498" t="s">
        <v>213</v>
      </c>
      <c r="S35109" s="499"/>
    </row>
    <row r="35110">
      <c r="B35110" s="497"/>
      <c r="H35110" s="500"/>
      <c r="O35110" s="500"/>
      <c r="Q35110" s="498" t="s">
        <v>213</v>
      </c>
      <c r="S35110" s="499"/>
    </row>
    <row r="35111">
      <c r="B35111" s="497"/>
      <c r="H35111" s="500"/>
      <c r="O35111" s="500"/>
      <c r="Q35111" s="498" t="s">
        <v>213</v>
      </c>
      <c r="S35111" s="499"/>
    </row>
    <row r="35112">
      <c r="B35112" s="497"/>
      <c r="H35112" s="500"/>
      <c r="O35112" s="500"/>
      <c r="Q35112" s="498" t="s">
        <v>213</v>
      </c>
      <c r="S35112" s="499"/>
    </row>
    <row r="35113">
      <c r="B35113" s="497"/>
      <c r="H35113" s="500"/>
      <c r="O35113" s="500"/>
      <c r="Q35113" s="498" t="s">
        <v>213</v>
      </c>
      <c r="S35113" s="499"/>
    </row>
    <row r="35114">
      <c r="B35114" s="497"/>
      <c r="H35114" s="500"/>
      <c r="O35114" s="500"/>
      <c r="Q35114" s="498" t="s">
        <v>213</v>
      </c>
      <c r="S35114" s="499"/>
    </row>
    <row r="35115">
      <c r="B35115" s="497"/>
      <c r="H35115" s="500"/>
      <c r="O35115" s="500"/>
      <c r="Q35115" s="498" t="s">
        <v>213</v>
      </c>
      <c r="S35115" s="499"/>
    </row>
    <row r="35116">
      <c r="B35116" s="497"/>
      <c r="H35116" s="500"/>
      <c r="O35116" s="500"/>
      <c r="Q35116" s="498" t="s">
        <v>213</v>
      </c>
      <c r="S35116" s="499"/>
    </row>
    <row r="35117">
      <c r="B35117" s="497"/>
      <c r="H35117" s="500"/>
      <c r="O35117" s="500"/>
      <c r="Q35117" s="498" t="s">
        <v>213</v>
      </c>
      <c r="S35117" s="499"/>
    </row>
    <row r="35118">
      <c r="B35118" s="497"/>
      <c r="H35118" s="500"/>
      <c r="O35118" s="500"/>
      <c r="Q35118" s="498" t="s">
        <v>213</v>
      </c>
      <c r="S35118" s="499"/>
    </row>
    <row r="35119">
      <c r="B35119" s="497"/>
      <c r="H35119" s="500"/>
      <c r="O35119" s="500"/>
      <c r="Q35119" s="498" t="s">
        <v>213</v>
      </c>
      <c r="S35119" s="499"/>
    </row>
    <row r="35120">
      <c r="B35120" s="497"/>
      <c r="H35120" s="500"/>
      <c r="O35120" s="500"/>
      <c r="Q35120" s="498" t="s">
        <v>213</v>
      </c>
      <c r="S35120" s="499"/>
    </row>
    <row r="35121">
      <c r="B35121" s="497"/>
      <c r="H35121" s="500"/>
      <c r="O35121" s="500"/>
      <c r="Q35121" s="498" t="s">
        <v>213</v>
      </c>
      <c r="S35121" s="499"/>
    </row>
    <row r="35122">
      <c r="B35122" s="497"/>
      <c r="H35122" s="500"/>
      <c r="O35122" s="500"/>
      <c r="Q35122" s="498" t="s">
        <v>213</v>
      </c>
      <c r="S35122" s="499"/>
    </row>
    <row r="35123">
      <c r="B35123" s="497"/>
      <c r="H35123" s="500"/>
      <c r="O35123" s="500"/>
      <c r="Q35123" s="498" t="s">
        <v>213</v>
      </c>
      <c r="S35123" s="499"/>
    </row>
    <row r="35124">
      <c r="B35124" s="497"/>
      <c r="H35124" s="500"/>
      <c r="O35124" s="500"/>
      <c r="Q35124" s="498" t="s">
        <v>213</v>
      </c>
      <c r="S35124" s="499"/>
    </row>
    <row r="35125">
      <c r="B35125" s="497"/>
      <c r="H35125" s="500"/>
      <c r="O35125" s="500"/>
      <c r="Q35125" s="498" t="s">
        <v>213</v>
      </c>
      <c r="S35125" s="499"/>
    </row>
    <row r="35126">
      <c r="B35126" s="497"/>
      <c r="H35126" s="500"/>
      <c r="O35126" s="500"/>
      <c r="Q35126" s="498" t="s">
        <v>213</v>
      </c>
      <c r="S35126" s="499"/>
    </row>
    <row r="35127">
      <c r="B35127" s="497"/>
      <c r="H35127" s="500"/>
      <c r="O35127" s="500"/>
      <c r="Q35127" s="498" t="s">
        <v>213</v>
      </c>
      <c r="S35127" s="499"/>
    </row>
    <row r="35128">
      <c r="B35128" s="497"/>
      <c r="H35128" s="500"/>
      <c r="O35128" s="500"/>
      <c r="Q35128" s="498" t="s">
        <v>213</v>
      </c>
      <c r="S35128" s="499"/>
    </row>
    <row r="35129">
      <c r="B35129" s="497"/>
      <c r="H35129" s="500"/>
      <c r="O35129" s="500"/>
      <c r="Q35129" s="498" t="s">
        <v>213</v>
      </c>
      <c r="S35129" s="499"/>
    </row>
    <row r="35130">
      <c r="B35130" s="497"/>
      <c r="H35130" s="500"/>
      <c r="O35130" s="500"/>
      <c r="Q35130" s="498" t="s">
        <v>213</v>
      </c>
      <c r="S35130" s="499"/>
    </row>
    <row r="35131">
      <c r="B35131" s="497"/>
      <c r="H35131" s="500"/>
      <c r="O35131" s="500"/>
      <c r="Q35131" s="498" t="s">
        <v>213</v>
      </c>
      <c r="S35131" s="499"/>
    </row>
    <row r="35132">
      <c r="B35132" s="497"/>
      <c r="H35132" s="500"/>
      <c r="O35132" s="500"/>
      <c r="Q35132" s="498" t="s">
        <v>213</v>
      </c>
      <c r="S35132" s="499"/>
    </row>
    <row r="35133">
      <c r="B35133" s="497"/>
      <c r="H35133" s="500"/>
      <c r="O35133" s="500"/>
      <c r="Q35133" s="498" t="s">
        <v>213</v>
      </c>
      <c r="S35133" s="499"/>
    </row>
    <row r="35134">
      <c r="B35134" s="497"/>
      <c r="H35134" s="500"/>
      <c r="O35134" s="500"/>
      <c r="Q35134" s="498" t="s">
        <v>213</v>
      </c>
      <c r="S35134" s="499"/>
    </row>
    <row r="35135">
      <c r="B35135" s="497"/>
      <c r="H35135" s="500"/>
      <c r="O35135" s="500"/>
      <c r="Q35135" s="498" t="s">
        <v>213</v>
      </c>
      <c r="S35135" s="499"/>
    </row>
    <row r="35136">
      <c r="B35136" s="497"/>
      <c r="H35136" s="500"/>
      <c r="O35136" s="500"/>
      <c r="Q35136" s="498" t="s">
        <v>213</v>
      </c>
      <c r="S35136" s="499"/>
    </row>
    <row r="35137">
      <c r="B35137" s="497"/>
      <c r="H35137" s="500"/>
      <c r="O35137" s="500"/>
      <c r="Q35137" s="498" t="s">
        <v>213</v>
      </c>
      <c r="S35137" s="499"/>
    </row>
    <row r="35138">
      <c r="B35138" s="497"/>
      <c r="H35138" s="500"/>
      <c r="O35138" s="500"/>
      <c r="Q35138" s="498" t="s">
        <v>213</v>
      </c>
      <c r="S35138" s="499"/>
    </row>
    <row r="35139">
      <c r="B35139" s="497"/>
      <c r="H35139" s="500"/>
      <c r="O35139" s="500"/>
      <c r="Q35139" s="498" t="s">
        <v>213</v>
      </c>
      <c r="S35139" s="499"/>
    </row>
    <row r="35140">
      <c r="B35140" s="497"/>
      <c r="H35140" s="500"/>
      <c r="O35140" s="500"/>
      <c r="Q35140" s="498" t="s">
        <v>213</v>
      </c>
      <c r="S35140" s="499"/>
    </row>
    <row r="35141">
      <c r="B35141" s="497"/>
      <c r="H35141" s="500"/>
      <c r="O35141" s="500"/>
      <c r="Q35141" s="498" t="s">
        <v>213</v>
      </c>
      <c r="S35141" s="499"/>
    </row>
    <row r="35142">
      <c r="B35142" s="497"/>
      <c r="H35142" s="500"/>
      <c r="O35142" s="500"/>
      <c r="Q35142" s="498" t="s">
        <v>213</v>
      </c>
      <c r="S35142" s="499"/>
    </row>
    <row r="35143">
      <c r="B35143" s="497"/>
      <c r="H35143" s="500"/>
      <c r="O35143" s="500"/>
      <c r="Q35143" s="498" t="s">
        <v>213</v>
      </c>
      <c r="S35143" s="499"/>
    </row>
    <row r="35144">
      <c r="B35144" s="497"/>
      <c r="H35144" s="500"/>
      <c r="O35144" s="500"/>
      <c r="Q35144" s="498" t="s">
        <v>213</v>
      </c>
      <c r="S35144" s="499"/>
    </row>
    <row r="35145">
      <c r="B35145" s="497"/>
      <c r="H35145" s="500"/>
      <c r="O35145" s="500"/>
      <c r="Q35145" s="498" t="s">
        <v>213</v>
      </c>
      <c r="S35145" s="499"/>
    </row>
    <row r="35146">
      <c r="B35146" s="497"/>
      <c r="H35146" s="500"/>
      <c r="O35146" s="500"/>
      <c r="Q35146" s="498" t="s">
        <v>213</v>
      </c>
      <c r="S35146" s="499"/>
    </row>
    <row r="35147">
      <c r="B35147" s="497"/>
      <c r="H35147" s="500"/>
      <c r="O35147" s="500"/>
      <c r="Q35147" s="498" t="s">
        <v>213</v>
      </c>
      <c r="S35147" s="499"/>
    </row>
    <row r="35148">
      <c r="B35148" s="497"/>
      <c r="H35148" s="500"/>
      <c r="O35148" s="500"/>
      <c r="Q35148" s="498" t="s">
        <v>213</v>
      </c>
      <c r="S35148" s="499"/>
    </row>
    <row r="35149">
      <c r="B35149" s="497"/>
      <c r="H35149" s="500"/>
      <c r="O35149" s="500"/>
      <c r="Q35149" s="498" t="s">
        <v>213</v>
      </c>
      <c r="S35149" s="499"/>
    </row>
    <row r="35150">
      <c r="B35150" s="497"/>
      <c r="H35150" s="500"/>
      <c r="O35150" s="500"/>
      <c r="Q35150" s="498" t="s">
        <v>213</v>
      </c>
      <c r="S35150" s="499"/>
    </row>
    <row r="35151">
      <c r="B35151" s="497"/>
      <c r="H35151" s="500"/>
      <c r="O35151" s="500"/>
      <c r="Q35151" s="498" t="s">
        <v>213</v>
      </c>
      <c r="S35151" s="499"/>
    </row>
    <row r="35152">
      <c r="B35152" s="497"/>
      <c r="H35152" s="500"/>
      <c r="O35152" s="500"/>
      <c r="Q35152" s="498" t="s">
        <v>213</v>
      </c>
      <c r="S35152" s="499"/>
    </row>
    <row r="35153">
      <c r="B35153" s="497"/>
      <c r="H35153" s="500"/>
      <c r="O35153" s="500"/>
      <c r="Q35153" s="498" t="s">
        <v>213</v>
      </c>
      <c r="S35153" s="499"/>
    </row>
    <row r="35154">
      <c r="B35154" s="497"/>
      <c r="H35154" s="500"/>
      <c r="O35154" s="500"/>
      <c r="Q35154" s="498" t="s">
        <v>213</v>
      </c>
      <c r="S35154" s="499"/>
    </row>
    <row r="35155">
      <c r="B35155" s="497"/>
      <c r="H35155" s="500"/>
      <c r="O35155" s="500"/>
      <c r="Q35155" s="498" t="s">
        <v>213</v>
      </c>
      <c r="S35155" s="499"/>
    </row>
    <row r="35156">
      <c r="B35156" s="497"/>
      <c r="H35156" s="500"/>
      <c r="O35156" s="500"/>
      <c r="Q35156" s="498" t="s">
        <v>213</v>
      </c>
      <c r="S35156" s="499"/>
    </row>
    <row r="35157">
      <c r="B35157" s="497"/>
      <c r="H35157" s="500"/>
      <c r="O35157" s="500"/>
      <c r="Q35157" s="498" t="s">
        <v>213</v>
      </c>
      <c r="S35157" s="499"/>
    </row>
    <row r="35158">
      <c r="B35158" s="497"/>
      <c r="H35158" s="500"/>
      <c r="O35158" s="500"/>
      <c r="Q35158" s="498" t="s">
        <v>213</v>
      </c>
      <c r="S35158" s="499"/>
    </row>
    <row r="35159">
      <c r="B35159" s="497"/>
      <c r="H35159" s="500"/>
      <c r="O35159" s="500"/>
      <c r="Q35159" s="498" t="s">
        <v>213</v>
      </c>
      <c r="S35159" s="499"/>
    </row>
    <row r="35160">
      <c r="B35160" s="497"/>
      <c r="H35160" s="500"/>
      <c r="O35160" s="500"/>
      <c r="Q35160" s="498" t="s">
        <v>213</v>
      </c>
      <c r="S35160" s="499"/>
    </row>
    <row r="35161">
      <c r="B35161" s="497"/>
      <c r="H35161" s="500"/>
      <c r="O35161" s="500"/>
      <c r="Q35161" s="498" t="s">
        <v>213</v>
      </c>
      <c r="S35161" s="499"/>
    </row>
    <row r="35162">
      <c r="B35162" s="497"/>
      <c r="H35162" s="500"/>
      <c r="O35162" s="500"/>
      <c r="Q35162" s="498" t="s">
        <v>213</v>
      </c>
      <c r="S35162" s="499"/>
    </row>
    <row r="35163">
      <c r="B35163" s="497"/>
      <c r="H35163" s="500"/>
      <c r="O35163" s="500"/>
      <c r="Q35163" s="498" t="s">
        <v>213</v>
      </c>
      <c r="S35163" s="499"/>
    </row>
    <row r="35164">
      <c r="B35164" s="497"/>
      <c r="H35164" s="500"/>
      <c r="O35164" s="500"/>
      <c r="Q35164" s="498" t="s">
        <v>213</v>
      </c>
      <c r="S35164" s="499"/>
    </row>
    <row r="35165">
      <c r="B35165" s="497"/>
      <c r="H35165" s="500"/>
      <c r="O35165" s="500"/>
      <c r="Q35165" s="498" t="s">
        <v>213</v>
      </c>
      <c r="S35165" s="499"/>
    </row>
    <row r="35166">
      <c r="B35166" s="497"/>
      <c r="H35166" s="500"/>
      <c r="O35166" s="500"/>
      <c r="Q35166" s="498" t="s">
        <v>213</v>
      </c>
      <c r="S35166" s="499"/>
    </row>
    <row r="35167">
      <c r="B35167" s="497"/>
      <c r="H35167" s="500"/>
      <c r="O35167" s="500"/>
      <c r="Q35167" s="498" t="s">
        <v>213</v>
      </c>
      <c r="S35167" s="499"/>
    </row>
    <row r="35168">
      <c r="B35168" s="497"/>
      <c r="H35168" s="500"/>
      <c r="O35168" s="500"/>
      <c r="Q35168" s="498" t="s">
        <v>213</v>
      </c>
      <c r="S35168" s="499"/>
    </row>
    <row r="35169">
      <c r="B35169" s="497"/>
      <c r="H35169" s="500"/>
      <c r="O35169" s="500"/>
      <c r="Q35169" s="498" t="s">
        <v>213</v>
      </c>
      <c r="S35169" s="499"/>
    </row>
    <row r="35170">
      <c r="B35170" s="497"/>
      <c r="H35170" s="500"/>
      <c r="O35170" s="500"/>
      <c r="Q35170" s="498" t="s">
        <v>213</v>
      </c>
      <c r="S35170" s="499"/>
    </row>
    <row r="35171">
      <c r="B35171" s="497"/>
      <c r="H35171" s="500"/>
      <c r="O35171" s="500"/>
      <c r="Q35171" s="498" t="s">
        <v>213</v>
      </c>
      <c r="S35171" s="499"/>
    </row>
    <row r="35172">
      <c r="B35172" s="497"/>
      <c r="H35172" s="500"/>
      <c r="O35172" s="500"/>
      <c r="Q35172" s="498" t="s">
        <v>213</v>
      </c>
      <c r="S35172" s="499"/>
    </row>
    <row r="35173">
      <c r="B35173" s="497"/>
      <c r="H35173" s="500"/>
      <c r="O35173" s="500"/>
      <c r="Q35173" s="498" t="s">
        <v>213</v>
      </c>
      <c r="S35173" s="499"/>
    </row>
    <row r="35174">
      <c r="B35174" s="497"/>
      <c r="H35174" s="500"/>
      <c r="O35174" s="500"/>
      <c r="Q35174" s="498" t="s">
        <v>213</v>
      </c>
      <c r="S35174" s="499"/>
    </row>
    <row r="35175">
      <c r="B35175" s="497"/>
      <c r="H35175" s="500"/>
      <c r="O35175" s="500"/>
      <c r="Q35175" s="498" t="s">
        <v>213</v>
      </c>
      <c r="S35175" s="499"/>
    </row>
    <row r="35176">
      <c r="B35176" s="497"/>
      <c r="H35176" s="500"/>
      <c r="O35176" s="500"/>
      <c r="Q35176" s="498" t="s">
        <v>213</v>
      </c>
      <c r="S35176" s="499"/>
    </row>
    <row r="35177">
      <c r="B35177" s="497"/>
      <c r="H35177" s="500"/>
      <c r="O35177" s="500"/>
      <c r="Q35177" s="498" t="s">
        <v>213</v>
      </c>
      <c r="S35177" s="499"/>
    </row>
    <row r="35178">
      <c r="B35178" s="497"/>
      <c r="H35178" s="500"/>
      <c r="O35178" s="500"/>
      <c r="Q35178" s="498" t="s">
        <v>213</v>
      </c>
      <c r="S35178" s="499"/>
    </row>
    <row r="35179">
      <c r="B35179" s="497"/>
      <c r="H35179" s="500"/>
      <c r="O35179" s="500"/>
      <c r="Q35179" s="498" t="s">
        <v>213</v>
      </c>
      <c r="S35179" s="499"/>
    </row>
    <row r="35180">
      <c r="B35180" s="497"/>
      <c r="H35180" s="500"/>
      <c r="O35180" s="500"/>
      <c r="Q35180" s="498" t="s">
        <v>213</v>
      </c>
      <c r="S35180" s="499"/>
    </row>
    <row r="35181">
      <c r="B35181" s="497"/>
      <c r="H35181" s="500"/>
      <c r="O35181" s="500"/>
      <c r="Q35181" s="498" t="s">
        <v>213</v>
      </c>
      <c r="S35181" s="499"/>
    </row>
    <row r="35182">
      <c r="B35182" s="497"/>
      <c r="H35182" s="500"/>
      <c r="O35182" s="500"/>
      <c r="Q35182" s="498" t="s">
        <v>213</v>
      </c>
      <c r="S35182" s="499"/>
    </row>
    <row r="35183">
      <c r="B35183" s="497"/>
      <c r="H35183" s="500"/>
      <c r="O35183" s="500"/>
      <c r="Q35183" s="498" t="s">
        <v>213</v>
      </c>
      <c r="S35183" s="499"/>
    </row>
    <row r="35184">
      <c r="B35184" s="497"/>
      <c r="H35184" s="500"/>
      <c r="O35184" s="500"/>
      <c r="Q35184" s="498" t="s">
        <v>213</v>
      </c>
      <c r="S35184" s="499"/>
    </row>
    <row r="35185">
      <c r="B35185" s="497"/>
      <c r="H35185" s="500"/>
      <c r="O35185" s="500"/>
      <c r="Q35185" s="498" t="s">
        <v>213</v>
      </c>
      <c r="S35185" s="499"/>
    </row>
    <row r="35186">
      <c r="B35186" s="497"/>
      <c r="H35186" s="500"/>
      <c r="O35186" s="500"/>
      <c r="Q35186" s="498" t="s">
        <v>213</v>
      </c>
      <c r="S35186" s="499"/>
    </row>
    <row r="35187">
      <c r="B35187" s="497"/>
      <c r="H35187" s="500"/>
      <c r="O35187" s="500"/>
      <c r="Q35187" s="498" t="s">
        <v>213</v>
      </c>
      <c r="S35187" s="499"/>
    </row>
    <row r="35188">
      <c r="B35188" s="497"/>
      <c r="H35188" s="500"/>
      <c r="O35188" s="500"/>
      <c r="Q35188" s="498" t="s">
        <v>213</v>
      </c>
      <c r="S35188" s="499"/>
    </row>
    <row r="35189">
      <c r="B35189" s="497"/>
      <c r="H35189" s="500"/>
      <c r="O35189" s="500"/>
      <c r="Q35189" s="498" t="s">
        <v>213</v>
      </c>
      <c r="S35189" s="499"/>
    </row>
    <row r="35190">
      <c r="B35190" s="497"/>
      <c r="H35190" s="500"/>
      <c r="O35190" s="500"/>
      <c r="Q35190" s="498" t="s">
        <v>213</v>
      </c>
      <c r="S35190" s="499"/>
    </row>
    <row r="35191">
      <c r="B35191" s="497"/>
      <c r="H35191" s="500"/>
      <c r="O35191" s="500"/>
      <c r="Q35191" s="498" t="s">
        <v>213</v>
      </c>
      <c r="S35191" s="499"/>
    </row>
    <row r="35192">
      <c r="B35192" s="497"/>
      <c r="H35192" s="500"/>
      <c r="O35192" s="500"/>
      <c r="Q35192" s="498" t="s">
        <v>213</v>
      </c>
      <c r="S35192" s="499"/>
    </row>
    <row r="35193">
      <c r="B35193" s="497"/>
      <c r="H35193" s="500"/>
      <c r="O35193" s="500"/>
      <c r="Q35193" s="498" t="s">
        <v>213</v>
      </c>
      <c r="S35193" s="499"/>
    </row>
    <row r="35194">
      <c r="B35194" s="497"/>
      <c r="H35194" s="500"/>
      <c r="O35194" s="500"/>
      <c r="Q35194" s="498" t="s">
        <v>213</v>
      </c>
      <c r="S35194" s="499"/>
    </row>
    <row r="35195">
      <c r="B35195" s="497"/>
      <c r="H35195" s="500"/>
      <c r="O35195" s="500"/>
      <c r="Q35195" s="498" t="s">
        <v>213</v>
      </c>
      <c r="S35195" s="499"/>
    </row>
    <row r="35196">
      <c r="B35196" s="497"/>
      <c r="H35196" s="500"/>
      <c r="O35196" s="500"/>
      <c r="Q35196" s="498" t="s">
        <v>213</v>
      </c>
      <c r="S35196" s="499"/>
    </row>
    <row r="35197">
      <c r="B35197" s="497"/>
      <c r="H35197" s="500"/>
      <c r="O35197" s="500"/>
      <c r="Q35197" s="498" t="s">
        <v>213</v>
      </c>
      <c r="S35197" s="499"/>
    </row>
    <row r="35198">
      <c r="B35198" s="497"/>
      <c r="H35198" s="500"/>
      <c r="O35198" s="500"/>
      <c r="Q35198" s="498" t="s">
        <v>213</v>
      </c>
      <c r="S35198" s="499"/>
    </row>
    <row r="35199">
      <c r="B35199" s="497"/>
      <c r="H35199" s="500"/>
      <c r="O35199" s="500"/>
      <c r="Q35199" s="498" t="s">
        <v>213</v>
      </c>
      <c r="S35199" s="499"/>
    </row>
    <row r="35200">
      <c r="B35200" s="497"/>
      <c r="H35200" s="500"/>
      <c r="O35200" s="500"/>
      <c r="Q35200" s="498" t="s">
        <v>213</v>
      </c>
      <c r="S35200" s="499"/>
    </row>
    <row r="35201">
      <c r="B35201" s="497"/>
      <c r="H35201" s="500"/>
      <c r="O35201" s="500"/>
      <c r="Q35201" s="498" t="s">
        <v>213</v>
      </c>
      <c r="S35201" s="499"/>
    </row>
    <row r="35202">
      <c r="B35202" s="497"/>
      <c r="H35202" s="500"/>
      <c r="O35202" s="500"/>
      <c r="Q35202" s="498" t="s">
        <v>213</v>
      </c>
      <c r="S35202" s="499"/>
    </row>
    <row r="35203">
      <c r="B35203" s="497"/>
      <c r="H35203" s="500"/>
      <c r="O35203" s="500"/>
      <c r="Q35203" s="498" t="s">
        <v>213</v>
      </c>
      <c r="S35203" s="499"/>
    </row>
    <row r="35204">
      <c r="B35204" s="497"/>
      <c r="H35204" s="500"/>
      <c r="O35204" s="500"/>
      <c r="Q35204" s="498" t="s">
        <v>213</v>
      </c>
      <c r="S35204" s="499"/>
    </row>
    <row r="35205">
      <c r="B35205" s="497"/>
      <c r="H35205" s="500"/>
      <c r="O35205" s="500"/>
      <c r="Q35205" s="498" t="s">
        <v>213</v>
      </c>
      <c r="S35205" s="499"/>
    </row>
    <row r="35206">
      <c r="B35206" s="497"/>
      <c r="H35206" s="500"/>
      <c r="O35206" s="500"/>
      <c r="Q35206" s="498" t="s">
        <v>213</v>
      </c>
      <c r="S35206" s="499"/>
    </row>
    <row r="35207">
      <c r="B35207" s="497"/>
      <c r="H35207" s="500"/>
      <c r="O35207" s="500"/>
      <c r="Q35207" s="498" t="s">
        <v>213</v>
      </c>
      <c r="S35207" s="499"/>
    </row>
    <row r="35208">
      <c r="B35208" s="497"/>
      <c r="H35208" s="500"/>
      <c r="O35208" s="500"/>
      <c r="Q35208" s="498" t="s">
        <v>213</v>
      </c>
      <c r="S35208" s="499"/>
    </row>
    <row r="35209">
      <c r="B35209" s="497"/>
      <c r="H35209" s="500"/>
      <c r="O35209" s="500"/>
      <c r="Q35209" s="498" t="s">
        <v>213</v>
      </c>
      <c r="S35209" s="499"/>
    </row>
    <row r="35210">
      <c r="B35210" s="497"/>
      <c r="H35210" s="500"/>
      <c r="O35210" s="500"/>
      <c r="Q35210" s="498" t="s">
        <v>213</v>
      </c>
      <c r="S35210" s="499"/>
    </row>
    <row r="35211">
      <c r="B35211" s="497"/>
      <c r="H35211" s="500"/>
      <c r="O35211" s="500"/>
      <c r="Q35211" s="498" t="s">
        <v>213</v>
      </c>
      <c r="S35211" s="499"/>
    </row>
    <row r="35212">
      <c r="B35212" s="497"/>
      <c r="H35212" s="500"/>
      <c r="O35212" s="500"/>
      <c r="Q35212" s="498" t="s">
        <v>213</v>
      </c>
      <c r="S35212" s="499"/>
    </row>
    <row r="35213">
      <c r="B35213" s="497"/>
      <c r="H35213" s="500"/>
      <c r="O35213" s="500"/>
      <c r="Q35213" s="498" t="s">
        <v>213</v>
      </c>
      <c r="S35213" s="499"/>
    </row>
    <row r="35214">
      <c r="B35214" s="497"/>
      <c r="H35214" s="500"/>
      <c r="O35214" s="500"/>
      <c r="Q35214" s="498" t="s">
        <v>213</v>
      </c>
      <c r="S35214" s="499"/>
    </row>
    <row r="35215">
      <c r="B35215" s="497"/>
      <c r="H35215" s="500"/>
      <c r="O35215" s="500"/>
      <c r="Q35215" s="498" t="s">
        <v>213</v>
      </c>
      <c r="S35215" s="499"/>
    </row>
    <row r="35216">
      <c r="B35216" s="497"/>
      <c r="H35216" s="500"/>
      <c r="O35216" s="500"/>
      <c r="Q35216" s="498" t="s">
        <v>213</v>
      </c>
      <c r="S35216" s="499"/>
    </row>
    <row r="35217">
      <c r="B35217" s="497"/>
      <c r="H35217" s="500"/>
      <c r="O35217" s="500"/>
      <c r="Q35217" s="498" t="s">
        <v>213</v>
      </c>
      <c r="S35217" s="499"/>
    </row>
    <row r="35218">
      <c r="B35218" s="497"/>
      <c r="H35218" s="500"/>
      <c r="O35218" s="500"/>
      <c r="Q35218" s="498" t="s">
        <v>213</v>
      </c>
      <c r="S35218" s="499"/>
    </row>
    <row r="35219">
      <c r="B35219" s="497"/>
      <c r="H35219" s="500"/>
      <c r="O35219" s="500"/>
      <c r="Q35219" s="498" t="s">
        <v>213</v>
      </c>
      <c r="S35219" s="499"/>
    </row>
    <row r="35220">
      <c r="B35220" s="497"/>
      <c r="H35220" s="500"/>
      <c r="O35220" s="500"/>
      <c r="Q35220" s="498" t="s">
        <v>213</v>
      </c>
      <c r="S35220" s="499"/>
    </row>
    <row r="35221">
      <c r="B35221" s="497"/>
      <c r="H35221" s="500"/>
      <c r="O35221" s="500"/>
      <c r="Q35221" s="498" t="s">
        <v>213</v>
      </c>
      <c r="S35221" s="499"/>
    </row>
    <row r="35222">
      <c r="B35222" s="497"/>
      <c r="H35222" s="500"/>
      <c r="O35222" s="500"/>
      <c r="Q35222" s="498" t="s">
        <v>213</v>
      </c>
      <c r="S35222" s="499"/>
    </row>
    <row r="35223">
      <c r="B35223" s="497"/>
      <c r="H35223" s="500"/>
      <c r="O35223" s="500"/>
      <c r="Q35223" s="498" t="s">
        <v>213</v>
      </c>
      <c r="S35223" s="499"/>
    </row>
    <row r="35224">
      <c r="B35224" s="497"/>
      <c r="H35224" s="500"/>
      <c r="O35224" s="500"/>
      <c r="Q35224" s="498" t="s">
        <v>213</v>
      </c>
      <c r="S35224" s="499"/>
    </row>
    <row r="35225">
      <c r="B35225" s="497"/>
      <c r="H35225" s="500"/>
      <c r="O35225" s="500"/>
      <c r="Q35225" s="498" t="s">
        <v>213</v>
      </c>
      <c r="S35225" s="499"/>
    </row>
    <row r="35226">
      <c r="B35226" s="497"/>
      <c r="H35226" s="500"/>
      <c r="O35226" s="500"/>
      <c r="Q35226" s="498" t="s">
        <v>213</v>
      </c>
      <c r="S35226" s="499"/>
    </row>
    <row r="35227">
      <c r="B35227" s="497"/>
      <c r="H35227" s="500"/>
      <c r="O35227" s="500"/>
      <c r="Q35227" s="498" t="s">
        <v>213</v>
      </c>
      <c r="S35227" s="499"/>
    </row>
    <row r="35228">
      <c r="B35228" s="497"/>
      <c r="H35228" s="500"/>
      <c r="O35228" s="500"/>
      <c r="Q35228" s="498" t="s">
        <v>213</v>
      </c>
      <c r="S35228" s="499"/>
    </row>
    <row r="35229">
      <c r="B35229" s="497"/>
      <c r="H35229" s="500"/>
      <c r="O35229" s="500"/>
      <c r="Q35229" s="498" t="s">
        <v>213</v>
      </c>
      <c r="S35229" s="499"/>
    </row>
    <row r="35230">
      <c r="B35230" s="497"/>
      <c r="H35230" s="500"/>
      <c r="O35230" s="500"/>
      <c r="Q35230" s="498" t="s">
        <v>213</v>
      </c>
      <c r="S35230" s="499"/>
    </row>
    <row r="35231">
      <c r="B35231" s="497"/>
      <c r="H35231" s="500"/>
      <c r="O35231" s="500"/>
      <c r="Q35231" s="498" t="s">
        <v>213</v>
      </c>
      <c r="S35231" s="499"/>
    </row>
    <row r="35232">
      <c r="B35232" s="497"/>
      <c r="H35232" s="500"/>
      <c r="O35232" s="500"/>
      <c r="Q35232" s="498" t="s">
        <v>213</v>
      </c>
      <c r="S35232" s="499"/>
    </row>
    <row r="35233">
      <c r="B35233" s="497"/>
      <c r="H35233" s="500"/>
      <c r="O35233" s="500"/>
      <c r="Q35233" s="498" t="s">
        <v>213</v>
      </c>
      <c r="S35233" s="499"/>
    </row>
    <row r="35234">
      <c r="B35234" s="497"/>
      <c r="H35234" s="500"/>
      <c r="O35234" s="500"/>
      <c r="Q35234" s="498" t="s">
        <v>213</v>
      </c>
      <c r="S35234" s="499"/>
    </row>
    <row r="35235">
      <c r="B35235" s="497"/>
      <c r="H35235" s="500"/>
      <c r="O35235" s="500"/>
      <c r="Q35235" s="498" t="s">
        <v>213</v>
      </c>
      <c r="S35235" s="499"/>
    </row>
    <row r="35236">
      <c r="B35236" s="497"/>
      <c r="H35236" s="500"/>
      <c r="O35236" s="500"/>
      <c r="Q35236" s="498" t="s">
        <v>213</v>
      </c>
      <c r="S35236" s="499"/>
    </row>
    <row r="35237">
      <c r="B35237" s="497"/>
      <c r="H35237" s="500"/>
      <c r="O35237" s="500"/>
      <c r="Q35237" s="498" t="s">
        <v>213</v>
      </c>
      <c r="S35237" s="499"/>
    </row>
    <row r="35238">
      <c r="B35238" s="497"/>
      <c r="H35238" s="500"/>
      <c r="O35238" s="500"/>
      <c r="Q35238" s="498" t="s">
        <v>213</v>
      </c>
      <c r="S35238" s="499"/>
    </row>
    <row r="35239">
      <c r="B35239" s="497"/>
      <c r="H35239" s="500"/>
      <c r="O35239" s="500"/>
      <c r="Q35239" s="498" t="s">
        <v>213</v>
      </c>
      <c r="S35239" s="499"/>
    </row>
    <row r="35240">
      <c r="B35240" s="497"/>
      <c r="H35240" s="500"/>
      <c r="O35240" s="500"/>
      <c r="Q35240" s="498" t="s">
        <v>213</v>
      </c>
      <c r="S35240" s="499"/>
    </row>
    <row r="35241">
      <c r="B35241" s="497"/>
      <c r="H35241" s="500"/>
      <c r="O35241" s="500"/>
      <c r="Q35241" s="498" t="s">
        <v>213</v>
      </c>
      <c r="S35241" s="499"/>
    </row>
    <row r="35242">
      <c r="B35242" s="497"/>
      <c r="H35242" s="500"/>
      <c r="O35242" s="500"/>
      <c r="Q35242" s="498" t="s">
        <v>213</v>
      </c>
      <c r="S35242" s="499"/>
    </row>
    <row r="35243">
      <c r="B35243" s="497"/>
      <c r="H35243" s="500"/>
      <c r="O35243" s="500"/>
      <c r="Q35243" s="498" t="s">
        <v>213</v>
      </c>
      <c r="S35243" s="499"/>
    </row>
    <row r="35244">
      <c r="B35244" s="497"/>
      <c r="H35244" s="500"/>
      <c r="O35244" s="500"/>
      <c r="Q35244" s="498" t="s">
        <v>213</v>
      </c>
      <c r="S35244" s="499"/>
    </row>
    <row r="35245">
      <c r="B35245" s="497"/>
      <c r="H35245" s="500"/>
      <c r="O35245" s="500"/>
      <c r="Q35245" s="498" t="s">
        <v>213</v>
      </c>
      <c r="S35245" s="499"/>
    </row>
    <row r="35246">
      <c r="B35246" s="497"/>
      <c r="H35246" s="500"/>
      <c r="O35246" s="500"/>
      <c r="Q35246" s="498" t="s">
        <v>213</v>
      </c>
      <c r="S35246" s="499"/>
    </row>
    <row r="35247">
      <c r="B35247" s="497"/>
      <c r="H35247" s="500"/>
      <c r="O35247" s="500"/>
      <c r="Q35247" s="498" t="s">
        <v>213</v>
      </c>
      <c r="S35247" s="499"/>
    </row>
    <row r="35248">
      <c r="B35248" s="497"/>
      <c r="H35248" s="500"/>
      <c r="O35248" s="500"/>
      <c r="Q35248" s="498" t="s">
        <v>213</v>
      </c>
      <c r="S35248" s="499"/>
    </row>
    <row r="35249">
      <c r="B35249" s="497"/>
      <c r="H35249" s="500"/>
      <c r="O35249" s="500"/>
      <c r="Q35249" s="498" t="s">
        <v>213</v>
      </c>
      <c r="S35249" s="499"/>
    </row>
    <row r="35250">
      <c r="B35250" s="497"/>
      <c r="H35250" s="500"/>
      <c r="O35250" s="500"/>
      <c r="Q35250" s="498" t="s">
        <v>213</v>
      </c>
      <c r="S35250" s="499"/>
    </row>
    <row r="35251">
      <c r="B35251" s="497"/>
      <c r="H35251" s="500"/>
      <c r="O35251" s="500"/>
      <c r="Q35251" s="498" t="s">
        <v>213</v>
      </c>
      <c r="S35251" s="499"/>
    </row>
    <row r="35252">
      <c r="B35252" s="497"/>
      <c r="H35252" s="500"/>
      <c r="O35252" s="500"/>
      <c r="Q35252" s="498" t="s">
        <v>213</v>
      </c>
      <c r="S35252" s="499"/>
    </row>
    <row r="35253">
      <c r="B35253" s="497"/>
      <c r="H35253" s="500"/>
      <c r="O35253" s="500"/>
      <c r="Q35253" s="498" t="s">
        <v>213</v>
      </c>
      <c r="S35253" s="499"/>
    </row>
    <row r="35254">
      <c r="B35254" s="497"/>
      <c r="H35254" s="500"/>
      <c r="O35254" s="500"/>
      <c r="Q35254" s="498" t="s">
        <v>213</v>
      </c>
      <c r="S35254" s="499"/>
    </row>
    <row r="35255">
      <c r="B35255" s="497"/>
      <c r="H35255" s="500"/>
      <c r="O35255" s="500"/>
      <c r="Q35255" s="498" t="s">
        <v>213</v>
      </c>
      <c r="S35255" s="499"/>
    </row>
    <row r="35256">
      <c r="B35256" s="497"/>
      <c r="H35256" s="500"/>
      <c r="O35256" s="500"/>
      <c r="Q35256" s="498" t="s">
        <v>213</v>
      </c>
      <c r="S35256" s="499"/>
    </row>
    <row r="35257">
      <c r="B35257" s="497"/>
      <c r="H35257" s="500"/>
      <c r="O35257" s="500"/>
      <c r="Q35257" s="498" t="s">
        <v>213</v>
      </c>
      <c r="S35257" s="499"/>
    </row>
    <row r="35258">
      <c r="B35258" s="497"/>
      <c r="H35258" s="500"/>
      <c r="O35258" s="500"/>
      <c r="Q35258" s="498" t="s">
        <v>213</v>
      </c>
      <c r="S35258" s="499"/>
    </row>
    <row r="35259">
      <c r="B35259" s="497"/>
      <c r="H35259" s="500"/>
      <c r="O35259" s="500"/>
      <c r="Q35259" s="498" t="s">
        <v>213</v>
      </c>
      <c r="S35259" s="499"/>
    </row>
    <row r="35260">
      <c r="B35260" s="497"/>
      <c r="H35260" s="500"/>
      <c r="O35260" s="500"/>
      <c r="Q35260" s="498" t="s">
        <v>213</v>
      </c>
      <c r="S35260" s="499"/>
    </row>
    <row r="35261">
      <c r="B35261" s="497"/>
      <c r="H35261" s="500"/>
      <c r="O35261" s="500"/>
      <c r="Q35261" s="498" t="s">
        <v>213</v>
      </c>
      <c r="S35261" s="499"/>
    </row>
    <row r="35262">
      <c r="B35262" s="497"/>
      <c r="H35262" s="500"/>
      <c r="O35262" s="500"/>
      <c r="Q35262" s="498" t="s">
        <v>213</v>
      </c>
      <c r="S35262" s="499"/>
    </row>
    <row r="35263">
      <c r="B35263" s="497"/>
      <c r="H35263" s="500"/>
      <c r="O35263" s="500"/>
      <c r="Q35263" s="498" t="s">
        <v>213</v>
      </c>
      <c r="S35263" s="499"/>
    </row>
    <row r="35264">
      <c r="B35264" s="497"/>
      <c r="H35264" s="500"/>
      <c r="O35264" s="500"/>
      <c r="Q35264" s="498" t="s">
        <v>213</v>
      </c>
      <c r="S35264" s="499"/>
    </row>
    <row r="35265">
      <c r="B35265" s="497"/>
      <c r="H35265" s="500"/>
      <c r="O35265" s="500"/>
      <c r="Q35265" s="498" t="s">
        <v>213</v>
      </c>
      <c r="S35265" s="499"/>
    </row>
    <row r="35266">
      <c r="B35266" s="497"/>
      <c r="H35266" s="500"/>
      <c r="O35266" s="500"/>
      <c r="Q35266" s="498" t="s">
        <v>213</v>
      </c>
      <c r="S35266" s="499"/>
    </row>
    <row r="35267">
      <c r="B35267" s="497"/>
      <c r="H35267" s="500"/>
      <c r="O35267" s="500"/>
      <c r="Q35267" s="498" t="s">
        <v>213</v>
      </c>
      <c r="S35267" s="499"/>
    </row>
    <row r="35268">
      <c r="B35268" s="497"/>
      <c r="H35268" s="500"/>
      <c r="O35268" s="500"/>
      <c r="Q35268" s="498" t="s">
        <v>213</v>
      </c>
      <c r="S35268" s="499"/>
    </row>
    <row r="35269">
      <c r="B35269" s="497"/>
      <c r="H35269" s="500"/>
      <c r="O35269" s="500"/>
      <c r="Q35269" s="498" t="s">
        <v>213</v>
      </c>
      <c r="S35269" s="499"/>
    </row>
    <row r="35270">
      <c r="B35270" s="497"/>
      <c r="H35270" s="500"/>
      <c r="O35270" s="500"/>
      <c r="Q35270" s="498" t="s">
        <v>213</v>
      </c>
      <c r="S35270" s="499"/>
    </row>
    <row r="35271">
      <c r="B35271" s="497"/>
      <c r="H35271" s="500"/>
      <c r="O35271" s="500"/>
      <c r="Q35271" s="498" t="s">
        <v>213</v>
      </c>
      <c r="S35271" s="499"/>
    </row>
    <row r="35272">
      <c r="B35272" s="497"/>
      <c r="H35272" s="500"/>
      <c r="O35272" s="500"/>
      <c r="Q35272" s="498" t="s">
        <v>213</v>
      </c>
      <c r="S35272" s="499"/>
    </row>
    <row r="35273">
      <c r="B35273" s="497"/>
      <c r="H35273" s="500"/>
      <c r="O35273" s="500"/>
      <c r="Q35273" s="498" t="s">
        <v>213</v>
      </c>
      <c r="S35273" s="499"/>
    </row>
    <row r="35274">
      <c r="B35274" s="497"/>
      <c r="H35274" s="500"/>
      <c r="O35274" s="500"/>
      <c r="Q35274" s="498" t="s">
        <v>213</v>
      </c>
      <c r="S35274" s="499"/>
    </row>
    <row r="35275">
      <c r="B35275" s="497"/>
      <c r="H35275" s="500"/>
      <c r="O35275" s="500"/>
      <c r="Q35275" s="498" t="s">
        <v>213</v>
      </c>
      <c r="S35275" s="499"/>
    </row>
    <row r="35276">
      <c r="B35276" s="497"/>
      <c r="H35276" s="500"/>
      <c r="O35276" s="500"/>
      <c r="Q35276" s="498" t="s">
        <v>213</v>
      </c>
      <c r="S35276" s="499"/>
    </row>
    <row r="35277">
      <c r="B35277" s="497"/>
      <c r="H35277" s="500"/>
      <c r="O35277" s="500"/>
      <c r="Q35277" s="498" t="s">
        <v>213</v>
      </c>
      <c r="S35277" s="499"/>
    </row>
    <row r="35278">
      <c r="B35278" s="497"/>
      <c r="H35278" s="500"/>
      <c r="O35278" s="500"/>
      <c r="Q35278" s="498" t="s">
        <v>213</v>
      </c>
      <c r="S35278" s="499"/>
    </row>
    <row r="35279">
      <c r="B35279" s="497"/>
      <c r="H35279" s="500"/>
      <c r="O35279" s="500"/>
      <c r="Q35279" s="498" t="s">
        <v>213</v>
      </c>
      <c r="S35279" s="499"/>
    </row>
    <row r="35280">
      <c r="B35280" s="497"/>
      <c r="H35280" s="500"/>
      <c r="O35280" s="500"/>
      <c r="Q35280" s="498" t="s">
        <v>213</v>
      </c>
      <c r="S35280" s="499"/>
    </row>
    <row r="35281">
      <c r="B35281" s="497"/>
      <c r="H35281" s="500"/>
      <c r="O35281" s="500"/>
      <c r="Q35281" s="498" t="s">
        <v>213</v>
      </c>
      <c r="S35281" s="499"/>
    </row>
    <row r="35282">
      <c r="B35282" s="497"/>
      <c r="H35282" s="500"/>
      <c r="O35282" s="500"/>
      <c r="Q35282" s="498" t="s">
        <v>213</v>
      </c>
      <c r="S35282" s="499"/>
    </row>
    <row r="35283">
      <c r="B35283" s="497"/>
      <c r="H35283" s="500"/>
      <c r="O35283" s="500"/>
      <c r="Q35283" s="498" t="s">
        <v>213</v>
      </c>
      <c r="S35283" s="499"/>
    </row>
    <row r="35284">
      <c r="B35284" s="497"/>
      <c r="H35284" s="500"/>
      <c r="O35284" s="500"/>
      <c r="Q35284" s="498" t="s">
        <v>213</v>
      </c>
      <c r="S35284" s="499"/>
    </row>
    <row r="35285">
      <c r="B35285" s="497"/>
      <c r="H35285" s="500"/>
      <c r="O35285" s="500"/>
      <c r="Q35285" s="498" t="s">
        <v>213</v>
      </c>
      <c r="S35285" s="499"/>
    </row>
    <row r="35286">
      <c r="B35286" s="497"/>
      <c r="H35286" s="500"/>
      <c r="O35286" s="500"/>
      <c r="Q35286" s="498" t="s">
        <v>213</v>
      </c>
      <c r="S35286" s="499"/>
    </row>
    <row r="35287">
      <c r="B35287" s="497"/>
      <c r="H35287" s="500"/>
      <c r="O35287" s="500"/>
      <c r="Q35287" s="498" t="s">
        <v>213</v>
      </c>
      <c r="S35287" s="499"/>
    </row>
    <row r="35288">
      <c r="B35288" s="497"/>
      <c r="H35288" s="500"/>
      <c r="O35288" s="500"/>
      <c r="Q35288" s="498" t="s">
        <v>213</v>
      </c>
      <c r="S35288" s="499"/>
    </row>
    <row r="35289">
      <c r="B35289" s="497"/>
      <c r="H35289" s="500"/>
      <c r="O35289" s="500"/>
      <c r="Q35289" s="498" t="s">
        <v>213</v>
      </c>
      <c r="S35289" s="499"/>
    </row>
    <row r="35290">
      <c r="B35290" s="497"/>
      <c r="H35290" s="500"/>
      <c r="O35290" s="500"/>
      <c r="Q35290" s="498" t="s">
        <v>213</v>
      </c>
      <c r="S35290" s="499"/>
    </row>
    <row r="35291">
      <c r="B35291" s="497"/>
      <c r="H35291" s="500"/>
      <c r="O35291" s="500"/>
      <c r="Q35291" s="498" t="s">
        <v>213</v>
      </c>
      <c r="S35291" s="499"/>
    </row>
    <row r="35292">
      <c r="B35292" s="497"/>
      <c r="H35292" s="500"/>
      <c r="O35292" s="500"/>
      <c r="Q35292" s="498" t="s">
        <v>213</v>
      </c>
      <c r="S35292" s="499"/>
    </row>
    <row r="35293">
      <c r="B35293" s="497"/>
      <c r="H35293" s="500"/>
      <c r="O35293" s="500"/>
      <c r="Q35293" s="498" t="s">
        <v>213</v>
      </c>
      <c r="S35293" s="499"/>
    </row>
    <row r="35294">
      <c r="B35294" s="497"/>
      <c r="H35294" s="500"/>
      <c r="O35294" s="500"/>
      <c r="Q35294" s="498" t="s">
        <v>213</v>
      </c>
      <c r="S35294" s="499"/>
    </row>
    <row r="35295">
      <c r="B35295" s="497"/>
      <c r="H35295" s="500"/>
      <c r="O35295" s="500"/>
      <c r="Q35295" s="498" t="s">
        <v>213</v>
      </c>
      <c r="S35295" s="499"/>
    </row>
    <row r="35296">
      <c r="B35296" s="497"/>
      <c r="H35296" s="500"/>
      <c r="O35296" s="500"/>
      <c r="Q35296" s="498" t="s">
        <v>213</v>
      </c>
      <c r="S35296" s="499"/>
    </row>
    <row r="35297">
      <c r="B35297" s="497"/>
      <c r="H35297" s="500"/>
      <c r="O35297" s="500"/>
      <c r="Q35297" s="498" t="s">
        <v>213</v>
      </c>
      <c r="S35297" s="499"/>
    </row>
    <row r="35298">
      <c r="B35298" s="497"/>
      <c r="H35298" s="500"/>
      <c r="O35298" s="500"/>
      <c r="Q35298" s="498" t="s">
        <v>213</v>
      </c>
      <c r="S35298" s="499"/>
    </row>
    <row r="35299">
      <c r="B35299" s="497"/>
      <c r="H35299" s="500"/>
      <c r="O35299" s="500"/>
      <c r="Q35299" s="498" t="s">
        <v>213</v>
      </c>
      <c r="S35299" s="499"/>
    </row>
    <row r="35300">
      <c r="B35300" s="497"/>
      <c r="H35300" s="500"/>
      <c r="O35300" s="500"/>
      <c r="Q35300" s="498" t="s">
        <v>213</v>
      </c>
      <c r="S35300" s="499"/>
    </row>
    <row r="35301">
      <c r="B35301" s="497"/>
      <c r="H35301" s="500"/>
      <c r="O35301" s="500"/>
      <c r="Q35301" s="498" t="s">
        <v>213</v>
      </c>
      <c r="S35301" s="499"/>
    </row>
    <row r="35302">
      <c r="B35302" s="497"/>
      <c r="H35302" s="500"/>
      <c r="O35302" s="500"/>
      <c r="Q35302" s="498" t="s">
        <v>213</v>
      </c>
      <c r="S35302" s="499"/>
    </row>
    <row r="35303">
      <c r="B35303" s="497"/>
      <c r="H35303" s="500"/>
      <c r="O35303" s="500"/>
      <c r="Q35303" s="498" t="s">
        <v>213</v>
      </c>
      <c r="S35303" s="499"/>
    </row>
    <row r="35304">
      <c r="B35304" s="497"/>
      <c r="H35304" s="500"/>
      <c r="O35304" s="500"/>
      <c r="Q35304" s="498" t="s">
        <v>213</v>
      </c>
      <c r="S35304" s="499"/>
    </row>
    <row r="35305">
      <c r="B35305" s="497"/>
      <c r="H35305" s="500"/>
      <c r="O35305" s="500"/>
      <c r="Q35305" s="498" t="s">
        <v>213</v>
      </c>
      <c r="S35305" s="499"/>
    </row>
    <row r="35306">
      <c r="B35306" s="497"/>
      <c r="H35306" s="500"/>
      <c r="O35306" s="500"/>
      <c r="Q35306" s="498" t="s">
        <v>213</v>
      </c>
      <c r="S35306" s="499"/>
    </row>
    <row r="35307">
      <c r="B35307" s="497"/>
      <c r="H35307" s="500"/>
      <c r="O35307" s="500"/>
      <c r="Q35307" s="498" t="s">
        <v>213</v>
      </c>
      <c r="S35307" s="499"/>
    </row>
    <row r="35308">
      <c r="B35308" s="497"/>
      <c r="H35308" s="500"/>
      <c r="O35308" s="500"/>
      <c r="Q35308" s="498" t="s">
        <v>213</v>
      </c>
      <c r="S35308" s="499"/>
    </row>
    <row r="35309">
      <c r="B35309" s="497"/>
      <c r="H35309" s="500"/>
      <c r="O35309" s="500"/>
      <c r="Q35309" s="498" t="s">
        <v>213</v>
      </c>
      <c r="S35309" s="499"/>
    </row>
    <row r="35310">
      <c r="B35310" s="497"/>
      <c r="H35310" s="500"/>
      <c r="O35310" s="500"/>
      <c r="Q35310" s="498" t="s">
        <v>213</v>
      </c>
      <c r="S35310" s="499"/>
    </row>
    <row r="35311">
      <c r="B35311" s="497"/>
      <c r="H35311" s="500"/>
      <c r="O35311" s="500"/>
      <c r="Q35311" s="498" t="s">
        <v>213</v>
      </c>
      <c r="S35311" s="499"/>
    </row>
    <row r="35312">
      <c r="B35312" s="497"/>
      <c r="H35312" s="500"/>
      <c r="O35312" s="500"/>
      <c r="Q35312" s="498" t="s">
        <v>213</v>
      </c>
      <c r="S35312" s="499"/>
    </row>
    <row r="35313">
      <c r="B35313" s="497"/>
      <c r="H35313" s="500"/>
      <c r="O35313" s="500"/>
      <c r="Q35313" s="498" t="s">
        <v>213</v>
      </c>
      <c r="S35313" s="499"/>
    </row>
    <row r="35314">
      <c r="B35314" s="497"/>
      <c r="H35314" s="500"/>
      <c r="O35314" s="500"/>
      <c r="Q35314" s="498" t="s">
        <v>213</v>
      </c>
      <c r="S35314" s="499"/>
    </row>
    <row r="35315">
      <c r="B35315" s="497"/>
      <c r="H35315" s="500"/>
      <c r="O35315" s="500"/>
      <c r="Q35315" s="498" t="s">
        <v>213</v>
      </c>
      <c r="S35315" s="499"/>
    </row>
    <row r="35316">
      <c r="B35316" s="497"/>
      <c r="H35316" s="500"/>
      <c r="O35316" s="500"/>
      <c r="Q35316" s="498" t="s">
        <v>213</v>
      </c>
      <c r="S35316" s="499"/>
    </row>
    <row r="35317">
      <c r="B35317" s="497"/>
      <c r="H35317" s="500"/>
      <c r="O35317" s="500"/>
      <c r="Q35317" s="498" t="s">
        <v>213</v>
      </c>
      <c r="S35317" s="499"/>
    </row>
    <row r="35318">
      <c r="B35318" s="497"/>
      <c r="H35318" s="500"/>
      <c r="O35318" s="500"/>
      <c r="Q35318" s="498" t="s">
        <v>213</v>
      </c>
      <c r="S35318" s="499"/>
    </row>
    <row r="35319">
      <c r="B35319" s="497"/>
      <c r="H35319" s="500"/>
      <c r="O35319" s="500"/>
      <c r="Q35319" s="498" t="s">
        <v>213</v>
      </c>
      <c r="S35319" s="499"/>
    </row>
    <row r="35320">
      <c r="B35320" s="497"/>
      <c r="H35320" s="500"/>
      <c r="O35320" s="500"/>
      <c r="Q35320" s="498" t="s">
        <v>213</v>
      </c>
      <c r="S35320" s="499"/>
    </row>
    <row r="35321">
      <c r="B35321" s="497"/>
      <c r="H35321" s="500"/>
      <c r="O35321" s="500"/>
      <c r="Q35321" s="498" t="s">
        <v>213</v>
      </c>
      <c r="S35321" s="499"/>
    </row>
    <row r="35322">
      <c r="B35322" s="497"/>
      <c r="H35322" s="500"/>
      <c r="O35322" s="500"/>
      <c r="Q35322" s="498" t="s">
        <v>213</v>
      </c>
      <c r="S35322" s="499"/>
    </row>
    <row r="35323">
      <c r="B35323" s="497"/>
      <c r="H35323" s="500"/>
      <c r="O35323" s="500"/>
      <c r="Q35323" s="498" t="s">
        <v>213</v>
      </c>
      <c r="S35323" s="499"/>
    </row>
    <row r="35324">
      <c r="B35324" s="497"/>
      <c r="H35324" s="500"/>
      <c r="O35324" s="500"/>
      <c r="Q35324" s="498" t="s">
        <v>213</v>
      </c>
      <c r="S35324" s="499"/>
    </row>
    <row r="35325">
      <c r="B35325" s="497"/>
      <c r="H35325" s="500"/>
      <c r="O35325" s="500"/>
      <c r="Q35325" s="498" t="s">
        <v>213</v>
      </c>
      <c r="S35325" s="499"/>
    </row>
    <row r="35326">
      <c r="B35326" s="497"/>
      <c r="H35326" s="500"/>
      <c r="O35326" s="500"/>
      <c r="Q35326" s="498" t="s">
        <v>213</v>
      </c>
      <c r="S35326" s="499"/>
    </row>
    <row r="35327">
      <c r="B35327" s="497"/>
      <c r="H35327" s="500"/>
      <c r="O35327" s="500"/>
      <c r="Q35327" s="498" t="s">
        <v>213</v>
      </c>
      <c r="S35327" s="499"/>
    </row>
    <row r="35328">
      <c r="B35328" s="497"/>
      <c r="H35328" s="500"/>
      <c r="O35328" s="500"/>
      <c r="Q35328" s="498" t="s">
        <v>213</v>
      </c>
      <c r="S35328" s="499"/>
    </row>
    <row r="35329">
      <c r="B35329" s="497"/>
      <c r="H35329" s="500"/>
      <c r="O35329" s="500"/>
      <c r="Q35329" s="498" t="s">
        <v>213</v>
      </c>
      <c r="S35329" s="499"/>
    </row>
    <row r="35330">
      <c r="B35330" s="497"/>
      <c r="H35330" s="500"/>
      <c r="O35330" s="500"/>
      <c r="Q35330" s="498" t="s">
        <v>213</v>
      </c>
      <c r="S35330" s="499"/>
    </row>
    <row r="35331">
      <c r="B35331" s="497"/>
      <c r="H35331" s="500"/>
      <c r="O35331" s="500"/>
      <c r="Q35331" s="498" t="s">
        <v>213</v>
      </c>
      <c r="S35331" s="499"/>
    </row>
    <row r="35332">
      <c r="B35332" s="497"/>
      <c r="H35332" s="500"/>
      <c r="O35332" s="500"/>
      <c r="Q35332" s="498" t="s">
        <v>213</v>
      </c>
      <c r="S35332" s="499"/>
    </row>
    <row r="35333">
      <c r="B35333" s="497"/>
      <c r="H35333" s="500"/>
      <c r="O35333" s="500"/>
      <c r="Q35333" s="498" t="s">
        <v>213</v>
      </c>
      <c r="S35333" s="499"/>
    </row>
    <row r="35334">
      <c r="B35334" s="497"/>
      <c r="H35334" s="500"/>
      <c r="O35334" s="500"/>
      <c r="Q35334" s="498" t="s">
        <v>213</v>
      </c>
      <c r="S35334" s="499"/>
    </row>
    <row r="35335">
      <c r="B35335" s="497"/>
      <c r="H35335" s="500"/>
      <c r="O35335" s="500"/>
      <c r="Q35335" s="498" t="s">
        <v>213</v>
      </c>
      <c r="S35335" s="499"/>
    </row>
    <row r="35336">
      <c r="B35336" s="497"/>
      <c r="H35336" s="500"/>
      <c r="O35336" s="500"/>
      <c r="Q35336" s="498" t="s">
        <v>213</v>
      </c>
      <c r="S35336" s="499"/>
    </row>
    <row r="35337">
      <c r="B35337" s="497"/>
      <c r="H35337" s="500"/>
      <c r="O35337" s="500"/>
      <c r="Q35337" s="498" t="s">
        <v>213</v>
      </c>
      <c r="S35337" s="499"/>
    </row>
    <row r="35338">
      <c r="B35338" s="497"/>
      <c r="H35338" s="500"/>
      <c r="O35338" s="500"/>
      <c r="Q35338" s="498" t="s">
        <v>213</v>
      </c>
      <c r="S35338" s="499"/>
    </row>
    <row r="35339">
      <c r="B35339" s="497"/>
      <c r="H35339" s="500"/>
      <c r="O35339" s="500"/>
      <c r="Q35339" s="498" t="s">
        <v>213</v>
      </c>
      <c r="S35339" s="499"/>
    </row>
    <row r="35340">
      <c r="B35340" s="497"/>
      <c r="H35340" s="500"/>
      <c r="O35340" s="500"/>
      <c r="Q35340" s="498" t="s">
        <v>213</v>
      </c>
      <c r="S35340" s="499"/>
    </row>
    <row r="35341">
      <c r="B35341" s="497"/>
      <c r="H35341" s="500"/>
      <c r="O35341" s="500"/>
      <c r="Q35341" s="498" t="s">
        <v>213</v>
      </c>
      <c r="S35341" s="499"/>
    </row>
    <row r="35342">
      <c r="B35342" s="497"/>
      <c r="H35342" s="500"/>
      <c r="O35342" s="500"/>
      <c r="Q35342" s="498" t="s">
        <v>213</v>
      </c>
      <c r="S35342" s="499"/>
    </row>
    <row r="35343">
      <c r="B35343" s="497"/>
      <c r="H35343" s="500"/>
      <c r="O35343" s="500"/>
      <c r="Q35343" s="498" t="s">
        <v>213</v>
      </c>
      <c r="S35343" s="499"/>
    </row>
    <row r="35344">
      <c r="B35344" s="497"/>
      <c r="H35344" s="500"/>
      <c r="O35344" s="500"/>
      <c r="Q35344" s="498" t="s">
        <v>213</v>
      </c>
      <c r="S35344" s="499"/>
    </row>
    <row r="35345">
      <c r="B35345" s="497"/>
      <c r="H35345" s="500"/>
      <c r="O35345" s="500"/>
      <c r="Q35345" s="498" t="s">
        <v>213</v>
      </c>
      <c r="S35345" s="499"/>
    </row>
    <row r="35346">
      <c r="B35346" s="497"/>
      <c r="H35346" s="500"/>
      <c r="O35346" s="500"/>
      <c r="Q35346" s="498" t="s">
        <v>213</v>
      </c>
      <c r="S35346" s="499"/>
    </row>
    <row r="35347">
      <c r="B35347" s="497"/>
      <c r="H35347" s="500"/>
      <c r="O35347" s="500"/>
      <c r="Q35347" s="498" t="s">
        <v>213</v>
      </c>
      <c r="S35347" s="499"/>
    </row>
    <row r="35348">
      <c r="B35348" s="497"/>
      <c r="H35348" s="500"/>
      <c r="O35348" s="500"/>
      <c r="Q35348" s="498" t="s">
        <v>213</v>
      </c>
      <c r="S35348" s="499"/>
    </row>
    <row r="35349">
      <c r="B35349" s="497"/>
      <c r="H35349" s="500"/>
      <c r="O35349" s="500"/>
      <c r="Q35349" s="498" t="s">
        <v>213</v>
      </c>
      <c r="S35349" s="499"/>
    </row>
    <row r="35350">
      <c r="B35350" s="497"/>
      <c r="H35350" s="500"/>
      <c r="O35350" s="500"/>
      <c r="Q35350" s="498" t="s">
        <v>213</v>
      </c>
      <c r="S35350" s="499"/>
    </row>
    <row r="35351">
      <c r="B35351" s="497"/>
      <c r="H35351" s="500"/>
      <c r="O35351" s="500"/>
      <c r="Q35351" s="498" t="s">
        <v>213</v>
      </c>
      <c r="S35351" s="499"/>
    </row>
    <row r="35352">
      <c r="B35352" s="497"/>
      <c r="H35352" s="500"/>
      <c r="O35352" s="500"/>
      <c r="Q35352" s="498" t="s">
        <v>213</v>
      </c>
      <c r="S35352" s="499"/>
    </row>
    <row r="35353">
      <c r="B35353" s="497"/>
      <c r="H35353" s="500"/>
      <c r="O35353" s="500"/>
      <c r="Q35353" s="498" t="s">
        <v>213</v>
      </c>
      <c r="S35353" s="499"/>
    </row>
    <row r="35354">
      <c r="B35354" s="497"/>
      <c r="H35354" s="500"/>
      <c r="O35354" s="500"/>
      <c r="Q35354" s="498" t="s">
        <v>213</v>
      </c>
      <c r="S35354" s="499"/>
    </row>
    <row r="35355">
      <c r="B35355" s="497"/>
      <c r="H35355" s="500"/>
      <c r="O35355" s="500"/>
      <c r="Q35355" s="498" t="s">
        <v>213</v>
      </c>
      <c r="S35355" s="499"/>
    </row>
    <row r="35356">
      <c r="B35356" s="497"/>
      <c r="H35356" s="500"/>
      <c r="O35356" s="500"/>
      <c r="Q35356" s="498" t="s">
        <v>213</v>
      </c>
      <c r="S35356" s="499"/>
    </row>
    <row r="35357">
      <c r="B35357" s="497"/>
      <c r="H35357" s="500"/>
      <c r="O35357" s="500"/>
      <c r="Q35357" s="498" t="s">
        <v>213</v>
      </c>
      <c r="S35357" s="499"/>
    </row>
    <row r="35358">
      <c r="B35358" s="497"/>
      <c r="H35358" s="500"/>
      <c r="O35358" s="500"/>
      <c r="Q35358" s="498" t="s">
        <v>213</v>
      </c>
      <c r="S35358" s="499"/>
    </row>
    <row r="35359">
      <c r="B35359" s="497"/>
      <c r="H35359" s="500"/>
      <c r="O35359" s="500"/>
      <c r="Q35359" s="498" t="s">
        <v>213</v>
      </c>
      <c r="S35359" s="499"/>
    </row>
    <row r="35360">
      <c r="B35360" s="497"/>
      <c r="H35360" s="500"/>
      <c r="O35360" s="500"/>
      <c r="Q35360" s="498" t="s">
        <v>213</v>
      </c>
      <c r="S35360" s="499"/>
    </row>
    <row r="35361">
      <c r="B35361" s="497"/>
      <c r="H35361" s="500"/>
      <c r="O35361" s="500"/>
      <c r="Q35361" s="498" t="s">
        <v>213</v>
      </c>
      <c r="S35361" s="499"/>
    </row>
    <row r="35362">
      <c r="B35362" s="497"/>
      <c r="H35362" s="500"/>
      <c r="O35362" s="500"/>
      <c r="Q35362" s="498" t="s">
        <v>213</v>
      </c>
      <c r="S35362" s="499"/>
    </row>
    <row r="35363">
      <c r="B35363" s="497"/>
      <c r="H35363" s="500"/>
      <c r="O35363" s="500"/>
      <c r="Q35363" s="498" t="s">
        <v>213</v>
      </c>
      <c r="S35363" s="499"/>
    </row>
    <row r="35364">
      <c r="B35364" s="497"/>
      <c r="H35364" s="500"/>
      <c r="O35364" s="500"/>
      <c r="Q35364" s="498" t="s">
        <v>213</v>
      </c>
      <c r="S35364" s="499"/>
    </row>
    <row r="35365">
      <c r="B35365" s="497"/>
      <c r="H35365" s="500"/>
      <c r="O35365" s="500"/>
      <c r="Q35365" s="498" t="s">
        <v>213</v>
      </c>
      <c r="S35365" s="499"/>
    </row>
    <row r="35366">
      <c r="B35366" s="497"/>
      <c r="H35366" s="500"/>
      <c r="O35366" s="500"/>
      <c r="Q35366" s="498" t="s">
        <v>213</v>
      </c>
      <c r="S35366" s="499"/>
    </row>
    <row r="35367">
      <c r="B35367" s="497"/>
      <c r="H35367" s="500"/>
      <c r="O35367" s="500"/>
      <c r="Q35367" s="498" t="s">
        <v>213</v>
      </c>
      <c r="S35367" s="499"/>
    </row>
    <row r="35368">
      <c r="B35368" s="497"/>
      <c r="H35368" s="500"/>
      <c r="O35368" s="500"/>
      <c r="Q35368" s="498" t="s">
        <v>213</v>
      </c>
      <c r="S35368" s="499"/>
    </row>
    <row r="35369">
      <c r="B35369" s="497"/>
      <c r="H35369" s="500"/>
      <c r="O35369" s="500"/>
      <c r="Q35369" s="498" t="s">
        <v>213</v>
      </c>
      <c r="S35369" s="499"/>
    </row>
    <row r="35370">
      <c r="B35370" s="497"/>
      <c r="H35370" s="500"/>
      <c r="O35370" s="500"/>
      <c r="Q35370" s="498" t="s">
        <v>213</v>
      </c>
      <c r="S35370" s="499"/>
    </row>
    <row r="35371">
      <c r="B35371" s="497"/>
      <c r="H35371" s="500"/>
      <c r="O35371" s="500"/>
      <c r="Q35371" s="498" t="s">
        <v>213</v>
      </c>
      <c r="S35371" s="499"/>
    </row>
    <row r="35372">
      <c r="B35372" s="497"/>
      <c r="H35372" s="500"/>
      <c r="O35372" s="500"/>
      <c r="Q35372" s="498" t="s">
        <v>213</v>
      </c>
      <c r="S35372" s="499"/>
    </row>
    <row r="35373">
      <c r="B35373" s="497"/>
      <c r="H35373" s="500"/>
      <c r="O35373" s="500"/>
      <c r="Q35373" s="498" t="s">
        <v>213</v>
      </c>
      <c r="S35373" s="499"/>
    </row>
    <row r="35374">
      <c r="B35374" s="497"/>
      <c r="H35374" s="500"/>
      <c r="O35374" s="500"/>
      <c r="Q35374" s="498" t="s">
        <v>213</v>
      </c>
      <c r="S35374" s="499"/>
    </row>
    <row r="35375">
      <c r="B35375" s="497"/>
      <c r="H35375" s="500"/>
      <c r="O35375" s="500"/>
      <c r="Q35375" s="498" t="s">
        <v>213</v>
      </c>
      <c r="S35375" s="499"/>
    </row>
    <row r="35376">
      <c r="B35376" s="497"/>
      <c r="H35376" s="500"/>
      <c r="O35376" s="500"/>
      <c r="Q35376" s="498" t="s">
        <v>213</v>
      </c>
      <c r="S35376" s="499"/>
    </row>
    <row r="35377">
      <c r="B35377" s="497"/>
      <c r="H35377" s="500"/>
      <c r="O35377" s="500"/>
      <c r="Q35377" s="498" t="s">
        <v>213</v>
      </c>
      <c r="S35377" s="499"/>
    </row>
    <row r="35378">
      <c r="B35378" s="497"/>
      <c r="H35378" s="500"/>
      <c r="O35378" s="500"/>
      <c r="Q35378" s="498" t="s">
        <v>213</v>
      </c>
      <c r="S35378" s="499"/>
    </row>
    <row r="35379">
      <c r="B35379" s="497"/>
      <c r="H35379" s="500"/>
      <c r="O35379" s="500"/>
      <c r="Q35379" s="498" t="s">
        <v>213</v>
      </c>
      <c r="S35379" s="499"/>
    </row>
    <row r="35380">
      <c r="B35380" s="497"/>
      <c r="H35380" s="500"/>
      <c r="O35380" s="500"/>
      <c r="Q35380" s="498" t="s">
        <v>213</v>
      </c>
      <c r="S35380" s="499"/>
    </row>
    <row r="35381">
      <c r="B35381" s="497"/>
      <c r="H35381" s="500"/>
      <c r="O35381" s="500"/>
      <c r="Q35381" s="498" t="s">
        <v>213</v>
      </c>
      <c r="S35381" s="499"/>
    </row>
    <row r="35382">
      <c r="B35382" s="497"/>
      <c r="H35382" s="500"/>
      <c r="O35382" s="500"/>
      <c r="Q35382" s="498" t="s">
        <v>213</v>
      </c>
      <c r="S35382" s="499"/>
    </row>
    <row r="35383">
      <c r="B35383" s="497"/>
      <c r="H35383" s="500"/>
      <c r="O35383" s="500"/>
      <c r="Q35383" s="498" t="s">
        <v>213</v>
      </c>
      <c r="S35383" s="499"/>
    </row>
    <row r="35384">
      <c r="B35384" s="497"/>
      <c r="H35384" s="500"/>
      <c r="O35384" s="500"/>
      <c r="Q35384" s="498" t="s">
        <v>213</v>
      </c>
      <c r="S35384" s="499"/>
    </row>
    <row r="35385">
      <c r="B35385" s="497"/>
      <c r="H35385" s="500"/>
      <c r="O35385" s="500"/>
      <c r="Q35385" s="498" t="s">
        <v>213</v>
      </c>
      <c r="S35385" s="499"/>
    </row>
    <row r="35386">
      <c r="B35386" s="497"/>
      <c r="H35386" s="500"/>
      <c r="O35386" s="500"/>
      <c r="Q35386" s="498" t="s">
        <v>213</v>
      </c>
      <c r="S35386" s="499"/>
    </row>
    <row r="35387">
      <c r="B35387" s="497"/>
      <c r="H35387" s="500"/>
      <c r="O35387" s="500"/>
      <c r="Q35387" s="498" t="s">
        <v>213</v>
      </c>
      <c r="S35387" s="499"/>
    </row>
    <row r="35388">
      <c r="B35388" s="497"/>
      <c r="H35388" s="500"/>
      <c r="O35388" s="500"/>
      <c r="Q35388" s="498" t="s">
        <v>213</v>
      </c>
      <c r="S35388" s="499"/>
    </row>
    <row r="35389">
      <c r="B35389" s="497"/>
      <c r="H35389" s="500"/>
      <c r="O35389" s="500"/>
      <c r="Q35389" s="498" t="s">
        <v>213</v>
      </c>
      <c r="S35389" s="499"/>
    </row>
    <row r="35390">
      <c r="B35390" s="497"/>
      <c r="H35390" s="500"/>
      <c r="O35390" s="500"/>
      <c r="Q35390" s="498" t="s">
        <v>213</v>
      </c>
      <c r="S35390" s="499"/>
    </row>
    <row r="35391">
      <c r="B35391" s="497"/>
      <c r="H35391" s="500"/>
      <c r="O35391" s="500"/>
      <c r="Q35391" s="498" t="s">
        <v>213</v>
      </c>
      <c r="S35391" s="499"/>
    </row>
    <row r="35392">
      <c r="B35392" s="497"/>
      <c r="H35392" s="500"/>
      <c r="O35392" s="500"/>
      <c r="Q35392" s="498" t="s">
        <v>213</v>
      </c>
      <c r="S35392" s="499"/>
    </row>
    <row r="35393">
      <c r="B35393" s="497"/>
      <c r="H35393" s="500"/>
      <c r="O35393" s="500"/>
      <c r="Q35393" s="498" t="s">
        <v>213</v>
      </c>
      <c r="S35393" s="499"/>
    </row>
    <row r="35394">
      <c r="B35394" s="497"/>
      <c r="H35394" s="500"/>
      <c r="O35394" s="500"/>
      <c r="Q35394" s="498" t="s">
        <v>213</v>
      </c>
      <c r="S35394" s="499"/>
    </row>
    <row r="35395">
      <c r="B35395" s="497"/>
      <c r="H35395" s="500"/>
      <c r="O35395" s="500"/>
      <c r="Q35395" s="498" t="s">
        <v>213</v>
      </c>
      <c r="S35395" s="499"/>
    </row>
    <row r="35396">
      <c r="B35396" s="497"/>
      <c r="H35396" s="500"/>
      <c r="O35396" s="500"/>
      <c r="Q35396" s="498" t="s">
        <v>213</v>
      </c>
      <c r="S35396" s="499"/>
    </row>
    <row r="35397">
      <c r="B35397" s="497"/>
      <c r="H35397" s="500"/>
      <c r="O35397" s="500"/>
      <c r="Q35397" s="498" t="s">
        <v>213</v>
      </c>
      <c r="S35397" s="499"/>
    </row>
    <row r="35398">
      <c r="B35398" s="497"/>
      <c r="H35398" s="500"/>
      <c r="O35398" s="500"/>
      <c r="Q35398" s="498" t="s">
        <v>213</v>
      </c>
      <c r="S35398" s="499"/>
    </row>
    <row r="35399">
      <c r="B35399" s="497"/>
      <c r="H35399" s="500"/>
      <c r="O35399" s="500"/>
      <c r="Q35399" s="498" t="s">
        <v>213</v>
      </c>
      <c r="S35399" s="499"/>
    </row>
    <row r="35400">
      <c r="B35400" s="497"/>
      <c r="H35400" s="500"/>
      <c r="O35400" s="500"/>
      <c r="Q35400" s="498" t="s">
        <v>213</v>
      </c>
      <c r="S35400" s="499"/>
    </row>
    <row r="35401">
      <c r="B35401" s="497"/>
      <c r="H35401" s="500"/>
      <c r="O35401" s="500"/>
      <c r="Q35401" s="498" t="s">
        <v>213</v>
      </c>
      <c r="S35401" s="499"/>
    </row>
    <row r="35402">
      <c r="B35402" s="497"/>
      <c r="H35402" s="500"/>
      <c r="O35402" s="500"/>
      <c r="Q35402" s="498" t="s">
        <v>213</v>
      </c>
      <c r="S35402" s="499"/>
    </row>
    <row r="35403">
      <c r="B35403" s="497"/>
      <c r="H35403" s="500"/>
      <c r="O35403" s="500"/>
      <c r="Q35403" s="498" t="s">
        <v>213</v>
      </c>
      <c r="S35403" s="499"/>
    </row>
    <row r="35404">
      <c r="B35404" s="497"/>
      <c r="H35404" s="500"/>
      <c r="O35404" s="500"/>
      <c r="Q35404" s="498" t="s">
        <v>213</v>
      </c>
      <c r="S35404" s="499"/>
    </row>
    <row r="35405">
      <c r="B35405" s="497"/>
      <c r="H35405" s="500"/>
      <c r="O35405" s="500"/>
      <c r="Q35405" s="498" t="s">
        <v>213</v>
      </c>
      <c r="S35405" s="499"/>
    </row>
    <row r="35406">
      <c r="B35406" s="497"/>
      <c r="H35406" s="500"/>
      <c r="O35406" s="500"/>
      <c r="Q35406" s="498" t="s">
        <v>213</v>
      </c>
      <c r="S35406" s="499"/>
    </row>
    <row r="35407">
      <c r="B35407" s="497"/>
      <c r="H35407" s="500"/>
      <c r="O35407" s="500"/>
      <c r="Q35407" s="498" t="s">
        <v>213</v>
      </c>
      <c r="S35407" s="499"/>
    </row>
    <row r="35408">
      <c r="B35408" s="497"/>
      <c r="H35408" s="500"/>
      <c r="O35408" s="500"/>
      <c r="Q35408" s="498" t="s">
        <v>213</v>
      </c>
      <c r="S35408" s="499"/>
    </row>
    <row r="35409">
      <c r="B35409" s="497"/>
      <c r="H35409" s="500"/>
      <c r="O35409" s="500"/>
      <c r="Q35409" s="498" t="s">
        <v>213</v>
      </c>
      <c r="S35409" s="499"/>
    </row>
    <row r="35410">
      <c r="B35410" s="497"/>
      <c r="H35410" s="500"/>
      <c r="O35410" s="500"/>
      <c r="Q35410" s="498" t="s">
        <v>213</v>
      </c>
      <c r="S35410" s="499"/>
    </row>
    <row r="35411">
      <c r="B35411" s="497"/>
      <c r="H35411" s="500"/>
      <c r="O35411" s="500"/>
      <c r="Q35411" s="498" t="s">
        <v>213</v>
      </c>
      <c r="S35411" s="499"/>
    </row>
    <row r="35412">
      <c r="B35412" s="497"/>
      <c r="H35412" s="500"/>
      <c r="O35412" s="500"/>
      <c r="Q35412" s="498" t="s">
        <v>213</v>
      </c>
      <c r="S35412" s="499"/>
    </row>
    <row r="35413">
      <c r="B35413" s="497"/>
      <c r="H35413" s="500"/>
      <c r="O35413" s="500"/>
      <c r="Q35413" s="498" t="s">
        <v>213</v>
      </c>
      <c r="S35413" s="499"/>
    </row>
    <row r="35414">
      <c r="B35414" s="497"/>
      <c r="H35414" s="500"/>
      <c r="O35414" s="500"/>
      <c r="Q35414" s="498" t="s">
        <v>213</v>
      </c>
      <c r="S35414" s="499"/>
    </row>
    <row r="35415">
      <c r="B35415" s="497"/>
      <c r="H35415" s="500"/>
      <c r="O35415" s="500"/>
      <c r="Q35415" s="498" t="s">
        <v>213</v>
      </c>
      <c r="S35415" s="499"/>
    </row>
    <row r="35416">
      <c r="B35416" s="497"/>
      <c r="H35416" s="500"/>
      <c r="O35416" s="500"/>
      <c r="Q35416" s="498" t="s">
        <v>213</v>
      </c>
      <c r="S35416" s="499"/>
    </row>
    <row r="35417">
      <c r="B35417" s="497"/>
      <c r="H35417" s="500"/>
      <c r="O35417" s="500"/>
      <c r="Q35417" s="498" t="s">
        <v>213</v>
      </c>
      <c r="S35417" s="499"/>
    </row>
    <row r="35418">
      <c r="B35418" s="497"/>
      <c r="H35418" s="500"/>
      <c r="O35418" s="500"/>
      <c r="Q35418" s="498" t="s">
        <v>213</v>
      </c>
      <c r="S35418" s="499"/>
    </row>
    <row r="35419">
      <c r="B35419" s="497"/>
      <c r="H35419" s="500"/>
      <c r="O35419" s="500"/>
      <c r="Q35419" s="498" t="s">
        <v>213</v>
      </c>
      <c r="S35419" s="499"/>
    </row>
    <row r="35420">
      <c r="B35420" s="497"/>
      <c r="H35420" s="500"/>
      <c r="O35420" s="500"/>
      <c r="Q35420" s="498" t="s">
        <v>213</v>
      </c>
      <c r="S35420" s="499"/>
    </row>
    <row r="35421">
      <c r="B35421" s="497"/>
      <c r="H35421" s="500"/>
      <c r="O35421" s="500"/>
      <c r="Q35421" s="498" t="s">
        <v>213</v>
      </c>
      <c r="S35421" s="499"/>
    </row>
    <row r="35422">
      <c r="B35422" s="497"/>
      <c r="H35422" s="500"/>
      <c r="O35422" s="500"/>
      <c r="Q35422" s="498" t="s">
        <v>213</v>
      </c>
      <c r="S35422" s="499"/>
    </row>
    <row r="35423">
      <c r="B35423" s="497"/>
      <c r="H35423" s="500"/>
      <c r="O35423" s="500"/>
      <c r="Q35423" s="498" t="s">
        <v>213</v>
      </c>
      <c r="S35423" s="499"/>
    </row>
    <row r="35424">
      <c r="B35424" s="497"/>
      <c r="H35424" s="500"/>
      <c r="O35424" s="500"/>
      <c r="Q35424" s="498" t="s">
        <v>213</v>
      </c>
      <c r="S35424" s="499"/>
    </row>
    <row r="35425">
      <c r="B35425" s="497"/>
      <c r="H35425" s="500"/>
      <c r="O35425" s="500"/>
      <c r="Q35425" s="498" t="s">
        <v>213</v>
      </c>
      <c r="S35425" s="499"/>
    </row>
    <row r="35426">
      <c r="B35426" s="497"/>
      <c r="H35426" s="500"/>
      <c r="O35426" s="500"/>
      <c r="Q35426" s="498" t="s">
        <v>213</v>
      </c>
      <c r="S35426" s="499"/>
    </row>
    <row r="35427">
      <c r="B35427" s="497"/>
      <c r="H35427" s="500"/>
      <c r="O35427" s="500"/>
      <c r="Q35427" s="498" t="s">
        <v>213</v>
      </c>
      <c r="S35427" s="499"/>
    </row>
    <row r="35428">
      <c r="B35428" s="497"/>
      <c r="H35428" s="500"/>
      <c r="O35428" s="500"/>
      <c r="Q35428" s="498" t="s">
        <v>213</v>
      </c>
      <c r="S35428" s="499"/>
    </row>
    <row r="35429">
      <c r="B35429" s="497"/>
      <c r="H35429" s="500"/>
      <c r="O35429" s="500"/>
      <c r="Q35429" s="498" t="s">
        <v>213</v>
      </c>
      <c r="S35429" s="499"/>
    </row>
    <row r="35430">
      <c r="B35430" s="497"/>
      <c r="H35430" s="500"/>
      <c r="O35430" s="500"/>
      <c r="Q35430" s="498" t="s">
        <v>213</v>
      </c>
      <c r="S35430" s="499"/>
    </row>
    <row r="35431">
      <c r="B35431" s="497"/>
      <c r="H35431" s="500"/>
      <c r="O35431" s="500"/>
      <c r="Q35431" s="498" t="s">
        <v>213</v>
      </c>
      <c r="S35431" s="499"/>
    </row>
    <row r="35432">
      <c r="B35432" s="497"/>
      <c r="H35432" s="500"/>
      <c r="O35432" s="500"/>
      <c r="Q35432" s="498" t="s">
        <v>213</v>
      </c>
      <c r="S35432" s="499"/>
    </row>
    <row r="35433">
      <c r="B35433" s="497"/>
      <c r="H35433" s="500"/>
      <c r="O35433" s="500"/>
      <c r="Q35433" s="498" t="s">
        <v>213</v>
      </c>
      <c r="S35433" s="499"/>
    </row>
    <row r="35434">
      <c r="B35434" s="497"/>
      <c r="H35434" s="500"/>
      <c r="O35434" s="500"/>
      <c r="Q35434" s="498" t="s">
        <v>213</v>
      </c>
      <c r="S35434" s="499"/>
    </row>
    <row r="35435">
      <c r="B35435" s="497"/>
      <c r="H35435" s="500"/>
      <c r="O35435" s="500"/>
      <c r="Q35435" s="498" t="s">
        <v>213</v>
      </c>
      <c r="S35435" s="499"/>
    </row>
    <row r="35436">
      <c r="B35436" s="497"/>
      <c r="H35436" s="500"/>
      <c r="O35436" s="500"/>
      <c r="Q35436" s="498" t="s">
        <v>213</v>
      </c>
      <c r="S35436" s="499"/>
    </row>
    <row r="35437">
      <c r="B35437" s="497"/>
      <c r="H35437" s="500"/>
      <c r="O35437" s="500"/>
      <c r="Q35437" s="498" t="s">
        <v>213</v>
      </c>
      <c r="S35437" s="499"/>
    </row>
    <row r="35438">
      <c r="B35438" s="497"/>
      <c r="H35438" s="500"/>
      <c r="O35438" s="500"/>
      <c r="Q35438" s="498" t="s">
        <v>213</v>
      </c>
      <c r="S35438" s="499"/>
    </row>
    <row r="35439">
      <c r="B35439" s="497"/>
      <c r="H35439" s="500"/>
      <c r="O35439" s="500"/>
      <c r="Q35439" s="498" t="s">
        <v>213</v>
      </c>
      <c r="S35439" s="499"/>
    </row>
    <row r="35440">
      <c r="B35440" s="497"/>
      <c r="H35440" s="500"/>
      <c r="O35440" s="500"/>
      <c r="Q35440" s="498" t="s">
        <v>213</v>
      </c>
      <c r="S35440" s="499"/>
    </row>
    <row r="35441">
      <c r="B35441" s="497"/>
      <c r="H35441" s="500"/>
      <c r="O35441" s="500"/>
      <c r="Q35441" s="498" t="s">
        <v>213</v>
      </c>
      <c r="S35441" s="499"/>
    </row>
    <row r="35442">
      <c r="B35442" s="497"/>
      <c r="H35442" s="500"/>
      <c r="O35442" s="500"/>
      <c r="Q35442" s="498" t="s">
        <v>213</v>
      </c>
      <c r="S35442" s="499"/>
    </row>
    <row r="35443">
      <c r="B35443" s="497"/>
      <c r="H35443" s="500"/>
      <c r="O35443" s="500"/>
      <c r="Q35443" s="498" t="s">
        <v>213</v>
      </c>
      <c r="S35443" s="499"/>
    </row>
    <row r="35444">
      <c r="B35444" s="497"/>
      <c r="H35444" s="500"/>
      <c r="O35444" s="500"/>
      <c r="Q35444" s="498" t="s">
        <v>213</v>
      </c>
      <c r="S35444" s="499"/>
    </row>
    <row r="35445">
      <c r="B35445" s="497"/>
      <c r="H35445" s="500"/>
      <c r="O35445" s="500"/>
      <c r="Q35445" s="498" t="s">
        <v>213</v>
      </c>
      <c r="S35445" s="499"/>
    </row>
    <row r="35446">
      <c r="B35446" s="497"/>
      <c r="H35446" s="500"/>
      <c r="O35446" s="500"/>
      <c r="Q35446" s="498" t="s">
        <v>213</v>
      </c>
      <c r="S35446" s="499"/>
    </row>
    <row r="35447">
      <c r="B35447" s="497"/>
      <c r="H35447" s="500"/>
      <c r="O35447" s="500"/>
      <c r="Q35447" s="498" t="s">
        <v>213</v>
      </c>
      <c r="S35447" s="499"/>
    </row>
    <row r="35448">
      <c r="B35448" s="497"/>
      <c r="H35448" s="500"/>
      <c r="O35448" s="500"/>
      <c r="Q35448" s="498" t="s">
        <v>213</v>
      </c>
      <c r="S35448" s="499"/>
    </row>
    <row r="35449">
      <c r="B35449" s="497"/>
      <c r="H35449" s="500"/>
      <c r="O35449" s="500"/>
      <c r="Q35449" s="498" t="s">
        <v>213</v>
      </c>
      <c r="S35449" s="499"/>
    </row>
    <row r="35450">
      <c r="B35450" s="497"/>
      <c r="H35450" s="500"/>
      <c r="O35450" s="500"/>
      <c r="Q35450" s="498" t="s">
        <v>213</v>
      </c>
      <c r="S35450" s="499"/>
    </row>
    <row r="35451">
      <c r="B35451" s="497"/>
      <c r="H35451" s="500"/>
      <c r="O35451" s="500"/>
      <c r="Q35451" s="498" t="s">
        <v>213</v>
      </c>
      <c r="S35451" s="499"/>
    </row>
    <row r="35452">
      <c r="B35452" s="497"/>
      <c r="H35452" s="500"/>
      <c r="O35452" s="500"/>
      <c r="Q35452" s="498" t="s">
        <v>213</v>
      </c>
      <c r="S35452" s="499"/>
    </row>
    <row r="35453">
      <c r="B35453" s="497"/>
      <c r="H35453" s="500"/>
      <c r="O35453" s="500"/>
      <c r="Q35453" s="498" t="s">
        <v>213</v>
      </c>
      <c r="S35453" s="499"/>
    </row>
    <row r="35454">
      <c r="B35454" s="497"/>
      <c r="H35454" s="500"/>
      <c r="O35454" s="500"/>
      <c r="Q35454" s="498" t="s">
        <v>213</v>
      </c>
      <c r="S35454" s="499"/>
    </row>
    <row r="35455">
      <c r="B35455" s="497"/>
      <c r="H35455" s="500"/>
      <c r="O35455" s="500"/>
      <c r="Q35455" s="498" t="s">
        <v>213</v>
      </c>
      <c r="S35455" s="499"/>
    </row>
    <row r="35456">
      <c r="B35456" s="497"/>
      <c r="H35456" s="500"/>
      <c r="O35456" s="500"/>
      <c r="Q35456" s="498" t="s">
        <v>213</v>
      </c>
      <c r="S35456" s="499"/>
    </row>
    <row r="35457">
      <c r="B35457" s="497"/>
      <c r="H35457" s="500"/>
      <c r="O35457" s="500"/>
      <c r="Q35457" s="498" t="s">
        <v>213</v>
      </c>
      <c r="S35457" s="499"/>
    </row>
    <row r="35458">
      <c r="B35458" s="497"/>
      <c r="H35458" s="500"/>
      <c r="O35458" s="500"/>
      <c r="Q35458" s="498" t="s">
        <v>213</v>
      </c>
      <c r="S35458" s="499"/>
    </row>
    <row r="35459">
      <c r="B35459" s="497"/>
      <c r="H35459" s="500"/>
      <c r="O35459" s="500"/>
      <c r="Q35459" s="498" t="s">
        <v>213</v>
      </c>
      <c r="S35459" s="499"/>
    </row>
    <row r="35460">
      <c r="B35460" s="497"/>
      <c r="H35460" s="500"/>
      <c r="O35460" s="500"/>
      <c r="Q35460" s="498" t="s">
        <v>213</v>
      </c>
      <c r="S35460" s="499"/>
    </row>
    <row r="35461">
      <c r="B35461" s="497"/>
      <c r="H35461" s="500"/>
      <c r="O35461" s="500"/>
      <c r="Q35461" s="498" t="s">
        <v>213</v>
      </c>
      <c r="S35461" s="499"/>
    </row>
    <row r="35462">
      <c r="B35462" s="497"/>
      <c r="H35462" s="500"/>
      <c r="O35462" s="500"/>
      <c r="Q35462" s="498" t="s">
        <v>213</v>
      </c>
      <c r="S35462" s="499"/>
    </row>
    <row r="35463">
      <c r="B35463" s="497"/>
      <c r="H35463" s="500"/>
      <c r="O35463" s="500"/>
      <c r="Q35463" s="498" t="s">
        <v>213</v>
      </c>
      <c r="S35463" s="499"/>
    </row>
    <row r="35464">
      <c r="B35464" s="497"/>
      <c r="H35464" s="500"/>
      <c r="O35464" s="500"/>
      <c r="Q35464" s="498" t="s">
        <v>213</v>
      </c>
      <c r="S35464" s="499"/>
    </row>
    <row r="35465">
      <c r="B35465" s="497"/>
      <c r="H35465" s="500"/>
      <c r="O35465" s="500"/>
      <c r="Q35465" s="498" t="s">
        <v>213</v>
      </c>
      <c r="S35465" s="499"/>
    </row>
    <row r="35466">
      <c r="B35466" s="497"/>
      <c r="H35466" s="500"/>
      <c r="O35466" s="500"/>
      <c r="Q35466" s="498" t="s">
        <v>213</v>
      </c>
      <c r="S35466" s="499"/>
    </row>
    <row r="35467">
      <c r="B35467" s="497"/>
      <c r="H35467" s="500"/>
      <c r="O35467" s="500"/>
      <c r="Q35467" s="498" t="s">
        <v>213</v>
      </c>
      <c r="S35467" s="499"/>
    </row>
    <row r="35468">
      <c r="B35468" s="497"/>
      <c r="H35468" s="500"/>
      <c r="O35468" s="500"/>
      <c r="Q35468" s="498" t="s">
        <v>213</v>
      </c>
      <c r="S35468" s="499"/>
    </row>
    <row r="35469">
      <c r="B35469" s="497"/>
      <c r="H35469" s="500"/>
      <c r="O35469" s="500"/>
      <c r="Q35469" s="498" t="s">
        <v>213</v>
      </c>
      <c r="S35469" s="499"/>
    </row>
    <row r="35470">
      <c r="B35470" s="497"/>
      <c r="H35470" s="500"/>
      <c r="O35470" s="500"/>
      <c r="Q35470" s="498" t="s">
        <v>213</v>
      </c>
      <c r="S35470" s="499"/>
    </row>
    <row r="35471">
      <c r="B35471" s="497"/>
      <c r="H35471" s="500"/>
      <c r="O35471" s="500"/>
      <c r="Q35471" s="498" t="s">
        <v>213</v>
      </c>
      <c r="S35471" s="499"/>
    </row>
    <row r="35472">
      <c r="B35472" s="497"/>
      <c r="H35472" s="500"/>
      <c r="O35472" s="500"/>
      <c r="Q35472" s="498" t="s">
        <v>213</v>
      </c>
      <c r="S35472" s="499"/>
    </row>
    <row r="35473">
      <c r="B35473" s="497"/>
      <c r="H35473" s="500"/>
      <c r="O35473" s="500"/>
      <c r="Q35473" s="498" t="s">
        <v>213</v>
      </c>
      <c r="S35473" s="499"/>
    </row>
    <row r="35474">
      <c r="B35474" s="497"/>
      <c r="H35474" s="500"/>
      <c r="O35474" s="500"/>
      <c r="Q35474" s="498" t="s">
        <v>213</v>
      </c>
      <c r="S35474" s="499"/>
    </row>
    <row r="35475">
      <c r="B35475" s="497"/>
      <c r="H35475" s="500"/>
      <c r="O35475" s="500"/>
      <c r="Q35475" s="498" t="s">
        <v>213</v>
      </c>
      <c r="S35475" s="499"/>
    </row>
    <row r="35476">
      <c r="B35476" s="497"/>
      <c r="H35476" s="500"/>
      <c r="O35476" s="500"/>
      <c r="Q35476" s="498" t="s">
        <v>213</v>
      </c>
      <c r="S35476" s="499"/>
    </row>
    <row r="35477">
      <c r="B35477" s="497"/>
      <c r="H35477" s="500"/>
      <c r="O35477" s="500"/>
      <c r="Q35477" s="498" t="s">
        <v>213</v>
      </c>
      <c r="S35477" s="499"/>
    </row>
    <row r="35478">
      <c r="B35478" s="497"/>
      <c r="H35478" s="500"/>
      <c r="O35478" s="500"/>
      <c r="Q35478" s="498" t="s">
        <v>213</v>
      </c>
      <c r="S35478" s="499"/>
    </row>
    <row r="35479">
      <c r="B35479" s="497"/>
      <c r="H35479" s="500"/>
      <c r="O35479" s="500"/>
      <c r="Q35479" s="498" t="s">
        <v>213</v>
      </c>
      <c r="S35479" s="499"/>
    </row>
    <row r="35480">
      <c r="B35480" s="497"/>
      <c r="H35480" s="500"/>
      <c r="O35480" s="500"/>
      <c r="Q35480" s="498" t="s">
        <v>213</v>
      </c>
      <c r="S35480" s="499"/>
    </row>
    <row r="35481">
      <c r="B35481" s="497"/>
      <c r="H35481" s="500"/>
      <c r="O35481" s="500"/>
      <c r="Q35481" s="498" t="s">
        <v>213</v>
      </c>
      <c r="S35481" s="499"/>
    </row>
    <row r="35482">
      <c r="B35482" s="497"/>
      <c r="H35482" s="500"/>
      <c r="O35482" s="500"/>
      <c r="Q35482" s="498" t="s">
        <v>213</v>
      </c>
      <c r="S35482" s="499"/>
    </row>
    <row r="35483">
      <c r="B35483" s="497"/>
      <c r="H35483" s="500"/>
      <c r="O35483" s="500"/>
      <c r="Q35483" s="498" t="s">
        <v>213</v>
      </c>
      <c r="S35483" s="499"/>
    </row>
    <row r="35484">
      <c r="B35484" s="497"/>
      <c r="H35484" s="500"/>
      <c r="O35484" s="500"/>
      <c r="Q35484" s="498" t="s">
        <v>213</v>
      </c>
      <c r="S35484" s="499"/>
    </row>
    <row r="35485">
      <c r="B35485" s="497"/>
      <c r="H35485" s="500"/>
      <c r="O35485" s="500"/>
      <c r="Q35485" s="498" t="s">
        <v>213</v>
      </c>
      <c r="S35485" s="499"/>
    </row>
    <row r="35486">
      <c r="B35486" s="497"/>
      <c r="H35486" s="500"/>
      <c r="O35486" s="500"/>
      <c r="Q35486" s="498" t="s">
        <v>213</v>
      </c>
      <c r="S35486" s="499"/>
    </row>
    <row r="35487">
      <c r="B35487" s="497"/>
      <c r="H35487" s="500"/>
      <c r="O35487" s="500"/>
      <c r="Q35487" s="498" t="s">
        <v>213</v>
      </c>
      <c r="S35487" s="499"/>
    </row>
    <row r="35488">
      <c r="B35488" s="497"/>
      <c r="H35488" s="500"/>
      <c r="O35488" s="500"/>
      <c r="Q35488" s="498" t="s">
        <v>213</v>
      </c>
      <c r="S35488" s="499"/>
    </row>
    <row r="35489">
      <c r="B35489" s="497"/>
      <c r="H35489" s="500"/>
      <c r="O35489" s="500"/>
      <c r="Q35489" s="498" t="s">
        <v>213</v>
      </c>
      <c r="S35489" s="499"/>
    </row>
    <row r="35490">
      <c r="B35490" s="497"/>
      <c r="H35490" s="500"/>
      <c r="O35490" s="500"/>
      <c r="Q35490" s="498" t="s">
        <v>213</v>
      </c>
      <c r="S35490" s="499"/>
    </row>
    <row r="35491">
      <c r="B35491" s="497"/>
      <c r="H35491" s="500"/>
      <c r="O35491" s="500"/>
      <c r="Q35491" s="498" t="s">
        <v>213</v>
      </c>
      <c r="S35491" s="499"/>
    </row>
    <row r="35492">
      <c r="B35492" s="497"/>
      <c r="H35492" s="500"/>
      <c r="O35492" s="500"/>
      <c r="Q35492" s="498" t="s">
        <v>213</v>
      </c>
      <c r="S35492" s="499"/>
    </row>
    <row r="35493">
      <c r="B35493" s="497"/>
      <c r="H35493" s="500"/>
      <c r="O35493" s="500"/>
      <c r="Q35493" s="498" t="s">
        <v>213</v>
      </c>
      <c r="S35493" s="499"/>
    </row>
    <row r="35494">
      <c r="B35494" s="497"/>
      <c r="H35494" s="500"/>
      <c r="O35494" s="500"/>
      <c r="Q35494" s="498" t="s">
        <v>213</v>
      </c>
      <c r="S35494" s="499"/>
    </row>
    <row r="35495">
      <c r="B35495" s="497"/>
      <c r="H35495" s="500"/>
      <c r="O35495" s="500"/>
      <c r="Q35495" s="498" t="s">
        <v>213</v>
      </c>
      <c r="S35495" s="499"/>
    </row>
    <row r="35496">
      <c r="B35496" s="497"/>
      <c r="H35496" s="500"/>
      <c r="O35496" s="500"/>
      <c r="Q35496" s="498" t="s">
        <v>213</v>
      </c>
      <c r="S35496" s="499"/>
    </row>
    <row r="35497">
      <c r="B35497" s="497"/>
      <c r="H35497" s="500"/>
      <c r="O35497" s="500"/>
      <c r="Q35497" s="498" t="s">
        <v>213</v>
      </c>
      <c r="S35497" s="499"/>
    </row>
    <row r="35498">
      <c r="B35498" s="497"/>
      <c r="H35498" s="500"/>
      <c r="O35498" s="500"/>
      <c r="Q35498" s="498" t="s">
        <v>213</v>
      </c>
      <c r="S35498" s="499"/>
    </row>
    <row r="35499">
      <c r="B35499" s="497"/>
      <c r="H35499" s="500"/>
      <c r="O35499" s="500"/>
      <c r="Q35499" s="498" t="s">
        <v>213</v>
      </c>
      <c r="S35499" s="499"/>
    </row>
    <row r="35500">
      <c r="B35500" s="497"/>
      <c r="H35500" s="500"/>
      <c r="O35500" s="500"/>
      <c r="Q35500" s="498" t="s">
        <v>213</v>
      </c>
      <c r="S35500" s="499"/>
    </row>
    <row r="35501">
      <c r="B35501" s="497"/>
      <c r="H35501" s="500"/>
      <c r="O35501" s="500"/>
      <c r="Q35501" s="498" t="s">
        <v>213</v>
      </c>
      <c r="S35501" s="499"/>
    </row>
    <row r="35502">
      <c r="B35502" s="497"/>
      <c r="H35502" s="500"/>
      <c r="O35502" s="500"/>
      <c r="Q35502" s="498" t="s">
        <v>213</v>
      </c>
      <c r="S35502" s="499"/>
    </row>
    <row r="35503">
      <c r="B35503" s="497"/>
      <c r="H35503" s="500"/>
      <c r="O35503" s="500"/>
      <c r="Q35503" s="498" t="s">
        <v>213</v>
      </c>
      <c r="S35503" s="499"/>
    </row>
    <row r="35504">
      <c r="B35504" s="497"/>
      <c r="H35504" s="500"/>
      <c r="O35504" s="500"/>
      <c r="Q35504" s="498" t="s">
        <v>213</v>
      </c>
      <c r="S35504" s="499"/>
    </row>
    <row r="35505">
      <c r="B35505" s="497"/>
      <c r="H35505" s="500"/>
      <c r="O35505" s="500"/>
      <c r="Q35505" s="498" t="s">
        <v>213</v>
      </c>
      <c r="S35505" s="499"/>
    </row>
    <row r="35506">
      <c r="B35506" s="497"/>
      <c r="H35506" s="500"/>
      <c r="O35506" s="500"/>
      <c r="Q35506" s="498" t="s">
        <v>213</v>
      </c>
      <c r="S35506" s="499"/>
    </row>
    <row r="35507">
      <c r="B35507" s="497"/>
      <c r="H35507" s="500"/>
      <c r="O35507" s="500"/>
      <c r="Q35507" s="498" t="s">
        <v>213</v>
      </c>
      <c r="S35507" s="499"/>
    </row>
    <row r="35508">
      <c r="B35508" s="497"/>
      <c r="H35508" s="500"/>
      <c r="O35508" s="500"/>
      <c r="Q35508" s="498" t="s">
        <v>213</v>
      </c>
      <c r="S35508" s="499"/>
    </row>
    <row r="35509">
      <c r="B35509" s="497"/>
      <c r="H35509" s="500"/>
      <c r="O35509" s="500"/>
      <c r="Q35509" s="498" t="s">
        <v>213</v>
      </c>
      <c r="S35509" s="499"/>
    </row>
    <row r="35510">
      <c r="B35510" s="497"/>
      <c r="H35510" s="500"/>
      <c r="O35510" s="500"/>
      <c r="Q35510" s="498" t="s">
        <v>213</v>
      </c>
      <c r="S35510" s="499"/>
    </row>
    <row r="35511">
      <c r="B35511" s="497"/>
      <c r="H35511" s="500"/>
      <c r="O35511" s="500"/>
      <c r="Q35511" s="498" t="s">
        <v>213</v>
      </c>
      <c r="S35511" s="499"/>
    </row>
    <row r="35512">
      <c r="B35512" s="497"/>
      <c r="H35512" s="500"/>
      <c r="O35512" s="500"/>
      <c r="Q35512" s="498" t="s">
        <v>213</v>
      </c>
      <c r="S35512" s="499"/>
    </row>
    <row r="35513">
      <c r="B35513" s="497"/>
      <c r="H35513" s="500"/>
      <c r="O35513" s="500"/>
      <c r="Q35513" s="498" t="s">
        <v>213</v>
      </c>
      <c r="S35513" s="499"/>
    </row>
    <row r="35514">
      <c r="B35514" s="497"/>
      <c r="H35514" s="500"/>
      <c r="O35514" s="500"/>
      <c r="Q35514" s="498" t="s">
        <v>213</v>
      </c>
      <c r="S35514" s="499"/>
    </row>
    <row r="35515">
      <c r="B35515" s="497"/>
      <c r="H35515" s="500"/>
      <c r="O35515" s="500"/>
      <c r="Q35515" s="498" t="s">
        <v>213</v>
      </c>
      <c r="S35515" s="499"/>
    </row>
    <row r="35516">
      <c r="B35516" s="497"/>
      <c r="H35516" s="500"/>
      <c r="O35516" s="500"/>
      <c r="Q35516" s="498" t="s">
        <v>213</v>
      </c>
      <c r="S35516" s="499"/>
    </row>
    <row r="35517">
      <c r="B35517" s="497"/>
      <c r="H35517" s="500"/>
      <c r="O35517" s="500"/>
      <c r="Q35517" s="498" t="s">
        <v>213</v>
      </c>
      <c r="S35517" s="499"/>
    </row>
    <row r="35518">
      <c r="B35518" s="497"/>
      <c r="H35518" s="500"/>
      <c r="O35518" s="500"/>
      <c r="Q35518" s="498" t="s">
        <v>213</v>
      </c>
      <c r="S35518" s="499"/>
    </row>
    <row r="35519">
      <c r="B35519" s="497"/>
      <c r="H35519" s="500"/>
      <c r="O35519" s="500"/>
      <c r="Q35519" s="498" t="s">
        <v>213</v>
      </c>
      <c r="S35519" s="499"/>
    </row>
    <row r="35520">
      <c r="B35520" s="497"/>
      <c r="H35520" s="500"/>
      <c r="O35520" s="500"/>
      <c r="Q35520" s="498" t="s">
        <v>213</v>
      </c>
      <c r="S35520" s="499"/>
    </row>
    <row r="35521">
      <c r="B35521" s="497"/>
      <c r="H35521" s="500"/>
      <c r="O35521" s="500"/>
      <c r="Q35521" s="498" t="s">
        <v>213</v>
      </c>
      <c r="S35521" s="499"/>
    </row>
    <row r="35522">
      <c r="B35522" s="497"/>
      <c r="H35522" s="500"/>
      <c r="O35522" s="500"/>
      <c r="Q35522" s="498" t="s">
        <v>213</v>
      </c>
      <c r="S35522" s="499"/>
    </row>
    <row r="35523">
      <c r="B35523" s="497"/>
      <c r="H35523" s="500"/>
      <c r="O35523" s="500"/>
      <c r="Q35523" s="498" t="s">
        <v>213</v>
      </c>
      <c r="S35523" s="499"/>
    </row>
    <row r="35524">
      <c r="B35524" s="497"/>
      <c r="H35524" s="500"/>
      <c r="O35524" s="500"/>
      <c r="Q35524" s="498" t="s">
        <v>213</v>
      </c>
      <c r="S35524" s="499"/>
    </row>
    <row r="35525">
      <c r="B35525" s="497"/>
      <c r="H35525" s="500"/>
      <c r="O35525" s="500"/>
      <c r="Q35525" s="498" t="s">
        <v>213</v>
      </c>
      <c r="S35525" s="499"/>
    </row>
    <row r="35526">
      <c r="B35526" s="497"/>
      <c r="H35526" s="500"/>
      <c r="O35526" s="500"/>
      <c r="Q35526" s="498" t="s">
        <v>213</v>
      </c>
      <c r="S35526" s="499"/>
    </row>
    <row r="35527">
      <c r="B35527" s="497"/>
      <c r="H35527" s="500"/>
      <c r="O35527" s="500"/>
      <c r="Q35527" s="498" t="s">
        <v>213</v>
      </c>
      <c r="S35527" s="499"/>
    </row>
    <row r="35528">
      <c r="B35528" s="497"/>
      <c r="H35528" s="500"/>
      <c r="O35528" s="500"/>
      <c r="Q35528" s="498" t="s">
        <v>213</v>
      </c>
      <c r="S35528" s="499"/>
    </row>
    <row r="35529">
      <c r="B35529" s="497"/>
      <c r="H35529" s="500"/>
      <c r="O35529" s="500"/>
      <c r="Q35529" s="498" t="s">
        <v>213</v>
      </c>
      <c r="S35529" s="499"/>
    </row>
    <row r="35530">
      <c r="B35530" s="497"/>
      <c r="H35530" s="500"/>
      <c r="O35530" s="500"/>
      <c r="Q35530" s="498" t="s">
        <v>213</v>
      </c>
      <c r="S35530" s="499"/>
    </row>
    <row r="35531">
      <c r="B35531" s="497"/>
      <c r="H35531" s="500"/>
      <c r="O35531" s="500"/>
      <c r="Q35531" s="498" t="s">
        <v>213</v>
      </c>
      <c r="S35531" s="499"/>
    </row>
    <row r="35532">
      <c r="B35532" s="497"/>
      <c r="H35532" s="500"/>
      <c r="O35532" s="500"/>
      <c r="Q35532" s="498" t="s">
        <v>213</v>
      </c>
      <c r="S35532" s="499"/>
    </row>
    <row r="35533">
      <c r="B35533" s="497"/>
      <c r="H35533" s="500"/>
      <c r="O35533" s="500"/>
      <c r="Q35533" s="498" t="s">
        <v>213</v>
      </c>
      <c r="S35533" s="499"/>
    </row>
    <row r="35534">
      <c r="B35534" s="497"/>
      <c r="H35534" s="500"/>
      <c r="O35534" s="500"/>
      <c r="Q35534" s="498" t="s">
        <v>213</v>
      </c>
      <c r="S35534" s="499"/>
    </row>
    <row r="35535">
      <c r="B35535" s="497"/>
      <c r="H35535" s="500"/>
      <c r="O35535" s="500"/>
      <c r="Q35535" s="498" t="s">
        <v>213</v>
      </c>
      <c r="S35535" s="499"/>
    </row>
    <row r="35536">
      <c r="B35536" s="497"/>
      <c r="H35536" s="500"/>
      <c r="O35536" s="500"/>
      <c r="Q35536" s="498" t="s">
        <v>213</v>
      </c>
      <c r="S35536" s="499"/>
    </row>
    <row r="35537">
      <c r="B35537" s="497"/>
      <c r="H35537" s="500"/>
      <c r="O35537" s="500"/>
      <c r="Q35537" s="498" t="s">
        <v>213</v>
      </c>
      <c r="S35537" s="499"/>
    </row>
    <row r="35538">
      <c r="B35538" s="497"/>
      <c r="H35538" s="500"/>
      <c r="O35538" s="500"/>
      <c r="Q35538" s="498" t="s">
        <v>213</v>
      </c>
      <c r="S35538" s="499"/>
    </row>
    <row r="35539">
      <c r="B35539" s="497"/>
      <c r="H35539" s="500"/>
      <c r="O35539" s="500"/>
      <c r="Q35539" s="498" t="s">
        <v>213</v>
      </c>
      <c r="S35539" s="499"/>
    </row>
    <row r="35540">
      <c r="B35540" s="497"/>
      <c r="H35540" s="500"/>
      <c r="O35540" s="500"/>
      <c r="Q35540" s="498" t="s">
        <v>213</v>
      </c>
      <c r="S35540" s="499"/>
    </row>
    <row r="35541">
      <c r="B35541" s="497"/>
      <c r="H35541" s="500"/>
      <c r="O35541" s="500"/>
      <c r="Q35541" s="498" t="s">
        <v>213</v>
      </c>
      <c r="S35541" s="499"/>
    </row>
    <row r="35542">
      <c r="B35542" s="497"/>
      <c r="H35542" s="500"/>
      <c r="O35542" s="500"/>
      <c r="Q35542" s="498" t="s">
        <v>213</v>
      </c>
      <c r="S35542" s="499"/>
    </row>
    <row r="35543">
      <c r="B35543" s="497"/>
      <c r="H35543" s="500"/>
      <c r="O35543" s="500"/>
      <c r="Q35543" s="498" t="s">
        <v>213</v>
      </c>
      <c r="S35543" s="499"/>
    </row>
    <row r="35544">
      <c r="B35544" s="497"/>
      <c r="H35544" s="500"/>
      <c r="O35544" s="500"/>
      <c r="Q35544" s="498" t="s">
        <v>213</v>
      </c>
      <c r="S35544" s="499"/>
    </row>
    <row r="35545">
      <c r="B35545" s="497"/>
      <c r="H35545" s="500"/>
      <c r="O35545" s="500"/>
      <c r="Q35545" s="498" t="s">
        <v>213</v>
      </c>
      <c r="S35545" s="499"/>
    </row>
    <row r="35546">
      <c r="B35546" s="497"/>
      <c r="H35546" s="500"/>
      <c r="O35546" s="500"/>
      <c r="Q35546" s="498" t="s">
        <v>213</v>
      </c>
      <c r="S35546" s="499"/>
    </row>
    <row r="35547">
      <c r="B35547" s="497"/>
      <c r="H35547" s="500"/>
      <c r="O35547" s="500"/>
      <c r="Q35547" s="498" t="s">
        <v>213</v>
      </c>
      <c r="S35547" s="499"/>
    </row>
    <row r="35548">
      <c r="B35548" s="497"/>
      <c r="H35548" s="500"/>
      <c r="O35548" s="500"/>
      <c r="Q35548" s="498" t="s">
        <v>213</v>
      </c>
      <c r="S35548" s="499"/>
    </row>
    <row r="35549">
      <c r="B35549" s="497"/>
      <c r="H35549" s="500"/>
      <c r="O35549" s="500"/>
      <c r="Q35549" s="498" t="s">
        <v>213</v>
      </c>
      <c r="S35549" s="499"/>
    </row>
    <row r="35550">
      <c r="B35550" s="497"/>
      <c r="H35550" s="500"/>
      <c r="O35550" s="500"/>
      <c r="Q35550" s="498" t="s">
        <v>213</v>
      </c>
      <c r="S35550" s="499"/>
    </row>
    <row r="35551">
      <c r="B35551" s="497"/>
      <c r="H35551" s="500"/>
      <c r="O35551" s="500"/>
      <c r="Q35551" s="498" t="s">
        <v>213</v>
      </c>
      <c r="S35551" s="499"/>
    </row>
    <row r="35552">
      <c r="B35552" s="497"/>
      <c r="H35552" s="500"/>
      <c r="O35552" s="500"/>
      <c r="Q35552" s="498" t="s">
        <v>213</v>
      </c>
      <c r="S35552" s="499"/>
    </row>
    <row r="35553">
      <c r="B35553" s="497"/>
      <c r="H35553" s="500"/>
      <c r="O35553" s="500"/>
      <c r="Q35553" s="498" t="s">
        <v>213</v>
      </c>
      <c r="S35553" s="499"/>
    </row>
    <row r="35554">
      <c r="B35554" s="497"/>
      <c r="H35554" s="500"/>
      <c r="O35554" s="500"/>
      <c r="Q35554" s="498" t="s">
        <v>213</v>
      </c>
      <c r="S35554" s="499"/>
    </row>
    <row r="35555">
      <c r="B35555" s="497"/>
      <c r="H35555" s="500"/>
      <c r="O35555" s="500"/>
      <c r="Q35555" s="498" t="s">
        <v>213</v>
      </c>
      <c r="S35555" s="499"/>
    </row>
    <row r="35556">
      <c r="B35556" s="497"/>
      <c r="H35556" s="500"/>
      <c r="O35556" s="500"/>
      <c r="Q35556" s="498" t="s">
        <v>213</v>
      </c>
      <c r="S35556" s="499"/>
    </row>
    <row r="35557">
      <c r="B35557" s="497"/>
      <c r="H35557" s="500"/>
      <c r="O35557" s="500"/>
      <c r="Q35557" s="498" t="s">
        <v>213</v>
      </c>
      <c r="S35557" s="499"/>
    </row>
    <row r="35558">
      <c r="B35558" s="497"/>
      <c r="H35558" s="500"/>
      <c r="O35558" s="500"/>
      <c r="Q35558" s="498" t="s">
        <v>213</v>
      </c>
      <c r="S35558" s="499"/>
    </row>
    <row r="35559">
      <c r="B35559" s="497"/>
      <c r="H35559" s="500"/>
      <c r="O35559" s="500"/>
      <c r="Q35559" s="498" t="s">
        <v>213</v>
      </c>
      <c r="S35559" s="499"/>
    </row>
    <row r="35560">
      <c r="B35560" s="497"/>
      <c r="H35560" s="500"/>
      <c r="O35560" s="500"/>
      <c r="Q35560" s="498" t="s">
        <v>213</v>
      </c>
      <c r="S35560" s="499"/>
    </row>
    <row r="35561">
      <c r="B35561" s="497"/>
      <c r="H35561" s="500"/>
      <c r="O35561" s="500"/>
      <c r="Q35561" s="498" t="s">
        <v>213</v>
      </c>
      <c r="S35561" s="499"/>
    </row>
    <row r="35562">
      <c r="B35562" s="497"/>
      <c r="H35562" s="500"/>
      <c r="O35562" s="500"/>
      <c r="Q35562" s="498" t="s">
        <v>213</v>
      </c>
      <c r="S35562" s="499"/>
    </row>
    <row r="35563">
      <c r="B35563" s="497"/>
      <c r="H35563" s="500"/>
      <c r="O35563" s="500"/>
      <c r="Q35563" s="498" t="s">
        <v>213</v>
      </c>
      <c r="S35563" s="499"/>
    </row>
    <row r="35564">
      <c r="B35564" s="497"/>
      <c r="H35564" s="500"/>
      <c r="O35564" s="500"/>
      <c r="Q35564" s="498" t="s">
        <v>213</v>
      </c>
      <c r="S35564" s="499"/>
    </row>
    <row r="35565">
      <c r="B35565" s="497"/>
      <c r="H35565" s="500"/>
      <c r="O35565" s="500"/>
      <c r="Q35565" s="498" t="s">
        <v>213</v>
      </c>
      <c r="S35565" s="499"/>
    </row>
    <row r="35566">
      <c r="B35566" s="497"/>
      <c r="H35566" s="500"/>
      <c r="O35566" s="500"/>
      <c r="Q35566" s="498" t="s">
        <v>213</v>
      </c>
      <c r="S35566" s="499"/>
    </row>
    <row r="35567">
      <c r="B35567" s="497"/>
      <c r="H35567" s="500"/>
      <c r="O35567" s="500"/>
      <c r="Q35567" s="498" t="s">
        <v>213</v>
      </c>
      <c r="S35567" s="499"/>
    </row>
    <row r="35568">
      <c r="B35568" s="497"/>
      <c r="H35568" s="500"/>
      <c r="O35568" s="500"/>
      <c r="Q35568" s="498" t="s">
        <v>213</v>
      </c>
      <c r="S35568" s="499"/>
    </row>
    <row r="35569">
      <c r="B35569" s="497"/>
      <c r="H35569" s="500"/>
      <c r="O35569" s="500"/>
      <c r="Q35569" s="498" t="s">
        <v>213</v>
      </c>
      <c r="S35569" s="499"/>
    </row>
    <row r="35570">
      <c r="B35570" s="497"/>
      <c r="H35570" s="500"/>
      <c r="O35570" s="500"/>
      <c r="Q35570" s="498" t="s">
        <v>213</v>
      </c>
      <c r="S35570" s="499"/>
    </row>
    <row r="35571">
      <c r="B35571" s="497"/>
      <c r="H35571" s="500"/>
      <c r="O35571" s="500"/>
      <c r="Q35571" s="498" t="s">
        <v>213</v>
      </c>
      <c r="S35571" s="499"/>
    </row>
    <row r="35572">
      <c r="B35572" s="497"/>
      <c r="H35572" s="500"/>
      <c r="O35572" s="500"/>
      <c r="Q35572" s="498" t="s">
        <v>213</v>
      </c>
      <c r="S35572" s="499"/>
    </row>
    <row r="35573">
      <c r="B35573" s="497"/>
      <c r="H35573" s="500"/>
      <c r="O35573" s="500"/>
      <c r="Q35573" s="498" t="s">
        <v>213</v>
      </c>
      <c r="S35573" s="499"/>
    </row>
    <row r="35574">
      <c r="B35574" s="497"/>
      <c r="H35574" s="500"/>
      <c r="O35574" s="500"/>
      <c r="Q35574" s="498" t="s">
        <v>213</v>
      </c>
      <c r="S35574" s="499"/>
    </row>
    <row r="35575">
      <c r="B35575" s="497"/>
      <c r="H35575" s="500"/>
      <c r="O35575" s="500"/>
      <c r="Q35575" s="498" t="s">
        <v>213</v>
      </c>
      <c r="S35575" s="499"/>
    </row>
    <row r="35576">
      <c r="B35576" s="497"/>
      <c r="H35576" s="500"/>
      <c r="O35576" s="500"/>
      <c r="Q35576" s="498" t="s">
        <v>213</v>
      </c>
      <c r="S35576" s="499"/>
    </row>
    <row r="35577">
      <c r="B35577" s="497"/>
      <c r="H35577" s="500"/>
      <c r="O35577" s="500"/>
      <c r="Q35577" s="498" t="s">
        <v>213</v>
      </c>
      <c r="S35577" s="499"/>
    </row>
    <row r="35578">
      <c r="B35578" s="497"/>
      <c r="H35578" s="500"/>
      <c r="O35578" s="500"/>
      <c r="Q35578" s="498" t="s">
        <v>213</v>
      </c>
      <c r="S35578" s="499"/>
    </row>
    <row r="35579">
      <c r="B35579" s="497"/>
      <c r="H35579" s="500"/>
      <c r="O35579" s="500"/>
      <c r="Q35579" s="498" t="s">
        <v>213</v>
      </c>
      <c r="S35579" s="499"/>
    </row>
    <row r="35580">
      <c r="B35580" s="497"/>
      <c r="H35580" s="500"/>
      <c r="O35580" s="500"/>
      <c r="Q35580" s="498" t="s">
        <v>213</v>
      </c>
      <c r="S35580" s="499"/>
    </row>
    <row r="35581">
      <c r="B35581" s="497"/>
      <c r="H35581" s="500"/>
      <c r="O35581" s="500"/>
      <c r="Q35581" s="498" t="s">
        <v>213</v>
      </c>
      <c r="S35581" s="499"/>
    </row>
    <row r="35582">
      <c r="B35582" s="497"/>
      <c r="H35582" s="500"/>
      <c r="O35582" s="500"/>
      <c r="Q35582" s="498" t="s">
        <v>213</v>
      </c>
      <c r="S35582" s="499"/>
    </row>
    <row r="35583">
      <c r="B35583" s="497"/>
      <c r="H35583" s="500"/>
      <c r="O35583" s="500"/>
      <c r="Q35583" s="498" t="s">
        <v>213</v>
      </c>
      <c r="S35583" s="499"/>
    </row>
    <row r="35584">
      <c r="B35584" s="497"/>
      <c r="H35584" s="500"/>
      <c r="O35584" s="500"/>
      <c r="Q35584" s="498" t="s">
        <v>213</v>
      </c>
      <c r="S35584" s="499"/>
    </row>
    <row r="35585">
      <c r="B35585" s="497"/>
      <c r="H35585" s="500"/>
      <c r="O35585" s="500"/>
      <c r="Q35585" s="498" t="s">
        <v>213</v>
      </c>
      <c r="S35585" s="499"/>
    </row>
    <row r="35586">
      <c r="B35586" s="497"/>
      <c r="H35586" s="500"/>
      <c r="O35586" s="500"/>
      <c r="Q35586" s="498" t="s">
        <v>213</v>
      </c>
      <c r="S35586" s="499"/>
    </row>
    <row r="35587">
      <c r="B35587" s="497"/>
      <c r="H35587" s="500"/>
      <c r="O35587" s="500"/>
      <c r="Q35587" s="498" t="s">
        <v>213</v>
      </c>
      <c r="S35587" s="499"/>
    </row>
    <row r="35588">
      <c r="B35588" s="497"/>
      <c r="H35588" s="500"/>
      <c r="O35588" s="500"/>
      <c r="Q35588" s="498" t="s">
        <v>213</v>
      </c>
      <c r="S35588" s="499"/>
    </row>
    <row r="35589">
      <c r="B35589" s="497"/>
      <c r="H35589" s="500"/>
      <c r="O35589" s="500"/>
      <c r="Q35589" s="498" t="s">
        <v>213</v>
      </c>
      <c r="S35589" s="499"/>
    </row>
    <row r="35590">
      <c r="B35590" s="497"/>
      <c r="H35590" s="500"/>
      <c r="O35590" s="500"/>
      <c r="Q35590" s="498" t="s">
        <v>213</v>
      </c>
      <c r="S35590" s="499"/>
    </row>
    <row r="35591">
      <c r="B35591" s="497"/>
      <c r="H35591" s="500"/>
      <c r="O35591" s="500"/>
      <c r="Q35591" s="498" t="s">
        <v>213</v>
      </c>
      <c r="S35591" s="499"/>
    </row>
    <row r="35592">
      <c r="B35592" s="497"/>
      <c r="H35592" s="500"/>
      <c r="O35592" s="500"/>
      <c r="Q35592" s="498" t="s">
        <v>213</v>
      </c>
      <c r="S35592" s="499"/>
    </row>
    <row r="35593">
      <c r="B35593" s="497"/>
      <c r="H35593" s="500"/>
      <c r="O35593" s="500"/>
      <c r="Q35593" s="498" t="s">
        <v>213</v>
      </c>
      <c r="S35593" s="499"/>
    </row>
    <row r="35594">
      <c r="B35594" s="497"/>
      <c r="H35594" s="500"/>
      <c r="O35594" s="500"/>
      <c r="Q35594" s="498" t="s">
        <v>213</v>
      </c>
      <c r="S35594" s="499"/>
    </row>
    <row r="35595">
      <c r="B35595" s="497"/>
      <c r="H35595" s="500"/>
      <c r="O35595" s="500"/>
      <c r="Q35595" s="498" t="s">
        <v>213</v>
      </c>
      <c r="S35595" s="499"/>
    </row>
    <row r="35596">
      <c r="B35596" s="497"/>
      <c r="H35596" s="500"/>
      <c r="O35596" s="500"/>
      <c r="Q35596" s="498" t="s">
        <v>213</v>
      </c>
      <c r="S35596" s="499"/>
    </row>
    <row r="35597">
      <c r="B35597" s="497"/>
      <c r="H35597" s="500"/>
      <c r="O35597" s="500"/>
      <c r="Q35597" s="498" t="s">
        <v>213</v>
      </c>
      <c r="S35597" s="499"/>
    </row>
    <row r="35598">
      <c r="B35598" s="497"/>
      <c r="H35598" s="500"/>
      <c r="O35598" s="500"/>
      <c r="Q35598" s="498" t="s">
        <v>213</v>
      </c>
      <c r="S35598" s="499"/>
    </row>
    <row r="35599">
      <c r="B35599" s="497"/>
      <c r="H35599" s="500"/>
      <c r="O35599" s="500"/>
      <c r="Q35599" s="498" t="s">
        <v>213</v>
      </c>
      <c r="S35599" s="499"/>
    </row>
    <row r="35600">
      <c r="B35600" s="497"/>
      <c r="H35600" s="500"/>
      <c r="O35600" s="500"/>
      <c r="Q35600" s="498" t="s">
        <v>213</v>
      </c>
      <c r="S35600" s="499"/>
    </row>
    <row r="35601">
      <c r="B35601" s="497"/>
      <c r="H35601" s="500"/>
      <c r="O35601" s="500"/>
      <c r="Q35601" s="498" t="s">
        <v>213</v>
      </c>
      <c r="S35601" s="499"/>
    </row>
    <row r="35602">
      <c r="B35602" s="497"/>
      <c r="H35602" s="500"/>
      <c r="O35602" s="500"/>
      <c r="Q35602" s="498" t="s">
        <v>213</v>
      </c>
      <c r="S35602" s="499"/>
    </row>
    <row r="35603">
      <c r="B35603" s="497"/>
      <c r="H35603" s="500"/>
      <c r="O35603" s="500"/>
      <c r="Q35603" s="498" t="s">
        <v>213</v>
      </c>
      <c r="S35603" s="499"/>
    </row>
    <row r="35604">
      <c r="B35604" s="497"/>
      <c r="H35604" s="500"/>
      <c r="O35604" s="500"/>
      <c r="Q35604" s="498" t="s">
        <v>213</v>
      </c>
      <c r="S35604" s="499"/>
    </row>
    <row r="35605">
      <c r="B35605" s="497"/>
      <c r="H35605" s="500"/>
      <c r="O35605" s="500"/>
      <c r="Q35605" s="498" t="s">
        <v>213</v>
      </c>
      <c r="S35605" s="499"/>
    </row>
    <row r="35606">
      <c r="B35606" s="497"/>
      <c r="H35606" s="500"/>
      <c r="O35606" s="500"/>
      <c r="Q35606" s="498" t="s">
        <v>213</v>
      </c>
      <c r="S35606" s="499"/>
    </row>
    <row r="35607">
      <c r="B35607" s="497"/>
      <c r="H35607" s="500"/>
      <c r="O35607" s="500"/>
      <c r="Q35607" s="498" t="s">
        <v>213</v>
      </c>
      <c r="S35607" s="499"/>
    </row>
    <row r="35608">
      <c r="B35608" s="497"/>
      <c r="H35608" s="500"/>
      <c r="O35608" s="500"/>
      <c r="Q35608" s="498" t="s">
        <v>213</v>
      </c>
      <c r="S35608" s="499"/>
    </row>
    <row r="35609">
      <c r="B35609" s="497"/>
      <c r="H35609" s="500"/>
      <c r="O35609" s="500"/>
      <c r="Q35609" s="498" t="s">
        <v>213</v>
      </c>
      <c r="S35609" s="499"/>
    </row>
    <row r="35610">
      <c r="B35610" s="497"/>
      <c r="H35610" s="500"/>
      <c r="O35610" s="500"/>
      <c r="Q35610" s="498" t="s">
        <v>213</v>
      </c>
      <c r="S35610" s="499"/>
    </row>
    <row r="35611">
      <c r="B35611" s="497"/>
      <c r="H35611" s="500"/>
      <c r="O35611" s="500"/>
      <c r="Q35611" s="498" t="s">
        <v>213</v>
      </c>
      <c r="S35611" s="499"/>
    </row>
    <row r="35612">
      <c r="B35612" s="497"/>
      <c r="H35612" s="500"/>
      <c r="O35612" s="500"/>
      <c r="Q35612" s="498" t="s">
        <v>213</v>
      </c>
      <c r="S35612" s="499"/>
    </row>
    <row r="35613">
      <c r="B35613" s="497"/>
      <c r="H35613" s="500"/>
      <c r="O35613" s="500"/>
      <c r="Q35613" s="498" t="s">
        <v>213</v>
      </c>
      <c r="S35613" s="499"/>
    </row>
    <row r="35614">
      <c r="B35614" s="497"/>
      <c r="H35614" s="500"/>
      <c r="O35614" s="500"/>
      <c r="Q35614" s="498" t="s">
        <v>213</v>
      </c>
      <c r="S35614" s="499"/>
    </row>
    <row r="35615">
      <c r="B35615" s="497"/>
      <c r="H35615" s="500"/>
      <c r="O35615" s="500"/>
      <c r="Q35615" s="498" t="s">
        <v>213</v>
      </c>
      <c r="S35615" s="499"/>
    </row>
    <row r="35616">
      <c r="B35616" s="497"/>
      <c r="H35616" s="500"/>
      <c r="O35616" s="500"/>
      <c r="Q35616" s="498" t="s">
        <v>213</v>
      </c>
      <c r="S35616" s="499"/>
    </row>
    <row r="35617">
      <c r="B35617" s="497"/>
      <c r="H35617" s="500"/>
      <c r="O35617" s="500"/>
      <c r="Q35617" s="498" t="s">
        <v>213</v>
      </c>
      <c r="S35617" s="499"/>
    </row>
    <row r="35618">
      <c r="B35618" s="497"/>
      <c r="H35618" s="500"/>
      <c r="O35618" s="500"/>
      <c r="Q35618" s="498" t="s">
        <v>213</v>
      </c>
      <c r="S35618" s="499"/>
    </row>
    <row r="35619">
      <c r="B35619" s="497"/>
      <c r="H35619" s="500"/>
      <c r="O35619" s="500"/>
      <c r="Q35619" s="498" t="s">
        <v>213</v>
      </c>
      <c r="S35619" s="499"/>
    </row>
    <row r="35620">
      <c r="B35620" s="497"/>
      <c r="H35620" s="500"/>
      <c r="O35620" s="500"/>
      <c r="Q35620" s="498" t="s">
        <v>213</v>
      </c>
      <c r="S35620" s="499"/>
    </row>
    <row r="35621">
      <c r="B35621" s="497"/>
      <c r="H35621" s="500"/>
      <c r="O35621" s="500"/>
      <c r="Q35621" s="498" t="s">
        <v>213</v>
      </c>
      <c r="S35621" s="499"/>
    </row>
    <row r="35622">
      <c r="B35622" s="497"/>
      <c r="H35622" s="500"/>
      <c r="O35622" s="500"/>
      <c r="Q35622" s="498" t="s">
        <v>213</v>
      </c>
      <c r="S35622" s="499"/>
    </row>
    <row r="35623">
      <c r="B35623" s="497"/>
      <c r="H35623" s="500"/>
      <c r="O35623" s="500"/>
      <c r="Q35623" s="498" t="s">
        <v>213</v>
      </c>
      <c r="S35623" s="499"/>
    </row>
    <row r="35624">
      <c r="B35624" s="497"/>
      <c r="H35624" s="500"/>
      <c r="O35624" s="500"/>
      <c r="Q35624" s="498" t="s">
        <v>213</v>
      </c>
      <c r="S35624" s="499"/>
    </row>
    <row r="35625">
      <c r="B35625" s="497"/>
      <c r="H35625" s="500"/>
      <c r="O35625" s="500"/>
      <c r="Q35625" s="498" t="s">
        <v>213</v>
      </c>
      <c r="S35625" s="499"/>
    </row>
    <row r="35626">
      <c r="B35626" s="497"/>
      <c r="H35626" s="500"/>
      <c r="O35626" s="500"/>
      <c r="Q35626" s="498" t="s">
        <v>213</v>
      </c>
      <c r="S35626" s="499"/>
    </row>
    <row r="35627">
      <c r="B35627" s="497"/>
      <c r="H35627" s="500"/>
      <c r="O35627" s="500"/>
      <c r="Q35627" s="498" t="s">
        <v>213</v>
      </c>
      <c r="S35627" s="499"/>
    </row>
    <row r="35628">
      <c r="B35628" s="497"/>
      <c r="H35628" s="500"/>
      <c r="O35628" s="500"/>
      <c r="Q35628" s="498" t="s">
        <v>213</v>
      </c>
      <c r="S35628" s="499"/>
    </row>
    <row r="35629">
      <c r="B35629" s="497"/>
      <c r="H35629" s="500"/>
      <c r="O35629" s="500"/>
      <c r="Q35629" s="498" t="s">
        <v>213</v>
      </c>
      <c r="S35629" s="499"/>
    </row>
    <row r="35630">
      <c r="B35630" s="497"/>
      <c r="H35630" s="500"/>
      <c r="O35630" s="500"/>
      <c r="Q35630" s="498" t="s">
        <v>213</v>
      </c>
      <c r="S35630" s="499"/>
    </row>
    <row r="35631">
      <c r="B35631" s="497"/>
      <c r="H35631" s="500"/>
      <c r="O35631" s="500"/>
      <c r="Q35631" s="498" t="s">
        <v>213</v>
      </c>
      <c r="S35631" s="499"/>
    </row>
    <row r="35632">
      <c r="B35632" s="497"/>
      <c r="H35632" s="500"/>
      <c r="O35632" s="500"/>
      <c r="Q35632" s="498" t="s">
        <v>213</v>
      </c>
      <c r="S35632" s="499"/>
    </row>
    <row r="35633">
      <c r="B35633" s="497"/>
      <c r="H35633" s="500"/>
      <c r="O35633" s="500"/>
      <c r="Q35633" s="498" t="s">
        <v>213</v>
      </c>
      <c r="S35633" s="499"/>
    </row>
    <row r="35634">
      <c r="B35634" s="497"/>
      <c r="H35634" s="500"/>
      <c r="O35634" s="500"/>
      <c r="Q35634" s="498" t="s">
        <v>213</v>
      </c>
      <c r="S35634" s="499"/>
    </row>
    <row r="35635">
      <c r="B35635" s="497"/>
      <c r="H35635" s="500"/>
      <c r="O35635" s="500"/>
      <c r="Q35635" s="498" t="s">
        <v>213</v>
      </c>
      <c r="S35635" s="499"/>
    </row>
    <row r="35636">
      <c r="B35636" s="497"/>
      <c r="H35636" s="500"/>
      <c r="O35636" s="500"/>
      <c r="Q35636" s="498" t="s">
        <v>213</v>
      </c>
      <c r="S35636" s="499"/>
    </row>
    <row r="35637">
      <c r="B35637" s="497"/>
      <c r="H35637" s="500"/>
      <c r="O35637" s="500"/>
      <c r="Q35637" s="498" t="s">
        <v>213</v>
      </c>
      <c r="S35637" s="499"/>
    </row>
    <row r="35638">
      <c r="B35638" s="497"/>
      <c r="H35638" s="500"/>
      <c r="O35638" s="500"/>
      <c r="Q35638" s="498" t="s">
        <v>213</v>
      </c>
      <c r="S35638" s="499"/>
    </row>
    <row r="35639">
      <c r="B35639" s="497"/>
      <c r="H35639" s="500"/>
      <c r="O35639" s="500"/>
      <c r="Q35639" s="498" t="s">
        <v>213</v>
      </c>
      <c r="S35639" s="499"/>
    </row>
    <row r="35640">
      <c r="B35640" s="497"/>
      <c r="H35640" s="500"/>
      <c r="O35640" s="500"/>
      <c r="Q35640" s="498" t="s">
        <v>213</v>
      </c>
      <c r="S35640" s="499"/>
    </row>
    <row r="35641">
      <c r="B35641" s="497"/>
      <c r="H35641" s="500"/>
      <c r="O35641" s="500"/>
      <c r="Q35641" s="498" t="s">
        <v>213</v>
      </c>
      <c r="S35641" s="499"/>
    </row>
    <row r="35642">
      <c r="B35642" s="497"/>
      <c r="H35642" s="500"/>
      <c r="O35642" s="500"/>
      <c r="Q35642" s="498" t="s">
        <v>213</v>
      </c>
      <c r="S35642" s="499"/>
    </row>
    <row r="35643">
      <c r="B35643" s="497"/>
      <c r="H35643" s="500"/>
      <c r="O35643" s="500"/>
      <c r="Q35643" s="498" t="s">
        <v>213</v>
      </c>
      <c r="S35643" s="499"/>
    </row>
    <row r="35644">
      <c r="B35644" s="497"/>
      <c r="H35644" s="500"/>
      <c r="O35644" s="500"/>
      <c r="Q35644" s="498" t="s">
        <v>213</v>
      </c>
      <c r="S35644" s="499"/>
    </row>
    <row r="35645">
      <c r="B35645" s="497"/>
      <c r="H35645" s="500"/>
      <c r="O35645" s="500"/>
      <c r="Q35645" s="498" t="s">
        <v>213</v>
      </c>
      <c r="S35645" s="499"/>
    </row>
    <row r="35646">
      <c r="B35646" s="497"/>
      <c r="H35646" s="500"/>
      <c r="O35646" s="500"/>
      <c r="Q35646" s="498" t="s">
        <v>213</v>
      </c>
      <c r="S35646" s="499"/>
    </row>
    <row r="35647">
      <c r="B35647" s="497"/>
      <c r="H35647" s="500"/>
      <c r="O35647" s="500"/>
      <c r="Q35647" s="498" t="s">
        <v>213</v>
      </c>
      <c r="S35647" s="499"/>
    </row>
    <row r="35648">
      <c r="B35648" s="497"/>
      <c r="H35648" s="500"/>
      <c r="O35648" s="500"/>
      <c r="Q35648" s="498" t="s">
        <v>213</v>
      </c>
      <c r="S35648" s="499"/>
    </row>
    <row r="35649">
      <c r="B35649" s="497"/>
      <c r="H35649" s="500"/>
      <c r="O35649" s="500"/>
      <c r="Q35649" s="498" t="s">
        <v>213</v>
      </c>
      <c r="S35649" s="499"/>
    </row>
    <row r="35650">
      <c r="B35650" s="497"/>
      <c r="H35650" s="500"/>
      <c r="O35650" s="500"/>
      <c r="Q35650" s="498" t="s">
        <v>213</v>
      </c>
      <c r="S35650" s="499"/>
    </row>
    <row r="35651">
      <c r="B35651" s="497"/>
      <c r="H35651" s="500"/>
      <c r="O35651" s="500"/>
      <c r="Q35651" s="498" t="s">
        <v>213</v>
      </c>
      <c r="S35651" s="499"/>
    </row>
    <row r="35652">
      <c r="B35652" s="497"/>
      <c r="H35652" s="500"/>
      <c r="O35652" s="500"/>
      <c r="Q35652" s="498" t="s">
        <v>213</v>
      </c>
      <c r="S35652" s="499"/>
    </row>
    <row r="35653">
      <c r="B35653" s="497"/>
      <c r="H35653" s="500"/>
      <c r="O35653" s="500"/>
      <c r="Q35653" s="498" t="s">
        <v>213</v>
      </c>
      <c r="S35653" s="499"/>
    </row>
    <row r="35654">
      <c r="B35654" s="497"/>
      <c r="H35654" s="500"/>
      <c r="O35654" s="500"/>
      <c r="Q35654" s="498" t="s">
        <v>213</v>
      </c>
      <c r="S35654" s="499"/>
    </row>
    <row r="35655">
      <c r="B35655" s="497"/>
      <c r="H35655" s="500"/>
      <c r="O35655" s="500"/>
      <c r="Q35655" s="498" t="s">
        <v>213</v>
      </c>
      <c r="S35655" s="499"/>
    </row>
    <row r="35656">
      <c r="B35656" s="497"/>
      <c r="H35656" s="500"/>
      <c r="O35656" s="500"/>
      <c r="Q35656" s="498" t="s">
        <v>213</v>
      </c>
      <c r="S35656" s="499"/>
    </row>
    <row r="35657">
      <c r="B35657" s="497"/>
      <c r="H35657" s="500"/>
      <c r="O35657" s="500"/>
      <c r="Q35657" s="498" t="s">
        <v>213</v>
      </c>
      <c r="S35657" s="499"/>
    </row>
    <row r="35658">
      <c r="B35658" s="497"/>
      <c r="H35658" s="500"/>
      <c r="O35658" s="500"/>
      <c r="Q35658" s="498" t="s">
        <v>213</v>
      </c>
      <c r="S35658" s="499"/>
    </row>
    <row r="35659">
      <c r="B35659" s="497"/>
      <c r="H35659" s="500"/>
      <c r="O35659" s="500"/>
      <c r="Q35659" s="498" t="s">
        <v>213</v>
      </c>
      <c r="S35659" s="499"/>
    </row>
    <row r="35660">
      <c r="B35660" s="497"/>
      <c r="H35660" s="500"/>
      <c r="O35660" s="500"/>
      <c r="Q35660" s="498" t="s">
        <v>213</v>
      </c>
      <c r="S35660" s="499"/>
    </row>
    <row r="35661">
      <c r="B35661" s="497"/>
      <c r="H35661" s="500"/>
      <c r="O35661" s="500"/>
      <c r="Q35661" s="498" t="s">
        <v>213</v>
      </c>
      <c r="S35661" s="499"/>
    </row>
    <row r="35662">
      <c r="B35662" s="497"/>
      <c r="H35662" s="500"/>
      <c r="O35662" s="500"/>
      <c r="Q35662" s="498" t="s">
        <v>213</v>
      </c>
      <c r="S35662" s="499"/>
    </row>
    <row r="35663">
      <c r="B35663" s="497"/>
      <c r="H35663" s="500"/>
      <c r="O35663" s="500"/>
      <c r="Q35663" s="498" t="s">
        <v>213</v>
      </c>
      <c r="S35663" s="499"/>
    </row>
    <row r="35664">
      <c r="B35664" s="497"/>
      <c r="H35664" s="500"/>
      <c r="O35664" s="500"/>
      <c r="Q35664" s="498" t="s">
        <v>213</v>
      </c>
      <c r="S35664" s="499"/>
    </row>
    <row r="35665">
      <c r="B35665" s="497"/>
      <c r="H35665" s="500"/>
      <c r="O35665" s="500"/>
      <c r="Q35665" s="498" t="s">
        <v>213</v>
      </c>
      <c r="S35665" s="499"/>
    </row>
    <row r="35666">
      <c r="B35666" s="497"/>
      <c r="H35666" s="500"/>
      <c r="O35666" s="500"/>
      <c r="Q35666" s="498" t="s">
        <v>213</v>
      </c>
      <c r="S35666" s="499"/>
    </row>
    <row r="35667">
      <c r="B35667" s="497"/>
      <c r="H35667" s="500"/>
      <c r="O35667" s="500"/>
      <c r="Q35667" s="498" t="s">
        <v>213</v>
      </c>
      <c r="S35667" s="499"/>
    </row>
    <row r="35668">
      <c r="B35668" s="497"/>
      <c r="H35668" s="500"/>
      <c r="O35668" s="500"/>
      <c r="Q35668" s="498" t="s">
        <v>213</v>
      </c>
      <c r="S35668" s="499"/>
    </row>
    <row r="35669">
      <c r="B35669" s="497"/>
      <c r="H35669" s="500"/>
      <c r="O35669" s="500"/>
      <c r="Q35669" s="498" t="s">
        <v>213</v>
      </c>
      <c r="S35669" s="499"/>
    </row>
    <row r="35670">
      <c r="B35670" s="497"/>
      <c r="H35670" s="500"/>
      <c r="O35670" s="500"/>
      <c r="Q35670" s="498" t="s">
        <v>213</v>
      </c>
      <c r="S35670" s="499"/>
    </row>
    <row r="35671">
      <c r="B35671" s="497"/>
      <c r="H35671" s="500"/>
      <c r="O35671" s="500"/>
      <c r="Q35671" s="498" t="s">
        <v>213</v>
      </c>
      <c r="S35671" s="499"/>
    </row>
    <row r="35672">
      <c r="B35672" s="497"/>
      <c r="H35672" s="500"/>
      <c r="O35672" s="500"/>
      <c r="Q35672" s="498" t="s">
        <v>213</v>
      </c>
      <c r="S35672" s="499"/>
    </row>
    <row r="35673">
      <c r="B35673" s="497"/>
      <c r="H35673" s="500"/>
      <c r="O35673" s="500"/>
      <c r="Q35673" s="498" t="s">
        <v>213</v>
      </c>
      <c r="S35673" s="499"/>
    </row>
    <row r="35674">
      <c r="B35674" s="497"/>
      <c r="H35674" s="500"/>
      <c r="O35674" s="500"/>
      <c r="Q35674" s="498" t="s">
        <v>213</v>
      </c>
      <c r="S35674" s="499"/>
    </row>
    <row r="35675">
      <c r="B35675" s="497"/>
      <c r="H35675" s="500"/>
      <c r="O35675" s="500"/>
      <c r="Q35675" s="498" t="s">
        <v>213</v>
      </c>
      <c r="S35675" s="499"/>
    </row>
    <row r="35676">
      <c r="B35676" s="497"/>
      <c r="H35676" s="500"/>
      <c r="O35676" s="500"/>
      <c r="Q35676" s="498" t="s">
        <v>213</v>
      </c>
      <c r="S35676" s="499"/>
    </row>
    <row r="35677">
      <c r="B35677" s="497"/>
      <c r="H35677" s="500"/>
      <c r="O35677" s="500"/>
      <c r="Q35677" s="498" t="s">
        <v>213</v>
      </c>
      <c r="S35677" s="499"/>
    </row>
    <row r="35678">
      <c r="B35678" s="497"/>
      <c r="H35678" s="500"/>
      <c r="O35678" s="500"/>
      <c r="Q35678" s="498" t="s">
        <v>213</v>
      </c>
      <c r="S35678" s="499"/>
    </row>
    <row r="35679">
      <c r="B35679" s="497"/>
      <c r="H35679" s="500"/>
      <c r="O35679" s="500"/>
      <c r="Q35679" s="498" t="s">
        <v>213</v>
      </c>
      <c r="S35679" s="499"/>
    </row>
    <row r="35680">
      <c r="B35680" s="497"/>
      <c r="H35680" s="500"/>
      <c r="O35680" s="500"/>
      <c r="Q35680" s="498" t="s">
        <v>213</v>
      </c>
      <c r="S35680" s="499"/>
    </row>
    <row r="35681">
      <c r="B35681" s="497"/>
      <c r="H35681" s="500"/>
      <c r="O35681" s="500"/>
      <c r="Q35681" s="498" t="s">
        <v>213</v>
      </c>
      <c r="S35681" s="499"/>
    </row>
    <row r="35682">
      <c r="B35682" s="497"/>
      <c r="H35682" s="500"/>
      <c r="O35682" s="500"/>
      <c r="Q35682" s="498" t="s">
        <v>213</v>
      </c>
      <c r="S35682" s="499"/>
    </row>
    <row r="35683">
      <c r="B35683" s="497"/>
      <c r="H35683" s="500"/>
      <c r="O35683" s="500"/>
      <c r="Q35683" s="498" t="s">
        <v>213</v>
      </c>
      <c r="S35683" s="499"/>
    </row>
    <row r="35684">
      <c r="B35684" s="497"/>
      <c r="H35684" s="500"/>
      <c r="O35684" s="500"/>
      <c r="Q35684" s="498" t="s">
        <v>213</v>
      </c>
      <c r="S35684" s="499"/>
    </row>
    <row r="35685">
      <c r="B35685" s="497"/>
      <c r="H35685" s="500"/>
      <c r="O35685" s="500"/>
      <c r="Q35685" s="498" t="s">
        <v>213</v>
      </c>
      <c r="S35685" s="499"/>
    </row>
    <row r="35686">
      <c r="B35686" s="497"/>
      <c r="H35686" s="500"/>
      <c r="O35686" s="500"/>
      <c r="Q35686" s="498" t="s">
        <v>213</v>
      </c>
      <c r="S35686" s="499"/>
    </row>
    <row r="35687">
      <c r="B35687" s="497"/>
      <c r="H35687" s="500"/>
      <c r="O35687" s="500"/>
      <c r="Q35687" s="498" t="s">
        <v>213</v>
      </c>
      <c r="S35687" s="499"/>
    </row>
    <row r="35688">
      <c r="B35688" s="497"/>
      <c r="H35688" s="500"/>
      <c r="O35688" s="500"/>
      <c r="Q35688" s="498" t="s">
        <v>213</v>
      </c>
      <c r="S35688" s="499"/>
    </row>
    <row r="35689">
      <c r="B35689" s="497"/>
      <c r="H35689" s="500"/>
      <c r="O35689" s="500"/>
      <c r="Q35689" s="498" t="s">
        <v>213</v>
      </c>
      <c r="S35689" s="499"/>
    </row>
    <row r="35690">
      <c r="B35690" s="497"/>
      <c r="H35690" s="500"/>
      <c r="O35690" s="500"/>
      <c r="Q35690" s="498" t="s">
        <v>213</v>
      </c>
      <c r="S35690" s="499"/>
    </row>
    <row r="35691">
      <c r="B35691" s="497"/>
      <c r="H35691" s="500"/>
      <c r="O35691" s="500"/>
      <c r="Q35691" s="498" t="s">
        <v>213</v>
      </c>
      <c r="S35691" s="499"/>
    </row>
    <row r="35692">
      <c r="B35692" s="497"/>
      <c r="H35692" s="500"/>
      <c r="O35692" s="500"/>
      <c r="Q35692" s="498" t="s">
        <v>213</v>
      </c>
      <c r="S35692" s="499"/>
    </row>
    <row r="35693">
      <c r="B35693" s="497"/>
      <c r="H35693" s="500"/>
      <c r="O35693" s="500"/>
      <c r="Q35693" s="498" t="s">
        <v>213</v>
      </c>
      <c r="S35693" s="499"/>
    </row>
    <row r="35694">
      <c r="B35694" s="497"/>
      <c r="H35694" s="500"/>
      <c r="O35694" s="500"/>
      <c r="Q35694" s="498" t="s">
        <v>213</v>
      </c>
      <c r="S35694" s="499"/>
    </row>
    <row r="35695">
      <c r="B35695" s="497"/>
      <c r="H35695" s="500"/>
      <c r="O35695" s="500"/>
      <c r="Q35695" s="498" t="s">
        <v>213</v>
      </c>
      <c r="S35695" s="499"/>
    </row>
    <row r="35696">
      <c r="B35696" s="497"/>
      <c r="H35696" s="500"/>
      <c r="O35696" s="500"/>
      <c r="Q35696" s="498" t="s">
        <v>213</v>
      </c>
      <c r="S35696" s="499"/>
    </row>
    <row r="35697">
      <c r="B35697" s="497"/>
      <c r="H35697" s="500"/>
      <c r="O35697" s="500"/>
      <c r="Q35697" s="498" t="s">
        <v>213</v>
      </c>
      <c r="S35697" s="499"/>
    </row>
    <row r="35698">
      <c r="B35698" s="497"/>
      <c r="H35698" s="500"/>
      <c r="O35698" s="500"/>
      <c r="Q35698" s="498" t="s">
        <v>213</v>
      </c>
      <c r="S35698" s="499"/>
    </row>
    <row r="35699">
      <c r="B35699" s="497"/>
      <c r="H35699" s="500"/>
      <c r="O35699" s="500"/>
      <c r="Q35699" s="498" t="s">
        <v>213</v>
      </c>
      <c r="S35699" s="499"/>
    </row>
    <row r="35700">
      <c r="B35700" s="497"/>
      <c r="H35700" s="500"/>
      <c r="O35700" s="500"/>
      <c r="Q35700" s="498" t="s">
        <v>213</v>
      </c>
      <c r="S35700" s="499"/>
    </row>
    <row r="35701">
      <c r="B35701" s="497"/>
      <c r="H35701" s="500"/>
      <c r="O35701" s="500"/>
      <c r="Q35701" s="498" t="s">
        <v>213</v>
      </c>
      <c r="S35701" s="499"/>
    </row>
    <row r="35702">
      <c r="B35702" s="497"/>
      <c r="H35702" s="500"/>
      <c r="O35702" s="500"/>
      <c r="Q35702" s="498" t="s">
        <v>213</v>
      </c>
      <c r="S35702" s="499"/>
    </row>
    <row r="35703">
      <c r="B35703" s="497"/>
      <c r="H35703" s="500"/>
      <c r="O35703" s="500"/>
      <c r="Q35703" s="498" t="s">
        <v>213</v>
      </c>
      <c r="S35703" s="499"/>
    </row>
    <row r="35704">
      <c r="B35704" s="497"/>
      <c r="H35704" s="500"/>
      <c r="O35704" s="500"/>
      <c r="Q35704" s="498" t="s">
        <v>213</v>
      </c>
      <c r="S35704" s="499"/>
    </row>
    <row r="35705">
      <c r="B35705" s="497"/>
      <c r="H35705" s="500"/>
      <c r="O35705" s="500"/>
      <c r="Q35705" s="498" t="s">
        <v>213</v>
      </c>
      <c r="S35705" s="499"/>
    </row>
    <row r="35706">
      <c r="B35706" s="497"/>
      <c r="H35706" s="500"/>
      <c r="O35706" s="500"/>
      <c r="Q35706" s="498" t="s">
        <v>213</v>
      </c>
      <c r="S35706" s="499"/>
    </row>
    <row r="35707">
      <c r="B35707" s="497"/>
      <c r="H35707" s="500"/>
      <c r="O35707" s="500"/>
      <c r="Q35707" s="498" t="s">
        <v>213</v>
      </c>
      <c r="S35707" s="499"/>
    </row>
    <row r="35708">
      <c r="B35708" s="497"/>
      <c r="H35708" s="500"/>
      <c r="O35708" s="500"/>
      <c r="Q35708" s="498" t="s">
        <v>213</v>
      </c>
      <c r="S35708" s="499"/>
    </row>
    <row r="35709">
      <c r="B35709" s="497"/>
      <c r="H35709" s="500"/>
      <c r="O35709" s="500"/>
      <c r="Q35709" s="498" t="s">
        <v>213</v>
      </c>
      <c r="S35709" s="499"/>
    </row>
    <row r="35710">
      <c r="B35710" s="497"/>
      <c r="H35710" s="500"/>
      <c r="O35710" s="500"/>
      <c r="Q35710" s="498" t="s">
        <v>213</v>
      </c>
      <c r="S35710" s="499"/>
    </row>
    <row r="35711">
      <c r="B35711" s="497"/>
      <c r="H35711" s="500"/>
      <c r="O35711" s="500"/>
      <c r="Q35711" s="498" t="s">
        <v>213</v>
      </c>
      <c r="S35711" s="499"/>
    </row>
    <row r="35712">
      <c r="B35712" s="497"/>
      <c r="H35712" s="500"/>
      <c r="O35712" s="500"/>
      <c r="Q35712" s="498" t="s">
        <v>213</v>
      </c>
      <c r="S35712" s="499"/>
    </row>
    <row r="35713">
      <c r="B35713" s="497"/>
      <c r="H35713" s="500"/>
      <c r="O35713" s="500"/>
      <c r="Q35713" s="498" t="s">
        <v>213</v>
      </c>
      <c r="S35713" s="499"/>
    </row>
    <row r="35714">
      <c r="B35714" s="497"/>
      <c r="H35714" s="500"/>
      <c r="O35714" s="500"/>
      <c r="Q35714" s="498" t="s">
        <v>213</v>
      </c>
      <c r="S35714" s="499"/>
    </row>
    <row r="35715">
      <c r="B35715" s="497"/>
      <c r="H35715" s="500"/>
      <c r="O35715" s="500"/>
      <c r="Q35715" s="498" t="s">
        <v>213</v>
      </c>
      <c r="S35715" s="499"/>
    </row>
    <row r="35716">
      <c r="B35716" s="497"/>
      <c r="H35716" s="500"/>
      <c r="O35716" s="500"/>
      <c r="Q35716" s="498" t="s">
        <v>213</v>
      </c>
      <c r="S35716" s="499"/>
    </row>
    <row r="35717">
      <c r="B35717" s="497"/>
      <c r="H35717" s="500"/>
      <c r="O35717" s="500"/>
      <c r="Q35717" s="498" t="s">
        <v>213</v>
      </c>
      <c r="S35717" s="499"/>
    </row>
    <row r="35718">
      <c r="B35718" s="497"/>
      <c r="H35718" s="500"/>
      <c r="O35718" s="500"/>
      <c r="Q35718" s="498" t="s">
        <v>213</v>
      </c>
      <c r="S35718" s="499"/>
    </row>
    <row r="35719">
      <c r="B35719" s="497"/>
      <c r="H35719" s="500"/>
      <c r="O35719" s="500"/>
      <c r="Q35719" s="498" t="s">
        <v>213</v>
      </c>
      <c r="S35719" s="499"/>
    </row>
    <row r="35720">
      <c r="B35720" s="497"/>
      <c r="H35720" s="500"/>
      <c r="O35720" s="500"/>
      <c r="Q35720" s="498" t="s">
        <v>213</v>
      </c>
      <c r="S35720" s="499"/>
    </row>
    <row r="35721">
      <c r="B35721" s="497"/>
      <c r="H35721" s="500"/>
      <c r="O35721" s="500"/>
      <c r="Q35721" s="498" t="s">
        <v>213</v>
      </c>
      <c r="S35721" s="499"/>
    </row>
    <row r="35722">
      <c r="B35722" s="497"/>
      <c r="H35722" s="500"/>
      <c r="O35722" s="500"/>
      <c r="Q35722" s="498" t="s">
        <v>213</v>
      </c>
      <c r="S35722" s="499"/>
    </row>
    <row r="35723">
      <c r="B35723" s="497"/>
      <c r="H35723" s="500"/>
      <c r="O35723" s="500"/>
      <c r="Q35723" s="498" t="s">
        <v>213</v>
      </c>
      <c r="S35723" s="499"/>
    </row>
    <row r="35724">
      <c r="B35724" s="497"/>
      <c r="H35724" s="500"/>
      <c r="O35724" s="500"/>
      <c r="Q35724" s="498" t="s">
        <v>213</v>
      </c>
      <c r="S35724" s="499"/>
    </row>
    <row r="35725">
      <c r="B35725" s="497"/>
      <c r="H35725" s="500"/>
      <c r="O35725" s="500"/>
      <c r="Q35725" s="498" t="s">
        <v>213</v>
      </c>
      <c r="S35725" s="499"/>
    </row>
    <row r="35726">
      <c r="B35726" s="497"/>
      <c r="H35726" s="500"/>
      <c r="O35726" s="500"/>
      <c r="Q35726" s="498" t="s">
        <v>213</v>
      </c>
      <c r="S35726" s="499"/>
    </row>
    <row r="35727">
      <c r="B35727" s="497"/>
      <c r="H35727" s="500"/>
      <c r="O35727" s="500"/>
      <c r="Q35727" s="498" t="s">
        <v>213</v>
      </c>
      <c r="S35727" s="499"/>
    </row>
    <row r="35728">
      <c r="B35728" s="497"/>
      <c r="H35728" s="500"/>
      <c r="O35728" s="500"/>
      <c r="Q35728" s="498" t="s">
        <v>213</v>
      </c>
      <c r="S35728" s="499"/>
    </row>
    <row r="35729">
      <c r="B35729" s="497"/>
      <c r="H35729" s="500"/>
      <c r="O35729" s="500"/>
      <c r="Q35729" s="498" t="s">
        <v>213</v>
      </c>
      <c r="S35729" s="499"/>
    </row>
    <row r="35730">
      <c r="B35730" s="497"/>
      <c r="H35730" s="500"/>
      <c r="O35730" s="500"/>
      <c r="Q35730" s="498" t="s">
        <v>213</v>
      </c>
      <c r="S35730" s="499"/>
    </row>
    <row r="35731">
      <c r="B35731" s="497"/>
      <c r="H35731" s="500"/>
      <c r="O35731" s="500"/>
      <c r="Q35731" s="498" t="s">
        <v>213</v>
      </c>
      <c r="S35731" s="499"/>
    </row>
    <row r="35732">
      <c r="B35732" s="497"/>
      <c r="H35732" s="500"/>
      <c r="O35732" s="500"/>
      <c r="Q35732" s="498" t="s">
        <v>213</v>
      </c>
      <c r="S35732" s="499"/>
    </row>
    <row r="35733">
      <c r="B35733" s="497"/>
      <c r="H35733" s="500"/>
      <c r="O35733" s="500"/>
      <c r="Q35733" s="498" t="s">
        <v>213</v>
      </c>
      <c r="S35733" s="499"/>
    </row>
    <row r="35734">
      <c r="B35734" s="497"/>
      <c r="H35734" s="500"/>
      <c r="O35734" s="500"/>
      <c r="Q35734" s="498" t="s">
        <v>213</v>
      </c>
      <c r="S35734" s="499"/>
    </row>
    <row r="35735">
      <c r="B35735" s="497"/>
      <c r="H35735" s="500"/>
      <c r="O35735" s="500"/>
      <c r="Q35735" s="498" t="s">
        <v>213</v>
      </c>
      <c r="S35735" s="499"/>
    </row>
    <row r="35736">
      <c r="B35736" s="497"/>
      <c r="H35736" s="500"/>
      <c r="O35736" s="500"/>
      <c r="Q35736" s="498" t="s">
        <v>213</v>
      </c>
      <c r="S35736" s="499"/>
    </row>
    <row r="35737">
      <c r="B35737" s="497"/>
      <c r="H35737" s="500"/>
      <c r="O35737" s="500"/>
      <c r="Q35737" s="498" t="s">
        <v>213</v>
      </c>
      <c r="S35737" s="499"/>
    </row>
    <row r="35738">
      <c r="B35738" s="497"/>
      <c r="H35738" s="500"/>
      <c r="O35738" s="500"/>
      <c r="Q35738" s="498" t="s">
        <v>213</v>
      </c>
      <c r="S35738" s="499"/>
    </row>
    <row r="35739">
      <c r="B35739" s="497"/>
      <c r="H35739" s="500"/>
      <c r="O35739" s="500"/>
      <c r="Q35739" s="498" t="s">
        <v>213</v>
      </c>
      <c r="S35739" s="499"/>
    </row>
    <row r="35740">
      <c r="B35740" s="497"/>
      <c r="H35740" s="500"/>
      <c r="O35740" s="500"/>
      <c r="Q35740" s="498" t="s">
        <v>213</v>
      </c>
      <c r="S35740" s="499"/>
    </row>
    <row r="35741">
      <c r="B35741" s="497"/>
      <c r="H35741" s="500"/>
      <c r="O35741" s="500"/>
      <c r="Q35741" s="498" t="s">
        <v>213</v>
      </c>
      <c r="S35741" s="499"/>
    </row>
    <row r="35742">
      <c r="B35742" s="497"/>
      <c r="H35742" s="500"/>
      <c r="O35742" s="500"/>
      <c r="Q35742" s="498" t="s">
        <v>213</v>
      </c>
      <c r="S35742" s="499"/>
    </row>
    <row r="35743">
      <c r="B35743" s="497"/>
      <c r="H35743" s="500"/>
      <c r="O35743" s="500"/>
      <c r="Q35743" s="498" t="s">
        <v>213</v>
      </c>
      <c r="S35743" s="499"/>
    </row>
    <row r="35744">
      <c r="B35744" s="497"/>
      <c r="H35744" s="500"/>
      <c r="O35744" s="500"/>
      <c r="Q35744" s="498" t="s">
        <v>213</v>
      </c>
      <c r="S35744" s="499"/>
    </row>
    <row r="35745">
      <c r="B35745" s="497"/>
      <c r="H35745" s="500"/>
      <c r="O35745" s="500"/>
      <c r="Q35745" s="498" t="s">
        <v>213</v>
      </c>
      <c r="S35745" s="499"/>
    </row>
    <row r="35746">
      <c r="B35746" s="497"/>
      <c r="H35746" s="500"/>
      <c r="O35746" s="500"/>
      <c r="Q35746" s="498" t="s">
        <v>213</v>
      </c>
      <c r="S35746" s="499"/>
    </row>
    <row r="35747">
      <c r="B35747" s="497"/>
      <c r="H35747" s="500"/>
      <c r="O35747" s="500"/>
      <c r="Q35747" s="498" t="s">
        <v>213</v>
      </c>
      <c r="S35747" s="499"/>
    </row>
    <row r="35748">
      <c r="B35748" s="497"/>
      <c r="H35748" s="500"/>
      <c r="O35748" s="500"/>
      <c r="Q35748" s="498" t="s">
        <v>213</v>
      </c>
      <c r="S35748" s="499"/>
    </row>
    <row r="35749">
      <c r="B35749" s="497"/>
      <c r="H35749" s="500"/>
      <c r="O35749" s="500"/>
      <c r="Q35749" s="498" t="s">
        <v>213</v>
      </c>
      <c r="S35749" s="499"/>
    </row>
    <row r="35750">
      <c r="B35750" s="497"/>
      <c r="H35750" s="500"/>
      <c r="O35750" s="500"/>
      <c r="Q35750" s="498" t="s">
        <v>213</v>
      </c>
      <c r="S35750" s="499"/>
    </row>
    <row r="35751">
      <c r="B35751" s="497"/>
      <c r="H35751" s="500"/>
      <c r="O35751" s="500"/>
      <c r="Q35751" s="498" t="s">
        <v>213</v>
      </c>
      <c r="S35751" s="499"/>
    </row>
    <row r="35752">
      <c r="B35752" s="497"/>
      <c r="H35752" s="500"/>
      <c r="O35752" s="500"/>
      <c r="Q35752" s="498" t="s">
        <v>213</v>
      </c>
      <c r="S35752" s="499"/>
    </row>
    <row r="35753">
      <c r="B35753" s="497"/>
      <c r="H35753" s="500"/>
      <c r="O35753" s="500"/>
      <c r="Q35753" s="498" t="s">
        <v>213</v>
      </c>
      <c r="S35753" s="499"/>
    </row>
    <row r="35754">
      <c r="B35754" s="497"/>
      <c r="H35754" s="500"/>
      <c r="O35754" s="500"/>
      <c r="Q35754" s="498" t="s">
        <v>213</v>
      </c>
      <c r="S35754" s="499"/>
    </row>
    <row r="35755">
      <c r="B35755" s="497"/>
      <c r="H35755" s="500"/>
      <c r="O35755" s="500"/>
      <c r="Q35755" s="498" t="s">
        <v>213</v>
      </c>
      <c r="S35755" s="499"/>
    </row>
    <row r="35756">
      <c r="B35756" s="497"/>
      <c r="H35756" s="500"/>
      <c r="O35756" s="500"/>
      <c r="Q35756" s="498" t="s">
        <v>213</v>
      </c>
      <c r="S35756" s="499"/>
    </row>
    <row r="35757">
      <c r="B35757" s="497"/>
      <c r="H35757" s="500"/>
      <c r="O35757" s="500"/>
      <c r="Q35757" s="498" t="s">
        <v>213</v>
      </c>
      <c r="S35757" s="499"/>
    </row>
    <row r="35758">
      <c r="B35758" s="497"/>
      <c r="H35758" s="500"/>
      <c r="O35758" s="500"/>
      <c r="Q35758" s="498" t="s">
        <v>213</v>
      </c>
      <c r="S35758" s="499"/>
    </row>
    <row r="35759">
      <c r="B35759" s="497"/>
      <c r="H35759" s="500"/>
      <c r="O35759" s="500"/>
      <c r="Q35759" s="498" t="s">
        <v>213</v>
      </c>
      <c r="S35759" s="499"/>
    </row>
    <row r="35760">
      <c r="B35760" s="497"/>
      <c r="H35760" s="500"/>
      <c r="O35760" s="500"/>
      <c r="Q35760" s="498" t="s">
        <v>213</v>
      </c>
      <c r="S35760" s="499"/>
    </row>
    <row r="35761">
      <c r="B35761" s="497"/>
      <c r="H35761" s="500"/>
      <c r="O35761" s="500"/>
      <c r="Q35761" s="498" t="s">
        <v>213</v>
      </c>
      <c r="S35761" s="499"/>
    </row>
    <row r="35762">
      <c r="B35762" s="497"/>
      <c r="H35762" s="500"/>
      <c r="O35762" s="500"/>
      <c r="Q35762" s="498" t="s">
        <v>213</v>
      </c>
      <c r="S35762" s="499"/>
    </row>
    <row r="35763">
      <c r="B35763" s="497"/>
      <c r="H35763" s="500"/>
      <c r="O35763" s="500"/>
      <c r="Q35763" s="498" t="s">
        <v>213</v>
      </c>
      <c r="S35763" s="499"/>
    </row>
    <row r="35764">
      <c r="B35764" s="497"/>
      <c r="H35764" s="500"/>
      <c r="O35764" s="500"/>
      <c r="Q35764" s="498" t="s">
        <v>213</v>
      </c>
      <c r="S35764" s="499"/>
    </row>
    <row r="35765">
      <c r="B35765" s="497"/>
      <c r="H35765" s="500"/>
      <c r="O35765" s="500"/>
      <c r="Q35765" s="498" t="s">
        <v>213</v>
      </c>
      <c r="S35765" s="499"/>
    </row>
    <row r="35766">
      <c r="B35766" s="497"/>
      <c r="H35766" s="500"/>
      <c r="O35766" s="500"/>
      <c r="Q35766" s="498" t="s">
        <v>213</v>
      </c>
      <c r="S35766" s="499"/>
    </row>
    <row r="35767">
      <c r="B35767" s="497"/>
      <c r="H35767" s="500"/>
      <c r="O35767" s="500"/>
      <c r="Q35767" s="498" t="s">
        <v>213</v>
      </c>
      <c r="S35767" s="499"/>
    </row>
    <row r="35768">
      <c r="B35768" s="497"/>
      <c r="H35768" s="500"/>
      <c r="O35768" s="500"/>
      <c r="Q35768" s="498" t="s">
        <v>213</v>
      </c>
      <c r="S35768" s="499"/>
    </row>
    <row r="35769">
      <c r="B35769" s="497"/>
      <c r="H35769" s="500"/>
      <c r="O35769" s="500"/>
      <c r="Q35769" s="498" t="s">
        <v>213</v>
      </c>
      <c r="S35769" s="499"/>
    </row>
    <row r="35770">
      <c r="B35770" s="497"/>
      <c r="H35770" s="500"/>
      <c r="O35770" s="500"/>
      <c r="Q35770" s="498" t="s">
        <v>213</v>
      </c>
      <c r="S35770" s="499"/>
    </row>
    <row r="35771">
      <c r="B35771" s="497"/>
      <c r="H35771" s="500"/>
      <c r="O35771" s="500"/>
      <c r="Q35771" s="498" t="s">
        <v>213</v>
      </c>
      <c r="S35771" s="499"/>
    </row>
    <row r="35772">
      <c r="B35772" s="497"/>
      <c r="H35772" s="500"/>
      <c r="O35772" s="500"/>
      <c r="Q35772" s="498" t="s">
        <v>213</v>
      </c>
      <c r="S35772" s="499"/>
    </row>
    <row r="35773">
      <c r="B35773" s="497"/>
      <c r="H35773" s="500"/>
      <c r="O35773" s="500"/>
      <c r="Q35773" s="498" t="s">
        <v>213</v>
      </c>
      <c r="S35773" s="499"/>
    </row>
    <row r="35774">
      <c r="B35774" s="497"/>
      <c r="H35774" s="500"/>
      <c r="O35774" s="500"/>
      <c r="Q35774" s="498" t="s">
        <v>213</v>
      </c>
      <c r="S35774" s="499"/>
    </row>
    <row r="35775">
      <c r="B35775" s="497"/>
      <c r="H35775" s="500"/>
      <c r="O35775" s="500"/>
      <c r="Q35775" s="498" t="s">
        <v>213</v>
      </c>
      <c r="S35775" s="499"/>
    </row>
    <row r="35776">
      <c r="B35776" s="497"/>
      <c r="H35776" s="500"/>
      <c r="O35776" s="500"/>
      <c r="Q35776" s="498" t="s">
        <v>213</v>
      </c>
      <c r="S35776" s="499"/>
    </row>
    <row r="35777">
      <c r="B35777" s="497"/>
      <c r="H35777" s="500"/>
      <c r="O35777" s="500"/>
      <c r="Q35777" s="498" t="s">
        <v>213</v>
      </c>
      <c r="S35777" s="499"/>
    </row>
    <row r="35778">
      <c r="B35778" s="497"/>
      <c r="H35778" s="500"/>
      <c r="O35778" s="500"/>
      <c r="Q35778" s="498" t="s">
        <v>213</v>
      </c>
      <c r="S35778" s="499"/>
    </row>
    <row r="35779">
      <c r="B35779" s="497"/>
      <c r="H35779" s="500"/>
      <c r="O35779" s="500"/>
      <c r="Q35779" s="498" t="s">
        <v>213</v>
      </c>
      <c r="S35779" s="499"/>
    </row>
    <row r="35780">
      <c r="B35780" s="497"/>
      <c r="H35780" s="500"/>
      <c r="O35780" s="500"/>
      <c r="Q35780" s="498" t="s">
        <v>213</v>
      </c>
      <c r="S35780" s="499"/>
    </row>
    <row r="35781">
      <c r="B35781" s="497"/>
      <c r="H35781" s="500"/>
      <c r="O35781" s="500"/>
      <c r="Q35781" s="498" t="s">
        <v>213</v>
      </c>
      <c r="S35781" s="499"/>
    </row>
    <row r="35782">
      <c r="B35782" s="497"/>
      <c r="H35782" s="500"/>
      <c r="O35782" s="500"/>
      <c r="Q35782" s="498" t="s">
        <v>213</v>
      </c>
      <c r="S35782" s="499"/>
    </row>
    <row r="35783">
      <c r="B35783" s="497"/>
      <c r="H35783" s="500"/>
      <c r="O35783" s="500"/>
      <c r="Q35783" s="498" t="s">
        <v>213</v>
      </c>
      <c r="S35783" s="499"/>
    </row>
    <row r="35784">
      <c r="B35784" s="497"/>
      <c r="H35784" s="500"/>
      <c r="O35784" s="500"/>
      <c r="Q35784" s="498" t="s">
        <v>213</v>
      </c>
      <c r="S35784" s="499"/>
    </row>
    <row r="35785">
      <c r="B35785" s="497"/>
      <c r="H35785" s="500"/>
      <c r="O35785" s="500"/>
      <c r="Q35785" s="498" t="s">
        <v>213</v>
      </c>
      <c r="S35785" s="499"/>
    </row>
    <row r="35786">
      <c r="B35786" s="497"/>
      <c r="H35786" s="500"/>
      <c r="O35786" s="500"/>
      <c r="Q35786" s="498" t="s">
        <v>213</v>
      </c>
      <c r="S35786" s="499"/>
    </row>
    <row r="35787">
      <c r="B35787" s="497"/>
      <c r="H35787" s="500"/>
      <c r="O35787" s="500"/>
      <c r="Q35787" s="498" t="s">
        <v>213</v>
      </c>
      <c r="S35787" s="499"/>
    </row>
    <row r="35788">
      <c r="B35788" s="497"/>
      <c r="H35788" s="500"/>
      <c r="O35788" s="500"/>
      <c r="Q35788" s="498" t="s">
        <v>213</v>
      </c>
      <c r="S35788" s="499"/>
    </row>
    <row r="35789">
      <c r="B35789" s="497"/>
      <c r="H35789" s="500"/>
      <c r="O35789" s="500"/>
      <c r="Q35789" s="498" t="s">
        <v>213</v>
      </c>
      <c r="S35789" s="499"/>
    </row>
    <row r="35790">
      <c r="B35790" s="497"/>
      <c r="H35790" s="500"/>
      <c r="O35790" s="500"/>
      <c r="Q35790" s="498" t="s">
        <v>213</v>
      </c>
      <c r="S35790" s="499"/>
    </row>
    <row r="35791">
      <c r="B35791" s="497"/>
      <c r="H35791" s="500"/>
      <c r="O35791" s="500"/>
      <c r="Q35791" s="498" t="s">
        <v>213</v>
      </c>
      <c r="S35791" s="499"/>
    </row>
    <row r="35792">
      <c r="B35792" s="497"/>
      <c r="H35792" s="500"/>
      <c r="O35792" s="500"/>
      <c r="Q35792" s="498" t="s">
        <v>213</v>
      </c>
      <c r="S35792" s="499"/>
    </row>
    <row r="35793">
      <c r="B35793" s="497"/>
      <c r="H35793" s="500"/>
      <c r="O35793" s="500"/>
      <c r="Q35793" s="498" t="s">
        <v>213</v>
      </c>
      <c r="S35793" s="499"/>
    </row>
    <row r="35794">
      <c r="B35794" s="497"/>
      <c r="H35794" s="500"/>
      <c r="O35794" s="500"/>
      <c r="Q35794" s="498" t="s">
        <v>213</v>
      </c>
      <c r="S35794" s="499"/>
    </row>
    <row r="35795">
      <c r="B35795" s="497"/>
      <c r="H35795" s="500"/>
      <c r="O35795" s="500"/>
      <c r="Q35795" s="498" t="s">
        <v>213</v>
      </c>
      <c r="S35795" s="499"/>
    </row>
    <row r="35796">
      <c r="B35796" s="497"/>
      <c r="H35796" s="500"/>
      <c r="O35796" s="500"/>
      <c r="Q35796" s="498" t="s">
        <v>213</v>
      </c>
      <c r="S35796" s="499"/>
    </row>
    <row r="35797">
      <c r="B35797" s="497"/>
      <c r="H35797" s="500"/>
      <c r="O35797" s="500"/>
      <c r="Q35797" s="498" t="s">
        <v>213</v>
      </c>
      <c r="S35797" s="499"/>
    </row>
    <row r="35798">
      <c r="B35798" s="497"/>
      <c r="H35798" s="500"/>
      <c r="O35798" s="500"/>
      <c r="Q35798" s="498" t="s">
        <v>213</v>
      </c>
      <c r="S35798" s="499"/>
    </row>
    <row r="35799">
      <c r="B35799" s="497"/>
      <c r="H35799" s="500"/>
      <c r="O35799" s="500"/>
      <c r="Q35799" s="498" t="s">
        <v>213</v>
      </c>
      <c r="S35799" s="499"/>
    </row>
    <row r="35800">
      <c r="B35800" s="497"/>
      <c r="H35800" s="500"/>
      <c r="O35800" s="500"/>
      <c r="Q35800" s="498" t="s">
        <v>213</v>
      </c>
      <c r="S35800" s="499"/>
    </row>
    <row r="35801">
      <c r="B35801" s="497"/>
      <c r="H35801" s="500"/>
      <c r="O35801" s="500"/>
      <c r="Q35801" s="498" t="s">
        <v>213</v>
      </c>
      <c r="S35801" s="499"/>
    </row>
    <row r="35802">
      <c r="B35802" s="497"/>
      <c r="H35802" s="500"/>
      <c r="O35802" s="500"/>
      <c r="Q35802" s="498" t="s">
        <v>213</v>
      </c>
      <c r="S35802" s="499"/>
    </row>
    <row r="35803">
      <c r="B35803" s="497"/>
      <c r="H35803" s="500"/>
      <c r="O35803" s="500"/>
      <c r="Q35803" s="498" t="s">
        <v>213</v>
      </c>
      <c r="S35803" s="499"/>
    </row>
    <row r="35804">
      <c r="B35804" s="497"/>
      <c r="H35804" s="500"/>
      <c r="O35804" s="500"/>
      <c r="Q35804" s="498" t="s">
        <v>213</v>
      </c>
      <c r="S35804" s="499"/>
    </row>
    <row r="35805">
      <c r="B35805" s="497"/>
      <c r="H35805" s="500"/>
      <c r="O35805" s="500"/>
      <c r="Q35805" s="498" t="s">
        <v>213</v>
      </c>
      <c r="S35805" s="499"/>
    </row>
    <row r="35806">
      <c r="B35806" s="497"/>
      <c r="H35806" s="500"/>
      <c r="O35806" s="500"/>
      <c r="Q35806" s="498" t="s">
        <v>213</v>
      </c>
      <c r="S35806" s="499"/>
    </row>
    <row r="35807">
      <c r="B35807" s="497"/>
      <c r="H35807" s="500"/>
      <c r="O35807" s="500"/>
      <c r="Q35807" s="498" t="s">
        <v>213</v>
      </c>
      <c r="S35807" s="499"/>
    </row>
    <row r="35808">
      <c r="B35808" s="497"/>
      <c r="H35808" s="500"/>
      <c r="O35808" s="500"/>
      <c r="Q35808" s="498" t="s">
        <v>213</v>
      </c>
      <c r="S35808" s="499"/>
    </row>
    <row r="35809">
      <c r="B35809" s="497"/>
      <c r="H35809" s="500"/>
      <c r="O35809" s="500"/>
      <c r="Q35809" s="498" t="s">
        <v>213</v>
      </c>
      <c r="S35809" s="499"/>
    </row>
    <row r="35810">
      <c r="B35810" s="497"/>
      <c r="H35810" s="500"/>
      <c r="O35810" s="500"/>
      <c r="Q35810" s="498" t="s">
        <v>213</v>
      </c>
      <c r="S35810" s="499"/>
    </row>
    <row r="35811">
      <c r="B35811" s="497"/>
      <c r="H35811" s="500"/>
      <c r="O35811" s="500"/>
      <c r="Q35811" s="498" t="s">
        <v>213</v>
      </c>
      <c r="S35811" s="499"/>
    </row>
    <row r="35812">
      <c r="B35812" s="497"/>
      <c r="H35812" s="500"/>
      <c r="O35812" s="500"/>
      <c r="Q35812" s="498" t="s">
        <v>213</v>
      </c>
      <c r="S35812" s="499"/>
    </row>
    <row r="35813">
      <c r="B35813" s="497"/>
      <c r="H35813" s="500"/>
      <c r="O35813" s="500"/>
      <c r="Q35813" s="498" t="s">
        <v>213</v>
      </c>
      <c r="S35813" s="499"/>
    </row>
    <row r="35814">
      <c r="B35814" s="497"/>
      <c r="H35814" s="500"/>
      <c r="O35814" s="500"/>
      <c r="Q35814" s="498" t="s">
        <v>213</v>
      </c>
      <c r="S35814" s="499"/>
    </row>
    <row r="35815">
      <c r="B35815" s="497"/>
      <c r="H35815" s="500"/>
      <c r="O35815" s="500"/>
      <c r="Q35815" s="498" t="s">
        <v>213</v>
      </c>
      <c r="S35815" s="499"/>
    </row>
    <row r="35816">
      <c r="B35816" s="497"/>
      <c r="H35816" s="500"/>
      <c r="O35816" s="500"/>
      <c r="Q35816" s="498" t="s">
        <v>213</v>
      </c>
      <c r="S35816" s="499"/>
    </row>
    <row r="35817">
      <c r="B35817" s="497"/>
      <c r="H35817" s="500"/>
      <c r="O35817" s="500"/>
      <c r="Q35817" s="498" t="s">
        <v>213</v>
      </c>
      <c r="S35817" s="499"/>
    </row>
    <row r="35818">
      <c r="B35818" s="497"/>
      <c r="H35818" s="500"/>
      <c r="O35818" s="500"/>
      <c r="Q35818" s="498" t="s">
        <v>213</v>
      </c>
      <c r="S35818" s="499"/>
    </row>
    <row r="35819">
      <c r="B35819" s="497"/>
      <c r="H35819" s="500"/>
      <c r="O35819" s="500"/>
      <c r="Q35819" s="498" t="s">
        <v>213</v>
      </c>
      <c r="S35819" s="499"/>
    </row>
    <row r="35820">
      <c r="B35820" s="497"/>
      <c r="H35820" s="500"/>
      <c r="O35820" s="500"/>
      <c r="Q35820" s="498" t="s">
        <v>213</v>
      </c>
      <c r="S35820" s="499"/>
    </row>
    <row r="35821">
      <c r="B35821" s="497"/>
      <c r="H35821" s="500"/>
      <c r="O35821" s="500"/>
      <c r="Q35821" s="498" t="s">
        <v>213</v>
      </c>
      <c r="S35821" s="499"/>
    </row>
    <row r="35822">
      <c r="B35822" s="497"/>
      <c r="H35822" s="500"/>
      <c r="O35822" s="500"/>
      <c r="Q35822" s="498" t="s">
        <v>213</v>
      </c>
      <c r="S35822" s="499"/>
    </row>
    <row r="35823">
      <c r="B35823" s="497"/>
      <c r="H35823" s="500"/>
      <c r="O35823" s="500"/>
      <c r="Q35823" s="498" t="s">
        <v>213</v>
      </c>
      <c r="S35823" s="499"/>
    </row>
    <row r="35824">
      <c r="B35824" s="497"/>
      <c r="H35824" s="500"/>
      <c r="O35824" s="500"/>
      <c r="Q35824" s="498" t="s">
        <v>213</v>
      </c>
      <c r="S35824" s="499"/>
    </row>
    <row r="35825">
      <c r="B35825" s="497"/>
      <c r="H35825" s="500"/>
      <c r="O35825" s="500"/>
      <c r="Q35825" s="498" t="s">
        <v>213</v>
      </c>
      <c r="S35825" s="499"/>
    </row>
    <row r="35826">
      <c r="B35826" s="497"/>
      <c r="H35826" s="500"/>
      <c r="O35826" s="500"/>
      <c r="Q35826" s="498" t="s">
        <v>213</v>
      </c>
      <c r="S35826" s="499"/>
    </row>
    <row r="35827">
      <c r="B35827" s="497"/>
      <c r="H35827" s="500"/>
      <c r="O35827" s="500"/>
      <c r="Q35827" s="498" t="s">
        <v>213</v>
      </c>
      <c r="S35827" s="499"/>
    </row>
    <row r="35828">
      <c r="B35828" s="497"/>
      <c r="H35828" s="500"/>
      <c r="O35828" s="500"/>
      <c r="Q35828" s="498" t="s">
        <v>213</v>
      </c>
      <c r="S35828" s="499"/>
    </row>
    <row r="35829">
      <c r="B35829" s="497"/>
      <c r="H35829" s="500"/>
      <c r="O35829" s="500"/>
      <c r="Q35829" s="498" t="s">
        <v>213</v>
      </c>
      <c r="S35829" s="499"/>
    </row>
    <row r="35830">
      <c r="B35830" s="497"/>
      <c r="H35830" s="500"/>
      <c r="O35830" s="500"/>
      <c r="Q35830" s="498" t="s">
        <v>213</v>
      </c>
      <c r="S35830" s="499"/>
    </row>
    <row r="35831">
      <c r="B35831" s="497"/>
      <c r="H35831" s="500"/>
      <c r="O35831" s="500"/>
      <c r="Q35831" s="498" t="s">
        <v>213</v>
      </c>
      <c r="S35831" s="499"/>
    </row>
    <row r="35832">
      <c r="B35832" s="497"/>
      <c r="H35832" s="500"/>
      <c r="O35832" s="500"/>
      <c r="Q35832" s="498" t="s">
        <v>213</v>
      </c>
      <c r="S35832" s="499"/>
    </row>
    <row r="35833">
      <c r="B35833" s="497"/>
      <c r="H35833" s="500"/>
      <c r="O35833" s="500"/>
      <c r="Q35833" s="498" t="s">
        <v>213</v>
      </c>
      <c r="S35833" s="499"/>
    </row>
    <row r="35834">
      <c r="B35834" s="497"/>
      <c r="H35834" s="500"/>
      <c r="O35834" s="500"/>
      <c r="Q35834" s="498" t="s">
        <v>213</v>
      </c>
      <c r="S35834" s="499"/>
    </row>
    <row r="35835">
      <c r="B35835" s="497"/>
      <c r="H35835" s="500"/>
      <c r="O35835" s="500"/>
      <c r="Q35835" s="498" t="s">
        <v>213</v>
      </c>
      <c r="S35835" s="499"/>
    </row>
    <row r="35836">
      <c r="B35836" s="497"/>
      <c r="H35836" s="500"/>
      <c r="O35836" s="500"/>
      <c r="Q35836" s="498" t="s">
        <v>213</v>
      </c>
      <c r="S35836" s="499"/>
    </row>
    <row r="35837">
      <c r="B35837" s="497"/>
      <c r="H35837" s="500"/>
      <c r="O35837" s="500"/>
      <c r="Q35837" s="498" t="s">
        <v>213</v>
      </c>
      <c r="S35837" s="499"/>
    </row>
    <row r="35838">
      <c r="B35838" s="497"/>
      <c r="H35838" s="500"/>
      <c r="O35838" s="500"/>
      <c r="Q35838" s="498" t="s">
        <v>213</v>
      </c>
      <c r="S35838" s="499"/>
    </row>
    <row r="35839">
      <c r="B35839" s="497"/>
      <c r="H35839" s="500"/>
      <c r="O35839" s="500"/>
      <c r="Q35839" s="498" t="s">
        <v>213</v>
      </c>
      <c r="S35839" s="499"/>
    </row>
    <row r="35840">
      <c r="B35840" s="497"/>
      <c r="H35840" s="500"/>
      <c r="O35840" s="500"/>
      <c r="Q35840" s="498" t="s">
        <v>213</v>
      </c>
      <c r="S35840" s="499"/>
    </row>
    <row r="35841">
      <c r="B35841" s="497"/>
      <c r="H35841" s="500"/>
      <c r="O35841" s="500"/>
      <c r="Q35841" s="498" t="s">
        <v>213</v>
      </c>
      <c r="S35841" s="499"/>
    </row>
    <row r="35842">
      <c r="B35842" s="497"/>
      <c r="H35842" s="500"/>
      <c r="O35842" s="500"/>
      <c r="Q35842" s="498" t="s">
        <v>213</v>
      </c>
      <c r="S35842" s="499"/>
    </row>
    <row r="35843">
      <c r="B35843" s="497"/>
      <c r="H35843" s="500"/>
      <c r="O35843" s="500"/>
      <c r="Q35843" s="498" t="s">
        <v>213</v>
      </c>
      <c r="S35843" s="499"/>
    </row>
    <row r="35844">
      <c r="B35844" s="497"/>
      <c r="H35844" s="500"/>
      <c r="O35844" s="500"/>
      <c r="Q35844" s="498" t="s">
        <v>213</v>
      </c>
      <c r="S35844" s="499"/>
    </row>
    <row r="35845">
      <c r="B35845" s="497"/>
      <c r="H35845" s="500"/>
      <c r="O35845" s="500"/>
      <c r="Q35845" s="498" t="s">
        <v>213</v>
      </c>
      <c r="S35845" s="499"/>
    </row>
    <row r="35846">
      <c r="B35846" s="497"/>
      <c r="H35846" s="500"/>
      <c r="O35846" s="500"/>
      <c r="Q35846" s="498" t="s">
        <v>213</v>
      </c>
      <c r="S35846" s="499"/>
    </row>
    <row r="35847">
      <c r="B35847" s="497"/>
      <c r="H35847" s="500"/>
      <c r="O35847" s="500"/>
      <c r="Q35847" s="498" t="s">
        <v>213</v>
      </c>
      <c r="S35847" s="499"/>
    </row>
    <row r="35848">
      <c r="B35848" s="497"/>
      <c r="H35848" s="500"/>
      <c r="O35848" s="500"/>
      <c r="Q35848" s="498" t="s">
        <v>213</v>
      </c>
      <c r="S35848" s="499"/>
    </row>
    <row r="35849">
      <c r="B35849" s="497"/>
      <c r="H35849" s="500"/>
      <c r="O35849" s="500"/>
      <c r="Q35849" s="498" t="s">
        <v>213</v>
      </c>
      <c r="S35849" s="499"/>
    </row>
    <row r="35850">
      <c r="B35850" s="497"/>
      <c r="H35850" s="500"/>
      <c r="O35850" s="500"/>
      <c r="Q35850" s="498" t="s">
        <v>213</v>
      </c>
      <c r="S35850" s="499"/>
    </row>
    <row r="35851">
      <c r="B35851" s="497"/>
      <c r="H35851" s="500"/>
      <c r="O35851" s="500"/>
      <c r="Q35851" s="498" t="s">
        <v>213</v>
      </c>
      <c r="S35851" s="499"/>
    </row>
    <row r="35852">
      <c r="B35852" s="497"/>
      <c r="H35852" s="500"/>
      <c r="O35852" s="500"/>
      <c r="Q35852" s="498" t="s">
        <v>213</v>
      </c>
      <c r="S35852" s="499"/>
    </row>
    <row r="35853">
      <c r="B35853" s="497"/>
      <c r="H35853" s="500"/>
      <c r="O35853" s="500"/>
      <c r="Q35853" s="498" t="s">
        <v>213</v>
      </c>
      <c r="S35853" s="499"/>
    </row>
    <row r="35854">
      <c r="B35854" s="497"/>
      <c r="H35854" s="500"/>
      <c r="O35854" s="500"/>
      <c r="Q35854" s="498" t="s">
        <v>213</v>
      </c>
      <c r="S35854" s="499"/>
    </row>
    <row r="35855">
      <c r="B35855" s="497"/>
      <c r="H35855" s="500"/>
      <c r="O35855" s="500"/>
      <c r="Q35855" s="498" t="s">
        <v>213</v>
      </c>
      <c r="S35855" s="499"/>
    </row>
    <row r="35856">
      <c r="B35856" s="497"/>
      <c r="H35856" s="500"/>
      <c r="O35856" s="500"/>
      <c r="Q35856" s="498" t="s">
        <v>213</v>
      </c>
      <c r="S35856" s="499"/>
    </row>
    <row r="35857">
      <c r="B35857" s="497"/>
      <c r="H35857" s="500"/>
      <c r="O35857" s="500"/>
      <c r="Q35857" s="498" t="s">
        <v>213</v>
      </c>
      <c r="S35857" s="499"/>
    </row>
    <row r="35858">
      <c r="B35858" s="497"/>
      <c r="H35858" s="500"/>
      <c r="O35858" s="500"/>
      <c r="Q35858" s="498" t="s">
        <v>213</v>
      </c>
      <c r="S35858" s="499"/>
    </row>
    <row r="35859">
      <c r="B35859" s="497"/>
      <c r="H35859" s="500"/>
      <c r="O35859" s="500"/>
      <c r="Q35859" s="498" t="s">
        <v>213</v>
      </c>
      <c r="S35859" s="499"/>
    </row>
    <row r="35860">
      <c r="B35860" s="497"/>
      <c r="H35860" s="500"/>
      <c r="O35860" s="500"/>
      <c r="Q35860" s="498" t="s">
        <v>213</v>
      </c>
      <c r="S35860" s="499"/>
    </row>
    <row r="35861">
      <c r="B35861" s="497"/>
      <c r="H35861" s="500"/>
      <c r="O35861" s="500"/>
      <c r="Q35861" s="498" t="s">
        <v>213</v>
      </c>
      <c r="S35861" s="499"/>
    </row>
    <row r="35862">
      <c r="B35862" s="497"/>
      <c r="H35862" s="500"/>
      <c r="O35862" s="500"/>
      <c r="Q35862" s="498" t="s">
        <v>213</v>
      </c>
      <c r="S35862" s="499"/>
    </row>
    <row r="35863">
      <c r="B35863" s="497"/>
      <c r="H35863" s="500"/>
      <c r="O35863" s="500"/>
      <c r="Q35863" s="498" t="s">
        <v>213</v>
      </c>
      <c r="S35863" s="499"/>
    </row>
    <row r="35864">
      <c r="B35864" s="497"/>
      <c r="H35864" s="500"/>
      <c r="O35864" s="500"/>
      <c r="Q35864" s="498" t="s">
        <v>213</v>
      </c>
      <c r="S35864" s="499"/>
    </row>
    <row r="35865">
      <c r="B35865" s="497"/>
      <c r="H35865" s="500"/>
      <c r="O35865" s="500"/>
      <c r="Q35865" s="498" t="s">
        <v>213</v>
      </c>
      <c r="S35865" s="499"/>
    </row>
    <row r="35866">
      <c r="B35866" s="497"/>
      <c r="H35866" s="500"/>
      <c r="O35866" s="500"/>
      <c r="Q35866" s="498" t="s">
        <v>213</v>
      </c>
      <c r="S35866" s="499"/>
    </row>
    <row r="35867">
      <c r="B35867" s="497"/>
      <c r="H35867" s="500"/>
      <c r="O35867" s="500"/>
      <c r="Q35867" s="498" t="s">
        <v>213</v>
      </c>
      <c r="S35867" s="499"/>
    </row>
    <row r="35868">
      <c r="B35868" s="497"/>
      <c r="H35868" s="500"/>
      <c r="O35868" s="500"/>
      <c r="Q35868" s="498" t="s">
        <v>213</v>
      </c>
      <c r="S35868" s="499"/>
    </row>
    <row r="35869">
      <c r="B35869" s="497"/>
      <c r="H35869" s="500"/>
      <c r="O35869" s="500"/>
      <c r="Q35869" s="498" t="s">
        <v>213</v>
      </c>
      <c r="S35869" s="499"/>
    </row>
    <row r="35870">
      <c r="B35870" s="497"/>
      <c r="H35870" s="500"/>
      <c r="O35870" s="500"/>
      <c r="Q35870" s="498" t="s">
        <v>213</v>
      </c>
      <c r="S35870" s="499"/>
    </row>
    <row r="35871">
      <c r="B35871" s="497"/>
      <c r="H35871" s="500"/>
      <c r="O35871" s="500"/>
      <c r="Q35871" s="498" t="s">
        <v>213</v>
      </c>
      <c r="S35871" s="499"/>
    </row>
    <row r="35872">
      <c r="B35872" s="497"/>
      <c r="H35872" s="500"/>
      <c r="O35872" s="500"/>
      <c r="Q35872" s="498" t="s">
        <v>213</v>
      </c>
      <c r="S35872" s="499"/>
    </row>
    <row r="35873">
      <c r="B35873" s="497"/>
      <c r="H35873" s="500"/>
      <c r="O35873" s="500"/>
      <c r="Q35873" s="498" t="s">
        <v>213</v>
      </c>
      <c r="S35873" s="499"/>
    </row>
    <row r="35874">
      <c r="B35874" s="497"/>
      <c r="H35874" s="500"/>
      <c r="O35874" s="500"/>
      <c r="Q35874" s="498" t="s">
        <v>213</v>
      </c>
      <c r="S35874" s="499"/>
    </row>
    <row r="35875">
      <c r="B35875" s="497"/>
      <c r="H35875" s="500"/>
      <c r="O35875" s="500"/>
      <c r="Q35875" s="498" t="s">
        <v>213</v>
      </c>
      <c r="S35875" s="499"/>
    </row>
    <row r="35876">
      <c r="B35876" s="497"/>
      <c r="H35876" s="500"/>
      <c r="O35876" s="500"/>
      <c r="Q35876" s="498" t="s">
        <v>213</v>
      </c>
      <c r="S35876" s="499"/>
    </row>
    <row r="35877">
      <c r="B35877" s="497"/>
      <c r="H35877" s="500"/>
      <c r="O35877" s="500"/>
      <c r="Q35877" s="498" t="s">
        <v>213</v>
      </c>
      <c r="S35877" s="499"/>
    </row>
    <row r="35878">
      <c r="B35878" s="497"/>
      <c r="H35878" s="500"/>
      <c r="O35878" s="500"/>
      <c r="Q35878" s="498" t="s">
        <v>213</v>
      </c>
      <c r="S35878" s="499"/>
    </row>
    <row r="35879">
      <c r="B35879" s="497"/>
      <c r="H35879" s="500"/>
      <c r="O35879" s="500"/>
      <c r="Q35879" s="498" t="s">
        <v>213</v>
      </c>
      <c r="S35879" s="499"/>
    </row>
    <row r="35880">
      <c r="B35880" s="497"/>
      <c r="H35880" s="500"/>
      <c r="O35880" s="500"/>
      <c r="Q35880" s="498" t="s">
        <v>213</v>
      </c>
      <c r="S35880" s="499"/>
    </row>
    <row r="35881">
      <c r="B35881" s="497"/>
      <c r="H35881" s="500"/>
      <c r="O35881" s="500"/>
      <c r="Q35881" s="498" t="s">
        <v>213</v>
      </c>
      <c r="S35881" s="499"/>
    </row>
    <row r="35882">
      <c r="B35882" s="497"/>
      <c r="H35882" s="500"/>
      <c r="O35882" s="500"/>
      <c r="Q35882" s="498" t="s">
        <v>213</v>
      </c>
      <c r="S35882" s="499"/>
    </row>
    <row r="35883">
      <c r="B35883" s="497"/>
      <c r="H35883" s="500"/>
      <c r="O35883" s="500"/>
      <c r="Q35883" s="498" t="s">
        <v>213</v>
      </c>
      <c r="S35883" s="499"/>
    </row>
    <row r="35884">
      <c r="B35884" s="497"/>
      <c r="H35884" s="500"/>
      <c r="O35884" s="500"/>
      <c r="Q35884" s="498" t="s">
        <v>213</v>
      </c>
      <c r="S35884" s="499"/>
    </row>
    <row r="35885">
      <c r="B35885" s="497"/>
      <c r="H35885" s="500"/>
      <c r="O35885" s="500"/>
      <c r="Q35885" s="498" t="s">
        <v>213</v>
      </c>
      <c r="S35885" s="499"/>
    </row>
    <row r="35886">
      <c r="B35886" s="497"/>
      <c r="H35886" s="500"/>
      <c r="O35886" s="500"/>
      <c r="Q35886" s="498" t="s">
        <v>213</v>
      </c>
      <c r="S35886" s="499"/>
    </row>
    <row r="35887">
      <c r="B35887" s="497"/>
      <c r="H35887" s="500"/>
      <c r="O35887" s="500"/>
      <c r="Q35887" s="498" t="s">
        <v>213</v>
      </c>
      <c r="S35887" s="499"/>
    </row>
    <row r="35888">
      <c r="B35888" s="497"/>
      <c r="H35888" s="500"/>
      <c r="O35888" s="500"/>
      <c r="Q35888" s="498" t="s">
        <v>213</v>
      </c>
      <c r="S35888" s="499"/>
    </row>
    <row r="35889">
      <c r="B35889" s="497"/>
      <c r="H35889" s="500"/>
      <c r="O35889" s="500"/>
      <c r="Q35889" s="498" t="s">
        <v>213</v>
      </c>
      <c r="S35889" s="499"/>
    </row>
    <row r="35890">
      <c r="B35890" s="497"/>
      <c r="H35890" s="500"/>
      <c r="O35890" s="500"/>
      <c r="Q35890" s="498" t="s">
        <v>213</v>
      </c>
      <c r="S35890" s="499"/>
    </row>
    <row r="35891">
      <c r="B35891" s="497"/>
      <c r="H35891" s="500"/>
      <c r="O35891" s="500"/>
      <c r="Q35891" s="498" t="s">
        <v>213</v>
      </c>
      <c r="S35891" s="499"/>
    </row>
    <row r="35892">
      <c r="B35892" s="497"/>
      <c r="H35892" s="500"/>
      <c r="O35892" s="500"/>
      <c r="Q35892" s="498" t="s">
        <v>213</v>
      </c>
      <c r="S35892" s="499"/>
    </row>
    <row r="35893">
      <c r="B35893" s="497"/>
      <c r="H35893" s="500"/>
      <c r="O35893" s="500"/>
      <c r="Q35893" s="498" t="s">
        <v>213</v>
      </c>
      <c r="S35893" s="499"/>
    </row>
    <row r="35894">
      <c r="B35894" s="497"/>
      <c r="H35894" s="500"/>
      <c r="O35894" s="500"/>
      <c r="Q35894" s="498" t="s">
        <v>213</v>
      </c>
      <c r="S35894" s="499"/>
    </row>
    <row r="35895">
      <c r="B35895" s="497"/>
      <c r="H35895" s="500"/>
      <c r="O35895" s="500"/>
      <c r="Q35895" s="498" t="s">
        <v>213</v>
      </c>
      <c r="S35895" s="499"/>
    </row>
    <row r="35896">
      <c r="B35896" s="497"/>
      <c r="H35896" s="500"/>
      <c r="O35896" s="500"/>
      <c r="Q35896" s="498" t="s">
        <v>213</v>
      </c>
      <c r="S35896" s="499"/>
    </row>
    <row r="35897">
      <c r="B35897" s="497"/>
      <c r="H35897" s="500"/>
      <c r="O35897" s="500"/>
      <c r="Q35897" s="498" t="s">
        <v>213</v>
      </c>
      <c r="S35897" s="499"/>
    </row>
    <row r="35898">
      <c r="B35898" s="497"/>
      <c r="H35898" s="500"/>
      <c r="O35898" s="500"/>
      <c r="Q35898" s="498" t="s">
        <v>213</v>
      </c>
      <c r="S35898" s="499"/>
    </row>
    <row r="35899">
      <c r="B35899" s="497"/>
      <c r="H35899" s="500"/>
      <c r="O35899" s="500"/>
      <c r="Q35899" s="498" t="s">
        <v>213</v>
      </c>
      <c r="S35899" s="499"/>
    </row>
    <row r="35900">
      <c r="B35900" s="497"/>
      <c r="H35900" s="500"/>
      <c r="O35900" s="500"/>
      <c r="Q35900" s="498" t="s">
        <v>213</v>
      </c>
      <c r="S35900" s="499"/>
    </row>
    <row r="35901">
      <c r="B35901" s="497"/>
      <c r="H35901" s="500"/>
      <c r="O35901" s="500"/>
      <c r="Q35901" s="498" t="s">
        <v>213</v>
      </c>
      <c r="S35901" s="499"/>
    </row>
    <row r="35902">
      <c r="B35902" s="497"/>
      <c r="H35902" s="500"/>
      <c r="O35902" s="500"/>
      <c r="Q35902" s="498" t="s">
        <v>213</v>
      </c>
      <c r="S35902" s="499"/>
    </row>
    <row r="35903">
      <c r="B35903" s="497"/>
      <c r="H35903" s="500"/>
      <c r="O35903" s="500"/>
      <c r="Q35903" s="498" t="s">
        <v>213</v>
      </c>
      <c r="S35903" s="499"/>
    </row>
    <row r="35904">
      <c r="B35904" s="497"/>
      <c r="H35904" s="500"/>
      <c r="O35904" s="500"/>
      <c r="Q35904" s="498" t="s">
        <v>213</v>
      </c>
      <c r="S35904" s="499"/>
    </row>
    <row r="35905">
      <c r="B35905" s="497"/>
      <c r="H35905" s="500"/>
      <c r="O35905" s="500"/>
      <c r="Q35905" s="498" t="s">
        <v>213</v>
      </c>
      <c r="S35905" s="499"/>
    </row>
    <row r="35906">
      <c r="B35906" s="497"/>
      <c r="H35906" s="500"/>
      <c r="O35906" s="500"/>
      <c r="Q35906" s="498" t="s">
        <v>213</v>
      </c>
      <c r="S35906" s="499"/>
    </row>
    <row r="35907">
      <c r="B35907" s="497"/>
      <c r="H35907" s="500"/>
      <c r="O35907" s="500"/>
      <c r="Q35907" s="498" t="s">
        <v>213</v>
      </c>
      <c r="S35907" s="499"/>
    </row>
    <row r="35908">
      <c r="B35908" s="497"/>
      <c r="H35908" s="500"/>
      <c r="O35908" s="500"/>
      <c r="Q35908" s="498" t="s">
        <v>213</v>
      </c>
      <c r="S35908" s="499"/>
    </row>
    <row r="35909">
      <c r="B35909" s="497"/>
      <c r="H35909" s="500"/>
      <c r="O35909" s="500"/>
      <c r="Q35909" s="498" t="s">
        <v>213</v>
      </c>
      <c r="S35909" s="499"/>
    </row>
    <row r="35910">
      <c r="B35910" s="497"/>
      <c r="H35910" s="500"/>
      <c r="O35910" s="500"/>
      <c r="Q35910" s="498" t="s">
        <v>213</v>
      </c>
      <c r="S35910" s="499"/>
    </row>
    <row r="35911">
      <c r="B35911" s="497"/>
      <c r="H35911" s="500"/>
      <c r="O35911" s="500"/>
      <c r="Q35911" s="498" t="s">
        <v>213</v>
      </c>
      <c r="S35911" s="499"/>
    </row>
    <row r="35912">
      <c r="B35912" s="497"/>
      <c r="H35912" s="500"/>
      <c r="O35912" s="500"/>
      <c r="Q35912" s="498" t="s">
        <v>213</v>
      </c>
      <c r="S35912" s="499"/>
    </row>
    <row r="35913">
      <c r="B35913" s="497"/>
      <c r="H35913" s="500"/>
      <c r="O35913" s="500"/>
      <c r="Q35913" s="498" t="s">
        <v>213</v>
      </c>
      <c r="S35913" s="499"/>
    </row>
    <row r="35914">
      <c r="B35914" s="497"/>
      <c r="H35914" s="500"/>
      <c r="O35914" s="500"/>
      <c r="Q35914" s="498" t="s">
        <v>213</v>
      </c>
      <c r="S35914" s="499"/>
    </row>
    <row r="35915">
      <c r="B35915" s="497"/>
      <c r="H35915" s="500"/>
      <c r="O35915" s="500"/>
      <c r="Q35915" s="498" t="s">
        <v>213</v>
      </c>
      <c r="S35915" s="499"/>
    </row>
    <row r="35916">
      <c r="B35916" s="497"/>
      <c r="H35916" s="500"/>
      <c r="O35916" s="500"/>
      <c r="Q35916" s="498" t="s">
        <v>213</v>
      </c>
      <c r="S35916" s="499"/>
    </row>
    <row r="35917">
      <c r="B35917" s="497"/>
      <c r="H35917" s="500"/>
      <c r="O35917" s="500"/>
      <c r="Q35917" s="498" t="s">
        <v>213</v>
      </c>
      <c r="S35917" s="499"/>
    </row>
    <row r="35918">
      <c r="B35918" s="497"/>
      <c r="H35918" s="500"/>
      <c r="O35918" s="500"/>
      <c r="Q35918" s="498" t="s">
        <v>213</v>
      </c>
      <c r="S35918" s="499"/>
    </row>
    <row r="35919">
      <c r="B35919" s="497"/>
      <c r="H35919" s="500"/>
      <c r="O35919" s="500"/>
      <c r="Q35919" s="498" t="s">
        <v>213</v>
      </c>
      <c r="S35919" s="499"/>
    </row>
    <row r="35920">
      <c r="B35920" s="497"/>
      <c r="H35920" s="500"/>
      <c r="O35920" s="500"/>
      <c r="Q35920" s="498" t="s">
        <v>213</v>
      </c>
      <c r="S35920" s="499"/>
    </row>
    <row r="35921">
      <c r="B35921" s="497"/>
      <c r="H35921" s="500"/>
      <c r="O35921" s="500"/>
      <c r="Q35921" s="498" t="s">
        <v>213</v>
      </c>
      <c r="S35921" s="499"/>
    </row>
    <row r="35922">
      <c r="B35922" s="497"/>
      <c r="H35922" s="500"/>
      <c r="O35922" s="500"/>
      <c r="Q35922" s="498" t="s">
        <v>213</v>
      </c>
      <c r="S35922" s="499"/>
    </row>
    <row r="35923">
      <c r="B35923" s="497"/>
      <c r="H35923" s="500"/>
      <c r="O35923" s="500"/>
      <c r="Q35923" s="498" t="s">
        <v>213</v>
      </c>
      <c r="S35923" s="499"/>
    </row>
    <row r="35924">
      <c r="B35924" s="497"/>
      <c r="H35924" s="500"/>
      <c r="O35924" s="500"/>
      <c r="Q35924" s="498" t="s">
        <v>213</v>
      </c>
      <c r="S35924" s="499"/>
    </row>
    <row r="35925">
      <c r="B35925" s="497"/>
      <c r="H35925" s="500"/>
      <c r="O35925" s="500"/>
      <c r="Q35925" s="498" t="s">
        <v>213</v>
      </c>
      <c r="S35925" s="499"/>
    </row>
    <row r="35926">
      <c r="B35926" s="497"/>
      <c r="H35926" s="500"/>
      <c r="O35926" s="500"/>
      <c r="Q35926" s="498" t="s">
        <v>213</v>
      </c>
      <c r="S35926" s="499"/>
    </row>
    <row r="35927">
      <c r="B35927" s="497"/>
      <c r="H35927" s="500"/>
      <c r="O35927" s="500"/>
      <c r="Q35927" s="498" t="s">
        <v>213</v>
      </c>
      <c r="S35927" s="499"/>
    </row>
    <row r="35928">
      <c r="B35928" s="497"/>
      <c r="H35928" s="500"/>
      <c r="O35928" s="500"/>
      <c r="Q35928" s="498" t="s">
        <v>213</v>
      </c>
      <c r="S35928" s="499"/>
    </row>
    <row r="35929">
      <c r="B35929" s="497"/>
      <c r="H35929" s="500"/>
      <c r="O35929" s="500"/>
      <c r="Q35929" s="498" t="s">
        <v>213</v>
      </c>
      <c r="S35929" s="499"/>
    </row>
    <row r="35930">
      <c r="B35930" s="497"/>
      <c r="H35930" s="500"/>
      <c r="O35930" s="500"/>
      <c r="Q35930" s="498" t="s">
        <v>213</v>
      </c>
      <c r="S35930" s="499"/>
    </row>
    <row r="35931">
      <c r="B35931" s="497"/>
      <c r="H35931" s="500"/>
      <c r="O35931" s="500"/>
      <c r="Q35931" s="498" t="s">
        <v>213</v>
      </c>
      <c r="S35931" s="499"/>
    </row>
    <row r="35932">
      <c r="B35932" s="497"/>
      <c r="H35932" s="500"/>
      <c r="O35932" s="500"/>
      <c r="Q35932" s="498" t="s">
        <v>213</v>
      </c>
      <c r="S35932" s="499"/>
    </row>
    <row r="35933">
      <c r="B35933" s="497"/>
      <c r="H35933" s="500"/>
      <c r="O35933" s="500"/>
      <c r="Q35933" s="498" t="s">
        <v>213</v>
      </c>
      <c r="S35933" s="499"/>
    </row>
    <row r="35934">
      <c r="B35934" s="497"/>
      <c r="H35934" s="500"/>
      <c r="O35934" s="500"/>
      <c r="Q35934" s="498" t="s">
        <v>213</v>
      </c>
      <c r="S35934" s="499"/>
    </row>
    <row r="35935">
      <c r="B35935" s="497"/>
      <c r="H35935" s="500"/>
      <c r="O35935" s="500"/>
      <c r="Q35935" s="498" t="s">
        <v>213</v>
      </c>
      <c r="S35935" s="499"/>
    </row>
    <row r="35936">
      <c r="B35936" s="497"/>
      <c r="H35936" s="500"/>
      <c r="O35936" s="500"/>
      <c r="Q35936" s="498" t="s">
        <v>213</v>
      </c>
      <c r="S35936" s="499"/>
    </row>
    <row r="35937">
      <c r="B35937" s="497"/>
      <c r="H35937" s="500"/>
      <c r="O35937" s="500"/>
      <c r="Q35937" s="498" t="s">
        <v>213</v>
      </c>
      <c r="S35937" s="499"/>
    </row>
    <row r="35938">
      <c r="B35938" s="497"/>
      <c r="H35938" s="500"/>
      <c r="O35938" s="500"/>
      <c r="Q35938" s="498" t="s">
        <v>213</v>
      </c>
      <c r="S35938" s="499"/>
    </row>
    <row r="35939">
      <c r="B35939" s="497"/>
      <c r="H35939" s="500"/>
      <c r="O35939" s="500"/>
      <c r="Q35939" s="498" t="s">
        <v>213</v>
      </c>
      <c r="S35939" s="499"/>
    </row>
    <row r="35940">
      <c r="B35940" s="497"/>
      <c r="H35940" s="500"/>
      <c r="O35940" s="500"/>
      <c r="Q35940" s="498" t="s">
        <v>213</v>
      </c>
      <c r="S35940" s="499"/>
    </row>
    <row r="35941">
      <c r="B35941" s="497"/>
      <c r="H35941" s="500"/>
      <c r="O35941" s="500"/>
      <c r="Q35941" s="498" t="s">
        <v>213</v>
      </c>
      <c r="S35941" s="499"/>
    </row>
    <row r="35942">
      <c r="B35942" s="497"/>
      <c r="H35942" s="500"/>
      <c r="O35942" s="500"/>
      <c r="Q35942" s="498" t="s">
        <v>213</v>
      </c>
      <c r="S35942" s="499"/>
    </row>
    <row r="35943">
      <c r="B35943" s="497"/>
      <c r="H35943" s="500"/>
      <c r="O35943" s="500"/>
      <c r="Q35943" s="498" t="s">
        <v>213</v>
      </c>
      <c r="S35943" s="499"/>
    </row>
    <row r="35944">
      <c r="B35944" s="497"/>
      <c r="H35944" s="500"/>
      <c r="O35944" s="500"/>
      <c r="Q35944" s="498" t="s">
        <v>213</v>
      </c>
      <c r="S35944" s="499"/>
    </row>
    <row r="35945">
      <c r="B35945" s="497"/>
      <c r="H35945" s="500"/>
      <c r="O35945" s="500"/>
      <c r="Q35945" s="498" t="s">
        <v>213</v>
      </c>
      <c r="S35945" s="499"/>
    </row>
    <row r="35946">
      <c r="B35946" s="497"/>
      <c r="H35946" s="500"/>
      <c r="O35946" s="500"/>
      <c r="Q35946" s="498" t="s">
        <v>213</v>
      </c>
      <c r="S35946" s="499"/>
    </row>
    <row r="35947">
      <c r="B35947" s="497"/>
      <c r="H35947" s="500"/>
      <c r="O35947" s="500"/>
      <c r="Q35947" s="498" t="s">
        <v>213</v>
      </c>
      <c r="S35947" s="499"/>
    </row>
    <row r="35948">
      <c r="B35948" s="497"/>
      <c r="H35948" s="500"/>
      <c r="O35948" s="500"/>
      <c r="Q35948" s="498" t="s">
        <v>213</v>
      </c>
      <c r="S35948" s="499"/>
    </row>
    <row r="35949">
      <c r="B35949" s="497"/>
      <c r="H35949" s="500"/>
      <c r="O35949" s="500"/>
      <c r="Q35949" s="498" t="s">
        <v>213</v>
      </c>
      <c r="S35949" s="499"/>
    </row>
    <row r="35950">
      <c r="B35950" s="497"/>
      <c r="H35950" s="500"/>
      <c r="O35950" s="500"/>
      <c r="Q35950" s="498" t="s">
        <v>213</v>
      </c>
      <c r="S35950" s="499"/>
    </row>
    <row r="35951">
      <c r="B35951" s="497"/>
      <c r="H35951" s="500"/>
      <c r="O35951" s="500"/>
      <c r="Q35951" s="498" t="s">
        <v>213</v>
      </c>
      <c r="S35951" s="499"/>
    </row>
    <row r="35952">
      <c r="B35952" s="497"/>
      <c r="H35952" s="500"/>
      <c r="O35952" s="500"/>
      <c r="Q35952" s="498" t="s">
        <v>213</v>
      </c>
      <c r="S35952" s="499"/>
    </row>
    <row r="35953">
      <c r="B35953" s="497"/>
      <c r="H35953" s="500"/>
      <c r="O35953" s="500"/>
      <c r="Q35953" s="498" t="s">
        <v>213</v>
      </c>
      <c r="S35953" s="499"/>
    </row>
    <row r="35954">
      <c r="B35954" s="497"/>
      <c r="H35954" s="500"/>
      <c r="O35954" s="500"/>
      <c r="Q35954" s="498" t="s">
        <v>213</v>
      </c>
      <c r="S35954" s="499"/>
    </row>
    <row r="35955">
      <c r="B35955" s="497"/>
      <c r="H35955" s="500"/>
      <c r="O35955" s="500"/>
      <c r="Q35955" s="498" t="s">
        <v>213</v>
      </c>
      <c r="S35955" s="499"/>
    </row>
    <row r="35956">
      <c r="B35956" s="497"/>
      <c r="H35956" s="500"/>
      <c r="O35956" s="500"/>
      <c r="Q35956" s="498" t="s">
        <v>213</v>
      </c>
      <c r="S35956" s="499"/>
    </row>
    <row r="35957">
      <c r="B35957" s="497"/>
      <c r="H35957" s="500"/>
      <c r="O35957" s="500"/>
      <c r="Q35957" s="498" t="s">
        <v>213</v>
      </c>
      <c r="S35957" s="499"/>
    </row>
    <row r="35958">
      <c r="B35958" s="497"/>
      <c r="H35958" s="500"/>
      <c r="O35958" s="500"/>
      <c r="Q35958" s="498" t="s">
        <v>213</v>
      </c>
      <c r="S35958" s="499"/>
    </row>
    <row r="35959">
      <c r="B35959" s="497"/>
      <c r="H35959" s="500"/>
      <c r="O35959" s="500"/>
      <c r="Q35959" s="498" t="s">
        <v>213</v>
      </c>
      <c r="S35959" s="499"/>
    </row>
    <row r="35960">
      <c r="B35960" s="497"/>
      <c r="H35960" s="500"/>
      <c r="O35960" s="500"/>
      <c r="Q35960" s="498" t="s">
        <v>213</v>
      </c>
      <c r="S35960" s="499"/>
    </row>
    <row r="35961">
      <c r="B35961" s="497"/>
      <c r="H35961" s="500"/>
      <c r="O35961" s="500"/>
      <c r="Q35961" s="498" t="s">
        <v>213</v>
      </c>
      <c r="S35961" s="499"/>
    </row>
    <row r="35962">
      <c r="B35962" s="497"/>
      <c r="H35962" s="500"/>
      <c r="O35962" s="500"/>
      <c r="Q35962" s="498" t="s">
        <v>213</v>
      </c>
      <c r="S35962" s="499"/>
    </row>
    <row r="35963">
      <c r="B35963" s="497"/>
      <c r="H35963" s="500"/>
      <c r="O35963" s="500"/>
      <c r="Q35963" s="498" t="s">
        <v>213</v>
      </c>
      <c r="S35963" s="499"/>
    </row>
    <row r="35964">
      <c r="B35964" s="497"/>
      <c r="H35964" s="500"/>
      <c r="O35964" s="500"/>
      <c r="Q35964" s="498" t="s">
        <v>213</v>
      </c>
      <c r="S35964" s="499"/>
    </row>
    <row r="35965">
      <c r="B35965" s="497"/>
      <c r="H35965" s="500"/>
      <c r="O35965" s="500"/>
      <c r="Q35965" s="498" t="s">
        <v>213</v>
      </c>
      <c r="S35965" s="499"/>
    </row>
    <row r="35966">
      <c r="B35966" s="497"/>
      <c r="H35966" s="500"/>
      <c r="O35966" s="500"/>
      <c r="Q35966" s="498" t="s">
        <v>213</v>
      </c>
      <c r="S35966" s="499"/>
    </row>
    <row r="35967">
      <c r="B35967" s="497"/>
      <c r="H35967" s="500"/>
      <c r="O35967" s="500"/>
      <c r="Q35967" s="498" t="s">
        <v>213</v>
      </c>
      <c r="S35967" s="499"/>
    </row>
    <row r="35968">
      <c r="B35968" s="497"/>
      <c r="H35968" s="500"/>
      <c r="O35968" s="500"/>
      <c r="Q35968" s="498" t="s">
        <v>213</v>
      </c>
      <c r="S35968" s="499"/>
    </row>
    <row r="35969">
      <c r="B35969" s="497"/>
      <c r="H35969" s="500"/>
      <c r="O35969" s="500"/>
      <c r="Q35969" s="498" t="s">
        <v>213</v>
      </c>
      <c r="S35969" s="499"/>
    </row>
    <row r="35970">
      <c r="B35970" s="497"/>
      <c r="H35970" s="500"/>
      <c r="O35970" s="500"/>
      <c r="Q35970" s="498" t="s">
        <v>213</v>
      </c>
      <c r="S35970" s="499"/>
    </row>
    <row r="35971">
      <c r="B35971" s="497"/>
      <c r="H35971" s="500"/>
      <c r="O35971" s="500"/>
      <c r="Q35971" s="498" t="s">
        <v>213</v>
      </c>
      <c r="S35971" s="499"/>
    </row>
    <row r="35972">
      <c r="B35972" s="497"/>
      <c r="H35972" s="500"/>
      <c r="O35972" s="500"/>
      <c r="Q35972" s="498" t="s">
        <v>213</v>
      </c>
      <c r="S35972" s="499"/>
    </row>
    <row r="35973">
      <c r="B35973" s="497"/>
      <c r="H35973" s="500"/>
      <c r="O35973" s="500"/>
      <c r="Q35973" s="498" t="s">
        <v>213</v>
      </c>
      <c r="S35973" s="499"/>
    </row>
    <row r="35974">
      <c r="B35974" s="497"/>
      <c r="H35974" s="500"/>
      <c r="O35974" s="500"/>
      <c r="Q35974" s="498" t="s">
        <v>213</v>
      </c>
      <c r="S35974" s="499"/>
    </row>
    <row r="35975">
      <c r="B35975" s="497"/>
      <c r="H35975" s="500"/>
      <c r="O35975" s="500"/>
      <c r="Q35975" s="498" t="s">
        <v>213</v>
      </c>
      <c r="S35975" s="499"/>
    </row>
    <row r="35976">
      <c r="B35976" s="497"/>
      <c r="H35976" s="500"/>
      <c r="O35976" s="500"/>
      <c r="Q35976" s="498" t="s">
        <v>213</v>
      </c>
      <c r="S35976" s="499"/>
    </row>
    <row r="35977">
      <c r="B35977" s="497"/>
      <c r="H35977" s="500"/>
      <c r="O35977" s="500"/>
      <c r="Q35977" s="498" t="s">
        <v>213</v>
      </c>
      <c r="S35977" s="499"/>
    </row>
    <row r="35978">
      <c r="B35978" s="497"/>
      <c r="H35978" s="500"/>
      <c r="O35978" s="500"/>
      <c r="Q35978" s="498" t="s">
        <v>213</v>
      </c>
      <c r="S35978" s="499"/>
    </row>
    <row r="35979">
      <c r="B35979" s="497"/>
      <c r="H35979" s="500"/>
      <c r="O35979" s="500"/>
      <c r="Q35979" s="498" t="s">
        <v>213</v>
      </c>
      <c r="S35979" s="499"/>
    </row>
    <row r="35980">
      <c r="B35980" s="497"/>
      <c r="H35980" s="500"/>
      <c r="O35980" s="500"/>
      <c r="Q35980" s="498" t="s">
        <v>213</v>
      </c>
      <c r="S35980" s="499"/>
    </row>
    <row r="35981">
      <c r="B35981" s="497"/>
      <c r="H35981" s="500"/>
      <c r="O35981" s="500"/>
      <c r="Q35981" s="498" t="s">
        <v>213</v>
      </c>
      <c r="S35981" s="499"/>
    </row>
    <row r="35982">
      <c r="B35982" s="497"/>
      <c r="H35982" s="500"/>
      <c r="O35982" s="500"/>
      <c r="Q35982" s="498" t="s">
        <v>213</v>
      </c>
      <c r="S35982" s="499"/>
    </row>
    <row r="35983">
      <c r="B35983" s="497"/>
      <c r="H35983" s="500"/>
      <c r="O35983" s="500"/>
      <c r="Q35983" s="498" t="s">
        <v>213</v>
      </c>
      <c r="S35983" s="499"/>
    </row>
    <row r="35984">
      <c r="B35984" s="497"/>
      <c r="H35984" s="500"/>
      <c r="O35984" s="500"/>
      <c r="Q35984" s="498" t="s">
        <v>213</v>
      </c>
      <c r="S35984" s="499"/>
    </row>
    <row r="35985">
      <c r="B35985" s="497"/>
      <c r="H35985" s="500"/>
      <c r="O35985" s="500"/>
      <c r="Q35985" s="498" t="s">
        <v>213</v>
      </c>
      <c r="S35985" s="499"/>
    </row>
    <row r="35986">
      <c r="B35986" s="497"/>
      <c r="H35986" s="500"/>
      <c r="O35986" s="500"/>
      <c r="Q35986" s="498" t="s">
        <v>213</v>
      </c>
      <c r="S35986" s="499"/>
    </row>
    <row r="35987">
      <c r="B35987" s="497"/>
      <c r="H35987" s="500"/>
      <c r="O35987" s="500"/>
      <c r="Q35987" s="498" t="s">
        <v>213</v>
      </c>
      <c r="S35987" s="499"/>
    </row>
    <row r="35988">
      <c r="B35988" s="497"/>
      <c r="H35988" s="500"/>
      <c r="O35988" s="500"/>
      <c r="Q35988" s="498" t="s">
        <v>213</v>
      </c>
      <c r="S35988" s="499"/>
    </row>
    <row r="35989">
      <c r="B35989" s="497"/>
      <c r="H35989" s="500"/>
      <c r="O35989" s="500"/>
      <c r="Q35989" s="498" t="s">
        <v>213</v>
      </c>
      <c r="S35989" s="499"/>
    </row>
    <row r="35990">
      <c r="B35990" s="497"/>
      <c r="H35990" s="500"/>
      <c r="O35990" s="500"/>
      <c r="Q35990" s="498" t="s">
        <v>213</v>
      </c>
      <c r="S35990" s="499"/>
    </row>
    <row r="35991">
      <c r="B35991" s="497"/>
      <c r="H35991" s="500"/>
      <c r="O35991" s="500"/>
      <c r="Q35991" s="498" t="s">
        <v>213</v>
      </c>
      <c r="S35991" s="499"/>
    </row>
    <row r="35992">
      <c r="B35992" s="497"/>
      <c r="H35992" s="500"/>
      <c r="O35992" s="500"/>
      <c r="Q35992" s="498" t="s">
        <v>213</v>
      </c>
      <c r="S35992" s="499"/>
    </row>
    <row r="35993">
      <c r="B35993" s="497"/>
      <c r="H35993" s="500"/>
      <c r="O35993" s="500"/>
      <c r="Q35993" s="498" t="s">
        <v>213</v>
      </c>
      <c r="S35993" s="499"/>
    </row>
    <row r="35994">
      <c r="B35994" s="497"/>
      <c r="H35994" s="500"/>
      <c r="O35994" s="500"/>
      <c r="Q35994" s="498" t="s">
        <v>213</v>
      </c>
      <c r="S35994" s="499"/>
    </row>
    <row r="35995">
      <c r="B35995" s="497"/>
      <c r="H35995" s="500"/>
      <c r="O35995" s="500"/>
      <c r="Q35995" s="498" t="s">
        <v>213</v>
      </c>
      <c r="S35995" s="499"/>
    </row>
    <row r="35996">
      <c r="B35996" s="497"/>
      <c r="H35996" s="500"/>
      <c r="O35996" s="500"/>
      <c r="Q35996" s="498" t="s">
        <v>213</v>
      </c>
      <c r="S35996" s="499"/>
    </row>
    <row r="35997">
      <c r="B35997" s="497"/>
      <c r="H35997" s="500"/>
      <c r="O35997" s="500"/>
      <c r="Q35997" s="498" t="s">
        <v>213</v>
      </c>
      <c r="S35997" s="499"/>
    </row>
    <row r="35998">
      <c r="B35998" s="497"/>
      <c r="H35998" s="500"/>
      <c r="O35998" s="500"/>
      <c r="Q35998" s="498" t="s">
        <v>213</v>
      </c>
      <c r="S35998" s="499"/>
    </row>
    <row r="35999">
      <c r="B35999" s="497"/>
      <c r="H35999" s="500"/>
      <c r="O35999" s="500"/>
      <c r="Q35999" s="498" t="s">
        <v>213</v>
      </c>
      <c r="S35999" s="499"/>
    </row>
    <row r="36000">
      <c r="B36000" s="497"/>
      <c r="H36000" s="500"/>
      <c r="O36000" s="500"/>
      <c r="Q36000" s="498" t="s">
        <v>213</v>
      </c>
      <c r="S36000" s="499"/>
    </row>
    <row r="36001">
      <c r="B36001" s="497"/>
      <c r="H36001" s="500"/>
      <c r="O36001" s="500"/>
      <c r="Q36001" s="498" t="s">
        <v>213</v>
      </c>
      <c r="S36001" s="499"/>
    </row>
    <row r="36002">
      <c r="B36002" s="497"/>
      <c r="H36002" s="500"/>
      <c r="O36002" s="500"/>
      <c r="Q36002" s="498" t="s">
        <v>213</v>
      </c>
      <c r="S36002" s="499"/>
    </row>
    <row r="36003">
      <c r="B36003" s="497"/>
      <c r="H36003" s="500"/>
      <c r="O36003" s="500"/>
      <c r="Q36003" s="498" t="s">
        <v>213</v>
      </c>
      <c r="S36003" s="499"/>
    </row>
    <row r="36004">
      <c r="B36004" s="497"/>
      <c r="H36004" s="500"/>
      <c r="O36004" s="500"/>
      <c r="Q36004" s="498" t="s">
        <v>213</v>
      </c>
      <c r="S36004" s="499"/>
    </row>
    <row r="36005">
      <c r="B36005" s="497"/>
      <c r="H36005" s="500"/>
      <c r="O36005" s="500"/>
      <c r="Q36005" s="498" t="s">
        <v>213</v>
      </c>
      <c r="S36005" s="499"/>
    </row>
    <row r="36006">
      <c r="B36006" s="497"/>
      <c r="H36006" s="500"/>
      <c r="O36006" s="500"/>
      <c r="Q36006" s="498" t="s">
        <v>213</v>
      </c>
      <c r="S36006" s="499"/>
    </row>
    <row r="36007">
      <c r="B36007" s="497"/>
      <c r="H36007" s="500"/>
      <c r="O36007" s="500"/>
      <c r="Q36007" s="498" t="s">
        <v>213</v>
      </c>
      <c r="S36007" s="499"/>
    </row>
    <row r="36008">
      <c r="B36008" s="497"/>
      <c r="H36008" s="500"/>
      <c r="O36008" s="500"/>
      <c r="Q36008" s="498" t="s">
        <v>213</v>
      </c>
      <c r="S36008" s="499"/>
    </row>
    <row r="36009">
      <c r="B36009" s="497"/>
      <c r="H36009" s="500"/>
      <c r="O36009" s="500"/>
      <c r="Q36009" s="498" t="s">
        <v>213</v>
      </c>
      <c r="S36009" s="499"/>
    </row>
    <row r="36010">
      <c r="B36010" s="497"/>
      <c r="H36010" s="500"/>
      <c r="O36010" s="500"/>
      <c r="Q36010" s="498" t="s">
        <v>213</v>
      </c>
      <c r="S36010" s="499"/>
    </row>
    <row r="36011">
      <c r="B36011" s="497"/>
      <c r="H36011" s="500"/>
      <c r="O36011" s="500"/>
      <c r="Q36011" s="498" t="s">
        <v>213</v>
      </c>
      <c r="S36011" s="499"/>
    </row>
    <row r="36012">
      <c r="B36012" s="497"/>
      <c r="H36012" s="500"/>
      <c r="O36012" s="500"/>
      <c r="Q36012" s="498" t="s">
        <v>213</v>
      </c>
      <c r="S36012" s="499"/>
    </row>
    <row r="36013">
      <c r="B36013" s="497"/>
      <c r="H36013" s="500"/>
      <c r="O36013" s="500"/>
      <c r="Q36013" s="498" t="s">
        <v>213</v>
      </c>
      <c r="S36013" s="499"/>
    </row>
    <row r="36014">
      <c r="B36014" s="497"/>
      <c r="H36014" s="500"/>
      <c r="O36014" s="500"/>
      <c r="Q36014" s="498" t="s">
        <v>213</v>
      </c>
      <c r="S36014" s="499"/>
    </row>
    <row r="36015">
      <c r="B36015" s="497"/>
      <c r="H36015" s="500"/>
      <c r="O36015" s="500"/>
      <c r="Q36015" s="498" t="s">
        <v>213</v>
      </c>
      <c r="S36015" s="499"/>
    </row>
    <row r="36016">
      <c r="B36016" s="497"/>
      <c r="H36016" s="500"/>
      <c r="O36016" s="500"/>
      <c r="Q36016" s="498" t="s">
        <v>213</v>
      </c>
      <c r="S36016" s="499"/>
    </row>
    <row r="36017">
      <c r="B36017" s="497"/>
      <c r="H36017" s="500"/>
      <c r="O36017" s="500"/>
      <c r="Q36017" s="498" t="s">
        <v>213</v>
      </c>
      <c r="S36017" s="499"/>
    </row>
    <row r="36018">
      <c r="B36018" s="497"/>
      <c r="H36018" s="500"/>
      <c r="O36018" s="500"/>
      <c r="Q36018" s="498" t="s">
        <v>213</v>
      </c>
      <c r="S36018" s="499"/>
    </row>
    <row r="36019">
      <c r="B36019" s="497"/>
      <c r="H36019" s="500"/>
      <c r="O36019" s="500"/>
      <c r="Q36019" s="498" t="s">
        <v>213</v>
      </c>
      <c r="S36019" s="499"/>
    </row>
    <row r="36020">
      <c r="B36020" s="497"/>
      <c r="H36020" s="500"/>
      <c r="O36020" s="500"/>
      <c r="Q36020" s="498" t="s">
        <v>213</v>
      </c>
      <c r="S36020" s="499"/>
    </row>
    <row r="36021">
      <c r="B36021" s="497"/>
      <c r="H36021" s="500"/>
      <c r="O36021" s="500"/>
      <c r="Q36021" s="498" t="s">
        <v>213</v>
      </c>
      <c r="S36021" s="499"/>
    </row>
    <row r="36022">
      <c r="B36022" s="497"/>
      <c r="H36022" s="500"/>
      <c r="O36022" s="500"/>
      <c r="Q36022" s="498" t="s">
        <v>213</v>
      </c>
      <c r="S36022" s="499"/>
    </row>
    <row r="36023">
      <c r="B36023" s="497"/>
      <c r="H36023" s="500"/>
      <c r="O36023" s="500"/>
      <c r="Q36023" s="498" t="s">
        <v>213</v>
      </c>
      <c r="S36023" s="499"/>
    </row>
    <row r="36024">
      <c r="B36024" s="497"/>
      <c r="H36024" s="500"/>
      <c r="O36024" s="500"/>
      <c r="Q36024" s="498" t="s">
        <v>213</v>
      </c>
      <c r="S36024" s="499"/>
    </row>
    <row r="36025">
      <c r="B36025" s="497"/>
      <c r="H36025" s="500"/>
      <c r="O36025" s="500"/>
      <c r="Q36025" s="498" t="s">
        <v>213</v>
      </c>
      <c r="S36025" s="499"/>
    </row>
    <row r="36026">
      <c r="B36026" s="497"/>
      <c r="H36026" s="500"/>
      <c r="O36026" s="500"/>
      <c r="Q36026" s="498" t="s">
        <v>213</v>
      </c>
      <c r="S36026" s="499"/>
    </row>
    <row r="36027">
      <c r="B36027" s="497"/>
      <c r="H36027" s="500"/>
      <c r="O36027" s="500"/>
      <c r="Q36027" s="498" t="s">
        <v>213</v>
      </c>
      <c r="S36027" s="499"/>
    </row>
    <row r="36028">
      <c r="B36028" s="497"/>
      <c r="H36028" s="500"/>
      <c r="O36028" s="500"/>
      <c r="Q36028" s="498" t="s">
        <v>213</v>
      </c>
      <c r="S36028" s="499"/>
    </row>
    <row r="36029">
      <c r="B36029" s="497"/>
      <c r="H36029" s="500"/>
      <c r="O36029" s="500"/>
      <c r="Q36029" s="498" t="s">
        <v>213</v>
      </c>
      <c r="S36029" s="499"/>
    </row>
    <row r="36030">
      <c r="B36030" s="497"/>
      <c r="H36030" s="500"/>
      <c r="O36030" s="500"/>
      <c r="Q36030" s="498" t="s">
        <v>213</v>
      </c>
      <c r="S36030" s="499"/>
    </row>
    <row r="36031">
      <c r="B36031" s="497"/>
      <c r="H36031" s="500"/>
      <c r="O36031" s="500"/>
      <c r="Q36031" s="498" t="s">
        <v>213</v>
      </c>
      <c r="S36031" s="499"/>
    </row>
    <row r="36032">
      <c r="B36032" s="497"/>
      <c r="H36032" s="500"/>
      <c r="O36032" s="500"/>
      <c r="Q36032" s="498" t="s">
        <v>213</v>
      </c>
      <c r="S36032" s="499"/>
    </row>
    <row r="36033">
      <c r="B36033" s="497"/>
      <c r="H36033" s="500"/>
      <c r="O36033" s="500"/>
      <c r="Q36033" s="498" t="s">
        <v>213</v>
      </c>
      <c r="S36033" s="499"/>
    </row>
    <row r="36034">
      <c r="B36034" s="497"/>
      <c r="H36034" s="500"/>
      <c r="O36034" s="500"/>
      <c r="Q36034" s="498" t="s">
        <v>213</v>
      </c>
      <c r="S36034" s="499"/>
    </row>
    <row r="36035">
      <c r="B36035" s="497"/>
      <c r="H36035" s="500"/>
      <c r="O36035" s="500"/>
      <c r="Q36035" s="498" t="s">
        <v>213</v>
      </c>
      <c r="S36035" s="499"/>
    </row>
    <row r="36036">
      <c r="B36036" s="497"/>
      <c r="H36036" s="500"/>
      <c r="O36036" s="500"/>
      <c r="Q36036" s="498" t="s">
        <v>213</v>
      </c>
      <c r="S36036" s="499"/>
    </row>
    <row r="36037">
      <c r="B36037" s="497"/>
      <c r="H36037" s="500"/>
      <c r="O36037" s="500"/>
      <c r="Q36037" s="498" t="s">
        <v>213</v>
      </c>
      <c r="S36037" s="499"/>
    </row>
    <row r="36038">
      <c r="B36038" s="497"/>
      <c r="H36038" s="500"/>
      <c r="O36038" s="500"/>
      <c r="Q36038" s="498" t="s">
        <v>213</v>
      </c>
      <c r="S36038" s="499"/>
    </row>
    <row r="36039">
      <c r="B36039" s="497"/>
      <c r="H36039" s="500"/>
      <c r="O36039" s="500"/>
      <c r="Q36039" s="498" t="s">
        <v>213</v>
      </c>
      <c r="S36039" s="499"/>
    </row>
    <row r="36040">
      <c r="B36040" s="497"/>
      <c r="H36040" s="500"/>
      <c r="O36040" s="500"/>
      <c r="Q36040" s="498" t="s">
        <v>213</v>
      </c>
      <c r="S36040" s="499"/>
    </row>
    <row r="36041">
      <c r="B36041" s="497"/>
      <c r="H36041" s="500"/>
      <c r="O36041" s="500"/>
      <c r="Q36041" s="498" t="s">
        <v>213</v>
      </c>
      <c r="S36041" s="499"/>
    </row>
    <row r="36042">
      <c r="B36042" s="497"/>
      <c r="H36042" s="500"/>
      <c r="O36042" s="500"/>
      <c r="Q36042" s="498" t="s">
        <v>213</v>
      </c>
      <c r="S36042" s="499"/>
    </row>
    <row r="36043">
      <c r="B36043" s="497"/>
      <c r="H36043" s="500"/>
      <c r="O36043" s="500"/>
      <c r="Q36043" s="498" t="s">
        <v>213</v>
      </c>
      <c r="S36043" s="499"/>
    </row>
    <row r="36044">
      <c r="B36044" s="497"/>
      <c r="H36044" s="500"/>
      <c r="O36044" s="500"/>
      <c r="Q36044" s="498" t="s">
        <v>213</v>
      </c>
      <c r="S36044" s="499"/>
    </row>
    <row r="36045">
      <c r="B36045" s="497"/>
      <c r="H36045" s="500"/>
      <c r="O36045" s="500"/>
      <c r="Q36045" s="498" t="s">
        <v>213</v>
      </c>
      <c r="S36045" s="499"/>
    </row>
    <row r="36046">
      <c r="B36046" s="497"/>
      <c r="H36046" s="500"/>
      <c r="O36046" s="500"/>
      <c r="Q36046" s="498" t="s">
        <v>213</v>
      </c>
      <c r="S36046" s="499"/>
    </row>
    <row r="36047">
      <c r="B36047" s="497"/>
      <c r="H36047" s="500"/>
      <c r="O36047" s="500"/>
      <c r="Q36047" s="498" t="s">
        <v>213</v>
      </c>
      <c r="S36047" s="499"/>
    </row>
    <row r="36048">
      <c r="B36048" s="497"/>
      <c r="H36048" s="500"/>
      <c r="O36048" s="500"/>
      <c r="Q36048" s="498" t="s">
        <v>213</v>
      </c>
      <c r="S36048" s="499"/>
    </row>
    <row r="36049">
      <c r="B36049" s="497"/>
      <c r="H36049" s="500"/>
      <c r="O36049" s="500"/>
      <c r="Q36049" s="498" t="s">
        <v>213</v>
      </c>
      <c r="S36049" s="499"/>
    </row>
    <row r="36050">
      <c r="B36050" s="497"/>
      <c r="H36050" s="500"/>
      <c r="O36050" s="500"/>
      <c r="Q36050" s="498" t="s">
        <v>213</v>
      </c>
      <c r="S36050" s="499"/>
    </row>
    <row r="36051">
      <c r="B36051" s="497"/>
      <c r="H36051" s="500"/>
      <c r="O36051" s="500"/>
      <c r="Q36051" s="498" t="s">
        <v>213</v>
      </c>
      <c r="S36051" s="499"/>
    </row>
    <row r="36052">
      <c r="B36052" s="497"/>
      <c r="H36052" s="500"/>
      <c r="O36052" s="500"/>
      <c r="Q36052" s="498" t="s">
        <v>213</v>
      </c>
      <c r="S36052" s="499"/>
    </row>
    <row r="36053">
      <c r="B36053" s="497"/>
      <c r="H36053" s="500"/>
      <c r="O36053" s="500"/>
      <c r="Q36053" s="498" t="s">
        <v>213</v>
      </c>
      <c r="S36053" s="499"/>
    </row>
    <row r="36054">
      <c r="B36054" s="497"/>
      <c r="H36054" s="500"/>
      <c r="O36054" s="500"/>
      <c r="Q36054" s="498" t="s">
        <v>213</v>
      </c>
      <c r="S36054" s="499"/>
    </row>
    <row r="36055">
      <c r="B36055" s="497"/>
      <c r="H36055" s="500"/>
      <c r="O36055" s="500"/>
      <c r="Q36055" s="498" t="s">
        <v>213</v>
      </c>
      <c r="S36055" s="499"/>
    </row>
    <row r="36056">
      <c r="B36056" s="497"/>
      <c r="H36056" s="500"/>
      <c r="O36056" s="500"/>
      <c r="Q36056" s="498" t="s">
        <v>213</v>
      </c>
      <c r="S36056" s="499"/>
    </row>
    <row r="36057">
      <c r="B36057" s="497"/>
      <c r="H36057" s="500"/>
      <c r="O36057" s="500"/>
      <c r="Q36057" s="498" t="s">
        <v>213</v>
      </c>
      <c r="S36057" s="499"/>
    </row>
    <row r="36058">
      <c r="B36058" s="497"/>
      <c r="H36058" s="500"/>
      <c r="O36058" s="500"/>
      <c r="Q36058" s="498" t="s">
        <v>213</v>
      </c>
      <c r="S36058" s="499"/>
    </row>
    <row r="36059">
      <c r="B36059" s="497"/>
      <c r="H36059" s="500"/>
      <c r="O36059" s="500"/>
      <c r="Q36059" s="498" t="s">
        <v>213</v>
      </c>
      <c r="S36059" s="499"/>
    </row>
    <row r="36060">
      <c r="B36060" s="497"/>
      <c r="H36060" s="500"/>
      <c r="O36060" s="500"/>
      <c r="Q36060" s="498" t="s">
        <v>213</v>
      </c>
      <c r="S36060" s="499"/>
    </row>
    <row r="36061">
      <c r="B36061" s="497"/>
      <c r="H36061" s="500"/>
      <c r="O36061" s="500"/>
      <c r="Q36061" s="498" t="s">
        <v>213</v>
      </c>
      <c r="S36061" s="499"/>
    </row>
    <row r="36062">
      <c r="B36062" s="497"/>
      <c r="H36062" s="500"/>
      <c r="O36062" s="500"/>
      <c r="Q36062" s="498" t="s">
        <v>213</v>
      </c>
      <c r="S36062" s="499"/>
    </row>
    <row r="36063">
      <c r="B36063" s="497"/>
      <c r="H36063" s="500"/>
      <c r="O36063" s="500"/>
      <c r="Q36063" s="498" t="s">
        <v>213</v>
      </c>
      <c r="S36063" s="499"/>
    </row>
    <row r="36064">
      <c r="B36064" s="497"/>
      <c r="H36064" s="500"/>
      <c r="O36064" s="500"/>
      <c r="Q36064" s="498" t="s">
        <v>213</v>
      </c>
      <c r="S36064" s="499"/>
    </row>
    <row r="36065">
      <c r="B36065" s="497"/>
      <c r="H36065" s="500"/>
      <c r="O36065" s="500"/>
      <c r="Q36065" s="498" t="s">
        <v>213</v>
      </c>
      <c r="S36065" s="499"/>
    </row>
    <row r="36066">
      <c r="B36066" s="497"/>
      <c r="H36066" s="500"/>
      <c r="O36066" s="500"/>
      <c r="Q36066" s="498" t="s">
        <v>213</v>
      </c>
      <c r="S36066" s="499"/>
    </row>
    <row r="36067">
      <c r="B36067" s="497"/>
      <c r="H36067" s="500"/>
      <c r="O36067" s="500"/>
      <c r="Q36067" s="498" t="s">
        <v>213</v>
      </c>
      <c r="S36067" s="499"/>
    </row>
    <row r="36068">
      <c r="B36068" s="497"/>
      <c r="H36068" s="500"/>
      <c r="O36068" s="500"/>
      <c r="Q36068" s="498" t="s">
        <v>213</v>
      </c>
      <c r="S36068" s="499"/>
    </row>
    <row r="36069">
      <c r="B36069" s="497"/>
      <c r="H36069" s="500"/>
      <c r="O36069" s="500"/>
      <c r="Q36069" s="498" t="s">
        <v>213</v>
      </c>
      <c r="S36069" s="499"/>
    </row>
    <row r="36070">
      <c r="B36070" s="497"/>
      <c r="H36070" s="500"/>
      <c r="O36070" s="500"/>
      <c r="Q36070" s="498" t="s">
        <v>213</v>
      </c>
      <c r="S36070" s="499"/>
    </row>
    <row r="36071">
      <c r="B36071" s="497"/>
      <c r="H36071" s="500"/>
      <c r="O36071" s="500"/>
      <c r="Q36071" s="498" t="s">
        <v>213</v>
      </c>
      <c r="S36071" s="499"/>
    </row>
    <row r="36072">
      <c r="B36072" s="497"/>
      <c r="H36072" s="500"/>
      <c r="O36072" s="500"/>
      <c r="Q36072" s="498" t="s">
        <v>213</v>
      </c>
      <c r="S36072" s="499"/>
    </row>
    <row r="36073">
      <c r="B36073" s="497"/>
      <c r="H36073" s="500"/>
      <c r="O36073" s="500"/>
      <c r="Q36073" s="498" t="s">
        <v>213</v>
      </c>
      <c r="S36073" s="499"/>
    </row>
    <row r="36074">
      <c r="B36074" s="497"/>
      <c r="H36074" s="500"/>
      <c r="O36074" s="500"/>
      <c r="Q36074" s="498" t="s">
        <v>213</v>
      </c>
      <c r="S36074" s="499"/>
    </row>
    <row r="36075">
      <c r="B36075" s="497"/>
      <c r="H36075" s="500"/>
      <c r="O36075" s="500"/>
      <c r="Q36075" s="498" t="s">
        <v>213</v>
      </c>
      <c r="S36075" s="499"/>
    </row>
    <row r="36076">
      <c r="B36076" s="497"/>
      <c r="H36076" s="500"/>
      <c r="O36076" s="500"/>
      <c r="Q36076" s="498" t="s">
        <v>213</v>
      </c>
      <c r="S36076" s="499"/>
    </row>
    <row r="36077">
      <c r="B36077" s="497"/>
      <c r="H36077" s="500"/>
      <c r="O36077" s="500"/>
      <c r="Q36077" s="498" t="s">
        <v>213</v>
      </c>
      <c r="S36077" s="499"/>
    </row>
    <row r="36078">
      <c r="B36078" s="497"/>
      <c r="H36078" s="500"/>
      <c r="O36078" s="500"/>
      <c r="Q36078" s="498" t="s">
        <v>213</v>
      </c>
      <c r="S36078" s="499"/>
    </row>
    <row r="36079">
      <c r="B36079" s="497"/>
      <c r="H36079" s="500"/>
      <c r="O36079" s="500"/>
      <c r="Q36079" s="498" t="s">
        <v>213</v>
      </c>
      <c r="S36079" s="499"/>
    </row>
    <row r="36080">
      <c r="B36080" s="497"/>
      <c r="H36080" s="500"/>
      <c r="O36080" s="500"/>
      <c r="Q36080" s="498" t="s">
        <v>213</v>
      </c>
      <c r="S36080" s="499"/>
    </row>
    <row r="36081">
      <c r="B36081" s="497"/>
      <c r="H36081" s="500"/>
      <c r="O36081" s="500"/>
      <c r="Q36081" s="498" t="s">
        <v>213</v>
      </c>
      <c r="S36081" s="499"/>
    </row>
    <row r="36082">
      <c r="B36082" s="497"/>
      <c r="H36082" s="500"/>
      <c r="O36082" s="500"/>
      <c r="Q36082" s="498" t="s">
        <v>213</v>
      </c>
      <c r="S36082" s="499"/>
    </row>
    <row r="36083">
      <c r="B36083" s="497"/>
      <c r="H36083" s="500"/>
      <c r="O36083" s="500"/>
      <c r="Q36083" s="498" t="s">
        <v>213</v>
      </c>
      <c r="S36083" s="499"/>
    </row>
    <row r="36084">
      <c r="B36084" s="497"/>
      <c r="H36084" s="500"/>
      <c r="O36084" s="500"/>
      <c r="Q36084" s="498" t="s">
        <v>213</v>
      </c>
      <c r="S36084" s="499"/>
    </row>
    <row r="36085">
      <c r="B36085" s="497"/>
      <c r="H36085" s="500"/>
      <c r="O36085" s="500"/>
      <c r="Q36085" s="498" t="s">
        <v>213</v>
      </c>
      <c r="S36085" s="499"/>
    </row>
    <row r="36086">
      <c r="B36086" s="497"/>
      <c r="H36086" s="500"/>
      <c r="O36086" s="500"/>
      <c r="Q36086" s="498" t="s">
        <v>213</v>
      </c>
      <c r="S36086" s="499"/>
    </row>
    <row r="36087">
      <c r="B36087" s="497"/>
      <c r="H36087" s="500"/>
      <c r="O36087" s="500"/>
      <c r="Q36087" s="498" t="s">
        <v>213</v>
      </c>
      <c r="S36087" s="499"/>
    </row>
    <row r="36088">
      <c r="B36088" s="497"/>
      <c r="H36088" s="500"/>
      <c r="O36088" s="500"/>
      <c r="Q36088" s="498" t="s">
        <v>213</v>
      </c>
      <c r="S36088" s="499"/>
    </row>
    <row r="36089">
      <c r="B36089" s="497"/>
      <c r="H36089" s="500"/>
      <c r="O36089" s="500"/>
      <c r="Q36089" s="498" t="s">
        <v>213</v>
      </c>
      <c r="S36089" s="499"/>
    </row>
    <row r="36090">
      <c r="B36090" s="497"/>
      <c r="H36090" s="500"/>
      <c r="O36090" s="500"/>
      <c r="Q36090" s="498" t="s">
        <v>213</v>
      </c>
      <c r="S36090" s="499"/>
    </row>
    <row r="36091">
      <c r="B36091" s="497"/>
      <c r="H36091" s="500"/>
      <c r="O36091" s="500"/>
      <c r="Q36091" s="498" t="s">
        <v>213</v>
      </c>
      <c r="S36091" s="499"/>
    </row>
    <row r="36092">
      <c r="B36092" s="497"/>
      <c r="H36092" s="500"/>
      <c r="O36092" s="500"/>
      <c r="Q36092" s="498" t="s">
        <v>213</v>
      </c>
      <c r="S36092" s="499"/>
    </row>
    <row r="36093">
      <c r="B36093" s="497"/>
      <c r="H36093" s="500"/>
      <c r="O36093" s="500"/>
      <c r="Q36093" s="498" t="s">
        <v>213</v>
      </c>
      <c r="S36093" s="499"/>
    </row>
    <row r="36094">
      <c r="B36094" s="497"/>
      <c r="H36094" s="500"/>
      <c r="O36094" s="500"/>
      <c r="Q36094" s="498" t="s">
        <v>213</v>
      </c>
      <c r="S36094" s="499"/>
    </row>
    <row r="36095">
      <c r="B36095" s="497"/>
      <c r="H36095" s="500"/>
      <c r="O36095" s="500"/>
      <c r="Q36095" s="498" t="s">
        <v>213</v>
      </c>
      <c r="S36095" s="499"/>
    </row>
    <row r="36096">
      <c r="B36096" s="497"/>
      <c r="H36096" s="500"/>
      <c r="O36096" s="500"/>
      <c r="Q36096" s="498" t="s">
        <v>213</v>
      </c>
      <c r="S36096" s="499"/>
    </row>
    <row r="36097">
      <c r="B36097" s="497"/>
      <c r="H36097" s="500"/>
      <c r="O36097" s="500"/>
      <c r="Q36097" s="498" t="s">
        <v>213</v>
      </c>
      <c r="S36097" s="499"/>
    </row>
    <row r="36098">
      <c r="B36098" s="497"/>
      <c r="H36098" s="500"/>
      <c r="O36098" s="500"/>
      <c r="Q36098" s="498" t="s">
        <v>213</v>
      </c>
      <c r="S36098" s="499"/>
    </row>
    <row r="36099">
      <c r="B36099" s="497"/>
      <c r="H36099" s="500"/>
      <c r="O36099" s="500"/>
      <c r="Q36099" s="498" t="s">
        <v>213</v>
      </c>
      <c r="S36099" s="499"/>
    </row>
    <row r="36100">
      <c r="B36100" s="497"/>
      <c r="H36100" s="500"/>
      <c r="O36100" s="500"/>
      <c r="Q36100" s="498" t="s">
        <v>213</v>
      </c>
      <c r="S36100" s="499"/>
    </row>
    <row r="36101">
      <c r="B36101" s="497"/>
      <c r="H36101" s="500"/>
      <c r="O36101" s="500"/>
      <c r="Q36101" s="498" t="s">
        <v>213</v>
      </c>
      <c r="S36101" s="499"/>
    </row>
    <row r="36102">
      <c r="B36102" s="497"/>
      <c r="H36102" s="500"/>
      <c r="O36102" s="500"/>
      <c r="Q36102" s="498" t="s">
        <v>213</v>
      </c>
      <c r="S36102" s="499"/>
    </row>
    <row r="36103">
      <c r="B36103" s="497"/>
      <c r="H36103" s="500"/>
      <c r="O36103" s="500"/>
      <c r="Q36103" s="498" t="s">
        <v>213</v>
      </c>
      <c r="S36103" s="499"/>
    </row>
    <row r="36104">
      <c r="B36104" s="497"/>
      <c r="H36104" s="500"/>
      <c r="O36104" s="500"/>
      <c r="Q36104" s="498" t="s">
        <v>213</v>
      </c>
      <c r="S36104" s="499"/>
    </row>
    <row r="36105">
      <c r="B36105" s="497"/>
      <c r="H36105" s="500"/>
      <c r="O36105" s="500"/>
      <c r="Q36105" s="498" t="s">
        <v>213</v>
      </c>
      <c r="S36105" s="499"/>
    </row>
    <row r="36106">
      <c r="B36106" s="497"/>
      <c r="H36106" s="500"/>
      <c r="O36106" s="500"/>
      <c r="Q36106" s="498" t="s">
        <v>213</v>
      </c>
      <c r="S36106" s="499"/>
    </row>
    <row r="36107">
      <c r="B36107" s="497"/>
      <c r="H36107" s="500"/>
      <c r="O36107" s="500"/>
      <c r="Q36107" s="498" t="s">
        <v>213</v>
      </c>
      <c r="S36107" s="499"/>
    </row>
    <row r="36108">
      <c r="B36108" s="497"/>
      <c r="H36108" s="500"/>
      <c r="O36108" s="500"/>
      <c r="Q36108" s="498" t="s">
        <v>213</v>
      </c>
      <c r="S36108" s="499"/>
    </row>
    <row r="36109">
      <c r="B36109" s="497"/>
      <c r="H36109" s="500"/>
      <c r="O36109" s="500"/>
      <c r="Q36109" s="498" t="s">
        <v>213</v>
      </c>
      <c r="S36109" s="499"/>
    </row>
    <row r="36110">
      <c r="B36110" s="497"/>
      <c r="H36110" s="500"/>
      <c r="O36110" s="500"/>
      <c r="Q36110" s="498" t="s">
        <v>213</v>
      </c>
      <c r="S36110" s="499"/>
    </row>
    <row r="36111">
      <c r="B36111" s="497"/>
      <c r="H36111" s="500"/>
      <c r="O36111" s="500"/>
      <c r="Q36111" s="498" t="s">
        <v>213</v>
      </c>
      <c r="S36111" s="499"/>
    </row>
    <row r="36112">
      <c r="B36112" s="497"/>
      <c r="H36112" s="500"/>
      <c r="O36112" s="500"/>
      <c r="Q36112" s="498" t="s">
        <v>213</v>
      </c>
      <c r="S36112" s="499"/>
    </row>
    <row r="36113">
      <c r="B36113" s="497"/>
      <c r="H36113" s="500"/>
      <c r="O36113" s="500"/>
      <c r="Q36113" s="498" t="s">
        <v>213</v>
      </c>
      <c r="S36113" s="499"/>
    </row>
    <row r="36114">
      <c r="B36114" s="497"/>
      <c r="H36114" s="500"/>
      <c r="O36114" s="500"/>
      <c r="Q36114" s="498" t="s">
        <v>213</v>
      </c>
      <c r="S36114" s="499"/>
    </row>
    <row r="36115">
      <c r="B36115" s="497"/>
      <c r="H36115" s="500"/>
      <c r="O36115" s="500"/>
      <c r="Q36115" s="498" t="s">
        <v>213</v>
      </c>
      <c r="S36115" s="499"/>
    </row>
    <row r="36116">
      <c r="B36116" s="497"/>
      <c r="H36116" s="500"/>
      <c r="O36116" s="500"/>
      <c r="Q36116" s="498" t="s">
        <v>213</v>
      </c>
      <c r="S36116" s="499"/>
    </row>
    <row r="36117">
      <c r="B36117" s="497"/>
      <c r="H36117" s="500"/>
      <c r="O36117" s="500"/>
      <c r="Q36117" s="498" t="s">
        <v>213</v>
      </c>
      <c r="S36117" s="499"/>
    </row>
    <row r="36118">
      <c r="B36118" s="497"/>
      <c r="H36118" s="500"/>
      <c r="O36118" s="500"/>
      <c r="Q36118" s="498" t="s">
        <v>213</v>
      </c>
      <c r="S36118" s="499"/>
    </row>
    <row r="36119">
      <c r="B36119" s="497"/>
      <c r="H36119" s="500"/>
      <c r="O36119" s="500"/>
      <c r="Q36119" s="498" t="s">
        <v>213</v>
      </c>
      <c r="S36119" s="499"/>
    </row>
    <row r="36120">
      <c r="B36120" s="497"/>
      <c r="H36120" s="500"/>
      <c r="O36120" s="500"/>
      <c r="Q36120" s="498" t="s">
        <v>213</v>
      </c>
      <c r="S36120" s="499"/>
    </row>
    <row r="36121">
      <c r="B36121" s="497"/>
      <c r="H36121" s="500"/>
      <c r="O36121" s="500"/>
      <c r="Q36121" s="498" t="s">
        <v>213</v>
      </c>
      <c r="S36121" s="499"/>
    </row>
    <row r="36122">
      <c r="B36122" s="497"/>
      <c r="H36122" s="500"/>
      <c r="O36122" s="500"/>
      <c r="Q36122" s="498" t="s">
        <v>213</v>
      </c>
      <c r="S36122" s="499"/>
    </row>
    <row r="36123">
      <c r="B36123" s="497"/>
      <c r="H36123" s="500"/>
      <c r="O36123" s="500"/>
      <c r="Q36123" s="498" t="s">
        <v>213</v>
      </c>
      <c r="S36123" s="499"/>
    </row>
    <row r="36124">
      <c r="B36124" s="497"/>
      <c r="H36124" s="500"/>
      <c r="O36124" s="500"/>
      <c r="Q36124" s="498" t="s">
        <v>213</v>
      </c>
      <c r="S36124" s="499"/>
    </row>
    <row r="36125">
      <c r="B36125" s="497"/>
      <c r="H36125" s="500"/>
      <c r="O36125" s="500"/>
      <c r="Q36125" s="498" t="s">
        <v>213</v>
      </c>
      <c r="S36125" s="499"/>
    </row>
    <row r="36126">
      <c r="B36126" s="497"/>
      <c r="H36126" s="500"/>
      <c r="O36126" s="500"/>
      <c r="Q36126" s="498" t="s">
        <v>213</v>
      </c>
      <c r="S36126" s="499"/>
    </row>
    <row r="36127">
      <c r="B36127" s="497"/>
      <c r="H36127" s="500"/>
      <c r="O36127" s="500"/>
      <c r="Q36127" s="498" t="s">
        <v>213</v>
      </c>
      <c r="S36127" s="499"/>
    </row>
    <row r="36128">
      <c r="B36128" s="497"/>
      <c r="H36128" s="500"/>
      <c r="O36128" s="500"/>
      <c r="Q36128" s="498" t="s">
        <v>213</v>
      </c>
      <c r="S36128" s="499"/>
    </row>
    <row r="36129">
      <c r="B36129" s="497"/>
      <c r="H36129" s="500"/>
      <c r="O36129" s="500"/>
      <c r="Q36129" s="498" t="s">
        <v>213</v>
      </c>
      <c r="S36129" s="499"/>
    </row>
    <row r="36130">
      <c r="B36130" s="497"/>
      <c r="H36130" s="500"/>
      <c r="O36130" s="500"/>
      <c r="Q36130" s="498" t="s">
        <v>213</v>
      </c>
      <c r="S36130" s="499"/>
    </row>
    <row r="36131">
      <c r="B36131" s="497"/>
      <c r="H36131" s="500"/>
      <c r="O36131" s="500"/>
      <c r="Q36131" s="498" t="s">
        <v>213</v>
      </c>
      <c r="S36131" s="499"/>
    </row>
    <row r="36132">
      <c r="B36132" s="497"/>
      <c r="H36132" s="500"/>
      <c r="O36132" s="500"/>
      <c r="Q36132" s="498" t="s">
        <v>213</v>
      </c>
      <c r="S36132" s="499"/>
    </row>
    <row r="36133">
      <c r="B36133" s="497"/>
      <c r="H36133" s="500"/>
      <c r="O36133" s="500"/>
      <c r="Q36133" s="498" t="s">
        <v>213</v>
      </c>
      <c r="S36133" s="499"/>
    </row>
    <row r="36134">
      <c r="B36134" s="497"/>
      <c r="H36134" s="500"/>
      <c r="O36134" s="500"/>
      <c r="Q36134" s="498" t="s">
        <v>213</v>
      </c>
      <c r="S36134" s="499"/>
    </row>
    <row r="36135">
      <c r="B36135" s="497"/>
      <c r="H36135" s="500"/>
      <c r="O36135" s="500"/>
      <c r="Q36135" s="498" t="s">
        <v>213</v>
      </c>
      <c r="S36135" s="499"/>
    </row>
    <row r="36136">
      <c r="B36136" s="497"/>
      <c r="H36136" s="500"/>
      <c r="O36136" s="500"/>
      <c r="Q36136" s="498" t="s">
        <v>213</v>
      </c>
      <c r="S36136" s="499"/>
    </row>
    <row r="36137">
      <c r="B36137" s="497"/>
      <c r="H36137" s="500"/>
      <c r="O36137" s="500"/>
      <c r="Q36137" s="498" t="s">
        <v>213</v>
      </c>
      <c r="S36137" s="499"/>
    </row>
    <row r="36138">
      <c r="B36138" s="497"/>
      <c r="H36138" s="500"/>
      <c r="O36138" s="500"/>
      <c r="Q36138" s="498" t="s">
        <v>213</v>
      </c>
      <c r="S36138" s="499"/>
    </row>
    <row r="36139">
      <c r="B36139" s="497"/>
      <c r="H36139" s="500"/>
      <c r="O36139" s="500"/>
      <c r="Q36139" s="498" t="s">
        <v>213</v>
      </c>
      <c r="S36139" s="499"/>
    </row>
    <row r="36140">
      <c r="B36140" s="497"/>
      <c r="H36140" s="500"/>
      <c r="O36140" s="500"/>
      <c r="Q36140" s="498" t="s">
        <v>213</v>
      </c>
      <c r="S36140" s="499"/>
    </row>
    <row r="36141">
      <c r="B36141" s="497"/>
      <c r="H36141" s="500"/>
      <c r="O36141" s="500"/>
      <c r="Q36141" s="498" t="s">
        <v>213</v>
      </c>
      <c r="S36141" s="499"/>
    </row>
    <row r="36142">
      <c r="B36142" s="497"/>
      <c r="H36142" s="500"/>
      <c r="O36142" s="500"/>
      <c r="Q36142" s="498" t="s">
        <v>213</v>
      </c>
      <c r="S36142" s="499"/>
    </row>
    <row r="36143">
      <c r="B36143" s="497"/>
      <c r="H36143" s="500"/>
      <c r="O36143" s="500"/>
      <c r="Q36143" s="498" t="s">
        <v>213</v>
      </c>
      <c r="S36143" s="499"/>
    </row>
    <row r="36144">
      <c r="B36144" s="497"/>
      <c r="H36144" s="500"/>
      <c r="O36144" s="500"/>
      <c r="Q36144" s="498" t="s">
        <v>213</v>
      </c>
      <c r="S36144" s="499"/>
    </row>
    <row r="36145">
      <c r="B36145" s="497"/>
      <c r="H36145" s="500"/>
      <c r="O36145" s="500"/>
      <c r="Q36145" s="498" t="s">
        <v>213</v>
      </c>
      <c r="S36145" s="499"/>
    </row>
    <row r="36146">
      <c r="B36146" s="497"/>
      <c r="H36146" s="500"/>
      <c r="O36146" s="500"/>
      <c r="Q36146" s="498" t="s">
        <v>213</v>
      </c>
      <c r="S36146" s="499"/>
    </row>
    <row r="36147">
      <c r="B36147" s="497"/>
      <c r="H36147" s="500"/>
      <c r="O36147" s="500"/>
      <c r="Q36147" s="498" t="s">
        <v>213</v>
      </c>
      <c r="S36147" s="499"/>
    </row>
    <row r="36148">
      <c r="B36148" s="497"/>
      <c r="H36148" s="500"/>
      <c r="O36148" s="500"/>
      <c r="Q36148" s="498" t="s">
        <v>213</v>
      </c>
      <c r="S36148" s="499"/>
    </row>
    <row r="36149">
      <c r="B36149" s="497"/>
      <c r="H36149" s="500"/>
      <c r="O36149" s="500"/>
      <c r="Q36149" s="498" t="s">
        <v>213</v>
      </c>
      <c r="S36149" s="499"/>
    </row>
    <row r="36150">
      <c r="B36150" s="497"/>
      <c r="H36150" s="500"/>
      <c r="O36150" s="500"/>
      <c r="Q36150" s="498" t="s">
        <v>213</v>
      </c>
      <c r="S36150" s="499"/>
    </row>
    <row r="36151">
      <c r="B36151" s="497"/>
      <c r="H36151" s="500"/>
      <c r="O36151" s="500"/>
      <c r="Q36151" s="498" t="s">
        <v>213</v>
      </c>
      <c r="S36151" s="499"/>
    </row>
    <row r="36152">
      <c r="B36152" s="497"/>
      <c r="H36152" s="500"/>
      <c r="O36152" s="500"/>
      <c r="Q36152" s="498" t="s">
        <v>213</v>
      </c>
      <c r="S36152" s="499"/>
    </row>
    <row r="36153">
      <c r="B36153" s="497"/>
      <c r="H36153" s="500"/>
      <c r="O36153" s="500"/>
      <c r="Q36153" s="498" t="s">
        <v>213</v>
      </c>
      <c r="S36153" s="499"/>
    </row>
    <row r="36154">
      <c r="B36154" s="497"/>
      <c r="H36154" s="500"/>
      <c r="O36154" s="500"/>
      <c r="Q36154" s="498" t="s">
        <v>213</v>
      </c>
      <c r="S36154" s="499"/>
    </row>
    <row r="36155">
      <c r="B36155" s="497"/>
      <c r="H36155" s="500"/>
      <c r="O36155" s="500"/>
      <c r="Q36155" s="498" t="s">
        <v>213</v>
      </c>
      <c r="S36155" s="499"/>
    </row>
    <row r="36156">
      <c r="B36156" s="497"/>
      <c r="H36156" s="500"/>
      <c r="O36156" s="500"/>
      <c r="Q36156" s="498" t="s">
        <v>213</v>
      </c>
      <c r="S36156" s="499"/>
    </row>
    <row r="36157">
      <c r="B36157" s="497"/>
      <c r="H36157" s="500"/>
      <c r="O36157" s="500"/>
      <c r="Q36157" s="498" t="s">
        <v>213</v>
      </c>
      <c r="S36157" s="499"/>
    </row>
    <row r="36158">
      <c r="B36158" s="497"/>
      <c r="H36158" s="500"/>
      <c r="O36158" s="500"/>
      <c r="Q36158" s="498" t="s">
        <v>213</v>
      </c>
      <c r="S36158" s="499"/>
    </row>
    <row r="36159">
      <c r="B36159" s="497"/>
      <c r="H36159" s="500"/>
      <c r="O36159" s="500"/>
      <c r="Q36159" s="498" t="s">
        <v>213</v>
      </c>
      <c r="S36159" s="499"/>
    </row>
    <row r="36160">
      <c r="B36160" s="497"/>
      <c r="H36160" s="500"/>
      <c r="O36160" s="500"/>
      <c r="Q36160" s="498" t="s">
        <v>213</v>
      </c>
      <c r="S36160" s="499"/>
    </row>
    <row r="36161">
      <c r="B36161" s="497"/>
      <c r="H36161" s="500"/>
      <c r="O36161" s="500"/>
      <c r="Q36161" s="498" t="s">
        <v>213</v>
      </c>
      <c r="S36161" s="499"/>
    </row>
    <row r="36162">
      <c r="B36162" s="497"/>
      <c r="H36162" s="500"/>
      <c r="O36162" s="500"/>
      <c r="Q36162" s="498" t="s">
        <v>213</v>
      </c>
      <c r="S36162" s="499"/>
    </row>
    <row r="36163">
      <c r="B36163" s="497"/>
      <c r="H36163" s="500"/>
      <c r="O36163" s="500"/>
      <c r="Q36163" s="498" t="s">
        <v>213</v>
      </c>
      <c r="S36163" s="499"/>
    </row>
    <row r="36164">
      <c r="B36164" s="497"/>
      <c r="H36164" s="500"/>
      <c r="O36164" s="500"/>
      <c r="Q36164" s="498" t="s">
        <v>213</v>
      </c>
      <c r="S36164" s="499"/>
    </row>
    <row r="36165">
      <c r="B36165" s="497"/>
      <c r="H36165" s="500"/>
      <c r="O36165" s="500"/>
      <c r="Q36165" s="498" t="s">
        <v>213</v>
      </c>
      <c r="S36165" s="499"/>
    </row>
    <row r="36166">
      <c r="B36166" s="497"/>
      <c r="H36166" s="500"/>
      <c r="O36166" s="500"/>
      <c r="Q36166" s="498" t="s">
        <v>213</v>
      </c>
      <c r="S36166" s="499"/>
    </row>
    <row r="36167">
      <c r="B36167" s="497"/>
      <c r="H36167" s="500"/>
      <c r="O36167" s="500"/>
      <c r="Q36167" s="498" t="s">
        <v>213</v>
      </c>
      <c r="S36167" s="499"/>
    </row>
    <row r="36168">
      <c r="B36168" s="497"/>
      <c r="H36168" s="500"/>
      <c r="O36168" s="500"/>
      <c r="Q36168" s="498" t="s">
        <v>213</v>
      </c>
      <c r="S36168" s="499"/>
    </row>
    <row r="36169">
      <c r="B36169" s="497"/>
      <c r="H36169" s="500"/>
      <c r="O36169" s="500"/>
      <c r="Q36169" s="498" t="s">
        <v>213</v>
      </c>
      <c r="S36169" s="499"/>
    </row>
    <row r="36170">
      <c r="B36170" s="497"/>
      <c r="H36170" s="500"/>
      <c r="O36170" s="500"/>
      <c r="Q36170" s="498" t="s">
        <v>213</v>
      </c>
      <c r="S36170" s="499"/>
    </row>
    <row r="36171">
      <c r="B36171" s="497"/>
      <c r="H36171" s="500"/>
      <c r="O36171" s="500"/>
      <c r="Q36171" s="498" t="s">
        <v>213</v>
      </c>
      <c r="S36171" s="499"/>
    </row>
    <row r="36172">
      <c r="B36172" s="497"/>
      <c r="H36172" s="500"/>
      <c r="O36172" s="500"/>
      <c r="Q36172" s="498" t="s">
        <v>213</v>
      </c>
      <c r="S36172" s="499"/>
    </row>
    <row r="36173">
      <c r="B36173" s="497"/>
      <c r="H36173" s="500"/>
      <c r="O36173" s="500"/>
      <c r="Q36173" s="498" t="s">
        <v>213</v>
      </c>
      <c r="S36173" s="499"/>
    </row>
    <row r="36174">
      <c r="B36174" s="497"/>
      <c r="H36174" s="500"/>
      <c r="O36174" s="500"/>
      <c r="Q36174" s="498" t="s">
        <v>213</v>
      </c>
      <c r="S36174" s="499"/>
    </row>
    <row r="36175">
      <c r="B36175" s="497"/>
      <c r="H36175" s="500"/>
      <c r="O36175" s="500"/>
      <c r="Q36175" s="498" t="s">
        <v>213</v>
      </c>
      <c r="S36175" s="499"/>
    </row>
    <row r="36176">
      <c r="B36176" s="497"/>
      <c r="H36176" s="500"/>
      <c r="O36176" s="500"/>
      <c r="Q36176" s="498" t="s">
        <v>213</v>
      </c>
      <c r="S36176" s="499"/>
    </row>
    <row r="36177">
      <c r="B36177" s="497"/>
      <c r="H36177" s="500"/>
      <c r="O36177" s="500"/>
      <c r="Q36177" s="498" t="s">
        <v>213</v>
      </c>
      <c r="S36177" s="499"/>
    </row>
    <row r="36178">
      <c r="B36178" s="497"/>
      <c r="H36178" s="500"/>
      <c r="O36178" s="500"/>
      <c r="Q36178" s="498" t="s">
        <v>213</v>
      </c>
      <c r="S36178" s="499"/>
    </row>
    <row r="36179">
      <c r="B36179" s="497"/>
      <c r="H36179" s="500"/>
      <c r="O36179" s="500"/>
      <c r="Q36179" s="498" t="s">
        <v>213</v>
      </c>
      <c r="S36179" s="499"/>
    </row>
    <row r="36180">
      <c r="B36180" s="497"/>
      <c r="H36180" s="500"/>
      <c r="O36180" s="500"/>
      <c r="Q36180" s="498" t="s">
        <v>213</v>
      </c>
      <c r="S36180" s="499"/>
    </row>
    <row r="36181">
      <c r="B36181" s="497"/>
      <c r="H36181" s="500"/>
      <c r="O36181" s="500"/>
      <c r="Q36181" s="498" t="s">
        <v>213</v>
      </c>
      <c r="S36181" s="499"/>
    </row>
    <row r="36182">
      <c r="B36182" s="497"/>
      <c r="H36182" s="500"/>
      <c r="O36182" s="500"/>
      <c r="Q36182" s="498" t="s">
        <v>213</v>
      </c>
      <c r="S36182" s="499"/>
    </row>
    <row r="36183">
      <c r="B36183" s="497"/>
      <c r="H36183" s="500"/>
      <c r="O36183" s="500"/>
      <c r="Q36183" s="498" t="s">
        <v>213</v>
      </c>
      <c r="S36183" s="499"/>
    </row>
    <row r="36184">
      <c r="B36184" s="497"/>
      <c r="H36184" s="500"/>
      <c r="O36184" s="500"/>
      <c r="Q36184" s="498" t="s">
        <v>213</v>
      </c>
      <c r="S36184" s="499"/>
    </row>
    <row r="36185">
      <c r="B36185" s="497"/>
      <c r="H36185" s="500"/>
      <c r="O36185" s="500"/>
      <c r="Q36185" s="498" t="s">
        <v>213</v>
      </c>
      <c r="S36185" s="499"/>
    </row>
    <row r="36186">
      <c r="B36186" s="497"/>
      <c r="H36186" s="500"/>
      <c r="O36186" s="500"/>
      <c r="Q36186" s="498" t="s">
        <v>213</v>
      </c>
      <c r="S36186" s="499"/>
    </row>
    <row r="36187">
      <c r="B36187" s="497"/>
      <c r="H36187" s="500"/>
      <c r="O36187" s="500"/>
      <c r="Q36187" s="498" t="s">
        <v>213</v>
      </c>
      <c r="S36187" s="499"/>
    </row>
    <row r="36188">
      <c r="B36188" s="497"/>
      <c r="H36188" s="500"/>
      <c r="O36188" s="500"/>
      <c r="Q36188" s="498" t="s">
        <v>213</v>
      </c>
      <c r="S36188" s="499"/>
    </row>
    <row r="36189">
      <c r="B36189" s="497"/>
      <c r="H36189" s="500"/>
      <c r="O36189" s="500"/>
      <c r="Q36189" s="498" t="s">
        <v>213</v>
      </c>
      <c r="S36189" s="499"/>
    </row>
    <row r="36190">
      <c r="B36190" s="497"/>
      <c r="H36190" s="500"/>
      <c r="O36190" s="500"/>
      <c r="Q36190" s="498" t="s">
        <v>213</v>
      </c>
      <c r="S36190" s="499"/>
    </row>
    <row r="36191">
      <c r="B36191" s="497"/>
      <c r="H36191" s="500"/>
      <c r="O36191" s="500"/>
      <c r="Q36191" s="498" t="s">
        <v>213</v>
      </c>
      <c r="S36191" s="499"/>
    </row>
    <row r="36192">
      <c r="B36192" s="497"/>
      <c r="H36192" s="500"/>
      <c r="O36192" s="500"/>
      <c r="Q36192" s="498" t="s">
        <v>213</v>
      </c>
      <c r="S36192" s="499"/>
    </row>
    <row r="36193">
      <c r="B36193" s="497"/>
      <c r="H36193" s="500"/>
      <c r="O36193" s="500"/>
      <c r="Q36193" s="498" t="s">
        <v>213</v>
      </c>
      <c r="S36193" s="499"/>
    </row>
    <row r="36194">
      <c r="B36194" s="497"/>
      <c r="H36194" s="500"/>
      <c r="O36194" s="500"/>
      <c r="Q36194" s="498" t="s">
        <v>213</v>
      </c>
      <c r="S36194" s="499"/>
    </row>
    <row r="36195">
      <c r="B36195" s="497"/>
      <c r="H36195" s="500"/>
      <c r="O36195" s="500"/>
      <c r="Q36195" s="498" t="s">
        <v>213</v>
      </c>
      <c r="S36195" s="499"/>
    </row>
    <row r="36196">
      <c r="B36196" s="497"/>
      <c r="H36196" s="500"/>
      <c r="O36196" s="500"/>
      <c r="Q36196" s="498" t="s">
        <v>213</v>
      </c>
      <c r="S36196" s="499"/>
    </row>
    <row r="36197">
      <c r="B36197" s="497"/>
      <c r="H36197" s="500"/>
      <c r="O36197" s="500"/>
      <c r="Q36197" s="498" t="s">
        <v>213</v>
      </c>
      <c r="S36197" s="499"/>
    </row>
    <row r="36198">
      <c r="B36198" s="497"/>
      <c r="H36198" s="500"/>
      <c r="O36198" s="500"/>
      <c r="Q36198" s="498" t="s">
        <v>213</v>
      </c>
      <c r="S36198" s="499"/>
    </row>
    <row r="36199">
      <c r="B36199" s="497"/>
      <c r="H36199" s="500"/>
      <c r="O36199" s="500"/>
      <c r="Q36199" s="498" t="s">
        <v>213</v>
      </c>
      <c r="S36199" s="499"/>
    </row>
    <row r="36200">
      <c r="B36200" s="497"/>
      <c r="H36200" s="500"/>
      <c r="O36200" s="500"/>
      <c r="Q36200" s="498" t="s">
        <v>213</v>
      </c>
      <c r="S36200" s="499"/>
    </row>
    <row r="36201">
      <c r="B36201" s="497"/>
      <c r="H36201" s="500"/>
      <c r="O36201" s="500"/>
      <c r="Q36201" s="498" t="s">
        <v>213</v>
      </c>
      <c r="S36201" s="499"/>
    </row>
    <row r="36202">
      <c r="B36202" s="497"/>
      <c r="H36202" s="500"/>
      <c r="O36202" s="500"/>
      <c r="Q36202" s="498" t="s">
        <v>213</v>
      </c>
      <c r="S36202" s="499"/>
    </row>
    <row r="36203">
      <c r="B36203" s="497"/>
      <c r="H36203" s="500"/>
      <c r="O36203" s="500"/>
      <c r="Q36203" s="498" t="s">
        <v>213</v>
      </c>
      <c r="S36203" s="499"/>
    </row>
    <row r="36204">
      <c r="B36204" s="497"/>
      <c r="H36204" s="500"/>
      <c r="O36204" s="500"/>
      <c r="Q36204" s="498" t="s">
        <v>213</v>
      </c>
      <c r="S36204" s="499"/>
    </row>
    <row r="36205">
      <c r="B36205" s="497"/>
      <c r="H36205" s="500"/>
      <c r="O36205" s="500"/>
      <c r="Q36205" s="498" t="s">
        <v>213</v>
      </c>
      <c r="S36205" s="499"/>
    </row>
    <row r="36206">
      <c r="B36206" s="497"/>
      <c r="H36206" s="500"/>
      <c r="O36206" s="500"/>
      <c r="Q36206" s="498" t="s">
        <v>213</v>
      </c>
      <c r="S36206" s="499"/>
    </row>
    <row r="36207">
      <c r="B36207" s="497"/>
      <c r="H36207" s="500"/>
      <c r="O36207" s="500"/>
      <c r="Q36207" s="498" t="s">
        <v>213</v>
      </c>
      <c r="S36207" s="499"/>
    </row>
    <row r="36208">
      <c r="B36208" s="497"/>
      <c r="H36208" s="500"/>
      <c r="O36208" s="500"/>
      <c r="Q36208" s="498" t="s">
        <v>213</v>
      </c>
      <c r="S36208" s="499"/>
    </row>
    <row r="36209">
      <c r="B36209" s="497"/>
      <c r="H36209" s="500"/>
      <c r="O36209" s="500"/>
      <c r="Q36209" s="498" t="s">
        <v>213</v>
      </c>
      <c r="S36209" s="499"/>
    </row>
    <row r="36210">
      <c r="B36210" s="497"/>
      <c r="H36210" s="500"/>
      <c r="O36210" s="500"/>
      <c r="Q36210" s="498" t="s">
        <v>213</v>
      </c>
      <c r="S36210" s="499"/>
    </row>
    <row r="36211">
      <c r="B36211" s="497"/>
      <c r="H36211" s="500"/>
      <c r="O36211" s="500"/>
      <c r="Q36211" s="498" t="s">
        <v>213</v>
      </c>
      <c r="S36211" s="499"/>
    </row>
    <row r="36212">
      <c r="B36212" s="497"/>
      <c r="H36212" s="500"/>
      <c r="O36212" s="500"/>
      <c r="Q36212" s="498" t="s">
        <v>213</v>
      </c>
      <c r="S36212" s="499"/>
    </row>
    <row r="36213">
      <c r="B36213" s="497"/>
      <c r="H36213" s="500"/>
      <c r="O36213" s="500"/>
      <c r="Q36213" s="498" t="s">
        <v>213</v>
      </c>
      <c r="S36213" s="499"/>
    </row>
    <row r="36214">
      <c r="B36214" s="497"/>
      <c r="H36214" s="500"/>
      <c r="O36214" s="500"/>
      <c r="Q36214" s="498" t="s">
        <v>213</v>
      </c>
      <c r="S36214" s="499"/>
    </row>
    <row r="36215">
      <c r="B36215" s="497"/>
      <c r="H36215" s="500"/>
      <c r="O36215" s="500"/>
      <c r="Q36215" s="498" t="s">
        <v>213</v>
      </c>
      <c r="S36215" s="499"/>
    </row>
    <row r="36216">
      <c r="B36216" s="497"/>
      <c r="H36216" s="500"/>
      <c r="O36216" s="500"/>
      <c r="Q36216" s="498" t="s">
        <v>213</v>
      </c>
      <c r="S36216" s="499"/>
    </row>
    <row r="36217">
      <c r="B36217" s="497"/>
      <c r="H36217" s="500"/>
      <c r="O36217" s="500"/>
      <c r="Q36217" s="498" t="s">
        <v>213</v>
      </c>
      <c r="S36217" s="499"/>
    </row>
    <row r="36218">
      <c r="B36218" s="497"/>
      <c r="H36218" s="500"/>
      <c r="O36218" s="500"/>
      <c r="Q36218" s="498" t="s">
        <v>213</v>
      </c>
      <c r="S36218" s="499"/>
    </row>
    <row r="36219">
      <c r="B36219" s="497"/>
      <c r="H36219" s="500"/>
      <c r="O36219" s="500"/>
      <c r="Q36219" s="498" t="s">
        <v>213</v>
      </c>
      <c r="S36219" s="499"/>
    </row>
    <row r="36220">
      <c r="B36220" s="497"/>
      <c r="H36220" s="500"/>
      <c r="O36220" s="500"/>
      <c r="Q36220" s="498" t="s">
        <v>213</v>
      </c>
      <c r="S36220" s="499"/>
    </row>
    <row r="36221">
      <c r="B36221" s="497"/>
      <c r="H36221" s="500"/>
      <c r="O36221" s="500"/>
      <c r="Q36221" s="498" t="s">
        <v>213</v>
      </c>
      <c r="S36221" s="499"/>
    </row>
    <row r="36222">
      <c r="B36222" s="497"/>
      <c r="H36222" s="500"/>
      <c r="O36222" s="500"/>
      <c r="Q36222" s="498" t="s">
        <v>213</v>
      </c>
      <c r="S36222" s="499"/>
    </row>
    <row r="36223">
      <c r="B36223" s="497"/>
      <c r="H36223" s="500"/>
      <c r="O36223" s="500"/>
      <c r="Q36223" s="498" t="s">
        <v>213</v>
      </c>
      <c r="S36223" s="499"/>
    </row>
    <row r="36224">
      <c r="B36224" s="497"/>
      <c r="H36224" s="500"/>
      <c r="O36224" s="500"/>
      <c r="Q36224" s="498" t="s">
        <v>213</v>
      </c>
      <c r="S36224" s="499"/>
    </row>
    <row r="36225">
      <c r="B36225" s="497"/>
      <c r="H36225" s="500"/>
      <c r="O36225" s="500"/>
      <c r="Q36225" s="498" t="s">
        <v>213</v>
      </c>
      <c r="S36225" s="499"/>
    </row>
    <row r="36226">
      <c r="B36226" s="497"/>
      <c r="H36226" s="500"/>
      <c r="O36226" s="500"/>
      <c r="Q36226" s="498" t="s">
        <v>213</v>
      </c>
      <c r="S36226" s="499"/>
    </row>
    <row r="36227">
      <c r="B36227" s="497"/>
      <c r="H36227" s="500"/>
      <c r="O36227" s="500"/>
      <c r="Q36227" s="498" t="s">
        <v>213</v>
      </c>
      <c r="S36227" s="499"/>
    </row>
    <row r="36228">
      <c r="B36228" s="497"/>
      <c r="H36228" s="500"/>
      <c r="O36228" s="500"/>
      <c r="Q36228" s="498" t="s">
        <v>213</v>
      </c>
      <c r="S36228" s="499"/>
    </row>
    <row r="36229">
      <c r="B36229" s="497"/>
      <c r="H36229" s="500"/>
      <c r="O36229" s="500"/>
      <c r="Q36229" s="498" t="s">
        <v>213</v>
      </c>
      <c r="S36229" s="499"/>
    </row>
    <row r="36230">
      <c r="B36230" s="497"/>
      <c r="H36230" s="500"/>
      <c r="O36230" s="500"/>
      <c r="Q36230" s="498" t="s">
        <v>213</v>
      </c>
      <c r="S36230" s="499"/>
    </row>
    <row r="36231">
      <c r="B36231" s="497"/>
      <c r="H36231" s="500"/>
      <c r="O36231" s="500"/>
      <c r="Q36231" s="498" t="s">
        <v>213</v>
      </c>
      <c r="S36231" s="499"/>
    </row>
    <row r="36232">
      <c r="B36232" s="497"/>
      <c r="H36232" s="500"/>
      <c r="O36232" s="500"/>
      <c r="Q36232" s="498" t="s">
        <v>213</v>
      </c>
      <c r="S36232" s="499"/>
    </row>
    <row r="36233">
      <c r="B36233" s="497"/>
      <c r="H36233" s="500"/>
      <c r="O36233" s="500"/>
      <c r="Q36233" s="498" t="s">
        <v>213</v>
      </c>
      <c r="S36233" s="499"/>
    </row>
    <row r="36234">
      <c r="B36234" s="497"/>
      <c r="H36234" s="500"/>
      <c r="O36234" s="500"/>
      <c r="Q36234" s="498" t="s">
        <v>213</v>
      </c>
      <c r="S36234" s="499"/>
    </row>
    <row r="36235">
      <c r="B36235" s="497"/>
      <c r="H36235" s="500"/>
      <c r="O36235" s="500"/>
      <c r="Q36235" s="498" t="s">
        <v>213</v>
      </c>
      <c r="S36235" s="499"/>
    </row>
    <row r="36236">
      <c r="B36236" s="497"/>
      <c r="H36236" s="500"/>
      <c r="O36236" s="500"/>
      <c r="Q36236" s="498" t="s">
        <v>213</v>
      </c>
      <c r="S36236" s="499"/>
    </row>
    <row r="36237">
      <c r="B36237" s="497"/>
      <c r="H36237" s="500"/>
      <c r="O36237" s="500"/>
      <c r="Q36237" s="498" t="s">
        <v>213</v>
      </c>
      <c r="S36237" s="499"/>
    </row>
    <row r="36238">
      <c r="B36238" s="497"/>
      <c r="H36238" s="500"/>
      <c r="O36238" s="500"/>
      <c r="Q36238" s="498" t="s">
        <v>213</v>
      </c>
      <c r="S36238" s="499"/>
    </row>
    <row r="36239">
      <c r="B36239" s="497"/>
      <c r="H36239" s="500"/>
      <c r="O36239" s="500"/>
      <c r="Q36239" s="498" t="s">
        <v>213</v>
      </c>
      <c r="S36239" s="499"/>
    </row>
    <row r="36240">
      <c r="B36240" s="497"/>
      <c r="H36240" s="500"/>
      <c r="O36240" s="500"/>
      <c r="Q36240" s="498" t="s">
        <v>213</v>
      </c>
      <c r="S36240" s="499"/>
    </row>
    <row r="36241">
      <c r="B36241" s="497"/>
      <c r="H36241" s="500"/>
      <c r="O36241" s="500"/>
      <c r="Q36241" s="498" t="s">
        <v>213</v>
      </c>
      <c r="S36241" s="499"/>
    </row>
    <row r="36242">
      <c r="B36242" s="497"/>
      <c r="H36242" s="500"/>
      <c r="O36242" s="500"/>
      <c r="Q36242" s="498" t="s">
        <v>213</v>
      </c>
      <c r="S36242" s="499"/>
    </row>
    <row r="36243">
      <c r="B36243" s="497"/>
      <c r="H36243" s="500"/>
      <c r="O36243" s="500"/>
      <c r="Q36243" s="498" t="s">
        <v>213</v>
      </c>
      <c r="S36243" s="499"/>
    </row>
    <row r="36244">
      <c r="B36244" s="497"/>
      <c r="H36244" s="500"/>
      <c r="O36244" s="500"/>
      <c r="Q36244" s="498" t="s">
        <v>213</v>
      </c>
      <c r="S36244" s="499"/>
    </row>
    <row r="36245">
      <c r="B36245" s="497"/>
      <c r="H36245" s="500"/>
      <c r="O36245" s="500"/>
      <c r="Q36245" s="498" t="s">
        <v>213</v>
      </c>
      <c r="S36245" s="499"/>
    </row>
    <row r="36246">
      <c r="B36246" s="497"/>
      <c r="H36246" s="500"/>
      <c r="O36246" s="500"/>
      <c r="Q36246" s="498" t="s">
        <v>213</v>
      </c>
      <c r="S36246" s="499"/>
    </row>
    <row r="36247">
      <c r="B36247" s="497"/>
      <c r="H36247" s="500"/>
      <c r="O36247" s="500"/>
      <c r="Q36247" s="498" t="s">
        <v>213</v>
      </c>
      <c r="S36247" s="499"/>
    </row>
    <row r="36248">
      <c r="B36248" s="497"/>
      <c r="H36248" s="500"/>
      <c r="O36248" s="500"/>
      <c r="Q36248" s="498" t="s">
        <v>213</v>
      </c>
      <c r="S36248" s="499"/>
    </row>
    <row r="36249">
      <c r="B36249" s="497"/>
      <c r="H36249" s="500"/>
      <c r="O36249" s="500"/>
      <c r="Q36249" s="498" t="s">
        <v>213</v>
      </c>
      <c r="S36249" s="499"/>
    </row>
    <row r="36250">
      <c r="B36250" s="497"/>
      <c r="H36250" s="500"/>
      <c r="O36250" s="500"/>
      <c r="Q36250" s="498" t="s">
        <v>213</v>
      </c>
      <c r="S36250" s="499"/>
    </row>
    <row r="36251">
      <c r="B36251" s="497"/>
      <c r="H36251" s="500"/>
      <c r="O36251" s="500"/>
      <c r="Q36251" s="498" t="s">
        <v>213</v>
      </c>
      <c r="S36251" s="499"/>
    </row>
    <row r="36252">
      <c r="B36252" s="497"/>
      <c r="H36252" s="500"/>
      <c r="O36252" s="500"/>
      <c r="Q36252" s="498" t="s">
        <v>213</v>
      </c>
      <c r="S36252" s="499"/>
    </row>
    <row r="36253">
      <c r="B36253" s="497"/>
      <c r="H36253" s="500"/>
      <c r="O36253" s="500"/>
      <c r="Q36253" s="498" t="s">
        <v>213</v>
      </c>
      <c r="S36253" s="499"/>
    </row>
    <row r="36254">
      <c r="B36254" s="497"/>
      <c r="H36254" s="500"/>
      <c r="O36254" s="500"/>
      <c r="Q36254" s="498" t="s">
        <v>213</v>
      </c>
      <c r="S36254" s="499"/>
    </row>
    <row r="36255">
      <c r="B36255" s="497"/>
      <c r="H36255" s="500"/>
      <c r="O36255" s="500"/>
      <c r="Q36255" s="498" t="s">
        <v>213</v>
      </c>
      <c r="S36255" s="499"/>
    </row>
    <row r="36256">
      <c r="B36256" s="497"/>
      <c r="H36256" s="500"/>
      <c r="O36256" s="500"/>
      <c r="Q36256" s="498" t="s">
        <v>213</v>
      </c>
      <c r="S36256" s="499"/>
    </row>
    <row r="36257">
      <c r="B36257" s="497"/>
      <c r="H36257" s="500"/>
      <c r="O36257" s="500"/>
      <c r="Q36257" s="498" t="s">
        <v>213</v>
      </c>
      <c r="S36257" s="499"/>
    </row>
    <row r="36258">
      <c r="B36258" s="497"/>
      <c r="H36258" s="500"/>
      <c r="O36258" s="500"/>
      <c r="Q36258" s="498" t="s">
        <v>213</v>
      </c>
      <c r="S36258" s="499"/>
    </row>
    <row r="36259">
      <c r="B36259" s="497"/>
      <c r="H36259" s="500"/>
      <c r="O36259" s="500"/>
      <c r="Q36259" s="498" t="s">
        <v>213</v>
      </c>
      <c r="S36259" s="499"/>
    </row>
    <row r="36260">
      <c r="B36260" s="497"/>
      <c r="H36260" s="500"/>
      <c r="O36260" s="500"/>
      <c r="Q36260" s="498" t="s">
        <v>213</v>
      </c>
      <c r="S36260" s="499"/>
    </row>
    <row r="36261">
      <c r="B36261" s="497"/>
      <c r="H36261" s="500"/>
      <c r="O36261" s="500"/>
      <c r="Q36261" s="498" t="s">
        <v>213</v>
      </c>
      <c r="S36261" s="499"/>
    </row>
    <row r="36262">
      <c r="B36262" s="497"/>
      <c r="H36262" s="500"/>
      <c r="O36262" s="500"/>
      <c r="Q36262" s="498" t="s">
        <v>213</v>
      </c>
      <c r="S36262" s="499"/>
    </row>
    <row r="36263">
      <c r="B36263" s="497"/>
      <c r="H36263" s="500"/>
      <c r="O36263" s="500"/>
      <c r="Q36263" s="498" t="s">
        <v>213</v>
      </c>
      <c r="S36263" s="499"/>
    </row>
    <row r="36264">
      <c r="B36264" s="497"/>
      <c r="H36264" s="500"/>
      <c r="O36264" s="500"/>
      <c r="Q36264" s="498" t="s">
        <v>213</v>
      </c>
      <c r="S36264" s="499"/>
    </row>
    <row r="36265">
      <c r="B36265" s="497"/>
      <c r="H36265" s="500"/>
      <c r="O36265" s="500"/>
      <c r="Q36265" s="498" t="s">
        <v>213</v>
      </c>
      <c r="S36265" s="499"/>
    </row>
    <row r="36266">
      <c r="B36266" s="497"/>
      <c r="H36266" s="500"/>
      <c r="O36266" s="500"/>
      <c r="Q36266" s="498" t="s">
        <v>213</v>
      </c>
      <c r="S36266" s="499"/>
    </row>
    <row r="36267">
      <c r="B36267" s="497"/>
      <c r="H36267" s="500"/>
      <c r="O36267" s="500"/>
      <c r="Q36267" s="498" t="s">
        <v>213</v>
      </c>
      <c r="S36267" s="499"/>
    </row>
    <row r="36268">
      <c r="B36268" s="497"/>
      <c r="H36268" s="500"/>
      <c r="O36268" s="500"/>
      <c r="Q36268" s="498" t="s">
        <v>213</v>
      </c>
      <c r="S36268" s="499"/>
    </row>
    <row r="36269">
      <c r="B36269" s="497"/>
      <c r="H36269" s="500"/>
      <c r="O36269" s="500"/>
      <c r="Q36269" s="498" t="s">
        <v>213</v>
      </c>
      <c r="S36269" s="499"/>
    </row>
    <row r="36270">
      <c r="B36270" s="497"/>
      <c r="H36270" s="500"/>
      <c r="O36270" s="500"/>
      <c r="Q36270" s="498" t="s">
        <v>213</v>
      </c>
      <c r="S36270" s="499"/>
    </row>
    <row r="36271">
      <c r="B36271" s="497"/>
      <c r="H36271" s="500"/>
      <c r="O36271" s="500"/>
      <c r="Q36271" s="498" t="s">
        <v>213</v>
      </c>
      <c r="S36271" s="499"/>
    </row>
    <row r="36272">
      <c r="B36272" s="497"/>
      <c r="H36272" s="500"/>
      <c r="O36272" s="500"/>
      <c r="Q36272" s="498" t="s">
        <v>213</v>
      </c>
      <c r="S36272" s="499"/>
    </row>
    <row r="36273">
      <c r="B36273" s="497"/>
      <c r="H36273" s="500"/>
      <c r="O36273" s="500"/>
      <c r="Q36273" s="498" t="s">
        <v>213</v>
      </c>
      <c r="S36273" s="499"/>
    </row>
    <row r="36274">
      <c r="B36274" s="497"/>
      <c r="H36274" s="500"/>
      <c r="O36274" s="500"/>
      <c r="Q36274" s="498" t="s">
        <v>213</v>
      </c>
      <c r="S36274" s="499"/>
    </row>
    <row r="36275">
      <c r="B36275" s="497"/>
      <c r="H36275" s="500"/>
      <c r="O36275" s="500"/>
      <c r="Q36275" s="498" t="s">
        <v>213</v>
      </c>
      <c r="S36275" s="499"/>
    </row>
    <row r="36276">
      <c r="B36276" s="497"/>
      <c r="H36276" s="500"/>
      <c r="O36276" s="500"/>
      <c r="Q36276" s="498" t="s">
        <v>213</v>
      </c>
      <c r="S36276" s="499"/>
    </row>
    <row r="36277">
      <c r="B36277" s="497"/>
      <c r="H36277" s="500"/>
      <c r="O36277" s="500"/>
      <c r="Q36277" s="498" t="s">
        <v>213</v>
      </c>
      <c r="S36277" s="499"/>
    </row>
    <row r="36278">
      <c r="B36278" s="497"/>
      <c r="H36278" s="500"/>
      <c r="O36278" s="500"/>
      <c r="Q36278" s="498" t="s">
        <v>213</v>
      </c>
      <c r="S36278" s="499"/>
    </row>
    <row r="36279">
      <c r="B36279" s="497"/>
      <c r="H36279" s="500"/>
      <c r="O36279" s="500"/>
      <c r="Q36279" s="498" t="s">
        <v>213</v>
      </c>
      <c r="S36279" s="499"/>
    </row>
    <row r="36280">
      <c r="B36280" s="497"/>
      <c r="H36280" s="500"/>
      <c r="O36280" s="500"/>
      <c r="Q36280" s="498" t="s">
        <v>213</v>
      </c>
      <c r="S36280" s="499"/>
    </row>
    <row r="36281">
      <c r="B36281" s="497"/>
      <c r="H36281" s="500"/>
      <c r="O36281" s="500"/>
      <c r="Q36281" s="498" t="s">
        <v>213</v>
      </c>
      <c r="S36281" s="499"/>
    </row>
    <row r="36282">
      <c r="B36282" s="497"/>
      <c r="H36282" s="500"/>
      <c r="O36282" s="500"/>
      <c r="Q36282" s="498" t="s">
        <v>213</v>
      </c>
      <c r="S36282" s="499"/>
    </row>
    <row r="36283">
      <c r="B36283" s="497"/>
      <c r="H36283" s="500"/>
      <c r="O36283" s="500"/>
      <c r="Q36283" s="498" t="s">
        <v>213</v>
      </c>
      <c r="S36283" s="499"/>
    </row>
    <row r="36284">
      <c r="B36284" s="497"/>
      <c r="H36284" s="500"/>
      <c r="O36284" s="500"/>
      <c r="Q36284" s="498" t="s">
        <v>213</v>
      </c>
      <c r="S36284" s="499"/>
    </row>
    <row r="36285">
      <c r="B36285" s="497"/>
      <c r="H36285" s="500"/>
      <c r="O36285" s="500"/>
      <c r="Q36285" s="498" t="s">
        <v>213</v>
      </c>
      <c r="S36285" s="499"/>
    </row>
    <row r="36286">
      <c r="B36286" s="497"/>
      <c r="H36286" s="500"/>
      <c r="O36286" s="500"/>
      <c r="Q36286" s="498" t="s">
        <v>213</v>
      </c>
      <c r="S36286" s="499"/>
    </row>
    <row r="36287">
      <c r="B36287" s="497"/>
      <c r="H36287" s="500"/>
      <c r="O36287" s="500"/>
      <c r="Q36287" s="498" t="s">
        <v>213</v>
      </c>
      <c r="S36287" s="499"/>
    </row>
    <row r="36288">
      <c r="B36288" s="497"/>
      <c r="H36288" s="500"/>
      <c r="O36288" s="500"/>
      <c r="Q36288" s="498" t="s">
        <v>213</v>
      </c>
      <c r="S36288" s="499"/>
    </row>
    <row r="36289">
      <c r="B36289" s="497"/>
      <c r="H36289" s="500"/>
      <c r="O36289" s="500"/>
      <c r="Q36289" s="498" t="s">
        <v>213</v>
      </c>
      <c r="S36289" s="499"/>
    </row>
    <row r="36290">
      <c r="B36290" s="497"/>
      <c r="H36290" s="500"/>
      <c r="O36290" s="500"/>
      <c r="Q36290" s="498" t="s">
        <v>213</v>
      </c>
      <c r="S36290" s="499"/>
    </row>
    <row r="36291">
      <c r="B36291" s="497"/>
      <c r="H36291" s="500"/>
      <c r="O36291" s="500"/>
      <c r="Q36291" s="498" t="s">
        <v>213</v>
      </c>
      <c r="S36291" s="499"/>
    </row>
    <row r="36292">
      <c r="B36292" s="497"/>
      <c r="H36292" s="500"/>
      <c r="O36292" s="500"/>
      <c r="Q36292" s="498" t="s">
        <v>213</v>
      </c>
      <c r="S36292" s="499"/>
    </row>
    <row r="36293">
      <c r="B36293" s="497"/>
      <c r="H36293" s="500"/>
      <c r="O36293" s="500"/>
      <c r="Q36293" s="498" t="s">
        <v>213</v>
      </c>
      <c r="S36293" s="499"/>
    </row>
    <row r="36294">
      <c r="B36294" s="497"/>
      <c r="H36294" s="500"/>
      <c r="O36294" s="500"/>
      <c r="Q36294" s="498" t="s">
        <v>213</v>
      </c>
      <c r="S36294" s="499"/>
    </row>
    <row r="36295">
      <c r="B36295" s="497"/>
      <c r="H36295" s="500"/>
      <c r="O36295" s="500"/>
      <c r="Q36295" s="498" t="s">
        <v>213</v>
      </c>
      <c r="S36295" s="499"/>
    </row>
    <row r="36296">
      <c r="B36296" s="497"/>
      <c r="H36296" s="500"/>
      <c r="O36296" s="500"/>
      <c r="Q36296" s="498" t="s">
        <v>213</v>
      </c>
      <c r="S36296" s="499"/>
    </row>
    <row r="36297">
      <c r="B36297" s="497"/>
      <c r="H36297" s="500"/>
      <c r="O36297" s="500"/>
      <c r="Q36297" s="498" t="s">
        <v>213</v>
      </c>
      <c r="S36297" s="499"/>
    </row>
    <row r="36298">
      <c r="B36298" s="497"/>
      <c r="H36298" s="500"/>
      <c r="O36298" s="500"/>
      <c r="Q36298" s="498" t="s">
        <v>213</v>
      </c>
      <c r="S36298" s="499"/>
    </row>
    <row r="36299">
      <c r="B36299" s="497"/>
      <c r="H36299" s="500"/>
      <c r="O36299" s="500"/>
      <c r="Q36299" s="498" t="s">
        <v>213</v>
      </c>
      <c r="S36299" s="499"/>
    </row>
    <row r="36300">
      <c r="B36300" s="497"/>
      <c r="H36300" s="500"/>
      <c r="O36300" s="500"/>
      <c r="Q36300" s="498" t="s">
        <v>213</v>
      </c>
      <c r="S36300" s="499"/>
    </row>
    <row r="36301">
      <c r="B36301" s="497"/>
      <c r="H36301" s="500"/>
      <c r="O36301" s="500"/>
      <c r="Q36301" s="498" t="s">
        <v>213</v>
      </c>
      <c r="S36301" s="499"/>
    </row>
    <row r="36302">
      <c r="B36302" s="497"/>
      <c r="H36302" s="500"/>
      <c r="O36302" s="500"/>
      <c r="Q36302" s="498" t="s">
        <v>213</v>
      </c>
      <c r="S36302" s="499"/>
    </row>
    <row r="36303">
      <c r="B36303" s="497"/>
      <c r="H36303" s="500"/>
      <c r="O36303" s="500"/>
      <c r="Q36303" s="498" t="s">
        <v>213</v>
      </c>
      <c r="S36303" s="499"/>
    </row>
    <row r="36304">
      <c r="B36304" s="497"/>
      <c r="H36304" s="500"/>
      <c r="O36304" s="500"/>
      <c r="Q36304" s="498" t="s">
        <v>213</v>
      </c>
      <c r="S36304" s="499"/>
    </row>
    <row r="36305">
      <c r="B36305" s="497"/>
      <c r="H36305" s="500"/>
      <c r="O36305" s="500"/>
      <c r="Q36305" s="498" t="s">
        <v>213</v>
      </c>
      <c r="S36305" s="499"/>
    </row>
    <row r="36306">
      <c r="B36306" s="497"/>
      <c r="H36306" s="500"/>
      <c r="O36306" s="500"/>
      <c r="Q36306" s="498" t="s">
        <v>213</v>
      </c>
      <c r="S36306" s="499"/>
    </row>
    <row r="36307">
      <c r="B36307" s="497"/>
      <c r="H36307" s="500"/>
      <c r="O36307" s="500"/>
      <c r="Q36307" s="498" t="s">
        <v>213</v>
      </c>
      <c r="S36307" s="499"/>
    </row>
    <row r="36308">
      <c r="B36308" s="497"/>
      <c r="H36308" s="500"/>
      <c r="O36308" s="500"/>
      <c r="Q36308" s="498" t="s">
        <v>213</v>
      </c>
      <c r="S36308" s="499"/>
    </row>
    <row r="36309">
      <c r="B36309" s="497"/>
      <c r="H36309" s="500"/>
      <c r="O36309" s="500"/>
      <c r="Q36309" s="498" t="s">
        <v>213</v>
      </c>
      <c r="S36309" s="499"/>
    </row>
    <row r="36310">
      <c r="B36310" s="497"/>
      <c r="H36310" s="500"/>
      <c r="O36310" s="500"/>
      <c r="Q36310" s="498" t="s">
        <v>213</v>
      </c>
      <c r="S36310" s="499"/>
    </row>
    <row r="36311">
      <c r="B36311" s="497"/>
      <c r="H36311" s="500"/>
      <c r="O36311" s="500"/>
      <c r="Q36311" s="498" t="s">
        <v>213</v>
      </c>
      <c r="S36311" s="499"/>
    </row>
    <row r="36312">
      <c r="B36312" s="497"/>
      <c r="H36312" s="500"/>
      <c r="O36312" s="500"/>
      <c r="Q36312" s="498" t="s">
        <v>213</v>
      </c>
      <c r="S36312" s="499"/>
    </row>
    <row r="36313">
      <c r="B36313" s="497"/>
      <c r="H36313" s="500"/>
      <c r="O36313" s="500"/>
      <c r="Q36313" s="498" t="s">
        <v>213</v>
      </c>
      <c r="S36313" s="499"/>
    </row>
    <row r="36314">
      <c r="B36314" s="497"/>
      <c r="H36314" s="500"/>
      <c r="O36314" s="500"/>
      <c r="Q36314" s="498" t="s">
        <v>213</v>
      </c>
      <c r="S36314" s="499"/>
    </row>
    <row r="36315">
      <c r="B36315" s="497"/>
      <c r="H36315" s="500"/>
      <c r="O36315" s="500"/>
      <c r="Q36315" s="498" t="s">
        <v>213</v>
      </c>
      <c r="S36315" s="499"/>
    </row>
    <row r="36316">
      <c r="B36316" s="497"/>
      <c r="H36316" s="500"/>
      <c r="O36316" s="500"/>
      <c r="Q36316" s="498" t="s">
        <v>213</v>
      </c>
      <c r="S36316" s="499"/>
    </row>
    <row r="36317">
      <c r="B36317" s="497"/>
      <c r="H36317" s="500"/>
      <c r="O36317" s="500"/>
      <c r="Q36317" s="498" t="s">
        <v>213</v>
      </c>
      <c r="S36317" s="499"/>
    </row>
    <row r="36318">
      <c r="B36318" s="497"/>
      <c r="H36318" s="500"/>
      <c r="O36318" s="500"/>
      <c r="Q36318" s="498" t="s">
        <v>213</v>
      </c>
      <c r="S36318" s="499"/>
    </row>
    <row r="36319">
      <c r="B36319" s="497"/>
      <c r="H36319" s="500"/>
      <c r="O36319" s="500"/>
      <c r="Q36319" s="498" t="s">
        <v>213</v>
      </c>
      <c r="S36319" s="499"/>
    </row>
    <row r="36320">
      <c r="B36320" s="497"/>
      <c r="H36320" s="500"/>
      <c r="O36320" s="500"/>
      <c r="Q36320" s="498" t="s">
        <v>213</v>
      </c>
      <c r="S36320" s="499"/>
    </row>
    <row r="36321">
      <c r="B36321" s="497"/>
      <c r="H36321" s="500"/>
      <c r="O36321" s="500"/>
      <c r="Q36321" s="498" t="s">
        <v>213</v>
      </c>
      <c r="S36321" s="499"/>
    </row>
    <row r="36322">
      <c r="B36322" s="497"/>
      <c r="H36322" s="500"/>
      <c r="O36322" s="500"/>
      <c r="Q36322" s="498" t="s">
        <v>213</v>
      </c>
      <c r="S36322" s="499"/>
    </row>
    <row r="36323">
      <c r="B36323" s="497"/>
      <c r="H36323" s="500"/>
      <c r="O36323" s="500"/>
      <c r="Q36323" s="498" t="s">
        <v>213</v>
      </c>
      <c r="S36323" s="499"/>
    </row>
    <row r="36324">
      <c r="B36324" s="497"/>
      <c r="H36324" s="500"/>
      <c r="O36324" s="500"/>
      <c r="Q36324" s="498" t="s">
        <v>213</v>
      </c>
      <c r="S36324" s="499"/>
    </row>
    <row r="36325">
      <c r="B36325" s="497"/>
      <c r="H36325" s="500"/>
      <c r="O36325" s="500"/>
      <c r="Q36325" s="498" t="s">
        <v>213</v>
      </c>
      <c r="S36325" s="499"/>
    </row>
    <row r="36326">
      <c r="B36326" s="497"/>
      <c r="H36326" s="500"/>
      <c r="O36326" s="500"/>
      <c r="Q36326" s="498" t="s">
        <v>213</v>
      </c>
      <c r="S36326" s="499"/>
    </row>
    <row r="36327">
      <c r="B36327" s="497"/>
      <c r="H36327" s="500"/>
      <c r="O36327" s="500"/>
      <c r="Q36327" s="498" t="s">
        <v>213</v>
      </c>
      <c r="S36327" s="499"/>
    </row>
    <row r="36328">
      <c r="B36328" s="497"/>
      <c r="H36328" s="500"/>
      <c r="O36328" s="500"/>
      <c r="Q36328" s="498" t="s">
        <v>213</v>
      </c>
      <c r="S36328" s="499"/>
    </row>
    <row r="36329">
      <c r="B36329" s="497"/>
      <c r="H36329" s="500"/>
      <c r="O36329" s="500"/>
      <c r="Q36329" s="498" t="s">
        <v>213</v>
      </c>
      <c r="S36329" s="499"/>
    </row>
    <row r="36330">
      <c r="B36330" s="497"/>
      <c r="H36330" s="500"/>
      <c r="O36330" s="500"/>
      <c r="Q36330" s="498" t="s">
        <v>213</v>
      </c>
      <c r="S36330" s="499"/>
    </row>
    <row r="36331">
      <c r="B36331" s="497"/>
      <c r="H36331" s="500"/>
      <c r="O36331" s="500"/>
      <c r="Q36331" s="498" t="s">
        <v>213</v>
      </c>
      <c r="S36331" s="499"/>
    </row>
    <row r="36332">
      <c r="B36332" s="497"/>
      <c r="H36332" s="500"/>
      <c r="O36332" s="500"/>
      <c r="Q36332" s="498" t="s">
        <v>213</v>
      </c>
      <c r="S36332" s="499"/>
    </row>
    <row r="36333">
      <c r="B36333" s="497"/>
      <c r="H36333" s="500"/>
      <c r="O36333" s="500"/>
      <c r="Q36333" s="498" t="s">
        <v>213</v>
      </c>
      <c r="S36333" s="499"/>
    </row>
    <row r="36334">
      <c r="B36334" s="497"/>
      <c r="H36334" s="500"/>
      <c r="O36334" s="500"/>
      <c r="Q36334" s="498" t="s">
        <v>213</v>
      </c>
      <c r="S36334" s="499"/>
    </row>
    <row r="36335">
      <c r="B36335" s="497"/>
      <c r="H36335" s="500"/>
      <c r="O36335" s="500"/>
      <c r="Q36335" s="498" t="s">
        <v>213</v>
      </c>
      <c r="S36335" s="499"/>
    </row>
    <row r="36336">
      <c r="B36336" s="497"/>
      <c r="H36336" s="500"/>
      <c r="O36336" s="500"/>
      <c r="Q36336" s="498" t="s">
        <v>213</v>
      </c>
      <c r="S36336" s="499"/>
    </row>
    <row r="36337">
      <c r="B36337" s="497"/>
      <c r="H36337" s="500"/>
      <c r="O36337" s="500"/>
      <c r="Q36337" s="498" t="s">
        <v>213</v>
      </c>
      <c r="S36337" s="499"/>
    </row>
    <row r="36338">
      <c r="B36338" s="497"/>
      <c r="H36338" s="500"/>
      <c r="O36338" s="500"/>
      <c r="Q36338" s="498" t="s">
        <v>213</v>
      </c>
      <c r="S36338" s="499"/>
    </row>
    <row r="36339">
      <c r="B36339" s="497"/>
      <c r="H36339" s="500"/>
      <c r="O36339" s="500"/>
      <c r="Q36339" s="498" t="s">
        <v>213</v>
      </c>
      <c r="S36339" s="499"/>
    </row>
    <row r="36340">
      <c r="B36340" s="497"/>
      <c r="H36340" s="500"/>
      <c r="O36340" s="500"/>
      <c r="Q36340" s="498" t="s">
        <v>213</v>
      </c>
      <c r="S36340" s="499"/>
    </row>
    <row r="36341">
      <c r="B36341" s="497"/>
      <c r="H36341" s="500"/>
      <c r="O36341" s="500"/>
      <c r="Q36341" s="498" t="s">
        <v>213</v>
      </c>
      <c r="S36341" s="499"/>
    </row>
    <row r="36342">
      <c r="B36342" s="497"/>
      <c r="H36342" s="500"/>
      <c r="O36342" s="500"/>
      <c r="Q36342" s="498" t="s">
        <v>213</v>
      </c>
      <c r="S36342" s="499"/>
    </row>
    <row r="36343">
      <c r="B36343" s="497"/>
      <c r="H36343" s="500"/>
      <c r="O36343" s="500"/>
      <c r="Q36343" s="498" t="s">
        <v>213</v>
      </c>
      <c r="S36343" s="499"/>
    </row>
    <row r="36344">
      <c r="B36344" s="497"/>
      <c r="H36344" s="500"/>
      <c r="O36344" s="500"/>
      <c r="Q36344" s="498" t="s">
        <v>213</v>
      </c>
      <c r="S36344" s="499"/>
    </row>
    <row r="36345">
      <c r="B36345" s="497"/>
      <c r="H36345" s="500"/>
      <c r="O36345" s="500"/>
      <c r="Q36345" s="498" t="s">
        <v>213</v>
      </c>
      <c r="S36345" s="499"/>
    </row>
    <row r="36346">
      <c r="B36346" s="497"/>
      <c r="H36346" s="500"/>
      <c r="O36346" s="500"/>
      <c r="Q36346" s="498" t="s">
        <v>213</v>
      </c>
      <c r="S36346" s="499"/>
    </row>
    <row r="36347">
      <c r="B36347" s="497"/>
      <c r="H36347" s="500"/>
      <c r="O36347" s="500"/>
      <c r="Q36347" s="498" t="s">
        <v>213</v>
      </c>
      <c r="S36347" s="499"/>
    </row>
    <row r="36348">
      <c r="B36348" s="497"/>
      <c r="H36348" s="500"/>
      <c r="O36348" s="500"/>
      <c r="Q36348" s="498" t="s">
        <v>213</v>
      </c>
      <c r="S36348" s="499"/>
    </row>
    <row r="36349">
      <c r="B36349" s="497"/>
      <c r="H36349" s="500"/>
      <c r="O36349" s="500"/>
      <c r="Q36349" s="498" t="s">
        <v>213</v>
      </c>
      <c r="S36349" s="499"/>
    </row>
    <row r="36350">
      <c r="B36350" s="497"/>
      <c r="H36350" s="500"/>
      <c r="O36350" s="500"/>
      <c r="Q36350" s="498" t="s">
        <v>213</v>
      </c>
      <c r="S36350" s="499"/>
    </row>
    <row r="36351">
      <c r="B36351" s="497"/>
      <c r="H36351" s="500"/>
      <c r="O36351" s="500"/>
      <c r="Q36351" s="498" t="s">
        <v>213</v>
      </c>
      <c r="S36351" s="499"/>
    </row>
    <row r="36352">
      <c r="B36352" s="497"/>
      <c r="H36352" s="500"/>
      <c r="O36352" s="500"/>
      <c r="Q36352" s="498" t="s">
        <v>213</v>
      </c>
      <c r="S36352" s="499"/>
    </row>
    <row r="36353">
      <c r="B36353" s="497"/>
      <c r="H36353" s="500"/>
      <c r="O36353" s="500"/>
      <c r="Q36353" s="498" t="s">
        <v>213</v>
      </c>
      <c r="S36353" s="499"/>
    </row>
    <row r="36354">
      <c r="B36354" s="497"/>
      <c r="H36354" s="500"/>
      <c r="O36354" s="500"/>
      <c r="Q36354" s="498" t="s">
        <v>213</v>
      </c>
      <c r="S36354" s="499"/>
    </row>
    <row r="36355">
      <c r="B36355" s="497"/>
      <c r="H36355" s="500"/>
      <c r="O36355" s="500"/>
      <c r="Q36355" s="498" t="s">
        <v>213</v>
      </c>
      <c r="S36355" s="499"/>
    </row>
    <row r="36356">
      <c r="B36356" s="497"/>
      <c r="H36356" s="500"/>
      <c r="O36356" s="500"/>
      <c r="Q36356" s="498" t="s">
        <v>213</v>
      </c>
      <c r="S36356" s="499"/>
    </row>
    <row r="36357">
      <c r="B36357" s="497"/>
      <c r="H36357" s="500"/>
      <c r="O36357" s="500"/>
      <c r="Q36357" s="498" t="s">
        <v>213</v>
      </c>
      <c r="S36357" s="499"/>
    </row>
    <row r="36358">
      <c r="B36358" s="497"/>
      <c r="H36358" s="500"/>
      <c r="O36358" s="500"/>
      <c r="Q36358" s="498" t="s">
        <v>213</v>
      </c>
      <c r="S36358" s="499"/>
    </row>
    <row r="36359">
      <c r="B36359" s="497"/>
      <c r="H36359" s="500"/>
      <c r="O36359" s="500"/>
      <c r="Q36359" s="498" t="s">
        <v>213</v>
      </c>
      <c r="S36359" s="499"/>
    </row>
    <row r="36360">
      <c r="B36360" s="497"/>
      <c r="H36360" s="500"/>
      <c r="O36360" s="500"/>
      <c r="Q36360" s="498" t="s">
        <v>213</v>
      </c>
      <c r="S36360" s="499"/>
    </row>
    <row r="36361">
      <c r="B36361" s="497"/>
      <c r="H36361" s="500"/>
      <c r="O36361" s="500"/>
      <c r="Q36361" s="498" t="s">
        <v>213</v>
      </c>
      <c r="S36361" s="499"/>
    </row>
    <row r="36362">
      <c r="B36362" s="497"/>
      <c r="H36362" s="500"/>
      <c r="O36362" s="500"/>
      <c r="Q36362" s="498" t="s">
        <v>213</v>
      </c>
      <c r="S36362" s="499"/>
    </row>
    <row r="36363">
      <c r="B36363" s="497"/>
      <c r="H36363" s="500"/>
      <c r="O36363" s="500"/>
      <c r="Q36363" s="498" t="s">
        <v>213</v>
      </c>
      <c r="S36363" s="499"/>
    </row>
    <row r="36364">
      <c r="B36364" s="497"/>
      <c r="H36364" s="500"/>
      <c r="O36364" s="500"/>
      <c r="Q36364" s="498" t="s">
        <v>213</v>
      </c>
      <c r="S36364" s="499"/>
    </row>
    <row r="36365">
      <c r="B36365" s="497"/>
      <c r="H36365" s="500"/>
      <c r="O36365" s="500"/>
      <c r="Q36365" s="498" t="s">
        <v>213</v>
      </c>
      <c r="S36365" s="499"/>
    </row>
    <row r="36366">
      <c r="B36366" s="497"/>
      <c r="H36366" s="500"/>
      <c r="O36366" s="500"/>
      <c r="Q36366" s="498" t="s">
        <v>213</v>
      </c>
      <c r="S36366" s="499"/>
    </row>
    <row r="36367">
      <c r="B36367" s="497"/>
      <c r="H36367" s="500"/>
      <c r="O36367" s="500"/>
      <c r="Q36367" s="498" t="s">
        <v>213</v>
      </c>
      <c r="S36367" s="499"/>
    </row>
    <row r="36368">
      <c r="B36368" s="497"/>
      <c r="H36368" s="500"/>
      <c r="O36368" s="500"/>
      <c r="Q36368" s="498" t="s">
        <v>213</v>
      </c>
      <c r="S36368" s="499"/>
    </row>
    <row r="36369">
      <c r="B36369" s="497"/>
      <c r="H36369" s="500"/>
      <c r="O36369" s="500"/>
      <c r="Q36369" s="498" t="s">
        <v>213</v>
      </c>
      <c r="S36369" s="499"/>
    </row>
    <row r="36370">
      <c r="B36370" s="497"/>
      <c r="H36370" s="500"/>
      <c r="O36370" s="500"/>
      <c r="Q36370" s="498" t="s">
        <v>213</v>
      </c>
      <c r="S36370" s="499"/>
    </row>
    <row r="36371">
      <c r="B36371" s="497"/>
      <c r="H36371" s="500"/>
      <c r="O36371" s="500"/>
      <c r="Q36371" s="498" t="s">
        <v>213</v>
      </c>
      <c r="S36371" s="499"/>
    </row>
    <row r="36372">
      <c r="B36372" s="497"/>
      <c r="H36372" s="500"/>
      <c r="O36372" s="500"/>
      <c r="Q36372" s="498" t="s">
        <v>213</v>
      </c>
      <c r="S36372" s="499"/>
    </row>
    <row r="36373">
      <c r="B36373" s="497"/>
      <c r="H36373" s="500"/>
      <c r="O36373" s="500"/>
      <c r="Q36373" s="498" t="s">
        <v>213</v>
      </c>
      <c r="S36373" s="499"/>
    </row>
    <row r="36374">
      <c r="B36374" s="497"/>
      <c r="H36374" s="500"/>
      <c r="O36374" s="500"/>
      <c r="Q36374" s="498" t="s">
        <v>213</v>
      </c>
      <c r="S36374" s="499"/>
    </row>
    <row r="36375">
      <c r="B36375" s="497"/>
      <c r="H36375" s="500"/>
      <c r="O36375" s="500"/>
      <c r="Q36375" s="498" t="s">
        <v>213</v>
      </c>
      <c r="S36375" s="499"/>
    </row>
    <row r="36376">
      <c r="B36376" s="497"/>
      <c r="H36376" s="500"/>
      <c r="O36376" s="500"/>
      <c r="Q36376" s="498" t="s">
        <v>213</v>
      </c>
      <c r="S36376" s="499"/>
    </row>
    <row r="36377">
      <c r="B36377" s="497"/>
      <c r="H36377" s="500"/>
      <c r="O36377" s="500"/>
      <c r="Q36377" s="498" t="s">
        <v>213</v>
      </c>
      <c r="S36377" s="499"/>
    </row>
    <row r="36378">
      <c r="B36378" s="497"/>
      <c r="H36378" s="500"/>
      <c r="O36378" s="500"/>
      <c r="Q36378" s="498" t="s">
        <v>213</v>
      </c>
      <c r="S36378" s="499"/>
    </row>
    <row r="36379">
      <c r="B36379" s="497"/>
      <c r="H36379" s="500"/>
      <c r="O36379" s="500"/>
      <c r="Q36379" s="498" t="s">
        <v>213</v>
      </c>
      <c r="S36379" s="499"/>
    </row>
    <row r="36380">
      <c r="B36380" s="497"/>
      <c r="H36380" s="500"/>
      <c r="O36380" s="500"/>
      <c r="Q36380" s="498" t="s">
        <v>213</v>
      </c>
      <c r="S36380" s="499"/>
    </row>
    <row r="36381">
      <c r="B36381" s="497"/>
      <c r="H36381" s="500"/>
      <c r="O36381" s="500"/>
      <c r="Q36381" s="498" t="s">
        <v>213</v>
      </c>
      <c r="S36381" s="499"/>
    </row>
    <row r="36382">
      <c r="B36382" s="497"/>
      <c r="H36382" s="500"/>
      <c r="O36382" s="500"/>
      <c r="Q36382" s="498" t="s">
        <v>213</v>
      </c>
      <c r="S36382" s="499"/>
    </row>
    <row r="36383">
      <c r="B36383" s="497"/>
      <c r="H36383" s="500"/>
      <c r="O36383" s="500"/>
      <c r="Q36383" s="498" t="s">
        <v>213</v>
      </c>
      <c r="S36383" s="499"/>
    </row>
    <row r="36384">
      <c r="B36384" s="497"/>
      <c r="H36384" s="500"/>
      <c r="O36384" s="500"/>
      <c r="Q36384" s="498" t="s">
        <v>213</v>
      </c>
      <c r="S36384" s="499"/>
    </row>
    <row r="36385">
      <c r="B36385" s="497"/>
      <c r="H36385" s="500"/>
      <c r="O36385" s="500"/>
      <c r="Q36385" s="498" t="s">
        <v>213</v>
      </c>
      <c r="S36385" s="499"/>
    </row>
    <row r="36386">
      <c r="B36386" s="497"/>
      <c r="H36386" s="500"/>
      <c r="O36386" s="500"/>
      <c r="Q36386" s="498" t="s">
        <v>213</v>
      </c>
      <c r="S36386" s="499"/>
    </row>
    <row r="36387">
      <c r="B36387" s="497"/>
      <c r="H36387" s="500"/>
      <c r="O36387" s="500"/>
      <c r="Q36387" s="498" t="s">
        <v>213</v>
      </c>
      <c r="S36387" s="499"/>
    </row>
    <row r="36388">
      <c r="B36388" s="497"/>
      <c r="H36388" s="500"/>
      <c r="O36388" s="500"/>
      <c r="Q36388" s="498" t="s">
        <v>213</v>
      </c>
      <c r="S36388" s="499"/>
    </row>
    <row r="36389">
      <c r="B36389" s="497"/>
      <c r="H36389" s="500"/>
      <c r="O36389" s="500"/>
      <c r="Q36389" s="498" t="s">
        <v>213</v>
      </c>
      <c r="S36389" s="499"/>
    </row>
    <row r="36390">
      <c r="B36390" s="497"/>
      <c r="H36390" s="500"/>
      <c r="O36390" s="500"/>
      <c r="Q36390" s="498" t="s">
        <v>213</v>
      </c>
      <c r="S36390" s="499"/>
    </row>
    <row r="36391">
      <c r="B36391" s="497"/>
      <c r="H36391" s="500"/>
      <c r="O36391" s="500"/>
      <c r="Q36391" s="498" t="s">
        <v>213</v>
      </c>
      <c r="S36391" s="499"/>
    </row>
    <row r="36392">
      <c r="B36392" s="497"/>
      <c r="H36392" s="500"/>
      <c r="O36392" s="500"/>
      <c r="Q36392" s="498" t="s">
        <v>213</v>
      </c>
      <c r="S36392" s="499"/>
    </row>
    <row r="36393">
      <c r="B36393" s="497"/>
      <c r="H36393" s="500"/>
      <c r="O36393" s="500"/>
      <c r="Q36393" s="498" t="s">
        <v>213</v>
      </c>
      <c r="S36393" s="499"/>
    </row>
    <row r="36394">
      <c r="B36394" s="497"/>
      <c r="H36394" s="500"/>
      <c r="O36394" s="500"/>
      <c r="Q36394" s="498" t="s">
        <v>213</v>
      </c>
      <c r="S36394" s="499"/>
    </row>
    <row r="36395">
      <c r="B36395" s="497"/>
      <c r="H36395" s="500"/>
      <c r="O36395" s="500"/>
      <c r="Q36395" s="498" t="s">
        <v>213</v>
      </c>
      <c r="S36395" s="499"/>
    </row>
    <row r="36396">
      <c r="B36396" s="497"/>
      <c r="H36396" s="500"/>
      <c r="O36396" s="500"/>
      <c r="Q36396" s="498" t="s">
        <v>213</v>
      </c>
      <c r="S36396" s="499"/>
    </row>
    <row r="36397">
      <c r="B36397" s="497"/>
      <c r="H36397" s="500"/>
      <c r="O36397" s="500"/>
      <c r="Q36397" s="498" t="s">
        <v>213</v>
      </c>
      <c r="S36397" s="499"/>
    </row>
    <row r="36398">
      <c r="B36398" s="497"/>
      <c r="H36398" s="500"/>
      <c r="O36398" s="500"/>
      <c r="Q36398" s="498" t="s">
        <v>213</v>
      </c>
      <c r="S36398" s="499"/>
    </row>
    <row r="36399">
      <c r="B36399" s="497"/>
      <c r="H36399" s="500"/>
      <c r="O36399" s="500"/>
      <c r="Q36399" s="498" t="s">
        <v>213</v>
      </c>
      <c r="S36399" s="499"/>
    </row>
    <row r="36400">
      <c r="B36400" s="497"/>
      <c r="H36400" s="500"/>
      <c r="O36400" s="500"/>
      <c r="Q36400" s="498" t="s">
        <v>213</v>
      </c>
      <c r="S36400" s="499"/>
    </row>
    <row r="36401">
      <c r="B36401" s="497"/>
      <c r="H36401" s="500"/>
      <c r="O36401" s="500"/>
      <c r="Q36401" s="498" t="s">
        <v>213</v>
      </c>
      <c r="S36401" s="499"/>
    </row>
    <row r="36402">
      <c r="B36402" s="497"/>
      <c r="H36402" s="500"/>
      <c r="O36402" s="500"/>
      <c r="Q36402" s="498" t="s">
        <v>213</v>
      </c>
      <c r="S36402" s="499"/>
    </row>
    <row r="36403">
      <c r="B36403" s="497"/>
      <c r="H36403" s="500"/>
      <c r="O36403" s="500"/>
      <c r="Q36403" s="498" t="s">
        <v>213</v>
      </c>
      <c r="S36403" s="499"/>
    </row>
    <row r="36404">
      <c r="B36404" s="497"/>
      <c r="H36404" s="500"/>
      <c r="O36404" s="500"/>
      <c r="Q36404" s="498" t="s">
        <v>213</v>
      </c>
      <c r="S36404" s="499"/>
    </row>
    <row r="36405">
      <c r="B36405" s="497"/>
      <c r="H36405" s="500"/>
      <c r="O36405" s="500"/>
      <c r="Q36405" s="498" t="s">
        <v>213</v>
      </c>
      <c r="S36405" s="499"/>
    </row>
    <row r="36406">
      <c r="B36406" s="497"/>
      <c r="H36406" s="500"/>
      <c r="O36406" s="500"/>
      <c r="Q36406" s="498" t="s">
        <v>213</v>
      </c>
      <c r="S36406" s="499"/>
    </row>
    <row r="36407">
      <c r="B36407" s="497"/>
      <c r="H36407" s="500"/>
      <c r="O36407" s="500"/>
      <c r="Q36407" s="498" t="s">
        <v>213</v>
      </c>
      <c r="S36407" s="499"/>
    </row>
    <row r="36408">
      <c r="B36408" s="497"/>
      <c r="H36408" s="500"/>
      <c r="O36408" s="500"/>
      <c r="Q36408" s="498" t="s">
        <v>213</v>
      </c>
      <c r="S36408" s="499"/>
    </row>
    <row r="36409">
      <c r="B36409" s="497"/>
      <c r="H36409" s="500"/>
      <c r="O36409" s="500"/>
      <c r="Q36409" s="498" t="s">
        <v>213</v>
      </c>
      <c r="S36409" s="499"/>
    </row>
    <row r="36410">
      <c r="B36410" s="497"/>
      <c r="H36410" s="500"/>
      <c r="O36410" s="500"/>
      <c r="Q36410" s="498" t="s">
        <v>213</v>
      </c>
      <c r="S36410" s="499"/>
    </row>
    <row r="36411">
      <c r="B36411" s="497"/>
      <c r="H36411" s="500"/>
      <c r="O36411" s="500"/>
      <c r="Q36411" s="498" t="s">
        <v>213</v>
      </c>
      <c r="S36411" s="499"/>
    </row>
    <row r="36412">
      <c r="B36412" s="497"/>
      <c r="H36412" s="500"/>
      <c r="O36412" s="500"/>
      <c r="Q36412" s="498" t="s">
        <v>213</v>
      </c>
      <c r="S36412" s="499"/>
    </row>
    <row r="36413">
      <c r="B36413" s="497"/>
      <c r="H36413" s="500"/>
      <c r="O36413" s="500"/>
      <c r="Q36413" s="498" t="s">
        <v>213</v>
      </c>
      <c r="S36413" s="499"/>
    </row>
    <row r="36414">
      <c r="B36414" s="497"/>
      <c r="H36414" s="500"/>
      <c r="O36414" s="500"/>
      <c r="Q36414" s="498" t="s">
        <v>213</v>
      </c>
      <c r="S36414" s="499"/>
    </row>
    <row r="36415">
      <c r="B36415" s="497"/>
      <c r="H36415" s="500"/>
      <c r="O36415" s="500"/>
      <c r="Q36415" s="498" t="s">
        <v>213</v>
      </c>
      <c r="S36415" s="499"/>
    </row>
    <row r="36416">
      <c r="B36416" s="497"/>
      <c r="H36416" s="500"/>
      <c r="O36416" s="500"/>
      <c r="Q36416" s="498" t="s">
        <v>213</v>
      </c>
      <c r="S36416" s="499"/>
    </row>
    <row r="36417">
      <c r="B36417" s="497"/>
      <c r="H36417" s="500"/>
      <c r="O36417" s="500"/>
      <c r="Q36417" s="498" t="s">
        <v>213</v>
      </c>
      <c r="S36417" s="499"/>
    </row>
    <row r="36418">
      <c r="B36418" s="497"/>
      <c r="H36418" s="500"/>
      <c r="O36418" s="500"/>
      <c r="Q36418" s="498" t="s">
        <v>213</v>
      </c>
      <c r="S36418" s="499"/>
    </row>
    <row r="36419">
      <c r="B36419" s="497"/>
      <c r="H36419" s="500"/>
      <c r="O36419" s="500"/>
      <c r="Q36419" s="498" t="s">
        <v>213</v>
      </c>
      <c r="S36419" s="499"/>
    </row>
    <row r="36420">
      <c r="B36420" s="497"/>
      <c r="H36420" s="500"/>
      <c r="O36420" s="500"/>
      <c r="Q36420" s="498" t="s">
        <v>213</v>
      </c>
      <c r="S36420" s="499"/>
    </row>
    <row r="36421">
      <c r="B36421" s="497"/>
      <c r="H36421" s="500"/>
      <c r="O36421" s="500"/>
      <c r="Q36421" s="498" t="s">
        <v>213</v>
      </c>
      <c r="S36421" s="499"/>
    </row>
    <row r="36422">
      <c r="B36422" s="497"/>
      <c r="H36422" s="500"/>
      <c r="O36422" s="500"/>
      <c r="Q36422" s="498" t="s">
        <v>213</v>
      </c>
      <c r="S36422" s="499"/>
    </row>
    <row r="36423">
      <c r="B36423" s="497"/>
      <c r="H36423" s="500"/>
      <c r="O36423" s="500"/>
      <c r="Q36423" s="498" t="s">
        <v>213</v>
      </c>
      <c r="S36423" s="499"/>
    </row>
    <row r="36424">
      <c r="B36424" s="497"/>
      <c r="H36424" s="500"/>
      <c r="O36424" s="500"/>
      <c r="Q36424" s="498" t="s">
        <v>213</v>
      </c>
      <c r="S36424" s="499"/>
    </row>
    <row r="36425">
      <c r="B36425" s="497"/>
      <c r="H36425" s="500"/>
      <c r="O36425" s="500"/>
      <c r="Q36425" s="498" t="s">
        <v>213</v>
      </c>
      <c r="S36425" s="499"/>
    </row>
    <row r="36426">
      <c r="B36426" s="497"/>
      <c r="H36426" s="500"/>
      <c r="O36426" s="500"/>
      <c r="Q36426" s="498" t="s">
        <v>213</v>
      </c>
      <c r="S36426" s="499"/>
    </row>
    <row r="36427">
      <c r="B36427" s="497"/>
      <c r="H36427" s="500"/>
      <c r="O36427" s="500"/>
      <c r="Q36427" s="498" t="s">
        <v>213</v>
      </c>
      <c r="S36427" s="499"/>
    </row>
    <row r="36428">
      <c r="B36428" s="497"/>
      <c r="H36428" s="500"/>
      <c r="O36428" s="500"/>
      <c r="Q36428" s="498" t="s">
        <v>213</v>
      </c>
      <c r="S36428" s="499"/>
    </row>
    <row r="36429">
      <c r="B36429" s="497"/>
      <c r="H36429" s="500"/>
      <c r="O36429" s="500"/>
      <c r="Q36429" s="498" t="s">
        <v>213</v>
      </c>
      <c r="S36429" s="499"/>
    </row>
    <row r="36430">
      <c r="B36430" s="497"/>
      <c r="H36430" s="500"/>
      <c r="O36430" s="500"/>
      <c r="Q36430" s="498" t="s">
        <v>213</v>
      </c>
      <c r="S36430" s="499"/>
    </row>
    <row r="36431">
      <c r="B36431" s="497"/>
      <c r="H36431" s="500"/>
      <c r="O36431" s="500"/>
      <c r="Q36431" s="498" t="s">
        <v>213</v>
      </c>
      <c r="S36431" s="499"/>
    </row>
    <row r="36432">
      <c r="B36432" s="497"/>
      <c r="H36432" s="500"/>
      <c r="O36432" s="500"/>
      <c r="Q36432" s="498" t="s">
        <v>213</v>
      </c>
      <c r="S36432" s="499"/>
    </row>
    <row r="36433">
      <c r="B36433" s="497"/>
      <c r="H36433" s="500"/>
      <c r="O36433" s="500"/>
      <c r="Q36433" s="498" t="s">
        <v>213</v>
      </c>
      <c r="S36433" s="499"/>
    </row>
    <row r="36434">
      <c r="B36434" s="497"/>
      <c r="H36434" s="500"/>
      <c r="O36434" s="500"/>
      <c r="Q36434" s="498" t="s">
        <v>213</v>
      </c>
      <c r="S36434" s="499"/>
    </row>
    <row r="36435">
      <c r="B36435" s="497"/>
      <c r="H36435" s="500"/>
      <c r="O36435" s="500"/>
      <c r="Q36435" s="498" t="s">
        <v>213</v>
      </c>
      <c r="S36435" s="499"/>
    </row>
    <row r="36436">
      <c r="B36436" s="497"/>
      <c r="H36436" s="500"/>
      <c r="O36436" s="500"/>
      <c r="Q36436" s="498" t="s">
        <v>213</v>
      </c>
      <c r="S36436" s="499"/>
    </row>
    <row r="36437">
      <c r="B36437" s="497"/>
      <c r="H36437" s="500"/>
      <c r="O36437" s="500"/>
      <c r="Q36437" s="498" t="s">
        <v>213</v>
      </c>
      <c r="S36437" s="499"/>
    </row>
    <row r="36438">
      <c r="B36438" s="497"/>
      <c r="H36438" s="500"/>
      <c r="O36438" s="500"/>
      <c r="Q36438" s="498" t="s">
        <v>213</v>
      </c>
      <c r="S36438" s="499"/>
    </row>
    <row r="36439">
      <c r="B36439" s="497"/>
      <c r="H36439" s="500"/>
      <c r="O36439" s="500"/>
      <c r="Q36439" s="498" t="s">
        <v>213</v>
      </c>
      <c r="S36439" s="499"/>
    </row>
    <row r="36440">
      <c r="B36440" s="497"/>
      <c r="H36440" s="500"/>
      <c r="O36440" s="500"/>
      <c r="Q36440" s="498" t="s">
        <v>213</v>
      </c>
      <c r="S36440" s="499"/>
    </row>
    <row r="36441">
      <c r="B36441" s="497"/>
      <c r="H36441" s="500"/>
      <c r="O36441" s="500"/>
      <c r="Q36441" s="498" t="s">
        <v>213</v>
      </c>
      <c r="S36441" s="499"/>
    </row>
    <row r="36442">
      <c r="B36442" s="497"/>
      <c r="H36442" s="500"/>
      <c r="O36442" s="500"/>
      <c r="Q36442" s="498" t="s">
        <v>213</v>
      </c>
      <c r="S36442" s="499"/>
    </row>
    <row r="36443">
      <c r="B36443" s="497"/>
      <c r="H36443" s="500"/>
      <c r="O36443" s="500"/>
      <c r="Q36443" s="498" t="s">
        <v>213</v>
      </c>
      <c r="S36443" s="499"/>
    </row>
    <row r="36444">
      <c r="B36444" s="497"/>
      <c r="H36444" s="500"/>
      <c r="O36444" s="500"/>
      <c r="Q36444" s="498" t="s">
        <v>213</v>
      </c>
      <c r="S36444" s="499"/>
    </row>
    <row r="36445">
      <c r="B36445" s="497"/>
      <c r="H36445" s="500"/>
      <c r="O36445" s="500"/>
      <c r="Q36445" s="498" t="s">
        <v>213</v>
      </c>
      <c r="S36445" s="499"/>
    </row>
    <row r="36446">
      <c r="B36446" s="497"/>
      <c r="H36446" s="500"/>
      <c r="O36446" s="500"/>
      <c r="Q36446" s="498" t="s">
        <v>213</v>
      </c>
      <c r="S36446" s="499"/>
    </row>
    <row r="36447">
      <c r="B36447" s="497"/>
      <c r="H36447" s="500"/>
      <c r="O36447" s="500"/>
      <c r="Q36447" s="498" t="s">
        <v>213</v>
      </c>
      <c r="S36447" s="499"/>
    </row>
    <row r="36448">
      <c r="B36448" s="497"/>
      <c r="H36448" s="500"/>
      <c r="O36448" s="500"/>
      <c r="Q36448" s="498" t="s">
        <v>213</v>
      </c>
      <c r="S36448" s="499"/>
    </row>
    <row r="36449">
      <c r="B36449" s="497"/>
      <c r="H36449" s="500"/>
      <c r="O36449" s="500"/>
      <c r="Q36449" s="498" t="s">
        <v>213</v>
      </c>
      <c r="S36449" s="499"/>
    </row>
    <row r="36450">
      <c r="B36450" s="497"/>
      <c r="H36450" s="500"/>
      <c r="O36450" s="500"/>
      <c r="Q36450" s="498" t="s">
        <v>213</v>
      </c>
      <c r="S36450" s="499"/>
    </row>
    <row r="36451">
      <c r="B36451" s="497"/>
      <c r="H36451" s="500"/>
      <c r="O36451" s="500"/>
      <c r="Q36451" s="498" t="s">
        <v>213</v>
      </c>
      <c r="S36451" s="499"/>
    </row>
    <row r="36452">
      <c r="B36452" s="497"/>
      <c r="H36452" s="500"/>
      <c r="O36452" s="500"/>
      <c r="Q36452" s="498" t="s">
        <v>213</v>
      </c>
      <c r="S36452" s="499"/>
    </row>
    <row r="36453">
      <c r="B36453" s="497"/>
      <c r="H36453" s="500"/>
      <c r="O36453" s="500"/>
      <c r="Q36453" s="498" t="s">
        <v>213</v>
      </c>
      <c r="S36453" s="499"/>
    </row>
    <row r="36454">
      <c r="B36454" s="497"/>
      <c r="H36454" s="500"/>
      <c r="O36454" s="500"/>
      <c r="Q36454" s="498" t="s">
        <v>213</v>
      </c>
      <c r="S36454" s="499"/>
    </row>
    <row r="36455">
      <c r="B36455" s="497"/>
      <c r="H36455" s="500"/>
      <c r="O36455" s="500"/>
      <c r="Q36455" s="498" t="s">
        <v>213</v>
      </c>
      <c r="S36455" s="499"/>
    </row>
    <row r="36456">
      <c r="B36456" s="497"/>
      <c r="H36456" s="500"/>
      <c r="O36456" s="500"/>
      <c r="Q36456" s="498" t="s">
        <v>213</v>
      </c>
      <c r="S36456" s="499"/>
    </row>
    <row r="36457">
      <c r="B36457" s="497"/>
      <c r="H36457" s="500"/>
      <c r="O36457" s="500"/>
      <c r="Q36457" s="498" t="s">
        <v>213</v>
      </c>
      <c r="S36457" s="499"/>
    </row>
    <row r="36458">
      <c r="B36458" s="497"/>
      <c r="H36458" s="500"/>
      <c r="O36458" s="500"/>
      <c r="Q36458" s="498" t="s">
        <v>213</v>
      </c>
      <c r="S36458" s="499"/>
    </row>
    <row r="36459">
      <c r="B36459" s="497"/>
      <c r="H36459" s="500"/>
      <c r="O36459" s="500"/>
      <c r="Q36459" s="498" t="s">
        <v>213</v>
      </c>
      <c r="S36459" s="499"/>
    </row>
    <row r="36460">
      <c r="B36460" s="497"/>
      <c r="H36460" s="500"/>
      <c r="O36460" s="500"/>
      <c r="Q36460" s="498" t="s">
        <v>213</v>
      </c>
      <c r="S36460" s="499"/>
    </row>
    <row r="36461">
      <c r="B36461" s="497"/>
      <c r="H36461" s="500"/>
      <c r="O36461" s="500"/>
      <c r="Q36461" s="498" t="s">
        <v>213</v>
      </c>
      <c r="S36461" s="499"/>
    </row>
    <row r="36462">
      <c r="B36462" s="497"/>
      <c r="H36462" s="500"/>
      <c r="O36462" s="500"/>
      <c r="Q36462" s="498" t="s">
        <v>213</v>
      </c>
      <c r="S36462" s="499"/>
    </row>
    <row r="36463">
      <c r="B36463" s="497"/>
      <c r="H36463" s="500"/>
      <c r="O36463" s="500"/>
      <c r="Q36463" s="498" t="s">
        <v>213</v>
      </c>
      <c r="S36463" s="499"/>
    </row>
    <row r="36464">
      <c r="B36464" s="497"/>
      <c r="H36464" s="500"/>
      <c r="O36464" s="500"/>
      <c r="Q36464" s="498" t="s">
        <v>213</v>
      </c>
      <c r="S36464" s="499"/>
    </row>
    <row r="36465">
      <c r="B36465" s="497"/>
      <c r="H36465" s="500"/>
      <c r="O36465" s="500"/>
      <c r="Q36465" s="498" t="s">
        <v>213</v>
      </c>
      <c r="S36465" s="499"/>
    </row>
    <row r="36466">
      <c r="B36466" s="497"/>
      <c r="H36466" s="500"/>
      <c r="O36466" s="500"/>
      <c r="Q36466" s="498" t="s">
        <v>213</v>
      </c>
      <c r="S36466" s="499"/>
    </row>
    <row r="36467">
      <c r="B36467" s="497"/>
      <c r="H36467" s="500"/>
      <c r="O36467" s="500"/>
      <c r="Q36467" s="498" t="s">
        <v>213</v>
      </c>
      <c r="S36467" s="499"/>
    </row>
    <row r="36468">
      <c r="B36468" s="497"/>
      <c r="H36468" s="500"/>
      <c r="O36468" s="500"/>
      <c r="Q36468" s="498" t="s">
        <v>213</v>
      </c>
      <c r="S36468" s="499"/>
    </row>
    <row r="36469">
      <c r="B36469" s="497"/>
      <c r="H36469" s="500"/>
      <c r="O36469" s="500"/>
      <c r="Q36469" s="498" t="s">
        <v>213</v>
      </c>
      <c r="S36469" s="499"/>
    </row>
    <row r="36470">
      <c r="B36470" s="497"/>
      <c r="H36470" s="500"/>
      <c r="O36470" s="500"/>
      <c r="Q36470" s="498" t="s">
        <v>213</v>
      </c>
      <c r="S36470" s="499"/>
    </row>
    <row r="36471">
      <c r="B36471" s="497"/>
      <c r="H36471" s="500"/>
      <c r="O36471" s="500"/>
      <c r="Q36471" s="498" t="s">
        <v>213</v>
      </c>
      <c r="S36471" s="499"/>
    </row>
    <row r="36472">
      <c r="B36472" s="497"/>
      <c r="H36472" s="500"/>
      <c r="O36472" s="500"/>
      <c r="Q36472" s="498" t="s">
        <v>213</v>
      </c>
      <c r="S36472" s="499"/>
    </row>
    <row r="36473">
      <c r="B36473" s="497"/>
      <c r="H36473" s="500"/>
      <c r="O36473" s="500"/>
      <c r="Q36473" s="498" t="s">
        <v>213</v>
      </c>
      <c r="S36473" s="499"/>
    </row>
    <row r="36474">
      <c r="B36474" s="497"/>
      <c r="H36474" s="500"/>
      <c r="O36474" s="500"/>
      <c r="Q36474" s="498" t="s">
        <v>213</v>
      </c>
      <c r="S36474" s="499"/>
    </row>
    <row r="36475">
      <c r="B36475" s="497"/>
      <c r="H36475" s="500"/>
      <c r="O36475" s="500"/>
      <c r="Q36475" s="498" t="s">
        <v>213</v>
      </c>
      <c r="S36475" s="499"/>
    </row>
    <row r="36476">
      <c r="B36476" s="497"/>
      <c r="H36476" s="500"/>
      <c r="O36476" s="500"/>
      <c r="Q36476" s="498" t="s">
        <v>213</v>
      </c>
      <c r="S36476" s="499"/>
    </row>
    <row r="36477">
      <c r="B36477" s="497"/>
      <c r="H36477" s="500"/>
      <c r="O36477" s="500"/>
      <c r="Q36477" s="498" t="s">
        <v>213</v>
      </c>
      <c r="S36477" s="499"/>
    </row>
    <row r="36478">
      <c r="B36478" s="497"/>
      <c r="H36478" s="500"/>
      <c r="O36478" s="500"/>
      <c r="Q36478" s="498" t="s">
        <v>213</v>
      </c>
      <c r="S36478" s="499"/>
    </row>
    <row r="36479">
      <c r="B36479" s="497"/>
      <c r="H36479" s="500"/>
      <c r="O36479" s="500"/>
      <c r="Q36479" s="498" t="s">
        <v>213</v>
      </c>
      <c r="S36479" s="499"/>
    </row>
    <row r="36480">
      <c r="B36480" s="497"/>
      <c r="H36480" s="500"/>
      <c r="O36480" s="500"/>
      <c r="Q36480" s="498" t="s">
        <v>213</v>
      </c>
      <c r="S36480" s="499"/>
    </row>
    <row r="36481">
      <c r="B36481" s="497"/>
      <c r="H36481" s="500"/>
      <c r="O36481" s="500"/>
      <c r="Q36481" s="498" t="s">
        <v>213</v>
      </c>
      <c r="S36481" s="499"/>
    </row>
    <row r="36482">
      <c r="B36482" s="497"/>
      <c r="H36482" s="500"/>
      <c r="O36482" s="500"/>
      <c r="Q36482" s="498" t="s">
        <v>213</v>
      </c>
      <c r="S36482" s="499"/>
    </row>
    <row r="36483">
      <c r="B36483" s="497"/>
      <c r="H36483" s="500"/>
      <c r="O36483" s="500"/>
      <c r="Q36483" s="498" t="s">
        <v>213</v>
      </c>
      <c r="S36483" s="499"/>
    </row>
    <row r="36484">
      <c r="B36484" s="497"/>
      <c r="H36484" s="500"/>
      <c r="O36484" s="500"/>
      <c r="Q36484" s="498" t="s">
        <v>213</v>
      </c>
      <c r="S36484" s="499"/>
    </row>
    <row r="36485">
      <c r="B36485" s="497"/>
      <c r="H36485" s="500"/>
      <c r="O36485" s="500"/>
      <c r="Q36485" s="498" t="s">
        <v>213</v>
      </c>
      <c r="S36485" s="499"/>
    </row>
    <row r="36486">
      <c r="B36486" s="497"/>
      <c r="H36486" s="500"/>
      <c r="O36486" s="500"/>
      <c r="Q36486" s="498" t="s">
        <v>213</v>
      </c>
      <c r="S36486" s="499"/>
    </row>
    <row r="36487">
      <c r="B36487" s="497"/>
      <c r="H36487" s="500"/>
      <c r="O36487" s="500"/>
      <c r="Q36487" s="498" t="s">
        <v>213</v>
      </c>
      <c r="S36487" s="499"/>
    </row>
    <row r="36488">
      <c r="B36488" s="497"/>
      <c r="H36488" s="500"/>
      <c r="O36488" s="500"/>
      <c r="Q36488" s="498" t="s">
        <v>213</v>
      </c>
      <c r="S36488" s="499"/>
    </row>
    <row r="36489">
      <c r="B36489" s="497"/>
      <c r="H36489" s="500"/>
      <c r="O36489" s="500"/>
      <c r="Q36489" s="498" t="s">
        <v>213</v>
      </c>
      <c r="S36489" s="499"/>
    </row>
    <row r="36490">
      <c r="B36490" s="497"/>
      <c r="H36490" s="500"/>
      <c r="O36490" s="500"/>
      <c r="Q36490" s="498" t="s">
        <v>213</v>
      </c>
      <c r="S36490" s="499"/>
    </row>
    <row r="36491">
      <c r="B36491" s="497"/>
      <c r="H36491" s="500"/>
      <c r="O36491" s="500"/>
      <c r="Q36491" s="498" t="s">
        <v>213</v>
      </c>
      <c r="S36491" s="499"/>
    </row>
    <row r="36492">
      <c r="B36492" s="497"/>
      <c r="H36492" s="500"/>
      <c r="O36492" s="500"/>
      <c r="Q36492" s="498" t="s">
        <v>213</v>
      </c>
      <c r="S36492" s="499"/>
    </row>
    <row r="36493">
      <c r="B36493" s="497"/>
      <c r="H36493" s="500"/>
      <c r="O36493" s="500"/>
      <c r="Q36493" s="498" t="s">
        <v>213</v>
      </c>
      <c r="S36493" s="499"/>
    </row>
    <row r="36494">
      <c r="B36494" s="497"/>
      <c r="H36494" s="500"/>
      <c r="O36494" s="500"/>
      <c r="Q36494" s="498" t="s">
        <v>213</v>
      </c>
      <c r="S36494" s="499"/>
    </row>
    <row r="36495">
      <c r="B36495" s="497"/>
      <c r="H36495" s="500"/>
      <c r="O36495" s="500"/>
      <c r="Q36495" s="498" t="s">
        <v>213</v>
      </c>
      <c r="S36495" s="499"/>
    </row>
    <row r="36496">
      <c r="B36496" s="497"/>
      <c r="H36496" s="500"/>
      <c r="O36496" s="500"/>
      <c r="Q36496" s="498" t="s">
        <v>213</v>
      </c>
      <c r="S36496" s="499"/>
    </row>
    <row r="36497">
      <c r="B36497" s="497"/>
      <c r="H36497" s="500"/>
      <c r="O36497" s="500"/>
      <c r="Q36497" s="498" t="s">
        <v>213</v>
      </c>
      <c r="S36497" s="499"/>
    </row>
    <row r="36498">
      <c r="B36498" s="497"/>
      <c r="H36498" s="500"/>
      <c r="O36498" s="500"/>
      <c r="Q36498" s="498" t="s">
        <v>213</v>
      </c>
      <c r="S36498" s="499"/>
    </row>
    <row r="36499">
      <c r="B36499" s="497"/>
      <c r="H36499" s="500"/>
      <c r="O36499" s="500"/>
      <c r="Q36499" s="498" t="s">
        <v>213</v>
      </c>
      <c r="S36499" s="499"/>
    </row>
    <row r="36500">
      <c r="B36500" s="497"/>
      <c r="H36500" s="500"/>
      <c r="O36500" s="500"/>
      <c r="Q36500" s="498" t="s">
        <v>213</v>
      </c>
      <c r="S36500" s="499"/>
    </row>
    <row r="36501">
      <c r="B36501" s="497"/>
      <c r="H36501" s="500"/>
      <c r="O36501" s="500"/>
      <c r="Q36501" s="498" t="s">
        <v>213</v>
      </c>
      <c r="S36501" s="499"/>
    </row>
    <row r="36502">
      <c r="B36502" s="497"/>
      <c r="H36502" s="500"/>
      <c r="O36502" s="500"/>
      <c r="Q36502" s="498" t="s">
        <v>213</v>
      </c>
      <c r="S36502" s="499"/>
    </row>
    <row r="36503">
      <c r="B36503" s="497"/>
      <c r="H36503" s="500"/>
      <c r="O36503" s="500"/>
      <c r="Q36503" s="498" t="s">
        <v>213</v>
      </c>
      <c r="S36503" s="499"/>
    </row>
    <row r="36504">
      <c r="B36504" s="497"/>
      <c r="H36504" s="500"/>
      <c r="O36504" s="500"/>
      <c r="Q36504" s="498" t="s">
        <v>213</v>
      </c>
      <c r="S36504" s="499"/>
    </row>
    <row r="36505">
      <c r="B36505" s="497"/>
      <c r="H36505" s="500"/>
      <c r="O36505" s="500"/>
      <c r="Q36505" s="498" t="s">
        <v>213</v>
      </c>
      <c r="S36505" s="499"/>
    </row>
    <row r="36506">
      <c r="B36506" s="497"/>
      <c r="H36506" s="500"/>
      <c r="O36506" s="500"/>
      <c r="Q36506" s="498" t="s">
        <v>213</v>
      </c>
      <c r="S36506" s="499"/>
    </row>
    <row r="36507">
      <c r="B36507" s="497"/>
      <c r="H36507" s="500"/>
      <c r="O36507" s="500"/>
      <c r="Q36507" s="498" t="s">
        <v>213</v>
      </c>
      <c r="S36507" s="499"/>
    </row>
    <row r="36508">
      <c r="B36508" s="497"/>
      <c r="H36508" s="500"/>
      <c r="O36508" s="500"/>
      <c r="Q36508" s="498" t="s">
        <v>213</v>
      </c>
      <c r="S36508" s="499"/>
    </row>
    <row r="36509">
      <c r="B36509" s="497"/>
      <c r="H36509" s="500"/>
      <c r="O36509" s="500"/>
      <c r="Q36509" s="498" t="s">
        <v>213</v>
      </c>
      <c r="S36509" s="499"/>
    </row>
    <row r="36510">
      <c r="B36510" s="497"/>
      <c r="H36510" s="500"/>
      <c r="O36510" s="500"/>
      <c r="Q36510" s="498" t="s">
        <v>213</v>
      </c>
      <c r="S36510" s="499"/>
    </row>
    <row r="36511">
      <c r="B36511" s="497"/>
      <c r="H36511" s="500"/>
      <c r="O36511" s="500"/>
      <c r="Q36511" s="498" t="s">
        <v>213</v>
      </c>
      <c r="S36511" s="499"/>
    </row>
    <row r="36512">
      <c r="B36512" s="497"/>
      <c r="H36512" s="500"/>
      <c r="O36512" s="500"/>
      <c r="Q36512" s="498" t="s">
        <v>213</v>
      </c>
      <c r="S36512" s="499"/>
    </row>
    <row r="36513">
      <c r="B36513" s="497"/>
      <c r="H36513" s="500"/>
      <c r="O36513" s="500"/>
      <c r="Q36513" s="498" t="s">
        <v>213</v>
      </c>
      <c r="S36513" s="499"/>
    </row>
    <row r="36514">
      <c r="B36514" s="497"/>
      <c r="H36514" s="500"/>
      <c r="O36514" s="500"/>
      <c r="Q36514" s="498" t="s">
        <v>213</v>
      </c>
      <c r="S36514" s="499"/>
    </row>
    <row r="36515">
      <c r="B36515" s="497"/>
      <c r="H36515" s="500"/>
      <c r="O36515" s="500"/>
      <c r="Q36515" s="498" t="s">
        <v>213</v>
      </c>
      <c r="S36515" s="499"/>
    </row>
    <row r="36516">
      <c r="B36516" s="497"/>
      <c r="H36516" s="500"/>
      <c r="O36516" s="500"/>
      <c r="Q36516" s="498" t="s">
        <v>213</v>
      </c>
      <c r="S36516" s="499"/>
    </row>
    <row r="36517">
      <c r="B36517" s="497"/>
      <c r="H36517" s="500"/>
      <c r="O36517" s="500"/>
      <c r="Q36517" s="498" t="s">
        <v>213</v>
      </c>
      <c r="S36517" s="499"/>
    </row>
    <row r="36518">
      <c r="B36518" s="497"/>
      <c r="H36518" s="500"/>
      <c r="O36518" s="500"/>
      <c r="Q36518" s="498" t="s">
        <v>213</v>
      </c>
      <c r="S36518" s="499"/>
    </row>
    <row r="36519">
      <c r="B36519" s="497"/>
      <c r="H36519" s="500"/>
      <c r="O36519" s="500"/>
      <c r="Q36519" s="498" t="s">
        <v>213</v>
      </c>
      <c r="S36519" s="499"/>
    </row>
    <row r="36520">
      <c r="B36520" s="497"/>
      <c r="H36520" s="500"/>
      <c r="O36520" s="500"/>
      <c r="Q36520" s="498" t="s">
        <v>213</v>
      </c>
      <c r="S36520" s="499"/>
    </row>
    <row r="36521">
      <c r="B36521" s="497"/>
      <c r="H36521" s="500"/>
      <c r="O36521" s="500"/>
      <c r="Q36521" s="498" t="s">
        <v>213</v>
      </c>
      <c r="S36521" s="499"/>
    </row>
    <row r="36522">
      <c r="B36522" s="497"/>
      <c r="H36522" s="500"/>
      <c r="O36522" s="500"/>
      <c r="Q36522" s="498" t="s">
        <v>213</v>
      </c>
      <c r="S36522" s="499"/>
    </row>
    <row r="36523">
      <c r="B36523" s="497"/>
      <c r="H36523" s="500"/>
      <c r="O36523" s="500"/>
      <c r="Q36523" s="498" t="s">
        <v>213</v>
      </c>
      <c r="S36523" s="499"/>
    </row>
    <row r="36524">
      <c r="B36524" s="497"/>
      <c r="H36524" s="500"/>
      <c r="O36524" s="500"/>
      <c r="Q36524" s="498" t="s">
        <v>213</v>
      </c>
      <c r="S36524" s="499"/>
    </row>
    <row r="36525">
      <c r="B36525" s="497"/>
      <c r="H36525" s="500"/>
      <c r="O36525" s="500"/>
      <c r="Q36525" s="498" t="s">
        <v>213</v>
      </c>
      <c r="S36525" s="499"/>
    </row>
    <row r="36526">
      <c r="B36526" s="497"/>
      <c r="H36526" s="500"/>
      <c r="O36526" s="500"/>
      <c r="Q36526" s="498" t="s">
        <v>213</v>
      </c>
      <c r="S36526" s="499"/>
    </row>
    <row r="36527">
      <c r="B36527" s="497"/>
      <c r="H36527" s="500"/>
      <c r="O36527" s="500"/>
      <c r="Q36527" s="498" t="s">
        <v>213</v>
      </c>
      <c r="S36527" s="499"/>
    </row>
    <row r="36528">
      <c r="B36528" s="497"/>
      <c r="H36528" s="500"/>
      <c r="O36528" s="500"/>
      <c r="Q36528" s="498" t="s">
        <v>213</v>
      </c>
      <c r="S36528" s="499"/>
    </row>
    <row r="36529">
      <c r="B36529" s="497"/>
      <c r="H36529" s="500"/>
      <c r="O36529" s="500"/>
      <c r="Q36529" s="498" t="s">
        <v>213</v>
      </c>
      <c r="S36529" s="499"/>
    </row>
    <row r="36530">
      <c r="B36530" s="497"/>
      <c r="H36530" s="500"/>
      <c r="O36530" s="500"/>
      <c r="Q36530" s="498" t="s">
        <v>213</v>
      </c>
      <c r="S36530" s="499"/>
    </row>
    <row r="36531">
      <c r="B36531" s="497"/>
      <c r="H36531" s="500"/>
      <c r="O36531" s="500"/>
      <c r="Q36531" s="498" t="s">
        <v>213</v>
      </c>
      <c r="S36531" s="499"/>
    </row>
    <row r="36532">
      <c r="B36532" s="497"/>
      <c r="H36532" s="500"/>
      <c r="O36532" s="500"/>
      <c r="Q36532" s="498" t="s">
        <v>213</v>
      </c>
      <c r="S36532" s="499"/>
    </row>
    <row r="36533">
      <c r="B36533" s="497"/>
      <c r="H36533" s="500"/>
      <c r="O36533" s="500"/>
      <c r="Q36533" s="498" t="s">
        <v>213</v>
      </c>
      <c r="S36533" s="499"/>
    </row>
    <row r="36534">
      <c r="B36534" s="497"/>
      <c r="H36534" s="500"/>
      <c r="O36534" s="500"/>
      <c r="Q36534" s="498" t="s">
        <v>213</v>
      </c>
      <c r="S36534" s="499"/>
    </row>
    <row r="36535">
      <c r="B36535" s="497"/>
      <c r="H36535" s="500"/>
      <c r="O36535" s="500"/>
      <c r="Q36535" s="498" t="s">
        <v>213</v>
      </c>
      <c r="S36535" s="499"/>
    </row>
    <row r="36536">
      <c r="B36536" s="497"/>
      <c r="H36536" s="500"/>
      <c r="O36536" s="500"/>
      <c r="Q36536" s="498" t="s">
        <v>213</v>
      </c>
      <c r="S36536" s="499"/>
    </row>
    <row r="36537">
      <c r="B36537" s="497"/>
      <c r="H36537" s="500"/>
      <c r="O36537" s="500"/>
      <c r="Q36537" s="498" t="s">
        <v>213</v>
      </c>
      <c r="S36537" s="499"/>
    </row>
    <row r="36538">
      <c r="B36538" s="497"/>
      <c r="H36538" s="500"/>
      <c r="O36538" s="500"/>
      <c r="Q36538" s="498" t="s">
        <v>213</v>
      </c>
      <c r="S36538" s="499"/>
    </row>
    <row r="36539">
      <c r="B36539" s="497"/>
      <c r="H36539" s="500"/>
      <c r="O36539" s="500"/>
      <c r="Q36539" s="498" t="s">
        <v>213</v>
      </c>
      <c r="S36539" s="499"/>
    </row>
    <row r="36540">
      <c r="B36540" s="497"/>
      <c r="H36540" s="500"/>
      <c r="O36540" s="500"/>
      <c r="Q36540" s="498" t="s">
        <v>213</v>
      </c>
      <c r="S36540" s="499"/>
    </row>
    <row r="36541">
      <c r="B36541" s="497"/>
      <c r="H36541" s="500"/>
      <c r="O36541" s="500"/>
      <c r="Q36541" s="498" t="s">
        <v>213</v>
      </c>
      <c r="S36541" s="499"/>
    </row>
    <row r="36542">
      <c r="B36542" s="497"/>
      <c r="H36542" s="500"/>
      <c r="O36542" s="500"/>
      <c r="Q36542" s="498" t="s">
        <v>213</v>
      </c>
      <c r="S36542" s="499"/>
    </row>
    <row r="36543">
      <c r="B36543" s="497"/>
      <c r="H36543" s="500"/>
      <c r="O36543" s="500"/>
      <c r="Q36543" s="498" t="s">
        <v>213</v>
      </c>
      <c r="S36543" s="499"/>
    </row>
    <row r="36544">
      <c r="B36544" s="497"/>
      <c r="H36544" s="500"/>
      <c r="O36544" s="500"/>
      <c r="Q36544" s="498" t="s">
        <v>213</v>
      </c>
      <c r="S36544" s="499"/>
    </row>
    <row r="36545">
      <c r="B36545" s="497"/>
      <c r="H36545" s="500"/>
      <c r="O36545" s="500"/>
      <c r="Q36545" s="498" t="s">
        <v>213</v>
      </c>
      <c r="S36545" s="499"/>
    </row>
    <row r="36546">
      <c r="B36546" s="497"/>
      <c r="H36546" s="500"/>
      <c r="O36546" s="500"/>
      <c r="Q36546" s="498" t="s">
        <v>213</v>
      </c>
      <c r="S36546" s="499"/>
    </row>
    <row r="36547">
      <c r="B36547" s="497"/>
      <c r="H36547" s="500"/>
      <c r="O36547" s="500"/>
      <c r="Q36547" s="498" t="s">
        <v>213</v>
      </c>
      <c r="S36547" s="499"/>
    </row>
    <row r="36548">
      <c r="B36548" s="497"/>
      <c r="H36548" s="500"/>
      <c r="O36548" s="500"/>
      <c r="Q36548" s="498" t="s">
        <v>213</v>
      </c>
      <c r="S36548" s="499"/>
    </row>
    <row r="36549">
      <c r="B36549" s="497"/>
      <c r="H36549" s="500"/>
      <c r="O36549" s="500"/>
      <c r="Q36549" s="498" t="s">
        <v>213</v>
      </c>
      <c r="S36549" s="499"/>
    </row>
    <row r="36550">
      <c r="B36550" s="497"/>
      <c r="H36550" s="500"/>
      <c r="O36550" s="500"/>
      <c r="Q36550" s="498" t="s">
        <v>213</v>
      </c>
      <c r="S36550" s="499"/>
    </row>
    <row r="36551">
      <c r="B36551" s="497"/>
      <c r="H36551" s="500"/>
      <c r="O36551" s="500"/>
      <c r="Q36551" s="498" t="s">
        <v>213</v>
      </c>
      <c r="S36551" s="499"/>
    </row>
    <row r="36552">
      <c r="B36552" s="497"/>
      <c r="H36552" s="500"/>
      <c r="O36552" s="500"/>
      <c r="Q36552" s="498" t="s">
        <v>213</v>
      </c>
      <c r="S36552" s="499"/>
    </row>
    <row r="36553">
      <c r="B36553" s="497"/>
      <c r="H36553" s="500"/>
      <c r="O36553" s="500"/>
      <c r="Q36553" s="498" t="s">
        <v>213</v>
      </c>
      <c r="S36553" s="499"/>
    </row>
    <row r="36554">
      <c r="B36554" s="497"/>
      <c r="H36554" s="500"/>
      <c r="O36554" s="500"/>
      <c r="Q36554" s="498" t="s">
        <v>213</v>
      </c>
      <c r="S36554" s="499"/>
    </row>
    <row r="36555">
      <c r="B36555" s="497"/>
      <c r="H36555" s="500"/>
      <c r="O36555" s="500"/>
      <c r="Q36555" s="498" t="s">
        <v>213</v>
      </c>
      <c r="S36555" s="499"/>
    </row>
    <row r="36556">
      <c r="B36556" s="497"/>
      <c r="H36556" s="500"/>
      <c r="O36556" s="500"/>
      <c r="Q36556" s="498" t="s">
        <v>213</v>
      </c>
      <c r="S36556" s="499"/>
    </row>
    <row r="36557">
      <c r="B36557" s="497"/>
      <c r="H36557" s="500"/>
      <c r="O36557" s="500"/>
      <c r="Q36557" s="498" t="s">
        <v>213</v>
      </c>
      <c r="S36557" s="499"/>
    </row>
    <row r="36558">
      <c r="B36558" s="497"/>
      <c r="H36558" s="500"/>
      <c r="O36558" s="500"/>
      <c r="Q36558" s="498" t="s">
        <v>213</v>
      </c>
      <c r="S36558" s="499"/>
    </row>
    <row r="36559">
      <c r="B36559" s="497"/>
      <c r="H36559" s="500"/>
      <c r="O36559" s="500"/>
      <c r="Q36559" s="498" t="s">
        <v>213</v>
      </c>
      <c r="S36559" s="499"/>
    </row>
    <row r="36560">
      <c r="B36560" s="497"/>
      <c r="H36560" s="500"/>
      <c r="O36560" s="500"/>
      <c r="Q36560" s="498" t="s">
        <v>213</v>
      </c>
      <c r="S36560" s="499"/>
    </row>
    <row r="36561">
      <c r="B36561" s="497"/>
      <c r="H36561" s="500"/>
      <c r="O36561" s="500"/>
      <c r="Q36561" s="498" t="s">
        <v>213</v>
      </c>
      <c r="S36561" s="499"/>
    </row>
    <row r="36562">
      <c r="B36562" s="497"/>
      <c r="H36562" s="500"/>
      <c r="O36562" s="500"/>
      <c r="Q36562" s="498" t="s">
        <v>213</v>
      </c>
      <c r="S36562" s="499"/>
    </row>
    <row r="36563">
      <c r="B36563" s="497"/>
      <c r="H36563" s="500"/>
      <c r="O36563" s="500"/>
      <c r="Q36563" s="498" t="s">
        <v>213</v>
      </c>
      <c r="S36563" s="499"/>
    </row>
    <row r="36564">
      <c r="B36564" s="497"/>
      <c r="H36564" s="500"/>
      <c r="O36564" s="500"/>
      <c r="Q36564" s="498" t="s">
        <v>213</v>
      </c>
      <c r="S36564" s="499"/>
    </row>
    <row r="36565">
      <c r="B36565" s="497"/>
      <c r="H36565" s="500"/>
      <c r="O36565" s="500"/>
      <c r="Q36565" s="498" t="s">
        <v>213</v>
      </c>
      <c r="S36565" s="499"/>
    </row>
    <row r="36566">
      <c r="B36566" s="497"/>
      <c r="H36566" s="500"/>
      <c r="O36566" s="500"/>
      <c r="Q36566" s="498" t="s">
        <v>213</v>
      </c>
      <c r="S36566" s="499"/>
    </row>
    <row r="36567">
      <c r="B36567" s="497"/>
      <c r="H36567" s="500"/>
      <c r="O36567" s="500"/>
      <c r="Q36567" s="498" t="s">
        <v>213</v>
      </c>
      <c r="S36567" s="499"/>
    </row>
    <row r="36568">
      <c r="B36568" s="497"/>
      <c r="H36568" s="500"/>
      <c r="O36568" s="500"/>
      <c r="Q36568" s="498" t="s">
        <v>213</v>
      </c>
      <c r="S36568" s="499"/>
    </row>
    <row r="36569">
      <c r="B36569" s="497"/>
      <c r="H36569" s="500"/>
      <c r="O36569" s="500"/>
      <c r="Q36569" s="498" t="s">
        <v>213</v>
      </c>
      <c r="S36569" s="499"/>
    </row>
    <row r="36570">
      <c r="B36570" s="497"/>
      <c r="H36570" s="500"/>
      <c r="O36570" s="500"/>
      <c r="Q36570" s="498" t="s">
        <v>213</v>
      </c>
      <c r="S36570" s="499"/>
    </row>
    <row r="36571">
      <c r="B36571" s="497"/>
      <c r="H36571" s="500"/>
      <c r="O36571" s="500"/>
      <c r="Q36571" s="498" t="s">
        <v>213</v>
      </c>
      <c r="S36571" s="499"/>
    </row>
    <row r="36572">
      <c r="B36572" s="497"/>
      <c r="H36572" s="500"/>
      <c r="O36572" s="500"/>
      <c r="Q36572" s="498" t="s">
        <v>213</v>
      </c>
      <c r="S36572" s="499"/>
    </row>
    <row r="36573">
      <c r="B36573" s="497"/>
      <c r="H36573" s="500"/>
      <c r="O36573" s="500"/>
      <c r="Q36573" s="498" t="s">
        <v>213</v>
      </c>
      <c r="S36573" s="499"/>
    </row>
    <row r="36574">
      <c r="B36574" s="497"/>
      <c r="H36574" s="500"/>
      <c r="O36574" s="500"/>
      <c r="Q36574" s="498" t="s">
        <v>213</v>
      </c>
      <c r="S36574" s="499"/>
    </row>
    <row r="36575">
      <c r="B36575" s="497"/>
      <c r="H36575" s="500"/>
      <c r="O36575" s="500"/>
      <c r="Q36575" s="498" t="s">
        <v>213</v>
      </c>
      <c r="S36575" s="499"/>
    </row>
    <row r="36576">
      <c r="B36576" s="497"/>
      <c r="H36576" s="500"/>
      <c r="O36576" s="500"/>
      <c r="Q36576" s="498" t="s">
        <v>213</v>
      </c>
      <c r="S36576" s="499"/>
    </row>
    <row r="36577">
      <c r="B36577" s="497"/>
      <c r="H36577" s="500"/>
      <c r="O36577" s="500"/>
      <c r="Q36577" s="498" t="s">
        <v>213</v>
      </c>
      <c r="S36577" s="499"/>
    </row>
    <row r="36578">
      <c r="B36578" s="497"/>
      <c r="H36578" s="500"/>
      <c r="O36578" s="500"/>
      <c r="Q36578" s="498" t="s">
        <v>213</v>
      </c>
      <c r="S36578" s="499"/>
    </row>
    <row r="36579">
      <c r="B36579" s="497"/>
      <c r="H36579" s="500"/>
      <c r="O36579" s="500"/>
      <c r="Q36579" s="498" t="s">
        <v>213</v>
      </c>
      <c r="S36579" s="499"/>
    </row>
    <row r="36580">
      <c r="B36580" s="497"/>
      <c r="H36580" s="500"/>
      <c r="O36580" s="500"/>
      <c r="Q36580" s="498" t="s">
        <v>213</v>
      </c>
      <c r="S36580" s="499"/>
    </row>
    <row r="36581">
      <c r="B36581" s="497"/>
      <c r="H36581" s="500"/>
      <c r="O36581" s="500"/>
      <c r="Q36581" s="498" t="s">
        <v>213</v>
      </c>
      <c r="S36581" s="499"/>
    </row>
    <row r="36582">
      <c r="B36582" s="497"/>
      <c r="H36582" s="500"/>
      <c r="O36582" s="500"/>
      <c r="Q36582" s="498" t="s">
        <v>213</v>
      </c>
      <c r="S36582" s="499"/>
    </row>
    <row r="36583">
      <c r="B36583" s="497"/>
      <c r="H36583" s="500"/>
      <c r="O36583" s="500"/>
      <c r="Q36583" s="498" t="s">
        <v>213</v>
      </c>
      <c r="S36583" s="499"/>
    </row>
    <row r="36584">
      <c r="B36584" s="497"/>
      <c r="H36584" s="500"/>
      <c r="O36584" s="500"/>
      <c r="Q36584" s="498" t="s">
        <v>213</v>
      </c>
      <c r="S36584" s="499"/>
    </row>
    <row r="36585">
      <c r="B36585" s="497"/>
      <c r="H36585" s="500"/>
      <c r="O36585" s="500"/>
      <c r="Q36585" s="498" t="s">
        <v>213</v>
      </c>
      <c r="S36585" s="499"/>
    </row>
    <row r="36586">
      <c r="B36586" s="497"/>
      <c r="H36586" s="500"/>
      <c r="O36586" s="500"/>
      <c r="Q36586" s="498" t="s">
        <v>213</v>
      </c>
      <c r="S36586" s="499"/>
    </row>
    <row r="36587">
      <c r="B36587" s="497"/>
      <c r="H36587" s="500"/>
      <c r="O36587" s="500"/>
      <c r="Q36587" s="498" t="s">
        <v>213</v>
      </c>
      <c r="S36587" s="499"/>
    </row>
    <row r="36588">
      <c r="B36588" s="497"/>
      <c r="H36588" s="500"/>
      <c r="O36588" s="500"/>
      <c r="Q36588" s="498" t="s">
        <v>213</v>
      </c>
      <c r="S36588" s="499"/>
    </row>
    <row r="36589">
      <c r="B36589" s="497"/>
      <c r="H36589" s="500"/>
      <c r="O36589" s="500"/>
      <c r="Q36589" s="498" t="s">
        <v>213</v>
      </c>
      <c r="S36589" s="499"/>
    </row>
    <row r="36590">
      <c r="B36590" s="497"/>
      <c r="H36590" s="500"/>
      <c r="O36590" s="500"/>
      <c r="Q36590" s="498" t="s">
        <v>213</v>
      </c>
      <c r="S36590" s="499"/>
    </row>
    <row r="36591">
      <c r="B36591" s="497"/>
      <c r="H36591" s="500"/>
      <c r="O36591" s="500"/>
      <c r="Q36591" s="498" t="s">
        <v>213</v>
      </c>
      <c r="S36591" s="499"/>
    </row>
    <row r="36592">
      <c r="B36592" s="497"/>
      <c r="H36592" s="500"/>
      <c r="O36592" s="500"/>
      <c r="Q36592" s="498" t="s">
        <v>213</v>
      </c>
      <c r="S36592" s="499"/>
    </row>
    <row r="36593">
      <c r="B36593" s="497"/>
      <c r="H36593" s="500"/>
      <c r="O36593" s="500"/>
      <c r="Q36593" s="498" t="s">
        <v>213</v>
      </c>
      <c r="S36593" s="499"/>
    </row>
    <row r="36594">
      <c r="B36594" s="497"/>
      <c r="H36594" s="500"/>
      <c r="O36594" s="500"/>
      <c r="Q36594" s="498" t="s">
        <v>213</v>
      </c>
      <c r="S36594" s="499"/>
    </row>
    <row r="36595">
      <c r="B36595" s="497"/>
      <c r="H36595" s="500"/>
      <c r="O36595" s="500"/>
      <c r="Q36595" s="498" t="s">
        <v>213</v>
      </c>
      <c r="S36595" s="499"/>
    </row>
    <row r="36596">
      <c r="B36596" s="497"/>
      <c r="H36596" s="500"/>
      <c r="O36596" s="500"/>
      <c r="Q36596" s="498" t="s">
        <v>213</v>
      </c>
      <c r="S36596" s="499"/>
    </row>
    <row r="36597">
      <c r="B36597" s="497"/>
      <c r="H36597" s="500"/>
      <c r="O36597" s="500"/>
      <c r="Q36597" s="498" t="s">
        <v>213</v>
      </c>
      <c r="S36597" s="499"/>
    </row>
    <row r="36598">
      <c r="B36598" s="497"/>
      <c r="H36598" s="500"/>
      <c r="O36598" s="500"/>
      <c r="Q36598" s="498" t="s">
        <v>213</v>
      </c>
      <c r="S36598" s="499"/>
    </row>
    <row r="36599">
      <c r="B36599" s="497"/>
      <c r="H36599" s="500"/>
      <c r="O36599" s="500"/>
      <c r="Q36599" s="498" t="s">
        <v>213</v>
      </c>
      <c r="S36599" s="499"/>
    </row>
    <row r="36600">
      <c r="B36600" s="497"/>
      <c r="H36600" s="500"/>
      <c r="O36600" s="500"/>
      <c r="Q36600" s="498" t="s">
        <v>213</v>
      </c>
      <c r="S36600" s="499"/>
    </row>
    <row r="36601">
      <c r="B36601" s="497"/>
      <c r="H36601" s="500"/>
      <c r="O36601" s="500"/>
      <c r="Q36601" s="498" t="s">
        <v>213</v>
      </c>
      <c r="S36601" s="499"/>
    </row>
    <row r="36602">
      <c r="B36602" s="497"/>
      <c r="H36602" s="500"/>
      <c r="O36602" s="500"/>
      <c r="Q36602" s="498" t="s">
        <v>213</v>
      </c>
      <c r="S36602" s="499"/>
    </row>
    <row r="36603">
      <c r="B36603" s="497"/>
      <c r="H36603" s="500"/>
      <c r="O36603" s="500"/>
      <c r="Q36603" s="498" t="s">
        <v>213</v>
      </c>
      <c r="S36603" s="499"/>
    </row>
    <row r="36604">
      <c r="B36604" s="497"/>
      <c r="H36604" s="500"/>
      <c r="O36604" s="500"/>
      <c r="Q36604" s="498" t="s">
        <v>213</v>
      </c>
      <c r="S36604" s="499"/>
    </row>
    <row r="36605">
      <c r="B36605" s="497"/>
      <c r="H36605" s="500"/>
      <c r="O36605" s="500"/>
      <c r="Q36605" s="498" t="s">
        <v>213</v>
      </c>
      <c r="S36605" s="499"/>
    </row>
    <row r="36606">
      <c r="B36606" s="497"/>
      <c r="H36606" s="500"/>
      <c r="O36606" s="500"/>
      <c r="Q36606" s="498" t="s">
        <v>213</v>
      </c>
      <c r="S36606" s="499"/>
    </row>
    <row r="36607">
      <c r="B36607" s="497"/>
      <c r="H36607" s="500"/>
      <c r="O36607" s="500"/>
      <c r="Q36607" s="498" t="s">
        <v>213</v>
      </c>
      <c r="S36607" s="499"/>
    </row>
    <row r="36608">
      <c r="B36608" s="497"/>
      <c r="H36608" s="500"/>
      <c r="O36608" s="500"/>
      <c r="Q36608" s="498" t="s">
        <v>213</v>
      </c>
      <c r="S36608" s="499"/>
    </row>
    <row r="36609">
      <c r="B36609" s="497"/>
      <c r="H36609" s="500"/>
      <c r="O36609" s="500"/>
      <c r="Q36609" s="498" t="s">
        <v>213</v>
      </c>
      <c r="S36609" s="499"/>
    </row>
    <row r="36610">
      <c r="B36610" s="497"/>
      <c r="H36610" s="500"/>
      <c r="O36610" s="500"/>
      <c r="Q36610" s="498" t="s">
        <v>213</v>
      </c>
      <c r="S36610" s="499"/>
    </row>
    <row r="36611">
      <c r="B36611" s="497"/>
      <c r="H36611" s="500"/>
      <c r="O36611" s="500"/>
      <c r="Q36611" s="498" t="s">
        <v>213</v>
      </c>
      <c r="S36611" s="499"/>
    </row>
    <row r="36612">
      <c r="B36612" s="497"/>
      <c r="H36612" s="500"/>
      <c r="O36612" s="500"/>
      <c r="Q36612" s="498" t="s">
        <v>213</v>
      </c>
      <c r="S36612" s="499"/>
    </row>
    <row r="36613">
      <c r="B36613" s="497"/>
      <c r="H36613" s="500"/>
      <c r="O36613" s="500"/>
      <c r="Q36613" s="498" t="s">
        <v>213</v>
      </c>
      <c r="S36613" s="499"/>
    </row>
    <row r="36614">
      <c r="B36614" s="497"/>
      <c r="H36614" s="500"/>
      <c r="O36614" s="500"/>
      <c r="Q36614" s="498" t="s">
        <v>213</v>
      </c>
      <c r="S36614" s="499"/>
    </row>
    <row r="36615">
      <c r="B36615" s="497"/>
      <c r="H36615" s="500"/>
      <c r="O36615" s="500"/>
      <c r="Q36615" s="498" t="s">
        <v>213</v>
      </c>
      <c r="S36615" s="499"/>
    </row>
    <row r="36616">
      <c r="B36616" s="497"/>
      <c r="H36616" s="500"/>
      <c r="O36616" s="500"/>
      <c r="Q36616" s="498" t="s">
        <v>213</v>
      </c>
      <c r="S36616" s="499"/>
    </row>
    <row r="36617">
      <c r="B36617" s="497"/>
      <c r="H36617" s="500"/>
      <c r="O36617" s="500"/>
      <c r="Q36617" s="498" t="s">
        <v>213</v>
      </c>
      <c r="S36617" s="499"/>
    </row>
    <row r="36618">
      <c r="B36618" s="497"/>
      <c r="H36618" s="500"/>
      <c r="O36618" s="500"/>
      <c r="Q36618" s="498" t="s">
        <v>213</v>
      </c>
      <c r="S36618" s="499"/>
    </row>
    <row r="36619">
      <c r="B36619" s="497"/>
      <c r="H36619" s="500"/>
      <c r="O36619" s="500"/>
      <c r="Q36619" s="498" t="s">
        <v>213</v>
      </c>
      <c r="S36619" s="499"/>
    </row>
    <row r="36620">
      <c r="B36620" s="497"/>
      <c r="H36620" s="500"/>
      <c r="O36620" s="500"/>
      <c r="Q36620" s="498" t="s">
        <v>213</v>
      </c>
      <c r="S36620" s="499"/>
    </row>
    <row r="36621">
      <c r="B36621" s="497"/>
      <c r="H36621" s="500"/>
      <c r="O36621" s="500"/>
      <c r="Q36621" s="498" t="s">
        <v>213</v>
      </c>
      <c r="S36621" s="499"/>
    </row>
    <row r="36622">
      <c r="B36622" s="497"/>
      <c r="H36622" s="500"/>
      <c r="O36622" s="500"/>
      <c r="Q36622" s="498" t="s">
        <v>213</v>
      </c>
      <c r="S36622" s="499"/>
    </row>
    <row r="36623">
      <c r="B36623" s="497"/>
      <c r="H36623" s="500"/>
      <c r="O36623" s="500"/>
      <c r="Q36623" s="498" t="s">
        <v>213</v>
      </c>
      <c r="S36623" s="499"/>
    </row>
    <row r="36624">
      <c r="B36624" s="497"/>
      <c r="H36624" s="500"/>
      <c r="O36624" s="500"/>
      <c r="Q36624" s="498" t="s">
        <v>213</v>
      </c>
      <c r="S36624" s="499"/>
    </row>
    <row r="36625">
      <c r="B36625" s="497"/>
      <c r="H36625" s="500"/>
      <c r="O36625" s="500"/>
      <c r="Q36625" s="498" t="s">
        <v>213</v>
      </c>
      <c r="S36625" s="499"/>
    </row>
    <row r="36626">
      <c r="B36626" s="497"/>
      <c r="H36626" s="500"/>
      <c r="O36626" s="500"/>
      <c r="Q36626" s="498" t="s">
        <v>213</v>
      </c>
      <c r="S36626" s="499"/>
    </row>
    <row r="36627">
      <c r="B36627" s="497"/>
      <c r="H36627" s="500"/>
      <c r="O36627" s="500"/>
      <c r="Q36627" s="498" t="s">
        <v>213</v>
      </c>
      <c r="S36627" s="499"/>
    </row>
    <row r="36628">
      <c r="B36628" s="497"/>
      <c r="H36628" s="500"/>
      <c r="O36628" s="500"/>
      <c r="Q36628" s="498" t="s">
        <v>213</v>
      </c>
      <c r="S36628" s="499"/>
    </row>
    <row r="36629">
      <c r="B36629" s="497"/>
      <c r="H36629" s="500"/>
      <c r="O36629" s="500"/>
      <c r="Q36629" s="498" t="s">
        <v>213</v>
      </c>
      <c r="S36629" s="499"/>
    </row>
    <row r="36630">
      <c r="B36630" s="497"/>
      <c r="H36630" s="500"/>
      <c r="O36630" s="500"/>
      <c r="Q36630" s="498" t="s">
        <v>213</v>
      </c>
      <c r="S36630" s="499"/>
    </row>
    <row r="36631">
      <c r="B36631" s="497"/>
      <c r="H36631" s="500"/>
      <c r="O36631" s="500"/>
      <c r="Q36631" s="498" t="s">
        <v>213</v>
      </c>
      <c r="S36631" s="499"/>
    </row>
    <row r="36632">
      <c r="B36632" s="497"/>
      <c r="H36632" s="500"/>
      <c r="O36632" s="500"/>
      <c r="Q36632" s="498" t="s">
        <v>213</v>
      </c>
      <c r="S36632" s="499"/>
    </row>
    <row r="36633">
      <c r="B36633" s="497"/>
      <c r="H36633" s="500"/>
      <c r="O36633" s="500"/>
      <c r="Q36633" s="498" t="s">
        <v>213</v>
      </c>
      <c r="S36633" s="499"/>
    </row>
    <row r="36634">
      <c r="B36634" s="497"/>
      <c r="H36634" s="500"/>
      <c r="O36634" s="500"/>
      <c r="Q36634" s="498" t="s">
        <v>213</v>
      </c>
      <c r="S36634" s="499"/>
    </row>
    <row r="36635">
      <c r="B36635" s="497"/>
      <c r="H36635" s="500"/>
      <c r="O36635" s="500"/>
      <c r="Q36635" s="498" t="s">
        <v>213</v>
      </c>
      <c r="S36635" s="499"/>
    </row>
    <row r="36636">
      <c r="B36636" s="497"/>
      <c r="H36636" s="500"/>
      <c r="O36636" s="500"/>
      <c r="Q36636" s="498" t="s">
        <v>213</v>
      </c>
      <c r="S36636" s="499"/>
    </row>
    <row r="36637">
      <c r="B36637" s="497"/>
      <c r="H36637" s="500"/>
      <c r="O36637" s="500"/>
      <c r="Q36637" s="498" t="s">
        <v>213</v>
      </c>
      <c r="S36637" s="499"/>
    </row>
    <row r="36638">
      <c r="B36638" s="497"/>
      <c r="H36638" s="500"/>
      <c r="O36638" s="500"/>
      <c r="Q36638" s="498" t="s">
        <v>213</v>
      </c>
      <c r="S36638" s="499"/>
    </row>
    <row r="36639">
      <c r="B36639" s="497"/>
      <c r="H36639" s="500"/>
      <c r="O36639" s="500"/>
      <c r="Q36639" s="498" t="s">
        <v>213</v>
      </c>
      <c r="S36639" s="499"/>
    </row>
    <row r="36640">
      <c r="B36640" s="497"/>
      <c r="H36640" s="500"/>
      <c r="O36640" s="500"/>
      <c r="Q36640" s="498" t="s">
        <v>213</v>
      </c>
      <c r="S36640" s="499"/>
    </row>
    <row r="36641">
      <c r="B36641" s="497"/>
      <c r="H36641" s="500"/>
      <c r="O36641" s="500"/>
      <c r="Q36641" s="498" t="s">
        <v>213</v>
      </c>
      <c r="S36641" s="499"/>
    </row>
    <row r="36642">
      <c r="B36642" s="497"/>
      <c r="H36642" s="500"/>
      <c r="O36642" s="500"/>
      <c r="Q36642" s="498" t="s">
        <v>213</v>
      </c>
      <c r="S36642" s="499"/>
    </row>
    <row r="36643">
      <c r="B36643" s="497"/>
      <c r="H36643" s="500"/>
      <c r="O36643" s="500"/>
      <c r="Q36643" s="498" t="s">
        <v>213</v>
      </c>
      <c r="S36643" s="499"/>
    </row>
    <row r="36644">
      <c r="B36644" s="497"/>
      <c r="H36644" s="500"/>
      <c r="O36644" s="500"/>
      <c r="Q36644" s="498" t="s">
        <v>213</v>
      </c>
      <c r="S36644" s="499"/>
    </row>
    <row r="36645">
      <c r="B36645" s="497"/>
      <c r="H36645" s="500"/>
      <c r="O36645" s="500"/>
      <c r="Q36645" s="498" t="s">
        <v>213</v>
      </c>
      <c r="S36645" s="499"/>
    </row>
    <row r="36646">
      <c r="B36646" s="497"/>
      <c r="H36646" s="500"/>
      <c r="O36646" s="500"/>
      <c r="Q36646" s="498" t="s">
        <v>213</v>
      </c>
      <c r="S36646" s="499"/>
    </row>
    <row r="36647">
      <c r="B36647" s="497"/>
      <c r="H36647" s="500"/>
      <c r="O36647" s="500"/>
      <c r="Q36647" s="498" t="s">
        <v>213</v>
      </c>
      <c r="S36647" s="499"/>
    </row>
    <row r="36648">
      <c r="B36648" s="497"/>
      <c r="H36648" s="500"/>
      <c r="O36648" s="500"/>
      <c r="Q36648" s="498" t="s">
        <v>213</v>
      </c>
      <c r="S36648" s="499"/>
    </row>
    <row r="36649">
      <c r="B36649" s="497"/>
      <c r="H36649" s="500"/>
      <c r="O36649" s="500"/>
      <c r="Q36649" s="498" t="s">
        <v>213</v>
      </c>
      <c r="S36649" s="499"/>
    </row>
    <row r="36650">
      <c r="B36650" s="497"/>
      <c r="H36650" s="500"/>
      <c r="O36650" s="500"/>
      <c r="Q36650" s="498" t="s">
        <v>213</v>
      </c>
      <c r="S36650" s="499"/>
    </row>
    <row r="36651">
      <c r="B36651" s="497"/>
      <c r="H36651" s="500"/>
      <c r="O36651" s="500"/>
      <c r="Q36651" s="498" t="s">
        <v>213</v>
      </c>
      <c r="S36651" s="499"/>
    </row>
    <row r="36652">
      <c r="B36652" s="497"/>
      <c r="H36652" s="500"/>
      <c r="O36652" s="500"/>
      <c r="Q36652" s="498" t="s">
        <v>213</v>
      </c>
      <c r="S36652" s="499"/>
    </row>
    <row r="36653">
      <c r="B36653" s="497"/>
      <c r="H36653" s="500"/>
      <c r="O36653" s="500"/>
      <c r="Q36653" s="498" t="s">
        <v>213</v>
      </c>
      <c r="S36653" s="499"/>
    </row>
    <row r="36654">
      <c r="B36654" s="497"/>
      <c r="H36654" s="500"/>
      <c r="O36654" s="500"/>
      <c r="Q36654" s="498" t="s">
        <v>213</v>
      </c>
      <c r="S36654" s="499"/>
    </row>
    <row r="36655">
      <c r="B36655" s="497"/>
      <c r="H36655" s="500"/>
      <c r="O36655" s="500"/>
      <c r="Q36655" s="498" t="s">
        <v>213</v>
      </c>
      <c r="S36655" s="499"/>
    </row>
    <row r="36656">
      <c r="B36656" s="497"/>
      <c r="H36656" s="500"/>
      <c r="O36656" s="500"/>
      <c r="Q36656" s="498" t="s">
        <v>213</v>
      </c>
      <c r="S36656" s="499"/>
    </row>
    <row r="36657">
      <c r="B36657" s="497"/>
      <c r="H36657" s="500"/>
      <c r="O36657" s="500"/>
      <c r="Q36657" s="498" t="s">
        <v>213</v>
      </c>
      <c r="S36657" s="499"/>
    </row>
    <row r="36658">
      <c r="B36658" s="497"/>
      <c r="H36658" s="500"/>
      <c r="O36658" s="500"/>
      <c r="Q36658" s="498" t="s">
        <v>213</v>
      </c>
      <c r="S36658" s="499"/>
    </row>
    <row r="36659">
      <c r="B36659" s="497"/>
      <c r="H36659" s="500"/>
      <c r="O36659" s="500"/>
      <c r="Q36659" s="498" t="s">
        <v>213</v>
      </c>
      <c r="S36659" s="499"/>
    </row>
    <row r="36660">
      <c r="B36660" s="497"/>
      <c r="H36660" s="500"/>
      <c r="O36660" s="500"/>
      <c r="Q36660" s="498" t="s">
        <v>213</v>
      </c>
      <c r="S36660" s="499"/>
    </row>
    <row r="36661">
      <c r="B36661" s="497"/>
      <c r="H36661" s="500"/>
      <c r="O36661" s="500"/>
      <c r="Q36661" s="498" t="s">
        <v>213</v>
      </c>
      <c r="S36661" s="499"/>
    </row>
    <row r="36662">
      <c r="B36662" s="497"/>
      <c r="H36662" s="500"/>
      <c r="O36662" s="500"/>
      <c r="Q36662" s="498" t="s">
        <v>213</v>
      </c>
      <c r="S36662" s="499"/>
    </row>
    <row r="36663">
      <c r="B36663" s="497"/>
      <c r="H36663" s="500"/>
      <c r="O36663" s="500"/>
      <c r="Q36663" s="498" t="s">
        <v>213</v>
      </c>
      <c r="S36663" s="499"/>
    </row>
    <row r="36664">
      <c r="B36664" s="497"/>
      <c r="H36664" s="500"/>
      <c r="O36664" s="500"/>
      <c r="Q36664" s="498" t="s">
        <v>213</v>
      </c>
      <c r="S36664" s="499"/>
    </row>
    <row r="36665">
      <c r="B36665" s="497"/>
      <c r="H36665" s="500"/>
      <c r="O36665" s="500"/>
      <c r="Q36665" s="498" t="s">
        <v>213</v>
      </c>
      <c r="S36665" s="499"/>
    </row>
    <row r="36666">
      <c r="B36666" s="497"/>
      <c r="H36666" s="500"/>
      <c r="O36666" s="500"/>
      <c r="Q36666" s="498" t="s">
        <v>213</v>
      </c>
      <c r="S36666" s="499"/>
    </row>
    <row r="36667">
      <c r="B36667" s="497"/>
      <c r="H36667" s="500"/>
      <c r="O36667" s="500"/>
      <c r="Q36667" s="498" t="s">
        <v>213</v>
      </c>
      <c r="S36667" s="499"/>
    </row>
    <row r="36668">
      <c r="B36668" s="497"/>
      <c r="H36668" s="500"/>
      <c r="O36668" s="500"/>
      <c r="Q36668" s="498" t="s">
        <v>213</v>
      </c>
      <c r="S36668" s="499"/>
    </row>
    <row r="36669">
      <c r="B36669" s="497"/>
      <c r="H36669" s="500"/>
      <c r="O36669" s="500"/>
      <c r="Q36669" s="498" t="s">
        <v>213</v>
      </c>
      <c r="S36669" s="499"/>
    </row>
    <row r="36670">
      <c r="B36670" s="497"/>
      <c r="H36670" s="500"/>
      <c r="O36670" s="500"/>
      <c r="Q36670" s="498" t="s">
        <v>213</v>
      </c>
      <c r="S36670" s="499"/>
    </row>
    <row r="36671">
      <c r="B36671" s="497"/>
      <c r="H36671" s="500"/>
      <c r="O36671" s="500"/>
      <c r="Q36671" s="498" t="s">
        <v>213</v>
      </c>
      <c r="S36671" s="499"/>
    </row>
    <row r="36672">
      <c r="B36672" s="497"/>
      <c r="H36672" s="500"/>
      <c r="O36672" s="500"/>
      <c r="Q36672" s="498" t="s">
        <v>213</v>
      </c>
      <c r="S36672" s="499"/>
    </row>
    <row r="36673">
      <c r="B36673" s="497"/>
      <c r="H36673" s="500"/>
      <c r="O36673" s="500"/>
      <c r="Q36673" s="498" t="s">
        <v>213</v>
      </c>
      <c r="S36673" s="499"/>
    </row>
    <row r="36674">
      <c r="B36674" s="497"/>
      <c r="H36674" s="500"/>
      <c r="O36674" s="500"/>
      <c r="Q36674" s="498" t="s">
        <v>213</v>
      </c>
      <c r="S36674" s="499"/>
    </row>
    <row r="36675">
      <c r="B36675" s="497"/>
      <c r="H36675" s="500"/>
      <c r="O36675" s="500"/>
      <c r="Q36675" s="498" t="s">
        <v>213</v>
      </c>
      <c r="S36675" s="499"/>
    </row>
    <row r="36676">
      <c r="B36676" s="497"/>
      <c r="H36676" s="500"/>
      <c r="O36676" s="500"/>
      <c r="Q36676" s="498" t="s">
        <v>213</v>
      </c>
      <c r="S36676" s="499"/>
    </row>
    <row r="36677">
      <c r="B36677" s="497"/>
      <c r="H36677" s="500"/>
      <c r="O36677" s="500"/>
      <c r="Q36677" s="498" t="s">
        <v>213</v>
      </c>
      <c r="S36677" s="499"/>
    </row>
    <row r="36678">
      <c r="B36678" s="497"/>
      <c r="H36678" s="500"/>
      <c r="O36678" s="500"/>
      <c r="Q36678" s="498" t="s">
        <v>213</v>
      </c>
      <c r="S36678" s="499"/>
    </row>
    <row r="36679">
      <c r="B36679" s="497"/>
      <c r="H36679" s="500"/>
      <c r="O36679" s="500"/>
      <c r="Q36679" s="498" t="s">
        <v>213</v>
      </c>
      <c r="S36679" s="499"/>
    </row>
    <row r="36680">
      <c r="B36680" s="497"/>
      <c r="H36680" s="500"/>
      <c r="O36680" s="500"/>
      <c r="Q36680" s="498" t="s">
        <v>213</v>
      </c>
      <c r="S36680" s="499"/>
    </row>
    <row r="36681">
      <c r="B36681" s="497"/>
      <c r="H36681" s="500"/>
      <c r="O36681" s="500"/>
      <c r="Q36681" s="498" t="s">
        <v>213</v>
      </c>
      <c r="S36681" s="499"/>
    </row>
    <row r="36682">
      <c r="B36682" s="497"/>
      <c r="H36682" s="500"/>
      <c r="O36682" s="500"/>
      <c r="Q36682" s="498" t="s">
        <v>213</v>
      </c>
      <c r="S36682" s="499"/>
    </row>
    <row r="36683">
      <c r="B36683" s="497"/>
      <c r="H36683" s="500"/>
      <c r="O36683" s="500"/>
      <c r="Q36683" s="498" t="s">
        <v>213</v>
      </c>
      <c r="S36683" s="499"/>
    </row>
    <row r="36684">
      <c r="B36684" s="497"/>
      <c r="H36684" s="500"/>
      <c r="O36684" s="500"/>
      <c r="Q36684" s="498" t="s">
        <v>213</v>
      </c>
      <c r="S36684" s="499"/>
    </row>
    <row r="36685">
      <c r="B36685" s="497"/>
      <c r="H36685" s="500"/>
      <c r="O36685" s="500"/>
      <c r="Q36685" s="498" t="s">
        <v>213</v>
      </c>
      <c r="S36685" s="499"/>
    </row>
    <row r="36686">
      <c r="B36686" s="497"/>
      <c r="H36686" s="500"/>
      <c r="O36686" s="500"/>
      <c r="Q36686" s="498" t="s">
        <v>213</v>
      </c>
      <c r="S36686" s="499"/>
    </row>
    <row r="36687">
      <c r="B36687" s="497"/>
      <c r="H36687" s="500"/>
      <c r="O36687" s="500"/>
      <c r="Q36687" s="498" t="s">
        <v>213</v>
      </c>
      <c r="S36687" s="499"/>
    </row>
    <row r="36688">
      <c r="B36688" s="497"/>
      <c r="H36688" s="500"/>
      <c r="O36688" s="500"/>
      <c r="Q36688" s="498" t="s">
        <v>213</v>
      </c>
      <c r="S36688" s="499"/>
    </row>
    <row r="36689">
      <c r="B36689" s="497"/>
      <c r="H36689" s="500"/>
      <c r="O36689" s="500"/>
      <c r="Q36689" s="498" t="s">
        <v>213</v>
      </c>
      <c r="S36689" s="499"/>
    </row>
    <row r="36690">
      <c r="B36690" s="497"/>
      <c r="H36690" s="500"/>
      <c r="O36690" s="500"/>
      <c r="Q36690" s="498" t="s">
        <v>213</v>
      </c>
      <c r="S36690" s="499"/>
    </row>
    <row r="36691">
      <c r="B36691" s="497"/>
      <c r="H36691" s="500"/>
      <c r="O36691" s="500"/>
      <c r="Q36691" s="498" t="s">
        <v>213</v>
      </c>
      <c r="S36691" s="499"/>
    </row>
    <row r="36692">
      <c r="B36692" s="497"/>
      <c r="H36692" s="500"/>
      <c r="O36692" s="500"/>
      <c r="Q36692" s="498" t="s">
        <v>213</v>
      </c>
      <c r="S36692" s="499"/>
    </row>
    <row r="36693">
      <c r="B36693" s="497"/>
      <c r="H36693" s="500"/>
      <c r="O36693" s="500"/>
      <c r="Q36693" s="498" t="s">
        <v>213</v>
      </c>
      <c r="S36693" s="499"/>
    </row>
    <row r="36694">
      <c r="B36694" s="497"/>
      <c r="H36694" s="500"/>
      <c r="O36694" s="500"/>
      <c r="Q36694" s="498" t="s">
        <v>213</v>
      </c>
      <c r="S36694" s="499"/>
    </row>
    <row r="36695">
      <c r="B36695" s="497"/>
      <c r="H36695" s="500"/>
      <c r="O36695" s="500"/>
      <c r="Q36695" s="498" t="s">
        <v>213</v>
      </c>
      <c r="S36695" s="499"/>
    </row>
    <row r="36696">
      <c r="B36696" s="497"/>
      <c r="H36696" s="500"/>
      <c r="O36696" s="500"/>
      <c r="Q36696" s="498" t="s">
        <v>213</v>
      </c>
      <c r="S36696" s="499"/>
    </row>
    <row r="36697">
      <c r="B36697" s="497"/>
      <c r="H36697" s="500"/>
      <c r="O36697" s="500"/>
      <c r="Q36697" s="498" t="s">
        <v>213</v>
      </c>
      <c r="S36697" s="499"/>
    </row>
    <row r="36698">
      <c r="B36698" s="497"/>
      <c r="H36698" s="500"/>
      <c r="O36698" s="500"/>
      <c r="Q36698" s="498" t="s">
        <v>213</v>
      </c>
      <c r="S36698" s="499"/>
    </row>
    <row r="36699">
      <c r="B36699" s="497"/>
      <c r="H36699" s="500"/>
      <c r="O36699" s="500"/>
      <c r="Q36699" s="498" t="s">
        <v>213</v>
      </c>
      <c r="S36699" s="499"/>
    </row>
    <row r="36700">
      <c r="B36700" s="497"/>
      <c r="H36700" s="500"/>
      <c r="O36700" s="500"/>
      <c r="Q36700" s="498" t="s">
        <v>213</v>
      </c>
      <c r="S36700" s="499"/>
    </row>
    <row r="36701">
      <c r="B36701" s="497"/>
      <c r="H36701" s="500"/>
      <c r="O36701" s="500"/>
      <c r="Q36701" s="498" t="s">
        <v>213</v>
      </c>
      <c r="S36701" s="499"/>
    </row>
    <row r="36702">
      <c r="B36702" s="497"/>
      <c r="H36702" s="500"/>
      <c r="O36702" s="500"/>
      <c r="Q36702" s="498" t="s">
        <v>213</v>
      </c>
      <c r="S36702" s="499"/>
    </row>
    <row r="36703">
      <c r="B36703" s="497"/>
      <c r="H36703" s="500"/>
      <c r="O36703" s="500"/>
      <c r="Q36703" s="498" t="s">
        <v>213</v>
      </c>
      <c r="S36703" s="499"/>
    </row>
    <row r="36704">
      <c r="B36704" s="497"/>
      <c r="H36704" s="500"/>
      <c r="O36704" s="500"/>
      <c r="Q36704" s="498" t="s">
        <v>213</v>
      </c>
      <c r="S36704" s="499"/>
    </row>
    <row r="36705">
      <c r="B36705" s="497"/>
      <c r="H36705" s="500"/>
      <c r="O36705" s="500"/>
      <c r="Q36705" s="498" t="s">
        <v>213</v>
      </c>
      <c r="S36705" s="499"/>
    </row>
    <row r="36706">
      <c r="B36706" s="497"/>
      <c r="H36706" s="500"/>
      <c r="O36706" s="500"/>
      <c r="Q36706" s="498" t="s">
        <v>213</v>
      </c>
      <c r="S36706" s="499"/>
    </row>
    <row r="36707">
      <c r="B36707" s="497"/>
      <c r="H36707" s="500"/>
      <c r="O36707" s="500"/>
      <c r="Q36707" s="498" t="s">
        <v>213</v>
      </c>
      <c r="S36707" s="499"/>
    </row>
    <row r="36708">
      <c r="B36708" s="497"/>
      <c r="H36708" s="500"/>
      <c r="O36708" s="500"/>
      <c r="Q36708" s="498" t="s">
        <v>213</v>
      </c>
      <c r="S36708" s="499"/>
    </row>
    <row r="36709">
      <c r="B36709" s="497"/>
      <c r="H36709" s="500"/>
      <c r="O36709" s="500"/>
      <c r="Q36709" s="498" t="s">
        <v>213</v>
      </c>
      <c r="S36709" s="499"/>
    </row>
    <row r="36710">
      <c r="B36710" s="497"/>
      <c r="H36710" s="500"/>
      <c r="O36710" s="500"/>
      <c r="Q36710" s="498" t="s">
        <v>213</v>
      </c>
      <c r="S36710" s="499"/>
    </row>
    <row r="36711">
      <c r="B36711" s="497"/>
      <c r="H36711" s="500"/>
      <c r="O36711" s="500"/>
      <c r="Q36711" s="498" t="s">
        <v>213</v>
      </c>
      <c r="S36711" s="499"/>
    </row>
    <row r="36712">
      <c r="B36712" s="497"/>
      <c r="H36712" s="500"/>
      <c r="O36712" s="500"/>
      <c r="Q36712" s="498" t="s">
        <v>213</v>
      </c>
      <c r="S36712" s="499"/>
    </row>
    <row r="36713">
      <c r="B36713" s="497"/>
      <c r="H36713" s="500"/>
      <c r="O36713" s="500"/>
      <c r="Q36713" s="498" t="s">
        <v>213</v>
      </c>
      <c r="S36713" s="499"/>
    </row>
    <row r="36714">
      <c r="B36714" s="497"/>
      <c r="H36714" s="500"/>
      <c r="O36714" s="500"/>
      <c r="Q36714" s="498" t="s">
        <v>213</v>
      </c>
      <c r="S36714" s="499"/>
    </row>
    <row r="36715">
      <c r="B36715" s="497"/>
      <c r="H36715" s="500"/>
      <c r="O36715" s="500"/>
      <c r="Q36715" s="498" t="s">
        <v>213</v>
      </c>
      <c r="S36715" s="499"/>
    </row>
    <row r="36716">
      <c r="B36716" s="497"/>
      <c r="H36716" s="500"/>
      <c r="O36716" s="500"/>
      <c r="Q36716" s="498" t="s">
        <v>213</v>
      </c>
      <c r="S36716" s="499"/>
    </row>
    <row r="36717">
      <c r="B36717" s="497"/>
      <c r="H36717" s="500"/>
      <c r="O36717" s="500"/>
      <c r="Q36717" s="498" t="s">
        <v>213</v>
      </c>
      <c r="S36717" s="499"/>
    </row>
    <row r="36718">
      <c r="B36718" s="497"/>
      <c r="H36718" s="500"/>
      <c r="O36718" s="500"/>
      <c r="Q36718" s="498" t="s">
        <v>213</v>
      </c>
      <c r="S36718" s="499"/>
    </row>
    <row r="36719">
      <c r="B36719" s="497"/>
      <c r="H36719" s="500"/>
      <c r="O36719" s="500"/>
      <c r="Q36719" s="498" t="s">
        <v>213</v>
      </c>
      <c r="S36719" s="499"/>
    </row>
    <row r="36720">
      <c r="B36720" s="497"/>
      <c r="H36720" s="500"/>
      <c r="O36720" s="500"/>
      <c r="Q36720" s="498" t="s">
        <v>213</v>
      </c>
      <c r="S36720" s="499"/>
    </row>
    <row r="36721">
      <c r="B36721" s="497"/>
      <c r="H36721" s="500"/>
      <c r="O36721" s="500"/>
      <c r="Q36721" s="498" t="s">
        <v>213</v>
      </c>
      <c r="S36721" s="499"/>
    </row>
    <row r="36722">
      <c r="B36722" s="497"/>
      <c r="H36722" s="500"/>
      <c r="O36722" s="500"/>
      <c r="Q36722" s="498" t="s">
        <v>213</v>
      </c>
      <c r="S36722" s="499"/>
    </row>
    <row r="36723">
      <c r="B36723" s="497"/>
      <c r="H36723" s="500"/>
      <c r="O36723" s="500"/>
      <c r="Q36723" s="498" t="s">
        <v>213</v>
      </c>
      <c r="S36723" s="499"/>
    </row>
    <row r="36724">
      <c r="B36724" s="497"/>
      <c r="H36724" s="500"/>
      <c r="O36724" s="500"/>
      <c r="Q36724" s="498" t="s">
        <v>213</v>
      </c>
      <c r="S36724" s="499"/>
    </row>
    <row r="36725">
      <c r="B36725" s="497"/>
      <c r="H36725" s="500"/>
      <c r="O36725" s="500"/>
      <c r="Q36725" s="498" t="s">
        <v>213</v>
      </c>
      <c r="S36725" s="499"/>
    </row>
    <row r="36726">
      <c r="B36726" s="497"/>
      <c r="H36726" s="500"/>
      <c r="O36726" s="500"/>
      <c r="Q36726" s="498" t="s">
        <v>213</v>
      </c>
      <c r="S36726" s="499"/>
    </row>
    <row r="36727">
      <c r="B36727" s="497"/>
      <c r="H36727" s="500"/>
      <c r="O36727" s="500"/>
      <c r="Q36727" s="498" t="s">
        <v>213</v>
      </c>
      <c r="S36727" s="499"/>
    </row>
    <row r="36728">
      <c r="B36728" s="497"/>
      <c r="H36728" s="500"/>
      <c r="O36728" s="500"/>
      <c r="Q36728" s="498" t="s">
        <v>213</v>
      </c>
      <c r="S36728" s="499"/>
    </row>
    <row r="36729">
      <c r="B36729" s="497"/>
      <c r="H36729" s="500"/>
      <c r="O36729" s="500"/>
      <c r="Q36729" s="498" t="s">
        <v>213</v>
      </c>
      <c r="S36729" s="499"/>
    </row>
    <row r="36730">
      <c r="B36730" s="497"/>
      <c r="H36730" s="500"/>
      <c r="O36730" s="500"/>
      <c r="Q36730" s="498" t="s">
        <v>213</v>
      </c>
      <c r="S36730" s="499"/>
    </row>
    <row r="36731">
      <c r="B36731" s="497"/>
      <c r="H36731" s="500"/>
      <c r="O36731" s="500"/>
      <c r="Q36731" s="498" t="s">
        <v>213</v>
      </c>
      <c r="S36731" s="499"/>
    </row>
    <row r="36732">
      <c r="B36732" s="497"/>
      <c r="H36732" s="500"/>
      <c r="O36732" s="500"/>
      <c r="Q36732" s="498" t="s">
        <v>213</v>
      </c>
      <c r="S36732" s="499"/>
    </row>
    <row r="36733">
      <c r="B36733" s="497"/>
      <c r="H36733" s="500"/>
      <c r="O36733" s="500"/>
      <c r="Q36733" s="498" t="s">
        <v>213</v>
      </c>
      <c r="S36733" s="499"/>
    </row>
    <row r="36734">
      <c r="B36734" s="497"/>
      <c r="H36734" s="500"/>
      <c r="O36734" s="500"/>
      <c r="Q36734" s="498" t="s">
        <v>213</v>
      </c>
      <c r="S36734" s="499"/>
    </row>
    <row r="36735">
      <c r="B36735" s="497"/>
      <c r="H36735" s="500"/>
      <c r="O36735" s="500"/>
      <c r="Q36735" s="498" t="s">
        <v>213</v>
      </c>
      <c r="S36735" s="499"/>
    </row>
    <row r="36736">
      <c r="B36736" s="497"/>
      <c r="H36736" s="500"/>
      <c r="O36736" s="500"/>
      <c r="Q36736" s="498" t="s">
        <v>213</v>
      </c>
      <c r="S36736" s="499"/>
    </row>
    <row r="36737">
      <c r="B36737" s="497"/>
      <c r="H36737" s="500"/>
      <c r="O36737" s="500"/>
      <c r="Q36737" s="498" t="s">
        <v>213</v>
      </c>
      <c r="S36737" s="499"/>
    </row>
    <row r="36738">
      <c r="B36738" s="497"/>
      <c r="H36738" s="500"/>
      <c r="O36738" s="500"/>
      <c r="Q36738" s="498" t="s">
        <v>213</v>
      </c>
      <c r="S36738" s="499"/>
    </row>
    <row r="36739">
      <c r="B36739" s="497"/>
      <c r="H36739" s="500"/>
      <c r="O36739" s="500"/>
      <c r="Q36739" s="498" t="s">
        <v>213</v>
      </c>
      <c r="S36739" s="499"/>
    </row>
    <row r="36740">
      <c r="B36740" s="497"/>
      <c r="H36740" s="500"/>
      <c r="O36740" s="500"/>
      <c r="Q36740" s="498" t="s">
        <v>213</v>
      </c>
      <c r="S36740" s="499"/>
    </row>
    <row r="36741">
      <c r="B36741" s="497"/>
      <c r="H36741" s="500"/>
      <c r="O36741" s="500"/>
      <c r="Q36741" s="498" t="s">
        <v>213</v>
      </c>
      <c r="S36741" s="499"/>
    </row>
    <row r="36742">
      <c r="B36742" s="497"/>
      <c r="H36742" s="500"/>
      <c r="O36742" s="500"/>
      <c r="Q36742" s="498" t="s">
        <v>213</v>
      </c>
      <c r="S36742" s="499"/>
    </row>
    <row r="36743">
      <c r="B36743" s="497"/>
      <c r="H36743" s="500"/>
      <c r="O36743" s="500"/>
      <c r="Q36743" s="498" t="s">
        <v>213</v>
      </c>
      <c r="S36743" s="499"/>
    </row>
    <row r="36744">
      <c r="B36744" s="497"/>
      <c r="H36744" s="500"/>
      <c r="O36744" s="500"/>
      <c r="Q36744" s="498" t="s">
        <v>213</v>
      </c>
      <c r="S36744" s="499"/>
    </row>
    <row r="36745">
      <c r="B36745" s="497"/>
      <c r="H36745" s="500"/>
      <c r="O36745" s="500"/>
      <c r="Q36745" s="498" t="s">
        <v>213</v>
      </c>
      <c r="S36745" s="499"/>
    </row>
    <row r="36746">
      <c r="B36746" s="497"/>
      <c r="H36746" s="500"/>
      <c r="O36746" s="500"/>
      <c r="Q36746" s="498" t="s">
        <v>213</v>
      </c>
      <c r="S36746" s="499"/>
    </row>
    <row r="36747">
      <c r="B36747" s="497"/>
      <c r="H36747" s="500"/>
      <c r="O36747" s="500"/>
      <c r="Q36747" s="498" t="s">
        <v>213</v>
      </c>
      <c r="S36747" s="499"/>
    </row>
    <row r="36748">
      <c r="B36748" s="497"/>
      <c r="H36748" s="500"/>
      <c r="O36748" s="500"/>
      <c r="Q36748" s="498" t="s">
        <v>213</v>
      </c>
      <c r="S36748" s="499"/>
    </row>
    <row r="36749">
      <c r="B36749" s="497"/>
      <c r="H36749" s="500"/>
      <c r="O36749" s="500"/>
      <c r="Q36749" s="498" t="s">
        <v>213</v>
      </c>
      <c r="S36749" s="499"/>
    </row>
    <row r="36750">
      <c r="B36750" s="497"/>
      <c r="H36750" s="500"/>
      <c r="O36750" s="500"/>
      <c r="Q36750" s="498" t="s">
        <v>213</v>
      </c>
      <c r="S36750" s="499"/>
    </row>
    <row r="36751">
      <c r="B36751" s="497"/>
      <c r="H36751" s="500"/>
      <c r="O36751" s="500"/>
      <c r="Q36751" s="498" t="s">
        <v>213</v>
      </c>
      <c r="S36751" s="499"/>
    </row>
    <row r="36752">
      <c r="B36752" s="497"/>
      <c r="H36752" s="500"/>
      <c r="O36752" s="500"/>
      <c r="Q36752" s="498" t="s">
        <v>213</v>
      </c>
      <c r="S36752" s="499"/>
    </row>
    <row r="36753">
      <c r="B36753" s="497"/>
      <c r="H36753" s="500"/>
      <c r="O36753" s="500"/>
      <c r="Q36753" s="498" t="s">
        <v>213</v>
      </c>
      <c r="S36753" s="499"/>
    </row>
    <row r="36754">
      <c r="B36754" s="497"/>
      <c r="H36754" s="500"/>
      <c r="O36754" s="500"/>
      <c r="Q36754" s="498" t="s">
        <v>213</v>
      </c>
      <c r="S36754" s="499"/>
    </row>
    <row r="36755">
      <c r="B36755" s="497"/>
      <c r="H36755" s="500"/>
      <c r="O36755" s="500"/>
      <c r="Q36755" s="498" t="s">
        <v>213</v>
      </c>
      <c r="S36755" s="499"/>
    </row>
    <row r="36756">
      <c r="B36756" s="497"/>
      <c r="H36756" s="500"/>
      <c r="O36756" s="500"/>
      <c r="Q36756" s="498" t="s">
        <v>213</v>
      </c>
      <c r="S36756" s="499"/>
    </row>
    <row r="36757">
      <c r="B36757" s="497"/>
      <c r="H36757" s="500"/>
      <c r="O36757" s="500"/>
      <c r="Q36757" s="498" t="s">
        <v>213</v>
      </c>
      <c r="S36757" s="499"/>
    </row>
    <row r="36758">
      <c r="B36758" s="497"/>
      <c r="H36758" s="500"/>
      <c r="O36758" s="500"/>
      <c r="Q36758" s="498" t="s">
        <v>213</v>
      </c>
      <c r="S36758" s="499"/>
    </row>
    <row r="36759">
      <c r="B36759" s="497"/>
      <c r="H36759" s="500"/>
      <c r="O36759" s="500"/>
      <c r="Q36759" s="498" t="s">
        <v>213</v>
      </c>
      <c r="S36759" s="499"/>
    </row>
    <row r="36760">
      <c r="B36760" s="497"/>
      <c r="H36760" s="500"/>
      <c r="O36760" s="500"/>
      <c r="Q36760" s="498" t="s">
        <v>213</v>
      </c>
      <c r="S36760" s="499"/>
    </row>
    <row r="36761">
      <c r="B36761" s="497"/>
      <c r="H36761" s="500"/>
      <c r="O36761" s="500"/>
      <c r="Q36761" s="498" t="s">
        <v>213</v>
      </c>
      <c r="S36761" s="499"/>
    </row>
    <row r="36762">
      <c r="B36762" s="497"/>
      <c r="H36762" s="500"/>
      <c r="O36762" s="500"/>
      <c r="Q36762" s="498" t="s">
        <v>213</v>
      </c>
      <c r="S36762" s="499"/>
    </row>
    <row r="36763">
      <c r="B36763" s="497"/>
      <c r="H36763" s="500"/>
      <c r="O36763" s="500"/>
      <c r="Q36763" s="498" t="s">
        <v>213</v>
      </c>
      <c r="S36763" s="499"/>
    </row>
    <row r="36764">
      <c r="B36764" s="497"/>
      <c r="H36764" s="500"/>
      <c r="O36764" s="500"/>
      <c r="Q36764" s="498" t="s">
        <v>213</v>
      </c>
      <c r="S36764" s="499"/>
    </row>
    <row r="36765">
      <c r="B36765" s="497"/>
      <c r="H36765" s="500"/>
      <c r="O36765" s="500"/>
      <c r="Q36765" s="498" t="s">
        <v>213</v>
      </c>
      <c r="S36765" s="499"/>
    </row>
    <row r="36766">
      <c r="B36766" s="497"/>
      <c r="H36766" s="500"/>
      <c r="O36766" s="500"/>
      <c r="Q36766" s="498" t="s">
        <v>213</v>
      </c>
      <c r="S36766" s="499"/>
    </row>
    <row r="36767">
      <c r="B36767" s="497"/>
      <c r="H36767" s="500"/>
      <c r="O36767" s="500"/>
      <c r="Q36767" s="498" t="s">
        <v>213</v>
      </c>
      <c r="S36767" s="499"/>
    </row>
    <row r="36768">
      <c r="B36768" s="497"/>
      <c r="H36768" s="500"/>
      <c r="O36768" s="500"/>
      <c r="Q36768" s="498" t="s">
        <v>213</v>
      </c>
      <c r="S36768" s="499"/>
    </row>
    <row r="36769">
      <c r="B36769" s="497"/>
      <c r="H36769" s="500"/>
      <c r="O36769" s="500"/>
      <c r="Q36769" s="498" t="s">
        <v>213</v>
      </c>
      <c r="S36769" s="499"/>
    </row>
    <row r="36770">
      <c r="B36770" s="497"/>
      <c r="H36770" s="500"/>
      <c r="O36770" s="500"/>
      <c r="Q36770" s="498" t="s">
        <v>213</v>
      </c>
      <c r="S36770" s="499"/>
    </row>
    <row r="36771">
      <c r="B36771" s="497"/>
      <c r="H36771" s="500"/>
      <c r="O36771" s="500"/>
      <c r="Q36771" s="498" t="s">
        <v>213</v>
      </c>
      <c r="S36771" s="499"/>
    </row>
    <row r="36772">
      <c r="B36772" s="497"/>
      <c r="H36772" s="500"/>
      <c r="O36772" s="500"/>
      <c r="Q36772" s="498" t="s">
        <v>213</v>
      </c>
      <c r="S36772" s="499"/>
    </row>
    <row r="36773">
      <c r="B36773" s="497"/>
      <c r="H36773" s="500"/>
      <c r="O36773" s="500"/>
      <c r="Q36773" s="498" t="s">
        <v>213</v>
      </c>
      <c r="S36773" s="499"/>
    </row>
    <row r="36774">
      <c r="B36774" s="497"/>
      <c r="H36774" s="500"/>
      <c r="O36774" s="500"/>
      <c r="Q36774" s="498" t="s">
        <v>213</v>
      </c>
      <c r="S36774" s="499"/>
    </row>
    <row r="36775">
      <c r="B36775" s="497"/>
      <c r="H36775" s="500"/>
      <c r="O36775" s="500"/>
      <c r="Q36775" s="498" t="s">
        <v>213</v>
      </c>
      <c r="S36775" s="499"/>
    </row>
    <row r="36776">
      <c r="B36776" s="497"/>
      <c r="H36776" s="500"/>
      <c r="O36776" s="500"/>
      <c r="Q36776" s="498" t="s">
        <v>213</v>
      </c>
      <c r="S36776" s="499"/>
    </row>
    <row r="36777">
      <c r="B36777" s="497"/>
      <c r="H36777" s="500"/>
      <c r="O36777" s="500"/>
      <c r="Q36777" s="498" t="s">
        <v>213</v>
      </c>
      <c r="S36777" s="499"/>
    </row>
    <row r="36778">
      <c r="B36778" s="497"/>
      <c r="H36778" s="500"/>
      <c r="O36778" s="500"/>
      <c r="Q36778" s="498" t="s">
        <v>213</v>
      </c>
      <c r="S36778" s="499"/>
    </row>
    <row r="36779">
      <c r="B36779" s="497"/>
      <c r="H36779" s="500"/>
      <c r="O36779" s="500"/>
      <c r="Q36779" s="498" t="s">
        <v>213</v>
      </c>
      <c r="S36779" s="499"/>
    </row>
    <row r="36780">
      <c r="B36780" s="497"/>
      <c r="H36780" s="500"/>
      <c r="O36780" s="500"/>
      <c r="Q36780" s="498" t="s">
        <v>213</v>
      </c>
      <c r="S36780" s="499"/>
    </row>
    <row r="36781">
      <c r="B36781" s="497"/>
      <c r="H36781" s="500"/>
      <c r="O36781" s="500"/>
      <c r="Q36781" s="498" t="s">
        <v>213</v>
      </c>
      <c r="S36781" s="499"/>
    </row>
    <row r="36782">
      <c r="B36782" s="497"/>
      <c r="H36782" s="500"/>
      <c r="O36782" s="500"/>
      <c r="Q36782" s="498" t="s">
        <v>213</v>
      </c>
      <c r="S36782" s="499"/>
    </row>
    <row r="36783">
      <c r="B36783" s="497"/>
      <c r="H36783" s="500"/>
      <c r="O36783" s="500"/>
      <c r="Q36783" s="498" t="s">
        <v>213</v>
      </c>
      <c r="S36783" s="499"/>
    </row>
    <row r="36784">
      <c r="B36784" s="497"/>
      <c r="H36784" s="500"/>
      <c r="O36784" s="500"/>
      <c r="Q36784" s="498" t="s">
        <v>213</v>
      </c>
      <c r="S36784" s="499"/>
    </row>
    <row r="36785">
      <c r="B36785" s="497"/>
      <c r="H36785" s="500"/>
      <c r="O36785" s="500"/>
      <c r="Q36785" s="498" t="s">
        <v>213</v>
      </c>
      <c r="S36785" s="499"/>
    </row>
    <row r="36786">
      <c r="B36786" s="497"/>
      <c r="H36786" s="500"/>
      <c r="O36786" s="500"/>
      <c r="Q36786" s="498" t="s">
        <v>213</v>
      </c>
      <c r="S36786" s="499"/>
    </row>
    <row r="36787">
      <c r="B36787" s="497"/>
      <c r="H36787" s="500"/>
      <c r="O36787" s="500"/>
      <c r="Q36787" s="498" t="s">
        <v>213</v>
      </c>
      <c r="S36787" s="499"/>
    </row>
    <row r="36788">
      <c r="B36788" s="497"/>
      <c r="H36788" s="500"/>
      <c r="O36788" s="500"/>
      <c r="Q36788" s="498" t="s">
        <v>213</v>
      </c>
      <c r="S36788" s="499"/>
    </row>
    <row r="36789">
      <c r="B36789" s="497"/>
      <c r="H36789" s="500"/>
      <c r="O36789" s="500"/>
      <c r="Q36789" s="498" t="s">
        <v>213</v>
      </c>
      <c r="S36789" s="499"/>
    </row>
    <row r="36790">
      <c r="B36790" s="497"/>
      <c r="H36790" s="500"/>
      <c r="O36790" s="500"/>
      <c r="Q36790" s="498" t="s">
        <v>213</v>
      </c>
      <c r="S36790" s="499"/>
    </row>
    <row r="36791">
      <c r="B36791" s="497"/>
      <c r="H36791" s="500"/>
      <c r="O36791" s="500"/>
      <c r="Q36791" s="498" t="s">
        <v>213</v>
      </c>
      <c r="S36791" s="499"/>
    </row>
    <row r="36792">
      <c r="B36792" s="497"/>
      <c r="H36792" s="500"/>
      <c r="O36792" s="500"/>
      <c r="Q36792" s="498" t="s">
        <v>213</v>
      </c>
      <c r="S36792" s="499"/>
    </row>
    <row r="36793">
      <c r="B36793" s="497"/>
      <c r="H36793" s="500"/>
      <c r="O36793" s="500"/>
      <c r="Q36793" s="498" t="s">
        <v>213</v>
      </c>
      <c r="S36793" s="499"/>
    </row>
    <row r="36794">
      <c r="B36794" s="497"/>
      <c r="H36794" s="500"/>
      <c r="O36794" s="500"/>
      <c r="Q36794" s="498" t="s">
        <v>213</v>
      </c>
      <c r="S36794" s="499"/>
    </row>
    <row r="36795">
      <c r="B36795" s="497"/>
      <c r="H36795" s="500"/>
      <c r="O36795" s="500"/>
      <c r="Q36795" s="498" t="s">
        <v>213</v>
      </c>
      <c r="S36795" s="499"/>
    </row>
    <row r="36796">
      <c r="B36796" s="497"/>
      <c r="H36796" s="500"/>
      <c r="O36796" s="500"/>
      <c r="Q36796" s="498" t="s">
        <v>213</v>
      </c>
      <c r="S36796" s="499"/>
    </row>
    <row r="36797">
      <c r="B36797" s="497"/>
      <c r="H36797" s="500"/>
      <c r="O36797" s="500"/>
      <c r="Q36797" s="498" t="s">
        <v>213</v>
      </c>
      <c r="S36797" s="499"/>
    </row>
    <row r="36798">
      <c r="B36798" s="497"/>
      <c r="H36798" s="500"/>
      <c r="O36798" s="500"/>
      <c r="Q36798" s="498" t="s">
        <v>213</v>
      </c>
      <c r="S36798" s="499"/>
    </row>
    <row r="36799">
      <c r="B36799" s="497"/>
      <c r="H36799" s="500"/>
      <c r="O36799" s="500"/>
      <c r="Q36799" s="498" t="s">
        <v>213</v>
      </c>
      <c r="S36799" s="499"/>
    </row>
    <row r="36800">
      <c r="B36800" s="497"/>
      <c r="H36800" s="500"/>
      <c r="O36800" s="500"/>
      <c r="Q36800" s="498" t="s">
        <v>213</v>
      </c>
      <c r="S36800" s="499"/>
    </row>
    <row r="36801">
      <c r="B36801" s="497"/>
      <c r="H36801" s="500"/>
      <c r="O36801" s="500"/>
      <c r="Q36801" s="498" t="s">
        <v>213</v>
      </c>
      <c r="S36801" s="499"/>
    </row>
    <row r="36802">
      <c r="B36802" s="497"/>
      <c r="H36802" s="500"/>
      <c r="O36802" s="500"/>
      <c r="Q36802" s="498" t="s">
        <v>213</v>
      </c>
      <c r="S36802" s="499"/>
    </row>
    <row r="36803">
      <c r="B36803" s="497"/>
      <c r="H36803" s="500"/>
      <c r="O36803" s="500"/>
      <c r="Q36803" s="498" t="s">
        <v>213</v>
      </c>
      <c r="S36803" s="499"/>
    </row>
    <row r="36804">
      <c r="B36804" s="497"/>
      <c r="H36804" s="500"/>
      <c r="O36804" s="500"/>
      <c r="Q36804" s="498" t="s">
        <v>213</v>
      </c>
      <c r="S36804" s="499"/>
    </row>
    <row r="36805">
      <c r="B36805" s="497"/>
      <c r="H36805" s="500"/>
      <c r="O36805" s="500"/>
      <c r="Q36805" s="498" t="s">
        <v>213</v>
      </c>
      <c r="S36805" s="499"/>
    </row>
    <row r="36806">
      <c r="B36806" s="497"/>
      <c r="H36806" s="500"/>
      <c r="O36806" s="500"/>
      <c r="Q36806" s="498" t="s">
        <v>213</v>
      </c>
      <c r="S36806" s="499"/>
    </row>
    <row r="36807">
      <c r="B36807" s="497"/>
      <c r="H36807" s="500"/>
      <c r="O36807" s="500"/>
      <c r="Q36807" s="498" t="s">
        <v>213</v>
      </c>
      <c r="S36807" s="499"/>
    </row>
    <row r="36808">
      <c r="B36808" s="497"/>
      <c r="H36808" s="500"/>
      <c r="O36808" s="500"/>
      <c r="Q36808" s="498" t="s">
        <v>213</v>
      </c>
      <c r="S36808" s="499"/>
    </row>
    <row r="36809">
      <c r="B36809" s="497"/>
      <c r="H36809" s="500"/>
      <c r="O36809" s="500"/>
      <c r="Q36809" s="498" t="s">
        <v>213</v>
      </c>
      <c r="S36809" s="499"/>
    </row>
    <row r="36810">
      <c r="B36810" s="497"/>
      <c r="H36810" s="500"/>
      <c r="O36810" s="500"/>
      <c r="Q36810" s="498" t="s">
        <v>213</v>
      </c>
      <c r="S36810" s="499"/>
    </row>
    <row r="36811">
      <c r="B36811" s="497"/>
      <c r="H36811" s="500"/>
      <c r="O36811" s="500"/>
      <c r="Q36811" s="498" t="s">
        <v>213</v>
      </c>
      <c r="S36811" s="499"/>
    </row>
    <row r="36812">
      <c r="B36812" s="497"/>
      <c r="H36812" s="500"/>
      <c r="O36812" s="500"/>
      <c r="Q36812" s="498" t="s">
        <v>213</v>
      </c>
      <c r="S36812" s="499"/>
    </row>
    <row r="36813">
      <c r="B36813" s="497"/>
      <c r="H36813" s="500"/>
      <c r="O36813" s="500"/>
      <c r="Q36813" s="498" t="s">
        <v>213</v>
      </c>
      <c r="S36813" s="499"/>
    </row>
    <row r="36814">
      <c r="B36814" s="497"/>
      <c r="H36814" s="500"/>
      <c r="O36814" s="500"/>
      <c r="Q36814" s="498" t="s">
        <v>213</v>
      </c>
      <c r="S36814" s="499"/>
    </row>
    <row r="36815">
      <c r="B36815" s="497"/>
      <c r="H36815" s="500"/>
      <c r="O36815" s="500"/>
      <c r="Q36815" s="498" t="s">
        <v>213</v>
      </c>
      <c r="S36815" s="499"/>
    </row>
    <row r="36816">
      <c r="B36816" s="497"/>
      <c r="H36816" s="500"/>
      <c r="O36816" s="500"/>
      <c r="Q36816" s="498" t="s">
        <v>213</v>
      </c>
      <c r="S36816" s="499"/>
    </row>
    <row r="36817">
      <c r="B36817" s="497"/>
      <c r="H36817" s="500"/>
      <c r="O36817" s="500"/>
      <c r="Q36817" s="498" t="s">
        <v>213</v>
      </c>
      <c r="S36817" s="499"/>
    </row>
    <row r="36818">
      <c r="B36818" s="497"/>
      <c r="H36818" s="500"/>
      <c r="O36818" s="500"/>
      <c r="Q36818" s="498" t="s">
        <v>213</v>
      </c>
      <c r="S36818" s="499"/>
    </row>
    <row r="36819">
      <c r="B36819" s="497"/>
      <c r="H36819" s="500"/>
      <c r="O36819" s="500"/>
      <c r="Q36819" s="498" t="s">
        <v>213</v>
      </c>
      <c r="S36819" s="499"/>
    </row>
    <row r="36820">
      <c r="B36820" s="497"/>
      <c r="H36820" s="500"/>
      <c r="O36820" s="500"/>
      <c r="Q36820" s="498" t="s">
        <v>213</v>
      </c>
      <c r="S36820" s="499"/>
    </row>
    <row r="36821">
      <c r="B36821" s="497"/>
      <c r="H36821" s="500"/>
      <c r="O36821" s="500"/>
      <c r="Q36821" s="498" t="s">
        <v>213</v>
      </c>
      <c r="S36821" s="499"/>
    </row>
    <row r="36822">
      <c r="B36822" s="497"/>
      <c r="H36822" s="500"/>
      <c r="O36822" s="500"/>
      <c r="Q36822" s="498" t="s">
        <v>213</v>
      </c>
      <c r="S36822" s="499"/>
    </row>
    <row r="36823">
      <c r="B36823" s="497"/>
      <c r="H36823" s="500"/>
      <c r="O36823" s="500"/>
      <c r="Q36823" s="498" t="s">
        <v>213</v>
      </c>
      <c r="S36823" s="499"/>
    </row>
    <row r="36824">
      <c r="B36824" s="497"/>
      <c r="H36824" s="500"/>
      <c r="O36824" s="500"/>
      <c r="Q36824" s="498" t="s">
        <v>213</v>
      </c>
      <c r="S36824" s="499"/>
    </row>
    <row r="36825">
      <c r="B36825" s="497"/>
      <c r="H36825" s="500"/>
      <c r="O36825" s="500"/>
      <c r="Q36825" s="498" t="s">
        <v>213</v>
      </c>
      <c r="S36825" s="499"/>
    </row>
    <row r="36826">
      <c r="B36826" s="497"/>
      <c r="H36826" s="500"/>
      <c r="O36826" s="500"/>
      <c r="Q36826" s="498" t="s">
        <v>213</v>
      </c>
      <c r="S36826" s="499"/>
    </row>
    <row r="36827">
      <c r="B36827" s="497"/>
      <c r="H36827" s="500"/>
      <c r="O36827" s="500"/>
      <c r="Q36827" s="498" t="s">
        <v>213</v>
      </c>
      <c r="S36827" s="499"/>
    </row>
    <row r="36828">
      <c r="B36828" s="497"/>
      <c r="H36828" s="500"/>
      <c r="O36828" s="500"/>
      <c r="Q36828" s="498" t="s">
        <v>213</v>
      </c>
      <c r="S36828" s="499"/>
    </row>
    <row r="36829">
      <c r="B36829" s="497"/>
      <c r="H36829" s="500"/>
      <c r="O36829" s="500"/>
      <c r="Q36829" s="498" t="s">
        <v>213</v>
      </c>
      <c r="S36829" s="499"/>
    </row>
    <row r="36830">
      <c r="B36830" s="497"/>
      <c r="H36830" s="500"/>
      <c r="O36830" s="500"/>
      <c r="Q36830" s="498" t="s">
        <v>213</v>
      </c>
      <c r="S36830" s="499"/>
    </row>
    <row r="36831">
      <c r="B36831" s="497"/>
      <c r="H36831" s="500"/>
      <c r="O36831" s="500"/>
      <c r="Q36831" s="498" t="s">
        <v>213</v>
      </c>
      <c r="S36831" s="499"/>
    </row>
    <row r="36832">
      <c r="B36832" s="497"/>
      <c r="H36832" s="500"/>
      <c r="O36832" s="500"/>
      <c r="Q36832" s="498" t="s">
        <v>213</v>
      </c>
      <c r="S36832" s="499"/>
    </row>
    <row r="36833">
      <c r="B36833" s="497"/>
      <c r="H36833" s="500"/>
      <c r="O36833" s="500"/>
      <c r="Q36833" s="498" t="s">
        <v>213</v>
      </c>
      <c r="S36833" s="499"/>
    </row>
    <row r="36834">
      <c r="B36834" s="497"/>
      <c r="H36834" s="500"/>
      <c r="O36834" s="500"/>
      <c r="Q36834" s="498" t="s">
        <v>213</v>
      </c>
      <c r="S36834" s="499"/>
    </row>
    <row r="36835">
      <c r="B36835" s="497"/>
      <c r="H36835" s="500"/>
      <c r="O36835" s="500"/>
      <c r="Q36835" s="498" t="s">
        <v>213</v>
      </c>
      <c r="S36835" s="499"/>
    </row>
    <row r="36836">
      <c r="B36836" s="497"/>
      <c r="H36836" s="500"/>
      <c r="O36836" s="500"/>
      <c r="Q36836" s="498" t="s">
        <v>213</v>
      </c>
      <c r="S36836" s="499"/>
    </row>
    <row r="36837">
      <c r="B36837" s="497"/>
      <c r="H36837" s="500"/>
      <c r="O36837" s="500"/>
      <c r="Q36837" s="498" t="s">
        <v>213</v>
      </c>
      <c r="S36837" s="499"/>
    </row>
    <row r="36838">
      <c r="B36838" s="497"/>
      <c r="H36838" s="500"/>
      <c r="O36838" s="500"/>
      <c r="Q36838" s="498" t="s">
        <v>213</v>
      </c>
      <c r="S36838" s="499"/>
    </row>
    <row r="36839">
      <c r="B36839" s="497"/>
      <c r="H36839" s="500"/>
      <c r="O36839" s="500"/>
      <c r="Q36839" s="498" t="s">
        <v>213</v>
      </c>
      <c r="S36839" s="499"/>
    </row>
    <row r="36840">
      <c r="B36840" s="497"/>
      <c r="H36840" s="500"/>
      <c r="O36840" s="500"/>
      <c r="Q36840" s="498" t="s">
        <v>213</v>
      </c>
      <c r="S36840" s="499"/>
    </row>
    <row r="36841">
      <c r="B36841" s="497"/>
      <c r="H36841" s="500"/>
      <c r="O36841" s="500"/>
      <c r="Q36841" s="498" t="s">
        <v>213</v>
      </c>
      <c r="S36841" s="499"/>
    </row>
    <row r="36842">
      <c r="B36842" s="497"/>
      <c r="H36842" s="500"/>
      <c r="O36842" s="500"/>
      <c r="Q36842" s="498" t="s">
        <v>213</v>
      </c>
      <c r="S36842" s="499"/>
    </row>
    <row r="36843">
      <c r="B36843" s="497"/>
      <c r="H36843" s="500"/>
      <c r="O36843" s="500"/>
      <c r="Q36843" s="498" t="s">
        <v>213</v>
      </c>
      <c r="S36843" s="499"/>
    </row>
    <row r="36844">
      <c r="B36844" s="497"/>
      <c r="H36844" s="500"/>
      <c r="O36844" s="500"/>
      <c r="Q36844" s="498" t="s">
        <v>213</v>
      </c>
      <c r="S36844" s="499"/>
    </row>
    <row r="36845">
      <c r="B36845" s="497"/>
      <c r="H36845" s="500"/>
      <c r="O36845" s="500"/>
      <c r="Q36845" s="498" t="s">
        <v>213</v>
      </c>
      <c r="S36845" s="499"/>
    </row>
    <row r="36846">
      <c r="B36846" s="497"/>
      <c r="H36846" s="500"/>
      <c r="O36846" s="500"/>
      <c r="Q36846" s="498" t="s">
        <v>213</v>
      </c>
      <c r="S36846" s="499"/>
    </row>
    <row r="36847">
      <c r="B36847" s="497"/>
      <c r="H36847" s="500"/>
      <c r="O36847" s="500"/>
      <c r="Q36847" s="498" t="s">
        <v>213</v>
      </c>
      <c r="S36847" s="499"/>
    </row>
    <row r="36848">
      <c r="B36848" s="497"/>
      <c r="H36848" s="500"/>
      <c r="O36848" s="500"/>
      <c r="Q36848" s="498" t="s">
        <v>213</v>
      </c>
      <c r="S36848" s="499"/>
    </row>
    <row r="36849">
      <c r="B36849" s="497"/>
      <c r="H36849" s="500"/>
      <c r="O36849" s="500"/>
      <c r="Q36849" s="498" t="s">
        <v>213</v>
      </c>
      <c r="S36849" s="499"/>
    </row>
    <row r="36850">
      <c r="B36850" s="497"/>
      <c r="H36850" s="500"/>
      <c r="O36850" s="500"/>
      <c r="Q36850" s="498" t="s">
        <v>213</v>
      </c>
      <c r="S36850" s="499"/>
    </row>
    <row r="36851">
      <c r="B36851" s="497"/>
      <c r="H36851" s="500"/>
      <c r="O36851" s="500"/>
      <c r="Q36851" s="498" t="s">
        <v>213</v>
      </c>
      <c r="S36851" s="499"/>
    </row>
    <row r="36852">
      <c r="B36852" s="497"/>
      <c r="H36852" s="500"/>
      <c r="O36852" s="500"/>
      <c r="Q36852" s="498" t="s">
        <v>213</v>
      </c>
      <c r="S36852" s="499"/>
    </row>
    <row r="36853">
      <c r="B36853" s="497"/>
      <c r="H36853" s="500"/>
      <c r="O36853" s="500"/>
      <c r="Q36853" s="498" t="s">
        <v>213</v>
      </c>
      <c r="S36853" s="499"/>
    </row>
    <row r="36854">
      <c r="B36854" s="497"/>
      <c r="H36854" s="500"/>
      <c r="O36854" s="500"/>
      <c r="Q36854" s="498" t="s">
        <v>213</v>
      </c>
      <c r="S36854" s="499"/>
    </row>
    <row r="36855">
      <c r="B36855" s="497"/>
      <c r="H36855" s="500"/>
      <c r="O36855" s="500"/>
      <c r="Q36855" s="498" t="s">
        <v>213</v>
      </c>
      <c r="S36855" s="499"/>
    </row>
    <row r="36856">
      <c r="B36856" s="497"/>
      <c r="H36856" s="500"/>
      <c r="O36856" s="500"/>
      <c r="Q36856" s="498" t="s">
        <v>213</v>
      </c>
      <c r="S36856" s="499"/>
    </row>
    <row r="36857">
      <c r="B36857" s="497"/>
      <c r="H36857" s="500"/>
      <c r="O36857" s="500"/>
      <c r="Q36857" s="498" t="s">
        <v>213</v>
      </c>
      <c r="S36857" s="499"/>
    </row>
    <row r="36858">
      <c r="B36858" s="497"/>
      <c r="H36858" s="500"/>
      <c r="O36858" s="500"/>
      <c r="Q36858" s="498" t="s">
        <v>213</v>
      </c>
      <c r="S36858" s="499"/>
    </row>
    <row r="36859">
      <c r="B36859" s="497"/>
      <c r="H36859" s="500"/>
      <c r="O36859" s="500"/>
      <c r="Q36859" s="498" t="s">
        <v>213</v>
      </c>
      <c r="S36859" s="499"/>
    </row>
    <row r="36860">
      <c r="B36860" s="497"/>
      <c r="H36860" s="500"/>
      <c r="O36860" s="500"/>
      <c r="Q36860" s="498" t="s">
        <v>213</v>
      </c>
      <c r="S36860" s="499"/>
    </row>
    <row r="36861">
      <c r="B36861" s="497"/>
      <c r="H36861" s="500"/>
      <c r="O36861" s="500"/>
      <c r="Q36861" s="498" t="s">
        <v>213</v>
      </c>
      <c r="S36861" s="499"/>
    </row>
    <row r="36862">
      <c r="B36862" s="497"/>
      <c r="H36862" s="500"/>
      <c r="O36862" s="500"/>
      <c r="Q36862" s="498" t="s">
        <v>213</v>
      </c>
      <c r="S36862" s="499"/>
    </row>
    <row r="36863">
      <c r="B36863" s="497"/>
      <c r="H36863" s="500"/>
      <c r="O36863" s="500"/>
      <c r="Q36863" s="498" t="s">
        <v>213</v>
      </c>
      <c r="S36863" s="499"/>
    </row>
    <row r="36864">
      <c r="B36864" s="497"/>
      <c r="H36864" s="500"/>
      <c r="O36864" s="500"/>
      <c r="Q36864" s="498" t="s">
        <v>213</v>
      </c>
      <c r="S36864" s="499"/>
    </row>
    <row r="36865">
      <c r="B36865" s="497"/>
      <c r="H36865" s="500"/>
      <c r="O36865" s="500"/>
      <c r="Q36865" s="498" t="s">
        <v>213</v>
      </c>
      <c r="S36865" s="499"/>
    </row>
    <row r="36866">
      <c r="B36866" s="497"/>
      <c r="H36866" s="500"/>
      <c r="O36866" s="500"/>
      <c r="Q36866" s="498" t="s">
        <v>213</v>
      </c>
      <c r="S36866" s="499"/>
    </row>
    <row r="36867">
      <c r="B36867" s="497"/>
      <c r="H36867" s="500"/>
      <c r="O36867" s="500"/>
      <c r="Q36867" s="498" t="s">
        <v>213</v>
      </c>
      <c r="S36867" s="499"/>
    </row>
    <row r="36868">
      <c r="B36868" s="497"/>
      <c r="H36868" s="500"/>
      <c r="O36868" s="500"/>
      <c r="Q36868" s="498" t="s">
        <v>213</v>
      </c>
      <c r="S36868" s="499"/>
    </row>
    <row r="36869">
      <c r="B36869" s="497"/>
      <c r="H36869" s="500"/>
      <c r="O36869" s="500"/>
      <c r="Q36869" s="498" t="s">
        <v>213</v>
      </c>
      <c r="S36869" s="499"/>
    </row>
    <row r="36870">
      <c r="B36870" s="497"/>
      <c r="H36870" s="500"/>
      <c r="O36870" s="500"/>
      <c r="Q36870" s="498" t="s">
        <v>213</v>
      </c>
      <c r="S36870" s="499"/>
    </row>
    <row r="36871">
      <c r="B36871" s="497"/>
      <c r="H36871" s="500"/>
      <c r="O36871" s="500"/>
      <c r="Q36871" s="498" t="s">
        <v>213</v>
      </c>
      <c r="S36871" s="499"/>
    </row>
    <row r="36872">
      <c r="B36872" s="497"/>
      <c r="H36872" s="500"/>
      <c r="O36872" s="500"/>
      <c r="Q36872" s="498" t="s">
        <v>213</v>
      </c>
      <c r="S36872" s="499"/>
    </row>
    <row r="36873">
      <c r="B36873" s="497"/>
      <c r="H36873" s="500"/>
      <c r="O36873" s="500"/>
      <c r="Q36873" s="498" t="s">
        <v>213</v>
      </c>
      <c r="S36873" s="499"/>
    </row>
    <row r="36874">
      <c r="B36874" s="497"/>
      <c r="H36874" s="500"/>
      <c r="O36874" s="500"/>
      <c r="Q36874" s="498" t="s">
        <v>213</v>
      </c>
      <c r="S36874" s="499"/>
    </row>
    <row r="36875">
      <c r="B36875" s="497"/>
      <c r="H36875" s="500"/>
      <c r="O36875" s="500"/>
      <c r="Q36875" s="498" t="s">
        <v>213</v>
      </c>
      <c r="S36875" s="499"/>
    </row>
    <row r="36876">
      <c r="B36876" s="497"/>
      <c r="H36876" s="500"/>
      <c r="O36876" s="500"/>
      <c r="Q36876" s="498" t="s">
        <v>213</v>
      </c>
      <c r="S36876" s="499"/>
    </row>
    <row r="36877">
      <c r="B36877" s="497"/>
      <c r="H36877" s="500"/>
      <c r="O36877" s="500"/>
      <c r="Q36877" s="498" t="s">
        <v>213</v>
      </c>
      <c r="S36877" s="499"/>
    </row>
    <row r="36878">
      <c r="B36878" s="497"/>
      <c r="H36878" s="500"/>
      <c r="O36878" s="500"/>
      <c r="Q36878" s="498" t="s">
        <v>213</v>
      </c>
      <c r="S36878" s="499"/>
    </row>
    <row r="36879">
      <c r="B36879" s="497"/>
      <c r="H36879" s="500"/>
      <c r="O36879" s="500"/>
      <c r="Q36879" s="498" t="s">
        <v>213</v>
      </c>
      <c r="S36879" s="499"/>
    </row>
    <row r="36880">
      <c r="B36880" s="497"/>
      <c r="H36880" s="500"/>
      <c r="O36880" s="500"/>
      <c r="Q36880" s="498" t="s">
        <v>213</v>
      </c>
      <c r="S36880" s="499"/>
    </row>
    <row r="36881">
      <c r="B36881" s="497"/>
      <c r="H36881" s="500"/>
      <c r="O36881" s="500"/>
      <c r="Q36881" s="498" t="s">
        <v>213</v>
      </c>
      <c r="S36881" s="499"/>
    </row>
    <row r="36882">
      <c r="B36882" s="497"/>
      <c r="H36882" s="500"/>
      <c r="O36882" s="500"/>
      <c r="Q36882" s="498" t="s">
        <v>213</v>
      </c>
      <c r="S36882" s="499"/>
    </row>
    <row r="36883">
      <c r="B36883" s="497"/>
      <c r="H36883" s="500"/>
      <c r="O36883" s="500"/>
      <c r="Q36883" s="498" t="s">
        <v>213</v>
      </c>
      <c r="S36883" s="499"/>
    </row>
    <row r="36884">
      <c r="B36884" s="497"/>
      <c r="H36884" s="500"/>
      <c r="O36884" s="500"/>
      <c r="Q36884" s="498" t="s">
        <v>213</v>
      </c>
      <c r="S36884" s="499"/>
    </row>
    <row r="36885">
      <c r="B36885" s="497"/>
      <c r="H36885" s="500"/>
      <c r="O36885" s="500"/>
      <c r="Q36885" s="498" t="s">
        <v>213</v>
      </c>
      <c r="S36885" s="499"/>
    </row>
    <row r="36886">
      <c r="B36886" s="497"/>
      <c r="H36886" s="500"/>
      <c r="O36886" s="500"/>
      <c r="Q36886" s="498" t="s">
        <v>213</v>
      </c>
      <c r="S36886" s="499"/>
    </row>
    <row r="36887">
      <c r="B36887" s="497"/>
      <c r="H36887" s="500"/>
      <c r="O36887" s="500"/>
      <c r="Q36887" s="498" t="s">
        <v>213</v>
      </c>
      <c r="S36887" s="499"/>
    </row>
    <row r="36888">
      <c r="B36888" s="497"/>
      <c r="H36888" s="500"/>
      <c r="O36888" s="500"/>
      <c r="Q36888" s="498" t="s">
        <v>213</v>
      </c>
      <c r="S36888" s="499"/>
    </row>
    <row r="36889">
      <c r="B36889" s="497"/>
      <c r="H36889" s="500"/>
      <c r="O36889" s="500"/>
      <c r="Q36889" s="498" t="s">
        <v>213</v>
      </c>
      <c r="S36889" s="499"/>
    </row>
    <row r="36890">
      <c r="B36890" s="497"/>
      <c r="H36890" s="500"/>
      <c r="O36890" s="500"/>
      <c r="Q36890" s="498" t="s">
        <v>213</v>
      </c>
      <c r="S36890" s="499"/>
    </row>
    <row r="36891">
      <c r="B36891" s="497"/>
      <c r="H36891" s="500"/>
      <c r="O36891" s="500"/>
      <c r="Q36891" s="498" t="s">
        <v>213</v>
      </c>
      <c r="S36891" s="499"/>
    </row>
    <row r="36892">
      <c r="B36892" s="497"/>
      <c r="H36892" s="500"/>
      <c r="O36892" s="500"/>
      <c r="Q36892" s="498" t="s">
        <v>213</v>
      </c>
      <c r="S36892" s="499"/>
    </row>
    <row r="36893">
      <c r="B36893" s="497"/>
      <c r="H36893" s="500"/>
      <c r="O36893" s="500"/>
      <c r="Q36893" s="498" t="s">
        <v>213</v>
      </c>
      <c r="S36893" s="499"/>
    </row>
    <row r="36894">
      <c r="B36894" s="497"/>
      <c r="H36894" s="500"/>
      <c r="O36894" s="500"/>
      <c r="Q36894" s="498" t="s">
        <v>213</v>
      </c>
      <c r="S36894" s="499"/>
    </row>
    <row r="36895">
      <c r="B36895" s="497"/>
      <c r="H36895" s="500"/>
      <c r="O36895" s="500"/>
      <c r="Q36895" s="498" t="s">
        <v>213</v>
      </c>
      <c r="S36895" s="499"/>
    </row>
    <row r="36896">
      <c r="B36896" s="497"/>
      <c r="H36896" s="500"/>
      <c r="O36896" s="500"/>
      <c r="Q36896" s="498" t="s">
        <v>213</v>
      </c>
      <c r="S36896" s="499"/>
    </row>
    <row r="36897">
      <c r="B36897" s="497"/>
      <c r="H36897" s="500"/>
      <c r="O36897" s="500"/>
      <c r="Q36897" s="498" t="s">
        <v>213</v>
      </c>
      <c r="S36897" s="499"/>
    </row>
    <row r="36898">
      <c r="B36898" s="497"/>
      <c r="H36898" s="500"/>
      <c r="O36898" s="500"/>
      <c r="Q36898" s="498" t="s">
        <v>213</v>
      </c>
      <c r="S36898" s="499"/>
    </row>
    <row r="36899">
      <c r="B36899" s="497"/>
      <c r="H36899" s="500"/>
      <c r="O36899" s="500"/>
      <c r="Q36899" s="498" t="s">
        <v>213</v>
      </c>
      <c r="S36899" s="499"/>
    </row>
    <row r="36900">
      <c r="B36900" s="497"/>
      <c r="H36900" s="500"/>
      <c r="O36900" s="500"/>
      <c r="Q36900" s="498" t="s">
        <v>213</v>
      </c>
      <c r="S36900" s="499"/>
    </row>
    <row r="36901">
      <c r="B36901" s="497"/>
      <c r="H36901" s="500"/>
      <c r="O36901" s="500"/>
      <c r="Q36901" s="498" t="s">
        <v>213</v>
      </c>
      <c r="S36901" s="499"/>
    </row>
    <row r="36902">
      <c r="B36902" s="497"/>
      <c r="H36902" s="500"/>
      <c r="O36902" s="500"/>
      <c r="Q36902" s="498" t="s">
        <v>213</v>
      </c>
      <c r="S36902" s="499"/>
    </row>
    <row r="36903">
      <c r="B36903" s="497"/>
      <c r="H36903" s="500"/>
      <c r="O36903" s="500"/>
      <c r="Q36903" s="498" t="s">
        <v>213</v>
      </c>
      <c r="S36903" s="499"/>
    </row>
    <row r="36904">
      <c r="B36904" s="497"/>
      <c r="H36904" s="500"/>
      <c r="O36904" s="500"/>
      <c r="Q36904" s="498" t="s">
        <v>213</v>
      </c>
      <c r="S36904" s="499"/>
    </row>
    <row r="36905">
      <c r="B36905" s="497"/>
      <c r="H36905" s="500"/>
      <c r="O36905" s="500"/>
      <c r="Q36905" s="498" t="s">
        <v>213</v>
      </c>
      <c r="S36905" s="499"/>
    </row>
    <row r="36906">
      <c r="B36906" s="497"/>
      <c r="H36906" s="500"/>
      <c r="O36906" s="500"/>
      <c r="Q36906" s="498" t="s">
        <v>213</v>
      </c>
      <c r="S36906" s="499"/>
    </row>
    <row r="36907">
      <c r="B36907" s="497"/>
      <c r="H36907" s="500"/>
      <c r="O36907" s="500"/>
      <c r="Q36907" s="498" t="s">
        <v>213</v>
      </c>
      <c r="S36907" s="499"/>
    </row>
    <row r="36908">
      <c r="B36908" s="497"/>
      <c r="H36908" s="500"/>
      <c r="O36908" s="500"/>
      <c r="Q36908" s="498" t="s">
        <v>213</v>
      </c>
      <c r="S36908" s="499"/>
    </row>
    <row r="36909">
      <c r="B36909" s="497"/>
      <c r="H36909" s="500"/>
      <c r="O36909" s="500"/>
      <c r="Q36909" s="498" t="s">
        <v>213</v>
      </c>
      <c r="S36909" s="499"/>
    </row>
    <row r="36910">
      <c r="B36910" s="497"/>
      <c r="H36910" s="500"/>
      <c r="O36910" s="500"/>
      <c r="Q36910" s="498" t="s">
        <v>213</v>
      </c>
      <c r="S36910" s="499"/>
    </row>
    <row r="36911">
      <c r="B36911" s="497"/>
      <c r="H36911" s="500"/>
      <c r="O36911" s="500"/>
      <c r="Q36911" s="498" t="s">
        <v>213</v>
      </c>
      <c r="S36911" s="499"/>
    </row>
    <row r="36912">
      <c r="B36912" s="497"/>
      <c r="H36912" s="500"/>
      <c r="O36912" s="500"/>
      <c r="Q36912" s="498" t="s">
        <v>213</v>
      </c>
      <c r="S36912" s="499"/>
    </row>
    <row r="36913">
      <c r="B36913" s="497"/>
      <c r="H36913" s="500"/>
      <c r="O36913" s="500"/>
      <c r="Q36913" s="498" t="s">
        <v>213</v>
      </c>
      <c r="S36913" s="499"/>
    </row>
    <row r="36914">
      <c r="B36914" s="497"/>
      <c r="H36914" s="500"/>
      <c r="O36914" s="500"/>
      <c r="Q36914" s="498" t="s">
        <v>213</v>
      </c>
      <c r="S36914" s="499"/>
    </row>
    <row r="36915">
      <c r="B36915" s="497"/>
      <c r="H36915" s="500"/>
      <c r="O36915" s="500"/>
      <c r="Q36915" s="498" t="s">
        <v>213</v>
      </c>
      <c r="S36915" s="499"/>
    </row>
    <row r="36916">
      <c r="B36916" s="497"/>
      <c r="H36916" s="500"/>
      <c r="O36916" s="500"/>
      <c r="Q36916" s="498" t="s">
        <v>213</v>
      </c>
      <c r="S36916" s="499"/>
    </row>
    <row r="36917">
      <c r="B36917" s="497"/>
      <c r="H36917" s="500"/>
      <c r="O36917" s="500"/>
      <c r="Q36917" s="498" t="s">
        <v>213</v>
      </c>
      <c r="S36917" s="499"/>
    </row>
    <row r="36918">
      <c r="B36918" s="497"/>
      <c r="H36918" s="500"/>
      <c r="O36918" s="500"/>
      <c r="Q36918" s="498" t="s">
        <v>213</v>
      </c>
      <c r="S36918" s="499"/>
    </row>
    <row r="36919">
      <c r="B36919" s="497"/>
      <c r="H36919" s="500"/>
      <c r="O36919" s="500"/>
      <c r="Q36919" s="498" t="s">
        <v>213</v>
      </c>
      <c r="S36919" s="499"/>
    </row>
    <row r="36920">
      <c r="B36920" s="497"/>
      <c r="H36920" s="500"/>
      <c r="O36920" s="500"/>
      <c r="Q36920" s="498" t="s">
        <v>213</v>
      </c>
      <c r="S36920" s="499"/>
    </row>
    <row r="36921">
      <c r="B36921" s="497"/>
      <c r="H36921" s="500"/>
      <c r="O36921" s="500"/>
      <c r="Q36921" s="498" t="s">
        <v>213</v>
      </c>
      <c r="S36921" s="499"/>
    </row>
    <row r="36922">
      <c r="B36922" s="497"/>
      <c r="H36922" s="500"/>
      <c r="O36922" s="500"/>
      <c r="Q36922" s="498" t="s">
        <v>213</v>
      </c>
      <c r="S36922" s="499"/>
    </row>
    <row r="36923">
      <c r="B36923" s="497"/>
      <c r="H36923" s="500"/>
      <c r="O36923" s="500"/>
      <c r="Q36923" s="498" t="s">
        <v>213</v>
      </c>
      <c r="S36923" s="499"/>
    </row>
    <row r="36924">
      <c r="B36924" s="497"/>
      <c r="H36924" s="500"/>
      <c r="O36924" s="500"/>
      <c r="Q36924" s="498" t="s">
        <v>213</v>
      </c>
      <c r="S36924" s="499"/>
    </row>
    <row r="36925">
      <c r="B36925" s="497"/>
      <c r="H36925" s="500"/>
      <c r="O36925" s="500"/>
      <c r="Q36925" s="498" t="s">
        <v>213</v>
      </c>
      <c r="S36925" s="499"/>
    </row>
    <row r="36926">
      <c r="B36926" s="497"/>
      <c r="H36926" s="500"/>
      <c r="O36926" s="500"/>
      <c r="Q36926" s="498" t="s">
        <v>213</v>
      </c>
      <c r="S36926" s="499"/>
    </row>
    <row r="36927">
      <c r="B36927" s="497"/>
      <c r="H36927" s="500"/>
      <c r="O36927" s="500"/>
      <c r="Q36927" s="498" t="s">
        <v>213</v>
      </c>
      <c r="S36927" s="499"/>
    </row>
    <row r="36928">
      <c r="B36928" s="497"/>
      <c r="H36928" s="500"/>
      <c r="O36928" s="500"/>
      <c r="Q36928" s="498" t="s">
        <v>213</v>
      </c>
      <c r="S36928" s="499"/>
    </row>
    <row r="36929">
      <c r="B36929" s="497"/>
      <c r="H36929" s="500"/>
      <c r="O36929" s="500"/>
      <c r="Q36929" s="498" t="s">
        <v>213</v>
      </c>
      <c r="S36929" s="499"/>
    </row>
    <row r="36930">
      <c r="B36930" s="497"/>
      <c r="H36930" s="500"/>
      <c r="O36930" s="500"/>
      <c r="Q36930" s="498" t="s">
        <v>213</v>
      </c>
      <c r="S36930" s="499"/>
    </row>
    <row r="36931">
      <c r="B36931" s="497"/>
      <c r="H36931" s="500"/>
      <c r="O36931" s="500"/>
      <c r="Q36931" s="498" t="s">
        <v>213</v>
      </c>
      <c r="S36931" s="499"/>
    </row>
    <row r="36932">
      <c r="B36932" s="497"/>
      <c r="H36932" s="500"/>
      <c r="O36932" s="500"/>
      <c r="Q36932" s="498" t="s">
        <v>213</v>
      </c>
      <c r="S36932" s="499"/>
    </row>
    <row r="36933">
      <c r="B36933" s="497"/>
      <c r="H36933" s="500"/>
      <c r="O36933" s="500"/>
      <c r="Q36933" s="498" t="s">
        <v>213</v>
      </c>
      <c r="S36933" s="499"/>
    </row>
    <row r="36934">
      <c r="B36934" s="497"/>
      <c r="H36934" s="500"/>
      <c r="O36934" s="500"/>
      <c r="Q36934" s="498" t="s">
        <v>213</v>
      </c>
      <c r="S36934" s="499"/>
    </row>
    <row r="36935">
      <c r="B36935" s="497"/>
      <c r="H36935" s="500"/>
      <c r="O36935" s="500"/>
      <c r="Q36935" s="498" t="s">
        <v>213</v>
      </c>
      <c r="S36935" s="499"/>
    </row>
    <row r="36936">
      <c r="B36936" s="497"/>
      <c r="H36936" s="500"/>
      <c r="O36936" s="500"/>
      <c r="Q36936" s="498" t="s">
        <v>213</v>
      </c>
      <c r="S36936" s="499"/>
    </row>
    <row r="36937">
      <c r="B36937" s="497"/>
      <c r="H36937" s="500"/>
      <c r="O36937" s="500"/>
      <c r="Q36937" s="498" t="s">
        <v>213</v>
      </c>
      <c r="S36937" s="499"/>
    </row>
    <row r="36938">
      <c r="B36938" s="497"/>
      <c r="H36938" s="500"/>
      <c r="O36938" s="500"/>
      <c r="Q36938" s="498" t="s">
        <v>213</v>
      </c>
      <c r="S36938" s="499"/>
    </row>
    <row r="36939">
      <c r="B36939" s="497"/>
      <c r="H36939" s="500"/>
      <c r="O36939" s="500"/>
      <c r="Q36939" s="498" t="s">
        <v>213</v>
      </c>
      <c r="S36939" s="499"/>
    </row>
    <row r="36940">
      <c r="B36940" s="497"/>
      <c r="H36940" s="500"/>
      <c r="O36940" s="500"/>
      <c r="Q36940" s="498" t="s">
        <v>213</v>
      </c>
      <c r="S36940" s="499"/>
    </row>
    <row r="36941">
      <c r="B36941" s="497"/>
      <c r="H36941" s="500"/>
      <c r="O36941" s="500"/>
      <c r="Q36941" s="498" t="s">
        <v>213</v>
      </c>
      <c r="S36941" s="499"/>
    </row>
    <row r="36942">
      <c r="B36942" s="497"/>
      <c r="H36942" s="500"/>
      <c r="O36942" s="500"/>
      <c r="Q36942" s="498" t="s">
        <v>213</v>
      </c>
      <c r="S36942" s="499"/>
    </row>
    <row r="36943">
      <c r="B36943" s="497"/>
      <c r="H36943" s="500"/>
      <c r="O36943" s="500"/>
      <c r="Q36943" s="498" t="s">
        <v>213</v>
      </c>
      <c r="S36943" s="499"/>
    </row>
    <row r="36944">
      <c r="B36944" s="497"/>
      <c r="H36944" s="500"/>
      <c r="O36944" s="500"/>
      <c r="Q36944" s="498" t="s">
        <v>213</v>
      </c>
      <c r="S36944" s="499"/>
    </row>
    <row r="36945">
      <c r="B36945" s="497"/>
      <c r="H36945" s="500"/>
      <c r="O36945" s="500"/>
      <c r="Q36945" s="498" t="s">
        <v>213</v>
      </c>
      <c r="S36945" s="499"/>
    </row>
    <row r="36946">
      <c r="B36946" s="497"/>
      <c r="H36946" s="500"/>
      <c r="O36946" s="500"/>
      <c r="Q36946" s="498" t="s">
        <v>213</v>
      </c>
      <c r="S36946" s="499"/>
    </row>
    <row r="36947">
      <c r="B36947" s="497"/>
      <c r="H36947" s="500"/>
      <c r="O36947" s="500"/>
      <c r="Q36947" s="498" t="s">
        <v>213</v>
      </c>
      <c r="S36947" s="499"/>
    </row>
    <row r="36948">
      <c r="B36948" s="497"/>
      <c r="H36948" s="500"/>
      <c r="O36948" s="500"/>
      <c r="Q36948" s="498" t="s">
        <v>213</v>
      </c>
      <c r="S36948" s="499"/>
    </row>
    <row r="36949">
      <c r="B36949" s="497"/>
      <c r="H36949" s="500"/>
      <c r="O36949" s="500"/>
      <c r="Q36949" s="498" t="s">
        <v>213</v>
      </c>
      <c r="S36949" s="499"/>
    </row>
    <row r="36950">
      <c r="B36950" s="497"/>
      <c r="H36950" s="500"/>
      <c r="O36950" s="500"/>
      <c r="Q36950" s="498" t="s">
        <v>213</v>
      </c>
      <c r="S36950" s="499"/>
    </row>
    <row r="36951">
      <c r="B36951" s="497"/>
      <c r="H36951" s="500"/>
      <c r="O36951" s="500"/>
      <c r="Q36951" s="498" t="s">
        <v>213</v>
      </c>
      <c r="S36951" s="499"/>
    </row>
    <row r="36952">
      <c r="B36952" s="497"/>
      <c r="H36952" s="500"/>
      <c r="O36952" s="500"/>
      <c r="Q36952" s="498" t="s">
        <v>213</v>
      </c>
      <c r="S36952" s="499"/>
    </row>
    <row r="36953">
      <c r="B36953" s="497"/>
      <c r="H36953" s="500"/>
      <c r="O36953" s="500"/>
      <c r="Q36953" s="498" t="s">
        <v>213</v>
      </c>
      <c r="S36953" s="499"/>
    </row>
    <row r="36954">
      <c r="B36954" s="497"/>
      <c r="H36954" s="500"/>
      <c r="O36954" s="500"/>
      <c r="Q36954" s="498" t="s">
        <v>213</v>
      </c>
      <c r="S36954" s="499"/>
    </row>
    <row r="36955">
      <c r="B36955" s="497"/>
      <c r="H36955" s="500"/>
      <c r="O36955" s="500"/>
      <c r="Q36955" s="498" t="s">
        <v>213</v>
      </c>
      <c r="S36955" s="499"/>
    </row>
    <row r="36956">
      <c r="B36956" s="497"/>
      <c r="H36956" s="500"/>
      <c r="O36956" s="500"/>
      <c r="Q36956" s="498" t="s">
        <v>213</v>
      </c>
      <c r="S36956" s="499"/>
    </row>
    <row r="36957">
      <c r="B36957" s="497"/>
      <c r="H36957" s="500"/>
      <c r="O36957" s="500"/>
      <c r="Q36957" s="498" t="s">
        <v>213</v>
      </c>
      <c r="S36957" s="499"/>
    </row>
    <row r="36958">
      <c r="B36958" s="497"/>
      <c r="H36958" s="500"/>
      <c r="O36958" s="500"/>
      <c r="Q36958" s="498" t="s">
        <v>213</v>
      </c>
      <c r="S36958" s="499"/>
    </row>
    <row r="36959">
      <c r="B36959" s="497"/>
      <c r="H36959" s="500"/>
      <c r="O36959" s="500"/>
      <c r="Q36959" s="498" t="s">
        <v>213</v>
      </c>
      <c r="S36959" s="499"/>
    </row>
    <row r="36960">
      <c r="B36960" s="497"/>
      <c r="H36960" s="500"/>
      <c r="O36960" s="500"/>
      <c r="Q36960" s="498" t="s">
        <v>213</v>
      </c>
      <c r="S36960" s="499"/>
    </row>
    <row r="36961">
      <c r="B36961" s="497"/>
      <c r="H36961" s="500"/>
      <c r="O36961" s="500"/>
      <c r="Q36961" s="498" t="s">
        <v>213</v>
      </c>
      <c r="S36961" s="499"/>
    </row>
    <row r="36962">
      <c r="B36962" s="497"/>
      <c r="H36962" s="500"/>
      <c r="O36962" s="500"/>
      <c r="Q36962" s="498" t="s">
        <v>213</v>
      </c>
      <c r="S36962" s="499"/>
    </row>
    <row r="36963">
      <c r="B36963" s="497"/>
      <c r="H36963" s="500"/>
      <c r="O36963" s="500"/>
      <c r="Q36963" s="498" t="s">
        <v>213</v>
      </c>
      <c r="S36963" s="499"/>
    </row>
    <row r="36964">
      <c r="B36964" s="497"/>
      <c r="H36964" s="500"/>
      <c r="O36964" s="500"/>
      <c r="Q36964" s="498" t="s">
        <v>213</v>
      </c>
      <c r="S36964" s="499"/>
    </row>
    <row r="36965">
      <c r="B36965" s="497"/>
      <c r="H36965" s="500"/>
      <c r="O36965" s="500"/>
      <c r="Q36965" s="498" t="s">
        <v>213</v>
      </c>
      <c r="S36965" s="499"/>
    </row>
    <row r="36966">
      <c r="B36966" s="497"/>
      <c r="H36966" s="500"/>
      <c r="O36966" s="500"/>
      <c r="Q36966" s="498" t="s">
        <v>213</v>
      </c>
      <c r="S36966" s="499"/>
    </row>
    <row r="36967">
      <c r="B36967" s="497"/>
      <c r="H36967" s="500"/>
      <c r="O36967" s="500"/>
      <c r="Q36967" s="498" t="s">
        <v>213</v>
      </c>
      <c r="S36967" s="499"/>
    </row>
    <row r="36968">
      <c r="B36968" s="497"/>
      <c r="H36968" s="500"/>
      <c r="O36968" s="500"/>
      <c r="Q36968" s="498" t="s">
        <v>213</v>
      </c>
      <c r="S36968" s="499"/>
    </row>
    <row r="36969">
      <c r="B36969" s="497"/>
      <c r="H36969" s="500"/>
      <c r="O36969" s="500"/>
      <c r="Q36969" s="498" t="s">
        <v>213</v>
      </c>
      <c r="S36969" s="499"/>
    </row>
    <row r="36970">
      <c r="B36970" s="497"/>
      <c r="H36970" s="500"/>
      <c r="O36970" s="500"/>
      <c r="Q36970" s="498" t="s">
        <v>213</v>
      </c>
      <c r="S36970" s="499"/>
    </row>
    <row r="36971">
      <c r="B36971" s="497"/>
      <c r="H36971" s="500"/>
      <c r="O36971" s="500"/>
      <c r="Q36971" s="498" t="s">
        <v>213</v>
      </c>
      <c r="S36971" s="499"/>
    </row>
    <row r="36972">
      <c r="B36972" s="497"/>
      <c r="H36972" s="500"/>
      <c r="O36972" s="500"/>
      <c r="Q36972" s="498" t="s">
        <v>213</v>
      </c>
      <c r="S36972" s="499"/>
    </row>
    <row r="36973">
      <c r="B36973" s="497"/>
      <c r="H36973" s="500"/>
      <c r="O36973" s="500"/>
      <c r="Q36973" s="498" t="s">
        <v>213</v>
      </c>
      <c r="S36973" s="499"/>
    </row>
    <row r="36974">
      <c r="B36974" s="497"/>
      <c r="H36974" s="500"/>
      <c r="O36974" s="500"/>
      <c r="Q36974" s="498" t="s">
        <v>213</v>
      </c>
      <c r="S36974" s="499"/>
    </row>
    <row r="36975">
      <c r="B36975" s="497"/>
      <c r="H36975" s="500"/>
      <c r="O36975" s="500"/>
      <c r="Q36975" s="498" t="s">
        <v>213</v>
      </c>
      <c r="S36975" s="499"/>
    </row>
    <row r="36976">
      <c r="B36976" s="497"/>
      <c r="H36976" s="500"/>
      <c r="O36976" s="500"/>
      <c r="Q36976" s="498" t="s">
        <v>213</v>
      </c>
      <c r="S36976" s="499"/>
    </row>
    <row r="36977">
      <c r="B36977" s="497"/>
      <c r="H36977" s="500"/>
      <c r="O36977" s="500"/>
      <c r="Q36977" s="498" t="s">
        <v>213</v>
      </c>
      <c r="S36977" s="499"/>
    </row>
    <row r="36978">
      <c r="B36978" s="497"/>
      <c r="H36978" s="500"/>
      <c r="O36978" s="500"/>
      <c r="Q36978" s="498" t="s">
        <v>213</v>
      </c>
      <c r="S36978" s="499"/>
    </row>
    <row r="36979">
      <c r="B36979" s="497"/>
      <c r="H36979" s="500"/>
      <c r="O36979" s="500"/>
      <c r="Q36979" s="498" t="s">
        <v>213</v>
      </c>
      <c r="S36979" s="499"/>
    </row>
    <row r="36980">
      <c r="B36980" s="497"/>
      <c r="H36980" s="500"/>
      <c r="O36980" s="500"/>
      <c r="Q36980" s="498" t="s">
        <v>213</v>
      </c>
      <c r="S36980" s="499"/>
    </row>
    <row r="36981">
      <c r="B36981" s="497"/>
      <c r="H36981" s="500"/>
      <c r="O36981" s="500"/>
      <c r="Q36981" s="498" t="s">
        <v>213</v>
      </c>
      <c r="S36981" s="499"/>
    </row>
    <row r="36982">
      <c r="B36982" s="497"/>
      <c r="H36982" s="500"/>
      <c r="O36982" s="500"/>
      <c r="Q36982" s="498" t="s">
        <v>213</v>
      </c>
      <c r="S36982" s="499"/>
    </row>
    <row r="36983">
      <c r="B36983" s="497"/>
      <c r="H36983" s="500"/>
      <c r="O36983" s="500"/>
      <c r="Q36983" s="498" t="s">
        <v>213</v>
      </c>
      <c r="S36983" s="499"/>
    </row>
    <row r="36984">
      <c r="B36984" s="497"/>
      <c r="H36984" s="500"/>
      <c r="O36984" s="500"/>
      <c r="Q36984" s="498" t="s">
        <v>213</v>
      </c>
      <c r="S36984" s="499"/>
    </row>
    <row r="36985">
      <c r="B36985" s="497"/>
      <c r="H36985" s="500"/>
      <c r="O36985" s="500"/>
      <c r="Q36985" s="498" t="s">
        <v>213</v>
      </c>
      <c r="S36985" s="499"/>
    </row>
    <row r="36986">
      <c r="B36986" s="497"/>
      <c r="H36986" s="500"/>
      <c r="O36986" s="500"/>
      <c r="Q36986" s="498" t="s">
        <v>213</v>
      </c>
      <c r="S36986" s="499"/>
    </row>
    <row r="36987">
      <c r="B36987" s="497"/>
      <c r="H36987" s="500"/>
      <c r="O36987" s="500"/>
      <c r="Q36987" s="498" t="s">
        <v>213</v>
      </c>
      <c r="S36987" s="499"/>
    </row>
    <row r="36988">
      <c r="B36988" s="497"/>
      <c r="H36988" s="500"/>
      <c r="O36988" s="500"/>
      <c r="Q36988" s="498" t="s">
        <v>213</v>
      </c>
      <c r="S36988" s="499"/>
    </row>
    <row r="36989">
      <c r="B36989" s="497"/>
      <c r="H36989" s="500"/>
      <c r="O36989" s="500"/>
      <c r="Q36989" s="498" t="s">
        <v>213</v>
      </c>
      <c r="S36989" s="499"/>
    </row>
    <row r="36990">
      <c r="B36990" s="497"/>
      <c r="H36990" s="500"/>
      <c r="O36990" s="500"/>
      <c r="Q36990" s="498" t="s">
        <v>213</v>
      </c>
      <c r="S36990" s="499"/>
    </row>
    <row r="36991">
      <c r="B36991" s="497"/>
      <c r="H36991" s="500"/>
      <c r="O36991" s="500"/>
      <c r="Q36991" s="498" t="s">
        <v>213</v>
      </c>
      <c r="S36991" s="499"/>
    </row>
    <row r="36992">
      <c r="B36992" s="497"/>
      <c r="H36992" s="500"/>
      <c r="O36992" s="500"/>
      <c r="Q36992" s="498" t="s">
        <v>213</v>
      </c>
      <c r="S36992" s="499"/>
    </row>
    <row r="36993">
      <c r="B36993" s="497"/>
      <c r="H36993" s="500"/>
      <c r="O36993" s="500"/>
      <c r="Q36993" s="498" t="s">
        <v>213</v>
      </c>
      <c r="S36993" s="499"/>
    </row>
    <row r="36994">
      <c r="B36994" s="497"/>
      <c r="H36994" s="500"/>
      <c r="O36994" s="500"/>
      <c r="Q36994" s="498" t="s">
        <v>213</v>
      </c>
      <c r="S36994" s="499"/>
    </row>
    <row r="36995">
      <c r="B36995" s="497"/>
      <c r="H36995" s="500"/>
      <c r="O36995" s="500"/>
      <c r="Q36995" s="498" t="s">
        <v>213</v>
      </c>
      <c r="S36995" s="499"/>
    </row>
    <row r="36996">
      <c r="B36996" s="497"/>
      <c r="H36996" s="500"/>
      <c r="O36996" s="500"/>
      <c r="Q36996" s="498" t="s">
        <v>213</v>
      </c>
      <c r="S36996" s="499"/>
    </row>
    <row r="36997">
      <c r="B36997" s="497"/>
      <c r="H36997" s="500"/>
      <c r="O36997" s="500"/>
      <c r="Q36997" s="498" t="s">
        <v>213</v>
      </c>
      <c r="S36997" s="499"/>
    </row>
    <row r="36998">
      <c r="B36998" s="497"/>
      <c r="H36998" s="500"/>
      <c r="O36998" s="500"/>
      <c r="Q36998" s="498" t="s">
        <v>213</v>
      </c>
      <c r="S36998" s="499"/>
    </row>
    <row r="36999">
      <c r="B36999" s="497"/>
      <c r="H36999" s="500"/>
      <c r="O36999" s="500"/>
      <c r="Q36999" s="498" t="s">
        <v>213</v>
      </c>
      <c r="S36999" s="499"/>
    </row>
    <row r="37000">
      <c r="B37000" s="497"/>
      <c r="H37000" s="500"/>
      <c r="O37000" s="500"/>
      <c r="Q37000" s="498" t="s">
        <v>213</v>
      </c>
      <c r="S37000" s="499"/>
    </row>
    <row r="37001">
      <c r="B37001" s="497"/>
      <c r="H37001" s="500"/>
      <c r="O37001" s="500"/>
      <c r="Q37001" s="498" t="s">
        <v>213</v>
      </c>
      <c r="S37001" s="499"/>
    </row>
    <row r="37002">
      <c r="B37002" s="497"/>
      <c r="H37002" s="500"/>
      <c r="O37002" s="500"/>
      <c r="Q37002" s="498" t="s">
        <v>213</v>
      </c>
      <c r="S37002" s="499"/>
    </row>
    <row r="37003">
      <c r="B37003" s="497"/>
      <c r="H37003" s="500"/>
      <c r="O37003" s="500"/>
      <c r="Q37003" s="498" t="s">
        <v>213</v>
      </c>
      <c r="S37003" s="499"/>
    </row>
    <row r="37004">
      <c r="B37004" s="497"/>
      <c r="H37004" s="500"/>
      <c r="O37004" s="500"/>
      <c r="Q37004" s="498" t="s">
        <v>213</v>
      </c>
      <c r="S37004" s="499"/>
    </row>
    <row r="37005">
      <c r="B37005" s="497"/>
      <c r="H37005" s="500"/>
      <c r="O37005" s="500"/>
      <c r="Q37005" s="498" t="s">
        <v>213</v>
      </c>
      <c r="S37005" s="499"/>
    </row>
    <row r="37006">
      <c r="B37006" s="497"/>
      <c r="H37006" s="500"/>
      <c r="O37006" s="500"/>
      <c r="Q37006" s="498" t="s">
        <v>213</v>
      </c>
      <c r="S37006" s="499"/>
    </row>
    <row r="37007">
      <c r="B37007" s="497"/>
      <c r="H37007" s="500"/>
      <c r="O37007" s="500"/>
      <c r="Q37007" s="498" t="s">
        <v>213</v>
      </c>
      <c r="S37007" s="499"/>
    </row>
    <row r="37008">
      <c r="B37008" s="497"/>
      <c r="H37008" s="500"/>
      <c r="O37008" s="500"/>
      <c r="Q37008" s="498" t="s">
        <v>213</v>
      </c>
      <c r="S37008" s="499"/>
    </row>
    <row r="37009">
      <c r="B37009" s="497"/>
      <c r="H37009" s="500"/>
      <c r="O37009" s="500"/>
      <c r="Q37009" s="498" t="s">
        <v>213</v>
      </c>
      <c r="S37009" s="499"/>
    </row>
    <row r="37010">
      <c r="B37010" s="497"/>
      <c r="H37010" s="500"/>
      <c r="O37010" s="500"/>
      <c r="Q37010" s="498" t="s">
        <v>213</v>
      </c>
      <c r="S37010" s="499"/>
    </row>
    <row r="37011">
      <c r="B37011" s="497"/>
      <c r="H37011" s="500"/>
      <c r="O37011" s="500"/>
      <c r="Q37011" s="498" t="s">
        <v>213</v>
      </c>
      <c r="S37011" s="499"/>
    </row>
    <row r="37012">
      <c r="B37012" s="497"/>
      <c r="H37012" s="500"/>
      <c r="O37012" s="500"/>
      <c r="Q37012" s="498" t="s">
        <v>213</v>
      </c>
      <c r="S37012" s="499"/>
    </row>
    <row r="37013">
      <c r="B37013" s="497"/>
      <c r="H37013" s="500"/>
      <c r="O37013" s="500"/>
      <c r="Q37013" s="498" t="s">
        <v>213</v>
      </c>
      <c r="S37013" s="499"/>
    </row>
    <row r="37014">
      <c r="B37014" s="497"/>
      <c r="H37014" s="500"/>
      <c r="O37014" s="500"/>
      <c r="Q37014" s="498" t="s">
        <v>213</v>
      </c>
      <c r="S37014" s="499"/>
    </row>
    <row r="37015">
      <c r="B37015" s="497"/>
      <c r="H37015" s="500"/>
      <c r="O37015" s="500"/>
      <c r="Q37015" s="498" t="s">
        <v>213</v>
      </c>
      <c r="S37015" s="499"/>
    </row>
    <row r="37016">
      <c r="B37016" s="497"/>
      <c r="H37016" s="500"/>
      <c r="O37016" s="500"/>
      <c r="Q37016" s="498" t="s">
        <v>213</v>
      </c>
      <c r="S37016" s="499"/>
    </row>
    <row r="37017">
      <c r="B37017" s="497"/>
      <c r="H37017" s="500"/>
      <c r="O37017" s="500"/>
      <c r="Q37017" s="498" t="s">
        <v>213</v>
      </c>
      <c r="S37017" s="499"/>
    </row>
    <row r="37018">
      <c r="B37018" s="497"/>
      <c r="H37018" s="500"/>
      <c r="O37018" s="500"/>
      <c r="Q37018" s="498" t="s">
        <v>213</v>
      </c>
      <c r="S37018" s="499"/>
    </row>
    <row r="37019">
      <c r="B37019" s="497"/>
      <c r="H37019" s="500"/>
      <c r="O37019" s="500"/>
      <c r="Q37019" s="498" t="s">
        <v>213</v>
      </c>
      <c r="S37019" s="499"/>
    </row>
    <row r="37020">
      <c r="B37020" s="497"/>
      <c r="H37020" s="500"/>
      <c r="O37020" s="500"/>
      <c r="Q37020" s="498" t="s">
        <v>213</v>
      </c>
      <c r="S37020" s="499"/>
    </row>
    <row r="37021">
      <c r="B37021" s="497"/>
      <c r="H37021" s="500"/>
      <c r="O37021" s="500"/>
      <c r="Q37021" s="498" t="s">
        <v>213</v>
      </c>
      <c r="S37021" s="499"/>
    </row>
    <row r="37022">
      <c r="B37022" s="497"/>
      <c r="H37022" s="500"/>
      <c r="O37022" s="500"/>
      <c r="Q37022" s="498" t="s">
        <v>213</v>
      </c>
      <c r="S37022" s="499"/>
    </row>
    <row r="37023">
      <c r="B37023" s="497"/>
      <c r="H37023" s="500"/>
      <c r="O37023" s="500"/>
      <c r="Q37023" s="498" t="s">
        <v>213</v>
      </c>
      <c r="S37023" s="499"/>
    </row>
    <row r="37024">
      <c r="B37024" s="497"/>
      <c r="H37024" s="500"/>
      <c r="O37024" s="500"/>
      <c r="Q37024" s="498" t="s">
        <v>213</v>
      </c>
      <c r="S37024" s="499"/>
    </row>
    <row r="37025">
      <c r="B37025" s="497"/>
      <c r="H37025" s="500"/>
      <c r="O37025" s="500"/>
      <c r="Q37025" s="498" t="s">
        <v>213</v>
      </c>
      <c r="S37025" s="499"/>
    </row>
    <row r="37026">
      <c r="B37026" s="497"/>
      <c r="H37026" s="500"/>
      <c r="O37026" s="500"/>
      <c r="Q37026" s="498" t="s">
        <v>213</v>
      </c>
      <c r="S37026" s="499"/>
    </row>
    <row r="37027">
      <c r="B37027" s="497"/>
      <c r="H37027" s="500"/>
      <c r="O37027" s="500"/>
      <c r="Q37027" s="498" t="s">
        <v>213</v>
      </c>
      <c r="S37027" s="499"/>
    </row>
    <row r="37028">
      <c r="B37028" s="497"/>
      <c r="H37028" s="500"/>
      <c r="O37028" s="500"/>
      <c r="Q37028" s="498" t="s">
        <v>213</v>
      </c>
      <c r="S37028" s="499"/>
    </row>
    <row r="37029">
      <c r="B37029" s="497"/>
      <c r="H37029" s="500"/>
      <c r="O37029" s="500"/>
      <c r="Q37029" s="498" t="s">
        <v>213</v>
      </c>
      <c r="S37029" s="499"/>
    </row>
    <row r="37030">
      <c r="B37030" s="497"/>
      <c r="H37030" s="500"/>
      <c r="O37030" s="500"/>
      <c r="Q37030" s="498" t="s">
        <v>213</v>
      </c>
      <c r="S37030" s="499"/>
    </row>
    <row r="37031">
      <c r="B37031" s="497"/>
      <c r="H37031" s="500"/>
      <c r="O37031" s="500"/>
      <c r="Q37031" s="498" t="s">
        <v>213</v>
      </c>
      <c r="S37031" s="499"/>
    </row>
    <row r="37032">
      <c r="B37032" s="497"/>
      <c r="H37032" s="500"/>
      <c r="O37032" s="500"/>
      <c r="Q37032" s="498" t="s">
        <v>213</v>
      </c>
      <c r="S37032" s="499"/>
    </row>
    <row r="37033">
      <c r="B37033" s="497"/>
      <c r="H37033" s="500"/>
      <c r="O37033" s="500"/>
      <c r="Q37033" s="498" t="s">
        <v>213</v>
      </c>
      <c r="S37033" s="499"/>
    </row>
    <row r="37034">
      <c r="B37034" s="497"/>
      <c r="H37034" s="500"/>
      <c r="O37034" s="500"/>
      <c r="Q37034" s="498" t="s">
        <v>213</v>
      </c>
      <c r="S37034" s="499"/>
    </row>
    <row r="37035">
      <c r="B37035" s="497"/>
      <c r="H37035" s="500"/>
      <c r="O37035" s="500"/>
      <c r="Q37035" s="498" t="s">
        <v>213</v>
      </c>
      <c r="S37035" s="499"/>
    </row>
    <row r="37036">
      <c r="B37036" s="497"/>
      <c r="H37036" s="500"/>
      <c r="O37036" s="500"/>
      <c r="Q37036" s="498" t="s">
        <v>213</v>
      </c>
      <c r="S37036" s="499"/>
    </row>
    <row r="37037">
      <c r="B37037" s="497"/>
      <c r="H37037" s="500"/>
      <c r="O37037" s="500"/>
      <c r="Q37037" s="498" t="s">
        <v>213</v>
      </c>
      <c r="S37037" s="499"/>
    </row>
    <row r="37038">
      <c r="B37038" s="497"/>
      <c r="H37038" s="500"/>
      <c r="O37038" s="500"/>
      <c r="Q37038" s="498" t="s">
        <v>213</v>
      </c>
      <c r="S37038" s="499"/>
    </row>
    <row r="37039">
      <c r="B37039" s="497"/>
      <c r="H37039" s="500"/>
      <c r="O37039" s="500"/>
      <c r="Q37039" s="498" t="s">
        <v>213</v>
      </c>
      <c r="S37039" s="499"/>
    </row>
    <row r="37040">
      <c r="B37040" s="497"/>
      <c r="H37040" s="500"/>
      <c r="O37040" s="500"/>
      <c r="Q37040" s="498" t="s">
        <v>213</v>
      </c>
      <c r="S37040" s="499"/>
    </row>
    <row r="37041">
      <c r="B37041" s="497"/>
      <c r="H37041" s="500"/>
      <c r="O37041" s="500"/>
      <c r="Q37041" s="498" t="s">
        <v>213</v>
      </c>
      <c r="S37041" s="499"/>
    </row>
    <row r="37042">
      <c r="B37042" s="497"/>
      <c r="H37042" s="500"/>
      <c r="O37042" s="500"/>
      <c r="Q37042" s="498" t="s">
        <v>213</v>
      </c>
      <c r="S37042" s="499"/>
    </row>
    <row r="37043">
      <c r="B37043" s="497"/>
      <c r="H37043" s="500"/>
      <c r="O37043" s="500"/>
      <c r="Q37043" s="498" t="s">
        <v>213</v>
      </c>
      <c r="S37043" s="499"/>
    </row>
    <row r="37044">
      <c r="B37044" s="497"/>
      <c r="H37044" s="500"/>
      <c r="O37044" s="500"/>
      <c r="Q37044" s="498" t="s">
        <v>213</v>
      </c>
      <c r="S37044" s="499"/>
    </row>
    <row r="37045">
      <c r="B37045" s="497"/>
      <c r="H37045" s="500"/>
      <c r="O37045" s="500"/>
      <c r="Q37045" s="498" t="s">
        <v>213</v>
      </c>
      <c r="S37045" s="499"/>
    </row>
    <row r="37046">
      <c r="B37046" s="497"/>
      <c r="H37046" s="500"/>
      <c r="O37046" s="500"/>
      <c r="Q37046" s="498" t="s">
        <v>213</v>
      </c>
      <c r="S37046" s="499"/>
    </row>
    <row r="37047">
      <c r="B37047" s="497"/>
      <c r="H37047" s="500"/>
      <c r="O37047" s="500"/>
      <c r="Q37047" s="498" t="s">
        <v>213</v>
      </c>
      <c r="S37047" s="499"/>
    </row>
    <row r="37048">
      <c r="B37048" s="497"/>
      <c r="H37048" s="500"/>
      <c r="O37048" s="500"/>
      <c r="Q37048" s="498" t="s">
        <v>213</v>
      </c>
      <c r="S37048" s="499"/>
    </row>
    <row r="37049">
      <c r="B37049" s="497"/>
      <c r="H37049" s="500"/>
      <c r="O37049" s="500"/>
      <c r="Q37049" s="498" t="s">
        <v>213</v>
      </c>
      <c r="S37049" s="499"/>
    </row>
    <row r="37050">
      <c r="B37050" s="497"/>
      <c r="H37050" s="500"/>
      <c r="O37050" s="500"/>
      <c r="Q37050" s="498" t="s">
        <v>213</v>
      </c>
      <c r="S37050" s="499"/>
    </row>
    <row r="37051">
      <c r="B37051" s="497"/>
      <c r="H37051" s="500"/>
      <c r="O37051" s="500"/>
      <c r="Q37051" s="498" t="s">
        <v>213</v>
      </c>
      <c r="S37051" s="499"/>
    </row>
    <row r="37052">
      <c r="B37052" s="497"/>
      <c r="H37052" s="500"/>
      <c r="O37052" s="500"/>
      <c r="Q37052" s="498" t="s">
        <v>213</v>
      </c>
      <c r="S37052" s="499"/>
    </row>
    <row r="37053">
      <c r="B37053" s="497"/>
      <c r="H37053" s="500"/>
      <c r="O37053" s="500"/>
      <c r="Q37053" s="498" t="s">
        <v>213</v>
      </c>
      <c r="S37053" s="499"/>
    </row>
    <row r="37054">
      <c r="B37054" s="497"/>
      <c r="H37054" s="500"/>
      <c r="O37054" s="500"/>
      <c r="Q37054" s="498" t="s">
        <v>213</v>
      </c>
      <c r="S37054" s="499"/>
    </row>
    <row r="37055">
      <c r="B37055" s="497"/>
      <c r="H37055" s="500"/>
      <c r="O37055" s="500"/>
      <c r="Q37055" s="498" t="s">
        <v>213</v>
      </c>
      <c r="S37055" s="499"/>
    </row>
    <row r="37056">
      <c r="B37056" s="497"/>
      <c r="H37056" s="500"/>
      <c r="O37056" s="500"/>
      <c r="Q37056" s="498" t="s">
        <v>213</v>
      </c>
      <c r="S37056" s="499"/>
    </row>
    <row r="37057">
      <c r="B37057" s="497"/>
      <c r="H37057" s="500"/>
      <c r="O37057" s="500"/>
      <c r="Q37057" s="498" t="s">
        <v>213</v>
      </c>
      <c r="S37057" s="499"/>
    </row>
    <row r="37058">
      <c r="B37058" s="497"/>
      <c r="H37058" s="500"/>
      <c r="O37058" s="500"/>
      <c r="Q37058" s="498" t="s">
        <v>213</v>
      </c>
      <c r="S37058" s="499"/>
    </row>
    <row r="37059">
      <c r="B37059" s="497"/>
      <c r="H37059" s="500"/>
      <c r="O37059" s="500"/>
      <c r="Q37059" s="498" t="s">
        <v>213</v>
      </c>
      <c r="S37059" s="499"/>
    </row>
    <row r="37060">
      <c r="B37060" s="497"/>
      <c r="H37060" s="500"/>
      <c r="O37060" s="500"/>
      <c r="Q37060" s="498" t="s">
        <v>213</v>
      </c>
      <c r="S37060" s="499"/>
    </row>
    <row r="37061">
      <c r="B37061" s="497"/>
      <c r="H37061" s="500"/>
      <c r="O37061" s="500"/>
      <c r="Q37061" s="498" t="s">
        <v>213</v>
      </c>
      <c r="S37061" s="499"/>
    </row>
    <row r="37062">
      <c r="B37062" s="497"/>
      <c r="H37062" s="500"/>
      <c r="O37062" s="500"/>
      <c r="Q37062" s="498" t="s">
        <v>213</v>
      </c>
      <c r="S37062" s="499"/>
    </row>
    <row r="37063">
      <c r="B37063" s="497"/>
      <c r="H37063" s="500"/>
      <c r="O37063" s="500"/>
      <c r="Q37063" s="498" t="s">
        <v>213</v>
      </c>
      <c r="S37063" s="499"/>
    </row>
    <row r="37064">
      <c r="B37064" s="497"/>
      <c r="H37064" s="500"/>
      <c r="O37064" s="500"/>
      <c r="Q37064" s="498" t="s">
        <v>213</v>
      </c>
      <c r="S37064" s="499"/>
    </row>
    <row r="37065">
      <c r="B37065" s="497"/>
      <c r="H37065" s="500"/>
      <c r="O37065" s="500"/>
      <c r="Q37065" s="498" t="s">
        <v>213</v>
      </c>
      <c r="S37065" s="499"/>
    </row>
    <row r="37066">
      <c r="B37066" s="497"/>
      <c r="H37066" s="500"/>
      <c r="O37066" s="500"/>
      <c r="Q37066" s="498" t="s">
        <v>213</v>
      </c>
      <c r="S37066" s="499"/>
    </row>
    <row r="37067">
      <c r="B37067" s="497"/>
      <c r="H37067" s="500"/>
      <c r="O37067" s="500"/>
      <c r="Q37067" s="498" t="s">
        <v>213</v>
      </c>
      <c r="S37067" s="499"/>
    </row>
    <row r="37068">
      <c r="B37068" s="497"/>
      <c r="H37068" s="500"/>
      <c r="O37068" s="500"/>
      <c r="Q37068" s="498" t="s">
        <v>213</v>
      </c>
      <c r="S37068" s="499"/>
    </row>
    <row r="37069">
      <c r="B37069" s="497"/>
      <c r="H37069" s="500"/>
      <c r="O37069" s="500"/>
      <c r="Q37069" s="498" t="s">
        <v>213</v>
      </c>
      <c r="S37069" s="499"/>
    </row>
    <row r="37070">
      <c r="B37070" s="497"/>
      <c r="H37070" s="500"/>
      <c r="O37070" s="500"/>
      <c r="Q37070" s="498" t="s">
        <v>213</v>
      </c>
      <c r="S37070" s="499"/>
    </row>
    <row r="37071">
      <c r="B37071" s="497"/>
      <c r="H37071" s="500"/>
      <c r="O37071" s="500"/>
      <c r="Q37071" s="498" t="s">
        <v>213</v>
      </c>
      <c r="S37071" s="499"/>
    </row>
    <row r="37072">
      <c r="B37072" s="497"/>
      <c r="H37072" s="500"/>
      <c r="O37072" s="500"/>
      <c r="Q37072" s="498" t="s">
        <v>213</v>
      </c>
      <c r="S37072" s="499"/>
    </row>
    <row r="37073">
      <c r="B37073" s="497"/>
      <c r="H37073" s="500"/>
      <c r="O37073" s="500"/>
      <c r="Q37073" s="498" t="s">
        <v>213</v>
      </c>
      <c r="S37073" s="499"/>
    </row>
    <row r="37074">
      <c r="B37074" s="497"/>
      <c r="H37074" s="500"/>
      <c r="O37074" s="500"/>
      <c r="Q37074" s="498" t="s">
        <v>213</v>
      </c>
      <c r="S37074" s="499"/>
    </row>
    <row r="37075">
      <c r="B37075" s="497"/>
      <c r="H37075" s="500"/>
      <c r="O37075" s="500"/>
      <c r="Q37075" s="498" t="s">
        <v>213</v>
      </c>
      <c r="S37075" s="499"/>
    </row>
    <row r="37076">
      <c r="B37076" s="497"/>
      <c r="H37076" s="500"/>
      <c r="O37076" s="500"/>
      <c r="Q37076" s="498" t="s">
        <v>213</v>
      </c>
      <c r="S37076" s="499"/>
    </row>
    <row r="37077">
      <c r="B37077" s="497"/>
      <c r="H37077" s="500"/>
      <c r="O37077" s="500"/>
      <c r="Q37077" s="498" t="s">
        <v>213</v>
      </c>
      <c r="S37077" s="499"/>
    </row>
    <row r="37078">
      <c r="B37078" s="497"/>
      <c r="H37078" s="500"/>
      <c r="O37078" s="500"/>
      <c r="Q37078" s="498" t="s">
        <v>213</v>
      </c>
      <c r="S37078" s="499"/>
    </row>
    <row r="37079">
      <c r="B37079" s="497"/>
      <c r="H37079" s="500"/>
      <c r="O37079" s="500"/>
      <c r="Q37079" s="498" t="s">
        <v>213</v>
      </c>
      <c r="S37079" s="499"/>
    </row>
    <row r="37080">
      <c r="B37080" s="497"/>
      <c r="H37080" s="500"/>
      <c r="O37080" s="500"/>
      <c r="Q37080" s="498" t="s">
        <v>213</v>
      </c>
      <c r="S37080" s="499"/>
    </row>
    <row r="37081">
      <c r="B37081" s="497"/>
      <c r="H37081" s="500"/>
      <c r="O37081" s="500"/>
      <c r="Q37081" s="498" t="s">
        <v>213</v>
      </c>
      <c r="S37081" s="499"/>
    </row>
    <row r="37082">
      <c r="B37082" s="497"/>
      <c r="H37082" s="500"/>
      <c r="O37082" s="500"/>
      <c r="Q37082" s="498" t="s">
        <v>213</v>
      </c>
      <c r="S37082" s="499"/>
    </row>
    <row r="37083">
      <c r="B37083" s="497"/>
      <c r="H37083" s="500"/>
      <c r="O37083" s="500"/>
      <c r="Q37083" s="498" t="s">
        <v>213</v>
      </c>
      <c r="S37083" s="499"/>
    </row>
    <row r="37084">
      <c r="B37084" s="497"/>
      <c r="H37084" s="500"/>
      <c r="O37084" s="500"/>
      <c r="Q37084" s="498" t="s">
        <v>213</v>
      </c>
      <c r="S37084" s="499"/>
    </row>
    <row r="37085">
      <c r="B37085" s="497"/>
      <c r="H37085" s="500"/>
      <c r="O37085" s="500"/>
      <c r="Q37085" s="498" t="s">
        <v>213</v>
      </c>
      <c r="S37085" s="499"/>
    </row>
    <row r="37086">
      <c r="B37086" s="497"/>
      <c r="H37086" s="500"/>
      <c r="O37086" s="500"/>
      <c r="Q37086" s="498" t="s">
        <v>213</v>
      </c>
      <c r="S37086" s="499"/>
    </row>
    <row r="37087">
      <c r="B37087" s="497"/>
      <c r="H37087" s="500"/>
      <c r="O37087" s="500"/>
      <c r="Q37087" s="498" t="s">
        <v>213</v>
      </c>
      <c r="S37087" s="499"/>
    </row>
    <row r="37088">
      <c r="B37088" s="497"/>
      <c r="H37088" s="500"/>
      <c r="O37088" s="500"/>
      <c r="Q37088" s="498" t="s">
        <v>213</v>
      </c>
      <c r="S37088" s="499"/>
    </row>
    <row r="37089">
      <c r="B37089" s="497"/>
      <c r="H37089" s="500"/>
      <c r="O37089" s="500"/>
      <c r="Q37089" s="498" t="s">
        <v>213</v>
      </c>
      <c r="S37089" s="499"/>
    </row>
    <row r="37090">
      <c r="B37090" s="497"/>
      <c r="H37090" s="500"/>
      <c r="O37090" s="500"/>
      <c r="Q37090" s="498" t="s">
        <v>213</v>
      </c>
      <c r="S37090" s="499"/>
    </row>
    <row r="37091">
      <c r="B37091" s="497"/>
      <c r="H37091" s="500"/>
      <c r="O37091" s="500"/>
      <c r="Q37091" s="498" t="s">
        <v>213</v>
      </c>
      <c r="S37091" s="499"/>
    </row>
    <row r="37092">
      <c r="B37092" s="497"/>
      <c r="H37092" s="500"/>
      <c r="O37092" s="500"/>
      <c r="Q37092" s="498" t="s">
        <v>213</v>
      </c>
      <c r="S37092" s="499"/>
    </row>
    <row r="37093">
      <c r="B37093" s="497"/>
      <c r="H37093" s="500"/>
      <c r="O37093" s="500"/>
      <c r="Q37093" s="498" t="s">
        <v>213</v>
      </c>
      <c r="S37093" s="499"/>
    </row>
    <row r="37094">
      <c r="B37094" s="497"/>
      <c r="H37094" s="500"/>
      <c r="O37094" s="500"/>
      <c r="Q37094" s="498" t="s">
        <v>213</v>
      </c>
      <c r="S37094" s="499"/>
    </row>
    <row r="37095">
      <c r="B37095" s="497"/>
      <c r="H37095" s="500"/>
      <c r="O37095" s="500"/>
      <c r="Q37095" s="498" t="s">
        <v>213</v>
      </c>
      <c r="S37095" s="499"/>
    </row>
    <row r="37096">
      <c r="B37096" s="497"/>
      <c r="H37096" s="500"/>
      <c r="O37096" s="500"/>
      <c r="Q37096" s="498" t="s">
        <v>213</v>
      </c>
      <c r="S37096" s="499"/>
    </row>
    <row r="37097">
      <c r="B37097" s="497"/>
      <c r="H37097" s="500"/>
      <c r="O37097" s="500"/>
      <c r="Q37097" s="498" t="s">
        <v>213</v>
      </c>
      <c r="S37097" s="499"/>
    </row>
    <row r="37098">
      <c r="B37098" s="497"/>
      <c r="H37098" s="500"/>
      <c r="O37098" s="500"/>
      <c r="Q37098" s="498" t="s">
        <v>213</v>
      </c>
      <c r="S37098" s="499"/>
    </row>
    <row r="37099">
      <c r="B37099" s="497"/>
      <c r="H37099" s="500"/>
      <c r="O37099" s="500"/>
      <c r="Q37099" s="498" t="s">
        <v>213</v>
      </c>
      <c r="S37099" s="499"/>
    </row>
    <row r="37100">
      <c r="B37100" s="497"/>
      <c r="H37100" s="500"/>
      <c r="O37100" s="500"/>
      <c r="Q37100" s="498" t="s">
        <v>213</v>
      </c>
      <c r="S37100" s="499"/>
    </row>
    <row r="37101">
      <c r="B37101" s="497"/>
      <c r="H37101" s="500"/>
      <c r="O37101" s="500"/>
      <c r="Q37101" s="498" t="s">
        <v>213</v>
      </c>
      <c r="S37101" s="499"/>
    </row>
    <row r="37102">
      <c r="B37102" s="497"/>
      <c r="H37102" s="500"/>
      <c r="O37102" s="500"/>
      <c r="Q37102" s="498" t="s">
        <v>213</v>
      </c>
      <c r="S37102" s="499"/>
    </row>
    <row r="37103">
      <c r="B37103" s="497"/>
      <c r="H37103" s="500"/>
      <c r="O37103" s="500"/>
      <c r="Q37103" s="498" t="s">
        <v>213</v>
      </c>
      <c r="S37103" s="499"/>
    </row>
    <row r="37104">
      <c r="B37104" s="497"/>
      <c r="H37104" s="500"/>
      <c r="O37104" s="500"/>
      <c r="Q37104" s="498" t="s">
        <v>213</v>
      </c>
      <c r="S37104" s="499"/>
    </row>
    <row r="37105">
      <c r="B37105" s="497"/>
      <c r="H37105" s="500"/>
      <c r="O37105" s="500"/>
      <c r="Q37105" s="498" t="s">
        <v>213</v>
      </c>
      <c r="S37105" s="499"/>
    </row>
    <row r="37106">
      <c r="B37106" s="497"/>
      <c r="H37106" s="500"/>
      <c r="O37106" s="500"/>
      <c r="Q37106" s="498" t="s">
        <v>213</v>
      </c>
      <c r="S37106" s="499"/>
    </row>
    <row r="37107">
      <c r="B37107" s="497"/>
      <c r="H37107" s="500"/>
      <c r="O37107" s="500"/>
      <c r="Q37107" s="498" t="s">
        <v>213</v>
      </c>
      <c r="S37107" s="499"/>
    </row>
    <row r="37108">
      <c r="B37108" s="497"/>
      <c r="H37108" s="500"/>
      <c r="O37108" s="500"/>
      <c r="Q37108" s="498" t="s">
        <v>213</v>
      </c>
      <c r="S37108" s="499"/>
    </row>
    <row r="37109">
      <c r="B37109" s="497"/>
      <c r="H37109" s="500"/>
      <c r="O37109" s="500"/>
      <c r="Q37109" s="498" t="s">
        <v>213</v>
      </c>
      <c r="S37109" s="499"/>
    </row>
    <row r="37110">
      <c r="B37110" s="497"/>
      <c r="H37110" s="500"/>
      <c r="O37110" s="500"/>
      <c r="Q37110" s="498" t="s">
        <v>213</v>
      </c>
      <c r="S37110" s="499"/>
    </row>
    <row r="37111">
      <c r="B37111" s="497"/>
      <c r="H37111" s="500"/>
      <c r="O37111" s="500"/>
      <c r="Q37111" s="498" t="s">
        <v>213</v>
      </c>
      <c r="S37111" s="499"/>
    </row>
    <row r="37112">
      <c r="B37112" s="497"/>
      <c r="H37112" s="500"/>
      <c r="O37112" s="500"/>
      <c r="Q37112" s="498" t="s">
        <v>213</v>
      </c>
      <c r="S37112" s="499"/>
    </row>
    <row r="37113">
      <c r="B37113" s="497"/>
      <c r="H37113" s="500"/>
      <c r="O37113" s="500"/>
      <c r="Q37113" s="498" t="s">
        <v>213</v>
      </c>
      <c r="S37113" s="499"/>
    </row>
    <row r="37114">
      <c r="B37114" s="497"/>
      <c r="H37114" s="500"/>
      <c r="O37114" s="500"/>
      <c r="Q37114" s="498" t="s">
        <v>213</v>
      </c>
      <c r="S37114" s="499"/>
    </row>
    <row r="37115">
      <c r="B37115" s="497"/>
      <c r="H37115" s="500"/>
      <c r="O37115" s="500"/>
      <c r="Q37115" s="498" t="s">
        <v>213</v>
      </c>
      <c r="S37115" s="499"/>
    </row>
    <row r="37116">
      <c r="B37116" s="497"/>
      <c r="H37116" s="500"/>
      <c r="O37116" s="500"/>
      <c r="Q37116" s="498" t="s">
        <v>213</v>
      </c>
      <c r="S37116" s="499"/>
    </row>
    <row r="37117">
      <c r="B37117" s="497"/>
      <c r="H37117" s="500"/>
      <c r="O37117" s="500"/>
      <c r="Q37117" s="498" t="s">
        <v>213</v>
      </c>
      <c r="S37117" s="499"/>
    </row>
    <row r="37118">
      <c r="B37118" s="497"/>
      <c r="H37118" s="500"/>
      <c r="O37118" s="500"/>
      <c r="Q37118" s="498" t="s">
        <v>213</v>
      </c>
      <c r="S37118" s="499"/>
    </row>
    <row r="37119">
      <c r="B37119" s="497"/>
      <c r="H37119" s="500"/>
      <c r="O37119" s="500"/>
      <c r="Q37119" s="498" t="s">
        <v>213</v>
      </c>
      <c r="S37119" s="499"/>
    </row>
    <row r="37120">
      <c r="B37120" s="497"/>
      <c r="H37120" s="500"/>
      <c r="O37120" s="500"/>
      <c r="Q37120" s="498" t="s">
        <v>213</v>
      </c>
      <c r="S37120" s="499"/>
    </row>
    <row r="37121">
      <c r="B37121" s="497"/>
      <c r="H37121" s="500"/>
      <c r="O37121" s="500"/>
      <c r="Q37121" s="498" t="s">
        <v>213</v>
      </c>
      <c r="S37121" s="499"/>
    </row>
    <row r="37122">
      <c r="B37122" s="497"/>
      <c r="H37122" s="500"/>
      <c r="O37122" s="500"/>
      <c r="Q37122" s="498" t="s">
        <v>213</v>
      </c>
      <c r="S37122" s="499"/>
    </row>
    <row r="37123">
      <c r="B37123" s="497"/>
      <c r="H37123" s="500"/>
      <c r="O37123" s="500"/>
      <c r="Q37123" s="498" t="s">
        <v>213</v>
      </c>
      <c r="S37123" s="499"/>
    </row>
    <row r="37124">
      <c r="B37124" s="497"/>
      <c r="H37124" s="500"/>
      <c r="O37124" s="500"/>
      <c r="Q37124" s="498" t="s">
        <v>213</v>
      </c>
      <c r="S37124" s="499"/>
    </row>
    <row r="37125">
      <c r="B37125" s="497"/>
      <c r="H37125" s="500"/>
      <c r="O37125" s="500"/>
      <c r="Q37125" s="498" t="s">
        <v>213</v>
      </c>
      <c r="S37125" s="499"/>
    </row>
    <row r="37126">
      <c r="B37126" s="497"/>
      <c r="H37126" s="500"/>
      <c r="O37126" s="500"/>
      <c r="Q37126" s="498" t="s">
        <v>213</v>
      </c>
      <c r="S37126" s="499"/>
    </row>
    <row r="37127">
      <c r="B37127" s="497"/>
      <c r="H37127" s="500"/>
      <c r="O37127" s="500"/>
      <c r="Q37127" s="498" t="s">
        <v>213</v>
      </c>
      <c r="S37127" s="499"/>
    </row>
    <row r="37128">
      <c r="B37128" s="497"/>
      <c r="H37128" s="500"/>
      <c r="O37128" s="500"/>
      <c r="Q37128" s="498" t="s">
        <v>213</v>
      </c>
      <c r="S37128" s="499"/>
    </row>
    <row r="37129">
      <c r="B37129" s="497"/>
      <c r="H37129" s="500"/>
      <c r="O37129" s="500"/>
      <c r="Q37129" s="498" t="s">
        <v>213</v>
      </c>
      <c r="S37129" s="499"/>
    </row>
    <row r="37130">
      <c r="B37130" s="497"/>
      <c r="H37130" s="500"/>
      <c r="O37130" s="500"/>
      <c r="Q37130" s="498" t="s">
        <v>213</v>
      </c>
      <c r="S37130" s="499"/>
    </row>
    <row r="37131">
      <c r="B37131" s="497"/>
      <c r="H37131" s="500"/>
      <c r="O37131" s="500"/>
      <c r="Q37131" s="498" t="s">
        <v>213</v>
      </c>
      <c r="S37131" s="499"/>
    </row>
    <row r="37132">
      <c r="B37132" s="497"/>
      <c r="H37132" s="500"/>
      <c r="O37132" s="500"/>
      <c r="Q37132" s="498" t="s">
        <v>213</v>
      </c>
      <c r="S37132" s="499"/>
    </row>
    <row r="37133">
      <c r="B37133" s="497"/>
      <c r="H37133" s="500"/>
      <c r="O37133" s="500"/>
      <c r="Q37133" s="498" t="s">
        <v>213</v>
      </c>
      <c r="S37133" s="499"/>
    </row>
    <row r="37134">
      <c r="B37134" s="497"/>
      <c r="H37134" s="500"/>
      <c r="O37134" s="500"/>
      <c r="Q37134" s="498" t="s">
        <v>213</v>
      </c>
      <c r="S37134" s="499"/>
    </row>
    <row r="37135">
      <c r="B37135" s="497"/>
      <c r="H37135" s="500"/>
      <c r="O37135" s="500"/>
      <c r="Q37135" s="498" t="s">
        <v>213</v>
      </c>
      <c r="S37135" s="499"/>
    </row>
    <row r="37136">
      <c r="B37136" s="497"/>
      <c r="H37136" s="500"/>
      <c r="O37136" s="500"/>
      <c r="Q37136" s="498" t="s">
        <v>213</v>
      </c>
      <c r="S37136" s="499"/>
    </row>
    <row r="37137">
      <c r="B37137" s="497"/>
      <c r="H37137" s="500"/>
      <c r="O37137" s="500"/>
      <c r="Q37137" s="498" t="s">
        <v>213</v>
      </c>
      <c r="S37137" s="499"/>
    </row>
    <row r="37138">
      <c r="B37138" s="497"/>
      <c r="H37138" s="500"/>
      <c r="O37138" s="500"/>
      <c r="Q37138" s="498" t="s">
        <v>213</v>
      </c>
      <c r="S37138" s="499"/>
    </row>
    <row r="37139">
      <c r="B37139" s="497"/>
      <c r="H37139" s="500"/>
      <c r="O37139" s="500"/>
      <c r="Q37139" s="498" t="s">
        <v>213</v>
      </c>
      <c r="S37139" s="499"/>
    </row>
    <row r="37140">
      <c r="B37140" s="497"/>
      <c r="H37140" s="500"/>
      <c r="O37140" s="500"/>
      <c r="Q37140" s="498" t="s">
        <v>213</v>
      </c>
      <c r="S37140" s="499"/>
    </row>
    <row r="37141">
      <c r="B37141" s="497"/>
      <c r="H37141" s="500"/>
      <c r="O37141" s="500"/>
      <c r="Q37141" s="498" t="s">
        <v>213</v>
      </c>
      <c r="S37141" s="499"/>
    </row>
    <row r="37142">
      <c r="B37142" s="497"/>
      <c r="H37142" s="500"/>
      <c r="O37142" s="500"/>
      <c r="Q37142" s="498" t="s">
        <v>213</v>
      </c>
      <c r="S37142" s="499"/>
    </row>
    <row r="37143">
      <c r="B37143" s="497"/>
      <c r="H37143" s="500"/>
      <c r="O37143" s="500"/>
      <c r="Q37143" s="498" t="s">
        <v>213</v>
      </c>
      <c r="S37143" s="499"/>
    </row>
    <row r="37144">
      <c r="B37144" s="497"/>
      <c r="H37144" s="500"/>
      <c r="O37144" s="500"/>
      <c r="Q37144" s="498" t="s">
        <v>213</v>
      </c>
      <c r="S37144" s="499"/>
    </row>
    <row r="37145">
      <c r="B37145" s="497"/>
      <c r="H37145" s="500"/>
      <c r="O37145" s="500"/>
      <c r="Q37145" s="498" t="s">
        <v>213</v>
      </c>
      <c r="S37145" s="499"/>
    </row>
    <row r="37146">
      <c r="B37146" s="497"/>
      <c r="H37146" s="500"/>
      <c r="O37146" s="500"/>
      <c r="Q37146" s="498" t="s">
        <v>213</v>
      </c>
      <c r="S37146" s="499"/>
    </row>
    <row r="37147">
      <c r="B37147" s="497"/>
      <c r="H37147" s="500"/>
      <c r="O37147" s="500"/>
      <c r="Q37147" s="498" t="s">
        <v>213</v>
      </c>
      <c r="S37147" s="499"/>
    </row>
    <row r="37148">
      <c r="B37148" s="497"/>
      <c r="H37148" s="500"/>
      <c r="O37148" s="500"/>
      <c r="Q37148" s="498" t="s">
        <v>213</v>
      </c>
      <c r="S37148" s="499"/>
    </row>
    <row r="37149">
      <c r="B37149" s="497"/>
      <c r="H37149" s="500"/>
      <c r="O37149" s="500"/>
      <c r="Q37149" s="498" t="s">
        <v>213</v>
      </c>
      <c r="S37149" s="499"/>
    </row>
    <row r="37150">
      <c r="B37150" s="497"/>
      <c r="H37150" s="500"/>
      <c r="O37150" s="500"/>
      <c r="Q37150" s="498" t="s">
        <v>213</v>
      </c>
      <c r="S37150" s="499"/>
    </row>
    <row r="37151">
      <c r="B37151" s="497"/>
      <c r="H37151" s="500"/>
      <c r="O37151" s="500"/>
      <c r="Q37151" s="498" t="s">
        <v>213</v>
      </c>
      <c r="S37151" s="499"/>
    </row>
    <row r="37152">
      <c r="B37152" s="497"/>
      <c r="H37152" s="500"/>
      <c r="O37152" s="500"/>
      <c r="Q37152" s="498" t="s">
        <v>213</v>
      </c>
      <c r="S37152" s="499"/>
    </row>
    <row r="37153">
      <c r="B37153" s="497"/>
      <c r="H37153" s="500"/>
      <c r="O37153" s="500"/>
      <c r="Q37153" s="498" t="s">
        <v>213</v>
      </c>
      <c r="S37153" s="499"/>
    </row>
    <row r="37154">
      <c r="B37154" s="497"/>
      <c r="H37154" s="500"/>
      <c r="O37154" s="500"/>
      <c r="Q37154" s="498" t="s">
        <v>213</v>
      </c>
      <c r="S37154" s="499"/>
    </row>
    <row r="37155">
      <c r="B37155" s="497"/>
      <c r="H37155" s="500"/>
      <c r="O37155" s="500"/>
      <c r="Q37155" s="498" t="s">
        <v>213</v>
      </c>
      <c r="S37155" s="499"/>
    </row>
    <row r="37156">
      <c r="B37156" s="497"/>
      <c r="H37156" s="500"/>
      <c r="O37156" s="500"/>
      <c r="Q37156" s="498" t="s">
        <v>213</v>
      </c>
      <c r="S37156" s="499"/>
    </row>
    <row r="37157">
      <c r="B37157" s="497"/>
      <c r="H37157" s="500"/>
      <c r="O37157" s="500"/>
      <c r="Q37157" s="498" t="s">
        <v>213</v>
      </c>
      <c r="S37157" s="499"/>
    </row>
    <row r="37158">
      <c r="B37158" s="497"/>
      <c r="H37158" s="500"/>
      <c r="O37158" s="500"/>
      <c r="Q37158" s="498" t="s">
        <v>213</v>
      </c>
      <c r="S37158" s="499"/>
    </row>
    <row r="37159">
      <c r="B37159" s="497"/>
      <c r="H37159" s="500"/>
      <c r="O37159" s="500"/>
      <c r="Q37159" s="498" t="s">
        <v>213</v>
      </c>
      <c r="S37159" s="499"/>
    </row>
    <row r="37160">
      <c r="B37160" s="497"/>
      <c r="H37160" s="500"/>
      <c r="O37160" s="500"/>
      <c r="Q37160" s="498" t="s">
        <v>213</v>
      </c>
      <c r="S37160" s="499"/>
    </row>
    <row r="37161">
      <c r="B37161" s="497"/>
      <c r="H37161" s="500"/>
      <c r="O37161" s="500"/>
      <c r="Q37161" s="498" t="s">
        <v>213</v>
      </c>
      <c r="S37161" s="499"/>
    </row>
    <row r="37162">
      <c r="B37162" s="497"/>
      <c r="H37162" s="500"/>
      <c r="O37162" s="500"/>
      <c r="Q37162" s="498" t="s">
        <v>213</v>
      </c>
      <c r="S37162" s="499"/>
    </row>
    <row r="37163">
      <c r="B37163" s="497"/>
      <c r="H37163" s="500"/>
      <c r="O37163" s="500"/>
      <c r="Q37163" s="498" t="s">
        <v>213</v>
      </c>
      <c r="S37163" s="499"/>
    </row>
    <row r="37164">
      <c r="B37164" s="497"/>
      <c r="H37164" s="500"/>
      <c r="O37164" s="500"/>
      <c r="Q37164" s="498" t="s">
        <v>213</v>
      </c>
      <c r="S37164" s="499"/>
    </row>
    <row r="37165">
      <c r="B37165" s="497"/>
      <c r="H37165" s="500"/>
      <c r="O37165" s="500"/>
      <c r="Q37165" s="498" t="s">
        <v>213</v>
      </c>
      <c r="S37165" s="499"/>
    </row>
    <row r="37166">
      <c r="B37166" s="497"/>
      <c r="H37166" s="500"/>
      <c r="O37166" s="500"/>
      <c r="Q37166" s="498" t="s">
        <v>213</v>
      </c>
      <c r="S37166" s="499"/>
    </row>
    <row r="37167">
      <c r="B37167" s="497"/>
      <c r="H37167" s="500"/>
      <c r="O37167" s="500"/>
      <c r="Q37167" s="498" t="s">
        <v>213</v>
      </c>
      <c r="S37167" s="499"/>
    </row>
    <row r="37168">
      <c r="B37168" s="497"/>
      <c r="H37168" s="500"/>
      <c r="O37168" s="500"/>
      <c r="Q37168" s="498" t="s">
        <v>213</v>
      </c>
      <c r="S37168" s="499"/>
    </row>
    <row r="37169">
      <c r="B37169" s="497"/>
      <c r="H37169" s="500"/>
      <c r="O37169" s="500"/>
      <c r="Q37169" s="498" t="s">
        <v>213</v>
      </c>
      <c r="S37169" s="499"/>
    </row>
    <row r="37170">
      <c r="B37170" s="497"/>
      <c r="H37170" s="500"/>
      <c r="O37170" s="500"/>
      <c r="Q37170" s="498" t="s">
        <v>213</v>
      </c>
      <c r="S37170" s="499"/>
    </row>
    <row r="37171">
      <c r="B37171" s="497"/>
      <c r="H37171" s="500"/>
      <c r="O37171" s="500"/>
      <c r="Q37171" s="498" t="s">
        <v>213</v>
      </c>
      <c r="S37171" s="499"/>
    </row>
    <row r="37172">
      <c r="B37172" s="497"/>
      <c r="H37172" s="500"/>
      <c r="O37172" s="500"/>
      <c r="Q37172" s="498" t="s">
        <v>213</v>
      </c>
      <c r="S37172" s="499"/>
    </row>
    <row r="37173">
      <c r="B37173" s="497"/>
      <c r="H37173" s="500"/>
      <c r="O37173" s="500"/>
      <c r="Q37173" s="498" t="s">
        <v>213</v>
      </c>
      <c r="S37173" s="499"/>
    </row>
    <row r="37174">
      <c r="B37174" s="497"/>
      <c r="H37174" s="500"/>
      <c r="O37174" s="500"/>
      <c r="Q37174" s="498" t="s">
        <v>213</v>
      </c>
      <c r="S37174" s="499"/>
    </row>
    <row r="37175">
      <c r="B37175" s="497"/>
      <c r="H37175" s="500"/>
      <c r="O37175" s="500"/>
      <c r="Q37175" s="498" t="s">
        <v>213</v>
      </c>
      <c r="S37175" s="499"/>
    </row>
    <row r="37176">
      <c r="B37176" s="497"/>
      <c r="H37176" s="500"/>
      <c r="O37176" s="500"/>
      <c r="Q37176" s="498" t="s">
        <v>213</v>
      </c>
      <c r="S37176" s="499"/>
    </row>
    <row r="37177">
      <c r="B37177" s="497"/>
      <c r="H37177" s="500"/>
      <c r="O37177" s="500"/>
      <c r="Q37177" s="498" t="s">
        <v>213</v>
      </c>
      <c r="S37177" s="499"/>
    </row>
    <row r="37178">
      <c r="B37178" s="497"/>
      <c r="H37178" s="500"/>
      <c r="O37178" s="500"/>
      <c r="Q37178" s="498" t="s">
        <v>213</v>
      </c>
      <c r="S37178" s="499"/>
    </row>
    <row r="37179">
      <c r="B37179" s="497"/>
      <c r="H37179" s="500"/>
      <c r="O37179" s="500"/>
      <c r="Q37179" s="498" t="s">
        <v>213</v>
      </c>
      <c r="S37179" s="499"/>
    </row>
    <row r="37180">
      <c r="B37180" s="497"/>
      <c r="H37180" s="500"/>
      <c r="O37180" s="500"/>
      <c r="Q37180" s="498" t="s">
        <v>213</v>
      </c>
      <c r="S37180" s="499"/>
    </row>
    <row r="37181">
      <c r="B37181" s="497"/>
      <c r="H37181" s="500"/>
      <c r="O37181" s="500"/>
      <c r="Q37181" s="498" t="s">
        <v>213</v>
      </c>
      <c r="S37181" s="499"/>
    </row>
    <row r="37182">
      <c r="B37182" s="497"/>
      <c r="H37182" s="500"/>
      <c r="O37182" s="500"/>
      <c r="Q37182" s="498" t="s">
        <v>213</v>
      </c>
      <c r="S37182" s="499"/>
    </row>
    <row r="37183">
      <c r="B37183" s="497"/>
      <c r="H37183" s="500"/>
      <c r="O37183" s="500"/>
      <c r="Q37183" s="498" t="s">
        <v>213</v>
      </c>
      <c r="S37183" s="499"/>
    </row>
    <row r="37184">
      <c r="B37184" s="497"/>
      <c r="H37184" s="500"/>
      <c r="O37184" s="500"/>
      <c r="Q37184" s="498" t="s">
        <v>213</v>
      </c>
      <c r="S37184" s="499"/>
    </row>
    <row r="37185">
      <c r="B37185" s="497"/>
      <c r="H37185" s="500"/>
      <c r="O37185" s="500"/>
      <c r="Q37185" s="498" t="s">
        <v>213</v>
      </c>
      <c r="S37185" s="499"/>
    </row>
    <row r="37186">
      <c r="B37186" s="497"/>
      <c r="H37186" s="500"/>
      <c r="O37186" s="500"/>
      <c r="Q37186" s="498" t="s">
        <v>213</v>
      </c>
      <c r="S37186" s="499"/>
    </row>
    <row r="37187">
      <c r="B37187" s="497"/>
      <c r="H37187" s="500"/>
      <c r="O37187" s="500"/>
      <c r="Q37187" s="498" t="s">
        <v>213</v>
      </c>
      <c r="S37187" s="499"/>
    </row>
    <row r="37188">
      <c r="B37188" s="497"/>
      <c r="H37188" s="500"/>
      <c r="O37188" s="500"/>
      <c r="Q37188" s="498" t="s">
        <v>213</v>
      </c>
      <c r="S37188" s="499"/>
    </row>
    <row r="37189">
      <c r="B37189" s="497"/>
      <c r="H37189" s="500"/>
      <c r="O37189" s="500"/>
      <c r="Q37189" s="498" t="s">
        <v>213</v>
      </c>
      <c r="S37189" s="499"/>
    </row>
    <row r="37190">
      <c r="B37190" s="497"/>
      <c r="H37190" s="500"/>
      <c r="O37190" s="500"/>
      <c r="Q37190" s="498" t="s">
        <v>213</v>
      </c>
      <c r="S37190" s="499"/>
    </row>
    <row r="37191">
      <c r="B37191" s="497"/>
      <c r="H37191" s="500"/>
      <c r="O37191" s="500"/>
      <c r="Q37191" s="498" t="s">
        <v>213</v>
      </c>
      <c r="S37191" s="499"/>
    </row>
    <row r="37192">
      <c r="B37192" s="497"/>
      <c r="H37192" s="500"/>
      <c r="O37192" s="500"/>
      <c r="Q37192" s="498" t="s">
        <v>213</v>
      </c>
      <c r="S37192" s="499"/>
    </row>
    <row r="37193">
      <c r="B37193" s="497"/>
      <c r="H37193" s="500"/>
      <c r="O37193" s="500"/>
      <c r="Q37193" s="498" t="s">
        <v>213</v>
      </c>
      <c r="S37193" s="499"/>
    </row>
    <row r="37194">
      <c r="B37194" s="497"/>
      <c r="H37194" s="500"/>
      <c r="O37194" s="500"/>
      <c r="Q37194" s="498" t="s">
        <v>213</v>
      </c>
      <c r="S37194" s="499"/>
    </row>
    <row r="37195">
      <c r="B37195" s="497"/>
      <c r="H37195" s="500"/>
      <c r="O37195" s="500"/>
      <c r="Q37195" s="498" t="s">
        <v>213</v>
      </c>
      <c r="S37195" s="499"/>
    </row>
    <row r="37196">
      <c r="B37196" s="497"/>
      <c r="H37196" s="500"/>
      <c r="O37196" s="500"/>
      <c r="Q37196" s="498" t="s">
        <v>213</v>
      </c>
      <c r="S37196" s="499"/>
    </row>
    <row r="37197">
      <c r="B37197" s="497"/>
      <c r="H37197" s="500"/>
      <c r="O37197" s="500"/>
      <c r="Q37197" s="498" t="s">
        <v>213</v>
      </c>
      <c r="S37197" s="499"/>
    </row>
    <row r="37198">
      <c r="B37198" s="497"/>
      <c r="H37198" s="500"/>
      <c r="O37198" s="500"/>
      <c r="Q37198" s="498" t="s">
        <v>213</v>
      </c>
      <c r="S37198" s="499"/>
    </row>
    <row r="37199">
      <c r="B37199" s="497"/>
      <c r="H37199" s="500"/>
      <c r="O37199" s="500"/>
      <c r="Q37199" s="498" t="s">
        <v>213</v>
      </c>
      <c r="S37199" s="499"/>
    </row>
    <row r="37200">
      <c r="B37200" s="497"/>
      <c r="H37200" s="500"/>
      <c r="O37200" s="500"/>
      <c r="Q37200" s="498" t="s">
        <v>213</v>
      </c>
      <c r="S37200" s="499"/>
    </row>
    <row r="37201">
      <c r="B37201" s="497"/>
      <c r="H37201" s="500"/>
      <c r="O37201" s="500"/>
      <c r="Q37201" s="498" t="s">
        <v>213</v>
      </c>
      <c r="S37201" s="499"/>
    </row>
    <row r="37202">
      <c r="B37202" s="497"/>
      <c r="H37202" s="500"/>
      <c r="O37202" s="500"/>
      <c r="Q37202" s="498" t="s">
        <v>213</v>
      </c>
      <c r="S37202" s="499"/>
    </row>
    <row r="37203">
      <c r="B37203" s="497"/>
      <c r="H37203" s="500"/>
      <c r="O37203" s="500"/>
      <c r="Q37203" s="498" t="s">
        <v>213</v>
      </c>
      <c r="S37203" s="499"/>
    </row>
    <row r="37204">
      <c r="B37204" s="497"/>
      <c r="H37204" s="500"/>
      <c r="O37204" s="500"/>
      <c r="Q37204" s="498" t="s">
        <v>213</v>
      </c>
      <c r="S37204" s="499"/>
    </row>
    <row r="37205">
      <c r="B37205" s="497"/>
      <c r="H37205" s="500"/>
      <c r="O37205" s="500"/>
      <c r="Q37205" s="498" t="s">
        <v>213</v>
      </c>
      <c r="S37205" s="499"/>
    </row>
    <row r="37206">
      <c r="B37206" s="497"/>
      <c r="H37206" s="500"/>
      <c r="O37206" s="500"/>
      <c r="Q37206" s="498" t="s">
        <v>213</v>
      </c>
      <c r="S37206" s="499"/>
    </row>
    <row r="37207">
      <c r="B37207" s="497"/>
      <c r="H37207" s="500"/>
      <c r="O37207" s="500"/>
      <c r="Q37207" s="498" t="s">
        <v>213</v>
      </c>
      <c r="S37207" s="499"/>
    </row>
    <row r="37208">
      <c r="B37208" s="497"/>
      <c r="H37208" s="500"/>
      <c r="O37208" s="500"/>
      <c r="Q37208" s="498" t="s">
        <v>213</v>
      </c>
      <c r="S37208" s="499"/>
    </row>
    <row r="37209">
      <c r="B37209" s="497"/>
      <c r="H37209" s="500"/>
      <c r="O37209" s="500"/>
      <c r="Q37209" s="498" t="s">
        <v>213</v>
      </c>
      <c r="S37209" s="499"/>
    </row>
    <row r="37210">
      <c r="B37210" s="497"/>
      <c r="H37210" s="500"/>
      <c r="O37210" s="500"/>
      <c r="Q37210" s="498" t="s">
        <v>213</v>
      </c>
      <c r="S37210" s="499"/>
    </row>
    <row r="37211">
      <c r="B37211" s="497"/>
      <c r="H37211" s="500"/>
      <c r="O37211" s="500"/>
      <c r="Q37211" s="498" t="s">
        <v>213</v>
      </c>
      <c r="S37211" s="499"/>
    </row>
    <row r="37212">
      <c r="B37212" s="497"/>
      <c r="H37212" s="500"/>
      <c r="O37212" s="500"/>
      <c r="Q37212" s="498" t="s">
        <v>213</v>
      </c>
      <c r="S37212" s="499"/>
    </row>
    <row r="37213">
      <c r="B37213" s="497"/>
      <c r="H37213" s="500"/>
      <c r="O37213" s="500"/>
      <c r="Q37213" s="498" t="s">
        <v>213</v>
      </c>
      <c r="S37213" s="499"/>
    </row>
    <row r="37214">
      <c r="B37214" s="497"/>
      <c r="H37214" s="500"/>
      <c r="O37214" s="500"/>
      <c r="Q37214" s="498" t="s">
        <v>213</v>
      </c>
      <c r="S37214" s="499"/>
    </row>
    <row r="37215">
      <c r="B37215" s="497"/>
      <c r="H37215" s="500"/>
      <c r="O37215" s="500"/>
      <c r="Q37215" s="498" t="s">
        <v>213</v>
      </c>
      <c r="S37215" s="499"/>
    </row>
    <row r="37216">
      <c r="B37216" s="497"/>
      <c r="H37216" s="500"/>
      <c r="O37216" s="500"/>
      <c r="Q37216" s="498" t="s">
        <v>213</v>
      </c>
      <c r="S37216" s="499"/>
    </row>
    <row r="37217">
      <c r="B37217" s="497"/>
      <c r="H37217" s="500"/>
      <c r="O37217" s="500"/>
      <c r="Q37217" s="498" t="s">
        <v>213</v>
      </c>
      <c r="S37217" s="499"/>
    </row>
    <row r="37218">
      <c r="B37218" s="497"/>
      <c r="H37218" s="500"/>
      <c r="O37218" s="500"/>
      <c r="Q37218" s="498" t="s">
        <v>213</v>
      </c>
      <c r="S37218" s="499"/>
    </row>
    <row r="37219">
      <c r="B37219" s="497"/>
      <c r="H37219" s="500"/>
      <c r="O37219" s="500"/>
      <c r="Q37219" s="498" t="s">
        <v>213</v>
      </c>
      <c r="S37219" s="499"/>
    </row>
    <row r="37220">
      <c r="B37220" s="497"/>
      <c r="H37220" s="500"/>
      <c r="O37220" s="500"/>
      <c r="Q37220" s="498" t="s">
        <v>213</v>
      </c>
      <c r="S37220" s="499"/>
    </row>
    <row r="37221">
      <c r="B37221" s="497"/>
      <c r="H37221" s="500"/>
      <c r="O37221" s="500"/>
      <c r="Q37221" s="498" t="s">
        <v>213</v>
      </c>
      <c r="S37221" s="499"/>
    </row>
    <row r="37222">
      <c r="B37222" s="497"/>
      <c r="H37222" s="500"/>
      <c r="O37222" s="500"/>
      <c r="Q37222" s="498" t="s">
        <v>213</v>
      </c>
      <c r="S37222" s="499"/>
    </row>
    <row r="37223">
      <c r="B37223" s="497"/>
      <c r="H37223" s="500"/>
      <c r="O37223" s="500"/>
      <c r="Q37223" s="498" t="s">
        <v>213</v>
      </c>
      <c r="S37223" s="499"/>
    </row>
    <row r="37224">
      <c r="B37224" s="497"/>
      <c r="H37224" s="500"/>
      <c r="O37224" s="500"/>
      <c r="Q37224" s="498" t="s">
        <v>213</v>
      </c>
      <c r="S37224" s="499"/>
    </row>
    <row r="37225">
      <c r="B37225" s="497"/>
      <c r="H37225" s="500"/>
      <c r="O37225" s="500"/>
      <c r="Q37225" s="498" t="s">
        <v>213</v>
      </c>
      <c r="S37225" s="499"/>
    </row>
    <row r="37226">
      <c r="B37226" s="497"/>
      <c r="H37226" s="500"/>
      <c r="O37226" s="500"/>
      <c r="Q37226" s="498" t="s">
        <v>213</v>
      </c>
      <c r="S37226" s="499"/>
    </row>
    <row r="37227">
      <c r="B37227" s="497"/>
      <c r="H37227" s="500"/>
      <c r="O37227" s="500"/>
      <c r="Q37227" s="498" t="s">
        <v>213</v>
      </c>
      <c r="S37227" s="499"/>
    </row>
    <row r="37228">
      <c r="B37228" s="497"/>
      <c r="H37228" s="500"/>
      <c r="O37228" s="500"/>
      <c r="Q37228" s="498" t="s">
        <v>213</v>
      </c>
      <c r="S37228" s="499"/>
    </row>
    <row r="37229">
      <c r="B37229" s="497"/>
      <c r="H37229" s="500"/>
      <c r="O37229" s="500"/>
      <c r="Q37229" s="498" t="s">
        <v>213</v>
      </c>
      <c r="S37229" s="499"/>
    </row>
    <row r="37230">
      <c r="B37230" s="497"/>
      <c r="H37230" s="500"/>
      <c r="O37230" s="500"/>
      <c r="Q37230" s="498" t="s">
        <v>213</v>
      </c>
      <c r="S37230" s="499"/>
    </row>
    <row r="37231">
      <c r="B37231" s="497"/>
      <c r="H37231" s="500"/>
      <c r="O37231" s="500"/>
      <c r="Q37231" s="498" t="s">
        <v>213</v>
      </c>
      <c r="S37231" s="499"/>
    </row>
    <row r="37232">
      <c r="B37232" s="497"/>
      <c r="H37232" s="500"/>
      <c r="O37232" s="500"/>
      <c r="Q37232" s="498" t="s">
        <v>213</v>
      </c>
      <c r="S37232" s="499"/>
    </row>
    <row r="37233">
      <c r="B37233" s="497"/>
      <c r="H37233" s="500"/>
      <c r="O37233" s="500"/>
      <c r="Q37233" s="498" t="s">
        <v>213</v>
      </c>
      <c r="S37233" s="499"/>
    </row>
    <row r="37234">
      <c r="B37234" s="497"/>
      <c r="H37234" s="500"/>
      <c r="O37234" s="500"/>
      <c r="Q37234" s="498" t="s">
        <v>213</v>
      </c>
      <c r="S37234" s="499"/>
    </row>
    <row r="37235">
      <c r="B37235" s="497"/>
      <c r="H37235" s="500"/>
      <c r="O37235" s="500"/>
      <c r="Q37235" s="498" t="s">
        <v>213</v>
      </c>
      <c r="S37235" s="499"/>
    </row>
    <row r="37236">
      <c r="B37236" s="497"/>
      <c r="H37236" s="500"/>
      <c r="O37236" s="500"/>
      <c r="Q37236" s="498" t="s">
        <v>213</v>
      </c>
      <c r="S37236" s="499"/>
    </row>
    <row r="37237">
      <c r="B37237" s="497"/>
      <c r="H37237" s="500"/>
      <c r="O37237" s="500"/>
      <c r="Q37237" s="498" t="s">
        <v>213</v>
      </c>
      <c r="S37237" s="499"/>
    </row>
    <row r="37238">
      <c r="B37238" s="497"/>
      <c r="H37238" s="500"/>
      <c r="O37238" s="500"/>
      <c r="Q37238" s="498" t="s">
        <v>213</v>
      </c>
      <c r="S37238" s="499"/>
    </row>
    <row r="37239">
      <c r="B37239" s="497"/>
      <c r="H37239" s="500"/>
      <c r="O37239" s="500"/>
      <c r="Q37239" s="498" t="s">
        <v>213</v>
      </c>
      <c r="S37239" s="499"/>
    </row>
    <row r="37240">
      <c r="B37240" s="497"/>
      <c r="H37240" s="500"/>
      <c r="O37240" s="500"/>
      <c r="Q37240" s="498" t="s">
        <v>213</v>
      </c>
      <c r="S37240" s="499"/>
    </row>
    <row r="37241">
      <c r="B37241" s="497"/>
      <c r="H37241" s="500"/>
      <c r="O37241" s="500"/>
      <c r="Q37241" s="498" t="s">
        <v>213</v>
      </c>
      <c r="S37241" s="499"/>
    </row>
    <row r="37242">
      <c r="B37242" s="497"/>
      <c r="H37242" s="500"/>
      <c r="O37242" s="500"/>
      <c r="Q37242" s="498" t="s">
        <v>213</v>
      </c>
      <c r="S37242" s="499"/>
    </row>
    <row r="37243">
      <c r="B37243" s="497"/>
      <c r="H37243" s="500"/>
      <c r="O37243" s="500"/>
      <c r="Q37243" s="498" t="s">
        <v>213</v>
      </c>
      <c r="S37243" s="499"/>
    </row>
    <row r="37244">
      <c r="B37244" s="497"/>
      <c r="H37244" s="500"/>
      <c r="O37244" s="500"/>
      <c r="Q37244" s="498" t="s">
        <v>213</v>
      </c>
      <c r="S37244" s="499"/>
    </row>
    <row r="37245">
      <c r="B37245" s="497"/>
      <c r="H37245" s="500"/>
      <c r="O37245" s="500"/>
      <c r="Q37245" s="498" t="s">
        <v>213</v>
      </c>
      <c r="S37245" s="499"/>
    </row>
    <row r="37246">
      <c r="B37246" s="497"/>
      <c r="H37246" s="500"/>
      <c r="O37246" s="500"/>
      <c r="Q37246" s="498" t="s">
        <v>213</v>
      </c>
      <c r="S37246" s="499"/>
    </row>
    <row r="37247">
      <c r="B37247" s="497"/>
      <c r="H37247" s="500"/>
      <c r="O37247" s="500"/>
      <c r="Q37247" s="498" t="s">
        <v>213</v>
      </c>
      <c r="S37247" s="499"/>
    </row>
    <row r="37248">
      <c r="B37248" s="497"/>
      <c r="H37248" s="500"/>
      <c r="O37248" s="500"/>
      <c r="Q37248" s="498" t="s">
        <v>213</v>
      </c>
      <c r="S37248" s="499"/>
    </row>
    <row r="37249">
      <c r="B37249" s="497"/>
      <c r="H37249" s="500"/>
      <c r="O37249" s="500"/>
      <c r="Q37249" s="498" t="s">
        <v>213</v>
      </c>
      <c r="S37249" s="499"/>
    </row>
    <row r="37250">
      <c r="B37250" s="497"/>
      <c r="H37250" s="500"/>
      <c r="O37250" s="500"/>
      <c r="Q37250" s="498" t="s">
        <v>213</v>
      </c>
      <c r="S37250" s="499"/>
    </row>
    <row r="37251">
      <c r="B37251" s="497"/>
      <c r="H37251" s="500"/>
      <c r="O37251" s="500"/>
      <c r="Q37251" s="498" t="s">
        <v>213</v>
      </c>
      <c r="S37251" s="499"/>
    </row>
    <row r="37252">
      <c r="B37252" s="497"/>
      <c r="H37252" s="500"/>
      <c r="O37252" s="500"/>
      <c r="Q37252" s="498" t="s">
        <v>213</v>
      </c>
      <c r="S37252" s="499"/>
    </row>
    <row r="37253">
      <c r="B37253" s="497"/>
      <c r="H37253" s="500"/>
      <c r="O37253" s="500"/>
      <c r="Q37253" s="498" t="s">
        <v>213</v>
      </c>
      <c r="S37253" s="499"/>
    </row>
    <row r="37254">
      <c r="B37254" s="497"/>
      <c r="H37254" s="500"/>
      <c r="O37254" s="500"/>
      <c r="Q37254" s="498" t="s">
        <v>213</v>
      </c>
      <c r="S37254" s="499"/>
    </row>
    <row r="37255">
      <c r="B37255" s="497"/>
      <c r="H37255" s="500"/>
      <c r="O37255" s="500"/>
      <c r="Q37255" s="498" t="s">
        <v>213</v>
      </c>
      <c r="S37255" s="499"/>
    </row>
    <row r="37256">
      <c r="B37256" s="497"/>
      <c r="H37256" s="500"/>
      <c r="O37256" s="500"/>
      <c r="Q37256" s="498" t="s">
        <v>213</v>
      </c>
      <c r="S37256" s="499"/>
    </row>
    <row r="37257">
      <c r="B37257" s="497"/>
      <c r="H37257" s="500"/>
      <c r="O37257" s="500"/>
      <c r="Q37257" s="498" t="s">
        <v>213</v>
      </c>
      <c r="S37257" s="499"/>
    </row>
    <row r="37258">
      <c r="B37258" s="497"/>
      <c r="H37258" s="500"/>
      <c r="O37258" s="500"/>
      <c r="Q37258" s="498" t="s">
        <v>213</v>
      </c>
      <c r="S37258" s="499"/>
    </row>
    <row r="37259">
      <c r="B37259" s="497"/>
      <c r="H37259" s="500"/>
      <c r="O37259" s="500"/>
      <c r="Q37259" s="498" t="s">
        <v>213</v>
      </c>
      <c r="S37259" s="499"/>
    </row>
    <row r="37260">
      <c r="B37260" s="497"/>
      <c r="H37260" s="500"/>
      <c r="O37260" s="500"/>
      <c r="Q37260" s="498" t="s">
        <v>213</v>
      </c>
      <c r="S37260" s="499"/>
    </row>
    <row r="37261">
      <c r="B37261" s="497"/>
      <c r="H37261" s="500"/>
      <c r="O37261" s="500"/>
      <c r="Q37261" s="498" t="s">
        <v>213</v>
      </c>
      <c r="S37261" s="499"/>
    </row>
    <row r="37262">
      <c r="B37262" s="497"/>
      <c r="H37262" s="500"/>
      <c r="O37262" s="500"/>
      <c r="Q37262" s="498" t="s">
        <v>213</v>
      </c>
      <c r="S37262" s="499"/>
    </row>
    <row r="37263">
      <c r="B37263" s="497"/>
      <c r="H37263" s="500"/>
      <c r="O37263" s="500"/>
      <c r="Q37263" s="498" t="s">
        <v>213</v>
      </c>
      <c r="S37263" s="499"/>
    </row>
    <row r="37264">
      <c r="B37264" s="497"/>
      <c r="H37264" s="500"/>
      <c r="O37264" s="500"/>
      <c r="Q37264" s="498" t="s">
        <v>213</v>
      </c>
      <c r="S37264" s="499"/>
    </row>
    <row r="37265">
      <c r="B37265" s="497"/>
      <c r="H37265" s="500"/>
      <c r="O37265" s="500"/>
      <c r="Q37265" s="498" t="s">
        <v>213</v>
      </c>
      <c r="S37265" s="499"/>
    </row>
    <row r="37266">
      <c r="B37266" s="497"/>
      <c r="H37266" s="500"/>
      <c r="O37266" s="500"/>
      <c r="Q37266" s="498" t="s">
        <v>213</v>
      </c>
      <c r="S37266" s="499"/>
    </row>
    <row r="37267">
      <c r="B37267" s="497"/>
      <c r="H37267" s="500"/>
      <c r="O37267" s="500"/>
      <c r="Q37267" s="498" t="s">
        <v>213</v>
      </c>
      <c r="S37267" s="499"/>
    </row>
    <row r="37268">
      <c r="B37268" s="497"/>
      <c r="H37268" s="500"/>
      <c r="O37268" s="500"/>
      <c r="Q37268" s="498" t="s">
        <v>213</v>
      </c>
      <c r="S37268" s="499"/>
    </row>
    <row r="37269">
      <c r="B37269" s="497"/>
      <c r="H37269" s="500"/>
      <c r="O37269" s="500"/>
      <c r="Q37269" s="498" t="s">
        <v>213</v>
      </c>
      <c r="S37269" s="499"/>
    </row>
    <row r="37270">
      <c r="B37270" s="497"/>
      <c r="H37270" s="500"/>
      <c r="O37270" s="500"/>
      <c r="Q37270" s="498" t="s">
        <v>213</v>
      </c>
      <c r="S37270" s="499"/>
    </row>
    <row r="37271">
      <c r="B37271" s="497"/>
      <c r="H37271" s="500"/>
      <c r="O37271" s="500"/>
      <c r="Q37271" s="498" t="s">
        <v>213</v>
      </c>
      <c r="S37271" s="499"/>
    </row>
    <row r="37272">
      <c r="B37272" s="497"/>
      <c r="H37272" s="500"/>
      <c r="O37272" s="500"/>
      <c r="Q37272" s="498" t="s">
        <v>213</v>
      </c>
      <c r="S37272" s="499"/>
    </row>
    <row r="37273">
      <c r="B37273" s="497"/>
      <c r="H37273" s="500"/>
      <c r="O37273" s="500"/>
      <c r="Q37273" s="498" t="s">
        <v>213</v>
      </c>
      <c r="S37273" s="499"/>
    </row>
    <row r="37274">
      <c r="B37274" s="497"/>
      <c r="H37274" s="500"/>
      <c r="O37274" s="500"/>
      <c r="Q37274" s="498" t="s">
        <v>213</v>
      </c>
      <c r="S37274" s="499"/>
    </row>
    <row r="37275">
      <c r="B37275" s="497"/>
      <c r="H37275" s="500"/>
      <c r="O37275" s="500"/>
      <c r="Q37275" s="498" t="s">
        <v>213</v>
      </c>
      <c r="S37275" s="499"/>
    </row>
    <row r="37276">
      <c r="B37276" s="497"/>
      <c r="H37276" s="500"/>
      <c r="O37276" s="500"/>
      <c r="Q37276" s="498" t="s">
        <v>213</v>
      </c>
      <c r="S37276" s="499"/>
    </row>
    <row r="37277">
      <c r="B37277" s="497"/>
      <c r="H37277" s="500"/>
      <c r="O37277" s="500"/>
      <c r="Q37277" s="498" t="s">
        <v>213</v>
      </c>
      <c r="S37277" s="499"/>
    </row>
    <row r="37278">
      <c r="B37278" s="497"/>
      <c r="H37278" s="500"/>
      <c r="O37278" s="500"/>
      <c r="Q37278" s="498" t="s">
        <v>213</v>
      </c>
      <c r="S37278" s="499"/>
    </row>
    <row r="37279">
      <c r="B37279" s="497"/>
      <c r="H37279" s="500"/>
      <c r="O37279" s="500"/>
      <c r="Q37279" s="498" t="s">
        <v>213</v>
      </c>
      <c r="S37279" s="499"/>
    </row>
    <row r="37280">
      <c r="B37280" s="497"/>
      <c r="H37280" s="500"/>
      <c r="O37280" s="500"/>
      <c r="Q37280" s="498" t="s">
        <v>213</v>
      </c>
      <c r="S37280" s="499"/>
    </row>
    <row r="37281">
      <c r="B37281" s="497"/>
      <c r="H37281" s="500"/>
      <c r="O37281" s="500"/>
      <c r="Q37281" s="498" t="s">
        <v>213</v>
      </c>
      <c r="S37281" s="499"/>
    </row>
    <row r="37282">
      <c r="B37282" s="497"/>
      <c r="H37282" s="500"/>
      <c r="O37282" s="500"/>
      <c r="Q37282" s="498" t="s">
        <v>213</v>
      </c>
      <c r="S37282" s="499"/>
    </row>
    <row r="37283">
      <c r="B37283" s="497"/>
      <c r="H37283" s="500"/>
      <c r="O37283" s="500"/>
      <c r="Q37283" s="498" t="s">
        <v>213</v>
      </c>
      <c r="S37283" s="499"/>
    </row>
    <row r="37284">
      <c r="B37284" s="497"/>
      <c r="H37284" s="500"/>
      <c r="O37284" s="500"/>
      <c r="Q37284" s="498" t="s">
        <v>213</v>
      </c>
      <c r="S37284" s="499"/>
    </row>
    <row r="37285">
      <c r="B37285" s="497"/>
      <c r="H37285" s="500"/>
      <c r="O37285" s="500"/>
      <c r="Q37285" s="498" t="s">
        <v>213</v>
      </c>
      <c r="S37285" s="499"/>
    </row>
    <row r="37286">
      <c r="B37286" s="497"/>
      <c r="H37286" s="500"/>
      <c r="O37286" s="500"/>
      <c r="Q37286" s="498" t="s">
        <v>213</v>
      </c>
      <c r="S37286" s="499"/>
    </row>
    <row r="37287">
      <c r="B37287" s="497"/>
      <c r="H37287" s="500"/>
      <c r="O37287" s="500"/>
      <c r="Q37287" s="498" t="s">
        <v>213</v>
      </c>
      <c r="S37287" s="499"/>
    </row>
    <row r="37288">
      <c r="B37288" s="497"/>
      <c r="H37288" s="500"/>
      <c r="O37288" s="500"/>
      <c r="Q37288" s="498" t="s">
        <v>213</v>
      </c>
      <c r="S37288" s="499"/>
    </row>
    <row r="37289">
      <c r="B37289" s="497"/>
      <c r="H37289" s="500"/>
      <c r="O37289" s="500"/>
      <c r="Q37289" s="498" t="s">
        <v>213</v>
      </c>
      <c r="S37289" s="499"/>
    </row>
    <row r="37290">
      <c r="B37290" s="497"/>
      <c r="H37290" s="500"/>
      <c r="O37290" s="500"/>
      <c r="Q37290" s="498" t="s">
        <v>213</v>
      </c>
      <c r="S37290" s="499"/>
    </row>
    <row r="37291">
      <c r="B37291" s="497"/>
      <c r="H37291" s="500"/>
      <c r="O37291" s="500"/>
      <c r="Q37291" s="498" t="s">
        <v>213</v>
      </c>
      <c r="S37291" s="499"/>
    </row>
    <row r="37292">
      <c r="B37292" s="497"/>
      <c r="H37292" s="500"/>
      <c r="O37292" s="500"/>
      <c r="Q37292" s="498" t="s">
        <v>213</v>
      </c>
      <c r="S37292" s="499"/>
    </row>
    <row r="37293">
      <c r="B37293" s="497"/>
      <c r="H37293" s="500"/>
      <c r="O37293" s="500"/>
      <c r="Q37293" s="498" t="s">
        <v>213</v>
      </c>
      <c r="S37293" s="499"/>
    </row>
    <row r="37294">
      <c r="B37294" s="497"/>
      <c r="H37294" s="500"/>
      <c r="O37294" s="500"/>
      <c r="Q37294" s="498" t="s">
        <v>213</v>
      </c>
      <c r="S37294" s="499"/>
    </row>
    <row r="37295">
      <c r="B37295" s="497"/>
      <c r="H37295" s="500"/>
      <c r="O37295" s="500"/>
      <c r="Q37295" s="498" t="s">
        <v>213</v>
      </c>
      <c r="S37295" s="499"/>
    </row>
    <row r="37296">
      <c r="B37296" s="497"/>
      <c r="H37296" s="500"/>
      <c r="O37296" s="500"/>
      <c r="Q37296" s="498" t="s">
        <v>213</v>
      </c>
      <c r="S37296" s="499"/>
    </row>
    <row r="37297">
      <c r="B37297" s="497"/>
      <c r="H37297" s="500"/>
      <c r="O37297" s="500"/>
      <c r="Q37297" s="498" t="s">
        <v>213</v>
      </c>
      <c r="S37297" s="499"/>
    </row>
    <row r="37298">
      <c r="B37298" s="497"/>
      <c r="H37298" s="500"/>
      <c r="O37298" s="500"/>
      <c r="Q37298" s="498" t="s">
        <v>213</v>
      </c>
      <c r="S37298" s="499"/>
    </row>
    <row r="37299">
      <c r="B37299" s="497"/>
      <c r="H37299" s="500"/>
      <c r="O37299" s="500"/>
      <c r="Q37299" s="498" t="s">
        <v>213</v>
      </c>
      <c r="S37299" s="499"/>
    </row>
    <row r="37300">
      <c r="B37300" s="497"/>
      <c r="H37300" s="500"/>
      <c r="O37300" s="500"/>
      <c r="Q37300" s="498" t="s">
        <v>213</v>
      </c>
      <c r="S37300" s="499"/>
    </row>
    <row r="37301">
      <c r="B37301" s="497"/>
      <c r="H37301" s="500"/>
      <c r="O37301" s="500"/>
      <c r="Q37301" s="498" t="s">
        <v>213</v>
      </c>
      <c r="S37301" s="499"/>
    </row>
    <row r="37302">
      <c r="B37302" s="497"/>
      <c r="H37302" s="500"/>
      <c r="O37302" s="500"/>
      <c r="Q37302" s="498" t="s">
        <v>213</v>
      </c>
      <c r="S37302" s="499"/>
    </row>
    <row r="37303">
      <c r="B37303" s="497"/>
      <c r="H37303" s="500"/>
      <c r="O37303" s="500"/>
      <c r="Q37303" s="498" t="s">
        <v>213</v>
      </c>
      <c r="S37303" s="499"/>
    </row>
    <row r="37304">
      <c r="B37304" s="497"/>
      <c r="H37304" s="500"/>
      <c r="O37304" s="500"/>
      <c r="Q37304" s="498" t="s">
        <v>213</v>
      </c>
      <c r="S37304" s="499"/>
    </row>
    <row r="37305">
      <c r="B37305" s="497"/>
      <c r="H37305" s="500"/>
      <c r="O37305" s="500"/>
      <c r="Q37305" s="498" t="s">
        <v>213</v>
      </c>
      <c r="S37305" s="499"/>
    </row>
    <row r="37306">
      <c r="B37306" s="497"/>
      <c r="H37306" s="500"/>
      <c r="O37306" s="500"/>
      <c r="Q37306" s="498" t="s">
        <v>213</v>
      </c>
      <c r="S37306" s="499"/>
    </row>
    <row r="37307">
      <c r="B37307" s="497"/>
      <c r="H37307" s="500"/>
      <c r="O37307" s="500"/>
      <c r="Q37307" s="498" t="s">
        <v>213</v>
      </c>
      <c r="S37307" s="499"/>
    </row>
    <row r="37308">
      <c r="B37308" s="497"/>
      <c r="H37308" s="500"/>
      <c r="O37308" s="500"/>
      <c r="Q37308" s="498" t="s">
        <v>213</v>
      </c>
      <c r="S37308" s="499"/>
    </row>
    <row r="37309">
      <c r="B37309" s="497"/>
      <c r="H37309" s="500"/>
      <c r="O37309" s="500"/>
      <c r="Q37309" s="498" t="s">
        <v>213</v>
      </c>
      <c r="S37309" s="499"/>
    </row>
    <row r="37310">
      <c r="B37310" s="497"/>
      <c r="H37310" s="500"/>
      <c r="O37310" s="500"/>
      <c r="Q37310" s="498" t="s">
        <v>213</v>
      </c>
      <c r="S37310" s="499"/>
    </row>
    <row r="37311">
      <c r="B37311" s="497"/>
      <c r="H37311" s="500"/>
      <c r="O37311" s="500"/>
      <c r="Q37311" s="498" t="s">
        <v>213</v>
      </c>
      <c r="S37311" s="499"/>
    </row>
    <row r="37312">
      <c r="B37312" s="497"/>
      <c r="H37312" s="500"/>
      <c r="O37312" s="500"/>
      <c r="Q37312" s="498" t="s">
        <v>213</v>
      </c>
      <c r="S37312" s="499"/>
    </row>
    <row r="37313">
      <c r="B37313" s="497"/>
      <c r="H37313" s="500"/>
      <c r="O37313" s="500"/>
      <c r="Q37313" s="498" t="s">
        <v>213</v>
      </c>
      <c r="S37313" s="499"/>
    </row>
    <row r="37314">
      <c r="B37314" s="497"/>
      <c r="H37314" s="500"/>
      <c r="O37314" s="500"/>
      <c r="Q37314" s="498" t="s">
        <v>213</v>
      </c>
      <c r="S37314" s="499"/>
    </row>
    <row r="37315">
      <c r="B37315" s="497"/>
      <c r="H37315" s="500"/>
      <c r="O37315" s="500"/>
      <c r="Q37315" s="498" t="s">
        <v>213</v>
      </c>
      <c r="S37315" s="499"/>
    </row>
    <row r="37316">
      <c r="B37316" s="497"/>
      <c r="H37316" s="500"/>
      <c r="O37316" s="500"/>
      <c r="Q37316" s="498" t="s">
        <v>213</v>
      </c>
      <c r="S37316" s="499"/>
    </row>
    <row r="37317">
      <c r="B37317" s="497"/>
      <c r="H37317" s="500"/>
      <c r="O37317" s="500"/>
      <c r="Q37317" s="498" t="s">
        <v>213</v>
      </c>
      <c r="S37317" s="499"/>
    </row>
    <row r="37318">
      <c r="B37318" s="497"/>
      <c r="H37318" s="500"/>
      <c r="O37318" s="500"/>
      <c r="Q37318" s="498" t="s">
        <v>213</v>
      </c>
      <c r="S37318" s="499"/>
    </row>
    <row r="37319">
      <c r="B37319" s="497"/>
      <c r="H37319" s="500"/>
      <c r="O37319" s="500"/>
      <c r="Q37319" s="498" t="s">
        <v>213</v>
      </c>
      <c r="S37319" s="499"/>
    </row>
    <row r="37320">
      <c r="B37320" s="497"/>
      <c r="H37320" s="500"/>
      <c r="O37320" s="500"/>
      <c r="Q37320" s="498" t="s">
        <v>213</v>
      </c>
      <c r="S37320" s="499"/>
    </row>
    <row r="37321">
      <c r="B37321" s="497"/>
      <c r="H37321" s="500"/>
      <c r="O37321" s="500"/>
      <c r="Q37321" s="498" t="s">
        <v>213</v>
      </c>
      <c r="S37321" s="499"/>
    </row>
    <row r="37322">
      <c r="B37322" s="497"/>
      <c r="H37322" s="500"/>
      <c r="O37322" s="500"/>
      <c r="Q37322" s="498" t="s">
        <v>213</v>
      </c>
      <c r="S37322" s="499"/>
    </row>
    <row r="37323">
      <c r="B37323" s="497"/>
      <c r="H37323" s="500"/>
      <c r="O37323" s="500"/>
      <c r="Q37323" s="498" t="s">
        <v>213</v>
      </c>
      <c r="S37323" s="499"/>
    </row>
    <row r="37324">
      <c r="B37324" s="497"/>
      <c r="H37324" s="500"/>
      <c r="O37324" s="500"/>
      <c r="Q37324" s="498" t="s">
        <v>213</v>
      </c>
      <c r="S37324" s="499"/>
    </row>
    <row r="37325">
      <c r="B37325" s="497"/>
      <c r="H37325" s="500"/>
      <c r="O37325" s="500"/>
      <c r="Q37325" s="498" t="s">
        <v>213</v>
      </c>
      <c r="S37325" s="499"/>
    </row>
    <row r="37326">
      <c r="B37326" s="497"/>
      <c r="H37326" s="500"/>
      <c r="O37326" s="500"/>
      <c r="Q37326" s="498" t="s">
        <v>213</v>
      </c>
      <c r="S37326" s="499"/>
    </row>
    <row r="37327">
      <c r="B37327" s="497"/>
      <c r="H37327" s="500"/>
      <c r="O37327" s="500"/>
      <c r="Q37327" s="498" t="s">
        <v>213</v>
      </c>
      <c r="S37327" s="499"/>
    </row>
    <row r="37328">
      <c r="B37328" s="497"/>
      <c r="H37328" s="500"/>
      <c r="O37328" s="500"/>
      <c r="Q37328" s="498" t="s">
        <v>213</v>
      </c>
      <c r="S37328" s="499"/>
    </row>
    <row r="37329">
      <c r="B37329" s="497"/>
      <c r="H37329" s="500"/>
      <c r="O37329" s="500"/>
      <c r="Q37329" s="498" t="s">
        <v>213</v>
      </c>
      <c r="S37329" s="499"/>
    </row>
    <row r="37330">
      <c r="B37330" s="497"/>
      <c r="H37330" s="500"/>
      <c r="O37330" s="500"/>
      <c r="Q37330" s="498" t="s">
        <v>213</v>
      </c>
      <c r="S37330" s="499"/>
    </row>
    <row r="37331">
      <c r="B37331" s="497"/>
      <c r="H37331" s="500"/>
      <c r="O37331" s="500"/>
      <c r="Q37331" s="498" t="s">
        <v>213</v>
      </c>
      <c r="S37331" s="499"/>
    </row>
    <row r="37332">
      <c r="B37332" s="497"/>
      <c r="H37332" s="500"/>
      <c r="O37332" s="500"/>
      <c r="Q37332" s="498" t="s">
        <v>213</v>
      </c>
      <c r="S37332" s="499"/>
    </row>
    <row r="37333">
      <c r="B37333" s="497"/>
      <c r="H37333" s="500"/>
      <c r="O37333" s="500"/>
      <c r="Q37333" s="498" t="s">
        <v>213</v>
      </c>
      <c r="S37333" s="499"/>
    </row>
    <row r="37334">
      <c r="B37334" s="497"/>
      <c r="H37334" s="500"/>
      <c r="O37334" s="500"/>
      <c r="Q37334" s="498" t="s">
        <v>213</v>
      </c>
      <c r="S37334" s="499"/>
    </row>
    <row r="37335">
      <c r="B37335" s="497"/>
      <c r="H37335" s="500"/>
      <c r="O37335" s="500"/>
      <c r="Q37335" s="498" t="s">
        <v>213</v>
      </c>
      <c r="S37335" s="499"/>
    </row>
    <row r="37336">
      <c r="B37336" s="497"/>
      <c r="H37336" s="500"/>
      <c r="O37336" s="500"/>
      <c r="Q37336" s="498" t="s">
        <v>213</v>
      </c>
      <c r="S37336" s="499"/>
    </row>
    <row r="37337">
      <c r="B37337" s="497"/>
      <c r="H37337" s="500"/>
      <c r="O37337" s="500"/>
      <c r="Q37337" s="498" t="s">
        <v>213</v>
      </c>
      <c r="S37337" s="499"/>
    </row>
    <row r="37338">
      <c r="B37338" s="497"/>
      <c r="H37338" s="500"/>
      <c r="O37338" s="500"/>
      <c r="Q37338" s="498" t="s">
        <v>213</v>
      </c>
      <c r="S37338" s="499"/>
    </row>
    <row r="37339">
      <c r="B37339" s="497"/>
      <c r="H37339" s="500"/>
      <c r="O37339" s="500"/>
      <c r="Q37339" s="498" t="s">
        <v>213</v>
      </c>
      <c r="S37339" s="499"/>
    </row>
    <row r="37340">
      <c r="B37340" s="497"/>
      <c r="H37340" s="500"/>
      <c r="O37340" s="500"/>
      <c r="Q37340" s="498" t="s">
        <v>213</v>
      </c>
      <c r="S37340" s="499"/>
    </row>
    <row r="37341">
      <c r="B37341" s="497"/>
      <c r="H37341" s="500"/>
      <c r="O37341" s="500"/>
      <c r="Q37341" s="498" t="s">
        <v>213</v>
      </c>
      <c r="S37341" s="499"/>
    </row>
    <row r="37342">
      <c r="B37342" s="497"/>
      <c r="H37342" s="500"/>
      <c r="O37342" s="500"/>
      <c r="Q37342" s="498" t="s">
        <v>213</v>
      </c>
      <c r="S37342" s="499"/>
    </row>
    <row r="37343">
      <c r="B37343" s="497"/>
      <c r="H37343" s="500"/>
      <c r="O37343" s="500"/>
      <c r="Q37343" s="498" t="s">
        <v>213</v>
      </c>
      <c r="S37343" s="499"/>
    </row>
    <row r="37344">
      <c r="B37344" s="497"/>
      <c r="H37344" s="500"/>
      <c r="O37344" s="500"/>
      <c r="Q37344" s="498" t="s">
        <v>213</v>
      </c>
      <c r="S37344" s="499"/>
    </row>
    <row r="37345">
      <c r="B37345" s="497"/>
      <c r="H37345" s="500"/>
      <c r="O37345" s="500"/>
      <c r="Q37345" s="498" t="s">
        <v>213</v>
      </c>
      <c r="S37345" s="499"/>
    </row>
    <row r="37346">
      <c r="B37346" s="497"/>
      <c r="H37346" s="500"/>
      <c r="O37346" s="500"/>
      <c r="Q37346" s="498" t="s">
        <v>213</v>
      </c>
      <c r="S37346" s="499"/>
    </row>
    <row r="37347">
      <c r="B37347" s="497"/>
      <c r="H37347" s="500"/>
      <c r="O37347" s="500"/>
      <c r="Q37347" s="498" t="s">
        <v>213</v>
      </c>
      <c r="S37347" s="499"/>
    </row>
    <row r="37348">
      <c r="B37348" s="497"/>
      <c r="H37348" s="500"/>
      <c r="O37348" s="500"/>
      <c r="Q37348" s="498" t="s">
        <v>213</v>
      </c>
      <c r="S37348" s="499"/>
    </row>
    <row r="37349">
      <c r="B37349" s="497"/>
      <c r="H37349" s="500"/>
      <c r="O37349" s="500"/>
      <c r="Q37349" s="498" t="s">
        <v>213</v>
      </c>
      <c r="S37349" s="499"/>
    </row>
    <row r="37350">
      <c r="B37350" s="497"/>
      <c r="H37350" s="500"/>
      <c r="O37350" s="500"/>
      <c r="Q37350" s="498" t="s">
        <v>213</v>
      </c>
      <c r="S37350" s="499"/>
    </row>
    <row r="37351">
      <c r="B37351" s="497"/>
      <c r="H37351" s="500"/>
      <c r="O37351" s="500"/>
      <c r="Q37351" s="498" t="s">
        <v>213</v>
      </c>
      <c r="S37351" s="499"/>
    </row>
    <row r="37352">
      <c r="B37352" s="497"/>
      <c r="H37352" s="500"/>
      <c r="O37352" s="500"/>
      <c r="Q37352" s="498" t="s">
        <v>213</v>
      </c>
      <c r="S37352" s="499"/>
    </row>
    <row r="37353">
      <c r="B37353" s="497"/>
      <c r="H37353" s="500"/>
      <c r="O37353" s="500"/>
      <c r="Q37353" s="498" t="s">
        <v>213</v>
      </c>
      <c r="S37353" s="499"/>
    </row>
    <row r="37354">
      <c r="B37354" s="497"/>
      <c r="H37354" s="500"/>
      <c r="O37354" s="500"/>
      <c r="Q37354" s="498" t="s">
        <v>213</v>
      </c>
      <c r="S37354" s="499"/>
    </row>
    <row r="37355">
      <c r="B37355" s="497"/>
      <c r="H37355" s="500"/>
      <c r="O37355" s="500"/>
      <c r="Q37355" s="498" t="s">
        <v>213</v>
      </c>
      <c r="S37355" s="499"/>
    </row>
    <row r="37356">
      <c r="B37356" s="497"/>
      <c r="H37356" s="500"/>
      <c r="O37356" s="500"/>
      <c r="Q37356" s="498" t="s">
        <v>213</v>
      </c>
      <c r="S37356" s="499"/>
    </row>
    <row r="37357">
      <c r="B37357" s="497"/>
      <c r="H37357" s="500"/>
      <c r="O37357" s="500"/>
      <c r="Q37357" s="498" t="s">
        <v>213</v>
      </c>
      <c r="S37357" s="499"/>
    </row>
    <row r="37358">
      <c r="B37358" s="497"/>
      <c r="H37358" s="500"/>
      <c r="O37358" s="500"/>
      <c r="Q37358" s="498" t="s">
        <v>213</v>
      </c>
      <c r="S37358" s="499"/>
    </row>
    <row r="37359">
      <c r="B37359" s="497"/>
      <c r="H37359" s="500"/>
      <c r="O37359" s="500"/>
      <c r="Q37359" s="498" t="s">
        <v>213</v>
      </c>
      <c r="S37359" s="499"/>
    </row>
    <row r="37360">
      <c r="B37360" s="497"/>
      <c r="H37360" s="500"/>
      <c r="O37360" s="500"/>
      <c r="Q37360" s="498" t="s">
        <v>213</v>
      </c>
      <c r="S37360" s="499"/>
    </row>
    <row r="37361">
      <c r="B37361" s="497"/>
      <c r="H37361" s="500"/>
      <c r="O37361" s="500"/>
      <c r="Q37361" s="498" t="s">
        <v>213</v>
      </c>
      <c r="S37361" s="499"/>
    </row>
    <row r="37362">
      <c r="B37362" s="497"/>
      <c r="H37362" s="500"/>
      <c r="O37362" s="500"/>
      <c r="Q37362" s="498" t="s">
        <v>213</v>
      </c>
      <c r="S37362" s="499"/>
    </row>
    <row r="37363">
      <c r="B37363" s="497"/>
      <c r="H37363" s="500"/>
      <c r="O37363" s="500"/>
      <c r="Q37363" s="498" t="s">
        <v>213</v>
      </c>
      <c r="S37363" s="499"/>
    </row>
    <row r="37364">
      <c r="B37364" s="497"/>
      <c r="H37364" s="500"/>
      <c r="O37364" s="500"/>
      <c r="Q37364" s="498" t="s">
        <v>213</v>
      </c>
      <c r="S37364" s="499"/>
    </row>
    <row r="37365">
      <c r="B37365" s="497"/>
      <c r="H37365" s="500"/>
      <c r="O37365" s="500"/>
      <c r="Q37365" s="498" t="s">
        <v>213</v>
      </c>
      <c r="S37365" s="499"/>
    </row>
    <row r="37366">
      <c r="B37366" s="497"/>
      <c r="H37366" s="500"/>
      <c r="O37366" s="500"/>
      <c r="Q37366" s="498" t="s">
        <v>213</v>
      </c>
      <c r="S37366" s="499"/>
    </row>
    <row r="37367">
      <c r="B37367" s="497"/>
      <c r="H37367" s="500"/>
      <c r="O37367" s="500"/>
      <c r="Q37367" s="498" t="s">
        <v>213</v>
      </c>
      <c r="S37367" s="499"/>
    </row>
    <row r="37368">
      <c r="B37368" s="497"/>
      <c r="H37368" s="500"/>
      <c r="O37368" s="500"/>
      <c r="Q37368" s="498" t="s">
        <v>213</v>
      </c>
      <c r="S37368" s="499"/>
    </row>
    <row r="37369">
      <c r="B37369" s="497"/>
      <c r="H37369" s="500"/>
      <c r="O37369" s="500"/>
      <c r="Q37369" s="498" t="s">
        <v>213</v>
      </c>
      <c r="S37369" s="499"/>
    </row>
    <row r="37370">
      <c r="B37370" s="497"/>
      <c r="H37370" s="500"/>
      <c r="O37370" s="500"/>
      <c r="Q37370" s="498" t="s">
        <v>213</v>
      </c>
      <c r="S37370" s="499"/>
    </row>
    <row r="37371">
      <c r="B37371" s="497"/>
      <c r="H37371" s="500"/>
      <c r="O37371" s="500"/>
      <c r="Q37371" s="498" t="s">
        <v>213</v>
      </c>
      <c r="S37371" s="499"/>
    </row>
    <row r="37372">
      <c r="B37372" s="497"/>
      <c r="H37372" s="500"/>
      <c r="O37372" s="500"/>
      <c r="Q37372" s="498" t="s">
        <v>213</v>
      </c>
      <c r="S37372" s="499"/>
    </row>
    <row r="37373">
      <c r="B37373" s="497"/>
      <c r="H37373" s="500"/>
      <c r="O37373" s="500"/>
      <c r="Q37373" s="498" t="s">
        <v>213</v>
      </c>
      <c r="S37373" s="499"/>
    </row>
    <row r="37374">
      <c r="B37374" s="497"/>
      <c r="H37374" s="500"/>
      <c r="O37374" s="500"/>
      <c r="Q37374" s="498" t="s">
        <v>213</v>
      </c>
      <c r="S37374" s="499"/>
    </row>
    <row r="37375">
      <c r="B37375" s="497"/>
      <c r="H37375" s="500"/>
      <c r="O37375" s="500"/>
      <c r="Q37375" s="498" t="s">
        <v>213</v>
      </c>
      <c r="S37375" s="499"/>
    </row>
    <row r="37376">
      <c r="B37376" s="497"/>
      <c r="H37376" s="500"/>
      <c r="O37376" s="500"/>
      <c r="Q37376" s="498" t="s">
        <v>213</v>
      </c>
      <c r="S37376" s="499"/>
    </row>
    <row r="37377">
      <c r="B37377" s="497"/>
      <c r="H37377" s="500"/>
      <c r="O37377" s="500"/>
      <c r="Q37377" s="498" t="s">
        <v>213</v>
      </c>
      <c r="S37377" s="499"/>
    </row>
    <row r="37378">
      <c r="B37378" s="497"/>
      <c r="H37378" s="500"/>
      <c r="O37378" s="500"/>
      <c r="Q37378" s="498" t="s">
        <v>213</v>
      </c>
      <c r="S37378" s="499"/>
    </row>
    <row r="37379">
      <c r="B37379" s="497"/>
      <c r="H37379" s="500"/>
      <c r="O37379" s="500"/>
      <c r="Q37379" s="498" t="s">
        <v>213</v>
      </c>
      <c r="S37379" s="499"/>
    </row>
    <row r="37380">
      <c r="B37380" s="497"/>
      <c r="H37380" s="500"/>
      <c r="O37380" s="500"/>
      <c r="Q37380" s="498" t="s">
        <v>213</v>
      </c>
      <c r="S37380" s="499"/>
    </row>
    <row r="37381">
      <c r="B37381" s="497"/>
      <c r="H37381" s="500"/>
      <c r="O37381" s="500"/>
      <c r="Q37381" s="498" t="s">
        <v>213</v>
      </c>
      <c r="S37381" s="499"/>
    </row>
    <row r="37382">
      <c r="B37382" s="497"/>
      <c r="H37382" s="500"/>
      <c r="O37382" s="500"/>
      <c r="Q37382" s="498" t="s">
        <v>213</v>
      </c>
      <c r="S37382" s="499"/>
    </row>
    <row r="37383">
      <c r="B37383" s="497"/>
      <c r="H37383" s="500"/>
      <c r="O37383" s="500"/>
      <c r="Q37383" s="498" t="s">
        <v>213</v>
      </c>
      <c r="S37383" s="499"/>
    </row>
    <row r="37384">
      <c r="B37384" s="497"/>
      <c r="H37384" s="500"/>
      <c r="O37384" s="500"/>
      <c r="Q37384" s="498" t="s">
        <v>213</v>
      </c>
      <c r="S37384" s="499"/>
    </row>
    <row r="37385">
      <c r="B37385" s="497"/>
      <c r="H37385" s="500"/>
      <c r="O37385" s="500"/>
      <c r="Q37385" s="498" t="s">
        <v>213</v>
      </c>
      <c r="S37385" s="499"/>
    </row>
    <row r="37386">
      <c r="B37386" s="497"/>
      <c r="H37386" s="500"/>
      <c r="O37386" s="500"/>
      <c r="Q37386" s="498" t="s">
        <v>213</v>
      </c>
      <c r="S37386" s="499"/>
    </row>
    <row r="37387">
      <c r="B37387" s="497"/>
      <c r="H37387" s="500"/>
      <c r="O37387" s="500"/>
      <c r="Q37387" s="498" t="s">
        <v>213</v>
      </c>
      <c r="S37387" s="499"/>
    </row>
    <row r="37388">
      <c r="B37388" s="497"/>
      <c r="H37388" s="500"/>
      <c r="O37388" s="500"/>
      <c r="Q37388" s="498" t="s">
        <v>213</v>
      </c>
      <c r="S37388" s="499"/>
    </row>
    <row r="37389">
      <c r="B37389" s="497"/>
      <c r="H37389" s="500"/>
      <c r="O37389" s="500"/>
      <c r="Q37389" s="498" t="s">
        <v>213</v>
      </c>
      <c r="S37389" s="499"/>
    </row>
    <row r="37390">
      <c r="B37390" s="497"/>
      <c r="H37390" s="500"/>
      <c r="O37390" s="500"/>
      <c r="Q37390" s="498" t="s">
        <v>213</v>
      </c>
      <c r="S37390" s="499"/>
    </row>
    <row r="37391">
      <c r="B37391" s="497"/>
      <c r="H37391" s="500"/>
      <c r="O37391" s="500"/>
      <c r="Q37391" s="498" t="s">
        <v>213</v>
      </c>
      <c r="S37391" s="499"/>
    </row>
    <row r="37392">
      <c r="B37392" s="497"/>
      <c r="H37392" s="500"/>
      <c r="O37392" s="500"/>
      <c r="Q37392" s="498" t="s">
        <v>213</v>
      </c>
      <c r="S37392" s="499"/>
    </row>
    <row r="37393">
      <c r="B37393" s="497"/>
      <c r="H37393" s="500"/>
      <c r="O37393" s="500"/>
      <c r="Q37393" s="498" t="s">
        <v>213</v>
      </c>
      <c r="S37393" s="499"/>
    </row>
    <row r="37394">
      <c r="B37394" s="497"/>
      <c r="H37394" s="500"/>
      <c r="O37394" s="500"/>
      <c r="Q37394" s="498" t="s">
        <v>213</v>
      </c>
      <c r="S37394" s="499"/>
    </row>
    <row r="37395">
      <c r="B37395" s="497"/>
      <c r="H37395" s="500"/>
      <c r="O37395" s="500"/>
      <c r="Q37395" s="498" t="s">
        <v>213</v>
      </c>
      <c r="S37395" s="499"/>
    </row>
    <row r="37396">
      <c r="B37396" s="497"/>
      <c r="H37396" s="500"/>
      <c r="O37396" s="500"/>
      <c r="Q37396" s="498" t="s">
        <v>213</v>
      </c>
      <c r="S37396" s="499"/>
    </row>
    <row r="37397">
      <c r="B37397" s="497"/>
      <c r="H37397" s="500"/>
      <c r="O37397" s="500"/>
      <c r="Q37397" s="498" t="s">
        <v>213</v>
      </c>
      <c r="S37397" s="499"/>
    </row>
    <row r="37398">
      <c r="B37398" s="497"/>
      <c r="H37398" s="500"/>
      <c r="O37398" s="500"/>
      <c r="Q37398" s="498" t="s">
        <v>213</v>
      </c>
      <c r="S37398" s="499"/>
    </row>
    <row r="37399">
      <c r="B37399" s="497"/>
      <c r="H37399" s="500"/>
      <c r="O37399" s="500"/>
      <c r="Q37399" s="498" t="s">
        <v>213</v>
      </c>
      <c r="S37399" s="499"/>
    </row>
    <row r="37400">
      <c r="B37400" s="497"/>
      <c r="H37400" s="500"/>
      <c r="O37400" s="500"/>
      <c r="Q37400" s="498" t="s">
        <v>213</v>
      </c>
      <c r="S37400" s="499"/>
    </row>
    <row r="37401">
      <c r="B37401" s="497"/>
      <c r="H37401" s="500"/>
      <c r="O37401" s="500"/>
      <c r="Q37401" s="498" t="s">
        <v>213</v>
      </c>
      <c r="S37401" s="499"/>
    </row>
    <row r="37402">
      <c r="B37402" s="497"/>
      <c r="H37402" s="500"/>
      <c r="O37402" s="500"/>
      <c r="Q37402" s="498" t="s">
        <v>213</v>
      </c>
      <c r="S37402" s="499"/>
    </row>
    <row r="37403">
      <c r="B37403" s="497"/>
      <c r="H37403" s="500"/>
      <c r="O37403" s="500"/>
      <c r="Q37403" s="498" t="s">
        <v>213</v>
      </c>
      <c r="S37403" s="499"/>
    </row>
    <row r="37404">
      <c r="B37404" s="497"/>
      <c r="H37404" s="500"/>
      <c r="O37404" s="500"/>
      <c r="Q37404" s="498" t="s">
        <v>213</v>
      </c>
      <c r="S37404" s="499"/>
    </row>
    <row r="37405">
      <c r="B37405" s="497"/>
      <c r="H37405" s="500"/>
      <c r="O37405" s="500"/>
      <c r="Q37405" s="498" t="s">
        <v>213</v>
      </c>
      <c r="S37405" s="499"/>
    </row>
    <row r="37406">
      <c r="B37406" s="497"/>
      <c r="H37406" s="500"/>
      <c r="O37406" s="500"/>
      <c r="Q37406" s="498" t="s">
        <v>213</v>
      </c>
      <c r="S37406" s="499"/>
    </row>
    <row r="37407">
      <c r="B37407" s="497"/>
      <c r="H37407" s="500"/>
      <c r="O37407" s="500"/>
      <c r="Q37407" s="498" t="s">
        <v>213</v>
      </c>
      <c r="S37407" s="499"/>
    </row>
    <row r="37408">
      <c r="B37408" s="497"/>
      <c r="H37408" s="500"/>
      <c r="O37408" s="500"/>
      <c r="Q37408" s="498" t="s">
        <v>213</v>
      </c>
      <c r="S37408" s="499"/>
    </row>
    <row r="37409">
      <c r="B37409" s="497"/>
      <c r="H37409" s="500"/>
      <c r="O37409" s="500"/>
      <c r="Q37409" s="498" t="s">
        <v>213</v>
      </c>
      <c r="S37409" s="499"/>
    </row>
    <row r="37410">
      <c r="B37410" s="497"/>
      <c r="H37410" s="500"/>
      <c r="O37410" s="500"/>
      <c r="Q37410" s="498" t="s">
        <v>213</v>
      </c>
      <c r="S37410" s="499"/>
    </row>
    <row r="37411">
      <c r="B37411" s="497"/>
      <c r="H37411" s="500"/>
      <c r="O37411" s="500"/>
      <c r="Q37411" s="498" t="s">
        <v>213</v>
      </c>
      <c r="S37411" s="499"/>
    </row>
    <row r="37412">
      <c r="B37412" s="497"/>
      <c r="H37412" s="500"/>
      <c r="O37412" s="500"/>
      <c r="Q37412" s="498" t="s">
        <v>213</v>
      </c>
      <c r="S37412" s="499"/>
    </row>
    <row r="37413">
      <c r="B37413" s="497"/>
      <c r="H37413" s="500"/>
      <c r="O37413" s="500"/>
      <c r="Q37413" s="498" t="s">
        <v>213</v>
      </c>
      <c r="S37413" s="499"/>
    </row>
    <row r="37414">
      <c r="B37414" s="497"/>
      <c r="H37414" s="500"/>
      <c r="O37414" s="500"/>
      <c r="Q37414" s="498" t="s">
        <v>213</v>
      </c>
      <c r="S37414" s="499"/>
    </row>
    <row r="37415">
      <c r="B37415" s="497"/>
      <c r="H37415" s="500"/>
      <c r="O37415" s="500"/>
      <c r="Q37415" s="498" t="s">
        <v>213</v>
      </c>
      <c r="S37415" s="499"/>
    </row>
    <row r="37416">
      <c r="B37416" s="497"/>
      <c r="H37416" s="500"/>
      <c r="O37416" s="500"/>
      <c r="Q37416" s="498" t="s">
        <v>213</v>
      </c>
      <c r="S37416" s="499"/>
    </row>
    <row r="37417">
      <c r="B37417" s="497"/>
      <c r="H37417" s="500"/>
      <c r="O37417" s="500"/>
      <c r="Q37417" s="498" t="s">
        <v>213</v>
      </c>
      <c r="S37417" s="499"/>
    </row>
    <row r="37418">
      <c r="B37418" s="497"/>
      <c r="H37418" s="500"/>
      <c r="O37418" s="500"/>
      <c r="Q37418" s="498" t="s">
        <v>213</v>
      </c>
      <c r="S37418" s="499"/>
    </row>
    <row r="37419">
      <c r="B37419" s="497"/>
      <c r="H37419" s="500"/>
      <c r="O37419" s="500"/>
      <c r="Q37419" s="498" t="s">
        <v>213</v>
      </c>
      <c r="S37419" s="499"/>
    </row>
    <row r="37420">
      <c r="B37420" s="497"/>
      <c r="H37420" s="500"/>
      <c r="O37420" s="500"/>
      <c r="Q37420" s="498" t="s">
        <v>213</v>
      </c>
      <c r="S37420" s="499"/>
    </row>
    <row r="37421">
      <c r="B37421" s="497"/>
      <c r="H37421" s="500"/>
      <c r="O37421" s="500"/>
      <c r="Q37421" s="498" t="s">
        <v>213</v>
      </c>
      <c r="S37421" s="499"/>
    </row>
    <row r="37422">
      <c r="B37422" s="497"/>
      <c r="H37422" s="500"/>
      <c r="O37422" s="500"/>
      <c r="Q37422" s="498" t="s">
        <v>213</v>
      </c>
      <c r="S37422" s="499"/>
    </row>
    <row r="37423">
      <c r="B37423" s="497"/>
      <c r="H37423" s="500"/>
      <c r="O37423" s="500"/>
      <c r="Q37423" s="498" t="s">
        <v>213</v>
      </c>
      <c r="S37423" s="499"/>
    </row>
    <row r="37424">
      <c r="B37424" s="497"/>
      <c r="H37424" s="500"/>
      <c r="O37424" s="500"/>
      <c r="Q37424" s="498" t="s">
        <v>213</v>
      </c>
      <c r="S37424" s="499"/>
    </row>
    <row r="37425">
      <c r="B37425" s="497"/>
      <c r="H37425" s="500"/>
      <c r="O37425" s="500"/>
      <c r="Q37425" s="498" t="s">
        <v>213</v>
      </c>
      <c r="S37425" s="499"/>
    </row>
    <row r="37426">
      <c r="B37426" s="497"/>
      <c r="H37426" s="500"/>
      <c r="O37426" s="500"/>
      <c r="Q37426" s="498" t="s">
        <v>213</v>
      </c>
      <c r="S37426" s="499"/>
    </row>
    <row r="37427">
      <c r="B37427" s="497"/>
      <c r="H37427" s="500"/>
      <c r="O37427" s="500"/>
      <c r="Q37427" s="498" t="s">
        <v>213</v>
      </c>
      <c r="S37427" s="499"/>
    </row>
    <row r="37428">
      <c r="B37428" s="497"/>
      <c r="H37428" s="500"/>
      <c r="O37428" s="500"/>
      <c r="Q37428" s="498" t="s">
        <v>213</v>
      </c>
      <c r="S37428" s="499"/>
    </row>
    <row r="37429">
      <c r="B37429" s="497"/>
      <c r="H37429" s="500"/>
      <c r="O37429" s="500"/>
      <c r="Q37429" s="498" t="s">
        <v>213</v>
      </c>
      <c r="S37429" s="499"/>
    </row>
    <row r="37430">
      <c r="B37430" s="497"/>
      <c r="H37430" s="500"/>
      <c r="O37430" s="500"/>
      <c r="Q37430" s="498" t="s">
        <v>213</v>
      </c>
      <c r="S37430" s="499"/>
    </row>
    <row r="37431">
      <c r="B37431" s="497"/>
      <c r="H37431" s="500"/>
      <c r="O37431" s="500"/>
      <c r="Q37431" s="498" t="s">
        <v>213</v>
      </c>
      <c r="S37431" s="499"/>
    </row>
    <row r="37432">
      <c r="B37432" s="497"/>
      <c r="H37432" s="500"/>
      <c r="O37432" s="500"/>
      <c r="Q37432" s="498" t="s">
        <v>213</v>
      </c>
      <c r="S37432" s="499"/>
    </row>
    <row r="37433">
      <c r="B37433" s="497"/>
      <c r="H37433" s="500"/>
      <c r="O37433" s="500"/>
      <c r="Q37433" s="498" t="s">
        <v>213</v>
      </c>
      <c r="S37433" s="499"/>
    </row>
    <row r="37434">
      <c r="B37434" s="497"/>
      <c r="H37434" s="500"/>
      <c r="O37434" s="500"/>
      <c r="Q37434" s="498" t="s">
        <v>213</v>
      </c>
      <c r="S37434" s="499"/>
    </row>
    <row r="37435">
      <c r="B37435" s="497"/>
      <c r="H37435" s="500"/>
      <c r="O37435" s="500"/>
      <c r="Q37435" s="498" t="s">
        <v>213</v>
      </c>
      <c r="S37435" s="499"/>
    </row>
    <row r="37436">
      <c r="B37436" s="497"/>
      <c r="H37436" s="500"/>
      <c r="O37436" s="500"/>
      <c r="Q37436" s="498" t="s">
        <v>213</v>
      </c>
      <c r="S37436" s="499"/>
    </row>
    <row r="37437">
      <c r="B37437" s="497"/>
      <c r="H37437" s="500"/>
      <c r="O37437" s="500"/>
      <c r="Q37437" s="498" t="s">
        <v>213</v>
      </c>
      <c r="S37437" s="499"/>
    </row>
    <row r="37438">
      <c r="B37438" s="497"/>
      <c r="H37438" s="500"/>
      <c r="O37438" s="500"/>
      <c r="Q37438" s="498" t="s">
        <v>213</v>
      </c>
      <c r="S37438" s="499"/>
    </row>
    <row r="37439">
      <c r="B37439" s="497"/>
      <c r="H37439" s="500"/>
      <c r="O37439" s="500"/>
      <c r="Q37439" s="498" t="s">
        <v>213</v>
      </c>
      <c r="S37439" s="499"/>
    </row>
    <row r="37440">
      <c r="B37440" s="497"/>
      <c r="H37440" s="500"/>
      <c r="O37440" s="500"/>
      <c r="Q37440" s="498" t="s">
        <v>213</v>
      </c>
      <c r="S37440" s="499"/>
    </row>
    <row r="37441">
      <c r="B37441" s="497"/>
      <c r="H37441" s="500"/>
      <c r="O37441" s="500"/>
      <c r="Q37441" s="498" t="s">
        <v>213</v>
      </c>
      <c r="S37441" s="499"/>
    </row>
    <row r="37442">
      <c r="B37442" s="497"/>
      <c r="H37442" s="500"/>
      <c r="O37442" s="500"/>
      <c r="Q37442" s="498" t="s">
        <v>213</v>
      </c>
      <c r="S37442" s="499"/>
    </row>
    <row r="37443">
      <c r="B37443" s="497"/>
      <c r="H37443" s="500"/>
      <c r="O37443" s="500"/>
      <c r="Q37443" s="498" t="s">
        <v>213</v>
      </c>
      <c r="S37443" s="499"/>
    </row>
    <row r="37444">
      <c r="B37444" s="497"/>
      <c r="H37444" s="500"/>
      <c r="O37444" s="500"/>
      <c r="Q37444" s="498" t="s">
        <v>213</v>
      </c>
      <c r="S37444" s="499"/>
    </row>
    <row r="37445">
      <c r="B37445" s="497"/>
      <c r="H37445" s="500"/>
      <c r="O37445" s="500"/>
      <c r="Q37445" s="498" t="s">
        <v>213</v>
      </c>
      <c r="S37445" s="499"/>
    </row>
    <row r="37446">
      <c r="B37446" s="497"/>
      <c r="H37446" s="500"/>
      <c r="O37446" s="500"/>
      <c r="Q37446" s="498" t="s">
        <v>213</v>
      </c>
      <c r="S37446" s="499"/>
    </row>
    <row r="37447">
      <c r="B37447" s="497"/>
      <c r="H37447" s="500"/>
      <c r="O37447" s="500"/>
      <c r="Q37447" s="498" t="s">
        <v>213</v>
      </c>
      <c r="S37447" s="499"/>
    </row>
    <row r="37448">
      <c r="B37448" s="497"/>
      <c r="H37448" s="500"/>
      <c r="O37448" s="500"/>
      <c r="Q37448" s="498" t="s">
        <v>213</v>
      </c>
      <c r="S37448" s="499"/>
    </row>
    <row r="37449">
      <c r="B37449" s="497"/>
      <c r="H37449" s="500"/>
      <c r="O37449" s="500"/>
      <c r="Q37449" s="498" t="s">
        <v>213</v>
      </c>
      <c r="S37449" s="499"/>
    </row>
    <row r="37450">
      <c r="B37450" s="497"/>
      <c r="H37450" s="500"/>
      <c r="O37450" s="500"/>
      <c r="Q37450" s="498" t="s">
        <v>213</v>
      </c>
      <c r="S37450" s="499"/>
    </row>
    <row r="37451">
      <c r="B37451" s="497"/>
      <c r="H37451" s="500"/>
      <c r="O37451" s="500"/>
      <c r="Q37451" s="498" t="s">
        <v>213</v>
      </c>
      <c r="S37451" s="499"/>
    </row>
    <row r="37452">
      <c r="B37452" s="497"/>
      <c r="H37452" s="500"/>
      <c r="O37452" s="500"/>
      <c r="Q37452" s="498" t="s">
        <v>213</v>
      </c>
      <c r="S37452" s="499"/>
    </row>
    <row r="37453">
      <c r="B37453" s="497"/>
      <c r="H37453" s="500"/>
      <c r="O37453" s="500"/>
      <c r="Q37453" s="498" t="s">
        <v>213</v>
      </c>
      <c r="S37453" s="499"/>
    </row>
    <row r="37454">
      <c r="B37454" s="497"/>
      <c r="H37454" s="500"/>
      <c r="O37454" s="500"/>
      <c r="Q37454" s="498" t="s">
        <v>213</v>
      </c>
      <c r="S37454" s="499"/>
    </row>
    <row r="37455">
      <c r="B37455" s="497"/>
      <c r="H37455" s="500"/>
      <c r="O37455" s="500"/>
      <c r="Q37455" s="498" t="s">
        <v>213</v>
      </c>
      <c r="S37455" s="499"/>
    </row>
    <row r="37456">
      <c r="B37456" s="497"/>
      <c r="H37456" s="500"/>
      <c r="O37456" s="500"/>
      <c r="Q37456" s="498" t="s">
        <v>213</v>
      </c>
      <c r="S37456" s="499"/>
    </row>
    <row r="37457">
      <c r="B37457" s="497"/>
      <c r="H37457" s="500"/>
      <c r="O37457" s="500"/>
      <c r="Q37457" s="498" t="s">
        <v>213</v>
      </c>
      <c r="S37457" s="499"/>
    </row>
    <row r="37458">
      <c r="B37458" s="497"/>
      <c r="H37458" s="500"/>
      <c r="O37458" s="500"/>
      <c r="Q37458" s="498" t="s">
        <v>213</v>
      </c>
      <c r="S37458" s="499"/>
    </row>
    <row r="37459">
      <c r="B37459" s="497"/>
      <c r="H37459" s="500"/>
      <c r="O37459" s="500"/>
      <c r="Q37459" s="498" t="s">
        <v>213</v>
      </c>
      <c r="S37459" s="499"/>
    </row>
    <row r="37460">
      <c r="B37460" s="497"/>
      <c r="H37460" s="500"/>
      <c r="O37460" s="500"/>
      <c r="Q37460" s="498" t="s">
        <v>213</v>
      </c>
      <c r="S37460" s="499"/>
    </row>
    <row r="37461">
      <c r="B37461" s="497"/>
      <c r="H37461" s="500"/>
      <c r="O37461" s="500"/>
      <c r="Q37461" s="498" t="s">
        <v>213</v>
      </c>
      <c r="S37461" s="499"/>
    </row>
    <row r="37462">
      <c r="B37462" s="497"/>
      <c r="H37462" s="500"/>
      <c r="O37462" s="500"/>
      <c r="Q37462" s="498" t="s">
        <v>213</v>
      </c>
      <c r="S37462" s="499"/>
    </row>
    <row r="37463">
      <c r="B37463" s="497"/>
      <c r="H37463" s="500"/>
      <c r="O37463" s="500"/>
      <c r="Q37463" s="498" t="s">
        <v>213</v>
      </c>
      <c r="S37463" s="499"/>
    </row>
    <row r="37464">
      <c r="B37464" s="497"/>
      <c r="H37464" s="500"/>
      <c r="O37464" s="500"/>
      <c r="Q37464" s="498" t="s">
        <v>213</v>
      </c>
      <c r="S37464" s="499"/>
    </row>
    <row r="37465">
      <c r="B37465" s="497"/>
      <c r="H37465" s="500"/>
      <c r="O37465" s="500"/>
      <c r="Q37465" s="498" t="s">
        <v>213</v>
      </c>
      <c r="S37465" s="499"/>
    </row>
    <row r="37466">
      <c r="B37466" s="497"/>
      <c r="H37466" s="500"/>
      <c r="O37466" s="500"/>
      <c r="Q37466" s="498" t="s">
        <v>213</v>
      </c>
      <c r="S37466" s="499"/>
    </row>
    <row r="37467">
      <c r="B37467" s="497"/>
      <c r="H37467" s="500"/>
      <c r="O37467" s="500"/>
      <c r="Q37467" s="498" t="s">
        <v>213</v>
      </c>
      <c r="S37467" s="499"/>
    </row>
    <row r="37468">
      <c r="B37468" s="497"/>
      <c r="H37468" s="500"/>
      <c r="O37468" s="500"/>
      <c r="Q37468" s="498" t="s">
        <v>213</v>
      </c>
      <c r="S37468" s="499"/>
    </row>
    <row r="37469">
      <c r="B37469" s="497"/>
      <c r="H37469" s="500"/>
      <c r="O37469" s="500"/>
      <c r="Q37469" s="498" t="s">
        <v>213</v>
      </c>
      <c r="S37469" s="499"/>
    </row>
    <row r="37470">
      <c r="B37470" s="497"/>
      <c r="H37470" s="500"/>
      <c r="O37470" s="500"/>
      <c r="Q37470" s="498" t="s">
        <v>213</v>
      </c>
      <c r="S37470" s="499"/>
    </row>
    <row r="37471">
      <c r="B37471" s="497"/>
      <c r="H37471" s="500"/>
      <c r="O37471" s="500"/>
      <c r="Q37471" s="498" t="s">
        <v>213</v>
      </c>
      <c r="S37471" s="499"/>
    </row>
    <row r="37472">
      <c r="B37472" s="497"/>
      <c r="H37472" s="500"/>
      <c r="O37472" s="500"/>
      <c r="Q37472" s="498" t="s">
        <v>213</v>
      </c>
      <c r="S37472" s="499"/>
    </row>
    <row r="37473">
      <c r="B37473" s="497"/>
      <c r="H37473" s="500"/>
      <c r="O37473" s="500"/>
      <c r="Q37473" s="498" t="s">
        <v>213</v>
      </c>
      <c r="S37473" s="499"/>
    </row>
    <row r="37474">
      <c r="B37474" s="497"/>
      <c r="H37474" s="500"/>
      <c r="O37474" s="500"/>
      <c r="Q37474" s="498" t="s">
        <v>213</v>
      </c>
      <c r="S37474" s="499"/>
    </row>
    <row r="37475">
      <c r="B37475" s="497"/>
      <c r="H37475" s="500"/>
      <c r="O37475" s="500"/>
      <c r="Q37475" s="498" t="s">
        <v>213</v>
      </c>
      <c r="S37475" s="499"/>
    </row>
    <row r="37476">
      <c r="B37476" s="497"/>
      <c r="H37476" s="500"/>
      <c r="O37476" s="500"/>
      <c r="Q37476" s="498" t="s">
        <v>213</v>
      </c>
      <c r="S37476" s="499"/>
    </row>
    <row r="37477">
      <c r="B37477" s="497"/>
      <c r="H37477" s="500"/>
      <c r="O37477" s="500"/>
      <c r="Q37477" s="498" t="s">
        <v>213</v>
      </c>
      <c r="S37477" s="499"/>
    </row>
    <row r="37478">
      <c r="B37478" s="497"/>
      <c r="H37478" s="500"/>
      <c r="O37478" s="500"/>
      <c r="Q37478" s="498" t="s">
        <v>213</v>
      </c>
      <c r="S37478" s="499"/>
    </row>
    <row r="37479">
      <c r="B37479" s="497"/>
      <c r="H37479" s="500"/>
      <c r="O37479" s="500"/>
      <c r="Q37479" s="498" t="s">
        <v>213</v>
      </c>
      <c r="S37479" s="499"/>
    </row>
    <row r="37480">
      <c r="B37480" s="497"/>
      <c r="H37480" s="500"/>
      <c r="O37480" s="500"/>
      <c r="Q37480" s="498" t="s">
        <v>213</v>
      </c>
      <c r="S37480" s="499"/>
    </row>
    <row r="37481">
      <c r="B37481" s="497"/>
      <c r="H37481" s="500"/>
      <c r="O37481" s="500"/>
      <c r="Q37481" s="498" t="s">
        <v>213</v>
      </c>
      <c r="S37481" s="499"/>
    </row>
    <row r="37482">
      <c r="B37482" s="497"/>
      <c r="H37482" s="500"/>
      <c r="O37482" s="500"/>
      <c r="Q37482" s="498" t="s">
        <v>213</v>
      </c>
      <c r="S37482" s="499"/>
    </row>
    <row r="37483">
      <c r="B37483" s="497"/>
      <c r="H37483" s="500"/>
      <c r="O37483" s="500"/>
      <c r="Q37483" s="498" t="s">
        <v>213</v>
      </c>
      <c r="S37483" s="499"/>
    </row>
    <row r="37484">
      <c r="B37484" s="497"/>
      <c r="H37484" s="500"/>
      <c r="O37484" s="500"/>
      <c r="Q37484" s="498" t="s">
        <v>213</v>
      </c>
      <c r="S37484" s="499"/>
    </row>
    <row r="37485">
      <c r="B37485" s="497"/>
      <c r="H37485" s="500"/>
      <c r="O37485" s="500"/>
      <c r="Q37485" s="498" t="s">
        <v>213</v>
      </c>
      <c r="S37485" s="499"/>
    </row>
    <row r="37486">
      <c r="B37486" s="497"/>
      <c r="H37486" s="500"/>
      <c r="O37486" s="500"/>
      <c r="Q37486" s="498" t="s">
        <v>213</v>
      </c>
      <c r="S37486" s="499"/>
    </row>
    <row r="37487">
      <c r="B37487" s="497"/>
      <c r="H37487" s="500"/>
      <c r="O37487" s="500"/>
      <c r="Q37487" s="498" t="s">
        <v>213</v>
      </c>
      <c r="S37487" s="499"/>
    </row>
    <row r="37488">
      <c r="B37488" s="497"/>
      <c r="H37488" s="500"/>
      <c r="O37488" s="500"/>
      <c r="Q37488" s="498" t="s">
        <v>213</v>
      </c>
      <c r="S37488" s="499"/>
    </row>
    <row r="37489">
      <c r="B37489" s="497"/>
      <c r="H37489" s="500"/>
      <c r="O37489" s="500"/>
      <c r="Q37489" s="498" t="s">
        <v>213</v>
      </c>
      <c r="S37489" s="499"/>
    </row>
    <row r="37490">
      <c r="B37490" s="497"/>
      <c r="H37490" s="500"/>
      <c r="O37490" s="500"/>
      <c r="Q37490" s="498" t="s">
        <v>213</v>
      </c>
      <c r="S37490" s="499"/>
    </row>
    <row r="37491">
      <c r="B37491" s="497"/>
      <c r="H37491" s="500"/>
      <c r="O37491" s="500"/>
      <c r="Q37491" s="498" t="s">
        <v>213</v>
      </c>
      <c r="S37491" s="499"/>
    </row>
    <row r="37492">
      <c r="B37492" s="497"/>
      <c r="H37492" s="500"/>
      <c r="O37492" s="500"/>
      <c r="Q37492" s="498" t="s">
        <v>213</v>
      </c>
      <c r="S37492" s="499"/>
    </row>
    <row r="37493">
      <c r="B37493" s="497"/>
      <c r="H37493" s="500"/>
      <c r="O37493" s="500"/>
      <c r="Q37493" s="498" t="s">
        <v>213</v>
      </c>
      <c r="S37493" s="499"/>
    </row>
    <row r="37494">
      <c r="B37494" s="497"/>
      <c r="H37494" s="500"/>
      <c r="O37494" s="500"/>
      <c r="Q37494" s="498" t="s">
        <v>213</v>
      </c>
      <c r="S37494" s="499"/>
    </row>
    <row r="37495">
      <c r="B37495" s="497"/>
      <c r="H37495" s="500"/>
      <c r="O37495" s="500"/>
      <c r="Q37495" s="498" t="s">
        <v>213</v>
      </c>
      <c r="S37495" s="499"/>
    </row>
    <row r="37496">
      <c r="B37496" s="497"/>
      <c r="H37496" s="500"/>
      <c r="O37496" s="500"/>
      <c r="Q37496" s="498" t="s">
        <v>213</v>
      </c>
      <c r="S37496" s="499"/>
    </row>
    <row r="37497">
      <c r="B37497" s="497"/>
      <c r="H37497" s="500"/>
      <c r="O37497" s="500"/>
      <c r="Q37497" s="498" t="s">
        <v>213</v>
      </c>
      <c r="S37497" s="499"/>
    </row>
    <row r="37498">
      <c r="B37498" s="497"/>
      <c r="H37498" s="500"/>
      <c r="O37498" s="500"/>
      <c r="Q37498" s="498" t="s">
        <v>213</v>
      </c>
      <c r="S37498" s="499"/>
    </row>
    <row r="37499">
      <c r="B37499" s="497"/>
      <c r="H37499" s="500"/>
      <c r="O37499" s="500"/>
      <c r="Q37499" s="498" t="s">
        <v>213</v>
      </c>
      <c r="S37499" s="499"/>
    </row>
    <row r="37500">
      <c r="B37500" s="497"/>
      <c r="H37500" s="500"/>
      <c r="O37500" s="500"/>
      <c r="Q37500" s="498" t="s">
        <v>213</v>
      </c>
      <c r="S37500" s="499"/>
    </row>
    <row r="37501">
      <c r="B37501" s="497"/>
      <c r="H37501" s="500"/>
      <c r="O37501" s="500"/>
      <c r="Q37501" s="498" t="s">
        <v>213</v>
      </c>
      <c r="S37501" s="499"/>
    </row>
    <row r="37502">
      <c r="B37502" s="497"/>
      <c r="H37502" s="500"/>
      <c r="O37502" s="500"/>
      <c r="Q37502" s="498" t="s">
        <v>213</v>
      </c>
      <c r="S37502" s="499"/>
    </row>
    <row r="37503">
      <c r="B37503" s="497"/>
      <c r="H37503" s="500"/>
      <c r="O37503" s="500"/>
      <c r="Q37503" s="498" t="s">
        <v>213</v>
      </c>
      <c r="S37503" s="499"/>
    </row>
    <row r="37504">
      <c r="B37504" s="497"/>
      <c r="H37504" s="500"/>
      <c r="O37504" s="500"/>
      <c r="Q37504" s="498" t="s">
        <v>213</v>
      </c>
      <c r="S37504" s="499"/>
    </row>
    <row r="37505">
      <c r="B37505" s="497"/>
      <c r="H37505" s="500"/>
      <c r="O37505" s="500"/>
      <c r="Q37505" s="498" t="s">
        <v>213</v>
      </c>
      <c r="S37505" s="499"/>
    </row>
    <row r="37506">
      <c r="B37506" s="497"/>
      <c r="H37506" s="500"/>
      <c r="O37506" s="500"/>
      <c r="Q37506" s="498" t="s">
        <v>213</v>
      </c>
      <c r="S37506" s="499"/>
    </row>
    <row r="37507">
      <c r="B37507" s="497"/>
      <c r="H37507" s="500"/>
      <c r="O37507" s="500"/>
      <c r="Q37507" s="498" t="s">
        <v>213</v>
      </c>
      <c r="S37507" s="499"/>
    </row>
    <row r="37508">
      <c r="B37508" s="497"/>
      <c r="H37508" s="500"/>
      <c r="O37508" s="500"/>
      <c r="Q37508" s="498" t="s">
        <v>213</v>
      </c>
      <c r="S37508" s="499"/>
    </row>
    <row r="37509">
      <c r="B37509" s="497"/>
      <c r="H37509" s="500"/>
      <c r="O37509" s="500"/>
      <c r="Q37509" s="498" t="s">
        <v>213</v>
      </c>
      <c r="S37509" s="499"/>
    </row>
    <row r="37510">
      <c r="B37510" s="497"/>
      <c r="H37510" s="500"/>
      <c r="O37510" s="500"/>
      <c r="Q37510" s="498" t="s">
        <v>213</v>
      </c>
      <c r="S37510" s="499"/>
    </row>
    <row r="37511">
      <c r="B37511" s="497"/>
      <c r="H37511" s="500"/>
      <c r="O37511" s="500"/>
      <c r="Q37511" s="498" t="s">
        <v>213</v>
      </c>
      <c r="S37511" s="499"/>
    </row>
    <row r="37512">
      <c r="B37512" s="497"/>
      <c r="H37512" s="500"/>
      <c r="O37512" s="500"/>
      <c r="Q37512" s="498" t="s">
        <v>213</v>
      </c>
      <c r="S37512" s="499"/>
    </row>
    <row r="37513">
      <c r="B37513" s="497"/>
      <c r="H37513" s="500"/>
      <c r="O37513" s="500"/>
      <c r="Q37513" s="498" t="s">
        <v>213</v>
      </c>
      <c r="S37513" s="499"/>
    </row>
    <row r="37514">
      <c r="B37514" s="497"/>
      <c r="H37514" s="500"/>
      <c r="O37514" s="500"/>
      <c r="Q37514" s="498" t="s">
        <v>213</v>
      </c>
      <c r="S37514" s="499"/>
    </row>
    <row r="37515">
      <c r="B37515" s="497"/>
      <c r="H37515" s="500"/>
      <c r="O37515" s="500"/>
      <c r="Q37515" s="498" t="s">
        <v>213</v>
      </c>
      <c r="S37515" s="499"/>
    </row>
    <row r="37516">
      <c r="B37516" s="497"/>
      <c r="H37516" s="500"/>
      <c r="O37516" s="500"/>
      <c r="Q37516" s="498" t="s">
        <v>213</v>
      </c>
      <c r="S37516" s="499"/>
    </row>
    <row r="37517">
      <c r="B37517" s="497"/>
      <c r="H37517" s="500"/>
      <c r="O37517" s="500"/>
      <c r="Q37517" s="498" t="s">
        <v>213</v>
      </c>
      <c r="S37517" s="499"/>
    </row>
    <row r="37518">
      <c r="B37518" s="497"/>
      <c r="H37518" s="500"/>
      <c r="O37518" s="500"/>
      <c r="Q37518" s="498" t="s">
        <v>213</v>
      </c>
      <c r="S37518" s="499"/>
    </row>
    <row r="37519">
      <c r="B37519" s="497"/>
      <c r="H37519" s="500"/>
      <c r="O37519" s="500"/>
      <c r="Q37519" s="498" t="s">
        <v>213</v>
      </c>
      <c r="S37519" s="499"/>
    </row>
    <row r="37520">
      <c r="B37520" s="497"/>
      <c r="H37520" s="500"/>
      <c r="O37520" s="500"/>
      <c r="Q37520" s="498" t="s">
        <v>213</v>
      </c>
      <c r="S37520" s="499"/>
    </row>
    <row r="37521">
      <c r="B37521" s="497"/>
      <c r="H37521" s="500"/>
      <c r="O37521" s="500"/>
      <c r="Q37521" s="498" t="s">
        <v>213</v>
      </c>
      <c r="S37521" s="499"/>
    </row>
    <row r="37522">
      <c r="B37522" s="497"/>
      <c r="H37522" s="500"/>
      <c r="O37522" s="500"/>
      <c r="Q37522" s="498" t="s">
        <v>213</v>
      </c>
      <c r="S37522" s="499"/>
    </row>
    <row r="37523">
      <c r="B37523" s="497"/>
      <c r="H37523" s="500"/>
      <c r="O37523" s="500"/>
      <c r="Q37523" s="498" t="s">
        <v>213</v>
      </c>
      <c r="S37523" s="499"/>
    </row>
    <row r="37524">
      <c r="B37524" s="497"/>
      <c r="H37524" s="500"/>
      <c r="O37524" s="500"/>
      <c r="Q37524" s="498" t="s">
        <v>213</v>
      </c>
      <c r="S37524" s="499"/>
    </row>
    <row r="37525">
      <c r="B37525" s="497"/>
      <c r="H37525" s="500"/>
      <c r="O37525" s="500"/>
      <c r="Q37525" s="498" t="s">
        <v>213</v>
      </c>
      <c r="S37525" s="499"/>
    </row>
    <row r="37526">
      <c r="B37526" s="497"/>
      <c r="H37526" s="500"/>
      <c r="O37526" s="500"/>
      <c r="Q37526" s="498" t="s">
        <v>213</v>
      </c>
      <c r="S37526" s="499"/>
    </row>
    <row r="37527">
      <c r="B37527" s="497"/>
      <c r="H37527" s="500"/>
      <c r="O37527" s="500"/>
      <c r="Q37527" s="498" t="s">
        <v>213</v>
      </c>
      <c r="S37527" s="499"/>
    </row>
    <row r="37528">
      <c r="B37528" s="497"/>
      <c r="H37528" s="500"/>
      <c r="O37528" s="500"/>
      <c r="Q37528" s="498" t="s">
        <v>213</v>
      </c>
      <c r="S37528" s="499"/>
    </row>
    <row r="37529">
      <c r="B37529" s="497"/>
      <c r="H37529" s="500"/>
      <c r="O37529" s="500"/>
      <c r="Q37529" s="498" t="s">
        <v>213</v>
      </c>
      <c r="S37529" s="499"/>
    </row>
    <row r="37530">
      <c r="B37530" s="497"/>
      <c r="H37530" s="500"/>
      <c r="O37530" s="500"/>
      <c r="Q37530" s="498" t="s">
        <v>213</v>
      </c>
      <c r="S37530" s="499"/>
    </row>
    <row r="37531">
      <c r="B37531" s="497"/>
      <c r="H37531" s="500"/>
      <c r="O37531" s="500"/>
      <c r="Q37531" s="498" t="s">
        <v>213</v>
      </c>
      <c r="S37531" s="499"/>
    </row>
    <row r="37532">
      <c r="B37532" s="497"/>
      <c r="H37532" s="500"/>
      <c r="O37532" s="500"/>
      <c r="Q37532" s="498" t="s">
        <v>213</v>
      </c>
      <c r="S37532" s="499"/>
    </row>
    <row r="37533">
      <c r="B37533" s="497"/>
      <c r="H37533" s="500"/>
      <c r="O37533" s="500"/>
      <c r="Q37533" s="498" t="s">
        <v>213</v>
      </c>
      <c r="S37533" s="499"/>
    </row>
    <row r="37534">
      <c r="B37534" s="497"/>
      <c r="H37534" s="500"/>
      <c r="O37534" s="500"/>
      <c r="Q37534" s="498" t="s">
        <v>213</v>
      </c>
      <c r="S37534" s="499"/>
    </row>
    <row r="37535">
      <c r="B37535" s="497"/>
      <c r="H37535" s="500"/>
      <c r="O37535" s="500"/>
      <c r="Q37535" s="498" t="s">
        <v>213</v>
      </c>
      <c r="S37535" s="499"/>
    </row>
    <row r="37536">
      <c r="B37536" s="497"/>
      <c r="H37536" s="500"/>
      <c r="O37536" s="500"/>
      <c r="Q37536" s="498" t="s">
        <v>213</v>
      </c>
      <c r="S37536" s="499"/>
    </row>
    <row r="37537">
      <c r="B37537" s="497"/>
      <c r="H37537" s="500"/>
      <c r="O37537" s="500"/>
      <c r="Q37537" s="498" t="s">
        <v>213</v>
      </c>
      <c r="S37537" s="499"/>
    </row>
    <row r="37538">
      <c r="B37538" s="497"/>
      <c r="H37538" s="500"/>
      <c r="O37538" s="500"/>
      <c r="Q37538" s="498" t="s">
        <v>213</v>
      </c>
      <c r="S37538" s="499"/>
    </row>
    <row r="37539">
      <c r="B37539" s="497"/>
      <c r="H37539" s="500"/>
      <c r="O37539" s="500"/>
      <c r="Q37539" s="498" t="s">
        <v>213</v>
      </c>
      <c r="S37539" s="499"/>
    </row>
    <row r="37540">
      <c r="B37540" s="497"/>
      <c r="H37540" s="500"/>
      <c r="O37540" s="500"/>
      <c r="Q37540" s="498" t="s">
        <v>213</v>
      </c>
      <c r="S37540" s="499"/>
    </row>
    <row r="37541">
      <c r="B37541" s="497"/>
      <c r="H37541" s="500"/>
      <c r="O37541" s="500"/>
      <c r="Q37541" s="498" t="s">
        <v>213</v>
      </c>
      <c r="S37541" s="499"/>
    </row>
    <row r="37542">
      <c r="B37542" s="497"/>
      <c r="H37542" s="500"/>
      <c r="O37542" s="500"/>
      <c r="Q37542" s="498" t="s">
        <v>213</v>
      </c>
      <c r="S37542" s="499"/>
    </row>
    <row r="37543">
      <c r="B37543" s="497"/>
      <c r="H37543" s="500"/>
      <c r="O37543" s="500"/>
      <c r="Q37543" s="498" t="s">
        <v>213</v>
      </c>
      <c r="S37543" s="499"/>
    </row>
    <row r="37544">
      <c r="B37544" s="497"/>
      <c r="H37544" s="500"/>
      <c r="O37544" s="500"/>
      <c r="Q37544" s="498" t="s">
        <v>213</v>
      </c>
      <c r="S37544" s="499"/>
    </row>
    <row r="37545">
      <c r="B37545" s="497"/>
      <c r="H37545" s="500"/>
      <c r="O37545" s="500"/>
      <c r="Q37545" s="498" t="s">
        <v>213</v>
      </c>
      <c r="S37545" s="499"/>
    </row>
    <row r="37546">
      <c r="B37546" s="497"/>
      <c r="H37546" s="500"/>
      <c r="O37546" s="500"/>
      <c r="Q37546" s="498" t="s">
        <v>213</v>
      </c>
      <c r="S37546" s="499"/>
    </row>
    <row r="37547">
      <c r="B37547" s="497"/>
      <c r="H37547" s="500"/>
      <c r="O37547" s="500"/>
      <c r="Q37547" s="498" t="s">
        <v>213</v>
      </c>
      <c r="S37547" s="499"/>
    </row>
    <row r="37548">
      <c r="B37548" s="497"/>
      <c r="H37548" s="500"/>
      <c r="O37548" s="500"/>
      <c r="Q37548" s="498" t="s">
        <v>213</v>
      </c>
      <c r="S37548" s="499"/>
    </row>
    <row r="37549">
      <c r="B37549" s="497"/>
      <c r="H37549" s="500"/>
      <c r="O37549" s="500"/>
      <c r="Q37549" s="498" t="s">
        <v>213</v>
      </c>
      <c r="S37549" s="499"/>
    </row>
    <row r="37550">
      <c r="B37550" s="497"/>
      <c r="H37550" s="500"/>
      <c r="O37550" s="500"/>
      <c r="Q37550" s="498" t="s">
        <v>213</v>
      </c>
      <c r="S37550" s="499"/>
    </row>
    <row r="37551">
      <c r="B37551" s="497"/>
      <c r="H37551" s="500"/>
      <c r="O37551" s="500"/>
      <c r="Q37551" s="498" t="s">
        <v>213</v>
      </c>
      <c r="S37551" s="499"/>
    </row>
    <row r="37552">
      <c r="B37552" s="497"/>
      <c r="H37552" s="500"/>
      <c r="O37552" s="500"/>
      <c r="Q37552" s="498" t="s">
        <v>213</v>
      </c>
      <c r="S37552" s="499"/>
    </row>
    <row r="37553">
      <c r="B37553" s="497"/>
      <c r="H37553" s="500"/>
      <c r="O37553" s="500"/>
      <c r="Q37553" s="498" t="s">
        <v>213</v>
      </c>
      <c r="S37553" s="499"/>
    </row>
    <row r="37554">
      <c r="B37554" s="497"/>
      <c r="H37554" s="500"/>
      <c r="O37554" s="500"/>
      <c r="Q37554" s="498" t="s">
        <v>213</v>
      </c>
      <c r="S37554" s="499"/>
    </row>
    <row r="37555">
      <c r="B37555" s="497"/>
      <c r="H37555" s="500"/>
      <c r="O37555" s="500"/>
      <c r="Q37555" s="498" t="s">
        <v>213</v>
      </c>
      <c r="S37555" s="499"/>
    </row>
    <row r="37556">
      <c r="B37556" s="497"/>
      <c r="H37556" s="500"/>
      <c r="O37556" s="500"/>
      <c r="Q37556" s="498" t="s">
        <v>213</v>
      </c>
      <c r="S37556" s="499"/>
    </row>
    <row r="37557">
      <c r="B37557" s="497"/>
      <c r="H37557" s="500"/>
      <c r="O37557" s="500"/>
      <c r="Q37557" s="498" t="s">
        <v>213</v>
      </c>
      <c r="S37557" s="499"/>
    </row>
    <row r="37558">
      <c r="B37558" s="497"/>
      <c r="H37558" s="500"/>
      <c r="O37558" s="500"/>
      <c r="Q37558" s="498" t="s">
        <v>213</v>
      </c>
      <c r="S37558" s="499"/>
    </row>
    <row r="37559">
      <c r="B37559" s="497"/>
      <c r="H37559" s="500"/>
      <c r="O37559" s="500"/>
      <c r="Q37559" s="498" t="s">
        <v>213</v>
      </c>
      <c r="S37559" s="499"/>
    </row>
    <row r="37560">
      <c r="B37560" s="497"/>
      <c r="H37560" s="500"/>
      <c r="O37560" s="500"/>
      <c r="Q37560" s="498" t="s">
        <v>213</v>
      </c>
      <c r="S37560" s="499"/>
    </row>
    <row r="37561">
      <c r="B37561" s="497"/>
      <c r="H37561" s="500"/>
      <c r="O37561" s="500"/>
      <c r="Q37561" s="498" t="s">
        <v>213</v>
      </c>
      <c r="S37561" s="499"/>
    </row>
    <row r="37562">
      <c r="B37562" s="497"/>
      <c r="H37562" s="500"/>
      <c r="O37562" s="500"/>
      <c r="Q37562" s="498" t="s">
        <v>213</v>
      </c>
      <c r="S37562" s="499"/>
    </row>
    <row r="37563">
      <c r="B37563" s="497"/>
      <c r="H37563" s="500"/>
      <c r="O37563" s="500"/>
      <c r="Q37563" s="498" t="s">
        <v>213</v>
      </c>
      <c r="S37563" s="499"/>
    </row>
    <row r="37564">
      <c r="B37564" s="497"/>
      <c r="H37564" s="500"/>
      <c r="O37564" s="500"/>
      <c r="Q37564" s="498" t="s">
        <v>213</v>
      </c>
      <c r="S37564" s="499"/>
    </row>
    <row r="37565">
      <c r="B37565" s="497"/>
      <c r="H37565" s="500"/>
      <c r="O37565" s="500"/>
      <c r="Q37565" s="498" t="s">
        <v>213</v>
      </c>
      <c r="S37565" s="499"/>
    </row>
    <row r="37566">
      <c r="B37566" s="497"/>
      <c r="H37566" s="500"/>
      <c r="O37566" s="500"/>
      <c r="Q37566" s="498" t="s">
        <v>213</v>
      </c>
      <c r="S37566" s="499"/>
    </row>
    <row r="37567">
      <c r="B37567" s="497"/>
      <c r="H37567" s="500"/>
      <c r="O37567" s="500"/>
      <c r="Q37567" s="498" t="s">
        <v>213</v>
      </c>
      <c r="S37567" s="499"/>
    </row>
    <row r="37568">
      <c r="B37568" s="497"/>
      <c r="H37568" s="500"/>
      <c r="O37568" s="500"/>
      <c r="Q37568" s="498" t="s">
        <v>213</v>
      </c>
      <c r="S37568" s="499"/>
    </row>
    <row r="37569">
      <c r="B37569" s="497"/>
      <c r="H37569" s="500"/>
      <c r="O37569" s="500"/>
      <c r="Q37569" s="498" t="s">
        <v>213</v>
      </c>
      <c r="S37569" s="499"/>
    </row>
    <row r="37570">
      <c r="B37570" s="497"/>
      <c r="H37570" s="500"/>
      <c r="O37570" s="500"/>
      <c r="Q37570" s="498" t="s">
        <v>213</v>
      </c>
      <c r="S37570" s="499"/>
    </row>
    <row r="37571">
      <c r="B37571" s="497"/>
      <c r="H37571" s="500"/>
      <c r="O37571" s="500"/>
      <c r="Q37571" s="498" t="s">
        <v>213</v>
      </c>
      <c r="S37571" s="499"/>
    </row>
    <row r="37572">
      <c r="B37572" s="497"/>
      <c r="H37572" s="500"/>
      <c r="O37572" s="500"/>
      <c r="Q37572" s="498" t="s">
        <v>213</v>
      </c>
      <c r="S37572" s="499"/>
    </row>
    <row r="37573">
      <c r="B37573" s="497"/>
      <c r="H37573" s="500"/>
      <c r="O37573" s="500"/>
      <c r="Q37573" s="498" t="s">
        <v>213</v>
      </c>
      <c r="S37573" s="499"/>
    </row>
    <row r="37574">
      <c r="B37574" s="497"/>
      <c r="H37574" s="500"/>
      <c r="O37574" s="500"/>
      <c r="Q37574" s="498" t="s">
        <v>213</v>
      </c>
      <c r="S37574" s="499"/>
    </row>
    <row r="37575">
      <c r="B37575" s="497"/>
      <c r="H37575" s="500"/>
      <c r="O37575" s="500"/>
      <c r="Q37575" s="498" t="s">
        <v>213</v>
      </c>
      <c r="S37575" s="499"/>
    </row>
    <row r="37576">
      <c r="B37576" s="497"/>
      <c r="H37576" s="500"/>
      <c r="O37576" s="500"/>
      <c r="Q37576" s="498" t="s">
        <v>213</v>
      </c>
      <c r="S37576" s="499"/>
    </row>
    <row r="37577">
      <c r="B37577" s="497"/>
      <c r="H37577" s="500"/>
      <c r="O37577" s="500"/>
      <c r="Q37577" s="498" t="s">
        <v>213</v>
      </c>
      <c r="S37577" s="499"/>
    </row>
    <row r="37578">
      <c r="B37578" s="497"/>
      <c r="H37578" s="500"/>
      <c r="O37578" s="500"/>
      <c r="Q37578" s="498" t="s">
        <v>213</v>
      </c>
      <c r="S37578" s="499"/>
    </row>
    <row r="37579">
      <c r="B37579" s="497"/>
      <c r="H37579" s="500"/>
      <c r="O37579" s="500"/>
      <c r="Q37579" s="498" t="s">
        <v>213</v>
      </c>
      <c r="S37579" s="499"/>
    </row>
    <row r="37580">
      <c r="B37580" s="497"/>
      <c r="H37580" s="500"/>
      <c r="O37580" s="500"/>
      <c r="Q37580" s="498" t="s">
        <v>213</v>
      </c>
      <c r="S37580" s="499"/>
    </row>
    <row r="37581">
      <c r="B37581" s="497"/>
      <c r="H37581" s="500"/>
      <c r="O37581" s="500"/>
      <c r="Q37581" s="498" t="s">
        <v>213</v>
      </c>
      <c r="S37581" s="499"/>
    </row>
    <row r="37582">
      <c r="B37582" s="497"/>
      <c r="H37582" s="500"/>
      <c r="O37582" s="500"/>
      <c r="Q37582" s="498" t="s">
        <v>213</v>
      </c>
      <c r="S37582" s="499"/>
    </row>
    <row r="37583">
      <c r="B37583" s="497"/>
      <c r="H37583" s="500"/>
      <c r="O37583" s="500"/>
      <c r="Q37583" s="498" t="s">
        <v>213</v>
      </c>
      <c r="S37583" s="499"/>
    </row>
    <row r="37584">
      <c r="B37584" s="497"/>
      <c r="H37584" s="500"/>
      <c r="O37584" s="500"/>
      <c r="Q37584" s="498" t="s">
        <v>213</v>
      </c>
      <c r="S37584" s="499"/>
    </row>
    <row r="37585">
      <c r="B37585" s="497"/>
      <c r="H37585" s="500"/>
      <c r="O37585" s="500"/>
      <c r="Q37585" s="498" t="s">
        <v>213</v>
      </c>
      <c r="S37585" s="499"/>
    </row>
    <row r="37586">
      <c r="B37586" s="497"/>
      <c r="H37586" s="500"/>
      <c r="O37586" s="500"/>
      <c r="Q37586" s="498" t="s">
        <v>213</v>
      </c>
      <c r="S37586" s="499"/>
    </row>
    <row r="37587">
      <c r="B37587" s="497"/>
      <c r="H37587" s="500"/>
      <c r="O37587" s="500"/>
      <c r="Q37587" s="498" t="s">
        <v>213</v>
      </c>
      <c r="S37587" s="499"/>
    </row>
    <row r="37588">
      <c r="B37588" s="497"/>
      <c r="H37588" s="500"/>
      <c r="O37588" s="500"/>
      <c r="Q37588" s="498" t="s">
        <v>213</v>
      </c>
      <c r="S37588" s="499"/>
    </row>
    <row r="37589">
      <c r="B37589" s="497"/>
      <c r="H37589" s="500"/>
      <c r="O37589" s="500"/>
      <c r="Q37589" s="498" t="s">
        <v>213</v>
      </c>
      <c r="S37589" s="499"/>
    </row>
    <row r="37590">
      <c r="B37590" s="497"/>
      <c r="H37590" s="500"/>
      <c r="O37590" s="500"/>
      <c r="Q37590" s="498" t="s">
        <v>213</v>
      </c>
      <c r="S37590" s="499"/>
    </row>
    <row r="37591">
      <c r="B37591" s="497"/>
      <c r="H37591" s="500"/>
      <c r="O37591" s="500"/>
      <c r="Q37591" s="498" t="s">
        <v>213</v>
      </c>
      <c r="S37591" s="499"/>
    </row>
    <row r="37592">
      <c r="B37592" s="497"/>
      <c r="H37592" s="500"/>
      <c r="O37592" s="500"/>
      <c r="Q37592" s="498" t="s">
        <v>213</v>
      </c>
      <c r="S37592" s="499"/>
    </row>
    <row r="37593">
      <c r="B37593" s="497"/>
      <c r="H37593" s="500"/>
      <c r="O37593" s="500"/>
      <c r="Q37593" s="498" t="s">
        <v>213</v>
      </c>
      <c r="S37593" s="499"/>
    </row>
    <row r="37594">
      <c r="B37594" s="497"/>
      <c r="H37594" s="500"/>
      <c r="O37594" s="500"/>
      <c r="Q37594" s="498" t="s">
        <v>213</v>
      </c>
      <c r="S37594" s="499"/>
    </row>
    <row r="37595">
      <c r="B37595" s="497"/>
      <c r="H37595" s="500"/>
      <c r="O37595" s="500"/>
      <c r="Q37595" s="498" t="s">
        <v>213</v>
      </c>
      <c r="S37595" s="499"/>
    </row>
    <row r="37596">
      <c r="B37596" s="497"/>
      <c r="H37596" s="500"/>
      <c r="O37596" s="500"/>
      <c r="Q37596" s="498" t="s">
        <v>213</v>
      </c>
      <c r="S37596" s="499"/>
    </row>
    <row r="37597">
      <c r="B37597" s="497"/>
      <c r="H37597" s="500"/>
      <c r="O37597" s="500"/>
      <c r="Q37597" s="498" t="s">
        <v>213</v>
      </c>
      <c r="S37597" s="499"/>
    </row>
    <row r="37598">
      <c r="B37598" s="497"/>
      <c r="H37598" s="500"/>
      <c r="O37598" s="500"/>
      <c r="Q37598" s="498" t="s">
        <v>213</v>
      </c>
      <c r="S37598" s="499"/>
    </row>
    <row r="37599">
      <c r="B37599" s="497"/>
      <c r="H37599" s="500"/>
      <c r="O37599" s="500"/>
      <c r="Q37599" s="498" t="s">
        <v>213</v>
      </c>
      <c r="S37599" s="499"/>
    </row>
    <row r="37600">
      <c r="B37600" s="497"/>
      <c r="H37600" s="500"/>
      <c r="O37600" s="500"/>
      <c r="Q37600" s="498" t="s">
        <v>213</v>
      </c>
      <c r="S37600" s="499"/>
    </row>
    <row r="37601">
      <c r="B37601" s="497"/>
      <c r="H37601" s="500"/>
      <c r="O37601" s="500"/>
      <c r="Q37601" s="498" t="s">
        <v>213</v>
      </c>
      <c r="S37601" s="499"/>
    </row>
    <row r="37602">
      <c r="B37602" s="497"/>
      <c r="H37602" s="500"/>
      <c r="O37602" s="500"/>
      <c r="Q37602" s="498" t="s">
        <v>213</v>
      </c>
      <c r="S37602" s="499"/>
    </row>
    <row r="37603">
      <c r="B37603" s="497"/>
      <c r="H37603" s="500"/>
      <c r="O37603" s="500"/>
      <c r="Q37603" s="498" t="s">
        <v>213</v>
      </c>
      <c r="S37603" s="499"/>
    </row>
    <row r="37604">
      <c r="B37604" s="497"/>
      <c r="H37604" s="500"/>
      <c r="O37604" s="500"/>
      <c r="Q37604" s="498" t="s">
        <v>213</v>
      </c>
      <c r="S37604" s="499"/>
    </row>
    <row r="37605">
      <c r="B37605" s="497"/>
      <c r="H37605" s="500"/>
      <c r="O37605" s="500"/>
      <c r="Q37605" s="498" t="s">
        <v>213</v>
      </c>
      <c r="S37605" s="499"/>
    </row>
    <row r="37606">
      <c r="B37606" s="497"/>
      <c r="H37606" s="500"/>
      <c r="O37606" s="500"/>
      <c r="Q37606" s="498" t="s">
        <v>213</v>
      </c>
      <c r="S37606" s="499"/>
    </row>
    <row r="37607">
      <c r="B37607" s="497"/>
      <c r="H37607" s="500"/>
      <c r="O37607" s="500"/>
      <c r="Q37607" s="498" t="s">
        <v>213</v>
      </c>
      <c r="S37607" s="499"/>
    </row>
    <row r="37608">
      <c r="B37608" s="497"/>
      <c r="H37608" s="500"/>
      <c r="O37608" s="500"/>
      <c r="Q37608" s="498" t="s">
        <v>213</v>
      </c>
      <c r="S37608" s="499"/>
    </row>
    <row r="37609">
      <c r="B37609" s="497"/>
      <c r="H37609" s="500"/>
      <c r="O37609" s="500"/>
      <c r="Q37609" s="498" t="s">
        <v>213</v>
      </c>
      <c r="S37609" s="499"/>
    </row>
    <row r="37610">
      <c r="B37610" s="497"/>
      <c r="H37610" s="500"/>
      <c r="O37610" s="500"/>
      <c r="Q37610" s="498" t="s">
        <v>213</v>
      </c>
      <c r="S37610" s="499"/>
    </row>
    <row r="37611">
      <c r="B37611" s="497"/>
      <c r="H37611" s="500"/>
      <c r="O37611" s="500"/>
      <c r="Q37611" s="498" t="s">
        <v>213</v>
      </c>
      <c r="S37611" s="499"/>
    </row>
    <row r="37612">
      <c r="B37612" s="497"/>
      <c r="H37612" s="500"/>
      <c r="O37612" s="500"/>
      <c r="Q37612" s="498" t="s">
        <v>213</v>
      </c>
      <c r="S37612" s="499"/>
    </row>
    <row r="37613">
      <c r="B37613" s="497"/>
      <c r="H37613" s="500"/>
      <c r="O37613" s="500"/>
      <c r="Q37613" s="498" t="s">
        <v>213</v>
      </c>
      <c r="S37613" s="499"/>
    </row>
    <row r="37614">
      <c r="B37614" s="497"/>
      <c r="H37614" s="500"/>
      <c r="O37614" s="500"/>
      <c r="Q37614" s="498" t="s">
        <v>213</v>
      </c>
      <c r="S37614" s="499"/>
    </row>
    <row r="37615">
      <c r="B37615" s="497"/>
      <c r="H37615" s="500"/>
      <c r="O37615" s="500"/>
      <c r="Q37615" s="498" t="s">
        <v>213</v>
      </c>
      <c r="S37615" s="499"/>
    </row>
    <row r="37616">
      <c r="B37616" s="497"/>
      <c r="H37616" s="500"/>
      <c r="O37616" s="500"/>
      <c r="Q37616" s="498" t="s">
        <v>213</v>
      </c>
      <c r="S37616" s="499"/>
    </row>
    <row r="37617">
      <c r="B37617" s="497"/>
      <c r="H37617" s="500"/>
      <c r="O37617" s="500"/>
      <c r="Q37617" s="498" t="s">
        <v>213</v>
      </c>
      <c r="S37617" s="499"/>
    </row>
    <row r="37618">
      <c r="B37618" s="497"/>
      <c r="H37618" s="500"/>
      <c r="O37618" s="500"/>
      <c r="Q37618" s="498" t="s">
        <v>213</v>
      </c>
      <c r="S37618" s="499"/>
    </row>
    <row r="37619">
      <c r="B37619" s="497"/>
      <c r="H37619" s="500"/>
      <c r="O37619" s="500"/>
      <c r="Q37619" s="498" t="s">
        <v>213</v>
      </c>
      <c r="S37619" s="499"/>
    </row>
    <row r="37620">
      <c r="B37620" s="497"/>
      <c r="H37620" s="500"/>
      <c r="O37620" s="500"/>
      <c r="Q37620" s="498" t="s">
        <v>213</v>
      </c>
      <c r="S37620" s="499"/>
    </row>
    <row r="37621">
      <c r="B37621" s="497"/>
      <c r="H37621" s="500"/>
      <c r="O37621" s="500"/>
      <c r="Q37621" s="498" t="s">
        <v>213</v>
      </c>
      <c r="S37621" s="499"/>
    </row>
    <row r="37622">
      <c r="B37622" s="497"/>
      <c r="H37622" s="500"/>
      <c r="O37622" s="500"/>
      <c r="Q37622" s="498" t="s">
        <v>213</v>
      </c>
      <c r="S37622" s="499"/>
    </row>
    <row r="37623">
      <c r="B37623" s="497"/>
      <c r="H37623" s="500"/>
      <c r="O37623" s="500"/>
      <c r="Q37623" s="498" t="s">
        <v>213</v>
      </c>
      <c r="S37623" s="499"/>
    </row>
    <row r="37624">
      <c r="B37624" s="497"/>
      <c r="H37624" s="500"/>
      <c r="O37624" s="500"/>
      <c r="Q37624" s="498" t="s">
        <v>213</v>
      </c>
      <c r="S37624" s="499"/>
    </row>
    <row r="37625">
      <c r="B37625" s="497"/>
      <c r="H37625" s="500"/>
      <c r="O37625" s="500"/>
      <c r="Q37625" s="498" t="s">
        <v>213</v>
      </c>
      <c r="S37625" s="499"/>
    </row>
    <row r="37626">
      <c r="B37626" s="497"/>
      <c r="H37626" s="500"/>
      <c r="O37626" s="500"/>
      <c r="Q37626" s="498" t="s">
        <v>213</v>
      </c>
      <c r="S37626" s="499"/>
    </row>
    <row r="37627">
      <c r="B37627" s="497"/>
      <c r="H37627" s="500"/>
      <c r="O37627" s="500"/>
      <c r="Q37627" s="498" t="s">
        <v>213</v>
      </c>
      <c r="S37627" s="499"/>
    </row>
    <row r="37628">
      <c r="B37628" s="497"/>
      <c r="H37628" s="500"/>
      <c r="O37628" s="500"/>
      <c r="Q37628" s="498" t="s">
        <v>213</v>
      </c>
      <c r="S37628" s="499"/>
    </row>
    <row r="37629">
      <c r="B37629" s="497"/>
      <c r="H37629" s="500"/>
      <c r="O37629" s="500"/>
      <c r="Q37629" s="498" t="s">
        <v>213</v>
      </c>
      <c r="S37629" s="499"/>
    </row>
    <row r="37630">
      <c r="B37630" s="497"/>
      <c r="H37630" s="500"/>
      <c r="O37630" s="500"/>
      <c r="Q37630" s="498" t="s">
        <v>213</v>
      </c>
      <c r="S37630" s="499"/>
    </row>
    <row r="37631">
      <c r="B37631" s="497"/>
      <c r="H37631" s="500"/>
      <c r="O37631" s="500"/>
      <c r="Q37631" s="498" t="s">
        <v>213</v>
      </c>
      <c r="S37631" s="499"/>
    </row>
    <row r="37632">
      <c r="B37632" s="497"/>
      <c r="H37632" s="500"/>
      <c r="O37632" s="500"/>
      <c r="Q37632" s="498" t="s">
        <v>213</v>
      </c>
      <c r="S37632" s="499"/>
    </row>
    <row r="37633">
      <c r="B37633" s="497"/>
      <c r="H37633" s="500"/>
      <c r="O37633" s="500"/>
      <c r="Q37633" s="498" t="s">
        <v>213</v>
      </c>
      <c r="S37633" s="499"/>
    </row>
    <row r="37634">
      <c r="B37634" s="497"/>
      <c r="H37634" s="500"/>
      <c r="O37634" s="500"/>
      <c r="Q37634" s="498" t="s">
        <v>213</v>
      </c>
      <c r="S37634" s="499"/>
    </row>
    <row r="37635">
      <c r="B37635" s="497"/>
      <c r="H37635" s="500"/>
      <c r="O37635" s="500"/>
      <c r="Q37635" s="498" t="s">
        <v>213</v>
      </c>
      <c r="S37635" s="499"/>
    </row>
    <row r="37636">
      <c r="B37636" s="497"/>
      <c r="H37636" s="500"/>
      <c r="O37636" s="500"/>
      <c r="Q37636" s="498" t="s">
        <v>213</v>
      </c>
      <c r="S37636" s="499"/>
    </row>
    <row r="37637">
      <c r="B37637" s="497"/>
      <c r="H37637" s="500"/>
      <c r="O37637" s="500"/>
      <c r="Q37637" s="498" t="s">
        <v>213</v>
      </c>
      <c r="S37637" s="499"/>
    </row>
    <row r="37638">
      <c r="B37638" s="497"/>
      <c r="H37638" s="500"/>
      <c r="O37638" s="500"/>
      <c r="Q37638" s="498" t="s">
        <v>213</v>
      </c>
      <c r="S37638" s="499"/>
    </row>
    <row r="37639">
      <c r="B37639" s="497"/>
      <c r="H37639" s="500"/>
      <c r="O37639" s="500"/>
      <c r="Q37639" s="498" t="s">
        <v>213</v>
      </c>
      <c r="S37639" s="499"/>
    </row>
    <row r="37640">
      <c r="B37640" s="497"/>
      <c r="H37640" s="500"/>
      <c r="O37640" s="500"/>
      <c r="Q37640" s="498" t="s">
        <v>213</v>
      </c>
      <c r="S37640" s="499"/>
    </row>
    <row r="37641">
      <c r="B37641" s="497"/>
      <c r="H37641" s="500"/>
      <c r="O37641" s="500"/>
      <c r="Q37641" s="498" t="s">
        <v>213</v>
      </c>
      <c r="S37641" s="499"/>
    </row>
    <row r="37642">
      <c r="B37642" s="497"/>
      <c r="H37642" s="500"/>
      <c r="O37642" s="500"/>
      <c r="Q37642" s="498" t="s">
        <v>213</v>
      </c>
      <c r="S37642" s="499"/>
    </row>
    <row r="37643">
      <c r="B37643" s="497"/>
      <c r="H37643" s="500"/>
      <c r="O37643" s="500"/>
      <c r="Q37643" s="498" t="s">
        <v>213</v>
      </c>
      <c r="S37643" s="499"/>
    </row>
    <row r="37644">
      <c r="B37644" s="497"/>
      <c r="H37644" s="500"/>
      <c r="O37644" s="500"/>
      <c r="Q37644" s="498" t="s">
        <v>213</v>
      </c>
      <c r="S37644" s="499"/>
    </row>
    <row r="37645">
      <c r="B37645" s="497"/>
      <c r="H37645" s="500"/>
      <c r="O37645" s="500"/>
      <c r="Q37645" s="498" t="s">
        <v>213</v>
      </c>
      <c r="S37645" s="499"/>
    </row>
    <row r="37646">
      <c r="B37646" s="497"/>
      <c r="H37646" s="500"/>
      <c r="O37646" s="500"/>
      <c r="Q37646" s="498" t="s">
        <v>213</v>
      </c>
      <c r="S37646" s="499"/>
    </row>
    <row r="37647">
      <c r="B37647" s="497"/>
      <c r="H37647" s="500"/>
      <c r="O37647" s="500"/>
      <c r="Q37647" s="498" t="s">
        <v>213</v>
      </c>
      <c r="S37647" s="499"/>
    </row>
    <row r="37648">
      <c r="B37648" s="497"/>
      <c r="H37648" s="500"/>
      <c r="O37648" s="500"/>
      <c r="Q37648" s="498" t="s">
        <v>213</v>
      </c>
      <c r="S37648" s="499"/>
    </row>
    <row r="37649">
      <c r="B37649" s="497"/>
      <c r="H37649" s="500"/>
      <c r="O37649" s="500"/>
      <c r="Q37649" s="498" t="s">
        <v>213</v>
      </c>
      <c r="S37649" s="499"/>
    </row>
    <row r="37650">
      <c r="B37650" s="497"/>
      <c r="H37650" s="500"/>
      <c r="O37650" s="500"/>
      <c r="Q37650" s="498" t="s">
        <v>213</v>
      </c>
      <c r="S37650" s="499"/>
    </row>
    <row r="37651">
      <c r="B37651" s="497"/>
      <c r="H37651" s="500"/>
      <c r="O37651" s="500"/>
      <c r="Q37651" s="498" t="s">
        <v>213</v>
      </c>
      <c r="S37651" s="499"/>
    </row>
    <row r="37652">
      <c r="B37652" s="497"/>
      <c r="H37652" s="500"/>
      <c r="O37652" s="500"/>
      <c r="Q37652" s="498" t="s">
        <v>213</v>
      </c>
      <c r="S37652" s="499"/>
    </row>
    <row r="37653">
      <c r="B37653" s="497"/>
      <c r="H37653" s="500"/>
      <c r="O37653" s="500"/>
      <c r="Q37653" s="498" t="s">
        <v>213</v>
      </c>
      <c r="S37653" s="499"/>
    </row>
    <row r="37654">
      <c r="B37654" s="497"/>
      <c r="H37654" s="500"/>
      <c r="O37654" s="500"/>
      <c r="Q37654" s="498" t="s">
        <v>213</v>
      </c>
      <c r="S37654" s="499"/>
    </row>
    <row r="37655">
      <c r="B37655" s="497"/>
      <c r="H37655" s="500"/>
      <c r="O37655" s="500"/>
      <c r="Q37655" s="498" t="s">
        <v>213</v>
      </c>
      <c r="S37655" s="499"/>
    </row>
    <row r="37656">
      <c r="B37656" s="497"/>
      <c r="H37656" s="500"/>
      <c r="O37656" s="500"/>
      <c r="Q37656" s="498" t="s">
        <v>213</v>
      </c>
      <c r="S37656" s="499"/>
    </row>
    <row r="37657">
      <c r="B37657" s="497"/>
      <c r="H37657" s="500"/>
      <c r="O37657" s="500"/>
      <c r="Q37657" s="498" t="s">
        <v>213</v>
      </c>
      <c r="S37657" s="499"/>
    </row>
    <row r="37658">
      <c r="B37658" s="497"/>
      <c r="H37658" s="500"/>
      <c r="O37658" s="500"/>
      <c r="Q37658" s="498" t="s">
        <v>213</v>
      </c>
      <c r="S37658" s="499"/>
    </row>
    <row r="37659">
      <c r="B37659" s="497"/>
      <c r="H37659" s="500"/>
      <c r="O37659" s="500"/>
      <c r="Q37659" s="498" t="s">
        <v>213</v>
      </c>
      <c r="S37659" s="499"/>
    </row>
    <row r="37660">
      <c r="B37660" s="497"/>
      <c r="H37660" s="500"/>
      <c r="O37660" s="500"/>
      <c r="Q37660" s="498" t="s">
        <v>213</v>
      </c>
      <c r="S37660" s="499"/>
    </row>
    <row r="37661">
      <c r="B37661" s="497"/>
      <c r="H37661" s="500"/>
      <c r="O37661" s="500"/>
      <c r="Q37661" s="498" t="s">
        <v>213</v>
      </c>
      <c r="S37661" s="499"/>
    </row>
    <row r="37662">
      <c r="B37662" s="497"/>
      <c r="H37662" s="500"/>
      <c r="O37662" s="500"/>
      <c r="Q37662" s="498" t="s">
        <v>213</v>
      </c>
      <c r="S37662" s="499"/>
    </row>
    <row r="37663">
      <c r="B37663" s="497"/>
      <c r="H37663" s="500"/>
      <c r="O37663" s="500"/>
      <c r="Q37663" s="498" t="s">
        <v>213</v>
      </c>
      <c r="S37663" s="499"/>
    </row>
    <row r="37664">
      <c r="B37664" s="497"/>
      <c r="H37664" s="500"/>
      <c r="O37664" s="500"/>
      <c r="Q37664" s="498" t="s">
        <v>213</v>
      </c>
      <c r="S37664" s="499"/>
    </row>
    <row r="37665">
      <c r="B37665" s="497"/>
      <c r="H37665" s="500"/>
      <c r="O37665" s="500"/>
      <c r="Q37665" s="498" t="s">
        <v>213</v>
      </c>
      <c r="S37665" s="499"/>
    </row>
    <row r="37666">
      <c r="B37666" s="497"/>
      <c r="H37666" s="500"/>
      <c r="O37666" s="500"/>
      <c r="Q37666" s="498" t="s">
        <v>213</v>
      </c>
      <c r="S37666" s="499"/>
    </row>
    <row r="37667">
      <c r="B37667" s="497"/>
      <c r="H37667" s="500"/>
      <c r="O37667" s="500"/>
      <c r="Q37667" s="498" t="s">
        <v>213</v>
      </c>
      <c r="S37667" s="499"/>
    </row>
    <row r="37668">
      <c r="B37668" s="497"/>
      <c r="H37668" s="500"/>
      <c r="O37668" s="500"/>
      <c r="Q37668" s="498" t="s">
        <v>213</v>
      </c>
      <c r="S37668" s="499"/>
    </row>
    <row r="37669">
      <c r="B37669" s="497"/>
      <c r="H37669" s="500"/>
      <c r="O37669" s="500"/>
      <c r="Q37669" s="498" t="s">
        <v>213</v>
      </c>
      <c r="S37669" s="499"/>
    </row>
    <row r="37670">
      <c r="B37670" s="497"/>
      <c r="H37670" s="500"/>
      <c r="O37670" s="500"/>
      <c r="Q37670" s="498" t="s">
        <v>213</v>
      </c>
      <c r="S37670" s="499"/>
    </row>
    <row r="37671">
      <c r="B37671" s="497"/>
      <c r="H37671" s="500"/>
      <c r="O37671" s="500"/>
      <c r="Q37671" s="498" t="s">
        <v>213</v>
      </c>
      <c r="S37671" s="499"/>
    </row>
    <row r="37672">
      <c r="B37672" s="497"/>
      <c r="H37672" s="500"/>
      <c r="O37672" s="500"/>
      <c r="Q37672" s="498" t="s">
        <v>213</v>
      </c>
      <c r="S37672" s="499"/>
    </row>
    <row r="37673">
      <c r="B37673" s="497"/>
      <c r="H37673" s="500"/>
      <c r="O37673" s="500"/>
      <c r="Q37673" s="498" t="s">
        <v>213</v>
      </c>
      <c r="S37673" s="499"/>
    </row>
    <row r="37674">
      <c r="B37674" s="497"/>
      <c r="H37674" s="500"/>
      <c r="O37674" s="500"/>
      <c r="Q37674" s="498" t="s">
        <v>213</v>
      </c>
      <c r="S37674" s="499"/>
    </row>
    <row r="37675">
      <c r="B37675" s="497"/>
      <c r="H37675" s="500"/>
      <c r="O37675" s="500"/>
      <c r="Q37675" s="498" t="s">
        <v>213</v>
      </c>
      <c r="S37675" s="499"/>
    </row>
    <row r="37676">
      <c r="B37676" s="497"/>
      <c r="H37676" s="500"/>
      <c r="O37676" s="500"/>
      <c r="Q37676" s="498" t="s">
        <v>213</v>
      </c>
      <c r="S37676" s="499"/>
    </row>
    <row r="37677">
      <c r="B37677" s="497"/>
      <c r="H37677" s="500"/>
      <c r="O37677" s="500"/>
      <c r="Q37677" s="498" t="s">
        <v>213</v>
      </c>
      <c r="S37677" s="499"/>
    </row>
    <row r="37678">
      <c r="B37678" s="497"/>
      <c r="H37678" s="500"/>
      <c r="O37678" s="500"/>
      <c r="Q37678" s="498" t="s">
        <v>213</v>
      </c>
      <c r="S37678" s="499"/>
    </row>
    <row r="37679">
      <c r="B37679" s="497"/>
      <c r="H37679" s="500"/>
      <c r="O37679" s="500"/>
      <c r="Q37679" s="498" t="s">
        <v>213</v>
      </c>
      <c r="S37679" s="499"/>
    </row>
    <row r="37680">
      <c r="B37680" s="497"/>
      <c r="H37680" s="500"/>
      <c r="O37680" s="500"/>
      <c r="Q37680" s="498" t="s">
        <v>213</v>
      </c>
      <c r="S37680" s="499"/>
    </row>
    <row r="37681">
      <c r="B37681" s="497"/>
      <c r="H37681" s="500"/>
      <c r="O37681" s="500"/>
      <c r="Q37681" s="498" t="s">
        <v>213</v>
      </c>
      <c r="S37681" s="499"/>
    </row>
    <row r="37682">
      <c r="B37682" s="497"/>
      <c r="H37682" s="500"/>
      <c r="O37682" s="500"/>
      <c r="Q37682" s="498" t="s">
        <v>213</v>
      </c>
      <c r="S37682" s="499"/>
    </row>
    <row r="37683">
      <c r="B37683" s="497"/>
      <c r="H37683" s="500"/>
      <c r="O37683" s="500"/>
      <c r="Q37683" s="498" t="s">
        <v>213</v>
      </c>
      <c r="S37683" s="499"/>
    </row>
    <row r="37684">
      <c r="B37684" s="497"/>
      <c r="H37684" s="500"/>
      <c r="O37684" s="500"/>
      <c r="Q37684" s="498" t="s">
        <v>213</v>
      </c>
      <c r="S37684" s="499"/>
    </row>
    <row r="37685">
      <c r="B37685" s="497"/>
      <c r="H37685" s="500"/>
      <c r="O37685" s="500"/>
      <c r="Q37685" s="498" t="s">
        <v>213</v>
      </c>
      <c r="S37685" s="499"/>
    </row>
    <row r="37686">
      <c r="B37686" s="497"/>
      <c r="H37686" s="500"/>
      <c r="O37686" s="500"/>
      <c r="Q37686" s="498" t="s">
        <v>213</v>
      </c>
      <c r="S37686" s="499"/>
    </row>
    <row r="37687">
      <c r="B37687" s="497"/>
      <c r="H37687" s="500"/>
      <c r="O37687" s="500"/>
      <c r="Q37687" s="498" t="s">
        <v>213</v>
      </c>
      <c r="S37687" s="499"/>
    </row>
    <row r="37688">
      <c r="B37688" s="497"/>
      <c r="H37688" s="500"/>
      <c r="O37688" s="500"/>
      <c r="Q37688" s="498" t="s">
        <v>213</v>
      </c>
      <c r="S37688" s="499"/>
    </row>
    <row r="37689">
      <c r="B37689" s="497"/>
      <c r="H37689" s="500"/>
      <c r="O37689" s="500"/>
      <c r="Q37689" s="498" t="s">
        <v>213</v>
      </c>
      <c r="S37689" s="499"/>
    </row>
    <row r="37690">
      <c r="B37690" s="497"/>
      <c r="H37690" s="500"/>
      <c r="O37690" s="500"/>
      <c r="Q37690" s="498" t="s">
        <v>213</v>
      </c>
      <c r="S37690" s="499"/>
    </row>
    <row r="37691">
      <c r="B37691" s="497"/>
      <c r="H37691" s="500"/>
      <c r="O37691" s="500"/>
      <c r="Q37691" s="498" t="s">
        <v>213</v>
      </c>
      <c r="S37691" s="499"/>
    </row>
    <row r="37692">
      <c r="B37692" s="497"/>
      <c r="H37692" s="500"/>
      <c r="O37692" s="500"/>
      <c r="Q37692" s="498" t="s">
        <v>213</v>
      </c>
      <c r="S37692" s="499"/>
    </row>
    <row r="37693">
      <c r="B37693" s="497"/>
      <c r="H37693" s="500"/>
      <c r="O37693" s="500"/>
      <c r="Q37693" s="498" t="s">
        <v>213</v>
      </c>
      <c r="S37693" s="499"/>
    </row>
    <row r="37694">
      <c r="B37694" s="497"/>
      <c r="H37694" s="500"/>
      <c r="O37694" s="500"/>
      <c r="Q37694" s="498" t="s">
        <v>213</v>
      </c>
      <c r="S37694" s="499"/>
    </row>
    <row r="37695">
      <c r="B37695" s="497"/>
      <c r="H37695" s="500"/>
      <c r="O37695" s="500"/>
      <c r="Q37695" s="498" t="s">
        <v>213</v>
      </c>
      <c r="S37695" s="499"/>
    </row>
    <row r="37696">
      <c r="B37696" s="497"/>
      <c r="H37696" s="500"/>
      <c r="O37696" s="500"/>
      <c r="Q37696" s="498" t="s">
        <v>213</v>
      </c>
      <c r="S37696" s="499"/>
    </row>
    <row r="37697">
      <c r="B37697" s="497"/>
      <c r="H37697" s="500"/>
      <c r="O37697" s="500"/>
      <c r="Q37697" s="498" t="s">
        <v>213</v>
      </c>
      <c r="S37697" s="499"/>
    </row>
    <row r="37698">
      <c r="B37698" s="497"/>
      <c r="H37698" s="500"/>
      <c r="O37698" s="500"/>
      <c r="Q37698" s="498" t="s">
        <v>213</v>
      </c>
      <c r="S37698" s="499"/>
    </row>
    <row r="37699">
      <c r="B37699" s="497"/>
      <c r="H37699" s="500"/>
      <c r="O37699" s="500"/>
      <c r="Q37699" s="498" t="s">
        <v>213</v>
      </c>
      <c r="S37699" s="499"/>
    </row>
    <row r="37700">
      <c r="B37700" s="497"/>
      <c r="H37700" s="500"/>
      <c r="O37700" s="500"/>
      <c r="Q37700" s="498" t="s">
        <v>213</v>
      </c>
      <c r="S37700" s="499"/>
    </row>
    <row r="37701">
      <c r="B37701" s="497"/>
      <c r="H37701" s="500"/>
      <c r="O37701" s="500"/>
      <c r="Q37701" s="498" t="s">
        <v>213</v>
      </c>
      <c r="S37701" s="499"/>
    </row>
    <row r="37702">
      <c r="B37702" s="497"/>
      <c r="H37702" s="500"/>
      <c r="O37702" s="500"/>
      <c r="Q37702" s="498" t="s">
        <v>213</v>
      </c>
      <c r="S37702" s="499"/>
    </row>
    <row r="37703">
      <c r="B37703" s="497"/>
      <c r="H37703" s="500"/>
      <c r="O37703" s="500"/>
      <c r="Q37703" s="498" t="s">
        <v>213</v>
      </c>
      <c r="S37703" s="499"/>
    </row>
    <row r="37704">
      <c r="B37704" s="497"/>
      <c r="H37704" s="500"/>
      <c r="O37704" s="500"/>
      <c r="Q37704" s="498" t="s">
        <v>213</v>
      </c>
      <c r="S37704" s="499"/>
    </row>
    <row r="37705">
      <c r="B37705" s="497"/>
      <c r="H37705" s="500"/>
      <c r="O37705" s="500"/>
      <c r="Q37705" s="498" t="s">
        <v>213</v>
      </c>
      <c r="S37705" s="499"/>
    </row>
    <row r="37706">
      <c r="B37706" s="497"/>
      <c r="H37706" s="500"/>
      <c r="O37706" s="500"/>
      <c r="Q37706" s="498" t="s">
        <v>213</v>
      </c>
      <c r="S37706" s="499"/>
    </row>
    <row r="37707">
      <c r="B37707" s="497"/>
      <c r="H37707" s="500"/>
      <c r="O37707" s="500"/>
      <c r="Q37707" s="498" t="s">
        <v>213</v>
      </c>
      <c r="S37707" s="499"/>
    </row>
    <row r="37708">
      <c r="B37708" s="497"/>
      <c r="H37708" s="500"/>
      <c r="O37708" s="500"/>
      <c r="Q37708" s="498" t="s">
        <v>213</v>
      </c>
      <c r="S37708" s="499"/>
    </row>
    <row r="37709">
      <c r="B37709" s="497"/>
      <c r="H37709" s="500"/>
      <c r="O37709" s="500"/>
      <c r="Q37709" s="498" t="s">
        <v>213</v>
      </c>
      <c r="S37709" s="499"/>
    </row>
    <row r="37710">
      <c r="B37710" s="497"/>
      <c r="H37710" s="500"/>
      <c r="O37710" s="500"/>
      <c r="Q37710" s="498" t="s">
        <v>213</v>
      </c>
      <c r="S37710" s="499"/>
    </row>
    <row r="37711">
      <c r="B37711" s="497"/>
      <c r="H37711" s="500"/>
      <c r="O37711" s="500"/>
      <c r="Q37711" s="498" t="s">
        <v>213</v>
      </c>
      <c r="S37711" s="499"/>
    </row>
    <row r="37712">
      <c r="B37712" s="497"/>
      <c r="H37712" s="500"/>
      <c r="O37712" s="500"/>
      <c r="Q37712" s="498" t="s">
        <v>213</v>
      </c>
      <c r="S37712" s="499"/>
    </row>
    <row r="37713">
      <c r="B37713" s="497"/>
      <c r="H37713" s="500"/>
      <c r="O37713" s="500"/>
      <c r="Q37713" s="498" t="s">
        <v>213</v>
      </c>
      <c r="S37713" s="499"/>
    </row>
    <row r="37714">
      <c r="B37714" s="497"/>
      <c r="H37714" s="500"/>
      <c r="O37714" s="500"/>
      <c r="Q37714" s="498" t="s">
        <v>213</v>
      </c>
      <c r="S37714" s="499"/>
    </row>
    <row r="37715">
      <c r="B37715" s="497"/>
      <c r="H37715" s="500"/>
      <c r="O37715" s="500"/>
      <c r="Q37715" s="498" t="s">
        <v>213</v>
      </c>
      <c r="S37715" s="499"/>
    </row>
    <row r="37716">
      <c r="B37716" s="497"/>
      <c r="H37716" s="500"/>
      <c r="O37716" s="500"/>
      <c r="Q37716" s="498" t="s">
        <v>213</v>
      </c>
      <c r="S37716" s="499"/>
    </row>
    <row r="37717">
      <c r="B37717" s="497"/>
      <c r="H37717" s="500"/>
      <c r="O37717" s="500"/>
      <c r="Q37717" s="498" t="s">
        <v>213</v>
      </c>
      <c r="S37717" s="499"/>
    </row>
    <row r="37718">
      <c r="B37718" s="497"/>
      <c r="H37718" s="500"/>
      <c r="O37718" s="500"/>
      <c r="Q37718" s="498" t="s">
        <v>213</v>
      </c>
      <c r="S37718" s="499"/>
    </row>
    <row r="37719">
      <c r="B37719" s="497"/>
      <c r="H37719" s="500"/>
      <c r="O37719" s="500"/>
      <c r="Q37719" s="498" t="s">
        <v>213</v>
      </c>
      <c r="S37719" s="499"/>
    </row>
    <row r="37720">
      <c r="B37720" s="497"/>
      <c r="H37720" s="500"/>
      <c r="O37720" s="500"/>
      <c r="Q37720" s="498" t="s">
        <v>213</v>
      </c>
      <c r="S37720" s="499"/>
    </row>
    <row r="37721">
      <c r="B37721" s="497"/>
      <c r="H37721" s="500"/>
      <c r="O37721" s="500"/>
      <c r="Q37721" s="498" t="s">
        <v>213</v>
      </c>
      <c r="S37721" s="499"/>
    </row>
    <row r="37722">
      <c r="B37722" s="497"/>
      <c r="H37722" s="500"/>
      <c r="O37722" s="500"/>
      <c r="Q37722" s="498" t="s">
        <v>213</v>
      </c>
      <c r="S37722" s="499"/>
    </row>
    <row r="37723">
      <c r="B37723" s="497"/>
      <c r="H37723" s="500"/>
      <c r="O37723" s="500"/>
      <c r="Q37723" s="498" t="s">
        <v>213</v>
      </c>
      <c r="S37723" s="499"/>
    </row>
    <row r="37724">
      <c r="B37724" s="497"/>
      <c r="H37724" s="500"/>
      <c r="O37724" s="500"/>
      <c r="Q37724" s="498" t="s">
        <v>213</v>
      </c>
      <c r="S37724" s="499"/>
    </row>
    <row r="37725">
      <c r="B37725" s="497"/>
      <c r="H37725" s="500"/>
      <c r="O37725" s="500"/>
      <c r="Q37725" s="498" t="s">
        <v>213</v>
      </c>
      <c r="S37725" s="499"/>
    </row>
    <row r="37726">
      <c r="B37726" s="497"/>
      <c r="H37726" s="500"/>
      <c r="O37726" s="500"/>
      <c r="Q37726" s="498" t="s">
        <v>213</v>
      </c>
      <c r="S37726" s="499"/>
    </row>
    <row r="37727">
      <c r="B37727" s="497"/>
      <c r="H37727" s="500"/>
      <c r="O37727" s="500"/>
      <c r="Q37727" s="498" t="s">
        <v>213</v>
      </c>
      <c r="S37727" s="499"/>
    </row>
    <row r="37728">
      <c r="B37728" s="497"/>
      <c r="H37728" s="500"/>
      <c r="O37728" s="500"/>
      <c r="Q37728" s="498" t="s">
        <v>213</v>
      </c>
      <c r="S37728" s="499"/>
    </row>
    <row r="37729">
      <c r="B37729" s="497"/>
      <c r="H37729" s="500"/>
      <c r="O37729" s="500"/>
      <c r="Q37729" s="498" t="s">
        <v>213</v>
      </c>
      <c r="S37729" s="499"/>
    </row>
    <row r="37730">
      <c r="B37730" s="497"/>
      <c r="H37730" s="500"/>
      <c r="O37730" s="500"/>
      <c r="Q37730" s="498" t="s">
        <v>213</v>
      </c>
      <c r="S37730" s="499"/>
    </row>
    <row r="37731">
      <c r="B37731" s="497"/>
      <c r="H37731" s="500"/>
      <c r="O37731" s="500"/>
      <c r="Q37731" s="498" t="s">
        <v>213</v>
      </c>
      <c r="S37731" s="499"/>
    </row>
    <row r="37732">
      <c r="B37732" s="497"/>
      <c r="H37732" s="500"/>
      <c r="O37732" s="500"/>
      <c r="Q37732" s="498" t="s">
        <v>213</v>
      </c>
      <c r="S37732" s="499"/>
    </row>
    <row r="37733">
      <c r="B37733" s="497"/>
      <c r="H37733" s="500"/>
      <c r="O37733" s="500"/>
      <c r="Q37733" s="498" t="s">
        <v>213</v>
      </c>
      <c r="S37733" s="499"/>
    </row>
    <row r="37734">
      <c r="B37734" s="497"/>
      <c r="H37734" s="500"/>
      <c r="O37734" s="500"/>
      <c r="Q37734" s="498" t="s">
        <v>213</v>
      </c>
      <c r="S37734" s="499"/>
    </row>
    <row r="37735">
      <c r="B37735" s="497"/>
      <c r="H37735" s="500"/>
      <c r="O37735" s="500"/>
      <c r="Q37735" s="498" t="s">
        <v>213</v>
      </c>
      <c r="S37735" s="499"/>
    </row>
    <row r="37736">
      <c r="B37736" s="497"/>
      <c r="H37736" s="500"/>
      <c r="O37736" s="500"/>
      <c r="Q37736" s="498" t="s">
        <v>213</v>
      </c>
      <c r="S37736" s="499"/>
    </row>
    <row r="37737">
      <c r="B37737" s="497"/>
      <c r="H37737" s="500"/>
      <c r="O37737" s="500"/>
      <c r="Q37737" s="498" t="s">
        <v>213</v>
      </c>
      <c r="S37737" s="499"/>
    </row>
    <row r="37738">
      <c r="B37738" s="497"/>
      <c r="H37738" s="500"/>
      <c r="O37738" s="500"/>
      <c r="Q37738" s="498" t="s">
        <v>213</v>
      </c>
      <c r="S37738" s="499"/>
    </row>
    <row r="37739">
      <c r="B37739" s="497"/>
      <c r="H37739" s="500"/>
      <c r="O37739" s="500"/>
      <c r="Q37739" s="498" t="s">
        <v>213</v>
      </c>
      <c r="S37739" s="499"/>
    </row>
    <row r="37740">
      <c r="B37740" s="497"/>
      <c r="H37740" s="500"/>
      <c r="O37740" s="500"/>
      <c r="Q37740" s="498" t="s">
        <v>213</v>
      </c>
      <c r="S37740" s="499"/>
    </row>
    <row r="37741">
      <c r="B37741" s="497"/>
      <c r="H37741" s="500"/>
      <c r="O37741" s="500"/>
      <c r="Q37741" s="498" t="s">
        <v>213</v>
      </c>
      <c r="S37741" s="499"/>
    </row>
    <row r="37742">
      <c r="B37742" s="497"/>
      <c r="H37742" s="500"/>
      <c r="O37742" s="500"/>
      <c r="Q37742" s="498" t="s">
        <v>213</v>
      </c>
      <c r="S37742" s="499"/>
    </row>
    <row r="37743">
      <c r="B37743" s="497"/>
      <c r="H37743" s="500"/>
      <c r="O37743" s="500"/>
      <c r="Q37743" s="498" t="s">
        <v>213</v>
      </c>
      <c r="S37743" s="499"/>
    </row>
    <row r="37744">
      <c r="B37744" s="497"/>
      <c r="H37744" s="500"/>
      <c r="O37744" s="500"/>
      <c r="Q37744" s="498" t="s">
        <v>213</v>
      </c>
      <c r="S37744" s="499"/>
    </row>
    <row r="37745">
      <c r="B37745" s="497"/>
      <c r="H37745" s="500"/>
      <c r="O37745" s="500"/>
      <c r="Q37745" s="498" t="s">
        <v>213</v>
      </c>
      <c r="S37745" s="499"/>
    </row>
    <row r="37746">
      <c r="B37746" s="497"/>
      <c r="H37746" s="500"/>
      <c r="O37746" s="500"/>
      <c r="Q37746" s="498" t="s">
        <v>213</v>
      </c>
      <c r="S37746" s="499"/>
    </row>
    <row r="37747">
      <c r="B37747" s="497"/>
      <c r="H37747" s="500"/>
      <c r="O37747" s="500"/>
      <c r="Q37747" s="498" t="s">
        <v>213</v>
      </c>
      <c r="S37747" s="499"/>
    </row>
    <row r="37748">
      <c r="B37748" s="497"/>
      <c r="H37748" s="500"/>
      <c r="O37748" s="500"/>
      <c r="Q37748" s="498" t="s">
        <v>213</v>
      </c>
      <c r="S37748" s="499"/>
    </row>
    <row r="37749">
      <c r="B37749" s="497"/>
      <c r="H37749" s="500"/>
      <c r="O37749" s="500"/>
      <c r="Q37749" s="498" t="s">
        <v>213</v>
      </c>
      <c r="S37749" s="499"/>
    </row>
    <row r="37750">
      <c r="B37750" s="497"/>
      <c r="H37750" s="500"/>
      <c r="O37750" s="500"/>
      <c r="Q37750" s="498" t="s">
        <v>213</v>
      </c>
      <c r="S37750" s="499"/>
    </row>
    <row r="37751">
      <c r="B37751" s="497"/>
      <c r="H37751" s="500"/>
      <c r="O37751" s="500"/>
      <c r="Q37751" s="498" t="s">
        <v>213</v>
      </c>
      <c r="S37751" s="499"/>
    </row>
    <row r="37752">
      <c r="B37752" s="497"/>
      <c r="H37752" s="500"/>
      <c r="O37752" s="500"/>
      <c r="Q37752" s="498" t="s">
        <v>213</v>
      </c>
      <c r="S37752" s="499"/>
    </row>
    <row r="37753">
      <c r="B37753" s="497"/>
      <c r="H37753" s="500"/>
      <c r="O37753" s="500"/>
      <c r="Q37753" s="498" t="s">
        <v>213</v>
      </c>
      <c r="S37753" s="499"/>
    </row>
    <row r="37754">
      <c r="B37754" s="497"/>
      <c r="H37754" s="500"/>
      <c r="O37754" s="500"/>
      <c r="Q37754" s="498" t="s">
        <v>213</v>
      </c>
      <c r="S37754" s="499"/>
    </row>
    <row r="37755">
      <c r="B37755" s="497"/>
      <c r="H37755" s="500"/>
      <c r="O37755" s="500"/>
      <c r="Q37755" s="498" t="s">
        <v>213</v>
      </c>
      <c r="S37755" s="499"/>
    </row>
    <row r="37756">
      <c r="B37756" s="497"/>
      <c r="H37756" s="500"/>
      <c r="O37756" s="500"/>
      <c r="Q37756" s="498" t="s">
        <v>213</v>
      </c>
      <c r="S37756" s="499"/>
    </row>
    <row r="37757">
      <c r="B37757" s="497"/>
      <c r="H37757" s="500"/>
      <c r="O37757" s="500"/>
      <c r="Q37757" s="498" t="s">
        <v>213</v>
      </c>
      <c r="S37757" s="499"/>
    </row>
    <row r="37758">
      <c r="B37758" s="497"/>
      <c r="H37758" s="500"/>
      <c r="O37758" s="500"/>
      <c r="Q37758" s="498" t="s">
        <v>213</v>
      </c>
      <c r="S37758" s="499"/>
    </row>
    <row r="37759">
      <c r="B37759" s="497"/>
      <c r="H37759" s="500"/>
      <c r="O37759" s="500"/>
      <c r="Q37759" s="498" t="s">
        <v>213</v>
      </c>
      <c r="S37759" s="499"/>
    </row>
    <row r="37760">
      <c r="B37760" s="497"/>
      <c r="H37760" s="500"/>
      <c r="O37760" s="500"/>
      <c r="Q37760" s="498" t="s">
        <v>213</v>
      </c>
      <c r="S37760" s="499"/>
    </row>
    <row r="37761">
      <c r="B37761" s="497"/>
      <c r="H37761" s="500"/>
      <c r="O37761" s="500"/>
      <c r="Q37761" s="498" t="s">
        <v>213</v>
      </c>
      <c r="S37761" s="499"/>
    </row>
    <row r="37762">
      <c r="B37762" s="497"/>
      <c r="H37762" s="500"/>
      <c r="O37762" s="500"/>
      <c r="Q37762" s="498" t="s">
        <v>213</v>
      </c>
      <c r="S37762" s="499"/>
    </row>
    <row r="37763">
      <c r="B37763" s="497"/>
      <c r="H37763" s="500"/>
      <c r="O37763" s="500"/>
      <c r="Q37763" s="498" t="s">
        <v>213</v>
      </c>
      <c r="S37763" s="499"/>
    </row>
    <row r="37764">
      <c r="B37764" s="497"/>
      <c r="H37764" s="500"/>
      <c r="O37764" s="500"/>
      <c r="Q37764" s="498" t="s">
        <v>213</v>
      </c>
      <c r="S37764" s="499"/>
    </row>
    <row r="37765">
      <c r="B37765" s="497"/>
      <c r="H37765" s="500"/>
      <c r="O37765" s="500"/>
      <c r="Q37765" s="498" t="s">
        <v>213</v>
      </c>
      <c r="S37765" s="499"/>
    </row>
    <row r="37766">
      <c r="B37766" s="497"/>
      <c r="H37766" s="500"/>
      <c r="O37766" s="500"/>
      <c r="Q37766" s="498" t="s">
        <v>213</v>
      </c>
      <c r="S37766" s="499"/>
    </row>
    <row r="37767">
      <c r="B37767" s="497"/>
      <c r="H37767" s="500"/>
      <c r="O37767" s="500"/>
      <c r="Q37767" s="498" t="s">
        <v>213</v>
      </c>
      <c r="S37767" s="499"/>
    </row>
    <row r="37768">
      <c r="B37768" s="497"/>
      <c r="H37768" s="500"/>
      <c r="O37768" s="500"/>
      <c r="Q37768" s="498" t="s">
        <v>213</v>
      </c>
      <c r="S37768" s="499"/>
    </row>
    <row r="37769">
      <c r="B37769" s="497"/>
      <c r="H37769" s="500"/>
      <c r="O37769" s="500"/>
      <c r="Q37769" s="498" t="s">
        <v>213</v>
      </c>
      <c r="S37769" s="499"/>
    </row>
    <row r="37770">
      <c r="B37770" s="497"/>
      <c r="H37770" s="500"/>
      <c r="O37770" s="500"/>
      <c r="Q37770" s="498" t="s">
        <v>213</v>
      </c>
      <c r="S37770" s="499"/>
    </row>
    <row r="37771">
      <c r="B37771" s="497"/>
      <c r="H37771" s="500"/>
      <c r="O37771" s="500"/>
      <c r="Q37771" s="498" t="s">
        <v>213</v>
      </c>
      <c r="S37771" s="499"/>
    </row>
    <row r="37772">
      <c r="B37772" s="497"/>
      <c r="H37772" s="500"/>
      <c r="O37772" s="500"/>
      <c r="Q37772" s="498" t="s">
        <v>213</v>
      </c>
      <c r="S37772" s="499"/>
    </row>
    <row r="37773">
      <c r="B37773" s="497"/>
      <c r="H37773" s="500"/>
      <c r="O37773" s="500"/>
      <c r="Q37773" s="498" t="s">
        <v>213</v>
      </c>
      <c r="S37773" s="499"/>
    </row>
    <row r="37774">
      <c r="B37774" s="497"/>
      <c r="H37774" s="500"/>
      <c r="O37774" s="500"/>
      <c r="Q37774" s="498" t="s">
        <v>213</v>
      </c>
      <c r="S37774" s="499"/>
    </row>
    <row r="37775">
      <c r="B37775" s="497"/>
      <c r="H37775" s="500"/>
      <c r="O37775" s="500"/>
      <c r="Q37775" s="498" t="s">
        <v>213</v>
      </c>
      <c r="S37775" s="499"/>
    </row>
    <row r="37776">
      <c r="B37776" s="497"/>
      <c r="H37776" s="500"/>
      <c r="O37776" s="500"/>
      <c r="Q37776" s="498" t="s">
        <v>213</v>
      </c>
      <c r="S37776" s="499"/>
    </row>
    <row r="37777">
      <c r="B37777" s="497"/>
      <c r="H37777" s="500"/>
      <c r="O37777" s="500"/>
      <c r="Q37777" s="498" t="s">
        <v>213</v>
      </c>
      <c r="S37777" s="499"/>
    </row>
    <row r="37778">
      <c r="B37778" s="497"/>
      <c r="H37778" s="500"/>
      <c r="O37778" s="500"/>
      <c r="Q37778" s="498" t="s">
        <v>213</v>
      </c>
      <c r="S37778" s="499"/>
    </row>
    <row r="37779">
      <c r="B37779" s="497"/>
      <c r="H37779" s="500"/>
      <c r="O37779" s="500"/>
      <c r="Q37779" s="498" t="s">
        <v>213</v>
      </c>
      <c r="S37779" s="499"/>
    </row>
    <row r="37780">
      <c r="B37780" s="497"/>
      <c r="H37780" s="500"/>
      <c r="O37780" s="500"/>
      <c r="Q37780" s="498" t="s">
        <v>213</v>
      </c>
      <c r="S37780" s="499"/>
    </row>
    <row r="37781">
      <c r="B37781" s="497"/>
      <c r="H37781" s="500"/>
      <c r="O37781" s="500"/>
      <c r="Q37781" s="498" t="s">
        <v>213</v>
      </c>
      <c r="S37781" s="499"/>
    </row>
    <row r="37782">
      <c r="B37782" s="497"/>
      <c r="H37782" s="500"/>
      <c r="O37782" s="500"/>
      <c r="Q37782" s="498" t="s">
        <v>213</v>
      </c>
      <c r="S37782" s="499"/>
    </row>
    <row r="37783">
      <c r="B37783" s="497"/>
      <c r="H37783" s="500"/>
      <c r="O37783" s="500"/>
      <c r="Q37783" s="498" t="s">
        <v>213</v>
      </c>
      <c r="S37783" s="499"/>
    </row>
    <row r="37784">
      <c r="B37784" s="497"/>
      <c r="H37784" s="500"/>
      <c r="O37784" s="500"/>
      <c r="Q37784" s="498" t="s">
        <v>213</v>
      </c>
      <c r="S37784" s="499"/>
    </row>
    <row r="37785">
      <c r="B37785" s="497"/>
      <c r="H37785" s="500"/>
      <c r="O37785" s="500"/>
      <c r="Q37785" s="498" t="s">
        <v>213</v>
      </c>
      <c r="S37785" s="499"/>
    </row>
    <row r="37786">
      <c r="B37786" s="497"/>
      <c r="H37786" s="500"/>
      <c r="O37786" s="500"/>
      <c r="Q37786" s="498" t="s">
        <v>213</v>
      </c>
      <c r="S37786" s="499"/>
    </row>
    <row r="37787">
      <c r="B37787" s="497"/>
      <c r="H37787" s="500"/>
      <c r="O37787" s="500"/>
      <c r="Q37787" s="498" t="s">
        <v>213</v>
      </c>
      <c r="S37787" s="499"/>
    </row>
    <row r="37788">
      <c r="B37788" s="497"/>
      <c r="H37788" s="500"/>
      <c r="O37788" s="500"/>
      <c r="Q37788" s="498" t="s">
        <v>213</v>
      </c>
      <c r="S37788" s="499"/>
    </row>
    <row r="37789">
      <c r="B37789" s="497"/>
      <c r="H37789" s="500"/>
      <c r="O37789" s="500"/>
      <c r="Q37789" s="498" t="s">
        <v>213</v>
      </c>
      <c r="S37789" s="499"/>
    </row>
    <row r="37790">
      <c r="B37790" s="497"/>
      <c r="H37790" s="500"/>
      <c r="O37790" s="500"/>
      <c r="Q37790" s="498" t="s">
        <v>213</v>
      </c>
      <c r="S37790" s="499"/>
    </row>
    <row r="37791">
      <c r="B37791" s="497"/>
      <c r="H37791" s="500"/>
      <c r="O37791" s="500"/>
      <c r="Q37791" s="498" t="s">
        <v>213</v>
      </c>
      <c r="S37791" s="499"/>
    </row>
    <row r="37792">
      <c r="B37792" s="497"/>
      <c r="H37792" s="500"/>
      <c r="O37792" s="500"/>
      <c r="Q37792" s="498" t="s">
        <v>213</v>
      </c>
      <c r="S37792" s="499"/>
    </row>
    <row r="37793">
      <c r="B37793" s="497"/>
      <c r="H37793" s="500"/>
      <c r="O37793" s="500"/>
      <c r="Q37793" s="498" t="s">
        <v>213</v>
      </c>
      <c r="S37793" s="499"/>
    </row>
    <row r="37794">
      <c r="B37794" s="497"/>
      <c r="H37794" s="500"/>
      <c r="O37794" s="500"/>
      <c r="Q37794" s="498" t="s">
        <v>213</v>
      </c>
      <c r="S37794" s="499"/>
    </row>
    <row r="37795">
      <c r="B37795" s="497"/>
      <c r="H37795" s="500"/>
      <c r="O37795" s="500"/>
      <c r="Q37795" s="498" t="s">
        <v>213</v>
      </c>
      <c r="S37795" s="499"/>
    </row>
    <row r="37796">
      <c r="B37796" s="497"/>
      <c r="H37796" s="500"/>
      <c r="O37796" s="500"/>
      <c r="Q37796" s="498" t="s">
        <v>213</v>
      </c>
      <c r="S37796" s="499"/>
    </row>
    <row r="37797">
      <c r="B37797" s="497"/>
      <c r="H37797" s="500"/>
      <c r="O37797" s="500"/>
      <c r="Q37797" s="498" t="s">
        <v>213</v>
      </c>
      <c r="S37797" s="499"/>
    </row>
    <row r="37798">
      <c r="B37798" s="497"/>
      <c r="H37798" s="500"/>
      <c r="O37798" s="500"/>
      <c r="Q37798" s="498" t="s">
        <v>213</v>
      </c>
      <c r="S37798" s="499"/>
    </row>
    <row r="37799">
      <c r="B37799" s="497"/>
      <c r="H37799" s="500"/>
      <c r="O37799" s="500"/>
      <c r="Q37799" s="498" t="s">
        <v>213</v>
      </c>
      <c r="S37799" s="499"/>
    </row>
    <row r="37800">
      <c r="B37800" s="497"/>
      <c r="H37800" s="500"/>
      <c r="O37800" s="500"/>
      <c r="Q37800" s="498" t="s">
        <v>213</v>
      </c>
      <c r="S37800" s="499"/>
    </row>
    <row r="37801">
      <c r="B37801" s="497"/>
      <c r="H37801" s="500"/>
      <c r="O37801" s="500"/>
      <c r="Q37801" s="498" t="s">
        <v>213</v>
      </c>
      <c r="S37801" s="499"/>
    </row>
    <row r="37802">
      <c r="B37802" s="497"/>
      <c r="H37802" s="500"/>
      <c r="O37802" s="500"/>
      <c r="Q37802" s="498" t="s">
        <v>213</v>
      </c>
      <c r="S37802" s="499"/>
    </row>
    <row r="37803">
      <c r="B37803" s="497"/>
      <c r="H37803" s="500"/>
      <c r="O37803" s="500"/>
      <c r="Q37803" s="498" t="s">
        <v>213</v>
      </c>
      <c r="S37803" s="499"/>
    </row>
    <row r="37804">
      <c r="B37804" s="497"/>
      <c r="H37804" s="500"/>
      <c r="O37804" s="500"/>
      <c r="Q37804" s="498" t="s">
        <v>213</v>
      </c>
      <c r="S37804" s="499"/>
    </row>
    <row r="37805">
      <c r="B37805" s="497"/>
      <c r="H37805" s="500"/>
      <c r="O37805" s="500"/>
      <c r="Q37805" s="498" t="s">
        <v>213</v>
      </c>
      <c r="S37805" s="499"/>
    </row>
    <row r="37806">
      <c r="B37806" s="497"/>
      <c r="H37806" s="500"/>
      <c r="O37806" s="500"/>
      <c r="Q37806" s="498" t="s">
        <v>213</v>
      </c>
      <c r="S37806" s="499"/>
    </row>
    <row r="37807">
      <c r="B37807" s="497"/>
      <c r="H37807" s="500"/>
      <c r="O37807" s="500"/>
      <c r="Q37807" s="498" t="s">
        <v>213</v>
      </c>
      <c r="S37807" s="499"/>
    </row>
    <row r="37808">
      <c r="B37808" s="497"/>
      <c r="H37808" s="500"/>
      <c r="O37808" s="500"/>
      <c r="Q37808" s="498" t="s">
        <v>213</v>
      </c>
      <c r="S37808" s="499"/>
    </row>
    <row r="37809">
      <c r="B37809" s="497"/>
      <c r="H37809" s="500"/>
      <c r="O37809" s="500"/>
      <c r="Q37809" s="498" t="s">
        <v>213</v>
      </c>
      <c r="S37809" s="499"/>
    </row>
    <row r="37810">
      <c r="B37810" s="497"/>
      <c r="H37810" s="500"/>
      <c r="O37810" s="500"/>
      <c r="Q37810" s="498" t="s">
        <v>213</v>
      </c>
      <c r="S37810" s="499"/>
    </row>
    <row r="37811">
      <c r="B37811" s="497"/>
      <c r="H37811" s="500"/>
      <c r="O37811" s="500"/>
      <c r="Q37811" s="498" t="s">
        <v>213</v>
      </c>
      <c r="S37811" s="499"/>
    </row>
    <row r="37812">
      <c r="B37812" s="497"/>
      <c r="H37812" s="500"/>
      <c r="O37812" s="500"/>
      <c r="Q37812" s="498" t="s">
        <v>213</v>
      </c>
      <c r="S37812" s="499"/>
    </row>
    <row r="37813">
      <c r="B37813" s="497"/>
      <c r="H37813" s="500"/>
      <c r="O37813" s="500"/>
      <c r="Q37813" s="498" t="s">
        <v>213</v>
      </c>
      <c r="S37813" s="499"/>
    </row>
    <row r="37814">
      <c r="B37814" s="497"/>
      <c r="H37814" s="500"/>
      <c r="O37814" s="500"/>
      <c r="Q37814" s="498" t="s">
        <v>213</v>
      </c>
      <c r="S37814" s="499"/>
    </row>
    <row r="37815">
      <c r="B37815" s="497"/>
      <c r="H37815" s="500"/>
      <c r="O37815" s="500"/>
      <c r="Q37815" s="498" t="s">
        <v>213</v>
      </c>
      <c r="S37815" s="499"/>
    </row>
    <row r="37816">
      <c r="B37816" s="497"/>
      <c r="H37816" s="500"/>
      <c r="O37816" s="500"/>
      <c r="Q37816" s="498" t="s">
        <v>213</v>
      </c>
      <c r="S37816" s="499"/>
    </row>
    <row r="37817">
      <c r="B37817" s="497"/>
      <c r="H37817" s="500"/>
      <c r="O37817" s="500"/>
      <c r="Q37817" s="498" t="s">
        <v>213</v>
      </c>
      <c r="S37817" s="499"/>
    </row>
    <row r="37818">
      <c r="B37818" s="497"/>
      <c r="H37818" s="500"/>
      <c r="O37818" s="500"/>
      <c r="Q37818" s="498" t="s">
        <v>213</v>
      </c>
      <c r="S37818" s="499"/>
    </row>
    <row r="37819">
      <c r="B37819" s="497"/>
      <c r="H37819" s="500"/>
      <c r="O37819" s="500"/>
      <c r="Q37819" s="498" t="s">
        <v>213</v>
      </c>
      <c r="S37819" s="499"/>
    </row>
    <row r="37820">
      <c r="B37820" s="497"/>
      <c r="H37820" s="500"/>
      <c r="O37820" s="500"/>
      <c r="Q37820" s="498" t="s">
        <v>213</v>
      </c>
      <c r="S37820" s="499"/>
    </row>
    <row r="37821">
      <c r="B37821" s="497"/>
      <c r="H37821" s="500"/>
      <c r="O37821" s="500"/>
      <c r="Q37821" s="498" t="s">
        <v>213</v>
      </c>
      <c r="S37821" s="499"/>
    </row>
    <row r="37822">
      <c r="B37822" s="497"/>
      <c r="H37822" s="500"/>
      <c r="O37822" s="500"/>
      <c r="Q37822" s="498" t="s">
        <v>213</v>
      </c>
      <c r="S37822" s="499"/>
    </row>
    <row r="37823">
      <c r="B37823" s="497"/>
      <c r="H37823" s="500"/>
      <c r="O37823" s="500"/>
      <c r="Q37823" s="498" t="s">
        <v>213</v>
      </c>
      <c r="S37823" s="499"/>
    </row>
    <row r="37824">
      <c r="B37824" s="497"/>
      <c r="H37824" s="500"/>
      <c r="O37824" s="500"/>
      <c r="Q37824" s="498" t="s">
        <v>213</v>
      </c>
      <c r="S37824" s="499"/>
    </row>
    <row r="37825">
      <c r="B37825" s="497"/>
      <c r="H37825" s="500"/>
      <c r="O37825" s="500"/>
      <c r="Q37825" s="498" t="s">
        <v>213</v>
      </c>
      <c r="S37825" s="499"/>
    </row>
    <row r="37826">
      <c r="B37826" s="497"/>
      <c r="H37826" s="500"/>
      <c r="O37826" s="500"/>
      <c r="Q37826" s="498" t="s">
        <v>213</v>
      </c>
      <c r="S37826" s="499"/>
    </row>
    <row r="37827">
      <c r="B37827" s="497"/>
      <c r="H37827" s="500"/>
      <c r="O37827" s="500"/>
      <c r="Q37827" s="498" t="s">
        <v>213</v>
      </c>
      <c r="S37827" s="499"/>
    </row>
    <row r="37828">
      <c r="B37828" s="497"/>
      <c r="H37828" s="500"/>
      <c r="O37828" s="500"/>
      <c r="Q37828" s="498" t="s">
        <v>213</v>
      </c>
      <c r="S37828" s="499"/>
    </row>
    <row r="37829">
      <c r="B37829" s="497"/>
      <c r="H37829" s="500"/>
      <c r="O37829" s="500"/>
      <c r="Q37829" s="498" t="s">
        <v>213</v>
      </c>
      <c r="S37829" s="499"/>
    </row>
    <row r="37830">
      <c r="B37830" s="497"/>
      <c r="H37830" s="500"/>
      <c r="O37830" s="500"/>
      <c r="Q37830" s="498" t="s">
        <v>213</v>
      </c>
      <c r="S37830" s="499"/>
    </row>
    <row r="37831">
      <c r="B37831" s="497"/>
      <c r="H37831" s="500"/>
      <c r="O37831" s="500"/>
      <c r="Q37831" s="498" t="s">
        <v>213</v>
      </c>
      <c r="S37831" s="499"/>
    </row>
    <row r="37832">
      <c r="B37832" s="497"/>
      <c r="H37832" s="500"/>
      <c r="O37832" s="500"/>
      <c r="Q37832" s="498" t="s">
        <v>213</v>
      </c>
      <c r="S37832" s="499"/>
    </row>
    <row r="37833">
      <c r="B37833" s="497"/>
      <c r="H37833" s="500"/>
      <c r="O37833" s="500"/>
      <c r="Q37833" s="498" t="s">
        <v>213</v>
      </c>
      <c r="S37833" s="499"/>
    </row>
    <row r="37834">
      <c r="B37834" s="497"/>
      <c r="H37834" s="500"/>
      <c r="O37834" s="500"/>
      <c r="Q37834" s="498" t="s">
        <v>213</v>
      </c>
      <c r="S37834" s="499"/>
    </row>
    <row r="37835">
      <c r="B37835" s="497"/>
      <c r="H37835" s="500"/>
      <c r="O37835" s="500"/>
      <c r="Q37835" s="498" t="s">
        <v>213</v>
      </c>
      <c r="S37835" s="499"/>
    </row>
    <row r="37836">
      <c r="B37836" s="497"/>
      <c r="H37836" s="500"/>
      <c r="O37836" s="500"/>
      <c r="Q37836" s="498" t="s">
        <v>213</v>
      </c>
      <c r="S37836" s="499"/>
    </row>
    <row r="37837">
      <c r="B37837" s="497"/>
      <c r="H37837" s="500"/>
      <c r="O37837" s="500"/>
      <c r="Q37837" s="498" t="s">
        <v>213</v>
      </c>
      <c r="S37837" s="499"/>
    </row>
    <row r="37838">
      <c r="B37838" s="497"/>
      <c r="H37838" s="500"/>
      <c r="O37838" s="500"/>
      <c r="Q37838" s="498" t="s">
        <v>213</v>
      </c>
      <c r="S37838" s="499"/>
    </row>
    <row r="37839">
      <c r="B37839" s="497"/>
      <c r="H37839" s="500"/>
      <c r="O37839" s="500"/>
      <c r="Q37839" s="498" t="s">
        <v>213</v>
      </c>
      <c r="S37839" s="499"/>
    </row>
    <row r="37840">
      <c r="B37840" s="497"/>
      <c r="H37840" s="500"/>
      <c r="O37840" s="500"/>
      <c r="Q37840" s="498" t="s">
        <v>213</v>
      </c>
      <c r="S37840" s="499"/>
    </row>
    <row r="37841">
      <c r="B37841" s="497"/>
      <c r="H37841" s="500"/>
      <c r="O37841" s="500"/>
      <c r="Q37841" s="498" t="s">
        <v>213</v>
      </c>
      <c r="S37841" s="499"/>
    </row>
    <row r="37842">
      <c r="B37842" s="497"/>
      <c r="H37842" s="500"/>
      <c r="O37842" s="500"/>
      <c r="Q37842" s="498" t="s">
        <v>213</v>
      </c>
      <c r="S37842" s="499"/>
    </row>
    <row r="37843">
      <c r="B37843" s="497"/>
      <c r="H37843" s="500"/>
      <c r="O37843" s="500"/>
      <c r="Q37843" s="498" t="s">
        <v>213</v>
      </c>
      <c r="S37843" s="499"/>
    </row>
    <row r="37844">
      <c r="B37844" s="497"/>
      <c r="H37844" s="500"/>
      <c r="O37844" s="500"/>
      <c r="Q37844" s="498" t="s">
        <v>213</v>
      </c>
      <c r="S37844" s="499"/>
    </row>
    <row r="37845">
      <c r="B37845" s="497"/>
      <c r="H37845" s="500"/>
      <c r="O37845" s="500"/>
      <c r="Q37845" s="498" t="s">
        <v>213</v>
      </c>
      <c r="S37845" s="499"/>
    </row>
    <row r="37846">
      <c r="B37846" s="497"/>
      <c r="H37846" s="500"/>
      <c r="O37846" s="500"/>
      <c r="Q37846" s="498" t="s">
        <v>213</v>
      </c>
      <c r="S37846" s="499"/>
    </row>
    <row r="37847">
      <c r="B37847" s="497"/>
      <c r="H37847" s="500"/>
      <c r="O37847" s="500"/>
      <c r="Q37847" s="498" t="s">
        <v>213</v>
      </c>
      <c r="S37847" s="499"/>
    </row>
    <row r="37848">
      <c r="B37848" s="497"/>
      <c r="H37848" s="500"/>
      <c r="O37848" s="500"/>
      <c r="Q37848" s="498" t="s">
        <v>213</v>
      </c>
      <c r="S37848" s="499"/>
    </row>
    <row r="37849">
      <c r="B37849" s="497"/>
      <c r="H37849" s="500"/>
      <c r="O37849" s="500"/>
      <c r="Q37849" s="498" t="s">
        <v>213</v>
      </c>
      <c r="S37849" s="499"/>
    </row>
    <row r="37850">
      <c r="B37850" s="497"/>
      <c r="H37850" s="500"/>
      <c r="O37850" s="500"/>
      <c r="Q37850" s="498" t="s">
        <v>213</v>
      </c>
      <c r="S37850" s="499"/>
    </row>
    <row r="37851">
      <c r="B37851" s="497"/>
      <c r="H37851" s="500"/>
      <c r="O37851" s="500"/>
      <c r="Q37851" s="498" t="s">
        <v>213</v>
      </c>
      <c r="S37851" s="499"/>
    </row>
    <row r="37852">
      <c r="B37852" s="497"/>
      <c r="H37852" s="500"/>
      <c r="O37852" s="500"/>
      <c r="Q37852" s="498" t="s">
        <v>213</v>
      </c>
      <c r="S37852" s="499"/>
    </row>
    <row r="37853">
      <c r="B37853" s="497"/>
      <c r="H37853" s="500"/>
      <c r="O37853" s="500"/>
      <c r="Q37853" s="498" t="s">
        <v>213</v>
      </c>
      <c r="S37853" s="499"/>
    </row>
    <row r="37854">
      <c r="B37854" s="497"/>
      <c r="H37854" s="500"/>
      <c r="O37854" s="500"/>
      <c r="Q37854" s="498" t="s">
        <v>213</v>
      </c>
      <c r="S37854" s="499"/>
    </row>
    <row r="37855">
      <c r="B37855" s="497"/>
      <c r="H37855" s="500"/>
      <c r="O37855" s="500"/>
      <c r="Q37855" s="498" t="s">
        <v>213</v>
      </c>
      <c r="S37855" s="499"/>
    </row>
    <row r="37856">
      <c r="B37856" s="497"/>
      <c r="H37856" s="500"/>
      <c r="O37856" s="500"/>
      <c r="Q37856" s="498" t="s">
        <v>213</v>
      </c>
      <c r="S37856" s="499"/>
    </row>
    <row r="37857">
      <c r="B37857" s="497"/>
      <c r="H37857" s="500"/>
      <c r="O37857" s="500"/>
      <c r="Q37857" s="498" t="s">
        <v>213</v>
      </c>
      <c r="S37857" s="499"/>
    </row>
    <row r="37858">
      <c r="B37858" s="497"/>
      <c r="H37858" s="500"/>
      <c r="O37858" s="500"/>
      <c r="Q37858" s="498" t="s">
        <v>213</v>
      </c>
      <c r="S37858" s="499"/>
    </row>
    <row r="37859">
      <c r="B37859" s="497"/>
      <c r="H37859" s="500"/>
      <c r="O37859" s="500"/>
      <c r="Q37859" s="498" t="s">
        <v>213</v>
      </c>
      <c r="S37859" s="499"/>
    </row>
    <row r="37860">
      <c r="B37860" s="497"/>
      <c r="H37860" s="500"/>
      <c r="O37860" s="500"/>
      <c r="Q37860" s="498" t="s">
        <v>213</v>
      </c>
      <c r="S37860" s="499"/>
    </row>
    <row r="37861">
      <c r="B37861" s="497"/>
      <c r="H37861" s="500"/>
      <c r="O37861" s="500"/>
      <c r="Q37861" s="498" t="s">
        <v>213</v>
      </c>
      <c r="S37861" s="499"/>
    </row>
    <row r="37862">
      <c r="B37862" s="497"/>
      <c r="H37862" s="500"/>
      <c r="O37862" s="500"/>
      <c r="Q37862" s="498" t="s">
        <v>213</v>
      </c>
      <c r="S37862" s="499"/>
    </row>
    <row r="37863">
      <c r="B37863" s="497"/>
      <c r="H37863" s="500"/>
      <c r="O37863" s="500"/>
      <c r="Q37863" s="498" t="s">
        <v>213</v>
      </c>
      <c r="S37863" s="499"/>
    </row>
    <row r="37864">
      <c r="B37864" s="497"/>
      <c r="H37864" s="500"/>
      <c r="O37864" s="500"/>
      <c r="Q37864" s="498" t="s">
        <v>213</v>
      </c>
      <c r="S37864" s="499"/>
    </row>
    <row r="37865">
      <c r="B37865" s="497"/>
      <c r="H37865" s="500"/>
      <c r="O37865" s="500"/>
      <c r="Q37865" s="498" t="s">
        <v>213</v>
      </c>
      <c r="S37865" s="499"/>
    </row>
    <row r="37866">
      <c r="B37866" s="497"/>
      <c r="H37866" s="500"/>
      <c r="O37866" s="500"/>
      <c r="Q37866" s="498" t="s">
        <v>213</v>
      </c>
      <c r="S37866" s="499"/>
    </row>
    <row r="37867">
      <c r="B37867" s="497"/>
      <c r="H37867" s="500"/>
      <c r="O37867" s="500"/>
      <c r="Q37867" s="498" t="s">
        <v>213</v>
      </c>
      <c r="S37867" s="499"/>
    </row>
    <row r="37868">
      <c r="B37868" s="497"/>
      <c r="H37868" s="500"/>
      <c r="O37868" s="500"/>
      <c r="Q37868" s="498" t="s">
        <v>213</v>
      </c>
      <c r="S37868" s="499"/>
    </row>
    <row r="37869">
      <c r="B37869" s="497"/>
      <c r="H37869" s="500"/>
      <c r="O37869" s="500"/>
      <c r="Q37869" s="498" t="s">
        <v>213</v>
      </c>
      <c r="S37869" s="499"/>
    </row>
    <row r="37870">
      <c r="B37870" s="497"/>
      <c r="H37870" s="500"/>
      <c r="O37870" s="500"/>
      <c r="Q37870" s="498" t="s">
        <v>213</v>
      </c>
      <c r="S37870" s="499"/>
    </row>
    <row r="37871">
      <c r="B37871" s="497"/>
      <c r="H37871" s="500"/>
      <c r="O37871" s="500"/>
      <c r="Q37871" s="498" t="s">
        <v>213</v>
      </c>
      <c r="S37871" s="499"/>
    </row>
    <row r="37872">
      <c r="B37872" s="497"/>
      <c r="H37872" s="500"/>
      <c r="O37872" s="500"/>
      <c r="Q37872" s="498" t="s">
        <v>213</v>
      </c>
      <c r="S37872" s="499"/>
    </row>
    <row r="37873">
      <c r="B37873" s="497"/>
      <c r="H37873" s="500"/>
      <c r="O37873" s="500"/>
      <c r="Q37873" s="498" t="s">
        <v>213</v>
      </c>
      <c r="S37873" s="499"/>
    </row>
    <row r="37874">
      <c r="B37874" s="497"/>
      <c r="H37874" s="500"/>
      <c r="O37874" s="500"/>
      <c r="Q37874" s="498" t="s">
        <v>213</v>
      </c>
      <c r="S37874" s="499"/>
    </row>
    <row r="37875">
      <c r="B37875" s="497"/>
      <c r="H37875" s="500"/>
      <c r="O37875" s="500"/>
      <c r="Q37875" s="498" t="s">
        <v>213</v>
      </c>
      <c r="S37875" s="499"/>
    </row>
    <row r="37876">
      <c r="B37876" s="497"/>
      <c r="H37876" s="500"/>
      <c r="O37876" s="500"/>
      <c r="Q37876" s="498" t="s">
        <v>213</v>
      </c>
      <c r="S37876" s="499"/>
    </row>
    <row r="37877">
      <c r="B37877" s="497"/>
      <c r="H37877" s="500"/>
      <c r="O37877" s="500"/>
      <c r="Q37877" s="498" t="s">
        <v>213</v>
      </c>
      <c r="S37877" s="499"/>
    </row>
    <row r="37878">
      <c r="B37878" s="497"/>
      <c r="H37878" s="500"/>
      <c r="O37878" s="500"/>
      <c r="Q37878" s="498" t="s">
        <v>213</v>
      </c>
      <c r="S37878" s="499"/>
    </row>
    <row r="37879">
      <c r="B37879" s="497"/>
      <c r="H37879" s="500"/>
      <c r="O37879" s="500"/>
      <c r="Q37879" s="498" t="s">
        <v>213</v>
      </c>
      <c r="S37879" s="499"/>
    </row>
    <row r="37880">
      <c r="B37880" s="497"/>
      <c r="H37880" s="500"/>
      <c r="O37880" s="500"/>
      <c r="Q37880" s="498" t="s">
        <v>213</v>
      </c>
      <c r="S37880" s="499"/>
    </row>
    <row r="37881">
      <c r="B37881" s="497"/>
      <c r="H37881" s="500"/>
      <c r="O37881" s="500"/>
      <c r="Q37881" s="498" t="s">
        <v>213</v>
      </c>
      <c r="S37881" s="499"/>
    </row>
    <row r="37882">
      <c r="B37882" s="497"/>
      <c r="H37882" s="500"/>
      <c r="O37882" s="500"/>
      <c r="Q37882" s="498" t="s">
        <v>213</v>
      </c>
      <c r="S37882" s="499"/>
    </row>
    <row r="37883">
      <c r="B37883" s="497"/>
      <c r="H37883" s="500"/>
      <c r="O37883" s="500"/>
      <c r="Q37883" s="498" t="s">
        <v>213</v>
      </c>
      <c r="S37883" s="499"/>
    </row>
    <row r="37884">
      <c r="B37884" s="497"/>
      <c r="H37884" s="500"/>
      <c r="O37884" s="500"/>
      <c r="Q37884" s="498" t="s">
        <v>213</v>
      </c>
      <c r="S37884" s="499"/>
    </row>
    <row r="37885">
      <c r="B37885" s="497"/>
      <c r="H37885" s="500"/>
      <c r="O37885" s="500"/>
      <c r="Q37885" s="498" t="s">
        <v>213</v>
      </c>
      <c r="S37885" s="499"/>
    </row>
    <row r="37886">
      <c r="B37886" s="497"/>
      <c r="H37886" s="500"/>
      <c r="O37886" s="500"/>
      <c r="Q37886" s="498" t="s">
        <v>213</v>
      </c>
      <c r="S37886" s="499"/>
    </row>
    <row r="37887">
      <c r="B37887" s="497"/>
      <c r="H37887" s="500"/>
      <c r="O37887" s="500"/>
      <c r="Q37887" s="498" t="s">
        <v>213</v>
      </c>
      <c r="S37887" s="499"/>
    </row>
    <row r="37888">
      <c r="B37888" s="497"/>
      <c r="H37888" s="500"/>
      <c r="O37888" s="500"/>
      <c r="Q37888" s="498" t="s">
        <v>213</v>
      </c>
      <c r="S37888" s="499"/>
    </row>
    <row r="37889">
      <c r="B37889" s="497"/>
      <c r="H37889" s="500"/>
      <c r="O37889" s="500"/>
      <c r="Q37889" s="498" t="s">
        <v>213</v>
      </c>
      <c r="S37889" s="499"/>
    </row>
    <row r="37890">
      <c r="B37890" s="497"/>
      <c r="H37890" s="500"/>
      <c r="O37890" s="500"/>
      <c r="Q37890" s="498" t="s">
        <v>213</v>
      </c>
      <c r="S37890" s="499"/>
    </row>
    <row r="37891">
      <c r="B37891" s="497"/>
      <c r="H37891" s="500"/>
      <c r="O37891" s="500"/>
      <c r="Q37891" s="498" t="s">
        <v>213</v>
      </c>
      <c r="S37891" s="499"/>
    </row>
    <row r="37892">
      <c r="B37892" s="497"/>
      <c r="H37892" s="500"/>
      <c r="O37892" s="500"/>
      <c r="Q37892" s="498" t="s">
        <v>213</v>
      </c>
      <c r="S37892" s="499"/>
    </row>
    <row r="37893">
      <c r="B37893" s="497"/>
      <c r="H37893" s="500"/>
      <c r="O37893" s="500"/>
      <c r="Q37893" s="498" t="s">
        <v>213</v>
      </c>
      <c r="S37893" s="499"/>
    </row>
    <row r="37894">
      <c r="B37894" s="497"/>
      <c r="H37894" s="500"/>
      <c r="O37894" s="500"/>
      <c r="Q37894" s="498" t="s">
        <v>213</v>
      </c>
      <c r="S37894" s="499"/>
    </row>
    <row r="37895">
      <c r="B37895" s="497"/>
      <c r="H37895" s="500"/>
      <c r="O37895" s="500"/>
      <c r="Q37895" s="498" t="s">
        <v>213</v>
      </c>
      <c r="S37895" s="499"/>
    </row>
    <row r="37896">
      <c r="B37896" s="497"/>
      <c r="H37896" s="500"/>
      <c r="O37896" s="500"/>
      <c r="Q37896" s="498" t="s">
        <v>213</v>
      </c>
      <c r="S37896" s="499"/>
    </row>
    <row r="37897">
      <c r="B37897" s="497"/>
      <c r="H37897" s="500"/>
      <c r="O37897" s="500"/>
      <c r="Q37897" s="498" t="s">
        <v>213</v>
      </c>
      <c r="S37897" s="499"/>
    </row>
    <row r="37898">
      <c r="B37898" s="497"/>
      <c r="H37898" s="500"/>
      <c r="O37898" s="500"/>
      <c r="Q37898" s="498" t="s">
        <v>213</v>
      </c>
      <c r="S37898" s="499"/>
    </row>
    <row r="37899">
      <c r="B37899" s="497"/>
      <c r="H37899" s="500"/>
      <c r="O37899" s="500"/>
      <c r="Q37899" s="498" t="s">
        <v>213</v>
      </c>
      <c r="S37899" s="499"/>
    </row>
    <row r="37900">
      <c r="B37900" s="497"/>
      <c r="H37900" s="500"/>
      <c r="O37900" s="500"/>
      <c r="Q37900" s="498" t="s">
        <v>213</v>
      </c>
      <c r="S37900" s="499"/>
    </row>
    <row r="37901">
      <c r="B37901" s="497"/>
      <c r="H37901" s="500"/>
      <c r="O37901" s="500"/>
      <c r="Q37901" s="498" t="s">
        <v>213</v>
      </c>
      <c r="S37901" s="499"/>
    </row>
    <row r="37902">
      <c r="B37902" s="497"/>
      <c r="H37902" s="500"/>
      <c r="O37902" s="500"/>
      <c r="Q37902" s="498" t="s">
        <v>213</v>
      </c>
      <c r="S37902" s="499"/>
    </row>
    <row r="37903">
      <c r="B37903" s="497"/>
      <c r="H37903" s="500"/>
      <c r="O37903" s="500"/>
      <c r="Q37903" s="498" t="s">
        <v>213</v>
      </c>
      <c r="S37903" s="499"/>
    </row>
    <row r="37904">
      <c r="B37904" s="497"/>
      <c r="H37904" s="500"/>
      <c r="O37904" s="500"/>
      <c r="Q37904" s="498" t="s">
        <v>213</v>
      </c>
      <c r="S37904" s="499"/>
    </row>
    <row r="37905">
      <c r="B37905" s="497"/>
      <c r="H37905" s="500"/>
      <c r="O37905" s="500"/>
      <c r="Q37905" s="498" t="s">
        <v>213</v>
      </c>
      <c r="S37905" s="499"/>
    </row>
    <row r="37906">
      <c r="B37906" s="497"/>
      <c r="H37906" s="500"/>
      <c r="O37906" s="500"/>
      <c r="Q37906" s="498" t="s">
        <v>213</v>
      </c>
      <c r="S37906" s="499"/>
    </row>
    <row r="37907">
      <c r="B37907" s="497"/>
      <c r="H37907" s="500"/>
      <c r="O37907" s="500"/>
      <c r="Q37907" s="498" t="s">
        <v>213</v>
      </c>
      <c r="S37907" s="499"/>
    </row>
    <row r="37908">
      <c r="B37908" s="497"/>
      <c r="H37908" s="500"/>
      <c r="O37908" s="500"/>
      <c r="Q37908" s="498" t="s">
        <v>213</v>
      </c>
      <c r="S37908" s="499"/>
    </row>
    <row r="37909">
      <c r="B37909" s="497"/>
      <c r="H37909" s="500"/>
      <c r="O37909" s="500"/>
      <c r="Q37909" s="498" t="s">
        <v>213</v>
      </c>
      <c r="S37909" s="499"/>
    </row>
    <row r="37910">
      <c r="B37910" s="497"/>
      <c r="H37910" s="500"/>
      <c r="O37910" s="500"/>
      <c r="Q37910" s="498" t="s">
        <v>213</v>
      </c>
      <c r="S37910" s="499"/>
    </row>
    <row r="37911">
      <c r="B37911" s="497"/>
      <c r="H37911" s="500"/>
      <c r="O37911" s="500"/>
      <c r="Q37911" s="498" t="s">
        <v>213</v>
      </c>
      <c r="S37911" s="499"/>
    </row>
    <row r="37912">
      <c r="B37912" s="497"/>
      <c r="H37912" s="500"/>
      <c r="O37912" s="500"/>
      <c r="Q37912" s="498" t="s">
        <v>213</v>
      </c>
      <c r="S37912" s="499"/>
    </row>
    <row r="37913">
      <c r="B37913" s="497"/>
      <c r="H37913" s="500"/>
      <c r="O37913" s="500"/>
      <c r="Q37913" s="498" t="s">
        <v>213</v>
      </c>
      <c r="S37913" s="499"/>
    </row>
    <row r="37914">
      <c r="B37914" s="497"/>
      <c r="H37914" s="500"/>
      <c r="O37914" s="500"/>
      <c r="Q37914" s="498" t="s">
        <v>213</v>
      </c>
      <c r="S37914" s="499"/>
    </row>
    <row r="37915">
      <c r="B37915" s="497"/>
      <c r="H37915" s="500"/>
      <c r="O37915" s="500"/>
      <c r="Q37915" s="498" t="s">
        <v>213</v>
      </c>
      <c r="S37915" s="499"/>
    </row>
    <row r="37916">
      <c r="B37916" s="497"/>
      <c r="H37916" s="500"/>
      <c r="O37916" s="500"/>
      <c r="Q37916" s="498" t="s">
        <v>213</v>
      </c>
      <c r="S37916" s="499"/>
    </row>
    <row r="37917">
      <c r="B37917" s="497"/>
      <c r="H37917" s="500"/>
      <c r="O37917" s="500"/>
      <c r="Q37917" s="498" t="s">
        <v>213</v>
      </c>
      <c r="S37917" s="499"/>
    </row>
    <row r="37918">
      <c r="B37918" s="497"/>
      <c r="H37918" s="500"/>
      <c r="O37918" s="500"/>
      <c r="Q37918" s="498" t="s">
        <v>213</v>
      </c>
      <c r="S37918" s="499"/>
    </row>
    <row r="37919">
      <c r="B37919" s="497"/>
      <c r="H37919" s="500"/>
      <c r="O37919" s="500"/>
      <c r="Q37919" s="498" t="s">
        <v>213</v>
      </c>
      <c r="S37919" s="499"/>
    </row>
    <row r="37920">
      <c r="B37920" s="497"/>
      <c r="H37920" s="500"/>
      <c r="O37920" s="500"/>
      <c r="Q37920" s="498" t="s">
        <v>213</v>
      </c>
      <c r="S37920" s="499"/>
    </row>
    <row r="37921">
      <c r="B37921" s="497"/>
      <c r="H37921" s="500"/>
      <c r="O37921" s="500"/>
      <c r="Q37921" s="498" t="s">
        <v>213</v>
      </c>
      <c r="S37921" s="499"/>
    </row>
    <row r="37922">
      <c r="B37922" s="497"/>
      <c r="H37922" s="500"/>
      <c r="O37922" s="500"/>
      <c r="Q37922" s="498" t="s">
        <v>213</v>
      </c>
      <c r="S37922" s="499"/>
    </row>
    <row r="37923">
      <c r="B37923" s="497"/>
      <c r="H37923" s="500"/>
      <c r="O37923" s="500"/>
      <c r="Q37923" s="498" t="s">
        <v>213</v>
      </c>
      <c r="S37923" s="499"/>
    </row>
    <row r="37924">
      <c r="B37924" s="497"/>
      <c r="H37924" s="500"/>
      <c r="O37924" s="500"/>
      <c r="Q37924" s="498" t="s">
        <v>213</v>
      </c>
      <c r="S37924" s="499"/>
    </row>
    <row r="37925">
      <c r="B37925" s="497"/>
      <c r="H37925" s="500"/>
      <c r="O37925" s="500"/>
      <c r="Q37925" s="498" t="s">
        <v>213</v>
      </c>
      <c r="S37925" s="499"/>
    </row>
    <row r="37926">
      <c r="B37926" s="497"/>
      <c r="H37926" s="500"/>
      <c r="O37926" s="500"/>
      <c r="Q37926" s="498" t="s">
        <v>213</v>
      </c>
      <c r="S37926" s="499"/>
    </row>
    <row r="37927">
      <c r="B37927" s="497"/>
      <c r="H37927" s="500"/>
      <c r="O37927" s="500"/>
      <c r="Q37927" s="498" t="s">
        <v>213</v>
      </c>
      <c r="S37927" s="499"/>
    </row>
    <row r="37928">
      <c r="B37928" s="497"/>
      <c r="H37928" s="500"/>
      <c r="O37928" s="500"/>
      <c r="Q37928" s="498" t="s">
        <v>213</v>
      </c>
      <c r="S37928" s="499"/>
    </row>
    <row r="37929">
      <c r="B37929" s="497"/>
      <c r="H37929" s="500"/>
      <c r="O37929" s="500"/>
      <c r="Q37929" s="498" t="s">
        <v>213</v>
      </c>
      <c r="S37929" s="499"/>
    </row>
    <row r="37930">
      <c r="B37930" s="497"/>
      <c r="H37930" s="500"/>
      <c r="O37930" s="500"/>
      <c r="Q37930" s="498" t="s">
        <v>213</v>
      </c>
      <c r="S37930" s="499"/>
    </row>
    <row r="37931">
      <c r="B37931" s="497"/>
      <c r="H37931" s="500"/>
      <c r="O37931" s="500"/>
      <c r="Q37931" s="498" t="s">
        <v>213</v>
      </c>
      <c r="S37931" s="499"/>
    </row>
    <row r="37932">
      <c r="B37932" s="497"/>
      <c r="H37932" s="500"/>
      <c r="O37932" s="500"/>
      <c r="Q37932" s="498" t="s">
        <v>213</v>
      </c>
      <c r="S37932" s="499"/>
    </row>
    <row r="37933">
      <c r="B37933" s="497"/>
      <c r="H37933" s="500"/>
      <c r="O37933" s="500"/>
      <c r="Q37933" s="498" t="s">
        <v>213</v>
      </c>
      <c r="S37933" s="499"/>
    </row>
    <row r="37934">
      <c r="B37934" s="497"/>
      <c r="H37934" s="500"/>
      <c r="O37934" s="500"/>
      <c r="Q37934" s="498" t="s">
        <v>213</v>
      </c>
      <c r="S37934" s="499"/>
    </row>
    <row r="37935">
      <c r="B37935" s="497"/>
      <c r="H37935" s="500"/>
      <c r="O37935" s="500"/>
      <c r="Q37935" s="498" t="s">
        <v>213</v>
      </c>
      <c r="S37935" s="499"/>
    </row>
    <row r="37936">
      <c r="B37936" s="497"/>
      <c r="H37936" s="500"/>
      <c r="O37936" s="500"/>
      <c r="Q37936" s="498" t="s">
        <v>213</v>
      </c>
      <c r="S37936" s="499"/>
    </row>
    <row r="37937">
      <c r="B37937" s="497"/>
      <c r="H37937" s="500"/>
      <c r="O37937" s="500"/>
      <c r="Q37937" s="498" t="s">
        <v>213</v>
      </c>
      <c r="S37937" s="499"/>
    </row>
    <row r="37938">
      <c r="B37938" s="497"/>
      <c r="H37938" s="500"/>
      <c r="O37938" s="500"/>
      <c r="Q37938" s="498" t="s">
        <v>213</v>
      </c>
      <c r="S37938" s="499"/>
    </row>
    <row r="37939">
      <c r="B37939" s="497"/>
      <c r="H37939" s="500"/>
      <c r="O37939" s="500"/>
      <c r="Q37939" s="498" t="s">
        <v>213</v>
      </c>
      <c r="S37939" s="499"/>
    </row>
    <row r="37940">
      <c r="B37940" s="497"/>
      <c r="H37940" s="500"/>
      <c r="O37940" s="500"/>
      <c r="Q37940" s="498" t="s">
        <v>213</v>
      </c>
      <c r="S37940" s="499"/>
    </row>
    <row r="37941">
      <c r="B37941" s="497"/>
      <c r="H37941" s="500"/>
      <c r="O37941" s="500"/>
      <c r="Q37941" s="498" t="s">
        <v>213</v>
      </c>
      <c r="S37941" s="499"/>
    </row>
    <row r="37942">
      <c r="B37942" s="497"/>
      <c r="H37942" s="500"/>
      <c r="O37942" s="500"/>
      <c r="Q37942" s="498" t="s">
        <v>213</v>
      </c>
      <c r="S37942" s="499"/>
    </row>
    <row r="37943">
      <c r="B37943" s="497"/>
      <c r="H37943" s="500"/>
      <c r="O37943" s="500"/>
      <c r="Q37943" s="498" t="s">
        <v>213</v>
      </c>
      <c r="S37943" s="499"/>
    </row>
    <row r="37944">
      <c r="B37944" s="497"/>
      <c r="H37944" s="500"/>
      <c r="O37944" s="500"/>
      <c r="Q37944" s="498" t="s">
        <v>213</v>
      </c>
      <c r="S37944" s="499"/>
    </row>
    <row r="37945">
      <c r="B37945" s="497"/>
      <c r="H37945" s="500"/>
      <c r="O37945" s="500"/>
      <c r="Q37945" s="498" t="s">
        <v>213</v>
      </c>
      <c r="S37945" s="499"/>
    </row>
    <row r="37946">
      <c r="B37946" s="497"/>
      <c r="H37946" s="500"/>
      <c r="O37946" s="500"/>
      <c r="Q37946" s="498" t="s">
        <v>213</v>
      </c>
      <c r="S37946" s="499"/>
    </row>
    <row r="37947">
      <c r="B37947" s="497"/>
      <c r="H37947" s="500"/>
      <c r="O37947" s="500"/>
      <c r="Q37947" s="498" t="s">
        <v>213</v>
      </c>
      <c r="S37947" s="499"/>
    </row>
    <row r="37948">
      <c r="B37948" s="497"/>
      <c r="H37948" s="500"/>
      <c r="O37948" s="500"/>
      <c r="Q37948" s="498" t="s">
        <v>213</v>
      </c>
      <c r="S37948" s="499"/>
    </row>
    <row r="37949">
      <c r="B37949" s="497"/>
      <c r="H37949" s="500"/>
      <c r="O37949" s="500"/>
      <c r="Q37949" s="498" t="s">
        <v>213</v>
      </c>
      <c r="S37949" s="499"/>
    </row>
    <row r="37950">
      <c r="B37950" s="497"/>
      <c r="H37950" s="500"/>
      <c r="O37950" s="500"/>
      <c r="Q37950" s="498" t="s">
        <v>213</v>
      </c>
      <c r="S37950" s="499"/>
    </row>
    <row r="37951">
      <c r="B37951" s="497"/>
      <c r="H37951" s="500"/>
      <c r="O37951" s="500"/>
      <c r="Q37951" s="498" t="s">
        <v>213</v>
      </c>
      <c r="S37951" s="499"/>
    </row>
    <row r="37952">
      <c r="B37952" s="497"/>
      <c r="H37952" s="500"/>
      <c r="O37952" s="500"/>
      <c r="Q37952" s="498" t="s">
        <v>213</v>
      </c>
      <c r="S37952" s="499"/>
    </row>
    <row r="37953">
      <c r="B37953" s="497"/>
      <c r="H37953" s="500"/>
      <c r="O37953" s="500"/>
      <c r="Q37953" s="498" t="s">
        <v>213</v>
      </c>
      <c r="S37953" s="499"/>
    </row>
    <row r="37954">
      <c r="B37954" s="497"/>
      <c r="H37954" s="500"/>
      <c r="O37954" s="500"/>
      <c r="Q37954" s="498" t="s">
        <v>213</v>
      </c>
      <c r="S37954" s="499"/>
    </row>
    <row r="37955">
      <c r="B37955" s="497"/>
      <c r="H37955" s="500"/>
      <c r="O37955" s="500"/>
      <c r="Q37955" s="498" t="s">
        <v>213</v>
      </c>
      <c r="S37955" s="499"/>
    </row>
    <row r="37956">
      <c r="B37956" s="497"/>
      <c r="H37956" s="500"/>
      <c r="O37956" s="500"/>
      <c r="Q37956" s="498" t="s">
        <v>213</v>
      </c>
      <c r="S37956" s="499"/>
    </row>
    <row r="37957">
      <c r="B37957" s="497"/>
      <c r="H37957" s="500"/>
      <c r="O37957" s="500"/>
      <c r="Q37957" s="498" t="s">
        <v>213</v>
      </c>
      <c r="S37957" s="499"/>
    </row>
    <row r="37958">
      <c r="B37958" s="497"/>
      <c r="H37958" s="500"/>
      <c r="O37958" s="500"/>
      <c r="Q37958" s="498" t="s">
        <v>213</v>
      </c>
      <c r="S37958" s="499"/>
    </row>
    <row r="37959">
      <c r="B37959" s="497"/>
      <c r="H37959" s="500"/>
      <c r="O37959" s="500"/>
      <c r="Q37959" s="498" t="s">
        <v>213</v>
      </c>
      <c r="S37959" s="499"/>
    </row>
    <row r="37960">
      <c r="B37960" s="497"/>
      <c r="H37960" s="500"/>
      <c r="O37960" s="500"/>
      <c r="Q37960" s="498" t="s">
        <v>213</v>
      </c>
      <c r="S37960" s="499"/>
    </row>
    <row r="37961">
      <c r="B37961" s="497"/>
      <c r="H37961" s="500"/>
      <c r="O37961" s="500"/>
      <c r="Q37961" s="498" t="s">
        <v>213</v>
      </c>
      <c r="S37961" s="499"/>
    </row>
    <row r="37962">
      <c r="B37962" s="497"/>
      <c r="H37962" s="500"/>
      <c r="O37962" s="500"/>
      <c r="Q37962" s="498" t="s">
        <v>213</v>
      </c>
      <c r="S37962" s="499"/>
    </row>
    <row r="37963">
      <c r="B37963" s="497"/>
      <c r="H37963" s="500"/>
      <c r="O37963" s="500"/>
      <c r="Q37963" s="498" t="s">
        <v>213</v>
      </c>
      <c r="S37963" s="499"/>
    </row>
    <row r="37964">
      <c r="B37964" s="497"/>
      <c r="H37964" s="500"/>
      <c r="O37964" s="500"/>
      <c r="Q37964" s="498" t="s">
        <v>213</v>
      </c>
      <c r="S37964" s="499"/>
    </row>
    <row r="37965">
      <c r="B37965" s="497"/>
      <c r="H37965" s="500"/>
      <c r="O37965" s="500"/>
      <c r="Q37965" s="498" t="s">
        <v>213</v>
      </c>
      <c r="S37965" s="499"/>
    </row>
    <row r="37966">
      <c r="B37966" s="497"/>
      <c r="H37966" s="500"/>
      <c r="O37966" s="500"/>
      <c r="Q37966" s="498" t="s">
        <v>213</v>
      </c>
      <c r="S37966" s="499"/>
    </row>
    <row r="37967">
      <c r="B37967" s="497"/>
      <c r="H37967" s="500"/>
      <c r="O37967" s="500"/>
      <c r="Q37967" s="498" t="s">
        <v>213</v>
      </c>
      <c r="S37967" s="499"/>
    </row>
    <row r="37968">
      <c r="B37968" s="497"/>
      <c r="H37968" s="500"/>
      <c r="O37968" s="500"/>
      <c r="Q37968" s="498" t="s">
        <v>213</v>
      </c>
      <c r="S37968" s="499"/>
    </row>
    <row r="37969">
      <c r="B37969" s="497"/>
      <c r="H37969" s="500"/>
      <c r="O37969" s="500"/>
      <c r="Q37969" s="498" t="s">
        <v>213</v>
      </c>
      <c r="S37969" s="499"/>
    </row>
    <row r="37970">
      <c r="B37970" s="497"/>
      <c r="H37970" s="500"/>
      <c r="O37970" s="500"/>
      <c r="Q37970" s="498" t="s">
        <v>213</v>
      </c>
      <c r="S37970" s="499"/>
    </row>
    <row r="37971">
      <c r="B37971" s="497"/>
      <c r="H37971" s="500"/>
      <c r="O37971" s="500"/>
      <c r="Q37971" s="498" t="s">
        <v>213</v>
      </c>
      <c r="S37971" s="499"/>
    </row>
    <row r="37972">
      <c r="B37972" s="497"/>
      <c r="H37972" s="500"/>
      <c r="O37972" s="500"/>
      <c r="Q37972" s="498" t="s">
        <v>213</v>
      </c>
      <c r="S37972" s="499"/>
    </row>
    <row r="37973">
      <c r="B37973" s="497"/>
      <c r="H37973" s="500"/>
      <c r="O37973" s="500"/>
      <c r="Q37973" s="498" t="s">
        <v>213</v>
      </c>
      <c r="S37973" s="499"/>
    </row>
    <row r="37974">
      <c r="B37974" s="497"/>
      <c r="H37974" s="500"/>
      <c r="O37974" s="500"/>
      <c r="Q37974" s="498" t="s">
        <v>213</v>
      </c>
      <c r="S37974" s="499"/>
    </row>
    <row r="37975">
      <c r="B37975" s="497"/>
      <c r="H37975" s="500"/>
      <c r="O37975" s="500"/>
      <c r="Q37975" s="498" t="s">
        <v>213</v>
      </c>
      <c r="S37975" s="499"/>
    </row>
    <row r="37976">
      <c r="B37976" s="497"/>
      <c r="H37976" s="500"/>
      <c r="O37976" s="500"/>
      <c r="Q37976" s="498" t="s">
        <v>213</v>
      </c>
      <c r="S37976" s="499"/>
    </row>
    <row r="37977">
      <c r="B37977" s="497"/>
      <c r="H37977" s="500"/>
      <c r="O37977" s="500"/>
      <c r="Q37977" s="498" t="s">
        <v>213</v>
      </c>
      <c r="S37977" s="499"/>
    </row>
    <row r="37978">
      <c r="B37978" s="497"/>
      <c r="H37978" s="500"/>
      <c r="O37978" s="500"/>
      <c r="Q37978" s="498" t="s">
        <v>213</v>
      </c>
      <c r="S37978" s="499"/>
    </row>
    <row r="37979">
      <c r="B37979" s="497"/>
      <c r="H37979" s="500"/>
      <c r="O37979" s="500"/>
      <c r="Q37979" s="498" t="s">
        <v>213</v>
      </c>
      <c r="S37979" s="499"/>
    </row>
    <row r="37980">
      <c r="B37980" s="497"/>
      <c r="H37980" s="500"/>
      <c r="O37980" s="500"/>
      <c r="Q37980" s="498" t="s">
        <v>213</v>
      </c>
      <c r="S37980" s="499"/>
    </row>
    <row r="37981">
      <c r="B37981" s="497"/>
      <c r="H37981" s="500"/>
      <c r="O37981" s="500"/>
      <c r="Q37981" s="498" t="s">
        <v>213</v>
      </c>
      <c r="S37981" s="499"/>
    </row>
    <row r="37982">
      <c r="B37982" s="497"/>
      <c r="H37982" s="500"/>
      <c r="O37982" s="500"/>
      <c r="Q37982" s="498" t="s">
        <v>213</v>
      </c>
      <c r="S37982" s="499"/>
    </row>
    <row r="37983">
      <c r="B37983" s="497"/>
      <c r="H37983" s="500"/>
      <c r="O37983" s="500"/>
      <c r="Q37983" s="498" t="s">
        <v>213</v>
      </c>
      <c r="S37983" s="499"/>
    </row>
    <row r="37984">
      <c r="B37984" s="497"/>
      <c r="H37984" s="500"/>
      <c r="O37984" s="500"/>
      <c r="Q37984" s="498" t="s">
        <v>213</v>
      </c>
      <c r="S37984" s="499"/>
    </row>
    <row r="37985">
      <c r="B37985" s="497"/>
      <c r="H37985" s="500"/>
      <c r="O37985" s="500"/>
      <c r="Q37985" s="498" t="s">
        <v>213</v>
      </c>
      <c r="S37985" s="499"/>
    </row>
    <row r="37986">
      <c r="B37986" s="497"/>
      <c r="H37986" s="500"/>
      <c r="O37986" s="500"/>
      <c r="Q37986" s="498" t="s">
        <v>213</v>
      </c>
      <c r="S37986" s="499"/>
    </row>
    <row r="37987">
      <c r="B37987" s="497"/>
      <c r="H37987" s="500"/>
      <c r="O37987" s="500"/>
      <c r="Q37987" s="498" t="s">
        <v>213</v>
      </c>
      <c r="S37987" s="499"/>
    </row>
    <row r="37988">
      <c r="B37988" s="497"/>
      <c r="H37988" s="500"/>
      <c r="O37988" s="500"/>
      <c r="Q37988" s="498" t="s">
        <v>213</v>
      </c>
      <c r="S37988" s="499"/>
    </row>
    <row r="37989">
      <c r="B37989" s="497"/>
      <c r="H37989" s="500"/>
      <c r="O37989" s="500"/>
      <c r="Q37989" s="498" t="s">
        <v>213</v>
      </c>
      <c r="S37989" s="499"/>
    </row>
    <row r="37990">
      <c r="B37990" s="497"/>
      <c r="H37990" s="500"/>
      <c r="O37990" s="500"/>
      <c r="Q37990" s="498" t="s">
        <v>213</v>
      </c>
      <c r="S37990" s="499"/>
    </row>
    <row r="37991">
      <c r="B37991" s="497"/>
      <c r="H37991" s="500"/>
      <c r="O37991" s="500"/>
      <c r="Q37991" s="498" t="s">
        <v>213</v>
      </c>
      <c r="S37991" s="499"/>
    </row>
    <row r="37992">
      <c r="B37992" s="497"/>
      <c r="H37992" s="500"/>
      <c r="O37992" s="500"/>
      <c r="Q37992" s="498" t="s">
        <v>213</v>
      </c>
      <c r="S37992" s="499"/>
    </row>
    <row r="37993">
      <c r="B37993" s="497"/>
      <c r="H37993" s="500"/>
      <c r="O37993" s="500"/>
      <c r="Q37993" s="498" t="s">
        <v>213</v>
      </c>
      <c r="S37993" s="499"/>
    </row>
    <row r="37994">
      <c r="B37994" s="497"/>
      <c r="H37994" s="500"/>
      <c r="O37994" s="500"/>
      <c r="Q37994" s="498" t="s">
        <v>213</v>
      </c>
      <c r="S37994" s="499"/>
    </row>
    <row r="37995">
      <c r="B37995" s="497"/>
      <c r="H37995" s="500"/>
      <c r="O37995" s="500"/>
      <c r="Q37995" s="498" t="s">
        <v>213</v>
      </c>
      <c r="S37995" s="499"/>
    </row>
    <row r="37996">
      <c r="B37996" s="497"/>
      <c r="H37996" s="500"/>
      <c r="O37996" s="500"/>
      <c r="Q37996" s="498" t="s">
        <v>213</v>
      </c>
      <c r="S37996" s="499"/>
    </row>
    <row r="37997">
      <c r="B37997" s="497"/>
      <c r="H37997" s="500"/>
      <c r="O37997" s="500"/>
      <c r="Q37997" s="498" t="s">
        <v>213</v>
      </c>
      <c r="S37997" s="499"/>
    </row>
    <row r="37998">
      <c r="B37998" s="497"/>
      <c r="H37998" s="500"/>
      <c r="O37998" s="500"/>
      <c r="Q37998" s="498" t="s">
        <v>213</v>
      </c>
      <c r="S37998" s="499"/>
    </row>
    <row r="37999">
      <c r="B37999" s="497"/>
      <c r="H37999" s="500"/>
      <c r="O37999" s="500"/>
      <c r="Q37999" s="498" t="s">
        <v>213</v>
      </c>
      <c r="S37999" s="499"/>
    </row>
    <row r="38000">
      <c r="B38000" s="497"/>
      <c r="H38000" s="500"/>
      <c r="O38000" s="500"/>
      <c r="Q38000" s="498" t="s">
        <v>213</v>
      </c>
      <c r="S38000" s="499"/>
    </row>
    <row r="38001">
      <c r="B38001" s="497"/>
      <c r="H38001" s="500"/>
      <c r="O38001" s="500"/>
      <c r="Q38001" s="498" t="s">
        <v>213</v>
      </c>
      <c r="S38001" s="499"/>
    </row>
    <row r="38002">
      <c r="B38002" s="497"/>
      <c r="H38002" s="500"/>
      <c r="O38002" s="500"/>
      <c r="Q38002" s="498" t="s">
        <v>213</v>
      </c>
      <c r="S38002" s="499"/>
    </row>
    <row r="38003">
      <c r="B38003" s="497"/>
      <c r="H38003" s="500"/>
      <c r="O38003" s="500"/>
      <c r="Q38003" s="498" t="s">
        <v>213</v>
      </c>
      <c r="S38003" s="499"/>
    </row>
    <row r="38004">
      <c r="B38004" s="497"/>
      <c r="H38004" s="500"/>
      <c r="O38004" s="500"/>
      <c r="Q38004" s="498" t="s">
        <v>213</v>
      </c>
      <c r="S38004" s="499"/>
    </row>
    <row r="38005">
      <c r="B38005" s="497"/>
      <c r="H38005" s="500"/>
      <c r="O38005" s="500"/>
      <c r="Q38005" s="498" t="s">
        <v>213</v>
      </c>
      <c r="S38005" s="499"/>
    </row>
    <row r="38006">
      <c r="B38006" s="497"/>
      <c r="H38006" s="500"/>
      <c r="O38006" s="500"/>
      <c r="Q38006" s="498" t="s">
        <v>213</v>
      </c>
      <c r="S38006" s="499"/>
    </row>
    <row r="38007">
      <c r="B38007" s="497"/>
      <c r="H38007" s="500"/>
      <c r="O38007" s="500"/>
      <c r="Q38007" s="498" t="s">
        <v>213</v>
      </c>
      <c r="S38007" s="499"/>
    </row>
    <row r="38008">
      <c r="B38008" s="497"/>
      <c r="H38008" s="500"/>
      <c r="O38008" s="500"/>
      <c r="Q38008" s="498" t="s">
        <v>213</v>
      </c>
      <c r="S38008" s="499"/>
    </row>
    <row r="38009">
      <c r="B38009" s="497"/>
      <c r="H38009" s="500"/>
      <c r="O38009" s="500"/>
      <c r="Q38009" s="498" t="s">
        <v>213</v>
      </c>
      <c r="S38009" s="499"/>
    </row>
    <row r="38010">
      <c r="B38010" s="497"/>
      <c r="H38010" s="500"/>
      <c r="O38010" s="500"/>
      <c r="Q38010" s="498" t="s">
        <v>213</v>
      </c>
      <c r="S38010" s="499"/>
    </row>
    <row r="38011">
      <c r="B38011" s="497"/>
      <c r="H38011" s="500"/>
      <c r="O38011" s="500"/>
      <c r="Q38011" s="498" t="s">
        <v>213</v>
      </c>
      <c r="S38011" s="499"/>
    </row>
    <row r="38012">
      <c r="B38012" s="497"/>
      <c r="H38012" s="500"/>
      <c r="O38012" s="500"/>
      <c r="Q38012" s="498" t="s">
        <v>213</v>
      </c>
      <c r="S38012" s="499"/>
    </row>
    <row r="38013">
      <c r="B38013" s="497"/>
      <c r="H38013" s="500"/>
      <c r="O38013" s="500"/>
      <c r="Q38013" s="498" t="s">
        <v>213</v>
      </c>
      <c r="S38013" s="499"/>
    </row>
    <row r="38014">
      <c r="B38014" s="497"/>
      <c r="H38014" s="500"/>
      <c r="O38014" s="500"/>
      <c r="Q38014" s="498" t="s">
        <v>213</v>
      </c>
      <c r="S38014" s="499"/>
    </row>
    <row r="38015">
      <c r="B38015" s="497"/>
      <c r="H38015" s="500"/>
      <c r="O38015" s="500"/>
      <c r="Q38015" s="498" t="s">
        <v>213</v>
      </c>
      <c r="S38015" s="499"/>
    </row>
    <row r="38016">
      <c r="B38016" s="497"/>
      <c r="H38016" s="500"/>
      <c r="O38016" s="500"/>
      <c r="Q38016" s="498" t="s">
        <v>213</v>
      </c>
      <c r="S38016" s="499"/>
    </row>
    <row r="38017">
      <c r="B38017" s="497"/>
      <c r="H38017" s="500"/>
      <c r="O38017" s="500"/>
      <c r="Q38017" s="498" t="s">
        <v>213</v>
      </c>
      <c r="S38017" s="499"/>
    </row>
    <row r="38018">
      <c r="B38018" s="497"/>
      <c r="H38018" s="500"/>
      <c r="O38018" s="500"/>
      <c r="Q38018" s="498" t="s">
        <v>213</v>
      </c>
      <c r="S38018" s="499"/>
    </row>
    <row r="38019">
      <c r="B38019" s="497"/>
      <c r="H38019" s="500"/>
      <c r="O38019" s="500"/>
      <c r="Q38019" s="498" t="s">
        <v>213</v>
      </c>
      <c r="S38019" s="499"/>
    </row>
    <row r="38020">
      <c r="B38020" s="497"/>
      <c r="H38020" s="500"/>
      <c r="O38020" s="500"/>
      <c r="Q38020" s="498" t="s">
        <v>213</v>
      </c>
      <c r="S38020" s="499"/>
    </row>
    <row r="38021">
      <c r="B38021" s="497"/>
      <c r="H38021" s="500"/>
      <c r="O38021" s="500"/>
      <c r="Q38021" s="498" t="s">
        <v>213</v>
      </c>
      <c r="S38021" s="499"/>
    </row>
    <row r="38022">
      <c r="B38022" s="497"/>
      <c r="H38022" s="500"/>
      <c r="O38022" s="500"/>
      <c r="Q38022" s="498" t="s">
        <v>213</v>
      </c>
      <c r="S38022" s="499"/>
    </row>
    <row r="38023">
      <c r="B38023" s="497"/>
      <c r="H38023" s="500"/>
      <c r="O38023" s="500"/>
      <c r="Q38023" s="498" t="s">
        <v>213</v>
      </c>
      <c r="S38023" s="499"/>
    </row>
    <row r="38024">
      <c r="B38024" s="497"/>
      <c r="H38024" s="500"/>
      <c r="O38024" s="500"/>
      <c r="Q38024" s="498" t="s">
        <v>213</v>
      </c>
      <c r="S38024" s="499"/>
    </row>
    <row r="38025">
      <c r="B38025" s="497"/>
      <c r="H38025" s="500"/>
      <c r="O38025" s="500"/>
      <c r="Q38025" s="498" t="s">
        <v>213</v>
      </c>
      <c r="S38025" s="499"/>
    </row>
    <row r="38026">
      <c r="B38026" s="497"/>
      <c r="H38026" s="500"/>
      <c r="O38026" s="500"/>
      <c r="Q38026" s="498" t="s">
        <v>213</v>
      </c>
      <c r="S38026" s="499"/>
    </row>
    <row r="38027">
      <c r="B38027" s="497"/>
      <c r="H38027" s="500"/>
      <c r="O38027" s="500"/>
      <c r="Q38027" s="498" t="s">
        <v>213</v>
      </c>
      <c r="S38027" s="499"/>
    </row>
    <row r="38028">
      <c r="B38028" s="497"/>
      <c r="H38028" s="500"/>
      <c r="O38028" s="500"/>
      <c r="Q38028" s="498" t="s">
        <v>213</v>
      </c>
      <c r="S38028" s="499"/>
    </row>
    <row r="38029">
      <c r="B38029" s="497"/>
      <c r="H38029" s="500"/>
      <c r="O38029" s="500"/>
      <c r="Q38029" s="498" t="s">
        <v>213</v>
      </c>
      <c r="S38029" s="499"/>
    </row>
    <row r="38030">
      <c r="B38030" s="497"/>
      <c r="H38030" s="500"/>
      <c r="O38030" s="500"/>
      <c r="Q38030" s="498" t="s">
        <v>213</v>
      </c>
      <c r="S38030" s="499"/>
    </row>
    <row r="38031">
      <c r="B38031" s="497"/>
      <c r="H38031" s="500"/>
      <c r="O38031" s="500"/>
      <c r="Q38031" s="498" t="s">
        <v>213</v>
      </c>
      <c r="S38031" s="499"/>
    </row>
    <row r="38032">
      <c r="B38032" s="497"/>
      <c r="H38032" s="500"/>
      <c r="O38032" s="500"/>
      <c r="Q38032" s="498" t="s">
        <v>213</v>
      </c>
      <c r="S38032" s="499"/>
    </row>
    <row r="38033">
      <c r="B38033" s="497"/>
      <c r="H38033" s="500"/>
      <c r="O38033" s="500"/>
      <c r="Q38033" s="498" t="s">
        <v>213</v>
      </c>
      <c r="S38033" s="499"/>
    </row>
    <row r="38034">
      <c r="B38034" s="497"/>
      <c r="H38034" s="500"/>
      <c r="O38034" s="500"/>
      <c r="Q38034" s="498" t="s">
        <v>213</v>
      </c>
      <c r="S38034" s="499"/>
    </row>
    <row r="38035">
      <c r="B38035" s="497"/>
      <c r="H38035" s="500"/>
      <c r="O38035" s="500"/>
      <c r="Q38035" s="498" t="s">
        <v>213</v>
      </c>
      <c r="S38035" s="499"/>
    </row>
    <row r="38036">
      <c r="B38036" s="497"/>
      <c r="H38036" s="500"/>
      <c r="O38036" s="500"/>
      <c r="Q38036" s="498" t="s">
        <v>213</v>
      </c>
      <c r="S38036" s="499"/>
    </row>
    <row r="38037">
      <c r="B38037" s="497"/>
      <c r="H38037" s="500"/>
      <c r="O38037" s="500"/>
      <c r="Q38037" s="498" t="s">
        <v>213</v>
      </c>
      <c r="S38037" s="499"/>
    </row>
    <row r="38038">
      <c r="B38038" s="497"/>
      <c r="H38038" s="500"/>
      <c r="O38038" s="500"/>
      <c r="Q38038" s="498" t="s">
        <v>213</v>
      </c>
      <c r="S38038" s="499"/>
    </row>
    <row r="38039">
      <c r="B38039" s="497"/>
      <c r="H38039" s="500"/>
      <c r="O38039" s="500"/>
      <c r="Q38039" s="498" t="s">
        <v>213</v>
      </c>
      <c r="S38039" s="499"/>
    </row>
    <row r="38040">
      <c r="B38040" s="497"/>
      <c r="H38040" s="500"/>
      <c r="O38040" s="500"/>
      <c r="Q38040" s="498" t="s">
        <v>213</v>
      </c>
      <c r="S38040" s="499"/>
    </row>
    <row r="38041">
      <c r="B38041" s="497"/>
      <c r="H38041" s="500"/>
      <c r="O38041" s="500"/>
      <c r="Q38041" s="498" t="s">
        <v>213</v>
      </c>
      <c r="S38041" s="499"/>
    </row>
    <row r="38042">
      <c r="B38042" s="497"/>
      <c r="H38042" s="500"/>
      <c r="O38042" s="500"/>
      <c r="Q38042" s="498" t="s">
        <v>213</v>
      </c>
      <c r="S38042" s="499"/>
    </row>
    <row r="38043">
      <c r="B38043" s="497"/>
      <c r="H38043" s="500"/>
      <c r="O38043" s="500"/>
      <c r="Q38043" s="498" t="s">
        <v>213</v>
      </c>
      <c r="S38043" s="499"/>
    </row>
    <row r="38044">
      <c r="B38044" s="497"/>
      <c r="H38044" s="500"/>
      <c r="O38044" s="500"/>
      <c r="Q38044" s="498" t="s">
        <v>213</v>
      </c>
      <c r="S38044" s="499"/>
    </row>
    <row r="38045">
      <c r="B38045" s="497"/>
      <c r="H38045" s="500"/>
      <c r="O38045" s="500"/>
      <c r="Q38045" s="498" t="s">
        <v>213</v>
      </c>
      <c r="S38045" s="499"/>
    </row>
    <row r="38046">
      <c r="B38046" s="497"/>
      <c r="H38046" s="500"/>
      <c r="O38046" s="500"/>
      <c r="Q38046" s="498" t="s">
        <v>213</v>
      </c>
      <c r="S38046" s="499"/>
    </row>
    <row r="38047">
      <c r="B38047" s="497"/>
      <c r="H38047" s="500"/>
      <c r="O38047" s="500"/>
      <c r="Q38047" s="498" t="s">
        <v>213</v>
      </c>
      <c r="S38047" s="499"/>
    </row>
    <row r="38048">
      <c r="B38048" s="497"/>
      <c r="H38048" s="500"/>
      <c r="O38048" s="500"/>
      <c r="Q38048" s="498" t="s">
        <v>213</v>
      </c>
      <c r="S38048" s="499"/>
    </row>
    <row r="38049">
      <c r="B38049" s="497"/>
      <c r="H38049" s="500"/>
      <c r="O38049" s="500"/>
      <c r="Q38049" s="498" t="s">
        <v>213</v>
      </c>
      <c r="S38049" s="499"/>
    </row>
    <row r="38050">
      <c r="B38050" s="497"/>
      <c r="H38050" s="500"/>
      <c r="O38050" s="500"/>
      <c r="Q38050" s="498" t="s">
        <v>213</v>
      </c>
      <c r="S38050" s="499"/>
    </row>
    <row r="38051">
      <c r="B38051" s="497"/>
      <c r="H38051" s="500"/>
      <c r="O38051" s="500"/>
      <c r="Q38051" s="498" t="s">
        <v>213</v>
      </c>
      <c r="S38051" s="499"/>
    </row>
    <row r="38052">
      <c r="B38052" s="497"/>
      <c r="H38052" s="500"/>
      <c r="O38052" s="500"/>
      <c r="Q38052" s="498" t="s">
        <v>213</v>
      </c>
      <c r="S38052" s="499"/>
    </row>
    <row r="38053">
      <c r="B38053" s="497"/>
      <c r="H38053" s="500"/>
      <c r="O38053" s="500"/>
      <c r="Q38053" s="498" t="s">
        <v>213</v>
      </c>
      <c r="S38053" s="499"/>
    </row>
    <row r="38054">
      <c r="B38054" s="497"/>
      <c r="H38054" s="500"/>
      <c r="O38054" s="500"/>
      <c r="Q38054" s="498" t="s">
        <v>213</v>
      </c>
      <c r="S38054" s="499"/>
    </row>
    <row r="38055">
      <c r="B38055" s="497"/>
      <c r="H38055" s="500"/>
      <c r="O38055" s="500"/>
      <c r="Q38055" s="498" t="s">
        <v>213</v>
      </c>
      <c r="S38055" s="499"/>
    </row>
    <row r="38056">
      <c r="B38056" s="497"/>
      <c r="H38056" s="500"/>
      <c r="O38056" s="500"/>
      <c r="Q38056" s="498" t="s">
        <v>213</v>
      </c>
      <c r="S38056" s="499"/>
    </row>
    <row r="38057">
      <c r="B38057" s="497"/>
      <c r="H38057" s="500"/>
      <c r="O38057" s="500"/>
      <c r="Q38057" s="498" t="s">
        <v>213</v>
      </c>
      <c r="S38057" s="499"/>
    </row>
    <row r="38058">
      <c r="B38058" s="497"/>
      <c r="H38058" s="500"/>
      <c r="O38058" s="500"/>
      <c r="Q38058" s="498" t="s">
        <v>213</v>
      </c>
      <c r="S38058" s="499"/>
    </row>
    <row r="38059">
      <c r="B38059" s="497"/>
      <c r="H38059" s="500"/>
      <c r="O38059" s="500"/>
      <c r="Q38059" s="498" t="s">
        <v>213</v>
      </c>
      <c r="S38059" s="499"/>
    </row>
    <row r="38060">
      <c r="B38060" s="497"/>
      <c r="H38060" s="500"/>
      <c r="O38060" s="500"/>
      <c r="Q38060" s="498" t="s">
        <v>213</v>
      </c>
      <c r="S38060" s="499"/>
    </row>
    <row r="38061">
      <c r="B38061" s="497"/>
      <c r="H38061" s="500"/>
      <c r="O38061" s="500"/>
      <c r="Q38061" s="498" t="s">
        <v>213</v>
      </c>
      <c r="S38061" s="499"/>
    </row>
    <row r="38062">
      <c r="B38062" s="497"/>
      <c r="H38062" s="500"/>
      <c r="O38062" s="500"/>
      <c r="Q38062" s="498" t="s">
        <v>213</v>
      </c>
      <c r="S38062" s="499"/>
    </row>
    <row r="38063">
      <c r="B38063" s="497"/>
      <c r="H38063" s="500"/>
      <c r="O38063" s="500"/>
      <c r="Q38063" s="498" t="s">
        <v>213</v>
      </c>
      <c r="S38063" s="499"/>
    </row>
    <row r="38064">
      <c r="B38064" s="497"/>
      <c r="H38064" s="500"/>
      <c r="O38064" s="500"/>
      <c r="Q38064" s="498" t="s">
        <v>213</v>
      </c>
      <c r="S38064" s="499"/>
    </row>
    <row r="38065">
      <c r="B38065" s="497"/>
      <c r="H38065" s="500"/>
      <c r="O38065" s="500"/>
      <c r="Q38065" s="498" t="s">
        <v>213</v>
      </c>
      <c r="S38065" s="499"/>
    </row>
    <row r="38066">
      <c r="B38066" s="497"/>
      <c r="H38066" s="500"/>
      <c r="O38066" s="500"/>
      <c r="Q38066" s="498" t="s">
        <v>213</v>
      </c>
      <c r="S38066" s="499"/>
    </row>
    <row r="38067">
      <c r="B38067" s="497"/>
      <c r="H38067" s="500"/>
      <c r="O38067" s="500"/>
      <c r="Q38067" s="498" t="s">
        <v>213</v>
      </c>
      <c r="S38067" s="499"/>
    </row>
    <row r="38068">
      <c r="B38068" s="497"/>
      <c r="H38068" s="500"/>
      <c r="O38068" s="500"/>
      <c r="Q38068" s="498" t="s">
        <v>213</v>
      </c>
      <c r="S38068" s="499"/>
    </row>
    <row r="38069">
      <c r="B38069" s="497"/>
      <c r="H38069" s="500"/>
      <c r="O38069" s="500"/>
      <c r="Q38069" s="498" t="s">
        <v>213</v>
      </c>
      <c r="S38069" s="499"/>
    </row>
    <row r="38070">
      <c r="B38070" s="497"/>
      <c r="H38070" s="500"/>
      <c r="O38070" s="500"/>
      <c r="Q38070" s="498" t="s">
        <v>213</v>
      </c>
      <c r="S38070" s="499"/>
    </row>
    <row r="38071">
      <c r="B38071" s="497"/>
      <c r="H38071" s="500"/>
      <c r="O38071" s="500"/>
      <c r="Q38071" s="498" t="s">
        <v>213</v>
      </c>
      <c r="S38071" s="499"/>
    </row>
    <row r="38072">
      <c r="B38072" s="497"/>
      <c r="H38072" s="500"/>
      <c r="O38072" s="500"/>
      <c r="Q38072" s="498" t="s">
        <v>213</v>
      </c>
      <c r="S38072" s="499"/>
    </row>
    <row r="38073">
      <c r="B38073" s="497"/>
      <c r="H38073" s="500"/>
      <c r="O38073" s="500"/>
      <c r="Q38073" s="498" t="s">
        <v>213</v>
      </c>
      <c r="S38073" s="499"/>
    </row>
    <row r="38074">
      <c r="B38074" s="497"/>
      <c r="H38074" s="500"/>
      <c r="O38074" s="500"/>
      <c r="Q38074" s="498" t="s">
        <v>213</v>
      </c>
      <c r="S38074" s="499"/>
    </row>
    <row r="38075">
      <c r="B38075" s="497"/>
      <c r="H38075" s="500"/>
      <c r="O38075" s="500"/>
      <c r="Q38075" s="498" t="s">
        <v>213</v>
      </c>
      <c r="S38075" s="499"/>
    </row>
    <row r="38076">
      <c r="B38076" s="497"/>
      <c r="H38076" s="500"/>
      <c r="O38076" s="500"/>
      <c r="Q38076" s="498" t="s">
        <v>213</v>
      </c>
      <c r="S38076" s="499"/>
    </row>
    <row r="38077">
      <c r="B38077" s="497"/>
      <c r="H38077" s="500"/>
      <c r="O38077" s="500"/>
      <c r="Q38077" s="498" t="s">
        <v>213</v>
      </c>
      <c r="S38077" s="499"/>
    </row>
    <row r="38078">
      <c r="B38078" s="497"/>
      <c r="H38078" s="500"/>
      <c r="O38078" s="500"/>
      <c r="Q38078" s="498" t="s">
        <v>213</v>
      </c>
      <c r="S38078" s="499"/>
    </row>
    <row r="38079">
      <c r="B38079" s="497"/>
      <c r="H38079" s="500"/>
      <c r="O38079" s="500"/>
      <c r="Q38079" s="498" t="s">
        <v>213</v>
      </c>
      <c r="S38079" s="499"/>
    </row>
    <row r="38080">
      <c r="B38080" s="497"/>
      <c r="H38080" s="500"/>
      <c r="O38080" s="500"/>
      <c r="Q38080" s="498" t="s">
        <v>213</v>
      </c>
      <c r="S38080" s="499"/>
    </row>
    <row r="38081">
      <c r="B38081" s="497"/>
      <c r="H38081" s="500"/>
      <c r="O38081" s="500"/>
      <c r="Q38081" s="498" t="s">
        <v>213</v>
      </c>
      <c r="S38081" s="499"/>
    </row>
    <row r="38082">
      <c r="B38082" s="497"/>
      <c r="H38082" s="500"/>
      <c r="O38082" s="500"/>
      <c r="Q38082" s="498" t="s">
        <v>213</v>
      </c>
      <c r="S38082" s="499"/>
    </row>
    <row r="38083">
      <c r="B38083" s="497"/>
      <c r="H38083" s="500"/>
      <c r="O38083" s="500"/>
      <c r="Q38083" s="498" t="s">
        <v>213</v>
      </c>
      <c r="S38083" s="499"/>
    </row>
    <row r="38084">
      <c r="B38084" s="497"/>
      <c r="H38084" s="500"/>
      <c r="O38084" s="500"/>
      <c r="Q38084" s="498" t="s">
        <v>213</v>
      </c>
      <c r="S38084" s="499"/>
    </row>
    <row r="38085">
      <c r="B38085" s="497"/>
      <c r="H38085" s="500"/>
      <c r="O38085" s="500"/>
      <c r="Q38085" s="498" t="s">
        <v>213</v>
      </c>
      <c r="S38085" s="499"/>
    </row>
    <row r="38086">
      <c r="B38086" s="497"/>
      <c r="H38086" s="500"/>
      <c r="O38086" s="500"/>
      <c r="Q38086" s="498" t="s">
        <v>213</v>
      </c>
      <c r="S38086" s="499"/>
    </row>
    <row r="38087">
      <c r="B38087" s="497"/>
      <c r="H38087" s="500"/>
      <c r="O38087" s="500"/>
      <c r="Q38087" s="498" t="s">
        <v>213</v>
      </c>
      <c r="S38087" s="499"/>
    </row>
    <row r="38088">
      <c r="B38088" s="497"/>
      <c r="H38088" s="500"/>
      <c r="O38088" s="500"/>
      <c r="Q38088" s="498" t="s">
        <v>213</v>
      </c>
      <c r="S38088" s="499"/>
    </row>
    <row r="38089">
      <c r="B38089" s="497"/>
      <c r="H38089" s="500"/>
      <c r="O38089" s="500"/>
      <c r="Q38089" s="498" t="s">
        <v>213</v>
      </c>
      <c r="S38089" s="499"/>
    </row>
    <row r="38090">
      <c r="B38090" s="497"/>
      <c r="H38090" s="500"/>
      <c r="O38090" s="500"/>
      <c r="Q38090" s="498" t="s">
        <v>213</v>
      </c>
      <c r="S38090" s="499"/>
    </row>
    <row r="38091">
      <c r="B38091" s="497"/>
      <c r="H38091" s="500"/>
      <c r="O38091" s="500"/>
      <c r="Q38091" s="498" t="s">
        <v>213</v>
      </c>
      <c r="S38091" s="499"/>
    </row>
    <row r="38092">
      <c r="B38092" s="497"/>
      <c r="H38092" s="500"/>
      <c r="O38092" s="500"/>
      <c r="Q38092" s="498" t="s">
        <v>213</v>
      </c>
      <c r="S38092" s="499"/>
    </row>
    <row r="38093">
      <c r="B38093" s="497"/>
      <c r="H38093" s="500"/>
      <c r="O38093" s="500"/>
      <c r="Q38093" s="498" t="s">
        <v>213</v>
      </c>
      <c r="S38093" s="499"/>
    </row>
    <row r="38094">
      <c r="B38094" s="497"/>
      <c r="H38094" s="500"/>
      <c r="O38094" s="500"/>
      <c r="Q38094" s="498" t="s">
        <v>213</v>
      </c>
      <c r="S38094" s="499"/>
    </row>
    <row r="38095">
      <c r="B38095" s="497"/>
      <c r="H38095" s="500"/>
      <c r="O38095" s="500"/>
      <c r="Q38095" s="498" t="s">
        <v>213</v>
      </c>
      <c r="S38095" s="499"/>
    </row>
    <row r="38096">
      <c r="B38096" s="497"/>
      <c r="H38096" s="500"/>
      <c r="O38096" s="500"/>
      <c r="Q38096" s="498" t="s">
        <v>213</v>
      </c>
      <c r="S38096" s="499"/>
    </row>
    <row r="38097">
      <c r="B38097" s="497"/>
      <c r="H38097" s="500"/>
      <c r="O38097" s="500"/>
      <c r="Q38097" s="498" t="s">
        <v>213</v>
      </c>
      <c r="S38097" s="499"/>
    </row>
    <row r="38098">
      <c r="B38098" s="497"/>
      <c r="H38098" s="500"/>
      <c r="O38098" s="500"/>
      <c r="Q38098" s="498" t="s">
        <v>213</v>
      </c>
      <c r="S38098" s="499"/>
    </row>
    <row r="38099">
      <c r="B38099" s="497"/>
      <c r="H38099" s="500"/>
      <c r="O38099" s="500"/>
      <c r="Q38099" s="498" t="s">
        <v>213</v>
      </c>
      <c r="S38099" s="499"/>
    </row>
    <row r="38100">
      <c r="B38100" s="497"/>
      <c r="H38100" s="500"/>
      <c r="O38100" s="500"/>
      <c r="Q38100" s="498" t="s">
        <v>213</v>
      </c>
      <c r="S38100" s="499"/>
    </row>
    <row r="38101">
      <c r="B38101" s="497"/>
      <c r="H38101" s="500"/>
      <c r="O38101" s="500"/>
      <c r="Q38101" s="498" t="s">
        <v>213</v>
      </c>
      <c r="S38101" s="499"/>
    </row>
    <row r="38102">
      <c r="B38102" s="497"/>
      <c r="H38102" s="500"/>
      <c r="O38102" s="500"/>
      <c r="Q38102" s="498" t="s">
        <v>213</v>
      </c>
      <c r="S38102" s="499"/>
    </row>
    <row r="38103">
      <c r="B38103" s="497"/>
      <c r="H38103" s="500"/>
      <c r="O38103" s="500"/>
      <c r="Q38103" s="498" t="s">
        <v>213</v>
      </c>
      <c r="S38103" s="499"/>
    </row>
    <row r="38104">
      <c r="B38104" s="497"/>
      <c r="H38104" s="500"/>
      <c r="O38104" s="500"/>
      <c r="Q38104" s="498" t="s">
        <v>213</v>
      </c>
      <c r="S38104" s="499"/>
    </row>
    <row r="38105">
      <c r="B38105" s="497"/>
      <c r="H38105" s="500"/>
      <c r="O38105" s="500"/>
      <c r="Q38105" s="498" t="s">
        <v>213</v>
      </c>
      <c r="S38105" s="499"/>
    </row>
    <row r="38106">
      <c r="B38106" s="497"/>
      <c r="H38106" s="500"/>
      <c r="O38106" s="500"/>
      <c r="Q38106" s="498" t="s">
        <v>213</v>
      </c>
      <c r="S38106" s="499"/>
    </row>
    <row r="38107">
      <c r="B38107" s="497"/>
      <c r="H38107" s="500"/>
      <c r="O38107" s="500"/>
      <c r="Q38107" s="498" t="s">
        <v>213</v>
      </c>
      <c r="S38107" s="499"/>
    </row>
    <row r="38108">
      <c r="B38108" s="497"/>
      <c r="H38108" s="500"/>
      <c r="O38108" s="500"/>
      <c r="Q38108" s="498" t="s">
        <v>213</v>
      </c>
      <c r="S38108" s="499"/>
    </row>
    <row r="38109">
      <c r="B38109" s="497"/>
      <c r="H38109" s="500"/>
      <c r="O38109" s="500"/>
      <c r="Q38109" s="498" t="s">
        <v>213</v>
      </c>
      <c r="S38109" s="499"/>
    </row>
    <row r="38110">
      <c r="B38110" s="497"/>
      <c r="H38110" s="500"/>
      <c r="O38110" s="500"/>
      <c r="Q38110" s="498" t="s">
        <v>213</v>
      </c>
      <c r="S38110" s="499"/>
    </row>
    <row r="38111">
      <c r="B38111" s="497"/>
      <c r="H38111" s="500"/>
      <c r="O38111" s="500"/>
      <c r="Q38111" s="498" t="s">
        <v>213</v>
      </c>
      <c r="S38111" s="499"/>
    </row>
    <row r="38112">
      <c r="B38112" s="497"/>
      <c r="H38112" s="500"/>
      <c r="O38112" s="500"/>
      <c r="Q38112" s="498" t="s">
        <v>213</v>
      </c>
      <c r="S38112" s="499"/>
    </row>
    <row r="38113">
      <c r="B38113" s="497"/>
      <c r="H38113" s="500"/>
      <c r="O38113" s="500"/>
      <c r="Q38113" s="498" t="s">
        <v>213</v>
      </c>
      <c r="S38113" s="499"/>
    </row>
    <row r="38114">
      <c r="B38114" s="497"/>
      <c r="H38114" s="500"/>
      <c r="O38114" s="500"/>
      <c r="Q38114" s="498" t="s">
        <v>213</v>
      </c>
      <c r="S38114" s="499"/>
    </row>
    <row r="38115">
      <c r="B38115" s="497"/>
      <c r="H38115" s="500"/>
      <c r="O38115" s="500"/>
      <c r="Q38115" s="498" t="s">
        <v>213</v>
      </c>
      <c r="S38115" s="499"/>
    </row>
    <row r="38116">
      <c r="B38116" s="497"/>
      <c r="H38116" s="500"/>
      <c r="O38116" s="500"/>
      <c r="Q38116" s="498" t="s">
        <v>213</v>
      </c>
      <c r="S38116" s="499"/>
    </row>
    <row r="38117">
      <c r="B38117" s="497"/>
      <c r="H38117" s="500"/>
      <c r="O38117" s="500"/>
      <c r="Q38117" s="498" t="s">
        <v>213</v>
      </c>
      <c r="S38117" s="499"/>
    </row>
    <row r="38118">
      <c r="B38118" s="497"/>
      <c r="H38118" s="500"/>
      <c r="O38118" s="500"/>
      <c r="Q38118" s="498" t="s">
        <v>213</v>
      </c>
      <c r="S38118" s="499"/>
    </row>
    <row r="38119">
      <c r="B38119" s="497"/>
      <c r="H38119" s="500"/>
      <c r="O38119" s="500"/>
      <c r="Q38119" s="498" t="s">
        <v>213</v>
      </c>
      <c r="S38119" s="499"/>
    </row>
    <row r="38120">
      <c r="B38120" s="497"/>
      <c r="H38120" s="500"/>
      <c r="O38120" s="500"/>
      <c r="Q38120" s="498" t="s">
        <v>213</v>
      </c>
      <c r="S38120" s="499"/>
    </row>
    <row r="38121">
      <c r="B38121" s="497"/>
      <c r="H38121" s="500"/>
      <c r="O38121" s="500"/>
      <c r="Q38121" s="498" t="s">
        <v>213</v>
      </c>
      <c r="S38121" s="499"/>
    </row>
    <row r="38122">
      <c r="B38122" s="497"/>
      <c r="H38122" s="500"/>
      <c r="O38122" s="500"/>
      <c r="Q38122" s="498" t="s">
        <v>213</v>
      </c>
      <c r="S38122" s="499"/>
    </row>
    <row r="38123">
      <c r="B38123" s="497"/>
      <c r="H38123" s="500"/>
      <c r="O38123" s="500"/>
      <c r="Q38123" s="498" t="s">
        <v>213</v>
      </c>
      <c r="S38123" s="499"/>
    </row>
    <row r="38124">
      <c r="B38124" s="497"/>
      <c r="H38124" s="500"/>
      <c r="O38124" s="500"/>
      <c r="Q38124" s="498" t="s">
        <v>213</v>
      </c>
      <c r="S38124" s="499"/>
    </row>
    <row r="38125">
      <c r="B38125" s="497"/>
      <c r="H38125" s="500"/>
      <c r="O38125" s="500"/>
      <c r="Q38125" s="498" t="s">
        <v>213</v>
      </c>
      <c r="S38125" s="499"/>
    </row>
    <row r="38126">
      <c r="B38126" s="497"/>
      <c r="H38126" s="500"/>
      <c r="O38126" s="500"/>
      <c r="Q38126" s="498" t="s">
        <v>213</v>
      </c>
      <c r="S38126" s="499"/>
    </row>
    <row r="38127">
      <c r="B38127" s="497"/>
      <c r="H38127" s="500"/>
      <c r="O38127" s="500"/>
      <c r="Q38127" s="498" t="s">
        <v>213</v>
      </c>
      <c r="S38127" s="499"/>
    </row>
    <row r="38128">
      <c r="B38128" s="497"/>
      <c r="H38128" s="500"/>
      <c r="O38128" s="500"/>
      <c r="Q38128" s="498" t="s">
        <v>213</v>
      </c>
      <c r="S38128" s="499"/>
    </row>
    <row r="38129">
      <c r="B38129" s="497"/>
      <c r="H38129" s="500"/>
      <c r="O38129" s="500"/>
      <c r="Q38129" s="498" t="s">
        <v>213</v>
      </c>
      <c r="S38129" s="499"/>
    </row>
    <row r="38130">
      <c r="B38130" s="497"/>
      <c r="H38130" s="500"/>
      <c r="O38130" s="500"/>
      <c r="Q38130" s="498" t="s">
        <v>213</v>
      </c>
      <c r="S38130" s="499"/>
    </row>
    <row r="38131">
      <c r="B38131" s="497"/>
      <c r="H38131" s="500"/>
      <c r="O38131" s="500"/>
      <c r="Q38131" s="498" t="s">
        <v>213</v>
      </c>
      <c r="S38131" s="499"/>
    </row>
    <row r="38132">
      <c r="B38132" s="497"/>
      <c r="H38132" s="500"/>
      <c r="O38132" s="500"/>
      <c r="Q38132" s="498" t="s">
        <v>213</v>
      </c>
      <c r="S38132" s="499"/>
    </row>
    <row r="38133">
      <c r="B38133" s="497"/>
      <c r="H38133" s="500"/>
      <c r="O38133" s="500"/>
      <c r="Q38133" s="498" t="s">
        <v>213</v>
      </c>
      <c r="S38133" s="499"/>
    </row>
    <row r="38134">
      <c r="B38134" s="497"/>
      <c r="H38134" s="500"/>
      <c r="O38134" s="500"/>
      <c r="Q38134" s="498" t="s">
        <v>213</v>
      </c>
      <c r="S38134" s="499"/>
    </row>
    <row r="38135">
      <c r="B38135" s="497"/>
      <c r="H38135" s="500"/>
      <c r="O38135" s="500"/>
      <c r="Q38135" s="498" t="s">
        <v>213</v>
      </c>
      <c r="S38135" s="499"/>
    </row>
    <row r="38136">
      <c r="B38136" s="497"/>
      <c r="H38136" s="500"/>
      <c r="O38136" s="500"/>
      <c r="Q38136" s="498" t="s">
        <v>213</v>
      </c>
      <c r="S38136" s="499"/>
    </row>
    <row r="38137">
      <c r="B38137" s="497"/>
      <c r="H38137" s="500"/>
      <c r="O38137" s="500"/>
      <c r="Q38137" s="498" t="s">
        <v>213</v>
      </c>
      <c r="S38137" s="499"/>
    </row>
    <row r="38138">
      <c r="B38138" s="497"/>
      <c r="H38138" s="500"/>
      <c r="O38138" s="500"/>
      <c r="Q38138" s="498" t="s">
        <v>213</v>
      </c>
      <c r="S38138" s="499"/>
    </row>
    <row r="38139">
      <c r="B38139" s="497"/>
      <c r="H38139" s="500"/>
      <c r="O38139" s="500"/>
      <c r="Q38139" s="498" t="s">
        <v>213</v>
      </c>
      <c r="S38139" s="499"/>
    </row>
    <row r="38140">
      <c r="B38140" s="497"/>
      <c r="H38140" s="500"/>
      <c r="O38140" s="500"/>
      <c r="Q38140" s="498" t="s">
        <v>213</v>
      </c>
      <c r="S38140" s="499"/>
    </row>
    <row r="38141">
      <c r="B38141" s="497"/>
      <c r="H38141" s="500"/>
      <c r="O38141" s="500"/>
      <c r="Q38141" s="498" t="s">
        <v>213</v>
      </c>
      <c r="S38141" s="499"/>
    </row>
    <row r="38142">
      <c r="B38142" s="497"/>
      <c r="H38142" s="500"/>
      <c r="O38142" s="500"/>
      <c r="Q38142" s="498" t="s">
        <v>213</v>
      </c>
      <c r="S38142" s="499"/>
    </row>
    <row r="38143">
      <c r="B38143" s="497"/>
      <c r="H38143" s="500"/>
      <c r="O38143" s="500"/>
      <c r="Q38143" s="498" t="s">
        <v>213</v>
      </c>
      <c r="S38143" s="499"/>
    </row>
    <row r="38144">
      <c r="B38144" s="497"/>
      <c r="H38144" s="500"/>
      <c r="O38144" s="500"/>
      <c r="Q38144" s="498" t="s">
        <v>213</v>
      </c>
      <c r="S38144" s="499"/>
    </row>
    <row r="38145">
      <c r="B38145" s="497"/>
      <c r="H38145" s="500"/>
      <c r="O38145" s="500"/>
      <c r="Q38145" s="498" t="s">
        <v>213</v>
      </c>
      <c r="S38145" s="499"/>
    </row>
    <row r="38146">
      <c r="B38146" s="497"/>
      <c r="H38146" s="500"/>
      <c r="O38146" s="500"/>
      <c r="Q38146" s="498" t="s">
        <v>213</v>
      </c>
      <c r="S38146" s="499"/>
    </row>
    <row r="38147">
      <c r="B38147" s="497"/>
      <c r="H38147" s="500"/>
      <c r="O38147" s="500"/>
      <c r="Q38147" s="498" t="s">
        <v>213</v>
      </c>
      <c r="S38147" s="499"/>
    </row>
    <row r="38148">
      <c r="B38148" s="497"/>
      <c r="H38148" s="500"/>
      <c r="O38148" s="500"/>
      <c r="Q38148" s="498" t="s">
        <v>213</v>
      </c>
      <c r="S38148" s="499"/>
    </row>
    <row r="38149">
      <c r="B38149" s="497"/>
      <c r="H38149" s="500"/>
      <c r="O38149" s="500"/>
      <c r="Q38149" s="498" t="s">
        <v>213</v>
      </c>
      <c r="S38149" s="499"/>
    </row>
    <row r="38150">
      <c r="B38150" s="497"/>
      <c r="H38150" s="500"/>
      <c r="O38150" s="500"/>
      <c r="Q38150" s="498" t="s">
        <v>213</v>
      </c>
      <c r="S38150" s="499"/>
    </row>
    <row r="38151">
      <c r="B38151" s="497"/>
      <c r="H38151" s="500"/>
      <c r="O38151" s="500"/>
      <c r="Q38151" s="498" t="s">
        <v>213</v>
      </c>
      <c r="S38151" s="499"/>
    </row>
    <row r="38152">
      <c r="B38152" s="497"/>
      <c r="H38152" s="500"/>
      <c r="O38152" s="500"/>
      <c r="Q38152" s="498" t="s">
        <v>213</v>
      </c>
      <c r="S38152" s="499"/>
    </row>
    <row r="38153">
      <c r="B38153" s="497"/>
      <c r="H38153" s="500"/>
      <c r="O38153" s="500"/>
      <c r="Q38153" s="498" t="s">
        <v>213</v>
      </c>
      <c r="S38153" s="499"/>
    </row>
    <row r="38154">
      <c r="B38154" s="497"/>
      <c r="H38154" s="500"/>
      <c r="O38154" s="500"/>
      <c r="Q38154" s="498" t="s">
        <v>213</v>
      </c>
      <c r="S38154" s="499"/>
    </row>
    <row r="38155">
      <c r="B38155" s="497"/>
      <c r="H38155" s="500"/>
      <c r="O38155" s="500"/>
      <c r="Q38155" s="498" t="s">
        <v>213</v>
      </c>
      <c r="S38155" s="499"/>
    </row>
    <row r="38156">
      <c r="B38156" s="497"/>
      <c r="H38156" s="500"/>
      <c r="O38156" s="500"/>
      <c r="Q38156" s="498" t="s">
        <v>213</v>
      </c>
      <c r="S38156" s="499"/>
    </row>
    <row r="38157">
      <c r="B38157" s="497"/>
      <c r="H38157" s="500"/>
      <c r="O38157" s="500"/>
      <c r="Q38157" s="498" t="s">
        <v>213</v>
      </c>
      <c r="S38157" s="499"/>
    </row>
    <row r="38158">
      <c r="B38158" s="497"/>
      <c r="H38158" s="500"/>
      <c r="O38158" s="500"/>
      <c r="Q38158" s="498" t="s">
        <v>213</v>
      </c>
      <c r="S38158" s="499"/>
    </row>
    <row r="38159">
      <c r="B38159" s="497"/>
      <c r="H38159" s="500"/>
      <c r="O38159" s="500"/>
      <c r="Q38159" s="498" t="s">
        <v>213</v>
      </c>
      <c r="S38159" s="499"/>
    </row>
    <row r="38160">
      <c r="B38160" s="497"/>
      <c r="H38160" s="500"/>
      <c r="O38160" s="500"/>
      <c r="Q38160" s="498" t="s">
        <v>213</v>
      </c>
      <c r="S38160" s="499"/>
    </row>
    <row r="38161">
      <c r="B38161" s="497"/>
      <c r="H38161" s="500"/>
      <c r="O38161" s="500"/>
      <c r="Q38161" s="498" t="s">
        <v>213</v>
      </c>
      <c r="S38161" s="499"/>
    </row>
    <row r="38162">
      <c r="B38162" s="497"/>
      <c r="H38162" s="500"/>
      <c r="O38162" s="500"/>
      <c r="Q38162" s="498" t="s">
        <v>213</v>
      </c>
      <c r="S38162" s="499"/>
    </row>
    <row r="38163">
      <c r="B38163" s="497"/>
      <c r="H38163" s="500"/>
      <c r="O38163" s="500"/>
      <c r="Q38163" s="498" t="s">
        <v>213</v>
      </c>
      <c r="S38163" s="499"/>
    </row>
    <row r="38164">
      <c r="B38164" s="497"/>
      <c r="H38164" s="500"/>
      <c r="O38164" s="500"/>
      <c r="Q38164" s="498" t="s">
        <v>213</v>
      </c>
      <c r="S38164" s="499"/>
    </row>
    <row r="38165">
      <c r="B38165" s="497"/>
      <c r="H38165" s="500"/>
      <c r="O38165" s="500"/>
      <c r="Q38165" s="498" t="s">
        <v>213</v>
      </c>
      <c r="S38165" s="499"/>
    </row>
    <row r="38166">
      <c r="B38166" s="497"/>
      <c r="H38166" s="500"/>
      <c r="O38166" s="500"/>
      <c r="Q38166" s="498" t="s">
        <v>213</v>
      </c>
      <c r="S38166" s="499"/>
    </row>
    <row r="38167">
      <c r="B38167" s="497"/>
      <c r="H38167" s="500"/>
      <c r="O38167" s="500"/>
      <c r="Q38167" s="498" t="s">
        <v>213</v>
      </c>
      <c r="S38167" s="499"/>
    </row>
    <row r="38168">
      <c r="B38168" s="497"/>
      <c r="H38168" s="500"/>
      <c r="O38168" s="500"/>
      <c r="Q38168" s="498" t="s">
        <v>213</v>
      </c>
      <c r="S38168" s="499"/>
    </row>
    <row r="38169">
      <c r="B38169" s="497"/>
      <c r="H38169" s="500"/>
      <c r="O38169" s="500"/>
      <c r="Q38169" s="498" t="s">
        <v>213</v>
      </c>
      <c r="S38169" s="499"/>
    </row>
    <row r="38170">
      <c r="B38170" s="497"/>
      <c r="H38170" s="500"/>
      <c r="O38170" s="500"/>
      <c r="Q38170" s="498" t="s">
        <v>213</v>
      </c>
      <c r="S38170" s="499"/>
    </row>
    <row r="38171">
      <c r="B38171" s="497"/>
      <c r="H38171" s="500"/>
      <c r="O38171" s="500"/>
      <c r="Q38171" s="498" t="s">
        <v>213</v>
      </c>
      <c r="S38171" s="499"/>
    </row>
    <row r="38172">
      <c r="B38172" s="497"/>
      <c r="H38172" s="500"/>
      <c r="O38172" s="500"/>
      <c r="Q38172" s="498" t="s">
        <v>213</v>
      </c>
      <c r="S38172" s="499"/>
    </row>
    <row r="38173">
      <c r="B38173" s="497"/>
      <c r="H38173" s="500"/>
      <c r="O38173" s="500"/>
      <c r="Q38173" s="498" t="s">
        <v>213</v>
      </c>
      <c r="S38173" s="499"/>
    </row>
    <row r="38174">
      <c r="B38174" s="497"/>
      <c r="H38174" s="500"/>
      <c r="O38174" s="500"/>
      <c r="Q38174" s="498" t="s">
        <v>213</v>
      </c>
      <c r="S38174" s="499"/>
    </row>
    <row r="38175">
      <c r="B38175" s="497"/>
      <c r="H38175" s="500"/>
      <c r="O38175" s="500"/>
      <c r="Q38175" s="498" t="s">
        <v>213</v>
      </c>
      <c r="S38175" s="499"/>
    </row>
    <row r="38176">
      <c r="B38176" s="497"/>
      <c r="H38176" s="500"/>
      <c r="O38176" s="500"/>
      <c r="Q38176" s="498" t="s">
        <v>213</v>
      </c>
      <c r="S38176" s="499"/>
    </row>
    <row r="38177">
      <c r="B38177" s="497"/>
      <c r="H38177" s="500"/>
      <c r="O38177" s="500"/>
      <c r="Q38177" s="498" t="s">
        <v>213</v>
      </c>
      <c r="S38177" s="499"/>
    </row>
    <row r="38178">
      <c r="B38178" s="497"/>
      <c r="H38178" s="500"/>
      <c r="O38178" s="500"/>
      <c r="Q38178" s="498" t="s">
        <v>213</v>
      </c>
      <c r="S38178" s="499"/>
    </row>
    <row r="38179">
      <c r="B38179" s="497"/>
      <c r="H38179" s="500"/>
      <c r="O38179" s="500"/>
      <c r="Q38179" s="498" t="s">
        <v>213</v>
      </c>
      <c r="S38179" s="499"/>
    </row>
    <row r="38180">
      <c r="B38180" s="497"/>
      <c r="H38180" s="500"/>
      <c r="O38180" s="500"/>
      <c r="Q38180" s="498" t="s">
        <v>213</v>
      </c>
      <c r="S38180" s="499"/>
    </row>
    <row r="38181">
      <c r="B38181" s="497"/>
      <c r="H38181" s="500"/>
      <c r="O38181" s="500"/>
      <c r="Q38181" s="498" t="s">
        <v>213</v>
      </c>
      <c r="S38181" s="499"/>
    </row>
    <row r="38182">
      <c r="B38182" s="497"/>
      <c r="H38182" s="500"/>
      <c r="O38182" s="500"/>
      <c r="Q38182" s="498" t="s">
        <v>213</v>
      </c>
      <c r="S38182" s="499"/>
    </row>
    <row r="38183">
      <c r="B38183" s="497"/>
      <c r="H38183" s="500"/>
      <c r="O38183" s="500"/>
      <c r="Q38183" s="498" t="s">
        <v>213</v>
      </c>
      <c r="S38183" s="499"/>
    </row>
    <row r="38184">
      <c r="B38184" s="497"/>
      <c r="H38184" s="500"/>
      <c r="O38184" s="500"/>
      <c r="Q38184" s="498" t="s">
        <v>213</v>
      </c>
      <c r="S38184" s="499"/>
    </row>
    <row r="38185">
      <c r="B38185" s="497"/>
      <c r="H38185" s="500"/>
      <c r="O38185" s="500"/>
      <c r="Q38185" s="498" t="s">
        <v>213</v>
      </c>
      <c r="S38185" s="499"/>
    </row>
    <row r="38186">
      <c r="B38186" s="497"/>
      <c r="H38186" s="500"/>
      <c r="O38186" s="500"/>
      <c r="Q38186" s="498" t="s">
        <v>213</v>
      </c>
      <c r="S38186" s="499"/>
    </row>
    <row r="38187">
      <c r="B38187" s="497"/>
      <c r="H38187" s="500"/>
      <c r="O38187" s="500"/>
      <c r="Q38187" s="498" t="s">
        <v>213</v>
      </c>
      <c r="S38187" s="499"/>
    </row>
    <row r="38188">
      <c r="B38188" s="497"/>
      <c r="H38188" s="500"/>
      <c r="O38188" s="500"/>
      <c r="Q38188" s="498" t="s">
        <v>213</v>
      </c>
      <c r="S38188" s="499"/>
    </row>
    <row r="38189">
      <c r="B38189" s="497"/>
      <c r="H38189" s="500"/>
      <c r="O38189" s="500"/>
      <c r="Q38189" s="498" t="s">
        <v>213</v>
      </c>
      <c r="S38189" s="499"/>
    </row>
    <row r="38190">
      <c r="B38190" s="497"/>
      <c r="H38190" s="500"/>
      <c r="O38190" s="500"/>
      <c r="Q38190" s="498" t="s">
        <v>213</v>
      </c>
      <c r="S38190" s="499"/>
    </row>
    <row r="38191">
      <c r="B38191" s="497"/>
      <c r="H38191" s="500"/>
      <c r="O38191" s="500"/>
      <c r="Q38191" s="498" t="s">
        <v>213</v>
      </c>
      <c r="S38191" s="499"/>
    </row>
    <row r="38192">
      <c r="B38192" s="497"/>
      <c r="H38192" s="500"/>
      <c r="O38192" s="500"/>
      <c r="Q38192" s="498" t="s">
        <v>213</v>
      </c>
      <c r="S38192" s="499"/>
    </row>
    <row r="38193">
      <c r="B38193" s="497"/>
      <c r="H38193" s="500"/>
      <c r="O38193" s="500"/>
      <c r="Q38193" s="498" t="s">
        <v>213</v>
      </c>
      <c r="S38193" s="499"/>
    </row>
    <row r="38194">
      <c r="B38194" s="497"/>
      <c r="H38194" s="500"/>
      <c r="O38194" s="500"/>
      <c r="Q38194" s="498" t="s">
        <v>213</v>
      </c>
      <c r="S38194" s="499"/>
    </row>
    <row r="38195">
      <c r="B38195" s="497"/>
      <c r="H38195" s="500"/>
      <c r="O38195" s="500"/>
      <c r="Q38195" s="498" t="s">
        <v>213</v>
      </c>
      <c r="S38195" s="499"/>
    </row>
    <row r="38196">
      <c r="B38196" s="497"/>
      <c r="H38196" s="500"/>
      <c r="O38196" s="500"/>
      <c r="Q38196" s="498" t="s">
        <v>213</v>
      </c>
      <c r="S38196" s="499"/>
    </row>
    <row r="38197">
      <c r="B38197" s="497"/>
      <c r="H38197" s="500"/>
      <c r="O38197" s="500"/>
      <c r="Q38197" s="498" t="s">
        <v>213</v>
      </c>
      <c r="S38197" s="499"/>
    </row>
    <row r="38198">
      <c r="B38198" s="497"/>
      <c r="H38198" s="500"/>
      <c r="O38198" s="500"/>
      <c r="Q38198" s="498" t="s">
        <v>213</v>
      </c>
      <c r="S38198" s="499"/>
    </row>
    <row r="38199">
      <c r="B38199" s="497"/>
      <c r="H38199" s="500"/>
      <c r="O38199" s="500"/>
      <c r="Q38199" s="498" t="s">
        <v>213</v>
      </c>
      <c r="S38199" s="499"/>
    </row>
    <row r="38200">
      <c r="B38200" s="497"/>
      <c r="H38200" s="500"/>
      <c r="O38200" s="500"/>
      <c r="Q38200" s="498" t="s">
        <v>213</v>
      </c>
      <c r="S38200" s="499"/>
    </row>
    <row r="38201">
      <c r="B38201" s="497"/>
      <c r="H38201" s="500"/>
      <c r="O38201" s="500"/>
      <c r="Q38201" s="498" t="s">
        <v>213</v>
      </c>
      <c r="S38201" s="499"/>
    </row>
    <row r="38202">
      <c r="B38202" s="497"/>
      <c r="H38202" s="500"/>
      <c r="O38202" s="500"/>
      <c r="Q38202" s="498" t="s">
        <v>213</v>
      </c>
      <c r="S38202" s="499"/>
    </row>
    <row r="38203">
      <c r="B38203" s="497"/>
      <c r="H38203" s="500"/>
      <c r="O38203" s="500"/>
      <c r="Q38203" s="498" t="s">
        <v>213</v>
      </c>
      <c r="S38203" s="499"/>
    </row>
    <row r="38204">
      <c r="B38204" s="497"/>
      <c r="H38204" s="500"/>
      <c r="O38204" s="500"/>
      <c r="Q38204" s="498" t="s">
        <v>213</v>
      </c>
      <c r="S38204" s="499"/>
    </row>
    <row r="38205">
      <c r="B38205" s="497"/>
      <c r="H38205" s="500"/>
      <c r="O38205" s="500"/>
      <c r="Q38205" s="498" t="s">
        <v>213</v>
      </c>
      <c r="S38205" s="499"/>
    </row>
    <row r="38206">
      <c r="B38206" s="497"/>
      <c r="H38206" s="500"/>
      <c r="O38206" s="500"/>
      <c r="Q38206" s="498" t="s">
        <v>213</v>
      </c>
      <c r="S38206" s="499"/>
    </row>
    <row r="38207">
      <c r="B38207" s="497"/>
      <c r="H38207" s="500"/>
      <c r="O38207" s="500"/>
      <c r="Q38207" s="498" t="s">
        <v>213</v>
      </c>
      <c r="S38207" s="499"/>
    </row>
    <row r="38208">
      <c r="B38208" s="497"/>
      <c r="H38208" s="500"/>
      <c r="O38208" s="500"/>
      <c r="Q38208" s="498" t="s">
        <v>213</v>
      </c>
      <c r="S38208" s="499"/>
    </row>
    <row r="38209">
      <c r="B38209" s="497"/>
      <c r="H38209" s="500"/>
      <c r="O38209" s="500"/>
      <c r="Q38209" s="498" t="s">
        <v>213</v>
      </c>
      <c r="S38209" s="499"/>
    </row>
    <row r="38210">
      <c r="B38210" s="497"/>
      <c r="H38210" s="500"/>
      <c r="O38210" s="500"/>
      <c r="Q38210" s="498" t="s">
        <v>213</v>
      </c>
      <c r="S38210" s="499"/>
    </row>
    <row r="38211">
      <c r="B38211" s="497"/>
      <c r="H38211" s="500"/>
      <c r="O38211" s="500"/>
      <c r="Q38211" s="498" t="s">
        <v>213</v>
      </c>
      <c r="S38211" s="499"/>
    </row>
    <row r="38212">
      <c r="B38212" s="497"/>
      <c r="H38212" s="500"/>
      <c r="O38212" s="500"/>
      <c r="Q38212" s="498" t="s">
        <v>213</v>
      </c>
      <c r="S38212" s="499"/>
    </row>
    <row r="38213">
      <c r="B38213" s="497"/>
      <c r="H38213" s="500"/>
      <c r="O38213" s="500"/>
      <c r="Q38213" s="498" t="s">
        <v>213</v>
      </c>
      <c r="S38213" s="499"/>
    </row>
    <row r="38214">
      <c r="B38214" s="497"/>
      <c r="H38214" s="500"/>
      <c r="O38214" s="500"/>
      <c r="Q38214" s="498" t="s">
        <v>213</v>
      </c>
      <c r="S38214" s="499"/>
    </row>
    <row r="38215">
      <c r="B38215" s="497"/>
      <c r="H38215" s="500"/>
      <c r="O38215" s="500"/>
      <c r="Q38215" s="498" t="s">
        <v>213</v>
      </c>
      <c r="S38215" s="499"/>
    </row>
    <row r="38216">
      <c r="B38216" s="497"/>
      <c r="H38216" s="500"/>
      <c r="O38216" s="500"/>
      <c r="Q38216" s="498" t="s">
        <v>213</v>
      </c>
      <c r="S38216" s="499"/>
    </row>
    <row r="38217">
      <c r="B38217" s="497"/>
      <c r="H38217" s="500"/>
      <c r="O38217" s="500"/>
      <c r="Q38217" s="498" t="s">
        <v>213</v>
      </c>
      <c r="S38217" s="499"/>
    </row>
    <row r="38218">
      <c r="B38218" s="497"/>
      <c r="H38218" s="500"/>
      <c r="O38218" s="500"/>
      <c r="Q38218" s="498" t="s">
        <v>213</v>
      </c>
      <c r="S38218" s="499"/>
    </row>
    <row r="38219">
      <c r="B38219" s="497"/>
      <c r="H38219" s="500"/>
      <c r="O38219" s="500"/>
      <c r="Q38219" s="498" t="s">
        <v>213</v>
      </c>
      <c r="S38219" s="499"/>
    </row>
    <row r="38220">
      <c r="B38220" s="497"/>
      <c r="H38220" s="500"/>
      <c r="O38220" s="500"/>
      <c r="Q38220" s="498" t="s">
        <v>213</v>
      </c>
      <c r="S38220" s="499"/>
    </row>
    <row r="38221">
      <c r="B38221" s="497"/>
      <c r="H38221" s="500"/>
      <c r="O38221" s="500"/>
      <c r="Q38221" s="498" t="s">
        <v>213</v>
      </c>
      <c r="S38221" s="499"/>
    </row>
    <row r="38222">
      <c r="B38222" s="497"/>
      <c r="H38222" s="500"/>
      <c r="O38222" s="500"/>
      <c r="Q38222" s="498" t="s">
        <v>213</v>
      </c>
      <c r="S38222" s="499"/>
    </row>
    <row r="38223">
      <c r="B38223" s="497"/>
      <c r="H38223" s="500"/>
      <c r="O38223" s="500"/>
      <c r="Q38223" s="498" t="s">
        <v>213</v>
      </c>
      <c r="S38223" s="499"/>
    </row>
    <row r="38224">
      <c r="B38224" s="497"/>
      <c r="H38224" s="500"/>
      <c r="O38224" s="500"/>
      <c r="Q38224" s="498" t="s">
        <v>213</v>
      </c>
      <c r="S38224" s="499"/>
    </row>
    <row r="38225">
      <c r="B38225" s="497"/>
      <c r="H38225" s="500"/>
      <c r="O38225" s="500"/>
      <c r="Q38225" s="498" t="s">
        <v>213</v>
      </c>
      <c r="S38225" s="499"/>
    </row>
    <row r="38226">
      <c r="B38226" s="497"/>
      <c r="H38226" s="500"/>
      <c r="O38226" s="500"/>
      <c r="Q38226" s="498" t="s">
        <v>213</v>
      </c>
      <c r="S38226" s="499"/>
    </row>
    <row r="38227">
      <c r="B38227" s="497"/>
      <c r="H38227" s="500"/>
      <c r="O38227" s="500"/>
      <c r="Q38227" s="498" t="s">
        <v>213</v>
      </c>
      <c r="S38227" s="499"/>
    </row>
    <row r="38228">
      <c r="B38228" s="497"/>
      <c r="H38228" s="500"/>
      <c r="O38228" s="500"/>
      <c r="Q38228" s="498" t="s">
        <v>213</v>
      </c>
      <c r="S38228" s="499"/>
    </row>
    <row r="38229">
      <c r="B38229" s="497"/>
      <c r="H38229" s="500"/>
      <c r="O38229" s="500"/>
      <c r="Q38229" s="498" t="s">
        <v>213</v>
      </c>
      <c r="S38229" s="499"/>
    </row>
    <row r="38230">
      <c r="B38230" s="497"/>
      <c r="H38230" s="500"/>
      <c r="O38230" s="500"/>
      <c r="Q38230" s="498" t="s">
        <v>213</v>
      </c>
      <c r="S38230" s="499"/>
    </row>
    <row r="38231">
      <c r="B38231" s="497"/>
      <c r="H38231" s="500"/>
      <c r="O38231" s="500"/>
      <c r="Q38231" s="498" t="s">
        <v>213</v>
      </c>
      <c r="S38231" s="499"/>
    </row>
    <row r="38232">
      <c r="B38232" s="497"/>
      <c r="H38232" s="500"/>
      <c r="O38232" s="500"/>
      <c r="Q38232" s="498" t="s">
        <v>213</v>
      </c>
      <c r="S38232" s="499"/>
    </row>
    <row r="38233">
      <c r="B38233" s="497"/>
      <c r="H38233" s="500"/>
      <c r="O38233" s="500"/>
      <c r="Q38233" s="498" t="s">
        <v>213</v>
      </c>
      <c r="S38233" s="499"/>
    </row>
    <row r="38234">
      <c r="B38234" s="497"/>
      <c r="H38234" s="500"/>
      <c r="O38234" s="500"/>
      <c r="Q38234" s="498" t="s">
        <v>213</v>
      </c>
      <c r="S38234" s="499"/>
    </row>
    <row r="38235">
      <c r="B38235" s="497"/>
      <c r="H38235" s="500"/>
      <c r="O38235" s="500"/>
      <c r="Q38235" s="498" t="s">
        <v>213</v>
      </c>
      <c r="S38235" s="499"/>
    </row>
    <row r="38236">
      <c r="B38236" s="497"/>
      <c r="H38236" s="500"/>
      <c r="O38236" s="500"/>
      <c r="Q38236" s="498" t="s">
        <v>213</v>
      </c>
      <c r="S38236" s="499"/>
    </row>
    <row r="38237">
      <c r="B38237" s="497"/>
      <c r="H38237" s="500"/>
      <c r="O38237" s="500"/>
      <c r="Q38237" s="498" t="s">
        <v>213</v>
      </c>
      <c r="S38237" s="499"/>
    </row>
    <row r="38238">
      <c r="B38238" s="497"/>
      <c r="H38238" s="500"/>
      <c r="O38238" s="500"/>
      <c r="Q38238" s="498" t="s">
        <v>213</v>
      </c>
      <c r="S38238" s="499"/>
    </row>
    <row r="38239">
      <c r="B38239" s="497"/>
      <c r="H38239" s="500"/>
      <c r="O38239" s="500"/>
      <c r="Q38239" s="498" t="s">
        <v>213</v>
      </c>
      <c r="S38239" s="499"/>
    </row>
    <row r="38240">
      <c r="B38240" s="497"/>
      <c r="H38240" s="500"/>
      <c r="O38240" s="500"/>
      <c r="Q38240" s="498" t="s">
        <v>213</v>
      </c>
      <c r="S38240" s="499"/>
    </row>
    <row r="38241">
      <c r="B38241" s="497"/>
      <c r="H38241" s="500"/>
      <c r="O38241" s="500"/>
      <c r="Q38241" s="498" t="s">
        <v>213</v>
      </c>
      <c r="S38241" s="499"/>
    </row>
    <row r="38242">
      <c r="B38242" s="497"/>
      <c r="H38242" s="500"/>
      <c r="O38242" s="500"/>
      <c r="Q38242" s="498" t="s">
        <v>213</v>
      </c>
      <c r="S38242" s="499"/>
    </row>
    <row r="38243">
      <c r="B38243" s="497"/>
      <c r="H38243" s="500"/>
      <c r="O38243" s="500"/>
      <c r="Q38243" s="498" t="s">
        <v>213</v>
      </c>
      <c r="S38243" s="499"/>
    </row>
    <row r="38244">
      <c r="B38244" s="497"/>
      <c r="H38244" s="500"/>
      <c r="O38244" s="500"/>
      <c r="Q38244" s="498" t="s">
        <v>213</v>
      </c>
      <c r="S38244" s="499"/>
    </row>
    <row r="38245">
      <c r="B38245" s="497"/>
      <c r="H38245" s="500"/>
      <c r="O38245" s="500"/>
      <c r="Q38245" s="498" t="s">
        <v>213</v>
      </c>
      <c r="S38245" s="499"/>
    </row>
    <row r="38246">
      <c r="B38246" s="497"/>
      <c r="H38246" s="500"/>
      <c r="O38246" s="500"/>
      <c r="Q38246" s="498" t="s">
        <v>213</v>
      </c>
      <c r="S38246" s="499"/>
    </row>
    <row r="38247">
      <c r="B38247" s="497"/>
      <c r="H38247" s="500"/>
      <c r="O38247" s="500"/>
      <c r="Q38247" s="498" t="s">
        <v>213</v>
      </c>
      <c r="S38247" s="499"/>
    </row>
    <row r="38248">
      <c r="B38248" s="497"/>
      <c r="H38248" s="500"/>
      <c r="O38248" s="500"/>
      <c r="Q38248" s="498" t="s">
        <v>213</v>
      </c>
      <c r="S38248" s="499"/>
    </row>
    <row r="38249">
      <c r="B38249" s="497"/>
      <c r="H38249" s="500"/>
      <c r="O38249" s="500"/>
      <c r="Q38249" s="498" t="s">
        <v>213</v>
      </c>
      <c r="S38249" s="499"/>
    </row>
    <row r="38250">
      <c r="B38250" s="497"/>
      <c r="H38250" s="500"/>
      <c r="O38250" s="500"/>
      <c r="Q38250" s="498" t="s">
        <v>213</v>
      </c>
      <c r="S38250" s="499"/>
    </row>
    <row r="38251">
      <c r="B38251" s="497"/>
      <c r="H38251" s="500"/>
      <c r="O38251" s="500"/>
      <c r="Q38251" s="498" t="s">
        <v>213</v>
      </c>
      <c r="S38251" s="499"/>
    </row>
    <row r="38252">
      <c r="B38252" s="497"/>
      <c r="H38252" s="500"/>
      <c r="O38252" s="500"/>
      <c r="Q38252" s="498" t="s">
        <v>213</v>
      </c>
      <c r="S38252" s="499"/>
    </row>
    <row r="38253">
      <c r="B38253" s="497"/>
      <c r="H38253" s="500"/>
      <c r="O38253" s="500"/>
      <c r="Q38253" s="498" t="s">
        <v>213</v>
      </c>
      <c r="S38253" s="499"/>
    </row>
    <row r="38254">
      <c r="B38254" s="497"/>
      <c r="H38254" s="500"/>
      <c r="O38254" s="500"/>
      <c r="Q38254" s="498" t="s">
        <v>213</v>
      </c>
      <c r="S38254" s="499"/>
    </row>
    <row r="38255">
      <c r="B38255" s="497"/>
      <c r="H38255" s="500"/>
      <c r="O38255" s="500"/>
      <c r="Q38255" s="498" t="s">
        <v>213</v>
      </c>
      <c r="S38255" s="499"/>
    </row>
    <row r="38256">
      <c r="B38256" s="497"/>
      <c r="H38256" s="500"/>
      <c r="O38256" s="500"/>
      <c r="Q38256" s="498" t="s">
        <v>213</v>
      </c>
      <c r="S38256" s="499"/>
    </row>
    <row r="38257">
      <c r="B38257" s="497"/>
      <c r="H38257" s="500"/>
      <c r="O38257" s="500"/>
      <c r="Q38257" s="498" t="s">
        <v>213</v>
      </c>
      <c r="S38257" s="499"/>
    </row>
    <row r="38258">
      <c r="B38258" s="497"/>
      <c r="H38258" s="500"/>
      <c r="O38258" s="500"/>
      <c r="Q38258" s="498" t="s">
        <v>213</v>
      </c>
      <c r="S38258" s="499"/>
    </row>
    <row r="38259">
      <c r="B38259" s="497"/>
      <c r="H38259" s="500"/>
      <c r="O38259" s="500"/>
      <c r="Q38259" s="498" t="s">
        <v>213</v>
      </c>
      <c r="S38259" s="499"/>
    </row>
    <row r="38260">
      <c r="B38260" s="497"/>
      <c r="H38260" s="500"/>
      <c r="O38260" s="500"/>
      <c r="Q38260" s="498" t="s">
        <v>213</v>
      </c>
      <c r="S38260" s="499"/>
    </row>
    <row r="38261">
      <c r="B38261" s="497"/>
      <c r="H38261" s="500"/>
      <c r="O38261" s="500"/>
      <c r="Q38261" s="498" t="s">
        <v>213</v>
      </c>
      <c r="S38261" s="499"/>
    </row>
    <row r="38262">
      <c r="B38262" s="497"/>
      <c r="H38262" s="500"/>
      <c r="O38262" s="500"/>
      <c r="Q38262" s="498" t="s">
        <v>213</v>
      </c>
      <c r="S38262" s="499"/>
    </row>
    <row r="38263">
      <c r="B38263" s="497"/>
      <c r="H38263" s="500"/>
      <c r="O38263" s="500"/>
      <c r="Q38263" s="498" t="s">
        <v>213</v>
      </c>
      <c r="S38263" s="499"/>
    </row>
    <row r="38264">
      <c r="B38264" s="497"/>
      <c r="H38264" s="500"/>
      <c r="O38264" s="500"/>
      <c r="Q38264" s="498" t="s">
        <v>213</v>
      </c>
      <c r="S38264" s="499"/>
    </row>
    <row r="38265">
      <c r="B38265" s="497"/>
      <c r="H38265" s="500"/>
      <c r="O38265" s="500"/>
      <c r="Q38265" s="498" t="s">
        <v>213</v>
      </c>
      <c r="S38265" s="499"/>
    </row>
    <row r="38266">
      <c r="B38266" s="497"/>
      <c r="H38266" s="500"/>
      <c r="O38266" s="500"/>
      <c r="Q38266" s="498" t="s">
        <v>213</v>
      </c>
      <c r="S38266" s="499"/>
    </row>
    <row r="38267">
      <c r="B38267" s="497"/>
      <c r="H38267" s="500"/>
      <c r="O38267" s="500"/>
      <c r="Q38267" s="498" t="s">
        <v>213</v>
      </c>
      <c r="S38267" s="499"/>
    </row>
    <row r="38268">
      <c r="B38268" s="497"/>
      <c r="H38268" s="500"/>
      <c r="O38268" s="500"/>
      <c r="Q38268" s="498" t="s">
        <v>213</v>
      </c>
      <c r="S38268" s="499"/>
    </row>
    <row r="38269">
      <c r="B38269" s="497"/>
      <c r="H38269" s="500"/>
      <c r="O38269" s="500"/>
      <c r="Q38269" s="498" t="s">
        <v>213</v>
      </c>
      <c r="S38269" s="499"/>
    </row>
    <row r="38270">
      <c r="B38270" s="497"/>
      <c r="H38270" s="500"/>
      <c r="O38270" s="500"/>
      <c r="Q38270" s="498" t="s">
        <v>213</v>
      </c>
      <c r="S38270" s="499"/>
    </row>
    <row r="38271">
      <c r="B38271" s="497"/>
      <c r="H38271" s="500"/>
      <c r="O38271" s="500"/>
      <c r="Q38271" s="498" t="s">
        <v>213</v>
      </c>
      <c r="S38271" s="499"/>
    </row>
    <row r="38272">
      <c r="B38272" s="497"/>
      <c r="H38272" s="500"/>
      <c r="O38272" s="500"/>
      <c r="Q38272" s="498" t="s">
        <v>213</v>
      </c>
      <c r="S38272" s="499"/>
    </row>
    <row r="38273">
      <c r="B38273" s="497"/>
      <c r="H38273" s="500"/>
      <c r="O38273" s="500"/>
      <c r="Q38273" s="498" t="s">
        <v>213</v>
      </c>
      <c r="S38273" s="499"/>
    </row>
    <row r="38274">
      <c r="B38274" s="497"/>
      <c r="H38274" s="500"/>
      <c r="O38274" s="500"/>
      <c r="Q38274" s="498" t="s">
        <v>213</v>
      </c>
      <c r="S38274" s="499"/>
    </row>
    <row r="38275">
      <c r="B38275" s="497"/>
      <c r="H38275" s="500"/>
      <c r="O38275" s="500"/>
      <c r="Q38275" s="498" t="s">
        <v>213</v>
      </c>
      <c r="S38275" s="499"/>
    </row>
    <row r="38276">
      <c r="B38276" s="497"/>
      <c r="H38276" s="500"/>
      <c r="O38276" s="500"/>
      <c r="Q38276" s="498" t="s">
        <v>213</v>
      </c>
      <c r="S38276" s="499"/>
    </row>
    <row r="38277">
      <c r="B38277" s="497"/>
      <c r="H38277" s="500"/>
      <c r="O38277" s="500"/>
      <c r="Q38277" s="498" t="s">
        <v>213</v>
      </c>
      <c r="S38277" s="499"/>
    </row>
    <row r="38278">
      <c r="B38278" s="497"/>
      <c r="H38278" s="500"/>
      <c r="O38278" s="500"/>
      <c r="Q38278" s="498" t="s">
        <v>213</v>
      </c>
      <c r="S38278" s="499"/>
    </row>
    <row r="38279">
      <c r="B38279" s="497"/>
      <c r="H38279" s="500"/>
      <c r="O38279" s="500"/>
      <c r="Q38279" s="498" t="s">
        <v>213</v>
      </c>
      <c r="S38279" s="499"/>
    </row>
    <row r="38280">
      <c r="B38280" s="497"/>
      <c r="H38280" s="500"/>
      <c r="O38280" s="500"/>
      <c r="Q38280" s="498" t="s">
        <v>213</v>
      </c>
      <c r="S38280" s="499"/>
    </row>
    <row r="38281">
      <c r="B38281" s="497"/>
      <c r="H38281" s="500"/>
      <c r="O38281" s="500"/>
      <c r="Q38281" s="498" t="s">
        <v>213</v>
      </c>
      <c r="S38281" s="499"/>
    </row>
    <row r="38282">
      <c r="B38282" s="497"/>
      <c r="H38282" s="500"/>
      <c r="O38282" s="500"/>
      <c r="Q38282" s="498" t="s">
        <v>213</v>
      </c>
      <c r="S38282" s="499"/>
    </row>
    <row r="38283">
      <c r="B38283" s="497"/>
      <c r="H38283" s="500"/>
      <c r="O38283" s="500"/>
      <c r="Q38283" s="498" t="s">
        <v>213</v>
      </c>
      <c r="S38283" s="499"/>
    </row>
    <row r="38284">
      <c r="B38284" s="497"/>
      <c r="H38284" s="500"/>
      <c r="O38284" s="500"/>
      <c r="Q38284" s="498" t="s">
        <v>213</v>
      </c>
      <c r="S38284" s="499"/>
    </row>
    <row r="38285">
      <c r="B38285" s="497"/>
      <c r="H38285" s="500"/>
      <c r="O38285" s="500"/>
      <c r="Q38285" s="498" t="s">
        <v>213</v>
      </c>
      <c r="S38285" s="499"/>
    </row>
    <row r="38286">
      <c r="B38286" s="497"/>
      <c r="H38286" s="500"/>
      <c r="O38286" s="500"/>
      <c r="Q38286" s="498" t="s">
        <v>213</v>
      </c>
      <c r="S38286" s="499"/>
    </row>
    <row r="38287">
      <c r="B38287" s="497"/>
      <c r="H38287" s="500"/>
      <c r="O38287" s="500"/>
      <c r="Q38287" s="498" t="s">
        <v>213</v>
      </c>
      <c r="S38287" s="499"/>
    </row>
    <row r="38288">
      <c r="B38288" s="497"/>
      <c r="H38288" s="500"/>
      <c r="O38288" s="500"/>
      <c r="Q38288" s="498" t="s">
        <v>213</v>
      </c>
      <c r="S38288" s="499"/>
    </row>
    <row r="38289">
      <c r="B38289" s="497"/>
      <c r="H38289" s="500"/>
      <c r="O38289" s="500"/>
      <c r="Q38289" s="498" t="s">
        <v>213</v>
      </c>
      <c r="S38289" s="499"/>
    </row>
    <row r="38290">
      <c r="B38290" s="497"/>
      <c r="H38290" s="500"/>
      <c r="O38290" s="500"/>
      <c r="Q38290" s="498" t="s">
        <v>213</v>
      </c>
      <c r="S38290" s="499"/>
    </row>
    <row r="38291">
      <c r="B38291" s="497"/>
      <c r="H38291" s="500"/>
      <c r="O38291" s="500"/>
      <c r="Q38291" s="498" t="s">
        <v>213</v>
      </c>
      <c r="S38291" s="499"/>
    </row>
    <row r="38292">
      <c r="B38292" s="497"/>
      <c r="H38292" s="500"/>
      <c r="O38292" s="500"/>
      <c r="Q38292" s="498" t="s">
        <v>213</v>
      </c>
      <c r="S38292" s="499"/>
    </row>
    <row r="38293">
      <c r="B38293" s="497"/>
      <c r="H38293" s="500"/>
      <c r="O38293" s="500"/>
      <c r="Q38293" s="498" t="s">
        <v>213</v>
      </c>
      <c r="S38293" s="499"/>
    </row>
    <row r="38294">
      <c r="B38294" s="497"/>
      <c r="H38294" s="500"/>
      <c r="O38294" s="500"/>
      <c r="Q38294" s="498" t="s">
        <v>213</v>
      </c>
      <c r="S38294" s="499"/>
    </row>
    <row r="38295">
      <c r="B38295" s="497"/>
      <c r="H38295" s="500"/>
      <c r="O38295" s="500"/>
      <c r="Q38295" s="498" t="s">
        <v>213</v>
      </c>
      <c r="S38295" s="499"/>
    </row>
    <row r="38296">
      <c r="B38296" s="497"/>
      <c r="H38296" s="500"/>
      <c r="O38296" s="500"/>
      <c r="Q38296" s="498" t="s">
        <v>213</v>
      </c>
      <c r="S38296" s="499"/>
    </row>
    <row r="38297">
      <c r="B38297" s="497"/>
      <c r="H38297" s="500"/>
      <c r="O38297" s="500"/>
      <c r="Q38297" s="498" t="s">
        <v>213</v>
      </c>
      <c r="S38297" s="499"/>
    </row>
    <row r="38298">
      <c r="B38298" s="497"/>
      <c r="H38298" s="500"/>
      <c r="O38298" s="500"/>
      <c r="Q38298" s="498" t="s">
        <v>213</v>
      </c>
      <c r="S38298" s="499"/>
    </row>
    <row r="38299">
      <c r="B38299" s="497"/>
      <c r="H38299" s="500"/>
      <c r="O38299" s="500"/>
      <c r="Q38299" s="498" t="s">
        <v>213</v>
      </c>
      <c r="S38299" s="499"/>
    </row>
    <row r="38300">
      <c r="B38300" s="497"/>
      <c r="H38300" s="500"/>
      <c r="O38300" s="500"/>
      <c r="Q38300" s="498" t="s">
        <v>213</v>
      </c>
      <c r="S38300" s="499"/>
    </row>
    <row r="38301">
      <c r="B38301" s="497"/>
      <c r="H38301" s="500"/>
      <c r="O38301" s="500"/>
      <c r="Q38301" s="498" t="s">
        <v>213</v>
      </c>
      <c r="S38301" s="499"/>
    </row>
    <row r="38302">
      <c r="B38302" s="497"/>
      <c r="H38302" s="500"/>
      <c r="O38302" s="500"/>
      <c r="Q38302" s="498" t="s">
        <v>213</v>
      </c>
      <c r="S38302" s="499"/>
    </row>
    <row r="38303">
      <c r="B38303" s="497"/>
      <c r="H38303" s="500"/>
      <c r="O38303" s="500"/>
      <c r="Q38303" s="498" t="s">
        <v>213</v>
      </c>
      <c r="S38303" s="499"/>
    </row>
    <row r="38304">
      <c r="B38304" s="497"/>
      <c r="H38304" s="500"/>
      <c r="O38304" s="500"/>
      <c r="Q38304" s="498" t="s">
        <v>213</v>
      </c>
      <c r="S38304" s="499"/>
    </row>
    <row r="38305">
      <c r="B38305" s="497"/>
      <c r="H38305" s="500"/>
      <c r="O38305" s="500"/>
      <c r="Q38305" s="498" t="s">
        <v>213</v>
      </c>
      <c r="S38305" s="499"/>
    </row>
    <row r="38306">
      <c r="B38306" s="497"/>
      <c r="H38306" s="500"/>
      <c r="O38306" s="500"/>
      <c r="Q38306" s="498" t="s">
        <v>213</v>
      </c>
      <c r="S38306" s="499"/>
    </row>
    <row r="38307">
      <c r="B38307" s="497"/>
      <c r="H38307" s="500"/>
      <c r="O38307" s="500"/>
      <c r="Q38307" s="498" t="s">
        <v>213</v>
      </c>
      <c r="S38307" s="499"/>
    </row>
    <row r="38308">
      <c r="B38308" s="497"/>
      <c r="H38308" s="500"/>
      <c r="O38308" s="500"/>
      <c r="Q38308" s="498" t="s">
        <v>213</v>
      </c>
      <c r="S38308" s="499"/>
    </row>
    <row r="38309">
      <c r="B38309" s="497"/>
      <c r="H38309" s="500"/>
      <c r="O38309" s="500"/>
      <c r="Q38309" s="498" t="s">
        <v>213</v>
      </c>
      <c r="S38309" s="499"/>
    </row>
    <row r="38310">
      <c r="B38310" s="497"/>
      <c r="H38310" s="500"/>
      <c r="O38310" s="500"/>
      <c r="Q38310" s="498" t="s">
        <v>213</v>
      </c>
      <c r="S38310" s="499"/>
    </row>
    <row r="38311">
      <c r="B38311" s="497"/>
      <c r="H38311" s="500"/>
      <c r="O38311" s="500"/>
      <c r="Q38311" s="498" t="s">
        <v>213</v>
      </c>
      <c r="S38311" s="499"/>
    </row>
    <row r="38312">
      <c r="B38312" s="497"/>
      <c r="H38312" s="500"/>
      <c r="O38312" s="500"/>
      <c r="Q38312" s="498" t="s">
        <v>213</v>
      </c>
      <c r="S38312" s="499"/>
    </row>
    <row r="38313">
      <c r="B38313" s="497"/>
      <c r="H38313" s="500"/>
      <c r="O38313" s="500"/>
      <c r="Q38313" s="498" t="s">
        <v>213</v>
      </c>
      <c r="S38313" s="499"/>
    </row>
    <row r="38314">
      <c r="B38314" s="497"/>
      <c r="H38314" s="500"/>
      <c r="O38314" s="500"/>
      <c r="Q38314" s="498" t="s">
        <v>213</v>
      </c>
      <c r="S38314" s="499"/>
    </row>
    <row r="38315">
      <c r="B38315" s="497"/>
      <c r="H38315" s="500"/>
      <c r="O38315" s="500"/>
      <c r="Q38315" s="498" t="s">
        <v>213</v>
      </c>
      <c r="S38315" s="499"/>
    </row>
    <row r="38316">
      <c r="B38316" s="497"/>
      <c r="H38316" s="500"/>
      <c r="O38316" s="500"/>
      <c r="Q38316" s="498" t="s">
        <v>213</v>
      </c>
      <c r="S38316" s="499"/>
    </row>
    <row r="38317">
      <c r="B38317" s="497"/>
      <c r="H38317" s="500"/>
      <c r="O38317" s="500"/>
      <c r="Q38317" s="498" t="s">
        <v>213</v>
      </c>
      <c r="S38317" s="499"/>
    </row>
    <row r="38318">
      <c r="B38318" s="497"/>
      <c r="H38318" s="500"/>
      <c r="O38318" s="500"/>
      <c r="Q38318" s="498" t="s">
        <v>213</v>
      </c>
      <c r="S38318" s="499"/>
    </row>
    <row r="38319">
      <c r="B38319" s="497"/>
      <c r="H38319" s="500"/>
      <c r="O38319" s="500"/>
      <c r="Q38319" s="498" t="s">
        <v>213</v>
      </c>
      <c r="S38319" s="499"/>
    </row>
    <row r="38320">
      <c r="B38320" s="497"/>
      <c r="H38320" s="500"/>
      <c r="O38320" s="500"/>
      <c r="Q38320" s="498" t="s">
        <v>213</v>
      </c>
      <c r="S38320" s="499"/>
    </row>
    <row r="38321">
      <c r="B38321" s="497"/>
      <c r="H38321" s="500"/>
      <c r="O38321" s="500"/>
      <c r="Q38321" s="498" t="s">
        <v>213</v>
      </c>
      <c r="S38321" s="499"/>
    </row>
    <row r="38322">
      <c r="B38322" s="497"/>
      <c r="H38322" s="500"/>
      <c r="O38322" s="500"/>
      <c r="Q38322" s="498" t="s">
        <v>213</v>
      </c>
      <c r="S38322" s="499"/>
    </row>
    <row r="38323">
      <c r="B38323" s="497"/>
      <c r="H38323" s="500"/>
      <c r="O38323" s="500"/>
      <c r="Q38323" s="498" t="s">
        <v>213</v>
      </c>
      <c r="S38323" s="499"/>
    </row>
    <row r="38324">
      <c r="B38324" s="497"/>
      <c r="H38324" s="500"/>
      <c r="O38324" s="500"/>
      <c r="Q38324" s="498" t="s">
        <v>213</v>
      </c>
      <c r="S38324" s="499"/>
    </row>
    <row r="38325">
      <c r="B38325" s="497"/>
      <c r="H38325" s="500"/>
      <c r="O38325" s="500"/>
      <c r="Q38325" s="498" t="s">
        <v>213</v>
      </c>
      <c r="S38325" s="499"/>
    </row>
    <row r="38326">
      <c r="B38326" s="497"/>
      <c r="H38326" s="500"/>
      <c r="O38326" s="500"/>
      <c r="Q38326" s="498" t="s">
        <v>213</v>
      </c>
      <c r="S38326" s="499"/>
    </row>
    <row r="38327">
      <c r="B38327" s="497"/>
      <c r="H38327" s="500"/>
      <c r="O38327" s="500"/>
      <c r="Q38327" s="498" t="s">
        <v>213</v>
      </c>
      <c r="S38327" s="499"/>
    </row>
    <row r="38328">
      <c r="B38328" s="497"/>
      <c r="H38328" s="500"/>
      <c r="O38328" s="500"/>
      <c r="Q38328" s="498" t="s">
        <v>213</v>
      </c>
      <c r="S38328" s="499"/>
    </row>
    <row r="38329">
      <c r="B38329" s="497"/>
      <c r="H38329" s="500"/>
      <c r="O38329" s="500"/>
      <c r="Q38329" s="498" t="s">
        <v>213</v>
      </c>
      <c r="S38329" s="499"/>
    </row>
    <row r="38330">
      <c r="B38330" s="497"/>
      <c r="H38330" s="500"/>
      <c r="O38330" s="500"/>
      <c r="Q38330" s="498" t="s">
        <v>213</v>
      </c>
      <c r="S38330" s="499"/>
    </row>
    <row r="38331">
      <c r="B38331" s="497"/>
      <c r="H38331" s="500"/>
      <c r="O38331" s="500"/>
      <c r="Q38331" s="498" t="s">
        <v>213</v>
      </c>
      <c r="S38331" s="499"/>
    </row>
    <row r="38332">
      <c r="B38332" s="497"/>
      <c r="H38332" s="500"/>
      <c r="O38332" s="500"/>
      <c r="Q38332" s="498" t="s">
        <v>213</v>
      </c>
      <c r="S38332" s="499"/>
    </row>
    <row r="38333">
      <c r="B38333" s="497"/>
      <c r="H38333" s="500"/>
      <c r="O38333" s="500"/>
      <c r="Q38333" s="498" t="s">
        <v>213</v>
      </c>
      <c r="S38333" s="499"/>
    </row>
    <row r="38334">
      <c r="B38334" s="497"/>
      <c r="H38334" s="500"/>
      <c r="O38334" s="500"/>
      <c r="Q38334" s="498" t="s">
        <v>213</v>
      </c>
      <c r="S38334" s="499"/>
    </row>
    <row r="38335">
      <c r="B38335" s="497"/>
      <c r="H38335" s="500"/>
      <c r="O38335" s="500"/>
      <c r="Q38335" s="498" t="s">
        <v>213</v>
      </c>
      <c r="S38335" s="499"/>
    </row>
    <row r="38336">
      <c r="B38336" s="497"/>
      <c r="H38336" s="500"/>
      <c r="O38336" s="500"/>
      <c r="Q38336" s="498" t="s">
        <v>213</v>
      </c>
      <c r="S38336" s="499"/>
    </row>
    <row r="38337">
      <c r="B38337" s="497"/>
      <c r="H38337" s="500"/>
      <c r="O38337" s="500"/>
      <c r="Q38337" s="498" t="s">
        <v>213</v>
      </c>
      <c r="S38337" s="499"/>
    </row>
    <row r="38338">
      <c r="B38338" s="497"/>
      <c r="H38338" s="500"/>
      <c r="O38338" s="500"/>
      <c r="Q38338" s="498" t="s">
        <v>213</v>
      </c>
      <c r="S38338" s="499"/>
    </row>
    <row r="38339">
      <c r="B38339" s="497"/>
      <c r="H38339" s="500"/>
      <c r="O38339" s="500"/>
      <c r="Q38339" s="498" t="s">
        <v>213</v>
      </c>
      <c r="S38339" s="499"/>
    </row>
    <row r="38340">
      <c r="B38340" s="497"/>
      <c r="H38340" s="500"/>
      <c r="O38340" s="500"/>
      <c r="Q38340" s="498" t="s">
        <v>213</v>
      </c>
      <c r="S38340" s="499"/>
    </row>
    <row r="38341">
      <c r="B38341" s="497"/>
      <c r="H38341" s="500"/>
      <c r="O38341" s="500"/>
      <c r="Q38341" s="498" t="s">
        <v>213</v>
      </c>
      <c r="S38341" s="499"/>
    </row>
    <row r="38342">
      <c r="B38342" s="497"/>
      <c r="H38342" s="500"/>
      <c r="O38342" s="500"/>
      <c r="Q38342" s="498" t="s">
        <v>213</v>
      </c>
      <c r="S38342" s="499"/>
    </row>
    <row r="38343">
      <c r="B38343" s="497"/>
      <c r="H38343" s="500"/>
      <c r="O38343" s="500"/>
      <c r="Q38343" s="498" t="s">
        <v>213</v>
      </c>
      <c r="S38343" s="499"/>
    </row>
    <row r="38344">
      <c r="B38344" s="497"/>
      <c r="H38344" s="500"/>
      <c r="O38344" s="500"/>
      <c r="Q38344" s="498" t="s">
        <v>213</v>
      </c>
      <c r="S38344" s="499"/>
    </row>
    <row r="38345">
      <c r="B38345" s="497"/>
      <c r="H38345" s="500"/>
      <c r="O38345" s="500"/>
      <c r="Q38345" s="498" t="s">
        <v>213</v>
      </c>
      <c r="S38345" s="499"/>
    </row>
    <row r="38346">
      <c r="B38346" s="497"/>
      <c r="H38346" s="500"/>
      <c r="O38346" s="500"/>
      <c r="Q38346" s="498" t="s">
        <v>213</v>
      </c>
      <c r="S38346" s="499"/>
    </row>
    <row r="38347">
      <c r="B38347" s="497"/>
      <c r="H38347" s="500"/>
      <c r="O38347" s="500"/>
      <c r="Q38347" s="498" t="s">
        <v>213</v>
      </c>
      <c r="S38347" s="499"/>
    </row>
    <row r="38348">
      <c r="B38348" s="497"/>
      <c r="H38348" s="500"/>
      <c r="O38348" s="500"/>
      <c r="Q38348" s="498" t="s">
        <v>213</v>
      </c>
      <c r="S38348" s="499"/>
    </row>
    <row r="38349">
      <c r="B38349" s="497"/>
      <c r="H38349" s="500"/>
      <c r="O38349" s="500"/>
      <c r="Q38349" s="498" t="s">
        <v>213</v>
      </c>
      <c r="S38349" s="499"/>
    </row>
    <row r="38350">
      <c r="B38350" s="497"/>
      <c r="H38350" s="500"/>
      <c r="O38350" s="500"/>
      <c r="Q38350" s="498" t="s">
        <v>213</v>
      </c>
      <c r="S38350" s="499"/>
    </row>
    <row r="38351">
      <c r="B38351" s="497"/>
      <c r="H38351" s="500"/>
      <c r="O38351" s="500"/>
      <c r="Q38351" s="498" t="s">
        <v>213</v>
      </c>
      <c r="S38351" s="499"/>
    </row>
    <row r="38352">
      <c r="B38352" s="497"/>
      <c r="H38352" s="500"/>
      <c r="O38352" s="500"/>
      <c r="Q38352" s="498" t="s">
        <v>213</v>
      </c>
      <c r="S38352" s="499"/>
    </row>
    <row r="38353">
      <c r="B38353" s="497"/>
      <c r="H38353" s="500"/>
      <c r="O38353" s="500"/>
      <c r="Q38353" s="498" t="s">
        <v>213</v>
      </c>
      <c r="S38353" s="499"/>
    </row>
    <row r="38354">
      <c r="B38354" s="497"/>
      <c r="H38354" s="500"/>
      <c r="O38354" s="500"/>
      <c r="Q38354" s="498" t="s">
        <v>213</v>
      </c>
      <c r="S38354" s="499"/>
    </row>
    <row r="38355">
      <c r="B38355" s="497"/>
      <c r="H38355" s="500"/>
      <c r="O38355" s="500"/>
      <c r="Q38355" s="498" t="s">
        <v>213</v>
      </c>
      <c r="S38355" s="499"/>
    </row>
    <row r="38356">
      <c r="B38356" s="497"/>
      <c r="H38356" s="500"/>
      <c r="O38356" s="500"/>
      <c r="Q38356" s="498" t="s">
        <v>213</v>
      </c>
      <c r="S38356" s="499"/>
    </row>
    <row r="38357">
      <c r="B38357" s="497"/>
      <c r="H38357" s="500"/>
      <c r="O38357" s="500"/>
      <c r="Q38357" s="498" t="s">
        <v>213</v>
      </c>
      <c r="S38357" s="499"/>
    </row>
    <row r="38358">
      <c r="B38358" s="497"/>
      <c r="H38358" s="500"/>
      <c r="O38358" s="500"/>
      <c r="Q38358" s="498" t="s">
        <v>213</v>
      </c>
      <c r="S38358" s="499"/>
    </row>
    <row r="38359">
      <c r="B38359" s="497"/>
      <c r="H38359" s="500"/>
      <c r="O38359" s="500"/>
      <c r="Q38359" s="498" t="s">
        <v>213</v>
      </c>
      <c r="S38359" s="499"/>
    </row>
    <row r="38360">
      <c r="B38360" s="497"/>
      <c r="H38360" s="500"/>
      <c r="O38360" s="500"/>
      <c r="Q38360" s="498" t="s">
        <v>213</v>
      </c>
      <c r="S38360" s="499"/>
    </row>
    <row r="38361">
      <c r="B38361" s="497"/>
      <c r="H38361" s="500"/>
      <c r="O38361" s="500"/>
      <c r="Q38361" s="498" t="s">
        <v>213</v>
      </c>
      <c r="S38361" s="499"/>
    </row>
    <row r="38362">
      <c r="B38362" s="497"/>
      <c r="H38362" s="500"/>
      <c r="O38362" s="500"/>
      <c r="Q38362" s="498" t="s">
        <v>213</v>
      </c>
      <c r="S38362" s="499"/>
    </row>
    <row r="38363">
      <c r="B38363" s="497"/>
      <c r="H38363" s="500"/>
      <c r="O38363" s="500"/>
      <c r="Q38363" s="498" t="s">
        <v>213</v>
      </c>
      <c r="S38363" s="499"/>
    </row>
    <row r="38364">
      <c r="B38364" s="497"/>
      <c r="H38364" s="500"/>
      <c r="O38364" s="500"/>
      <c r="Q38364" s="498" t="s">
        <v>213</v>
      </c>
      <c r="S38364" s="499"/>
    </row>
    <row r="38365">
      <c r="B38365" s="497"/>
      <c r="H38365" s="500"/>
      <c r="O38365" s="500"/>
      <c r="Q38365" s="498" t="s">
        <v>213</v>
      </c>
      <c r="S38365" s="499"/>
    </row>
    <row r="38366">
      <c r="B38366" s="497"/>
      <c r="H38366" s="500"/>
      <c r="O38366" s="500"/>
      <c r="Q38366" s="498" t="s">
        <v>213</v>
      </c>
      <c r="S38366" s="499"/>
    </row>
    <row r="38367">
      <c r="B38367" s="497"/>
      <c r="H38367" s="500"/>
      <c r="O38367" s="500"/>
      <c r="Q38367" s="498" t="s">
        <v>213</v>
      </c>
      <c r="S38367" s="499"/>
    </row>
    <row r="38368">
      <c r="B38368" s="497"/>
      <c r="H38368" s="500"/>
      <c r="O38368" s="500"/>
      <c r="Q38368" s="498" t="s">
        <v>213</v>
      </c>
      <c r="S38368" s="499"/>
    </row>
    <row r="38369">
      <c r="B38369" s="497"/>
      <c r="H38369" s="500"/>
      <c r="O38369" s="500"/>
      <c r="Q38369" s="498" t="s">
        <v>213</v>
      </c>
      <c r="S38369" s="499"/>
    </row>
    <row r="38370">
      <c r="B38370" s="497"/>
      <c r="H38370" s="500"/>
      <c r="O38370" s="500"/>
      <c r="Q38370" s="498" t="s">
        <v>213</v>
      </c>
      <c r="S38370" s="499"/>
    </row>
    <row r="38371">
      <c r="B38371" s="497"/>
      <c r="H38371" s="500"/>
      <c r="O38371" s="500"/>
      <c r="Q38371" s="498" t="s">
        <v>213</v>
      </c>
      <c r="S38371" s="499"/>
    </row>
    <row r="38372">
      <c r="B38372" s="497"/>
      <c r="H38372" s="500"/>
      <c r="O38372" s="500"/>
      <c r="Q38372" s="498" t="s">
        <v>213</v>
      </c>
      <c r="S38372" s="499"/>
    </row>
    <row r="38373">
      <c r="B38373" s="497"/>
      <c r="H38373" s="500"/>
      <c r="O38373" s="500"/>
      <c r="Q38373" s="498" t="s">
        <v>213</v>
      </c>
      <c r="S38373" s="499"/>
    </row>
    <row r="38374">
      <c r="B38374" s="497"/>
      <c r="H38374" s="500"/>
      <c r="O38374" s="500"/>
      <c r="Q38374" s="498" t="s">
        <v>213</v>
      </c>
      <c r="S38374" s="499"/>
    </row>
    <row r="38375">
      <c r="B38375" s="497"/>
      <c r="H38375" s="500"/>
      <c r="O38375" s="500"/>
      <c r="Q38375" s="498" t="s">
        <v>213</v>
      </c>
      <c r="S38375" s="499"/>
    </row>
    <row r="38376">
      <c r="B38376" s="497"/>
      <c r="H38376" s="500"/>
      <c r="O38376" s="500"/>
      <c r="Q38376" s="498" t="s">
        <v>213</v>
      </c>
      <c r="S38376" s="499"/>
    </row>
    <row r="38377">
      <c r="B38377" s="497"/>
      <c r="H38377" s="500"/>
      <c r="O38377" s="500"/>
      <c r="Q38377" s="498" t="s">
        <v>213</v>
      </c>
      <c r="S38377" s="499"/>
    </row>
    <row r="38378">
      <c r="B38378" s="497"/>
      <c r="H38378" s="500"/>
      <c r="O38378" s="500"/>
      <c r="Q38378" s="498" t="s">
        <v>213</v>
      </c>
      <c r="S38378" s="499"/>
    </row>
    <row r="38379">
      <c r="B38379" s="497"/>
      <c r="H38379" s="500"/>
      <c r="O38379" s="500"/>
      <c r="Q38379" s="498" t="s">
        <v>213</v>
      </c>
      <c r="S38379" s="499"/>
    </row>
    <row r="38380">
      <c r="B38380" s="497"/>
      <c r="H38380" s="500"/>
      <c r="O38380" s="500"/>
      <c r="Q38380" s="498" t="s">
        <v>213</v>
      </c>
      <c r="S38380" s="499"/>
    </row>
    <row r="38381">
      <c r="B38381" s="497"/>
      <c r="H38381" s="500"/>
      <c r="O38381" s="500"/>
      <c r="Q38381" s="498" t="s">
        <v>213</v>
      </c>
      <c r="S38381" s="499"/>
    </row>
    <row r="38382">
      <c r="B38382" s="497"/>
      <c r="H38382" s="500"/>
      <c r="O38382" s="500"/>
      <c r="Q38382" s="498" t="s">
        <v>213</v>
      </c>
      <c r="S38382" s="499"/>
    </row>
    <row r="38383">
      <c r="B38383" s="497"/>
      <c r="H38383" s="500"/>
      <c r="O38383" s="500"/>
      <c r="Q38383" s="498" t="s">
        <v>213</v>
      </c>
      <c r="S38383" s="499"/>
    </row>
    <row r="38384">
      <c r="B38384" s="497"/>
      <c r="H38384" s="500"/>
      <c r="O38384" s="500"/>
      <c r="Q38384" s="498" t="s">
        <v>213</v>
      </c>
      <c r="S38384" s="499"/>
    </row>
    <row r="38385">
      <c r="B38385" s="497"/>
      <c r="H38385" s="500"/>
      <c r="O38385" s="500"/>
      <c r="Q38385" s="498" t="s">
        <v>213</v>
      </c>
      <c r="S38385" s="499"/>
    </row>
    <row r="38386">
      <c r="B38386" s="497"/>
      <c r="H38386" s="500"/>
      <c r="O38386" s="500"/>
      <c r="Q38386" s="498" t="s">
        <v>213</v>
      </c>
      <c r="S38386" s="499"/>
    </row>
    <row r="38387">
      <c r="B38387" s="497"/>
      <c r="H38387" s="500"/>
      <c r="O38387" s="500"/>
      <c r="Q38387" s="498" t="s">
        <v>213</v>
      </c>
      <c r="S38387" s="499"/>
    </row>
    <row r="38388">
      <c r="B38388" s="497"/>
      <c r="H38388" s="500"/>
      <c r="O38388" s="500"/>
      <c r="Q38388" s="498" t="s">
        <v>213</v>
      </c>
      <c r="S38388" s="499"/>
    </row>
    <row r="38389">
      <c r="B38389" s="497"/>
      <c r="H38389" s="500"/>
      <c r="O38389" s="500"/>
      <c r="Q38389" s="498" t="s">
        <v>213</v>
      </c>
      <c r="S38389" s="499"/>
    </row>
    <row r="38390">
      <c r="B38390" s="497"/>
      <c r="H38390" s="500"/>
      <c r="O38390" s="500"/>
      <c r="Q38390" s="498" t="s">
        <v>213</v>
      </c>
      <c r="S38390" s="499"/>
    </row>
    <row r="38391">
      <c r="B38391" s="497"/>
      <c r="H38391" s="500"/>
      <c r="O38391" s="500"/>
      <c r="Q38391" s="498" t="s">
        <v>213</v>
      </c>
      <c r="S38391" s="499"/>
    </row>
    <row r="38392">
      <c r="B38392" s="497"/>
      <c r="H38392" s="500"/>
      <c r="O38392" s="500"/>
      <c r="Q38392" s="498" t="s">
        <v>213</v>
      </c>
      <c r="S38392" s="499"/>
    </row>
    <row r="38393">
      <c r="B38393" s="497"/>
      <c r="H38393" s="500"/>
      <c r="O38393" s="500"/>
      <c r="Q38393" s="498" t="s">
        <v>213</v>
      </c>
      <c r="S38393" s="499"/>
    </row>
    <row r="38394">
      <c r="B38394" s="497"/>
      <c r="H38394" s="500"/>
      <c r="O38394" s="500"/>
      <c r="Q38394" s="498" t="s">
        <v>213</v>
      </c>
      <c r="S38394" s="499"/>
    </row>
    <row r="38395">
      <c r="B38395" s="497"/>
      <c r="H38395" s="500"/>
      <c r="O38395" s="500"/>
      <c r="Q38395" s="498" t="s">
        <v>213</v>
      </c>
      <c r="S38395" s="499"/>
    </row>
    <row r="38396">
      <c r="B38396" s="497"/>
      <c r="H38396" s="500"/>
      <c r="O38396" s="500"/>
      <c r="Q38396" s="498" t="s">
        <v>213</v>
      </c>
      <c r="S38396" s="499"/>
    </row>
    <row r="38397">
      <c r="B38397" s="497"/>
      <c r="H38397" s="500"/>
      <c r="O38397" s="500"/>
      <c r="Q38397" s="498" t="s">
        <v>213</v>
      </c>
      <c r="S38397" s="499"/>
    </row>
    <row r="38398">
      <c r="B38398" s="497"/>
      <c r="H38398" s="500"/>
      <c r="O38398" s="500"/>
      <c r="Q38398" s="498" t="s">
        <v>213</v>
      </c>
      <c r="S38398" s="499"/>
    </row>
    <row r="38399">
      <c r="B38399" s="497"/>
      <c r="H38399" s="500"/>
      <c r="O38399" s="500"/>
      <c r="Q38399" s="498" t="s">
        <v>213</v>
      </c>
      <c r="S38399" s="499"/>
    </row>
    <row r="38400">
      <c r="B38400" s="497"/>
      <c r="H38400" s="500"/>
      <c r="O38400" s="500"/>
      <c r="Q38400" s="498" t="s">
        <v>213</v>
      </c>
      <c r="S38400" s="499"/>
    </row>
    <row r="38401">
      <c r="B38401" s="497"/>
      <c r="H38401" s="500"/>
      <c r="O38401" s="500"/>
      <c r="Q38401" s="498" t="s">
        <v>213</v>
      </c>
      <c r="S38401" s="499"/>
    </row>
    <row r="38402">
      <c r="B38402" s="497"/>
      <c r="H38402" s="500"/>
      <c r="O38402" s="500"/>
      <c r="Q38402" s="498" t="s">
        <v>213</v>
      </c>
      <c r="S38402" s="499"/>
    </row>
    <row r="38403">
      <c r="B38403" s="497"/>
      <c r="H38403" s="500"/>
      <c r="O38403" s="500"/>
      <c r="Q38403" s="498" t="s">
        <v>213</v>
      </c>
      <c r="S38403" s="499"/>
    </row>
    <row r="38404">
      <c r="B38404" s="497"/>
      <c r="H38404" s="500"/>
      <c r="O38404" s="500"/>
      <c r="Q38404" s="498" t="s">
        <v>213</v>
      </c>
      <c r="S38404" s="499"/>
    </row>
    <row r="38405">
      <c r="B38405" s="497"/>
      <c r="H38405" s="500"/>
      <c r="O38405" s="500"/>
      <c r="Q38405" s="498" t="s">
        <v>213</v>
      </c>
      <c r="S38405" s="499"/>
    </row>
    <row r="38406">
      <c r="B38406" s="497"/>
      <c r="H38406" s="500"/>
      <c r="O38406" s="500"/>
      <c r="Q38406" s="498" t="s">
        <v>213</v>
      </c>
      <c r="S38406" s="499"/>
    </row>
    <row r="38407">
      <c r="B38407" s="497"/>
      <c r="H38407" s="500"/>
      <c r="O38407" s="500"/>
      <c r="Q38407" s="498" t="s">
        <v>213</v>
      </c>
      <c r="S38407" s="499"/>
    </row>
    <row r="38408">
      <c r="B38408" s="497"/>
      <c r="H38408" s="500"/>
      <c r="O38408" s="500"/>
      <c r="Q38408" s="498" t="s">
        <v>213</v>
      </c>
      <c r="S38408" s="499"/>
    </row>
    <row r="38409">
      <c r="B38409" s="497"/>
      <c r="H38409" s="500"/>
      <c r="O38409" s="500"/>
      <c r="Q38409" s="498" t="s">
        <v>213</v>
      </c>
      <c r="S38409" s="499"/>
    </row>
    <row r="38410">
      <c r="B38410" s="497"/>
      <c r="H38410" s="500"/>
      <c r="O38410" s="500"/>
      <c r="Q38410" s="498" t="s">
        <v>213</v>
      </c>
      <c r="S38410" s="499"/>
    </row>
    <row r="38411">
      <c r="B38411" s="497"/>
      <c r="H38411" s="500"/>
      <c r="O38411" s="500"/>
      <c r="Q38411" s="498" t="s">
        <v>213</v>
      </c>
      <c r="S38411" s="499"/>
    </row>
    <row r="38412">
      <c r="B38412" s="497"/>
      <c r="H38412" s="500"/>
      <c r="O38412" s="500"/>
      <c r="Q38412" s="498" t="s">
        <v>213</v>
      </c>
      <c r="S38412" s="499"/>
    </row>
    <row r="38413">
      <c r="B38413" s="497"/>
      <c r="H38413" s="500"/>
      <c r="O38413" s="500"/>
      <c r="Q38413" s="498" t="s">
        <v>213</v>
      </c>
      <c r="S38413" s="499"/>
    </row>
    <row r="38414">
      <c r="B38414" s="497"/>
      <c r="H38414" s="500"/>
      <c r="O38414" s="500"/>
      <c r="Q38414" s="498" t="s">
        <v>213</v>
      </c>
      <c r="S38414" s="499"/>
    </row>
    <row r="38415">
      <c r="B38415" s="497"/>
      <c r="H38415" s="500"/>
      <c r="O38415" s="500"/>
      <c r="Q38415" s="498" t="s">
        <v>213</v>
      </c>
      <c r="S38415" s="499"/>
    </row>
    <row r="38416">
      <c r="B38416" s="497"/>
      <c r="H38416" s="500"/>
      <c r="O38416" s="500"/>
      <c r="Q38416" s="498" t="s">
        <v>213</v>
      </c>
      <c r="S38416" s="499"/>
    </row>
    <row r="38417">
      <c r="B38417" s="497"/>
      <c r="H38417" s="500"/>
      <c r="O38417" s="500"/>
      <c r="Q38417" s="498" t="s">
        <v>213</v>
      </c>
      <c r="S38417" s="499"/>
    </row>
    <row r="38418">
      <c r="B38418" s="497"/>
      <c r="H38418" s="500"/>
      <c r="O38418" s="500"/>
      <c r="Q38418" s="498" t="s">
        <v>213</v>
      </c>
      <c r="S38418" s="499"/>
    </row>
    <row r="38419">
      <c r="B38419" s="497"/>
      <c r="H38419" s="500"/>
      <c r="O38419" s="500"/>
      <c r="Q38419" s="498" t="s">
        <v>213</v>
      </c>
      <c r="S38419" s="499"/>
    </row>
    <row r="38420">
      <c r="B38420" s="497"/>
      <c r="H38420" s="500"/>
      <c r="O38420" s="500"/>
      <c r="Q38420" s="498" t="s">
        <v>213</v>
      </c>
      <c r="S38420" s="499"/>
    </row>
    <row r="38421">
      <c r="B38421" s="497"/>
      <c r="H38421" s="500"/>
      <c r="O38421" s="500"/>
      <c r="Q38421" s="498" t="s">
        <v>213</v>
      </c>
      <c r="S38421" s="499"/>
    </row>
    <row r="38422">
      <c r="B38422" s="497"/>
      <c r="H38422" s="500"/>
      <c r="O38422" s="500"/>
      <c r="Q38422" s="498" t="s">
        <v>213</v>
      </c>
      <c r="S38422" s="499"/>
    </row>
    <row r="38423">
      <c r="B38423" s="497"/>
      <c r="H38423" s="500"/>
      <c r="O38423" s="500"/>
      <c r="Q38423" s="498" t="s">
        <v>213</v>
      </c>
      <c r="S38423" s="499"/>
    </row>
    <row r="38424">
      <c r="B38424" s="497"/>
      <c r="H38424" s="500"/>
      <c r="O38424" s="500"/>
      <c r="Q38424" s="498" t="s">
        <v>213</v>
      </c>
      <c r="S38424" s="499"/>
    </row>
    <row r="38425">
      <c r="B38425" s="497"/>
      <c r="H38425" s="500"/>
      <c r="O38425" s="500"/>
      <c r="Q38425" s="498" t="s">
        <v>213</v>
      </c>
      <c r="S38425" s="499"/>
    </row>
    <row r="38426">
      <c r="B38426" s="497"/>
      <c r="H38426" s="500"/>
      <c r="O38426" s="500"/>
      <c r="Q38426" s="498" t="s">
        <v>213</v>
      </c>
      <c r="S38426" s="499"/>
    </row>
    <row r="38427">
      <c r="B38427" s="497"/>
      <c r="H38427" s="500"/>
      <c r="O38427" s="500"/>
      <c r="Q38427" s="498" t="s">
        <v>213</v>
      </c>
      <c r="S38427" s="499"/>
    </row>
    <row r="38428">
      <c r="B38428" s="497"/>
      <c r="H38428" s="500"/>
      <c r="O38428" s="500"/>
      <c r="Q38428" s="498" t="s">
        <v>213</v>
      </c>
      <c r="S38428" s="499"/>
    </row>
    <row r="38429">
      <c r="B38429" s="497"/>
      <c r="H38429" s="500"/>
      <c r="O38429" s="500"/>
      <c r="Q38429" s="498" t="s">
        <v>213</v>
      </c>
      <c r="S38429" s="499"/>
    </row>
    <row r="38430">
      <c r="B38430" s="497"/>
      <c r="H38430" s="500"/>
      <c r="O38430" s="500"/>
      <c r="Q38430" s="498" t="s">
        <v>213</v>
      </c>
      <c r="S38430" s="499"/>
    </row>
    <row r="38431">
      <c r="B38431" s="497"/>
      <c r="H38431" s="500"/>
      <c r="O38431" s="500"/>
      <c r="Q38431" s="498" t="s">
        <v>213</v>
      </c>
      <c r="S38431" s="499"/>
    </row>
    <row r="38432">
      <c r="B38432" s="497"/>
      <c r="H38432" s="500"/>
      <c r="O38432" s="500"/>
      <c r="Q38432" s="498" t="s">
        <v>213</v>
      </c>
      <c r="S38432" s="499"/>
    </row>
    <row r="38433">
      <c r="B38433" s="497"/>
      <c r="H38433" s="500"/>
      <c r="O38433" s="500"/>
      <c r="Q38433" s="498" t="s">
        <v>213</v>
      </c>
      <c r="S38433" s="499"/>
    </row>
    <row r="38434">
      <c r="B38434" s="497"/>
      <c r="H38434" s="500"/>
      <c r="O38434" s="500"/>
      <c r="Q38434" s="498" t="s">
        <v>213</v>
      </c>
      <c r="S38434" s="499"/>
    </row>
    <row r="38435">
      <c r="B38435" s="497"/>
      <c r="H38435" s="500"/>
      <c r="O38435" s="500"/>
      <c r="Q38435" s="498" t="s">
        <v>213</v>
      </c>
      <c r="S38435" s="499"/>
    </row>
    <row r="38436">
      <c r="B38436" s="497"/>
      <c r="H38436" s="500"/>
      <c r="O38436" s="500"/>
      <c r="Q38436" s="498" t="s">
        <v>213</v>
      </c>
      <c r="S38436" s="499"/>
    </row>
    <row r="38437">
      <c r="B38437" s="497"/>
      <c r="H38437" s="500"/>
      <c r="O38437" s="500"/>
      <c r="Q38437" s="498" t="s">
        <v>213</v>
      </c>
      <c r="S38437" s="499"/>
    </row>
    <row r="38438">
      <c r="B38438" s="497"/>
      <c r="H38438" s="500"/>
      <c r="O38438" s="500"/>
      <c r="Q38438" s="498" t="s">
        <v>213</v>
      </c>
      <c r="S38438" s="499"/>
    </row>
    <row r="38439">
      <c r="B38439" s="497"/>
      <c r="H38439" s="500"/>
      <c r="O38439" s="500"/>
      <c r="Q38439" s="498" t="s">
        <v>213</v>
      </c>
      <c r="S38439" s="499"/>
    </row>
    <row r="38440">
      <c r="B38440" s="497"/>
      <c r="H38440" s="500"/>
      <c r="O38440" s="500"/>
      <c r="Q38440" s="498" t="s">
        <v>213</v>
      </c>
      <c r="S38440" s="499"/>
    </row>
    <row r="38441">
      <c r="B38441" s="497"/>
      <c r="H38441" s="500"/>
      <c r="O38441" s="500"/>
      <c r="Q38441" s="498" t="s">
        <v>213</v>
      </c>
      <c r="S38441" s="499"/>
    </row>
    <row r="38442">
      <c r="B38442" s="497"/>
      <c r="H38442" s="500"/>
      <c r="O38442" s="500"/>
      <c r="Q38442" s="498" t="s">
        <v>213</v>
      </c>
      <c r="S38442" s="499"/>
    </row>
    <row r="38443">
      <c r="B38443" s="497"/>
      <c r="H38443" s="500"/>
      <c r="O38443" s="500"/>
      <c r="Q38443" s="498" t="s">
        <v>213</v>
      </c>
      <c r="S38443" s="499"/>
    </row>
    <row r="38444">
      <c r="B38444" s="497"/>
      <c r="H38444" s="500"/>
      <c r="O38444" s="500"/>
      <c r="Q38444" s="498" t="s">
        <v>213</v>
      </c>
      <c r="S38444" s="499"/>
    </row>
    <row r="38445">
      <c r="B38445" s="497"/>
      <c r="H38445" s="500"/>
      <c r="O38445" s="500"/>
      <c r="Q38445" s="498" t="s">
        <v>213</v>
      </c>
      <c r="S38445" s="499"/>
    </row>
    <row r="38446">
      <c r="B38446" s="497"/>
      <c r="H38446" s="500"/>
      <c r="O38446" s="500"/>
      <c r="Q38446" s="498" t="s">
        <v>213</v>
      </c>
      <c r="S38446" s="499"/>
    </row>
    <row r="38447">
      <c r="B38447" s="497"/>
      <c r="H38447" s="500"/>
      <c r="O38447" s="500"/>
      <c r="Q38447" s="498" t="s">
        <v>213</v>
      </c>
      <c r="S38447" s="499"/>
    </row>
    <row r="38448">
      <c r="B38448" s="497"/>
      <c r="H38448" s="500"/>
      <c r="O38448" s="500"/>
      <c r="Q38448" s="498" t="s">
        <v>213</v>
      </c>
      <c r="S38448" s="499"/>
    </row>
    <row r="38449">
      <c r="B38449" s="497"/>
      <c r="H38449" s="500"/>
      <c r="O38449" s="500"/>
      <c r="Q38449" s="498" t="s">
        <v>213</v>
      </c>
      <c r="S38449" s="499"/>
    </row>
    <row r="38450">
      <c r="B38450" s="497"/>
      <c r="H38450" s="500"/>
      <c r="O38450" s="500"/>
      <c r="Q38450" s="498" t="s">
        <v>213</v>
      </c>
      <c r="S38450" s="499"/>
    </row>
    <row r="38451">
      <c r="B38451" s="497"/>
      <c r="H38451" s="500"/>
      <c r="O38451" s="500"/>
      <c r="Q38451" s="498" t="s">
        <v>213</v>
      </c>
      <c r="S38451" s="499"/>
    </row>
    <row r="38452">
      <c r="B38452" s="497"/>
      <c r="H38452" s="500"/>
      <c r="O38452" s="500"/>
      <c r="Q38452" s="498" t="s">
        <v>213</v>
      </c>
      <c r="S38452" s="499"/>
    </row>
    <row r="38453">
      <c r="B38453" s="497"/>
      <c r="H38453" s="500"/>
      <c r="O38453" s="500"/>
      <c r="Q38453" s="498" t="s">
        <v>213</v>
      </c>
      <c r="S38453" s="499"/>
    </row>
    <row r="38454">
      <c r="B38454" s="497"/>
      <c r="H38454" s="500"/>
      <c r="O38454" s="500"/>
      <c r="Q38454" s="498" t="s">
        <v>213</v>
      </c>
      <c r="S38454" s="499"/>
    </row>
    <row r="38455">
      <c r="B38455" s="497"/>
      <c r="H38455" s="500"/>
      <c r="O38455" s="500"/>
      <c r="Q38455" s="498" t="s">
        <v>213</v>
      </c>
      <c r="S38455" s="499"/>
    </row>
    <row r="38456">
      <c r="B38456" s="497"/>
      <c r="H38456" s="500"/>
      <c r="O38456" s="500"/>
      <c r="Q38456" s="498" t="s">
        <v>213</v>
      </c>
      <c r="S38456" s="499"/>
    </row>
    <row r="38457">
      <c r="B38457" s="497"/>
      <c r="H38457" s="500"/>
      <c r="O38457" s="500"/>
      <c r="Q38457" s="498" t="s">
        <v>213</v>
      </c>
      <c r="S38457" s="499"/>
    </row>
    <row r="38458">
      <c r="B38458" s="497"/>
      <c r="H38458" s="500"/>
      <c r="O38458" s="500"/>
      <c r="Q38458" s="498" t="s">
        <v>213</v>
      </c>
      <c r="S38458" s="499"/>
    </row>
    <row r="38459">
      <c r="B38459" s="497"/>
      <c r="H38459" s="500"/>
      <c r="O38459" s="500"/>
      <c r="Q38459" s="498" t="s">
        <v>213</v>
      </c>
      <c r="S38459" s="499"/>
    </row>
    <row r="38460">
      <c r="B38460" s="497"/>
      <c r="H38460" s="500"/>
      <c r="O38460" s="500"/>
      <c r="Q38460" s="498" t="s">
        <v>213</v>
      </c>
      <c r="S38460" s="499"/>
    </row>
    <row r="38461">
      <c r="B38461" s="497"/>
      <c r="H38461" s="500"/>
      <c r="O38461" s="500"/>
      <c r="Q38461" s="498" t="s">
        <v>213</v>
      </c>
      <c r="S38461" s="499"/>
    </row>
    <row r="38462">
      <c r="B38462" s="497"/>
      <c r="H38462" s="500"/>
      <c r="O38462" s="500"/>
      <c r="Q38462" s="498" t="s">
        <v>213</v>
      </c>
      <c r="S38462" s="499"/>
    </row>
    <row r="38463">
      <c r="B38463" s="497"/>
      <c r="H38463" s="500"/>
      <c r="O38463" s="500"/>
      <c r="Q38463" s="498" t="s">
        <v>213</v>
      </c>
      <c r="S38463" s="499"/>
    </row>
    <row r="38464">
      <c r="B38464" s="497"/>
      <c r="H38464" s="500"/>
      <c r="O38464" s="500"/>
      <c r="Q38464" s="498" t="s">
        <v>213</v>
      </c>
      <c r="S38464" s="499"/>
    </row>
    <row r="38465">
      <c r="B38465" s="497"/>
      <c r="H38465" s="500"/>
      <c r="O38465" s="500"/>
      <c r="Q38465" s="498" t="s">
        <v>213</v>
      </c>
      <c r="S38465" s="499"/>
    </row>
    <row r="38466">
      <c r="B38466" s="497"/>
      <c r="H38466" s="500"/>
      <c r="O38466" s="500"/>
      <c r="Q38466" s="498" t="s">
        <v>213</v>
      </c>
      <c r="S38466" s="499"/>
    </row>
    <row r="38467">
      <c r="B38467" s="497"/>
      <c r="H38467" s="500"/>
      <c r="O38467" s="500"/>
      <c r="Q38467" s="498" t="s">
        <v>213</v>
      </c>
      <c r="S38467" s="499"/>
    </row>
    <row r="38468">
      <c r="B38468" s="497"/>
      <c r="H38468" s="500"/>
      <c r="O38468" s="500"/>
      <c r="Q38468" s="498" t="s">
        <v>213</v>
      </c>
      <c r="S38468" s="499"/>
    </row>
    <row r="38469">
      <c r="B38469" s="497"/>
      <c r="H38469" s="500"/>
      <c r="O38469" s="500"/>
      <c r="Q38469" s="498" t="s">
        <v>213</v>
      </c>
      <c r="S38469" s="499"/>
    </row>
    <row r="38470">
      <c r="B38470" s="497"/>
      <c r="H38470" s="500"/>
      <c r="O38470" s="500"/>
      <c r="Q38470" s="498" t="s">
        <v>213</v>
      </c>
      <c r="S38470" s="499"/>
    </row>
    <row r="38471">
      <c r="B38471" s="497"/>
      <c r="H38471" s="500"/>
      <c r="O38471" s="500"/>
      <c r="Q38471" s="498" t="s">
        <v>213</v>
      </c>
      <c r="S38471" s="499"/>
    </row>
    <row r="38472">
      <c r="B38472" s="497"/>
      <c r="H38472" s="500"/>
      <c r="O38472" s="500"/>
      <c r="Q38472" s="498" t="s">
        <v>213</v>
      </c>
      <c r="S38472" s="499"/>
    </row>
    <row r="38473">
      <c r="B38473" s="497"/>
      <c r="H38473" s="500"/>
      <c r="O38473" s="500"/>
      <c r="Q38473" s="498" t="s">
        <v>213</v>
      </c>
      <c r="S38473" s="499"/>
    </row>
    <row r="38474">
      <c r="B38474" s="497"/>
      <c r="H38474" s="500"/>
      <c r="O38474" s="500"/>
      <c r="Q38474" s="498" t="s">
        <v>213</v>
      </c>
      <c r="S38474" s="499"/>
    </row>
    <row r="38475">
      <c r="B38475" s="497"/>
      <c r="H38475" s="500"/>
      <c r="O38475" s="500"/>
      <c r="Q38475" s="498" t="s">
        <v>213</v>
      </c>
      <c r="S38475" s="499"/>
    </row>
    <row r="38476">
      <c r="B38476" s="497"/>
      <c r="H38476" s="500"/>
      <c r="O38476" s="500"/>
      <c r="Q38476" s="498" t="s">
        <v>213</v>
      </c>
      <c r="S38476" s="499"/>
    </row>
    <row r="38477">
      <c r="B38477" s="497"/>
      <c r="H38477" s="500"/>
      <c r="O38477" s="500"/>
      <c r="Q38477" s="498" t="s">
        <v>213</v>
      </c>
      <c r="S38477" s="499"/>
    </row>
    <row r="38478">
      <c r="B38478" s="497"/>
      <c r="H38478" s="500"/>
      <c r="O38478" s="500"/>
      <c r="Q38478" s="498" t="s">
        <v>213</v>
      </c>
      <c r="S38478" s="499"/>
    </row>
    <row r="38479">
      <c r="B38479" s="497"/>
      <c r="H38479" s="500"/>
      <c r="O38479" s="500"/>
      <c r="Q38479" s="498" t="s">
        <v>213</v>
      </c>
      <c r="S38479" s="499"/>
    </row>
    <row r="38480">
      <c r="B38480" s="497"/>
      <c r="H38480" s="500"/>
      <c r="O38480" s="500"/>
      <c r="Q38480" s="498" t="s">
        <v>213</v>
      </c>
      <c r="S38480" s="499"/>
    </row>
    <row r="38481">
      <c r="B38481" s="497"/>
      <c r="H38481" s="500"/>
      <c r="O38481" s="500"/>
      <c r="Q38481" s="498" t="s">
        <v>213</v>
      </c>
      <c r="S38481" s="499"/>
    </row>
    <row r="38482">
      <c r="B38482" s="497"/>
      <c r="H38482" s="500"/>
      <c r="O38482" s="500"/>
      <c r="Q38482" s="498" t="s">
        <v>213</v>
      </c>
      <c r="S38482" s="499"/>
    </row>
    <row r="38483">
      <c r="B38483" s="497"/>
      <c r="H38483" s="500"/>
      <c r="O38483" s="500"/>
      <c r="Q38483" s="498" t="s">
        <v>213</v>
      </c>
      <c r="S38483" s="499"/>
    </row>
    <row r="38484">
      <c r="B38484" s="497"/>
      <c r="H38484" s="500"/>
      <c r="O38484" s="500"/>
      <c r="Q38484" s="498" t="s">
        <v>213</v>
      </c>
      <c r="S38484" s="499"/>
    </row>
    <row r="38485">
      <c r="B38485" s="497"/>
      <c r="H38485" s="500"/>
      <c r="O38485" s="500"/>
      <c r="Q38485" s="498" t="s">
        <v>213</v>
      </c>
      <c r="S38485" s="499"/>
    </row>
    <row r="38486">
      <c r="B38486" s="497"/>
      <c r="H38486" s="500"/>
      <c r="O38486" s="500"/>
      <c r="Q38486" s="498" t="s">
        <v>213</v>
      </c>
      <c r="S38486" s="499"/>
    </row>
    <row r="38487">
      <c r="B38487" s="497"/>
      <c r="H38487" s="500"/>
      <c r="O38487" s="500"/>
      <c r="Q38487" s="498" t="s">
        <v>213</v>
      </c>
      <c r="S38487" s="499"/>
    </row>
    <row r="38488">
      <c r="B38488" s="497"/>
      <c r="H38488" s="500"/>
      <c r="O38488" s="500"/>
      <c r="Q38488" s="498" t="s">
        <v>213</v>
      </c>
      <c r="S38488" s="499"/>
    </row>
    <row r="38489">
      <c r="B38489" s="497"/>
      <c r="H38489" s="500"/>
      <c r="O38489" s="500"/>
      <c r="Q38489" s="498" t="s">
        <v>213</v>
      </c>
      <c r="S38489" s="499"/>
    </row>
    <row r="38490">
      <c r="B38490" s="497"/>
      <c r="H38490" s="500"/>
      <c r="O38490" s="500"/>
      <c r="Q38490" s="498" t="s">
        <v>213</v>
      </c>
      <c r="S38490" s="499"/>
    </row>
    <row r="38491">
      <c r="B38491" s="497"/>
      <c r="H38491" s="500"/>
      <c r="O38491" s="500"/>
      <c r="Q38491" s="498" t="s">
        <v>213</v>
      </c>
      <c r="S38491" s="499"/>
    </row>
    <row r="38492">
      <c r="B38492" s="497"/>
      <c r="H38492" s="500"/>
      <c r="O38492" s="500"/>
      <c r="Q38492" s="498" t="s">
        <v>213</v>
      </c>
      <c r="S38492" s="499"/>
    </row>
    <row r="38493">
      <c r="B38493" s="497"/>
      <c r="H38493" s="500"/>
      <c r="O38493" s="500"/>
      <c r="Q38493" s="498" t="s">
        <v>213</v>
      </c>
      <c r="S38493" s="499"/>
    </row>
    <row r="38494">
      <c r="B38494" s="497"/>
      <c r="H38494" s="500"/>
      <c r="O38494" s="500"/>
      <c r="Q38494" s="498" t="s">
        <v>213</v>
      </c>
      <c r="S38494" s="499"/>
    </row>
    <row r="38495">
      <c r="B38495" s="497"/>
      <c r="H38495" s="500"/>
      <c r="O38495" s="500"/>
      <c r="Q38495" s="498" t="s">
        <v>213</v>
      </c>
      <c r="S38495" s="499"/>
    </row>
    <row r="38496">
      <c r="B38496" s="497"/>
      <c r="H38496" s="500"/>
      <c r="O38496" s="500"/>
      <c r="Q38496" s="498" t="s">
        <v>213</v>
      </c>
      <c r="S38496" s="499"/>
    </row>
    <row r="38497">
      <c r="B38497" s="497"/>
      <c r="H38497" s="500"/>
      <c r="O38497" s="500"/>
      <c r="Q38497" s="498" t="s">
        <v>213</v>
      </c>
      <c r="S38497" s="499"/>
    </row>
    <row r="38498">
      <c r="B38498" s="497"/>
      <c r="H38498" s="500"/>
      <c r="O38498" s="500"/>
      <c r="Q38498" s="498" t="s">
        <v>213</v>
      </c>
      <c r="S38498" s="499"/>
    </row>
    <row r="38499">
      <c r="B38499" s="497"/>
      <c r="H38499" s="500"/>
      <c r="O38499" s="500"/>
      <c r="Q38499" s="498" t="s">
        <v>213</v>
      </c>
      <c r="S38499" s="499"/>
    </row>
    <row r="38500">
      <c r="B38500" s="497"/>
      <c r="H38500" s="500"/>
      <c r="O38500" s="500"/>
      <c r="Q38500" s="498" t="s">
        <v>213</v>
      </c>
      <c r="S38500" s="499"/>
    </row>
    <row r="38501">
      <c r="B38501" s="497"/>
      <c r="H38501" s="500"/>
      <c r="O38501" s="500"/>
      <c r="Q38501" s="498" t="s">
        <v>213</v>
      </c>
      <c r="S38501" s="499"/>
    </row>
    <row r="38502">
      <c r="B38502" s="497"/>
      <c r="H38502" s="500"/>
      <c r="O38502" s="500"/>
      <c r="Q38502" s="498" t="s">
        <v>213</v>
      </c>
      <c r="S38502" s="499"/>
    </row>
    <row r="38503">
      <c r="B38503" s="497"/>
      <c r="H38503" s="500"/>
      <c r="O38503" s="500"/>
      <c r="Q38503" s="498" t="s">
        <v>213</v>
      </c>
      <c r="S38503" s="499"/>
    </row>
    <row r="38504">
      <c r="B38504" s="497"/>
      <c r="H38504" s="500"/>
      <c r="O38504" s="500"/>
      <c r="Q38504" s="498" t="s">
        <v>213</v>
      </c>
      <c r="S38504" s="499"/>
    </row>
    <row r="38505">
      <c r="B38505" s="497"/>
      <c r="H38505" s="500"/>
      <c r="O38505" s="500"/>
      <c r="Q38505" s="498" t="s">
        <v>213</v>
      </c>
      <c r="S38505" s="499"/>
    </row>
    <row r="38506">
      <c r="B38506" s="497"/>
      <c r="H38506" s="500"/>
      <c r="O38506" s="500"/>
      <c r="Q38506" s="498" t="s">
        <v>213</v>
      </c>
      <c r="S38506" s="499"/>
    </row>
    <row r="38507">
      <c r="B38507" s="497"/>
      <c r="H38507" s="500"/>
      <c r="O38507" s="500"/>
      <c r="Q38507" s="498" t="s">
        <v>213</v>
      </c>
      <c r="S38507" s="499"/>
    </row>
    <row r="38508">
      <c r="B38508" s="497"/>
      <c r="H38508" s="500"/>
      <c r="O38508" s="500"/>
      <c r="Q38508" s="498" t="s">
        <v>213</v>
      </c>
      <c r="S38508" s="499"/>
    </row>
    <row r="38509">
      <c r="B38509" s="497"/>
      <c r="H38509" s="500"/>
      <c r="O38509" s="500"/>
      <c r="Q38509" s="498" t="s">
        <v>213</v>
      </c>
      <c r="S38509" s="499"/>
    </row>
    <row r="38510">
      <c r="B38510" s="497"/>
      <c r="H38510" s="500"/>
      <c r="O38510" s="500"/>
      <c r="Q38510" s="498" t="s">
        <v>213</v>
      </c>
      <c r="S38510" s="499"/>
    </row>
    <row r="38511">
      <c r="B38511" s="497"/>
      <c r="H38511" s="500"/>
      <c r="O38511" s="500"/>
      <c r="Q38511" s="498" t="s">
        <v>213</v>
      </c>
      <c r="S38511" s="499"/>
    </row>
    <row r="38512">
      <c r="B38512" s="497"/>
      <c r="H38512" s="500"/>
      <c r="O38512" s="500"/>
      <c r="Q38512" s="498" t="s">
        <v>213</v>
      </c>
      <c r="S38512" s="499"/>
    </row>
    <row r="38513">
      <c r="B38513" s="497"/>
      <c r="H38513" s="500"/>
      <c r="O38513" s="500"/>
      <c r="Q38513" s="498" t="s">
        <v>213</v>
      </c>
      <c r="S38513" s="499"/>
    </row>
    <row r="38514">
      <c r="B38514" s="497"/>
      <c r="H38514" s="500"/>
      <c r="O38514" s="500"/>
      <c r="Q38514" s="498" t="s">
        <v>213</v>
      </c>
      <c r="S38514" s="499"/>
    </row>
    <row r="38515">
      <c r="B38515" s="497"/>
      <c r="H38515" s="500"/>
      <c r="O38515" s="500"/>
      <c r="Q38515" s="498" t="s">
        <v>213</v>
      </c>
      <c r="S38515" s="499"/>
    </row>
    <row r="38516">
      <c r="B38516" s="497"/>
      <c r="H38516" s="500"/>
      <c r="O38516" s="500"/>
      <c r="Q38516" s="498" t="s">
        <v>213</v>
      </c>
      <c r="S38516" s="499"/>
    </row>
    <row r="38517">
      <c r="B38517" s="497"/>
      <c r="H38517" s="500"/>
      <c r="O38517" s="500"/>
      <c r="Q38517" s="498" t="s">
        <v>213</v>
      </c>
      <c r="S38517" s="499"/>
    </row>
    <row r="38518">
      <c r="B38518" s="497"/>
      <c r="H38518" s="500"/>
      <c r="O38518" s="500"/>
      <c r="Q38518" s="498" t="s">
        <v>213</v>
      </c>
      <c r="S38518" s="499"/>
    </row>
    <row r="38519">
      <c r="B38519" s="497"/>
      <c r="H38519" s="500"/>
      <c r="O38519" s="500"/>
      <c r="Q38519" s="498" t="s">
        <v>213</v>
      </c>
      <c r="S38519" s="499"/>
    </row>
    <row r="38520">
      <c r="B38520" s="497"/>
      <c r="H38520" s="500"/>
      <c r="O38520" s="500"/>
      <c r="Q38520" s="498" t="s">
        <v>213</v>
      </c>
      <c r="S38520" s="499"/>
    </row>
    <row r="38521">
      <c r="B38521" s="497"/>
      <c r="H38521" s="500"/>
      <c r="O38521" s="500"/>
      <c r="Q38521" s="498" t="s">
        <v>213</v>
      </c>
      <c r="S38521" s="499"/>
    </row>
    <row r="38522">
      <c r="B38522" s="497"/>
      <c r="H38522" s="500"/>
      <c r="O38522" s="500"/>
      <c r="Q38522" s="498" t="s">
        <v>213</v>
      </c>
      <c r="S38522" s="499"/>
    </row>
    <row r="38523">
      <c r="B38523" s="497"/>
      <c r="H38523" s="500"/>
      <c r="O38523" s="500"/>
      <c r="Q38523" s="498" t="s">
        <v>213</v>
      </c>
      <c r="S38523" s="499"/>
    </row>
    <row r="38524">
      <c r="B38524" s="497"/>
      <c r="H38524" s="500"/>
      <c r="O38524" s="500"/>
      <c r="Q38524" s="498" t="s">
        <v>213</v>
      </c>
      <c r="S38524" s="499"/>
    </row>
    <row r="38525">
      <c r="B38525" s="497"/>
      <c r="H38525" s="500"/>
      <c r="O38525" s="500"/>
      <c r="Q38525" s="498" t="s">
        <v>213</v>
      </c>
      <c r="S38525" s="499"/>
    </row>
    <row r="38526">
      <c r="B38526" s="497"/>
      <c r="H38526" s="500"/>
      <c r="O38526" s="500"/>
      <c r="Q38526" s="498" t="s">
        <v>213</v>
      </c>
      <c r="S38526" s="499"/>
    </row>
    <row r="38527">
      <c r="B38527" s="497"/>
      <c r="H38527" s="500"/>
      <c r="O38527" s="500"/>
      <c r="Q38527" s="498" t="s">
        <v>213</v>
      </c>
      <c r="S38527" s="499"/>
    </row>
    <row r="38528">
      <c r="B38528" s="497"/>
      <c r="H38528" s="500"/>
      <c r="O38528" s="500"/>
      <c r="Q38528" s="498" t="s">
        <v>213</v>
      </c>
      <c r="S38528" s="499"/>
    </row>
    <row r="38529">
      <c r="B38529" s="497"/>
      <c r="H38529" s="500"/>
      <c r="O38529" s="500"/>
      <c r="Q38529" s="498" t="s">
        <v>213</v>
      </c>
      <c r="S38529" s="499"/>
    </row>
    <row r="38530">
      <c r="B38530" s="497"/>
      <c r="H38530" s="500"/>
      <c r="O38530" s="500"/>
      <c r="Q38530" s="498" t="s">
        <v>213</v>
      </c>
      <c r="S38530" s="499"/>
    </row>
    <row r="38531">
      <c r="B38531" s="497"/>
      <c r="H38531" s="500"/>
      <c r="O38531" s="500"/>
      <c r="Q38531" s="498" t="s">
        <v>213</v>
      </c>
      <c r="S38531" s="499"/>
    </row>
    <row r="38532">
      <c r="B38532" s="497"/>
      <c r="H38532" s="500"/>
      <c r="O38532" s="500"/>
      <c r="Q38532" s="498" t="s">
        <v>213</v>
      </c>
      <c r="S38532" s="499"/>
    </row>
    <row r="38533">
      <c r="B38533" s="497"/>
      <c r="H38533" s="500"/>
      <c r="O38533" s="500"/>
      <c r="Q38533" s="498" t="s">
        <v>213</v>
      </c>
      <c r="S38533" s="499"/>
    </row>
    <row r="38534">
      <c r="B38534" s="497"/>
      <c r="H38534" s="500"/>
      <c r="O38534" s="500"/>
      <c r="Q38534" s="498" t="s">
        <v>213</v>
      </c>
      <c r="S38534" s="499"/>
    </row>
    <row r="38535">
      <c r="B38535" s="497"/>
      <c r="H38535" s="500"/>
      <c r="O38535" s="500"/>
      <c r="Q38535" s="498" t="s">
        <v>213</v>
      </c>
      <c r="S38535" s="499"/>
    </row>
    <row r="38536">
      <c r="B38536" s="497"/>
      <c r="H38536" s="500"/>
      <c r="O38536" s="500"/>
      <c r="Q38536" s="498" t="s">
        <v>213</v>
      </c>
      <c r="S38536" s="499"/>
    </row>
    <row r="38537">
      <c r="B38537" s="497"/>
      <c r="H38537" s="500"/>
      <c r="O38537" s="500"/>
      <c r="Q38537" s="498" t="s">
        <v>213</v>
      </c>
      <c r="S38537" s="499"/>
    </row>
    <row r="38538">
      <c r="B38538" s="497"/>
      <c r="H38538" s="500"/>
      <c r="O38538" s="500"/>
      <c r="Q38538" s="498" t="s">
        <v>213</v>
      </c>
      <c r="S38538" s="499"/>
    </row>
    <row r="38539">
      <c r="B38539" s="497"/>
      <c r="H38539" s="500"/>
      <c r="O38539" s="500"/>
      <c r="Q38539" s="498" t="s">
        <v>213</v>
      </c>
      <c r="S38539" s="499"/>
    </row>
    <row r="38540">
      <c r="B38540" s="497"/>
      <c r="H38540" s="500"/>
      <c r="O38540" s="500"/>
      <c r="Q38540" s="498" t="s">
        <v>213</v>
      </c>
      <c r="S38540" s="499"/>
    </row>
    <row r="38541">
      <c r="B38541" s="497"/>
      <c r="H38541" s="500"/>
      <c r="O38541" s="500"/>
      <c r="Q38541" s="498" t="s">
        <v>213</v>
      </c>
      <c r="S38541" s="499"/>
    </row>
    <row r="38542">
      <c r="B38542" s="497"/>
      <c r="H38542" s="500"/>
      <c r="O38542" s="500"/>
      <c r="Q38542" s="498" t="s">
        <v>213</v>
      </c>
      <c r="S38542" s="499"/>
    </row>
    <row r="38543">
      <c r="B38543" s="497"/>
      <c r="H38543" s="500"/>
      <c r="O38543" s="500"/>
      <c r="Q38543" s="498" t="s">
        <v>213</v>
      </c>
      <c r="S38543" s="499"/>
    </row>
    <row r="38544">
      <c r="B38544" s="497"/>
      <c r="H38544" s="500"/>
      <c r="O38544" s="500"/>
      <c r="Q38544" s="498" t="s">
        <v>213</v>
      </c>
      <c r="S38544" s="499"/>
    </row>
    <row r="38545">
      <c r="B38545" s="497"/>
      <c r="H38545" s="500"/>
      <c r="O38545" s="500"/>
      <c r="Q38545" s="498" t="s">
        <v>213</v>
      </c>
      <c r="S38545" s="499"/>
    </row>
    <row r="38546">
      <c r="B38546" s="497"/>
      <c r="H38546" s="500"/>
      <c r="O38546" s="500"/>
      <c r="Q38546" s="498" t="s">
        <v>213</v>
      </c>
      <c r="S38546" s="499"/>
    </row>
    <row r="38547">
      <c r="B38547" s="497"/>
      <c r="H38547" s="500"/>
      <c r="O38547" s="500"/>
      <c r="Q38547" s="498" t="s">
        <v>213</v>
      </c>
      <c r="S38547" s="499"/>
    </row>
    <row r="38548">
      <c r="B38548" s="497"/>
      <c r="H38548" s="500"/>
      <c r="O38548" s="500"/>
      <c r="Q38548" s="498" t="s">
        <v>213</v>
      </c>
      <c r="S38548" s="499"/>
    </row>
    <row r="38549">
      <c r="B38549" s="497"/>
      <c r="H38549" s="500"/>
      <c r="O38549" s="500"/>
      <c r="Q38549" s="498" t="s">
        <v>213</v>
      </c>
      <c r="S38549" s="499"/>
    </row>
    <row r="38550">
      <c r="B38550" s="497"/>
      <c r="H38550" s="500"/>
      <c r="O38550" s="500"/>
      <c r="Q38550" s="498" t="s">
        <v>213</v>
      </c>
      <c r="S38550" s="499"/>
    </row>
    <row r="38551">
      <c r="B38551" s="497"/>
      <c r="H38551" s="500"/>
      <c r="O38551" s="500"/>
      <c r="Q38551" s="498" t="s">
        <v>213</v>
      </c>
      <c r="S38551" s="499"/>
    </row>
    <row r="38552">
      <c r="B38552" s="497"/>
      <c r="H38552" s="500"/>
      <c r="O38552" s="500"/>
      <c r="Q38552" s="498" t="s">
        <v>213</v>
      </c>
      <c r="S38552" s="499"/>
    </row>
    <row r="38553">
      <c r="B38553" s="497"/>
      <c r="H38553" s="500"/>
      <c r="O38553" s="500"/>
      <c r="Q38553" s="498" t="s">
        <v>213</v>
      </c>
      <c r="S38553" s="499"/>
    </row>
    <row r="38554">
      <c r="B38554" s="497"/>
      <c r="H38554" s="500"/>
      <c r="O38554" s="500"/>
      <c r="Q38554" s="498" t="s">
        <v>213</v>
      </c>
      <c r="S38554" s="499"/>
    </row>
    <row r="38555">
      <c r="B38555" s="497"/>
      <c r="H38555" s="500"/>
      <c r="O38555" s="500"/>
      <c r="Q38555" s="498" t="s">
        <v>213</v>
      </c>
      <c r="S38555" s="499"/>
    </row>
    <row r="38556">
      <c r="B38556" s="497"/>
      <c r="H38556" s="500"/>
      <c r="O38556" s="500"/>
      <c r="Q38556" s="498" t="s">
        <v>213</v>
      </c>
      <c r="S38556" s="499"/>
    </row>
    <row r="38557">
      <c r="B38557" s="497"/>
      <c r="H38557" s="500"/>
      <c r="O38557" s="500"/>
      <c r="Q38557" s="498" t="s">
        <v>213</v>
      </c>
      <c r="S38557" s="499"/>
    </row>
    <row r="38558">
      <c r="B38558" s="497"/>
      <c r="H38558" s="500"/>
      <c r="O38558" s="500"/>
      <c r="Q38558" s="498" t="s">
        <v>213</v>
      </c>
      <c r="S38558" s="499"/>
    </row>
    <row r="38559">
      <c r="B38559" s="497"/>
      <c r="H38559" s="500"/>
      <c r="O38559" s="500"/>
      <c r="Q38559" s="498" t="s">
        <v>213</v>
      </c>
      <c r="S38559" s="499"/>
    </row>
    <row r="38560">
      <c r="B38560" s="497"/>
      <c r="H38560" s="500"/>
      <c r="O38560" s="500"/>
      <c r="Q38560" s="498" t="s">
        <v>213</v>
      </c>
      <c r="S38560" s="499"/>
    </row>
    <row r="38561">
      <c r="B38561" s="497"/>
      <c r="H38561" s="500"/>
      <c r="O38561" s="500"/>
      <c r="Q38561" s="498" t="s">
        <v>213</v>
      </c>
      <c r="S38561" s="499"/>
    </row>
    <row r="38562">
      <c r="B38562" s="497"/>
      <c r="H38562" s="500"/>
      <c r="O38562" s="500"/>
      <c r="Q38562" s="498" t="s">
        <v>213</v>
      </c>
      <c r="S38562" s="499"/>
    </row>
    <row r="38563">
      <c r="B38563" s="497"/>
      <c r="H38563" s="500"/>
      <c r="O38563" s="500"/>
      <c r="Q38563" s="498" t="s">
        <v>213</v>
      </c>
      <c r="S38563" s="499"/>
    </row>
    <row r="38564">
      <c r="B38564" s="497"/>
      <c r="H38564" s="500"/>
      <c r="O38564" s="500"/>
      <c r="Q38564" s="498" t="s">
        <v>213</v>
      </c>
      <c r="S38564" s="499"/>
    </row>
    <row r="38565">
      <c r="B38565" s="497"/>
      <c r="H38565" s="500"/>
      <c r="O38565" s="500"/>
      <c r="Q38565" s="498" t="s">
        <v>213</v>
      </c>
      <c r="S38565" s="499"/>
    </row>
    <row r="38566">
      <c r="B38566" s="497"/>
      <c r="H38566" s="500"/>
      <c r="O38566" s="500"/>
      <c r="Q38566" s="498" t="s">
        <v>213</v>
      </c>
      <c r="S38566" s="499"/>
    </row>
    <row r="38567">
      <c r="B38567" s="497"/>
      <c r="H38567" s="500"/>
      <c r="O38567" s="500"/>
      <c r="Q38567" s="498" t="s">
        <v>213</v>
      </c>
      <c r="S38567" s="499"/>
    </row>
    <row r="38568">
      <c r="B38568" s="497"/>
      <c r="H38568" s="500"/>
      <c r="O38568" s="500"/>
      <c r="Q38568" s="498" t="s">
        <v>213</v>
      </c>
      <c r="S38568" s="499"/>
    </row>
    <row r="38569">
      <c r="B38569" s="497"/>
      <c r="H38569" s="500"/>
      <c r="O38569" s="500"/>
      <c r="Q38569" s="498" t="s">
        <v>213</v>
      </c>
      <c r="S38569" s="499"/>
    </row>
    <row r="38570">
      <c r="B38570" s="497"/>
      <c r="H38570" s="500"/>
      <c r="O38570" s="500"/>
      <c r="Q38570" s="498" t="s">
        <v>213</v>
      </c>
      <c r="S38570" s="499"/>
    </row>
    <row r="38571">
      <c r="B38571" s="497"/>
      <c r="H38571" s="500"/>
      <c r="O38571" s="500"/>
      <c r="Q38571" s="498" t="s">
        <v>213</v>
      </c>
      <c r="S38571" s="499"/>
    </row>
    <row r="38572">
      <c r="B38572" s="497"/>
      <c r="H38572" s="500"/>
      <c r="O38572" s="500"/>
      <c r="Q38572" s="498" t="s">
        <v>213</v>
      </c>
      <c r="S38572" s="499"/>
    </row>
    <row r="38573">
      <c r="B38573" s="497"/>
      <c r="H38573" s="500"/>
      <c r="O38573" s="500"/>
      <c r="Q38573" s="498" t="s">
        <v>213</v>
      </c>
      <c r="S38573" s="499"/>
    </row>
    <row r="38574">
      <c r="B38574" s="497"/>
      <c r="H38574" s="500"/>
      <c r="O38574" s="500"/>
      <c r="Q38574" s="498" t="s">
        <v>213</v>
      </c>
      <c r="S38574" s="499"/>
    </row>
    <row r="38575">
      <c r="B38575" s="497"/>
      <c r="H38575" s="500"/>
      <c r="O38575" s="500"/>
      <c r="Q38575" s="498" t="s">
        <v>213</v>
      </c>
      <c r="S38575" s="499"/>
    </row>
    <row r="38576">
      <c r="B38576" s="497"/>
      <c r="H38576" s="500"/>
      <c r="O38576" s="500"/>
      <c r="Q38576" s="498" t="s">
        <v>213</v>
      </c>
      <c r="S38576" s="499"/>
    </row>
    <row r="38577">
      <c r="B38577" s="497"/>
      <c r="H38577" s="500"/>
      <c r="O38577" s="500"/>
      <c r="Q38577" s="498" t="s">
        <v>213</v>
      </c>
      <c r="S38577" s="499"/>
    </row>
    <row r="38578">
      <c r="B38578" s="497"/>
      <c r="H38578" s="500"/>
      <c r="O38578" s="500"/>
      <c r="Q38578" s="498" t="s">
        <v>213</v>
      </c>
      <c r="S38578" s="499"/>
    </row>
    <row r="38579">
      <c r="B38579" s="497"/>
      <c r="H38579" s="500"/>
      <c r="O38579" s="500"/>
      <c r="Q38579" s="498" t="s">
        <v>213</v>
      </c>
      <c r="S38579" s="499"/>
    </row>
    <row r="38580">
      <c r="B38580" s="497"/>
      <c r="H38580" s="500"/>
      <c r="O38580" s="500"/>
      <c r="Q38580" s="498" t="s">
        <v>213</v>
      </c>
      <c r="S38580" s="499"/>
    </row>
    <row r="38581">
      <c r="B38581" s="497"/>
      <c r="H38581" s="500"/>
      <c r="O38581" s="500"/>
      <c r="Q38581" s="498" t="s">
        <v>213</v>
      </c>
      <c r="S38581" s="499"/>
    </row>
    <row r="38582">
      <c r="B38582" s="497"/>
      <c r="H38582" s="500"/>
      <c r="O38582" s="500"/>
      <c r="Q38582" s="498" t="s">
        <v>213</v>
      </c>
      <c r="S38582" s="499"/>
    </row>
    <row r="38583">
      <c r="B38583" s="497"/>
      <c r="H38583" s="500"/>
      <c r="O38583" s="500"/>
      <c r="Q38583" s="498" t="s">
        <v>213</v>
      </c>
      <c r="S38583" s="499"/>
    </row>
    <row r="38584">
      <c r="B38584" s="497"/>
      <c r="H38584" s="500"/>
      <c r="O38584" s="500"/>
      <c r="Q38584" s="498" t="s">
        <v>213</v>
      </c>
      <c r="S38584" s="499"/>
    </row>
    <row r="38585">
      <c r="B38585" s="497"/>
      <c r="H38585" s="500"/>
      <c r="O38585" s="500"/>
      <c r="Q38585" s="498" t="s">
        <v>213</v>
      </c>
      <c r="S38585" s="499"/>
    </row>
    <row r="38586">
      <c r="B38586" s="497"/>
      <c r="H38586" s="500"/>
      <c r="O38586" s="500"/>
      <c r="Q38586" s="498" t="s">
        <v>213</v>
      </c>
      <c r="S38586" s="499"/>
    </row>
    <row r="38587">
      <c r="B38587" s="497"/>
      <c r="H38587" s="500"/>
      <c r="O38587" s="500"/>
      <c r="Q38587" s="498" t="s">
        <v>213</v>
      </c>
      <c r="S38587" s="499"/>
    </row>
    <row r="38588">
      <c r="B38588" s="497"/>
      <c r="H38588" s="500"/>
      <c r="O38588" s="500"/>
      <c r="Q38588" s="498" t="s">
        <v>213</v>
      </c>
      <c r="S38588" s="499"/>
    </row>
    <row r="38589">
      <c r="B38589" s="497"/>
      <c r="H38589" s="500"/>
      <c r="O38589" s="500"/>
      <c r="Q38589" s="498" t="s">
        <v>213</v>
      </c>
      <c r="S38589" s="499"/>
    </row>
    <row r="38590">
      <c r="B38590" s="497"/>
      <c r="H38590" s="500"/>
      <c r="O38590" s="500"/>
      <c r="Q38590" s="498" t="s">
        <v>213</v>
      </c>
      <c r="S38590" s="499"/>
    </row>
    <row r="38591">
      <c r="B38591" s="497"/>
      <c r="H38591" s="500"/>
      <c r="O38591" s="500"/>
      <c r="Q38591" s="498" t="s">
        <v>213</v>
      </c>
      <c r="S38591" s="499"/>
    </row>
    <row r="38592">
      <c r="B38592" s="497"/>
      <c r="H38592" s="500"/>
      <c r="O38592" s="500"/>
      <c r="Q38592" s="498" t="s">
        <v>213</v>
      </c>
      <c r="S38592" s="499"/>
    </row>
    <row r="38593">
      <c r="B38593" s="497"/>
      <c r="H38593" s="500"/>
      <c r="O38593" s="500"/>
      <c r="Q38593" s="498" t="s">
        <v>213</v>
      </c>
      <c r="S38593" s="499"/>
    </row>
    <row r="38594">
      <c r="B38594" s="497"/>
      <c r="H38594" s="500"/>
      <c r="O38594" s="500"/>
      <c r="Q38594" s="498" t="s">
        <v>213</v>
      </c>
      <c r="S38594" s="499"/>
    </row>
    <row r="38595">
      <c r="B38595" s="497"/>
      <c r="H38595" s="500"/>
      <c r="O38595" s="500"/>
      <c r="Q38595" s="498" t="s">
        <v>213</v>
      </c>
      <c r="S38595" s="499"/>
    </row>
    <row r="38596">
      <c r="B38596" s="497"/>
      <c r="H38596" s="500"/>
      <c r="O38596" s="500"/>
      <c r="Q38596" s="498" t="s">
        <v>213</v>
      </c>
      <c r="S38596" s="499"/>
    </row>
    <row r="38597">
      <c r="B38597" s="497"/>
      <c r="H38597" s="500"/>
      <c r="O38597" s="500"/>
      <c r="Q38597" s="498" t="s">
        <v>213</v>
      </c>
      <c r="S38597" s="499"/>
    </row>
    <row r="38598">
      <c r="B38598" s="497"/>
      <c r="H38598" s="500"/>
      <c r="O38598" s="500"/>
      <c r="Q38598" s="498" t="s">
        <v>213</v>
      </c>
      <c r="S38598" s="499"/>
    </row>
    <row r="38599">
      <c r="B38599" s="497"/>
      <c r="H38599" s="500"/>
      <c r="O38599" s="500"/>
      <c r="Q38599" s="498" t="s">
        <v>213</v>
      </c>
      <c r="S38599" s="499"/>
    </row>
    <row r="38600">
      <c r="B38600" s="497"/>
      <c r="H38600" s="500"/>
      <c r="O38600" s="500"/>
      <c r="Q38600" s="498" t="s">
        <v>213</v>
      </c>
      <c r="S38600" s="499"/>
    </row>
    <row r="38601">
      <c r="B38601" s="497"/>
      <c r="H38601" s="500"/>
      <c r="O38601" s="500"/>
      <c r="Q38601" s="498" t="s">
        <v>213</v>
      </c>
      <c r="S38601" s="499"/>
    </row>
    <row r="38602">
      <c r="B38602" s="497"/>
      <c r="H38602" s="500"/>
      <c r="O38602" s="500"/>
      <c r="Q38602" s="498" t="s">
        <v>213</v>
      </c>
      <c r="S38602" s="499"/>
    </row>
    <row r="38603">
      <c r="B38603" s="497"/>
      <c r="H38603" s="500"/>
      <c r="O38603" s="500"/>
      <c r="Q38603" s="498" t="s">
        <v>213</v>
      </c>
      <c r="S38603" s="499"/>
    </row>
    <row r="38604">
      <c r="B38604" s="497"/>
      <c r="H38604" s="500"/>
      <c r="O38604" s="500"/>
      <c r="Q38604" s="498" t="s">
        <v>213</v>
      </c>
      <c r="S38604" s="499"/>
    </row>
    <row r="38605">
      <c r="B38605" s="497"/>
      <c r="H38605" s="500"/>
      <c r="O38605" s="500"/>
      <c r="Q38605" s="498" t="s">
        <v>213</v>
      </c>
      <c r="S38605" s="499"/>
    </row>
    <row r="38606">
      <c r="B38606" s="497"/>
      <c r="H38606" s="500"/>
      <c r="O38606" s="500"/>
      <c r="Q38606" s="498" t="s">
        <v>213</v>
      </c>
      <c r="S38606" s="499"/>
    </row>
    <row r="38607">
      <c r="B38607" s="497"/>
      <c r="H38607" s="500"/>
      <c r="O38607" s="500"/>
      <c r="Q38607" s="498" t="s">
        <v>213</v>
      </c>
      <c r="S38607" s="499"/>
    </row>
    <row r="38608">
      <c r="B38608" s="497"/>
      <c r="H38608" s="500"/>
      <c r="O38608" s="500"/>
      <c r="Q38608" s="498" t="s">
        <v>213</v>
      </c>
      <c r="S38608" s="499"/>
    </row>
    <row r="38609">
      <c r="B38609" s="497"/>
      <c r="H38609" s="500"/>
      <c r="O38609" s="500"/>
      <c r="Q38609" s="498" t="s">
        <v>213</v>
      </c>
      <c r="S38609" s="499"/>
    </row>
    <row r="38610">
      <c r="B38610" s="497"/>
      <c r="H38610" s="500"/>
      <c r="O38610" s="500"/>
      <c r="Q38610" s="498" t="s">
        <v>213</v>
      </c>
      <c r="S38610" s="499"/>
    </row>
    <row r="38611">
      <c r="B38611" s="497"/>
      <c r="H38611" s="500"/>
      <c r="O38611" s="500"/>
      <c r="Q38611" s="498" t="s">
        <v>213</v>
      </c>
      <c r="S38611" s="499"/>
    </row>
    <row r="38612">
      <c r="B38612" s="497"/>
      <c r="H38612" s="500"/>
      <c r="O38612" s="500"/>
      <c r="Q38612" s="498" t="s">
        <v>213</v>
      </c>
      <c r="S38612" s="499"/>
    </row>
    <row r="38613">
      <c r="B38613" s="497"/>
      <c r="H38613" s="500"/>
      <c r="O38613" s="500"/>
      <c r="Q38613" s="498" t="s">
        <v>213</v>
      </c>
      <c r="S38613" s="499"/>
    </row>
    <row r="38614">
      <c r="B38614" s="497"/>
      <c r="H38614" s="500"/>
      <c r="O38614" s="500"/>
      <c r="Q38614" s="498" t="s">
        <v>213</v>
      </c>
      <c r="S38614" s="499"/>
    </row>
    <row r="38615">
      <c r="B38615" s="497"/>
      <c r="H38615" s="500"/>
      <c r="O38615" s="500"/>
      <c r="Q38615" s="498" t="s">
        <v>213</v>
      </c>
      <c r="S38615" s="499"/>
    </row>
    <row r="38616">
      <c r="B38616" s="497"/>
      <c r="H38616" s="500"/>
      <c r="O38616" s="500"/>
      <c r="Q38616" s="498" t="s">
        <v>213</v>
      </c>
      <c r="S38616" s="499"/>
    </row>
    <row r="38617">
      <c r="B38617" s="497"/>
      <c r="H38617" s="500"/>
      <c r="O38617" s="500"/>
      <c r="Q38617" s="498" t="s">
        <v>213</v>
      </c>
      <c r="S38617" s="499"/>
    </row>
    <row r="38618">
      <c r="B38618" s="497"/>
      <c r="H38618" s="500"/>
      <c r="O38618" s="500"/>
      <c r="Q38618" s="498" t="s">
        <v>213</v>
      </c>
      <c r="S38618" s="499"/>
    </row>
    <row r="38619">
      <c r="B38619" s="497"/>
      <c r="H38619" s="500"/>
      <c r="O38619" s="500"/>
      <c r="Q38619" s="498" t="s">
        <v>213</v>
      </c>
      <c r="S38619" s="499"/>
    </row>
    <row r="38620">
      <c r="B38620" s="497"/>
      <c r="H38620" s="500"/>
      <c r="O38620" s="500"/>
      <c r="Q38620" s="498" t="s">
        <v>213</v>
      </c>
      <c r="S38620" s="499"/>
    </row>
    <row r="38621">
      <c r="B38621" s="497"/>
      <c r="H38621" s="500"/>
      <c r="O38621" s="500"/>
      <c r="Q38621" s="498" t="s">
        <v>213</v>
      </c>
      <c r="S38621" s="499"/>
    </row>
    <row r="38622">
      <c r="B38622" s="497"/>
      <c r="H38622" s="500"/>
      <c r="O38622" s="500"/>
      <c r="Q38622" s="498" t="s">
        <v>213</v>
      </c>
      <c r="S38622" s="499"/>
    </row>
    <row r="38623">
      <c r="B38623" s="497"/>
      <c r="H38623" s="500"/>
      <c r="O38623" s="500"/>
      <c r="Q38623" s="498" t="s">
        <v>213</v>
      </c>
      <c r="S38623" s="499"/>
    </row>
    <row r="38624">
      <c r="B38624" s="497"/>
      <c r="H38624" s="500"/>
      <c r="O38624" s="500"/>
      <c r="Q38624" s="498" t="s">
        <v>213</v>
      </c>
      <c r="S38624" s="499"/>
    </row>
    <row r="38625">
      <c r="B38625" s="497"/>
      <c r="H38625" s="500"/>
      <c r="O38625" s="500"/>
      <c r="Q38625" s="498" t="s">
        <v>213</v>
      </c>
      <c r="S38625" s="499"/>
    </row>
    <row r="38626">
      <c r="B38626" s="497"/>
      <c r="H38626" s="500"/>
      <c r="O38626" s="500"/>
      <c r="Q38626" s="498" t="s">
        <v>213</v>
      </c>
      <c r="S38626" s="499"/>
    </row>
    <row r="38627">
      <c r="B38627" s="497"/>
      <c r="H38627" s="500"/>
      <c r="O38627" s="500"/>
      <c r="Q38627" s="498" t="s">
        <v>213</v>
      </c>
      <c r="S38627" s="499"/>
    </row>
    <row r="38628">
      <c r="B38628" s="497"/>
      <c r="H38628" s="500"/>
      <c r="O38628" s="500"/>
      <c r="Q38628" s="498" t="s">
        <v>213</v>
      </c>
      <c r="S38628" s="499"/>
    </row>
    <row r="38629">
      <c r="B38629" s="497"/>
      <c r="H38629" s="500"/>
      <c r="O38629" s="500"/>
      <c r="Q38629" s="498" t="s">
        <v>213</v>
      </c>
      <c r="S38629" s="499"/>
    </row>
    <row r="38630">
      <c r="B38630" s="497"/>
      <c r="H38630" s="500"/>
      <c r="O38630" s="500"/>
      <c r="Q38630" s="498" t="s">
        <v>213</v>
      </c>
      <c r="S38630" s="499"/>
    </row>
    <row r="38631">
      <c r="B38631" s="497"/>
      <c r="H38631" s="500"/>
      <c r="O38631" s="500"/>
      <c r="Q38631" s="498" t="s">
        <v>213</v>
      </c>
      <c r="S38631" s="499"/>
    </row>
    <row r="38632">
      <c r="B38632" s="497"/>
      <c r="H38632" s="500"/>
      <c r="O38632" s="500"/>
      <c r="Q38632" s="498" t="s">
        <v>213</v>
      </c>
      <c r="S38632" s="499"/>
    </row>
    <row r="38633">
      <c r="B38633" s="497"/>
      <c r="H38633" s="500"/>
      <c r="O38633" s="500"/>
      <c r="Q38633" s="498" t="s">
        <v>213</v>
      </c>
      <c r="S38633" s="499"/>
    </row>
    <row r="38634">
      <c r="B38634" s="497"/>
      <c r="H38634" s="500"/>
      <c r="O38634" s="500"/>
      <c r="Q38634" s="498" t="s">
        <v>213</v>
      </c>
      <c r="S38634" s="499"/>
    </row>
    <row r="38635">
      <c r="B38635" s="497"/>
      <c r="H38635" s="500"/>
      <c r="O38635" s="500"/>
      <c r="Q38635" s="498" t="s">
        <v>213</v>
      </c>
      <c r="S38635" s="499"/>
    </row>
    <row r="38636">
      <c r="B38636" s="497"/>
      <c r="H38636" s="500"/>
      <c r="O38636" s="500"/>
      <c r="Q38636" s="498" t="s">
        <v>213</v>
      </c>
      <c r="S38636" s="499"/>
    </row>
    <row r="38637">
      <c r="B38637" s="497"/>
      <c r="H38637" s="500"/>
      <c r="O38637" s="500"/>
      <c r="Q38637" s="498" t="s">
        <v>213</v>
      </c>
      <c r="S38637" s="499"/>
    </row>
    <row r="38638">
      <c r="B38638" s="497"/>
      <c r="H38638" s="500"/>
      <c r="O38638" s="500"/>
      <c r="Q38638" s="498" t="s">
        <v>213</v>
      </c>
      <c r="S38638" s="499"/>
    </row>
    <row r="38639">
      <c r="B38639" s="497"/>
      <c r="H38639" s="500"/>
      <c r="O38639" s="500"/>
      <c r="Q38639" s="498" t="s">
        <v>213</v>
      </c>
      <c r="S38639" s="499"/>
    </row>
    <row r="38640">
      <c r="B38640" s="497"/>
      <c r="H38640" s="500"/>
      <c r="O38640" s="500"/>
      <c r="Q38640" s="498" t="s">
        <v>213</v>
      </c>
      <c r="S38640" s="499"/>
    </row>
    <row r="38641">
      <c r="B38641" s="497"/>
      <c r="H38641" s="500"/>
      <c r="O38641" s="500"/>
      <c r="Q38641" s="498" t="s">
        <v>213</v>
      </c>
      <c r="S38641" s="499"/>
    </row>
    <row r="38642">
      <c r="B38642" s="497"/>
      <c r="H38642" s="500"/>
      <c r="O38642" s="500"/>
      <c r="Q38642" s="498" t="s">
        <v>213</v>
      </c>
      <c r="S38642" s="499"/>
    </row>
    <row r="38643">
      <c r="B38643" s="497"/>
      <c r="H38643" s="500"/>
      <c r="O38643" s="500"/>
      <c r="Q38643" s="498" t="s">
        <v>213</v>
      </c>
      <c r="S38643" s="499"/>
    </row>
    <row r="38644">
      <c r="B38644" s="497"/>
      <c r="H38644" s="500"/>
      <c r="O38644" s="500"/>
      <c r="Q38644" s="498" t="s">
        <v>213</v>
      </c>
      <c r="S38644" s="499"/>
    </row>
    <row r="38645">
      <c r="B38645" s="497"/>
      <c r="H38645" s="500"/>
      <c r="O38645" s="500"/>
      <c r="Q38645" s="498" t="s">
        <v>213</v>
      </c>
      <c r="S38645" s="499"/>
    </row>
    <row r="38646">
      <c r="B38646" s="497"/>
      <c r="H38646" s="500"/>
      <c r="O38646" s="500"/>
      <c r="Q38646" s="498" t="s">
        <v>213</v>
      </c>
      <c r="S38646" s="499"/>
    </row>
    <row r="38647">
      <c r="B38647" s="497"/>
      <c r="H38647" s="500"/>
      <c r="O38647" s="500"/>
      <c r="Q38647" s="498" t="s">
        <v>213</v>
      </c>
      <c r="S38647" s="499"/>
    </row>
    <row r="38648">
      <c r="B38648" s="497"/>
      <c r="H38648" s="500"/>
      <c r="O38648" s="500"/>
      <c r="Q38648" s="498" t="s">
        <v>213</v>
      </c>
      <c r="S38648" s="499"/>
    </row>
    <row r="38649">
      <c r="B38649" s="497"/>
      <c r="H38649" s="500"/>
      <c r="O38649" s="500"/>
      <c r="Q38649" s="498" t="s">
        <v>213</v>
      </c>
      <c r="S38649" s="499"/>
    </row>
    <row r="38650">
      <c r="B38650" s="497"/>
      <c r="H38650" s="500"/>
      <c r="O38650" s="500"/>
      <c r="Q38650" s="498" t="s">
        <v>213</v>
      </c>
      <c r="S38650" s="499"/>
    </row>
    <row r="38651">
      <c r="B38651" s="497"/>
      <c r="H38651" s="500"/>
      <c r="O38651" s="500"/>
      <c r="Q38651" s="498" t="s">
        <v>213</v>
      </c>
      <c r="S38651" s="499"/>
    </row>
    <row r="38652">
      <c r="B38652" s="497"/>
      <c r="H38652" s="500"/>
      <c r="O38652" s="500"/>
      <c r="Q38652" s="498" t="s">
        <v>213</v>
      </c>
      <c r="S38652" s="499"/>
    </row>
    <row r="38653">
      <c r="B38653" s="497"/>
      <c r="H38653" s="500"/>
      <c r="O38653" s="500"/>
      <c r="Q38653" s="498" t="s">
        <v>213</v>
      </c>
      <c r="S38653" s="499"/>
    </row>
    <row r="38654">
      <c r="B38654" s="497"/>
      <c r="H38654" s="500"/>
      <c r="O38654" s="500"/>
      <c r="Q38654" s="498" t="s">
        <v>213</v>
      </c>
      <c r="S38654" s="499"/>
    </row>
    <row r="38655">
      <c r="B38655" s="497"/>
      <c r="H38655" s="500"/>
      <c r="O38655" s="500"/>
      <c r="Q38655" s="498" t="s">
        <v>213</v>
      </c>
      <c r="S38655" s="499"/>
    </row>
    <row r="38656">
      <c r="B38656" s="497"/>
      <c r="H38656" s="500"/>
      <c r="O38656" s="500"/>
      <c r="Q38656" s="498" t="s">
        <v>213</v>
      </c>
      <c r="S38656" s="499"/>
    </row>
    <row r="38657">
      <c r="B38657" s="497"/>
      <c r="H38657" s="500"/>
      <c r="O38657" s="500"/>
      <c r="Q38657" s="498" t="s">
        <v>213</v>
      </c>
      <c r="S38657" s="499"/>
    </row>
    <row r="38658">
      <c r="B38658" s="497"/>
      <c r="H38658" s="500"/>
      <c r="O38658" s="500"/>
      <c r="Q38658" s="498" t="s">
        <v>213</v>
      </c>
      <c r="S38658" s="499"/>
    </row>
    <row r="38659">
      <c r="B38659" s="497"/>
      <c r="H38659" s="500"/>
      <c r="O38659" s="500"/>
      <c r="Q38659" s="498" t="s">
        <v>213</v>
      </c>
      <c r="S38659" s="499"/>
    </row>
    <row r="38660">
      <c r="B38660" s="497"/>
      <c r="H38660" s="500"/>
      <c r="O38660" s="500"/>
      <c r="Q38660" s="498" t="s">
        <v>213</v>
      </c>
      <c r="S38660" s="499"/>
    </row>
    <row r="38661">
      <c r="B38661" s="497"/>
      <c r="H38661" s="500"/>
      <c r="O38661" s="500"/>
      <c r="Q38661" s="498" t="s">
        <v>213</v>
      </c>
      <c r="S38661" s="499"/>
    </row>
    <row r="38662">
      <c r="B38662" s="497"/>
      <c r="H38662" s="500"/>
      <c r="O38662" s="500"/>
      <c r="Q38662" s="498" t="s">
        <v>213</v>
      </c>
      <c r="S38662" s="499"/>
    </row>
    <row r="38663">
      <c r="B38663" s="497"/>
      <c r="H38663" s="500"/>
      <c r="O38663" s="500"/>
      <c r="Q38663" s="498" t="s">
        <v>213</v>
      </c>
      <c r="S38663" s="499"/>
    </row>
    <row r="38664">
      <c r="B38664" s="497"/>
      <c r="H38664" s="500"/>
      <c r="O38664" s="500"/>
      <c r="Q38664" s="498" t="s">
        <v>213</v>
      </c>
      <c r="S38664" s="499"/>
    </row>
    <row r="38665">
      <c r="B38665" s="497"/>
      <c r="H38665" s="500"/>
      <c r="O38665" s="500"/>
      <c r="Q38665" s="498" t="s">
        <v>213</v>
      </c>
      <c r="S38665" s="499"/>
    </row>
    <row r="38666">
      <c r="B38666" s="497"/>
      <c r="H38666" s="500"/>
      <c r="O38666" s="500"/>
      <c r="Q38666" s="498" t="s">
        <v>213</v>
      </c>
      <c r="S38666" s="499"/>
    </row>
    <row r="38667">
      <c r="B38667" s="497"/>
      <c r="H38667" s="500"/>
      <c r="O38667" s="500"/>
      <c r="Q38667" s="498" t="s">
        <v>213</v>
      </c>
      <c r="S38667" s="499"/>
    </row>
    <row r="38668">
      <c r="B38668" s="497"/>
      <c r="H38668" s="500"/>
      <c r="O38668" s="500"/>
      <c r="Q38668" s="498" t="s">
        <v>213</v>
      </c>
      <c r="S38668" s="499"/>
    </row>
    <row r="38669">
      <c r="B38669" s="497"/>
      <c r="H38669" s="500"/>
      <c r="O38669" s="500"/>
      <c r="Q38669" s="498" t="s">
        <v>213</v>
      </c>
      <c r="S38669" s="499"/>
    </row>
    <row r="38670">
      <c r="B38670" s="497"/>
      <c r="H38670" s="500"/>
      <c r="O38670" s="500"/>
      <c r="Q38670" s="498" t="s">
        <v>213</v>
      </c>
      <c r="S38670" s="499"/>
    </row>
    <row r="38671">
      <c r="B38671" s="497"/>
      <c r="H38671" s="500"/>
      <c r="O38671" s="500"/>
      <c r="Q38671" s="498" t="s">
        <v>213</v>
      </c>
      <c r="S38671" s="499"/>
    </row>
    <row r="38672">
      <c r="B38672" s="497"/>
      <c r="H38672" s="500"/>
      <c r="O38672" s="500"/>
      <c r="Q38672" s="498" t="s">
        <v>213</v>
      </c>
      <c r="S38672" s="499"/>
    </row>
    <row r="38673">
      <c r="B38673" s="497"/>
      <c r="H38673" s="500"/>
      <c r="O38673" s="500"/>
      <c r="Q38673" s="498" t="s">
        <v>213</v>
      </c>
      <c r="S38673" s="499"/>
    </row>
    <row r="38674">
      <c r="B38674" s="497"/>
      <c r="H38674" s="500"/>
      <c r="O38674" s="500"/>
      <c r="Q38674" s="498" t="s">
        <v>213</v>
      </c>
      <c r="S38674" s="499"/>
    </row>
    <row r="38675">
      <c r="B38675" s="497"/>
      <c r="H38675" s="500"/>
      <c r="O38675" s="500"/>
      <c r="Q38675" s="498" t="s">
        <v>213</v>
      </c>
      <c r="S38675" s="499"/>
    </row>
    <row r="38676">
      <c r="B38676" s="497"/>
      <c r="H38676" s="500"/>
      <c r="O38676" s="500"/>
      <c r="Q38676" s="498" t="s">
        <v>213</v>
      </c>
      <c r="S38676" s="499"/>
    </row>
    <row r="38677">
      <c r="B38677" s="497"/>
      <c r="H38677" s="500"/>
      <c r="O38677" s="500"/>
      <c r="Q38677" s="498" t="s">
        <v>213</v>
      </c>
      <c r="S38677" s="499"/>
    </row>
    <row r="38678">
      <c r="B38678" s="497"/>
      <c r="H38678" s="500"/>
      <c r="O38678" s="500"/>
      <c r="Q38678" s="498" t="s">
        <v>213</v>
      </c>
      <c r="S38678" s="499"/>
    </row>
    <row r="38679">
      <c r="B38679" s="497"/>
      <c r="H38679" s="500"/>
      <c r="O38679" s="500"/>
      <c r="Q38679" s="498" t="s">
        <v>213</v>
      </c>
      <c r="S38679" s="499"/>
    </row>
    <row r="38680">
      <c r="B38680" s="497"/>
      <c r="H38680" s="500"/>
      <c r="O38680" s="500"/>
      <c r="Q38680" s="498" t="s">
        <v>213</v>
      </c>
      <c r="S38680" s="499"/>
    </row>
    <row r="38681">
      <c r="B38681" s="497"/>
      <c r="H38681" s="500"/>
      <c r="O38681" s="500"/>
      <c r="Q38681" s="498" t="s">
        <v>213</v>
      </c>
      <c r="S38681" s="499"/>
    </row>
    <row r="38682">
      <c r="B38682" s="497"/>
      <c r="H38682" s="500"/>
      <c r="O38682" s="500"/>
      <c r="Q38682" s="498" t="s">
        <v>213</v>
      </c>
      <c r="S38682" s="499"/>
    </row>
    <row r="38683">
      <c r="B38683" s="497"/>
      <c r="H38683" s="500"/>
      <c r="O38683" s="500"/>
      <c r="Q38683" s="498" t="s">
        <v>213</v>
      </c>
      <c r="S38683" s="499"/>
    </row>
    <row r="38684">
      <c r="B38684" s="497"/>
      <c r="H38684" s="500"/>
      <c r="O38684" s="500"/>
      <c r="Q38684" s="498" t="s">
        <v>213</v>
      </c>
      <c r="S38684" s="499"/>
    </row>
    <row r="38685">
      <c r="B38685" s="497"/>
      <c r="H38685" s="500"/>
      <c r="O38685" s="500"/>
      <c r="Q38685" s="498" t="s">
        <v>213</v>
      </c>
      <c r="S38685" s="499"/>
    </row>
    <row r="38686">
      <c r="B38686" s="497"/>
      <c r="H38686" s="500"/>
      <c r="O38686" s="500"/>
      <c r="Q38686" s="498" t="s">
        <v>213</v>
      </c>
      <c r="S38686" s="499"/>
    </row>
    <row r="38687">
      <c r="B38687" s="497"/>
      <c r="H38687" s="500"/>
      <c r="O38687" s="500"/>
      <c r="Q38687" s="498" t="s">
        <v>213</v>
      </c>
      <c r="S38687" s="499"/>
    </row>
    <row r="38688">
      <c r="B38688" s="497"/>
      <c r="H38688" s="500"/>
      <c r="O38688" s="500"/>
      <c r="Q38688" s="498" t="s">
        <v>213</v>
      </c>
      <c r="S38688" s="499"/>
    </row>
    <row r="38689">
      <c r="B38689" s="497"/>
      <c r="H38689" s="500"/>
      <c r="O38689" s="500"/>
      <c r="Q38689" s="498" t="s">
        <v>213</v>
      </c>
      <c r="S38689" s="499"/>
    </row>
    <row r="38690">
      <c r="B38690" s="497"/>
      <c r="H38690" s="500"/>
      <c r="O38690" s="500"/>
      <c r="Q38690" s="498" t="s">
        <v>213</v>
      </c>
      <c r="S38690" s="499"/>
    </row>
    <row r="38691">
      <c r="B38691" s="497"/>
      <c r="H38691" s="500"/>
      <c r="O38691" s="500"/>
      <c r="Q38691" s="498" t="s">
        <v>213</v>
      </c>
      <c r="S38691" s="499"/>
    </row>
    <row r="38692">
      <c r="B38692" s="497"/>
      <c r="H38692" s="500"/>
      <c r="O38692" s="500"/>
      <c r="Q38692" s="498" t="s">
        <v>213</v>
      </c>
      <c r="S38692" s="499"/>
    </row>
    <row r="38693">
      <c r="B38693" s="497"/>
      <c r="H38693" s="500"/>
      <c r="O38693" s="500"/>
      <c r="Q38693" s="498" t="s">
        <v>213</v>
      </c>
      <c r="S38693" s="499"/>
    </row>
    <row r="38694">
      <c r="B38694" s="497"/>
      <c r="H38694" s="500"/>
      <c r="O38694" s="500"/>
      <c r="Q38694" s="498" t="s">
        <v>213</v>
      </c>
      <c r="S38694" s="499"/>
    </row>
    <row r="38695">
      <c r="B38695" s="497"/>
      <c r="H38695" s="500"/>
      <c r="O38695" s="500"/>
      <c r="Q38695" s="498" t="s">
        <v>213</v>
      </c>
      <c r="S38695" s="499"/>
    </row>
    <row r="38696">
      <c r="B38696" s="497"/>
      <c r="H38696" s="500"/>
      <c r="O38696" s="500"/>
      <c r="Q38696" s="498" t="s">
        <v>213</v>
      </c>
      <c r="S38696" s="499"/>
    </row>
    <row r="38697">
      <c r="B38697" s="497"/>
      <c r="H38697" s="500"/>
      <c r="O38697" s="500"/>
      <c r="Q38697" s="498" t="s">
        <v>213</v>
      </c>
      <c r="S38697" s="499"/>
    </row>
    <row r="38698">
      <c r="B38698" s="497"/>
      <c r="H38698" s="500"/>
      <c r="O38698" s="500"/>
      <c r="Q38698" s="498" t="s">
        <v>213</v>
      </c>
      <c r="S38698" s="499"/>
    </row>
    <row r="38699">
      <c r="B38699" s="497"/>
      <c r="H38699" s="500"/>
      <c r="O38699" s="500"/>
      <c r="Q38699" s="498" t="s">
        <v>213</v>
      </c>
      <c r="S38699" s="499"/>
    </row>
    <row r="38700">
      <c r="B38700" s="497"/>
      <c r="H38700" s="500"/>
      <c r="O38700" s="500"/>
      <c r="Q38700" s="498" t="s">
        <v>213</v>
      </c>
      <c r="S38700" s="499"/>
    </row>
    <row r="38701">
      <c r="B38701" s="497"/>
      <c r="H38701" s="500"/>
      <c r="O38701" s="500"/>
      <c r="Q38701" s="498" t="s">
        <v>213</v>
      </c>
      <c r="S38701" s="499"/>
    </row>
    <row r="38702">
      <c r="B38702" s="497"/>
      <c r="H38702" s="500"/>
      <c r="O38702" s="500"/>
      <c r="Q38702" s="498" t="s">
        <v>213</v>
      </c>
      <c r="S38702" s="499"/>
    </row>
    <row r="38703">
      <c r="B38703" s="497"/>
      <c r="H38703" s="500"/>
      <c r="O38703" s="500"/>
      <c r="Q38703" s="498" t="s">
        <v>213</v>
      </c>
      <c r="S38703" s="499"/>
    </row>
    <row r="38704">
      <c r="B38704" s="497"/>
      <c r="H38704" s="500"/>
      <c r="O38704" s="500"/>
      <c r="Q38704" s="498" t="s">
        <v>213</v>
      </c>
      <c r="S38704" s="499"/>
    </row>
    <row r="38705">
      <c r="B38705" s="497"/>
      <c r="H38705" s="500"/>
      <c r="O38705" s="500"/>
      <c r="Q38705" s="498" t="s">
        <v>213</v>
      </c>
      <c r="S38705" s="499"/>
    </row>
    <row r="38706">
      <c r="B38706" s="497"/>
      <c r="H38706" s="500"/>
      <c r="O38706" s="500"/>
      <c r="Q38706" s="498" t="s">
        <v>213</v>
      </c>
      <c r="S38706" s="499"/>
    </row>
    <row r="38707">
      <c r="B38707" s="497"/>
      <c r="H38707" s="500"/>
      <c r="O38707" s="500"/>
      <c r="Q38707" s="498" t="s">
        <v>213</v>
      </c>
      <c r="S38707" s="499"/>
    </row>
    <row r="38708">
      <c r="B38708" s="497"/>
      <c r="H38708" s="500"/>
      <c r="O38708" s="500"/>
      <c r="Q38708" s="498" t="s">
        <v>213</v>
      </c>
      <c r="S38708" s="499"/>
    </row>
    <row r="38709">
      <c r="B38709" s="497"/>
      <c r="H38709" s="500"/>
      <c r="O38709" s="500"/>
      <c r="Q38709" s="498" t="s">
        <v>213</v>
      </c>
      <c r="S38709" s="499"/>
    </row>
    <row r="38710">
      <c r="B38710" s="497"/>
      <c r="H38710" s="500"/>
      <c r="O38710" s="500"/>
      <c r="Q38710" s="498" t="s">
        <v>213</v>
      </c>
      <c r="S38710" s="499"/>
    </row>
    <row r="38711">
      <c r="B38711" s="497"/>
      <c r="H38711" s="500"/>
      <c r="O38711" s="500"/>
      <c r="Q38711" s="498" t="s">
        <v>213</v>
      </c>
      <c r="S38711" s="499"/>
    </row>
    <row r="38712">
      <c r="B38712" s="497"/>
      <c r="H38712" s="500"/>
      <c r="O38712" s="500"/>
      <c r="Q38712" s="498" t="s">
        <v>213</v>
      </c>
      <c r="S38712" s="499"/>
    </row>
    <row r="38713">
      <c r="B38713" s="497"/>
      <c r="H38713" s="500"/>
      <c r="O38713" s="500"/>
      <c r="Q38713" s="498" t="s">
        <v>213</v>
      </c>
      <c r="S38713" s="499"/>
    </row>
    <row r="38714">
      <c r="B38714" s="497"/>
      <c r="H38714" s="500"/>
      <c r="O38714" s="500"/>
      <c r="Q38714" s="498" t="s">
        <v>213</v>
      </c>
      <c r="S38714" s="499"/>
    </row>
    <row r="38715">
      <c r="B38715" s="497"/>
      <c r="H38715" s="500"/>
      <c r="O38715" s="500"/>
      <c r="Q38715" s="498" t="s">
        <v>213</v>
      </c>
      <c r="S38715" s="499"/>
    </row>
    <row r="38716">
      <c r="B38716" s="497"/>
      <c r="H38716" s="500"/>
      <c r="O38716" s="500"/>
      <c r="Q38716" s="498" t="s">
        <v>213</v>
      </c>
      <c r="S38716" s="499"/>
    </row>
    <row r="38717">
      <c r="B38717" s="497"/>
      <c r="H38717" s="500"/>
      <c r="O38717" s="500"/>
      <c r="Q38717" s="498" t="s">
        <v>213</v>
      </c>
      <c r="S38717" s="499"/>
    </row>
    <row r="38718">
      <c r="B38718" s="497"/>
      <c r="H38718" s="500"/>
      <c r="O38718" s="500"/>
      <c r="Q38718" s="498" t="s">
        <v>213</v>
      </c>
      <c r="S38718" s="499"/>
    </row>
    <row r="38719">
      <c r="B38719" s="497"/>
      <c r="H38719" s="500"/>
      <c r="O38719" s="500"/>
      <c r="Q38719" s="498" t="s">
        <v>213</v>
      </c>
      <c r="S38719" s="499"/>
    </row>
    <row r="38720">
      <c r="B38720" s="497"/>
      <c r="H38720" s="500"/>
      <c r="O38720" s="500"/>
      <c r="Q38720" s="498" t="s">
        <v>213</v>
      </c>
      <c r="S38720" s="499"/>
    </row>
    <row r="38721">
      <c r="B38721" s="497"/>
      <c r="H38721" s="500"/>
      <c r="O38721" s="500"/>
      <c r="Q38721" s="498" t="s">
        <v>213</v>
      </c>
      <c r="S38721" s="499"/>
    </row>
    <row r="38722">
      <c r="B38722" s="497"/>
      <c r="H38722" s="500"/>
      <c r="O38722" s="500"/>
      <c r="Q38722" s="498" t="s">
        <v>213</v>
      </c>
      <c r="S38722" s="499"/>
    </row>
    <row r="38723">
      <c r="B38723" s="497"/>
      <c r="H38723" s="500"/>
      <c r="O38723" s="500"/>
      <c r="Q38723" s="498" t="s">
        <v>213</v>
      </c>
      <c r="S38723" s="499"/>
    </row>
    <row r="38724">
      <c r="B38724" s="497"/>
      <c r="H38724" s="500"/>
      <c r="O38724" s="500"/>
      <c r="Q38724" s="498" t="s">
        <v>213</v>
      </c>
      <c r="S38724" s="499"/>
    </row>
    <row r="38725">
      <c r="B38725" s="497"/>
      <c r="H38725" s="500"/>
      <c r="O38725" s="500"/>
      <c r="Q38725" s="498" t="s">
        <v>213</v>
      </c>
      <c r="S38725" s="499"/>
    </row>
    <row r="38726">
      <c r="B38726" s="497"/>
      <c r="H38726" s="500"/>
      <c r="O38726" s="500"/>
      <c r="Q38726" s="498" t="s">
        <v>213</v>
      </c>
      <c r="S38726" s="499"/>
    </row>
    <row r="38727">
      <c r="B38727" s="497"/>
      <c r="H38727" s="500"/>
      <c r="O38727" s="500"/>
      <c r="Q38727" s="498" t="s">
        <v>213</v>
      </c>
      <c r="S38727" s="499"/>
    </row>
    <row r="38728">
      <c r="B38728" s="497"/>
      <c r="H38728" s="500"/>
      <c r="O38728" s="500"/>
      <c r="Q38728" s="498" t="s">
        <v>213</v>
      </c>
      <c r="S38728" s="499"/>
    </row>
    <row r="38729">
      <c r="B38729" s="497"/>
      <c r="H38729" s="500"/>
      <c r="O38729" s="500"/>
      <c r="Q38729" s="498" t="s">
        <v>213</v>
      </c>
      <c r="S38729" s="499"/>
    </row>
    <row r="38730">
      <c r="B38730" s="497"/>
      <c r="H38730" s="500"/>
      <c r="O38730" s="500"/>
      <c r="Q38730" s="498" t="s">
        <v>213</v>
      </c>
      <c r="S38730" s="499"/>
    </row>
    <row r="38731">
      <c r="B38731" s="497"/>
      <c r="H38731" s="500"/>
      <c r="O38731" s="500"/>
      <c r="Q38731" s="498" t="s">
        <v>213</v>
      </c>
      <c r="S38731" s="499"/>
    </row>
    <row r="38732">
      <c r="B38732" s="497"/>
      <c r="H38732" s="500"/>
      <c r="O38732" s="500"/>
      <c r="Q38732" s="498" t="s">
        <v>213</v>
      </c>
      <c r="S38732" s="499"/>
    </row>
    <row r="38733">
      <c r="B38733" s="497"/>
      <c r="H38733" s="500"/>
      <c r="O38733" s="500"/>
      <c r="Q38733" s="498" t="s">
        <v>213</v>
      </c>
      <c r="S38733" s="499"/>
    </row>
    <row r="38734">
      <c r="B38734" s="497"/>
      <c r="H38734" s="500"/>
      <c r="O38734" s="500"/>
      <c r="Q38734" s="498" t="s">
        <v>213</v>
      </c>
      <c r="S38734" s="499"/>
    </row>
    <row r="38735">
      <c r="B38735" s="497"/>
      <c r="H38735" s="500"/>
      <c r="O38735" s="500"/>
      <c r="Q38735" s="498" t="s">
        <v>213</v>
      </c>
      <c r="S38735" s="499"/>
    </row>
    <row r="38736">
      <c r="B38736" s="497"/>
      <c r="H38736" s="500"/>
      <c r="O38736" s="500"/>
      <c r="Q38736" s="498" t="s">
        <v>213</v>
      </c>
      <c r="S38736" s="499"/>
    </row>
    <row r="38737">
      <c r="B38737" s="497"/>
      <c r="H38737" s="500"/>
      <c r="O38737" s="500"/>
      <c r="Q38737" s="498" t="s">
        <v>213</v>
      </c>
      <c r="S38737" s="499"/>
    </row>
    <row r="38738">
      <c r="B38738" s="497"/>
      <c r="H38738" s="500"/>
      <c r="O38738" s="500"/>
      <c r="Q38738" s="498" t="s">
        <v>213</v>
      </c>
      <c r="S38738" s="499"/>
    </row>
    <row r="38739">
      <c r="B38739" s="497"/>
      <c r="H38739" s="500"/>
      <c r="O38739" s="500"/>
      <c r="Q38739" s="498" t="s">
        <v>213</v>
      </c>
      <c r="S38739" s="499"/>
    </row>
    <row r="38740">
      <c r="B38740" s="497"/>
      <c r="H38740" s="500"/>
      <c r="O38740" s="500"/>
      <c r="Q38740" s="498" t="s">
        <v>213</v>
      </c>
      <c r="S38740" s="499"/>
    </row>
    <row r="38741">
      <c r="B38741" s="497"/>
      <c r="H38741" s="500"/>
      <c r="O38741" s="500"/>
      <c r="Q38741" s="498" t="s">
        <v>213</v>
      </c>
      <c r="S38741" s="499"/>
    </row>
    <row r="38742">
      <c r="B38742" s="497"/>
      <c r="H38742" s="500"/>
      <c r="O38742" s="500"/>
      <c r="Q38742" s="498" t="s">
        <v>213</v>
      </c>
      <c r="S38742" s="499"/>
    </row>
    <row r="38743">
      <c r="B38743" s="497"/>
      <c r="H38743" s="500"/>
      <c r="O38743" s="500"/>
      <c r="Q38743" s="498" t="s">
        <v>213</v>
      </c>
      <c r="S38743" s="499"/>
    </row>
    <row r="38744">
      <c r="B38744" s="497"/>
      <c r="H38744" s="500"/>
      <c r="O38744" s="500"/>
      <c r="Q38744" s="498" t="s">
        <v>213</v>
      </c>
      <c r="S38744" s="499"/>
    </row>
    <row r="38745">
      <c r="B38745" s="497"/>
      <c r="H38745" s="500"/>
      <c r="O38745" s="500"/>
      <c r="Q38745" s="498" t="s">
        <v>213</v>
      </c>
      <c r="S38745" s="499"/>
    </row>
    <row r="38746">
      <c r="B38746" s="497"/>
      <c r="H38746" s="500"/>
      <c r="O38746" s="500"/>
      <c r="Q38746" s="498" t="s">
        <v>213</v>
      </c>
      <c r="S38746" s="499"/>
    </row>
    <row r="38747">
      <c r="B38747" s="497"/>
      <c r="H38747" s="500"/>
      <c r="O38747" s="500"/>
      <c r="Q38747" s="498" t="s">
        <v>213</v>
      </c>
      <c r="S38747" s="499"/>
    </row>
    <row r="38748">
      <c r="B38748" s="497"/>
      <c r="H38748" s="500"/>
      <c r="O38748" s="500"/>
      <c r="Q38748" s="498" t="s">
        <v>213</v>
      </c>
      <c r="S38748" s="499"/>
    </row>
    <row r="38749">
      <c r="B38749" s="497"/>
      <c r="H38749" s="500"/>
      <c r="O38749" s="500"/>
      <c r="Q38749" s="498" t="s">
        <v>213</v>
      </c>
      <c r="S38749" s="499"/>
    </row>
    <row r="38750">
      <c r="B38750" s="497"/>
      <c r="H38750" s="500"/>
      <c r="O38750" s="500"/>
      <c r="Q38750" s="498" t="s">
        <v>213</v>
      </c>
      <c r="S38750" s="499"/>
    </row>
    <row r="38751">
      <c r="B38751" s="497"/>
      <c r="H38751" s="500"/>
      <c r="O38751" s="500"/>
      <c r="Q38751" s="498" t="s">
        <v>213</v>
      </c>
      <c r="S38751" s="499"/>
    </row>
    <row r="38752">
      <c r="B38752" s="497"/>
      <c r="H38752" s="500"/>
      <c r="O38752" s="500"/>
      <c r="Q38752" s="498" t="s">
        <v>213</v>
      </c>
      <c r="S38752" s="499"/>
    </row>
    <row r="38753">
      <c r="B38753" s="497"/>
      <c r="H38753" s="500"/>
      <c r="O38753" s="500"/>
      <c r="Q38753" s="498" t="s">
        <v>213</v>
      </c>
      <c r="S38753" s="499"/>
    </row>
    <row r="38754">
      <c r="B38754" s="497"/>
      <c r="H38754" s="500"/>
      <c r="O38754" s="500"/>
      <c r="Q38754" s="498" t="s">
        <v>213</v>
      </c>
      <c r="S38754" s="499"/>
    </row>
    <row r="38755">
      <c r="B38755" s="497"/>
      <c r="H38755" s="500"/>
      <c r="O38755" s="500"/>
      <c r="Q38755" s="498" t="s">
        <v>213</v>
      </c>
      <c r="S38755" s="499"/>
    </row>
    <row r="38756">
      <c r="B38756" s="497"/>
      <c r="H38756" s="500"/>
      <c r="O38756" s="500"/>
      <c r="Q38756" s="498" t="s">
        <v>213</v>
      </c>
      <c r="S38756" s="499"/>
    </row>
    <row r="38757">
      <c r="B38757" s="497"/>
      <c r="H38757" s="500"/>
      <c r="O38757" s="500"/>
      <c r="Q38757" s="498" t="s">
        <v>213</v>
      </c>
      <c r="S38757" s="499"/>
    </row>
    <row r="38758">
      <c r="B38758" s="497"/>
      <c r="H38758" s="500"/>
      <c r="O38758" s="500"/>
      <c r="Q38758" s="498" t="s">
        <v>213</v>
      </c>
      <c r="S38758" s="499"/>
    </row>
    <row r="38759">
      <c r="B38759" s="497"/>
      <c r="H38759" s="500"/>
      <c r="O38759" s="500"/>
      <c r="Q38759" s="498" t="s">
        <v>213</v>
      </c>
      <c r="S38759" s="499"/>
    </row>
    <row r="38760">
      <c r="B38760" s="497"/>
      <c r="H38760" s="500"/>
      <c r="O38760" s="500"/>
      <c r="Q38760" s="498" t="s">
        <v>213</v>
      </c>
      <c r="S38760" s="499"/>
    </row>
    <row r="38761">
      <c r="B38761" s="497"/>
      <c r="H38761" s="500"/>
      <c r="O38761" s="500"/>
      <c r="Q38761" s="498" t="s">
        <v>213</v>
      </c>
      <c r="S38761" s="499"/>
    </row>
    <row r="38762">
      <c r="B38762" s="497"/>
      <c r="H38762" s="500"/>
      <c r="O38762" s="500"/>
      <c r="Q38762" s="498" t="s">
        <v>213</v>
      </c>
      <c r="S38762" s="499"/>
    </row>
    <row r="38763">
      <c r="B38763" s="497"/>
      <c r="H38763" s="500"/>
      <c r="O38763" s="500"/>
      <c r="Q38763" s="498" t="s">
        <v>213</v>
      </c>
      <c r="S38763" s="499"/>
    </row>
    <row r="38764">
      <c r="B38764" s="497"/>
      <c r="H38764" s="500"/>
      <c r="O38764" s="500"/>
      <c r="Q38764" s="498" t="s">
        <v>213</v>
      </c>
      <c r="S38764" s="499"/>
    </row>
    <row r="38765">
      <c r="B38765" s="497"/>
      <c r="H38765" s="500"/>
      <c r="O38765" s="500"/>
      <c r="Q38765" s="498" t="s">
        <v>213</v>
      </c>
      <c r="S38765" s="499"/>
    </row>
    <row r="38766">
      <c r="B38766" s="497"/>
      <c r="H38766" s="500"/>
      <c r="O38766" s="500"/>
      <c r="Q38766" s="498" t="s">
        <v>213</v>
      </c>
      <c r="S38766" s="499"/>
    </row>
    <row r="38767">
      <c r="B38767" s="497"/>
      <c r="H38767" s="500"/>
      <c r="O38767" s="500"/>
      <c r="Q38767" s="498" t="s">
        <v>213</v>
      </c>
      <c r="S38767" s="499"/>
    </row>
    <row r="38768">
      <c r="B38768" s="497"/>
      <c r="H38768" s="500"/>
      <c r="O38768" s="500"/>
      <c r="Q38768" s="498" t="s">
        <v>213</v>
      </c>
      <c r="S38768" s="499"/>
    </row>
    <row r="38769">
      <c r="B38769" s="497"/>
      <c r="H38769" s="500"/>
      <c r="O38769" s="500"/>
      <c r="Q38769" s="498" t="s">
        <v>213</v>
      </c>
      <c r="S38769" s="499"/>
    </row>
    <row r="38770">
      <c r="B38770" s="497"/>
      <c r="H38770" s="500"/>
      <c r="O38770" s="500"/>
      <c r="Q38770" s="498" t="s">
        <v>213</v>
      </c>
      <c r="S38770" s="499"/>
    </row>
    <row r="38771">
      <c r="B38771" s="497"/>
      <c r="H38771" s="500"/>
      <c r="O38771" s="500"/>
      <c r="Q38771" s="498" t="s">
        <v>213</v>
      </c>
      <c r="S38771" s="499"/>
    </row>
    <row r="38772">
      <c r="B38772" s="497"/>
      <c r="H38772" s="500"/>
      <c r="O38772" s="500"/>
      <c r="Q38772" s="498" t="s">
        <v>213</v>
      </c>
      <c r="S38772" s="499"/>
    </row>
    <row r="38773">
      <c r="B38773" s="497"/>
      <c r="H38773" s="500"/>
      <c r="O38773" s="500"/>
      <c r="Q38773" s="498" t="s">
        <v>213</v>
      </c>
      <c r="S38773" s="499"/>
    </row>
    <row r="38774">
      <c r="B38774" s="497"/>
      <c r="H38774" s="500"/>
      <c r="O38774" s="500"/>
      <c r="Q38774" s="498" t="s">
        <v>213</v>
      </c>
      <c r="S38774" s="499"/>
    </row>
    <row r="38775">
      <c r="B38775" s="497"/>
      <c r="H38775" s="500"/>
      <c r="O38775" s="500"/>
      <c r="Q38775" s="498" t="s">
        <v>213</v>
      </c>
      <c r="S38775" s="499"/>
    </row>
    <row r="38776">
      <c r="B38776" s="497"/>
      <c r="H38776" s="500"/>
      <c r="O38776" s="500"/>
      <c r="Q38776" s="498" t="s">
        <v>213</v>
      </c>
      <c r="S38776" s="499"/>
    </row>
    <row r="38777">
      <c r="B38777" s="497"/>
      <c r="H38777" s="500"/>
      <c r="O38777" s="500"/>
      <c r="Q38777" s="498" t="s">
        <v>213</v>
      </c>
      <c r="S38777" s="499"/>
    </row>
    <row r="38778">
      <c r="B38778" s="497"/>
      <c r="H38778" s="500"/>
      <c r="O38778" s="500"/>
      <c r="Q38778" s="498" t="s">
        <v>213</v>
      </c>
      <c r="S38778" s="499"/>
    </row>
    <row r="38779">
      <c r="B38779" s="497"/>
      <c r="H38779" s="500"/>
      <c r="O38779" s="500"/>
      <c r="Q38779" s="498" t="s">
        <v>213</v>
      </c>
      <c r="S38779" s="499"/>
    </row>
    <row r="38780">
      <c r="B38780" s="497"/>
      <c r="H38780" s="500"/>
      <c r="O38780" s="500"/>
      <c r="Q38780" s="498" t="s">
        <v>213</v>
      </c>
      <c r="S38780" s="499"/>
    </row>
    <row r="38781">
      <c r="B38781" s="497"/>
      <c r="H38781" s="500"/>
      <c r="O38781" s="500"/>
      <c r="Q38781" s="498" t="s">
        <v>213</v>
      </c>
      <c r="S38781" s="499"/>
    </row>
    <row r="38782">
      <c r="B38782" s="497"/>
      <c r="H38782" s="500"/>
      <c r="O38782" s="500"/>
      <c r="Q38782" s="498" t="s">
        <v>213</v>
      </c>
      <c r="S38782" s="499"/>
    </row>
    <row r="38783">
      <c r="B38783" s="497"/>
      <c r="H38783" s="500"/>
      <c r="O38783" s="500"/>
      <c r="Q38783" s="498" t="s">
        <v>213</v>
      </c>
      <c r="S38783" s="499"/>
    </row>
    <row r="38784">
      <c r="B38784" s="497"/>
      <c r="H38784" s="500"/>
      <c r="O38784" s="500"/>
      <c r="Q38784" s="498" t="s">
        <v>213</v>
      </c>
      <c r="S38784" s="499"/>
    </row>
    <row r="38785">
      <c r="B38785" s="497"/>
      <c r="H38785" s="500"/>
      <c r="O38785" s="500"/>
      <c r="Q38785" s="498" t="s">
        <v>213</v>
      </c>
      <c r="S38785" s="499"/>
    </row>
    <row r="38786">
      <c r="B38786" s="497"/>
      <c r="H38786" s="500"/>
      <c r="O38786" s="500"/>
      <c r="Q38786" s="498" t="s">
        <v>213</v>
      </c>
      <c r="S38786" s="499"/>
    </row>
    <row r="38787">
      <c r="B38787" s="497"/>
      <c r="H38787" s="500"/>
      <c r="O38787" s="500"/>
      <c r="Q38787" s="498" t="s">
        <v>213</v>
      </c>
      <c r="S38787" s="499"/>
    </row>
    <row r="38788">
      <c r="B38788" s="497"/>
      <c r="H38788" s="500"/>
      <c r="O38788" s="500"/>
      <c r="Q38788" s="498" t="s">
        <v>213</v>
      </c>
      <c r="S38788" s="499"/>
    </row>
    <row r="38789">
      <c r="B38789" s="497"/>
      <c r="H38789" s="500"/>
      <c r="O38789" s="500"/>
      <c r="Q38789" s="498" t="s">
        <v>213</v>
      </c>
      <c r="S38789" s="499"/>
    </row>
    <row r="38790">
      <c r="B38790" s="497"/>
      <c r="H38790" s="500"/>
      <c r="O38790" s="500"/>
      <c r="Q38790" s="498" t="s">
        <v>213</v>
      </c>
      <c r="S38790" s="499"/>
    </row>
    <row r="38791">
      <c r="B38791" s="497"/>
      <c r="H38791" s="500"/>
      <c r="O38791" s="500"/>
      <c r="Q38791" s="498" t="s">
        <v>213</v>
      </c>
      <c r="S38791" s="499"/>
    </row>
    <row r="38792">
      <c r="B38792" s="497"/>
      <c r="H38792" s="500"/>
      <c r="O38792" s="500"/>
      <c r="Q38792" s="498" t="s">
        <v>213</v>
      </c>
      <c r="S38792" s="499"/>
    </row>
    <row r="38793">
      <c r="B38793" s="497"/>
      <c r="H38793" s="500"/>
      <c r="O38793" s="500"/>
      <c r="Q38793" s="498" t="s">
        <v>213</v>
      </c>
      <c r="S38793" s="499"/>
    </row>
    <row r="38794">
      <c r="B38794" s="497"/>
      <c r="H38794" s="500"/>
      <c r="O38794" s="500"/>
      <c r="Q38794" s="498" t="s">
        <v>213</v>
      </c>
      <c r="S38794" s="499"/>
    </row>
    <row r="38795">
      <c r="B38795" s="497"/>
      <c r="H38795" s="500"/>
      <c r="O38795" s="500"/>
      <c r="Q38795" s="498" t="s">
        <v>213</v>
      </c>
      <c r="S38795" s="499"/>
    </row>
    <row r="38796">
      <c r="B38796" s="497"/>
      <c r="H38796" s="500"/>
      <c r="O38796" s="500"/>
      <c r="Q38796" s="498" t="s">
        <v>213</v>
      </c>
      <c r="S38796" s="499"/>
    </row>
    <row r="38797">
      <c r="B38797" s="497"/>
      <c r="H38797" s="500"/>
      <c r="O38797" s="500"/>
      <c r="Q38797" s="498" t="s">
        <v>213</v>
      </c>
      <c r="S38797" s="499"/>
    </row>
    <row r="38798">
      <c r="B38798" s="497"/>
      <c r="H38798" s="500"/>
      <c r="O38798" s="500"/>
      <c r="Q38798" s="498" t="s">
        <v>213</v>
      </c>
      <c r="S38798" s="499"/>
    </row>
    <row r="38799">
      <c r="B38799" s="497"/>
      <c r="H38799" s="500"/>
      <c r="O38799" s="500"/>
      <c r="Q38799" s="498" t="s">
        <v>213</v>
      </c>
      <c r="S38799" s="499"/>
    </row>
    <row r="38800">
      <c r="B38800" s="497"/>
      <c r="H38800" s="500"/>
      <c r="O38800" s="500"/>
      <c r="Q38800" s="498" t="s">
        <v>213</v>
      </c>
      <c r="S38800" s="499"/>
    </row>
    <row r="38801">
      <c r="B38801" s="497"/>
      <c r="H38801" s="500"/>
      <c r="O38801" s="500"/>
      <c r="Q38801" s="498" t="s">
        <v>213</v>
      </c>
      <c r="S38801" s="499"/>
    </row>
    <row r="38802">
      <c r="B38802" s="497"/>
      <c r="H38802" s="500"/>
      <c r="O38802" s="500"/>
      <c r="Q38802" s="498" t="s">
        <v>213</v>
      </c>
      <c r="S38802" s="499"/>
    </row>
    <row r="38803">
      <c r="B38803" s="497"/>
      <c r="H38803" s="500"/>
      <c r="O38803" s="500"/>
      <c r="Q38803" s="498" t="s">
        <v>213</v>
      </c>
      <c r="S38803" s="499"/>
    </row>
    <row r="38804">
      <c r="B38804" s="497"/>
      <c r="H38804" s="500"/>
      <c r="O38804" s="500"/>
      <c r="Q38804" s="498" t="s">
        <v>213</v>
      </c>
      <c r="S38804" s="499"/>
    </row>
    <row r="38805">
      <c r="B38805" s="497"/>
      <c r="H38805" s="500"/>
      <c r="O38805" s="500"/>
      <c r="Q38805" s="498" t="s">
        <v>213</v>
      </c>
      <c r="S38805" s="499"/>
    </row>
    <row r="38806">
      <c r="B38806" s="497"/>
      <c r="H38806" s="500"/>
      <c r="O38806" s="500"/>
      <c r="Q38806" s="498" t="s">
        <v>213</v>
      </c>
      <c r="S38806" s="499"/>
    </row>
    <row r="38807">
      <c r="B38807" s="497"/>
      <c r="H38807" s="500"/>
      <c r="O38807" s="500"/>
      <c r="Q38807" s="498" t="s">
        <v>213</v>
      </c>
      <c r="S38807" s="499"/>
    </row>
    <row r="38808">
      <c r="B38808" s="497"/>
      <c r="H38808" s="500"/>
      <c r="O38808" s="500"/>
      <c r="Q38808" s="498" t="s">
        <v>213</v>
      </c>
      <c r="S38808" s="499"/>
    </row>
    <row r="38809">
      <c r="B38809" s="497"/>
      <c r="H38809" s="500"/>
      <c r="O38809" s="500"/>
      <c r="Q38809" s="498" t="s">
        <v>213</v>
      </c>
      <c r="S38809" s="499"/>
    </row>
    <row r="38810">
      <c r="B38810" s="497"/>
      <c r="H38810" s="500"/>
      <c r="O38810" s="500"/>
      <c r="Q38810" s="498" t="s">
        <v>213</v>
      </c>
      <c r="S38810" s="499"/>
    </row>
    <row r="38811">
      <c r="B38811" s="497"/>
      <c r="H38811" s="500"/>
      <c r="O38811" s="500"/>
      <c r="Q38811" s="498" t="s">
        <v>213</v>
      </c>
      <c r="S38811" s="499"/>
    </row>
    <row r="38812">
      <c r="B38812" s="497"/>
      <c r="H38812" s="500"/>
      <c r="O38812" s="500"/>
      <c r="Q38812" s="498" t="s">
        <v>213</v>
      </c>
      <c r="S38812" s="499"/>
    </row>
    <row r="38813">
      <c r="B38813" s="497"/>
      <c r="H38813" s="500"/>
      <c r="O38813" s="500"/>
      <c r="Q38813" s="498" t="s">
        <v>213</v>
      </c>
      <c r="S38813" s="499"/>
    </row>
    <row r="38814">
      <c r="B38814" s="497"/>
      <c r="H38814" s="500"/>
      <c r="O38814" s="500"/>
      <c r="Q38814" s="498" t="s">
        <v>213</v>
      </c>
      <c r="S38814" s="499"/>
    </row>
    <row r="38815">
      <c r="B38815" s="497"/>
      <c r="H38815" s="500"/>
      <c r="O38815" s="500"/>
      <c r="Q38815" s="498" t="s">
        <v>213</v>
      </c>
      <c r="S38815" s="499"/>
    </row>
    <row r="38816">
      <c r="B38816" s="497"/>
      <c r="H38816" s="500"/>
      <c r="O38816" s="500"/>
      <c r="Q38816" s="498" t="s">
        <v>213</v>
      </c>
      <c r="S38816" s="499"/>
    </row>
    <row r="38817">
      <c r="B38817" s="497"/>
      <c r="H38817" s="500"/>
      <c r="O38817" s="500"/>
      <c r="Q38817" s="498" t="s">
        <v>213</v>
      </c>
      <c r="S38817" s="499"/>
    </row>
    <row r="38818">
      <c r="B38818" s="497"/>
      <c r="H38818" s="500"/>
      <c r="O38818" s="500"/>
      <c r="Q38818" s="498" t="s">
        <v>213</v>
      </c>
      <c r="S38818" s="499"/>
    </row>
    <row r="38819">
      <c r="B38819" s="497"/>
      <c r="H38819" s="500"/>
      <c r="O38819" s="500"/>
      <c r="Q38819" s="498" t="s">
        <v>213</v>
      </c>
      <c r="S38819" s="499"/>
    </row>
    <row r="38820">
      <c r="B38820" s="497"/>
      <c r="H38820" s="500"/>
      <c r="O38820" s="500"/>
      <c r="Q38820" s="498" t="s">
        <v>213</v>
      </c>
      <c r="S38820" s="499"/>
    </row>
    <row r="38821">
      <c r="B38821" s="497"/>
      <c r="H38821" s="500"/>
      <c r="O38821" s="500"/>
      <c r="Q38821" s="498" t="s">
        <v>213</v>
      </c>
      <c r="S38821" s="499"/>
    </row>
    <row r="38822">
      <c r="B38822" s="497"/>
      <c r="H38822" s="500"/>
      <c r="O38822" s="500"/>
      <c r="Q38822" s="498" t="s">
        <v>213</v>
      </c>
      <c r="S38822" s="499"/>
    </row>
    <row r="38823">
      <c r="B38823" s="497"/>
      <c r="H38823" s="500"/>
      <c r="O38823" s="500"/>
      <c r="Q38823" s="498" t="s">
        <v>213</v>
      </c>
      <c r="S38823" s="499"/>
    </row>
    <row r="38824">
      <c r="B38824" s="497"/>
      <c r="H38824" s="500"/>
      <c r="O38824" s="500"/>
      <c r="Q38824" s="498" t="s">
        <v>213</v>
      </c>
      <c r="S38824" s="499"/>
    </row>
    <row r="38825">
      <c r="B38825" s="497"/>
      <c r="H38825" s="500"/>
      <c r="O38825" s="500"/>
      <c r="Q38825" s="498" t="s">
        <v>213</v>
      </c>
      <c r="S38825" s="499"/>
    </row>
    <row r="38826">
      <c r="B38826" s="497"/>
      <c r="H38826" s="500"/>
      <c r="O38826" s="500"/>
      <c r="Q38826" s="498" t="s">
        <v>213</v>
      </c>
      <c r="S38826" s="499"/>
    </row>
    <row r="38827">
      <c r="B38827" s="497"/>
      <c r="H38827" s="500"/>
      <c r="O38827" s="500"/>
      <c r="Q38827" s="498" t="s">
        <v>213</v>
      </c>
      <c r="S38827" s="499"/>
    </row>
    <row r="38828">
      <c r="B38828" s="497"/>
      <c r="H38828" s="500"/>
      <c r="O38828" s="500"/>
      <c r="Q38828" s="498" t="s">
        <v>213</v>
      </c>
      <c r="S38828" s="499"/>
    </row>
    <row r="38829">
      <c r="B38829" s="497"/>
      <c r="H38829" s="500"/>
      <c r="O38829" s="500"/>
      <c r="Q38829" s="498" t="s">
        <v>213</v>
      </c>
      <c r="S38829" s="499"/>
    </row>
    <row r="38830">
      <c r="B38830" s="497"/>
      <c r="H38830" s="500"/>
      <c r="O38830" s="500"/>
      <c r="Q38830" s="498" t="s">
        <v>213</v>
      </c>
      <c r="S38830" s="499"/>
    </row>
    <row r="38831">
      <c r="B38831" s="497"/>
      <c r="H38831" s="500"/>
      <c r="O38831" s="500"/>
      <c r="Q38831" s="498" t="s">
        <v>213</v>
      </c>
      <c r="S38831" s="499"/>
    </row>
    <row r="38832">
      <c r="B38832" s="497"/>
      <c r="H38832" s="500"/>
      <c r="O38832" s="500"/>
      <c r="Q38832" s="498" t="s">
        <v>213</v>
      </c>
      <c r="S38832" s="499"/>
    </row>
    <row r="38833">
      <c r="B38833" s="497"/>
      <c r="H38833" s="500"/>
      <c r="O38833" s="500"/>
      <c r="Q38833" s="498" t="s">
        <v>213</v>
      </c>
      <c r="S38833" s="499"/>
    </row>
    <row r="38834">
      <c r="B38834" s="497"/>
      <c r="H38834" s="500"/>
      <c r="O38834" s="500"/>
      <c r="Q38834" s="498" t="s">
        <v>213</v>
      </c>
      <c r="S38834" s="499"/>
    </row>
    <row r="38835">
      <c r="B38835" s="497"/>
      <c r="H38835" s="500"/>
      <c r="O38835" s="500"/>
      <c r="Q38835" s="498" t="s">
        <v>213</v>
      </c>
      <c r="S38835" s="499"/>
    </row>
    <row r="38836">
      <c r="B38836" s="497"/>
      <c r="H38836" s="500"/>
      <c r="O38836" s="500"/>
      <c r="Q38836" s="498" t="s">
        <v>213</v>
      </c>
      <c r="S38836" s="499"/>
    </row>
    <row r="38837">
      <c r="B38837" s="497"/>
      <c r="H38837" s="500"/>
      <c r="O38837" s="500"/>
      <c r="Q38837" s="498" t="s">
        <v>213</v>
      </c>
      <c r="S38837" s="499"/>
    </row>
    <row r="38838">
      <c r="B38838" s="497"/>
      <c r="H38838" s="500"/>
      <c r="O38838" s="500"/>
      <c r="Q38838" s="498" t="s">
        <v>213</v>
      </c>
      <c r="S38838" s="499"/>
    </row>
    <row r="38839">
      <c r="B38839" s="497"/>
      <c r="H38839" s="500"/>
      <c r="O38839" s="500"/>
      <c r="Q38839" s="498" t="s">
        <v>213</v>
      </c>
      <c r="S38839" s="499"/>
    </row>
    <row r="38840">
      <c r="B38840" s="497"/>
      <c r="H38840" s="500"/>
      <c r="O38840" s="500"/>
      <c r="Q38840" s="498" t="s">
        <v>213</v>
      </c>
      <c r="S38840" s="499"/>
    </row>
    <row r="38841">
      <c r="B38841" s="497"/>
      <c r="H38841" s="500"/>
      <c r="O38841" s="500"/>
      <c r="Q38841" s="498" t="s">
        <v>213</v>
      </c>
      <c r="S38841" s="499"/>
    </row>
    <row r="38842">
      <c r="B38842" s="497"/>
      <c r="H38842" s="500"/>
      <c r="O38842" s="500"/>
      <c r="Q38842" s="498" t="s">
        <v>213</v>
      </c>
      <c r="S38842" s="499"/>
    </row>
    <row r="38843">
      <c r="B38843" s="497"/>
      <c r="H38843" s="500"/>
      <c r="O38843" s="500"/>
      <c r="Q38843" s="498" t="s">
        <v>213</v>
      </c>
      <c r="S38843" s="499"/>
    </row>
    <row r="38844">
      <c r="B38844" s="497"/>
      <c r="H38844" s="500"/>
      <c r="O38844" s="500"/>
      <c r="Q38844" s="498" t="s">
        <v>213</v>
      </c>
      <c r="S38844" s="499"/>
    </row>
    <row r="38845">
      <c r="B38845" s="497"/>
      <c r="H38845" s="500"/>
      <c r="O38845" s="500"/>
      <c r="Q38845" s="498" t="s">
        <v>213</v>
      </c>
      <c r="S38845" s="499"/>
    </row>
    <row r="38846">
      <c r="B38846" s="497"/>
      <c r="H38846" s="500"/>
      <c r="O38846" s="500"/>
      <c r="Q38846" s="498" t="s">
        <v>213</v>
      </c>
      <c r="S38846" s="499"/>
    </row>
    <row r="38847">
      <c r="B38847" s="497"/>
      <c r="H38847" s="500"/>
      <c r="O38847" s="500"/>
      <c r="Q38847" s="498" t="s">
        <v>213</v>
      </c>
      <c r="S38847" s="499"/>
    </row>
    <row r="38848">
      <c r="B38848" s="497"/>
      <c r="H38848" s="500"/>
      <c r="O38848" s="500"/>
      <c r="Q38848" s="498" t="s">
        <v>213</v>
      </c>
      <c r="S38848" s="499"/>
    </row>
    <row r="38849">
      <c r="B38849" s="497"/>
      <c r="H38849" s="500"/>
      <c r="O38849" s="500"/>
      <c r="Q38849" s="498" t="s">
        <v>213</v>
      </c>
      <c r="S38849" s="499"/>
    </row>
    <row r="38850">
      <c r="B38850" s="497"/>
      <c r="H38850" s="500"/>
      <c r="O38850" s="500"/>
      <c r="Q38850" s="498" t="s">
        <v>213</v>
      </c>
      <c r="S38850" s="499"/>
    </row>
    <row r="38851">
      <c r="B38851" s="497"/>
      <c r="H38851" s="500"/>
      <c r="O38851" s="500"/>
      <c r="Q38851" s="498" t="s">
        <v>213</v>
      </c>
      <c r="S38851" s="499"/>
    </row>
    <row r="38852">
      <c r="B38852" s="497"/>
      <c r="H38852" s="500"/>
      <c r="O38852" s="500"/>
      <c r="Q38852" s="498" t="s">
        <v>213</v>
      </c>
      <c r="S38852" s="499"/>
    </row>
    <row r="38853">
      <c r="B38853" s="497"/>
      <c r="H38853" s="500"/>
      <c r="O38853" s="500"/>
      <c r="Q38853" s="498" t="s">
        <v>213</v>
      </c>
      <c r="S38853" s="499"/>
    </row>
    <row r="38854">
      <c r="B38854" s="497"/>
      <c r="H38854" s="500"/>
      <c r="O38854" s="500"/>
      <c r="Q38854" s="498" t="s">
        <v>213</v>
      </c>
      <c r="S38854" s="499"/>
    </row>
    <row r="38855">
      <c r="B38855" s="497"/>
      <c r="H38855" s="500"/>
      <c r="O38855" s="500"/>
      <c r="Q38855" s="498" t="s">
        <v>213</v>
      </c>
      <c r="S38855" s="499"/>
    </row>
    <row r="38856">
      <c r="B38856" s="497"/>
      <c r="H38856" s="500"/>
      <c r="O38856" s="500"/>
      <c r="Q38856" s="498" t="s">
        <v>213</v>
      </c>
      <c r="S38856" s="499"/>
    </row>
    <row r="38857">
      <c r="B38857" s="497"/>
      <c r="H38857" s="500"/>
      <c r="O38857" s="500"/>
      <c r="Q38857" s="498" t="s">
        <v>213</v>
      </c>
      <c r="S38857" s="499"/>
    </row>
    <row r="38858">
      <c r="B38858" s="497"/>
      <c r="H38858" s="500"/>
      <c r="O38858" s="500"/>
      <c r="Q38858" s="498" t="s">
        <v>213</v>
      </c>
      <c r="S38858" s="499"/>
    </row>
    <row r="38859">
      <c r="B38859" s="497"/>
      <c r="H38859" s="500"/>
      <c r="O38859" s="500"/>
      <c r="Q38859" s="498" t="s">
        <v>213</v>
      </c>
      <c r="S38859" s="499"/>
    </row>
    <row r="38860">
      <c r="B38860" s="497"/>
      <c r="H38860" s="500"/>
      <c r="O38860" s="500"/>
      <c r="Q38860" s="498" t="s">
        <v>213</v>
      </c>
      <c r="S38860" s="499"/>
    </row>
    <row r="38861">
      <c r="B38861" s="497"/>
      <c r="H38861" s="500"/>
      <c r="O38861" s="500"/>
      <c r="Q38861" s="498" t="s">
        <v>213</v>
      </c>
      <c r="S38861" s="499"/>
    </row>
    <row r="38862">
      <c r="B38862" s="497"/>
      <c r="H38862" s="500"/>
      <c r="O38862" s="500"/>
      <c r="Q38862" s="498" t="s">
        <v>213</v>
      </c>
      <c r="S38862" s="499"/>
    </row>
    <row r="38863">
      <c r="B38863" s="497"/>
      <c r="H38863" s="500"/>
      <c r="O38863" s="500"/>
      <c r="Q38863" s="498" t="s">
        <v>213</v>
      </c>
      <c r="S38863" s="499"/>
    </row>
    <row r="38864">
      <c r="B38864" s="497"/>
      <c r="H38864" s="500"/>
      <c r="O38864" s="500"/>
      <c r="Q38864" s="498" t="s">
        <v>213</v>
      </c>
      <c r="S38864" s="499"/>
    </row>
    <row r="38865">
      <c r="B38865" s="497"/>
      <c r="H38865" s="500"/>
      <c r="O38865" s="500"/>
      <c r="Q38865" s="498" t="s">
        <v>213</v>
      </c>
      <c r="S38865" s="499"/>
    </row>
    <row r="38866">
      <c r="B38866" s="497"/>
      <c r="H38866" s="500"/>
      <c r="O38866" s="500"/>
      <c r="Q38866" s="498" t="s">
        <v>213</v>
      </c>
      <c r="S38866" s="499"/>
    </row>
    <row r="38867">
      <c r="B38867" s="497"/>
      <c r="H38867" s="500"/>
      <c r="O38867" s="500"/>
      <c r="Q38867" s="498" t="s">
        <v>213</v>
      </c>
      <c r="S38867" s="499"/>
    </row>
    <row r="38868">
      <c r="B38868" s="497"/>
      <c r="H38868" s="500"/>
      <c r="O38868" s="500"/>
      <c r="Q38868" s="498" t="s">
        <v>213</v>
      </c>
      <c r="S38868" s="499"/>
    </row>
    <row r="38869">
      <c r="B38869" s="497"/>
      <c r="H38869" s="500"/>
      <c r="O38869" s="500"/>
      <c r="Q38869" s="498" t="s">
        <v>213</v>
      </c>
      <c r="S38869" s="499"/>
    </row>
    <row r="38870">
      <c r="B38870" s="497"/>
      <c r="H38870" s="500"/>
      <c r="O38870" s="500"/>
      <c r="Q38870" s="498" t="s">
        <v>213</v>
      </c>
      <c r="S38870" s="499"/>
    </row>
    <row r="38871">
      <c r="B38871" s="497"/>
      <c r="H38871" s="500"/>
      <c r="O38871" s="500"/>
      <c r="Q38871" s="498" t="s">
        <v>213</v>
      </c>
      <c r="S38871" s="499"/>
    </row>
    <row r="38872">
      <c r="B38872" s="497"/>
      <c r="H38872" s="500"/>
      <c r="O38872" s="500"/>
      <c r="Q38872" s="498" t="s">
        <v>213</v>
      </c>
      <c r="S38872" s="499"/>
    </row>
    <row r="38873">
      <c r="B38873" s="497"/>
      <c r="H38873" s="500"/>
      <c r="O38873" s="500"/>
      <c r="Q38873" s="498" t="s">
        <v>213</v>
      </c>
      <c r="S38873" s="499"/>
    </row>
    <row r="38874">
      <c r="B38874" s="497"/>
      <c r="H38874" s="500"/>
      <c r="O38874" s="500"/>
      <c r="Q38874" s="498" t="s">
        <v>213</v>
      </c>
      <c r="S38874" s="499"/>
    </row>
    <row r="38875">
      <c r="B38875" s="497"/>
      <c r="H38875" s="500"/>
      <c r="O38875" s="500"/>
      <c r="Q38875" s="498" t="s">
        <v>213</v>
      </c>
      <c r="S38875" s="499"/>
    </row>
    <row r="38876">
      <c r="B38876" s="497"/>
      <c r="H38876" s="500"/>
      <c r="O38876" s="500"/>
      <c r="Q38876" s="498" t="s">
        <v>213</v>
      </c>
      <c r="S38876" s="499"/>
    </row>
    <row r="38877">
      <c r="B38877" s="497"/>
      <c r="H38877" s="500"/>
      <c r="O38877" s="500"/>
      <c r="Q38877" s="498" t="s">
        <v>213</v>
      </c>
      <c r="S38877" s="499"/>
    </row>
    <row r="38878">
      <c r="B38878" s="497"/>
      <c r="H38878" s="500"/>
      <c r="O38878" s="500"/>
      <c r="Q38878" s="498" t="s">
        <v>213</v>
      </c>
      <c r="S38878" s="499"/>
    </row>
    <row r="38879">
      <c r="B38879" s="497"/>
      <c r="H38879" s="500"/>
      <c r="O38879" s="500"/>
      <c r="Q38879" s="498" t="s">
        <v>213</v>
      </c>
      <c r="S38879" s="499"/>
    </row>
    <row r="38880">
      <c r="B38880" s="497"/>
      <c r="H38880" s="500"/>
      <c r="O38880" s="500"/>
      <c r="Q38880" s="498" t="s">
        <v>213</v>
      </c>
      <c r="S38880" s="499"/>
    </row>
    <row r="38881">
      <c r="B38881" s="497"/>
      <c r="H38881" s="500"/>
      <c r="O38881" s="500"/>
      <c r="Q38881" s="498" t="s">
        <v>213</v>
      </c>
      <c r="S38881" s="499"/>
    </row>
    <row r="38882">
      <c r="B38882" s="497"/>
      <c r="H38882" s="500"/>
      <c r="O38882" s="500"/>
      <c r="Q38882" s="498" t="s">
        <v>213</v>
      </c>
      <c r="S38882" s="499"/>
    </row>
    <row r="38883">
      <c r="B38883" s="497"/>
      <c r="H38883" s="500"/>
      <c r="O38883" s="500"/>
      <c r="Q38883" s="498" t="s">
        <v>213</v>
      </c>
      <c r="S38883" s="499"/>
    </row>
    <row r="38884">
      <c r="B38884" s="497"/>
      <c r="H38884" s="500"/>
      <c r="O38884" s="500"/>
      <c r="Q38884" s="498" t="s">
        <v>213</v>
      </c>
      <c r="S38884" s="499"/>
    </row>
    <row r="38885">
      <c r="B38885" s="497"/>
      <c r="H38885" s="500"/>
      <c r="O38885" s="500"/>
      <c r="Q38885" s="498" t="s">
        <v>213</v>
      </c>
      <c r="S38885" s="499"/>
    </row>
    <row r="38886">
      <c r="B38886" s="497"/>
      <c r="H38886" s="500"/>
      <c r="O38886" s="500"/>
      <c r="Q38886" s="498" t="s">
        <v>213</v>
      </c>
      <c r="S38886" s="499"/>
    </row>
    <row r="38887">
      <c r="B38887" s="497"/>
      <c r="H38887" s="500"/>
      <c r="O38887" s="500"/>
      <c r="Q38887" s="498" t="s">
        <v>213</v>
      </c>
      <c r="S38887" s="499"/>
    </row>
    <row r="38888">
      <c r="B38888" s="497"/>
      <c r="H38888" s="500"/>
      <c r="O38888" s="500"/>
      <c r="Q38888" s="498" t="s">
        <v>213</v>
      </c>
      <c r="S38888" s="499"/>
    </row>
    <row r="38889">
      <c r="B38889" s="497"/>
      <c r="H38889" s="500"/>
      <c r="O38889" s="500"/>
      <c r="Q38889" s="498" t="s">
        <v>213</v>
      </c>
      <c r="S38889" s="499"/>
    </row>
    <row r="38890">
      <c r="B38890" s="497"/>
      <c r="H38890" s="500"/>
      <c r="O38890" s="500"/>
      <c r="Q38890" s="498" t="s">
        <v>213</v>
      </c>
      <c r="S38890" s="499"/>
    </row>
    <row r="38891">
      <c r="B38891" s="497"/>
      <c r="H38891" s="500"/>
      <c r="O38891" s="500"/>
      <c r="Q38891" s="498" t="s">
        <v>213</v>
      </c>
      <c r="S38891" s="499"/>
    </row>
    <row r="38892">
      <c r="B38892" s="497"/>
      <c r="H38892" s="500"/>
      <c r="O38892" s="500"/>
      <c r="Q38892" s="498" t="s">
        <v>213</v>
      </c>
      <c r="S38892" s="499"/>
    </row>
    <row r="38893">
      <c r="B38893" s="497"/>
      <c r="H38893" s="500"/>
      <c r="O38893" s="500"/>
      <c r="Q38893" s="498" t="s">
        <v>213</v>
      </c>
      <c r="S38893" s="499"/>
    </row>
    <row r="38894">
      <c r="B38894" s="497"/>
      <c r="H38894" s="500"/>
      <c r="O38894" s="500"/>
      <c r="Q38894" s="498" t="s">
        <v>213</v>
      </c>
      <c r="S38894" s="499"/>
    </row>
    <row r="38895">
      <c r="B38895" s="497"/>
      <c r="H38895" s="500"/>
      <c r="O38895" s="500"/>
      <c r="Q38895" s="498" t="s">
        <v>213</v>
      </c>
      <c r="S38895" s="499"/>
    </row>
    <row r="38896">
      <c r="B38896" s="497"/>
      <c r="H38896" s="500"/>
      <c r="O38896" s="500"/>
      <c r="Q38896" s="498" t="s">
        <v>213</v>
      </c>
      <c r="S38896" s="499"/>
    </row>
    <row r="38897">
      <c r="B38897" s="497"/>
      <c r="H38897" s="500"/>
      <c r="O38897" s="500"/>
      <c r="Q38897" s="498" t="s">
        <v>213</v>
      </c>
      <c r="S38897" s="499"/>
    </row>
    <row r="38898">
      <c r="B38898" s="497"/>
      <c r="H38898" s="500"/>
      <c r="O38898" s="500"/>
      <c r="Q38898" s="498" t="s">
        <v>213</v>
      </c>
      <c r="S38898" s="499"/>
    </row>
    <row r="38899">
      <c r="B38899" s="497"/>
      <c r="H38899" s="500"/>
      <c r="O38899" s="500"/>
      <c r="Q38899" s="498" t="s">
        <v>213</v>
      </c>
      <c r="S38899" s="499"/>
    </row>
    <row r="38900">
      <c r="B38900" s="497"/>
      <c r="H38900" s="500"/>
      <c r="O38900" s="500"/>
      <c r="Q38900" s="498" t="s">
        <v>213</v>
      </c>
      <c r="S38900" s="499"/>
    </row>
    <row r="38901">
      <c r="B38901" s="497"/>
      <c r="H38901" s="500"/>
      <c r="O38901" s="500"/>
      <c r="Q38901" s="498" t="s">
        <v>213</v>
      </c>
      <c r="S38901" s="499"/>
    </row>
    <row r="38902">
      <c r="B38902" s="497"/>
      <c r="H38902" s="500"/>
      <c r="O38902" s="500"/>
      <c r="Q38902" s="498" t="s">
        <v>213</v>
      </c>
      <c r="S38902" s="499"/>
    </row>
    <row r="38903">
      <c r="B38903" s="497"/>
      <c r="H38903" s="500"/>
      <c r="O38903" s="500"/>
      <c r="Q38903" s="498" t="s">
        <v>213</v>
      </c>
      <c r="S38903" s="499"/>
    </row>
    <row r="38904">
      <c r="B38904" s="497"/>
      <c r="H38904" s="500"/>
      <c r="O38904" s="500"/>
      <c r="Q38904" s="498" t="s">
        <v>213</v>
      </c>
      <c r="S38904" s="499"/>
    </row>
    <row r="38905">
      <c r="B38905" s="497"/>
      <c r="H38905" s="500"/>
      <c r="O38905" s="500"/>
      <c r="Q38905" s="498" t="s">
        <v>213</v>
      </c>
      <c r="S38905" s="499"/>
    </row>
    <row r="38906">
      <c r="B38906" s="497"/>
      <c r="H38906" s="500"/>
      <c r="O38906" s="500"/>
      <c r="Q38906" s="498" t="s">
        <v>213</v>
      </c>
      <c r="S38906" s="499"/>
    </row>
    <row r="38907">
      <c r="B38907" s="497"/>
      <c r="H38907" s="500"/>
      <c r="O38907" s="500"/>
      <c r="Q38907" s="498" t="s">
        <v>213</v>
      </c>
      <c r="S38907" s="499"/>
    </row>
    <row r="38908">
      <c r="B38908" s="497"/>
      <c r="H38908" s="500"/>
      <c r="O38908" s="500"/>
      <c r="Q38908" s="498" t="s">
        <v>213</v>
      </c>
      <c r="S38908" s="499"/>
    </row>
    <row r="38909">
      <c r="B38909" s="497"/>
      <c r="H38909" s="500"/>
      <c r="O38909" s="500"/>
      <c r="Q38909" s="498" t="s">
        <v>213</v>
      </c>
      <c r="S38909" s="499"/>
    </row>
    <row r="38910">
      <c r="B38910" s="497"/>
      <c r="H38910" s="500"/>
      <c r="O38910" s="500"/>
      <c r="Q38910" s="498" t="s">
        <v>213</v>
      </c>
      <c r="S38910" s="499"/>
    </row>
    <row r="38911">
      <c r="B38911" s="497"/>
      <c r="H38911" s="500"/>
      <c r="O38911" s="500"/>
      <c r="Q38911" s="498" t="s">
        <v>213</v>
      </c>
      <c r="S38911" s="499"/>
    </row>
    <row r="38912">
      <c r="B38912" s="497"/>
      <c r="H38912" s="500"/>
      <c r="O38912" s="500"/>
      <c r="Q38912" s="498" t="s">
        <v>213</v>
      </c>
      <c r="S38912" s="499"/>
    </row>
    <row r="38913">
      <c r="B38913" s="497"/>
      <c r="H38913" s="500"/>
      <c r="O38913" s="500"/>
      <c r="Q38913" s="498" t="s">
        <v>213</v>
      </c>
      <c r="S38913" s="499"/>
    </row>
    <row r="38914">
      <c r="B38914" s="497"/>
      <c r="H38914" s="500"/>
      <c r="O38914" s="500"/>
      <c r="Q38914" s="498" t="s">
        <v>213</v>
      </c>
      <c r="S38914" s="499"/>
    </row>
    <row r="38915">
      <c r="B38915" s="497"/>
      <c r="H38915" s="500"/>
      <c r="O38915" s="500"/>
      <c r="Q38915" s="498" t="s">
        <v>213</v>
      </c>
      <c r="S38915" s="499"/>
    </row>
    <row r="38916">
      <c r="B38916" s="497"/>
      <c r="H38916" s="500"/>
      <c r="O38916" s="500"/>
      <c r="Q38916" s="498" t="s">
        <v>213</v>
      </c>
      <c r="S38916" s="499"/>
    </row>
    <row r="38917">
      <c r="B38917" s="497"/>
      <c r="H38917" s="500"/>
      <c r="O38917" s="500"/>
      <c r="Q38917" s="498" t="s">
        <v>213</v>
      </c>
      <c r="S38917" s="499"/>
    </row>
    <row r="38918">
      <c r="B38918" s="497"/>
      <c r="H38918" s="500"/>
      <c r="O38918" s="500"/>
      <c r="Q38918" s="498" t="s">
        <v>213</v>
      </c>
      <c r="S38918" s="499"/>
    </row>
    <row r="38919">
      <c r="B38919" s="497"/>
      <c r="H38919" s="500"/>
      <c r="O38919" s="500"/>
      <c r="Q38919" s="498" t="s">
        <v>213</v>
      </c>
      <c r="S38919" s="499"/>
    </row>
    <row r="38920">
      <c r="B38920" s="497"/>
      <c r="H38920" s="500"/>
      <c r="O38920" s="500"/>
      <c r="Q38920" s="498" t="s">
        <v>213</v>
      </c>
      <c r="S38920" s="499"/>
    </row>
    <row r="38921">
      <c r="B38921" s="497"/>
      <c r="H38921" s="500"/>
      <c r="O38921" s="500"/>
      <c r="Q38921" s="498" t="s">
        <v>213</v>
      </c>
      <c r="S38921" s="499"/>
    </row>
    <row r="38922">
      <c r="B38922" s="497"/>
      <c r="H38922" s="500"/>
      <c r="O38922" s="500"/>
      <c r="Q38922" s="498" t="s">
        <v>213</v>
      </c>
      <c r="S38922" s="499"/>
    </row>
    <row r="38923">
      <c r="B38923" s="497"/>
      <c r="H38923" s="500"/>
      <c r="O38923" s="500"/>
      <c r="Q38923" s="498" t="s">
        <v>213</v>
      </c>
      <c r="S38923" s="499"/>
    </row>
    <row r="38924">
      <c r="B38924" s="497"/>
      <c r="H38924" s="500"/>
      <c r="O38924" s="500"/>
      <c r="Q38924" s="498" t="s">
        <v>213</v>
      </c>
      <c r="S38924" s="499"/>
    </row>
    <row r="38925">
      <c r="B38925" s="497"/>
      <c r="H38925" s="500"/>
      <c r="O38925" s="500"/>
      <c r="Q38925" s="498" t="s">
        <v>213</v>
      </c>
      <c r="S38925" s="499"/>
    </row>
    <row r="38926">
      <c r="B38926" s="497"/>
      <c r="H38926" s="500"/>
      <c r="O38926" s="500"/>
      <c r="Q38926" s="498" t="s">
        <v>213</v>
      </c>
      <c r="S38926" s="499"/>
    </row>
    <row r="38927">
      <c r="B38927" s="497"/>
      <c r="H38927" s="500"/>
      <c r="O38927" s="500"/>
      <c r="Q38927" s="498" t="s">
        <v>213</v>
      </c>
      <c r="S38927" s="499"/>
    </row>
    <row r="38928">
      <c r="B38928" s="497"/>
      <c r="H38928" s="500"/>
      <c r="O38928" s="500"/>
      <c r="Q38928" s="498" t="s">
        <v>213</v>
      </c>
      <c r="S38928" s="499"/>
    </row>
    <row r="38929">
      <c r="B38929" s="497"/>
      <c r="H38929" s="500"/>
      <c r="O38929" s="500"/>
      <c r="Q38929" s="498" t="s">
        <v>213</v>
      </c>
      <c r="S38929" s="499"/>
    </row>
    <row r="38930">
      <c r="B38930" s="497"/>
      <c r="H38930" s="500"/>
      <c r="O38930" s="500"/>
      <c r="Q38930" s="498" t="s">
        <v>213</v>
      </c>
      <c r="S38930" s="499"/>
    </row>
    <row r="38931">
      <c r="B38931" s="497"/>
      <c r="H38931" s="500"/>
      <c r="O38931" s="500"/>
      <c r="Q38931" s="498" t="s">
        <v>213</v>
      </c>
      <c r="S38931" s="499"/>
    </row>
    <row r="38932">
      <c r="B38932" s="497"/>
      <c r="H38932" s="500"/>
      <c r="O38932" s="500"/>
      <c r="Q38932" s="498" t="s">
        <v>213</v>
      </c>
      <c r="S38932" s="499"/>
    </row>
    <row r="38933">
      <c r="B38933" s="497"/>
      <c r="H38933" s="500"/>
      <c r="O38933" s="500"/>
      <c r="Q38933" s="498" t="s">
        <v>213</v>
      </c>
      <c r="S38933" s="499"/>
    </row>
    <row r="38934">
      <c r="B38934" s="497"/>
      <c r="H38934" s="500"/>
      <c r="O38934" s="500"/>
      <c r="Q38934" s="498" t="s">
        <v>213</v>
      </c>
      <c r="S38934" s="499"/>
    </row>
    <row r="38935">
      <c r="B38935" s="497"/>
      <c r="H38935" s="500"/>
      <c r="O38935" s="500"/>
      <c r="Q38935" s="498" t="s">
        <v>213</v>
      </c>
      <c r="S38935" s="499"/>
    </row>
    <row r="38936">
      <c r="B38936" s="497"/>
      <c r="H38936" s="500"/>
      <c r="O38936" s="500"/>
      <c r="Q38936" s="498" t="s">
        <v>213</v>
      </c>
      <c r="S38936" s="499"/>
    </row>
    <row r="38937">
      <c r="B38937" s="497"/>
      <c r="H38937" s="500"/>
      <c r="O38937" s="500"/>
      <c r="Q38937" s="498" t="s">
        <v>213</v>
      </c>
      <c r="S38937" s="499"/>
    </row>
    <row r="38938">
      <c r="B38938" s="497"/>
      <c r="H38938" s="500"/>
      <c r="O38938" s="500"/>
      <c r="Q38938" s="498" t="s">
        <v>213</v>
      </c>
      <c r="S38938" s="499"/>
    </row>
    <row r="38939">
      <c r="B38939" s="497"/>
      <c r="H38939" s="500"/>
      <c r="O38939" s="500"/>
      <c r="Q38939" s="498" t="s">
        <v>213</v>
      </c>
      <c r="S38939" s="499"/>
    </row>
    <row r="38940">
      <c r="B38940" s="497"/>
      <c r="H38940" s="500"/>
      <c r="O38940" s="500"/>
      <c r="Q38940" s="498" t="s">
        <v>213</v>
      </c>
      <c r="S38940" s="499"/>
    </row>
    <row r="38941">
      <c r="B38941" s="497"/>
      <c r="H38941" s="500"/>
      <c r="O38941" s="500"/>
      <c r="Q38941" s="498" t="s">
        <v>213</v>
      </c>
      <c r="S38941" s="499"/>
    </row>
    <row r="38942">
      <c r="B38942" s="497"/>
      <c r="H38942" s="500"/>
      <c r="O38942" s="500"/>
      <c r="Q38942" s="498" t="s">
        <v>213</v>
      </c>
      <c r="S38942" s="499"/>
    </row>
    <row r="38943">
      <c r="B38943" s="497"/>
      <c r="H38943" s="500"/>
      <c r="O38943" s="500"/>
      <c r="Q38943" s="498" t="s">
        <v>213</v>
      </c>
      <c r="S38943" s="499"/>
    </row>
    <row r="38944">
      <c r="B38944" s="497"/>
      <c r="H38944" s="500"/>
      <c r="O38944" s="500"/>
      <c r="Q38944" s="498" t="s">
        <v>213</v>
      </c>
      <c r="S38944" s="499"/>
    </row>
    <row r="38945">
      <c r="B38945" s="497"/>
      <c r="H38945" s="500"/>
      <c r="O38945" s="500"/>
      <c r="Q38945" s="498" t="s">
        <v>213</v>
      </c>
      <c r="S38945" s="499"/>
    </row>
    <row r="38946">
      <c r="B38946" s="497"/>
      <c r="H38946" s="500"/>
      <c r="O38946" s="500"/>
      <c r="Q38946" s="498" t="s">
        <v>213</v>
      </c>
      <c r="S38946" s="499"/>
    </row>
    <row r="38947">
      <c r="B38947" s="497"/>
      <c r="H38947" s="500"/>
      <c r="O38947" s="500"/>
      <c r="Q38947" s="498" t="s">
        <v>213</v>
      </c>
      <c r="S38947" s="499"/>
    </row>
    <row r="38948">
      <c r="B38948" s="497"/>
      <c r="H38948" s="500"/>
      <c r="O38948" s="500"/>
      <c r="Q38948" s="498" t="s">
        <v>213</v>
      </c>
      <c r="S38948" s="499"/>
    </row>
    <row r="38949">
      <c r="B38949" s="497"/>
      <c r="H38949" s="500"/>
      <c r="O38949" s="500"/>
      <c r="Q38949" s="498" t="s">
        <v>213</v>
      </c>
      <c r="S38949" s="499"/>
    </row>
    <row r="38950">
      <c r="B38950" s="497"/>
      <c r="H38950" s="500"/>
      <c r="O38950" s="500"/>
      <c r="Q38950" s="498" t="s">
        <v>213</v>
      </c>
      <c r="S38950" s="499"/>
    </row>
    <row r="38951">
      <c r="B38951" s="497"/>
      <c r="H38951" s="500"/>
      <c r="O38951" s="500"/>
      <c r="Q38951" s="498" t="s">
        <v>213</v>
      </c>
      <c r="S38951" s="499"/>
    </row>
    <row r="38952">
      <c r="B38952" s="497"/>
      <c r="H38952" s="500"/>
      <c r="O38952" s="500"/>
      <c r="Q38952" s="498" t="s">
        <v>213</v>
      </c>
      <c r="S38952" s="499"/>
    </row>
    <row r="38953">
      <c r="B38953" s="497"/>
      <c r="H38953" s="500"/>
      <c r="O38953" s="500"/>
      <c r="Q38953" s="498" t="s">
        <v>213</v>
      </c>
      <c r="S38953" s="499"/>
    </row>
    <row r="38954">
      <c r="B38954" s="497"/>
      <c r="H38954" s="500"/>
      <c r="O38954" s="500"/>
      <c r="Q38954" s="498" t="s">
        <v>213</v>
      </c>
      <c r="S38954" s="499"/>
    </row>
    <row r="38955">
      <c r="B38955" s="497"/>
      <c r="H38955" s="500"/>
      <c r="O38955" s="500"/>
      <c r="Q38955" s="498" t="s">
        <v>213</v>
      </c>
      <c r="S38955" s="499"/>
    </row>
    <row r="38956">
      <c r="B38956" s="497"/>
      <c r="H38956" s="500"/>
      <c r="O38956" s="500"/>
      <c r="Q38956" s="498" t="s">
        <v>213</v>
      </c>
      <c r="S38956" s="499"/>
    </row>
    <row r="38957">
      <c r="B38957" s="497"/>
      <c r="H38957" s="500"/>
      <c r="O38957" s="500"/>
      <c r="Q38957" s="498" t="s">
        <v>213</v>
      </c>
      <c r="S38957" s="499"/>
    </row>
    <row r="38958">
      <c r="B38958" s="497"/>
      <c r="H38958" s="500"/>
      <c r="O38958" s="500"/>
      <c r="Q38958" s="498" t="s">
        <v>213</v>
      </c>
      <c r="S38958" s="499"/>
    </row>
    <row r="38959">
      <c r="B38959" s="497"/>
      <c r="H38959" s="500"/>
      <c r="O38959" s="500"/>
      <c r="Q38959" s="498" t="s">
        <v>213</v>
      </c>
      <c r="S38959" s="499"/>
    </row>
    <row r="38960">
      <c r="B38960" s="497"/>
      <c r="H38960" s="500"/>
      <c r="O38960" s="500"/>
      <c r="Q38960" s="498" t="s">
        <v>213</v>
      </c>
      <c r="S38960" s="499"/>
    </row>
    <row r="38961">
      <c r="B38961" s="497"/>
      <c r="H38961" s="500"/>
      <c r="O38961" s="500"/>
      <c r="Q38961" s="498" t="s">
        <v>213</v>
      </c>
      <c r="S38961" s="499"/>
    </row>
    <row r="38962">
      <c r="B38962" s="497"/>
      <c r="H38962" s="500"/>
      <c r="O38962" s="500"/>
      <c r="Q38962" s="498" t="s">
        <v>213</v>
      </c>
      <c r="S38962" s="499"/>
    </row>
    <row r="38963">
      <c r="B38963" s="497"/>
      <c r="H38963" s="500"/>
      <c r="O38963" s="500"/>
      <c r="Q38963" s="498" t="s">
        <v>213</v>
      </c>
      <c r="S38963" s="499"/>
    </row>
    <row r="38964">
      <c r="B38964" s="497"/>
      <c r="H38964" s="500"/>
      <c r="O38964" s="500"/>
      <c r="Q38964" s="498" t="s">
        <v>213</v>
      </c>
      <c r="S38964" s="499"/>
    </row>
    <row r="38965">
      <c r="B38965" s="497"/>
      <c r="H38965" s="500"/>
      <c r="O38965" s="500"/>
      <c r="Q38965" s="498" t="s">
        <v>213</v>
      </c>
      <c r="S38965" s="499"/>
    </row>
    <row r="38966">
      <c r="B38966" s="497"/>
      <c r="H38966" s="500"/>
      <c r="O38966" s="500"/>
      <c r="Q38966" s="498" t="s">
        <v>213</v>
      </c>
      <c r="S38966" s="499"/>
    </row>
    <row r="38967">
      <c r="B38967" s="497"/>
      <c r="H38967" s="500"/>
      <c r="O38967" s="500"/>
      <c r="Q38967" s="498" t="s">
        <v>213</v>
      </c>
      <c r="S38967" s="499"/>
    </row>
    <row r="38968">
      <c r="B38968" s="497"/>
      <c r="H38968" s="500"/>
      <c r="O38968" s="500"/>
      <c r="Q38968" s="498" t="s">
        <v>213</v>
      </c>
      <c r="S38968" s="499"/>
    </row>
    <row r="38969">
      <c r="B38969" s="497"/>
      <c r="H38969" s="500"/>
      <c r="O38969" s="500"/>
      <c r="Q38969" s="498" t="s">
        <v>213</v>
      </c>
      <c r="S38969" s="499"/>
    </row>
    <row r="38970">
      <c r="B38970" s="497"/>
      <c r="H38970" s="500"/>
      <c r="O38970" s="500"/>
      <c r="Q38970" s="498" t="s">
        <v>213</v>
      </c>
      <c r="S38970" s="499"/>
    </row>
    <row r="38971">
      <c r="B38971" s="497"/>
      <c r="H38971" s="500"/>
      <c r="O38971" s="500"/>
      <c r="Q38971" s="498" t="s">
        <v>213</v>
      </c>
      <c r="S38971" s="499"/>
    </row>
    <row r="38972">
      <c r="B38972" s="497"/>
      <c r="H38972" s="500"/>
      <c r="O38972" s="500"/>
      <c r="Q38972" s="498" t="s">
        <v>213</v>
      </c>
      <c r="S38972" s="499"/>
    </row>
    <row r="38973">
      <c r="B38973" s="497"/>
      <c r="H38973" s="500"/>
      <c r="O38973" s="500"/>
      <c r="Q38973" s="498" t="s">
        <v>213</v>
      </c>
      <c r="S38973" s="499"/>
    </row>
    <row r="38974">
      <c r="B38974" s="497"/>
      <c r="H38974" s="500"/>
      <c r="O38974" s="500"/>
      <c r="Q38974" s="498" t="s">
        <v>213</v>
      </c>
      <c r="S38974" s="499"/>
    </row>
    <row r="38975">
      <c r="B38975" s="497"/>
      <c r="H38975" s="500"/>
      <c r="O38975" s="500"/>
      <c r="Q38975" s="498" t="s">
        <v>213</v>
      </c>
      <c r="S38975" s="499"/>
    </row>
    <row r="38976">
      <c r="B38976" s="497"/>
      <c r="H38976" s="500"/>
      <c r="O38976" s="500"/>
      <c r="Q38976" s="498" t="s">
        <v>213</v>
      </c>
      <c r="S38976" s="499"/>
    </row>
    <row r="38977">
      <c r="B38977" s="497"/>
      <c r="H38977" s="500"/>
      <c r="O38977" s="500"/>
      <c r="Q38977" s="498" t="s">
        <v>213</v>
      </c>
      <c r="S38977" s="499"/>
    </row>
    <row r="38978">
      <c r="B38978" s="497"/>
      <c r="H38978" s="500"/>
      <c r="O38978" s="500"/>
      <c r="Q38978" s="498" t="s">
        <v>213</v>
      </c>
      <c r="S38978" s="499"/>
    </row>
    <row r="38979">
      <c r="B38979" s="497"/>
      <c r="H38979" s="500"/>
      <c r="O38979" s="500"/>
      <c r="Q38979" s="498" t="s">
        <v>213</v>
      </c>
      <c r="S38979" s="499"/>
    </row>
    <row r="38980">
      <c r="B38980" s="497"/>
      <c r="H38980" s="500"/>
      <c r="O38980" s="500"/>
      <c r="Q38980" s="498" t="s">
        <v>213</v>
      </c>
      <c r="S38980" s="499"/>
    </row>
    <row r="38981">
      <c r="B38981" s="497"/>
      <c r="H38981" s="500"/>
      <c r="O38981" s="500"/>
      <c r="Q38981" s="498" t="s">
        <v>213</v>
      </c>
      <c r="S38981" s="499"/>
    </row>
    <row r="38982">
      <c r="B38982" s="497"/>
      <c r="H38982" s="500"/>
      <c r="O38982" s="500"/>
      <c r="Q38982" s="498" t="s">
        <v>213</v>
      </c>
      <c r="S38982" s="499"/>
    </row>
    <row r="38983">
      <c r="B38983" s="497"/>
      <c r="H38983" s="500"/>
      <c r="O38983" s="500"/>
      <c r="Q38983" s="498" t="s">
        <v>213</v>
      </c>
      <c r="S38983" s="499"/>
    </row>
    <row r="38984">
      <c r="B38984" s="497"/>
      <c r="H38984" s="500"/>
      <c r="O38984" s="500"/>
      <c r="Q38984" s="498" t="s">
        <v>213</v>
      </c>
      <c r="S38984" s="499"/>
    </row>
    <row r="38985">
      <c r="B38985" s="497"/>
      <c r="H38985" s="500"/>
      <c r="O38985" s="500"/>
      <c r="Q38985" s="498" t="s">
        <v>213</v>
      </c>
      <c r="S38985" s="499"/>
    </row>
    <row r="38986">
      <c r="B38986" s="497"/>
      <c r="H38986" s="500"/>
      <c r="O38986" s="500"/>
      <c r="Q38986" s="498" t="s">
        <v>213</v>
      </c>
      <c r="S38986" s="499"/>
    </row>
    <row r="38987">
      <c r="B38987" s="497"/>
      <c r="H38987" s="500"/>
      <c r="O38987" s="500"/>
      <c r="Q38987" s="498" t="s">
        <v>213</v>
      </c>
      <c r="S38987" s="499"/>
    </row>
    <row r="38988">
      <c r="B38988" s="497"/>
      <c r="H38988" s="500"/>
      <c r="O38988" s="500"/>
      <c r="Q38988" s="498" t="s">
        <v>213</v>
      </c>
      <c r="S38988" s="499"/>
    </row>
    <row r="38989">
      <c r="B38989" s="497"/>
      <c r="H38989" s="500"/>
      <c r="O38989" s="500"/>
      <c r="Q38989" s="498" t="s">
        <v>213</v>
      </c>
      <c r="S38989" s="499"/>
    </row>
    <row r="38990">
      <c r="B38990" s="497"/>
      <c r="H38990" s="500"/>
      <c r="O38990" s="500"/>
      <c r="Q38990" s="498" t="s">
        <v>213</v>
      </c>
      <c r="S38990" s="499"/>
    </row>
    <row r="38991">
      <c r="B38991" s="497"/>
      <c r="H38991" s="500"/>
      <c r="O38991" s="500"/>
      <c r="Q38991" s="498" t="s">
        <v>213</v>
      </c>
      <c r="S38991" s="499"/>
    </row>
    <row r="38992">
      <c r="B38992" s="497"/>
      <c r="H38992" s="500"/>
      <c r="O38992" s="500"/>
      <c r="Q38992" s="498" t="s">
        <v>213</v>
      </c>
      <c r="S38992" s="499"/>
    </row>
    <row r="38993">
      <c r="B38993" s="497"/>
      <c r="H38993" s="500"/>
      <c r="O38993" s="500"/>
      <c r="Q38993" s="498" t="s">
        <v>213</v>
      </c>
      <c r="S38993" s="499"/>
    </row>
    <row r="38994">
      <c r="B38994" s="497"/>
      <c r="H38994" s="500"/>
      <c r="O38994" s="500"/>
      <c r="Q38994" s="498" t="s">
        <v>213</v>
      </c>
      <c r="S38994" s="499"/>
    </row>
    <row r="38995">
      <c r="B38995" s="497"/>
      <c r="H38995" s="500"/>
      <c r="O38995" s="500"/>
      <c r="Q38995" s="498" t="s">
        <v>213</v>
      </c>
      <c r="S38995" s="499"/>
    </row>
    <row r="38996">
      <c r="B38996" s="497"/>
      <c r="H38996" s="500"/>
      <c r="O38996" s="500"/>
      <c r="Q38996" s="498" t="s">
        <v>213</v>
      </c>
      <c r="S38996" s="499"/>
    </row>
    <row r="38997">
      <c r="B38997" s="497"/>
      <c r="H38997" s="500"/>
      <c r="O38997" s="500"/>
      <c r="Q38997" s="498" t="s">
        <v>213</v>
      </c>
      <c r="S38997" s="499"/>
    </row>
    <row r="38998">
      <c r="B38998" s="497"/>
      <c r="H38998" s="500"/>
      <c r="O38998" s="500"/>
      <c r="Q38998" s="498" t="s">
        <v>213</v>
      </c>
      <c r="S38998" s="499"/>
    </row>
    <row r="38999">
      <c r="B38999" s="497"/>
      <c r="H38999" s="500"/>
      <c r="O38999" s="500"/>
      <c r="Q38999" s="498" t="s">
        <v>213</v>
      </c>
      <c r="S38999" s="499"/>
    </row>
    <row r="39000">
      <c r="B39000" s="497"/>
      <c r="H39000" s="500"/>
      <c r="O39000" s="500"/>
      <c r="Q39000" s="498" t="s">
        <v>213</v>
      </c>
      <c r="S39000" s="499"/>
    </row>
    <row r="39001">
      <c r="B39001" s="497"/>
      <c r="H39001" s="500"/>
      <c r="O39001" s="500"/>
      <c r="Q39001" s="498" t="s">
        <v>213</v>
      </c>
      <c r="S39001" s="499"/>
    </row>
    <row r="39002">
      <c r="B39002" s="497"/>
      <c r="H39002" s="500"/>
      <c r="O39002" s="500"/>
      <c r="Q39002" s="498" t="s">
        <v>213</v>
      </c>
      <c r="S39002" s="499"/>
    </row>
    <row r="39003">
      <c r="B39003" s="497"/>
      <c r="H39003" s="500"/>
      <c r="O39003" s="500"/>
      <c r="Q39003" s="498" t="s">
        <v>213</v>
      </c>
      <c r="S39003" s="499"/>
    </row>
    <row r="39004">
      <c r="B39004" s="497"/>
      <c r="H39004" s="500"/>
      <c r="O39004" s="500"/>
      <c r="Q39004" s="498" t="s">
        <v>213</v>
      </c>
      <c r="S39004" s="499"/>
    </row>
    <row r="39005">
      <c r="B39005" s="497"/>
      <c r="H39005" s="500"/>
      <c r="O39005" s="500"/>
      <c r="Q39005" s="498" t="s">
        <v>213</v>
      </c>
      <c r="S39005" s="499"/>
    </row>
    <row r="39006">
      <c r="B39006" s="497"/>
      <c r="H39006" s="500"/>
      <c r="O39006" s="500"/>
      <c r="Q39006" s="498" t="s">
        <v>213</v>
      </c>
      <c r="S39006" s="499"/>
    </row>
    <row r="39007">
      <c r="B39007" s="497"/>
      <c r="H39007" s="500"/>
      <c r="O39007" s="500"/>
      <c r="Q39007" s="498" t="s">
        <v>213</v>
      </c>
      <c r="S39007" s="499"/>
    </row>
    <row r="39008">
      <c r="B39008" s="497"/>
      <c r="H39008" s="500"/>
      <c r="O39008" s="500"/>
      <c r="Q39008" s="498" t="s">
        <v>213</v>
      </c>
      <c r="S39008" s="499"/>
    </row>
    <row r="39009">
      <c r="B39009" s="497"/>
      <c r="H39009" s="500"/>
      <c r="O39009" s="500"/>
      <c r="Q39009" s="498" t="s">
        <v>213</v>
      </c>
      <c r="S39009" s="499"/>
    </row>
    <row r="39010">
      <c r="B39010" s="497"/>
      <c r="H39010" s="500"/>
      <c r="O39010" s="500"/>
      <c r="Q39010" s="498" t="s">
        <v>213</v>
      </c>
      <c r="S39010" s="499"/>
    </row>
    <row r="39011">
      <c r="B39011" s="497"/>
      <c r="H39011" s="500"/>
      <c r="O39011" s="500"/>
      <c r="Q39011" s="498" t="s">
        <v>213</v>
      </c>
      <c r="S39011" s="499"/>
    </row>
    <row r="39012">
      <c r="B39012" s="497"/>
      <c r="H39012" s="500"/>
      <c r="O39012" s="500"/>
      <c r="Q39012" s="498" t="s">
        <v>213</v>
      </c>
      <c r="S39012" s="499"/>
    </row>
    <row r="39013">
      <c r="B39013" s="497"/>
      <c r="H39013" s="500"/>
      <c r="O39013" s="500"/>
      <c r="Q39013" s="498" t="s">
        <v>213</v>
      </c>
      <c r="S39013" s="499"/>
    </row>
    <row r="39014">
      <c r="B39014" s="497"/>
      <c r="H39014" s="500"/>
      <c r="O39014" s="500"/>
      <c r="Q39014" s="498" t="s">
        <v>213</v>
      </c>
      <c r="S39014" s="499"/>
    </row>
    <row r="39015">
      <c r="B39015" s="497"/>
      <c r="H39015" s="500"/>
      <c r="O39015" s="500"/>
      <c r="Q39015" s="498" t="s">
        <v>213</v>
      </c>
      <c r="S39015" s="499"/>
    </row>
    <row r="39016">
      <c r="B39016" s="497"/>
      <c r="H39016" s="500"/>
      <c r="O39016" s="500"/>
      <c r="Q39016" s="498" t="s">
        <v>213</v>
      </c>
      <c r="S39016" s="499"/>
    </row>
    <row r="39017">
      <c r="B39017" s="497"/>
      <c r="H39017" s="500"/>
      <c r="O39017" s="500"/>
      <c r="Q39017" s="498" t="s">
        <v>213</v>
      </c>
      <c r="S39017" s="499"/>
    </row>
    <row r="39018">
      <c r="B39018" s="497"/>
      <c r="H39018" s="500"/>
      <c r="O39018" s="500"/>
      <c r="Q39018" s="498" t="s">
        <v>213</v>
      </c>
      <c r="S39018" s="499"/>
    </row>
    <row r="39019">
      <c r="B39019" s="497"/>
      <c r="H39019" s="500"/>
      <c r="O39019" s="500"/>
      <c r="Q39019" s="498" t="s">
        <v>213</v>
      </c>
      <c r="S39019" s="499"/>
    </row>
    <row r="39020">
      <c r="B39020" s="497"/>
      <c r="H39020" s="500"/>
      <c r="O39020" s="500"/>
      <c r="Q39020" s="498" t="s">
        <v>213</v>
      </c>
      <c r="S39020" s="499"/>
    </row>
    <row r="39021">
      <c r="B39021" s="497"/>
      <c r="H39021" s="500"/>
      <c r="O39021" s="500"/>
      <c r="Q39021" s="498" t="s">
        <v>213</v>
      </c>
      <c r="S39021" s="499"/>
    </row>
    <row r="39022">
      <c r="B39022" s="497"/>
      <c r="H39022" s="500"/>
      <c r="O39022" s="500"/>
      <c r="Q39022" s="498" t="s">
        <v>213</v>
      </c>
      <c r="S39022" s="499"/>
    </row>
    <row r="39023">
      <c r="B39023" s="497"/>
      <c r="H39023" s="500"/>
      <c r="O39023" s="500"/>
      <c r="Q39023" s="498" t="s">
        <v>213</v>
      </c>
      <c r="S39023" s="499"/>
    </row>
    <row r="39024">
      <c r="B39024" s="497"/>
      <c r="H39024" s="500"/>
      <c r="O39024" s="500"/>
      <c r="Q39024" s="498" t="s">
        <v>213</v>
      </c>
      <c r="S39024" s="499"/>
    </row>
    <row r="39025">
      <c r="B39025" s="497"/>
      <c r="H39025" s="500"/>
      <c r="O39025" s="500"/>
      <c r="Q39025" s="498" t="s">
        <v>213</v>
      </c>
      <c r="S39025" s="499"/>
    </row>
    <row r="39026">
      <c r="B39026" s="497"/>
      <c r="H39026" s="500"/>
      <c r="O39026" s="500"/>
      <c r="Q39026" s="498" t="s">
        <v>213</v>
      </c>
      <c r="S39026" s="499"/>
    </row>
    <row r="39027">
      <c r="B39027" s="497"/>
      <c r="H39027" s="500"/>
      <c r="O39027" s="500"/>
      <c r="Q39027" s="498" t="s">
        <v>213</v>
      </c>
      <c r="S39027" s="499"/>
    </row>
    <row r="39028">
      <c r="B39028" s="497"/>
      <c r="H39028" s="500"/>
      <c r="O39028" s="500"/>
      <c r="Q39028" s="498" t="s">
        <v>213</v>
      </c>
      <c r="S39028" s="499"/>
    </row>
    <row r="39029">
      <c r="B39029" s="497"/>
      <c r="H39029" s="500"/>
      <c r="O39029" s="500"/>
      <c r="Q39029" s="498" t="s">
        <v>213</v>
      </c>
      <c r="S39029" s="499"/>
    </row>
    <row r="39030">
      <c r="B39030" s="497"/>
      <c r="H39030" s="500"/>
      <c r="O39030" s="500"/>
      <c r="Q39030" s="498" t="s">
        <v>213</v>
      </c>
      <c r="S39030" s="499"/>
    </row>
    <row r="39031">
      <c r="B39031" s="497"/>
      <c r="H39031" s="500"/>
      <c r="O39031" s="500"/>
      <c r="Q39031" s="498" t="s">
        <v>213</v>
      </c>
      <c r="S39031" s="499"/>
    </row>
    <row r="39032">
      <c r="B39032" s="497"/>
      <c r="H39032" s="500"/>
      <c r="O39032" s="500"/>
      <c r="Q39032" s="498" t="s">
        <v>213</v>
      </c>
      <c r="S39032" s="499"/>
    </row>
    <row r="39033">
      <c r="B39033" s="497"/>
      <c r="H39033" s="500"/>
      <c r="O39033" s="500"/>
      <c r="Q39033" s="498" t="s">
        <v>213</v>
      </c>
      <c r="S39033" s="499"/>
    </row>
    <row r="39034">
      <c r="B39034" s="497"/>
      <c r="H39034" s="500"/>
      <c r="O39034" s="500"/>
      <c r="Q39034" s="498" t="s">
        <v>213</v>
      </c>
      <c r="S39034" s="499"/>
    </row>
    <row r="39035">
      <c r="B39035" s="497"/>
      <c r="H39035" s="500"/>
      <c r="O39035" s="500"/>
      <c r="Q39035" s="498" t="s">
        <v>213</v>
      </c>
      <c r="S39035" s="499"/>
    </row>
    <row r="39036">
      <c r="B39036" s="497"/>
      <c r="H39036" s="500"/>
      <c r="O39036" s="500"/>
      <c r="Q39036" s="498" t="s">
        <v>213</v>
      </c>
      <c r="S39036" s="499"/>
    </row>
    <row r="39037">
      <c r="B39037" s="497"/>
      <c r="H39037" s="500"/>
      <c r="O39037" s="500"/>
      <c r="Q39037" s="498" t="s">
        <v>213</v>
      </c>
      <c r="S39037" s="499"/>
    </row>
    <row r="39038">
      <c r="B39038" s="497"/>
      <c r="H39038" s="500"/>
      <c r="O39038" s="500"/>
      <c r="Q39038" s="498" t="s">
        <v>213</v>
      </c>
      <c r="S39038" s="499"/>
    </row>
    <row r="39039">
      <c r="B39039" s="497"/>
      <c r="H39039" s="500"/>
      <c r="O39039" s="500"/>
      <c r="Q39039" s="498" t="s">
        <v>213</v>
      </c>
      <c r="S39039" s="499"/>
    </row>
    <row r="39040">
      <c r="B39040" s="497"/>
      <c r="H39040" s="500"/>
      <c r="O39040" s="500"/>
      <c r="Q39040" s="498" t="s">
        <v>213</v>
      </c>
      <c r="S39040" s="499"/>
    </row>
    <row r="39041">
      <c r="B39041" s="497"/>
      <c r="H39041" s="500"/>
      <c r="O39041" s="500"/>
      <c r="Q39041" s="498" t="s">
        <v>213</v>
      </c>
      <c r="S39041" s="499"/>
    </row>
    <row r="39042">
      <c r="B39042" s="497"/>
      <c r="H39042" s="500"/>
      <c r="O39042" s="500"/>
      <c r="Q39042" s="498" t="s">
        <v>213</v>
      </c>
      <c r="S39042" s="499"/>
    </row>
    <row r="39043">
      <c r="B39043" s="497"/>
      <c r="H39043" s="500"/>
      <c r="O39043" s="500"/>
      <c r="Q39043" s="498" t="s">
        <v>213</v>
      </c>
      <c r="S39043" s="499"/>
    </row>
    <row r="39044">
      <c r="B39044" s="497"/>
      <c r="H39044" s="500"/>
      <c r="O39044" s="500"/>
      <c r="Q39044" s="498" t="s">
        <v>213</v>
      </c>
      <c r="S39044" s="499"/>
    </row>
    <row r="39045">
      <c r="B39045" s="497"/>
      <c r="H39045" s="500"/>
      <c r="O39045" s="500"/>
      <c r="Q39045" s="498" t="s">
        <v>213</v>
      </c>
      <c r="S39045" s="499"/>
    </row>
    <row r="39046">
      <c r="B39046" s="497"/>
      <c r="H39046" s="500"/>
      <c r="O39046" s="500"/>
      <c r="Q39046" s="498" t="s">
        <v>213</v>
      </c>
      <c r="S39046" s="499"/>
    </row>
    <row r="39047">
      <c r="B39047" s="497"/>
      <c r="H39047" s="500"/>
      <c r="O39047" s="500"/>
      <c r="Q39047" s="498" t="s">
        <v>213</v>
      </c>
      <c r="S39047" s="499"/>
    </row>
    <row r="39048">
      <c r="B39048" s="497"/>
      <c r="H39048" s="500"/>
      <c r="O39048" s="500"/>
      <c r="Q39048" s="498" t="s">
        <v>213</v>
      </c>
      <c r="S39048" s="499"/>
    </row>
    <row r="39049">
      <c r="B39049" s="497"/>
      <c r="H39049" s="500"/>
      <c r="O39049" s="500"/>
      <c r="Q39049" s="498" t="s">
        <v>213</v>
      </c>
      <c r="S39049" s="499"/>
    </row>
    <row r="39050">
      <c r="B39050" s="497"/>
      <c r="H39050" s="500"/>
      <c r="O39050" s="500"/>
      <c r="Q39050" s="498" t="s">
        <v>213</v>
      </c>
      <c r="S39050" s="499"/>
    </row>
    <row r="39051">
      <c r="B39051" s="497"/>
      <c r="H39051" s="500"/>
      <c r="O39051" s="500"/>
      <c r="Q39051" s="498" t="s">
        <v>213</v>
      </c>
      <c r="S39051" s="499"/>
    </row>
    <row r="39052">
      <c r="B39052" s="497"/>
      <c r="H39052" s="500"/>
      <c r="O39052" s="500"/>
      <c r="Q39052" s="498" t="s">
        <v>213</v>
      </c>
      <c r="S39052" s="499"/>
    </row>
    <row r="39053">
      <c r="B39053" s="497"/>
      <c r="H39053" s="500"/>
      <c r="O39053" s="500"/>
      <c r="Q39053" s="498" t="s">
        <v>213</v>
      </c>
      <c r="S39053" s="499"/>
    </row>
    <row r="39054">
      <c r="B39054" s="497"/>
      <c r="H39054" s="500"/>
      <c r="O39054" s="500"/>
      <c r="Q39054" s="498" t="s">
        <v>213</v>
      </c>
      <c r="S39054" s="499"/>
    </row>
    <row r="39055">
      <c r="B39055" s="497"/>
      <c r="H39055" s="500"/>
      <c r="O39055" s="500"/>
      <c r="Q39055" s="498" t="s">
        <v>213</v>
      </c>
      <c r="S39055" s="499"/>
    </row>
    <row r="39056">
      <c r="B39056" s="497"/>
      <c r="H39056" s="500"/>
      <c r="O39056" s="500"/>
      <c r="Q39056" s="498" t="s">
        <v>213</v>
      </c>
      <c r="S39056" s="499"/>
    </row>
    <row r="39057">
      <c r="B39057" s="497"/>
      <c r="H39057" s="500"/>
      <c r="O39057" s="500"/>
      <c r="Q39057" s="498" t="s">
        <v>213</v>
      </c>
      <c r="S39057" s="499"/>
    </row>
    <row r="39058">
      <c r="B39058" s="497"/>
      <c r="H39058" s="500"/>
      <c r="O39058" s="500"/>
      <c r="Q39058" s="498" t="s">
        <v>213</v>
      </c>
      <c r="S39058" s="499"/>
    </row>
    <row r="39059">
      <c r="B39059" s="497"/>
      <c r="H39059" s="500"/>
      <c r="O39059" s="500"/>
      <c r="Q39059" s="498" t="s">
        <v>213</v>
      </c>
      <c r="S39059" s="499"/>
    </row>
    <row r="39060">
      <c r="B39060" s="497"/>
      <c r="H39060" s="500"/>
      <c r="O39060" s="500"/>
      <c r="Q39060" s="498" t="s">
        <v>213</v>
      </c>
      <c r="S39060" s="499"/>
    </row>
    <row r="39061">
      <c r="B39061" s="497"/>
      <c r="H39061" s="500"/>
      <c r="O39061" s="500"/>
      <c r="Q39061" s="498" t="s">
        <v>213</v>
      </c>
      <c r="S39061" s="499"/>
    </row>
    <row r="39062">
      <c r="B39062" s="497"/>
      <c r="H39062" s="500"/>
      <c r="O39062" s="500"/>
      <c r="Q39062" s="498" t="s">
        <v>213</v>
      </c>
      <c r="S39062" s="499"/>
    </row>
    <row r="39063">
      <c r="B39063" s="497"/>
      <c r="H39063" s="500"/>
      <c r="O39063" s="500"/>
      <c r="Q39063" s="498" t="s">
        <v>213</v>
      </c>
      <c r="S39063" s="499"/>
    </row>
    <row r="39064">
      <c r="B39064" s="497"/>
      <c r="H39064" s="500"/>
      <c r="O39064" s="500"/>
      <c r="Q39064" s="498" t="s">
        <v>213</v>
      </c>
      <c r="S39064" s="499"/>
    </row>
    <row r="39065">
      <c r="B39065" s="497"/>
      <c r="H39065" s="500"/>
      <c r="O39065" s="500"/>
      <c r="Q39065" s="498" t="s">
        <v>213</v>
      </c>
      <c r="S39065" s="499"/>
    </row>
    <row r="39066">
      <c r="B39066" s="497"/>
      <c r="H39066" s="500"/>
      <c r="O39066" s="500"/>
      <c r="Q39066" s="498" t="s">
        <v>213</v>
      </c>
      <c r="S39066" s="499"/>
    </row>
    <row r="39067">
      <c r="B39067" s="497"/>
      <c r="H39067" s="500"/>
      <c r="O39067" s="500"/>
      <c r="Q39067" s="498" t="s">
        <v>213</v>
      </c>
      <c r="S39067" s="499"/>
    </row>
    <row r="39068">
      <c r="B39068" s="497"/>
      <c r="H39068" s="500"/>
      <c r="O39068" s="500"/>
      <c r="Q39068" s="498" t="s">
        <v>213</v>
      </c>
      <c r="S39068" s="499"/>
    </row>
    <row r="39069">
      <c r="B39069" s="497"/>
      <c r="H39069" s="500"/>
      <c r="O39069" s="500"/>
      <c r="Q39069" s="498" t="s">
        <v>213</v>
      </c>
      <c r="S39069" s="499"/>
    </row>
    <row r="39070">
      <c r="B39070" s="497"/>
      <c r="H39070" s="500"/>
      <c r="O39070" s="500"/>
      <c r="Q39070" s="498" t="s">
        <v>213</v>
      </c>
      <c r="S39070" s="499"/>
    </row>
    <row r="39071">
      <c r="B39071" s="497"/>
      <c r="H39071" s="500"/>
      <c r="O39071" s="500"/>
      <c r="Q39071" s="498" t="s">
        <v>213</v>
      </c>
      <c r="S39071" s="499"/>
    </row>
    <row r="39072">
      <c r="B39072" s="497"/>
      <c r="H39072" s="500"/>
      <c r="O39072" s="500"/>
      <c r="Q39072" s="498" t="s">
        <v>213</v>
      </c>
      <c r="S39072" s="499"/>
    </row>
    <row r="39073">
      <c r="B39073" s="497"/>
      <c r="H39073" s="500"/>
      <c r="O39073" s="500"/>
      <c r="Q39073" s="498" t="s">
        <v>213</v>
      </c>
      <c r="S39073" s="499"/>
    </row>
    <row r="39074">
      <c r="B39074" s="497"/>
      <c r="H39074" s="500"/>
      <c r="O39074" s="500"/>
      <c r="Q39074" s="498" t="s">
        <v>213</v>
      </c>
      <c r="S39074" s="499"/>
    </row>
    <row r="39075">
      <c r="B39075" s="497"/>
      <c r="H39075" s="500"/>
      <c r="O39075" s="500"/>
      <c r="Q39075" s="498" t="s">
        <v>213</v>
      </c>
      <c r="S39075" s="499"/>
    </row>
    <row r="39076">
      <c r="B39076" s="497"/>
      <c r="H39076" s="500"/>
      <c r="O39076" s="500"/>
      <c r="Q39076" s="498" t="s">
        <v>213</v>
      </c>
      <c r="S39076" s="499"/>
    </row>
    <row r="39077">
      <c r="B39077" s="497"/>
      <c r="H39077" s="500"/>
      <c r="O39077" s="500"/>
      <c r="Q39077" s="498" t="s">
        <v>213</v>
      </c>
      <c r="S39077" s="499"/>
    </row>
    <row r="39078">
      <c r="B39078" s="497"/>
      <c r="H39078" s="500"/>
      <c r="O39078" s="500"/>
      <c r="Q39078" s="498" t="s">
        <v>213</v>
      </c>
      <c r="S39078" s="499"/>
    </row>
    <row r="39079">
      <c r="B39079" s="497"/>
      <c r="H39079" s="500"/>
      <c r="O39079" s="500"/>
      <c r="Q39079" s="498" t="s">
        <v>213</v>
      </c>
      <c r="S39079" s="499"/>
    </row>
    <row r="39080">
      <c r="B39080" s="497"/>
      <c r="H39080" s="500"/>
      <c r="O39080" s="500"/>
      <c r="Q39080" s="498" t="s">
        <v>213</v>
      </c>
      <c r="S39080" s="499"/>
    </row>
    <row r="39081">
      <c r="B39081" s="497"/>
      <c r="H39081" s="500"/>
      <c r="O39081" s="500"/>
      <c r="Q39081" s="498" t="s">
        <v>213</v>
      </c>
      <c r="S39081" s="499"/>
    </row>
    <row r="39082">
      <c r="B39082" s="497"/>
      <c r="H39082" s="500"/>
      <c r="O39082" s="500"/>
      <c r="Q39082" s="498" t="s">
        <v>213</v>
      </c>
      <c r="S39082" s="499"/>
    </row>
    <row r="39083">
      <c r="B39083" s="497"/>
      <c r="H39083" s="500"/>
      <c r="O39083" s="500"/>
      <c r="Q39083" s="498" t="s">
        <v>213</v>
      </c>
      <c r="S39083" s="499"/>
    </row>
    <row r="39084">
      <c r="B39084" s="497"/>
      <c r="H39084" s="500"/>
      <c r="O39084" s="500"/>
      <c r="Q39084" s="498" t="s">
        <v>213</v>
      </c>
      <c r="S39084" s="499"/>
    </row>
    <row r="39085">
      <c r="B39085" s="497"/>
      <c r="H39085" s="500"/>
      <c r="O39085" s="500"/>
      <c r="Q39085" s="498" t="s">
        <v>213</v>
      </c>
      <c r="S39085" s="499"/>
    </row>
    <row r="39086">
      <c r="B39086" s="497"/>
      <c r="H39086" s="500"/>
      <c r="O39086" s="500"/>
      <c r="Q39086" s="498" t="s">
        <v>213</v>
      </c>
      <c r="S39086" s="499"/>
    </row>
    <row r="39087">
      <c r="B39087" s="497"/>
      <c r="H39087" s="500"/>
      <c r="O39087" s="500"/>
      <c r="Q39087" s="498" t="s">
        <v>213</v>
      </c>
      <c r="S39087" s="499"/>
    </row>
    <row r="39088">
      <c r="B39088" s="497"/>
      <c r="H39088" s="500"/>
      <c r="O39088" s="500"/>
      <c r="Q39088" s="498" t="s">
        <v>213</v>
      </c>
      <c r="S39088" s="499"/>
    </row>
    <row r="39089">
      <c r="B39089" s="497"/>
      <c r="H39089" s="500"/>
      <c r="O39089" s="500"/>
      <c r="Q39089" s="498" t="s">
        <v>213</v>
      </c>
      <c r="S39089" s="499"/>
    </row>
    <row r="39090">
      <c r="B39090" s="497"/>
      <c r="H39090" s="500"/>
      <c r="O39090" s="500"/>
      <c r="Q39090" s="498" t="s">
        <v>213</v>
      </c>
      <c r="S39090" s="499"/>
    </row>
    <row r="39091">
      <c r="B39091" s="497"/>
      <c r="H39091" s="500"/>
      <c r="O39091" s="500"/>
      <c r="Q39091" s="498" t="s">
        <v>213</v>
      </c>
      <c r="S39091" s="499"/>
    </row>
    <row r="39092">
      <c r="B39092" s="497"/>
      <c r="H39092" s="500"/>
      <c r="O39092" s="500"/>
      <c r="Q39092" s="498" t="s">
        <v>213</v>
      </c>
      <c r="S39092" s="499"/>
    </row>
    <row r="39093">
      <c r="B39093" s="497"/>
      <c r="H39093" s="500"/>
      <c r="O39093" s="500"/>
      <c r="Q39093" s="498" t="s">
        <v>213</v>
      </c>
      <c r="S39093" s="499"/>
    </row>
    <row r="39094">
      <c r="B39094" s="497"/>
      <c r="H39094" s="500"/>
      <c r="O39094" s="500"/>
      <c r="Q39094" s="498" t="s">
        <v>213</v>
      </c>
      <c r="S39094" s="499"/>
    </row>
    <row r="39095">
      <c r="B39095" s="497"/>
      <c r="H39095" s="500"/>
      <c r="O39095" s="500"/>
      <c r="Q39095" s="498" t="s">
        <v>213</v>
      </c>
      <c r="S39095" s="499"/>
    </row>
    <row r="39096">
      <c r="B39096" s="497"/>
      <c r="H39096" s="500"/>
      <c r="O39096" s="500"/>
      <c r="Q39096" s="498" t="s">
        <v>213</v>
      </c>
      <c r="S39096" s="499"/>
    </row>
    <row r="39097">
      <c r="B39097" s="497"/>
      <c r="H39097" s="500"/>
      <c r="O39097" s="500"/>
      <c r="Q39097" s="498" t="s">
        <v>213</v>
      </c>
      <c r="S39097" s="499"/>
    </row>
    <row r="39098">
      <c r="B39098" s="497"/>
      <c r="H39098" s="500"/>
      <c r="O39098" s="500"/>
      <c r="Q39098" s="498" t="s">
        <v>213</v>
      </c>
      <c r="S39098" s="499"/>
    </row>
    <row r="39099">
      <c r="B39099" s="497"/>
      <c r="H39099" s="500"/>
      <c r="O39099" s="500"/>
      <c r="Q39099" s="498" t="s">
        <v>213</v>
      </c>
      <c r="S39099" s="499"/>
    </row>
    <row r="39100">
      <c r="B39100" s="497"/>
      <c r="H39100" s="500"/>
      <c r="O39100" s="500"/>
      <c r="Q39100" s="498" t="s">
        <v>213</v>
      </c>
      <c r="S39100" s="499"/>
    </row>
    <row r="39101">
      <c r="B39101" s="497"/>
      <c r="H39101" s="500"/>
      <c r="O39101" s="500"/>
      <c r="Q39101" s="498" t="s">
        <v>213</v>
      </c>
      <c r="S39101" s="499"/>
    </row>
    <row r="39102">
      <c r="B39102" s="497"/>
      <c r="H39102" s="500"/>
      <c r="O39102" s="500"/>
      <c r="Q39102" s="498" t="s">
        <v>213</v>
      </c>
      <c r="S39102" s="499"/>
    </row>
    <row r="39103">
      <c r="B39103" s="497"/>
      <c r="H39103" s="500"/>
      <c r="O39103" s="500"/>
      <c r="Q39103" s="498" t="s">
        <v>213</v>
      </c>
      <c r="S39103" s="499"/>
    </row>
    <row r="39104">
      <c r="B39104" s="497"/>
      <c r="H39104" s="500"/>
      <c r="O39104" s="500"/>
      <c r="Q39104" s="498" t="s">
        <v>213</v>
      </c>
      <c r="S39104" s="499"/>
    </row>
    <row r="39105">
      <c r="B39105" s="497"/>
      <c r="H39105" s="500"/>
      <c r="O39105" s="500"/>
      <c r="Q39105" s="498" t="s">
        <v>213</v>
      </c>
      <c r="S39105" s="499"/>
    </row>
    <row r="39106">
      <c r="B39106" s="497"/>
      <c r="H39106" s="500"/>
      <c r="O39106" s="500"/>
      <c r="Q39106" s="498" t="s">
        <v>213</v>
      </c>
      <c r="S39106" s="499"/>
    </row>
    <row r="39107">
      <c r="B39107" s="497"/>
      <c r="H39107" s="500"/>
      <c r="O39107" s="500"/>
      <c r="Q39107" s="498" t="s">
        <v>213</v>
      </c>
      <c r="S39107" s="499"/>
    </row>
    <row r="39108">
      <c r="B39108" s="497"/>
      <c r="H39108" s="500"/>
      <c r="O39108" s="500"/>
      <c r="Q39108" s="498" t="s">
        <v>213</v>
      </c>
      <c r="S39108" s="499"/>
    </row>
    <row r="39109">
      <c r="B39109" s="497"/>
      <c r="H39109" s="500"/>
      <c r="O39109" s="500"/>
      <c r="Q39109" s="498" t="s">
        <v>213</v>
      </c>
      <c r="S39109" s="499"/>
    </row>
    <row r="39110">
      <c r="B39110" s="497"/>
      <c r="H39110" s="500"/>
      <c r="O39110" s="500"/>
      <c r="Q39110" s="498" t="s">
        <v>213</v>
      </c>
      <c r="S39110" s="499"/>
    </row>
    <row r="39111">
      <c r="B39111" s="497"/>
      <c r="H39111" s="500"/>
      <c r="O39111" s="500"/>
      <c r="Q39111" s="498" t="s">
        <v>213</v>
      </c>
      <c r="S39111" s="499"/>
    </row>
    <row r="39112">
      <c r="B39112" s="497"/>
      <c r="H39112" s="500"/>
      <c r="O39112" s="500"/>
      <c r="Q39112" s="498" t="s">
        <v>213</v>
      </c>
      <c r="S39112" s="499"/>
    </row>
    <row r="39113">
      <c r="B39113" s="497"/>
      <c r="H39113" s="500"/>
      <c r="O39113" s="500"/>
      <c r="Q39113" s="498" t="s">
        <v>213</v>
      </c>
      <c r="S39113" s="499"/>
    </row>
    <row r="39114">
      <c r="B39114" s="497"/>
      <c r="H39114" s="500"/>
      <c r="O39114" s="500"/>
      <c r="Q39114" s="498" t="s">
        <v>213</v>
      </c>
      <c r="S39114" s="499"/>
    </row>
    <row r="39115">
      <c r="B39115" s="497"/>
      <c r="H39115" s="500"/>
      <c r="O39115" s="500"/>
      <c r="Q39115" s="498" t="s">
        <v>213</v>
      </c>
      <c r="S39115" s="499"/>
    </row>
    <row r="39116">
      <c r="B39116" s="497"/>
      <c r="H39116" s="500"/>
      <c r="O39116" s="500"/>
      <c r="Q39116" s="498" t="s">
        <v>213</v>
      </c>
      <c r="S39116" s="499"/>
    </row>
    <row r="39117">
      <c r="B39117" s="497"/>
      <c r="H39117" s="500"/>
      <c r="O39117" s="500"/>
      <c r="Q39117" s="498" t="s">
        <v>213</v>
      </c>
      <c r="S39117" s="499"/>
    </row>
    <row r="39118">
      <c r="B39118" s="497"/>
      <c r="H39118" s="500"/>
      <c r="O39118" s="500"/>
      <c r="Q39118" s="498" t="s">
        <v>213</v>
      </c>
      <c r="S39118" s="499"/>
    </row>
    <row r="39119">
      <c r="B39119" s="497"/>
      <c r="H39119" s="500"/>
      <c r="O39119" s="500"/>
      <c r="Q39119" s="498" t="s">
        <v>213</v>
      </c>
      <c r="S39119" s="499"/>
    </row>
    <row r="39120">
      <c r="B39120" s="497"/>
      <c r="H39120" s="500"/>
      <c r="O39120" s="500"/>
      <c r="Q39120" s="498" t="s">
        <v>213</v>
      </c>
      <c r="S39120" s="499"/>
    </row>
    <row r="39121">
      <c r="B39121" s="497"/>
      <c r="H39121" s="500"/>
      <c r="O39121" s="500"/>
      <c r="Q39121" s="498" t="s">
        <v>213</v>
      </c>
      <c r="S39121" s="499"/>
    </row>
    <row r="39122">
      <c r="B39122" s="497"/>
      <c r="H39122" s="500"/>
      <c r="O39122" s="500"/>
      <c r="Q39122" s="498" t="s">
        <v>213</v>
      </c>
      <c r="S39122" s="499"/>
    </row>
    <row r="39123">
      <c r="B39123" s="497"/>
      <c r="H39123" s="500"/>
      <c r="O39123" s="500"/>
      <c r="Q39123" s="498" t="s">
        <v>213</v>
      </c>
      <c r="S39123" s="499"/>
    </row>
    <row r="39124">
      <c r="B39124" s="497"/>
      <c r="H39124" s="500"/>
      <c r="O39124" s="500"/>
      <c r="Q39124" s="498" t="s">
        <v>213</v>
      </c>
      <c r="S39124" s="499"/>
    </row>
    <row r="39125">
      <c r="B39125" s="497"/>
      <c r="H39125" s="500"/>
      <c r="O39125" s="500"/>
      <c r="Q39125" s="498" t="s">
        <v>213</v>
      </c>
      <c r="S39125" s="499"/>
    </row>
    <row r="39126">
      <c r="B39126" s="497"/>
      <c r="H39126" s="500"/>
      <c r="O39126" s="500"/>
      <c r="Q39126" s="498" t="s">
        <v>213</v>
      </c>
      <c r="S39126" s="499"/>
    </row>
    <row r="39127">
      <c r="B39127" s="497"/>
      <c r="H39127" s="500"/>
      <c r="O39127" s="500"/>
      <c r="Q39127" s="498" t="s">
        <v>213</v>
      </c>
      <c r="S39127" s="499"/>
    </row>
    <row r="39128">
      <c r="B39128" s="497"/>
      <c r="H39128" s="500"/>
      <c r="O39128" s="500"/>
      <c r="Q39128" s="498" t="s">
        <v>213</v>
      </c>
      <c r="S39128" s="499"/>
    </row>
    <row r="39129">
      <c r="B39129" s="497"/>
      <c r="H39129" s="500"/>
      <c r="O39129" s="500"/>
      <c r="Q39129" s="498" t="s">
        <v>213</v>
      </c>
      <c r="S39129" s="499"/>
    </row>
    <row r="39130">
      <c r="B39130" s="497"/>
      <c r="H39130" s="500"/>
      <c r="O39130" s="500"/>
      <c r="Q39130" s="498" t="s">
        <v>213</v>
      </c>
      <c r="S39130" s="499"/>
    </row>
    <row r="39131">
      <c r="B39131" s="497"/>
      <c r="H39131" s="500"/>
      <c r="O39131" s="500"/>
      <c r="Q39131" s="498" t="s">
        <v>213</v>
      </c>
      <c r="S39131" s="499"/>
    </row>
    <row r="39132">
      <c r="B39132" s="497"/>
      <c r="H39132" s="500"/>
      <c r="O39132" s="500"/>
      <c r="Q39132" s="498" t="s">
        <v>213</v>
      </c>
      <c r="S39132" s="499"/>
    </row>
    <row r="39133">
      <c r="B39133" s="497"/>
      <c r="H39133" s="500"/>
      <c r="O39133" s="500"/>
      <c r="Q39133" s="498" t="s">
        <v>213</v>
      </c>
      <c r="S39133" s="499"/>
    </row>
    <row r="39134">
      <c r="B39134" s="497"/>
      <c r="H39134" s="500"/>
      <c r="O39134" s="500"/>
      <c r="Q39134" s="498" t="s">
        <v>213</v>
      </c>
      <c r="S39134" s="499"/>
    </row>
    <row r="39135">
      <c r="B39135" s="497"/>
      <c r="H39135" s="500"/>
      <c r="O39135" s="500"/>
      <c r="Q39135" s="498" t="s">
        <v>213</v>
      </c>
      <c r="S39135" s="499"/>
    </row>
    <row r="39136">
      <c r="B39136" s="497"/>
      <c r="H39136" s="500"/>
      <c r="O39136" s="500"/>
      <c r="Q39136" s="498" t="s">
        <v>213</v>
      </c>
      <c r="S39136" s="499"/>
    </row>
    <row r="39137">
      <c r="B39137" s="497"/>
      <c r="H39137" s="500"/>
      <c r="O39137" s="500"/>
      <c r="Q39137" s="498" t="s">
        <v>213</v>
      </c>
      <c r="S39137" s="499"/>
    </row>
    <row r="39138">
      <c r="B39138" s="497"/>
      <c r="H39138" s="500"/>
      <c r="O39138" s="500"/>
      <c r="Q39138" s="498" t="s">
        <v>213</v>
      </c>
      <c r="S39138" s="499"/>
    </row>
    <row r="39139">
      <c r="B39139" s="497"/>
      <c r="H39139" s="500"/>
      <c r="O39139" s="500"/>
      <c r="Q39139" s="498" t="s">
        <v>213</v>
      </c>
      <c r="S39139" s="499"/>
    </row>
    <row r="39140">
      <c r="B39140" s="497"/>
      <c r="H39140" s="500"/>
      <c r="O39140" s="500"/>
      <c r="Q39140" s="498" t="s">
        <v>213</v>
      </c>
      <c r="S39140" s="499"/>
    </row>
    <row r="39141">
      <c r="B39141" s="497"/>
      <c r="H39141" s="500"/>
      <c r="O39141" s="500"/>
      <c r="Q39141" s="498" t="s">
        <v>213</v>
      </c>
      <c r="S39141" s="499"/>
    </row>
    <row r="39142">
      <c r="B39142" s="497"/>
      <c r="H39142" s="500"/>
      <c r="O39142" s="500"/>
      <c r="Q39142" s="498" t="s">
        <v>213</v>
      </c>
      <c r="S39142" s="499"/>
    </row>
    <row r="39143">
      <c r="B39143" s="497"/>
      <c r="H39143" s="500"/>
      <c r="O39143" s="500"/>
      <c r="Q39143" s="498" t="s">
        <v>213</v>
      </c>
      <c r="S39143" s="499"/>
    </row>
    <row r="39144">
      <c r="B39144" s="497"/>
      <c r="H39144" s="500"/>
      <c r="O39144" s="500"/>
      <c r="Q39144" s="498" t="s">
        <v>213</v>
      </c>
      <c r="S39144" s="499"/>
    </row>
    <row r="39145">
      <c r="B39145" s="497"/>
      <c r="H39145" s="500"/>
      <c r="O39145" s="500"/>
      <c r="Q39145" s="498" t="s">
        <v>213</v>
      </c>
      <c r="S39145" s="499"/>
    </row>
    <row r="39146">
      <c r="B39146" s="497"/>
      <c r="H39146" s="500"/>
      <c r="O39146" s="500"/>
      <c r="Q39146" s="498" t="s">
        <v>213</v>
      </c>
      <c r="S39146" s="499"/>
    </row>
    <row r="39147">
      <c r="B39147" s="497"/>
      <c r="H39147" s="500"/>
      <c r="O39147" s="500"/>
      <c r="Q39147" s="498" t="s">
        <v>213</v>
      </c>
      <c r="S39147" s="499"/>
    </row>
    <row r="39148">
      <c r="B39148" s="497"/>
      <c r="H39148" s="500"/>
      <c r="O39148" s="500"/>
      <c r="Q39148" s="498" t="s">
        <v>213</v>
      </c>
      <c r="S39148" s="499"/>
    </row>
    <row r="39149">
      <c r="B39149" s="497"/>
      <c r="H39149" s="500"/>
      <c r="O39149" s="500"/>
      <c r="Q39149" s="498" t="s">
        <v>213</v>
      </c>
      <c r="S39149" s="499"/>
    </row>
    <row r="39150">
      <c r="B39150" s="497"/>
      <c r="H39150" s="500"/>
      <c r="O39150" s="500"/>
      <c r="Q39150" s="498" t="s">
        <v>213</v>
      </c>
      <c r="S39150" s="499"/>
    </row>
    <row r="39151">
      <c r="B39151" s="497"/>
      <c r="H39151" s="500"/>
      <c r="O39151" s="500"/>
      <c r="Q39151" s="498" t="s">
        <v>213</v>
      </c>
      <c r="S39151" s="499"/>
    </row>
    <row r="39152">
      <c r="B39152" s="497"/>
      <c r="H39152" s="500"/>
      <c r="O39152" s="500"/>
      <c r="Q39152" s="498" t="s">
        <v>213</v>
      </c>
      <c r="S39152" s="499"/>
    </row>
    <row r="39153">
      <c r="B39153" s="497"/>
      <c r="H39153" s="500"/>
      <c r="O39153" s="500"/>
      <c r="Q39153" s="498" t="s">
        <v>213</v>
      </c>
      <c r="S39153" s="499"/>
    </row>
    <row r="39154">
      <c r="B39154" s="497"/>
      <c r="H39154" s="500"/>
      <c r="O39154" s="500"/>
      <c r="Q39154" s="498" t="s">
        <v>213</v>
      </c>
      <c r="S39154" s="499"/>
    </row>
    <row r="39155">
      <c r="B39155" s="497"/>
      <c r="H39155" s="500"/>
      <c r="O39155" s="500"/>
      <c r="Q39155" s="498" t="s">
        <v>213</v>
      </c>
      <c r="S39155" s="499"/>
    </row>
    <row r="39156">
      <c r="B39156" s="497"/>
      <c r="H39156" s="500"/>
      <c r="O39156" s="500"/>
      <c r="Q39156" s="498" t="s">
        <v>213</v>
      </c>
      <c r="S39156" s="499"/>
    </row>
    <row r="39157">
      <c r="B39157" s="497"/>
      <c r="H39157" s="500"/>
      <c r="O39157" s="500"/>
      <c r="Q39157" s="498" t="s">
        <v>213</v>
      </c>
      <c r="S39157" s="499"/>
    </row>
    <row r="39158">
      <c r="B39158" s="497"/>
      <c r="H39158" s="500"/>
      <c r="O39158" s="500"/>
      <c r="Q39158" s="498" t="s">
        <v>213</v>
      </c>
      <c r="S39158" s="499"/>
    </row>
    <row r="39159">
      <c r="B39159" s="497"/>
      <c r="H39159" s="500"/>
      <c r="O39159" s="500"/>
      <c r="Q39159" s="498" t="s">
        <v>213</v>
      </c>
      <c r="S39159" s="499"/>
    </row>
    <row r="39160">
      <c r="B39160" s="497"/>
      <c r="H39160" s="500"/>
      <c r="O39160" s="500"/>
      <c r="Q39160" s="498" t="s">
        <v>213</v>
      </c>
      <c r="S39160" s="499"/>
    </row>
    <row r="39161">
      <c r="B39161" s="497"/>
      <c r="H39161" s="500"/>
      <c r="O39161" s="500"/>
      <c r="Q39161" s="498" t="s">
        <v>213</v>
      </c>
      <c r="S39161" s="499"/>
    </row>
    <row r="39162">
      <c r="B39162" s="497"/>
      <c r="H39162" s="500"/>
      <c r="O39162" s="500"/>
      <c r="Q39162" s="498" t="s">
        <v>213</v>
      </c>
      <c r="S39162" s="499"/>
    </row>
    <row r="39163">
      <c r="B39163" s="497"/>
      <c r="H39163" s="500"/>
      <c r="O39163" s="500"/>
      <c r="Q39163" s="498" t="s">
        <v>213</v>
      </c>
      <c r="S39163" s="499"/>
    </row>
    <row r="39164">
      <c r="B39164" s="497"/>
      <c r="H39164" s="500"/>
      <c r="O39164" s="500"/>
      <c r="Q39164" s="498" t="s">
        <v>213</v>
      </c>
      <c r="S39164" s="499"/>
    </row>
    <row r="39165">
      <c r="B39165" s="497"/>
      <c r="H39165" s="500"/>
      <c r="O39165" s="500"/>
      <c r="Q39165" s="498" t="s">
        <v>213</v>
      </c>
      <c r="S39165" s="499"/>
    </row>
    <row r="39166">
      <c r="B39166" s="497"/>
      <c r="H39166" s="500"/>
      <c r="O39166" s="500"/>
      <c r="Q39166" s="498" t="s">
        <v>213</v>
      </c>
      <c r="S39166" s="499"/>
    </row>
    <row r="39167">
      <c r="B39167" s="497"/>
      <c r="H39167" s="500"/>
      <c r="O39167" s="500"/>
      <c r="Q39167" s="498" t="s">
        <v>213</v>
      </c>
      <c r="S39167" s="499"/>
    </row>
    <row r="39168">
      <c r="B39168" s="497"/>
      <c r="H39168" s="500"/>
      <c r="O39168" s="500"/>
      <c r="Q39168" s="498" t="s">
        <v>213</v>
      </c>
      <c r="S39168" s="499"/>
    </row>
    <row r="39169">
      <c r="B39169" s="497"/>
      <c r="H39169" s="500"/>
      <c r="O39169" s="500"/>
      <c r="Q39169" s="498" t="s">
        <v>213</v>
      </c>
      <c r="S39169" s="499"/>
    </row>
    <row r="39170">
      <c r="B39170" s="497"/>
      <c r="H39170" s="500"/>
      <c r="O39170" s="500"/>
      <c r="Q39170" s="498" t="s">
        <v>213</v>
      </c>
      <c r="S39170" s="499"/>
    </row>
    <row r="39171">
      <c r="B39171" s="497"/>
      <c r="H39171" s="500"/>
      <c r="O39171" s="500"/>
      <c r="Q39171" s="498" t="s">
        <v>213</v>
      </c>
      <c r="S39171" s="499"/>
    </row>
    <row r="39172">
      <c r="B39172" s="497"/>
      <c r="H39172" s="500"/>
      <c r="O39172" s="500"/>
      <c r="Q39172" s="498" t="s">
        <v>213</v>
      </c>
      <c r="S39172" s="499"/>
    </row>
    <row r="39173">
      <c r="B39173" s="497"/>
      <c r="H39173" s="500"/>
      <c r="O39173" s="500"/>
      <c r="Q39173" s="498" t="s">
        <v>213</v>
      </c>
      <c r="S39173" s="499"/>
    </row>
    <row r="39174">
      <c r="B39174" s="497"/>
      <c r="H39174" s="500"/>
      <c r="O39174" s="500"/>
      <c r="Q39174" s="498" t="s">
        <v>213</v>
      </c>
      <c r="S39174" s="499"/>
    </row>
    <row r="39175">
      <c r="B39175" s="497"/>
      <c r="H39175" s="500"/>
      <c r="O39175" s="500"/>
      <c r="Q39175" s="498" t="s">
        <v>213</v>
      </c>
      <c r="S39175" s="499"/>
    </row>
    <row r="39176">
      <c r="B39176" s="497"/>
      <c r="H39176" s="500"/>
      <c r="O39176" s="500"/>
      <c r="Q39176" s="498" t="s">
        <v>213</v>
      </c>
      <c r="S39176" s="499"/>
    </row>
    <row r="39177">
      <c r="B39177" s="497"/>
      <c r="H39177" s="500"/>
      <c r="O39177" s="500"/>
      <c r="Q39177" s="498" t="s">
        <v>213</v>
      </c>
      <c r="S39177" s="499"/>
    </row>
    <row r="39178">
      <c r="B39178" s="497"/>
      <c r="H39178" s="500"/>
      <c r="O39178" s="500"/>
      <c r="Q39178" s="498" t="s">
        <v>213</v>
      </c>
      <c r="S39178" s="499"/>
    </row>
    <row r="39179">
      <c r="B39179" s="497"/>
      <c r="H39179" s="500"/>
      <c r="O39179" s="500"/>
      <c r="Q39179" s="498" t="s">
        <v>213</v>
      </c>
      <c r="S39179" s="499"/>
    </row>
    <row r="39180">
      <c r="B39180" s="497"/>
      <c r="H39180" s="500"/>
      <c r="O39180" s="500"/>
      <c r="Q39180" s="498" t="s">
        <v>213</v>
      </c>
      <c r="S39180" s="499"/>
    </row>
    <row r="39181">
      <c r="B39181" s="497"/>
      <c r="H39181" s="500"/>
      <c r="O39181" s="500"/>
      <c r="Q39181" s="498" t="s">
        <v>213</v>
      </c>
      <c r="S39181" s="499"/>
    </row>
    <row r="39182">
      <c r="B39182" s="497"/>
      <c r="H39182" s="500"/>
      <c r="O39182" s="500"/>
      <c r="Q39182" s="498" t="s">
        <v>213</v>
      </c>
      <c r="S39182" s="499"/>
    </row>
    <row r="39183">
      <c r="B39183" s="497"/>
      <c r="H39183" s="500"/>
      <c r="O39183" s="500"/>
      <c r="Q39183" s="498" t="s">
        <v>213</v>
      </c>
      <c r="S39183" s="499"/>
    </row>
    <row r="39184">
      <c r="B39184" s="497"/>
      <c r="H39184" s="500"/>
      <c r="O39184" s="500"/>
      <c r="Q39184" s="498" t="s">
        <v>213</v>
      </c>
      <c r="S39184" s="499"/>
    </row>
    <row r="39185">
      <c r="B39185" s="497"/>
      <c r="H39185" s="500"/>
      <c r="O39185" s="500"/>
      <c r="Q39185" s="498" t="s">
        <v>213</v>
      </c>
      <c r="S39185" s="499"/>
    </row>
    <row r="39186">
      <c r="B39186" s="497"/>
      <c r="H39186" s="500"/>
      <c r="O39186" s="500"/>
      <c r="Q39186" s="498" t="s">
        <v>213</v>
      </c>
      <c r="S39186" s="499"/>
    </row>
    <row r="39187">
      <c r="B39187" s="497"/>
      <c r="H39187" s="500"/>
      <c r="O39187" s="500"/>
      <c r="Q39187" s="498" t="s">
        <v>213</v>
      </c>
      <c r="S39187" s="499"/>
    </row>
    <row r="39188">
      <c r="B39188" s="497"/>
      <c r="H39188" s="500"/>
      <c r="O39188" s="500"/>
      <c r="Q39188" s="498" t="s">
        <v>213</v>
      </c>
      <c r="S39188" s="499"/>
    </row>
    <row r="39189">
      <c r="B39189" s="497"/>
      <c r="H39189" s="500"/>
      <c r="O39189" s="500"/>
      <c r="Q39189" s="498" t="s">
        <v>213</v>
      </c>
      <c r="S39189" s="499"/>
    </row>
    <row r="39190">
      <c r="B39190" s="497"/>
      <c r="H39190" s="500"/>
      <c r="O39190" s="500"/>
      <c r="Q39190" s="498" t="s">
        <v>213</v>
      </c>
      <c r="S39190" s="499"/>
    </row>
    <row r="39191">
      <c r="B39191" s="497"/>
      <c r="H39191" s="500"/>
      <c r="O39191" s="500"/>
      <c r="Q39191" s="498" t="s">
        <v>213</v>
      </c>
      <c r="S39191" s="499"/>
    </row>
    <row r="39192">
      <c r="B39192" s="497"/>
      <c r="H39192" s="500"/>
      <c r="O39192" s="500"/>
      <c r="Q39192" s="498" t="s">
        <v>213</v>
      </c>
      <c r="S39192" s="499"/>
    </row>
    <row r="39193">
      <c r="B39193" s="497"/>
      <c r="H39193" s="500"/>
      <c r="O39193" s="500"/>
      <c r="Q39193" s="498" t="s">
        <v>213</v>
      </c>
      <c r="S39193" s="499"/>
    </row>
    <row r="39194">
      <c r="B39194" s="497"/>
      <c r="H39194" s="500"/>
      <c r="O39194" s="500"/>
      <c r="Q39194" s="498" t="s">
        <v>213</v>
      </c>
      <c r="S39194" s="499"/>
    </row>
    <row r="39195">
      <c r="B39195" s="497"/>
      <c r="H39195" s="500"/>
      <c r="O39195" s="500"/>
      <c r="Q39195" s="498" t="s">
        <v>213</v>
      </c>
      <c r="S39195" s="499"/>
    </row>
    <row r="39196">
      <c r="B39196" s="497"/>
      <c r="H39196" s="500"/>
      <c r="O39196" s="500"/>
      <c r="Q39196" s="498" t="s">
        <v>213</v>
      </c>
      <c r="S39196" s="499"/>
    </row>
    <row r="39197">
      <c r="B39197" s="497"/>
      <c r="H39197" s="500"/>
      <c r="O39197" s="500"/>
      <c r="Q39197" s="498" t="s">
        <v>213</v>
      </c>
      <c r="S39197" s="499"/>
    </row>
    <row r="39198">
      <c r="B39198" s="497"/>
      <c r="H39198" s="500"/>
      <c r="O39198" s="500"/>
      <c r="Q39198" s="498" t="s">
        <v>213</v>
      </c>
      <c r="S39198" s="499"/>
    </row>
    <row r="39199">
      <c r="B39199" s="497"/>
      <c r="H39199" s="500"/>
      <c r="O39199" s="500"/>
      <c r="Q39199" s="498" t="s">
        <v>213</v>
      </c>
      <c r="S39199" s="499"/>
    </row>
    <row r="39200">
      <c r="B39200" s="497"/>
      <c r="H39200" s="500"/>
      <c r="O39200" s="500"/>
      <c r="Q39200" s="498" t="s">
        <v>213</v>
      </c>
      <c r="S39200" s="499"/>
    </row>
    <row r="39201">
      <c r="B39201" s="497"/>
      <c r="H39201" s="500"/>
      <c r="O39201" s="500"/>
      <c r="Q39201" s="498" t="s">
        <v>213</v>
      </c>
      <c r="S39201" s="499"/>
    </row>
    <row r="39202">
      <c r="B39202" s="497"/>
      <c r="H39202" s="500"/>
      <c r="O39202" s="500"/>
      <c r="Q39202" s="498" t="s">
        <v>213</v>
      </c>
      <c r="S39202" s="499"/>
    </row>
    <row r="39203">
      <c r="B39203" s="497"/>
      <c r="H39203" s="500"/>
      <c r="O39203" s="500"/>
      <c r="Q39203" s="498" t="s">
        <v>213</v>
      </c>
      <c r="S39203" s="499"/>
    </row>
    <row r="39204">
      <c r="B39204" s="497"/>
      <c r="H39204" s="500"/>
      <c r="O39204" s="500"/>
      <c r="Q39204" s="498" t="s">
        <v>213</v>
      </c>
      <c r="S39204" s="499"/>
    </row>
    <row r="39205">
      <c r="B39205" s="497"/>
      <c r="H39205" s="500"/>
      <c r="O39205" s="500"/>
      <c r="Q39205" s="498" t="s">
        <v>213</v>
      </c>
      <c r="S39205" s="499"/>
    </row>
    <row r="39206">
      <c r="B39206" s="497"/>
      <c r="H39206" s="500"/>
      <c r="O39206" s="500"/>
      <c r="Q39206" s="498" t="s">
        <v>213</v>
      </c>
      <c r="S39206" s="499"/>
    </row>
    <row r="39207">
      <c r="B39207" s="497"/>
      <c r="H39207" s="500"/>
      <c r="O39207" s="500"/>
      <c r="Q39207" s="498" t="s">
        <v>213</v>
      </c>
      <c r="S39207" s="499"/>
    </row>
    <row r="39208">
      <c r="B39208" s="497"/>
      <c r="H39208" s="500"/>
      <c r="O39208" s="500"/>
      <c r="Q39208" s="498" t="s">
        <v>213</v>
      </c>
      <c r="S39208" s="499"/>
    </row>
    <row r="39209">
      <c r="B39209" s="497"/>
      <c r="H39209" s="500"/>
      <c r="O39209" s="500"/>
      <c r="Q39209" s="498" t="s">
        <v>213</v>
      </c>
      <c r="S39209" s="499"/>
    </row>
    <row r="39210">
      <c r="B39210" s="497"/>
      <c r="H39210" s="500"/>
      <c r="O39210" s="500"/>
      <c r="Q39210" s="498" t="s">
        <v>213</v>
      </c>
      <c r="S39210" s="499"/>
    </row>
    <row r="39211">
      <c r="B39211" s="497"/>
      <c r="H39211" s="500"/>
      <c r="O39211" s="500"/>
      <c r="Q39211" s="498" t="s">
        <v>213</v>
      </c>
      <c r="S39211" s="499"/>
    </row>
    <row r="39212">
      <c r="B39212" s="497"/>
      <c r="H39212" s="500"/>
      <c r="O39212" s="500"/>
      <c r="Q39212" s="498" t="s">
        <v>213</v>
      </c>
      <c r="S39212" s="499"/>
    </row>
    <row r="39213">
      <c r="B39213" s="497"/>
      <c r="H39213" s="500"/>
      <c r="O39213" s="500"/>
      <c r="Q39213" s="498" t="s">
        <v>213</v>
      </c>
      <c r="S39213" s="499"/>
    </row>
    <row r="39214">
      <c r="B39214" s="497"/>
      <c r="H39214" s="500"/>
      <c r="O39214" s="500"/>
      <c r="Q39214" s="498" t="s">
        <v>213</v>
      </c>
      <c r="S39214" s="499"/>
    </row>
    <row r="39215">
      <c r="B39215" s="497"/>
      <c r="H39215" s="500"/>
      <c r="O39215" s="500"/>
      <c r="Q39215" s="498" t="s">
        <v>213</v>
      </c>
      <c r="S39215" s="499"/>
    </row>
    <row r="39216">
      <c r="B39216" s="497"/>
      <c r="H39216" s="500"/>
      <c r="O39216" s="500"/>
      <c r="Q39216" s="498" t="s">
        <v>213</v>
      </c>
      <c r="S39216" s="499"/>
    </row>
    <row r="39217">
      <c r="B39217" s="497"/>
      <c r="H39217" s="500"/>
      <c r="O39217" s="500"/>
      <c r="Q39217" s="498" t="s">
        <v>213</v>
      </c>
      <c r="S39217" s="499"/>
    </row>
    <row r="39218">
      <c r="B39218" s="497"/>
      <c r="H39218" s="500"/>
      <c r="O39218" s="500"/>
      <c r="Q39218" s="498" t="s">
        <v>213</v>
      </c>
      <c r="S39218" s="499"/>
    </row>
    <row r="39219">
      <c r="B39219" s="497"/>
      <c r="H39219" s="500"/>
      <c r="O39219" s="500"/>
      <c r="Q39219" s="498" t="s">
        <v>213</v>
      </c>
      <c r="S39219" s="499"/>
    </row>
    <row r="39220">
      <c r="B39220" s="497"/>
      <c r="H39220" s="500"/>
      <c r="O39220" s="500"/>
      <c r="Q39220" s="498" t="s">
        <v>213</v>
      </c>
      <c r="S39220" s="499"/>
    </row>
    <row r="39221">
      <c r="B39221" s="497"/>
      <c r="H39221" s="500"/>
      <c r="O39221" s="500"/>
      <c r="Q39221" s="498" t="s">
        <v>213</v>
      </c>
      <c r="S39221" s="499"/>
    </row>
    <row r="39222">
      <c r="B39222" s="497"/>
      <c r="H39222" s="500"/>
      <c r="O39222" s="500"/>
      <c r="Q39222" s="498" t="s">
        <v>213</v>
      </c>
      <c r="S39222" s="499"/>
    </row>
    <row r="39223">
      <c r="B39223" s="497"/>
      <c r="H39223" s="500"/>
      <c r="O39223" s="500"/>
      <c r="Q39223" s="498" t="s">
        <v>213</v>
      </c>
      <c r="S39223" s="499"/>
    </row>
    <row r="39224">
      <c r="B39224" s="497"/>
      <c r="H39224" s="500"/>
      <c r="O39224" s="500"/>
      <c r="Q39224" s="498" t="s">
        <v>213</v>
      </c>
      <c r="S39224" s="499"/>
    </row>
    <row r="39225">
      <c r="B39225" s="497"/>
      <c r="H39225" s="500"/>
      <c r="O39225" s="500"/>
      <c r="Q39225" s="498" t="s">
        <v>213</v>
      </c>
      <c r="S39225" s="499"/>
    </row>
    <row r="39226">
      <c r="B39226" s="497"/>
      <c r="H39226" s="500"/>
      <c r="O39226" s="500"/>
      <c r="Q39226" s="498" t="s">
        <v>213</v>
      </c>
      <c r="S39226" s="499"/>
    </row>
    <row r="39227">
      <c r="B39227" s="497"/>
      <c r="H39227" s="500"/>
      <c r="O39227" s="500"/>
      <c r="Q39227" s="498" t="s">
        <v>213</v>
      </c>
      <c r="S39227" s="499"/>
    </row>
    <row r="39228">
      <c r="B39228" s="497"/>
      <c r="H39228" s="500"/>
      <c r="O39228" s="500"/>
      <c r="Q39228" s="498" t="s">
        <v>213</v>
      </c>
      <c r="S39228" s="499"/>
    </row>
    <row r="39229">
      <c r="B39229" s="497"/>
      <c r="H39229" s="500"/>
      <c r="O39229" s="500"/>
      <c r="Q39229" s="498" t="s">
        <v>213</v>
      </c>
      <c r="S39229" s="499"/>
    </row>
    <row r="39230">
      <c r="B39230" s="497"/>
      <c r="H39230" s="500"/>
      <c r="O39230" s="500"/>
      <c r="Q39230" s="498" t="s">
        <v>213</v>
      </c>
      <c r="S39230" s="499"/>
    </row>
    <row r="39231">
      <c r="B39231" s="497"/>
      <c r="H39231" s="500"/>
      <c r="O39231" s="500"/>
      <c r="Q39231" s="498" t="s">
        <v>213</v>
      </c>
      <c r="S39231" s="499"/>
    </row>
    <row r="39232">
      <c r="B39232" s="497"/>
      <c r="H39232" s="500"/>
      <c r="O39232" s="500"/>
      <c r="Q39232" s="498" t="s">
        <v>213</v>
      </c>
      <c r="S39232" s="499"/>
    </row>
    <row r="39233">
      <c r="B39233" s="497"/>
      <c r="H39233" s="500"/>
      <c r="O39233" s="500"/>
      <c r="Q39233" s="498" t="s">
        <v>213</v>
      </c>
      <c r="S39233" s="499"/>
    </row>
    <row r="39234">
      <c r="B39234" s="497"/>
      <c r="H39234" s="500"/>
      <c r="O39234" s="500"/>
      <c r="Q39234" s="498" t="s">
        <v>213</v>
      </c>
      <c r="S39234" s="499"/>
    </row>
    <row r="39235">
      <c r="B39235" s="497"/>
      <c r="H39235" s="500"/>
      <c r="O39235" s="500"/>
      <c r="Q39235" s="498" t="s">
        <v>213</v>
      </c>
      <c r="S39235" s="499"/>
    </row>
    <row r="39236">
      <c r="B39236" s="497"/>
      <c r="H39236" s="500"/>
      <c r="O39236" s="500"/>
      <c r="Q39236" s="498" t="s">
        <v>213</v>
      </c>
      <c r="S39236" s="499"/>
    </row>
    <row r="39237">
      <c r="B39237" s="497"/>
      <c r="H39237" s="500"/>
      <c r="O39237" s="500"/>
      <c r="Q39237" s="498" t="s">
        <v>213</v>
      </c>
      <c r="S39237" s="499"/>
    </row>
    <row r="39238">
      <c r="B39238" s="497"/>
      <c r="H39238" s="500"/>
      <c r="O39238" s="500"/>
      <c r="Q39238" s="498" t="s">
        <v>213</v>
      </c>
      <c r="S39238" s="499"/>
    </row>
    <row r="39239">
      <c r="B39239" s="497"/>
      <c r="H39239" s="500"/>
      <c r="O39239" s="500"/>
      <c r="Q39239" s="498" t="s">
        <v>213</v>
      </c>
      <c r="S39239" s="499"/>
    </row>
    <row r="39240">
      <c r="B39240" s="497"/>
      <c r="H39240" s="500"/>
      <c r="O39240" s="500"/>
      <c r="Q39240" s="498" t="s">
        <v>213</v>
      </c>
      <c r="S39240" s="499"/>
    </row>
    <row r="39241">
      <c r="B39241" s="497"/>
      <c r="H39241" s="500"/>
      <c r="O39241" s="500"/>
      <c r="Q39241" s="498" t="s">
        <v>213</v>
      </c>
      <c r="S39241" s="499"/>
    </row>
    <row r="39242">
      <c r="B39242" s="497"/>
      <c r="H39242" s="500"/>
      <c r="O39242" s="500"/>
      <c r="Q39242" s="498" t="s">
        <v>213</v>
      </c>
      <c r="S39242" s="499"/>
    </row>
    <row r="39243">
      <c r="B39243" s="497"/>
      <c r="H39243" s="500"/>
      <c r="O39243" s="500"/>
      <c r="Q39243" s="498" t="s">
        <v>213</v>
      </c>
      <c r="S39243" s="499"/>
    </row>
    <row r="39244">
      <c r="B39244" s="497"/>
      <c r="H39244" s="500"/>
      <c r="O39244" s="500"/>
      <c r="Q39244" s="498" t="s">
        <v>213</v>
      </c>
      <c r="S39244" s="499"/>
    </row>
    <row r="39245">
      <c r="B39245" s="497"/>
      <c r="H39245" s="500"/>
      <c r="O39245" s="500"/>
      <c r="Q39245" s="498" t="s">
        <v>213</v>
      </c>
      <c r="S39245" s="499"/>
    </row>
    <row r="39246">
      <c r="B39246" s="497"/>
      <c r="H39246" s="500"/>
      <c r="O39246" s="500"/>
      <c r="Q39246" s="498" t="s">
        <v>213</v>
      </c>
      <c r="S39246" s="499"/>
    </row>
    <row r="39247">
      <c r="B39247" s="497"/>
      <c r="H39247" s="500"/>
      <c r="O39247" s="500"/>
      <c r="Q39247" s="498" t="s">
        <v>213</v>
      </c>
      <c r="S39247" s="499"/>
    </row>
    <row r="39248">
      <c r="B39248" s="497"/>
      <c r="H39248" s="500"/>
      <c r="O39248" s="500"/>
      <c r="Q39248" s="498" t="s">
        <v>213</v>
      </c>
      <c r="S39248" s="499"/>
    </row>
    <row r="39249">
      <c r="B39249" s="497"/>
      <c r="H39249" s="500"/>
      <c r="O39249" s="500"/>
      <c r="Q39249" s="498" t="s">
        <v>213</v>
      </c>
      <c r="S39249" s="499"/>
    </row>
    <row r="39250">
      <c r="B39250" s="497"/>
      <c r="H39250" s="500"/>
      <c r="O39250" s="500"/>
      <c r="Q39250" s="498" t="s">
        <v>213</v>
      </c>
      <c r="S39250" s="499"/>
    </row>
    <row r="39251">
      <c r="B39251" s="497"/>
      <c r="H39251" s="500"/>
      <c r="O39251" s="500"/>
      <c r="Q39251" s="498" t="s">
        <v>213</v>
      </c>
      <c r="S39251" s="499"/>
    </row>
    <row r="39252">
      <c r="B39252" s="497"/>
      <c r="H39252" s="500"/>
      <c r="O39252" s="500"/>
      <c r="Q39252" s="498" t="s">
        <v>213</v>
      </c>
      <c r="S39252" s="499"/>
    </row>
    <row r="39253">
      <c r="B39253" s="497"/>
      <c r="H39253" s="500"/>
      <c r="O39253" s="500"/>
      <c r="Q39253" s="498" t="s">
        <v>213</v>
      </c>
      <c r="S39253" s="499"/>
    </row>
    <row r="39254">
      <c r="B39254" s="497"/>
      <c r="H39254" s="500"/>
      <c r="O39254" s="500"/>
      <c r="Q39254" s="498" t="s">
        <v>213</v>
      </c>
      <c r="S39254" s="499"/>
    </row>
    <row r="39255">
      <c r="B39255" s="497"/>
      <c r="H39255" s="500"/>
      <c r="O39255" s="500"/>
      <c r="Q39255" s="498" t="s">
        <v>213</v>
      </c>
      <c r="S39255" s="499"/>
    </row>
    <row r="39256">
      <c r="B39256" s="497"/>
      <c r="H39256" s="500"/>
      <c r="O39256" s="500"/>
      <c r="Q39256" s="498" t="s">
        <v>213</v>
      </c>
      <c r="S39256" s="499"/>
    </row>
    <row r="39257">
      <c r="B39257" s="497"/>
      <c r="H39257" s="500"/>
      <c r="O39257" s="500"/>
      <c r="Q39257" s="498" t="s">
        <v>213</v>
      </c>
      <c r="S39257" s="499"/>
    </row>
    <row r="39258">
      <c r="B39258" s="497"/>
      <c r="H39258" s="500"/>
      <c r="O39258" s="500"/>
      <c r="Q39258" s="498" t="s">
        <v>213</v>
      </c>
      <c r="S39258" s="499"/>
    </row>
    <row r="39259">
      <c r="B39259" s="497"/>
      <c r="H39259" s="500"/>
      <c r="O39259" s="500"/>
      <c r="Q39259" s="498" t="s">
        <v>213</v>
      </c>
      <c r="S39259" s="499"/>
    </row>
    <row r="39260">
      <c r="B39260" s="497"/>
      <c r="H39260" s="500"/>
      <c r="O39260" s="500"/>
      <c r="Q39260" s="498" t="s">
        <v>213</v>
      </c>
      <c r="S39260" s="499"/>
    </row>
    <row r="39261">
      <c r="B39261" s="497"/>
      <c r="H39261" s="500"/>
      <c r="O39261" s="500"/>
      <c r="Q39261" s="498" t="s">
        <v>213</v>
      </c>
      <c r="S39261" s="499"/>
    </row>
    <row r="39262">
      <c r="B39262" s="497"/>
      <c r="H39262" s="500"/>
      <c r="O39262" s="500"/>
      <c r="Q39262" s="498" t="s">
        <v>213</v>
      </c>
      <c r="S39262" s="499"/>
    </row>
    <row r="39263">
      <c r="B39263" s="497"/>
      <c r="H39263" s="500"/>
      <c r="O39263" s="500"/>
      <c r="Q39263" s="498" t="s">
        <v>213</v>
      </c>
      <c r="S39263" s="499"/>
    </row>
    <row r="39264">
      <c r="B39264" s="497"/>
      <c r="H39264" s="500"/>
      <c r="O39264" s="500"/>
      <c r="Q39264" s="498" t="s">
        <v>213</v>
      </c>
      <c r="S39264" s="499"/>
    </row>
    <row r="39265">
      <c r="B39265" s="497"/>
      <c r="H39265" s="500"/>
      <c r="O39265" s="500"/>
      <c r="Q39265" s="498" t="s">
        <v>213</v>
      </c>
      <c r="S39265" s="499"/>
    </row>
    <row r="39266">
      <c r="B39266" s="497"/>
      <c r="H39266" s="500"/>
      <c r="O39266" s="500"/>
      <c r="Q39266" s="498" t="s">
        <v>213</v>
      </c>
      <c r="S39266" s="499"/>
    </row>
    <row r="39267">
      <c r="B39267" s="497"/>
      <c r="H39267" s="500"/>
      <c r="O39267" s="500"/>
      <c r="Q39267" s="498" t="s">
        <v>213</v>
      </c>
      <c r="S39267" s="499"/>
    </row>
    <row r="39268">
      <c r="B39268" s="497"/>
      <c r="H39268" s="500"/>
      <c r="O39268" s="500"/>
      <c r="Q39268" s="498" t="s">
        <v>213</v>
      </c>
      <c r="S39268" s="499"/>
    </row>
    <row r="39269">
      <c r="B39269" s="497"/>
      <c r="H39269" s="500"/>
      <c r="O39269" s="500"/>
      <c r="Q39269" s="498" t="s">
        <v>213</v>
      </c>
      <c r="S39269" s="499"/>
    </row>
    <row r="39270">
      <c r="B39270" s="497"/>
      <c r="H39270" s="500"/>
      <c r="O39270" s="500"/>
      <c r="Q39270" s="498" t="s">
        <v>213</v>
      </c>
      <c r="S39270" s="499"/>
    </row>
    <row r="39271">
      <c r="B39271" s="497"/>
      <c r="H39271" s="500"/>
      <c r="O39271" s="500"/>
      <c r="Q39271" s="498" t="s">
        <v>213</v>
      </c>
      <c r="S39271" s="499"/>
    </row>
    <row r="39272">
      <c r="B39272" s="497"/>
      <c r="H39272" s="500"/>
      <c r="O39272" s="500"/>
      <c r="Q39272" s="498" t="s">
        <v>213</v>
      </c>
      <c r="S39272" s="499"/>
    </row>
    <row r="39273">
      <c r="B39273" s="497"/>
      <c r="H39273" s="500"/>
      <c r="O39273" s="500"/>
      <c r="Q39273" s="498" t="s">
        <v>213</v>
      </c>
      <c r="S39273" s="499"/>
    </row>
    <row r="39274">
      <c r="B39274" s="497"/>
      <c r="H39274" s="500"/>
      <c r="O39274" s="500"/>
      <c r="Q39274" s="498" t="s">
        <v>213</v>
      </c>
      <c r="S39274" s="499"/>
    </row>
    <row r="39275">
      <c r="B39275" s="497"/>
      <c r="H39275" s="500"/>
      <c r="O39275" s="500"/>
      <c r="Q39275" s="498" t="s">
        <v>213</v>
      </c>
      <c r="S39275" s="499"/>
    </row>
    <row r="39276">
      <c r="B39276" s="497"/>
      <c r="H39276" s="500"/>
      <c r="O39276" s="500"/>
      <c r="Q39276" s="498" t="s">
        <v>213</v>
      </c>
      <c r="S39276" s="499"/>
    </row>
    <row r="39277">
      <c r="B39277" s="497"/>
      <c r="H39277" s="500"/>
      <c r="O39277" s="500"/>
      <c r="Q39277" s="498" t="s">
        <v>213</v>
      </c>
      <c r="S39277" s="499"/>
    </row>
    <row r="39278">
      <c r="B39278" s="497"/>
      <c r="H39278" s="500"/>
      <c r="O39278" s="500"/>
      <c r="Q39278" s="498" t="s">
        <v>213</v>
      </c>
      <c r="S39278" s="499"/>
    </row>
    <row r="39279">
      <c r="B39279" s="497"/>
      <c r="H39279" s="500"/>
      <c r="O39279" s="500"/>
      <c r="Q39279" s="498" t="s">
        <v>213</v>
      </c>
      <c r="S39279" s="499"/>
    </row>
    <row r="39280">
      <c r="B39280" s="497"/>
      <c r="H39280" s="500"/>
      <c r="O39280" s="500"/>
      <c r="Q39280" s="498" t="s">
        <v>213</v>
      </c>
      <c r="S39280" s="499"/>
    </row>
    <row r="39281">
      <c r="B39281" s="497"/>
      <c r="H39281" s="500"/>
      <c r="O39281" s="500"/>
      <c r="Q39281" s="498" t="s">
        <v>213</v>
      </c>
      <c r="S39281" s="499"/>
    </row>
    <row r="39282">
      <c r="B39282" s="497"/>
      <c r="H39282" s="500"/>
      <c r="O39282" s="500"/>
      <c r="Q39282" s="498" t="s">
        <v>213</v>
      </c>
      <c r="S39282" s="499"/>
    </row>
    <row r="39283">
      <c r="B39283" s="497"/>
      <c r="H39283" s="500"/>
      <c r="O39283" s="500"/>
      <c r="Q39283" s="498" t="s">
        <v>213</v>
      </c>
      <c r="S39283" s="499"/>
    </row>
    <row r="39284">
      <c r="B39284" s="497"/>
      <c r="H39284" s="500"/>
      <c r="O39284" s="500"/>
      <c r="Q39284" s="498" t="s">
        <v>213</v>
      </c>
      <c r="S39284" s="499"/>
    </row>
    <row r="39285">
      <c r="B39285" s="497"/>
      <c r="H39285" s="500"/>
      <c r="O39285" s="500"/>
      <c r="Q39285" s="498" t="s">
        <v>213</v>
      </c>
      <c r="S39285" s="499"/>
    </row>
    <row r="39286">
      <c r="B39286" s="497"/>
      <c r="H39286" s="500"/>
      <c r="O39286" s="500"/>
      <c r="Q39286" s="498" t="s">
        <v>213</v>
      </c>
      <c r="S39286" s="499"/>
    </row>
    <row r="39287">
      <c r="B39287" s="497"/>
      <c r="H39287" s="500"/>
      <c r="O39287" s="500"/>
      <c r="Q39287" s="498" t="s">
        <v>213</v>
      </c>
      <c r="S39287" s="499"/>
    </row>
    <row r="39288">
      <c r="B39288" s="497"/>
      <c r="H39288" s="500"/>
      <c r="O39288" s="500"/>
      <c r="Q39288" s="498" t="s">
        <v>213</v>
      </c>
      <c r="S39288" s="499"/>
    </row>
    <row r="39289">
      <c r="B39289" s="497"/>
      <c r="H39289" s="500"/>
      <c r="O39289" s="500"/>
      <c r="Q39289" s="498" t="s">
        <v>213</v>
      </c>
      <c r="S39289" s="499"/>
    </row>
    <row r="39290">
      <c r="B39290" s="497"/>
      <c r="H39290" s="500"/>
      <c r="O39290" s="500"/>
      <c r="Q39290" s="498" t="s">
        <v>213</v>
      </c>
      <c r="S39290" s="499"/>
    </row>
    <row r="39291">
      <c r="B39291" s="497"/>
      <c r="H39291" s="500"/>
      <c r="O39291" s="500"/>
      <c r="Q39291" s="498" t="s">
        <v>213</v>
      </c>
      <c r="S39291" s="499"/>
    </row>
    <row r="39292">
      <c r="B39292" s="497"/>
      <c r="H39292" s="500"/>
      <c r="O39292" s="500"/>
      <c r="Q39292" s="498" t="s">
        <v>213</v>
      </c>
      <c r="S39292" s="499"/>
    </row>
    <row r="39293">
      <c r="B39293" s="497"/>
      <c r="H39293" s="500"/>
      <c r="O39293" s="500"/>
      <c r="Q39293" s="498" t="s">
        <v>213</v>
      </c>
      <c r="S39293" s="499"/>
    </row>
    <row r="39294">
      <c r="B39294" s="497"/>
      <c r="H39294" s="500"/>
      <c r="O39294" s="500"/>
      <c r="Q39294" s="498" t="s">
        <v>213</v>
      </c>
      <c r="S39294" s="499"/>
    </row>
    <row r="39295">
      <c r="B39295" s="497"/>
      <c r="H39295" s="500"/>
      <c r="O39295" s="500"/>
      <c r="Q39295" s="498" t="s">
        <v>213</v>
      </c>
      <c r="S39295" s="499"/>
    </row>
    <row r="39296">
      <c r="B39296" s="497"/>
      <c r="H39296" s="500"/>
      <c r="O39296" s="500"/>
      <c r="Q39296" s="498" t="s">
        <v>213</v>
      </c>
      <c r="S39296" s="499"/>
    </row>
    <row r="39297">
      <c r="B39297" s="497"/>
      <c r="H39297" s="500"/>
      <c r="O39297" s="500"/>
      <c r="Q39297" s="498" t="s">
        <v>213</v>
      </c>
      <c r="S39297" s="499"/>
    </row>
    <row r="39298">
      <c r="B39298" s="497"/>
      <c r="H39298" s="500"/>
      <c r="O39298" s="500"/>
      <c r="Q39298" s="498" t="s">
        <v>213</v>
      </c>
      <c r="S39298" s="499"/>
    </row>
    <row r="39299">
      <c r="B39299" s="497"/>
      <c r="H39299" s="500"/>
      <c r="O39299" s="500"/>
      <c r="Q39299" s="498" t="s">
        <v>213</v>
      </c>
      <c r="S39299" s="499"/>
    </row>
    <row r="39300">
      <c r="B39300" s="497"/>
      <c r="H39300" s="500"/>
      <c r="O39300" s="500"/>
      <c r="Q39300" s="498" t="s">
        <v>213</v>
      </c>
      <c r="S39300" s="499"/>
    </row>
    <row r="39301">
      <c r="B39301" s="497"/>
      <c r="H39301" s="500"/>
      <c r="O39301" s="500"/>
      <c r="Q39301" s="498" t="s">
        <v>213</v>
      </c>
      <c r="S39301" s="499"/>
    </row>
    <row r="39302">
      <c r="B39302" s="497"/>
      <c r="H39302" s="500"/>
      <c r="O39302" s="500"/>
      <c r="Q39302" s="498" t="s">
        <v>213</v>
      </c>
      <c r="S39302" s="499"/>
    </row>
    <row r="39303">
      <c r="B39303" s="497"/>
      <c r="H39303" s="500"/>
      <c r="O39303" s="500"/>
      <c r="Q39303" s="498" t="s">
        <v>213</v>
      </c>
      <c r="S39303" s="499"/>
    </row>
    <row r="39304">
      <c r="B39304" s="497"/>
      <c r="H39304" s="500"/>
      <c r="O39304" s="500"/>
      <c r="Q39304" s="498" t="s">
        <v>213</v>
      </c>
      <c r="S39304" s="499"/>
    </row>
    <row r="39305">
      <c r="B39305" s="497"/>
      <c r="H39305" s="500"/>
      <c r="O39305" s="500"/>
      <c r="Q39305" s="498" t="s">
        <v>213</v>
      </c>
      <c r="S39305" s="499"/>
    </row>
    <row r="39306">
      <c r="B39306" s="497"/>
      <c r="H39306" s="500"/>
      <c r="O39306" s="500"/>
      <c r="Q39306" s="498" t="s">
        <v>213</v>
      </c>
      <c r="S39306" s="499"/>
    </row>
    <row r="39307">
      <c r="B39307" s="497"/>
      <c r="H39307" s="500"/>
      <c r="O39307" s="500"/>
      <c r="Q39307" s="498" t="s">
        <v>213</v>
      </c>
      <c r="S39307" s="499"/>
    </row>
    <row r="39308">
      <c r="B39308" s="497"/>
      <c r="H39308" s="500"/>
      <c r="O39308" s="500"/>
      <c r="Q39308" s="498" t="s">
        <v>213</v>
      </c>
      <c r="S39308" s="499"/>
    </row>
    <row r="39309">
      <c r="B39309" s="497"/>
      <c r="H39309" s="500"/>
      <c r="O39309" s="500"/>
      <c r="Q39309" s="498" t="s">
        <v>213</v>
      </c>
      <c r="S39309" s="499"/>
    </row>
    <row r="39310">
      <c r="B39310" s="497"/>
      <c r="H39310" s="500"/>
      <c r="O39310" s="500"/>
      <c r="Q39310" s="498" t="s">
        <v>213</v>
      </c>
      <c r="S39310" s="499"/>
    </row>
    <row r="39311">
      <c r="B39311" s="497"/>
      <c r="H39311" s="500"/>
      <c r="O39311" s="500"/>
      <c r="Q39311" s="498" t="s">
        <v>213</v>
      </c>
      <c r="S39311" s="499"/>
    </row>
    <row r="39312">
      <c r="B39312" s="497"/>
      <c r="H39312" s="500"/>
      <c r="O39312" s="500"/>
      <c r="Q39312" s="498" t="s">
        <v>213</v>
      </c>
      <c r="S39312" s="499"/>
    </row>
    <row r="39313">
      <c r="B39313" s="497"/>
      <c r="H39313" s="500"/>
      <c r="O39313" s="500"/>
      <c r="Q39313" s="498" t="s">
        <v>213</v>
      </c>
      <c r="S39313" s="499"/>
    </row>
    <row r="39314">
      <c r="B39314" s="497"/>
      <c r="H39314" s="500"/>
      <c r="O39314" s="500"/>
      <c r="Q39314" s="498" t="s">
        <v>213</v>
      </c>
      <c r="S39314" s="499"/>
    </row>
    <row r="39315">
      <c r="B39315" s="497"/>
      <c r="H39315" s="500"/>
      <c r="O39315" s="500"/>
      <c r="Q39315" s="498" t="s">
        <v>213</v>
      </c>
      <c r="S39315" s="499"/>
    </row>
    <row r="39316">
      <c r="B39316" s="497"/>
      <c r="H39316" s="500"/>
      <c r="O39316" s="500"/>
      <c r="Q39316" s="498" t="s">
        <v>213</v>
      </c>
      <c r="S39316" s="499"/>
    </row>
    <row r="39317">
      <c r="B39317" s="497"/>
      <c r="H39317" s="500"/>
      <c r="O39317" s="500"/>
      <c r="Q39317" s="498" t="s">
        <v>213</v>
      </c>
      <c r="S39317" s="499"/>
    </row>
    <row r="39318">
      <c r="B39318" s="497"/>
      <c r="H39318" s="500"/>
      <c r="O39318" s="500"/>
      <c r="Q39318" s="498" t="s">
        <v>213</v>
      </c>
      <c r="S39318" s="499"/>
    </row>
    <row r="39319">
      <c r="B39319" s="497"/>
      <c r="H39319" s="500"/>
      <c r="O39319" s="500"/>
      <c r="Q39319" s="498" t="s">
        <v>213</v>
      </c>
      <c r="S39319" s="499"/>
    </row>
    <row r="39320">
      <c r="B39320" s="497"/>
      <c r="H39320" s="500"/>
      <c r="O39320" s="500"/>
      <c r="Q39320" s="498" t="s">
        <v>213</v>
      </c>
      <c r="S39320" s="499"/>
    </row>
    <row r="39321">
      <c r="B39321" s="497"/>
      <c r="H39321" s="500"/>
      <c r="O39321" s="500"/>
      <c r="Q39321" s="498" t="s">
        <v>213</v>
      </c>
      <c r="S39321" s="499"/>
    </row>
    <row r="39322">
      <c r="B39322" s="497"/>
      <c r="H39322" s="500"/>
      <c r="O39322" s="500"/>
      <c r="Q39322" s="498" t="s">
        <v>213</v>
      </c>
      <c r="S39322" s="499"/>
    </row>
    <row r="39323">
      <c r="B39323" s="497"/>
      <c r="H39323" s="500"/>
      <c r="O39323" s="500"/>
      <c r="Q39323" s="498" t="s">
        <v>213</v>
      </c>
      <c r="S39323" s="499"/>
    </row>
    <row r="39324">
      <c r="B39324" s="497"/>
      <c r="H39324" s="500"/>
      <c r="O39324" s="500"/>
      <c r="Q39324" s="498" t="s">
        <v>213</v>
      </c>
      <c r="S39324" s="499"/>
    </row>
    <row r="39325">
      <c r="B39325" s="497"/>
      <c r="H39325" s="500"/>
      <c r="O39325" s="500"/>
      <c r="Q39325" s="498" t="s">
        <v>213</v>
      </c>
      <c r="S39325" s="499"/>
    </row>
    <row r="39326">
      <c r="B39326" s="497"/>
      <c r="H39326" s="500"/>
      <c r="O39326" s="500"/>
      <c r="Q39326" s="498" t="s">
        <v>213</v>
      </c>
      <c r="S39326" s="499"/>
    </row>
    <row r="39327">
      <c r="B39327" s="497"/>
      <c r="H39327" s="500"/>
      <c r="O39327" s="500"/>
      <c r="Q39327" s="498" t="s">
        <v>213</v>
      </c>
      <c r="S39327" s="499"/>
    </row>
    <row r="39328">
      <c r="B39328" s="497"/>
      <c r="H39328" s="500"/>
      <c r="O39328" s="500"/>
      <c r="Q39328" s="498" t="s">
        <v>213</v>
      </c>
      <c r="S39328" s="499"/>
    </row>
    <row r="39329">
      <c r="B39329" s="497"/>
      <c r="H39329" s="500"/>
      <c r="O39329" s="500"/>
      <c r="Q39329" s="498" t="s">
        <v>213</v>
      </c>
      <c r="S39329" s="499"/>
    </row>
    <row r="39330">
      <c r="B39330" s="497"/>
      <c r="H39330" s="500"/>
      <c r="O39330" s="500"/>
      <c r="Q39330" s="498" t="s">
        <v>213</v>
      </c>
      <c r="S39330" s="499"/>
    </row>
    <row r="39331">
      <c r="B39331" s="497"/>
      <c r="H39331" s="500"/>
      <c r="O39331" s="500"/>
      <c r="Q39331" s="498" t="s">
        <v>213</v>
      </c>
      <c r="S39331" s="499"/>
    </row>
    <row r="39332">
      <c r="B39332" s="497"/>
      <c r="H39332" s="500"/>
      <c r="O39332" s="500"/>
      <c r="Q39332" s="498" t="s">
        <v>213</v>
      </c>
      <c r="S39332" s="499"/>
    </row>
    <row r="39333">
      <c r="B39333" s="497"/>
      <c r="H39333" s="500"/>
      <c r="O39333" s="500"/>
      <c r="Q39333" s="498" t="s">
        <v>213</v>
      </c>
      <c r="S39333" s="499"/>
    </row>
    <row r="39334">
      <c r="B39334" s="497"/>
      <c r="H39334" s="500"/>
      <c r="O39334" s="500"/>
      <c r="Q39334" s="498" t="s">
        <v>213</v>
      </c>
      <c r="S39334" s="499"/>
    </row>
    <row r="39335">
      <c r="B39335" s="497"/>
      <c r="H39335" s="500"/>
      <c r="O39335" s="500"/>
      <c r="Q39335" s="498" t="s">
        <v>213</v>
      </c>
      <c r="S39335" s="499"/>
    </row>
    <row r="39336">
      <c r="B39336" s="497"/>
      <c r="H39336" s="500"/>
      <c r="O39336" s="500"/>
      <c r="Q39336" s="498" t="s">
        <v>213</v>
      </c>
      <c r="S39336" s="499"/>
    </row>
    <row r="39337">
      <c r="B39337" s="497"/>
      <c r="H39337" s="500"/>
      <c r="O39337" s="500"/>
      <c r="Q39337" s="498" t="s">
        <v>213</v>
      </c>
      <c r="S39337" s="499"/>
    </row>
    <row r="39338">
      <c r="B39338" s="497"/>
      <c r="H39338" s="500"/>
      <c r="O39338" s="500"/>
      <c r="Q39338" s="498" t="s">
        <v>213</v>
      </c>
      <c r="S39338" s="499"/>
    </row>
    <row r="39339">
      <c r="B39339" s="497"/>
      <c r="H39339" s="500"/>
      <c r="O39339" s="500"/>
      <c r="Q39339" s="498" t="s">
        <v>213</v>
      </c>
      <c r="S39339" s="499"/>
    </row>
    <row r="39340">
      <c r="B39340" s="497"/>
      <c r="H39340" s="500"/>
      <c r="O39340" s="500"/>
      <c r="Q39340" s="498" t="s">
        <v>213</v>
      </c>
      <c r="S39340" s="499"/>
    </row>
    <row r="39341">
      <c r="B39341" s="497"/>
      <c r="H39341" s="500"/>
      <c r="O39341" s="500"/>
      <c r="Q39341" s="498" t="s">
        <v>213</v>
      </c>
      <c r="S39341" s="499"/>
    </row>
    <row r="39342">
      <c r="B39342" s="497"/>
      <c r="H39342" s="500"/>
      <c r="O39342" s="500"/>
      <c r="Q39342" s="498" t="s">
        <v>213</v>
      </c>
      <c r="S39342" s="499"/>
    </row>
    <row r="39343">
      <c r="B39343" s="497"/>
      <c r="H39343" s="500"/>
      <c r="O39343" s="500"/>
      <c r="Q39343" s="498" t="s">
        <v>213</v>
      </c>
      <c r="S39343" s="499"/>
    </row>
    <row r="39344">
      <c r="B39344" s="497"/>
      <c r="H39344" s="500"/>
      <c r="O39344" s="500"/>
      <c r="Q39344" s="498" t="s">
        <v>213</v>
      </c>
      <c r="S39344" s="499"/>
    </row>
    <row r="39345">
      <c r="B39345" s="497"/>
      <c r="H39345" s="500"/>
      <c r="O39345" s="500"/>
      <c r="Q39345" s="498" t="s">
        <v>213</v>
      </c>
      <c r="S39345" s="499"/>
    </row>
    <row r="39346">
      <c r="B39346" s="497"/>
      <c r="H39346" s="500"/>
      <c r="O39346" s="500"/>
      <c r="Q39346" s="498" t="s">
        <v>213</v>
      </c>
      <c r="S39346" s="499"/>
    </row>
    <row r="39347">
      <c r="B39347" s="497"/>
      <c r="H39347" s="500"/>
      <c r="O39347" s="500"/>
      <c r="Q39347" s="498" t="s">
        <v>213</v>
      </c>
      <c r="S39347" s="499"/>
    </row>
    <row r="39348">
      <c r="B39348" s="497"/>
      <c r="H39348" s="500"/>
      <c r="O39348" s="500"/>
      <c r="Q39348" s="498" t="s">
        <v>213</v>
      </c>
      <c r="S39348" s="499"/>
    </row>
    <row r="39349">
      <c r="B39349" s="497"/>
      <c r="H39349" s="500"/>
      <c r="O39349" s="500"/>
      <c r="Q39349" s="498" t="s">
        <v>213</v>
      </c>
      <c r="S39349" s="499"/>
    </row>
    <row r="39350">
      <c r="B39350" s="497"/>
      <c r="H39350" s="500"/>
      <c r="O39350" s="500"/>
      <c r="Q39350" s="498" t="s">
        <v>213</v>
      </c>
      <c r="S39350" s="499"/>
    </row>
    <row r="39351">
      <c r="B39351" s="497"/>
      <c r="H39351" s="500"/>
      <c r="O39351" s="500"/>
      <c r="Q39351" s="498" t="s">
        <v>213</v>
      </c>
      <c r="S39351" s="499"/>
    </row>
    <row r="39352">
      <c r="B39352" s="497"/>
      <c r="H39352" s="500"/>
      <c r="O39352" s="500"/>
      <c r="Q39352" s="498" t="s">
        <v>213</v>
      </c>
      <c r="S39352" s="499"/>
    </row>
    <row r="39353">
      <c r="B39353" s="497"/>
      <c r="H39353" s="500"/>
      <c r="O39353" s="500"/>
      <c r="Q39353" s="498" t="s">
        <v>213</v>
      </c>
      <c r="S39353" s="499"/>
    </row>
    <row r="39354">
      <c r="B39354" s="497"/>
      <c r="H39354" s="500"/>
      <c r="O39354" s="500"/>
      <c r="Q39354" s="498" t="s">
        <v>213</v>
      </c>
      <c r="S39354" s="499"/>
    </row>
    <row r="39355">
      <c r="B39355" s="497"/>
      <c r="H39355" s="500"/>
      <c r="O39355" s="500"/>
      <c r="Q39355" s="498" t="s">
        <v>213</v>
      </c>
      <c r="S39355" s="499"/>
    </row>
    <row r="39356">
      <c r="B39356" s="497"/>
      <c r="H39356" s="500"/>
      <c r="O39356" s="500"/>
      <c r="Q39356" s="498" t="s">
        <v>213</v>
      </c>
      <c r="S39356" s="499"/>
    </row>
    <row r="39357">
      <c r="B39357" s="497"/>
      <c r="H39357" s="500"/>
      <c r="O39357" s="500"/>
      <c r="Q39357" s="498" t="s">
        <v>213</v>
      </c>
      <c r="S39357" s="499"/>
    </row>
    <row r="39358">
      <c r="B39358" s="497"/>
      <c r="H39358" s="500"/>
      <c r="O39358" s="500"/>
      <c r="Q39358" s="498" t="s">
        <v>213</v>
      </c>
      <c r="S39358" s="499"/>
    </row>
    <row r="39359">
      <c r="B39359" s="497"/>
      <c r="H39359" s="500"/>
      <c r="O39359" s="500"/>
      <c r="Q39359" s="498" t="s">
        <v>213</v>
      </c>
      <c r="S39359" s="499"/>
    </row>
    <row r="39360">
      <c r="B39360" s="497"/>
      <c r="H39360" s="500"/>
      <c r="O39360" s="500"/>
      <c r="Q39360" s="498" t="s">
        <v>213</v>
      </c>
      <c r="S39360" s="499"/>
    </row>
    <row r="39361">
      <c r="B39361" s="497"/>
      <c r="H39361" s="500"/>
      <c r="O39361" s="500"/>
      <c r="Q39361" s="498" t="s">
        <v>213</v>
      </c>
      <c r="S39361" s="499"/>
    </row>
    <row r="39362">
      <c r="B39362" s="497"/>
      <c r="H39362" s="500"/>
      <c r="O39362" s="500"/>
      <c r="Q39362" s="498" t="s">
        <v>213</v>
      </c>
      <c r="S39362" s="499"/>
    </row>
    <row r="39363">
      <c r="B39363" s="497"/>
      <c r="H39363" s="500"/>
      <c r="O39363" s="500"/>
      <c r="Q39363" s="498" t="s">
        <v>213</v>
      </c>
      <c r="S39363" s="499"/>
    </row>
    <row r="39364">
      <c r="B39364" s="497"/>
      <c r="H39364" s="500"/>
      <c r="O39364" s="500"/>
      <c r="Q39364" s="498" t="s">
        <v>213</v>
      </c>
      <c r="S39364" s="499"/>
    </row>
    <row r="39365">
      <c r="B39365" s="497"/>
      <c r="H39365" s="500"/>
      <c r="O39365" s="500"/>
      <c r="Q39365" s="498" t="s">
        <v>213</v>
      </c>
      <c r="S39365" s="499"/>
    </row>
    <row r="39366">
      <c r="B39366" s="497"/>
      <c r="H39366" s="500"/>
      <c r="O39366" s="500"/>
      <c r="Q39366" s="498" t="s">
        <v>213</v>
      </c>
      <c r="S39366" s="499"/>
    </row>
    <row r="39367">
      <c r="B39367" s="497"/>
      <c r="H39367" s="500"/>
      <c r="O39367" s="500"/>
      <c r="Q39367" s="498" t="s">
        <v>213</v>
      </c>
      <c r="S39367" s="499"/>
    </row>
    <row r="39368">
      <c r="B39368" s="497"/>
      <c r="H39368" s="500"/>
      <c r="O39368" s="500"/>
      <c r="Q39368" s="498" t="s">
        <v>213</v>
      </c>
      <c r="S39368" s="499"/>
    </row>
    <row r="39369">
      <c r="B39369" s="497"/>
      <c r="H39369" s="500"/>
      <c r="O39369" s="500"/>
      <c r="Q39369" s="498" t="s">
        <v>213</v>
      </c>
      <c r="S39369" s="499"/>
    </row>
    <row r="39370">
      <c r="B39370" s="497"/>
      <c r="H39370" s="500"/>
      <c r="O39370" s="500"/>
      <c r="Q39370" s="498" t="s">
        <v>213</v>
      </c>
      <c r="S39370" s="499"/>
    </row>
    <row r="39371">
      <c r="B39371" s="497"/>
      <c r="H39371" s="500"/>
      <c r="O39371" s="500"/>
      <c r="Q39371" s="498" t="s">
        <v>213</v>
      </c>
      <c r="S39371" s="499"/>
    </row>
    <row r="39372">
      <c r="B39372" s="497"/>
      <c r="H39372" s="500"/>
      <c r="O39372" s="500"/>
      <c r="Q39372" s="498" t="s">
        <v>213</v>
      </c>
      <c r="S39372" s="499"/>
    </row>
    <row r="39373">
      <c r="B39373" s="497"/>
      <c r="H39373" s="500"/>
      <c r="O39373" s="500"/>
      <c r="Q39373" s="498" t="s">
        <v>213</v>
      </c>
      <c r="S39373" s="499"/>
    </row>
    <row r="39374">
      <c r="B39374" s="497"/>
      <c r="H39374" s="500"/>
      <c r="O39374" s="500"/>
      <c r="Q39374" s="498" t="s">
        <v>213</v>
      </c>
      <c r="S39374" s="499"/>
    </row>
    <row r="39375">
      <c r="B39375" s="497"/>
      <c r="H39375" s="500"/>
      <c r="O39375" s="500"/>
      <c r="Q39375" s="498" t="s">
        <v>213</v>
      </c>
      <c r="S39375" s="499"/>
    </row>
    <row r="39376">
      <c r="B39376" s="497"/>
      <c r="H39376" s="500"/>
      <c r="O39376" s="500"/>
      <c r="Q39376" s="498" t="s">
        <v>213</v>
      </c>
      <c r="S39376" s="499"/>
    </row>
    <row r="39377">
      <c r="B39377" s="497"/>
      <c r="H39377" s="500"/>
      <c r="O39377" s="500"/>
      <c r="Q39377" s="498" t="s">
        <v>213</v>
      </c>
      <c r="S39377" s="499"/>
    </row>
    <row r="39378">
      <c r="B39378" s="497"/>
      <c r="H39378" s="500"/>
      <c r="O39378" s="500"/>
      <c r="Q39378" s="498" t="s">
        <v>213</v>
      </c>
      <c r="S39378" s="499"/>
    </row>
    <row r="39379">
      <c r="B39379" s="497"/>
      <c r="H39379" s="500"/>
      <c r="O39379" s="500"/>
      <c r="Q39379" s="498" t="s">
        <v>213</v>
      </c>
      <c r="S39379" s="499"/>
    </row>
    <row r="39380">
      <c r="B39380" s="497"/>
      <c r="H39380" s="500"/>
      <c r="O39380" s="500"/>
      <c r="Q39380" s="498" t="s">
        <v>213</v>
      </c>
      <c r="S39380" s="499"/>
    </row>
    <row r="39381">
      <c r="B39381" s="497"/>
      <c r="H39381" s="500"/>
      <c r="O39381" s="500"/>
      <c r="Q39381" s="498" t="s">
        <v>213</v>
      </c>
      <c r="S39381" s="499"/>
    </row>
    <row r="39382">
      <c r="B39382" s="497"/>
      <c r="H39382" s="500"/>
      <c r="O39382" s="500"/>
      <c r="Q39382" s="498" t="s">
        <v>213</v>
      </c>
      <c r="S39382" s="499"/>
    </row>
    <row r="39383">
      <c r="B39383" s="497"/>
      <c r="H39383" s="500"/>
      <c r="O39383" s="500"/>
      <c r="Q39383" s="498" t="s">
        <v>213</v>
      </c>
      <c r="S39383" s="499"/>
    </row>
    <row r="39384">
      <c r="B39384" s="497"/>
      <c r="H39384" s="500"/>
      <c r="O39384" s="500"/>
      <c r="Q39384" s="498" t="s">
        <v>213</v>
      </c>
      <c r="S39384" s="499"/>
    </row>
    <row r="39385">
      <c r="B39385" s="497"/>
      <c r="H39385" s="500"/>
      <c r="O39385" s="500"/>
      <c r="Q39385" s="498" t="s">
        <v>213</v>
      </c>
      <c r="S39385" s="499"/>
    </row>
    <row r="39386">
      <c r="B39386" s="497"/>
      <c r="H39386" s="500"/>
      <c r="O39386" s="500"/>
      <c r="Q39386" s="498" t="s">
        <v>213</v>
      </c>
      <c r="S39386" s="499"/>
    </row>
    <row r="39387">
      <c r="B39387" s="497"/>
      <c r="H39387" s="500"/>
      <c r="O39387" s="500"/>
      <c r="Q39387" s="498" t="s">
        <v>213</v>
      </c>
      <c r="S39387" s="499"/>
    </row>
    <row r="39388">
      <c r="B39388" s="497"/>
      <c r="H39388" s="500"/>
      <c r="O39388" s="500"/>
      <c r="Q39388" s="498" t="s">
        <v>213</v>
      </c>
      <c r="S39388" s="499"/>
    </row>
    <row r="39389">
      <c r="B39389" s="497"/>
      <c r="H39389" s="500"/>
      <c r="O39389" s="500"/>
      <c r="Q39389" s="498" t="s">
        <v>213</v>
      </c>
      <c r="S39389" s="499"/>
    </row>
    <row r="39390">
      <c r="B39390" s="497"/>
      <c r="H39390" s="500"/>
      <c r="O39390" s="500"/>
      <c r="Q39390" s="498" t="s">
        <v>213</v>
      </c>
      <c r="S39390" s="499"/>
    </row>
    <row r="39391">
      <c r="B39391" s="497"/>
      <c r="H39391" s="500"/>
      <c r="O39391" s="500"/>
      <c r="Q39391" s="498" t="s">
        <v>213</v>
      </c>
      <c r="S39391" s="499"/>
    </row>
    <row r="39392">
      <c r="B39392" s="497"/>
      <c r="H39392" s="500"/>
      <c r="O39392" s="500"/>
      <c r="Q39392" s="498" t="s">
        <v>213</v>
      </c>
      <c r="S39392" s="499"/>
    </row>
    <row r="39393">
      <c r="B39393" s="497"/>
      <c r="H39393" s="500"/>
      <c r="O39393" s="500"/>
      <c r="Q39393" s="498" t="s">
        <v>213</v>
      </c>
      <c r="S39393" s="499"/>
    </row>
    <row r="39394">
      <c r="B39394" s="497"/>
      <c r="H39394" s="500"/>
      <c r="O39394" s="500"/>
      <c r="Q39394" s="498" t="s">
        <v>213</v>
      </c>
      <c r="S39394" s="499"/>
    </row>
    <row r="39395">
      <c r="B39395" s="497"/>
      <c r="H39395" s="500"/>
      <c r="O39395" s="500"/>
      <c r="Q39395" s="498" t="s">
        <v>213</v>
      </c>
      <c r="S39395" s="499"/>
    </row>
    <row r="39396">
      <c r="B39396" s="497"/>
      <c r="H39396" s="500"/>
      <c r="O39396" s="500"/>
      <c r="Q39396" s="498" t="s">
        <v>213</v>
      </c>
      <c r="S39396" s="499"/>
    </row>
    <row r="39397">
      <c r="B39397" s="497"/>
      <c r="H39397" s="500"/>
      <c r="O39397" s="500"/>
      <c r="Q39397" s="498" t="s">
        <v>213</v>
      </c>
      <c r="S39397" s="499"/>
    </row>
    <row r="39398">
      <c r="B39398" s="497"/>
      <c r="H39398" s="500"/>
      <c r="O39398" s="500"/>
      <c r="Q39398" s="498" t="s">
        <v>213</v>
      </c>
      <c r="S39398" s="499"/>
    </row>
    <row r="39399">
      <c r="B39399" s="497"/>
      <c r="H39399" s="500"/>
      <c r="O39399" s="500"/>
      <c r="Q39399" s="498" t="s">
        <v>213</v>
      </c>
      <c r="S39399" s="499"/>
    </row>
    <row r="39400">
      <c r="B39400" s="497"/>
      <c r="H39400" s="500"/>
      <c r="O39400" s="500"/>
      <c r="Q39400" s="498" t="s">
        <v>213</v>
      </c>
      <c r="S39400" s="499"/>
    </row>
    <row r="39401">
      <c r="B39401" s="497"/>
      <c r="H39401" s="500"/>
      <c r="O39401" s="500"/>
      <c r="Q39401" s="498" t="s">
        <v>213</v>
      </c>
      <c r="S39401" s="499"/>
    </row>
    <row r="39402">
      <c r="B39402" s="497"/>
      <c r="H39402" s="500"/>
      <c r="O39402" s="500"/>
      <c r="Q39402" s="498" t="s">
        <v>213</v>
      </c>
      <c r="S39402" s="499"/>
    </row>
    <row r="39403">
      <c r="B39403" s="497"/>
      <c r="H39403" s="500"/>
      <c r="O39403" s="500"/>
      <c r="Q39403" s="498" t="s">
        <v>213</v>
      </c>
      <c r="S39403" s="499"/>
    </row>
    <row r="39404">
      <c r="B39404" s="497"/>
      <c r="H39404" s="500"/>
      <c r="O39404" s="500"/>
      <c r="Q39404" s="498" t="s">
        <v>213</v>
      </c>
      <c r="S39404" s="499"/>
    </row>
    <row r="39405">
      <c r="B39405" s="497"/>
      <c r="H39405" s="500"/>
      <c r="O39405" s="500"/>
      <c r="Q39405" s="498" t="s">
        <v>213</v>
      </c>
      <c r="S39405" s="499"/>
    </row>
    <row r="39406">
      <c r="B39406" s="497"/>
      <c r="H39406" s="500"/>
      <c r="O39406" s="500"/>
      <c r="Q39406" s="498" t="s">
        <v>213</v>
      </c>
      <c r="S39406" s="499"/>
    </row>
    <row r="39407">
      <c r="B39407" s="497"/>
      <c r="H39407" s="500"/>
      <c r="O39407" s="500"/>
      <c r="Q39407" s="498" t="s">
        <v>213</v>
      </c>
      <c r="S39407" s="499"/>
    </row>
    <row r="39408">
      <c r="B39408" s="497"/>
      <c r="H39408" s="500"/>
      <c r="O39408" s="500"/>
      <c r="Q39408" s="498" t="s">
        <v>213</v>
      </c>
      <c r="S39408" s="499"/>
    </row>
    <row r="39409">
      <c r="B39409" s="497"/>
      <c r="H39409" s="500"/>
      <c r="O39409" s="500"/>
      <c r="Q39409" s="498" t="s">
        <v>213</v>
      </c>
      <c r="S39409" s="499"/>
    </row>
    <row r="39410">
      <c r="B39410" s="497"/>
      <c r="H39410" s="500"/>
      <c r="O39410" s="500"/>
      <c r="Q39410" s="498" t="s">
        <v>213</v>
      </c>
      <c r="S39410" s="499"/>
    </row>
    <row r="39411">
      <c r="B39411" s="497"/>
      <c r="H39411" s="500"/>
      <c r="O39411" s="500"/>
      <c r="Q39411" s="498" t="s">
        <v>213</v>
      </c>
      <c r="S39411" s="499"/>
    </row>
    <row r="39412">
      <c r="B39412" s="497"/>
      <c r="H39412" s="500"/>
      <c r="O39412" s="500"/>
      <c r="Q39412" s="498" t="s">
        <v>213</v>
      </c>
      <c r="S39412" s="499"/>
    </row>
    <row r="39413">
      <c r="B39413" s="497"/>
      <c r="H39413" s="500"/>
      <c r="O39413" s="500"/>
      <c r="Q39413" s="498" t="s">
        <v>213</v>
      </c>
      <c r="S39413" s="499"/>
    </row>
    <row r="39414">
      <c r="B39414" s="497"/>
      <c r="H39414" s="500"/>
      <c r="O39414" s="500"/>
      <c r="Q39414" s="498" t="s">
        <v>213</v>
      </c>
      <c r="S39414" s="499"/>
    </row>
    <row r="39415">
      <c r="B39415" s="497"/>
      <c r="H39415" s="500"/>
      <c r="O39415" s="500"/>
      <c r="Q39415" s="498" t="s">
        <v>213</v>
      </c>
      <c r="S39415" s="499"/>
    </row>
    <row r="39416">
      <c r="B39416" s="497"/>
      <c r="H39416" s="500"/>
      <c r="O39416" s="500"/>
      <c r="Q39416" s="498" t="s">
        <v>213</v>
      </c>
      <c r="S39416" s="499"/>
    </row>
    <row r="39417">
      <c r="B39417" s="497"/>
      <c r="H39417" s="500"/>
      <c r="O39417" s="500"/>
      <c r="Q39417" s="498" t="s">
        <v>213</v>
      </c>
      <c r="S39417" s="499"/>
    </row>
    <row r="39418">
      <c r="B39418" s="497"/>
      <c r="H39418" s="500"/>
      <c r="O39418" s="500"/>
      <c r="Q39418" s="498" t="s">
        <v>213</v>
      </c>
      <c r="S39418" s="499"/>
    </row>
    <row r="39419">
      <c r="B39419" s="497"/>
      <c r="H39419" s="500"/>
      <c r="O39419" s="500"/>
      <c r="Q39419" s="498" t="s">
        <v>213</v>
      </c>
      <c r="S39419" s="499"/>
    </row>
    <row r="39420">
      <c r="B39420" s="497"/>
      <c r="H39420" s="500"/>
      <c r="O39420" s="500"/>
      <c r="Q39420" s="498" t="s">
        <v>213</v>
      </c>
      <c r="S39420" s="499"/>
    </row>
    <row r="39421">
      <c r="B39421" s="497"/>
      <c r="H39421" s="500"/>
      <c r="O39421" s="500"/>
      <c r="Q39421" s="498" t="s">
        <v>213</v>
      </c>
      <c r="S39421" s="499"/>
    </row>
    <row r="39422">
      <c r="B39422" s="497"/>
      <c r="H39422" s="500"/>
      <c r="O39422" s="500"/>
      <c r="Q39422" s="498" t="s">
        <v>213</v>
      </c>
      <c r="S39422" s="499"/>
    </row>
    <row r="39423">
      <c r="B39423" s="497"/>
      <c r="H39423" s="500"/>
      <c r="O39423" s="500"/>
      <c r="Q39423" s="498" t="s">
        <v>213</v>
      </c>
      <c r="S39423" s="499"/>
    </row>
    <row r="39424">
      <c r="B39424" s="497"/>
      <c r="H39424" s="500"/>
      <c r="O39424" s="500"/>
      <c r="Q39424" s="498" t="s">
        <v>213</v>
      </c>
      <c r="S39424" s="499"/>
    </row>
    <row r="39425">
      <c r="B39425" s="497"/>
      <c r="H39425" s="500"/>
      <c r="O39425" s="500"/>
      <c r="Q39425" s="498" t="s">
        <v>213</v>
      </c>
      <c r="S39425" s="499"/>
    </row>
    <row r="39426">
      <c r="B39426" s="497"/>
      <c r="H39426" s="500"/>
      <c r="O39426" s="500"/>
      <c r="Q39426" s="498" t="s">
        <v>213</v>
      </c>
      <c r="S39426" s="499"/>
    </row>
    <row r="39427">
      <c r="B39427" s="497"/>
      <c r="H39427" s="500"/>
      <c r="O39427" s="500"/>
      <c r="Q39427" s="498" t="s">
        <v>213</v>
      </c>
      <c r="S39427" s="499"/>
    </row>
    <row r="39428">
      <c r="B39428" s="497"/>
      <c r="H39428" s="500"/>
      <c r="O39428" s="500"/>
      <c r="Q39428" s="498" t="s">
        <v>213</v>
      </c>
      <c r="S39428" s="499"/>
    </row>
    <row r="39429">
      <c r="B39429" s="497"/>
      <c r="H39429" s="500"/>
      <c r="O39429" s="500"/>
      <c r="Q39429" s="498" t="s">
        <v>213</v>
      </c>
      <c r="S39429" s="499"/>
    </row>
    <row r="39430">
      <c r="B39430" s="497"/>
      <c r="H39430" s="500"/>
      <c r="O39430" s="500"/>
      <c r="Q39430" s="498" t="s">
        <v>213</v>
      </c>
      <c r="S39430" s="499"/>
    </row>
    <row r="39431">
      <c r="B39431" s="497"/>
      <c r="H39431" s="500"/>
      <c r="O39431" s="500"/>
      <c r="Q39431" s="498" t="s">
        <v>213</v>
      </c>
      <c r="S39431" s="499"/>
    </row>
    <row r="39432">
      <c r="B39432" s="497"/>
      <c r="H39432" s="500"/>
      <c r="O39432" s="500"/>
      <c r="Q39432" s="498" t="s">
        <v>213</v>
      </c>
      <c r="S39432" s="499"/>
    </row>
    <row r="39433">
      <c r="B39433" s="497"/>
      <c r="H39433" s="500"/>
      <c r="O39433" s="500"/>
      <c r="Q39433" s="498" t="s">
        <v>213</v>
      </c>
      <c r="S39433" s="499"/>
    </row>
    <row r="39434">
      <c r="B39434" s="497"/>
      <c r="H39434" s="500"/>
      <c r="O39434" s="500"/>
      <c r="Q39434" s="498" t="s">
        <v>213</v>
      </c>
      <c r="S39434" s="499"/>
    </row>
    <row r="39435">
      <c r="B39435" s="497"/>
      <c r="H39435" s="500"/>
      <c r="O39435" s="500"/>
      <c r="Q39435" s="498" t="s">
        <v>213</v>
      </c>
      <c r="S39435" s="499"/>
    </row>
    <row r="39436">
      <c r="B39436" s="497"/>
      <c r="H39436" s="500"/>
      <c r="O39436" s="500"/>
      <c r="Q39436" s="498" t="s">
        <v>213</v>
      </c>
      <c r="S39436" s="499"/>
    </row>
    <row r="39437">
      <c r="B39437" s="497"/>
      <c r="H39437" s="500"/>
      <c r="O39437" s="500"/>
      <c r="Q39437" s="498" t="s">
        <v>213</v>
      </c>
      <c r="S39437" s="499"/>
    </row>
    <row r="39438">
      <c r="B39438" s="497"/>
      <c r="H39438" s="500"/>
      <c r="O39438" s="500"/>
      <c r="Q39438" s="498" t="s">
        <v>213</v>
      </c>
      <c r="S39438" s="499"/>
    </row>
    <row r="39439">
      <c r="B39439" s="497"/>
      <c r="H39439" s="500"/>
      <c r="O39439" s="500"/>
      <c r="Q39439" s="498" t="s">
        <v>213</v>
      </c>
      <c r="S39439" s="499"/>
    </row>
    <row r="39440">
      <c r="B39440" s="497"/>
      <c r="H39440" s="500"/>
      <c r="O39440" s="500"/>
      <c r="Q39440" s="498" t="s">
        <v>213</v>
      </c>
      <c r="S39440" s="499"/>
    </row>
    <row r="39441">
      <c r="B39441" s="497"/>
      <c r="H39441" s="500"/>
      <c r="O39441" s="500"/>
      <c r="Q39441" s="498" t="s">
        <v>213</v>
      </c>
      <c r="S39441" s="499"/>
    </row>
    <row r="39442">
      <c r="B39442" s="497"/>
      <c r="H39442" s="500"/>
      <c r="O39442" s="500"/>
      <c r="Q39442" s="498" t="s">
        <v>213</v>
      </c>
      <c r="S39442" s="499"/>
    </row>
    <row r="39443">
      <c r="B39443" s="497"/>
      <c r="H39443" s="500"/>
      <c r="O39443" s="500"/>
      <c r="Q39443" s="498" t="s">
        <v>213</v>
      </c>
      <c r="S39443" s="499"/>
    </row>
    <row r="39444">
      <c r="B39444" s="497"/>
      <c r="H39444" s="500"/>
      <c r="O39444" s="500"/>
      <c r="Q39444" s="498" t="s">
        <v>213</v>
      </c>
      <c r="S39444" s="499"/>
    </row>
    <row r="39445">
      <c r="B39445" s="497"/>
      <c r="H39445" s="500"/>
      <c r="O39445" s="500"/>
      <c r="Q39445" s="498" t="s">
        <v>213</v>
      </c>
      <c r="S39445" s="499"/>
    </row>
    <row r="39446">
      <c r="B39446" s="497"/>
      <c r="H39446" s="500"/>
      <c r="O39446" s="500"/>
      <c r="Q39446" s="498" t="s">
        <v>213</v>
      </c>
      <c r="S39446" s="499"/>
    </row>
    <row r="39447">
      <c r="B39447" s="497"/>
      <c r="H39447" s="500"/>
      <c r="O39447" s="500"/>
      <c r="Q39447" s="498" t="s">
        <v>213</v>
      </c>
      <c r="S39447" s="499"/>
    </row>
    <row r="39448">
      <c r="B39448" s="497"/>
      <c r="H39448" s="500"/>
      <c r="O39448" s="500"/>
      <c r="Q39448" s="498" t="s">
        <v>213</v>
      </c>
      <c r="S39448" s="499"/>
    </row>
    <row r="39449">
      <c r="B39449" s="497"/>
      <c r="H39449" s="500"/>
      <c r="O39449" s="500"/>
      <c r="Q39449" s="498" t="s">
        <v>213</v>
      </c>
      <c r="S39449" s="499"/>
    </row>
    <row r="39450">
      <c r="B39450" s="497"/>
      <c r="H39450" s="500"/>
      <c r="O39450" s="500"/>
      <c r="Q39450" s="498" t="s">
        <v>213</v>
      </c>
      <c r="S39450" s="499"/>
    </row>
    <row r="39451">
      <c r="B39451" s="497"/>
      <c r="H39451" s="500"/>
      <c r="O39451" s="500"/>
      <c r="Q39451" s="498" t="s">
        <v>213</v>
      </c>
      <c r="S39451" s="499"/>
    </row>
    <row r="39452">
      <c r="B39452" s="497"/>
      <c r="H39452" s="500"/>
      <c r="O39452" s="500"/>
      <c r="Q39452" s="498" t="s">
        <v>213</v>
      </c>
      <c r="S39452" s="499"/>
    </row>
    <row r="39453">
      <c r="B39453" s="497"/>
      <c r="H39453" s="500"/>
      <c r="O39453" s="500"/>
      <c r="Q39453" s="498" t="s">
        <v>213</v>
      </c>
      <c r="S39453" s="499"/>
    </row>
    <row r="39454">
      <c r="B39454" s="497"/>
      <c r="H39454" s="500"/>
      <c r="O39454" s="500"/>
      <c r="Q39454" s="498" t="s">
        <v>213</v>
      </c>
      <c r="S39454" s="499"/>
    </row>
    <row r="39455">
      <c r="B39455" s="497"/>
      <c r="H39455" s="500"/>
      <c r="O39455" s="500"/>
      <c r="Q39455" s="498" t="s">
        <v>213</v>
      </c>
      <c r="S39455" s="499"/>
    </row>
    <row r="39456">
      <c r="B39456" s="497"/>
      <c r="H39456" s="500"/>
      <c r="O39456" s="500"/>
      <c r="Q39456" s="498" t="s">
        <v>213</v>
      </c>
      <c r="S39456" s="499"/>
    </row>
    <row r="39457">
      <c r="B39457" s="497"/>
      <c r="H39457" s="500"/>
      <c r="O39457" s="500"/>
      <c r="Q39457" s="498" t="s">
        <v>213</v>
      </c>
      <c r="S39457" s="499"/>
    </row>
    <row r="39458">
      <c r="B39458" s="497"/>
      <c r="H39458" s="500"/>
      <c r="O39458" s="500"/>
      <c r="Q39458" s="498" t="s">
        <v>213</v>
      </c>
      <c r="S39458" s="499"/>
    </row>
    <row r="39459">
      <c r="B39459" s="497"/>
      <c r="H39459" s="500"/>
      <c r="O39459" s="500"/>
      <c r="Q39459" s="498" t="s">
        <v>213</v>
      </c>
      <c r="S39459" s="499"/>
    </row>
    <row r="39460">
      <c r="B39460" s="497"/>
      <c r="H39460" s="500"/>
      <c r="O39460" s="500"/>
      <c r="Q39460" s="498" t="s">
        <v>213</v>
      </c>
      <c r="S39460" s="499"/>
    </row>
    <row r="39461">
      <c r="B39461" s="497"/>
      <c r="H39461" s="500"/>
      <c r="O39461" s="500"/>
      <c r="Q39461" s="498" t="s">
        <v>213</v>
      </c>
      <c r="S39461" s="499"/>
    </row>
    <row r="39462">
      <c r="B39462" s="497"/>
      <c r="H39462" s="500"/>
      <c r="O39462" s="500"/>
      <c r="Q39462" s="498" t="s">
        <v>213</v>
      </c>
      <c r="S39462" s="499"/>
    </row>
    <row r="39463">
      <c r="B39463" s="497"/>
      <c r="H39463" s="500"/>
      <c r="O39463" s="500"/>
      <c r="Q39463" s="498" t="s">
        <v>213</v>
      </c>
      <c r="S39463" s="499"/>
    </row>
    <row r="39464">
      <c r="B39464" s="497"/>
      <c r="H39464" s="500"/>
      <c r="O39464" s="500"/>
      <c r="Q39464" s="498" t="s">
        <v>213</v>
      </c>
      <c r="S39464" s="499"/>
    </row>
    <row r="39465">
      <c r="B39465" s="497"/>
      <c r="H39465" s="500"/>
      <c r="O39465" s="500"/>
      <c r="Q39465" s="498" t="s">
        <v>213</v>
      </c>
      <c r="S39465" s="499"/>
    </row>
    <row r="39466">
      <c r="B39466" s="497"/>
      <c r="H39466" s="500"/>
      <c r="O39466" s="500"/>
      <c r="Q39466" s="498" t="s">
        <v>213</v>
      </c>
      <c r="S39466" s="499"/>
    </row>
    <row r="39467">
      <c r="B39467" s="497"/>
      <c r="H39467" s="500"/>
      <c r="O39467" s="500"/>
      <c r="Q39467" s="498" t="s">
        <v>213</v>
      </c>
      <c r="S39467" s="499"/>
    </row>
    <row r="39468">
      <c r="B39468" s="497"/>
      <c r="H39468" s="500"/>
      <c r="O39468" s="500"/>
      <c r="Q39468" s="498" t="s">
        <v>213</v>
      </c>
      <c r="S39468" s="499"/>
    </row>
    <row r="39469">
      <c r="B39469" s="497"/>
      <c r="H39469" s="500"/>
      <c r="O39469" s="500"/>
      <c r="Q39469" s="498" t="s">
        <v>213</v>
      </c>
      <c r="S39469" s="499"/>
    </row>
    <row r="39470">
      <c r="B39470" s="497"/>
      <c r="H39470" s="500"/>
      <c r="O39470" s="500"/>
      <c r="Q39470" s="498" t="s">
        <v>213</v>
      </c>
      <c r="S39470" s="499"/>
    </row>
    <row r="39471">
      <c r="B39471" s="497"/>
      <c r="H39471" s="500"/>
      <c r="O39471" s="500"/>
      <c r="Q39471" s="498" t="s">
        <v>213</v>
      </c>
      <c r="S39471" s="499"/>
    </row>
    <row r="39472">
      <c r="B39472" s="497"/>
      <c r="H39472" s="500"/>
      <c r="O39472" s="500"/>
      <c r="Q39472" s="498" t="s">
        <v>213</v>
      </c>
      <c r="S39472" s="499"/>
    </row>
    <row r="39473">
      <c r="B39473" s="497"/>
      <c r="H39473" s="500"/>
      <c r="O39473" s="500"/>
      <c r="Q39473" s="498" t="s">
        <v>213</v>
      </c>
      <c r="S39473" s="499"/>
    </row>
    <row r="39474">
      <c r="B39474" s="497"/>
      <c r="H39474" s="500"/>
      <c r="O39474" s="500"/>
      <c r="Q39474" s="498" t="s">
        <v>213</v>
      </c>
      <c r="S39474" s="499"/>
    </row>
    <row r="39475">
      <c r="B39475" s="497"/>
      <c r="H39475" s="500"/>
      <c r="O39475" s="500"/>
      <c r="Q39475" s="498" t="s">
        <v>213</v>
      </c>
      <c r="S39475" s="499"/>
    </row>
    <row r="39476">
      <c r="B39476" s="497"/>
      <c r="H39476" s="500"/>
      <c r="O39476" s="500"/>
      <c r="Q39476" s="498" t="s">
        <v>213</v>
      </c>
      <c r="S39476" s="499"/>
    </row>
    <row r="39477">
      <c r="B39477" s="497"/>
      <c r="H39477" s="500"/>
      <c r="O39477" s="500"/>
      <c r="Q39477" s="498" t="s">
        <v>213</v>
      </c>
      <c r="S39477" s="499"/>
    </row>
    <row r="39478">
      <c r="B39478" s="497"/>
      <c r="H39478" s="500"/>
      <c r="O39478" s="500"/>
      <c r="Q39478" s="498" t="s">
        <v>213</v>
      </c>
      <c r="S39478" s="499"/>
    </row>
    <row r="39479">
      <c r="B39479" s="497"/>
      <c r="H39479" s="500"/>
      <c r="O39479" s="500"/>
      <c r="Q39479" s="498" t="s">
        <v>213</v>
      </c>
      <c r="S39479" s="499"/>
    </row>
    <row r="39480">
      <c r="B39480" s="497"/>
      <c r="H39480" s="500"/>
      <c r="O39480" s="500"/>
      <c r="Q39480" s="498" t="s">
        <v>213</v>
      </c>
      <c r="S39480" s="499"/>
    </row>
    <row r="39481">
      <c r="B39481" s="497"/>
      <c r="H39481" s="500"/>
      <c r="O39481" s="500"/>
      <c r="Q39481" s="498" t="s">
        <v>213</v>
      </c>
      <c r="S39481" s="499"/>
    </row>
    <row r="39482">
      <c r="B39482" s="497"/>
      <c r="H39482" s="500"/>
      <c r="O39482" s="500"/>
      <c r="Q39482" s="498" t="s">
        <v>213</v>
      </c>
      <c r="S39482" s="499"/>
    </row>
    <row r="39483">
      <c r="B39483" s="497"/>
      <c r="H39483" s="500"/>
      <c r="O39483" s="500"/>
      <c r="Q39483" s="498" t="s">
        <v>213</v>
      </c>
      <c r="S39483" s="499"/>
    </row>
    <row r="39484">
      <c r="B39484" s="497"/>
      <c r="H39484" s="500"/>
      <c r="O39484" s="500"/>
      <c r="Q39484" s="498" t="s">
        <v>213</v>
      </c>
      <c r="S39484" s="499"/>
    </row>
    <row r="39485">
      <c r="B39485" s="497"/>
      <c r="H39485" s="500"/>
      <c r="O39485" s="500"/>
      <c r="Q39485" s="498" t="s">
        <v>213</v>
      </c>
      <c r="S39485" s="499"/>
    </row>
    <row r="39486">
      <c r="B39486" s="497"/>
      <c r="H39486" s="500"/>
      <c r="O39486" s="500"/>
      <c r="Q39486" s="498" t="s">
        <v>213</v>
      </c>
      <c r="S39486" s="499"/>
    </row>
    <row r="39487">
      <c r="B39487" s="497"/>
      <c r="H39487" s="500"/>
      <c r="O39487" s="500"/>
      <c r="Q39487" s="498" t="s">
        <v>213</v>
      </c>
      <c r="S39487" s="499"/>
    </row>
    <row r="39488">
      <c r="B39488" s="497"/>
      <c r="H39488" s="500"/>
      <c r="O39488" s="500"/>
      <c r="Q39488" s="498" t="s">
        <v>213</v>
      </c>
      <c r="S39488" s="499"/>
    </row>
    <row r="39489">
      <c r="B39489" s="497"/>
      <c r="H39489" s="500"/>
      <c r="O39489" s="500"/>
      <c r="Q39489" s="498" t="s">
        <v>213</v>
      </c>
      <c r="S39489" s="499"/>
    </row>
    <row r="39490">
      <c r="B39490" s="497"/>
      <c r="H39490" s="500"/>
      <c r="O39490" s="500"/>
      <c r="Q39490" s="498" t="s">
        <v>213</v>
      </c>
      <c r="S39490" s="499"/>
    </row>
    <row r="39491">
      <c r="B39491" s="497"/>
      <c r="H39491" s="500"/>
      <c r="O39491" s="500"/>
      <c r="Q39491" s="498" t="s">
        <v>213</v>
      </c>
      <c r="S39491" s="499"/>
    </row>
    <row r="39492">
      <c r="B39492" s="497"/>
      <c r="H39492" s="500"/>
      <c r="O39492" s="500"/>
      <c r="Q39492" s="498" t="s">
        <v>213</v>
      </c>
      <c r="S39492" s="499"/>
    </row>
    <row r="39493">
      <c r="B39493" s="497"/>
      <c r="H39493" s="500"/>
      <c r="O39493" s="500"/>
      <c r="Q39493" s="498" t="s">
        <v>213</v>
      </c>
      <c r="S39493" s="499"/>
    </row>
    <row r="39494">
      <c r="B39494" s="497"/>
      <c r="H39494" s="500"/>
      <c r="O39494" s="500"/>
      <c r="Q39494" s="498" t="s">
        <v>213</v>
      </c>
      <c r="S39494" s="499"/>
    </row>
    <row r="39495">
      <c r="B39495" s="497"/>
      <c r="H39495" s="500"/>
      <c r="O39495" s="500"/>
      <c r="Q39495" s="498" t="s">
        <v>213</v>
      </c>
      <c r="S39495" s="499"/>
    </row>
    <row r="39496">
      <c r="B39496" s="497"/>
      <c r="H39496" s="500"/>
      <c r="O39496" s="500"/>
      <c r="Q39496" s="498" t="s">
        <v>213</v>
      </c>
      <c r="S39496" s="499"/>
    </row>
    <row r="39497">
      <c r="B39497" s="497"/>
      <c r="H39497" s="500"/>
      <c r="O39497" s="500"/>
      <c r="Q39497" s="498" t="s">
        <v>213</v>
      </c>
      <c r="S39497" s="499"/>
    </row>
    <row r="39498">
      <c r="B39498" s="497"/>
      <c r="H39498" s="500"/>
      <c r="O39498" s="500"/>
      <c r="Q39498" s="498" t="s">
        <v>213</v>
      </c>
      <c r="S39498" s="499"/>
    </row>
    <row r="39499">
      <c r="B39499" s="497"/>
      <c r="H39499" s="500"/>
      <c r="O39499" s="500"/>
      <c r="Q39499" s="498" t="s">
        <v>213</v>
      </c>
      <c r="S39499" s="499"/>
    </row>
    <row r="39500">
      <c r="B39500" s="497"/>
      <c r="H39500" s="500"/>
      <c r="O39500" s="500"/>
      <c r="Q39500" s="498" t="s">
        <v>213</v>
      </c>
      <c r="S39500" s="499"/>
    </row>
    <row r="39501">
      <c r="B39501" s="497"/>
      <c r="H39501" s="500"/>
      <c r="O39501" s="500"/>
      <c r="Q39501" s="498" t="s">
        <v>213</v>
      </c>
      <c r="S39501" s="499"/>
    </row>
    <row r="39502">
      <c r="B39502" s="497"/>
      <c r="H39502" s="500"/>
      <c r="O39502" s="500"/>
      <c r="Q39502" s="498" t="s">
        <v>213</v>
      </c>
      <c r="S39502" s="499"/>
    </row>
    <row r="39503">
      <c r="B39503" s="497"/>
      <c r="H39503" s="500"/>
      <c r="O39503" s="500"/>
      <c r="Q39503" s="498" t="s">
        <v>213</v>
      </c>
      <c r="S39503" s="499"/>
    </row>
    <row r="39504">
      <c r="B39504" s="497"/>
      <c r="H39504" s="500"/>
      <c r="O39504" s="500"/>
      <c r="Q39504" s="498" t="s">
        <v>213</v>
      </c>
      <c r="S39504" s="499"/>
    </row>
    <row r="39505">
      <c r="B39505" s="497"/>
      <c r="H39505" s="500"/>
      <c r="O39505" s="500"/>
      <c r="Q39505" s="498" t="s">
        <v>213</v>
      </c>
      <c r="S39505" s="499"/>
    </row>
    <row r="39506">
      <c r="B39506" s="497"/>
      <c r="H39506" s="500"/>
      <c r="O39506" s="500"/>
      <c r="Q39506" s="498" t="s">
        <v>213</v>
      </c>
      <c r="S39506" s="499"/>
    </row>
    <row r="39507">
      <c r="B39507" s="497"/>
      <c r="H39507" s="500"/>
      <c r="O39507" s="500"/>
      <c r="Q39507" s="498" t="s">
        <v>213</v>
      </c>
      <c r="S39507" s="499"/>
    </row>
    <row r="39508">
      <c r="B39508" s="497"/>
      <c r="H39508" s="500"/>
      <c r="O39508" s="500"/>
      <c r="Q39508" s="498" t="s">
        <v>213</v>
      </c>
      <c r="S39508" s="499"/>
    </row>
    <row r="39509">
      <c r="B39509" s="497"/>
      <c r="H39509" s="500"/>
      <c r="O39509" s="500"/>
      <c r="Q39509" s="498" t="s">
        <v>213</v>
      </c>
      <c r="S39509" s="499"/>
    </row>
    <row r="39510">
      <c r="B39510" s="497"/>
      <c r="H39510" s="500"/>
      <c r="O39510" s="500"/>
      <c r="Q39510" s="498" t="s">
        <v>213</v>
      </c>
      <c r="S39510" s="499"/>
    </row>
    <row r="39511">
      <c r="B39511" s="497"/>
      <c r="H39511" s="500"/>
      <c r="O39511" s="500"/>
      <c r="Q39511" s="498" t="s">
        <v>213</v>
      </c>
      <c r="S39511" s="499"/>
    </row>
    <row r="39512">
      <c r="B39512" s="497"/>
      <c r="H39512" s="500"/>
      <c r="O39512" s="500"/>
      <c r="Q39512" s="498" t="s">
        <v>213</v>
      </c>
      <c r="S39512" s="499"/>
    </row>
    <row r="39513">
      <c r="B39513" s="497"/>
      <c r="H39513" s="500"/>
      <c r="O39513" s="500"/>
      <c r="Q39513" s="498" t="s">
        <v>213</v>
      </c>
      <c r="S39513" s="499"/>
    </row>
    <row r="39514">
      <c r="B39514" s="497"/>
      <c r="H39514" s="500"/>
      <c r="O39514" s="500"/>
      <c r="Q39514" s="498" t="s">
        <v>213</v>
      </c>
      <c r="S39514" s="499"/>
    </row>
    <row r="39515">
      <c r="B39515" s="497"/>
      <c r="H39515" s="500"/>
      <c r="O39515" s="500"/>
      <c r="Q39515" s="498" t="s">
        <v>213</v>
      </c>
      <c r="S39515" s="499"/>
    </row>
    <row r="39516">
      <c r="B39516" s="497"/>
      <c r="H39516" s="500"/>
      <c r="O39516" s="500"/>
      <c r="Q39516" s="498" t="s">
        <v>213</v>
      </c>
      <c r="S39516" s="499"/>
    </row>
    <row r="39517">
      <c r="B39517" s="497"/>
      <c r="H39517" s="500"/>
      <c r="O39517" s="500"/>
      <c r="Q39517" s="498" t="s">
        <v>213</v>
      </c>
      <c r="S39517" s="499"/>
    </row>
    <row r="39518">
      <c r="B39518" s="497"/>
      <c r="H39518" s="500"/>
      <c r="O39518" s="500"/>
      <c r="Q39518" s="498" t="s">
        <v>213</v>
      </c>
      <c r="S39518" s="499"/>
    </row>
    <row r="39519">
      <c r="B39519" s="497"/>
      <c r="H39519" s="500"/>
      <c r="O39519" s="500"/>
      <c r="Q39519" s="498" t="s">
        <v>213</v>
      </c>
      <c r="S39519" s="499"/>
    </row>
    <row r="39520">
      <c r="B39520" s="497"/>
      <c r="H39520" s="500"/>
      <c r="O39520" s="500"/>
      <c r="Q39520" s="498" t="s">
        <v>213</v>
      </c>
      <c r="S39520" s="499"/>
    </row>
    <row r="39521">
      <c r="B39521" s="497"/>
      <c r="H39521" s="500"/>
      <c r="O39521" s="500"/>
      <c r="Q39521" s="498" t="s">
        <v>213</v>
      </c>
      <c r="S39521" s="499"/>
    </row>
    <row r="39522">
      <c r="B39522" s="497"/>
      <c r="H39522" s="500"/>
      <c r="O39522" s="500"/>
      <c r="Q39522" s="498" t="s">
        <v>213</v>
      </c>
      <c r="S39522" s="499"/>
    </row>
    <row r="39523">
      <c r="B39523" s="497"/>
      <c r="H39523" s="500"/>
      <c r="O39523" s="500"/>
      <c r="Q39523" s="498" t="s">
        <v>213</v>
      </c>
      <c r="S39523" s="499"/>
    </row>
    <row r="39524">
      <c r="B39524" s="497"/>
      <c r="H39524" s="500"/>
      <c r="O39524" s="500"/>
      <c r="Q39524" s="498" t="s">
        <v>213</v>
      </c>
      <c r="S39524" s="499"/>
    </row>
    <row r="39525">
      <c r="B39525" s="497"/>
      <c r="H39525" s="500"/>
      <c r="O39525" s="500"/>
      <c r="Q39525" s="498" t="s">
        <v>213</v>
      </c>
      <c r="S39525" s="499"/>
    </row>
    <row r="39526">
      <c r="B39526" s="497"/>
      <c r="H39526" s="500"/>
      <c r="O39526" s="500"/>
      <c r="Q39526" s="498" t="s">
        <v>213</v>
      </c>
      <c r="S39526" s="499"/>
    </row>
    <row r="39527">
      <c r="B39527" s="497"/>
      <c r="H39527" s="500"/>
      <c r="O39527" s="500"/>
      <c r="Q39527" s="498" t="s">
        <v>213</v>
      </c>
      <c r="S39527" s="499"/>
    </row>
    <row r="39528">
      <c r="B39528" s="497"/>
      <c r="H39528" s="500"/>
      <c r="O39528" s="500"/>
      <c r="Q39528" s="498" t="s">
        <v>213</v>
      </c>
      <c r="S39528" s="499"/>
    </row>
    <row r="39529">
      <c r="B39529" s="497"/>
      <c r="H39529" s="500"/>
      <c r="O39529" s="500"/>
      <c r="Q39529" s="498" t="s">
        <v>213</v>
      </c>
      <c r="S39529" s="499"/>
    </row>
    <row r="39530">
      <c r="B39530" s="497"/>
      <c r="H39530" s="500"/>
      <c r="O39530" s="500"/>
      <c r="Q39530" s="498" t="s">
        <v>213</v>
      </c>
      <c r="S39530" s="499"/>
    </row>
    <row r="39531">
      <c r="B39531" s="497"/>
      <c r="H39531" s="500"/>
      <c r="O39531" s="500"/>
      <c r="Q39531" s="498" t="s">
        <v>213</v>
      </c>
      <c r="S39531" s="499"/>
    </row>
    <row r="39532">
      <c r="B39532" s="497"/>
      <c r="H39532" s="500"/>
      <c r="O39532" s="500"/>
      <c r="Q39532" s="498" t="s">
        <v>213</v>
      </c>
      <c r="S39532" s="499"/>
    </row>
    <row r="39533">
      <c r="B39533" s="497"/>
      <c r="H39533" s="500"/>
      <c r="O39533" s="500"/>
      <c r="Q39533" s="498" t="s">
        <v>213</v>
      </c>
      <c r="S39533" s="499"/>
    </row>
    <row r="39534">
      <c r="B39534" s="497"/>
      <c r="H39534" s="500"/>
      <c r="O39534" s="500"/>
      <c r="Q39534" s="498" t="s">
        <v>213</v>
      </c>
      <c r="S39534" s="499"/>
    </row>
    <row r="39535">
      <c r="B39535" s="497"/>
      <c r="H39535" s="500"/>
      <c r="O39535" s="500"/>
      <c r="Q39535" s="498" t="s">
        <v>213</v>
      </c>
      <c r="S39535" s="499"/>
    </row>
    <row r="39536">
      <c r="B39536" s="497"/>
      <c r="H39536" s="500"/>
      <c r="O39536" s="500"/>
      <c r="Q39536" s="498" t="s">
        <v>213</v>
      </c>
      <c r="S39536" s="499"/>
    </row>
    <row r="39537">
      <c r="B39537" s="497"/>
      <c r="H39537" s="500"/>
      <c r="O39537" s="500"/>
      <c r="Q39537" s="498" t="s">
        <v>213</v>
      </c>
      <c r="S39537" s="499"/>
    </row>
    <row r="39538">
      <c r="B39538" s="497"/>
      <c r="H39538" s="500"/>
      <c r="O39538" s="500"/>
      <c r="Q39538" s="498" t="s">
        <v>213</v>
      </c>
      <c r="S39538" s="499"/>
    </row>
    <row r="39539">
      <c r="B39539" s="497"/>
      <c r="H39539" s="500"/>
      <c r="O39539" s="500"/>
      <c r="Q39539" s="498" t="s">
        <v>213</v>
      </c>
      <c r="S39539" s="499"/>
    </row>
    <row r="39540">
      <c r="B39540" s="497"/>
      <c r="H39540" s="500"/>
      <c r="O39540" s="500"/>
      <c r="Q39540" s="498" t="s">
        <v>213</v>
      </c>
      <c r="S39540" s="499"/>
    </row>
    <row r="39541">
      <c r="B39541" s="497"/>
      <c r="H39541" s="500"/>
      <c r="O39541" s="500"/>
      <c r="Q39541" s="498" t="s">
        <v>213</v>
      </c>
      <c r="S39541" s="499"/>
    </row>
    <row r="39542">
      <c r="B39542" s="497"/>
      <c r="H39542" s="500"/>
      <c r="O39542" s="500"/>
      <c r="Q39542" s="498" t="s">
        <v>213</v>
      </c>
      <c r="S39542" s="499"/>
    </row>
    <row r="39543">
      <c r="B39543" s="497"/>
      <c r="H39543" s="500"/>
      <c r="O39543" s="500"/>
      <c r="Q39543" s="498" t="s">
        <v>213</v>
      </c>
      <c r="S39543" s="499"/>
    </row>
    <row r="39544">
      <c r="B39544" s="497"/>
      <c r="H39544" s="500"/>
      <c r="O39544" s="500"/>
      <c r="Q39544" s="498" t="s">
        <v>213</v>
      </c>
      <c r="S39544" s="499"/>
    </row>
    <row r="39545">
      <c r="B39545" s="497"/>
      <c r="H39545" s="500"/>
      <c r="O39545" s="500"/>
      <c r="Q39545" s="498" t="s">
        <v>213</v>
      </c>
      <c r="S39545" s="499"/>
    </row>
    <row r="39546">
      <c r="B39546" s="497"/>
      <c r="H39546" s="500"/>
      <c r="O39546" s="500"/>
      <c r="Q39546" s="498" t="s">
        <v>213</v>
      </c>
      <c r="S39546" s="499"/>
    </row>
    <row r="39547">
      <c r="B39547" s="497"/>
      <c r="H39547" s="500"/>
      <c r="O39547" s="500"/>
      <c r="Q39547" s="498" t="s">
        <v>213</v>
      </c>
      <c r="S39547" s="499"/>
    </row>
    <row r="39548">
      <c r="B39548" s="497"/>
      <c r="H39548" s="500"/>
      <c r="O39548" s="500"/>
      <c r="Q39548" s="498" t="s">
        <v>213</v>
      </c>
      <c r="S39548" s="499"/>
    </row>
    <row r="39549">
      <c r="B39549" s="497"/>
      <c r="H39549" s="500"/>
      <c r="O39549" s="500"/>
      <c r="Q39549" s="498" t="s">
        <v>213</v>
      </c>
      <c r="S39549" s="499"/>
    </row>
    <row r="39550">
      <c r="B39550" s="497"/>
      <c r="H39550" s="500"/>
      <c r="O39550" s="500"/>
      <c r="Q39550" s="498" t="s">
        <v>213</v>
      </c>
      <c r="S39550" s="499"/>
    </row>
    <row r="39551">
      <c r="B39551" s="497"/>
      <c r="H39551" s="500"/>
      <c r="O39551" s="500"/>
      <c r="Q39551" s="498" t="s">
        <v>213</v>
      </c>
      <c r="S39551" s="499"/>
    </row>
    <row r="39552">
      <c r="B39552" s="497"/>
      <c r="H39552" s="500"/>
      <c r="O39552" s="500"/>
      <c r="Q39552" s="498" t="s">
        <v>213</v>
      </c>
      <c r="S39552" s="499"/>
    </row>
    <row r="39553">
      <c r="B39553" s="497"/>
      <c r="H39553" s="500"/>
      <c r="O39553" s="500"/>
      <c r="Q39553" s="498" t="s">
        <v>213</v>
      </c>
      <c r="S39553" s="499"/>
    </row>
    <row r="39554">
      <c r="B39554" s="497"/>
      <c r="H39554" s="500"/>
      <c r="O39554" s="500"/>
      <c r="Q39554" s="498" t="s">
        <v>213</v>
      </c>
      <c r="S39554" s="499"/>
    </row>
    <row r="39555">
      <c r="B39555" s="497"/>
      <c r="H39555" s="500"/>
      <c r="O39555" s="500"/>
      <c r="Q39555" s="498" t="s">
        <v>213</v>
      </c>
      <c r="S39555" s="499"/>
    </row>
    <row r="39556">
      <c r="B39556" s="497"/>
      <c r="H39556" s="500"/>
      <c r="O39556" s="500"/>
      <c r="Q39556" s="498" t="s">
        <v>213</v>
      </c>
      <c r="S39556" s="499"/>
    </row>
    <row r="39557">
      <c r="B39557" s="497"/>
      <c r="H39557" s="500"/>
      <c r="O39557" s="500"/>
      <c r="Q39557" s="498" t="s">
        <v>213</v>
      </c>
      <c r="S39557" s="499"/>
    </row>
    <row r="39558">
      <c r="B39558" s="497"/>
      <c r="H39558" s="500"/>
      <c r="O39558" s="500"/>
      <c r="Q39558" s="498" t="s">
        <v>213</v>
      </c>
      <c r="S39558" s="499"/>
    </row>
    <row r="39559">
      <c r="B39559" s="497"/>
      <c r="H39559" s="500"/>
      <c r="O39559" s="500"/>
      <c r="Q39559" s="498" t="s">
        <v>213</v>
      </c>
      <c r="S39559" s="499"/>
    </row>
    <row r="39560">
      <c r="B39560" s="497"/>
      <c r="H39560" s="500"/>
      <c r="O39560" s="500"/>
      <c r="Q39560" s="498" t="s">
        <v>213</v>
      </c>
      <c r="S39560" s="499"/>
    </row>
    <row r="39561">
      <c r="B39561" s="497"/>
      <c r="H39561" s="500"/>
      <c r="O39561" s="500"/>
      <c r="Q39561" s="498" t="s">
        <v>213</v>
      </c>
      <c r="S39561" s="499"/>
    </row>
    <row r="39562">
      <c r="B39562" s="497"/>
      <c r="H39562" s="500"/>
      <c r="O39562" s="500"/>
      <c r="Q39562" s="498" t="s">
        <v>213</v>
      </c>
      <c r="S39562" s="499"/>
    </row>
    <row r="39563">
      <c r="B39563" s="497"/>
      <c r="H39563" s="500"/>
      <c r="O39563" s="500"/>
      <c r="Q39563" s="498" t="s">
        <v>213</v>
      </c>
      <c r="S39563" s="499"/>
    </row>
    <row r="39564">
      <c r="B39564" s="497"/>
      <c r="H39564" s="500"/>
      <c r="O39564" s="500"/>
      <c r="Q39564" s="498" t="s">
        <v>213</v>
      </c>
      <c r="S39564" s="499"/>
    </row>
    <row r="39565">
      <c r="B39565" s="497"/>
      <c r="H39565" s="500"/>
      <c r="O39565" s="500"/>
      <c r="Q39565" s="498" t="s">
        <v>213</v>
      </c>
      <c r="S39565" s="499"/>
    </row>
    <row r="39566">
      <c r="B39566" s="497"/>
      <c r="H39566" s="500"/>
      <c r="O39566" s="500"/>
      <c r="Q39566" s="498" t="s">
        <v>213</v>
      </c>
      <c r="S39566" s="499"/>
    </row>
    <row r="39567">
      <c r="B39567" s="497"/>
      <c r="H39567" s="500"/>
      <c r="O39567" s="500"/>
      <c r="Q39567" s="498" t="s">
        <v>213</v>
      </c>
      <c r="S39567" s="499"/>
    </row>
    <row r="39568">
      <c r="B39568" s="497"/>
      <c r="H39568" s="500"/>
      <c r="O39568" s="500"/>
      <c r="Q39568" s="498" t="s">
        <v>213</v>
      </c>
      <c r="S39568" s="499"/>
    </row>
    <row r="39569">
      <c r="B39569" s="497"/>
      <c r="H39569" s="500"/>
      <c r="O39569" s="500"/>
      <c r="Q39569" s="498" t="s">
        <v>213</v>
      </c>
      <c r="S39569" s="499"/>
    </row>
    <row r="39570">
      <c r="B39570" s="497"/>
      <c r="H39570" s="500"/>
      <c r="O39570" s="500"/>
      <c r="Q39570" s="498" t="s">
        <v>213</v>
      </c>
      <c r="S39570" s="499"/>
    </row>
    <row r="39571">
      <c r="B39571" s="497"/>
      <c r="H39571" s="500"/>
      <c r="O39571" s="500"/>
      <c r="Q39571" s="498" t="s">
        <v>213</v>
      </c>
      <c r="S39571" s="499"/>
    </row>
    <row r="39572">
      <c r="B39572" s="497"/>
      <c r="H39572" s="500"/>
      <c r="O39572" s="500"/>
      <c r="Q39572" s="498" t="s">
        <v>213</v>
      </c>
      <c r="S39572" s="499"/>
    </row>
    <row r="39573">
      <c r="B39573" s="497"/>
      <c r="H39573" s="500"/>
      <c r="O39573" s="500"/>
      <c r="Q39573" s="498" t="s">
        <v>213</v>
      </c>
      <c r="S39573" s="499"/>
    </row>
    <row r="39574">
      <c r="B39574" s="497"/>
      <c r="H39574" s="500"/>
      <c r="O39574" s="500"/>
      <c r="Q39574" s="498" t="s">
        <v>213</v>
      </c>
      <c r="S39574" s="499"/>
    </row>
    <row r="39575">
      <c r="B39575" s="497"/>
      <c r="H39575" s="500"/>
      <c r="O39575" s="500"/>
      <c r="Q39575" s="498" t="s">
        <v>213</v>
      </c>
      <c r="S39575" s="499"/>
    </row>
    <row r="39576">
      <c r="B39576" s="497"/>
      <c r="H39576" s="500"/>
      <c r="O39576" s="500"/>
      <c r="Q39576" s="498" t="s">
        <v>213</v>
      </c>
      <c r="S39576" s="499"/>
    </row>
    <row r="39577">
      <c r="B39577" s="497"/>
      <c r="H39577" s="500"/>
      <c r="O39577" s="500"/>
      <c r="Q39577" s="498" t="s">
        <v>213</v>
      </c>
      <c r="S39577" s="499"/>
    </row>
    <row r="39578">
      <c r="B39578" s="497"/>
      <c r="H39578" s="500"/>
      <c r="O39578" s="500"/>
      <c r="Q39578" s="498" t="s">
        <v>213</v>
      </c>
      <c r="S39578" s="499"/>
    </row>
    <row r="39579">
      <c r="B39579" s="497"/>
      <c r="H39579" s="500"/>
      <c r="O39579" s="500"/>
      <c r="Q39579" s="498" t="s">
        <v>213</v>
      </c>
      <c r="S39579" s="499"/>
    </row>
    <row r="39580">
      <c r="B39580" s="497"/>
      <c r="H39580" s="500"/>
      <c r="O39580" s="500"/>
      <c r="Q39580" s="498" t="s">
        <v>213</v>
      </c>
      <c r="S39580" s="499"/>
    </row>
    <row r="39581">
      <c r="B39581" s="497"/>
      <c r="H39581" s="500"/>
      <c r="O39581" s="500"/>
      <c r="Q39581" s="498" t="s">
        <v>213</v>
      </c>
      <c r="S39581" s="499"/>
    </row>
    <row r="39582">
      <c r="B39582" s="497"/>
      <c r="H39582" s="500"/>
      <c r="O39582" s="500"/>
      <c r="Q39582" s="498" t="s">
        <v>213</v>
      </c>
      <c r="S39582" s="499"/>
    </row>
    <row r="39583">
      <c r="B39583" s="497"/>
      <c r="H39583" s="500"/>
      <c r="O39583" s="500"/>
      <c r="Q39583" s="498" t="s">
        <v>213</v>
      </c>
      <c r="S39583" s="499"/>
    </row>
    <row r="39584">
      <c r="B39584" s="497"/>
      <c r="H39584" s="500"/>
      <c r="O39584" s="500"/>
      <c r="Q39584" s="498" t="s">
        <v>213</v>
      </c>
      <c r="S39584" s="499"/>
    </row>
    <row r="39585">
      <c r="B39585" s="497"/>
      <c r="H39585" s="500"/>
      <c r="O39585" s="500"/>
      <c r="Q39585" s="498" t="s">
        <v>213</v>
      </c>
      <c r="S39585" s="499"/>
    </row>
    <row r="39586">
      <c r="B39586" s="497"/>
      <c r="H39586" s="500"/>
      <c r="O39586" s="500"/>
      <c r="Q39586" s="498" t="s">
        <v>213</v>
      </c>
      <c r="S39586" s="499"/>
    </row>
    <row r="39587">
      <c r="B39587" s="497"/>
      <c r="H39587" s="500"/>
      <c r="O39587" s="500"/>
      <c r="Q39587" s="498" t="s">
        <v>213</v>
      </c>
      <c r="S39587" s="499"/>
    </row>
    <row r="39588">
      <c r="B39588" s="497"/>
      <c r="H39588" s="500"/>
      <c r="O39588" s="500"/>
      <c r="Q39588" s="498" t="s">
        <v>213</v>
      </c>
      <c r="S39588" s="499"/>
    </row>
    <row r="39589">
      <c r="B39589" s="497"/>
      <c r="H39589" s="500"/>
      <c r="O39589" s="500"/>
      <c r="Q39589" s="498" t="s">
        <v>213</v>
      </c>
      <c r="S39589" s="499"/>
    </row>
    <row r="39590">
      <c r="B39590" s="497"/>
      <c r="H39590" s="500"/>
      <c r="O39590" s="500"/>
      <c r="Q39590" s="498" t="s">
        <v>213</v>
      </c>
      <c r="S39590" s="499"/>
    </row>
    <row r="39591">
      <c r="B39591" s="497"/>
      <c r="H39591" s="500"/>
      <c r="O39591" s="500"/>
      <c r="Q39591" s="498" t="s">
        <v>213</v>
      </c>
      <c r="S39591" s="499"/>
    </row>
    <row r="39592">
      <c r="B39592" s="497"/>
      <c r="H39592" s="500"/>
      <c r="O39592" s="500"/>
      <c r="Q39592" s="498" t="s">
        <v>213</v>
      </c>
      <c r="S39592" s="499"/>
    </row>
    <row r="39593">
      <c r="B39593" s="497"/>
      <c r="H39593" s="500"/>
      <c r="O39593" s="500"/>
      <c r="Q39593" s="498" t="s">
        <v>213</v>
      </c>
      <c r="S39593" s="499"/>
    </row>
    <row r="39594">
      <c r="B39594" s="497"/>
      <c r="H39594" s="500"/>
      <c r="O39594" s="500"/>
      <c r="Q39594" s="498" t="s">
        <v>213</v>
      </c>
      <c r="S39594" s="499"/>
    </row>
    <row r="39595">
      <c r="B39595" s="497"/>
      <c r="H39595" s="500"/>
      <c r="O39595" s="500"/>
      <c r="Q39595" s="498" t="s">
        <v>213</v>
      </c>
      <c r="S39595" s="499"/>
    </row>
    <row r="39596">
      <c r="B39596" s="497"/>
      <c r="H39596" s="500"/>
      <c r="O39596" s="500"/>
      <c r="Q39596" s="498" t="s">
        <v>213</v>
      </c>
      <c r="S39596" s="499"/>
    </row>
    <row r="39597">
      <c r="B39597" s="497"/>
      <c r="H39597" s="500"/>
      <c r="O39597" s="500"/>
      <c r="Q39597" s="498" t="s">
        <v>213</v>
      </c>
      <c r="S39597" s="499"/>
    </row>
    <row r="39598">
      <c r="B39598" s="497"/>
      <c r="H39598" s="500"/>
      <c r="O39598" s="500"/>
      <c r="Q39598" s="498" t="s">
        <v>213</v>
      </c>
      <c r="S39598" s="499"/>
    </row>
    <row r="39599">
      <c r="B39599" s="497"/>
      <c r="H39599" s="500"/>
      <c r="O39599" s="500"/>
      <c r="Q39599" s="498" t="s">
        <v>213</v>
      </c>
      <c r="S39599" s="499"/>
    </row>
    <row r="39600">
      <c r="B39600" s="497"/>
      <c r="H39600" s="500"/>
      <c r="O39600" s="500"/>
      <c r="Q39600" s="498" t="s">
        <v>213</v>
      </c>
      <c r="S39600" s="499"/>
    </row>
    <row r="39601">
      <c r="B39601" s="497"/>
      <c r="H39601" s="500"/>
      <c r="O39601" s="500"/>
      <c r="Q39601" s="498" t="s">
        <v>213</v>
      </c>
      <c r="S39601" s="499"/>
    </row>
    <row r="39602">
      <c r="B39602" s="497"/>
      <c r="H39602" s="500"/>
      <c r="O39602" s="500"/>
      <c r="Q39602" s="498" t="s">
        <v>213</v>
      </c>
      <c r="S39602" s="499"/>
    </row>
    <row r="39603">
      <c r="B39603" s="497"/>
      <c r="H39603" s="500"/>
      <c r="O39603" s="500"/>
      <c r="Q39603" s="498" t="s">
        <v>213</v>
      </c>
      <c r="S39603" s="499"/>
    </row>
    <row r="39604">
      <c r="B39604" s="497"/>
      <c r="H39604" s="500"/>
      <c r="O39604" s="500"/>
      <c r="Q39604" s="498" t="s">
        <v>213</v>
      </c>
      <c r="S39604" s="499"/>
    </row>
    <row r="39605">
      <c r="B39605" s="497"/>
      <c r="H39605" s="500"/>
      <c r="O39605" s="500"/>
      <c r="Q39605" s="498" t="s">
        <v>213</v>
      </c>
      <c r="S39605" s="499"/>
    </row>
    <row r="39606">
      <c r="B39606" s="497"/>
      <c r="H39606" s="500"/>
      <c r="O39606" s="500"/>
      <c r="Q39606" s="498" t="s">
        <v>213</v>
      </c>
      <c r="S39606" s="499"/>
    </row>
    <row r="39607">
      <c r="B39607" s="497"/>
      <c r="H39607" s="500"/>
      <c r="O39607" s="500"/>
      <c r="Q39607" s="498" t="s">
        <v>213</v>
      </c>
      <c r="S39607" s="499"/>
    </row>
    <row r="39608">
      <c r="B39608" s="497"/>
      <c r="H39608" s="500"/>
      <c r="O39608" s="500"/>
      <c r="Q39608" s="498" t="s">
        <v>213</v>
      </c>
      <c r="S39608" s="499"/>
    </row>
    <row r="39609">
      <c r="B39609" s="497"/>
      <c r="H39609" s="500"/>
      <c r="O39609" s="500"/>
      <c r="Q39609" s="498" t="s">
        <v>213</v>
      </c>
      <c r="S39609" s="499"/>
    </row>
    <row r="39610">
      <c r="B39610" s="497"/>
      <c r="H39610" s="500"/>
      <c r="O39610" s="500"/>
      <c r="Q39610" s="498" t="s">
        <v>213</v>
      </c>
      <c r="S39610" s="499"/>
    </row>
    <row r="39611">
      <c r="B39611" s="497"/>
      <c r="H39611" s="500"/>
      <c r="O39611" s="500"/>
      <c r="Q39611" s="498" t="s">
        <v>213</v>
      </c>
      <c r="S39611" s="499"/>
    </row>
    <row r="39612">
      <c r="B39612" s="497"/>
      <c r="H39612" s="500"/>
      <c r="O39612" s="500"/>
      <c r="Q39612" s="498" t="s">
        <v>213</v>
      </c>
      <c r="S39612" s="499"/>
    </row>
    <row r="39613">
      <c r="B39613" s="497"/>
      <c r="H39613" s="500"/>
      <c r="O39613" s="500"/>
      <c r="Q39613" s="498" t="s">
        <v>213</v>
      </c>
      <c r="S39613" s="499"/>
    </row>
    <row r="39614">
      <c r="B39614" s="497"/>
      <c r="H39614" s="500"/>
      <c r="O39614" s="500"/>
      <c r="Q39614" s="498" t="s">
        <v>213</v>
      </c>
      <c r="S39614" s="499"/>
    </row>
    <row r="39615">
      <c r="B39615" s="497"/>
      <c r="H39615" s="500"/>
      <c r="O39615" s="500"/>
      <c r="Q39615" s="498" t="s">
        <v>213</v>
      </c>
      <c r="S39615" s="499"/>
    </row>
    <row r="39616">
      <c r="B39616" s="497"/>
      <c r="H39616" s="500"/>
      <c r="O39616" s="500"/>
      <c r="Q39616" s="498" t="s">
        <v>213</v>
      </c>
      <c r="S39616" s="499"/>
    </row>
    <row r="39617">
      <c r="B39617" s="497"/>
      <c r="H39617" s="500"/>
      <c r="O39617" s="500"/>
      <c r="Q39617" s="498" t="s">
        <v>213</v>
      </c>
      <c r="S39617" s="499"/>
    </row>
    <row r="39618">
      <c r="B39618" s="497"/>
      <c r="H39618" s="500"/>
      <c r="O39618" s="500"/>
      <c r="Q39618" s="498" t="s">
        <v>213</v>
      </c>
      <c r="S39618" s="499"/>
    </row>
    <row r="39619">
      <c r="B39619" s="497"/>
      <c r="H39619" s="500"/>
      <c r="O39619" s="500"/>
      <c r="Q39619" s="498" t="s">
        <v>213</v>
      </c>
      <c r="S39619" s="499"/>
    </row>
    <row r="39620">
      <c r="B39620" s="497"/>
      <c r="H39620" s="500"/>
      <c r="O39620" s="500"/>
      <c r="Q39620" s="498" t="s">
        <v>213</v>
      </c>
      <c r="S39620" s="499"/>
    </row>
    <row r="39621">
      <c r="B39621" s="497"/>
      <c r="H39621" s="500"/>
      <c r="O39621" s="500"/>
      <c r="Q39621" s="498" t="s">
        <v>213</v>
      </c>
      <c r="S39621" s="499"/>
    </row>
    <row r="39622">
      <c r="B39622" s="497"/>
      <c r="H39622" s="500"/>
      <c r="O39622" s="500"/>
      <c r="Q39622" s="498" t="s">
        <v>213</v>
      </c>
      <c r="S39622" s="499"/>
    </row>
    <row r="39623">
      <c r="B39623" s="497"/>
      <c r="H39623" s="500"/>
      <c r="O39623" s="500"/>
      <c r="Q39623" s="498" t="s">
        <v>213</v>
      </c>
      <c r="S39623" s="499"/>
    </row>
    <row r="39624">
      <c r="B39624" s="497"/>
      <c r="H39624" s="500"/>
      <c r="O39624" s="500"/>
      <c r="Q39624" s="498" t="s">
        <v>213</v>
      </c>
      <c r="S39624" s="499"/>
    </row>
    <row r="39625">
      <c r="B39625" s="497"/>
      <c r="H39625" s="500"/>
      <c r="O39625" s="500"/>
      <c r="Q39625" s="498" t="s">
        <v>213</v>
      </c>
      <c r="S39625" s="499"/>
    </row>
    <row r="39626">
      <c r="B39626" s="497"/>
      <c r="H39626" s="500"/>
      <c r="O39626" s="500"/>
      <c r="Q39626" s="498" t="s">
        <v>213</v>
      </c>
      <c r="S39626" s="499"/>
    </row>
    <row r="39627">
      <c r="B39627" s="497"/>
      <c r="H39627" s="500"/>
      <c r="O39627" s="500"/>
      <c r="Q39627" s="498" t="s">
        <v>213</v>
      </c>
      <c r="S39627" s="499"/>
    </row>
    <row r="39628">
      <c r="B39628" s="497"/>
      <c r="H39628" s="500"/>
      <c r="O39628" s="500"/>
      <c r="Q39628" s="498" t="s">
        <v>213</v>
      </c>
      <c r="S39628" s="499"/>
    </row>
    <row r="39629">
      <c r="B39629" s="497"/>
      <c r="H39629" s="500"/>
      <c r="O39629" s="500"/>
      <c r="Q39629" s="498" t="s">
        <v>213</v>
      </c>
      <c r="S39629" s="499"/>
    </row>
    <row r="39630">
      <c r="B39630" s="497"/>
      <c r="H39630" s="500"/>
      <c r="O39630" s="500"/>
      <c r="Q39630" s="498" t="s">
        <v>213</v>
      </c>
      <c r="S39630" s="499"/>
    </row>
    <row r="39631">
      <c r="B39631" s="497"/>
      <c r="H39631" s="500"/>
      <c r="O39631" s="500"/>
      <c r="Q39631" s="498" t="s">
        <v>213</v>
      </c>
      <c r="S39631" s="499"/>
    </row>
    <row r="39632">
      <c r="B39632" s="497"/>
      <c r="H39632" s="500"/>
      <c r="O39632" s="500"/>
      <c r="Q39632" s="498" t="s">
        <v>213</v>
      </c>
      <c r="S39632" s="499"/>
    </row>
    <row r="39633">
      <c r="B39633" s="497"/>
      <c r="H39633" s="500"/>
      <c r="O39633" s="500"/>
      <c r="Q39633" s="498" t="s">
        <v>213</v>
      </c>
      <c r="S39633" s="499"/>
    </row>
    <row r="39634">
      <c r="B39634" s="497"/>
      <c r="H39634" s="500"/>
      <c r="O39634" s="500"/>
      <c r="Q39634" s="498" t="s">
        <v>213</v>
      </c>
      <c r="S39634" s="499"/>
    </row>
    <row r="39635">
      <c r="B39635" s="497"/>
      <c r="H39635" s="500"/>
      <c r="O39635" s="500"/>
      <c r="Q39635" s="498" t="s">
        <v>213</v>
      </c>
      <c r="S39635" s="499"/>
    </row>
    <row r="39636">
      <c r="B39636" s="497"/>
      <c r="H39636" s="500"/>
      <c r="O39636" s="500"/>
      <c r="Q39636" s="498" t="s">
        <v>213</v>
      </c>
      <c r="S39636" s="499"/>
    </row>
    <row r="39637">
      <c r="B39637" s="497"/>
      <c r="H39637" s="500"/>
      <c r="O39637" s="500"/>
      <c r="Q39637" s="498" t="s">
        <v>213</v>
      </c>
      <c r="S39637" s="499"/>
    </row>
    <row r="39638">
      <c r="B39638" s="497"/>
      <c r="H39638" s="500"/>
      <c r="O39638" s="500"/>
      <c r="Q39638" s="498" t="s">
        <v>213</v>
      </c>
      <c r="S39638" s="499"/>
    </row>
    <row r="39639">
      <c r="B39639" s="497"/>
      <c r="H39639" s="500"/>
      <c r="O39639" s="500"/>
      <c r="Q39639" s="498" t="s">
        <v>213</v>
      </c>
      <c r="S39639" s="499"/>
    </row>
    <row r="39640">
      <c r="B39640" s="497"/>
      <c r="H39640" s="500"/>
      <c r="O39640" s="500"/>
      <c r="Q39640" s="498" t="s">
        <v>213</v>
      </c>
      <c r="S39640" s="499"/>
    </row>
    <row r="39641">
      <c r="B39641" s="497"/>
      <c r="H39641" s="500"/>
      <c r="O39641" s="500"/>
      <c r="Q39641" s="498" t="s">
        <v>213</v>
      </c>
      <c r="S39641" s="499"/>
    </row>
    <row r="39642">
      <c r="B39642" s="497"/>
      <c r="H39642" s="500"/>
      <c r="O39642" s="500"/>
      <c r="Q39642" s="498" t="s">
        <v>213</v>
      </c>
      <c r="S39642" s="499"/>
    </row>
    <row r="39643">
      <c r="B39643" s="497"/>
      <c r="H39643" s="500"/>
      <c r="O39643" s="500"/>
      <c r="Q39643" s="498" t="s">
        <v>213</v>
      </c>
      <c r="S39643" s="499"/>
    </row>
    <row r="39644">
      <c r="B39644" s="497"/>
      <c r="H39644" s="500"/>
      <c r="O39644" s="500"/>
      <c r="Q39644" s="498" t="s">
        <v>213</v>
      </c>
      <c r="S39644" s="499"/>
    </row>
    <row r="39645">
      <c r="B39645" s="497"/>
      <c r="H39645" s="500"/>
      <c r="O39645" s="500"/>
      <c r="Q39645" s="498" t="s">
        <v>213</v>
      </c>
      <c r="S39645" s="499"/>
    </row>
    <row r="39646">
      <c r="B39646" s="497"/>
      <c r="H39646" s="500"/>
      <c r="O39646" s="500"/>
      <c r="Q39646" s="498" t="s">
        <v>213</v>
      </c>
      <c r="S39646" s="499"/>
    </row>
    <row r="39647">
      <c r="B39647" s="497"/>
      <c r="H39647" s="500"/>
      <c r="O39647" s="500"/>
      <c r="Q39647" s="498" t="s">
        <v>213</v>
      </c>
      <c r="S39647" s="499"/>
    </row>
    <row r="39648">
      <c r="B39648" s="497"/>
      <c r="H39648" s="500"/>
      <c r="O39648" s="500"/>
      <c r="Q39648" s="498" t="s">
        <v>213</v>
      </c>
      <c r="S39648" s="499"/>
    </row>
    <row r="39649">
      <c r="B39649" s="497"/>
      <c r="H39649" s="500"/>
      <c r="O39649" s="500"/>
      <c r="Q39649" s="498" t="s">
        <v>213</v>
      </c>
      <c r="S39649" s="499"/>
    </row>
    <row r="39650">
      <c r="B39650" s="497"/>
      <c r="H39650" s="500"/>
      <c r="O39650" s="500"/>
      <c r="Q39650" s="498" t="s">
        <v>213</v>
      </c>
      <c r="S39650" s="499"/>
    </row>
    <row r="39651">
      <c r="B39651" s="497"/>
      <c r="H39651" s="500"/>
      <c r="O39651" s="500"/>
      <c r="Q39651" s="498" t="s">
        <v>213</v>
      </c>
      <c r="S39651" s="499"/>
    </row>
    <row r="39652">
      <c r="B39652" s="497"/>
      <c r="H39652" s="500"/>
      <c r="O39652" s="500"/>
      <c r="Q39652" s="498" t="s">
        <v>213</v>
      </c>
      <c r="S39652" s="499"/>
    </row>
    <row r="39653">
      <c r="B39653" s="497"/>
      <c r="H39653" s="500"/>
      <c r="O39653" s="500"/>
      <c r="Q39653" s="498" t="s">
        <v>213</v>
      </c>
      <c r="S39653" s="499"/>
    </row>
    <row r="39654">
      <c r="B39654" s="497"/>
      <c r="H39654" s="500"/>
      <c r="O39654" s="500"/>
      <c r="Q39654" s="498" t="s">
        <v>213</v>
      </c>
      <c r="S39654" s="499"/>
    </row>
    <row r="39655">
      <c r="B39655" s="497"/>
      <c r="H39655" s="500"/>
      <c r="O39655" s="500"/>
      <c r="Q39655" s="498" t="s">
        <v>213</v>
      </c>
      <c r="S39655" s="499"/>
    </row>
    <row r="39656">
      <c r="B39656" s="497"/>
      <c r="H39656" s="500"/>
      <c r="O39656" s="500"/>
      <c r="Q39656" s="498" t="s">
        <v>213</v>
      </c>
      <c r="S39656" s="499"/>
    </row>
    <row r="39657">
      <c r="B39657" s="497"/>
      <c r="H39657" s="500"/>
      <c r="O39657" s="500"/>
      <c r="Q39657" s="498" t="s">
        <v>213</v>
      </c>
      <c r="S39657" s="499"/>
    </row>
    <row r="39658">
      <c r="B39658" s="497"/>
      <c r="H39658" s="500"/>
      <c r="O39658" s="500"/>
      <c r="Q39658" s="498" t="s">
        <v>213</v>
      </c>
      <c r="S39658" s="499"/>
    </row>
    <row r="39659">
      <c r="B39659" s="497"/>
      <c r="H39659" s="500"/>
      <c r="O39659" s="500"/>
      <c r="Q39659" s="498" t="s">
        <v>213</v>
      </c>
      <c r="S39659" s="499"/>
    </row>
    <row r="39660">
      <c r="B39660" s="497"/>
      <c r="H39660" s="500"/>
      <c r="O39660" s="500"/>
      <c r="Q39660" s="498" t="s">
        <v>213</v>
      </c>
      <c r="S39660" s="499"/>
    </row>
    <row r="39661">
      <c r="B39661" s="497"/>
      <c r="H39661" s="500"/>
      <c r="O39661" s="500"/>
      <c r="Q39661" s="498" t="s">
        <v>213</v>
      </c>
      <c r="S39661" s="499"/>
    </row>
    <row r="39662">
      <c r="B39662" s="497"/>
      <c r="H39662" s="500"/>
      <c r="O39662" s="500"/>
      <c r="Q39662" s="498" t="s">
        <v>213</v>
      </c>
      <c r="S39662" s="499"/>
    </row>
    <row r="39663">
      <c r="B39663" s="497"/>
      <c r="H39663" s="500"/>
      <c r="O39663" s="500"/>
      <c r="Q39663" s="498" t="s">
        <v>213</v>
      </c>
      <c r="S39663" s="499"/>
    </row>
    <row r="39664">
      <c r="B39664" s="497"/>
      <c r="H39664" s="500"/>
      <c r="O39664" s="500"/>
      <c r="Q39664" s="498" t="s">
        <v>213</v>
      </c>
      <c r="S39664" s="499"/>
    </row>
    <row r="39665">
      <c r="B39665" s="497"/>
      <c r="H39665" s="500"/>
      <c r="O39665" s="500"/>
      <c r="Q39665" s="498" t="s">
        <v>213</v>
      </c>
      <c r="S39665" s="499"/>
    </row>
    <row r="39666">
      <c r="B39666" s="497"/>
      <c r="H39666" s="500"/>
      <c r="O39666" s="500"/>
      <c r="Q39666" s="498" t="s">
        <v>213</v>
      </c>
      <c r="S39666" s="499"/>
    </row>
    <row r="39667">
      <c r="B39667" s="497"/>
      <c r="H39667" s="500"/>
      <c r="O39667" s="500"/>
      <c r="Q39667" s="498" t="s">
        <v>213</v>
      </c>
      <c r="S39667" s="499"/>
    </row>
    <row r="39668">
      <c r="B39668" s="497"/>
      <c r="H39668" s="500"/>
      <c r="O39668" s="500"/>
      <c r="Q39668" s="498" t="s">
        <v>213</v>
      </c>
      <c r="S39668" s="499"/>
    </row>
    <row r="39669">
      <c r="B39669" s="497"/>
      <c r="H39669" s="500"/>
      <c r="O39669" s="500"/>
      <c r="Q39669" s="498" t="s">
        <v>213</v>
      </c>
      <c r="S39669" s="499"/>
    </row>
    <row r="39670">
      <c r="B39670" s="497"/>
      <c r="H39670" s="500"/>
      <c r="O39670" s="500"/>
      <c r="Q39670" s="498" t="s">
        <v>213</v>
      </c>
      <c r="S39670" s="499"/>
    </row>
    <row r="39671">
      <c r="B39671" s="497"/>
      <c r="H39671" s="500"/>
      <c r="O39671" s="500"/>
      <c r="Q39671" s="498" t="s">
        <v>213</v>
      </c>
      <c r="S39671" s="499"/>
    </row>
    <row r="39672">
      <c r="B39672" s="497"/>
      <c r="H39672" s="500"/>
      <c r="O39672" s="500"/>
      <c r="Q39672" s="498" t="s">
        <v>213</v>
      </c>
      <c r="S39672" s="499"/>
    </row>
    <row r="39673">
      <c r="B39673" s="497"/>
      <c r="H39673" s="500"/>
      <c r="O39673" s="500"/>
      <c r="Q39673" s="498" t="s">
        <v>213</v>
      </c>
      <c r="S39673" s="499"/>
    </row>
    <row r="39674">
      <c r="B39674" s="497"/>
      <c r="H39674" s="500"/>
      <c r="O39674" s="500"/>
      <c r="Q39674" s="498" t="s">
        <v>213</v>
      </c>
      <c r="S39674" s="499"/>
    </row>
    <row r="39675">
      <c r="B39675" s="497"/>
      <c r="H39675" s="500"/>
      <c r="O39675" s="500"/>
      <c r="Q39675" s="498" t="s">
        <v>213</v>
      </c>
      <c r="S39675" s="499"/>
    </row>
    <row r="39676">
      <c r="B39676" s="497"/>
      <c r="H39676" s="500"/>
      <c r="O39676" s="500"/>
      <c r="Q39676" s="498" t="s">
        <v>213</v>
      </c>
      <c r="S39676" s="499"/>
    </row>
    <row r="39677">
      <c r="B39677" s="497"/>
      <c r="H39677" s="500"/>
      <c r="O39677" s="500"/>
      <c r="Q39677" s="498" t="s">
        <v>213</v>
      </c>
      <c r="S39677" s="499"/>
    </row>
    <row r="39678">
      <c r="B39678" s="497"/>
      <c r="H39678" s="500"/>
      <c r="O39678" s="500"/>
      <c r="Q39678" s="498" t="s">
        <v>213</v>
      </c>
      <c r="S39678" s="499"/>
    </row>
    <row r="39679">
      <c r="B39679" s="497"/>
      <c r="H39679" s="500"/>
      <c r="O39679" s="500"/>
      <c r="Q39679" s="498" t="s">
        <v>213</v>
      </c>
      <c r="S39679" s="499"/>
    </row>
    <row r="39680">
      <c r="B39680" s="497"/>
      <c r="H39680" s="500"/>
      <c r="O39680" s="500"/>
      <c r="Q39680" s="498" t="s">
        <v>213</v>
      </c>
      <c r="S39680" s="499"/>
    </row>
    <row r="39681">
      <c r="B39681" s="497"/>
      <c r="H39681" s="500"/>
      <c r="O39681" s="500"/>
      <c r="Q39681" s="498" t="s">
        <v>213</v>
      </c>
      <c r="S39681" s="499"/>
    </row>
    <row r="39682">
      <c r="B39682" s="497"/>
      <c r="H39682" s="500"/>
      <c r="O39682" s="500"/>
      <c r="Q39682" s="498" t="s">
        <v>213</v>
      </c>
      <c r="S39682" s="499"/>
    </row>
    <row r="39683">
      <c r="B39683" s="497"/>
      <c r="H39683" s="500"/>
      <c r="O39683" s="500"/>
      <c r="Q39683" s="498" t="s">
        <v>213</v>
      </c>
      <c r="S39683" s="499"/>
    </row>
    <row r="39684">
      <c r="B39684" s="497"/>
      <c r="H39684" s="500"/>
      <c r="O39684" s="500"/>
      <c r="Q39684" s="498" t="s">
        <v>213</v>
      </c>
      <c r="S39684" s="499"/>
    </row>
    <row r="39685">
      <c r="B39685" s="497"/>
      <c r="H39685" s="500"/>
      <c r="O39685" s="500"/>
      <c r="Q39685" s="498" t="s">
        <v>213</v>
      </c>
      <c r="S39685" s="499"/>
    </row>
    <row r="39686">
      <c r="B39686" s="497"/>
      <c r="H39686" s="500"/>
      <c r="O39686" s="500"/>
      <c r="Q39686" s="498" t="s">
        <v>213</v>
      </c>
      <c r="S39686" s="499"/>
    </row>
    <row r="39687">
      <c r="B39687" s="497"/>
      <c r="H39687" s="500"/>
      <c r="O39687" s="500"/>
      <c r="Q39687" s="498" t="s">
        <v>213</v>
      </c>
      <c r="S39687" s="499"/>
    </row>
    <row r="39688">
      <c r="B39688" s="497"/>
      <c r="H39688" s="500"/>
      <c r="O39688" s="500"/>
      <c r="Q39688" s="498" t="s">
        <v>213</v>
      </c>
      <c r="S39688" s="499"/>
    </row>
    <row r="39689">
      <c r="B39689" s="497"/>
      <c r="H39689" s="500"/>
      <c r="O39689" s="500"/>
      <c r="Q39689" s="498" t="s">
        <v>213</v>
      </c>
      <c r="S39689" s="499"/>
    </row>
    <row r="39690">
      <c r="B39690" s="497"/>
      <c r="H39690" s="500"/>
      <c r="O39690" s="500"/>
      <c r="Q39690" s="498" t="s">
        <v>213</v>
      </c>
      <c r="S39690" s="499"/>
    </row>
    <row r="39691">
      <c r="B39691" s="497"/>
      <c r="H39691" s="500"/>
      <c r="O39691" s="500"/>
      <c r="Q39691" s="498" t="s">
        <v>213</v>
      </c>
      <c r="S39691" s="499"/>
    </row>
    <row r="39692">
      <c r="B39692" s="497"/>
      <c r="H39692" s="500"/>
      <c r="O39692" s="500"/>
      <c r="Q39692" s="498" t="s">
        <v>213</v>
      </c>
      <c r="S39692" s="499"/>
    </row>
    <row r="39693">
      <c r="B39693" s="497"/>
      <c r="H39693" s="500"/>
      <c r="O39693" s="500"/>
      <c r="Q39693" s="498" t="s">
        <v>213</v>
      </c>
      <c r="S39693" s="499"/>
    </row>
    <row r="39694">
      <c r="B39694" s="497"/>
      <c r="H39694" s="500"/>
      <c r="O39694" s="500"/>
      <c r="Q39694" s="498" t="s">
        <v>213</v>
      </c>
      <c r="S39694" s="499"/>
    </row>
    <row r="39695">
      <c r="B39695" s="497"/>
      <c r="H39695" s="500"/>
      <c r="O39695" s="500"/>
      <c r="Q39695" s="498" t="s">
        <v>213</v>
      </c>
      <c r="S39695" s="499"/>
    </row>
    <row r="39696">
      <c r="B39696" s="497"/>
      <c r="H39696" s="500"/>
      <c r="O39696" s="500"/>
      <c r="Q39696" s="498" t="s">
        <v>213</v>
      </c>
      <c r="S39696" s="499"/>
    </row>
    <row r="39697">
      <c r="B39697" s="497"/>
      <c r="H39697" s="500"/>
      <c r="O39697" s="500"/>
      <c r="Q39697" s="498" t="s">
        <v>213</v>
      </c>
      <c r="S39697" s="499"/>
    </row>
    <row r="39698">
      <c r="B39698" s="497"/>
      <c r="H39698" s="500"/>
      <c r="O39698" s="500"/>
      <c r="Q39698" s="498" t="s">
        <v>213</v>
      </c>
      <c r="S39698" s="499"/>
    </row>
    <row r="39699">
      <c r="B39699" s="497"/>
      <c r="H39699" s="500"/>
      <c r="O39699" s="500"/>
      <c r="Q39699" s="498" t="s">
        <v>213</v>
      </c>
      <c r="S39699" s="499"/>
    </row>
    <row r="39700">
      <c r="B39700" s="497"/>
      <c r="H39700" s="500"/>
      <c r="O39700" s="500"/>
      <c r="Q39700" s="498" t="s">
        <v>213</v>
      </c>
      <c r="S39700" s="499"/>
    </row>
    <row r="39701">
      <c r="B39701" s="497"/>
      <c r="H39701" s="500"/>
      <c r="O39701" s="500"/>
      <c r="Q39701" s="498" t="s">
        <v>213</v>
      </c>
      <c r="S39701" s="499"/>
    </row>
    <row r="39702">
      <c r="B39702" s="497"/>
      <c r="H39702" s="500"/>
      <c r="O39702" s="500"/>
      <c r="Q39702" s="498" t="s">
        <v>213</v>
      </c>
      <c r="S39702" s="499"/>
    </row>
    <row r="39703">
      <c r="B39703" s="497"/>
      <c r="H39703" s="500"/>
      <c r="O39703" s="500"/>
      <c r="Q39703" s="498" t="s">
        <v>213</v>
      </c>
      <c r="S39703" s="499"/>
    </row>
    <row r="39704">
      <c r="B39704" s="497"/>
      <c r="H39704" s="500"/>
      <c r="O39704" s="500"/>
      <c r="Q39704" s="498" t="s">
        <v>213</v>
      </c>
      <c r="S39704" s="499"/>
    </row>
    <row r="39705">
      <c r="B39705" s="497"/>
      <c r="H39705" s="500"/>
      <c r="O39705" s="500"/>
      <c r="Q39705" s="498" t="s">
        <v>213</v>
      </c>
      <c r="S39705" s="499"/>
    </row>
    <row r="39706">
      <c r="B39706" s="497"/>
      <c r="H39706" s="500"/>
      <c r="O39706" s="500"/>
      <c r="Q39706" s="498" t="s">
        <v>213</v>
      </c>
      <c r="S39706" s="499"/>
    </row>
    <row r="39707">
      <c r="B39707" s="497"/>
      <c r="H39707" s="500"/>
      <c r="O39707" s="500"/>
      <c r="Q39707" s="498" t="s">
        <v>213</v>
      </c>
      <c r="S39707" s="499"/>
    </row>
    <row r="39708">
      <c r="B39708" s="497"/>
      <c r="H39708" s="500"/>
      <c r="O39708" s="500"/>
      <c r="Q39708" s="498" t="s">
        <v>213</v>
      </c>
      <c r="S39708" s="499"/>
    </row>
    <row r="39709">
      <c r="B39709" s="497"/>
      <c r="H39709" s="500"/>
      <c r="O39709" s="500"/>
      <c r="Q39709" s="498" t="s">
        <v>213</v>
      </c>
      <c r="S39709" s="499"/>
    </row>
    <row r="39710">
      <c r="B39710" s="497"/>
      <c r="H39710" s="500"/>
      <c r="O39710" s="500"/>
      <c r="Q39710" s="498" t="s">
        <v>213</v>
      </c>
      <c r="S39710" s="499"/>
    </row>
    <row r="39711">
      <c r="B39711" s="497"/>
      <c r="H39711" s="500"/>
      <c r="O39711" s="500"/>
      <c r="Q39711" s="498" t="s">
        <v>213</v>
      </c>
      <c r="S39711" s="499"/>
    </row>
    <row r="39712">
      <c r="B39712" s="497"/>
      <c r="H39712" s="500"/>
      <c r="O39712" s="500"/>
      <c r="Q39712" s="498" t="s">
        <v>213</v>
      </c>
      <c r="S39712" s="499"/>
    </row>
    <row r="39713">
      <c r="B39713" s="497"/>
      <c r="H39713" s="500"/>
      <c r="O39713" s="500"/>
      <c r="Q39713" s="498" t="s">
        <v>213</v>
      </c>
      <c r="S39713" s="499"/>
    </row>
    <row r="39714">
      <c r="B39714" s="497"/>
      <c r="H39714" s="500"/>
      <c r="O39714" s="500"/>
      <c r="Q39714" s="498" t="s">
        <v>213</v>
      </c>
      <c r="S39714" s="499"/>
    </row>
    <row r="39715">
      <c r="B39715" s="497"/>
      <c r="H39715" s="500"/>
      <c r="O39715" s="500"/>
      <c r="Q39715" s="498" t="s">
        <v>213</v>
      </c>
      <c r="S39715" s="499"/>
    </row>
    <row r="39716">
      <c r="B39716" s="497"/>
      <c r="H39716" s="500"/>
      <c r="O39716" s="500"/>
      <c r="Q39716" s="498" t="s">
        <v>213</v>
      </c>
      <c r="S39716" s="499"/>
    </row>
    <row r="39717">
      <c r="B39717" s="497"/>
      <c r="H39717" s="500"/>
      <c r="O39717" s="500"/>
      <c r="Q39717" s="498" t="s">
        <v>213</v>
      </c>
      <c r="S39717" s="499"/>
    </row>
    <row r="39718">
      <c r="B39718" s="497"/>
      <c r="H39718" s="500"/>
      <c r="O39718" s="500"/>
      <c r="Q39718" s="498" t="s">
        <v>213</v>
      </c>
      <c r="S39718" s="499"/>
    </row>
    <row r="39719">
      <c r="B39719" s="497"/>
      <c r="H39719" s="500"/>
      <c r="O39719" s="500"/>
      <c r="Q39719" s="498" t="s">
        <v>213</v>
      </c>
      <c r="S39719" s="499"/>
    </row>
    <row r="39720">
      <c r="B39720" s="497"/>
      <c r="H39720" s="500"/>
      <c r="O39720" s="500"/>
      <c r="Q39720" s="498" t="s">
        <v>213</v>
      </c>
      <c r="S39720" s="499"/>
    </row>
    <row r="39721">
      <c r="B39721" s="497"/>
      <c r="H39721" s="500"/>
      <c r="O39721" s="500"/>
      <c r="Q39721" s="498" t="s">
        <v>213</v>
      </c>
      <c r="S39721" s="499"/>
    </row>
    <row r="39722">
      <c r="B39722" s="497"/>
      <c r="H39722" s="500"/>
      <c r="O39722" s="500"/>
      <c r="Q39722" s="498" t="s">
        <v>213</v>
      </c>
      <c r="S39722" s="499"/>
    </row>
    <row r="39723">
      <c r="B39723" s="497"/>
      <c r="H39723" s="500"/>
      <c r="O39723" s="500"/>
      <c r="Q39723" s="498" t="s">
        <v>213</v>
      </c>
      <c r="S39723" s="499"/>
    </row>
    <row r="39724">
      <c r="B39724" s="497"/>
      <c r="H39724" s="500"/>
      <c r="O39724" s="500"/>
      <c r="Q39724" s="498" t="s">
        <v>213</v>
      </c>
      <c r="S39724" s="499"/>
    </row>
    <row r="39725">
      <c r="B39725" s="497"/>
      <c r="H39725" s="500"/>
      <c r="O39725" s="500"/>
      <c r="Q39725" s="498" t="s">
        <v>213</v>
      </c>
      <c r="S39725" s="499"/>
    </row>
    <row r="39726">
      <c r="B39726" s="497"/>
      <c r="H39726" s="500"/>
      <c r="O39726" s="500"/>
      <c r="Q39726" s="498" t="s">
        <v>213</v>
      </c>
      <c r="S39726" s="499"/>
    </row>
    <row r="39727">
      <c r="B39727" s="497"/>
      <c r="H39727" s="500"/>
      <c r="O39727" s="500"/>
      <c r="Q39727" s="498" t="s">
        <v>213</v>
      </c>
      <c r="S39727" s="499"/>
    </row>
    <row r="39728">
      <c r="B39728" s="497"/>
      <c r="H39728" s="500"/>
      <c r="O39728" s="500"/>
      <c r="Q39728" s="498" t="s">
        <v>213</v>
      </c>
      <c r="S39728" s="499"/>
    </row>
    <row r="39729">
      <c r="B39729" s="497"/>
      <c r="H39729" s="500"/>
      <c r="O39729" s="500"/>
      <c r="Q39729" s="498" t="s">
        <v>213</v>
      </c>
      <c r="S39729" s="499"/>
    </row>
    <row r="39730">
      <c r="B39730" s="497"/>
      <c r="H39730" s="500"/>
      <c r="O39730" s="500"/>
      <c r="Q39730" s="498" t="s">
        <v>213</v>
      </c>
      <c r="S39730" s="499"/>
    </row>
    <row r="39731">
      <c r="B39731" s="497"/>
      <c r="H39731" s="500"/>
      <c r="O39731" s="500"/>
      <c r="Q39731" s="498" t="s">
        <v>213</v>
      </c>
      <c r="S39731" s="499"/>
    </row>
    <row r="39732">
      <c r="B39732" s="497"/>
      <c r="H39732" s="500"/>
      <c r="O39732" s="500"/>
      <c r="Q39732" s="498" t="s">
        <v>213</v>
      </c>
      <c r="S39732" s="499"/>
    </row>
    <row r="39733">
      <c r="B39733" s="497"/>
      <c r="H39733" s="500"/>
      <c r="O39733" s="500"/>
      <c r="Q39733" s="498" t="s">
        <v>213</v>
      </c>
      <c r="S39733" s="499"/>
    </row>
    <row r="39734">
      <c r="B39734" s="497"/>
      <c r="H39734" s="500"/>
      <c r="O39734" s="500"/>
      <c r="Q39734" s="498" t="s">
        <v>213</v>
      </c>
      <c r="S39734" s="499"/>
    </row>
    <row r="39735">
      <c r="B39735" s="497"/>
      <c r="H39735" s="500"/>
      <c r="O39735" s="500"/>
      <c r="Q39735" s="498" t="s">
        <v>213</v>
      </c>
      <c r="S39735" s="499"/>
    </row>
    <row r="39736">
      <c r="B39736" s="497"/>
      <c r="H39736" s="500"/>
      <c r="O39736" s="500"/>
      <c r="Q39736" s="498" t="s">
        <v>213</v>
      </c>
      <c r="S39736" s="499"/>
    </row>
    <row r="39737">
      <c r="B39737" s="497"/>
      <c r="H39737" s="500"/>
      <c r="O39737" s="500"/>
      <c r="Q39737" s="498" t="s">
        <v>213</v>
      </c>
      <c r="S39737" s="499"/>
    </row>
    <row r="39738">
      <c r="B39738" s="497"/>
      <c r="H39738" s="500"/>
      <c r="O39738" s="500"/>
      <c r="Q39738" s="498" t="s">
        <v>213</v>
      </c>
      <c r="S39738" s="499"/>
    </row>
    <row r="39739">
      <c r="B39739" s="497"/>
      <c r="H39739" s="500"/>
      <c r="O39739" s="500"/>
      <c r="Q39739" s="498" t="s">
        <v>213</v>
      </c>
      <c r="S39739" s="499"/>
    </row>
    <row r="39740">
      <c r="B39740" s="497"/>
      <c r="H39740" s="500"/>
      <c r="O39740" s="500"/>
      <c r="Q39740" s="498" t="s">
        <v>213</v>
      </c>
      <c r="S39740" s="499"/>
    </row>
    <row r="39741">
      <c r="B39741" s="497"/>
      <c r="H39741" s="500"/>
      <c r="O39741" s="500"/>
      <c r="Q39741" s="498" t="s">
        <v>213</v>
      </c>
      <c r="S39741" s="499"/>
    </row>
    <row r="39742">
      <c r="B39742" s="497"/>
      <c r="H39742" s="500"/>
      <c r="O39742" s="500"/>
      <c r="Q39742" s="498" t="s">
        <v>213</v>
      </c>
      <c r="S39742" s="499"/>
    </row>
    <row r="39743">
      <c r="B39743" s="497"/>
      <c r="H39743" s="500"/>
      <c r="O39743" s="500"/>
      <c r="Q39743" s="498" t="s">
        <v>213</v>
      </c>
      <c r="S39743" s="499"/>
    </row>
    <row r="39744">
      <c r="B39744" s="497"/>
      <c r="H39744" s="500"/>
      <c r="O39744" s="500"/>
      <c r="Q39744" s="498" t="s">
        <v>213</v>
      </c>
      <c r="S39744" s="499"/>
    </row>
    <row r="39745">
      <c r="B39745" s="497"/>
      <c r="H39745" s="500"/>
      <c r="O39745" s="500"/>
      <c r="Q39745" s="498" t="s">
        <v>213</v>
      </c>
      <c r="S39745" s="499"/>
    </row>
    <row r="39746">
      <c r="B39746" s="497"/>
      <c r="H39746" s="500"/>
      <c r="O39746" s="500"/>
      <c r="Q39746" s="498" t="s">
        <v>213</v>
      </c>
      <c r="S39746" s="499"/>
    </row>
    <row r="39747">
      <c r="B39747" s="497"/>
      <c r="H39747" s="500"/>
      <c r="O39747" s="500"/>
      <c r="Q39747" s="498" t="s">
        <v>213</v>
      </c>
      <c r="S39747" s="499"/>
    </row>
    <row r="39748">
      <c r="B39748" s="497"/>
      <c r="H39748" s="500"/>
      <c r="O39748" s="500"/>
      <c r="Q39748" s="498" t="s">
        <v>213</v>
      </c>
      <c r="S39748" s="499"/>
    </row>
    <row r="39749">
      <c r="B39749" s="497"/>
      <c r="H39749" s="500"/>
      <c r="O39749" s="500"/>
      <c r="Q39749" s="498" t="s">
        <v>213</v>
      </c>
      <c r="S39749" s="499"/>
    </row>
    <row r="39750">
      <c r="B39750" s="497"/>
      <c r="H39750" s="500"/>
      <c r="O39750" s="500"/>
      <c r="Q39750" s="498" t="s">
        <v>213</v>
      </c>
      <c r="S39750" s="499"/>
    </row>
    <row r="39751">
      <c r="B39751" s="497"/>
      <c r="H39751" s="500"/>
      <c r="O39751" s="500"/>
      <c r="Q39751" s="498" t="s">
        <v>213</v>
      </c>
      <c r="S39751" s="499"/>
    </row>
    <row r="39752">
      <c r="B39752" s="497"/>
      <c r="H39752" s="500"/>
      <c r="O39752" s="500"/>
      <c r="Q39752" s="498" t="s">
        <v>213</v>
      </c>
      <c r="S39752" s="499"/>
    </row>
    <row r="39753">
      <c r="B39753" s="497"/>
      <c r="H39753" s="500"/>
      <c r="O39753" s="500"/>
      <c r="Q39753" s="498" t="s">
        <v>213</v>
      </c>
      <c r="S39753" s="499"/>
    </row>
    <row r="39754">
      <c r="B39754" s="497"/>
      <c r="H39754" s="500"/>
      <c r="O39754" s="500"/>
      <c r="Q39754" s="498" t="s">
        <v>213</v>
      </c>
      <c r="S39754" s="499"/>
    </row>
    <row r="39755">
      <c r="B39755" s="497"/>
      <c r="H39755" s="500"/>
      <c r="O39755" s="500"/>
      <c r="Q39755" s="498" t="s">
        <v>213</v>
      </c>
      <c r="S39755" s="499"/>
    </row>
    <row r="39756">
      <c r="B39756" s="497"/>
      <c r="H39756" s="500"/>
      <c r="O39756" s="500"/>
      <c r="Q39756" s="498" t="s">
        <v>213</v>
      </c>
      <c r="S39756" s="499"/>
    </row>
    <row r="39757">
      <c r="B39757" s="497"/>
      <c r="H39757" s="500"/>
      <c r="O39757" s="500"/>
      <c r="Q39757" s="498" t="s">
        <v>213</v>
      </c>
      <c r="S39757" s="499"/>
    </row>
    <row r="39758">
      <c r="B39758" s="497"/>
      <c r="H39758" s="500"/>
      <c r="O39758" s="500"/>
      <c r="Q39758" s="498" t="s">
        <v>213</v>
      </c>
      <c r="S39758" s="499"/>
    </row>
    <row r="39759">
      <c r="B39759" s="497"/>
      <c r="H39759" s="500"/>
      <c r="O39759" s="500"/>
      <c r="Q39759" s="498" t="s">
        <v>213</v>
      </c>
      <c r="S39759" s="499"/>
    </row>
    <row r="39760">
      <c r="B39760" s="497"/>
      <c r="H39760" s="500"/>
      <c r="O39760" s="500"/>
      <c r="Q39760" s="498" t="s">
        <v>213</v>
      </c>
      <c r="S39760" s="499"/>
    </row>
    <row r="39761">
      <c r="B39761" s="497"/>
      <c r="H39761" s="500"/>
      <c r="O39761" s="500"/>
      <c r="Q39761" s="498" t="s">
        <v>213</v>
      </c>
      <c r="S39761" s="499"/>
    </row>
    <row r="39762">
      <c r="B39762" s="497"/>
      <c r="H39762" s="500"/>
      <c r="O39762" s="500"/>
      <c r="Q39762" s="498" t="s">
        <v>213</v>
      </c>
      <c r="S39762" s="499"/>
    </row>
    <row r="39763">
      <c r="B39763" s="497"/>
      <c r="H39763" s="500"/>
      <c r="O39763" s="500"/>
      <c r="Q39763" s="498" t="s">
        <v>213</v>
      </c>
      <c r="S39763" s="499"/>
    </row>
    <row r="39764">
      <c r="B39764" s="497"/>
      <c r="H39764" s="500"/>
      <c r="O39764" s="500"/>
      <c r="Q39764" s="498" t="s">
        <v>213</v>
      </c>
      <c r="S39764" s="499"/>
    </row>
    <row r="39765">
      <c r="B39765" s="497"/>
      <c r="H39765" s="500"/>
      <c r="O39765" s="500"/>
      <c r="Q39765" s="498" t="s">
        <v>213</v>
      </c>
      <c r="S39765" s="499"/>
    </row>
    <row r="39766">
      <c r="B39766" s="497"/>
      <c r="H39766" s="500"/>
      <c r="O39766" s="500"/>
      <c r="Q39766" s="498" t="s">
        <v>213</v>
      </c>
      <c r="S39766" s="499"/>
    </row>
    <row r="39767">
      <c r="B39767" s="497"/>
      <c r="H39767" s="500"/>
      <c r="O39767" s="500"/>
      <c r="Q39767" s="498" t="s">
        <v>213</v>
      </c>
      <c r="S39767" s="499"/>
    </row>
    <row r="39768">
      <c r="B39768" s="497"/>
      <c r="H39768" s="500"/>
      <c r="O39768" s="500"/>
      <c r="Q39768" s="498" t="s">
        <v>213</v>
      </c>
      <c r="S39768" s="499"/>
    </row>
    <row r="39769">
      <c r="B39769" s="497"/>
      <c r="H39769" s="500"/>
      <c r="O39769" s="500"/>
      <c r="Q39769" s="498" t="s">
        <v>213</v>
      </c>
      <c r="S39769" s="499"/>
    </row>
    <row r="39770">
      <c r="B39770" s="497"/>
      <c r="H39770" s="500"/>
      <c r="O39770" s="500"/>
      <c r="Q39770" s="498" t="s">
        <v>213</v>
      </c>
      <c r="S39770" s="499"/>
    </row>
    <row r="39771">
      <c r="B39771" s="497"/>
      <c r="H39771" s="500"/>
      <c r="O39771" s="500"/>
      <c r="Q39771" s="498" t="s">
        <v>213</v>
      </c>
      <c r="S39771" s="499"/>
    </row>
    <row r="39772">
      <c r="B39772" s="497"/>
      <c r="H39772" s="500"/>
      <c r="O39772" s="500"/>
      <c r="Q39772" s="498" t="s">
        <v>213</v>
      </c>
      <c r="S39772" s="499"/>
    </row>
    <row r="39773">
      <c r="B39773" s="497"/>
      <c r="H39773" s="500"/>
      <c r="O39773" s="500"/>
      <c r="Q39773" s="498" t="s">
        <v>213</v>
      </c>
      <c r="S39773" s="499"/>
    </row>
    <row r="39774">
      <c r="B39774" s="497"/>
      <c r="H39774" s="500"/>
      <c r="O39774" s="500"/>
      <c r="Q39774" s="498" t="s">
        <v>213</v>
      </c>
      <c r="S39774" s="499"/>
    </row>
    <row r="39775">
      <c r="B39775" s="497"/>
      <c r="H39775" s="500"/>
      <c r="O39775" s="500"/>
      <c r="Q39775" s="498" t="s">
        <v>213</v>
      </c>
      <c r="S39775" s="499"/>
    </row>
    <row r="39776">
      <c r="B39776" s="497"/>
      <c r="H39776" s="500"/>
      <c r="O39776" s="500"/>
      <c r="Q39776" s="498" t="s">
        <v>213</v>
      </c>
      <c r="S39776" s="499"/>
    </row>
    <row r="39777">
      <c r="B39777" s="497"/>
      <c r="H39777" s="500"/>
      <c r="O39777" s="500"/>
      <c r="Q39777" s="498" t="s">
        <v>213</v>
      </c>
      <c r="S39777" s="499"/>
    </row>
    <row r="39778">
      <c r="B39778" s="497"/>
      <c r="H39778" s="500"/>
      <c r="O39778" s="500"/>
      <c r="Q39778" s="498" t="s">
        <v>213</v>
      </c>
      <c r="S39778" s="499"/>
    </row>
    <row r="39779">
      <c r="B39779" s="497"/>
      <c r="H39779" s="500"/>
      <c r="O39779" s="500"/>
      <c r="Q39779" s="498" t="s">
        <v>213</v>
      </c>
      <c r="S39779" s="499"/>
    </row>
    <row r="39780">
      <c r="B39780" s="497"/>
      <c r="H39780" s="500"/>
      <c r="O39780" s="500"/>
      <c r="Q39780" s="498" t="s">
        <v>213</v>
      </c>
      <c r="S39780" s="499"/>
    </row>
    <row r="39781">
      <c r="B39781" s="497"/>
      <c r="H39781" s="500"/>
      <c r="O39781" s="500"/>
      <c r="Q39781" s="498" t="s">
        <v>213</v>
      </c>
      <c r="S39781" s="499"/>
    </row>
    <row r="39782">
      <c r="B39782" s="497"/>
      <c r="H39782" s="500"/>
      <c r="O39782" s="500"/>
      <c r="Q39782" s="498" t="s">
        <v>213</v>
      </c>
      <c r="S39782" s="499"/>
    </row>
    <row r="39783">
      <c r="B39783" s="497"/>
      <c r="H39783" s="500"/>
      <c r="O39783" s="500"/>
      <c r="Q39783" s="498" t="s">
        <v>213</v>
      </c>
      <c r="S39783" s="499"/>
    </row>
    <row r="39784">
      <c r="B39784" s="497"/>
      <c r="H39784" s="500"/>
      <c r="O39784" s="500"/>
      <c r="Q39784" s="498" t="s">
        <v>213</v>
      </c>
      <c r="S39784" s="499"/>
    </row>
    <row r="39785">
      <c r="B39785" s="497"/>
      <c r="H39785" s="500"/>
      <c r="O39785" s="500"/>
      <c r="Q39785" s="498" t="s">
        <v>213</v>
      </c>
      <c r="S39785" s="499"/>
    </row>
    <row r="39786">
      <c r="B39786" s="497"/>
      <c r="H39786" s="500"/>
      <c r="O39786" s="500"/>
      <c r="Q39786" s="498" t="s">
        <v>213</v>
      </c>
      <c r="S39786" s="499"/>
    </row>
    <row r="39787">
      <c r="B39787" s="497"/>
      <c r="H39787" s="500"/>
      <c r="O39787" s="500"/>
      <c r="Q39787" s="498" t="s">
        <v>213</v>
      </c>
      <c r="S39787" s="499"/>
    </row>
    <row r="39788">
      <c r="B39788" s="497"/>
      <c r="H39788" s="500"/>
      <c r="O39788" s="500"/>
      <c r="Q39788" s="498" t="s">
        <v>213</v>
      </c>
      <c r="S39788" s="499"/>
    </row>
    <row r="39789">
      <c r="B39789" s="497"/>
      <c r="H39789" s="500"/>
      <c r="O39789" s="500"/>
      <c r="Q39789" s="498" t="s">
        <v>213</v>
      </c>
      <c r="S39789" s="499"/>
    </row>
    <row r="39790">
      <c r="B39790" s="497"/>
      <c r="H39790" s="500"/>
      <c r="O39790" s="500"/>
      <c r="Q39790" s="498" t="s">
        <v>213</v>
      </c>
      <c r="S39790" s="499"/>
    </row>
    <row r="39791">
      <c r="B39791" s="497"/>
      <c r="H39791" s="500"/>
      <c r="O39791" s="500"/>
      <c r="Q39791" s="498" t="s">
        <v>213</v>
      </c>
      <c r="S39791" s="499"/>
    </row>
    <row r="39792">
      <c r="B39792" s="497"/>
      <c r="H39792" s="500"/>
      <c r="O39792" s="500"/>
      <c r="Q39792" s="498" t="s">
        <v>213</v>
      </c>
      <c r="S39792" s="499"/>
    </row>
    <row r="39793">
      <c r="B39793" s="497"/>
      <c r="H39793" s="500"/>
      <c r="O39793" s="500"/>
      <c r="Q39793" s="498" t="s">
        <v>213</v>
      </c>
      <c r="S39793" s="499"/>
    </row>
    <row r="39794">
      <c r="B39794" s="497"/>
      <c r="H39794" s="500"/>
      <c r="O39794" s="500"/>
      <c r="Q39794" s="498" t="s">
        <v>213</v>
      </c>
      <c r="S39794" s="499"/>
    </row>
    <row r="39795">
      <c r="B39795" s="497"/>
      <c r="H39795" s="500"/>
      <c r="O39795" s="500"/>
      <c r="Q39795" s="498" t="s">
        <v>213</v>
      </c>
      <c r="S39795" s="499"/>
    </row>
    <row r="39796">
      <c r="B39796" s="497"/>
      <c r="H39796" s="500"/>
      <c r="O39796" s="500"/>
      <c r="Q39796" s="498" t="s">
        <v>213</v>
      </c>
      <c r="S39796" s="499"/>
    </row>
    <row r="39797">
      <c r="B39797" s="497"/>
      <c r="H39797" s="500"/>
      <c r="O39797" s="500"/>
      <c r="Q39797" s="498" t="s">
        <v>213</v>
      </c>
      <c r="S39797" s="499"/>
    </row>
    <row r="39798">
      <c r="B39798" s="497"/>
      <c r="H39798" s="500"/>
      <c r="O39798" s="500"/>
      <c r="Q39798" s="498" t="s">
        <v>213</v>
      </c>
      <c r="S39798" s="499"/>
    </row>
    <row r="39799">
      <c r="B39799" s="497"/>
      <c r="H39799" s="500"/>
      <c r="O39799" s="500"/>
      <c r="Q39799" s="498" t="s">
        <v>213</v>
      </c>
      <c r="S39799" s="499"/>
    </row>
    <row r="39800">
      <c r="B39800" s="497"/>
      <c r="H39800" s="500"/>
      <c r="O39800" s="500"/>
      <c r="Q39800" s="498" t="s">
        <v>213</v>
      </c>
      <c r="S39800" s="499"/>
    </row>
    <row r="39801">
      <c r="B39801" s="497"/>
      <c r="H39801" s="500"/>
      <c r="O39801" s="500"/>
      <c r="Q39801" s="498" t="s">
        <v>213</v>
      </c>
      <c r="S39801" s="499"/>
    </row>
    <row r="39802">
      <c r="B39802" s="497"/>
      <c r="H39802" s="500"/>
      <c r="O39802" s="500"/>
      <c r="Q39802" s="498" t="s">
        <v>213</v>
      </c>
      <c r="S39802" s="499"/>
    </row>
    <row r="39803">
      <c r="B39803" s="497"/>
      <c r="H39803" s="500"/>
      <c r="O39803" s="500"/>
      <c r="Q39803" s="498" t="s">
        <v>213</v>
      </c>
      <c r="S39803" s="499"/>
    </row>
    <row r="39804">
      <c r="B39804" s="497"/>
      <c r="H39804" s="500"/>
      <c r="O39804" s="500"/>
      <c r="Q39804" s="498" t="s">
        <v>213</v>
      </c>
      <c r="S39804" s="499"/>
    </row>
    <row r="39805">
      <c r="B39805" s="497"/>
      <c r="H39805" s="500"/>
      <c r="O39805" s="500"/>
      <c r="Q39805" s="498" t="s">
        <v>213</v>
      </c>
      <c r="S39805" s="499"/>
    </row>
    <row r="39806">
      <c r="B39806" s="497"/>
      <c r="H39806" s="500"/>
      <c r="O39806" s="500"/>
      <c r="Q39806" s="498" t="s">
        <v>213</v>
      </c>
      <c r="S39806" s="499"/>
    </row>
    <row r="39807">
      <c r="B39807" s="497"/>
      <c r="H39807" s="500"/>
      <c r="O39807" s="500"/>
      <c r="Q39807" s="498" t="s">
        <v>213</v>
      </c>
      <c r="S39807" s="499"/>
    </row>
    <row r="39808">
      <c r="B39808" s="497"/>
      <c r="H39808" s="500"/>
      <c r="O39808" s="500"/>
      <c r="Q39808" s="498" t="s">
        <v>213</v>
      </c>
      <c r="S39808" s="499"/>
    </row>
    <row r="39809">
      <c r="B39809" s="497"/>
      <c r="H39809" s="500"/>
      <c r="O39809" s="500"/>
      <c r="Q39809" s="498" t="s">
        <v>213</v>
      </c>
      <c r="S39809" s="499"/>
    </row>
    <row r="39810">
      <c r="B39810" s="497"/>
      <c r="H39810" s="500"/>
      <c r="O39810" s="500"/>
      <c r="Q39810" s="498" t="s">
        <v>213</v>
      </c>
      <c r="S39810" s="499"/>
    </row>
    <row r="39811">
      <c r="B39811" s="497"/>
      <c r="H39811" s="500"/>
      <c r="O39811" s="500"/>
      <c r="Q39811" s="498" t="s">
        <v>213</v>
      </c>
      <c r="S39811" s="499"/>
    </row>
    <row r="39812">
      <c r="B39812" s="497"/>
      <c r="H39812" s="500"/>
      <c r="O39812" s="500"/>
      <c r="Q39812" s="498" t="s">
        <v>213</v>
      </c>
      <c r="S39812" s="499"/>
    </row>
    <row r="39813">
      <c r="B39813" s="497"/>
      <c r="H39813" s="500"/>
      <c r="O39813" s="500"/>
      <c r="Q39813" s="498" t="s">
        <v>213</v>
      </c>
      <c r="S39813" s="499"/>
    </row>
    <row r="39814">
      <c r="B39814" s="497"/>
      <c r="H39814" s="500"/>
      <c r="O39814" s="500"/>
      <c r="Q39814" s="498" t="s">
        <v>213</v>
      </c>
      <c r="S39814" s="499"/>
    </row>
    <row r="39815">
      <c r="B39815" s="497"/>
      <c r="H39815" s="500"/>
      <c r="O39815" s="500"/>
      <c r="Q39815" s="498" t="s">
        <v>213</v>
      </c>
      <c r="S39815" s="499"/>
    </row>
    <row r="39816">
      <c r="B39816" s="497"/>
      <c r="H39816" s="500"/>
      <c r="O39816" s="500"/>
      <c r="Q39816" s="498" t="s">
        <v>213</v>
      </c>
      <c r="S39816" s="499"/>
    </row>
    <row r="39817">
      <c r="B39817" s="497"/>
      <c r="H39817" s="500"/>
      <c r="O39817" s="500"/>
      <c r="Q39817" s="498" t="s">
        <v>213</v>
      </c>
      <c r="S39817" s="499"/>
    </row>
    <row r="39818">
      <c r="B39818" s="497"/>
      <c r="H39818" s="500"/>
      <c r="O39818" s="500"/>
      <c r="Q39818" s="498" t="s">
        <v>213</v>
      </c>
      <c r="S39818" s="499"/>
    </row>
    <row r="39819">
      <c r="B39819" s="497"/>
      <c r="H39819" s="500"/>
      <c r="O39819" s="500"/>
      <c r="Q39819" s="498" t="s">
        <v>213</v>
      </c>
      <c r="S39819" s="499"/>
    </row>
    <row r="39820">
      <c r="B39820" s="497"/>
      <c r="H39820" s="500"/>
      <c r="O39820" s="500"/>
      <c r="Q39820" s="498" t="s">
        <v>213</v>
      </c>
      <c r="S39820" s="499"/>
    </row>
    <row r="39821">
      <c r="B39821" s="497"/>
      <c r="H39821" s="500"/>
      <c r="O39821" s="500"/>
      <c r="Q39821" s="498" t="s">
        <v>213</v>
      </c>
      <c r="S39821" s="499"/>
    </row>
    <row r="39822">
      <c r="B39822" s="497"/>
      <c r="H39822" s="500"/>
      <c r="O39822" s="500"/>
      <c r="Q39822" s="498" t="s">
        <v>213</v>
      </c>
      <c r="S39822" s="499"/>
    </row>
    <row r="39823">
      <c r="B39823" s="497"/>
      <c r="H39823" s="500"/>
      <c r="O39823" s="500"/>
      <c r="Q39823" s="498" t="s">
        <v>213</v>
      </c>
      <c r="S39823" s="499"/>
    </row>
    <row r="39824">
      <c r="B39824" s="497"/>
      <c r="H39824" s="500"/>
      <c r="O39824" s="500"/>
      <c r="Q39824" s="498" t="s">
        <v>213</v>
      </c>
      <c r="S39824" s="499"/>
    </row>
    <row r="39825">
      <c r="B39825" s="497"/>
      <c r="H39825" s="500"/>
      <c r="O39825" s="500"/>
      <c r="Q39825" s="498" t="s">
        <v>213</v>
      </c>
      <c r="S39825" s="499"/>
    </row>
    <row r="39826">
      <c r="B39826" s="497"/>
      <c r="H39826" s="500"/>
      <c r="O39826" s="500"/>
      <c r="Q39826" s="498" t="s">
        <v>213</v>
      </c>
      <c r="S39826" s="499"/>
    </row>
    <row r="39827">
      <c r="B39827" s="497"/>
      <c r="H39827" s="500"/>
      <c r="O39827" s="500"/>
      <c r="Q39827" s="498" t="s">
        <v>213</v>
      </c>
      <c r="S39827" s="499"/>
    </row>
    <row r="39828">
      <c r="B39828" s="497"/>
      <c r="H39828" s="500"/>
      <c r="O39828" s="500"/>
      <c r="Q39828" s="498" t="s">
        <v>213</v>
      </c>
      <c r="S39828" s="499"/>
    </row>
    <row r="39829">
      <c r="B39829" s="497"/>
      <c r="H39829" s="500"/>
      <c r="O39829" s="500"/>
      <c r="Q39829" s="498" t="s">
        <v>213</v>
      </c>
      <c r="S39829" s="499"/>
    </row>
    <row r="39830">
      <c r="B39830" s="497"/>
      <c r="H39830" s="500"/>
      <c r="O39830" s="500"/>
      <c r="Q39830" s="498" t="s">
        <v>213</v>
      </c>
      <c r="S39830" s="499"/>
    </row>
    <row r="39831">
      <c r="B39831" s="497"/>
      <c r="H39831" s="500"/>
      <c r="O39831" s="500"/>
      <c r="Q39831" s="498" t="s">
        <v>213</v>
      </c>
      <c r="S39831" s="499"/>
    </row>
    <row r="39832">
      <c r="B39832" s="497"/>
      <c r="H39832" s="500"/>
      <c r="O39832" s="500"/>
      <c r="Q39832" s="498" t="s">
        <v>213</v>
      </c>
      <c r="S39832" s="499"/>
    </row>
    <row r="39833">
      <c r="B39833" s="497"/>
      <c r="H39833" s="500"/>
      <c r="O39833" s="500"/>
      <c r="Q39833" s="498" t="s">
        <v>213</v>
      </c>
      <c r="S39833" s="499"/>
    </row>
    <row r="39834">
      <c r="B39834" s="497"/>
      <c r="H39834" s="500"/>
      <c r="O39834" s="500"/>
      <c r="Q39834" s="498" t="s">
        <v>213</v>
      </c>
      <c r="S39834" s="499"/>
    </row>
    <row r="39835">
      <c r="B39835" s="497"/>
      <c r="H39835" s="500"/>
      <c r="O39835" s="500"/>
      <c r="Q39835" s="498" t="s">
        <v>213</v>
      </c>
      <c r="S39835" s="499"/>
    </row>
    <row r="39836">
      <c r="B39836" s="497"/>
      <c r="H39836" s="500"/>
      <c r="O39836" s="500"/>
      <c r="Q39836" s="498" t="s">
        <v>213</v>
      </c>
      <c r="S39836" s="499"/>
    </row>
    <row r="39837">
      <c r="B39837" s="497"/>
      <c r="H39837" s="500"/>
      <c r="O39837" s="500"/>
      <c r="Q39837" s="498" t="s">
        <v>213</v>
      </c>
      <c r="S39837" s="499"/>
    </row>
    <row r="39838">
      <c r="B39838" s="497"/>
      <c r="H39838" s="500"/>
      <c r="O39838" s="500"/>
      <c r="Q39838" s="498" t="s">
        <v>213</v>
      </c>
      <c r="S39838" s="499"/>
    </row>
    <row r="39839">
      <c r="B39839" s="497"/>
      <c r="H39839" s="500"/>
      <c r="O39839" s="500"/>
      <c r="Q39839" s="498" t="s">
        <v>213</v>
      </c>
      <c r="S39839" s="499"/>
    </row>
    <row r="39840">
      <c r="B39840" s="497"/>
      <c r="H39840" s="500"/>
      <c r="O39840" s="500"/>
      <c r="Q39840" s="498" t="s">
        <v>213</v>
      </c>
      <c r="S39840" s="499"/>
    </row>
    <row r="39841">
      <c r="B39841" s="497"/>
      <c r="H39841" s="500"/>
      <c r="O39841" s="500"/>
      <c r="Q39841" s="498" t="s">
        <v>213</v>
      </c>
      <c r="S39841" s="499"/>
    </row>
    <row r="39842">
      <c r="B39842" s="497"/>
      <c r="H39842" s="500"/>
      <c r="O39842" s="500"/>
      <c r="Q39842" s="498" t="s">
        <v>213</v>
      </c>
      <c r="S39842" s="499"/>
    </row>
    <row r="39843">
      <c r="B39843" s="497"/>
      <c r="H39843" s="500"/>
      <c r="O39843" s="500"/>
      <c r="Q39843" s="498" t="s">
        <v>213</v>
      </c>
      <c r="S39843" s="499"/>
    </row>
    <row r="39844">
      <c r="B39844" s="497"/>
      <c r="H39844" s="500"/>
      <c r="O39844" s="500"/>
      <c r="Q39844" s="498" t="s">
        <v>213</v>
      </c>
      <c r="S39844" s="499"/>
    </row>
    <row r="39845">
      <c r="B39845" s="497"/>
      <c r="H39845" s="500"/>
      <c r="O39845" s="500"/>
      <c r="Q39845" s="498" t="s">
        <v>213</v>
      </c>
      <c r="S39845" s="499"/>
    </row>
    <row r="39846">
      <c r="B39846" s="497"/>
      <c r="H39846" s="500"/>
      <c r="O39846" s="500"/>
      <c r="Q39846" s="498" t="s">
        <v>213</v>
      </c>
      <c r="S39846" s="499"/>
    </row>
    <row r="39847">
      <c r="B39847" s="497"/>
      <c r="H39847" s="500"/>
      <c r="O39847" s="500"/>
      <c r="Q39847" s="498" t="s">
        <v>213</v>
      </c>
      <c r="S39847" s="499"/>
    </row>
    <row r="39848">
      <c r="B39848" s="497"/>
      <c r="H39848" s="500"/>
      <c r="O39848" s="500"/>
      <c r="Q39848" s="498" t="s">
        <v>213</v>
      </c>
      <c r="S39848" s="499"/>
    </row>
    <row r="39849">
      <c r="B39849" s="497"/>
      <c r="H39849" s="500"/>
      <c r="O39849" s="500"/>
      <c r="Q39849" s="498" t="s">
        <v>213</v>
      </c>
      <c r="S39849" s="499"/>
    </row>
    <row r="39850">
      <c r="B39850" s="497"/>
      <c r="H39850" s="500"/>
      <c r="O39850" s="500"/>
      <c r="Q39850" s="498" t="s">
        <v>213</v>
      </c>
      <c r="S39850" s="499"/>
    </row>
    <row r="39851">
      <c r="B39851" s="497"/>
      <c r="H39851" s="500"/>
      <c r="O39851" s="500"/>
      <c r="Q39851" s="498" t="s">
        <v>213</v>
      </c>
      <c r="S39851" s="499"/>
    </row>
    <row r="39852">
      <c r="B39852" s="497"/>
      <c r="H39852" s="500"/>
      <c r="O39852" s="500"/>
      <c r="Q39852" s="498" t="s">
        <v>213</v>
      </c>
      <c r="S39852" s="499"/>
    </row>
    <row r="39853">
      <c r="B39853" s="497"/>
      <c r="H39853" s="500"/>
      <c r="O39853" s="500"/>
      <c r="Q39853" s="498" t="s">
        <v>213</v>
      </c>
      <c r="S39853" s="499"/>
    </row>
    <row r="39854">
      <c r="B39854" s="497"/>
      <c r="H39854" s="500"/>
      <c r="O39854" s="500"/>
      <c r="Q39854" s="498" t="s">
        <v>213</v>
      </c>
      <c r="S39854" s="499"/>
    </row>
    <row r="39855">
      <c r="B39855" s="497"/>
      <c r="H39855" s="500"/>
      <c r="O39855" s="500"/>
      <c r="Q39855" s="498" t="s">
        <v>213</v>
      </c>
      <c r="S39855" s="499"/>
    </row>
    <row r="39856">
      <c r="B39856" s="497"/>
      <c r="H39856" s="500"/>
      <c r="O39856" s="500"/>
      <c r="Q39856" s="498" t="s">
        <v>213</v>
      </c>
      <c r="S39856" s="499"/>
    </row>
    <row r="39857">
      <c r="B39857" s="497"/>
      <c r="H39857" s="500"/>
      <c r="O39857" s="500"/>
      <c r="Q39857" s="498" t="s">
        <v>213</v>
      </c>
      <c r="S39857" s="499"/>
    </row>
    <row r="39858">
      <c r="B39858" s="497"/>
      <c r="H39858" s="500"/>
      <c r="O39858" s="500"/>
      <c r="Q39858" s="498" t="s">
        <v>213</v>
      </c>
      <c r="S39858" s="499"/>
    </row>
    <row r="39859">
      <c r="B39859" s="497"/>
      <c r="H39859" s="500"/>
      <c r="O39859" s="500"/>
      <c r="Q39859" s="498" t="s">
        <v>213</v>
      </c>
      <c r="S39859" s="499"/>
    </row>
    <row r="39860">
      <c r="B39860" s="497"/>
      <c r="H39860" s="500"/>
      <c r="O39860" s="500"/>
      <c r="Q39860" s="498" t="s">
        <v>213</v>
      </c>
      <c r="S39860" s="499"/>
    </row>
    <row r="39861">
      <c r="B39861" s="497"/>
      <c r="H39861" s="500"/>
      <c r="O39861" s="500"/>
      <c r="Q39861" s="498" t="s">
        <v>213</v>
      </c>
      <c r="S39861" s="499"/>
    </row>
    <row r="39862">
      <c r="B39862" s="497"/>
      <c r="H39862" s="500"/>
      <c r="O39862" s="500"/>
      <c r="Q39862" s="498" t="s">
        <v>213</v>
      </c>
      <c r="S39862" s="499"/>
    </row>
    <row r="39863">
      <c r="B39863" s="497"/>
      <c r="H39863" s="500"/>
      <c r="O39863" s="500"/>
      <c r="Q39863" s="498" t="s">
        <v>213</v>
      </c>
      <c r="S39863" s="499"/>
    </row>
    <row r="39864">
      <c r="B39864" s="497"/>
      <c r="H39864" s="500"/>
      <c r="O39864" s="500"/>
      <c r="Q39864" s="498" t="s">
        <v>213</v>
      </c>
      <c r="S39864" s="499"/>
    </row>
    <row r="39865">
      <c r="B39865" s="497"/>
      <c r="H39865" s="500"/>
      <c r="O39865" s="500"/>
      <c r="Q39865" s="498" t="s">
        <v>213</v>
      </c>
      <c r="S39865" s="499"/>
    </row>
    <row r="39866">
      <c r="B39866" s="497"/>
      <c r="H39866" s="500"/>
      <c r="O39866" s="500"/>
      <c r="Q39866" s="498" t="s">
        <v>213</v>
      </c>
      <c r="S39866" s="499"/>
    </row>
    <row r="39867">
      <c r="B39867" s="497"/>
      <c r="H39867" s="500"/>
      <c r="O39867" s="500"/>
      <c r="Q39867" s="498" t="s">
        <v>213</v>
      </c>
      <c r="S39867" s="499"/>
    </row>
    <row r="39868">
      <c r="B39868" s="497"/>
      <c r="H39868" s="500"/>
      <c r="O39868" s="500"/>
      <c r="Q39868" s="498" t="s">
        <v>213</v>
      </c>
      <c r="S39868" s="499"/>
    </row>
    <row r="39869">
      <c r="B39869" s="497"/>
      <c r="H39869" s="500"/>
      <c r="O39869" s="500"/>
      <c r="Q39869" s="498" t="s">
        <v>213</v>
      </c>
      <c r="S39869" s="499"/>
    </row>
    <row r="39870">
      <c r="B39870" s="497"/>
      <c r="H39870" s="500"/>
      <c r="O39870" s="500"/>
      <c r="Q39870" s="498" t="s">
        <v>213</v>
      </c>
      <c r="S39870" s="499"/>
    </row>
    <row r="39871">
      <c r="B39871" s="497"/>
      <c r="H39871" s="500"/>
      <c r="O39871" s="500"/>
      <c r="Q39871" s="498" t="s">
        <v>213</v>
      </c>
      <c r="S39871" s="499"/>
    </row>
    <row r="39872">
      <c r="B39872" s="497"/>
      <c r="H39872" s="500"/>
      <c r="O39872" s="500"/>
      <c r="Q39872" s="498" t="s">
        <v>213</v>
      </c>
      <c r="S39872" s="499"/>
    </row>
    <row r="39873">
      <c r="B39873" s="497"/>
      <c r="H39873" s="500"/>
      <c r="O39873" s="500"/>
      <c r="Q39873" s="498" t="s">
        <v>213</v>
      </c>
      <c r="S39873" s="499"/>
    </row>
    <row r="39874">
      <c r="B39874" s="497"/>
      <c r="H39874" s="500"/>
      <c r="O39874" s="500"/>
      <c r="Q39874" s="498" t="s">
        <v>213</v>
      </c>
      <c r="S39874" s="499"/>
    </row>
    <row r="39875">
      <c r="B39875" s="497"/>
      <c r="H39875" s="500"/>
      <c r="O39875" s="500"/>
      <c r="Q39875" s="498" t="s">
        <v>213</v>
      </c>
      <c r="S39875" s="499"/>
    </row>
    <row r="39876">
      <c r="B39876" s="497"/>
      <c r="H39876" s="500"/>
      <c r="O39876" s="500"/>
      <c r="Q39876" s="498" t="s">
        <v>213</v>
      </c>
      <c r="S39876" s="499"/>
    </row>
    <row r="39877">
      <c r="B39877" s="497"/>
      <c r="H39877" s="500"/>
      <c r="O39877" s="500"/>
      <c r="Q39877" s="498" t="s">
        <v>213</v>
      </c>
      <c r="S39877" s="499"/>
    </row>
    <row r="39878">
      <c r="B39878" s="497"/>
      <c r="H39878" s="500"/>
      <c r="O39878" s="500"/>
      <c r="Q39878" s="498" t="s">
        <v>213</v>
      </c>
      <c r="S39878" s="499"/>
    </row>
    <row r="39879">
      <c r="B39879" s="497"/>
      <c r="H39879" s="500"/>
      <c r="O39879" s="500"/>
      <c r="Q39879" s="498" t="s">
        <v>213</v>
      </c>
      <c r="S39879" s="499"/>
    </row>
    <row r="39880">
      <c r="B39880" s="497"/>
      <c r="H39880" s="500"/>
      <c r="O39880" s="500"/>
      <c r="Q39880" s="498" t="s">
        <v>213</v>
      </c>
      <c r="S39880" s="499"/>
    </row>
    <row r="39881">
      <c r="B39881" s="497"/>
      <c r="H39881" s="500"/>
      <c r="O39881" s="500"/>
      <c r="Q39881" s="498" t="s">
        <v>213</v>
      </c>
      <c r="S39881" s="499"/>
    </row>
    <row r="39882">
      <c r="B39882" s="497"/>
      <c r="H39882" s="500"/>
      <c r="O39882" s="500"/>
      <c r="Q39882" s="498" t="s">
        <v>213</v>
      </c>
      <c r="S39882" s="499"/>
    </row>
    <row r="39883">
      <c r="B39883" s="497"/>
      <c r="H39883" s="500"/>
      <c r="O39883" s="500"/>
      <c r="Q39883" s="498" t="s">
        <v>213</v>
      </c>
      <c r="S39883" s="499"/>
    </row>
    <row r="39884">
      <c r="B39884" s="497"/>
      <c r="H39884" s="500"/>
      <c r="O39884" s="500"/>
      <c r="Q39884" s="498" t="s">
        <v>213</v>
      </c>
      <c r="S39884" s="499"/>
    </row>
    <row r="39885">
      <c r="B39885" s="497"/>
      <c r="H39885" s="500"/>
      <c r="O39885" s="500"/>
      <c r="Q39885" s="498" t="s">
        <v>213</v>
      </c>
      <c r="S39885" s="499"/>
    </row>
    <row r="39886">
      <c r="B39886" s="497"/>
      <c r="H39886" s="500"/>
      <c r="O39886" s="500"/>
      <c r="Q39886" s="498" t="s">
        <v>213</v>
      </c>
      <c r="S39886" s="499"/>
    </row>
    <row r="39887">
      <c r="B39887" s="497"/>
      <c r="H39887" s="500"/>
      <c r="O39887" s="500"/>
      <c r="Q39887" s="498" t="s">
        <v>213</v>
      </c>
      <c r="S39887" s="499"/>
    </row>
    <row r="39888">
      <c r="B39888" s="497"/>
      <c r="H39888" s="500"/>
      <c r="O39888" s="500"/>
      <c r="Q39888" s="498" t="s">
        <v>213</v>
      </c>
      <c r="S39888" s="499"/>
    </row>
    <row r="39889">
      <c r="B39889" s="497"/>
      <c r="H39889" s="500"/>
      <c r="O39889" s="500"/>
      <c r="Q39889" s="498" t="s">
        <v>213</v>
      </c>
      <c r="S39889" s="499"/>
    </row>
    <row r="39890">
      <c r="B39890" s="497"/>
      <c r="H39890" s="500"/>
      <c r="O39890" s="500"/>
      <c r="Q39890" s="498" t="s">
        <v>213</v>
      </c>
      <c r="S39890" s="499"/>
    </row>
    <row r="39891">
      <c r="B39891" s="497"/>
      <c r="H39891" s="500"/>
      <c r="O39891" s="500"/>
      <c r="Q39891" s="498" t="s">
        <v>213</v>
      </c>
      <c r="S39891" s="499"/>
    </row>
    <row r="39892">
      <c r="B39892" s="497"/>
      <c r="H39892" s="500"/>
      <c r="O39892" s="500"/>
      <c r="Q39892" s="498" t="s">
        <v>213</v>
      </c>
      <c r="S39892" s="499"/>
    </row>
    <row r="39893">
      <c r="B39893" s="497"/>
      <c r="H39893" s="500"/>
      <c r="O39893" s="500"/>
      <c r="Q39893" s="498" t="s">
        <v>213</v>
      </c>
      <c r="S39893" s="499"/>
    </row>
    <row r="39894">
      <c r="B39894" s="497"/>
      <c r="H39894" s="500"/>
      <c r="O39894" s="500"/>
      <c r="Q39894" s="498" t="s">
        <v>213</v>
      </c>
      <c r="S39894" s="499"/>
    </row>
    <row r="39895">
      <c r="B39895" s="497"/>
      <c r="H39895" s="500"/>
      <c r="O39895" s="500"/>
      <c r="Q39895" s="498" t="s">
        <v>213</v>
      </c>
      <c r="S39895" s="499"/>
    </row>
    <row r="39896">
      <c r="B39896" s="497"/>
      <c r="H39896" s="500"/>
      <c r="O39896" s="500"/>
      <c r="Q39896" s="498" t="s">
        <v>213</v>
      </c>
      <c r="S39896" s="499"/>
    </row>
    <row r="39897">
      <c r="B39897" s="497"/>
      <c r="H39897" s="500"/>
      <c r="O39897" s="500"/>
      <c r="Q39897" s="498" t="s">
        <v>213</v>
      </c>
      <c r="S39897" s="499"/>
    </row>
    <row r="39898">
      <c r="B39898" s="497"/>
      <c r="H39898" s="500"/>
      <c r="O39898" s="500"/>
      <c r="Q39898" s="498" t="s">
        <v>213</v>
      </c>
      <c r="S39898" s="499"/>
    </row>
    <row r="39899">
      <c r="B39899" s="497"/>
      <c r="H39899" s="500"/>
      <c r="O39899" s="500"/>
      <c r="Q39899" s="498" t="s">
        <v>213</v>
      </c>
      <c r="S39899" s="499"/>
    </row>
    <row r="39900">
      <c r="B39900" s="497"/>
      <c r="H39900" s="500"/>
      <c r="O39900" s="500"/>
      <c r="Q39900" s="498" t="s">
        <v>213</v>
      </c>
      <c r="S39900" s="499"/>
    </row>
    <row r="39901">
      <c r="B39901" s="497"/>
      <c r="H39901" s="500"/>
      <c r="O39901" s="500"/>
      <c r="Q39901" s="498" t="s">
        <v>213</v>
      </c>
      <c r="S39901" s="499"/>
    </row>
    <row r="39902">
      <c r="B39902" s="497"/>
      <c r="H39902" s="500"/>
      <c r="O39902" s="500"/>
      <c r="Q39902" s="498" t="s">
        <v>213</v>
      </c>
      <c r="S39902" s="499"/>
    </row>
    <row r="39903">
      <c r="B39903" s="497"/>
      <c r="H39903" s="500"/>
      <c r="O39903" s="500"/>
      <c r="Q39903" s="498" t="s">
        <v>213</v>
      </c>
      <c r="S39903" s="499"/>
    </row>
    <row r="39904">
      <c r="B39904" s="497"/>
      <c r="H39904" s="500"/>
      <c r="O39904" s="500"/>
      <c r="Q39904" s="498" t="s">
        <v>213</v>
      </c>
      <c r="S39904" s="499"/>
    </row>
    <row r="39905">
      <c r="B39905" s="497"/>
      <c r="H39905" s="500"/>
      <c r="O39905" s="500"/>
      <c r="Q39905" s="498" t="s">
        <v>213</v>
      </c>
      <c r="S39905" s="499"/>
    </row>
    <row r="39906">
      <c r="B39906" s="497"/>
      <c r="H39906" s="500"/>
      <c r="O39906" s="500"/>
      <c r="Q39906" s="498" t="s">
        <v>213</v>
      </c>
      <c r="S39906" s="499"/>
    </row>
    <row r="39907">
      <c r="B39907" s="497"/>
      <c r="H39907" s="500"/>
      <c r="O39907" s="500"/>
      <c r="Q39907" s="498" t="s">
        <v>213</v>
      </c>
      <c r="S39907" s="499"/>
    </row>
    <row r="39908">
      <c r="B39908" s="497"/>
      <c r="H39908" s="500"/>
      <c r="O39908" s="500"/>
      <c r="Q39908" s="498" t="s">
        <v>213</v>
      </c>
      <c r="S39908" s="499"/>
    </row>
    <row r="39909">
      <c r="B39909" s="497"/>
      <c r="H39909" s="500"/>
      <c r="O39909" s="500"/>
      <c r="Q39909" s="498" t="s">
        <v>213</v>
      </c>
      <c r="S39909" s="499"/>
    </row>
    <row r="39910">
      <c r="B39910" s="497"/>
      <c r="H39910" s="500"/>
      <c r="O39910" s="500"/>
      <c r="Q39910" s="498" t="s">
        <v>213</v>
      </c>
      <c r="S39910" s="499"/>
    </row>
    <row r="39911">
      <c r="B39911" s="497"/>
      <c r="H39911" s="500"/>
      <c r="O39911" s="500"/>
      <c r="Q39911" s="498" t="s">
        <v>213</v>
      </c>
      <c r="S39911" s="499"/>
    </row>
    <row r="39912">
      <c r="B39912" s="497"/>
      <c r="H39912" s="500"/>
      <c r="O39912" s="500"/>
      <c r="Q39912" s="498" t="s">
        <v>213</v>
      </c>
      <c r="S39912" s="499"/>
    </row>
    <row r="39913">
      <c r="B39913" s="497"/>
      <c r="H39913" s="500"/>
      <c r="O39913" s="500"/>
      <c r="Q39913" s="498" t="s">
        <v>213</v>
      </c>
      <c r="S39913" s="499"/>
    </row>
    <row r="39914">
      <c r="B39914" s="497"/>
      <c r="H39914" s="500"/>
      <c r="O39914" s="500"/>
      <c r="Q39914" s="498" t="s">
        <v>213</v>
      </c>
      <c r="S39914" s="499"/>
    </row>
    <row r="39915">
      <c r="B39915" s="497"/>
      <c r="H39915" s="500"/>
      <c r="O39915" s="500"/>
      <c r="Q39915" s="498" t="s">
        <v>213</v>
      </c>
      <c r="S39915" s="499"/>
    </row>
    <row r="39916">
      <c r="B39916" s="497"/>
      <c r="H39916" s="500"/>
      <c r="O39916" s="500"/>
      <c r="Q39916" s="498" t="s">
        <v>213</v>
      </c>
      <c r="S39916" s="499"/>
    </row>
    <row r="39917">
      <c r="B39917" s="497"/>
      <c r="H39917" s="500"/>
      <c r="O39917" s="500"/>
      <c r="Q39917" s="498" t="s">
        <v>213</v>
      </c>
      <c r="S39917" s="499"/>
    </row>
    <row r="39918">
      <c r="B39918" s="497"/>
      <c r="H39918" s="500"/>
      <c r="O39918" s="500"/>
      <c r="Q39918" s="498" t="s">
        <v>213</v>
      </c>
      <c r="S39918" s="499"/>
    </row>
    <row r="39919">
      <c r="B39919" s="497"/>
      <c r="H39919" s="500"/>
      <c r="O39919" s="500"/>
      <c r="Q39919" s="498" t="s">
        <v>213</v>
      </c>
      <c r="S39919" s="499"/>
    </row>
    <row r="39920">
      <c r="B39920" s="497"/>
      <c r="H39920" s="500"/>
      <c r="O39920" s="500"/>
      <c r="Q39920" s="498" t="s">
        <v>213</v>
      </c>
      <c r="S39920" s="499"/>
    </row>
    <row r="39921">
      <c r="B39921" s="497"/>
      <c r="H39921" s="500"/>
      <c r="O39921" s="500"/>
      <c r="Q39921" s="498" t="s">
        <v>213</v>
      </c>
      <c r="S39921" s="499"/>
    </row>
    <row r="39922">
      <c r="B39922" s="497"/>
      <c r="H39922" s="500"/>
      <c r="O39922" s="500"/>
      <c r="Q39922" s="498" t="s">
        <v>213</v>
      </c>
      <c r="S39922" s="499"/>
    </row>
    <row r="39923">
      <c r="B39923" s="497"/>
      <c r="H39923" s="500"/>
      <c r="O39923" s="500"/>
      <c r="Q39923" s="498" t="s">
        <v>213</v>
      </c>
      <c r="S39923" s="499"/>
    </row>
    <row r="39924">
      <c r="B39924" s="497"/>
      <c r="H39924" s="500"/>
      <c r="O39924" s="500"/>
      <c r="Q39924" s="498" t="s">
        <v>213</v>
      </c>
      <c r="S39924" s="499"/>
    </row>
    <row r="39925">
      <c r="B39925" s="497"/>
      <c r="H39925" s="500"/>
      <c r="O39925" s="500"/>
      <c r="Q39925" s="498" t="s">
        <v>213</v>
      </c>
      <c r="S39925" s="499"/>
    </row>
    <row r="39926">
      <c r="B39926" s="497"/>
      <c r="H39926" s="500"/>
      <c r="O39926" s="500"/>
      <c r="Q39926" s="498" t="s">
        <v>213</v>
      </c>
      <c r="S39926" s="499"/>
    </row>
    <row r="39927">
      <c r="B39927" s="497"/>
      <c r="H39927" s="500"/>
      <c r="O39927" s="500"/>
      <c r="Q39927" s="498" t="s">
        <v>213</v>
      </c>
      <c r="S39927" s="499"/>
    </row>
    <row r="39928">
      <c r="B39928" s="497"/>
      <c r="H39928" s="500"/>
      <c r="O39928" s="500"/>
      <c r="Q39928" s="498" t="s">
        <v>213</v>
      </c>
      <c r="S39928" s="499"/>
    </row>
    <row r="39929">
      <c r="B39929" s="497"/>
      <c r="H39929" s="500"/>
      <c r="O39929" s="500"/>
      <c r="Q39929" s="498" t="s">
        <v>213</v>
      </c>
      <c r="S39929" s="499"/>
    </row>
    <row r="39930">
      <c r="B39930" s="497"/>
      <c r="H39930" s="500"/>
      <c r="O39930" s="500"/>
      <c r="Q39930" s="498" t="s">
        <v>213</v>
      </c>
      <c r="S39930" s="499"/>
    </row>
    <row r="39931">
      <c r="B39931" s="497"/>
      <c r="H39931" s="500"/>
      <c r="O39931" s="500"/>
      <c r="Q39931" s="498" t="s">
        <v>213</v>
      </c>
      <c r="S39931" s="499"/>
    </row>
    <row r="39932">
      <c r="B39932" s="497"/>
      <c r="H39932" s="500"/>
      <c r="O39932" s="500"/>
      <c r="Q39932" s="498" t="s">
        <v>213</v>
      </c>
      <c r="S39932" s="499"/>
    </row>
    <row r="39933">
      <c r="B39933" s="497"/>
      <c r="H39933" s="500"/>
      <c r="O39933" s="500"/>
      <c r="Q39933" s="498" t="s">
        <v>213</v>
      </c>
      <c r="S39933" s="499"/>
    </row>
    <row r="39934">
      <c r="B39934" s="497"/>
      <c r="H39934" s="500"/>
      <c r="O39934" s="500"/>
      <c r="Q39934" s="498" t="s">
        <v>213</v>
      </c>
      <c r="S39934" s="499"/>
    </row>
    <row r="39935">
      <c r="B39935" s="497"/>
      <c r="H39935" s="500"/>
      <c r="O39935" s="500"/>
      <c r="Q39935" s="498" t="s">
        <v>213</v>
      </c>
      <c r="S39935" s="499"/>
    </row>
    <row r="39936">
      <c r="B39936" s="497"/>
      <c r="H39936" s="500"/>
      <c r="O39936" s="500"/>
      <c r="Q39936" s="498" t="s">
        <v>213</v>
      </c>
      <c r="S39936" s="499"/>
    </row>
    <row r="39937">
      <c r="B39937" s="497"/>
      <c r="H39937" s="500"/>
      <c r="O39937" s="500"/>
      <c r="Q39937" s="498" t="s">
        <v>213</v>
      </c>
      <c r="S39937" s="499"/>
    </row>
    <row r="39938">
      <c r="B39938" s="497"/>
      <c r="H39938" s="500"/>
      <c r="O39938" s="500"/>
      <c r="Q39938" s="498" t="s">
        <v>213</v>
      </c>
      <c r="S39938" s="499"/>
    </row>
    <row r="39939">
      <c r="B39939" s="497"/>
      <c r="H39939" s="500"/>
      <c r="O39939" s="500"/>
      <c r="Q39939" s="498" t="s">
        <v>213</v>
      </c>
      <c r="S39939" s="499"/>
    </row>
    <row r="39940">
      <c r="B39940" s="497"/>
      <c r="H39940" s="500"/>
      <c r="O39940" s="500"/>
      <c r="Q39940" s="498" t="s">
        <v>213</v>
      </c>
      <c r="S39940" s="499"/>
    </row>
    <row r="39941">
      <c r="B39941" s="497"/>
      <c r="H39941" s="500"/>
      <c r="O39941" s="500"/>
      <c r="Q39941" s="498" t="s">
        <v>213</v>
      </c>
      <c r="S39941" s="499"/>
    </row>
    <row r="39942">
      <c r="B39942" s="497"/>
      <c r="H39942" s="500"/>
      <c r="O39942" s="500"/>
      <c r="Q39942" s="498" t="s">
        <v>213</v>
      </c>
      <c r="S39942" s="499"/>
    </row>
    <row r="39943">
      <c r="B39943" s="497"/>
      <c r="H39943" s="500"/>
      <c r="O39943" s="500"/>
      <c r="Q39943" s="498" t="s">
        <v>213</v>
      </c>
      <c r="S39943" s="499"/>
    </row>
    <row r="39944">
      <c r="B39944" s="497"/>
      <c r="H39944" s="500"/>
      <c r="O39944" s="500"/>
      <c r="Q39944" s="498" t="s">
        <v>213</v>
      </c>
      <c r="S39944" s="499"/>
    </row>
    <row r="39945">
      <c r="B39945" s="497"/>
      <c r="H39945" s="500"/>
      <c r="O39945" s="500"/>
      <c r="Q39945" s="498" t="s">
        <v>213</v>
      </c>
      <c r="S39945" s="499"/>
    </row>
    <row r="39946">
      <c r="B39946" s="497"/>
      <c r="H39946" s="500"/>
      <c r="O39946" s="500"/>
      <c r="Q39946" s="498" t="s">
        <v>213</v>
      </c>
      <c r="S39946" s="499"/>
    </row>
    <row r="39947">
      <c r="B39947" s="497"/>
      <c r="H39947" s="500"/>
      <c r="O39947" s="500"/>
      <c r="Q39947" s="498" t="s">
        <v>213</v>
      </c>
      <c r="S39947" s="499"/>
    </row>
    <row r="39948">
      <c r="B39948" s="497"/>
      <c r="H39948" s="500"/>
      <c r="O39948" s="500"/>
      <c r="Q39948" s="498" t="s">
        <v>213</v>
      </c>
      <c r="S39948" s="499"/>
    </row>
    <row r="39949">
      <c r="B39949" s="497"/>
      <c r="H39949" s="500"/>
      <c r="O39949" s="500"/>
      <c r="Q39949" s="498" t="s">
        <v>213</v>
      </c>
      <c r="S39949" s="499"/>
    </row>
    <row r="39950">
      <c r="B39950" s="497"/>
      <c r="H39950" s="500"/>
      <c r="O39950" s="500"/>
      <c r="Q39950" s="498" t="s">
        <v>213</v>
      </c>
      <c r="S39950" s="499"/>
    </row>
    <row r="39951">
      <c r="B39951" s="497"/>
      <c r="H39951" s="500"/>
      <c r="O39951" s="500"/>
      <c r="Q39951" s="498" t="s">
        <v>213</v>
      </c>
      <c r="S39951" s="499"/>
    </row>
    <row r="39952">
      <c r="B39952" s="497"/>
      <c r="H39952" s="500"/>
      <c r="O39952" s="500"/>
      <c r="Q39952" s="498" t="s">
        <v>213</v>
      </c>
      <c r="S39952" s="499"/>
    </row>
    <row r="39953">
      <c r="B39953" s="497"/>
      <c r="H39953" s="500"/>
      <c r="O39953" s="500"/>
      <c r="Q39953" s="498" t="s">
        <v>213</v>
      </c>
      <c r="S39953" s="499"/>
    </row>
    <row r="39954">
      <c r="B39954" s="497"/>
      <c r="H39954" s="500"/>
      <c r="O39954" s="500"/>
      <c r="Q39954" s="498" t="s">
        <v>213</v>
      </c>
      <c r="S39954" s="499"/>
    </row>
    <row r="39955">
      <c r="B39955" s="497"/>
      <c r="H39955" s="500"/>
      <c r="O39955" s="500"/>
      <c r="Q39955" s="498" t="s">
        <v>213</v>
      </c>
      <c r="S39955" s="499"/>
    </row>
    <row r="39956">
      <c r="B39956" s="497"/>
      <c r="H39956" s="500"/>
      <c r="O39956" s="500"/>
      <c r="Q39956" s="498" t="s">
        <v>213</v>
      </c>
      <c r="S39956" s="499"/>
    </row>
    <row r="39957">
      <c r="B39957" s="497"/>
      <c r="H39957" s="500"/>
      <c r="O39957" s="500"/>
      <c r="Q39957" s="498" t="s">
        <v>213</v>
      </c>
      <c r="S39957" s="499"/>
    </row>
    <row r="39958">
      <c r="B39958" s="497"/>
      <c r="H39958" s="500"/>
      <c r="O39958" s="500"/>
      <c r="Q39958" s="498" t="s">
        <v>213</v>
      </c>
      <c r="S39958" s="499"/>
    </row>
    <row r="39959">
      <c r="B39959" s="497"/>
      <c r="H39959" s="500"/>
      <c r="O39959" s="500"/>
      <c r="Q39959" s="498" t="s">
        <v>213</v>
      </c>
      <c r="S39959" s="499"/>
    </row>
    <row r="39960">
      <c r="B39960" s="497"/>
      <c r="H39960" s="500"/>
      <c r="O39960" s="500"/>
      <c r="Q39960" s="498" t="s">
        <v>213</v>
      </c>
      <c r="S39960" s="499"/>
    </row>
    <row r="39961">
      <c r="B39961" s="497"/>
      <c r="H39961" s="500"/>
      <c r="O39961" s="500"/>
      <c r="Q39961" s="498" t="s">
        <v>213</v>
      </c>
      <c r="S39961" s="499"/>
    </row>
    <row r="39962">
      <c r="B39962" s="497"/>
      <c r="H39962" s="500"/>
      <c r="O39962" s="500"/>
      <c r="Q39962" s="498" t="s">
        <v>213</v>
      </c>
      <c r="S39962" s="499"/>
    </row>
    <row r="39963">
      <c r="B39963" s="497"/>
      <c r="H39963" s="500"/>
      <c r="O39963" s="500"/>
      <c r="Q39963" s="498" t="s">
        <v>213</v>
      </c>
      <c r="S39963" s="499"/>
    </row>
    <row r="39964">
      <c r="B39964" s="497"/>
      <c r="H39964" s="500"/>
      <c r="O39964" s="500"/>
      <c r="Q39964" s="498" t="s">
        <v>213</v>
      </c>
      <c r="S39964" s="499"/>
    </row>
    <row r="39965">
      <c r="B39965" s="497"/>
      <c r="H39965" s="500"/>
      <c r="O39965" s="500"/>
      <c r="Q39965" s="498" t="s">
        <v>213</v>
      </c>
      <c r="S39965" s="499"/>
    </row>
    <row r="39966">
      <c r="B39966" s="497"/>
      <c r="H39966" s="500"/>
      <c r="O39966" s="500"/>
      <c r="Q39966" s="498" t="s">
        <v>213</v>
      </c>
      <c r="S39966" s="499"/>
    </row>
    <row r="39967">
      <c r="B39967" s="497"/>
      <c r="H39967" s="500"/>
      <c r="O39967" s="500"/>
      <c r="Q39967" s="498" t="s">
        <v>213</v>
      </c>
      <c r="S39967" s="499"/>
    </row>
    <row r="39968">
      <c r="B39968" s="497"/>
      <c r="H39968" s="500"/>
      <c r="O39968" s="500"/>
      <c r="Q39968" s="498" t="s">
        <v>213</v>
      </c>
      <c r="S39968" s="499"/>
    </row>
    <row r="39969">
      <c r="B39969" s="497"/>
      <c r="H39969" s="500"/>
      <c r="O39969" s="500"/>
      <c r="Q39969" s="498" t="s">
        <v>213</v>
      </c>
      <c r="S39969" s="499"/>
    </row>
    <row r="39970">
      <c r="B39970" s="497"/>
      <c r="H39970" s="500"/>
      <c r="O39970" s="500"/>
      <c r="Q39970" s="498" t="s">
        <v>213</v>
      </c>
      <c r="S39970" s="499"/>
    </row>
    <row r="39971">
      <c r="B39971" s="497"/>
      <c r="H39971" s="500"/>
      <c r="O39971" s="500"/>
      <c r="Q39971" s="498" t="s">
        <v>213</v>
      </c>
      <c r="S39971" s="499"/>
    </row>
    <row r="39972">
      <c r="B39972" s="497"/>
      <c r="H39972" s="500"/>
      <c r="O39972" s="500"/>
      <c r="Q39972" s="498" t="s">
        <v>213</v>
      </c>
      <c r="S39972" s="499"/>
    </row>
    <row r="39973">
      <c r="B39973" s="497"/>
      <c r="H39973" s="500"/>
      <c r="O39973" s="500"/>
      <c r="Q39973" s="498" t="s">
        <v>213</v>
      </c>
      <c r="S39973" s="499"/>
    </row>
    <row r="39974">
      <c r="B39974" s="497"/>
      <c r="H39974" s="500"/>
      <c r="O39974" s="500"/>
      <c r="Q39974" s="498" t="s">
        <v>213</v>
      </c>
      <c r="S39974" s="499"/>
    </row>
    <row r="39975">
      <c r="B39975" s="497"/>
      <c r="H39975" s="500"/>
      <c r="O39975" s="500"/>
      <c r="Q39975" s="498" t="s">
        <v>213</v>
      </c>
      <c r="S39975" s="499"/>
    </row>
    <row r="39976">
      <c r="B39976" s="497"/>
      <c r="H39976" s="500"/>
      <c r="O39976" s="500"/>
      <c r="Q39976" s="498" t="s">
        <v>213</v>
      </c>
      <c r="S39976" s="499"/>
    </row>
    <row r="39977">
      <c r="B39977" s="497"/>
      <c r="H39977" s="500"/>
      <c r="O39977" s="500"/>
      <c r="Q39977" s="498" t="s">
        <v>213</v>
      </c>
      <c r="S39977" s="499"/>
    </row>
    <row r="39978">
      <c r="B39978" s="497"/>
      <c r="H39978" s="500"/>
      <c r="O39978" s="500"/>
      <c r="Q39978" s="498" t="s">
        <v>213</v>
      </c>
      <c r="S39978" s="499"/>
    </row>
    <row r="39979">
      <c r="B39979" s="497"/>
      <c r="H39979" s="500"/>
      <c r="O39979" s="500"/>
      <c r="Q39979" s="498" t="s">
        <v>213</v>
      </c>
      <c r="S39979" s="499"/>
    </row>
    <row r="39980">
      <c r="B39980" s="497"/>
      <c r="H39980" s="500"/>
      <c r="O39980" s="500"/>
      <c r="Q39980" s="498" t="s">
        <v>213</v>
      </c>
      <c r="S39980" s="499"/>
    </row>
    <row r="39981">
      <c r="B39981" s="497"/>
      <c r="H39981" s="500"/>
      <c r="O39981" s="500"/>
      <c r="Q39981" s="498" t="s">
        <v>213</v>
      </c>
      <c r="S39981" s="499"/>
    </row>
    <row r="39982">
      <c r="B39982" s="497"/>
      <c r="H39982" s="500"/>
      <c r="O39982" s="500"/>
      <c r="Q39982" s="498" t="s">
        <v>213</v>
      </c>
      <c r="S39982" s="499"/>
    </row>
    <row r="39983">
      <c r="B39983" s="497"/>
      <c r="H39983" s="500"/>
      <c r="O39983" s="500"/>
      <c r="Q39983" s="498" t="s">
        <v>213</v>
      </c>
      <c r="S39983" s="499"/>
    </row>
    <row r="39984">
      <c r="B39984" s="497"/>
      <c r="H39984" s="500"/>
      <c r="O39984" s="500"/>
      <c r="Q39984" s="498" t="s">
        <v>213</v>
      </c>
      <c r="S39984" s="499"/>
    </row>
    <row r="39985">
      <c r="B39985" s="497"/>
      <c r="H39985" s="500"/>
      <c r="O39985" s="500"/>
      <c r="Q39985" s="498" t="s">
        <v>213</v>
      </c>
      <c r="S39985" s="499"/>
    </row>
    <row r="39986">
      <c r="B39986" s="497"/>
      <c r="H39986" s="500"/>
      <c r="O39986" s="500"/>
      <c r="Q39986" s="498" t="s">
        <v>213</v>
      </c>
      <c r="S39986" s="499"/>
    </row>
    <row r="39987">
      <c r="B39987" s="497"/>
      <c r="H39987" s="500"/>
      <c r="O39987" s="500"/>
      <c r="Q39987" s="498" t="s">
        <v>213</v>
      </c>
      <c r="S39987" s="499"/>
    </row>
    <row r="39988">
      <c r="B39988" s="497"/>
      <c r="H39988" s="500"/>
      <c r="O39988" s="500"/>
      <c r="Q39988" s="498" t="s">
        <v>213</v>
      </c>
      <c r="S39988" s="499"/>
    </row>
    <row r="39989">
      <c r="B39989" s="497"/>
      <c r="H39989" s="500"/>
      <c r="O39989" s="500"/>
      <c r="Q39989" s="498" t="s">
        <v>213</v>
      </c>
      <c r="S39989" s="499"/>
    </row>
    <row r="39990">
      <c r="B39990" s="497"/>
      <c r="H39990" s="500"/>
      <c r="O39990" s="500"/>
      <c r="Q39990" s="498" t="s">
        <v>213</v>
      </c>
      <c r="S39990" s="499"/>
    </row>
    <row r="39991">
      <c r="B39991" s="497"/>
      <c r="H39991" s="500"/>
      <c r="O39991" s="500"/>
      <c r="Q39991" s="498" t="s">
        <v>213</v>
      </c>
      <c r="S39991" s="499"/>
    </row>
    <row r="39992">
      <c r="B39992" s="497"/>
      <c r="H39992" s="500"/>
      <c r="O39992" s="500"/>
      <c r="Q39992" s="498" t="s">
        <v>213</v>
      </c>
      <c r="S39992" s="499"/>
    </row>
    <row r="39993">
      <c r="B39993" s="497"/>
      <c r="H39993" s="500"/>
      <c r="O39993" s="500"/>
      <c r="Q39993" s="498" t="s">
        <v>213</v>
      </c>
      <c r="S39993" s="499"/>
    </row>
    <row r="39994">
      <c r="B39994" s="497"/>
      <c r="H39994" s="500"/>
      <c r="O39994" s="500"/>
      <c r="Q39994" s="498" t="s">
        <v>213</v>
      </c>
      <c r="S39994" s="499"/>
    </row>
    <row r="39995">
      <c r="B39995" s="497"/>
      <c r="H39995" s="500"/>
      <c r="O39995" s="500"/>
      <c r="Q39995" s="498" t="s">
        <v>213</v>
      </c>
      <c r="S39995" s="499"/>
    </row>
    <row r="39996">
      <c r="B39996" s="497"/>
      <c r="H39996" s="500"/>
      <c r="O39996" s="500"/>
      <c r="Q39996" s="498" t="s">
        <v>213</v>
      </c>
      <c r="S39996" s="499"/>
    </row>
    <row r="39997">
      <c r="B39997" s="497"/>
      <c r="H39997" s="500"/>
      <c r="O39997" s="500"/>
      <c r="Q39997" s="498" t="s">
        <v>213</v>
      </c>
      <c r="S39997" s="499"/>
    </row>
    <row r="39998">
      <c r="B39998" s="497"/>
      <c r="H39998" s="500"/>
      <c r="O39998" s="500"/>
      <c r="Q39998" s="498" t="s">
        <v>213</v>
      </c>
      <c r="S39998" s="499"/>
    </row>
    <row r="39999">
      <c r="B39999" s="497"/>
      <c r="H39999" s="500"/>
      <c r="O39999" s="500"/>
      <c r="Q39999" s="498" t="s">
        <v>213</v>
      </c>
      <c r="S39999" s="499"/>
    </row>
    <row r="40000">
      <c r="B40000" s="497"/>
      <c r="H40000" s="500"/>
      <c r="O40000" s="500"/>
      <c r="Q40000" s="498" t="s">
        <v>213</v>
      </c>
      <c r="S40000" s="499"/>
    </row>
    <row r="40001">
      <c r="B40001" s="497"/>
      <c r="H40001" s="500"/>
      <c r="O40001" s="500"/>
      <c r="Q40001" s="498" t="s">
        <v>213</v>
      </c>
      <c r="S40001" s="499"/>
    </row>
    <row r="40002">
      <c r="B40002" s="497"/>
      <c r="H40002" s="500"/>
      <c r="O40002" s="500"/>
      <c r="Q40002" s="498" t="s">
        <v>213</v>
      </c>
      <c r="S40002" s="499"/>
    </row>
    <row r="40003">
      <c r="B40003" s="497"/>
      <c r="H40003" s="500"/>
      <c r="O40003" s="500"/>
      <c r="Q40003" s="498" t="s">
        <v>213</v>
      </c>
      <c r="S40003" s="499"/>
    </row>
    <row r="40004">
      <c r="B40004" s="497"/>
      <c r="H40004" s="500"/>
      <c r="O40004" s="500"/>
      <c r="Q40004" s="498" t="s">
        <v>213</v>
      </c>
      <c r="S40004" s="499"/>
    </row>
    <row r="40005">
      <c r="B40005" s="497"/>
      <c r="H40005" s="500"/>
      <c r="O40005" s="500"/>
      <c r="Q40005" s="498" t="s">
        <v>213</v>
      </c>
      <c r="S40005" s="499"/>
    </row>
    <row r="40006">
      <c r="B40006" s="497"/>
      <c r="H40006" s="500"/>
      <c r="O40006" s="500"/>
      <c r="Q40006" s="498" t="s">
        <v>213</v>
      </c>
      <c r="S40006" s="499"/>
    </row>
    <row r="40007">
      <c r="B40007" s="497"/>
      <c r="H40007" s="500"/>
      <c r="O40007" s="500"/>
      <c r="Q40007" s="498" t="s">
        <v>213</v>
      </c>
      <c r="S40007" s="499"/>
    </row>
    <row r="40008">
      <c r="B40008" s="497"/>
      <c r="H40008" s="500"/>
      <c r="O40008" s="500"/>
      <c r="Q40008" s="498" t="s">
        <v>213</v>
      </c>
      <c r="S40008" s="499"/>
    </row>
    <row r="40009">
      <c r="B40009" s="497"/>
      <c r="H40009" s="500"/>
      <c r="O40009" s="500"/>
      <c r="Q40009" s="498" t="s">
        <v>213</v>
      </c>
      <c r="S40009" s="499"/>
    </row>
    <row r="40010">
      <c r="B40010" s="497"/>
      <c r="H40010" s="500"/>
      <c r="O40010" s="500"/>
      <c r="Q40010" s="498" t="s">
        <v>213</v>
      </c>
      <c r="S40010" s="499"/>
    </row>
    <row r="40011">
      <c r="B40011" s="497"/>
      <c r="H40011" s="500"/>
      <c r="O40011" s="500"/>
      <c r="Q40011" s="498" t="s">
        <v>213</v>
      </c>
      <c r="S40011" s="499"/>
    </row>
    <row r="40012">
      <c r="B40012" s="497"/>
      <c r="H40012" s="500"/>
      <c r="O40012" s="500"/>
      <c r="Q40012" s="498" t="s">
        <v>213</v>
      </c>
      <c r="S40012" s="499"/>
    </row>
    <row r="40013">
      <c r="B40013" s="497"/>
      <c r="H40013" s="500"/>
      <c r="O40013" s="500"/>
      <c r="Q40013" s="498" t="s">
        <v>213</v>
      </c>
      <c r="S40013" s="499"/>
    </row>
    <row r="40014">
      <c r="B40014" s="497"/>
      <c r="H40014" s="500"/>
      <c r="O40014" s="500"/>
      <c r="Q40014" s="498" t="s">
        <v>213</v>
      </c>
      <c r="S40014" s="499"/>
    </row>
    <row r="40015">
      <c r="B40015" s="497"/>
      <c r="H40015" s="500"/>
      <c r="O40015" s="500"/>
      <c r="Q40015" s="498" t="s">
        <v>213</v>
      </c>
      <c r="S40015" s="499"/>
    </row>
    <row r="40016">
      <c r="B40016" s="497"/>
      <c r="H40016" s="500"/>
      <c r="O40016" s="500"/>
      <c r="Q40016" s="498" t="s">
        <v>213</v>
      </c>
      <c r="S40016" s="499"/>
    </row>
    <row r="40017">
      <c r="B40017" s="497"/>
      <c r="H40017" s="500"/>
      <c r="O40017" s="500"/>
      <c r="Q40017" s="498" t="s">
        <v>213</v>
      </c>
      <c r="S40017" s="499"/>
    </row>
    <row r="40018">
      <c r="B40018" s="497"/>
      <c r="H40018" s="500"/>
      <c r="O40018" s="500"/>
      <c r="Q40018" s="498" t="s">
        <v>213</v>
      </c>
      <c r="S40018" s="499"/>
    </row>
    <row r="40019">
      <c r="B40019" s="497"/>
      <c r="H40019" s="500"/>
      <c r="O40019" s="500"/>
      <c r="Q40019" s="498" t="s">
        <v>213</v>
      </c>
      <c r="S40019" s="499"/>
    </row>
    <row r="40020">
      <c r="B40020" s="497"/>
      <c r="H40020" s="500"/>
      <c r="O40020" s="500"/>
      <c r="Q40020" s="498" t="s">
        <v>213</v>
      </c>
      <c r="S40020" s="499"/>
    </row>
    <row r="40021">
      <c r="B40021" s="497"/>
      <c r="H40021" s="500"/>
      <c r="O40021" s="500"/>
      <c r="Q40021" s="498" t="s">
        <v>213</v>
      </c>
      <c r="S40021" s="499"/>
    </row>
    <row r="40022">
      <c r="B40022" s="497"/>
      <c r="H40022" s="500"/>
      <c r="O40022" s="500"/>
      <c r="Q40022" s="498" t="s">
        <v>213</v>
      </c>
      <c r="S40022" s="499"/>
    </row>
    <row r="40023">
      <c r="B40023" s="497"/>
      <c r="H40023" s="500"/>
      <c r="O40023" s="500"/>
      <c r="Q40023" s="498" t="s">
        <v>213</v>
      </c>
      <c r="S40023" s="499"/>
    </row>
    <row r="40024">
      <c r="B40024" s="497"/>
      <c r="H40024" s="500"/>
      <c r="O40024" s="500"/>
      <c r="Q40024" s="498" t="s">
        <v>213</v>
      </c>
      <c r="S40024" s="499"/>
    </row>
    <row r="40025">
      <c r="B40025" s="497"/>
      <c r="H40025" s="500"/>
      <c r="O40025" s="500"/>
      <c r="Q40025" s="498" t="s">
        <v>213</v>
      </c>
      <c r="S40025" s="499"/>
    </row>
    <row r="40026">
      <c r="B40026" s="497"/>
      <c r="H40026" s="500"/>
      <c r="O40026" s="500"/>
      <c r="Q40026" s="498" t="s">
        <v>213</v>
      </c>
      <c r="S40026" s="499"/>
    </row>
    <row r="40027">
      <c r="B40027" s="497"/>
      <c r="H40027" s="500"/>
      <c r="O40027" s="500"/>
      <c r="Q40027" s="498" t="s">
        <v>213</v>
      </c>
      <c r="S40027" s="499"/>
    </row>
    <row r="40028">
      <c r="B40028" s="497"/>
      <c r="H40028" s="500"/>
      <c r="O40028" s="500"/>
      <c r="Q40028" s="498" t="s">
        <v>213</v>
      </c>
      <c r="S40028" s="499"/>
    </row>
    <row r="40029">
      <c r="B40029" s="497"/>
      <c r="H40029" s="500"/>
      <c r="O40029" s="500"/>
      <c r="Q40029" s="498" t="s">
        <v>213</v>
      </c>
      <c r="S40029" s="499"/>
    </row>
    <row r="40030">
      <c r="B40030" s="497"/>
      <c r="H40030" s="500"/>
      <c r="O40030" s="500"/>
      <c r="Q40030" s="498" t="s">
        <v>213</v>
      </c>
      <c r="S40030" s="499"/>
    </row>
    <row r="40031">
      <c r="B40031" s="497"/>
      <c r="H40031" s="500"/>
      <c r="O40031" s="500"/>
      <c r="Q40031" s="498" t="s">
        <v>213</v>
      </c>
      <c r="S40031" s="499"/>
    </row>
    <row r="40032">
      <c r="B40032" s="497"/>
      <c r="H40032" s="500"/>
      <c r="O40032" s="500"/>
      <c r="Q40032" s="498" t="s">
        <v>213</v>
      </c>
      <c r="S40032" s="499"/>
    </row>
    <row r="40033">
      <c r="B40033" s="497"/>
      <c r="H40033" s="500"/>
      <c r="O40033" s="500"/>
      <c r="Q40033" s="498" t="s">
        <v>213</v>
      </c>
      <c r="S40033" s="499"/>
    </row>
    <row r="40034">
      <c r="B40034" s="497"/>
      <c r="H40034" s="500"/>
      <c r="O40034" s="500"/>
      <c r="Q40034" s="498" t="s">
        <v>213</v>
      </c>
      <c r="S40034" s="499"/>
    </row>
    <row r="40035">
      <c r="B40035" s="497"/>
      <c r="H40035" s="500"/>
      <c r="O40035" s="500"/>
      <c r="Q40035" s="498" t="s">
        <v>213</v>
      </c>
      <c r="S40035" s="499"/>
    </row>
    <row r="40036">
      <c r="B40036" s="497"/>
      <c r="H40036" s="500"/>
      <c r="O40036" s="500"/>
      <c r="Q40036" s="498" t="s">
        <v>213</v>
      </c>
      <c r="S40036" s="499"/>
    </row>
    <row r="40037">
      <c r="B40037" s="497"/>
      <c r="H40037" s="500"/>
      <c r="O40037" s="500"/>
      <c r="Q40037" s="498" t="s">
        <v>213</v>
      </c>
      <c r="S40037" s="499"/>
    </row>
    <row r="40038">
      <c r="B40038" s="497"/>
      <c r="H40038" s="500"/>
      <c r="O40038" s="500"/>
      <c r="Q40038" s="498" t="s">
        <v>213</v>
      </c>
      <c r="S40038" s="499"/>
    </row>
    <row r="40039">
      <c r="B40039" s="497"/>
      <c r="H40039" s="500"/>
      <c r="O40039" s="500"/>
      <c r="Q40039" s="498" t="s">
        <v>213</v>
      </c>
      <c r="S40039" s="499"/>
    </row>
    <row r="40040">
      <c r="B40040" s="497"/>
      <c r="H40040" s="500"/>
      <c r="O40040" s="500"/>
      <c r="Q40040" s="498" t="s">
        <v>213</v>
      </c>
      <c r="S40040" s="499"/>
    </row>
    <row r="40041">
      <c r="B40041" s="497"/>
      <c r="H40041" s="500"/>
      <c r="O40041" s="500"/>
      <c r="Q40041" s="498" t="s">
        <v>213</v>
      </c>
      <c r="S40041" s="499"/>
    </row>
    <row r="40042">
      <c r="B40042" s="497"/>
      <c r="H40042" s="500"/>
      <c r="O40042" s="500"/>
      <c r="Q40042" s="498" t="s">
        <v>213</v>
      </c>
      <c r="S40042" s="499"/>
    </row>
    <row r="40043">
      <c r="B40043" s="497"/>
      <c r="H40043" s="500"/>
      <c r="O40043" s="500"/>
      <c r="Q40043" s="498" t="s">
        <v>213</v>
      </c>
      <c r="S40043" s="499"/>
    </row>
    <row r="40044">
      <c r="B40044" s="497"/>
      <c r="H40044" s="500"/>
      <c r="O40044" s="500"/>
      <c r="Q40044" s="498" t="s">
        <v>213</v>
      </c>
      <c r="S40044" s="499"/>
    </row>
    <row r="40045">
      <c r="B40045" s="497"/>
      <c r="H40045" s="500"/>
      <c r="O40045" s="500"/>
      <c r="Q40045" s="498" t="s">
        <v>213</v>
      </c>
      <c r="S40045" s="499"/>
    </row>
    <row r="40046">
      <c r="B40046" s="497"/>
      <c r="H40046" s="500"/>
      <c r="O40046" s="500"/>
      <c r="Q40046" s="498" t="s">
        <v>213</v>
      </c>
      <c r="S40046" s="499"/>
    </row>
    <row r="40047">
      <c r="B40047" s="497"/>
      <c r="H40047" s="500"/>
      <c r="O40047" s="500"/>
      <c r="Q40047" s="498" t="s">
        <v>213</v>
      </c>
      <c r="S40047" s="499"/>
    </row>
    <row r="40048">
      <c r="B40048" s="497"/>
      <c r="H40048" s="500"/>
      <c r="O40048" s="500"/>
      <c r="Q40048" s="498" t="s">
        <v>213</v>
      </c>
      <c r="S40048" s="499"/>
    </row>
    <row r="40049">
      <c r="B40049" s="497"/>
      <c r="H40049" s="500"/>
      <c r="O40049" s="500"/>
      <c r="Q40049" s="498" t="s">
        <v>213</v>
      </c>
      <c r="S40049" s="499"/>
    </row>
    <row r="40050">
      <c r="B40050" s="497"/>
      <c r="H40050" s="500"/>
      <c r="O40050" s="500"/>
      <c r="Q40050" s="498" t="s">
        <v>213</v>
      </c>
      <c r="S40050" s="499"/>
    </row>
    <row r="40051">
      <c r="B40051" s="497"/>
      <c r="H40051" s="500"/>
      <c r="O40051" s="500"/>
      <c r="Q40051" s="498" t="s">
        <v>213</v>
      </c>
      <c r="S40051" s="499"/>
    </row>
    <row r="40052">
      <c r="B40052" s="497"/>
      <c r="H40052" s="500"/>
      <c r="O40052" s="500"/>
      <c r="Q40052" s="498" t="s">
        <v>213</v>
      </c>
      <c r="S40052" s="499"/>
    </row>
    <row r="40053">
      <c r="B40053" s="497"/>
      <c r="H40053" s="500"/>
      <c r="O40053" s="500"/>
      <c r="Q40053" s="498" t="s">
        <v>213</v>
      </c>
      <c r="S40053" s="499"/>
    </row>
    <row r="40054">
      <c r="B40054" s="497"/>
      <c r="H40054" s="500"/>
      <c r="O40054" s="500"/>
      <c r="Q40054" s="498" t="s">
        <v>213</v>
      </c>
      <c r="S40054" s="499"/>
    </row>
    <row r="40055">
      <c r="B40055" s="497"/>
      <c r="H40055" s="500"/>
      <c r="O40055" s="500"/>
      <c r="Q40055" s="498" t="s">
        <v>213</v>
      </c>
      <c r="S40055" s="499"/>
    </row>
    <row r="40056">
      <c r="B40056" s="497"/>
      <c r="H40056" s="500"/>
      <c r="O40056" s="500"/>
      <c r="Q40056" s="498" t="s">
        <v>213</v>
      </c>
      <c r="S40056" s="499"/>
    </row>
    <row r="40057">
      <c r="B40057" s="497"/>
      <c r="H40057" s="500"/>
      <c r="O40057" s="500"/>
      <c r="Q40057" s="498" t="s">
        <v>213</v>
      </c>
      <c r="S40057" s="499"/>
    </row>
    <row r="40058">
      <c r="B40058" s="497"/>
      <c r="H40058" s="500"/>
      <c r="O40058" s="500"/>
      <c r="Q40058" s="498" t="s">
        <v>213</v>
      </c>
      <c r="S40058" s="499"/>
    </row>
    <row r="40059">
      <c r="B40059" s="497"/>
      <c r="H40059" s="500"/>
      <c r="O40059" s="500"/>
      <c r="Q40059" s="498" t="s">
        <v>213</v>
      </c>
      <c r="S40059" s="499"/>
    </row>
    <row r="40060">
      <c r="B40060" s="497"/>
      <c r="H40060" s="500"/>
      <c r="O40060" s="500"/>
      <c r="Q40060" s="498" t="s">
        <v>213</v>
      </c>
      <c r="S40060" s="499"/>
    </row>
    <row r="40061">
      <c r="B40061" s="497"/>
      <c r="H40061" s="500"/>
      <c r="O40061" s="500"/>
      <c r="Q40061" s="498" t="s">
        <v>213</v>
      </c>
      <c r="S40061" s="499"/>
    </row>
    <row r="40062">
      <c r="B40062" s="497"/>
      <c r="H40062" s="500"/>
      <c r="O40062" s="500"/>
      <c r="Q40062" s="498" t="s">
        <v>213</v>
      </c>
      <c r="S40062" s="499"/>
    </row>
    <row r="40063">
      <c r="B40063" s="497"/>
      <c r="H40063" s="500"/>
      <c r="O40063" s="500"/>
      <c r="Q40063" s="498" t="s">
        <v>213</v>
      </c>
      <c r="S40063" s="499"/>
    </row>
    <row r="40064">
      <c r="B40064" s="497"/>
      <c r="H40064" s="500"/>
      <c r="O40064" s="500"/>
      <c r="Q40064" s="498" t="s">
        <v>213</v>
      </c>
      <c r="S40064" s="499"/>
    </row>
    <row r="40065">
      <c r="B40065" s="497"/>
      <c r="H40065" s="500"/>
      <c r="O40065" s="500"/>
      <c r="Q40065" s="498" t="s">
        <v>213</v>
      </c>
      <c r="S40065" s="499"/>
    </row>
    <row r="40066">
      <c r="B40066" s="497"/>
      <c r="H40066" s="500"/>
      <c r="O40066" s="500"/>
      <c r="Q40066" s="498" t="s">
        <v>213</v>
      </c>
      <c r="S40066" s="499"/>
    </row>
    <row r="40067">
      <c r="B40067" s="497"/>
      <c r="H40067" s="500"/>
      <c r="O40067" s="500"/>
      <c r="Q40067" s="498" t="s">
        <v>213</v>
      </c>
      <c r="S40067" s="499"/>
    </row>
    <row r="40068">
      <c r="B40068" s="497"/>
      <c r="H40068" s="500"/>
      <c r="O40068" s="500"/>
      <c r="Q40068" s="498" t="s">
        <v>213</v>
      </c>
      <c r="S40068" s="499"/>
    </row>
    <row r="40069">
      <c r="B40069" s="497"/>
      <c r="H40069" s="500"/>
      <c r="O40069" s="500"/>
      <c r="Q40069" s="498" t="s">
        <v>213</v>
      </c>
      <c r="S40069" s="499"/>
    </row>
    <row r="40070">
      <c r="B40070" s="497"/>
      <c r="H40070" s="500"/>
      <c r="O40070" s="500"/>
      <c r="Q40070" s="498" t="s">
        <v>213</v>
      </c>
      <c r="S40070" s="499"/>
    </row>
    <row r="40071">
      <c r="B40071" s="497"/>
      <c r="H40071" s="500"/>
      <c r="O40071" s="500"/>
      <c r="Q40071" s="498" t="s">
        <v>213</v>
      </c>
      <c r="S40071" s="499"/>
    </row>
    <row r="40072">
      <c r="B40072" s="497"/>
      <c r="H40072" s="500"/>
      <c r="O40072" s="500"/>
      <c r="Q40072" s="498" t="s">
        <v>213</v>
      </c>
      <c r="S40072" s="499"/>
    </row>
    <row r="40073">
      <c r="B40073" s="497"/>
      <c r="H40073" s="500"/>
      <c r="O40073" s="500"/>
      <c r="Q40073" s="498" t="s">
        <v>213</v>
      </c>
      <c r="S40073" s="499"/>
    </row>
    <row r="40074">
      <c r="B40074" s="497"/>
      <c r="H40074" s="500"/>
      <c r="O40074" s="500"/>
      <c r="Q40074" s="498" t="s">
        <v>213</v>
      </c>
      <c r="S40074" s="499"/>
    </row>
    <row r="40075">
      <c r="B40075" s="497"/>
      <c r="H40075" s="500"/>
      <c r="O40075" s="500"/>
      <c r="Q40075" s="498" t="s">
        <v>213</v>
      </c>
      <c r="S40075" s="499"/>
    </row>
    <row r="40076">
      <c r="B40076" s="497"/>
      <c r="H40076" s="500"/>
      <c r="O40076" s="500"/>
      <c r="Q40076" s="498" t="s">
        <v>213</v>
      </c>
      <c r="S40076" s="499"/>
    </row>
    <row r="40077">
      <c r="B40077" s="497"/>
      <c r="H40077" s="500"/>
      <c r="O40077" s="500"/>
      <c r="Q40077" s="498" t="s">
        <v>213</v>
      </c>
      <c r="S40077" s="499"/>
    </row>
    <row r="40078">
      <c r="B40078" s="497"/>
      <c r="H40078" s="500"/>
      <c r="O40078" s="500"/>
      <c r="Q40078" s="498" t="s">
        <v>213</v>
      </c>
      <c r="S40078" s="499"/>
    </row>
    <row r="40079">
      <c r="B40079" s="497"/>
      <c r="H40079" s="500"/>
      <c r="O40079" s="500"/>
      <c r="Q40079" s="498" t="s">
        <v>213</v>
      </c>
      <c r="S40079" s="499"/>
    </row>
    <row r="40080">
      <c r="B40080" s="497"/>
      <c r="H40080" s="500"/>
      <c r="O40080" s="500"/>
      <c r="Q40080" s="498" t="s">
        <v>213</v>
      </c>
      <c r="S40080" s="499"/>
    </row>
    <row r="40081">
      <c r="B40081" s="497"/>
      <c r="H40081" s="500"/>
      <c r="O40081" s="500"/>
      <c r="Q40081" s="498" t="s">
        <v>213</v>
      </c>
      <c r="S40081" s="499"/>
    </row>
    <row r="40082">
      <c r="B40082" s="497"/>
      <c r="H40082" s="500"/>
      <c r="O40082" s="500"/>
      <c r="Q40082" s="498" t="s">
        <v>213</v>
      </c>
      <c r="S40082" s="499"/>
    </row>
    <row r="40083">
      <c r="B40083" s="497"/>
      <c r="H40083" s="500"/>
      <c r="O40083" s="500"/>
      <c r="Q40083" s="498" t="s">
        <v>213</v>
      </c>
      <c r="S40083" s="499"/>
    </row>
    <row r="40084">
      <c r="B40084" s="497"/>
      <c r="H40084" s="500"/>
      <c r="O40084" s="500"/>
      <c r="Q40084" s="498" t="s">
        <v>213</v>
      </c>
      <c r="S40084" s="499"/>
    </row>
    <row r="40085">
      <c r="B40085" s="497"/>
      <c r="H40085" s="500"/>
      <c r="O40085" s="500"/>
      <c r="Q40085" s="498" t="s">
        <v>213</v>
      </c>
      <c r="S40085" s="499"/>
    </row>
    <row r="40086">
      <c r="B40086" s="497"/>
      <c r="H40086" s="500"/>
      <c r="O40086" s="500"/>
      <c r="Q40086" s="498" t="s">
        <v>213</v>
      </c>
      <c r="S40086" s="499"/>
    </row>
    <row r="40087">
      <c r="B40087" s="497"/>
      <c r="H40087" s="500"/>
      <c r="O40087" s="500"/>
      <c r="Q40087" s="498" t="s">
        <v>213</v>
      </c>
      <c r="S40087" s="499"/>
    </row>
    <row r="40088">
      <c r="B40088" s="497"/>
      <c r="H40088" s="500"/>
      <c r="O40088" s="500"/>
      <c r="Q40088" s="498" t="s">
        <v>213</v>
      </c>
      <c r="S40088" s="499"/>
    </row>
    <row r="40089">
      <c r="B40089" s="497"/>
      <c r="H40089" s="500"/>
      <c r="O40089" s="500"/>
      <c r="Q40089" s="498" t="s">
        <v>213</v>
      </c>
      <c r="S40089" s="499"/>
    </row>
    <row r="40090">
      <c r="B40090" s="497"/>
      <c r="H40090" s="500"/>
      <c r="O40090" s="500"/>
      <c r="Q40090" s="498" t="s">
        <v>213</v>
      </c>
      <c r="S40090" s="499"/>
    </row>
    <row r="40091">
      <c r="B40091" s="497"/>
      <c r="H40091" s="500"/>
      <c r="O40091" s="500"/>
      <c r="Q40091" s="498" t="s">
        <v>213</v>
      </c>
      <c r="S40091" s="499"/>
    </row>
    <row r="40092">
      <c r="B40092" s="497"/>
      <c r="H40092" s="500"/>
      <c r="O40092" s="500"/>
      <c r="Q40092" s="498" t="s">
        <v>213</v>
      </c>
      <c r="S40092" s="499"/>
    </row>
    <row r="40093">
      <c r="B40093" s="497"/>
      <c r="H40093" s="500"/>
      <c r="O40093" s="500"/>
      <c r="Q40093" s="498" t="s">
        <v>213</v>
      </c>
      <c r="S40093" s="499"/>
    </row>
    <row r="40094">
      <c r="B40094" s="497"/>
      <c r="H40094" s="500"/>
      <c r="O40094" s="500"/>
      <c r="Q40094" s="498" t="s">
        <v>213</v>
      </c>
      <c r="S40094" s="499"/>
    </row>
    <row r="40095">
      <c r="B40095" s="497"/>
      <c r="H40095" s="500"/>
      <c r="O40095" s="500"/>
      <c r="Q40095" s="498" t="s">
        <v>213</v>
      </c>
      <c r="S40095" s="499"/>
    </row>
    <row r="40096">
      <c r="B40096" s="497"/>
      <c r="H40096" s="500"/>
      <c r="O40096" s="500"/>
      <c r="Q40096" s="498" t="s">
        <v>213</v>
      </c>
      <c r="S40096" s="499"/>
    </row>
    <row r="40097">
      <c r="B40097" s="497"/>
      <c r="H40097" s="500"/>
      <c r="O40097" s="500"/>
      <c r="Q40097" s="498" t="s">
        <v>213</v>
      </c>
      <c r="S40097" s="499"/>
    </row>
    <row r="40098">
      <c r="B40098" s="497"/>
      <c r="H40098" s="500"/>
      <c r="O40098" s="500"/>
      <c r="Q40098" s="498" t="s">
        <v>213</v>
      </c>
      <c r="S40098" s="499"/>
    </row>
    <row r="40099">
      <c r="B40099" s="497"/>
      <c r="H40099" s="500"/>
      <c r="O40099" s="500"/>
      <c r="Q40099" s="498" t="s">
        <v>213</v>
      </c>
      <c r="S40099" s="499"/>
    </row>
    <row r="40100">
      <c r="B40100" s="497"/>
      <c r="H40100" s="500"/>
      <c r="O40100" s="500"/>
      <c r="Q40100" s="498" t="s">
        <v>213</v>
      </c>
      <c r="S40100" s="499"/>
    </row>
    <row r="40101">
      <c r="B40101" s="497"/>
      <c r="H40101" s="500"/>
      <c r="O40101" s="500"/>
      <c r="Q40101" s="498" t="s">
        <v>213</v>
      </c>
      <c r="S40101" s="499"/>
    </row>
    <row r="40102">
      <c r="B40102" s="497"/>
      <c r="H40102" s="500"/>
      <c r="O40102" s="500"/>
      <c r="Q40102" s="498" t="s">
        <v>213</v>
      </c>
      <c r="S40102" s="499"/>
    </row>
    <row r="40103">
      <c r="B40103" s="497"/>
      <c r="H40103" s="500"/>
      <c r="O40103" s="500"/>
      <c r="Q40103" s="498" t="s">
        <v>213</v>
      </c>
      <c r="S40103" s="499"/>
    </row>
    <row r="40104">
      <c r="B40104" s="497"/>
      <c r="H40104" s="500"/>
      <c r="O40104" s="500"/>
      <c r="Q40104" s="498" t="s">
        <v>213</v>
      </c>
      <c r="S40104" s="499"/>
    </row>
    <row r="40105">
      <c r="B40105" s="497"/>
      <c r="H40105" s="500"/>
      <c r="O40105" s="500"/>
      <c r="Q40105" s="498" t="s">
        <v>213</v>
      </c>
      <c r="S40105" s="499"/>
    </row>
    <row r="40106">
      <c r="B40106" s="497"/>
      <c r="H40106" s="500"/>
      <c r="O40106" s="500"/>
      <c r="Q40106" s="498" t="s">
        <v>213</v>
      </c>
      <c r="S40106" s="499"/>
    </row>
    <row r="40107">
      <c r="B40107" s="497"/>
      <c r="H40107" s="500"/>
      <c r="O40107" s="500"/>
      <c r="Q40107" s="498" t="s">
        <v>213</v>
      </c>
      <c r="S40107" s="499"/>
    </row>
    <row r="40108">
      <c r="B40108" s="497"/>
      <c r="H40108" s="500"/>
      <c r="O40108" s="500"/>
      <c r="Q40108" s="498" t="s">
        <v>213</v>
      </c>
      <c r="S40108" s="499"/>
    </row>
    <row r="40109">
      <c r="B40109" s="497"/>
      <c r="H40109" s="500"/>
      <c r="O40109" s="500"/>
      <c r="Q40109" s="498" t="s">
        <v>213</v>
      </c>
      <c r="S40109" s="499"/>
    </row>
    <row r="40110">
      <c r="B40110" s="497"/>
      <c r="H40110" s="500"/>
      <c r="O40110" s="500"/>
      <c r="Q40110" s="498" t="s">
        <v>213</v>
      </c>
      <c r="S40110" s="499"/>
    </row>
    <row r="40111">
      <c r="B40111" s="497"/>
      <c r="H40111" s="500"/>
      <c r="O40111" s="500"/>
      <c r="Q40111" s="498" t="s">
        <v>213</v>
      </c>
      <c r="S40111" s="499"/>
    </row>
    <row r="40112">
      <c r="B40112" s="497"/>
      <c r="H40112" s="500"/>
      <c r="O40112" s="500"/>
      <c r="Q40112" s="498" t="s">
        <v>213</v>
      </c>
      <c r="S40112" s="499"/>
    </row>
    <row r="40113">
      <c r="B40113" s="497"/>
      <c r="H40113" s="500"/>
      <c r="O40113" s="500"/>
      <c r="Q40113" s="498" t="s">
        <v>213</v>
      </c>
      <c r="S40113" s="499"/>
    </row>
    <row r="40114">
      <c r="B40114" s="497"/>
      <c r="H40114" s="500"/>
      <c r="O40114" s="500"/>
      <c r="Q40114" s="498" t="s">
        <v>213</v>
      </c>
      <c r="S40114" s="499"/>
    </row>
    <row r="40115">
      <c r="B40115" s="497"/>
      <c r="H40115" s="500"/>
      <c r="O40115" s="500"/>
      <c r="Q40115" s="498" t="s">
        <v>213</v>
      </c>
      <c r="S40115" s="499"/>
    </row>
    <row r="40116">
      <c r="B40116" s="497"/>
      <c r="H40116" s="500"/>
      <c r="O40116" s="500"/>
      <c r="Q40116" s="498" t="s">
        <v>213</v>
      </c>
      <c r="S40116" s="499"/>
    </row>
    <row r="40117">
      <c r="B40117" s="497"/>
      <c r="H40117" s="500"/>
      <c r="O40117" s="500"/>
      <c r="Q40117" s="498" t="s">
        <v>213</v>
      </c>
      <c r="S40117" s="499"/>
    </row>
    <row r="40118">
      <c r="B40118" s="497"/>
      <c r="H40118" s="500"/>
      <c r="O40118" s="500"/>
      <c r="Q40118" s="498" t="s">
        <v>213</v>
      </c>
      <c r="S40118" s="499"/>
    </row>
    <row r="40119">
      <c r="B40119" s="497"/>
      <c r="H40119" s="500"/>
      <c r="O40119" s="500"/>
      <c r="Q40119" s="498" t="s">
        <v>213</v>
      </c>
      <c r="S40119" s="499"/>
    </row>
    <row r="40120">
      <c r="B40120" s="497"/>
      <c r="H40120" s="500"/>
      <c r="O40120" s="500"/>
      <c r="Q40120" s="498" t="s">
        <v>213</v>
      </c>
      <c r="S40120" s="499"/>
    </row>
    <row r="40121">
      <c r="B40121" s="497"/>
      <c r="H40121" s="500"/>
      <c r="O40121" s="500"/>
      <c r="Q40121" s="498" t="s">
        <v>213</v>
      </c>
      <c r="S40121" s="499"/>
    </row>
    <row r="40122">
      <c r="B40122" s="497"/>
      <c r="H40122" s="500"/>
      <c r="O40122" s="500"/>
      <c r="Q40122" s="498" t="s">
        <v>213</v>
      </c>
      <c r="S40122" s="499"/>
    </row>
    <row r="40123">
      <c r="B40123" s="497"/>
      <c r="H40123" s="500"/>
      <c r="O40123" s="500"/>
      <c r="Q40123" s="498" t="s">
        <v>213</v>
      </c>
      <c r="S40123" s="499"/>
    </row>
    <row r="40124">
      <c r="B40124" s="497"/>
      <c r="H40124" s="500"/>
      <c r="O40124" s="500"/>
      <c r="Q40124" s="498" t="s">
        <v>213</v>
      </c>
      <c r="S40124" s="499"/>
    </row>
    <row r="40125">
      <c r="B40125" s="497"/>
      <c r="H40125" s="500"/>
      <c r="O40125" s="500"/>
      <c r="Q40125" s="498" t="s">
        <v>213</v>
      </c>
      <c r="S40125" s="499"/>
    </row>
    <row r="40126">
      <c r="B40126" s="497"/>
      <c r="H40126" s="500"/>
      <c r="O40126" s="500"/>
      <c r="Q40126" s="498" t="s">
        <v>213</v>
      </c>
      <c r="S40126" s="499"/>
    </row>
    <row r="40127">
      <c r="B40127" s="497"/>
      <c r="H40127" s="500"/>
      <c r="O40127" s="500"/>
      <c r="Q40127" s="498" t="s">
        <v>213</v>
      </c>
      <c r="S40127" s="499"/>
    </row>
    <row r="40128">
      <c r="B40128" s="497"/>
      <c r="H40128" s="500"/>
      <c r="O40128" s="500"/>
      <c r="Q40128" s="498" t="s">
        <v>213</v>
      </c>
      <c r="S40128" s="499"/>
    </row>
    <row r="40129">
      <c r="B40129" s="497"/>
      <c r="H40129" s="500"/>
      <c r="O40129" s="500"/>
      <c r="Q40129" s="498" t="s">
        <v>213</v>
      </c>
      <c r="S40129" s="499"/>
    </row>
    <row r="40130">
      <c r="B40130" s="497"/>
      <c r="H40130" s="500"/>
      <c r="O40130" s="500"/>
      <c r="Q40130" s="498" t="s">
        <v>213</v>
      </c>
      <c r="S40130" s="499"/>
    </row>
    <row r="40131">
      <c r="B40131" s="497"/>
      <c r="H40131" s="500"/>
      <c r="O40131" s="500"/>
      <c r="Q40131" s="498" t="s">
        <v>213</v>
      </c>
      <c r="S40131" s="499"/>
    </row>
    <row r="40132">
      <c r="B40132" s="497"/>
      <c r="H40132" s="500"/>
      <c r="O40132" s="500"/>
      <c r="Q40132" s="498" t="s">
        <v>213</v>
      </c>
      <c r="S40132" s="499"/>
    </row>
    <row r="40133">
      <c r="B40133" s="497"/>
      <c r="H40133" s="500"/>
      <c r="O40133" s="500"/>
      <c r="Q40133" s="498" t="s">
        <v>213</v>
      </c>
      <c r="S40133" s="499"/>
    </row>
    <row r="40134">
      <c r="B40134" s="497"/>
      <c r="H40134" s="500"/>
      <c r="O40134" s="500"/>
      <c r="Q40134" s="498" t="s">
        <v>213</v>
      </c>
      <c r="S40134" s="499"/>
    </row>
    <row r="40135">
      <c r="B40135" s="497"/>
      <c r="H40135" s="500"/>
      <c r="O40135" s="500"/>
      <c r="Q40135" s="498" t="s">
        <v>213</v>
      </c>
      <c r="S40135" s="499"/>
    </row>
    <row r="40136">
      <c r="B40136" s="497"/>
      <c r="H40136" s="500"/>
      <c r="O40136" s="500"/>
      <c r="Q40136" s="498" t="s">
        <v>213</v>
      </c>
      <c r="S40136" s="499"/>
    </row>
    <row r="40137">
      <c r="B40137" s="497"/>
      <c r="H40137" s="500"/>
      <c r="O40137" s="500"/>
      <c r="Q40137" s="498" t="s">
        <v>213</v>
      </c>
      <c r="S40137" s="499"/>
    </row>
    <row r="40138">
      <c r="B40138" s="497"/>
      <c r="H40138" s="500"/>
      <c r="O40138" s="500"/>
      <c r="Q40138" s="498" t="s">
        <v>213</v>
      </c>
      <c r="S40138" s="499"/>
    </row>
    <row r="40139">
      <c r="B40139" s="497"/>
      <c r="H40139" s="500"/>
      <c r="O40139" s="500"/>
      <c r="Q40139" s="498" t="s">
        <v>213</v>
      </c>
      <c r="S40139" s="499"/>
    </row>
    <row r="40140">
      <c r="B40140" s="497"/>
      <c r="H40140" s="500"/>
      <c r="O40140" s="500"/>
      <c r="Q40140" s="498" t="s">
        <v>213</v>
      </c>
      <c r="S40140" s="499"/>
    </row>
    <row r="40141">
      <c r="B40141" s="497"/>
      <c r="H40141" s="500"/>
      <c r="O40141" s="500"/>
      <c r="Q40141" s="498" t="s">
        <v>213</v>
      </c>
      <c r="S40141" s="499"/>
    </row>
    <row r="40142">
      <c r="B40142" s="497"/>
      <c r="H40142" s="500"/>
      <c r="O40142" s="500"/>
      <c r="Q40142" s="498" t="s">
        <v>213</v>
      </c>
      <c r="S40142" s="499"/>
    </row>
    <row r="40143">
      <c r="B40143" s="497"/>
      <c r="H40143" s="500"/>
      <c r="O40143" s="500"/>
      <c r="Q40143" s="498" t="s">
        <v>213</v>
      </c>
      <c r="S40143" s="499"/>
    </row>
    <row r="40144">
      <c r="B40144" s="497"/>
      <c r="H40144" s="500"/>
      <c r="O40144" s="500"/>
      <c r="Q40144" s="498" t="s">
        <v>213</v>
      </c>
      <c r="S40144" s="499"/>
    </row>
    <row r="40145">
      <c r="B40145" s="497"/>
      <c r="H40145" s="500"/>
      <c r="O40145" s="500"/>
      <c r="Q40145" s="498" t="s">
        <v>213</v>
      </c>
      <c r="S40145" s="499"/>
    </row>
    <row r="40146">
      <c r="B40146" s="497"/>
      <c r="H40146" s="500"/>
      <c r="O40146" s="500"/>
      <c r="Q40146" s="498" t="s">
        <v>213</v>
      </c>
      <c r="S40146" s="499"/>
    </row>
    <row r="40147">
      <c r="B40147" s="497"/>
      <c r="H40147" s="500"/>
      <c r="O40147" s="500"/>
      <c r="Q40147" s="498" t="s">
        <v>213</v>
      </c>
      <c r="S40147" s="499"/>
    </row>
    <row r="40148">
      <c r="B40148" s="497"/>
      <c r="H40148" s="500"/>
      <c r="O40148" s="500"/>
      <c r="Q40148" s="498" t="s">
        <v>213</v>
      </c>
      <c r="S40148" s="499"/>
    </row>
    <row r="40149">
      <c r="B40149" s="497"/>
      <c r="H40149" s="500"/>
      <c r="O40149" s="500"/>
      <c r="Q40149" s="498" t="s">
        <v>213</v>
      </c>
      <c r="S40149" s="499"/>
    </row>
    <row r="40150">
      <c r="B40150" s="497"/>
      <c r="H40150" s="500"/>
      <c r="O40150" s="500"/>
      <c r="Q40150" s="498" t="s">
        <v>213</v>
      </c>
      <c r="S40150" s="499"/>
    </row>
    <row r="40151">
      <c r="B40151" s="497"/>
      <c r="H40151" s="500"/>
      <c r="O40151" s="500"/>
      <c r="Q40151" s="498" t="s">
        <v>213</v>
      </c>
      <c r="S40151" s="499"/>
    </row>
    <row r="40152">
      <c r="B40152" s="497"/>
      <c r="H40152" s="500"/>
      <c r="O40152" s="500"/>
      <c r="Q40152" s="498" t="s">
        <v>213</v>
      </c>
      <c r="S40152" s="499"/>
    </row>
    <row r="40153">
      <c r="B40153" s="497"/>
      <c r="H40153" s="500"/>
      <c r="O40153" s="500"/>
      <c r="Q40153" s="498" t="s">
        <v>213</v>
      </c>
      <c r="S40153" s="499"/>
    </row>
    <row r="40154">
      <c r="B40154" s="497"/>
      <c r="H40154" s="500"/>
      <c r="O40154" s="500"/>
      <c r="Q40154" s="498" t="s">
        <v>213</v>
      </c>
      <c r="S40154" s="499"/>
    </row>
    <row r="40155">
      <c r="B40155" s="497"/>
      <c r="H40155" s="500"/>
      <c r="O40155" s="500"/>
      <c r="Q40155" s="498" t="s">
        <v>213</v>
      </c>
      <c r="S40155" s="499"/>
    </row>
    <row r="40156">
      <c r="B40156" s="497"/>
      <c r="H40156" s="500"/>
      <c r="O40156" s="500"/>
      <c r="Q40156" s="498" t="s">
        <v>213</v>
      </c>
      <c r="S40156" s="499"/>
    </row>
    <row r="40157">
      <c r="B40157" s="497"/>
      <c r="H40157" s="500"/>
      <c r="O40157" s="500"/>
      <c r="Q40157" s="498" t="s">
        <v>213</v>
      </c>
      <c r="S40157" s="499"/>
    </row>
    <row r="40158">
      <c r="B40158" s="497"/>
      <c r="H40158" s="500"/>
      <c r="O40158" s="500"/>
      <c r="Q40158" s="498" t="s">
        <v>213</v>
      </c>
      <c r="S40158" s="499"/>
    </row>
    <row r="40159">
      <c r="B40159" s="497"/>
      <c r="H40159" s="500"/>
      <c r="O40159" s="500"/>
      <c r="Q40159" s="498" t="s">
        <v>213</v>
      </c>
      <c r="S40159" s="499"/>
    </row>
    <row r="40160">
      <c r="B40160" s="497"/>
      <c r="H40160" s="500"/>
      <c r="O40160" s="500"/>
      <c r="Q40160" s="498" t="s">
        <v>213</v>
      </c>
      <c r="S40160" s="499"/>
    </row>
    <row r="40161">
      <c r="B40161" s="497"/>
      <c r="H40161" s="500"/>
      <c r="O40161" s="500"/>
      <c r="Q40161" s="498" t="s">
        <v>213</v>
      </c>
      <c r="S40161" s="499"/>
    </row>
    <row r="40162">
      <c r="B40162" s="497"/>
      <c r="H40162" s="500"/>
      <c r="O40162" s="500"/>
      <c r="Q40162" s="498" t="s">
        <v>213</v>
      </c>
      <c r="S40162" s="499"/>
    </row>
    <row r="40163">
      <c r="B40163" s="497"/>
      <c r="H40163" s="500"/>
      <c r="O40163" s="500"/>
      <c r="Q40163" s="498" t="s">
        <v>213</v>
      </c>
      <c r="S40163" s="499"/>
    </row>
    <row r="40164">
      <c r="B40164" s="497"/>
      <c r="H40164" s="500"/>
      <c r="O40164" s="500"/>
      <c r="Q40164" s="498" t="s">
        <v>213</v>
      </c>
      <c r="S40164" s="499"/>
    </row>
    <row r="40165">
      <c r="B40165" s="497"/>
      <c r="H40165" s="500"/>
      <c r="O40165" s="500"/>
      <c r="Q40165" s="498" t="s">
        <v>213</v>
      </c>
      <c r="S40165" s="499"/>
    </row>
    <row r="40166">
      <c r="B40166" s="497"/>
      <c r="H40166" s="500"/>
      <c r="O40166" s="500"/>
      <c r="Q40166" s="498" t="s">
        <v>213</v>
      </c>
      <c r="S40166" s="499"/>
    </row>
    <row r="40167">
      <c r="B40167" s="497"/>
      <c r="H40167" s="500"/>
      <c r="O40167" s="500"/>
      <c r="Q40167" s="498" t="s">
        <v>213</v>
      </c>
      <c r="S40167" s="499"/>
    </row>
    <row r="40168">
      <c r="B40168" s="497"/>
      <c r="H40168" s="500"/>
      <c r="O40168" s="500"/>
      <c r="Q40168" s="498" t="s">
        <v>213</v>
      </c>
      <c r="S40168" s="499"/>
    </row>
    <row r="40169">
      <c r="B40169" s="497"/>
      <c r="H40169" s="500"/>
      <c r="O40169" s="500"/>
      <c r="Q40169" s="498" t="s">
        <v>213</v>
      </c>
      <c r="S40169" s="499"/>
    </row>
    <row r="40170">
      <c r="B40170" s="497"/>
      <c r="H40170" s="500"/>
      <c r="O40170" s="500"/>
      <c r="Q40170" s="498" t="s">
        <v>213</v>
      </c>
      <c r="S40170" s="499"/>
    </row>
    <row r="40171">
      <c r="B40171" s="497"/>
      <c r="H40171" s="500"/>
      <c r="O40171" s="500"/>
      <c r="Q40171" s="498" t="s">
        <v>213</v>
      </c>
      <c r="S40171" s="499"/>
    </row>
    <row r="40172">
      <c r="B40172" s="497"/>
      <c r="H40172" s="500"/>
      <c r="O40172" s="500"/>
      <c r="Q40172" s="498" t="s">
        <v>213</v>
      </c>
      <c r="S40172" s="499"/>
    </row>
    <row r="40173">
      <c r="B40173" s="497"/>
      <c r="H40173" s="500"/>
      <c r="O40173" s="500"/>
      <c r="Q40173" s="498" t="s">
        <v>213</v>
      </c>
      <c r="S40173" s="499"/>
    </row>
    <row r="40174">
      <c r="B40174" s="497"/>
      <c r="H40174" s="500"/>
      <c r="O40174" s="500"/>
      <c r="Q40174" s="498" t="s">
        <v>213</v>
      </c>
      <c r="S40174" s="499"/>
    </row>
    <row r="40175">
      <c r="B40175" s="497"/>
      <c r="H40175" s="500"/>
      <c r="O40175" s="500"/>
      <c r="Q40175" s="498" t="s">
        <v>213</v>
      </c>
      <c r="S40175" s="499"/>
    </row>
    <row r="40176">
      <c r="B40176" s="497"/>
      <c r="H40176" s="500"/>
      <c r="O40176" s="500"/>
      <c r="Q40176" s="498" t="s">
        <v>213</v>
      </c>
      <c r="S40176" s="499"/>
    </row>
    <row r="40177">
      <c r="B40177" s="497"/>
      <c r="H40177" s="500"/>
      <c r="O40177" s="500"/>
      <c r="Q40177" s="498" t="s">
        <v>213</v>
      </c>
      <c r="S40177" s="499"/>
    </row>
    <row r="40178">
      <c r="B40178" s="497"/>
      <c r="H40178" s="500"/>
      <c r="O40178" s="500"/>
      <c r="Q40178" s="498" t="s">
        <v>213</v>
      </c>
      <c r="S40178" s="499"/>
    </row>
    <row r="40179">
      <c r="B40179" s="497"/>
      <c r="H40179" s="500"/>
      <c r="O40179" s="500"/>
      <c r="Q40179" s="498" t="s">
        <v>213</v>
      </c>
      <c r="S40179" s="499"/>
    </row>
    <row r="40180">
      <c r="B40180" s="497"/>
      <c r="H40180" s="500"/>
      <c r="O40180" s="500"/>
      <c r="Q40180" s="498" t="s">
        <v>213</v>
      </c>
      <c r="S40180" s="499"/>
    </row>
    <row r="40181">
      <c r="B40181" s="497"/>
      <c r="H40181" s="500"/>
      <c r="O40181" s="500"/>
      <c r="Q40181" s="498" t="s">
        <v>213</v>
      </c>
      <c r="S40181" s="499"/>
    </row>
    <row r="40182">
      <c r="B40182" s="497"/>
      <c r="H40182" s="500"/>
      <c r="O40182" s="500"/>
      <c r="Q40182" s="498" t="s">
        <v>213</v>
      </c>
      <c r="S40182" s="499"/>
    </row>
    <row r="40183">
      <c r="B40183" s="497"/>
      <c r="H40183" s="500"/>
      <c r="O40183" s="500"/>
      <c r="Q40183" s="498" t="s">
        <v>213</v>
      </c>
      <c r="S40183" s="499"/>
    </row>
    <row r="40184">
      <c r="B40184" s="497"/>
      <c r="H40184" s="500"/>
      <c r="O40184" s="500"/>
      <c r="Q40184" s="498" t="s">
        <v>213</v>
      </c>
      <c r="S40184" s="499"/>
    </row>
    <row r="40185">
      <c r="B40185" s="497"/>
      <c r="H40185" s="500"/>
      <c r="O40185" s="500"/>
      <c r="Q40185" s="498" t="s">
        <v>213</v>
      </c>
      <c r="S40185" s="499"/>
    </row>
    <row r="40186">
      <c r="B40186" s="497"/>
      <c r="H40186" s="500"/>
      <c r="O40186" s="500"/>
      <c r="Q40186" s="498" t="s">
        <v>213</v>
      </c>
      <c r="S40186" s="499"/>
    </row>
    <row r="40187">
      <c r="B40187" s="497"/>
      <c r="H40187" s="500"/>
      <c r="O40187" s="500"/>
      <c r="Q40187" s="498" t="s">
        <v>213</v>
      </c>
      <c r="S40187" s="499"/>
    </row>
    <row r="40188">
      <c r="B40188" s="497"/>
      <c r="H40188" s="500"/>
      <c r="O40188" s="500"/>
      <c r="Q40188" s="498" t="s">
        <v>213</v>
      </c>
      <c r="S40188" s="499"/>
    </row>
    <row r="40189">
      <c r="B40189" s="497"/>
      <c r="H40189" s="500"/>
      <c r="O40189" s="500"/>
      <c r="Q40189" s="498" t="s">
        <v>213</v>
      </c>
      <c r="S40189" s="499"/>
    </row>
    <row r="40190">
      <c r="B40190" s="497"/>
      <c r="H40190" s="500"/>
      <c r="O40190" s="500"/>
      <c r="Q40190" s="498" t="s">
        <v>213</v>
      </c>
      <c r="S40190" s="499"/>
    </row>
    <row r="40191">
      <c r="B40191" s="497"/>
      <c r="H40191" s="500"/>
      <c r="O40191" s="500"/>
      <c r="Q40191" s="498" t="s">
        <v>213</v>
      </c>
      <c r="S40191" s="499"/>
    </row>
    <row r="40192">
      <c r="B40192" s="497"/>
      <c r="H40192" s="500"/>
      <c r="O40192" s="500"/>
      <c r="Q40192" s="498" t="s">
        <v>213</v>
      </c>
      <c r="S40192" s="499"/>
    </row>
    <row r="40193">
      <c r="B40193" s="497"/>
      <c r="H40193" s="500"/>
      <c r="O40193" s="500"/>
      <c r="Q40193" s="498" t="s">
        <v>213</v>
      </c>
      <c r="S40193" s="499"/>
    </row>
    <row r="40194">
      <c r="B40194" s="497"/>
      <c r="H40194" s="500"/>
      <c r="O40194" s="500"/>
      <c r="Q40194" s="498" t="s">
        <v>213</v>
      </c>
      <c r="S40194" s="499"/>
    </row>
    <row r="40195">
      <c r="B40195" s="497"/>
      <c r="H40195" s="500"/>
      <c r="O40195" s="500"/>
      <c r="Q40195" s="498" t="s">
        <v>213</v>
      </c>
      <c r="S40195" s="499"/>
    </row>
    <row r="40196">
      <c r="B40196" s="497"/>
      <c r="H40196" s="500"/>
      <c r="O40196" s="500"/>
      <c r="Q40196" s="498" t="s">
        <v>213</v>
      </c>
      <c r="S40196" s="499"/>
    </row>
    <row r="40197">
      <c r="B40197" s="497"/>
      <c r="H40197" s="500"/>
      <c r="O40197" s="500"/>
      <c r="Q40197" s="498" t="s">
        <v>213</v>
      </c>
      <c r="S40197" s="499"/>
    </row>
    <row r="40198">
      <c r="B40198" s="497"/>
      <c r="H40198" s="500"/>
      <c r="O40198" s="500"/>
      <c r="Q40198" s="498" t="s">
        <v>213</v>
      </c>
      <c r="S40198" s="499"/>
    </row>
    <row r="40199">
      <c r="B40199" s="497"/>
      <c r="H40199" s="500"/>
      <c r="O40199" s="500"/>
      <c r="Q40199" s="498" t="s">
        <v>213</v>
      </c>
      <c r="S40199" s="499"/>
    </row>
    <row r="40200">
      <c r="B40200" s="497"/>
      <c r="H40200" s="500"/>
      <c r="O40200" s="500"/>
      <c r="Q40200" s="498" t="s">
        <v>213</v>
      </c>
      <c r="S40200" s="499"/>
    </row>
    <row r="40201">
      <c r="B40201" s="497"/>
      <c r="H40201" s="500"/>
      <c r="O40201" s="500"/>
      <c r="Q40201" s="498" t="s">
        <v>213</v>
      </c>
      <c r="S40201" s="499"/>
    </row>
    <row r="40202">
      <c r="B40202" s="497"/>
      <c r="H40202" s="500"/>
      <c r="O40202" s="500"/>
      <c r="Q40202" s="498" t="s">
        <v>213</v>
      </c>
      <c r="S40202" s="499"/>
    </row>
    <row r="40203">
      <c r="B40203" s="497"/>
      <c r="H40203" s="500"/>
      <c r="O40203" s="500"/>
      <c r="Q40203" s="498" t="s">
        <v>213</v>
      </c>
      <c r="S40203" s="499"/>
    </row>
    <row r="40204">
      <c r="B40204" s="497"/>
      <c r="H40204" s="500"/>
      <c r="O40204" s="500"/>
      <c r="Q40204" s="498" t="s">
        <v>213</v>
      </c>
      <c r="S40204" s="499"/>
    </row>
    <row r="40205">
      <c r="B40205" s="497"/>
      <c r="H40205" s="500"/>
      <c r="O40205" s="500"/>
      <c r="Q40205" s="498" t="s">
        <v>213</v>
      </c>
      <c r="S40205" s="499"/>
    </row>
    <row r="40206">
      <c r="B40206" s="497"/>
      <c r="H40206" s="500"/>
      <c r="O40206" s="500"/>
      <c r="Q40206" s="498" t="s">
        <v>213</v>
      </c>
      <c r="S40206" s="499"/>
    </row>
    <row r="40207">
      <c r="B40207" s="497"/>
      <c r="H40207" s="500"/>
      <c r="O40207" s="500"/>
      <c r="Q40207" s="498" t="s">
        <v>213</v>
      </c>
      <c r="S40207" s="499"/>
    </row>
    <row r="40208">
      <c r="B40208" s="497"/>
      <c r="H40208" s="500"/>
      <c r="O40208" s="500"/>
      <c r="Q40208" s="498" t="s">
        <v>213</v>
      </c>
      <c r="S40208" s="499"/>
    </row>
    <row r="40209">
      <c r="B40209" s="497"/>
      <c r="H40209" s="500"/>
      <c r="O40209" s="500"/>
      <c r="Q40209" s="498" t="s">
        <v>213</v>
      </c>
      <c r="S40209" s="499"/>
    </row>
    <row r="40210">
      <c r="B40210" s="497"/>
      <c r="H40210" s="500"/>
      <c r="O40210" s="500"/>
      <c r="Q40210" s="498" t="s">
        <v>213</v>
      </c>
      <c r="S40210" s="499"/>
    </row>
    <row r="40211">
      <c r="B40211" s="497"/>
      <c r="H40211" s="500"/>
      <c r="O40211" s="500"/>
      <c r="Q40211" s="498" t="s">
        <v>213</v>
      </c>
      <c r="S40211" s="499"/>
    </row>
    <row r="40212">
      <c r="B40212" s="497"/>
      <c r="H40212" s="500"/>
      <c r="O40212" s="500"/>
      <c r="Q40212" s="498" t="s">
        <v>213</v>
      </c>
      <c r="S40212" s="499"/>
    </row>
    <row r="40213">
      <c r="B40213" s="497"/>
      <c r="H40213" s="500"/>
      <c r="O40213" s="500"/>
      <c r="Q40213" s="498" t="s">
        <v>213</v>
      </c>
      <c r="S40213" s="499"/>
    </row>
    <row r="40214">
      <c r="B40214" s="497"/>
      <c r="H40214" s="500"/>
      <c r="O40214" s="500"/>
      <c r="Q40214" s="498" t="s">
        <v>213</v>
      </c>
      <c r="S40214" s="499"/>
    </row>
    <row r="40215">
      <c r="B40215" s="497"/>
      <c r="H40215" s="500"/>
      <c r="O40215" s="500"/>
      <c r="Q40215" s="498" t="s">
        <v>213</v>
      </c>
      <c r="S40215" s="499"/>
    </row>
    <row r="40216">
      <c r="B40216" s="497"/>
      <c r="H40216" s="500"/>
      <c r="O40216" s="500"/>
      <c r="Q40216" s="498" t="s">
        <v>213</v>
      </c>
      <c r="S40216" s="499"/>
    </row>
    <row r="40217">
      <c r="B40217" s="497"/>
      <c r="H40217" s="500"/>
      <c r="O40217" s="500"/>
      <c r="Q40217" s="498" t="s">
        <v>213</v>
      </c>
      <c r="S40217" s="499"/>
    </row>
    <row r="40218">
      <c r="B40218" s="497"/>
      <c r="H40218" s="500"/>
      <c r="O40218" s="500"/>
      <c r="Q40218" s="498" t="s">
        <v>213</v>
      </c>
      <c r="S40218" s="499"/>
    </row>
    <row r="40219">
      <c r="B40219" s="497"/>
      <c r="H40219" s="500"/>
      <c r="O40219" s="500"/>
      <c r="Q40219" s="498" t="s">
        <v>213</v>
      </c>
      <c r="S40219" s="499"/>
    </row>
    <row r="40220">
      <c r="B40220" s="497"/>
      <c r="H40220" s="500"/>
      <c r="O40220" s="500"/>
      <c r="Q40220" s="498" t="s">
        <v>213</v>
      </c>
      <c r="S40220" s="499"/>
    </row>
    <row r="40221">
      <c r="B40221" s="497"/>
      <c r="H40221" s="500"/>
      <c r="O40221" s="500"/>
      <c r="Q40221" s="498" t="s">
        <v>213</v>
      </c>
      <c r="S40221" s="499"/>
    </row>
    <row r="40222">
      <c r="B40222" s="497"/>
      <c r="H40222" s="500"/>
      <c r="O40222" s="500"/>
      <c r="Q40222" s="498" t="s">
        <v>213</v>
      </c>
      <c r="S40222" s="499"/>
    </row>
    <row r="40223">
      <c r="B40223" s="497"/>
      <c r="H40223" s="500"/>
      <c r="O40223" s="500"/>
      <c r="Q40223" s="498" t="s">
        <v>213</v>
      </c>
      <c r="S40223" s="499"/>
    </row>
    <row r="40224">
      <c r="B40224" s="497"/>
      <c r="H40224" s="500"/>
      <c r="O40224" s="500"/>
      <c r="Q40224" s="498" t="s">
        <v>213</v>
      </c>
      <c r="S40224" s="499"/>
    </row>
    <row r="40225">
      <c r="B40225" s="497"/>
      <c r="H40225" s="500"/>
      <c r="O40225" s="500"/>
      <c r="Q40225" s="498" t="s">
        <v>213</v>
      </c>
      <c r="S40225" s="499"/>
    </row>
    <row r="40226">
      <c r="B40226" s="497"/>
      <c r="H40226" s="500"/>
      <c r="O40226" s="500"/>
      <c r="Q40226" s="498" t="s">
        <v>213</v>
      </c>
      <c r="S40226" s="499"/>
    </row>
    <row r="40227">
      <c r="B40227" s="497"/>
      <c r="H40227" s="500"/>
      <c r="O40227" s="500"/>
      <c r="Q40227" s="498" t="s">
        <v>213</v>
      </c>
      <c r="S40227" s="499"/>
    </row>
    <row r="40228">
      <c r="B40228" s="497"/>
      <c r="H40228" s="500"/>
      <c r="O40228" s="500"/>
      <c r="Q40228" s="498" t="s">
        <v>213</v>
      </c>
      <c r="S40228" s="499"/>
    </row>
    <row r="40229">
      <c r="B40229" s="497"/>
      <c r="H40229" s="500"/>
      <c r="O40229" s="500"/>
      <c r="Q40229" s="498" t="s">
        <v>213</v>
      </c>
      <c r="S40229" s="499"/>
    </row>
    <row r="40230">
      <c r="B40230" s="497"/>
      <c r="H40230" s="500"/>
      <c r="O40230" s="500"/>
      <c r="Q40230" s="498" t="s">
        <v>213</v>
      </c>
      <c r="S40230" s="499"/>
    </row>
    <row r="40231">
      <c r="B40231" s="497"/>
      <c r="H40231" s="500"/>
      <c r="O40231" s="500"/>
      <c r="Q40231" s="498" t="s">
        <v>213</v>
      </c>
      <c r="S40231" s="499"/>
    </row>
    <row r="40232">
      <c r="B40232" s="497"/>
      <c r="H40232" s="500"/>
      <c r="O40232" s="500"/>
      <c r="Q40232" s="498" t="s">
        <v>213</v>
      </c>
      <c r="S40232" s="499"/>
    </row>
    <row r="40233">
      <c r="B40233" s="497"/>
      <c r="H40233" s="500"/>
      <c r="O40233" s="500"/>
      <c r="Q40233" s="498" t="s">
        <v>213</v>
      </c>
      <c r="S40233" s="499"/>
    </row>
    <row r="40234">
      <c r="B40234" s="497"/>
      <c r="H40234" s="500"/>
      <c r="O40234" s="500"/>
      <c r="Q40234" s="498" t="s">
        <v>213</v>
      </c>
      <c r="S40234" s="499"/>
    </row>
    <row r="40235">
      <c r="B40235" s="497"/>
      <c r="H40235" s="500"/>
      <c r="O40235" s="500"/>
      <c r="Q40235" s="498" t="s">
        <v>213</v>
      </c>
      <c r="S40235" s="499"/>
    </row>
    <row r="40236">
      <c r="B40236" s="497"/>
      <c r="H40236" s="500"/>
      <c r="O40236" s="500"/>
      <c r="Q40236" s="498" t="s">
        <v>213</v>
      </c>
      <c r="S40236" s="499"/>
    </row>
    <row r="40237">
      <c r="B40237" s="497"/>
      <c r="H40237" s="500"/>
      <c r="O40237" s="500"/>
      <c r="Q40237" s="498" t="s">
        <v>213</v>
      </c>
      <c r="S40237" s="499"/>
    </row>
    <row r="40238">
      <c r="B40238" s="497"/>
      <c r="H40238" s="500"/>
      <c r="O40238" s="500"/>
      <c r="Q40238" s="498" t="s">
        <v>213</v>
      </c>
      <c r="S40238" s="499"/>
    </row>
    <row r="40239">
      <c r="B40239" s="497"/>
      <c r="H40239" s="500"/>
      <c r="O40239" s="500"/>
      <c r="Q40239" s="498" t="s">
        <v>213</v>
      </c>
      <c r="S40239" s="499"/>
    </row>
    <row r="40240">
      <c r="B40240" s="497"/>
      <c r="H40240" s="500"/>
      <c r="O40240" s="500"/>
      <c r="Q40240" s="498" t="s">
        <v>213</v>
      </c>
      <c r="S40240" s="499"/>
    </row>
    <row r="40241">
      <c r="B40241" s="497"/>
      <c r="H40241" s="500"/>
      <c r="O40241" s="500"/>
      <c r="Q40241" s="498" t="s">
        <v>213</v>
      </c>
      <c r="S40241" s="499"/>
    </row>
    <row r="40242">
      <c r="B40242" s="497"/>
      <c r="H40242" s="500"/>
      <c r="O40242" s="500"/>
      <c r="Q40242" s="498" t="s">
        <v>213</v>
      </c>
      <c r="S40242" s="499"/>
    </row>
    <row r="40243">
      <c r="B40243" s="497"/>
      <c r="H40243" s="500"/>
      <c r="O40243" s="500"/>
      <c r="Q40243" s="498" t="s">
        <v>213</v>
      </c>
      <c r="S40243" s="499"/>
    </row>
    <row r="40244">
      <c r="B40244" s="497"/>
      <c r="H40244" s="500"/>
      <c r="O40244" s="500"/>
      <c r="Q40244" s="498" t="s">
        <v>213</v>
      </c>
      <c r="S40244" s="499"/>
    </row>
    <row r="40245">
      <c r="B40245" s="497"/>
      <c r="H40245" s="500"/>
      <c r="O40245" s="500"/>
      <c r="Q40245" s="498" t="s">
        <v>213</v>
      </c>
      <c r="S40245" s="499"/>
    </row>
    <row r="40246">
      <c r="B40246" s="497"/>
      <c r="H40246" s="500"/>
      <c r="O40246" s="500"/>
      <c r="Q40246" s="498" t="s">
        <v>213</v>
      </c>
      <c r="S40246" s="499"/>
    </row>
    <row r="40247">
      <c r="B40247" s="497"/>
      <c r="H40247" s="500"/>
      <c r="O40247" s="500"/>
      <c r="Q40247" s="498" t="s">
        <v>213</v>
      </c>
      <c r="S40247" s="499"/>
    </row>
    <row r="40248">
      <c r="B40248" s="497"/>
      <c r="H40248" s="500"/>
      <c r="O40248" s="500"/>
      <c r="Q40248" s="498" t="s">
        <v>213</v>
      </c>
      <c r="S40248" s="499"/>
    </row>
    <row r="40249">
      <c r="B40249" s="497"/>
      <c r="H40249" s="500"/>
      <c r="O40249" s="500"/>
      <c r="Q40249" s="498" t="s">
        <v>213</v>
      </c>
      <c r="S40249" s="499"/>
    </row>
    <row r="40250">
      <c r="B40250" s="497"/>
      <c r="H40250" s="500"/>
      <c r="O40250" s="500"/>
      <c r="Q40250" s="498" t="s">
        <v>213</v>
      </c>
      <c r="S40250" s="499"/>
    </row>
    <row r="40251">
      <c r="B40251" s="497"/>
      <c r="H40251" s="500"/>
      <c r="O40251" s="500"/>
      <c r="Q40251" s="498" t="s">
        <v>213</v>
      </c>
      <c r="S40251" s="499"/>
    </row>
    <row r="40252">
      <c r="B40252" s="497"/>
      <c r="H40252" s="500"/>
      <c r="O40252" s="500"/>
      <c r="Q40252" s="498" t="s">
        <v>213</v>
      </c>
      <c r="S40252" s="499"/>
    </row>
    <row r="40253">
      <c r="B40253" s="497"/>
      <c r="H40253" s="500"/>
      <c r="O40253" s="500"/>
      <c r="Q40253" s="498" t="s">
        <v>213</v>
      </c>
      <c r="S40253" s="499"/>
    </row>
    <row r="40254">
      <c r="B40254" s="497"/>
      <c r="H40254" s="500"/>
      <c r="O40254" s="500"/>
      <c r="Q40254" s="498" t="s">
        <v>213</v>
      </c>
      <c r="S40254" s="499"/>
    </row>
    <row r="40255">
      <c r="B40255" s="497"/>
      <c r="H40255" s="500"/>
      <c r="O40255" s="500"/>
      <c r="Q40255" s="498" t="s">
        <v>213</v>
      </c>
      <c r="S40255" s="499"/>
    </row>
    <row r="40256">
      <c r="B40256" s="497"/>
      <c r="H40256" s="500"/>
      <c r="O40256" s="500"/>
      <c r="Q40256" s="498" t="s">
        <v>213</v>
      </c>
      <c r="S40256" s="499"/>
    </row>
    <row r="40257">
      <c r="B40257" s="497"/>
      <c r="H40257" s="500"/>
      <c r="O40257" s="500"/>
      <c r="Q40257" s="498" t="s">
        <v>213</v>
      </c>
      <c r="S40257" s="499"/>
    </row>
    <row r="40258">
      <c r="B40258" s="497"/>
      <c r="H40258" s="500"/>
      <c r="O40258" s="500"/>
      <c r="Q40258" s="498" t="s">
        <v>213</v>
      </c>
      <c r="S40258" s="499"/>
    </row>
    <row r="40259">
      <c r="B40259" s="497"/>
      <c r="H40259" s="500"/>
      <c r="O40259" s="500"/>
      <c r="Q40259" s="498" t="s">
        <v>213</v>
      </c>
      <c r="S40259" s="499"/>
    </row>
    <row r="40260">
      <c r="B40260" s="497"/>
      <c r="H40260" s="500"/>
      <c r="O40260" s="500"/>
      <c r="Q40260" s="498" t="s">
        <v>213</v>
      </c>
      <c r="S40260" s="499"/>
    </row>
    <row r="40261">
      <c r="B40261" s="497"/>
      <c r="H40261" s="500"/>
      <c r="O40261" s="500"/>
      <c r="Q40261" s="498" t="s">
        <v>213</v>
      </c>
      <c r="S40261" s="499"/>
    </row>
    <row r="40262">
      <c r="B40262" s="497"/>
      <c r="H40262" s="500"/>
      <c r="O40262" s="500"/>
      <c r="Q40262" s="498" t="s">
        <v>213</v>
      </c>
      <c r="S40262" s="499"/>
    </row>
    <row r="40263">
      <c r="B40263" s="497"/>
      <c r="H40263" s="500"/>
      <c r="O40263" s="500"/>
      <c r="Q40263" s="498" t="s">
        <v>213</v>
      </c>
      <c r="S40263" s="499"/>
    </row>
    <row r="40264">
      <c r="B40264" s="497"/>
      <c r="H40264" s="500"/>
      <c r="O40264" s="500"/>
      <c r="Q40264" s="498" t="s">
        <v>213</v>
      </c>
      <c r="S40264" s="499"/>
    </row>
    <row r="40265">
      <c r="B40265" s="497"/>
      <c r="H40265" s="500"/>
      <c r="O40265" s="500"/>
      <c r="Q40265" s="498" t="s">
        <v>213</v>
      </c>
      <c r="S40265" s="499"/>
    </row>
    <row r="40266">
      <c r="B40266" s="497"/>
      <c r="H40266" s="500"/>
      <c r="O40266" s="500"/>
      <c r="Q40266" s="498" t="s">
        <v>213</v>
      </c>
      <c r="S40266" s="499"/>
    </row>
    <row r="40267">
      <c r="B40267" s="497"/>
      <c r="H40267" s="500"/>
      <c r="O40267" s="500"/>
      <c r="Q40267" s="498" t="s">
        <v>213</v>
      </c>
      <c r="S40267" s="499"/>
    </row>
    <row r="40268">
      <c r="B40268" s="497"/>
      <c r="H40268" s="500"/>
      <c r="O40268" s="500"/>
      <c r="Q40268" s="498" t="s">
        <v>213</v>
      </c>
      <c r="S40268" s="499"/>
    </row>
    <row r="40269">
      <c r="B40269" s="497"/>
      <c r="H40269" s="500"/>
      <c r="O40269" s="500"/>
      <c r="Q40269" s="498" t="s">
        <v>213</v>
      </c>
      <c r="S40269" s="499"/>
    </row>
    <row r="40270">
      <c r="B40270" s="497"/>
      <c r="H40270" s="500"/>
      <c r="O40270" s="500"/>
      <c r="Q40270" s="498" t="s">
        <v>213</v>
      </c>
      <c r="S40270" s="499"/>
    </row>
    <row r="40271">
      <c r="B40271" s="497"/>
      <c r="H40271" s="500"/>
      <c r="O40271" s="500"/>
      <c r="Q40271" s="498" t="s">
        <v>213</v>
      </c>
      <c r="S40271" s="499"/>
    </row>
    <row r="40272">
      <c r="B40272" s="497"/>
      <c r="H40272" s="500"/>
      <c r="O40272" s="500"/>
      <c r="Q40272" s="498" t="s">
        <v>213</v>
      </c>
      <c r="S40272" s="499"/>
    </row>
    <row r="40273">
      <c r="B40273" s="497"/>
      <c r="H40273" s="500"/>
      <c r="O40273" s="500"/>
      <c r="Q40273" s="498" t="s">
        <v>213</v>
      </c>
      <c r="S40273" s="499"/>
    </row>
    <row r="40274">
      <c r="B40274" s="497"/>
      <c r="H40274" s="500"/>
      <c r="O40274" s="500"/>
      <c r="Q40274" s="498" t="s">
        <v>213</v>
      </c>
      <c r="S40274" s="499"/>
    </row>
    <row r="40275">
      <c r="B40275" s="497"/>
      <c r="H40275" s="500"/>
      <c r="O40275" s="500"/>
      <c r="Q40275" s="498" t="s">
        <v>213</v>
      </c>
      <c r="S40275" s="499"/>
    </row>
    <row r="40276">
      <c r="B40276" s="497"/>
      <c r="H40276" s="500"/>
      <c r="O40276" s="500"/>
      <c r="Q40276" s="498" t="s">
        <v>213</v>
      </c>
      <c r="S40276" s="499"/>
    </row>
    <row r="40277">
      <c r="B40277" s="497"/>
      <c r="H40277" s="500"/>
      <c r="O40277" s="500"/>
      <c r="Q40277" s="498" t="s">
        <v>213</v>
      </c>
      <c r="S40277" s="499"/>
    </row>
    <row r="40278">
      <c r="B40278" s="497"/>
      <c r="H40278" s="500"/>
      <c r="O40278" s="500"/>
      <c r="Q40278" s="498" t="s">
        <v>213</v>
      </c>
      <c r="S40278" s="499"/>
    </row>
    <row r="40279">
      <c r="B40279" s="497"/>
      <c r="H40279" s="500"/>
      <c r="O40279" s="500"/>
      <c r="Q40279" s="498" t="s">
        <v>213</v>
      </c>
      <c r="S40279" s="499"/>
    </row>
    <row r="40280">
      <c r="B40280" s="497"/>
      <c r="H40280" s="500"/>
      <c r="O40280" s="500"/>
      <c r="Q40280" s="498" t="s">
        <v>213</v>
      </c>
      <c r="S40280" s="499"/>
    </row>
    <row r="40281">
      <c r="B40281" s="497"/>
      <c r="H40281" s="500"/>
      <c r="O40281" s="500"/>
      <c r="Q40281" s="498" t="s">
        <v>213</v>
      </c>
      <c r="S40281" s="499"/>
    </row>
    <row r="40282">
      <c r="B40282" s="497"/>
      <c r="H40282" s="500"/>
      <c r="O40282" s="500"/>
      <c r="Q40282" s="498" t="s">
        <v>213</v>
      </c>
      <c r="S40282" s="499"/>
    </row>
    <row r="40283">
      <c r="B40283" s="497"/>
      <c r="H40283" s="500"/>
      <c r="O40283" s="500"/>
      <c r="Q40283" s="498" t="s">
        <v>213</v>
      </c>
      <c r="S40283" s="499"/>
    </row>
    <row r="40284">
      <c r="B40284" s="497"/>
      <c r="H40284" s="500"/>
      <c r="O40284" s="500"/>
      <c r="Q40284" s="498" t="s">
        <v>213</v>
      </c>
      <c r="S40284" s="499"/>
    </row>
    <row r="40285">
      <c r="B40285" s="497"/>
      <c r="H40285" s="500"/>
      <c r="O40285" s="500"/>
      <c r="Q40285" s="498" t="s">
        <v>213</v>
      </c>
      <c r="S40285" s="499"/>
    </row>
    <row r="40286">
      <c r="B40286" s="497"/>
      <c r="H40286" s="500"/>
      <c r="O40286" s="500"/>
      <c r="Q40286" s="498" t="s">
        <v>213</v>
      </c>
      <c r="S40286" s="499"/>
    </row>
    <row r="40287">
      <c r="B40287" s="497"/>
      <c r="H40287" s="500"/>
      <c r="O40287" s="500"/>
      <c r="Q40287" s="498" t="s">
        <v>213</v>
      </c>
      <c r="S40287" s="499"/>
    </row>
    <row r="40288">
      <c r="B40288" s="497"/>
      <c r="H40288" s="500"/>
      <c r="O40288" s="500"/>
      <c r="Q40288" s="498" t="s">
        <v>213</v>
      </c>
      <c r="S40288" s="499"/>
    </row>
    <row r="40289">
      <c r="B40289" s="497"/>
      <c r="H40289" s="500"/>
      <c r="O40289" s="500"/>
      <c r="Q40289" s="498" t="s">
        <v>213</v>
      </c>
      <c r="S40289" s="499"/>
    </row>
    <row r="40290">
      <c r="B40290" s="497"/>
      <c r="H40290" s="500"/>
      <c r="O40290" s="500"/>
      <c r="Q40290" s="498" t="s">
        <v>213</v>
      </c>
      <c r="S40290" s="499"/>
    </row>
    <row r="40291">
      <c r="B40291" s="497"/>
      <c r="H40291" s="500"/>
      <c r="O40291" s="500"/>
      <c r="Q40291" s="498" t="s">
        <v>213</v>
      </c>
      <c r="S40291" s="499"/>
    </row>
    <row r="40292">
      <c r="B40292" s="497"/>
      <c r="H40292" s="500"/>
      <c r="O40292" s="500"/>
      <c r="Q40292" s="498" t="s">
        <v>213</v>
      </c>
      <c r="S40292" s="499"/>
    </row>
    <row r="40293">
      <c r="B40293" s="497"/>
      <c r="H40293" s="500"/>
      <c r="O40293" s="500"/>
      <c r="Q40293" s="498" t="s">
        <v>213</v>
      </c>
      <c r="S40293" s="499"/>
    </row>
    <row r="40294">
      <c r="B40294" s="497"/>
      <c r="H40294" s="500"/>
      <c r="O40294" s="500"/>
      <c r="Q40294" s="498" t="s">
        <v>213</v>
      </c>
      <c r="S40294" s="499"/>
    </row>
    <row r="40295">
      <c r="B40295" s="497"/>
      <c r="H40295" s="500"/>
      <c r="O40295" s="500"/>
      <c r="Q40295" s="498" t="s">
        <v>213</v>
      </c>
      <c r="S40295" s="499"/>
    </row>
    <row r="40296">
      <c r="B40296" s="497"/>
      <c r="H40296" s="500"/>
      <c r="O40296" s="500"/>
      <c r="Q40296" s="498" t="s">
        <v>213</v>
      </c>
      <c r="S40296" s="499"/>
    </row>
    <row r="40297">
      <c r="B40297" s="497"/>
      <c r="H40297" s="500"/>
      <c r="O40297" s="500"/>
      <c r="Q40297" s="498" t="s">
        <v>213</v>
      </c>
      <c r="S40297" s="499"/>
    </row>
    <row r="40298">
      <c r="B40298" s="497"/>
      <c r="H40298" s="500"/>
      <c r="O40298" s="500"/>
      <c r="Q40298" s="498" t="s">
        <v>213</v>
      </c>
      <c r="S40298" s="499"/>
    </row>
    <row r="40299">
      <c r="B40299" s="497"/>
      <c r="H40299" s="500"/>
      <c r="O40299" s="500"/>
      <c r="Q40299" s="498" t="s">
        <v>213</v>
      </c>
      <c r="S40299" s="499"/>
    </row>
    <row r="40300">
      <c r="B40300" s="497"/>
      <c r="H40300" s="500"/>
      <c r="O40300" s="500"/>
      <c r="Q40300" s="498" t="s">
        <v>213</v>
      </c>
      <c r="S40300" s="499"/>
    </row>
    <row r="40301">
      <c r="B40301" s="497"/>
      <c r="H40301" s="500"/>
      <c r="O40301" s="500"/>
      <c r="Q40301" s="498" t="s">
        <v>213</v>
      </c>
      <c r="S40301" s="499"/>
    </row>
    <row r="40302">
      <c r="B40302" s="497"/>
      <c r="H40302" s="500"/>
      <c r="O40302" s="500"/>
      <c r="Q40302" s="498" t="s">
        <v>213</v>
      </c>
      <c r="S40302" s="499"/>
    </row>
    <row r="40303">
      <c r="B40303" s="497"/>
      <c r="H40303" s="500"/>
      <c r="O40303" s="500"/>
      <c r="Q40303" s="498" t="s">
        <v>213</v>
      </c>
      <c r="S40303" s="499"/>
    </row>
    <row r="40304">
      <c r="B40304" s="497"/>
      <c r="H40304" s="500"/>
      <c r="O40304" s="500"/>
      <c r="Q40304" s="498" t="s">
        <v>213</v>
      </c>
      <c r="S40304" s="499"/>
    </row>
    <row r="40305">
      <c r="B40305" s="497"/>
      <c r="H40305" s="500"/>
      <c r="O40305" s="500"/>
      <c r="Q40305" s="498" t="s">
        <v>213</v>
      </c>
      <c r="S40305" s="499"/>
    </row>
    <row r="40306">
      <c r="B40306" s="497"/>
      <c r="H40306" s="500"/>
      <c r="O40306" s="500"/>
      <c r="Q40306" s="498" t="s">
        <v>213</v>
      </c>
      <c r="S40306" s="499"/>
    </row>
    <row r="40307">
      <c r="B40307" s="497"/>
      <c r="H40307" s="500"/>
      <c r="O40307" s="500"/>
      <c r="Q40307" s="498" t="s">
        <v>213</v>
      </c>
      <c r="S40307" s="499"/>
    </row>
    <row r="40308">
      <c r="B40308" s="497"/>
      <c r="H40308" s="500"/>
      <c r="O40308" s="500"/>
      <c r="Q40308" s="498" t="s">
        <v>213</v>
      </c>
      <c r="S40308" s="499"/>
    </row>
    <row r="40309">
      <c r="B40309" s="497"/>
      <c r="H40309" s="500"/>
      <c r="O40309" s="500"/>
      <c r="Q40309" s="498" t="s">
        <v>213</v>
      </c>
      <c r="S40309" s="499"/>
    </row>
    <row r="40310">
      <c r="B40310" s="497"/>
      <c r="H40310" s="500"/>
      <c r="O40310" s="500"/>
      <c r="Q40310" s="498" t="s">
        <v>213</v>
      </c>
      <c r="S40310" s="499"/>
    </row>
    <row r="40311">
      <c r="B40311" s="497"/>
      <c r="H40311" s="500"/>
      <c r="O40311" s="500"/>
      <c r="Q40311" s="498" t="s">
        <v>213</v>
      </c>
      <c r="S40311" s="499"/>
    </row>
    <row r="40312">
      <c r="B40312" s="497"/>
      <c r="H40312" s="500"/>
      <c r="O40312" s="500"/>
      <c r="Q40312" s="498" t="s">
        <v>213</v>
      </c>
      <c r="S40312" s="499"/>
    </row>
    <row r="40313">
      <c r="B40313" s="497"/>
      <c r="H40313" s="500"/>
      <c r="O40313" s="500"/>
      <c r="Q40313" s="498" t="s">
        <v>213</v>
      </c>
      <c r="S40313" s="499"/>
    </row>
    <row r="40314">
      <c r="B40314" s="497"/>
      <c r="H40314" s="500"/>
      <c r="O40314" s="500"/>
      <c r="Q40314" s="498" t="s">
        <v>213</v>
      </c>
      <c r="S40314" s="499"/>
    </row>
    <row r="40315">
      <c r="B40315" s="497"/>
      <c r="H40315" s="500"/>
      <c r="O40315" s="500"/>
      <c r="Q40315" s="498" t="s">
        <v>213</v>
      </c>
      <c r="S40315" s="499"/>
    </row>
    <row r="40316">
      <c r="B40316" s="497"/>
      <c r="H40316" s="500"/>
      <c r="O40316" s="500"/>
      <c r="Q40316" s="498" t="s">
        <v>213</v>
      </c>
      <c r="S40316" s="499"/>
    </row>
    <row r="40317">
      <c r="B40317" s="497"/>
      <c r="H40317" s="500"/>
      <c r="O40317" s="500"/>
      <c r="Q40317" s="498" t="s">
        <v>213</v>
      </c>
      <c r="S40317" s="499"/>
    </row>
    <row r="40318">
      <c r="B40318" s="497"/>
      <c r="H40318" s="500"/>
      <c r="O40318" s="500"/>
      <c r="Q40318" s="498" t="s">
        <v>213</v>
      </c>
      <c r="S40318" s="499"/>
    </row>
    <row r="40319">
      <c r="B40319" s="497"/>
      <c r="H40319" s="500"/>
      <c r="O40319" s="500"/>
      <c r="Q40319" s="498" t="s">
        <v>213</v>
      </c>
      <c r="S40319" s="499"/>
    </row>
    <row r="40320">
      <c r="B40320" s="497"/>
      <c r="H40320" s="500"/>
      <c r="O40320" s="500"/>
      <c r="Q40320" s="498" t="s">
        <v>213</v>
      </c>
      <c r="S40320" s="499"/>
    </row>
    <row r="40321">
      <c r="B40321" s="497"/>
      <c r="H40321" s="500"/>
      <c r="O40321" s="500"/>
      <c r="Q40321" s="498" t="s">
        <v>213</v>
      </c>
      <c r="S40321" s="499"/>
    </row>
    <row r="40322">
      <c r="B40322" s="497"/>
      <c r="H40322" s="500"/>
      <c r="O40322" s="500"/>
      <c r="Q40322" s="498" t="s">
        <v>213</v>
      </c>
      <c r="S40322" s="499"/>
    </row>
    <row r="40323">
      <c r="B40323" s="497"/>
      <c r="H40323" s="500"/>
      <c r="O40323" s="500"/>
      <c r="Q40323" s="498" t="s">
        <v>213</v>
      </c>
      <c r="S40323" s="499"/>
    </row>
    <row r="40324">
      <c r="B40324" s="497"/>
      <c r="H40324" s="500"/>
      <c r="O40324" s="500"/>
      <c r="Q40324" s="498" t="s">
        <v>213</v>
      </c>
      <c r="S40324" s="499"/>
    </row>
    <row r="40325">
      <c r="B40325" s="497"/>
      <c r="H40325" s="500"/>
      <c r="O40325" s="500"/>
      <c r="Q40325" s="498" t="s">
        <v>213</v>
      </c>
      <c r="S40325" s="499"/>
    </row>
    <row r="40326">
      <c r="B40326" s="497"/>
      <c r="H40326" s="500"/>
      <c r="O40326" s="500"/>
      <c r="Q40326" s="498" t="s">
        <v>213</v>
      </c>
      <c r="S40326" s="499"/>
    </row>
    <row r="40327">
      <c r="B40327" s="497"/>
      <c r="H40327" s="500"/>
      <c r="O40327" s="500"/>
      <c r="Q40327" s="498" t="s">
        <v>213</v>
      </c>
      <c r="S40327" s="499"/>
    </row>
    <row r="40328">
      <c r="B40328" s="497"/>
      <c r="H40328" s="500"/>
      <c r="O40328" s="500"/>
      <c r="Q40328" s="498" t="s">
        <v>213</v>
      </c>
      <c r="S40328" s="499"/>
    </row>
    <row r="40329">
      <c r="B40329" s="497"/>
      <c r="H40329" s="500"/>
      <c r="O40329" s="500"/>
      <c r="Q40329" s="498" t="s">
        <v>213</v>
      </c>
      <c r="S40329" s="499"/>
    </row>
    <row r="40330">
      <c r="B40330" s="497"/>
      <c r="H40330" s="500"/>
      <c r="O40330" s="500"/>
      <c r="Q40330" s="498" t="s">
        <v>213</v>
      </c>
      <c r="S40330" s="499"/>
    </row>
    <row r="40331">
      <c r="B40331" s="497"/>
      <c r="H40331" s="500"/>
      <c r="O40331" s="500"/>
      <c r="Q40331" s="498" t="s">
        <v>213</v>
      </c>
      <c r="S40331" s="499"/>
    </row>
    <row r="40332">
      <c r="B40332" s="497"/>
      <c r="H40332" s="500"/>
      <c r="O40332" s="500"/>
      <c r="Q40332" s="498" t="s">
        <v>213</v>
      </c>
      <c r="S40332" s="499"/>
    </row>
    <row r="40333">
      <c r="B40333" s="497"/>
      <c r="H40333" s="500"/>
      <c r="O40333" s="500"/>
      <c r="Q40333" s="498" t="s">
        <v>213</v>
      </c>
      <c r="S40333" s="499"/>
    </row>
    <row r="40334">
      <c r="B40334" s="497"/>
      <c r="H40334" s="500"/>
      <c r="O40334" s="500"/>
      <c r="Q40334" s="498" t="s">
        <v>213</v>
      </c>
      <c r="S40334" s="499"/>
    </row>
    <row r="40335">
      <c r="B40335" s="497"/>
      <c r="H40335" s="500"/>
      <c r="O40335" s="500"/>
      <c r="Q40335" s="498" t="s">
        <v>213</v>
      </c>
      <c r="S40335" s="499"/>
    </row>
    <row r="40336">
      <c r="B40336" s="497"/>
      <c r="H40336" s="500"/>
      <c r="O40336" s="500"/>
      <c r="Q40336" s="498" t="s">
        <v>213</v>
      </c>
      <c r="S40336" s="499"/>
    </row>
    <row r="40337">
      <c r="B40337" s="497"/>
      <c r="H40337" s="500"/>
      <c r="O40337" s="500"/>
      <c r="Q40337" s="498" t="s">
        <v>213</v>
      </c>
      <c r="S40337" s="499"/>
    </row>
    <row r="40338">
      <c r="B40338" s="497"/>
      <c r="H40338" s="500"/>
      <c r="O40338" s="500"/>
      <c r="Q40338" s="498" t="s">
        <v>213</v>
      </c>
      <c r="S40338" s="499"/>
    </row>
    <row r="40339">
      <c r="B40339" s="497"/>
      <c r="H40339" s="500"/>
      <c r="O40339" s="500"/>
      <c r="Q40339" s="498" t="s">
        <v>213</v>
      </c>
      <c r="S40339" s="499"/>
    </row>
    <row r="40340">
      <c r="B40340" s="497"/>
      <c r="H40340" s="500"/>
      <c r="O40340" s="500"/>
      <c r="Q40340" s="498" t="s">
        <v>213</v>
      </c>
      <c r="S40340" s="499"/>
    </row>
    <row r="40341">
      <c r="B40341" s="497"/>
      <c r="H40341" s="500"/>
      <c r="O40341" s="500"/>
      <c r="Q40341" s="498" t="s">
        <v>213</v>
      </c>
      <c r="S40341" s="499"/>
    </row>
    <row r="40342">
      <c r="B40342" s="497"/>
      <c r="H40342" s="500"/>
      <c r="O40342" s="500"/>
      <c r="Q40342" s="498" t="s">
        <v>213</v>
      </c>
      <c r="S40342" s="499"/>
    </row>
    <row r="40343">
      <c r="B40343" s="497"/>
      <c r="H40343" s="500"/>
      <c r="O40343" s="500"/>
      <c r="Q40343" s="498" t="s">
        <v>213</v>
      </c>
      <c r="S40343" s="499"/>
    </row>
    <row r="40344">
      <c r="B40344" s="497"/>
      <c r="H40344" s="500"/>
      <c r="O40344" s="500"/>
      <c r="Q40344" s="498" t="s">
        <v>213</v>
      </c>
      <c r="S40344" s="499"/>
    </row>
    <row r="40345">
      <c r="B40345" s="497"/>
      <c r="H40345" s="500"/>
      <c r="O40345" s="500"/>
      <c r="Q40345" s="498" t="s">
        <v>213</v>
      </c>
      <c r="S40345" s="499"/>
    </row>
    <row r="40346">
      <c r="B40346" s="497"/>
      <c r="H40346" s="500"/>
      <c r="O40346" s="500"/>
      <c r="Q40346" s="498" t="s">
        <v>213</v>
      </c>
      <c r="S40346" s="499"/>
    </row>
    <row r="40347">
      <c r="B40347" s="497"/>
      <c r="H40347" s="500"/>
      <c r="O40347" s="500"/>
      <c r="Q40347" s="498" t="s">
        <v>213</v>
      </c>
      <c r="S40347" s="499"/>
    </row>
    <row r="40348">
      <c r="B40348" s="497"/>
      <c r="H40348" s="500"/>
      <c r="O40348" s="500"/>
      <c r="Q40348" s="498" t="s">
        <v>213</v>
      </c>
      <c r="S40348" s="499"/>
    </row>
    <row r="40349">
      <c r="B40349" s="497"/>
      <c r="H40349" s="500"/>
      <c r="O40349" s="500"/>
      <c r="Q40349" s="498" t="s">
        <v>213</v>
      </c>
      <c r="S40349" s="499"/>
    </row>
    <row r="40350">
      <c r="B40350" s="497"/>
      <c r="H40350" s="500"/>
      <c r="O40350" s="500"/>
      <c r="Q40350" s="498" t="s">
        <v>213</v>
      </c>
      <c r="S40350" s="499"/>
    </row>
    <row r="40351">
      <c r="B40351" s="497"/>
      <c r="H40351" s="500"/>
      <c r="O40351" s="500"/>
      <c r="Q40351" s="498" t="s">
        <v>213</v>
      </c>
      <c r="S40351" s="499"/>
    </row>
    <row r="40352">
      <c r="B40352" s="497"/>
      <c r="H40352" s="500"/>
      <c r="O40352" s="500"/>
      <c r="Q40352" s="498" t="s">
        <v>213</v>
      </c>
      <c r="S40352" s="499"/>
    </row>
    <row r="40353">
      <c r="B40353" s="497"/>
      <c r="H40353" s="500"/>
      <c r="O40353" s="500"/>
      <c r="Q40353" s="498" t="s">
        <v>213</v>
      </c>
      <c r="S40353" s="499"/>
    </row>
    <row r="40354">
      <c r="B40354" s="497"/>
      <c r="H40354" s="500"/>
      <c r="O40354" s="500"/>
      <c r="Q40354" s="498" t="s">
        <v>213</v>
      </c>
      <c r="S40354" s="499"/>
    </row>
    <row r="40355">
      <c r="B40355" s="497"/>
      <c r="H40355" s="500"/>
      <c r="O40355" s="500"/>
      <c r="Q40355" s="498" t="s">
        <v>213</v>
      </c>
      <c r="S40355" s="499"/>
    </row>
    <row r="40356">
      <c r="B40356" s="497"/>
      <c r="H40356" s="500"/>
      <c r="O40356" s="500"/>
      <c r="Q40356" s="498" t="s">
        <v>213</v>
      </c>
      <c r="S40356" s="499"/>
    </row>
    <row r="40357">
      <c r="B40357" s="497"/>
      <c r="H40357" s="500"/>
      <c r="O40357" s="500"/>
      <c r="Q40357" s="498" t="s">
        <v>213</v>
      </c>
      <c r="S40357" s="499"/>
    </row>
    <row r="40358">
      <c r="B40358" s="497"/>
      <c r="H40358" s="500"/>
      <c r="O40358" s="500"/>
      <c r="Q40358" s="498" t="s">
        <v>213</v>
      </c>
      <c r="S40358" s="499"/>
    </row>
    <row r="40359">
      <c r="B40359" s="497"/>
      <c r="H40359" s="500"/>
      <c r="O40359" s="500"/>
      <c r="Q40359" s="498" t="s">
        <v>213</v>
      </c>
      <c r="S40359" s="499"/>
    </row>
    <row r="40360">
      <c r="B40360" s="497"/>
      <c r="H40360" s="500"/>
      <c r="O40360" s="500"/>
      <c r="Q40360" s="498" t="s">
        <v>213</v>
      </c>
      <c r="S40360" s="499"/>
    </row>
    <row r="40361">
      <c r="B40361" s="497"/>
      <c r="H40361" s="500"/>
      <c r="O40361" s="500"/>
      <c r="Q40361" s="498" t="s">
        <v>213</v>
      </c>
      <c r="S40361" s="499"/>
    </row>
    <row r="40362">
      <c r="B40362" s="497"/>
      <c r="H40362" s="500"/>
      <c r="O40362" s="500"/>
      <c r="Q40362" s="498" t="s">
        <v>213</v>
      </c>
      <c r="S40362" s="499"/>
    </row>
    <row r="40363">
      <c r="B40363" s="497"/>
      <c r="H40363" s="500"/>
      <c r="O40363" s="500"/>
      <c r="Q40363" s="498" t="s">
        <v>213</v>
      </c>
      <c r="S40363" s="499"/>
    </row>
    <row r="40364">
      <c r="B40364" s="497"/>
      <c r="H40364" s="500"/>
      <c r="O40364" s="500"/>
      <c r="Q40364" s="498" t="s">
        <v>213</v>
      </c>
      <c r="S40364" s="499"/>
    </row>
    <row r="40365">
      <c r="B40365" s="497"/>
      <c r="H40365" s="500"/>
      <c r="O40365" s="500"/>
      <c r="Q40365" s="498" t="s">
        <v>213</v>
      </c>
      <c r="S40365" s="499"/>
    </row>
    <row r="40366">
      <c r="B40366" s="497"/>
      <c r="H40366" s="500"/>
      <c r="O40366" s="500"/>
      <c r="Q40366" s="498" t="s">
        <v>213</v>
      </c>
      <c r="S40366" s="499"/>
    </row>
    <row r="40367">
      <c r="B40367" s="497"/>
      <c r="H40367" s="500"/>
      <c r="O40367" s="500"/>
      <c r="Q40367" s="498" t="s">
        <v>213</v>
      </c>
      <c r="S40367" s="499"/>
    </row>
    <row r="40368">
      <c r="B40368" s="497"/>
      <c r="H40368" s="500"/>
      <c r="O40368" s="500"/>
      <c r="Q40368" s="498" t="s">
        <v>213</v>
      </c>
      <c r="S40368" s="499"/>
    </row>
    <row r="40369">
      <c r="B40369" s="497"/>
      <c r="H40369" s="500"/>
      <c r="O40369" s="500"/>
      <c r="Q40369" s="498" t="s">
        <v>213</v>
      </c>
      <c r="S40369" s="499"/>
    </row>
    <row r="40370">
      <c r="B40370" s="497"/>
      <c r="H40370" s="500"/>
      <c r="O40370" s="500"/>
      <c r="Q40370" s="498" t="s">
        <v>213</v>
      </c>
      <c r="S40370" s="499"/>
    </row>
    <row r="40371">
      <c r="B40371" s="497"/>
      <c r="H40371" s="500"/>
      <c r="O40371" s="500"/>
      <c r="Q40371" s="498" t="s">
        <v>213</v>
      </c>
      <c r="S40371" s="499"/>
    </row>
    <row r="40372">
      <c r="B40372" s="497"/>
      <c r="H40372" s="500"/>
      <c r="O40372" s="500"/>
      <c r="Q40372" s="498" t="s">
        <v>213</v>
      </c>
      <c r="S40372" s="499"/>
    </row>
    <row r="40373">
      <c r="B40373" s="497"/>
      <c r="H40373" s="500"/>
      <c r="O40373" s="500"/>
      <c r="Q40373" s="498" t="s">
        <v>213</v>
      </c>
      <c r="S40373" s="499"/>
    </row>
    <row r="40374">
      <c r="B40374" s="497"/>
      <c r="H40374" s="500"/>
      <c r="O40374" s="500"/>
      <c r="Q40374" s="498" t="s">
        <v>213</v>
      </c>
      <c r="S40374" s="499"/>
    </row>
    <row r="40375">
      <c r="B40375" s="497"/>
      <c r="H40375" s="500"/>
      <c r="O40375" s="500"/>
      <c r="Q40375" s="498" t="s">
        <v>213</v>
      </c>
      <c r="S40375" s="499"/>
    </row>
    <row r="40376">
      <c r="B40376" s="497"/>
      <c r="H40376" s="500"/>
      <c r="O40376" s="500"/>
      <c r="Q40376" s="498" t="s">
        <v>213</v>
      </c>
      <c r="S40376" s="499"/>
    </row>
    <row r="40377">
      <c r="B40377" s="497"/>
      <c r="H40377" s="500"/>
      <c r="O40377" s="500"/>
      <c r="Q40377" s="498" t="s">
        <v>213</v>
      </c>
      <c r="S40377" s="499"/>
    </row>
    <row r="40378">
      <c r="B40378" s="497"/>
      <c r="H40378" s="500"/>
      <c r="O40378" s="500"/>
      <c r="Q40378" s="498" t="s">
        <v>213</v>
      </c>
      <c r="S40378" s="499"/>
    </row>
    <row r="40379">
      <c r="B40379" s="497"/>
      <c r="H40379" s="500"/>
      <c r="O40379" s="500"/>
      <c r="Q40379" s="498" t="s">
        <v>213</v>
      </c>
      <c r="S40379" s="499"/>
    </row>
    <row r="40380">
      <c r="B40380" s="497"/>
      <c r="H40380" s="500"/>
      <c r="O40380" s="500"/>
      <c r="Q40380" s="498" t="s">
        <v>213</v>
      </c>
      <c r="S40380" s="499"/>
    </row>
    <row r="40381">
      <c r="B40381" s="497"/>
      <c r="H40381" s="500"/>
      <c r="O40381" s="500"/>
      <c r="Q40381" s="498" t="s">
        <v>213</v>
      </c>
      <c r="S40381" s="499"/>
    </row>
    <row r="40382">
      <c r="B40382" s="497"/>
      <c r="H40382" s="500"/>
      <c r="O40382" s="500"/>
      <c r="Q40382" s="498" t="s">
        <v>213</v>
      </c>
      <c r="S40382" s="499"/>
    </row>
    <row r="40383">
      <c r="B40383" s="497"/>
      <c r="H40383" s="500"/>
      <c r="O40383" s="500"/>
      <c r="Q40383" s="498" t="s">
        <v>213</v>
      </c>
      <c r="S40383" s="499"/>
    </row>
    <row r="40384">
      <c r="B40384" s="497"/>
      <c r="H40384" s="500"/>
      <c r="O40384" s="500"/>
      <c r="Q40384" s="498" t="s">
        <v>213</v>
      </c>
      <c r="S40384" s="499"/>
    </row>
    <row r="40385">
      <c r="B40385" s="497"/>
      <c r="H40385" s="500"/>
      <c r="O40385" s="500"/>
      <c r="Q40385" s="498" t="s">
        <v>213</v>
      </c>
      <c r="S40385" s="499"/>
    </row>
    <row r="40386">
      <c r="B40386" s="497"/>
      <c r="H40386" s="500"/>
      <c r="O40386" s="500"/>
      <c r="Q40386" s="498" t="s">
        <v>213</v>
      </c>
      <c r="S40386" s="499"/>
    </row>
    <row r="40387">
      <c r="B40387" s="497"/>
      <c r="H40387" s="500"/>
      <c r="O40387" s="500"/>
      <c r="Q40387" s="498" t="s">
        <v>213</v>
      </c>
      <c r="S40387" s="499"/>
    </row>
    <row r="40388">
      <c r="B40388" s="497"/>
      <c r="H40388" s="500"/>
      <c r="O40388" s="500"/>
      <c r="Q40388" s="498" t="s">
        <v>213</v>
      </c>
      <c r="S40388" s="499"/>
    </row>
    <row r="40389">
      <c r="B40389" s="497"/>
      <c r="H40389" s="500"/>
      <c r="O40389" s="500"/>
      <c r="Q40389" s="498" t="s">
        <v>213</v>
      </c>
      <c r="S40389" s="499"/>
    </row>
    <row r="40390">
      <c r="B40390" s="497"/>
      <c r="H40390" s="500"/>
      <c r="O40390" s="500"/>
      <c r="Q40390" s="498" t="s">
        <v>213</v>
      </c>
      <c r="S40390" s="499"/>
    </row>
    <row r="40391">
      <c r="B40391" s="497"/>
      <c r="H40391" s="500"/>
      <c r="O40391" s="500"/>
      <c r="Q40391" s="498" t="s">
        <v>213</v>
      </c>
      <c r="S40391" s="499"/>
    </row>
    <row r="40392">
      <c r="B40392" s="497"/>
      <c r="H40392" s="500"/>
      <c r="O40392" s="500"/>
      <c r="Q40392" s="498" t="s">
        <v>213</v>
      </c>
      <c r="S40392" s="499"/>
    </row>
    <row r="40393">
      <c r="B40393" s="497"/>
      <c r="H40393" s="500"/>
      <c r="O40393" s="500"/>
      <c r="Q40393" s="498" t="s">
        <v>213</v>
      </c>
      <c r="S40393" s="499"/>
    </row>
    <row r="40394">
      <c r="B40394" s="497"/>
      <c r="H40394" s="500"/>
      <c r="O40394" s="500"/>
      <c r="Q40394" s="498" t="s">
        <v>213</v>
      </c>
      <c r="S40394" s="499"/>
    </row>
    <row r="40395">
      <c r="B40395" s="497"/>
      <c r="H40395" s="500"/>
      <c r="O40395" s="500"/>
      <c r="Q40395" s="498" t="s">
        <v>213</v>
      </c>
      <c r="S40395" s="499"/>
    </row>
    <row r="40396">
      <c r="B40396" s="497"/>
      <c r="H40396" s="500"/>
      <c r="O40396" s="500"/>
      <c r="Q40396" s="498" t="s">
        <v>213</v>
      </c>
      <c r="S40396" s="499"/>
    </row>
    <row r="40397">
      <c r="B40397" s="497"/>
      <c r="H40397" s="500"/>
      <c r="O40397" s="500"/>
      <c r="Q40397" s="498" t="s">
        <v>213</v>
      </c>
      <c r="S40397" s="499"/>
    </row>
    <row r="40398">
      <c r="B40398" s="497"/>
      <c r="H40398" s="500"/>
      <c r="O40398" s="500"/>
      <c r="Q40398" s="498" t="s">
        <v>213</v>
      </c>
      <c r="S40398" s="499"/>
    </row>
    <row r="40399">
      <c r="B40399" s="497"/>
      <c r="H40399" s="500"/>
      <c r="O40399" s="500"/>
      <c r="Q40399" s="498" t="s">
        <v>213</v>
      </c>
      <c r="S40399" s="499"/>
    </row>
    <row r="40400">
      <c r="B40400" s="497"/>
      <c r="H40400" s="500"/>
      <c r="O40400" s="500"/>
      <c r="Q40400" s="498" t="s">
        <v>213</v>
      </c>
      <c r="S40400" s="499"/>
    </row>
    <row r="40401">
      <c r="B40401" s="497"/>
      <c r="H40401" s="500"/>
      <c r="O40401" s="500"/>
      <c r="Q40401" s="498" t="s">
        <v>213</v>
      </c>
      <c r="S40401" s="499"/>
    </row>
    <row r="40402">
      <c r="B40402" s="497"/>
      <c r="H40402" s="500"/>
      <c r="O40402" s="500"/>
      <c r="Q40402" s="498" t="s">
        <v>213</v>
      </c>
      <c r="S40402" s="499"/>
    </row>
    <row r="40403">
      <c r="B40403" s="497"/>
      <c r="H40403" s="500"/>
      <c r="O40403" s="500"/>
      <c r="Q40403" s="498" t="s">
        <v>213</v>
      </c>
      <c r="S40403" s="499"/>
    </row>
    <row r="40404">
      <c r="B40404" s="497"/>
      <c r="H40404" s="500"/>
      <c r="O40404" s="500"/>
      <c r="Q40404" s="498" t="s">
        <v>213</v>
      </c>
      <c r="S40404" s="499"/>
    </row>
    <row r="40405">
      <c r="B40405" s="497"/>
      <c r="H40405" s="500"/>
      <c r="O40405" s="500"/>
      <c r="Q40405" s="498" t="s">
        <v>213</v>
      </c>
      <c r="S40405" s="499"/>
    </row>
    <row r="40406">
      <c r="B40406" s="497"/>
      <c r="H40406" s="500"/>
      <c r="O40406" s="500"/>
      <c r="Q40406" s="498" t="s">
        <v>213</v>
      </c>
      <c r="S40406" s="499"/>
    </row>
    <row r="40407">
      <c r="B40407" s="497"/>
      <c r="H40407" s="500"/>
      <c r="O40407" s="500"/>
      <c r="Q40407" s="498" t="s">
        <v>213</v>
      </c>
      <c r="S40407" s="499"/>
    </row>
    <row r="40408">
      <c r="B40408" s="497"/>
      <c r="H40408" s="500"/>
      <c r="O40408" s="500"/>
      <c r="Q40408" s="498" t="s">
        <v>213</v>
      </c>
      <c r="S40408" s="499"/>
    </row>
    <row r="40409">
      <c r="B40409" s="497"/>
      <c r="H40409" s="500"/>
      <c r="O40409" s="500"/>
      <c r="Q40409" s="498" t="s">
        <v>213</v>
      </c>
      <c r="S40409" s="499"/>
    </row>
    <row r="40410">
      <c r="B40410" s="497"/>
      <c r="H40410" s="500"/>
      <c r="O40410" s="500"/>
      <c r="Q40410" s="498" t="s">
        <v>213</v>
      </c>
      <c r="S40410" s="499"/>
    </row>
    <row r="40411">
      <c r="B40411" s="497"/>
      <c r="H40411" s="500"/>
      <c r="O40411" s="500"/>
      <c r="Q40411" s="498" t="s">
        <v>213</v>
      </c>
      <c r="S40411" s="499"/>
    </row>
    <row r="40412">
      <c r="B40412" s="497"/>
      <c r="H40412" s="500"/>
      <c r="O40412" s="500"/>
      <c r="Q40412" s="498" t="s">
        <v>213</v>
      </c>
      <c r="S40412" s="499"/>
    </row>
    <row r="40413">
      <c r="B40413" s="497"/>
      <c r="H40413" s="500"/>
      <c r="O40413" s="500"/>
      <c r="Q40413" s="498" t="s">
        <v>213</v>
      </c>
      <c r="S40413" s="499"/>
    </row>
    <row r="40414">
      <c r="B40414" s="497"/>
      <c r="H40414" s="500"/>
      <c r="O40414" s="500"/>
      <c r="Q40414" s="498" t="s">
        <v>213</v>
      </c>
      <c r="S40414" s="499"/>
    </row>
    <row r="40415">
      <c r="B40415" s="497"/>
      <c r="H40415" s="500"/>
      <c r="O40415" s="500"/>
      <c r="Q40415" s="498" t="s">
        <v>213</v>
      </c>
      <c r="S40415" s="499"/>
    </row>
    <row r="40416">
      <c r="B40416" s="497"/>
      <c r="H40416" s="500"/>
      <c r="O40416" s="500"/>
      <c r="Q40416" s="498" t="s">
        <v>213</v>
      </c>
      <c r="S40416" s="499"/>
    </row>
    <row r="40417">
      <c r="B40417" s="497"/>
      <c r="H40417" s="500"/>
      <c r="O40417" s="500"/>
      <c r="Q40417" s="498" t="s">
        <v>213</v>
      </c>
      <c r="S40417" s="499"/>
    </row>
    <row r="40418">
      <c r="B40418" s="497"/>
      <c r="H40418" s="500"/>
      <c r="O40418" s="500"/>
      <c r="Q40418" s="498" t="s">
        <v>213</v>
      </c>
      <c r="S40418" s="499"/>
    </row>
    <row r="40419">
      <c r="B40419" s="497"/>
      <c r="H40419" s="500"/>
      <c r="O40419" s="500"/>
      <c r="Q40419" s="498" t="s">
        <v>213</v>
      </c>
      <c r="S40419" s="499"/>
    </row>
    <row r="40420">
      <c r="B40420" s="497"/>
      <c r="H40420" s="500"/>
      <c r="O40420" s="500"/>
      <c r="Q40420" s="498" t="s">
        <v>213</v>
      </c>
      <c r="S40420" s="499"/>
    </row>
    <row r="40421">
      <c r="B40421" s="497"/>
      <c r="H40421" s="500"/>
      <c r="O40421" s="500"/>
      <c r="Q40421" s="498" t="s">
        <v>213</v>
      </c>
      <c r="S40421" s="499"/>
    </row>
    <row r="40422">
      <c r="B40422" s="497"/>
      <c r="H40422" s="500"/>
      <c r="O40422" s="500"/>
      <c r="Q40422" s="498" t="s">
        <v>213</v>
      </c>
      <c r="S40422" s="499"/>
    </row>
    <row r="40423">
      <c r="B40423" s="497"/>
      <c r="H40423" s="500"/>
      <c r="O40423" s="500"/>
      <c r="Q40423" s="498" t="s">
        <v>213</v>
      </c>
      <c r="S40423" s="499"/>
    </row>
    <row r="40424">
      <c r="B40424" s="497"/>
      <c r="H40424" s="500"/>
      <c r="O40424" s="500"/>
      <c r="Q40424" s="498" t="s">
        <v>213</v>
      </c>
      <c r="S40424" s="499"/>
    </row>
    <row r="40425">
      <c r="B40425" s="497"/>
      <c r="H40425" s="500"/>
      <c r="O40425" s="500"/>
      <c r="Q40425" s="498" t="s">
        <v>213</v>
      </c>
      <c r="S40425" s="499"/>
    </row>
    <row r="40426">
      <c r="B40426" s="497"/>
      <c r="H40426" s="500"/>
      <c r="O40426" s="500"/>
      <c r="Q40426" s="498" t="s">
        <v>213</v>
      </c>
      <c r="S40426" s="499"/>
    </row>
    <row r="40427">
      <c r="B40427" s="497"/>
      <c r="H40427" s="500"/>
      <c r="O40427" s="500"/>
      <c r="Q40427" s="498" t="s">
        <v>213</v>
      </c>
      <c r="S40427" s="499"/>
    </row>
    <row r="40428">
      <c r="B40428" s="497"/>
      <c r="H40428" s="500"/>
      <c r="O40428" s="500"/>
      <c r="Q40428" s="498" t="s">
        <v>213</v>
      </c>
      <c r="S40428" s="499"/>
    </row>
    <row r="40429">
      <c r="B40429" s="497"/>
      <c r="H40429" s="500"/>
      <c r="O40429" s="500"/>
      <c r="Q40429" s="498" t="s">
        <v>213</v>
      </c>
      <c r="S40429" s="499"/>
    </row>
    <row r="40430">
      <c r="B40430" s="497"/>
      <c r="H40430" s="500"/>
      <c r="O40430" s="500"/>
      <c r="Q40430" s="498" t="s">
        <v>213</v>
      </c>
      <c r="S40430" s="499"/>
    </row>
    <row r="40431">
      <c r="B40431" s="497"/>
      <c r="H40431" s="500"/>
      <c r="O40431" s="500"/>
      <c r="Q40431" s="498" t="s">
        <v>213</v>
      </c>
      <c r="S40431" s="499"/>
    </row>
    <row r="40432">
      <c r="B40432" s="497"/>
      <c r="H40432" s="500"/>
      <c r="O40432" s="500"/>
      <c r="Q40432" s="498" t="s">
        <v>213</v>
      </c>
      <c r="S40432" s="499"/>
    </row>
    <row r="40433">
      <c r="B40433" s="497"/>
      <c r="H40433" s="500"/>
      <c r="O40433" s="500"/>
      <c r="Q40433" s="498" t="s">
        <v>213</v>
      </c>
      <c r="S40433" s="499"/>
    </row>
    <row r="40434">
      <c r="B40434" s="497"/>
      <c r="H40434" s="500"/>
      <c r="O40434" s="500"/>
      <c r="Q40434" s="498" t="s">
        <v>213</v>
      </c>
      <c r="S40434" s="499"/>
    </row>
    <row r="40435">
      <c r="B40435" s="497"/>
      <c r="H40435" s="500"/>
      <c r="O40435" s="500"/>
      <c r="Q40435" s="498" t="s">
        <v>213</v>
      </c>
      <c r="S40435" s="499"/>
    </row>
    <row r="40436">
      <c r="B40436" s="497"/>
      <c r="H40436" s="500"/>
      <c r="O40436" s="500"/>
      <c r="Q40436" s="498" t="s">
        <v>213</v>
      </c>
      <c r="S40436" s="499"/>
    </row>
    <row r="40437">
      <c r="B40437" s="497"/>
      <c r="H40437" s="500"/>
      <c r="O40437" s="500"/>
      <c r="Q40437" s="498" t="s">
        <v>213</v>
      </c>
      <c r="S40437" s="499"/>
    </row>
    <row r="40438">
      <c r="B40438" s="497"/>
      <c r="H40438" s="500"/>
      <c r="O40438" s="500"/>
      <c r="Q40438" s="498" t="s">
        <v>213</v>
      </c>
      <c r="S40438" s="499"/>
    </row>
    <row r="40439">
      <c r="B40439" s="497"/>
      <c r="H40439" s="500"/>
      <c r="O40439" s="500"/>
      <c r="Q40439" s="498" t="s">
        <v>213</v>
      </c>
      <c r="S40439" s="499"/>
    </row>
    <row r="40440">
      <c r="B40440" s="497"/>
      <c r="H40440" s="500"/>
      <c r="O40440" s="500"/>
      <c r="Q40440" s="498" t="s">
        <v>213</v>
      </c>
      <c r="S40440" s="499"/>
    </row>
    <row r="40441">
      <c r="B40441" s="497"/>
      <c r="H40441" s="500"/>
      <c r="O40441" s="500"/>
      <c r="Q40441" s="498" t="s">
        <v>213</v>
      </c>
      <c r="S40441" s="499"/>
    </row>
    <row r="40442">
      <c r="B40442" s="497"/>
      <c r="H40442" s="500"/>
      <c r="O40442" s="500"/>
      <c r="Q40442" s="498" t="s">
        <v>213</v>
      </c>
      <c r="S40442" s="499"/>
    </row>
    <row r="40443">
      <c r="B40443" s="497"/>
      <c r="H40443" s="500"/>
      <c r="O40443" s="500"/>
      <c r="Q40443" s="498" t="s">
        <v>213</v>
      </c>
      <c r="S40443" s="499"/>
    </row>
    <row r="40444">
      <c r="B40444" s="497"/>
      <c r="H40444" s="500"/>
      <c r="O40444" s="500"/>
      <c r="Q40444" s="498" t="s">
        <v>213</v>
      </c>
      <c r="S40444" s="499"/>
    </row>
    <row r="40445">
      <c r="B40445" s="497"/>
      <c r="H40445" s="500"/>
      <c r="O40445" s="500"/>
      <c r="Q40445" s="498" t="s">
        <v>213</v>
      </c>
      <c r="S40445" s="499"/>
    </row>
    <row r="40446">
      <c r="B40446" s="497"/>
      <c r="H40446" s="500"/>
      <c r="O40446" s="500"/>
      <c r="Q40446" s="498" t="s">
        <v>213</v>
      </c>
      <c r="S40446" s="499"/>
    </row>
    <row r="40447">
      <c r="B40447" s="497"/>
      <c r="H40447" s="500"/>
      <c r="O40447" s="500"/>
      <c r="Q40447" s="498" t="s">
        <v>213</v>
      </c>
      <c r="S40447" s="499"/>
    </row>
    <row r="40448">
      <c r="B40448" s="497"/>
      <c r="H40448" s="500"/>
      <c r="O40448" s="500"/>
      <c r="Q40448" s="498" t="s">
        <v>213</v>
      </c>
      <c r="S40448" s="499"/>
    </row>
    <row r="40449">
      <c r="B40449" s="497"/>
      <c r="H40449" s="500"/>
      <c r="O40449" s="500"/>
      <c r="Q40449" s="498" t="s">
        <v>213</v>
      </c>
      <c r="S40449" s="499"/>
    </row>
    <row r="40450">
      <c r="B40450" s="497"/>
      <c r="H40450" s="500"/>
      <c r="O40450" s="500"/>
      <c r="Q40450" s="498" t="s">
        <v>213</v>
      </c>
      <c r="S40450" s="499"/>
    </row>
    <row r="40451">
      <c r="B40451" s="497"/>
      <c r="H40451" s="500"/>
      <c r="O40451" s="500"/>
      <c r="Q40451" s="498" t="s">
        <v>213</v>
      </c>
      <c r="S40451" s="499"/>
    </row>
    <row r="40452">
      <c r="B40452" s="497"/>
      <c r="H40452" s="500"/>
      <c r="O40452" s="500"/>
      <c r="Q40452" s="498" t="s">
        <v>213</v>
      </c>
      <c r="S40452" s="499"/>
    </row>
    <row r="40453">
      <c r="B40453" s="497"/>
      <c r="H40453" s="500"/>
      <c r="O40453" s="500"/>
      <c r="Q40453" s="498" t="s">
        <v>213</v>
      </c>
      <c r="S40453" s="499"/>
    </row>
    <row r="40454">
      <c r="B40454" s="497"/>
      <c r="H40454" s="500"/>
      <c r="O40454" s="500"/>
      <c r="Q40454" s="498" t="s">
        <v>213</v>
      </c>
      <c r="S40454" s="499"/>
    </row>
    <row r="40455">
      <c r="B40455" s="497"/>
      <c r="H40455" s="500"/>
      <c r="O40455" s="500"/>
      <c r="Q40455" s="498" t="s">
        <v>213</v>
      </c>
      <c r="S40455" s="499"/>
    </row>
    <row r="40456">
      <c r="B40456" s="497"/>
      <c r="H40456" s="500"/>
      <c r="O40456" s="500"/>
      <c r="Q40456" s="498" t="s">
        <v>213</v>
      </c>
      <c r="S40456" s="499"/>
    </row>
    <row r="40457">
      <c r="B40457" s="497"/>
      <c r="H40457" s="500"/>
      <c r="O40457" s="500"/>
      <c r="Q40457" s="498" t="s">
        <v>213</v>
      </c>
      <c r="S40457" s="499"/>
    </row>
    <row r="40458">
      <c r="B40458" s="497"/>
      <c r="H40458" s="500"/>
      <c r="O40458" s="500"/>
      <c r="Q40458" s="498" t="s">
        <v>213</v>
      </c>
      <c r="S40458" s="499"/>
    </row>
    <row r="40459">
      <c r="B40459" s="497"/>
      <c r="H40459" s="500"/>
      <c r="O40459" s="500"/>
      <c r="Q40459" s="498" t="s">
        <v>213</v>
      </c>
      <c r="S40459" s="499"/>
    </row>
    <row r="40460">
      <c r="B40460" s="497"/>
      <c r="H40460" s="500"/>
      <c r="O40460" s="500"/>
      <c r="Q40460" s="498" t="s">
        <v>213</v>
      </c>
      <c r="S40460" s="499"/>
    </row>
    <row r="40461">
      <c r="B40461" s="497"/>
      <c r="H40461" s="500"/>
      <c r="O40461" s="500"/>
      <c r="Q40461" s="498" t="s">
        <v>213</v>
      </c>
      <c r="S40461" s="499"/>
    </row>
    <row r="40462">
      <c r="B40462" s="497"/>
      <c r="H40462" s="500"/>
      <c r="O40462" s="500"/>
      <c r="Q40462" s="498" t="s">
        <v>213</v>
      </c>
      <c r="S40462" s="499"/>
    </row>
    <row r="40463">
      <c r="B40463" s="497"/>
      <c r="H40463" s="500"/>
      <c r="O40463" s="500"/>
      <c r="Q40463" s="498" t="s">
        <v>213</v>
      </c>
      <c r="S40463" s="499"/>
    </row>
    <row r="40464">
      <c r="B40464" s="497"/>
      <c r="H40464" s="500"/>
      <c r="O40464" s="500"/>
      <c r="Q40464" s="498" t="s">
        <v>213</v>
      </c>
      <c r="S40464" s="499"/>
    </row>
    <row r="40465">
      <c r="B40465" s="497"/>
      <c r="H40465" s="500"/>
      <c r="O40465" s="500"/>
      <c r="Q40465" s="498" t="s">
        <v>213</v>
      </c>
      <c r="S40465" s="499"/>
    </row>
    <row r="40466">
      <c r="B40466" s="497"/>
      <c r="H40466" s="500"/>
      <c r="O40466" s="500"/>
      <c r="Q40466" s="498" t="s">
        <v>213</v>
      </c>
      <c r="S40466" s="499"/>
    </row>
    <row r="40467">
      <c r="B40467" s="497"/>
      <c r="H40467" s="500"/>
      <c r="O40467" s="500"/>
      <c r="Q40467" s="498" t="s">
        <v>213</v>
      </c>
      <c r="S40467" s="499"/>
    </row>
    <row r="40468">
      <c r="B40468" s="497"/>
      <c r="H40468" s="500"/>
      <c r="O40468" s="500"/>
      <c r="Q40468" s="498" t="s">
        <v>213</v>
      </c>
      <c r="S40468" s="499"/>
    </row>
    <row r="40469">
      <c r="B40469" s="497"/>
      <c r="H40469" s="500"/>
      <c r="O40469" s="500"/>
      <c r="Q40469" s="498" t="s">
        <v>213</v>
      </c>
      <c r="S40469" s="499"/>
    </row>
    <row r="40470">
      <c r="B40470" s="497"/>
      <c r="H40470" s="500"/>
      <c r="O40470" s="500"/>
      <c r="Q40470" s="498" t="s">
        <v>213</v>
      </c>
      <c r="S40470" s="499"/>
    </row>
    <row r="40471">
      <c r="B40471" s="497"/>
      <c r="H40471" s="500"/>
      <c r="O40471" s="500"/>
      <c r="Q40471" s="498" t="s">
        <v>213</v>
      </c>
      <c r="S40471" s="499"/>
    </row>
    <row r="40472">
      <c r="B40472" s="497"/>
      <c r="H40472" s="500"/>
      <c r="O40472" s="500"/>
      <c r="Q40472" s="498" t="s">
        <v>213</v>
      </c>
      <c r="S40472" s="499"/>
    </row>
    <row r="40473">
      <c r="B40473" s="497"/>
      <c r="H40473" s="500"/>
      <c r="O40473" s="500"/>
      <c r="Q40473" s="498" t="s">
        <v>213</v>
      </c>
      <c r="S40473" s="499"/>
    </row>
    <row r="40474">
      <c r="B40474" s="497"/>
      <c r="H40474" s="500"/>
      <c r="O40474" s="500"/>
      <c r="Q40474" s="498" t="s">
        <v>213</v>
      </c>
      <c r="S40474" s="499"/>
    </row>
    <row r="40475">
      <c r="B40475" s="497"/>
      <c r="H40475" s="500"/>
      <c r="O40475" s="500"/>
      <c r="Q40475" s="498" t="s">
        <v>213</v>
      </c>
      <c r="S40475" s="499"/>
    </row>
    <row r="40476">
      <c r="B40476" s="497"/>
      <c r="H40476" s="500"/>
      <c r="O40476" s="500"/>
      <c r="Q40476" s="498" t="s">
        <v>213</v>
      </c>
      <c r="S40476" s="499"/>
    </row>
    <row r="40477">
      <c r="B40477" s="497"/>
      <c r="H40477" s="500"/>
      <c r="O40477" s="500"/>
      <c r="Q40477" s="498" t="s">
        <v>213</v>
      </c>
      <c r="S40477" s="499"/>
    </row>
    <row r="40478">
      <c r="B40478" s="497"/>
      <c r="H40478" s="500"/>
      <c r="O40478" s="500"/>
      <c r="Q40478" s="498" t="s">
        <v>213</v>
      </c>
      <c r="S40478" s="499"/>
    </row>
    <row r="40479">
      <c r="B40479" s="497"/>
      <c r="H40479" s="500"/>
      <c r="O40479" s="500"/>
      <c r="Q40479" s="498" t="s">
        <v>213</v>
      </c>
      <c r="S40479" s="499"/>
    </row>
    <row r="40480">
      <c r="B40480" s="497"/>
      <c r="H40480" s="500"/>
      <c r="O40480" s="500"/>
      <c r="Q40480" s="498" t="s">
        <v>213</v>
      </c>
      <c r="S40480" s="499"/>
    </row>
    <row r="40481">
      <c r="B40481" s="497"/>
      <c r="H40481" s="500"/>
      <c r="O40481" s="500"/>
      <c r="Q40481" s="498" t="s">
        <v>213</v>
      </c>
      <c r="S40481" s="499"/>
    </row>
    <row r="40482">
      <c r="B40482" s="497"/>
      <c r="H40482" s="500"/>
      <c r="O40482" s="500"/>
      <c r="Q40482" s="498" t="s">
        <v>213</v>
      </c>
      <c r="S40482" s="499"/>
    </row>
    <row r="40483">
      <c r="B40483" s="497"/>
      <c r="H40483" s="500"/>
      <c r="O40483" s="500"/>
      <c r="Q40483" s="498" t="s">
        <v>213</v>
      </c>
      <c r="S40483" s="499"/>
    </row>
    <row r="40484">
      <c r="B40484" s="497"/>
      <c r="H40484" s="500"/>
      <c r="O40484" s="500"/>
      <c r="Q40484" s="498" t="s">
        <v>213</v>
      </c>
      <c r="S40484" s="499"/>
    </row>
    <row r="40485">
      <c r="B40485" s="497"/>
      <c r="H40485" s="500"/>
      <c r="O40485" s="500"/>
      <c r="Q40485" s="498" t="s">
        <v>213</v>
      </c>
      <c r="S40485" s="499"/>
    </row>
    <row r="40486">
      <c r="B40486" s="497"/>
      <c r="H40486" s="500"/>
      <c r="O40486" s="500"/>
      <c r="Q40486" s="498" t="s">
        <v>213</v>
      </c>
      <c r="S40486" s="499"/>
    </row>
    <row r="40487">
      <c r="B40487" s="497"/>
      <c r="H40487" s="500"/>
      <c r="O40487" s="500"/>
      <c r="Q40487" s="498" t="s">
        <v>213</v>
      </c>
      <c r="S40487" s="499"/>
    </row>
    <row r="40488">
      <c r="B40488" s="497"/>
      <c r="H40488" s="500"/>
      <c r="O40488" s="500"/>
      <c r="Q40488" s="498" t="s">
        <v>213</v>
      </c>
      <c r="S40488" s="499"/>
    </row>
    <row r="40489">
      <c r="B40489" s="497"/>
      <c r="H40489" s="500"/>
      <c r="O40489" s="500"/>
      <c r="Q40489" s="498" t="s">
        <v>213</v>
      </c>
      <c r="S40489" s="499"/>
    </row>
    <row r="40490">
      <c r="B40490" s="497"/>
      <c r="H40490" s="500"/>
      <c r="O40490" s="500"/>
      <c r="Q40490" s="498" t="s">
        <v>213</v>
      </c>
      <c r="S40490" s="499"/>
    </row>
    <row r="40491">
      <c r="B40491" s="497"/>
      <c r="H40491" s="500"/>
      <c r="O40491" s="500"/>
      <c r="Q40491" s="498" t="s">
        <v>213</v>
      </c>
      <c r="S40491" s="499"/>
    </row>
    <row r="40492">
      <c r="B40492" s="497"/>
      <c r="H40492" s="500"/>
      <c r="O40492" s="500"/>
      <c r="Q40492" s="498" t="s">
        <v>213</v>
      </c>
      <c r="S40492" s="499"/>
    </row>
    <row r="40493">
      <c r="B40493" s="497"/>
      <c r="H40493" s="500"/>
      <c r="O40493" s="500"/>
      <c r="Q40493" s="498" t="s">
        <v>213</v>
      </c>
      <c r="S40493" s="499"/>
    </row>
    <row r="40494">
      <c r="B40494" s="497"/>
      <c r="H40494" s="500"/>
      <c r="O40494" s="500"/>
      <c r="Q40494" s="498" t="s">
        <v>213</v>
      </c>
      <c r="S40494" s="499"/>
    </row>
    <row r="40495">
      <c r="B40495" s="497"/>
      <c r="H40495" s="500"/>
      <c r="O40495" s="500"/>
      <c r="Q40495" s="498" t="s">
        <v>213</v>
      </c>
      <c r="S40495" s="499"/>
    </row>
    <row r="40496">
      <c r="B40496" s="497"/>
      <c r="H40496" s="500"/>
      <c r="O40496" s="500"/>
      <c r="Q40496" s="498" t="s">
        <v>213</v>
      </c>
      <c r="S40496" s="499"/>
    </row>
    <row r="40497">
      <c r="B40497" s="497"/>
      <c r="H40497" s="500"/>
      <c r="O40497" s="500"/>
      <c r="Q40497" s="498" t="s">
        <v>213</v>
      </c>
      <c r="S40497" s="499"/>
    </row>
    <row r="40498">
      <c r="B40498" s="497"/>
      <c r="H40498" s="500"/>
      <c r="O40498" s="500"/>
      <c r="Q40498" s="498" t="s">
        <v>213</v>
      </c>
      <c r="S40498" s="499"/>
    </row>
    <row r="40499">
      <c r="B40499" s="497"/>
      <c r="H40499" s="500"/>
      <c r="O40499" s="500"/>
      <c r="Q40499" s="498" t="s">
        <v>213</v>
      </c>
      <c r="S40499" s="499"/>
    </row>
    <row r="40500">
      <c r="B40500" s="497"/>
      <c r="H40500" s="500"/>
      <c r="O40500" s="500"/>
      <c r="Q40500" s="498" t="s">
        <v>213</v>
      </c>
      <c r="S40500" s="499"/>
    </row>
    <row r="40501">
      <c r="B40501" s="497"/>
      <c r="H40501" s="500"/>
      <c r="O40501" s="500"/>
      <c r="Q40501" s="498" t="s">
        <v>213</v>
      </c>
      <c r="S40501" s="499"/>
    </row>
    <row r="40502">
      <c r="B40502" s="497"/>
      <c r="H40502" s="500"/>
      <c r="O40502" s="500"/>
      <c r="Q40502" s="498" t="s">
        <v>213</v>
      </c>
      <c r="S40502" s="499"/>
    </row>
    <row r="40503">
      <c r="B40503" s="497"/>
      <c r="H40503" s="500"/>
      <c r="O40503" s="500"/>
      <c r="Q40503" s="498" t="s">
        <v>213</v>
      </c>
      <c r="S40503" s="499"/>
    </row>
    <row r="40504">
      <c r="B40504" s="497"/>
      <c r="H40504" s="500"/>
      <c r="O40504" s="500"/>
      <c r="Q40504" s="498" t="s">
        <v>213</v>
      </c>
      <c r="S40504" s="499"/>
    </row>
    <row r="40505">
      <c r="B40505" s="497"/>
      <c r="H40505" s="500"/>
      <c r="O40505" s="500"/>
      <c r="Q40505" s="498" t="s">
        <v>213</v>
      </c>
      <c r="S40505" s="499"/>
    </row>
    <row r="40506">
      <c r="B40506" s="497"/>
      <c r="H40506" s="500"/>
      <c r="O40506" s="500"/>
      <c r="Q40506" s="498" t="s">
        <v>213</v>
      </c>
      <c r="S40506" s="499"/>
    </row>
    <row r="40507">
      <c r="B40507" s="497"/>
      <c r="H40507" s="500"/>
      <c r="O40507" s="500"/>
      <c r="Q40507" s="498" t="s">
        <v>213</v>
      </c>
      <c r="S40507" s="499"/>
    </row>
    <row r="40508">
      <c r="B40508" s="497"/>
      <c r="H40508" s="500"/>
      <c r="O40508" s="500"/>
      <c r="Q40508" s="498" t="s">
        <v>213</v>
      </c>
      <c r="S40508" s="499"/>
    </row>
    <row r="40509">
      <c r="B40509" s="497"/>
      <c r="H40509" s="500"/>
      <c r="O40509" s="500"/>
      <c r="Q40509" s="498" t="s">
        <v>213</v>
      </c>
      <c r="S40509" s="499"/>
    </row>
    <row r="40510">
      <c r="B40510" s="497"/>
      <c r="H40510" s="500"/>
      <c r="O40510" s="500"/>
      <c r="Q40510" s="498" t="s">
        <v>213</v>
      </c>
      <c r="S40510" s="499"/>
    </row>
    <row r="40511">
      <c r="B40511" s="497"/>
      <c r="H40511" s="500"/>
      <c r="O40511" s="500"/>
      <c r="Q40511" s="498" t="s">
        <v>213</v>
      </c>
      <c r="S40511" s="499"/>
    </row>
    <row r="40512">
      <c r="B40512" s="497"/>
      <c r="H40512" s="500"/>
      <c r="O40512" s="500"/>
      <c r="Q40512" s="498" t="s">
        <v>213</v>
      </c>
      <c r="S40512" s="499"/>
    </row>
    <row r="40513">
      <c r="B40513" s="497"/>
      <c r="H40513" s="500"/>
      <c r="O40513" s="500"/>
      <c r="Q40513" s="498" t="s">
        <v>213</v>
      </c>
      <c r="S40513" s="499"/>
    </row>
    <row r="40514">
      <c r="B40514" s="497"/>
      <c r="H40514" s="500"/>
      <c r="O40514" s="500"/>
      <c r="Q40514" s="498" t="s">
        <v>213</v>
      </c>
      <c r="S40514" s="499"/>
    </row>
    <row r="40515">
      <c r="B40515" s="497"/>
      <c r="H40515" s="500"/>
      <c r="O40515" s="500"/>
      <c r="Q40515" s="498" t="s">
        <v>213</v>
      </c>
      <c r="S40515" s="499"/>
    </row>
    <row r="40516">
      <c r="B40516" s="497"/>
      <c r="H40516" s="500"/>
      <c r="O40516" s="500"/>
      <c r="Q40516" s="498" t="s">
        <v>213</v>
      </c>
      <c r="S40516" s="499"/>
    </row>
    <row r="40517">
      <c r="B40517" s="497"/>
      <c r="H40517" s="500"/>
      <c r="O40517" s="500"/>
      <c r="Q40517" s="498" t="s">
        <v>213</v>
      </c>
      <c r="S40517" s="499"/>
    </row>
    <row r="40518">
      <c r="B40518" s="497"/>
      <c r="H40518" s="500"/>
      <c r="O40518" s="500"/>
      <c r="Q40518" s="498" t="s">
        <v>213</v>
      </c>
      <c r="S40518" s="499"/>
    </row>
    <row r="40519">
      <c r="B40519" s="497"/>
      <c r="H40519" s="500"/>
      <c r="O40519" s="500"/>
      <c r="Q40519" s="498" t="s">
        <v>213</v>
      </c>
      <c r="S40519" s="499"/>
    </row>
    <row r="40520">
      <c r="B40520" s="497"/>
      <c r="H40520" s="500"/>
      <c r="O40520" s="500"/>
      <c r="Q40520" s="498" t="s">
        <v>213</v>
      </c>
      <c r="S40520" s="499"/>
    </row>
    <row r="40521">
      <c r="B40521" s="497"/>
      <c r="H40521" s="500"/>
      <c r="O40521" s="500"/>
      <c r="Q40521" s="498" t="s">
        <v>213</v>
      </c>
      <c r="S40521" s="499"/>
    </row>
    <row r="40522">
      <c r="B40522" s="497"/>
      <c r="H40522" s="500"/>
      <c r="O40522" s="500"/>
      <c r="Q40522" s="498" t="s">
        <v>213</v>
      </c>
      <c r="S40522" s="499"/>
    </row>
    <row r="40523">
      <c r="B40523" s="497"/>
      <c r="H40523" s="500"/>
      <c r="O40523" s="500"/>
      <c r="Q40523" s="498" t="s">
        <v>213</v>
      </c>
      <c r="S40523" s="499"/>
    </row>
    <row r="40524">
      <c r="B40524" s="497"/>
      <c r="H40524" s="500"/>
      <c r="O40524" s="500"/>
      <c r="Q40524" s="498" t="s">
        <v>213</v>
      </c>
      <c r="S40524" s="499"/>
    </row>
    <row r="40525">
      <c r="B40525" s="497"/>
      <c r="H40525" s="500"/>
      <c r="O40525" s="500"/>
      <c r="Q40525" s="498" t="s">
        <v>213</v>
      </c>
      <c r="S40525" s="499"/>
    </row>
    <row r="40526">
      <c r="B40526" s="497"/>
      <c r="H40526" s="500"/>
      <c r="O40526" s="500"/>
      <c r="Q40526" s="498" t="s">
        <v>213</v>
      </c>
      <c r="S40526" s="499"/>
    </row>
    <row r="40527">
      <c r="B40527" s="497"/>
      <c r="H40527" s="500"/>
      <c r="O40527" s="500"/>
      <c r="Q40527" s="498" t="s">
        <v>213</v>
      </c>
      <c r="S40527" s="499"/>
    </row>
    <row r="40528">
      <c r="B40528" s="497"/>
      <c r="H40528" s="500"/>
      <c r="O40528" s="500"/>
      <c r="Q40528" s="498" t="s">
        <v>213</v>
      </c>
      <c r="S40528" s="499"/>
    </row>
    <row r="40529">
      <c r="B40529" s="497"/>
      <c r="H40529" s="500"/>
      <c r="O40529" s="500"/>
      <c r="Q40529" s="498" t="s">
        <v>213</v>
      </c>
      <c r="S40529" s="499"/>
    </row>
    <row r="40530">
      <c r="B40530" s="497"/>
      <c r="H40530" s="500"/>
      <c r="O40530" s="500"/>
      <c r="Q40530" s="498" t="s">
        <v>213</v>
      </c>
      <c r="S40530" s="499"/>
    </row>
    <row r="40531">
      <c r="B40531" s="497"/>
      <c r="H40531" s="500"/>
      <c r="O40531" s="500"/>
      <c r="Q40531" s="498" t="s">
        <v>213</v>
      </c>
      <c r="S40531" s="499"/>
    </row>
    <row r="40532">
      <c r="B40532" s="497"/>
      <c r="H40532" s="500"/>
      <c r="O40532" s="500"/>
      <c r="Q40532" s="498" t="s">
        <v>213</v>
      </c>
      <c r="S40532" s="499"/>
    </row>
    <row r="40533">
      <c r="B40533" s="497"/>
      <c r="H40533" s="500"/>
      <c r="O40533" s="500"/>
      <c r="Q40533" s="498" t="s">
        <v>213</v>
      </c>
      <c r="S40533" s="499"/>
    </row>
    <row r="40534">
      <c r="B40534" s="497"/>
      <c r="H40534" s="500"/>
      <c r="O40534" s="500"/>
      <c r="Q40534" s="498" t="s">
        <v>213</v>
      </c>
      <c r="S40534" s="499"/>
    </row>
    <row r="40535">
      <c r="B40535" s="497"/>
      <c r="H40535" s="500"/>
      <c r="O40535" s="500"/>
      <c r="Q40535" s="498" t="s">
        <v>213</v>
      </c>
      <c r="S40535" s="499"/>
    </row>
    <row r="40536">
      <c r="B40536" s="497"/>
      <c r="H40536" s="500"/>
      <c r="O40536" s="500"/>
      <c r="Q40536" s="498" t="s">
        <v>213</v>
      </c>
      <c r="S40536" s="499"/>
    </row>
    <row r="40537">
      <c r="B40537" s="497"/>
      <c r="H40537" s="500"/>
      <c r="O40537" s="500"/>
      <c r="Q40537" s="498" t="s">
        <v>213</v>
      </c>
      <c r="S40537" s="499"/>
    </row>
    <row r="40538">
      <c r="B40538" s="497"/>
      <c r="H40538" s="500"/>
      <c r="O40538" s="500"/>
      <c r="Q40538" s="498" t="s">
        <v>213</v>
      </c>
      <c r="S40538" s="499"/>
    </row>
    <row r="40539">
      <c r="B40539" s="497"/>
      <c r="H40539" s="500"/>
      <c r="O40539" s="500"/>
      <c r="Q40539" s="498" t="s">
        <v>213</v>
      </c>
      <c r="S40539" s="499"/>
    </row>
    <row r="40540">
      <c r="B40540" s="497"/>
      <c r="H40540" s="500"/>
      <c r="O40540" s="500"/>
      <c r="Q40540" s="498" t="s">
        <v>213</v>
      </c>
      <c r="S40540" s="499"/>
    </row>
    <row r="40541">
      <c r="B40541" s="497"/>
      <c r="H40541" s="500"/>
      <c r="O40541" s="500"/>
      <c r="Q40541" s="498" t="s">
        <v>213</v>
      </c>
      <c r="S40541" s="499"/>
    </row>
    <row r="40542">
      <c r="B40542" s="497"/>
      <c r="H40542" s="500"/>
      <c r="O40542" s="500"/>
      <c r="Q40542" s="498" t="s">
        <v>213</v>
      </c>
      <c r="S40542" s="499"/>
    </row>
    <row r="40543">
      <c r="B40543" s="497"/>
      <c r="H40543" s="500"/>
      <c r="O40543" s="500"/>
      <c r="Q40543" s="498" t="s">
        <v>213</v>
      </c>
      <c r="S40543" s="499"/>
    </row>
    <row r="40544">
      <c r="B40544" s="497"/>
      <c r="H40544" s="500"/>
      <c r="O40544" s="500"/>
      <c r="Q40544" s="498" t="s">
        <v>213</v>
      </c>
      <c r="S40544" s="499"/>
    </row>
    <row r="40545">
      <c r="B40545" s="497"/>
      <c r="H40545" s="500"/>
      <c r="O40545" s="500"/>
      <c r="Q40545" s="498" t="s">
        <v>213</v>
      </c>
      <c r="S40545" s="499"/>
    </row>
    <row r="40546">
      <c r="B40546" s="497"/>
      <c r="H40546" s="500"/>
      <c r="O40546" s="500"/>
      <c r="Q40546" s="498" t="s">
        <v>213</v>
      </c>
      <c r="S40546" s="499"/>
    </row>
    <row r="40547">
      <c r="B40547" s="497"/>
      <c r="H40547" s="500"/>
      <c r="O40547" s="500"/>
      <c r="Q40547" s="498" t="s">
        <v>213</v>
      </c>
      <c r="S40547" s="499"/>
    </row>
    <row r="40548">
      <c r="B40548" s="497"/>
      <c r="H40548" s="500"/>
      <c r="O40548" s="500"/>
      <c r="Q40548" s="498" t="s">
        <v>213</v>
      </c>
      <c r="S40548" s="499"/>
    </row>
    <row r="40549">
      <c r="B40549" s="497"/>
      <c r="H40549" s="500"/>
      <c r="O40549" s="500"/>
      <c r="Q40549" s="498" t="s">
        <v>213</v>
      </c>
      <c r="S40549" s="499"/>
    </row>
    <row r="40550">
      <c r="B40550" s="497"/>
      <c r="H40550" s="500"/>
      <c r="O40550" s="500"/>
      <c r="Q40550" s="498" t="s">
        <v>213</v>
      </c>
      <c r="S40550" s="499"/>
    </row>
    <row r="40551">
      <c r="B40551" s="497"/>
      <c r="H40551" s="500"/>
      <c r="O40551" s="500"/>
      <c r="Q40551" s="498" t="s">
        <v>213</v>
      </c>
      <c r="S40551" s="499"/>
    </row>
    <row r="40552">
      <c r="B40552" s="497"/>
      <c r="H40552" s="500"/>
      <c r="O40552" s="500"/>
      <c r="Q40552" s="498" t="s">
        <v>213</v>
      </c>
      <c r="S40552" s="499"/>
    </row>
    <row r="40553">
      <c r="B40553" s="497"/>
      <c r="H40553" s="500"/>
      <c r="O40553" s="500"/>
      <c r="Q40553" s="498" t="s">
        <v>213</v>
      </c>
      <c r="S40553" s="499"/>
    </row>
    <row r="40554">
      <c r="B40554" s="497"/>
      <c r="H40554" s="500"/>
      <c r="O40554" s="500"/>
      <c r="Q40554" s="498" t="s">
        <v>213</v>
      </c>
      <c r="S40554" s="499"/>
    </row>
    <row r="40555">
      <c r="B40555" s="497"/>
      <c r="H40555" s="500"/>
      <c r="O40555" s="500"/>
      <c r="Q40555" s="498" t="s">
        <v>213</v>
      </c>
      <c r="S40555" s="499"/>
    </row>
    <row r="40556">
      <c r="B40556" s="497"/>
      <c r="H40556" s="500"/>
      <c r="O40556" s="500"/>
      <c r="Q40556" s="498" t="s">
        <v>213</v>
      </c>
      <c r="S40556" s="499"/>
    </row>
    <row r="40557">
      <c r="B40557" s="497"/>
      <c r="H40557" s="500"/>
      <c r="O40557" s="500"/>
      <c r="Q40557" s="498" t="s">
        <v>213</v>
      </c>
      <c r="S40557" s="499"/>
    </row>
    <row r="40558">
      <c r="B40558" s="497"/>
      <c r="H40558" s="500"/>
      <c r="O40558" s="500"/>
      <c r="Q40558" s="498" t="s">
        <v>213</v>
      </c>
      <c r="S40558" s="499"/>
    </row>
    <row r="40559">
      <c r="B40559" s="497"/>
      <c r="H40559" s="500"/>
      <c r="O40559" s="500"/>
      <c r="Q40559" s="498" t="s">
        <v>213</v>
      </c>
      <c r="S40559" s="499"/>
    </row>
    <row r="40560">
      <c r="B40560" s="497"/>
      <c r="H40560" s="500"/>
      <c r="O40560" s="500"/>
      <c r="Q40560" s="498" t="s">
        <v>213</v>
      </c>
      <c r="S40560" s="499"/>
    </row>
    <row r="40561">
      <c r="B40561" s="497"/>
      <c r="H40561" s="500"/>
      <c r="O40561" s="500"/>
      <c r="Q40561" s="498" t="s">
        <v>213</v>
      </c>
      <c r="S40561" s="499"/>
    </row>
    <row r="40562">
      <c r="B40562" s="497"/>
      <c r="H40562" s="500"/>
      <c r="O40562" s="500"/>
      <c r="Q40562" s="498" t="s">
        <v>213</v>
      </c>
      <c r="S40562" s="499"/>
    </row>
    <row r="40563">
      <c r="B40563" s="497"/>
      <c r="H40563" s="500"/>
      <c r="O40563" s="500"/>
      <c r="Q40563" s="498" t="s">
        <v>213</v>
      </c>
      <c r="S40563" s="499"/>
    </row>
    <row r="40564">
      <c r="B40564" s="497"/>
      <c r="H40564" s="500"/>
      <c r="O40564" s="500"/>
      <c r="Q40564" s="498" t="s">
        <v>213</v>
      </c>
      <c r="S40564" s="499"/>
    </row>
    <row r="40565">
      <c r="B40565" s="497"/>
      <c r="H40565" s="500"/>
      <c r="O40565" s="500"/>
      <c r="Q40565" s="498" t="s">
        <v>213</v>
      </c>
      <c r="S40565" s="499"/>
    </row>
    <row r="40566">
      <c r="B40566" s="497"/>
      <c r="H40566" s="500"/>
      <c r="O40566" s="500"/>
      <c r="Q40566" s="498" t="s">
        <v>213</v>
      </c>
      <c r="S40566" s="499"/>
    </row>
    <row r="40567">
      <c r="B40567" s="497"/>
      <c r="H40567" s="500"/>
      <c r="O40567" s="500"/>
      <c r="Q40567" s="498" t="s">
        <v>213</v>
      </c>
      <c r="S40567" s="499"/>
    </row>
    <row r="40568">
      <c r="B40568" s="497"/>
      <c r="H40568" s="500"/>
      <c r="O40568" s="500"/>
      <c r="Q40568" s="498" t="s">
        <v>213</v>
      </c>
      <c r="S40568" s="499"/>
    </row>
    <row r="40569">
      <c r="B40569" s="497"/>
      <c r="H40569" s="500"/>
      <c r="O40569" s="500"/>
      <c r="Q40569" s="498" t="s">
        <v>213</v>
      </c>
      <c r="S40569" s="499"/>
    </row>
    <row r="40570">
      <c r="B40570" s="497"/>
      <c r="H40570" s="500"/>
      <c r="O40570" s="500"/>
      <c r="Q40570" s="498" t="s">
        <v>213</v>
      </c>
      <c r="S40570" s="499"/>
    </row>
    <row r="40571">
      <c r="B40571" s="497"/>
      <c r="H40571" s="500"/>
      <c r="O40571" s="500"/>
      <c r="Q40571" s="498" t="s">
        <v>213</v>
      </c>
      <c r="S40571" s="499"/>
    </row>
    <row r="40572">
      <c r="B40572" s="497"/>
      <c r="H40572" s="500"/>
      <c r="O40572" s="500"/>
      <c r="Q40572" s="498" t="s">
        <v>213</v>
      </c>
      <c r="S40572" s="499"/>
    </row>
    <row r="40573">
      <c r="B40573" s="497"/>
      <c r="H40573" s="500"/>
      <c r="O40573" s="500"/>
      <c r="Q40573" s="498" t="s">
        <v>213</v>
      </c>
      <c r="S40573" s="499"/>
    </row>
    <row r="40574">
      <c r="B40574" s="497"/>
      <c r="H40574" s="500"/>
      <c r="O40574" s="500"/>
      <c r="Q40574" s="498" t="s">
        <v>213</v>
      </c>
      <c r="S40574" s="499"/>
    </row>
    <row r="40575">
      <c r="B40575" s="497"/>
      <c r="H40575" s="500"/>
      <c r="O40575" s="500"/>
      <c r="Q40575" s="498" t="s">
        <v>213</v>
      </c>
      <c r="S40575" s="499"/>
    </row>
    <row r="40576">
      <c r="B40576" s="497"/>
      <c r="H40576" s="500"/>
      <c r="O40576" s="500"/>
      <c r="Q40576" s="498" t="s">
        <v>213</v>
      </c>
      <c r="S40576" s="499"/>
    </row>
    <row r="40577">
      <c r="B40577" s="497"/>
      <c r="H40577" s="500"/>
      <c r="O40577" s="500"/>
      <c r="Q40577" s="498" t="s">
        <v>213</v>
      </c>
      <c r="S40577" s="499"/>
    </row>
    <row r="40578">
      <c r="B40578" s="497"/>
      <c r="H40578" s="500"/>
      <c r="O40578" s="500"/>
      <c r="Q40578" s="498" t="s">
        <v>213</v>
      </c>
      <c r="S40578" s="499"/>
    </row>
    <row r="40579">
      <c r="B40579" s="497"/>
      <c r="H40579" s="500"/>
      <c r="O40579" s="500"/>
      <c r="Q40579" s="498" t="s">
        <v>213</v>
      </c>
      <c r="S40579" s="499"/>
    </row>
    <row r="40580">
      <c r="B40580" s="497"/>
      <c r="H40580" s="500"/>
      <c r="O40580" s="500"/>
      <c r="Q40580" s="498" t="s">
        <v>213</v>
      </c>
      <c r="S40580" s="499"/>
    </row>
    <row r="40581">
      <c r="B40581" s="497"/>
      <c r="H40581" s="500"/>
      <c r="O40581" s="500"/>
      <c r="Q40581" s="498" t="s">
        <v>213</v>
      </c>
      <c r="S40581" s="499"/>
    </row>
    <row r="40582">
      <c r="B40582" s="497"/>
      <c r="H40582" s="500"/>
      <c r="O40582" s="500"/>
      <c r="Q40582" s="498" t="s">
        <v>213</v>
      </c>
      <c r="S40582" s="499"/>
    </row>
    <row r="40583">
      <c r="B40583" s="497"/>
      <c r="H40583" s="500"/>
      <c r="O40583" s="500"/>
      <c r="Q40583" s="498" t="s">
        <v>213</v>
      </c>
      <c r="S40583" s="499"/>
    </row>
    <row r="40584">
      <c r="B40584" s="497"/>
      <c r="H40584" s="500"/>
      <c r="O40584" s="500"/>
      <c r="Q40584" s="498" t="s">
        <v>213</v>
      </c>
      <c r="S40584" s="499"/>
    </row>
    <row r="40585">
      <c r="B40585" s="497"/>
      <c r="H40585" s="500"/>
      <c r="O40585" s="500"/>
      <c r="Q40585" s="498" t="s">
        <v>213</v>
      </c>
      <c r="S40585" s="499"/>
    </row>
    <row r="40586">
      <c r="B40586" s="497"/>
      <c r="H40586" s="500"/>
      <c r="O40586" s="500"/>
      <c r="Q40586" s="498" t="s">
        <v>213</v>
      </c>
      <c r="S40586" s="499"/>
    </row>
    <row r="40587">
      <c r="B40587" s="497"/>
      <c r="H40587" s="500"/>
      <c r="O40587" s="500"/>
      <c r="Q40587" s="498" t="s">
        <v>213</v>
      </c>
      <c r="S40587" s="499"/>
    </row>
    <row r="40588">
      <c r="B40588" s="497"/>
      <c r="H40588" s="500"/>
      <c r="O40588" s="500"/>
      <c r="Q40588" s="498" t="s">
        <v>213</v>
      </c>
      <c r="S40588" s="499"/>
    </row>
    <row r="40589">
      <c r="B40589" s="497"/>
      <c r="H40589" s="500"/>
      <c r="O40589" s="500"/>
      <c r="Q40589" s="498" t="s">
        <v>213</v>
      </c>
      <c r="S40589" s="499"/>
    </row>
    <row r="40590">
      <c r="B40590" s="497"/>
      <c r="H40590" s="500"/>
      <c r="O40590" s="500"/>
      <c r="Q40590" s="498" t="s">
        <v>213</v>
      </c>
      <c r="S40590" s="499"/>
    </row>
    <row r="40591">
      <c r="B40591" s="497"/>
      <c r="H40591" s="500"/>
      <c r="O40591" s="500"/>
      <c r="Q40591" s="498" t="s">
        <v>213</v>
      </c>
      <c r="S40591" s="499"/>
    </row>
    <row r="40592">
      <c r="B40592" s="497"/>
      <c r="H40592" s="500"/>
      <c r="O40592" s="500"/>
      <c r="Q40592" s="498" t="s">
        <v>213</v>
      </c>
      <c r="S40592" s="499"/>
    </row>
    <row r="40593">
      <c r="B40593" s="497"/>
      <c r="H40593" s="500"/>
      <c r="O40593" s="500"/>
      <c r="Q40593" s="498" t="s">
        <v>213</v>
      </c>
      <c r="S40593" s="499"/>
    </row>
    <row r="40594">
      <c r="B40594" s="497"/>
      <c r="H40594" s="500"/>
      <c r="O40594" s="500"/>
      <c r="Q40594" s="498" t="s">
        <v>213</v>
      </c>
      <c r="S40594" s="499"/>
    </row>
    <row r="40595">
      <c r="B40595" s="497"/>
      <c r="H40595" s="500"/>
      <c r="O40595" s="500"/>
      <c r="Q40595" s="498" t="s">
        <v>213</v>
      </c>
      <c r="S40595" s="499"/>
    </row>
    <row r="40596">
      <c r="B40596" s="497"/>
      <c r="H40596" s="500"/>
      <c r="O40596" s="500"/>
      <c r="Q40596" s="498" t="s">
        <v>213</v>
      </c>
      <c r="S40596" s="499"/>
    </row>
    <row r="40597">
      <c r="B40597" s="497"/>
      <c r="H40597" s="500"/>
      <c r="O40597" s="500"/>
      <c r="Q40597" s="498" t="s">
        <v>213</v>
      </c>
      <c r="S40597" s="499"/>
    </row>
    <row r="40598">
      <c r="B40598" s="497"/>
      <c r="H40598" s="500"/>
      <c r="O40598" s="500"/>
      <c r="Q40598" s="498" t="s">
        <v>213</v>
      </c>
      <c r="S40598" s="499"/>
    </row>
    <row r="40599">
      <c r="B40599" s="497"/>
      <c r="H40599" s="500"/>
      <c r="O40599" s="500"/>
      <c r="Q40599" s="498" t="s">
        <v>213</v>
      </c>
      <c r="S40599" s="499"/>
    </row>
    <row r="40600">
      <c r="B40600" s="497"/>
      <c r="H40600" s="500"/>
      <c r="O40600" s="500"/>
      <c r="Q40600" s="498" t="s">
        <v>213</v>
      </c>
      <c r="S40600" s="499"/>
    </row>
    <row r="40601">
      <c r="B40601" s="497"/>
      <c r="H40601" s="500"/>
      <c r="O40601" s="500"/>
      <c r="Q40601" s="498" t="s">
        <v>213</v>
      </c>
      <c r="S40601" s="499"/>
    </row>
    <row r="40602">
      <c r="B40602" s="497"/>
      <c r="H40602" s="500"/>
      <c r="O40602" s="500"/>
      <c r="Q40602" s="498" t="s">
        <v>213</v>
      </c>
      <c r="S40602" s="499"/>
    </row>
    <row r="40603">
      <c r="B40603" s="497"/>
      <c r="H40603" s="500"/>
      <c r="O40603" s="500"/>
      <c r="Q40603" s="498" t="s">
        <v>213</v>
      </c>
      <c r="S40603" s="499"/>
    </row>
    <row r="40604">
      <c r="B40604" s="497"/>
      <c r="H40604" s="500"/>
      <c r="O40604" s="500"/>
      <c r="Q40604" s="498" t="s">
        <v>213</v>
      </c>
      <c r="S40604" s="499"/>
    </row>
    <row r="40605">
      <c r="B40605" s="497"/>
      <c r="H40605" s="500"/>
      <c r="O40605" s="500"/>
      <c r="Q40605" s="498" t="s">
        <v>213</v>
      </c>
      <c r="S40605" s="499"/>
    </row>
    <row r="40606">
      <c r="B40606" s="497"/>
      <c r="H40606" s="500"/>
      <c r="O40606" s="500"/>
      <c r="Q40606" s="498" t="s">
        <v>213</v>
      </c>
      <c r="S40606" s="499"/>
    </row>
    <row r="40607">
      <c r="B40607" s="497"/>
      <c r="H40607" s="500"/>
      <c r="O40607" s="500"/>
      <c r="Q40607" s="498" t="s">
        <v>213</v>
      </c>
      <c r="S40607" s="499"/>
    </row>
    <row r="40608">
      <c r="B40608" s="497"/>
      <c r="H40608" s="500"/>
      <c r="O40608" s="500"/>
      <c r="Q40608" s="498" t="s">
        <v>213</v>
      </c>
      <c r="S40608" s="499"/>
    </row>
    <row r="40609">
      <c r="B40609" s="497"/>
      <c r="H40609" s="500"/>
      <c r="O40609" s="500"/>
      <c r="Q40609" s="498" t="s">
        <v>213</v>
      </c>
      <c r="S40609" s="499"/>
    </row>
    <row r="40610">
      <c r="B40610" s="497"/>
      <c r="H40610" s="500"/>
      <c r="O40610" s="500"/>
      <c r="Q40610" s="498" t="s">
        <v>213</v>
      </c>
      <c r="S40610" s="499"/>
    </row>
    <row r="40611">
      <c r="B40611" s="497"/>
      <c r="H40611" s="500"/>
      <c r="O40611" s="500"/>
      <c r="Q40611" s="498" t="s">
        <v>213</v>
      </c>
      <c r="S40611" s="499"/>
    </row>
    <row r="40612">
      <c r="B40612" s="497"/>
      <c r="H40612" s="500"/>
      <c r="O40612" s="500"/>
      <c r="Q40612" s="498" t="s">
        <v>213</v>
      </c>
      <c r="S40612" s="499"/>
    </row>
    <row r="40613">
      <c r="B40613" s="497"/>
      <c r="H40613" s="500"/>
      <c r="O40613" s="500"/>
      <c r="Q40613" s="498" t="s">
        <v>213</v>
      </c>
      <c r="S40613" s="499"/>
    </row>
    <row r="40614">
      <c r="B40614" s="497"/>
      <c r="H40614" s="500"/>
      <c r="O40614" s="500"/>
      <c r="Q40614" s="498" t="s">
        <v>213</v>
      </c>
      <c r="S40614" s="499"/>
    </row>
    <row r="40615">
      <c r="B40615" s="497"/>
      <c r="H40615" s="500"/>
      <c r="O40615" s="500"/>
      <c r="Q40615" s="498" t="s">
        <v>213</v>
      </c>
      <c r="S40615" s="499"/>
    </row>
    <row r="40616">
      <c r="B40616" s="497"/>
      <c r="H40616" s="500"/>
      <c r="O40616" s="500"/>
      <c r="Q40616" s="498" t="s">
        <v>213</v>
      </c>
      <c r="S40616" s="499"/>
    </row>
    <row r="40617">
      <c r="B40617" s="497"/>
      <c r="H40617" s="500"/>
      <c r="O40617" s="500"/>
      <c r="Q40617" s="498" t="s">
        <v>213</v>
      </c>
      <c r="S40617" s="499"/>
    </row>
    <row r="40618">
      <c r="B40618" s="497"/>
      <c r="H40618" s="500"/>
      <c r="O40618" s="500"/>
      <c r="Q40618" s="498" t="s">
        <v>213</v>
      </c>
      <c r="S40618" s="499"/>
    </row>
    <row r="40619">
      <c r="B40619" s="497"/>
      <c r="H40619" s="500"/>
      <c r="O40619" s="500"/>
      <c r="Q40619" s="498" t="s">
        <v>213</v>
      </c>
      <c r="S40619" s="499"/>
    </row>
    <row r="40620">
      <c r="B40620" s="497"/>
      <c r="H40620" s="500"/>
      <c r="O40620" s="500"/>
      <c r="Q40620" s="498" t="s">
        <v>213</v>
      </c>
      <c r="S40620" s="499"/>
    </row>
    <row r="40621">
      <c r="B40621" s="497"/>
      <c r="H40621" s="500"/>
      <c r="O40621" s="500"/>
      <c r="Q40621" s="498" t="s">
        <v>213</v>
      </c>
      <c r="S40621" s="499"/>
    </row>
    <row r="40622">
      <c r="B40622" s="497"/>
      <c r="H40622" s="500"/>
      <c r="O40622" s="500"/>
      <c r="Q40622" s="498" t="s">
        <v>213</v>
      </c>
      <c r="S40622" s="499"/>
    </row>
    <row r="40623">
      <c r="B40623" s="497"/>
      <c r="H40623" s="500"/>
      <c r="O40623" s="500"/>
      <c r="Q40623" s="498" t="s">
        <v>213</v>
      </c>
      <c r="S40623" s="499"/>
    </row>
    <row r="40624">
      <c r="B40624" s="497"/>
      <c r="H40624" s="500"/>
      <c r="O40624" s="500"/>
      <c r="Q40624" s="498" t="s">
        <v>213</v>
      </c>
      <c r="S40624" s="499"/>
    </row>
    <row r="40625">
      <c r="B40625" s="497"/>
      <c r="H40625" s="500"/>
      <c r="O40625" s="500"/>
      <c r="Q40625" s="498" t="s">
        <v>213</v>
      </c>
      <c r="S40625" s="499"/>
    </row>
    <row r="40626">
      <c r="B40626" s="497"/>
      <c r="H40626" s="500"/>
      <c r="O40626" s="500"/>
      <c r="Q40626" s="498" t="s">
        <v>213</v>
      </c>
      <c r="S40626" s="499"/>
    </row>
    <row r="40627">
      <c r="B40627" s="497"/>
      <c r="H40627" s="500"/>
      <c r="O40627" s="500"/>
      <c r="Q40627" s="498" t="s">
        <v>213</v>
      </c>
      <c r="S40627" s="499"/>
    </row>
    <row r="40628">
      <c r="B40628" s="497"/>
      <c r="H40628" s="500"/>
      <c r="O40628" s="500"/>
      <c r="Q40628" s="498" t="s">
        <v>213</v>
      </c>
      <c r="S40628" s="499"/>
    </row>
    <row r="40629">
      <c r="B40629" s="497"/>
      <c r="H40629" s="500"/>
      <c r="O40629" s="500"/>
      <c r="Q40629" s="498" t="s">
        <v>213</v>
      </c>
      <c r="S40629" s="499"/>
    </row>
    <row r="40630">
      <c r="B40630" s="497"/>
      <c r="H40630" s="500"/>
      <c r="O40630" s="500"/>
      <c r="Q40630" s="498" t="s">
        <v>213</v>
      </c>
      <c r="S40630" s="499"/>
    </row>
    <row r="40631">
      <c r="B40631" s="497"/>
      <c r="H40631" s="500"/>
      <c r="O40631" s="500"/>
      <c r="Q40631" s="498" t="s">
        <v>213</v>
      </c>
      <c r="S40631" s="499"/>
    </row>
    <row r="40632">
      <c r="B40632" s="497"/>
      <c r="H40632" s="500"/>
      <c r="O40632" s="500"/>
      <c r="Q40632" s="498" t="s">
        <v>213</v>
      </c>
      <c r="S40632" s="499"/>
    </row>
    <row r="40633">
      <c r="B40633" s="497"/>
      <c r="H40633" s="500"/>
      <c r="O40633" s="500"/>
      <c r="Q40633" s="498" t="s">
        <v>213</v>
      </c>
      <c r="S40633" s="499"/>
    </row>
    <row r="40634">
      <c r="B40634" s="497"/>
      <c r="H40634" s="500"/>
      <c r="O40634" s="500"/>
      <c r="Q40634" s="498" t="s">
        <v>213</v>
      </c>
      <c r="S40634" s="499"/>
    </row>
    <row r="40635">
      <c r="B40635" s="497"/>
      <c r="H40635" s="500"/>
      <c r="O40635" s="500"/>
      <c r="Q40635" s="498" t="s">
        <v>213</v>
      </c>
      <c r="S40635" s="499"/>
    </row>
    <row r="40636">
      <c r="B40636" s="497"/>
      <c r="H40636" s="500"/>
      <c r="O40636" s="500"/>
      <c r="Q40636" s="498" t="s">
        <v>213</v>
      </c>
      <c r="S40636" s="499"/>
    </row>
    <row r="40637">
      <c r="B40637" s="497"/>
      <c r="H40637" s="500"/>
      <c r="O40637" s="500"/>
      <c r="Q40637" s="498" t="s">
        <v>213</v>
      </c>
      <c r="S40637" s="499"/>
    </row>
    <row r="40638">
      <c r="B40638" s="497"/>
      <c r="H40638" s="500"/>
      <c r="O40638" s="500"/>
      <c r="Q40638" s="498" t="s">
        <v>213</v>
      </c>
      <c r="S40638" s="499"/>
    </row>
    <row r="40639">
      <c r="B40639" s="497"/>
      <c r="H40639" s="500"/>
      <c r="O40639" s="500"/>
      <c r="Q40639" s="498" t="s">
        <v>213</v>
      </c>
      <c r="S40639" s="499"/>
    </row>
    <row r="40640">
      <c r="B40640" s="497"/>
      <c r="H40640" s="500"/>
      <c r="O40640" s="500"/>
      <c r="Q40640" s="498" t="s">
        <v>213</v>
      </c>
      <c r="S40640" s="499"/>
    </row>
    <row r="40641">
      <c r="B40641" s="497"/>
      <c r="H40641" s="500"/>
      <c r="O40641" s="500"/>
      <c r="Q40641" s="498" t="s">
        <v>213</v>
      </c>
      <c r="S40641" s="499"/>
    </row>
    <row r="40642">
      <c r="B40642" s="497"/>
      <c r="H40642" s="500"/>
      <c r="O40642" s="500"/>
      <c r="Q40642" s="498" t="s">
        <v>213</v>
      </c>
      <c r="S40642" s="499"/>
    </row>
    <row r="40643">
      <c r="B40643" s="497"/>
      <c r="H40643" s="500"/>
      <c r="O40643" s="500"/>
      <c r="Q40643" s="498" t="s">
        <v>213</v>
      </c>
      <c r="S40643" s="499"/>
    </row>
    <row r="40644">
      <c r="B40644" s="497"/>
      <c r="H40644" s="500"/>
      <c r="O40644" s="500"/>
      <c r="Q40644" s="498" t="s">
        <v>213</v>
      </c>
      <c r="S40644" s="499"/>
    </row>
    <row r="40645">
      <c r="B40645" s="497"/>
      <c r="H40645" s="500"/>
      <c r="O40645" s="500"/>
      <c r="Q40645" s="498" t="s">
        <v>213</v>
      </c>
      <c r="S40645" s="499"/>
    </row>
    <row r="40646">
      <c r="B40646" s="497"/>
      <c r="H40646" s="500"/>
      <c r="O40646" s="500"/>
      <c r="Q40646" s="498" t="s">
        <v>213</v>
      </c>
      <c r="S40646" s="499"/>
    </row>
    <row r="40647">
      <c r="B40647" s="497"/>
      <c r="H40647" s="500"/>
      <c r="O40647" s="500"/>
      <c r="Q40647" s="498" t="s">
        <v>213</v>
      </c>
      <c r="S40647" s="499"/>
    </row>
    <row r="40648">
      <c r="B40648" s="497"/>
      <c r="H40648" s="500"/>
      <c r="O40648" s="500"/>
      <c r="Q40648" s="498" t="s">
        <v>213</v>
      </c>
      <c r="S40648" s="499"/>
    </row>
    <row r="40649">
      <c r="B40649" s="497"/>
      <c r="H40649" s="500"/>
      <c r="O40649" s="500"/>
      <c r="Q40649" s="498" t="s">
        <v>213</v>
      </c>
      <c r="S40649" s="499"/>
    </row>
    <row r="40650">
      <c r="B40650" s="497"/>
      <c r="H40650" s="500"/>
      <c r="O40650" s="500"/>
      <c r="Q40650" s="498" t="s">
        <v>213</v>
      </c>
      <c r="S40650" s="499"/>
    </row>
    <row r="40651">
      <c r="B40651" s="497"/>
      <c r="H40651" s="500"/>
      <c r="O40651" s="500"/>
      <c r="Q40651" s="498" t="s">
        <v>213</v>
      </c>
      <c r="S40651" s="499"/>
    </row>
    <row r="40652">
      <c r="B40652" s="497"/>
      <c r="H40652" s="500"/>
      <c r="O40652" s="500"/>
      <c r="Q40652" s="498" t="s">
        <v>213</v>
      </c>
      <c r="S40652" s="499"/>
    </row>
    <row r="40653">
      <c r="B40653" s="497"/>
      <c r="H40653" s="500"/>
      <c r="O40653" s="500"/>
      <c r="Q40653" s="498" t="s">
        <v>213</v>
      </c>
      <c r="S40653" s="499"/>
    </row>
    <row r="40654">
      <c r="B40654" s="497"/>
      <c r="H40654" s="500"/>
      <c r="O40654" s="500"/>
      <c r="Q40654" s="498" t="s">
        <v>213</v>
      </c>
      <c r="S40654" s="499"/>
    </row>
    <row r="40655">
      <c r="B40655" s="497"/>
      <c r="H40655" s="500"/>
      <c r="O40655" s="500"/>
      <c r="Q40655" s="498" t="s">
        <v>213</v>
      </c>
      <c r="S40655" s="499"/>
    </row>
    <row r="40656">
      <c r="B40656" s="497"/>
      <c r="H40656" s="500"/>
      <c r="O40656" s="500"/>
      <c r="Q40656" s="498" t="s">
        <v>213</v>
      </c>
      <c r="S40656" s="499"/>
    </row>
    <row r="40657">
      <c r="B40657" s="497"/>
      <c r="H40657" s="500"/>
      <c r="O40657" s="500"/>
      <c r="Q40657" s="498" t="s">
        <v>213</v>
      </c>
      <c r="S40657" s="499"/>
    </row>
    <row r="40658">
      <c r="B40658" s="497"/>
      <c r="H40658" s="500"/>
      <c r="O40658" s="500"/>
      <c r="Q40658" s="498" t="s">
        <v>213</v>
      </c>
      <c r="S40658" s="499"/>
    </row>
    <row r="40659">
      <c r="B40659" s="497"/>
      <c r="H40659" s="500"/>
      <c r="O40659" s="500"/>
      <c r="Q40659" s="498" t="s">
        <v>213</v>
      </c>
      <c r="S40659" s="499"/>
    </row>
    <row r="40660">
      <c r="B40660" s="497"/>
      <c r="H40660" s="500"/>
      <c r="O40660" s="500"/>
      <c r="Q40660" s="498" t="s">
        <v>213</v>
      </c>
      <c r="S40660" s="499"/>
    </row>
    <row r="40661">
      <c r="B40661" s="497"/>
      <c r="H40661" s="500"/>
      <c r="O40661" s="500"/>
      <c r="Q40661" s="498" t="s">
        <v>213</v>
      </c>
      <c r="S40661" s="499"/>
    </row>
    <row r="40662">
      <c r="B40662" s="497"/>
      <c r="H40662" s="500"/>
      <c r="O40662" s="500"/>
      <c r="Q40662" s="498" t="s">
        <v>213</v>
      </c>
      <c r="S40662" s="499"/>
    </row>
    <row r="40663">
      <c r="B40663" s="497"/>
      <c r="H40663" s="500"/>
      <c r="O40663" s="500"/>
      <c r="Q40663" s="498" t="s">
        <v>213</v>
      </c>
      <c r="S40663" s="499"/>
    </row>
    <row r="40664">
      <c r="B40664" s="497"/>
      <c r="H40664" s="500"/>
      <c r="O40664" s="500"/>
      <c r="Q40664" s="498" t="s">
        <v>213</v>
      </c>
      <c r="S40664" s="499"/>
    </row>
    <row r="40665">
      <c r="B40665" s="497"/>
      <c r="H40665" s="500"/>
      <c r="O40665" s="500"/>
      <c r="Q40665" s="498" t="s">
        <v>213</v>
      </c>
      <c r="S40665" s="499"/>
    </row>
    <row r="40666">
      <c r="B40666" s="497"/>
      <c r="H40666" s="500"/>
      <c r="O40666" s="500"/>
      <c r="Q40666" s="498" t="s">
        <v>213</v>
      </c>
      <c r="S40666" s="499"/>
    </row>
    <row r="40667">
      <c r="B40667" s="497"/>
      <c r="H40667" s="500"/>
      <c r="O40667" s="500"/>
      <c r="Q40667" s="498" t="s">
        <v>213</v>
      </c>
      <c r="S40667" s="499"/>
    </row>
    <row r="40668">
      <c r="B40668" s="497"/>
      <c r="H40668" s="500"/>
      <c r="O40668" s="500"/>
      <c r="Q40668" s="498" t="s">
        <v>213</v>
      </c>
      <c r="S40668" s="499"/>
    </row>
    <row r="40669">
      <c r="B40669" s="497"/>
      <c r="H40669" s="500"/>
      <c r="O40669" s="500"/>
      <c r="Q40669" s="498" t="s">
        <v>213</v>
      </c>
      <c r="S40669" s="499"/>
    </row>
    <row r="40670">
      <c r="B40670" s="497"/>
      <c r="H40670" s="500"/>
      <c r="O40670" s="500"/>
      <c r="Q40670" s="498" t="s">
        <v>213</v>
      </c>
      <c r="S40670" s="499"/>
    </row>
    <row r="40671">
      <c r="B40671" s="497"/>
      <c r="H40671" s="500"/>
      <c r="O40671" s="500"/>
      <c r="Q40671" s="498" t="s">
        <v>213</v>
      </c>
      <c r="S40671" s="499"/>
    </row>
    <row r="40672">
      <c r="B40672" s="497"/>
      <c r="H40672" s="500"/>
      <c r="O40672" s="500"/>
      <c r="Q40672" s="498" t="s">
        <v>213</v>
      </c>
      <c r="S40672" s="499"/>
    </row>
    <row r="40673">
      <c r="B40673" s="497"/>
      <c r="H40673" s="500"/>
      <c r="O40673" s="500"/>
      <c r="Q40673" s="498" t="s">
        <v>213</v>
      </c>
      <c r="S40673" s="499"/>
    </row>
    <row r="40674">
      <c r="B40674" s="497"/>
      <c r="H40674" s="500"/>
      <c r="O40674" s="500"/>
      <c r="Q40674" s="498" t="s">
        <v>213</v>
      </c>
      <c r="S40674" s="499"/>
    </row>
    <row r="40675">
      <c r="B40675" s="497"/>
      <c r="H40675" s="500"/>
      <c r="O40675" s="500"/>
      <c r="Q40675" s="498" t="s">
        <v>213</v>
      </c>
      <c r="S40675" s="499"/>
    </row>
    <row r="40676">
      <c r="B40676" s="497"/>
      <c r="H40676" s="500"/>
      <c r="O40676" s="500"/>
      <c r="Q40676" s="498" t="s">
        <v>213</v>
      </c>
      <c r="S40676" s="499"/>
    </row>
    <row r="40677">
      <c r="B40677" s="497"/>
      <c r="H40677" s="500"/>
      <c r="O40677" s="500"/>
      <c r="Q40677" s="498" t="s">
        <v>213</v>
      </c>
      <c r="S40677" s="499"/>
    </row>
    <row r="40678">
      <c r="B40678" s="497"/>
      <c r="H40678" s="500"/>
      <c r="O40678" s="500"/>
      <c r="Q40678" s="498" t="s">
        <v>213</v>
      </c>
      <c r="S40678" s="499"/>
    </row>
    <row r="40679">
      <c r="B40679" s="497"/>
      <c r="H40679" s="500"/>
      <c r="O40679" s="500"/>
      <c r="Q40679" s="498" t="s">
        <v>213</v>
      </c>
      <c r="S40679" s="499"/>
    </row>
    <row r="40680">
      <c r="B40680" s="497"/>
      <c r="H40680" s="500"/>
      <c r="O40680" s="500"/>
      <c r="Q40680" s="498" t="s">
        <v>213</v>
      </c>
      <c r="S40680" s="499"/>
    </row>
    <row r="40681">
      <c r="B40681" s="497"/>
      <c r="H40681" s="500"/>
      <c r="O40681" s="500"/>
      <c r="Q40681" s="498" t="s">
        <v>213</v>
      </c>
      <c r="S40681" s="499"/>
    </row>
    <row r="40682">
      <c r="B40682" s="497"/>
      <c r="H40682" s="500"/>
      <c r="O40682" s="500"/>
      <c r="Q40682" s="498" t="s">
        <v>213</v>
      </c>
      <c r="S40682" s="499"/>
    </row>
    <row r="40683">
      <c r="B40683" s="497"/>
      <c r="H40683" s="500"/>
      <c r="O40683" s="500"/>
      <c r="Q40683" s="498" t="s">
        <v>213</v>
      </c>
      <c r="S40683" s="499"/>
    </row>
    <row r="40684">
      <c r="B40684" s="497"/>
      <c r="H40684" s="500"/>
      <c r="O40684" s="500"/>
      <c r="Q40684" s="498" t="s">
        <v>213</v>
      </c>
      <c r="S40684" s="499"/>
    </row>
    <row r="40685">
      <c r="B40685" s="497"/>
      <c r="H40685" s="500"/>
      <c r="O40685" s="500"/>
      <c r="Q40685" s="498" t="s">
        <v>213</v>
      </c>
      <c r="S40685" s="499"/>
    </row>
    <row r="40686">
      <c r="B40686" s="497"/>
      <c r="H40686" s="500"/>
      <c r="O40686" s="500"/>
      <c r="Q40686" s="498" t="s">
        <v>213</v>
      </c>
      <c r="S40686" s="499"/>
    </row>
    <row r="40687">
      <c r="B40687" s="497"/>
      <c r="H40687" s="500"/>
      <c r="O40687" s="500"/>
      <c r="Q40687" s="498" t="s">
        <v>213</v>
      </c>
      <c r="S40687" s="499"/>
    </row>
    <row r="40688">
      <c r="B40688" s="497"/>
      <c r="H40688" s="500"/>
      <c r="O40688" s="500"/>
      <c r="Q40688" s="498" t="s">
        <v>213</v>
      </c>
      <c r="S40688" s="499"/>
    </row>
    <row r="40689">
      <c r="B40689" s="497"/>
      <c r="H40689" s="500"/>
      <c r="O40689" s="500"/>
      <c r="Q40689" s="498" t="s">
        <v>213</v>
      </c>
      <c r="S40689" s="499"/>
    </row>
    <row r="40690">
      <c r="B40690" s="497"/>
      <c r="H40690" s="500"/>
      <c r="O40690" s="500"/>
      <c r="Q40690" s="498" t="s">
        <v>213</v>
      </c>
      <c r="S40690" s="499"/>
    </row>
    <row r="40691">
      <c r="B40691" s="497"/>
      <c r="H40691" s="500"/>
      <c r="O40691" s="500"/>
      <c r="Q40691" s="498" t="s">
        <v>213</v>
      </c>
      <c r="S40691" s="499"/>
    </row>
    <row r="40692">
      <c r="B40692" s="497"/>
      <c r="H40692" s="500"/>
      <c r="O40692" s="500"/>
      <c r="Q40692" s="498" t="s">
        <v>213</v>
      </c>
      <c r="S40692" s="499"/>
    </row>
    <row r="40693">
      <c r="B40693" s="497"/>
      <c r="H40693" s="500"/>
      <c r="O40693" s="500"/>
      <c r="Q40693" s="498" t="s">
        <v>213</v>
      </c>
      <c r="S40693" s="499"/>
    </row>
    <row r="40694">
      <c r="B40694" s="497"/>
      <c r="H40694" s="500"/>
      <c r="O40694" s="500"/>
      <c r="Q40694" s="498" t="s">
        <v>213</v>
      </c>
      <c r="S40694" s="499"/>
    </row>
    <row r="40695">
      <c r="B40695" s="497"/>
      <c r="H40695" s="500"/>
      <c r="O40695" s="500"/>
      <c r="Q40695" s="498" t="s">
        <v>213</v>
      </c>
      <c r="S40695" s="499"/>
    </row>
    <row r="40696">
      <c r="B40696" s="497"/>
      <c r="H40696" s="500"/>
      <c r="O40696" s="500"/>
      <c r="Q40696" s="498" t="s">
        <v>213</v>
      </c>
      <c r="S40696" s="499"/>
    </row>
    <row r="40697">
      <c r="B40697" s="497"/>
      <c r="H40697" s="500"/>
      <c r="O40697" s="500"/>
      <c r="Q40697" s="498" t="s">
        <v>213</v>
      </c>
      <c r="S40697" s="499"/>
    </row>
    <row r="40698">
      <c r="B40698" s="497"/>
      <c r="H40698" s="500"/>
      <c r="O40698" s="500"/>
      <c r="Q40698" s="498" t="s">
        <v>213</v>
      </c>
      <c r="S40698" s="499"/>
    </row>
    <row r="40699">
      <c r="B40699" s="497"/>
      <c r="H40699" s="500"/>
      <c r="O40699" s="500"/>
      <c r="Q40699" s="498" t="s">
        <v>213</v>
      </c>
      <c r="S40699" s="499"/>
    </row>
    <row r="40700">
      <c r="B40700" s="497"/>
      <c r="H40700" s="500"/>
      <c r="O40700" s="500"/>
      <c r="Q40700" s="498" t="s">
        <v>213</v>
      </c>
      <c r="S40700" s="499"/>
    </row>
    <row r="40701">
      <c r="B40701" s="497"/>
      <c r="H40701" s="500"/>
      <c r="O40701" s="500"/>
      <c r="Q40701" s="498" t="s">
        <v>213</v>
      </c>
      <c r="S40701" s="499"/>
    </row>
    <row r="40702">
      <c r="B40702" s="497"/>
      <c r="H40702" s="500"/>
      <c r="O40702" s="500"/>
      <c r="Q40702" s="498" t="s">
        <v>213</v>
      </c>
      <c r="S40702" s="499"/>
    </row>
    <row r="40703">
      <c r="B40703" s="497"/>
      <c r="H40703" s="500"/>
      <c r="O40703" s="500"/>
      <c r="Q40703" s="498" t="s">
        <v>213</v>
      </c>
      <c r="S40703" s="499"/>
    </row>
    <row r="40704">
      <c r="B40704" s="497"/>
      <c r="H40704" s="500"/>
      <c r="O40704" s="500"/>
      <c r="Q40704" s="498" t="s">
        <v>213</v>
      </c>
      <c r="S40704" s="499"/>
    </row>
    <row r="40705">
      <c r="B40705" s="497"/>
      <c r="H40705" s="500"/>
      <c r="O40705" s="500"/>
      <c r="Q40705" s="498" t="s">
        <v>213</v>
      </c>
      <c r="S40705" s="499"/>
    </row>
    <row r="40706">
      <c r="B40706" s="497"/>
      <c r="H40706" s="500"/>
      <c r="O40706" s="500"/>
      <c r="Q40706" s="498" t="s">
        <v>213</v>
      </c>
      <c r="S40706" s="499"/>
    </row>
    <row r="40707">
      <c r="B40707" s="497"/>
      <c r="H40707" s="500"/>
      <c r="O40707" s="500"/>
      <c r="Q40707" s="498" t="s">
        <v>213</v>
      </c>
      <c r="S40707" s="499"/>
    </row>
    <row r="40708">
      <c r="B40708" s="497"/>
      <c r="H40708" s="500"/>
      <c r="O40708" s="500"/>
      <c r="Q40708" s="498" t="s">
        <v>213</v>
      </c>
      <c r="S40708" s="499"/>
    </row>
    <row r="40709">
      <c r="B40709" s="497"/>
      <c r="H40709" s="500"/>
      <c r="O40709" s="500"/>
      <c r="Q40709" s="498" t="s">
        <v>213</v>
      </c>
      <c r="S40709" s="499"/>
    </row>
    <row r="40710">
      <c r="B40710" s="497"/>
      <c r="H40710" s="500"/>
      <c r="O40710" s="500"/>
      <c r="Q40710" s="498" t="s">
        <v>213</v>
      </c>
      <c r="S40710" s="499"/>
    </row>
    <row r="40711">
      <c r="B40711" s="497"/>
      <c r="H40711" s="500"/>
      <c r="O40711" s="500"/>
      <c r="Q40711" s="498" t="s">
        <v>213</v>
      </c>
      <c r="S40711" s="499"/>
    </row>
    <row r="40712">
      <c r="B40712" s="497"/>
      <c r="H40712" s="500"/>
      <c r="O40712" s="500"/>
      <c r="Q40712" s="498" t="s">
        <v>213</v>
      </c>
      <c r="S40712" s="499"/>
    </row>
    <row r="40713">
      <c r="B40713" s="497"/>
      <c r="H40713" s="500"/>
      <c r="O40713" s="500"/>
      <c r="Q40713" s="498" t="s">
        <v>213</v>
      </c>
      <c r="S40713" s="499"/>
    </row>
    <row r="40714">
      <c r="B40714" s="497"/>
      <c r="H40714" s="500"/>
      <c r="O40714" s="500"/>
      <c r="Q40714" s="498" t="s">
        <v>213</v>
      </c>
      <c r="S40714" s="499"/>
    </row>
    <row r="40715">
      <c r="B40715" s="497"/>
      <c r="H40715" s="500"/>
      <c r="O40715" s="500"/>
      <c r="Q40715" s="498" t="s">
        <v>213</v>
      </c>
      <c r="S40715" s="499"/>
    </row>
    <row r="40716">
      <c r="B40716" s="497"/>
      <c r="H40716" s="500"/>
      <c r="O40716" s="500"/>
      <c r="Q40716" s="498" t="s">
        <v>213</v>
      </c>
      <c r="S40716" s="499"/>
    </row>
    <row r="40717">
      <c r="B40717" s="497"/>
      <c r="H40717" s="500"/>
      <c r="O40717" s="500"/>
      <c r="Q40717" s="498" t="s">
        <v>213</v>
      </c>
      <c r="S40717" s="499"/>
    </row>
    <row r="40718">
      <c r="B40718" s="497"/>
      <c r="H40718" s="500"/>
      <c r="O40718" s="500"/>
      <c r="Q40718" s="498" t="s">
        <v>213</v>
      </c>
      <c r="S40718" s="499"/>
    </row>
    <row r="40719">
      <c r="B40719" s="497"/>
      <c r="H40719" s="500"/>
      <c r="O40719" s="500"/>
      <c r="Q40719" s="498" t="s">
        <v>213</v>
      </c>
      <c r="S40719" s="499"/>
    </row>
    <row r="40720">
      <c r="B40720" s="497"/>
      <c r="H40720" s="500"/>
      <c r="O40720" s="500"/>
      <c r="Q40720" s="498" t="s">
        <v>213</v>
      </c>
      <c r="S40720" s="499"/>
    </row>
    <row r="40721">
      <c r="B40721" s="497"/>
      <c r="H40721" s="500"/>
      <c r="O40721" s="500"/>
      <c r="Q40721" s="498" t="s">
        <v>213</v>
      </c>
      <c r="S40721" s="499"/>
    </row>
    <row r="40722">
      <c r="B40722" s="497"/>
      <c r="H40722" s="500"/>
      <c r="O40722" s="500"/>
      <c r="Q40722" s="498" t="s">
        <v>213</v>
      </c>
      <c r="S40722" s="499"/>
    </row>
    <row r="40723">
      <c r="B40723" s="497"/>
      <c r="H40723" s="500"/>
      <c r="O40723" s="500"/>
      <c r="Q40723" s="498" t="s">
        <v>213</v>
      </c>
      <c r="S40723" s="499"/>
    </row>
    <row r="40724">
      <c r="B40724" s="497"/>
      <c r="H40724" s="500"/>
      <c r="O40724" s="500"/>
      <c r="Q40724" s="498" t="s">
        <v>213</v>
      </c>
      <c r="S40724" s="499"/>
    </row>
    <row r="40725">
      <c r="B40725" s="497"/>
      <c r="H40725" s="500"/>
      <c r="O40725" s="500"/>
      <c r="Q40725" s="498" t="s">
        <v>213</v>
      </c>
      <c r="S40725" s="499"/>
    </row>
    <row r="40726">
      <c r="B40726" s="497"/>
      <c r="H40726" s="500"/>
      <c r="O40726" s="500"/>
      <c r="Q40726" s="498" t="s">
        <v>213</v>
      </c>
      <c r="S40726" s="499"/>
    </row>
    <row r="40727">
      <c r="B40727" s="497"/>
      <c r="H40727" s="500"/>
      <c r="O40727" s="500"/>
      <c r="Q40727" s="498" t="s">
        <v>213</v>
      </c>
      <c r="S40727" s="499"/>
    </row>
    <row r="40728">
      <c r="B40728" s="497"/>
      <c r="H40728" s="500"/>
      <c r="O40728" s="500"/>
      <c r="Q40728" s="498" t="s">
        <v>213</v>
      </c>
      <c r="S40728" s="499"/>
    </row>
    <row r="40729">
      <c r="B40729" s="497"/>
      <c r="H40729" s="500"/>
      <c r="O40729" s="500"/>
      <c r="Q40729" s="498" t="s">
        <v>213</v>
      </c>
      <c r="S40729" s="499"/>
    </row>
    <row r="40730">
      <c r="B40730" s="497"/>
      <c r="H40730" s="500"/>
      <c r="O40730" s="500"/>
      <c r="Q40730" s="498" t="s">
        <v>213</v>
      </c>
      <c r="S40730" s="499"/>
    </row>
    <row r="40731">
      <c r="B40731" s="497"/>
      <c r="H40731" s="500"/>
      <c r="O40731" s="500"/>
      <c r="Q40731" s="498" t="s">
        <v>213</v>
      </c>
      <c r="S40731" s="499"/>
    </row>
    <row r="40732">
      <c r="B40732" s="497"/>
      <c r="H40732" s="500"/>
      <c r="O40732" s="500"/>
      <c r="Q40732" s="498" t="s">
        <v>213</v>
      </c>
      <c r="S40732" s="499"/>
    </row>
    <row r="40733">
      <c r="B40733" s="497"/>
      <c r="H40733" s="500"/>
      <c r="O40733" s="500"/>
      <c r="Q40733" s="498" t="s">
        <v>213</v>
      </c>
      <c r="S40733" s="499"/>
    </row>
    <row r="40734">
      <c r="B40734" s="497"/>
      <c r="H40734" s="500"/>
      <c r="O40734" s="500"/>
      <c r="Q40734" s="498" t="s">
        <v>213</v>
      </c>
      <c r="S40734" s="499"/>
    </row>
    <row r="40735">
      <c r="B40735" s="497"/>
      <c r="H40735" s="500"/>
      <c r="O40735" s="500"/>
      <c r="Q40735" s="498" t="s">
        <v>213</v>
      </c>
      <c r="S40735" s="499"/>
    </row>
    <row r="40736">
      <c r="B40736" s="497"/>
      <c r="H40736" s="500"/>
      <c r="O40736" s="500"/>
      <c r="Q40736" s="498" t="s">
        <v>213</v>
      </c>
      <c r="S40736" s="499"/>
    </row>
    <row r="40737">
      <c r="B40737" s="497"/>
      <c r="H40737" s="500"/>
      <c r="O40737" s="500"/>
      <c r="Q40737" s="498" t="s">
        <v>213</v>
      </c>
      <c r="S40737" s="499"/>
    </row>
    <row r="40738">
      <c r="B40738" s="497"/>
      <c r="H40738" s="500"/>
      <c r="O40738" s="500"/>
      <c r="Q40738" s="498" t="s">
        <v>213</v>
      </c>
      <c r="S40738" s="499"/>
    </row>
    <row r="40739">
      <c r="B40739" s="497"/>
      <c r="H40739" s="500"/>
      <c r="O40739" s="500"/>
      <c r="Q40739" s="498" t="s">
        <v>213</v>
      </c>
      <c r="S40739" s="499"/>
    </row>
    <row r="40740">
      <c r="B40740" s="497"/>
      <c r="H40740" s="500"/>
      <c r="O40740" s="500"/>
      <c r="Q40740" s="498" t="s">
        <v>213</v>
      </c>
      <c r="S40740" s="499"/>
    </row>
    <row r="40741">
      <c r="B40741" s="497"/>
      <c r="H40741" s="500"/>
      <c r="O40741" s="500"/>
      <c r="Q40741" s="498" t="s">
        <v>213</v>
      </c>
      <c r="S40741" s="499"/>
    </row>
    <row r="40742">
      <c r="B40742" s="497"/>
      <c r="H40742" s="500"/>
      <c r="O40742" s="500"/>
      <c r="Q40742" s="498" t="s">
        <v>213</v>
      </c>
      <c r="S40742" s="499"/>
    </row>
    <row r="40743">
      <c r="B40743" s="497"/>
      <c r="H40743" s="500"/>
      <c r="O40743" s="500"/>
      <c r="Q40743" s="498" t="s">
        <v>213</v>
      </c>
      <c r="S40743" s="499"/>
    </row>
    <row r="40744">
      <c r="B40744" s="497"/>
      <c r="H40744" s="500"/>
      <c r="O40744" s="500"/>
      <c r="Q40744" s="498" t="s">
        <v>213</v>
      </c>
      <c r="S40744" s="499"/>
    </row>
    <row r="40745">
      <c r="B40745" s="497"/>
      <c r="H40745" s="500"/>
      <c r="O40745" s="500"/>
      <c r="Q40745" s="498" t="s">
        <v>213</v>
      </c>
      <c r="S40745" s="499"/>
    </row>
    <row r="40746">
      <c r="B40746" s="497"/>
      <c r="H40746" s="500"/>
      <c r="O40746" s="500"/>
      <c r="Q40746" s="498" t="s">
        <v>213</v>
      </c>
      <c r="S40746" s="499"/>
    </row>
    <row r="40747">
      <c r="B40747" s="497"/>
      <c r="H40747" s="500"/>
      <c r="O40747" s="500"/>
      <c r="Q40747" s="498" t="s">
        <v>213</v>
      </c>
      <c r="S40747" s="499"/>
    </row>
    <row r="40748">
      <c r="B40748" s="497"/>
      <c r="H40748" s="500"/>
      <c r="O40748" s="500"/>
      <c r="Q40748" s="498" t="s">
        <v>213</v>
      </c>
      <c r="S40748" s="499"/>
    </row>
    <row r="40749">
      <c r="B40749" s="497"/>
      <c r="H40749" s="500"/>
      <c r="O40749" s="500"/>
      <c r="Q40749" s="498" t="s">
        <v>213</v>
      </c>
      <c r="S40749" s="499"/>
    </row>
    <row r="40750">
      <c r="B40750" s="497"/>
      <c r="H40750" s="500"/>
      <c r="O40750" s="500"/>
      <c r="Q40750" s="498" t="s">
        <v>213</v>
      </c>
      <c r="S40750" s="499"/>
    </row>
    <row r="40751">
      <c r="B40751" s="497"/>
      <c r="H40751" s="500"/>
      <c r="O40751" s="500"/>
      <c r="Q40751" s="498" t="s">
        <v>213</v>
      </c>
      <c r="S40751" s="499"/>
    </row>
    <row r="40752">
      <c r="B40752" s="497"/>
      <c r="H40752" s="500"/>
      <c r="O40752" s="500"/>
      <c r="Q40752" s="498" t="s">
        <v>213</v>
      </c>
      <c r="S40752" s="499"/>
    </row>
    <row r="40753">
      <c r="B40753" s="497"/>
      <c r="H40753" s="500"/>
      <c r="O40753" s="500"/>
      <c r="Q40753" s="498" t="s">
        <v>213</v>
      </c>
      <c r="S40753" s="499"/>
    </row>
    <row r="40754">
      <c r="B40754" s="497"/>
      <c r="H40754" s="500"/>
      <c r="O40754" s="500"/>
      <c r="Q40754" s="498" t="s">
        <v>213</v>
      </c>
      <c r="S40754" s="499"/>
    </row>
    <row r="40755">
      <c r="B40755" s="497"/>
      <c r="H40755" s="500"/>
      <c r="O40755" s="500"/>
      <c r="Q40755" s="498" t="s">
        <v>213</v>
      </c>
      <c r="S40755" s="499"/>
    </row>
    <row r="40756">
      <c r="B40756" s="497"/>
      <c r="H40756" s="500"/>
      <c r="O40756" s="500"/>
      <c r="Q40756" s="498" t="s">
        <v>213</v>
      </c>
      <c r="S40756" s="499"/>
    </row>
    <row r="40757">
      <c r="B40757" s="497"/>
      <c r="H40757" s="500"/>
      <c r="O40757" s="500"/>
      <c r="Q40757" s="498" t="s">
        <v>213</v>
      </c>
      <c r="S40757" s="499"/>
    </row>
    <row r="40758">
      <c r="B40758" s="497"/>
      <c r="H40758" s="500"/>
      <c r="O40758" s="500"/>
      <c r="Q40758" s="498" t="s">
        <v>213</v>
      </c>
      <c r="S40758" s="499"/>
    </row>
    <row r="40759">
      <c r="B40759" s="497"/>
      <c r="H40759" s="500"/>
      <c r="O40759" s="500"/>
      <c r="Q40759" s="498" t="s">
        <v>213</v>
      </c>
      <c r="S40759" s="499"/>
    </row>
    <row r="40760">
      <c r="B40760" s="497"/>
      <c r="H40760" s="500"/>
      <c r="O40760" s="500"/>
      <c r="Q40760" s="498" t="s">
        <v>213</v>
      </c>
      <c r="S40760" s="499"/>
    </row>
    <row r="40761">
      <c r="B40761" s="497"/>
      <c r="H40761" s="500"/>
      <c r="O40761" s="500"/>
      <c r="Q40761" s="498" t="s">
        <v>213</v>
      </c>
      <c r="S40761" s="499"/>
    </row>
    <row r="40762">
      <c r="B40762" s="497"/>
      <c r="H40762" s="500"/>
      <c r="O40762" s="500"/>
      <c r="Q40762" s="498" t="s">
        <v>213</v>
      </c>
      <c r="S40762" s="499"/>
    </row>
    <row r="40763">
      <c r="B40763" s="497"/>
      <c r="H40763" s="500"/>
      <c r="O40763" s="500"/>
      <c r="Q40763" s="498" t="s">
        <v>213</v>
      </c>
      <c r="S40763" s="499"/>
    </row>
    <row r="40764">
      <c r="B40764" s="497"/>
      <c r="H40764" s="500"/>
      <c r="O40764" s="500"/>
      <c r="Q40764" s="498" t="s">
        <v>213</v>
      </c>
      <c r="S40764" s="499"/>
    </row>
    <row r="40765">
      <c r="B40765" s="497"/>
      <c r="H40765" s="500"/>
      <c r="O40765" s="500"/>
      <c r="Q40765" s="498" t="s">
        <v>213</v>
      </c>
      <c r="S40765" s="499"/>
    </row>
    <row r="40766">
      <c r="B40766" s="497"/>
      <c r="H40766" s="500"/>
      <c r="O40766" s="500"/>
      <c r="Q40766" s="498" t="s">
        <v>213</v>
      </c>
      <c r="S40766" s="499"/>
    </row>
    <row r="40767">
      <c r="B40767" s="497"/>
      <c r="H40767" s="500"/>
      <c r="O40767" s="500"/>
      <c r="Q40767" s="498" t="s">
        <v>213</v>
      </c>
      <c r="S40767" s="499"/>
    </row>
    <row r="40768">
      <c r="B40768" s="497"/>
      <c r="H40768" s="500"/>
      <c r="O40768" s="500"/>
      <c r="Q40768" s="498" t="s">
        <v>213</v>
      </c>
      <c r="S40768" s="499"/>
    </row>
    <row r="40769">
      <c r="B40769" s="497"/>
      <c r="H40769" s="500"/>
      <c r="O40769" s="500"/>
      <c r="Q40769" s="498" t="s">
        <v>213</v>
      </c>
      <c r="S40769" s="499"/>
    </row>
    <row r="40770">
      <c r="B40770" s="497"/>
      <c r="H40770" s="500"/>
      <c r="O40770" s="500"/>
      <c r="Q40770" s="498" t="s">
        <v>213</v>
      </c>
      <c r="S40770" s="499"/>
    </row>
    <row r="40771">
      <c r="B40771" s="497"/>
      <c r="H40771" s="500"/>
      <c r="O40771" s="500"/>
      <c r="Q40771" s="498" t="s">
        <v>213</v>
      </c>
      <c r="S40771" s="499"/>
    </row>
    <row r="40772">
      <c r="B40772" s="497"/>
      <c r="H40772" s="500"/>
      <c r="O40772" s="500"/>
      <c r="Q40772" s="498" t="s">
        <v>213</v>
      </c>
      <c r="S40772" s="499"/>
    </row>
    <row r="40773">
      <c r="B40773" s="497"/>
      <c r="H40773" s="500"/>
      <c r="O40773" s="500"/>
      <c r="Q40773" s="498" t="s">
        <v>213</v>
      </c>
      <c r="S40773" s="499"/>
    </row>
    <row r="40774">
      <c r="B40774" s="497"/>
      <c r="H40774" s="500"/>
      <c r="O40774" s="500"/>
      <c r="Q40774" s="498" t="s">
        <v>213</v>
      </c>
      <c r="S40774" s="499"/>
    </row>
    <row r="40775">
      <c r="B40775" s="497"/>
      <c r="H40775" s="500"/>
      <c r="O40775" s="500"/>
      <c r="Q40775" s="498" t="s">
        <v>213</v>
      </c>
      <c r="S40775" s="499"/>
    </row>
    <row r="40776">
      <c r="B40776" s="497"/>
      <c r="H40776" s="500"/>
      <c r="O40776" s="500"/>
      <c r="Q40776" s="498" t="s">
        <v>213</v>
      </c>
      <c r="S40776" s="499"/>
    </row>
    <row r="40777">
      <c r="B40777" s="497"/>
      <c r="H40777" s="500"/>
      <c r="O40777" s="500"/>
      <c r="Q40777" s="498" t="s">
        <v>213</v>
      </c>
      <c r="S40777" s="499"/>
    </row>
    <row r="40778">
      <c r="B40778" s="497"/>
      <c r="H40778" s="500"/>
      <c r="O40778" s="500"/>
      <c r="Q40778" s="498" t="s">
        <v>213</v>
      </c>
      <c r="S40778" s="499"/>
    </row>
    <row r="40779">
      <c r="B40779" s="497"/>
      <c r="H40779" s="500"/>
      <c r="O40779" s="500"/>
      <c r="Q40779" s="498" t="s">
        <v>213</v>
      </c>
      <c r="S40779" s="499"/>
    </row>
    <row r="40780">
      <c r="B40780" s="497"/>
      <c r="H40780" s="500"/>
      <c r="O40780" s="500"/>
      <c r="Q40780" s="498" t="s">
        <v>213</v>
      </c>
      <c r="S40780" s="499"/>
    </row>
    <row r="40781">
      <c r="B40781" s="497"/>
      <c r="H40781" s="500"/>
      <c r="O40781" s="500"/>
      <c r="Q40781" s="498" t="s">
        <v>213</v>
      </c>
      <c r="S40781" s="499"/>
    </row>
    <row r="40782">
      <c r="B40782" s="497"/>
      <c r="H40782" s="500"/>
      <c r="O40782" s="500"/>
      <c r="Q40782" s="498" t="s">
        <v>213</v>
      </c>
      <c r="S40782" s="499"/>
    </row>
    <row r="40783">
      <c r="B40783" s="497"/>
      <c r="H40783" s="500"/>
      <c r="O40783" s="500"/>
      <c r="Q40783" s="498" t="s">
        <v>213</v>
      </c>
      <c r="S40783" s="499"/>
    </row>
    <row r="40784">
      <c r="B40784" s="497"/>
      <c r="H40784" s="500"/>
      <c r="O40784" s="500"/>
      <c r="Q40784" s="498" t="s">
        <v>213</v>
      </c>
      <c r="S40784" s="499"/>
    </row>
    <row r="40785">
      <c r="B40785" s="497"/>
      <c r="H40785" s="500"/>
      <c r="O40785" s="500"/>
      <c r="Q40785" s="498" t="s">
        <v>213</v>
      </c>
      <c r="S40785" s="499"/>
    </row>
    <row r="40786">
      <c r="B40786" s="497"/>
      <c r="H40786" s="500"/>
      <c r="O40786" s="500"/>
      <c r="Q40786" s="498" t="s">
        <v>213</v>
      </c>
      <c r="S40786" s="499"/>
    </row>
    <row r="40787">
      <c r="B40787" s="497"/>
      <c r="H40787" s="500"/>
      <c r="O40787" s="500"/>
      <c r="Q40787" s="498" t="s">
        <v>213</v>
      </c>
      <c r="S40787" s="499"/>
    </row>
    <row r="40788">
      <c r="B40788" s="497"/>
      <c r="H40788" s="500"/>
      <c r="O40788" s="500"/>
      <c r="Q40788" s="498" t="s">
        <v>213</v>
      </c>
      <c r="S40788" s="499"/>
    </row>
    <row r="40789">
      <c r="B40789" s="497"/>
      <c r="H40789" s="500"/>
      <c r="O40789" s="500"/>
      <c r="Q40789" s="498" t="s">
        <v>213</v>
      </c>
      <c r="S40789" s="499"/>
    </row>
    <row r="40790">
      <c r="B40790" s="497"/>
      <c r="H40790" s="500"/>
      <c r="O40790" s="500"/>
      <c r="Q40790" s="498" t="s">
        <v>213</v>
      </c>
      <c r="S40790" s="499"/>
    </row>
    <row r="40791">
      <c r="B40791" s="497"/>
      <c r="H40791" s="500"/>
      <c r="O40791" s="500"/>
      <c r="Q40791" s="498" t="s">
        <v>213</v>
      </c>
      <c r="S40791" s="499"/>
    </row>
    <row r="40792">
      <c r="B40792" s="497"/>
      <c r="H40792" s="500"/>
      <c r="O40792" s="500"/>
      <c r="Q40792" s="498" t="s">
        <v>213</v>
      </c>
      <c r="S40792" s="499"/>
    </row>
    <row r="40793">
      <c r="B40793" s="497"/>
      <c r="H40793" s="500"/>
      <c r="O40793" s="500"/>
      <c r="Q40793" s="498" t="s">
        <v>213</v>
      </c>
      <c r="S40793" s="499"/>
    </row>
    <row r="40794">
      <c r="B40794" s="497"/>
      <c r="H40794" s="500"/>
      <c r="O40794" s="500"/>
      <c r="Q40794" s="498" t="s">
        <v>213</v>
      </c>
      <c r="S40794" s="499"/>
    </row>
    <row r="40795">
      <c r="B40795" s="497"/>
      <c r="H40795" s="500"/>
      <c r="O40795" s="500"/>
      <c r="Q40795" s="498" t="s">
        <v>213</v>
      </c>
      <c r="S40795" s="499"/>
    </row>
    <row r="40796">
      <c r="B40796" s="497"/>
      <c r="H40796" s="500"/>
      <c r="O40796" s="500"/>
      <c r="Q40796" s="498" t="s">
        <v>213</v>
      </c>
      <c r="S40796" s="499"/>
    </row>
    <row r="40797">
      <c r="B40797" s="497"/>
      <c r="H40797" s="500"/>
      <c r="O40797" s="500"/>
      <c r="Q40797" s="498" t="s">
        <v>213</v>
      </c>
      <c r="S40797" s="499"/>
    </row>
    <row r="40798">
      <c r="B40798" s="497"/>
      <c r="H40798" s="500"/>
      <c r="O40798" s="500"/>
      <c r="Q40798" s="498" t="s">
        <v>213</v>
      </c>
      <c r="S40798" s="499"/>
    </row>
    <row r="40799">
      <c r="B40799" s="497"/>
      <c r="H40799" s="500"/>
      <c r="O40799" s="500"/>
      <c r="Q40799" s="498" t="s">
        <v>213</v>
      </c>
      <c r="S40799" s="499"/>
    </row>
    <row r="40800">
      <c r="B40800" s="497"/>
      <c r="H40800" s="500"/>
      <c r="O40800" s="500"/>
      <c r="Q40800" s="498" t="s">
        <v>213</v>
      </c>
      <c r="S40800" s="499"/>
    </row>
    <row r="40801">
      <c r="B40801" s="497"/>
      <c r="H40801" s="500"/>
      <c r="O40801" s="500"/>
      <c r="Q40801" s="498" t="s">
        <v>213</v>
      </c>
      <c r="S40801" s="499"/>
    </row>
    <row r="40802">
      <c r="B40802" s="497"/>
      <c r="H40802" s="500"/>
      <c r="O40802" s="500"/>
      <c r="Q40802" s="498" t="s">
        <v>213</v>
      </c>
      <c r="S40802" s="499"/>
    </row>
    <row r="40803">
      <c r="B40803" s="497"/>
      <c r="H40803" s="500"/>
      <c r="O40803" s="500"/>
      <c r="Q40803" s="498" t="s">
        <v>213</v>
      </c>
      <c r="S40803" s="499"/>
    </row>
    <row r="40804">
      <c r="B40804" s="497"/>
      <c r="H40804" s="500"/>
      <c r="O40804" s="500"/>
      <c r="Q40804" s="498" t="s">
        <v>213</v>
      </c>
      <c r="S40804" s="499"/>
    </row>
    <row r="40805">
      <c r="B40805" s="497"/>
      <c r="H40805" s="500"/>
      <c r="O40805" s="500"/>
      <c r="Q40805" s="498" t="s">
        <v>213</v>
      </c>
      <c r="S40805" s="499"/>
    </row>
    <row r="40806">
      <c r="B40806" s="497"/>
      <c r="H40806" s="500"/>
      <c r="O40806" s="500"/>
      <c r="Q40806" s="498" t="s">
        <v>213</v>
      </c>
      <c r="S40806" s="499"/>
    </row>
    <row r="40807">
      <c r="B40807" s="497"/>
      <c r="H40807" s="500"/>
      <c r="O40807" s="500"/>
      <c r="Q40807" s="498" t="s">
        <v>213</v>
      </c>
      <c r="S40807" s="499"/>
    </row>
    <row r="40808">
      <c r="B40808" s="497"/>
      <c r="H40808" s="500"/>
      <c r="O40808" s="500"/>
      <c r="Q40808" s="498" t="s">
        <v>213</v>
      </c>
      <c r="S40808" s="499"/>
    </row>
    <row r="40809">
      <c r="B40809" s="497"/>
      <c r="H40809" s="500"/>
      <c r="O40809" s="500"/>
      <c r="Q40809" s="498" t="s">
        <v>213</v>
      </c>
      <c r="S40809" s="499"/>
    </row>
    <row r="40810">
      <c r="B40810" s="497"/>
      <c r="H40810" s="500"/>
      <c r="O40810" s="500"/>
      <c r="Q40810" s="498" t="s">
        <v>213</v>
      </c>
      <c r="S40810" s="499"/>
    </row>
    <row r="40811">
      <c r="B40811" s="497"/>
      <c r="H40811" s="500"/>
      <c r="O40811" s="500"/>
      <c r="Q40811" s="498" t="s">
        <v>213</v>
      </c>
      <c r="S40811" s="499"/>
    </row>
    <row r="40812">
      <c r="B40812" s="497"/>
      <c r="H40812" s="500"/>
      <c r="O40812" s="500"/>
      <c r="Q40812" s="498" t="s">
        <v>213</v>
      </c>
      <c r="S40812" s="499"/>
    </row>
    <row r="40813">
      <c r="B40813" s="497"/>
      <c r="H40813" s="500"/>
      <c r="O40813" s="500"/>
      <c r="Q40813" s="498" t="s">
        <v>213</v>
      </c>
      <c r="S40813" s="499"/>
    </row>
    <row r="40814">
      <c r="B40814" s="497"/>
      <c r="H40814" s="500"/>
      <c r="O40814" s="500"/>
      <c r="Q40814" s="498" t="s">
        <v>213</v>
      </c>
      <c r="S40814" s="499"/>
    </row>
    <row r="40815">
      <c r="B40815" s="497"/>
      <c r="H40815" s="500"/>
      <c r="O40815" s="500"/>
      <c r="Q40815" s="498" t="s">
        <v>213</v>
      </c>
      <c r="S40815" s="499"/>
    </row>
    <row r="40816">
      <c r="B40816" s="497"/>
      <c r="H40816" s="500"/>
      <c r="O40816" s="500"/>
      <c r="Q40816" s="498" t="s">
        <v>213</v>
      </c>
      <c r="S40816" s="499"/>
    </row>
    <row r="40817">
      <c r="B40817" s="497"/>
      <c r="H40817" s="500"/>
      <c r="O40817" s="500"/>
      <c r="Q40817" s="498" t="s">
        <v>213</v>
      </c>
      <c r="S40817" s="499"/>
    </row>
    <row r="40818">
      <c r="B40818" s="497"/>
      <c r="H40818" s="500"/>
      <c r="O40818" s="500"/>
      <c r="Q40818" s="498" t="s">
        <v>213</v>
      </c>
      <c r="S40818" s="499"/>
    </row>
    <row r="40819">
      <c r="B40819" s="497"/>
      <c r="H40819" s="500"/>
      <c r="O40819" s="500"/>
      <c r="Q40819" s="498" t="s">
        <v>213</v>
      </c>
      <c r="S40819" s="499"/>
    </row>
    <row r="40820">
      <c r="B40820" s="497"/>
      <c r="H40820" s="500"/>
      <c r="O40820" s="500"/>
      <c r="Q40820" s="498" t="s">
        <v>213</v>
      </c>
      <c r="S40820" s="499"/>
    </row>
    <row r="40821">
      <c r="B40821" s="497"/>
      <c r="H40821" s="500"/>
      <c r="O40821" s="500"/>
      <c r="Q40821" s="498" t="s">
        <v>213</v>
      </c>
      <c r="S40821" s="499"/>
    </row>
    <row r="40822">
      <c r="B40822" s="497"/>
      <c r="H40822" s="500"/>
      <c r="O40822" s="500"/>
      <c r="Q40822" s="498" t="s">
        <v>213</v>
      </c>
      <c r="S40822" s="499"/>
    </row>
    <row r="40823">
      <c r="B40823" s="497"/>
      <c r="H40823" s="500"/>
      <c r="O40823" s="500"/>
      <c r="Q40823" s="498" t="s">
        <v>213</v>
      </c>
      <c r="S40823" s="499"/>
    </row>
    <row r="40824">
      <c r="B40824" s="497"/>
      <c r="H40824" s="500"/>
      <c r="O40824" s="500"/>
      <c r="Q40824" s="498" t="s">
        <v>213</v>
      </c>
      <c r="S40824" s="499"/>
    </row>
    <row r="40825">
      <c r="B40825" s="497"/>
      <c r="H40825" s="500"/>
      <c r="O40825" s="500"/>
      <c r="Q40825" s="498" t="s">
        <v>213</v>
      </c>
      <c r="S40825" s="499"/>
    </row>
    <row r="40826">
      <c r="B40826" s="497"/>
      <c r="H40826" s="500"/>
      <c r="O40826" s="500"/>
      <c r="Q40826" s="498" t="s">
        <v>213</v>
      </c>
      <c r="S40826" s="499"/>
    </row>
    <row r="40827">
      <c r="B40827" s="497"/>
      <c r="H40827" s="500"/>
      <c r="O40827" s="500"/>
      <c r="Q40827" s="498" t="s">
        <v>213</v>
      </c>
      <c r="S40827" s="499"/>
    </row>
    <row r="40828">
      <c r="B40828" s="497"/>
      <c r="H40828" s="500"/>
      <c r="O40828" s="500"/>
      <c r="Q40828" s="498" t="s">
        <v>213</v>
      </c>
      <c r="S40828" s="499"/>
    </row>
    <row r="40829">
      <c r="B40829" s="497"/>
      <c r="H40829" s="500"/>
      <c r="O40829" s="500"/>
      <c r="Q40829" s="498" t="s">
        <v>213</v>
      </c>
      <c r="S40829" s="499"/>
    </row>
    <row r="40830">
      <c r="B40830" s="497"/>
      <c r="H40830" s="500"/>
      <c r="O40830" s="500"/>
      <c r="Q40830" s="498" t="s">
        <v>213</v>
      </c>
      <c r="S40830" s="499"/>
    </row>
    <row r="40831">
      <c r="B40831" s="497"/>
      <c r="H40831" s="500"/>
      <c r="O40831" s="500"/>
      <c r="Q40831" s="498" t="s">
        <v>213</v>
      </c>
      <c r="S40831" s="499"/>
    </row>
    <row r="40832">
      <c r="B40832" s="497"/>
      <c r="H40832" s="500"/>
      <c r="O40832" s="500"/>
      <c r="Q40832" s="498" t="s">
        <v>213</v>
      </c>
      <c r="S40832" s="499"/>
    </row>
    <row r="40833">
      <c r="B40833" s="497"/>
      <c r="H40833" s="500"/>
      <c r="O40833" s="500"/>
      <c r="Q40833" s="498" t="s">
        <v>213</v>
      </c>
      <c r="S40833" s="499"/>
    </row>
    <row r="40834">
      <c r="B40834" s="497"/>
      <c r="H40834" s="500"/>
      <c r="O40834" s="500"/>
      <c r="Q40834" s="498" t="s">
        <v>213</v>
      </c>
      <c r="S40834" s="499"/>
    </row>
    <row r="40835">
      <c r="B40835" s="497"/>
      <c r="H40835" s="500"/>
      <c r="O40835" s="500"/>
      <c r="Q40835" s="498" t="s">
        <v>213</v>
      </c>
      <c r="S40835" s="499"/>
    </row>
    <row r="40836">
      <c r="B40836" s="497"/>
      <c r="H40836" s="500"/>
      <c r="O40836" s="500"/>
      <c r="Q40836" s="498" t="s">
        <v>213</v>
      </c>
      <c r="S40836" s="499"/>
    </row>
    <row r="40837">
      <c r="B40837" s="497"/>
      <c r="H40837" s="500"/>
      <c r="O40837" s="500"/>
      <c r="Q40837" s="498" t="s">
        <v>213</v>
      </c>
      <c r="S40837" s="499"/>
    </row>
    <row r="40838">
      <c r="B40838" s="497"/>
      <c r="H40838" s="500"/>
      <c r="O40838" s="500"/>
      <c r="Q40838" s="498" t="s">
        <v>213</v>
      </c>
      <c r="S40838" s="499"/>
    </row>
    <row r="40839">
      <c r="B40839" s="497"/>
      <c r="H40839" s="500"/>
      <c r="O40839" s="500"/>
      <c r="Q40839" s="498" t="s">
        <v>213</v>
      </c>
      <c r="S40839" s="499"/>
    </row>
    <row r="40840">
      <c r="B40840" s="497"/>
      <c r="H40840" s="500"/>
      <c r="O40840" s="500"/>
      <c r="Q40840" s="498" t="s">
        <v>213</v>
      </c>
      <c r="S40840" s="499"/>
    </row>
    <row r="40841">
      <c r="B40841" s="497"/>
      <c r="H40841" s="500"/>
      <c r="O40841" s="500"/>
      <c r="Q40841" s="498" t="s">
        <v>213</v>
      </c>
      <c r="S40841" s="499"/>
    </row>
    <row r="40842">
      <c r="B40842" s="497"/>
      <c r="H40842" s="500"/>
      <c r="O40842" s="500"/>
      <c r="Q40842" s="498" t="s">
        <v>213</v>
      </c>
      <c r="S40842" s="499"/>
    </row>
    <row r="40843">
      <c r="B40843" s="497"/>
      <c r="H40843" s="500"/>
      <c r="O40843" s="500"/>
      <c r="Q40843" s="498" t="s">
        <v>213</v>
      </c>
      <c r="S40843" s="499"/>
    </row>
    <row r="40844">
      <c r="B40844" s="497"/>
      <c r="H40844" s="500"/>
      <c r="O40844" s="500"/>
      <c r="Q40844" s="498" t="s">
        <v>213</v>
      </c>
      <c r="S40844" s="499"/>
    </row>
    <row r="40845">
      <c r="B40845" s="497"/>
      <c r="H40845" s="500"/>
      <c r="O40845" s="500"/>
      <c r="Q40845" s="498" t="s">
        <v>213</v>
      </c>
      <c r="S40845" s="499"/>
    </row>
    <row r="40846">
      <c r="B40846" s="497"/>
      <c r="H40846" s="500"/>
      <c r="O40846" s="500"/>
      <c r="Q40846" s="498" t="s">
        <v>213</v>
      </c>
      <c r="S40846" s="499"/>
    </row>
    <row r="40847">
      <c r="B40847" s="497"/>
      <c r="H40847" s="500"/>
      <c r="O40847" s="500"/>
      <c r="Q40847" s="498" t="s">
        <v>213</v>
      </c>
      <c r="S40847" s="499"/>
    </row>
    <row r="40848">
      <c r="B40848" s="497"/>
      <c r="H40848" s="500"/>
      <c r="O40848" s="500"/>
      <c r="Q40848" s="498" t="s">
        <v>213</v>
      </c>
      <c r="S40848" s="499"/>
    </row>
    <row r="40849">
      <c r="B40849" s="497"/>
      <c r="H40849" s="500"/>
      <c r="O40849" s="500"/>
      <c r="Q40849" s="498" t="s">
        <v>213</v>
      </c>
      <c r="S40849" s="499"/>
    </row>
    <row r="40850">
      <c r="B40850" s="497"/>
      <c r="H40850" s="500"/>
      <c r="O40850" s="500"/>
      <c r="Q40850" s="498" t="s">
        <v>213</v>
      </c>
      <c r="S40850" s="499"/>
    </row>
    <row r="40851">
      <c r="B40851" s="497"/>
      <c r="H40851" s="500"/>
      <c r="O40851" s="500"/>
      <c r="Q40851" s="498" t="s">
        <v>213</v>
      </c>
      <c r="S40851" s="499"/>
    </row>
    <row r="40852">
      <c r="B40852" s="497"/>
      <c r="H40852" s="500"/>
      <c r="O40852" s="500"/>
      <c r="Q40852" s="498" t="s">
        <v>213</v>
      </c>
      <c r="S40852" s="499"/>
    </row>
    <row r="40853">
      <c r="B40853" s="497"/>
      <c r="H40853" s="500"/>
      <c r="O40853" s="500"/>
      <c r="Q40853" s="498" t="s">
        <v>213</v>
      </c>
      <c r="S40853" s="499"/>
    </row>
    <row r="40854">
      <c r="B40854" s="497"/>
      <c r="H40854" s="500"/>
      <c r="O40854" s="500"/>
      <c r="Q40854" s="498" t="s">
        <v>213</v>
      </c>
      <c r="S40854" s="499"/>
    </row>
    <row r="40855">
      <c r="B40855" s="497"/>
      <c r="H40855" s="500"/>
      <c r="O40855" s="500"/>
      <c r="Q40855" s="498" t="s">
        <v>213</v>
      </c>
      <c r="S40855" s="499"/>
    </row>
    <row r="40856">
      <c r="B40856" s="497"/>
      <c r="H40856" s="500"/>
      <c r="O40856" s="500"/>
      <c r="Q40856" s="498" t="s">
        <v>213</v>
      </c>
      <c r="S40856" s="499"/>
    </row>
    <row r="40857">
      <c r="B40857" s="497"/>
      <c r="H40857" s="500"/>
      <c r="O40857" s="500"/>
      <c r="Q40857" s="498" t="s">
        <v>213</v>
      </c>
      <c r="S40857" s="499"/>
    </row>
    <row r="40858">
      <c r="B40858" s="497"/>
      <c r="H40858" s="500"/>
      <c r="O40858" s="500"/>
      <c r="Q40858" s="498" t="s">
        <v>213</v>
      </c>
      <c r="S40858" s="499"/>
    </row>
    <row r="40859">
      <c r="B40859" s="497"/>
      <c r="H40859" s="500"/>
      <c r="O40859" s="500"/>
      <c r="Q40859" s="498" t="s">
        <v>213</v>
      </c>
      <c r="S40859" s="499"/>
    </row>
    <row r="40860">
      <c r="B40860" s="497"/>
      <c r="H40860" s="500"/>
      <c r="O40860" s="500"/>
      <c r="Q40860" s="498" t="s">
        <v>213</v>
      </c>
      <c r="S40860" s="499"/>
    </row>
    <row r="40861">
      <c r="B40861" s="497"/>
      <c r="H40861" s="500"/>
      <c r="O40861" s="500"/>
      <c r="Q40861" s="498" t="s">
        <v>213</v>
      </c>
      <c r="S40861" s="499"/>
    </row>
    <row r="40862">
      <c r="B40862" s="497"/>
      <c r="H40862" s="500"/>
      <c r="O40862" s="500"/>
      <c r="Q40862" s="498" t="s">
        <v>213</v>
      </c>
      <c r="S40862" s="499"/>
    </row>
    <row r="40863">
      <c r="B40863" s="497"/>
      <c r="H40863" s="500"/>
      <c r="O40863" s="500"/>
      <c r="Q40863" s="498" t="s">
        <v>213</v>
      </c>
      <c r="S40863" s="499"/>
    </row>
    <row r="40864">
      <c r="B40864" s="497"/>
      <c r="H40864" s="500"/>
      <c r="O40864" s="500"/>
      <c r="Q40864" s="498" t="s">
        <v>213</v>
      </c>
      <c r="S40864" s="499"/>
    </row>
    <row r="40865">
      <c r="B40865" s="497"/>
      <c r="H40865" s="500"/>
      <c r="O40865" s="500"/>
      <c r="Q40865" s="498" t="s">
        <v>213</v>
      </c>
      <c r="S40865" s="499"/>
    </row>
    <row r="40866">
      <c r="B40866" s="497"/>
      <c r="H40866" s="500"/>
      <c r="O40866" s="500"/>
      <c r="Q40866" s="498" t="s">
        <v>213</v>
      </c>
      <c r="S40866" s="499"/>
    </row>
    <row r="40867">
      <c r="B40867" s="497"/>
      <c r="H40867" s="500"/>
      <c r="O40867" s="500"/>
      <c r="Q40867" s="498" t="s">
        <v>213</v>
      </c>
      <c r="S40867" s="499"/>
    </row>
    <row r="40868">
      <c r="B40868" s="497"/>
      <c r="H40868" s="500"/>
      <c r="O40868" s="500"/>
      <c r="Q40868" s="498" t="s">
        <v>213</v>
      </c>
      <c r="S40868" s="499"/>
    </row>
    <row r="40869">
      <c r="B40869" s="497"/>
      <c r="H40869" s="500"/>
      <c r="O40869" s="500"/>
      <c r="Q40869" s="498" t="s">
        <v>213</v>
      </c>
      <c r="S40869" s="499"/>
    </row>
    <row r="40870">
      <c r="B40870" s="497"/>
      <c r="H40870" s="500"/>
      <c r="O40870" s="500"/>
      <c r="Q40870" s="498" t="s">
        <v>213</v>
      </c>
      <c r="S40870" s="499"/>
    </row>
    <row r="40871">
      <c r="B40871" s="497"/>
      <c r="H40871" s="500"/>
      <c r="O40871" s="500"/>
      <c r="Q40871" s="498" t="s">
        <v>213</v>
      </c>
      <c r="S40871" s="499"/>
    </row>
    <row r="40872">
      <c r="B40872" s="497"/>
      <c r="H40872" s="500"/>
      <c r="O40872" s="500"/>
      <c r="Q40872" s="498" t="s">
        <v>213</v>
      </c>
      <c r="S40872" s="499"/>
    </row>
    <row r="40873">
      <c r="B40873" s="497"/>
      <c r="H40873" s="500"/>
      <c r="O40873" s="500"/>
      <c r="Q40873" s="498" t="s">
        <v>213</v>
      </c>
      <c r="S40873" s="499"/>
    </row>
    <row r="40874">
      <c r="B40874" s="497"/>
      <c r="H40874" s="500"/>
      <c r="O40874" s="500"/>
      <c r="Q40874" s="498" t="s">
        <v>213</v>
      </c>
      <c r="S40874" s="499"/>
    </row>
    <row r="40875">
      <c r="B40875" s="497"/>
      <c r="H40875" s="500"/>
      <c r="O40875" s="500"/>
      <c r="Q40875" s="498" t="s">
        <v>213</v>
      </c>
      <c r="S40875" s="499"/>
    </row>
    <row r="40876">
      <c r="B40876" s="497"/>
      <c r="H40876" s="500"/>
      <c r="O40876" s="500"/>
      <c r="Q40876" s="498" t="s">
        <v>213</v>
      </c>
      <c r="S40876" s="499"/>
    </row>
    <row r="40877">
      <c r="B40877" s="497"/>
      <c r="H40877" s="500"/>
      <c r="O40877" s="500"/>
      <c r="Q40877" s="498" t="s">
        <v>213</v>
      </c>
      <c r="S40877" s="499"/>
    </row>
    <row r="40878">
      <c r="B40878" s="497"/>
      <c r="H40878" s="500"/>
      <c r="O40878" s="500"/>
      <c r="Q40878" s="498" t="s">
        <v>213</v>
      </c>
      <c r="S40878" s="499"/>
    </row>
    <row r="40879">
      <c r="B40879" s="497"/>
      <c r="H40879" s="500"/>
      <c r="O40879" s="500"/>
      <c r="Q40879" s="498" t="s">
        <v>213</v>
      </c>
      <c r="S40879" s="499"/>
    </row>
    <row r="40880">
      <c r="B40880" s="497"/>
      <c r="H40880" s="500"/>
      <c r="O40880" s="500"/>
      <c r="Q40880" s="498" t="s">
        <v>213</v>
      </c>
      <c r="S40880" s="499"/>
    </row>
    <row r="40881">
      <c r="B40881" s="497"/>
      <c r="H40881" s="500"/>
      <c r="O40881" s="500"/>
      <c r="Q40881" s="498" t="s">
        <v>213</v>
      </c>
      <c r="S40881" s="499"/>
    </row>
    <row r="40882">
      <c r="B40882" s="497"/>
      <c r="H40882" s="500"/>
      <c r="O40882" s="500"/>
      <c r="Q40882" s="498" t="s">
        <v>213</v>
      </c>
      <c r="S40882" s="499"/>
    </row>
    <row r="40883">
      <c r="B40883" s="497"/>
      <c r="H40883" s="500"/>
      <c r="O40883" s="500"/>
      <c r="Q40883" s="498" t="s">
        <v>213</v>
      </c>
      <c r="S40883" s="499"/>
    </row>
    <row r="40884">
      <c r="B40884" s="497"/>
      <c r="H40884" s="500"/>
      <c r="O40884" s="500"/>
      <c r="Q40884" s="498" t="s">
        <v>213</v>
      </c>
      <c r="S40884" s="499"/>
    </row>
    <row r="40885">
      <c r="B40885" s="497"/>
      <c r="H40885" s="500"/>
      <c r="O40885" s="500"/>
      <c r="Q40885" s="498" t="s">
        <v>213</v>
      </c>
      <c r="S40885" s="499"/>
    </row>
    <row r="40886">
      <c r="B40886" s="497"/>
      <c r="H40886" s="500"/>
      <c r="O40886" s="500"/>
      <c r="Q40886" s="498" t="s">
        <v>213</v>
      </c>
      <c r="S40886" s="499"/>
    </row>
    <row r="40887">
      <c r="B40887" s="497"/>
      <c r="H40887" s="500"/>
      <c r="O40887" s="500"/>
      <c r="Q40887" s="498" t="s">
        <v>213</v>
      </c>
      <c r="S40887" s="499"/>
    </row>
    <row r="40888">
      <c r="B40888" s="497"/>
      <c r="H40888" s="500"/>
      <c r="O40888" s="500"/>
      <c r="Q40888" s="498" t="s">
        <v>213</v>
      </c>
      <c r="S40888" s="499"/>
    </row>
    <row r="40889">
      <c r="B40889" s="497"/>
      <c r="H40889" s="500"/>
      <c r="O40889" s="500"/>
      <c r="Q40889" s="498" t="s">
        <v>213</v>
      </c>
      <c r="S40889" s="499"/>
    </row>
    <row r="40890">
      <c r="B40890" s="497"/>
      <c r="H40890" s="500"/>
      <c r="O40890" s="500"/>
      <c r="Q40890" s="498" t="s">
        <v>213</v>
      </c>
      <c r="S40890" s="499"/>
    </row>
    <row r="40891">
      <c r="B40891" s="497"/>
      <c r="H40891" s="500"/>
      <c r="O40891" s="500"/>
      <c r="Q40891" s="498" t="s">
        <v>213</v>
      </c>
      <c r="S40891" s="499"/>
    </row>
    <row r="40892">
      <c r="B40892" s="497"/>
      <c r="H40892" s="500"/>
      <c r="O40892" s="500"/>
      <c r="Q40892" s="498" t="s">
        <v>213</v>
      </c>
      <c r="S40892" s="499"/>
    </row>
    <row r="40893">
      <c r="B40893" s="497"/>
      <c r="H40893" s="500"/>
      <c r="O40893" s="500"/>
      <c r="Q40893" s="498" t="s">
        <v>213</v>
      </c>
      <c r="S40893" s="499"/>
    </row>
    <row r="40894">
      <c r="B40894" s="497"/>
      <c r="H40894" s="500"/>
      <c r="O40894" s="500"/>
      <c r="Q40894" s="498" t="s">
        <v>213</v>
      </c>
      <c r="S40894" s="499"/>
    </row>
    <row r="40895">
      <c r="B40895" s="497"/>
      <c r="H40895" s="500"/>
      <c r="O40895" s="500"/>
      <c r="Q40895" s="498" t="s">
        <v>213</v>
      </c>
      <c r="S40895" s="499"/>
    </row>
    <row r="40896">
      <c r="B40896" s="497"/>
      <c r="H40896" s="500"/>
      <c r="O40896" s="500"/>
      <c r="Q40896" s="498" t="s">
        <v>213</v>
      </c>
      <c r="S40896" s="499"/>
    </row>
    <row r="40897">
      <c r="B40897" s="497"/>
      <c r="H40897" s="500"/>
      <c r="O40897" s="500"/>
      <c r="Q40897" s="498" t="s">
        <v>213</v>
      </c>
      <c r="S40897" s="499"/>
    </row>
    <row r="40898">
      <c r="B40898" s="497"/>
      <c r="H40898" s="500"/>
      <c r="O40898" s="500"/>
      <c r="Q40898" s="498" t="s">
        <v>213</v>
      </c>
      <c r="S40898" s="499"/>
    </row>
    <row r="40899">
      <c r="B40899" s="497"/>
      <c r="H40899" s="500"/>
      <c r="O40899" s="500"/>
      <c r="Q40899" s="498" t="s">
        <v>213</v>
      </c>
      <c r="S40899" s="499"/>
    </row>
    <row r="40900">
      <c r="B40900" s="497"/>
      <c r="H40900" s="500"/>
      <c r="O40900" s="500"/>
      <c r="Q40900" s="498" t="s">
        <v>213</v>
      </c>
      <c r="S40900" s="499"/>
    </row>
    <row r="40901">
      <c r="B40901" s="497"/>
      <c r="H40901" s="500"/>
      <c r="O40901" s="500"/>
      <c r="Q40901" s="498" t="s">
        <v>213</v>
      </c>
      <c r="S40901" s="499"/>
    </row>
    <row r="40902">
      <c r="B40902" s="497"/>
      <c r="H40902" s="500"/>
      <c r="O40902" s="500"/>
      <c r="Q40902" s="498" t="s">
        <v>213</v>
      </c>
      <c r="S40902" s="499"/>
    </row>
    <row r="40903">
      <c r="B40903" s="497"/>
      <c r="H40903" s="500"/>
      <c r="O40903" s="500"/>
      <c r="Q40903" s="498" t="s">
        <v>213</v>
      </c>
      <c r="S40903" s="499"/>
    </row>
    <row r="40904">
      <c r="B40904" s="497"/>
      <c r="H40904" s="500"/>
      <c r="O40904" s="500"/>
      <c r="Q40904" s="498" t="s">
        <v>213</v>
      </c>
      <c r="S40904" s="499"/>
    </row>
    <row r="40905">
      <c r="B40905" s="497"/>
      <c r="H40905" s="500"/>
      <c r="O40905" s="500"/>
      <c r="Q40905" s="498" t="s">
        <v>213</v>
      </c>
      <c r="S40905" s="499"/>
    </row>
    <row r="40906">
      <c r="B40906" s="497"/>
      <c r="H40906" s="500"/>
      <c r="O40906" s="500"/>
      <c r="Q40906" s="498" t="s">
        <v>213</v>
      </c>
      <c r="S40906" s="499"/>
    </row>
    <row r="40907">
      <c r="B40907" s="497"/>
      <c r="H40907" s="500"/>
      <c r="O40907" s="500"/>
      <c r="Q40907" s="498" t="s">
        <v>213</v>
      </c>
      <c r="S40907" s="499"/>
    </row>
    <row r="40908">
      <c r="B40908" s="497"/>
      <c r="H40908" s="500"/>
      <c r="O40908" s="500"/>
      <c r="Q40908" s="498" t="s">
        <v>213</v>
      </c>
      <c r="S40908" s="499"/>
    </row>
    <row r="40909">
      <c r="B40909" s="497"/>
      <c r="H40909" s="500"/>
      <c r="O40909" s="500"/>
      <c r="Q40909" s="498" t="s">
        <v>213</v>
      </c>
      <c r="S40909" s="499"/>
    </row>
    <row r="40910">
      <c r="B40910" s="497"/>
      <c r="H40910" s="500"/>
      <c r="O40910" s="500"/>
      <c r="Q40910" s="498" t="s">
        <v>213</v>
      </c>
      <c r="S40910" s="499"/>
    </row>
    <row r="40911">
      <c r="B40911" s="497"/>
      <c r="H40911" s="500"/>
      <c r="O40911" s="500"/>
      <c r="Q40911" s="498" t="s">
        <v>213</v>
      </c>
      <c r="S40911" s="499"/>
    </row>
    <row r="40912">
      <c r="B40912" s="497"/>
      <c r="H40912" s="500"/>
      <c r="O40912" s="500"/>
      <c r="Q40912" s="498" t="s">
        <v>213</v>
      </c>
      <c r="S40912" s="499"/>
    </row>
    <row r="40913">
      <c r="B40913" s="497"/>
      <c r="H40913" s="500"/>
      <c r="O40913" s="500"/>
      <c r="Q40913" s="498" t="s">
        <v>213</v>
      </c>
      <c r="S40913" s="499"/>
    </row>
    <row r="40914">
      <c r="B40914" s="497"/>
      <c r="H40914" s="500"/>
      <c r="O40914" s="500"/>
      <c r="Q40914" s="498" t="s">
        <v>213</v>
      </c>
      <c r="S40914" s="499"/>
    </row>
    <row r="40915">
      <c r="B40915" s="497"/>
      <c r="H40915" s="500"/>
      <c r="O40915" s="500"/>
      <c r="Q40915" s="498" t="s">
        <v>213</v>
      </c>
      <c r="S40915" s="499"/>
    </row>
    <row r="40916">
      <c r="B40916" s="497"/>
      <c r="H40916" s="500"/>
      <c r="O40916" s="500"/>
      <c r="Q40916" s="498" t="s">
        <v>213</v>
      </c>
      <c r="S40916" s="499"/>
    </row>
    <row r="40917">
      <c r="B40917" s="497"/>
      <c r="H40917" s="500"/>
      <c r="O40917" s="500"/>
      <c r="Q40917" s="498" t="s">
        <v>213</v>
      </c>
      <c r="S40917" s="499"/>
    </row>
    <row r="40918">
      <c r="B40918" s="497"/>
      <c r="H40918" s="500"/>
      <c r="O40918" s="500"/>
      <c r="Q40918" s="498" t="s">
        <v>213</v>
      </c>
      <c r="S40918" s="499"/>
    </row>
    <row r="40919">
      <c r="B40919" s="497"/>
      <c r="H40919" s="500"/>
      <c r="O40919" s="500"/>
      <c r="Q40919" s="498" t="s">
        <v>213</v>
      </c>
      <c r="S40919" s="499"/>
    </row>
    <row r="40920">
      <c r="B40920" s="497"/>
      <c r="H40920" s="500"/>
      <c r="O40920" s="500"/>
      <c r="Q40920" s="498" t="s">
        <v>213</v>
      </c>
      <c r="S40920" s="499"/>
    </row>
    <row r="40921">
      <c r="B40921" s="497"/>
      <c r="H40921" s="500"/>
      <c r="O40921" s="500"/>
      <c r="Q40921" s="498" t="s">
        <v>213</v>
      </c>
      <c r="S40921" s="499"/>
    </row>
    <row r="40922">
      <c r="B40922" s="497"/>
      <c r="H40922" s="500"/>
      <c r="O40922" s="500"/>
      <c r="Q40922" s="498" t="s">
        <v>213</v>
      </c>
      <c r="S40922" s="499"/>
    </row>
    <row r="40923">
      <c r="B40923" s="497"/>
      <c r="H40923" s="500"/>
      <c r="O40923" s="500"/>
      <c r="Q40923" s="498" t="s">
        <v>213</v>
      </c>
      <c r="S40923" s="499"/>
    </row>
    <row r="40924">
      <c r="B40924" s="497"/>
      <c r="H40924" s="500"/>
      <c r="O40924" s="500"/>
      <c r="Q40924" s="498" t="s">
        <v>213</v>
      </c>
      <c r="S40924" s="499"/>
    </row>
    <row r="40925">
      <c r="B40925" s="497"/>
      <c r="H40925" s="500"/>
      <c r="O40925" s="500"/>
      <c r="Q40925" s="498" t="s">
        <v>213</v>
      </c>
      <c r="S40925" s="499"/>
    </row>
    <row r="40926">
      <c r="B40926" s="497"/>
      <c r="H40926" s="500"/>
      <c r="O40926" s="500"/>
      <c r="Q40926" s="498" t="s">
        <v>213</v>
      </c>
      <c r="S40926" s="499"/>
    </row>
    <row r="40927">
      <c r="B40927" s="497"/>
      <c r="H40927" s="500"/>
      <c r="O40927" s="500"/>
      <c r="Q40927" s="498" t="s">
        <v>213</v>
      </c>
      <c r="S40927" s="499"/>
    </row>
    <row r="40928">
      <c r="B40928" s="497"/>
      <c r="H40928" s="500"/>
      <c r="O40928" s="500"/>
      <c r="Q40928" s="498" t="s">
        <v>213</v>
      </c>
      <c r="S40928" s="499"/>
    </row>
    <row r="40929">
      <c r="B40929" s="497"/>
      <c r="H40929" s="500"/>
      <c r="O40929" s="500"/>
      <c r="Q40929" s="498" t="s">
        <v>213</v>
      </c>
      <c r="S40929" s="499"/>
    </row>
    <row r="40930">
      <c r="B40930" s="497"/>
      <c r="H40930" s="500"/>
      <c r="O40930" s="500"/>
      <c r="Q40930" s="498" t="s">
        <v>213</v>
      </c>
      <c r="S40930" s="499"/>
    </row>
    <row r="40931">
      <c r="B40931" s="497"/>
      <c r="H40931" s="500"/>
      <c r="O40931" s="500"/>
      <c r="Q40931" s="498" t="s">
        <v>213</v>
      </c>
      <c r="S40931" s="499"/>
    </row>
    <row r="40932">
      <c r="B40932" s="497"/>
      <c r="H40932" s="500"/>
      <c r="O40932" s="500"/>
      <c r="Q40932" s="498" t="s">
        <v>213</v>
      </c>
      <c r="S40932" s="499"/>
    </row>
    <row r="40933">
      <c r="B40933" s="497"/>
      <c r="H40933" s="500"/>
      <c r="O40933" s="500"/>
      <c r="Q40933" s="498" t="s">
        <v>213</v>
      </c>
      <c r="S40933" s="499"/>
    </row>
    <row r="40934">
      <c r="B40934" s="497"/>
      <c r="H40934" s="500"/>
      <c r="O40934" s="500"/>
      <c r="Q40934" s="498" t="s">
        <v>213</v>
      </c>
      <c r="S40934" s="499"/>
    </row>
    <row r="40935">
      <c r="B40935" s="497"/>
      <c r="H40935" s="500"/>
      <c r="O40935" s="500"/>
      <c r="Q40935" s="498" t="s">
        <v>213</v>
      </c>
      <c r="S40935" s="499"/>
    </row>
    <row r="40936">
      <c r="B40936" s="497"/>
      <c r="H40936" s="500"/>
      <c r="O40936" s="500"/>
      <c r="Q40936" s="498" t="s">
        <v>213</v>
      </c>
      <c r="S40936" s="499"/>
    </row>
    <row r="40937">
      <c r="B40937" s="497"/>
      <c r="H40937" s="500"/>
      <c r="O40937" s="500"/>
      <c r="Q40937" s="498" t="s">
        <v>213</v>
      </c>
      <c r="S40937" s="499"/>
    </row>
    <row r="40938">
      <c r="B40938" s="497"/>
      <c r="H40938" s="500"/>
      <c r="O40938" s="500"/>
      <c r="Q40938" s="498" t="s">
        <v>213</v>
      </c>
      <c r="S40938" s="499"/>
    </row>
    <row r="40939">
      <c r="B40939" s="497"/>
      <c r="H40939" s="500"/>
      <c r="O40939" s="500"/>
      <c r="Q40939" s="498" t="s">
        <v>213</v>
      </c>
      <c r="S40939" s="499"/>
    </row>
    <row r="40940">
      <c r="B40940" s="497"/>
      <c r="H40940" s="500"/>
      <c r="O40940" s="500"/>
      <c r="Q40940" s="498" t="s">
        <v>213</v>
      </c>
      <c r="S40940" s="499"/>
    </row>
    <row r="40941">
      <c r="B40941" s="497"/>
      <c r="H40941" s="500"/>
      <c r="O40941" s="500"/>
      <c r="Q40941" s="498" t="s">
        <v>213</v>
      </c>
      <c r="S40941" s="499"/>
    </row>
    <row r="40942">
      <c r="B40942" s="497"/>
      <c r="H40942" s="500"/>
      <c r="O40942" s="500"/>
      <c r="Q40942" s="498" t="s">
        <v>213</v>
      </c>
      <c r="S40942" s="499"/>
    </row>
    <row r="40943">
      <c r="B40943" s="497"/>
      <c r="H40943" s="500"/>
      <c r="O40943" s="500"/>
      <c r="Q40943" s="498" t="s">
        <v>213</v>
      </c>
      <c r="S40943" s="499"/>
    </row>
    <row r="40944">
      <c r="B40944" s="497"/>
      <c r="H40944" s="500"/>
      <c r="O40944" s="500"/>
      <c r="Q40944" s="498" t="s">
        <v>213</v>
      </c>
      <c r="S40944" s="499"/>
    </row>
    <row r="40945">
      <c r="B40945" s="497"/>
      <c r="H40945" s="500"/>
      <c r="O40945" s="500"/>
      <c r="Q40945" s="498" t="s">
        <v>213</v>
      </c>
      <c r="S40945" s="499"/>
    </row>
    <row r="40946">
      <c r="B40946" s="497"/>
      <c r="H40946" s="500"/>
      <c r="O40946" s="500"/>
      <c r="Q40946" s="498" t="s">
        <v>213</v>
      </c>
      <c r="S40946" s="499"/>
    </row>
    <row r="40947">
      <c r="B40947" s="497"/>
      <c r="H40947" s="500"/>
      <c r="O40947" s="500"/>
      <c r="Q40947" s="498" t="s">
        <v>213</v>
      </c>
      <c r="S40947" s="499"/>
    </row>
    <row r="40948">
      <c r="B40948" s="497"/>
      <c r="H40948" s="500"/>
      <c r="O40948" s="500"/>
      <c r="Q40948" s="498" t="s">
        <v>213</v>
      </c>
      <c r="S40948" s="499"/>
    </row>
    <row r="40949">
      <c r="B40949" s="497"/>
      <c r="H40949" s="500"/>
      <c r="O40949" s="500"/>
      <c r="Q40949" s="498" t="s">
        <v>213</v>
      </c>
      <c r="S40949" s="499"/>
    </row>
    <row r="40950">
      <c r="B40950" s="497"/>
      <c r="H40950" s="500"/>
      <c r="O40950" s="500"/>
      <c r="Q40950" s="498" t="s">
        <v>213</v>
      </c>
      <c r="S40950" s="499"/>
    </row>
    <row r="40951">
      <c r="B40951" s="497"/>
      <c r="H40951" s="500"/>
      <c r="O40951" s="500"/>
      <c r="Q40951" s="498" t="s">
        <v>213</v>
      </c>
      <c r="S40951" s="499"/>
    </row>
    <row r="40952">
      <c r="B40952" s="497"/>
      <c r="H40952" s="500"/>
      <c r="O40952" s="500"/>
      <c r="Q40952" s="498" t="s">
        <v>213</v>
      </c>
      <c r="S40952" s="499"/>
    </row>
    <row r="40953">
      <c r="B40953" s="497"/>
      <c r="H40953" s="500"/>
      <c r="O40953" s="500"/>
      <c r="Q40953" s="498" t="s">
        <v>213</v>
      </c>
      <c r="S40953" s="499"/>
    </row>
    <row r="40954">
      <c r="B40954" s="497"/>
      <c r="H40954" s="500"/>
      <c r="O40954" s="500"/>
      <c r="Q40954" s="498" t="s">
        <v>213</v>
      </c>
      <c r="S40954" s="499"/>
    </row>
    <row r="40955">
      <c r="B40955" s="497"/>
      <c r="H40955" s="500"/>
      <c r="O40955" s="500"/>
      <c r="Q40955" s="498" t="s">
        <v>213</v>
      </c>
      <c r="S40955" s="499"/>
    </row>
    <row r="40956">
      <c r="B40956" s="497"/>
      <c r="H40956" s="500"/>
      <c r="O40956" s="500"/>
      <c r="Q40956" s="498" t="s">
        <v>213</v>
      </c>
      <c r="S40956" s="499"/>
    </row>
    <row r="40957">
      <c r="B40957" s="497"/>
      <c r="H40957" s="500"/>
      <c r="O40957" s="500"/>
      <c r="Q40957" s="498" t="s">
        <v>213</v>
      </c>
      <c r="S40957" s="499"/>
    </row>
    <row r="40958">
      <c r="B40958" s="497"/>
      <c r="H40958" s="500"/>
      <c r="O40958" s="500"/>
      <c r="Q40958" s="498" t="s">
        <v>213</v>
      </c>
      <c r="S40958" s="499"/>
    </row>
    <row r="40959">
      <c r="B40959" s="497"/>
      <c r="H40959" s="500"/>
      <c r="O40959" s="500"/>
      <c r="Q40959" s="498" t="s">
        <v>213</v>
      </c>
      <c r="S40959" s="499"/>
    </row>
    <row r="40960">
      <c r="B40960" s="497"/>
      <c r="H40960" s="500"/>
      <c r="O40960" s="500"/>
      <c r="Q40960" s="498" t="s">
        <v>213</v>
      </c>
      <c r="S40960" s="499"/>
    </row>
    <row r="40961">
      <c r="B40961" s="497"/>
      <c r="H40961" s="500"/>
      <c r="O40961" s="500"/>
      <c r="Q40961" s="498" t="s">
        <v>213</v>
      </c>
      <c r="S40961" s="499"/>
    </row>
    <row r="40962">
      <c r="B40962" s="497"/>
      <c r="H40962" s="500"/>
      <c r="O40962" s="500"/>
      <c r="Q40962" s="498" t="s">
        <v>213</v>
      </c>
      <c r="S40962" s="499"/>
    </row>
    <row r="40963">
      <c r="B40963" s="497"/>
      <c r="H40963" s="500"/>
      <c r="O40963" s="500"/>
      <c r="Q40963" s="498" t="s">
        <v>213</v>
      </c>
      <c r="S40963" s="499"/>
    </row>
    <row r="40964">
      <c r="B40964" s="497"/>
      <c r="H40964" s="500"/>
      <c r="O40964" s="500"/>
      <c r="Q40964" s="498" t="s">
        <v>213</v>
      </c>
      <c r="S40964" s="499"/>
    </row>
    <row r="40965">
      <c r="B40965" s="497"/>
      <c r="H40965" s="500"/>
      <c r="O40965" s="500"/>
      <c r="Q40965" s="498" t="s">
        <v>213</v>
      </c>
      <c r="S40965" s="499"/>
    </row>
    <row r="40966">
      <c r="B40966" s="497"/>
      <c r="H40966" s="500"/>
      <c r="O40966" s="500"/>
      <c r="Q40966" s="498" t="s">
        <v>213</v>
      </c>
      <c r="S40966" s="499"/>
    </row>
    <row r="40967">
      <c r="B40967" s="497"/>
      <c r="H40967" s="500"/>
      <c r="O40967" s="500"/>
      <c r="Q40967" s="498" t="s">
        <v>213</v>
      </c>
      <c r="S40967" s="499"/>
    </row>
    <row r="40968">
      <c r="B40968" s="497"/>
      <c r="H40968" s="500"/>
      <c r="O40968" s="500"/>
      <c r="Q40968" s="498" t="s">
        <v>213</v>
      </c>
      <c r="S40968" s="499"/>
    </row>
    <row r="40969">
      <c r="B40969" s="497"/>
      <c r="H40969" s="500"/>
      <c r="O40969" s="500"/>
      <c r="Q40969" s="498" t="s">
        <v>213</v>
      </c>
      <c r="S40969" s="499"/>
    </row>
    <row r="40970">
      <c r="B40970" s="497"/>
      <c r="H40970" s="500"/>
      <c r="O40970" s="500"/>
      <c r="Q40970" s="498" t="s">
        <v>213</v>
      </c>
      <c r="S40970" s="499"/>
    </row>
    <row r="40971">
      <c r="B40971" s="497"/>
      <c r="H40971" s="500"/>
      <c r="O40971" s="500"/>
      <c r="Q40971" s="498" t="s">
        <v>213</v>
      </c>
      <c r="S40971" s="499"/>
    </row>
    <row r="40972">
      <c r="B40972" s="497"/>
      <c r="H40972" s="500"/>
      <c r="O40972" s="500"/>
      <c r="Q40972" s="498" t="s">
        <v>213</v>
      </c>
      <c r="S40972" s="499"/>
    </row>
    <row r="40973">
      <c r="B40973" s="497"/>
      <c r="H40973" s="500"/>
      <c r="O40973" s="500"/>
      <c r="Q40973" s="498" t="s">
        <v>213</v>
      </c>
      <c r="S40973" s="499"/>
    </row>
    <row r="40974">
      <c r="B40974" s="497"/>
      <c r="H40974" s="500"/>
      <c r="O40974" s="500"/>
      <c r="Q40974" s="498" t="s">
        <v>213</v>
      </c>
      <c r="S40974" s="499"/>
    </row>
    <row r="40975">
      <c r="B40975" s="497"/>
      <c r="H40975" s="500"/>
      <c r="O40975" s="500"/>
      <c r="Q40975" s="498" t="s">
        <v>213</v>
      </c>
      <c r="S40975" s="499"/>
    </row>
    <row r="40976">
      <c r="B40976" s="497"/>
      <c r="H40976" s="500"/>
      <c r="O40976" s="500"/>
      <c r="Q40976" s="498" t="s">
        <v>213</v>
      </c>
      <c r="S40976" s="499"/>
    </row>
    <row r="40977">
      <c r="B40977" s="497"/>
      <c r="H40977" s="500"/>
      <c r="O40977" s="500"/>
      <c r="Q40977" s="498" t="s">
        <v>213</v>
      </c>
      <c r="S40977" s="499"/>
    </row>
    <row r="40978">
      <c r="B40978" s="497"/>
      <c r="H40978" s="500"/>
      <c r="O40978" s="500"/>
      <c r="Q40978" s="498" t="s">
        <v>213</v>
      </c>
      <c r="S40978" s="499"/>
    </row>
    <row r="40979">
      <c r="B40979" s="497"/>
      <c r="H40979" s="500"/>
      <c r="O40979" s="500"/>
      <c r="Q40979" s="498" t="s">
        <v>213</v>
      </c>
      <c r="S40979" s="499"/>
    </row>
    <row r="40980">
      <c r="B40980" s="497"/>
      <c r="H40980" s="500"/>
      <c r="O40980" s="500"/>
      <c r="Q40980" s="498" t="s">
        <v>213</v>
      </c>
      <c r="S40980" s="499"/>
    </row>
    <row r="40981">
      <c r="B40981" s="497"/>
      <c r="H40981" s="500"/>
      <c r="O40981" s="500"/>
      <c r="Q40981" s="498" t="s">
        <v>213</v>
      </c>
      <c r="S40981" s="499"/>
    </row>
    <row r="40982">
      <c r="B40982" s="497"/>
      <c r="H40982" s="500"/>
      <c r="O40982" s="500"/>
      <c r="Q40982" s="498" t="s">
        <v>213</v>
      </c>
      <c r="S40982" s="499"/>
    </row>
    <row r="40983">
      <c r="B40983" s="497"/>
      <c r="H40983" s="500"/>
      <c r="O40983" s="500"/>
      <c r="Q40983" s="498" t="s">
        <v>213</v>
      </c>
      <c r="S40983" s="499"/>
    </row>
    <row r="40984">
      <c r="B40984" s="497"/>
      <c r="H40984" s="500"/>
      <c r="O40984" s="500"/>
      <c r="Q40984" s="498" t="s">
        <v>213</v>
      </c>
      <c r="S40984" s="499"/>
    </row>
    <row r="40985">
      <c r="B40985" s="497"/>
      <c r="H40985" s="500"/>
      <c r="O40985" s="500"/>
      <c r="Q40985" s="498" t="s">
        <v>213</v>
      </c>
      <c r="S40985" s="499"/>
    </row>
    <row r="40986">
      <c r="B40986" s="497"/>
      <c r="H40986" s="500"/>
      <c r="O40986" s="500"/>
      <c r="Q40986" s="498" t="s">
        <v>213</v>
      </c>
      <c r="S40986" s="499"/>
    </row>
    <row r="40987">
      <c r="B40987" s="497"/>
      <c r="H40987" s="500"/>
      <c r="O40987" s="500"/>
      <c r="Q40987" s="498" t="s">
        <v>213</v>
      </c>
      <c r="S40987" s="499"/>
    </row>
    <row r="40988">
      <c r="B40988" s="497"/>
      <c r="H40988" s="500"/>
      <c r="O40988" s="500"/>
      <c r="Q40988" s="498" t="s">
        <v>213</v>
      </c>
      <c r="S40988" s="499"/>
    </row>
    <row r="40989">
      <c r="B40989" s="497"/>
      <c r="H40989" s="500"/>
      <c r="O40989" s="500"/>
      <c r="Q40989" s="498" t="s">
        <v>213</v>
      </c>
      <c r="S40989" s="499"/>
    </row>
    <row r="40990">
      <c r="B40990" s="497"/>
      <c r="H40990" s="500"/>
      <c r="O40990" s="500"/>
      <c r="Q40990" s="498" t="s">
        <v>213</v>
      </c>
      <c r="S40990" s="499"/>
    </row>
    <row r="40991">
      <c r="B40991" s="497"/>
      <c r="H40991" s="500"/>
      <c r="O40991" s="500"/>
      <c r="Q40991" s="498" t="s">
        <v>213</v>
      </c>
      <c r="S40991" s="499"/>
    </row>
    <row r="40992">
      <c r="B40992" s="497"/>
      <c r="H40992" s="500"/>
      <c r="O40992" s="500"/>
      <c r="Q40992" s="498" t="s">
        <v>213</v>
      </c>
      <c r="S40992" s="499"/>
    </row>
    <row r="40993">
      <c r="B40993" s="497"/>
      <c r="H40993" s="500"/>
      <c r="O40993" s="500"/>
      <c r="Q40993" s="498" t="s">
        <v>213</v>
      </c>
      <c r="S40993" s="499"/>
    </row>
    <row r="40994">
      <c r="B40994" s="497"/>
      <c r="H40994" s="500"/>
      <c r="O40994" s="500"/>
      <c r="Q40994" s="498" t="s">
        <v>213</v>
      </c>
      <c r="S40994" s="499"/>
    </row>
    <row r="40995">
      <c r="B40995" s="497"/>
      <c r="H40995" s="500"/>
      <c r="O40995" s="500"/>
      <c r="Q40995" s="498" t="s">
        <v>213</v>
      </c>
      <c r="S40995" s="499"/>
    </row>
    <row r="40996">
      <c r="B40996" s="497"/>
      <c r="H40996" s="500"/>
      <c r="O40996" s="500"/>
      <c r="Q40996" s="498" t="s">
        <v>213</v>
      </c>
      <c r="S40996" s="499"/>
    </row>
    <row r="40997">
      <c r="B40997" s="497"/>
      <c r="H40997" s="500"/>
      <c r="O40997" s="500"/>
      <c r="Q40997" s="498" t="s">
        <v>213</v>
      </c>
      <c r="S40997" s="499"/>
    </row>
    <row r="40998">
      <c r="B40998" s="497"/>
      <c r="H40998" s="500"/>
      <c r="O40998" s="500"/>
      <c r="Q40998" s="498" t="s">
        <v>213</v>
      </c>
      <c r="S40998" s="499"/>
    </row>
    <row r="40999">
      <c r="B40999" s="497"/>
      <c r="H40999" s="500"/>
      <c r="O40999" s="500"/>
      <c r="Q40999" s="498" t="s">
        <v>213</v>
      </c>
      <c r="S40999" s="499"/>
    </row>
    <row r="41000">
      <c r="B41000" s="497"/>
      <c r="H41000" s="500"/>
      <c r="O41000" s="500"/>
      <c r="Q41000" s="498" t="s">
        <v>213</v>
      </c>
      <c r="S41000" s="499"/>
    </row>
    <row r="41001">
      <c r="B41001" s="497"/>
      <c r="H41001" s="500"/>
      <c r="O41001" s="500"/>
      <c r="Q41001" s="498" t="s">
        <v>213</v>
      </c>
      <c r="S41001" s="499"/>
    </row>
    <row r="41002">
      <c r="B41002" s="497"/>
      <c r="H41002" s="500"/>
      <c r="O41002" s="500"/>
      <c r="Q41002" s="498" t="s">
        <v>213</v>
      </c>
      <c r="S41002" s="499"/>
    </row>
    <row r="41003">
      <c r="B41003" s="497"/>
      <c r="H41003" s="500"/>
      <c r="O41003" s="500"/>
      <c r="Q41003" s="498" t="s">
        <v>213</v>
      </c>
      <c r="S41003" s="499"/>
    </row>
    <row r="41004">
      <c r="B41004" s="497"/>
      <c r="H41004" s="500"/>
      <c r="O41004" s="500"/>
      <c r="Q41004" s="498" t="s">
        <v>213</v>
      </c>
      <c r="S41004" s="499"/>
    </row>
    <row r="41005">
      <c r="B41005" s="497"/>
      <c r="H41005" s="500"/>
      <c r="O41005" s="500"/>
      <c r="Q41005" s="498" t="s">
        <v>213</v>
      </c>
      <c r="S41005" s="499"/>
    </row>
    <row r="41006">
      <c r="B41006" s="497"/>
      <c r="H41006" s="500"/>
      <c r="O41006" s="500"/>
      <c r="Q41006" s="498" t="s">
        <v>213</v>
      </c>
      <c r="S41006" s="499"/>
    </row>
    <row r="41007">
      <c r="B41007" s="497"/>
      <c r="H41007" s="500"/>
      <c r="O41007" s="500"/>
      <c r="Q41007" s="498" t="s">
        <v>213</v>
      </c>
      <c r="S41007" s="499"/>
    </row>
    <row r="41008">
      <c r="B41008" s="497"/>
      <c r="H41008" s="500"/>
      <c r="O41008" s="500"/>
      <c r="Q41008" s="498" t="s">
        <v>213</v>
      </c>
      <c r="S41008" s="499"/>
    </row>
    <row r="41009">
      <c r="B41009" s="497"/>
      <c r="H41009" s="500"/>
      <c r="O41009" s="500"/>
      <c r="Q41009" s="498" t="s">
        <v>213</v>
      </c>
      <c r="S41009" s="499"/>
    </row>
    <row r="41010">
      <c r="B41010" s="497"/>
      <c r="H41010" s="500"/>
      <c r="O41010" s="500"/>
      <c r="Q41010" s="498" t="s">
        <v>213</v>
      </c>
      <c r="S41010" s="499"/>
    </row>
    <row r="41011">
      <c r="B41011" s="497"/>
      <c r="H41011" s="500"/>
      <c r="O41011" s="500"/>
      <c r="Q41011" s="498" t="s">
        <v>213</v>
      </c>
      <c r="S41011" s="499"/>
    </row>
    <row r="41012">
      <c r="B41012" s="497"/>
      <c r="H41012" s="500"/>
      <c r="O41012" s="500"/>
      <c r="Q41012" s="498" t="s">
        <v>213</v>
      </c>
      <c r="S41012" s="499"/>
    </row>
    <row r="41013">
      <c r="B41013" s="497"/>
      <c r="H41013" s="500"/>
      <c r="O41013" s="500"/>
      <c r="Q41013" s="498" t="s">
        <v>213</v>
      </c>
      <c r="S41013" s="499"/>
    </row>
    <row r="41014">
      <c r="B41014" s="497"/>
      <c r="H41014" s="500"/>
      <c r="O41014" s="500"/>
      <c r="Q41014" s="498" t="s">
        <v>213</v>
      </c>
      <c r="S41014" s="499"/>
    </row>
    <row r="41015">
      <c r="B41015" s="497"/>
      <c r="H41015" s="500"/>
      <c r="O41015" s="500"/>
      <c r="Q41015" s="498" t="s">
        <v>213</v>
      </c>
      <c r="S41015" s="499"/>
    </row>
    <row r="41016">
      <c r="B41016" s="497"/>
      <c r="H41016" s="500"/>
      <c r="O41016" s="500"/>
      <c r="Q41016" s="498" t="s">
        <v>213</v>
      </c>
      <c r="S41016" s="499"/>
    </row>
    <row r="41017">
      <c r="B41017" s="497"/>
      <c r="H41017" s="500"/>
      <c r="O41017" s="500"/>
      <c r="Q41017" s="498" t="s">
        <v>213</v>
      </c>
      <c r="S41017" s="499"/>
    </row>
    <row r="41018">
      <c r="B41018" s="497"/>
      <c r="H41018" s="500"/>
      <c r="O41018" s="500"/>
      <c r="Q41018" s="498" t="s">
        <v>213</v>
      </c>
      <c r="S41018" s="499"/>
    </row>
    <row r="41019">
      <c r="B41019" s="497"/>
      <c r="H41019" s="500"/>
      <c r="O41019" s="500"/>
      <c r="Q41019" s="498" t="s">
        <v>213</v>
      </c>
      <c r="S41019" s="499"/>
    </row>
    <row r="41020">
      <c r="B41020" s="497"/>
      <c r="H41020" s="500"/>
      <c r="O41020" s="500"/>
      <c r="Q41020" s="498" t="s">
        <v>213</v>
      </c>
      <c r="S41020" s="499"/>
    </row>
    <row r="41021">
      <c r="B41021" s="497"/>
      <c r="H41021" s="500"/>
      <c r="O41021" s="500"/>
      <c r="Q41021" s="498" t="s">
        <v>213</v>
      </c>
      <c r="S41021" s="499"/>
    </row>
    <row r="41022">
      <c r="B41022" s="497"/>
      <c r="H41022" s="500"/>
      <c r="O41022" s="500"/>
      <c r="Q41022" s="498" t="s">
        <v>213</v>
      </c>
      <c r="S41022" s="499"/>
    </row>
    <row r="41023">
      <c r="B41023" s="497"/>
      <c r="H41023" s="500"/>
      <c r="O41023" s="500"/>
      <c r="Q41023" s="498" t="s">
        <v>213</v>
      </c>
      <c r="S41023" s="499"/>
    </row>
    <row r="41024">
      <c r="B41024" s="497"/>
      <c r="H41024" s="500"/>
      <c r="O41024" s="500"/>
      <c r="Q41024" s="498" t="s">
        <v>213</v>
      </c>
      <c r="S41024" s="499"/>
    </row>
    <row r="41025">
      <c r="B41025" s="497"/>
      <c r="H41025" s="500"/>
      <c r="O41025" s="500"/>
      <c r="Q41025" s="498" t="s">
        <v>213</v>
      </c>
      <c r="S41025" s="499"/>
    </row>
    <row r="41026">
      <c r="B41026" s="497"/>
      <c r="H41026" s="500"/>
      <c r="O41026" s="500"/>
      <c r="Q41026" s="498" t="s">
        <v>213</v>
      </c>
      <c r="S41026" s="499"/>
    </row>
    <row r="41027">
      <c r="B41027" s="497"/>
      <c r="H41027" s="500"/>
      <c r="O41027" s="500"/>
      <c r="Q41027" s="498" t="s">
        <v>213</v>
      </c>
      <c r="S41027" s="499"/>
    </row>
    <row r="41028">
      <c r="B41028" s="497"/>
      <c r="H41028" s="500"/>
      <c r="O41028" s="500"/>
      <c r="Q41028" s="498" t="s">
        <v>213</v>
      </c>
      <c r="S41028" s="499"/>
    </row>
    <row r="41029">
      <c r="B41029" s="497"/>
      <c r="H41029" s="500"/>
      <c r="O41029" s="500"/>
      <c r="Q41029" s="498" t="s">
        <v>213</v>
      </c>
      <c r="S41029" s="499"/>
    </row>
    <row r="41030">
      <c r="B41030" s="497"/>
      <c r="H41030" s="500"/>
      <c r="O41030" s="500"/>
      <c r="Q41030" s="498" t="s">
        <v>213</v>
      </c>
      <c r="S41030" s="499"/>
    </row>
    <row r="41031">
      <c r="B41031" s="497"/>
      <c r="H41031" s="500"/>
      <c r="O41031" s="500"/>
      <c r="Q41031" s="498" t="s">
        <v>213</v>
      </c>
      <c r="S41031" s="499"/>
    </row>
    <row r="41032">
      <c r="B41032" s="497"/>
      <c r="H41032" s="500"/>
      <c r="O41032" s="500"/>
      <c r="Q41032" s="498" t="s">
        <v>213</v>
      </c>
      <c r="S41032" s="499"/>
    </row>
    <row r="41033">
      <c r="B41033" s="497"/>
      <c r="H41033" s="500"/>
      <c r="O41033" s="500"/>
      <c r="Q41033" s="498" t="s">
        <v>213</v>
      </c>
      <c r="S41033" s="499"/>
    </row>
    <row r="41034">
      <c r="B41034" s="497"/>
      <c r="H41034" s="500"/>
      <c r="O41034" s="500"/>
      <c r="Q41034" s="498" t="s">
        <v>213</v>
      </c>
      <c r="S41034" s="499"/>
    </row>
    <row r="41035">
      <c r="B41035" s="497"/>
      <c r="H41035" s="500"/>
      <c r="O41035" s="500"/>
      <c r="Q41035" s="498" t="s">
        <v>213</v>
      </c>
      <c r="S41035" s="499"/>
    </row>
    <row r="41036">
      <c r="B41036" s="497"/>
      <c r="H41036" s="500"/>
      <c r="O41036" s="500"/>
      <c r="Q41036" s="498" t="s">
        <v>213</v>
      </c>
      <c r="S41036" s="499"/>
    </row>
    <row r="41037">
      <c r="B41037" s="497"/>
      <c r="H41037" s="500"/>
      <c r="O41037" s="500"/>
      <c r="Q41037" s="498" t="s">
        <v>213</v>
      </c>
      <c r="S41037" s="499"/>
    </row>
    <row r="41038">
      <c r="B41038" s="497"/>
      <c r="H41038" s="500"/>
      <c r="O41038" s="500"/>
      <c r="Q41038" s="498" t="s">
        <v>213</v>
      </c>
      <c r="S41038" s="499"/>
    </row>
    <row r="41039">
      <c r="B41039" s="497"/>
      <c r="H41039" s="500"/>
      <c r="O41039" s="500"/>
      <c r="Q41039" s="498" t="s">
        <v>213</v>
      </c>
      <c r="S41039" s="499"/>
    </row>
    <row r="41040">
      <c r="B41040" s="497"/>
      <c r="H41040" s="500"/>
      <c r="O41040" s="500"/>
      <c r="Q41040" s="498" t="s">
        <v>213</v>
      </c>
      <c r="S41040" s="499"/>
    </row>
    <row r="41041">
      <c r="B41041" s="497"/>
      <c r="H41041" s="500"/>
      <c r="O41041" s="500"/>
      <c r="Q41041" s="498" t="s">
        <v>213</v>
      </c>
      <c r="S41041" s="499"/>
    </row>
    <row r="41042">
      <c r="B41042" s="497"/>
      <c r="H41042" s="500"/>
      <c r="O41042" s="500"/>
      <c r="Q41042" s="498" t="s">
        <v>213</v>
      </c>
      <c r="S41042" s="499"/>
    </row>
    <row r="41043">
      <c r="B41043" s="497"/>
      <c r="H41043" s="500"/>
      <c r="O41043" s="500"/>
      <c r="Q41043" s="498" t="s">
        <v>213</v>
      </c>
      <c r="S41043" s="499"/>
    </row>
    <row r="41044">
      <c r="B41044" s="497"/>
      <c r="H41044" s="500"/>
      <c r="O41044" s="500"/>
      <c r="Q41044" s="498" t="s">
        <v>213</v>
      </c>
      <c r="S41044" s="499"/>
    </row>
    <row r="41045">
      <c r="B41045" s="497"/>
      <c r="H41045" s="500"/>
      <c r="O41045" s="500"/>
      <c r="Q41045" s="498" t="s">
        <v>213</v>
      </c>
      <c r="S41045" s="499"/>
    </row>
    <row r="41046">
      <c r="B41046" s="497"/>
      <c r="H41046" s="500"/>
      <c r="O41046" s="500"/>
      <c r="Q41046" s="498" t="s">
        <v>213</v>
      </c>
      <c r="S41046" s="499"/>
    </row>
    <row r="41047">
      <c r="B41047" s="497"/>
      <c r="H41047" s="500"/>
      <c r="O41047" s="500"/>
      <c r="Q41047" s="498" t="s">
        <v>213</v>
      </c>
      <c r="S41047" s="499"/>
    </row>
    <row r="41048">
      <c r="B41048" s="497"/>
      <c r="H41048" s="500"/>
      <c r="O41048" s="500"/>
      <c r="Q41048" s="498" t="s">
        <v>213</v>
      </c>
      <c r="S41048" s="499"/>
    </row>
    <row r="41049">
      <c r="B41049" s="497"/>
      <c r="H41049" s="500"/>
      <c r="O41049" s="500"/>
      <c r="Q41049" s="498" t="s">
        <v>213</v>
      </c>
      <c r="S41049" s="499"/>
    </row>
    <row r="41050">
      <c r="B41050" s="497"/>
      <c r="H41050" s="500"/>
      <c r="O41050" s="500"/>
      <c r="Q41050" s="498" t="s">
        <v>213</v>
      </c>
      <c r="S41050" s="499"/>
    </row>
    <row r="41051">
      <c r="B41051" s="497"/>
      <c r="H41051" s="500"/>
      <c r="O41051" s="500"/>
      <c r="Q41051" s="498" t="s">
        <v>213</v>
      </c>
      <c r="S41051" s="499"/>
    </row>
    <row r="41052">
      <c r="B41052" s="497"/>
      <c r="H41052" s="500"/>
      <c r="O41052" s="500"/>
      <c r="Q41052" s="498" t="s">
        <v>213</v>
      </c>
      <c r="S41052" s="499"/>
    </row>
    <row r="41053">
      <c r="B41053" s="497"/>
      <c r="H41053" s="500"/>
      <c r="O41053" s="500"/>
      <c r="Q41053" s="498" t="s">
        <v>213</v>
      </c>
      <c r="S41053" s="499"/>
    </row>
    <row r="41054">
      <c r="B41054" s="497"/>
      <c r="H41054" s="500"/>
      <c r="O41054" s="500"/>
      <c r="Q41054" s="498" t="s">
        <v>213</v>
      </c>
      <c r="S41054" s="499"/>
    </row>
    <row r="41055">
      <c r="B41055" s="497"/>
      <c r="H41055" s="500"/>
      <c r="O41055" s="500"/>
      <c r="Q41055" s="498" t="s">
        <v>213</v>
      </c>
      <c r="S41055" s="499"/>
    </row>
    <row r="41056">
      <c r="B41056" s="497"/>
      <c r="H41056" s="500"/>
      <c r="O41056" s="500"/>
      <c r="Q41056" s="498" t="s">
        <v>213</v>
      </c>
      <c r="S41056" s="499"/>
    </row>
    <row r="41057">
      <c r="B41057" s="497"/>
      <c r="H41057" s="500"/>
      <c r="O41057" s="500"/>
      <c r="Q41057" s="498" t="s">
        <v>213</v>
      </c>
      <c r="S41057" s="499"/>
    </row>
    <row r="41058">
      <c r="B41058" s="497"/>
      <c r="H41058" s="500"/>
      <c r="O41058" s="500"/>
      <c r="Q41058" s="498" t="s">
        <v>213</v>
      </c>
      <c r="S41058" s="499"/>
    </row>
    <row r="41059">
      <c r="B41059" s="497"/>
      <c r="H41059" s="500"/>
      <c r="O41059" s="500"/>
      <c r="Q41059" s="498" t="s">
        <v>213</v>
      </c>
      <c r="S41059" s="499"/>
    </row>
    <row r="41060">
      <c r="B41060" s="497"/>
      <c r="H41060" s="500"/>
      <c r="O41060" s="500"/>
      <c r="Q41060" s="498" t="s">
        <v>213</v>
      </c>
      <c r="S41060" s="499"/>
    </row>
    <row r="41061">
      <c r="B41061" s="497"/>
      <c r="H41061" s="500"/>
      <c r="O41061" s="500"/>
      <c r="Q41061" s="498" t="s">
        <v>213</v>
      </c>
      <c r="S41061" s="499"/>
    </row>
    <row r="41062">
      <c r="B41062" s="497"/>
      <c r="H41062" s="500"/>
      <c r="O41062" s="500"/>
      <c r="Q41062" s="498" t="s">
        <v>213</v>
      </c>
      <c r="S41062" s="499"/>
    </row>
    <row r="41063">
      <c r="B41063" s="497"/>
      <c r="H41063" s="500"/>
      <c r="O41063" s="500"/>
      <c r="Q41063" s="498" t="s">
        <v>213</v>
      </c>
      <c r="S41063" s="499"/>
    </row>
    <row r="41064">
      <c r="B41064" s="497"/>
      <c r="H41064" s="500"/>
      <c r="O41064" s="500"/>
      <c r="Q41064" s="498" t="s">
        <v>213</v>
      </c>
      <c r="S41064" s="499"/>
    </row>
    <row r="41065">
      <c r="B41065" s="497"/>
      <c r="H41065" s="500"/>
      <c r="O41065" s="500"/>
      <c r="Q41065" s="498" t="s">
        <v>213</v>
      </c>
      <c r="S41065" s="499"/>
    </row>
    <row r="41066">
      <c r="B41066" s="497"/>
      <c r="H41066" s="500"/>
      <c r="O41066" s="500"/>
      <c r="Q41066" s="498" t="s">
        <v>213</v>
      </c>
      <c r="S41066" s="499"/>
    </row>
    <row r="41067">
      <c r="B41067" s="497"/>
      <c r="H41067" s="500"/>
      <c r="O41067" s="500"/>
      <c r="Q41067" s="498" t="s">
        <v>213</v>
      </c>
      <c r="S41067" s="499"/>
    </row>
    <row r="41068">
      <c r="B41068" s="497"/>
      <c r="H41068" s="500"/>
      <c r="O41068" s="500"/>
      <c r="Q41068" s="498" t="s">
        <v>213</v>
      </c>
      <c r="S41068" s="499"/>
    </row>
    <row r="41069">
      <c r="B41069" s="497"/>
      <c r="H41069" s="500"/>
      <c r="O41069" s="500"/>
      <c r="Q41069" s="498" t="s">
        <v>213</v>
      </c>
      <c r="S41069" s="499"/>
    </row>
    <row r="41070">
      <c r="B41070" s="497"/>
      <c r="H41070" s="500"/>
      <c r="O41070" s="500"/>
      <c r="Q41070" s="498" t="s">
        <v>213</v>
      </c>
      <c r="S41070" s="499"/>
    </row>
    <row r="41071">
      <c r="B41071" s="497"/>
      <c r="H41071" s="500"/>
      <c r="O41071" s="500"/>
      <c r="Q41071" s="498" t="s">
        <v>213</v>
      </c>
      <c r="S41071" s="499"/>
    </row>
    <row r="41072">
      <c r="B41072" s="497"/>
      <c r="H41072" s="500"/>
      <c r="O41072" s="500"/>
      <c r="Q41072" s="498" t="s">
        <v>213</v>
      </c>
      <c r="S41072" s="499"/>
    </row>
    <row r="41073">
      <c r="B41073" s="497"/>
      <c r="H41073" s="500"/>
      <c r="O41073" s="500"/>
      <c r="Q41073" s="498" t="s">
        <v>213</v>
      </c>
      <c r="S41073" s="499"/>
    </row>
    <row r="41074">
      <c r="B41074" s="497"/>
      <c r="H41074" s="500"/>
      <c r="O41074" s="500"/>
      <c r="Q41074" s="498" t="s">
        <v>213</v>
      </c>
      <c r="S41074" s="499"/>
    </row>
    <row r="41075">
      <c r="B41075" s="497"/>
      <c r="H41075" s="500"/>
      <c r="O41075" s="500"/>
      <c r="Q41075" s="498" t="s">
        <v>213</v>
      </c>
      <c r="S41075" s="499"/>
    </row>
    <row r="41076">
      <c r="B41076" s="497"/>
      <c r="H41076" s="500"/>
      <c r="O41076" s="500"/>
      <c r="Q41076" s="498" t="s">
        <v>213</v>
      </c>
      <c r="S41076" s="499"/>
    </row>
    <row r="41077">
      <c r="B41077" s="497"/>
      <c r="H41077" s="500"/>
      <c r="O41077" s="500"/>
      <c r="Q41077" s="498" t="s">
        <v>213</v>
      </c>
      <c r="S41077" s="499"/>
    </row>
    <row r="41078">
      <c r="B41078" s="497"/>
      <c r="H41078" s="500"/>
      <c r="O41078" s="500"/>
      <c r="Q41078" s="498" t="s">
        <v>213</v>
      </c>
      <c r="S41078" s="499"/>
    </row>
    <row r="41079">
      <c r="B41079" s="497"/>
      <c r="H41079" s="500"/>
      <c r="O41079" s="500"/>
      <c r="Q41079" s="498" t="s">
        <v>213</v>
      </c>
      <c r="S41079" s="499"/>
    </row>
    <row r="41080">
      <c r="B41080" s="497"/>
      <c r="H41080" s="500"/>
      <c r="O41080" s="500"/>
      <c r="Q41080" s="498" t="s">
        <v>213</v>
      </c>
      <c r="S41080" s="499"/>
    </row>
    <row r="41081">
      <c r="B41081" s="497"/>
      <c r="H41081" s="500"/>
      <c r="O41081" s="500"/>
      <c r="Q41081" s="498" t="s">
        <v>213</v>
      </c>
      <c r="S41081" s="499"/>
    </row>
    <row r="41082">
      <c r="B41082" s="497"/>
      <c r="H41082" s="500"/>
      <c r="O41082" s="500"/>
      <c r="Q41082" s="498" t="s">
        <v>213</v>
      </c>
      <c r="S41082" s="499"/>
    </row>
    <row r="41083">
      <c r="B41083" s="497"/>
      <c r="H41083" s="500"/>
      <c r="O41083" s="500"/>
      <c r="Q41083" s="498" t="s">
        <v>213</v>
      </c>
      <c r="S41083" s="499"/>
    </row>
    <row r="41084">
      <c r="B41084" s="497"/>
      <c r="H41084" s="500"/>
      <c r="O41084" s="500"/>
      <c r="Q41084" s="498" t="s">
        <v>213</v>
      </c>
      <c r="S41084" s="499"/>
    </row>
    <row r="41085">
      <c r="B41085" s="497"/>
      <c r="H41085" s="500"/>
      <c r="O41085" s="500"/>
      <c r="Q41085" s="498" t="s">
        <v>213</v>
      </c>
      <c r="S41085" s="499"/>
    </row>
    <row r="41086">
      <c r="B41086" s="497"/>
      <c r="H41086" s="500"/>
      <c r="O41086" s="500"/>
      <c r="Q41086" s="498" t="s">
        <v>213</v>
      </c>
      <c r="S41086" s="499"/>
    </row>
    <row r="41087">
      <c r="B41087" s="497"/>
      <c r="H41087" s="500"/>
      <c r="O41087" s="500"/>
      <c r="Q41087" s="498" t="s">
        <v>213</v>
      </c>
      <c r="S41087" s="499"/>
    </row>
    <row r="41088">
      <c r="B41088" s="497"/>
      <c r="H41088" s="500"/>
      <c r="O41088" s="500"/>
      <c r="Q41088" s="498" t="s">
        <v>213</v>
      </c>
      <c r="S41088" s="499"/>
    </row>
    <row r="41089">
      <c r="B41089" s="497"/>
      <c r="H41089" s="500"/>
      <c r="O41089" s="500"/>
      <c r="Q41089" s="498" t="s">
        <v>213</v>
      </c>
      <c r="S41089" s="499"/>
    </row>
    <row r="41090">
      <c r="B41090" s="497"/>
      <c r="H41090" s="500"/>
      <c r="O41090" s="500"/>
      <c r="Q41090" s="498" t="s">
        <v>213</v>
      </c>
      <c r="S41090" s="499"/>
    </row>
    <row r="41091">
      <c r="B41091" s="497"/>
      <c r="H41091" s="500"/>
      <c r="O41091" s="500"/>
      <c r="Q41091" s="498" t="s">
        <v>213</v>
      </c>
      <c r="S41091" s="499"/>
    </row>
    <row r="41092">
      <c r="B41092" s="497"/>
      <c r="H41092" s="500"/>
      <c r="O41092" s="500"/>
      <c r="Q41092" s="498" t="s">
        <v>213</v>
      </c>
      <c r="S41092" s="499"/>
    </row>
    <row r="41093">
      <c r="B41093" s="497"/>
      <c r="H41093" s="500"/>
      <c r="O41093" s="500"/>
      <c r="Q41093" s="498" t="s">
        <v>213</v>
      </c>
      <c r="S41093" s="499"/>
    </row>
    <row r="41094">
      <c r="B41094" s="497"/>
      <c r="H41094" s="500"/>
      <c r="O41094" s="500"/>
      <c r="Q41094" s="498" t="s">
        <v>213</v>
      </c>
      <c r="S41094" s="499"/>
    </row>
    <row r="41095">
      <c r="B41095" s="497"/>
      <c r="H41095" s="500"/>
      <c r="O41095" s="500"/>
      <c r="Q41095" s="498" t="s">
        <v>213</v>
      </c>
      <c r="S41095" s="499"/>
    </row>
    <row r="41096">
      <c r="B41096" s="497"/>
      <c r="H41096" s="500"/>
      <c r="O41096" s="500"/>
      <c r="Q41096" s="498" t="s">
        <v>213</v>
      </c>
      <c r="S41096" s="499"/>
    </row>
    <row r="41097">
      <c r="B41097" s="497"/>
      <c r="H41097" s="500"/>
      <c r="O41097" s="500"/>
      <c r="Q41097" s="498" t="s">
        <v>213</v>
      </c>
      <c r="S41097" s="499"/>
    </row>
    <row r="41098">
      <c r="B41098" s="497"/>
      <c r="H41098" s="500"/>
      <c r="O41098" s="500"/>
      <c r="Q41098" s="498" t="s">
        <v>213</v>
      </c>
      <c r="S41098" s="499"/>
    </row>
    <row r="41099">
      <c r="B41099" s="497"/>
      <c r="H41099" s="500"/>
      <c r="O41099" s="500"/>
      <c r="Q41099" s="498" t="s">
        <v>213</v>
      </c>
      <c r="S41099" s="499"/>
    </row>
    <row r="41100">
      <c r="B41100" s="497"/>
      <c r="H41100" s="500"/>
      <c r="O41100" s="500"/>
      <c r="Q41100" s="498" t="s">
        <v>213</v>
      </c>
      <c r="S41100" s="499"/>
    </row>
    <row r="41101">
      <c r="B41101" s="497"/>
      <c r="H41101" s="500"/>
      <c r="O41101" s="500"/>
      <c r="Q41101" s="498" t="s">
        <v>213</v>
      </c>
      <c r="S41101" s="499"/>
    </row>
    <row r="41102">
      <c r="B41102" s="497"/>
      <c r="H41102" s="500"/>
      <c r="O41102" s="500"/>
      <c r="Q41102" s="498" t="s">
        <v>213</v>
      </c>
      <c r="S41102" s="499"/>
    </row>
    <row r="41103">
      <c r="B41103" s="497"/>
      <c r="H41103" s="500"/>
      <c r="O41103" s="500"/>
      <c r="Q41103" s="498" t="s">
        <v>213</v>
      </c>
      <c r="S41103" s="499"/>
    </row>
    <row r="41104">
      <c r="B41104" s="497"/>
      <c r="H41104" s="500"/>
      <c r="O41104" s="500"/>
      <c r="Q41104" s="498" t="s">
        <v>213</v>
      </c>
      <c r="S41104" s="499"/>
    </row>
    <row r="41105">
      <c r="B41105" s="497"/>
      <c r="H41105" s="500"/>
      <c r="O41105" s="500"/>
      <c r="Q41105" s="498" t="s">
        <v>213</v>
      </c>
      <c r="S41105" s="499"/>
    </row>
    <row r="41106">
      <c r="B41106" s="497"/>
      <c r="H41106" s="500"/>
      <c r="O41106" s="500"/>
      <c r="Q41106" s="498" t="s">
        <v>213</v>
      </c>
      <c r="S41106" s="499"/>
    </row>
    <row r="41107">
      <c r="B41107" s="497"/>
      <c r="H41107" s="500"/>
      <c r="O41107" s="500"/>
      <c r="Q41107" s="498" t="s">
        <v>213</v>
      </c>
      <c r="S41107" s="499"/>
    </row>
    <row r="41108">
      <c r="B41108" s="497"/>
      <c r="H41108" s="500"/>
      <c r="O41108" s="500"/>
      <c r="Q41108" s="498" t="s">
        <v>213</v>
      </c>
      <c r="S41108" s="499"/>
    </row>
    <row r="41109">
      <c r="B41109" s="497"/>
      <c r="H41109" s="500"/>
      <c r="O41109" s="500"/>
      <c r="Q41109" s="498" t="s">
        <v>213</v>
      </c>
      <c r="S41109" s="499"/>
    </row>
    <row r="41110">
      <c r="B41110" s="497"/>
      <c r="H41110" s="500"/>
      <c r="O41110" s="500"/>
      <c r="Q41110" s="498" t="s">
        <v>213</v>
      </c>
      <c r="S41110" s="499"/>
    </row>
    <row r="41111">
      <c r="B41111" s="497"/>
      <c r="H41111" s="500"/>
      <c r="O41111" s="500"/>
      <c r="Q41111" s="498" t="s">
        <v>213</v>
      </c>
      <c r="S41111" s="499"/>
    </row>
    <row r="41112">
      <c r="B41112" s="497"/>
      <c r="H41112" s="500"/>
      <c r="O41112" s="500"/>
      <c r="Q41112" s="498" t="s">
        <v>213</v>
      </c>
      <c r="S41112" s="499"/>
    </row>
    <row r="41113">
      <c r="B41113" s="497"/>
      <c r="H41113" s="500"/>
      <c r="O41113" s="500"/>
      <c r="Q41113" s="498" t="s">
        <v>213</v>
      </c>
      <c r="S41113" s="499"/>
    </row>
    <row r="41114">
      <c r="B41114" s="497"/>
      <c r="H41114" s="500"/>
      <c r="O41114" s="500"/>
      <c r="Q41114" s="498" t="s">
        <v>213</v>
      </c>
      <c r="S41114" s="499"/>
    </row>
    <row r="41115">
      <c r="B41115" s="497"/>
      <c r="H41115" s="500"/>
      <c r="O41115" s="500"/>
      <c r="Q41115" s="498" t="s">
        <v>213</v>
      </c>
      <c r="S41115" s="499"/>
    </row>
    <row r="41116">
      <c r="B41116" s="497"/>
      <c r="H41116" s="500"/>
      <c r="O41116" s="500"/>
      <c r="Q41116" s="498" t="s">
        <v>213</v>
      </c>
      <c r="S41116" s="499"/>
    </row>
    <row r="41117">
      <c r="B41117" s="497"/>
      <c r="H41117" s="500"/>
      <c r="O41117" s="500"/>
      <c r="Q41117" s="498" t="s">
        <v>213</v>
      </c>
      <c r="S41117" s="499"/>
    </row>
    <row r="41118">
      <c r="B41118" s="497"/>
      <c r="H41118" s="500"/>
      <c r="O41118" s="500"/>
      <c r="Q41118" s="498" t="s">
        <v>213</v>
      </c>
      <c r="S41118" s="499"/>
    </row>
    <row r="41119">
      <c r="B41119" s="497"/>
      <c r="H41119" s="500"/>
      <c r="O41119" s="500"/>
      <c r="Q41119" s="498" t="s">
        <v>213</v>
      </c>
      <c r="S41119" s="499"/>
    </row>
    <row r="41120">
      <c r="B41120" s="497"/>
      <c r="H41120" s="500"/>
      <c r="O41120" s="500"/>
      <c r="Q41120" s="498" t="s">
        <v>213</v>
      </c>
      <c r="S41120" s="499"/>
    </row>
    <row r="41121">
      <c r="B41121" s="497"/>
      <c r="H41121" s="500"/>
      <c r="O41121" s="500"/>
      <c r="Q41121" s="498" t="s">
        <v>213</v>
      </c>
      <c r="S41121" s="499"/>
    </row>
    <row r="41122">
      <c r="B41122" s="497"/>
      <c r="H41122" s="500"/>
      <c r="O41122" s="500"/>
      <c r="Q41122" s="498" t="s">
        <v>213</v>
      </c>
      <c r="S41122" s="499"/>
    </row>
    <row r="41123">
      <c r="B41123" s="497"/>
      <c r="H41123" s="500"/>
      <c r="O41123" s="500"/>
      <c r="Q41123" s="498" t="s">
        <v>213</v>
      </c>
      <c r="S41123" s="499"/>
    </row>
    <row r="41124">
      <c r="B41124" s="497"/>
      <c r="H41124" s="500"/>
      <c r="O41124" s="500"/>
      <c r="Q41124" s="498" t="s">
        <v>213</v>
      </c>
      <c r="S41124" s="499"/>
    </row>
    <row r="41125">
      <c r="B41125" s="497"/>
      <c r="H41125" s="500"/>
      <c r="O41125" s="500"/>
      <c r="Q41125" s="498" t="s">
        <v>213</v>
      </c>
      <c r="S41125" s="499"/>
    </row>
    <row r="41126">
      <c r="B41126" s="497"/>
      <c r="H41126" s="500"/>
      <c r="O41126" s="500"/>
      <c r="Q41126" s="498" t="s">
        <v>213</v>
      </c>
      <c r="S41126" s="499"/>
    </row>
    <row r="41127">
      <c r="B41127" s="497"/>
      <c r="H41127" s="500"/>
      <c r="O41127" s="500"/>
      <c r="Q41127" s="498" t="s">
        <v>213</v>
      </c>
      <c r="S41127" s="499"/>
    </row>
    <row r="41128">
      <c r="B41128" s="497"/>
      <c r="H41128" s="500"/>
      <c r="O41128" s="500"/>
      <c r="Q41128" s="498" t="s">
        <v>213</v>
      </c>
      <c r="S41128" s="499"/>
    </row>
    <row r="41129">
      <c r="B41129" s="497"/>
      <c r="H41129" s="500"/>
      <c r="O41129" s="500"/>
      <c r="Q41129" s="498" t="s">
        <v>213</v>
      </c>
      <c r="S41129" s="499"/>
    </row>
    <row r="41130">
      <c r="B41130" s="497"/>
      <c r="H41130" s="500"/>
      <c r="O41130" s="500"/>
      <c r="Q41130" s="498" t="s">
        <v>213</v>
      </c>
      <c r="S41130" s="499"/>
    </row>
    <row r="41131">
      <c r="B41131" s="497"/>
      <c r="H41131" s="500"/>
      <c r="O41131" s="500"/>
      <c r="Q41131" s="498" t="s">
        <v>213</v>
      </c>
      <c r="S41131" s="499"/>
    </row>
    <row r="41132">
      <c r="B41132" s="497"/>
      <c r="H41132" s="500"/>
      <c r="O41132" s="500"/>
      <c r="Q41132" s="498" t="s">
        <v>213</v>
      </c>
      <c r="S41132" s="499"/>
    </row>
    <row r="41133">
      <c r="B41133" s="497"/>
      <c r="H41133" s="500"/>
      <c r="O41133" s="500"/>
      <c r="Q41133" s="498" t="s">
        <v>213</v>
      </c>
      <c r="S41133" s="499"/>
    </row>
    <row r="41134">
      <c r="B41134" s="497"/>
      <c r="H41134" s="500"/>
      <c r="O41134" s="500"/>
      <c r="Q41134" s="498" t="s">
        <v>213</v>
      </c>
      <c r="S41134" s="499"/>
    </row>
    <row r="41135">
      <c r="B41135" s="497"/>
      <c r="H41135" s="500"/>
      <c r="O41135" s="500"/>
      <c r="Q41135" s="498" t="s">
        <v>213</v>
      </c>
      <c r="S41135" s="499"/>
    </row>
    <row r="41136">
      <c r="B41136" s="497"/>
      <c r="H41136" s="500"/>
      <c r="O41136" s="500"/>
      <c r="Q41136" s="498" t="s">
        <v>213</v>
      </c>
      <c r="S41136" s="499"/>
    </row>
    <row r="41137">
      <c r="B41137" s="497"/>
      <c r="H41137" s="500"/>
      <c r="O41137" s="500"/>
      <c r="Q41137" s="498" t="s">
        <v>213</v>
      </c>
      <c r="S41137" s="499"/>
    </row>
    <row r="41138">
      <c r="B41138" s="497"/>
      <c r="H41138" s="500"/>
      <c r="O41138" s="500"/>
      <c r="Q41138" s="498" t="s">
        <v>213</v>
      </c>
      <c r="S41138" s="499"/>
    </row>
    <row r="41139">
      <c r="B41139" s="497"/>
      <c r="H41139" s="500"/>
      <c r="O41139" s="500"/>
      <c r="Q41139" s="498" t="s">
        <v>213</v>
      </c>
      <c r="S41139" s="499"/>
    </row>
    <row r="41140">
      <c r="B41140" s="497"/>
      <c r="H41140" s="500"/>
      <c r="O41140" s="500"/>
      <c r="Q41140" s="498" t="s">
        <v>213</v>
      </c>
      <c r="S41140" s="499"/>
    </row>
    <row r="41141">
      <c r="B41141" s="497"/>
      <c r="H41141" s="500"/>
      <c r="O41141" s="500"/>
      <c r="Q41141" s="498" t="s">
        <v>213</v>
      </c>
      <c r="S41141" s="499"/>
    </row>
    <row r="41142">
      <c r="B41142" s="497"/>
      <c r="H41142" s="500"/>
      <c r="O41142" s="500"/>
      <c r="Q41142" s="498" t="s">
        <v>213</v>
      </c>
      <c r="S41142" s="499"/>
    </row>
    <row r="41143">
      <c r="B41143" s="497"/>
      <c r="H41143" s="500"/>
      <c r="O41143" s="500"/>
      <c r="Q41143" s="498" t="s">
        <v>213</v>
      </c>
      <c r="S41143" s="499"/>
    </row>
    <row r="41144">
      <c r="B41144" s="497"/>
      <c r="H41144" s="500"/>
      <c r="O41144" s="500"/>
      <c r="Q41144" s="498" t="s">
        <v>213</v>
      </c>
      <c r="S41144" s="499"/>
    </row>
    <row r="41145">
      <c r="B41145" s="497"/>
      <c r="H41145" s="500"/>
      <c r="O41145" s="500"/>
      <c r="Q41145" s="498" t="s">
        <v>213</v>
      </c>
      <c r="S41145" s="499"/>
    </row>
    <row r="41146">
      <c r="B41146" s="497"/>
      <c r="H41146" s="500"/>
      <c r="O41146" s="500"/>
      <c r="Q41146" s="498" t="s">
        <v>213</v>
      </c>
      <c r="S41146" s="499"/>
    </row>
    <row r="41147">
      <c r="B41147" s="497"/>
      <c r="H41147" s="500"/>
      <c r="O41147" s="500"/>
      <c r="Q41147" s="498" t="s">
        <v>213</v>
      </c>
      <c r="S41147" s="499"/>
    </row>
    <row r="41148">
      <c r="B41148" s="497"/>
      <c r="H41148" s="500"/>
      <c r="O41148" s="500"/>
      <c r="Q41148" s="498" t="s">
        <v>213</v>
      </c>
      <c r="S41148" s="499"/>
    </row>
    <row r="41149">
      <c r="B41149" s="497"/>
      <c r="H41149" s="500"/>
      <c r="O41149" s="500"/>
      <c r="Q41149" s="498" t="s">
        <v>213</v>
      </c>
      <c r="S41149" s="499"/>
    </row>
    <row r="41150">
      <c r="B41150" s="497"/>
      <c r="H41150" s="500"/>
      <c r="O41150" s="500"/>
      <c r="Q41150" s="498" t="s">
        <v>213</v>
      </c>
      <c r="S41150" s="499"/>
    </row>
    <row r="41151">
      <c r="B41151" s="497"/>
      <c r="H41151" s="500"/>
      <c r="O41151" s="500"/>
      <c r="Q41151" s="498" t="s">
        <v>213</v>
      </c>
      <c r="S41151" s="499"/>
    </row>
    <row r="41152">
      <c r="B41152" s="497"/>
      <c r="H41152" s="500"/>
      <c r="O41152" s="500"/>
      <c r="Q41152" s="498" t="s">
        <v>213</v>
      </c>
      <c r="S41152" s="499"/>
    </row>
    <row r="41153">
      <c r="B41153" s="497"/>
      <c r="H41153" s="500"/>
      <c r="O41153" s="500"/>
      <c r="Q41153" s="498" t="s">
        <v>213</v>
      </c>
      <c r="S41153" s="499"/>
    </row>
    <row r="41154">
      <c r="B41154" s="497"/>
      <c r="H41154" s="500"/>
      <c r="O41154" s="500"/>
      <c r="Q41154" s="498" t="s">
        <v>213</v>
      </c>
      <c r="S41154" s="499"/>
    </row>
    <row r="41155">
      <c r="B41155" s="497"/>
      <c r="H41155" s="500"/>
      <c r="O41155" s="500"/>
      <c r="Q41155" s="498" t="s">
        <v>213</v>
      </c>
      <c r="S41155" s="499"/>
    </row>
    <row r="41156">
      <c r="B41156" s="497"/>
      <c r="H41156" s="500"/>
      <c r="O41156" s="500"/>
      <c r="Q41156" s="498" t="s">
        <v>213</v>
      </c>
      <c r="S41156" s="499"/>
    </row>
    <row r="41157">
      <c r="B41157" s="497"/>
      <c r="H41157" s="500"/>
      <c r="O41157" s="500"/>
      <c r="Q41157" s="498" t="s">
        <v>213</v>
      </c>
      <c r="S41157" s="499"/>
    </row>
    <row r="41158">
      <c r="B41158" s="497"/>
      <c r="H41158" s="500"/>
      <c r="O41158" s="500"/>
      <c r="Q41158" s="498" t="s">
        <v>213</v>
      </c>
      <c r="S41158" s="499"/>
    </row>
    <row r="41159">
      <c r="B41159" s="497"/>
      <c r="H41159" s="500"/>
      <c r="O41159" s="500"/>
      <c r="Q41159" s="498" t="s">
        <v>213</v>
      </c>
      <c r="S41159" s="499"/>
    </row>
    <row r="41160">
      <c r="B41160" s="497"/>
      <c r="H41160" s="500"/>
      <c r="O41160" s="500"/>
      <c r="Q41160" s="498" t="s">
        <v>213</v>
      </c>
      <c r="S41160" s="499"/>
    </row>
    <row r="41161">
      <c r="B41161" s="497"/>
      <c r="H41161" s="500"/>
      <c r="O41161" s="500"/>
      <c r="Q41161" s="498" t="s">
        <v>213</v>
      </c>
      <c r="S41161" s="499"/>
    </row>
    <row r="41162">
      <c r="B41162" s="497"/>
      <c r="H41162" s="500"/>
      <c r="O41162" s="500"/>
      <c r="Q41162" s="498" t="s">
        <v>213</v>
      </c>
      <c r="S41162" s="499"/>
    </row>
    <row r="41163">
      <c r="B41163" s="497"/>
      <c r="H41163" s="500"/>
      <c r="O41163" s="500"/>
      <c r="Q41163" s="498" t="s">
        <v>213</v>
      </c>
      <c r="S41163" s="499"/>
    </row>
    <row r="41164">
      <c r="B41164" s="497"/>
      <c r="H41164" s="500"/>
      <c r="O41164" s="500"/>
      <c r="Q41164" s="498" t="s">
        <v>213</v>
      </c>
      <c r="S41164" s="499"/>
    </row>
    <row r="41165">
      <c r="B41165" s="497"/>
      <c r="H41165" s="500"/>
      <c r="O41165" s="500"/>
      <c r="Q41165" s="498" t="s">
        <v>213</v>
      </c>
      <c r="S41165" s="499"/>
    </row>
    <row r="41166">
      <c r="B41166" s="497"/>
      <c r="H41166" s="500"/>
      <c r="O41166" s="500"/>
      <c r="Q41166" s="498" t="s">
        <v>213</v>
      </c>
      <c r="S41166" s="499"/>
    </row>
    <row r="41167">
      <c r="B41167" s="497"/>
      <c r="H41167" s="500"/>
      <c r="O41167" s="500"/>
      <c r="Q41167" s="498" t="s">
        <v>213</v>
      </c>
      <c r="S41167" s="499"/>
    </row>
    <row r="41168">
      <c r="B41168" s="497"/>
      <c r="H41168" s="500"/>
      <c r="O41168" s="500"/>
      <c r="Q41168" s="498" t="s">
        <v>213</v>
      </c>
      <c r="S41168" s="499"/>
    </row>
    <row r="41169">
      <c r="B41169" s="497"/>
      <c r="H41169" s="500"/>
      <c r="O41169" s="500"/>
      <c r="Q41169" s="498" t="s">
        <v>213</v>
      </c>
      <c r="S41169" s="499"/>
    </row>
    <row r="41170">
      <c r="B41170" s="497"/>
      <c r="H41170" s="500"/>
      <c r="O41170" s="500"/>
      <c r="Q41170" s="498" t="s">
        <v>213</v>
      </c>
      <c r="S41170" s="499"/>
    </row>
    <row r="41171">
      <c r="B41171" s="497"/>
      <c r="H41171" s="500"/>
      <c r="O41171" s="500"/>
      <c r="Q41171" s="498" t="s">
        <v>213</v>
      </c>
      <c r="S41171" s="499"/>
    </row>
    <row r="41172">
      <c r="B41172" s="497"/>
      <c r="H41172" s="500"/>
      <c r="O41172" s="500"/>
      <c r="Q41172" s="498" t="s">
        <v>213</v>
      </c>
      <c r="S41172" s="499"/>
    </row>
    <row r="41173">
      <c r="B41173" s="497"/>
      <c r="H41173" s="500"/>
      <c r="O41173" s="500"/>
      <c r="Q41173" s="498" t="s">
        <v>213</v>
      </c>
      <c r="S41173" s="499"/>
    </row>
    <row r="41174">
      <c r="B41174" s="497"/>
      <c r="H41174" s="500"/>
      <c r="O41174" s="500"/>
      <c r="Q41174" s="498" t="s">
        <v>213</v>
      </c>
      <c r="S41174" s="499"/>
    </row>
    <row r="41175">
      <c r="B41175" s="497"/>
      <c r="H41175" s="500"/>
      <c r="O41175" s="500"/>
      <c r="Q41175" s="498" t="s">
        <v>213</v>
      </c>
      <c r="S41175" s="499"/>
    </row>
    <row r="41176">
      <c r="B41176" s="497"/>
      <c r="H41176" s="500"/>
      <c r="O41176" s="500"/>
      <c r="Q41176" s="498" t="s">
        <v>213</v>
      </c>
      <c r="S41176" s="499"/>
    </row>
    <row r="41177">
      <c r="B41177" s="497"/>
      <c r="H41177" s="500"/>
      <c r="O41177" s="500"/>
      <c r="Q41177" s="498" t="s">
        <v>213</v>
      </c>
      <c r="S41177" s="499"/>
    </row>
    <row r="41178">
      <c r="B41178" s="497"/>
      <c r="H41178" s="500"/>
      <c r="O41178" s="500"/>
      <c r="Q41178" s="498" t="s">
        <v>213</v>
      </c>
      <c r="S41178" s="499"/>
    </row>
    <row r="41179">
      <c r="B41179" s="497"/>
      <c r="H41179" s="500"/>
      <c r="O41179" s="500"/>
      <c r="Q41179" s="498" t="s">
        <v>213</v>
      </c>
      <c r="S41179" s="499"/>
    </row>
    <row r="41180">
      <c r="B41180" s="497"/>
      <c r="H41180" s="500"/>
      <c r="O41180" s="500"/>
      <c r="Q41180" s="498" t="s">
        <v>213</v>
      </c>
      <c r="S41180" s="499"/>
    </row>
    <row r="41181">
      <c r="B41181" s="497"/>
      <c r="H41181" s="500"/>
      <c r="O41181" s="500"/>
      <c r="Q41181" s="498" t="s">
        <v>213</v>
      </c>
      <c r="S41181" s="499"/>
    </row>
    <row r="41182">
      <c r="B41182" s="497"/>
      <c r="H41182" s="500"/>
      <c r="O41182" s="500"/>
      <c r="Q41182" s="498" t="s">
        <v>213</v>
      </c>
      <c r="S41182" s="499"/>
    </row>
    <row r="41183">
      <c r="B41183" s="497"/>
      <c r="H41183" s="500"/>
      <c r="O41183" s="500"/>
      <c r="Q41183" s="498" t="s">
        <v>213</v>
      </c>
      <c r="S41183" s="499"/>
    </row>
    <row r="41184">
      <c r="B41184" s="497"/>
      <c r="H41184" s="500"/>
      <c r="O41184" s="500"/>
      <c r="Q41184" s="498" t="s">
        <v>213</v>
      </c>
      <c r="S41184" s="499"/>
    </row>
    <row r="41185">
      <c r="B41185" s="497"/>
      <c r="H41185" s="500"/>
      <c r="O41185" s="500"/>
      <c r="Q41185" s="498" t="s">
        <v>213</v>
      </c>
      <c r="S41185" s="499"/>
    </row>
    <row r="41186">
      <c r="B41186" s="497"/>
      <c r="H41186" s="500"/>
      <c r="O41186" s="500"/>
      <c r="Q41186" s="498" t="s">
        <v>213</v>
      </c>
      <c r="S41186" s="499"/>
    </row>
    <row r="41187">
      <c r="B41187" s="497"/>
      <c r="H41187" s="500"/>
      <c r="O41187" s="500"/>
      <c r="Q41187" s="498" t="s">
        <v>213</v>
      </c>
      <c r="S41187" s="499"/>
    </row>
    <row r="41188">
      <c r="B41188" s="497"/>
      <c r="H41188" s="500"/>
      <c r="O41188" s="500"/>
      <c r="Q41188" s="498" t="s">
        <v>213</v>
      </c>
      <c r="S41188" s="499"/>
    </row>
    <row r="41189">
      <c r="B41189" s="497"/>
      <c r="H41189" s="500"/>
      <c r="O41189" s="500"/>
      <c r="Q41189" s="498" t="s">
        <v>213</v>
      </c>
      <c r="S41189" s="499"/>
    </row>
    <row r="41190">
      <c r="B41190" s="497"/>
      <c r="H41190" s="500"/>
      <c r="O41190" s="500"/>
      <c r="Q41190" s="498" t="s">
        <v>213</v>
      </c>
      <c r="S41190" s="499"/>
    </row>
    <row r="41191">
      <c r="B41191" s="497"/>
      <c r="H41191" s="500"/>
      <c r="O41191" s="500"/>
      <c r="Q41191" s="498" t="s">
        <v>213</v>
      </c>
      <c r="S41191" s="499"/>
    </row>
    <row r="41192">
      <c r="B41192" s="497"/>
      <c r="H41192" s="500"/>
      <c r="O41192" s="500"/>
      <c r="Q41192" s="498" t="s">
        <v>213</v>
      </c>
      <c r="S41192" s="499"/>
    </row>
    <row r="41193">
      <c r="B41193" s="497"/>
      <c r="H41193" s="500"/>
      <c r="O41193" s="500"/>
      <c r="Q41193" s="498" t="s">
        <v>213</v>
      </c>
      <c r="S41193" s="499"/>
    </row>
    <row r="41194">
      <c r="B41194" s="497"/>
      <c r="H41194" s="500"/>
      <c r="O41194" s="500"/>
      <c r="Q41194" s="498" t="s">
        <v>213</v>
      </c>
      <c r="S41194" s="499"/>
    </row>
    <row r="41195">
      <c r="B41195" s="497"/>
      <c r="H41195" s="500"/>
      <c r="O41195" s="500"/>
      <c r="Q41195" s="498" t="s">
        <v>213</v>
      </c>
      <c r="S41195" s="499"/>
    </row>
    <row r="41196">
      <c r="B41196" s="497"/>
      <c r="H41196" s="500"/>
      <c r="O41196" s="500"/>
      <c r="Q41196" s="498" t="s">
        <v>213</v>
      </c>
      <c r="S41196" s="499"/>
    </row>
    <row r="41197">
      <c r="B41197" s="497"/>
      <c r="H41197" s="500"/>
      <c r="O41197" s="500"/>
      <c r="Q41197" s="498" t="s">
        <v>213</v>
      </c>
      <c r="S41197" s="499"/>
    </row>
    <row r="41198">
      <c r="B41198" s="497"/>
      <c r="H41198" s="500"/>
      <c r="O41198" s="500"/>
      <c r="Q41198" s="498" t="s">
        <v>213</v>
      </c>
      <c r="S41198" s="499"/>
    </row>
    <row r="41199">
      <c r="B41199" s="497"/>
      <c r="H41199" s="500"/>
      <c r="O41199" s="500"/>
      <c r="Q41199" s="498" t="s">
        <v>213</v>
      </c>
      <c r="S41199" s="499"/>
    </row>
    <row r="41200">
      <c r="B41200" s="497"/>
      <c r="H41200" s="500"/>
      <c r="O41200" s="500"/>
      <c r="Q41200" s="498" t="s">
        <v>213</v>
      </c>
      <c r="S41200" s="499"/>
    </row>
    <row r="41201">
      <c r="B41201" s="497"/>
      <c r="H41201" s="500"/>
      <c r="O41201" s="500"/>
      <c r="Q41201" s="498" t="s">
        <v>213</v>
      </c>
      <c r="S41201" s="499"/>
    </row>
    <row r="41202">
      <c r="B41202" s="497"/>
      <c r="H41202" s="500"/>
      <c r="O41202" s="500"/>
      <c r="Q41202" s="498" t="s">
        <v>213</v>
      </c>
      <c r="S41202" s="499"/>
    </row>
    <row r="41203">
      <c r="B41203" s="497"/>
      <c r="H41203" s="500"/>
      <c r="O41203" s="500"/>
      <c r="Q41203" s="498" t="s">
        <v>213</v>
      </c>
      <c r="S41203" s="499"/>
    </row>
    <row r="41204">
      <c r="B41204" s="497"/>
      <c r="H41204" s="500"/>
      <c r="O41204" s="500"/>
      <c r="Q41204" s="498" t="s">
        <v>213</v>
      </c>
      <c r="S41204" s="499"/>
    </row>
    <row r="41205">
      <c r="B41205" s="497"/>
      <c r="H41205" s="500"/>
      <c r="O41205" s="500"/>
      <c r="Q41205" s="498" t="s">
        <v>213</v>
      </c>
      <c r="S41205" s="499"/>
    </row>
    <row r="41206">
      <c r="B41206" s="497"/>
      <c r="H41206" s="500"/>
      <c r="O41206" s="500"/>
      <c r="Q41206" s="498" t="s">
        <v>213</v>
      </c>
      <c r="S41206" s="499"/>
    </row>
    <row r="41207">
      <c r="B41207" s="497"/>
      <c r="H41207" s="500"/>
      <c r="O41207" s="500"/>
      <c r="Q41207" s="498" t="s">
        <v>213</v>
      </c>
      <c r="S41207" s="499"/>
    </row>
    <row r="41208">
      <c r="B41208" s="497"/>
      <c r="H41208" s="500"/>
      <c r="O41208" s="500"/>
      <c r="Q41208" s="498" t="s">
        <v>213</v>
      </c>
      <c r="S41208" s="499"/>
    </row>
    <row r="41209">
      <c r="B41209" s="497"/>
      <c r="H41209" s="500"/>
      <c r="O41209" s="500"/>
      <c r="Q41209" s="498" t="s">
        <v>213</v>
      </c>
      <c r="S41209" s="499"/>
    </row>
    <row r="41210">
      <c r="B41210" s="497"/>
      <c r="H41210" s="500"/>
      <c r="O41210" s="500"/>
      <c r="Q41210" s="498" t="s">
        <v>213</v>
      </c>
      <c r="S41210" s="499"/>
    </row>
    <row r="41211">
      <c r="B41211" s="497"/>
      <c r="H41211" s="500"/>
      <c r="O41211" s="500"/>
      <c r="Q41211" s="498" t="s">
        <v>213</v>
      </c>
      <c r="S41211" s="499"/>
    </row>
    <row r="41212">
      <c r="B41212" s="497"/>
      <c r="H41212" s="500"/>
      <c r="O41212" s="500"/>
      <c r="Q41212" s="498" t="s">
        <v>213</v>
      </c>
      <c r="S41212" s="499"/>
    </row>
    <row r="41213">
      <c r="B41213" s="497"/>
      <c r="H41213" s="500"/>
      <c r="O41213" s="500"/>
      <c r="Q41213" s="498" t="s">
        <v>213</v>
      </c>
      <c r="S41213" s="499"/>
    </row>
    <row r="41214">
      <c r="B41214" s="497"/>
      <c r="H41214" s="500"/>
      <c r="O41214" s="500"/>
      <c r="Q41214" s="498" t="s">
        <v>213</v>
      </c>
      <c r="S41214" s="499"/>
    </row>
    <row r="41215">
      <c r="B41215" s="497"/>
      <c r="H41215" s="500"/>
      <c r="O41215" s="500"/>
      <c r="Q41215" s="498" t="s">
        <v>213</v>
      </c>
      <c r="S41215" s="499"/>
    </row>
    <row r="41216">
      <c r="B41216" s="497"/>
      <c r="H41216" s="500"/>
      <c r="O41216" s="500"/>
      <c r="Q41216" s="498" t="s">
        <v>213</v>
      </c>
      <c r="S41216" s="499"/>
    </row>
    <row r="41217">
      <c r="B41217" s="497"/>
      <c r="H41217" s="500"/>
      <c r="O41217" s="500"/>
      <c r="Q41217" s="498" t="s">
        <v>213</v>
      </c>
      <c r="S41217" s="499"/>
    </row>
    <row r="41218">
      <c r="B41218" s="497"/>
      <c r="H41218" s="500"/>
      <c r="O41218" s="500"/>
      <c r="Q41218" s="498" t="s">
        <v>213</v>
      </c>
      <c r="S41218" s="499"/>
    </row>
    <row r="41219">
      <c r="B41219" s="497"/>
      <c r="H41219" s="500"/>
      <c r="O41219" s="500"/>
      <c r="Q41219" s="498" t="s">
        <v>213</v>
      </c>
      <c r="S41219" s="499"/>
    </row>
    <row r="41220">
      <c r="B41220" s="497"/>
      <c r="H41220" s="500"/>
      <c r="O41220" s="500"/>
      <c r="Q41220" s="498" t="s">
        <v>213</v>
      </c>
      <c r="S41220" s="499"/>
    </row>
    <row r="41221">
      <c r="B41221" s="497"/>
      <c r="H41221" s="500"/>
      <c r="O41221" s="500"/>
      <c r="Q41221" s="498" t="s">
        <v>213</v>
      </c>
      <c r="S41221" s="499"/>
    </row>
    <row r="41222">
      <c r="B41222" s="497"/>
      <c r="H41222" s="500"/>
      <c r="O41222" s="500"/>
      <c r="Q41222" s="498" t="s">
        <v>213</v>
      </c>
      <c r="S41222" s="499"/>
    </row>
    <row r="41223">
      <c r="B41223" s="497"/>
      <c r="H41223" s="500"/>
      <c r="O41223" s="500"/>
      <c r="Q41223" s="498" t="s">
        <v>213</v>
      </c>
      <c r="S41223" s="499"/>
    </row>
    <row r="41224">
      <c r="B41224" s="497"/>
      <c r="H41224" s="500"/>
      <c r="O41224" s="500"/>
      <c r="Q41224" s="498" t="s">
        <v>213</v>
      </c>
      <c r="S41224" s="499"/>
    </row>
    <row r="41225">
      <c r="B41225" s="497"/>
      <c r="H41225" s="500"/>
      <c r="O41225" s="500"/>
      <c r="Q41225" s="498" t="s">
        <v>213</v>
      </c>
      <c r="S41225" s="499"/>
    </row>
    <row r="41226">
      <c r="B41226" s="497"/>
      <c r="H41226" s="500"/>
      <c r="O41226" s="500"/>
      <c r="Q41226" s="498" t="s">
        <v>213</v>
      </c>
      <c r="S41226" s="499"/>
    </row>
    <row r="41227">
      <c r="B41227" s="497"/>
      <c r="H41227" s="500"/>
      <c r="O41227" s="500"/>
      <c r="Q41227" s="498" t="s">
        <v>213</v>
      </c>
      <c r="S41227" s="499"/>
    </row>
    <row r="41228">
      <c r="B41228" s="497"/>
      <c r="H41228" s="500"/>
      <c r="O41228" s="500"/>
      <c r="Q41228" s="498" t="s">
        <v>213</v>
      </c>
      <c r="S41228" s="499"/>
    </row>
    <row r="41229">
      <c r="B41229" s="497"/>
      <c r="H41229" s="500"/>
      <c r="O41229" s="500"/>
      <c r="Q41229" s="498" t="s">
        <v>213</v>
      </c>
      <c r="S41229" s="499"/>
    </row>
    <row r="41230">
      <c r="B41230" s="497"/>
      <c r="H41230" s="500"/>
      <c r="O41230" s="500"/>
      <c r="Q41230" s="498" t="s">
        <v>213</v>
      </c>
      <c r="S41230" s="499"/>
    </row>
    <row r="41231">
      <c r="B41231" s="497"/>
      <c r="H41231" s="500"/>
      <c r="O41231" s="500"/>
      <c r="Q41231" s="498" t="s">
        <v>213</v>
      </c>
      <c r="S41231" s="499"/>
    </row>
    <row r="41232">
      <c r="B41232" s="497"/>
      <c r="H41232" s="500"/>
      <c r="O41232" s="500"/>
      <c r="Q41232" s="498" t="s">
        <v>213</v>
      </c>
      <c r="S41232" s="499"/>
    </row>
    <row r="41233">
      <c r="B41233" s="497"/>
      <c r="H41233" s="500"/>
      <c r="O41233" s="500"/>
      <c r="Q41233" s="498" t="s">
        <v>213</v>
      </c>
      <c r="S41233" s="499"/>
    </row>
    <row r="41234">
      <c r="B41234" s="497"/>
      <c r="H41234" s="500"/>
      <c r="O41234" s="500"/>
      <c r="Q41234" s="498" t="s">
        <v>213</v>
      </c>
      <c r="S41234" s="499"/>
    </row>
    <row r="41235">
      <c r="B41235" s="497"/>
      <c r="H41235" s="500"/>
      <c r="O41235" s="500"/>
      <c r="Q41235" s="498" t="s">
        <v>213</v>
      </c>
      <c r="S41235" s="499"/>
    </row>
    <row r="41236">
      <c r="B41236" s="497"/>
      <c r="H41236" s="500"/>
      <c r="O41236" s="500"/>
      <c r="Q41236" s="498" t="s">
        <v>213</v>
      </c>
      <c r="S41236" s="499"/>
    </row>
    <row r="41237">
      <c r="B41237" s="497"/>
      <c r="H41237" s="500"/>
      <c r="O41237" s="500"/>
      <c r="Q41237" s="498" t="s">
        <v>213</v>
      </c>
      <c r="S41237" s="499"/>
    </row>
    <row r="41238">
      <c r="B41238" s="497"/>
      <c r="H41238" s="500"/>
      <c r="O41238" s="500"/>
      <c r="Q41238" s="498" t="s">
        <v>213</v>
      </c>
      <c r="S41238" s="499"/>
    </row>
    <row r="41239">
      <c r="B41239" s="497"/>
      <c r="H41239" s="500"/>
      <c r="O41239" s="500"/>
      <c r="Q41239" s="498" t="s">
        <v>213</v>
      </c>
      <c r="S41239" s="499"/>
    </row>
    <row r="41240">
      <c r="B41240" s="497"/>
      <c r="H41240" s="500"/>
      <c r="O41240" s="500"/>
      <c r="Q41240" s="498" t="s">
        <v>213</v>
      </c>
      <c r="S41240" s="499"/>
    </row>
    <row r="41241">
      <c r="B41241" s="497"/>
      <c r="H41241" s="500"/>
      <c r="O41241" s="500"/>
      <c r="Q41241" s="498" t="s">
        <v>213</v>
      </c>
      <c r="S41241" s="499"/>
    </row>
    <row r="41242">
      <c r="B41242" s="497"/>
      <c r="H41242" s="500"/>
      <c r="O41242" s="500"/>
      <c r="Q41242" s="498" t="s">
        <v>213</v>
      </c>
      <c r="S41242" s="499"/>
    </row>
    <row r="41243">
      <c r="B41243" s="497"/>
      <c r="H41243" s="500"/>
      <c r="O41243" s="500"/>
      <c r="Q41243" s="498" t="s">
        <v>213</v>
      </c>
      <c r="S41243" s="499"/>
    </row>
    <row r="41244">
      <c r="B41244" s="497"/>
      <c r="H41244" s="500"/>
      <c r="O41244" s="500"/>
      <c r="Q41244" s="498" t="s">
        <v>213</v>
      </c>
      <c r="S41244" s="499"/>
    </row>
    <row r="41245">
      <c r="B41245" s="497"/>
      <c r="H41245" s="500"/>
      <c r="O41245" s="500"/>
      <c r="Q41245" s="498" t="s">
        <v>213</v>
      </c>
      <c r="S41245" s="499"/>
    </row>
    <row r="41246">
      <c r="B41246" s="497"/>
      <c r="H41246" s="500"/>
      <c r="O41246" s="500"/>
      <c r="Q41246" s="498" t="s">
        <v>213</v>
      </c>
      <c r="S41246" s="499"/>
    </row>
    <row r="41247">
      <c r="B41247" s="497"/>
      <c r="H41247" s="500"/>
      <c r="O41247" s="500"/>
      <c r="Q41247" s="498" t="s">
        <v>213</v>
      </c>
      <c r="S41247" s="499"/>
    </row>
    <row r="41248">
      <c r="B41248" s="497"/>
      <c r="H41248" s="500"/>
      <c r="O41248" s="500"/>
      <c r="Q41248" s="498" t="s">
        <v>213</v>
      </c>
      <c r="S41248" s="499"/>
    </row>
    <row r="41249">
      <c r="B41249" s="497"/>
      <c r="H41249" s="500"/>
      <c r="O41249" s="500"/>
      <c r="Q41249" s="498" t="s">
        <v>213</v>
      </c>
      <c r="S41249" s="499"/>
    </row>
    <row r="41250">
      <c r="B41250" s="497"/>
      <c r="H41250" s="500"/>
      <c r="O41250" s="500"/>
      <c r="Q41250" s="498" t="s">
        <v>213</v>
      </c>
      <c r="S41250" s="499"/>
    </row>
    <row r="41251">
      <c r="B41251" s="497"/>
      <c r="H41251" s="500"/>
      <c r="O41251" s="500"/>
      <c r="Q41251" s="498" t="s">
        <v>213</v>
      </c>
      <c r="S41251" s="499"/>
    </row>
    <row r="41252">
      <c r="B41252" s="497"/>
      <c r="H41252" s="500"/>
      <c r="O41252" s="500"/>
      <c r="Q41252" s="498" t="s">
        <v>213</v>
      </c>
      <c r="S41252" s="499"/>
    </row>
    <row r="41253">
      <c r="B41253" s="497"/>
      <c r="H41253" s="500"/>
      <c r="O41253" s="500"/>
      <c r="Q41253" s="498" t="s">
        <v>213</v>
      </c>
      <c r="S41253" s="499"/>
    </row>
    <row r="41254">
      <c r="B41254" s="497"/>
      <c r="H41254" s="500"/>
      <c r="O41254" s="500"/>
      <c r="Q41254" s="498" t="s">
        <v>213</v>
      </c>
      <c r="S41254" s="499"/>
    </row>
    <row r="41255">
      <c r="B41255" s="497"/>
      <c r="H41255" s="500"/>
      <c r="O41255" s="500"/>
      <c r="Q41255" s="498" t="s">
        <v>213</v>
      </c>
      <c r="S41255" s="499"/>
    </row>
    <row r="41256">
      <c r="B41256" s="497"/>
      <c r="H41256" s="500"/>
      <c r="O41256" s="500"/>
      <c r="Q41256" s="498" t="s">
        <v>213</v>
      </c>
      <c r="S41256" s="499"/>
    </row>
    <row r="41257">
      <c r="B41257" s="497"/>
      <c r="H41257" s="500"/>
      <c r="O41257" s="500"/>
      <c r="Q41257" s="498" t="s">
        <v>213</v>
      </c>
      <c r="S41257" s="499"/>
    </row>
    <row r="41258">
      <c r="B41258" s="497"/>
      <c r="H41258" s="500"/>
      <c r="O41258" s="500"/>
      <c r="Q41258" s="498" t="s">
        <v>213</v>
      </c>
      <c r="S41258" s="499"/>
    </row>
    <row r="41259">
      <c r="B41259" s="497"/>
      <c r="H41259" s="500"/>
      <c r="O41259" s="500"/>
      <c r="Q41259" s="498" t="s">
        <v>213</v>
      </c>
      <c r="S41259" s="499"/>
    </row>
    <row r="41260">
      <c r="B41260" s="497"/>
      <c r="H41260" s="500"/>
      <c r="O41260" s="500"/>
      <c r="Q41260" s="498" t="s">
        <v>213</v>
      </c>
      <c r="S41260" s="499"/>
    </row>
    <row r="41261">
      <c r="B41261" s="497"/>
      <c r="H41261" s="500"/>
      <c r="O41261" s="500"/>
      <c r="Q41261" s="498" t="s">
        <v>213</v>
      </c>
      <c r="S41261" s="499"/>
    </row>
    <row r="41262">
      <c r="B41262" s="497"/>
      <c r="H41262" s="500"/>
      <c r="O41262" s="500"/>
      <c r="Q41262" s="498" t="s">
        <v>213</v>
      </c>
      <c r="S41262" s="499"/>
    </row>
    <row r="41263">
      <c r="B41263" s="497"/>
      <c r="H41263" s="500"/>
      <c r="O41263" s="500"/>
      <c r="Q41263" s="498" t="s">
        <v>213</v>
      </c>
      <c r="S41263" s="499"/>
    </row>
    <row r="41264">
      <c r="B41264" s="497"/>
      <c r="H41264" s="500"/>
      <c r="O41264" s="500"/>
      <c r="Q41264" s="498" t="s">
        <v>213</v>
      </c>
      <c r="S41264" s="499"/>
    </row>
    <row r="41265">
      <c r="B41265" s="497"/>
      <c r="H41265" s="500"/>
      <c r="O41265" s="500"/>
      <c r="Q41265" s="498" t="s">
        <v>213</v>
      </c>
      <c r="S41265" s="499"/>
    </row>
    <row r="41266">
      <c r="B41266" s="497"/>
      <c r="H41266" s="500"/>
      <c r="O41266" s="500"/>
      <c r="Q41266" s="498" t="s">
        <v>213</v>
      </c>
      <c r="S41266" s="499"/>
    </row>
    <row r="41267">
      <c r="B41267" s="497"/>
      <c r="H41267" s="500"/>
      <c r="O41267" s="500"/>
      <c r="Q41267" s="498" t="s">
        <v>213</v>
      </c>
      <c r="S41267" s="499"/>
    </row>
    <row r="41268">
      <c r="B41268" s="497"/>
      <c r="H41268" s="500"/>
      <c r="O41268" s="500"/>
      <c r="Q41268" s="498" t="s">
        <v>213</v>
      </c>
      <c r="S41268" s="499"/>
    </row>
    <row r="41269">
      <c r="B41269" s="497"/>
      <c r="H41269" s="500"/>
      <c r="O41269" s="500"/>
      <c r="Q41269" s="498" t="s">
        <v>213</v>
      </c>
      <c r="S41269" s="499"/>
    </row>
    <row r="41270">
      <c r="B41270" s="497"/>
      <c r="H41270" s="500"/>
      <c r="O41270" s="500"/>
      <c r="Q41270" s="498" t="s">
        <v>213</v>
      </c>
      <c r="S41270" s="499"/>
    </row>
    <row r="41271">
      <c r="B41271" s="497"/>
      <c r="H41271" s="500"/>
      <c r="O41271" s="500"/>
      <c r="Q41271" s="498" t="s">
        <v>213</v>
      </c>
      <c r="S41271" s="499"/>
    </row>
    <row r="41272">
      <c r="B41272" s="497"/>
      <c r="H41272" s="500"/>
      <c r="O41272" s="500"/>
      <c r="Q41272" s="498" t="s">
        <v>213</v>
      </c>
      <c r="S41272" s="499"/>
    </row>
    <row r="41273">
      <c r="B41273" s="497"/>
      <c r="H41273" s="500"/>
      <c r="O41273" s="500"/>
      <c r="Q41273" s="498" t="s">
        <v>213</v>
      </c>
      <c r="S41273" s="499"/>
    </row>
    <row r="41274">
      <c r="B41274" s="497"/>
      <c r="H41274" s="500"/>
      <c r="O41274" s="500"/>
      <c r="Q41274" s="498" t="s">
        <v>213</v>
      </c>
      <c r="S41274" s="499"/>
    </row>
    <row r="41275">
      <c r="B41275" s="497"/>
      <c r="H41275" s="500"/>
      <c r="O41275" s="500"/>
      <c r="Q41275" s="498" t="s">
        <v>213</v>
      </c>
      <c r="S41275" s="499"/>
    </row>
    <row r="41276">
      <c r="B41276" s="497"/>
      <c r="H41276" s="500"/>
      <c r="O41276" s="500"/>
      <c r="Q41276" s="498" t="s">
        <v>213</v>
      </c>
      <c r="S41276" s="499"/>
    </row>
    <row r="41277">
      <c r="B41277" s="497"/>
      <c r="H41277" s="500"/>
      <c r="O41277" s="500"/>
      <c r="Q41277" s="498" t="s">
        <v>213</v>
      </c>
      <c r="S41277" s="499"/>
    </row>
    <row r="41278">
      <c r="B41278" s="497"/>
      <c r="H41278" s="500"/>
      <c r="O41278" s="500"/>
      <c r="Q41278" s="498" t="s">
        <v>213</v>
      </c>
      <c r="S41278" s="499"/>
    </row>
    <row r="41279">
      <c r="B41279" s="497"/>
      <c r="H41279" s="500"/>
      <c r="O41279" s="500"/>
      <c r="Q41279" s="498" t="s">
        <v>213</v>
      </c>
      <c r="S41279" s="499"/>
    </row>
    <row r="41280">
      <c r="B41280" s="497"/>
      <c r="H41280" s="500"/>
      <c r="O41280" s="500"/>
      <c r="Q41280" s="498" t="s">
        <v>213</v>
      </c>
      <c r="S41280" s="499"/>
    </row>
    <row r="41281">
      <c r="B41281" s="497"/>
      <c r="H41281" s="500"/>
      <c r="O41281" s="500"/>
      <c r="Q41281" s="498" t="s">
        <v>213</v>
      </c>
      <c r="S41281" s="499"/>
    </row>
    <row r="41282">
      <c r="B41282" s="497"/>
      <c r="H41282" s="500"/>
      <c r="O41282" s="500"/>
      <c r="Q41282" s="498" t="s">
        <v>213</v>
      </c>
      <c r="S41282" s="499"/>
    </row>
    <row r="41283">
      <c r="B41283" s="497"/>
      <c r="H41283" s="500"/>
      <c r="O41283" s="500"/>
      <c r="Q41283" s="498" t="s">
        <v>213</v>
      </c>
      <c r="S41283" s="499"/>
    </row>
    <row r="41284">
      <c r="B41284" s="497"/>
      <c r="H41284" s="500"/>
      <c r="O41284" s="500"/>
      <c r="Q41284" s="498" t="s">
        <v>213</v>
      </c>
      <c r="S41284" s="499"/>
    </row>
    <row r="41285">
      <c r="B41285" s="497"/>
      <c r="H41285" s="500"/>
      <c r="O41285" s="500"/>
      <c r="Q41285" s="498" t="s">
        <v>213</v>
      </c>
      <c r="S41285" s="499"/>
    </row>
    <row r="41286">
      <c r="B41286" s="497"/>
      <c r="H41286" s="500"/>
      <c r="O41286" s="500"/>
      <c r="Q41286" s="498" t="s">
        <v>213</v>
      </c>
      <c r="S41286" s="499"/>
    </row>
    <row r="41287">
      <c r="B41287" s="497"/>
      <c r="H41287" s="500"/>
      <c r="O41287" s="500"/>
      <c r="Q41287" s="498" t="s">
        <v>213</v>
      </c>
      <c r="S41287" s="499"/>
    </row>
    <row r="41288">
      <c r="B41288" s="497"/>
      <c r="H41288" s="500"/>
      <c r="O41288" s="500"/>
      <c r="Q41288" s="498" t="s">
        <v>213</v>
      </c>
      <c r="S41288" s="499"/>
    </row>
    <row r="41289">
      <c r="B41289" s="497"/>
      <c r="H41289" s="500"/>
      <c r="O41289" s="500"/>
      <c r="Q41289" s="498" t="s">
        <v>213</v>
      </c>
      <c r="S41289" s="499"/>
    </row>
    <row r="41290">
      <c r="B41290" s="497"/>
      <c r="H41290" s="500"/>
      <c r="O41290" s="500"/>
      <c r="Q41290" s="498" t="s">
        <v>213</v>
      </c>
      <c r="S41290" s="499"/>
    </row>
    <row r="41291">
      <c r="B41291" s="497"/>
      <c r="H41291" s="500"/>
      <c r="O41291" s="500"/>
      <c r="Q41291" s="498" t="s">
        <v>213</v>
      </c>
      <c r="S41291" s="499"/>
    </row>
    <row r="41292">
      <c r="B41292" s="497"/>
      <c r="H41292" s="500"/>
      <c r="O41292" s="500"/>
      <c r="Q41292" s="498" t="s">
        <v>213</v>
      </c>
      <c r="S41292" s="499"/>
    </row>
    <row r="41293">
      <c r="B41293" s="497"/>
      <c r="H41293" s="500"/>
      <c r="O41293" s="500"/>
      <c r="Q41293" s="498" t="s">
        <v>213</v>
      </c>
      <c r="S41293" s="499"/>
    </row>
    <row r="41294">
      <c r="B41294" s="497"/>
      <c r="H41294" s="500"/>
      <c r="O41294" s="500"/>
      <c r="Q41294" s="498" t="s">
        <v>213</v>
      </c>
      <c r="S41294" s="499"/>
    </row>
    <row r="41295">
      <c r="B41295" s="497"/>
      <c r="H41295" s="500"/>
      <c r="O41295" s="500"/>
      <c r="Q41295" s="498" t="s">
        <v>213</v>
      </c>
      <c r="S41295" s="499"/>
    </row>
    <row r="41296">
      <c r="B41296" s="497"/>
      <c r="H41296" s="500"/>
      <c r="O41296" s="500"/>
      <c r="Q41296" s="498" t="s">
        <v>213</v>
      </c>
      <c r="S41296" s="499"/>
    </row>
    <row r="41297">
      <c r="B41297" s="497"/>
      <c r="H41297" s="500"/>
      <c r="O41297" s="500"/>
      <c r="Q41297" s="498" t="s">
        <v>213</v>
      </c>
      <c r="S41297" s="499"/>
    </row>
    <row r="41298">
      <c r="B41298" s="497"/>
      <c r="H41298" s="500"/>
      <c r="O41298" s="500"/>
      <c r="Q41298" s="498" t="s">
        <v>213</v>
      </c>
      <c r="S41298" s="499"/>
    </row>
    <row r="41299">
      <c r="B41299" s="497"/>
      <c r="H41299" s="500"/>
      <c r="O41299" s="500"/>
      <c r="Q41299" s="498" t="s">
        <v>213</v>
      </c>
      <c r="S41299" s="499"/>
    </row>
    <row r="41300">
      <c r="B41300" s="497"/>
      <c r="H41300" s="500"/>
      <c r="O41300" s="500"/>
      <c r="Q41300" s="498" t="s">
        <v>213</v>
      </c>
      <c r="S41300" s="499"/>
    </row>
    <row r="41301">
      <c r="B41301" s="497"/>
      <c r="H41301" s="500"/>
      <c r="O41301" s="500"/>
      <c r="Q41301" s="498" t="s">
        <v>213</v>
      </c>
      <c r="S41301" s="499"/>
    </row>
    <row r="41302">
      <c r="B41302" s="497"/>
      <c r="H41302" s="500"/>
      <c r="O41302" s="500"/>
      <c r="Q41302" s="498" t="s">
        <v>213</v>
      </c>
      <c r="S41302" s="499"/>
    </row>
    <row r="41303">
      <c r="B41303" s="497"/>
      <c r="H41303" s="500"/>
      <c r="O41303" s="500"/>
      <c r="Q41303" s="498" t="s">
        <v>213</v>
      </c>
      <c r="S41303" s="499"/>
    </row>
    <row r="41304">
      <c r="B41304" s="497"/>
      <c r="H41304" s="500"/>
      <c r="O41304" s="500"/>
      <c r="Q41304" s="498" t="s">
        <v>213</v>
      </c>
      <c r="S41304" s="499"/>
    </row>
    <row r="41305">
      <c r="B41305" s="497"/>
      <c r="H41305" s="500"/>
      <c r="O41305" s="500"/>
      <c r="Q41305" s="498" t="s">
        <v>213</v>
      </c>
      <c r="S41305" s="499"/>
    </row>
    <row r="41306">
      <c r="B41306" s="497"/>
      <c r="H41306" s="500"/>
      <c r="O41306" s="500"/>
      <c r="Q41306" s="498" t="s">
        <v>213</v>
      </c>
      <c r="S41306" s="499"/>
    </row>
    <row r="41307">
      <c r="B41307" s="497"/>
      <c r="H41307" s="500"/>
      <c r="O41307" s="500"/>
      <c r="Q41307" s="498" t="s">
        <v>213</v>
      </c>
      <c r="S41307" s="499"/>
    </row>
    <row r="41308">
      <c r="B41308" s="497"/>
      <c r="H41308" s="500"/>
      <c r="O41308" s="500"/>
      <c r="Q41308" s="498" t="s">
        <v>213</v>
      </c>
      <c r="S41308" s="499"/>
    </row>
    <row r="41309">
      <c r="B41309" s="497"/>
      <c r="H41309" s="500"/>
      <c r="O41309" s="500"/>
      <c r="Q41309" s="498" t="s">
        <v>213</v>
      </c>
      <c r="S41309" s="499"/>
    </row>
    <row r="41310">
      <c r="B41310" s="497"/>
      <c r="H41310" s="500"/>
      <c r="O41310" s="500"/>
      <c r="Q41310" s="498" t="s">
        <v>213</v>
      </c>
      <c r="S41310" s="499"/>
    </row>
    <row r="41311">
      <c r="B41311" s="497"/>
      <c r="H41311" s="500"/>
      <c r="O41311" s="500"/>
      <c r="Q41311" s="498" t="s">
        <v>213</v>
      </c>
      <c r="S41311" s="499"/>
    </row>
    <row r="41312">
      <c r="B41312" s="497"/>
      <c r="H41312" s="500"/>
      <c r="O41312" s="500"/>
      <c r="Q41312" s="498" t="s">
        <v>213</v>
      </c>
      <c r="S41312" s="499"/>
    </row>
    <row r="41313">
      <c r="B41313" s="497"/>
      <c r="H41313" s="500"/>
      <c r="O41313" s="500"/>
      <c r="Q41313" s="498" t="s">
        <v>213</v>
      </c>
      <c r="S41313" s="499"/>
    </row>
    <row r="41314">
      <c r="B41314" s="497"/>
      <c r="H41314" s="500"/>
      <c r="O41314" s="500"/>
      <c r="Q41314" s="498" t="s">
        <v>213</v>
      </c>
      <c r="S41314" s="499"/>
    </row>
    <row r="41315">
      <c r="B41315" s="497"/>
      <c r="H41315" s="500"/>
      <c r="O41315" s="500"/>
      <c r="Q41315" s="498" t="s">
        <v>213</v>
      </c>
      <c r="S41315" s="499"/>
    </row>
    <row r="41316">
      <c r="B41316" s="497"/>
      <c r="H41316" s="500"/>
      <c r="O41316" s="500"/>
      <c r="Q41316" s="498" t="s">
        <v>213</v>
      </c>
      <c r="S41316" s="499"/>
    </row>
    <row r="41317">
      <c r="B41317" s="497"/>
      <c r="H41317" s="500"/>
      <c r="O41317" s="500"/>
      <c r="Q41317" s="498" t="s">
        <v>213</v>
      </c>
      <c r="S41317" s="499"/>
    </row>
    <row r="41318">
      <c r="B41318" s="497"/>
      <c r="H41318" s="500"/>
      <c r="O41318" s="500"/>
      <c r="Q41318" s="498" t="s">
        <v>213</v>
      </c>
      <c r="S41318" s="499"/>
    </row>
    <row r="41319">
      <c r="B41319" s="497"/>
      <c r="H41319" s="500"/>
      <c r="O41319" s="500"/>
      <c r="Q41319" s="498" t="s">
        <v>213</v>
      </c>
      <c r="S41319" s="499"/>
    </row>
    <row r="41320">
      <c r="B41320" s="497"/>
      <c r="H41320" s="500"/>
      <c r="O41320" s="500"/>
      <c r="Q41320" s="498" t="s">
        <v>213</v>
      </c>
      <c r="S41320" s="499"/>
    </row>
    <row r="41321">
      <c r="B41321" s="497"/>
      <c r="H41321" s="500"/>
      <c r="O41321" s="500"/>
      <c r="Q41321" s="498" t="s">
        <v>213</v>
      </c>
      <c r="S41321" s="499"/>
    </row>
    <row r="41322">
      <c r="B41322" s="497"/>
      <c r="H41322" s="500"/>
      <c r="O41322" s="500"/>
      <c r="Q41322" s="498" t="s">
        <v>213</v>
      </c>
      <c r="S41322" s="499"/>
    </row>
    <row r="41323">
      <c r="B41323" s="497"/>
      <c r="H41323" s="500"/>
      <c r="O41323" s="500"/>
      <c r="Q41323" s="498" t="s">
        <v>213</v>
      </c>
      <c r="S41323" s="499"/>
    </row>
    <row r="41324">
      <c r="B41324" s="497"/>
      <c r="H41324" s="500"/>
      <c r="O41324" s="500"/>
      <c r="Q41324" s="498" t="s">
        <v>213</v>
      </c>
      <c r="S41324" s="499"/>
    </row>
    <row r="41325">
      <c r="B41325" s="497"/>
      <c r="H41325" s="500"/>
      <c r="O41325" s="500"/>
      <c r="Q41325" s="498" t="s">
        <v>213</v>
      </c>
      <c r="S41325" s="499"/>
    </row>
    <row r="41326">
      <c r="B41326" s="497"/>
      <c r="H41326" s="500"/>
      <c r="O41326" s="500"/>
      <c r="Q41326" s="498" t="s">
        <v>213</v>
      </c>
      <c r="S41326" s="499"/>
    </row>
    <row r="41327">
      <c r="B41327" s="497"/>
      <c r="H41327" s="500"/>
      <c r="O41327" s="500"/>
      <c r="Q41327" s="498" t="s">
        <v>213</v>
      </c>
      <c r="S41327" s="499"/>
    </row>
    <row r="41328">
      <c r="B41328" s="497"/>
      <c r="H41328" s="500"/>
      <c r="O41328" s="500"/>
      <c r="Q41328" s="498" t="s">
        <v>213</v>
      </c>
      <c r="S41328" s="499"/>
    </row>
    <row r="41329">
      <c r="B41329" s="497"/>
      <c r="H41329" s="500"/>
      <c r="O41329" s="500"/>
      <c r="Q41329" s="498" t="s">
        <v>213</v>
      </c>
      <c r="S41329" s="499"/>
    </row>
    <row r="41330">
      <c r="B41330" s="497"/>
      <c r="H41330" s="500"/>
      <c r="O41330" s="500"/>
      <c r="Q41330" s="498" t="s">
        <v>213</v>
      </c>
      <c r="S41330" s="499"/>
    </row>
    <row r="41331">
      <c r="B41331" s="497"/>
      <c r="H41331" s="500"/>
      <c r="O41331" s="500"/>
      <c r="Q41331" s="498" t="s">
        <v>213</v>
      </c>
      <c r="S41331" s="499"/>
    </row>
    <row r="41332">
      <c r="B41332" s="497"/>
      <c r="H41332" s="500"/>
      <c r="O41332" s="500"/>
      <c r="Q41332" s="498" t="s">
        <v>213</v>
      </c>
      <c r="S41332" s="499"/>
    </row>
    <row r="41333">
      <c r="B41333" s="497"/>
      <c r="H41333" s="500"/>
      <c r="O41333" s="500"/>
      <c r="Q41333" s="498" t="s">
        <v>213</v>
      </c>
      <c r="S41333" s="499"/>
    </row>
    <row r="41334">
      <c r="B41334" s="497"/>
      <c r="H41334" s="500"/>
      <c r="O41334" s="500"/>
      <c r="Q41334" s="498" t="s">
        <v>213</v>
      </c>
      <c r="S41334" s="499"/>
    </row>
    <row r="41335">
      <c r="B41335" s="497"/>
      <c r="H41335" s="500"/>
      <c r="O41335" s="500"/>
      <c r="Q41335" s="498" t="s">
        <v>213</v>
      </c>
      <c r="S41335" s="499"/>
    </row>
    <row r="41336">
      <c r="B41336" s="497"/>
      <c r="H41336" s="500"/>
      <c r="O41336" s="500"/>
      <c r="Q41336" s="498" t="s">
        <v>213</v>
      </c>
      <c r="S41336" s="499"/>
    </row>
    <row r="41337">
      <c r="B41337" s="497"/>
      <c r="H41337" s="500"/>
      <c r="O41337" s="500"/>
      <c r="Q41337" s="498" t="s">
        <v>213</v>
      </c>
      <c r="S41337" s="499"/>
    </row>
    <row r="41338">
      <c r="B41338" s="497"/>
      <c r="H41338" s="500"/>
      <c r="O41338" s="500"/>
      <c r="Q41338" s="498" t="s">
        <v>213</v>
      </c>
      <c r="S41338" s="499"/>
    </row>
    <row r="41339">
      <c r="B41339" s="497"/>
      <c r="H41339" s="500"/>
      <c r="O41339" s="500"/>
      <c r="Q41339" s="498" t="s">
        <v>213</v>
      </c>
      <c r="S41339" s="499"/>
    </row>
    <row r="41340">
      <c r="B41340" s="497"/>
      <c r="H41340" s="500"/>
      <c r="O41340" s="500"/>
      <c r="Q41340" s="498" t="s">
        <v>213</v>
      </c>
      <c r="S41340" s="499"/>
    </row>
    <row r="41341">
      <c r="B41341" s="497"/>
      <c r="H41341" s="500"/>
      <c r="O41341" s="500"/>
      <c r="Q41341" s="498" t="s">
        <v>213</v>
      </c>
      <c r="S41341" s="499"/>
    </row>
    <row r="41342">
      <c r="B41342" s="497"/>
      <c r="H41342" s="500"/>
      <c r="O41342" s="500"/>
      <c r="Q41342" s="498" t="s">
        <v>213</v>
      </c>
      <c r="S41342" s="499"/>
    </row>
    <row r="41343">
      <c r="B41343" s="497"/>
      <c r="H41343" s="500"/>
      <c r="O41343" s="500"/>
      <c r="Q41343" s="498" t="s">
        <v>213</v>
      </c>
      <c r="S41343" s="499"/>
    </row>
    <row r="41344">
      <c r="B41344" s="497"/>
      <c r="H41344" s="500"/>
      <c r="O41344" s="500"/>
      <c r="Q41344" s="498" t="s">
        <v>213</v>
      </c>
      <c r="S41344" s="499"/>
    </row>
    <row r="41345">
      <c r="B41345" s="497"/>
      <c r="H41345" s="500"/>
      <c r="O41345" s="500"/>
      <c r="Q41345" s="498" t="s">
        <v>213</v>
      </c>
      <c r="S41345" s="499"/>
    </row>
    <row r="41346">
      <c r="B41346" s="497"/>
      <c r="H41346" s="500"/>
      <c r="O41346" s="500"/>
      <c r="Q41346" s="498" t="s">
        <v>213</v>
      </c>
      <c r="S41346" s="499"/>
    </row>
    <row r="41347">
      <c r="B41347" s="497"/>
      <c r="H41347" s="500"/>
      <c r="O41347" s="500"/>
      <c r="Q41347" s="498" t="s">
        <v>213</v>
      </c>
      <c r="S41347" s="499"/>
    </row>
    <row r="41348">
      <c r="B41348" s="497"/>
      <c r="H41348" s="500"/>
      <c r="O41348" s="500"/>
      <c r="Q41348" s="498" t="s">
        <v>213</v>
      </c>
      <c r="S41348" s="499"/>
    </row>
    <row r="41349">
      <c r="B41349" s="497"/>
      <c r="H41349" s="500"/>
      <c r="O41349" s="500"/>
      <c r="Q41349" s="498" t="s">
        <v>213</v>
      </c>
      <c r="S41349" s="499"/>
    </row>
    <row r="41350">
      <c r="B41350" s="497"/>
      <c r="H41350" s="500"/>
      <c r="O41350" s="500"/>
      <c r="Q41350" s="498" t="s">
        <v>213</v>
      </c>
      <c r="S41350" s="499"/>
    </row>
    <row r="41351">
      <c r="B41351" s="497"/>
      <c r="H41351" s="500"/>
      <c r="O41351" s="500"/>
      <c r="Q41351" s="498" t="s">
        <v>213</v>
      </c>
      <c r="S41351" s="499"/>
    </row>
    <row r="41352">
      <c r="B41352" s="497"/>
      <c r="H41352" s="500"/>
      <c r="O41352" s="500"/>
      <c r="Q41352" s="498" t="s">
        <v>213</v>
      </c>
      <c r="S41352" s="499"/>
    </row>
    <row r="41353">
      <c r="B41353" s="497"/>
      <c r="H41353" s="500"/>
      <c r="O41353" s="500"/>
      <c r="Q41353" s="498" t="s">
        <v>213</v>
      </c>
      <c r="S41353" s="499"/>
    </row>
    <row r="41354">
      <c r="B41354" s="497"/>
      <c r="H41354" s="500"/>
      <c r="O41354" s="500"/>
      <c r="Q41354" s="498" t="s">
        <v>213</v>
      </c>
      <c r="S41354" s="499"/>
    </row>
    <row r="41355">
      <c r="B41355" s="497"/>
      <c r="H41355" s="500"/>
      <c r="O41355" s="500"/>
      <c r="Q41355" s="498" t="s">
        <v>213</v>
      </c>
      <c r="S41355" s="499"/>
    </row>
    <row r="41356">
      <c r="B41356" s="497"/>
      <c r="H41356" s="500"/>
      <c r="O41356" s="500"/>
      <c r="Q41356" s="498" t="s">
        <v>213</v>
      </c>
      <c r="S41356" s="499"/>
    </row>
    <row r="41357">
      <c r="B41357" s="497"/>
      <c r="H41357" s="500"/>
      <c r="O41357" s="500"/>
      <c r="Q41357" s="498" t="s">
        <v>213</v>
      </c>
      <c r="S41357" s="499"/>
    </row>
    <row r="41358">
      <c r="B41358" s="497"/>
      <c r="H41358" s="500"/>
      <c r="O41358" s="500"/>
      <c r="Q41358" s="498" t="s">
        <v>213</v>
      </c>
      <c r="S41358" s="499"/>
    </row>
    <row r="41359">
      <c r="B41359" s="497"/>
      <c r="H41359" s="500"/>
      <c r="O41359" s="500"/>
      <c r="Q41359" s="498" t="s">
        <v>213</v>
      </c>
      <c r="S41359" s="499"/>
    </row>
    <row r="41360">
      <c r="B41360" s="497"/>
      <c r="H41360" s="500"/>
      <c r="O41360" s="500"/>
      <c r="Q41360" s="498" t="s">
        <v>213</v>
      </c>
      <c r="S41360" s="499"/>
    </row>
    <row r="41361">
      <c r="B41361" s="497"/>
      <c r="H41361" s="500"/>
      <c r="O41361" s="500"/>
      <c r="Q41361" s="498" t="s">
        <v>213</v>
      </c>
      <c r="S41361" s="499"/>
    </row>
    <row r="41362">
      <c r="B41362" s="497"/>
      <c r="H41362" s="500"/>
      <c r="O41362" s="500"/>
      <c r="Q41362" s="498" t="s">
        <v>213</v>
      </c>
      <c r="S41362" s="499"/>
    </row>
    <row r="41363">
      <c r="B41363" s="497"/>
      <c r="H41363" s="500"/>
      <c r="O41363" s="500"/>
      <c r="Q41363" s="498" t="s">
        <v>213</v>
      </c>
      <c r="S41363" s="499"/>
    </row>
    <row r="41364">
      <c r="B41364" s="497"/>
      <c r="H41364" s="500"/>
      <c r="O41364" s="500"/>
      <c r="Q41364" s="498" t="s">
        <v>213</v>
      </c>
      <c r="S41364" s="499"/>
    </row>
    <row r="41365">
      <c r="B41365" s="497"/>
      <c r="H41365" s="500"/>
      <c r="O41365" s="500"/>
      <c r="Q41365" s="498" t="s">
        <v>213</v>
      </c>
      <c r="S41365" s="499"/>
    </row>
    <row r="41366">
      <c r="B41366" s="497"/>
      <c r="H41366" s="500"/>
      <c r="O41366" s="500"/>
      <c r="Q41366" s="498" t="s">
        <v>213</v>
      </c>
      <c r="S41366" s="499"/>
    </row>
    <row r="41367">
      <c r="B41367" s="497"/>
      <c r="H41367" s="500"/>
      <c r="O41367" s="500"/>
      <c r="Q41367" s="498" t="s">
        <v>213</v>
      </c>
      <c r="S41367" s="499"/>
    </row>
    <row r="41368">
      <c r="B41368" s="497"/>
      <c r="H41368" s="500"/>
      <c r="O41368" s="500"/>
      <c r="Q41368" s="498" t="s">
        <v>213</v>
      </c>
      <c r="S41368" s="499"/>
    </row>
    <row r="41369">
      <c r="B41369" s="497"/>
      <c r="H41369" s="500"/>
      <c r="O41369" s="500"/>
      <c r="Q41369" s="498" t="s">
        <v>213</v>
      </c>
      <c r="S41369" s="499"/>
    </row>
    <row r="41370">
      <c r="B41370" s="497"/>
      <c r="H41370" s="500"/>
      <c r="O41370" s="500"/>
      <c r="Q41370" s="498" t="s">
        <v>213</v>
      </c>
      <c r="S41370" s="499"/>
    </row>
    <row r="41371">
      <c r="B41371" s="497"/>
      <c r="H41371" s="500"/>
      <c r="O41371" s="500"/>
      <c r="Q41371" s="498" t="s">
        <v>213</v>
      </c>
      <c r="S41371" s="499"/>
    </row>
    <row r="41372">
      <c r="B41372" s="497"/>
      <c r="H41372" s="500"/>
      <c r="O41372" s="500"/>
      <c r="Q41372" s="498" t="s">
        <v>213</v>
      </c>
      <c r="S41372" s="499"/>
    </row>
    <row r="41373">
      <c r="B41373" s="497"/>
      <c r="H41373" s="500"/>
      <c r="O41373" s="500"/>
      <c r="Q41373" s="498" t="s">
        <v>213</v>
      </c>
      <c r="S41373" s="499"/>
    </row>
    <row r="41374">
      <c r="B41374" s="497"/>
      <c r="H41374" s="500"/>
      <c r="O41374" s="500"/>
      <c r="Q41374" s="498" t="s">
        <v>213</v>
      </c>
      <c r="S41374" s="499"/>
    </row>
    <row r="41375">
      <c r="B41375" s="497"/>
      <c r="H41375" s="500"/>
      <c r="O41375" s="500"/>
      <c r="Q41375" s="498" t="s">
        <v>213</v>
      </c>
      <c r="S41375" s="499"/>
    </row>
    <row r="41376">
      <c r="B41376" s="497"/>
      <c r="H41376" s="500"/>
      <c r="O41376" s="500"/>
      <c r="Q41376" s="498" t="s">
        <v>213</v>
      </c>
      <c r="S41376" s="499"/>
    </row>
    <row r="41377">
      <c r="B41377" s="497"/>
      <c r="H41377" s="500"/>
      <c r="O41377" s="500"/>
      <c r="Q41377" s="498" t="s">
        <v>213</v>
      </c>
      <c r="S41377" s="499"/>
    </row>
    <row r="41378">
      <c r="B41378" s="497"/>
      <c r="H41378" s="500"/>
      <c r="O41378" s="500"/>
      <c r="Q41378" s="498" t="s">
        <v>213</v>
      </c>
      <c r="S41378" s="499"/>
    </row>
    <row r="41379">
      <c r="B41379" s="497"/>
      <c r="H41379" s="500"/>
      <c r="O41379" s="500"/>
      <c r="Q41379" s="498" t="s">
        <v>213</v>
      </c>
      <c r="S41379" s="499"/>
    </row>
    <row r="41380">
      <c r="B41380" s="497"/>
      <c r="H41380" s="500"/>
      <c r="O41380" s="500"/>
      <c r="Q41380" s="498" t="s">
        <v>213</v>
      </c>
      <c r="S41380" s="499"/>
    </row>
    <row r="41381">
      <c r="B41381" s="497"/>
      <c r="H41381" s="500"/>
      <c r="O41381" s="500"/>
      <c r="Q41381" s="498" t="s">
        <v>213</v>
      </c>
      <c r="S41381" s="499"/>
    </row>
    <row r="41382">
      <c r="B41382" s="497"/>
      <c r="H41382" s="500"/>
      <c r="O41382" s="500"/>
      <c r="Q41382" s="498" t="s">
        <v>213</v>
      </c>
      <c r="S41382" s="499"/>
    </row>
    <row r="41383">
      <c r="B41383" s="497"/>
      <c r="H41383" s="500"/>
      <c r="O41383" s="500"/>
      <c r="Q41383" s="498" t="s">
        <v>213</v>
      </c>
      <c r="S41383" s="499"/>
    </row>
    <row r="41384">
      <c r="B41384" s="497"/>
      <c r="H41384" s="500"/>
      <c r="O41384" s="500"/>
      <c r="Q41384" s="498" t="s">
        <v>213</v>
      </c>
      <c r="S41384" s="499"/>
    </row>
    <row r="41385">
      <c r="B41385" s="497"/>
      <c r="H41385" s="500"/>
      <c r="O41385" s="500"/>
      <c r="Q41385" s="498" t="s">
        <v>213</v>
      </c>
      <c r="S41385" s="499"/>
    </row>
    <row r="41386">
      <c r="B41386" s="497"/>
      <c r="H41386" s="500"/>
      <c r="O41386" s="500"/>
      <c r="Q41386" s="498" t="s">
        <v>213</v>
      </c>
      <c r="S41386" s="499"/>
    </row>
    <row r="41387">
      <c r="B41387" s="497"/>
      <c r="H41387" s="500"/>
      <c r="O41387" s="500"/>
      <c r="Q41387" s="498" t="s">
        <v>213</v>
      </c>
      <c r="S41387" s="499"/>
    </row>
    <row r="41388">
      <c r="B41388" s="497"/>
      <c r="H41388" s="500"/>
      <c r="O41388" s="500"/>
      <c r="Q41388" s="498" t="s">
        <v>213</v>
      </c>
      <c r="S41388" s="499"/>
    </row>
    <row r="41389">
      <c r="B41389" s="497"/>
      <c r="H41389" s="500"/>
      <c r="O41389" s="500"/>
      <c r="Q41389" s="498" t="s">
        <v>213</v>
      </c>
      <c r="S41389" s="499"/>
    </row>
    <row r="41390">
      <c r="B41390" s="497"/>
      <c r="H41390" s="500"/>
      <c r="O41390" s="500"/>
      <c r="Q41390" s="498" t="s">
        <v>213</v>
      </c>
      <c r="S41390" s="499"/>
    </row>
    <row r="41391">
      <c r="B41391" s="497"/>
      <c r="H41391" s="500"/>
      <c r="O41391" s="500"/>
      <c r="Q41391" s="498" t="s">
        <v>213</v>
      </c>
      <c r="S41391" s="499"/>
    </row>
    <row r="41392">
      <c r="B41392" s="497"/>
      <c r="H41392" s="500"/>
      <c r="O41392" s="500"/>
      <c r="Q41392" s="498" t="s">
        <v>213</v>
      </c>
      <c r="S41392" s="499"/>
    </row>
    <row r="41393">
      <c r="B41393" s="497"/>
      <c r="H41393" s="500"/>
      <c r="O41393" s="500"/>
      <c r="Q41393" s="498" t="s">
        <v>213</v>
      </c>
      <c r="S41393" s="499"/>
    </row>
    <row r="41394">
      <c r="B41394" s="497"/>
      <c r="H41394" s="500"/>
      <c r="O41394" s="500"/>
      <c r="Q41394" s="498" t="s">
        <v>213</v>
      </c>
      <c r="S41394" s="499"/>
    </row>
    <row r="41395">
      <c r="B41395" s="497"/>
      <c r="H41395" s="500"/>
      <c r="O41395" s="500"/>
      <c r="Q41395" s="498" t="s">
        <v>213</v>
      </c>
      <c r="S41395" s="499"/>
    </row>
    <row r="41396">
      <c r="B41396" s="497"/>
      <c r="H41396" s="500"/>
      <c r="O41396" s="500"/>
      <c r="Q41396" s="498" t="s">
        <v>213</v>
      </c>
      <c r="S41396" s="499"/>
    </row>
    <row r="41397">
      <c r="B41397" s="497"/>
      <c r="H41397" s="500"/>
      <c r="O41397" s="500"/>
      <c r="Q41397" s="498" t="s">
        <v>213</v>
      </c>
      <c r="S41397" s="499"/>
    </row>
    <row r="41398">
      <c r="B41398" s="497"/>
      <c r="H41398" s="500"/>
      <c r="O41398" s="500"/>
      <c r="Q41398" s="498" t="s">
        <v>213</v>
      </c>
      <c r="S41398" s="499"/>
    </row>
    <row r="41399">
      <c r="B41399" s="497"/>
      <c r="H41399" s="500"/>
      <c r="O41399" s="500"/>
      <c r="Q41399" s="498" t="s">
        <v>213</v>
      </c>
      <c r="S41399" s="499"/>
    </row>
    <row r="41400">
      <c r="B41400" s="497"/>
      <c r="H41400" s="500"/>
      <c r="O41400" s="500"/>
      <c r="Q41400" s="498" t="s">
        <v>213</v>
      </c>
      <c r="S41400" s="499"/>
    </row>
    <row r="41401">
      <c r="B41401" s="497"/>
      <c r="H41401" s="500"/>
      <c r="O41401" s="500"/>
      <c r="Q41401" s="498" t="s">
        <v>213</v>
      </c>
      <c r="S41401" s="499"/>
    </row>
    <row r="41402">
      <c r="B41402" s="497"/>
      <c r="H41402" s="500"/>
      <c r="O41402" s="500"/>
      <c r="Q41402" s="498" t="s">
        <v>213</v>
      </c>
      <c r="S41402" s="499"/>
    </row>
    <row r="41403">
      <c r="B41403" s="497"/>
      <c r="H41403" s="500"/>
      <c r="O41403" s="500"/>
      <c r="Q41403" s="498" t="s">
        <v>213</v>
      </c>
      <c r="S41403" s="499"/>
    </row>
    <row r="41404">
      <c r="B41404" s="497"/>
      <c r="H41404" s="500"/>
      <c r="O41404" s="500"/>
      <c r="Q41404" s="498" t="s">
        <v>213</v>
      </c>
      <c r="S41404" s="499"/>
    </row>
    <row r="41405">
      <c r="B41405" s="497"/>
      <c r="H41405" s="500"/>
      <c r="O41405" s="500"/>
      <c r="Q41405" s="498" t="s">
        <v>213</v>
      </c>
      <c r="S41405" s="499"/>
    </row>
    <row r="41406">
      <c r="B41406" s="497"/>
      <c r="H41406" s="500"/>
      <c r="O41406" s="500"/>
      <c r="Q41406" s="498" t="s">
        <v>213</v>
      </c>
      <c r="S41406" s="499"/>
    </row>
    <row r="41407">
      <c r="B41407" s="497"/>
      <c r="H41407" s="500"/>
      <c r="O41407" s="500"/>
      <c r="Q41407" s="498" t="s">
        <v>213</v>
      </c>
      <c r="S41407" s="499"/>
    </row>
    <row r="41408">
      <c r="B41408" s="497"/>
      <c r="H41408" s="500"/>
      <c r="O41408" s="500"/>
      <c r="Q41408" s="498" t="s">
        <v>213</v>
      </c>
      <c r="S41408" s="499"/>
    </row>
    <row r="41409">
      <c r="B41409" s="497"/>
      <c r="H41409" s="500"/>
      <c r="O41409" s="500"/>
      <c r="Q41409" s="498" t="s">
        <v>213</v>
      </c>
      <c r="S41409" s="499"/>
    </row>
    <row r="41410">
      <c r="B41410" s="497"/>
      <c r="H41410" s="500"/>
      <c r="O41410" s="500"/>
      <c r="Q41410" s="498" t="s">
        <v>213</v>
      </c>
      <c r="S41410" s="499"/>
    </row>
    <row r="41411">
      <c r="B41411" s="497"/>
      <c r="H41411" s="500"/>
      <c r="O41411" s="500"/>
      <c r="Q41411" s="498" t="s">
        <v>213</v>
      </c>
      <c r="S41411" s="499"/>
    </row>
    <row r="41412">
      <c r="B41412" s="497"/>
      <c r="H41412" s="500"/>
      <c r="O41412" s="500"/>
      <c r="Q41412" s="498" t="s">
        <v>213</v>
      </c>
      <c r="S41412" s="499"/>
    </row>
    <row r="41413">
      <c r="B41413" s="497"/>
      <c r="H41413" s="500"/>
      <c r="O41413" s="500"/>
      <c r="Q41413" s="498" t="s">
        <v>213</v>
      </c>
      <c r="S41413" s="499"/>
    </row>
    <row r="41414">
      <c r="B41414" s="497"/>
      <c r="H41414" s="500"/>
      <c r="O41414" s="500"/>
      <c r="Q41414" s="498" t="s">
        <v>213</v>
      </c>
      <c r="S41414" s="499"/>
    </row>
    <row r="41415">
      <c r="B41415" s="497"/>
      <c r="H41415" s="500"/>
      <c r="O41415" s="500"/>
      <c r="Q41415" s="498" t="s">
        <v>213</v>
      </c>
      <c r="S41415" s="499"/>
    </row>
    <row r="41416">
      <c r="B41416" s="497"/>
      <c r="H41416" s="500"/>
      <c r="O41416" s="500"/>
      <c r="Q41416" s="498" t="s">
        <v>213</v>
      </c>
      <c r="S41416" s="499"/>
    </row>
    <row r="41417">
      <c r="B41417" s="497"/>
      <c r="H41417" s="500"/>
      <c r="O41417" s="500"/>
      <c r="Q41417" s="498" t="s">
        <v>213</v>
      </c>
      <c r="S41417" s="499"/>
    </row>
    <row r="41418">
      <c r="B41418" s="497"/>
      <c r="H41418" s="500"/>
      <c r="O41418" s="500"/>
      <c r="Q41418" s="498" t="s">
        <v>213</v>
      </c>
      <c r="S41418" s="499"/>
    </row>
    <row r="41419">
      <c r="B41419" s="497"/>
      <c r="H41419" s="500"/>
      <c r="O41419" s="500"/>
      <c r="Q41419" s="498" t="s">
        <v>213</v>
      </c>
      <c r="S41419" s="499"/>
    </row>
    <row r="41420">
      <c r="B41420" s="497"/>
      <c r="H41420" s="500"/>
      <c r="O41420" s="500"/>
      <c r="Q41420" s="498" t="s">
        <v>213</v>
      </c>
      <c r="S41420" s="499"/>
    </row>
    <row r="41421">
      <c r="B41421" s="497"/>
      <c r="H41421" s="500"/>
      <c r="O41421" s="500"/>
      <c r="Q41421" s="498" t="s">
        <v>213</v>
      </c>
      <c r="S41421" s="499"/>
    </row>
    <row r="41422">
      <c r="B41422" s="497"/>
      <c r="H41422" s="500"/>
      <c r="O41422" s="500"/>
      <c r="Q41422" s="498" t="s">
        <v>213</v>
      </c>
      <c r="S41422" s="499"/>
    </row>
    <row r="41423">
      <c r="B41423" s="497"/>
      <c r="H41423" s="500"/>
      <c r="O41423" s="500"/>
      <c r="Q41423" s="498" t="s">
        <v>213</v>
      </c>
      <c r="S41423" s="499"/>
    </row>
    <row r="41424">
      <c r="B41424" s="497"/>
      <c r="H41424" s="500"/>
      <c r="O41424" s="500"/>
      <c r="Q41424" s="498" t="s">
        <v>213</v>
      </c>
      <c r="S41424" s="499"/>
    </row>
    <row r="41425">
      <c r="B41425" s="497"/>
      <c r="H41425" s="500"/>
      <c r="O41425" s="500"/>
      <c r="Q41425" s="498" t="s">
        <v>213</v>
      </c>
      <c r="S41425" s="499"/>
    </row>
    <row r="41426">
      <c r="B41426" s="497"/>
      <c r="H41426" s="500"/>
      <c r="O41426" s="500"/>
      <c r="Q41426" s="498" t="s">
        <v>213</v>
      </c>
      <c r="S41426" s="499"/>
    </row>
    <row r="41427">
      <c r="B41427" s="497"/>
      <c r="H41427" s="500"/>
      <c r="O41427" s="500"/>
      <c r="Q41427" s="498" t="s">
        <v>213</v>
      </c>
      <c r="S41427" s="499"/>
    </row>
    <row r="41428">
      <c r="B41428" s="497"/>
      <c r="H41428" s="500"/>
      <c r="O41428" s="500"/>
      <c r="Q41428" s="498" t="s">
        <v>213</v>
      </c>
      <c r="S41428" s="499"/>
    </row>
    <row r="41429">
      <c r="B41429" s="497"/>
      <c r="H41429" s="500"/>
      <c r="O41429" s="500"/>
      <c r="Q41429" s="498" t="s">
        <v>213</v>
      </c>
      <c r="S41429" s="499"/>
    </row>
    <row r="41430">
      <c r="B41430" s="497"/>
      <c r="H41430" s="500"/>
      <c r="O41430" s="500"/>
      <c r="Q41430" s="498" t="s">
        <v>213</v>
      </c>
      <c r="S41430" s="499"/>
    </row>
    <row r="41431">
      <c r="B41431" s="497"/>
      <c r="H41431" s="500"/>
      <c r="O41431" s="500"/>
      <c r="Q41431" s="498" t="s">
        <v>213</v>
      </c>
      <c r="S41431" s="499"/>
    </row>
    <row r="41432">
      <c r="B41432" s="497"/>
      <c r="H41432" s="500"/>
      <c r="O41432" s="500"/>
      <c r="Q41432" s="498" t="s">
        <v>213</v>
      </c>
      <c r="S41432" s="499"/>
    </row>
    <row r="41433">
      <c r="B41433" s="497"/>
      <c r="H41433" s="500"/>
      <c r="O41433" s="500"/>
      <c r="Q41433" s="498" t="s">
        <v>213</v>
      </c>
      <c r="S41433" s="499"/>
    </row>
    <row r="41434">
      <c r="B41434" s="497"/>
      <c r="H41434" s="500"/>
      <c r="O41434" s="500"/>
      <c r="Q41434" s="498" t="s">
        <v>213</v>
      </c>
      <c r="S41434" s="499"/>
    </row>
    <row r="41435">
      <c r="B41435" s="497"/>
      <c r="H41435" s="500"/>
      <c r="O41435" s="500"/>
      <c r="Q41435" s="498" t="s">
        <v>213</v>
      </c>
      <c r="S41435" s="499"/>
    </row>
    <row r="41436">
      <c r="B41436" s="497"/>
      <c r="H41436" s="500"/>
      <c r="O41436" s="500"/>
      <c r="Q41436" s="498" t="s">
        <v>213</v>
      </c>
      <c r="S41436" s="499"/>
    </row>
    <row r="41437">
      <c r="B41437" s="497"/>
      <c r="H41437" s="500"/>
      <c r="O41437" s="500"/>
      <c r="Q41437" s="498" t="s">
        <v>213</v>
      </c>
      <c r="S41437" s="499"/>
    </row>
    <row r="41438">
      <c r="B41438" s="497"/>
      <c r="H41438" s="500"/>
      <c r="O41438" s="500"/>
      <c r="Q41438" s="498" t="s">
        <v>213</v>
      </c>
      <c r="S41438" s="499"/>
    </row>
    <row r="41439">
      <c r="B41439" s="497"/>
      <c r="H41439" s="500"/>
      <c r="O41439" s="500"/>
      <c r="Q41439" s="498" t="s">
        <v>213</v>
      </c>
      <c r="S41439" s="499"/>
    </row>
    <row r="41440">
      <c r="B41440" s="497"/>
      <c r="H41440" s="500"/>
      <c r="O41440" s="500"/>
      <c r="Q41440" s="498" t="s">
        <v>213</v>
      </c>
      <c r="S41440" s="499"/>
    </row>
    <row r="41441">
      <c r="B41441" s="497"/>
      <c r="H41441" s="500"/>
      <c r="O41441" s="500"/>
      <c r="Q41441" s="498" t="s">
        <v>213</v>
      </c>
      <c r="S41441" s="499"/>
    </row>
    <row r="41442">
      <c r="B41442" s="497"/>
      <c r="H41442" s="500"/>
      <c r="O41442" s="500"/>
      <c r="Q41442" s="498" t="s">
        <v>213</v>
      </c>
      <c r="S41442" s="499"/>
    </row>
    <row r="41443">
      <c r="B41443" s="497"/>
      <c r="H41443" s="500"/>
      <c r="O41443" s="500"/>
      <c r="Q41443" s="498" t="s">
        <v>213</v>
      </c>
      <c r="S41443" s="499"/>
    </row>
    <row r="41444">
      <c r="B41444" s="497"/>
      <c r="H41444" s="500"/>
      <c r="O41444" s="500"/>
      <c r="Q41444" s="498" t="s">
        <v>213</v>
      </c>
      <c r="S41444" s="499"/>
    </row>
    <row r="41445">
      <c r="B41445" s="497"/>
      <c r="H41445" s="500"/>
      <c r="O41445" s="500"/>
      <c r="Q41445" s="498" t="s">
        <v>213</v>
      </c>
      <c r="S41445" s="499"/>
    </row>
    <row r="41446">
      <c r="B41446" s="497"/>
      <c r="H41446" s="500"/>
      <c r="O41446" s="500"/>
      <c r="Q41446" s="498" t="s">
        <v>213</v>
      </c>
      <c r="S41446" s="499"/>
    </row>
    <row r="41447">
      <c r="B41447" s="497"/>
      <c r="H41447" s="500"/>
      <c r="O41447" s="500"/>
      <c r="Q41447" s="498" t="s">
        <v>213</v>
      </c>
      <c r="S41447" s="499"/>
    </row>
    <row r="41448">
      <c r="B41448" s="497"/>
      <c r="H41448" s="500"/>
      <c r="O41448" s="500"/>
      <c r="Q41448" s="498" t="s">
        <v>213</v>
      </c>
      <c r="S41448" s="499"/>
    </row>
    <row r="41449">
      <c r="B41449" s="497"/>
      <c r="H41449" s="500"/>
      <c r="O41449" s="500"/>
      <c r="Q41449" s="498" t="s">
        <v>213</v>
      </c>
      <c r="S41449" s="499"/>
    </row>
    <row r="41450">
      <c r="B41450" s="497"/>
      <c r="H41450" s="500"/>
      <c r="O41450" s="500"/>
      <c r="Q41450" s="498" t="s">
        <v>213</v>
      </c>
      <c r="S41450" s="499"/>
    </row>
    <row r="41451">
      <c r="B41451" s="497"/>
      <c r="H41451" s="500"/>
      <c r="O41451" s="500"/>
      <c r="Q41451" s="498" t="s">
        <v>213</v>
      </c>
      <c r="S41451" s="499"/>
    </row>
    <row r="41452">
      <c r="B41452" s="497"/>
      <c r="H41452" s="500"/>
      <c r="O41452" s="500"/>
      <c r="Q41452" s="498" t="s">
        <v>213</v>
      </c>
      <c r="S41452" s="499"/>
    </row>
    <row r="41453">
      <c r="B41453" s="497"/>
      <c r="H41453" s="500"/>
      <c r="O41453" s="500"/>
      <c r="Q41453" s="498" t="s">
        <v>213</v>
      </c>
      <c r="S41453" s="499"/>
    </row>
    <row r="41454">
      <c r="B41454" s="497"/>
      <c r="H41454" s="500"/>
      <c r="O41454" s="500"/>
      <c r="Q41454" s="498" t="s">
        <v>213</v>
      </c>
      <c r="S41454" s="499"/>
    </row>
    <row r="41455">
      <c r="B41455" s="497"/>
      <c r="H41455" s="500"/>
      <c r="O41455" s="500"/>
      <c r="Q41455" s="498" t="s">
        <v>213</v>
      </c>
      <c r="S41455" s="499"/>
    </row>
    <row r="41456">
      <c r="B41456" s="497"/>
      <c r="H41456" s="500"/>
      <c r="O41456" s="500"/>
      <c r="Q41456" s="498" t="s">
        <v>213</v>
      </c>
      <c r="S41456" s="499"/>
    </row>
    <row r="41457">
      <c r="B41457" s="497"/>
      <c r="H41457" s="500"/>
      <c r="O41457" s="500"/>
      <c r="Q41457" s="498" t="s">
        <v>213</v>
      </c>
      <c r="S41457" s="499"/>
    </row>
    <row r="41458">
      <c r="B41458" s="497"/>
      <c r="H41458" s="500"/>
      <c r="O41458" s="500"/>
      <c r="Q41458" s="498" t="s">
        <v>213</v>
      </c>
      <c r="S41458" s="499"/>
    </row>
    <row r="41459">
      <c r="B41459" s="497"/>
      <c r="H41459" s="500"/>
      <c r="O41459" s="500"/>
      <c r="Q41459" s="498" t="s">
        <v>213</v>
      </c>
      <c r="S41459" s="499"/>
    </row>
    <row r="41460">
      <c r="B41460" s="497"/>
      <c r="H41460" s="500"/>
      <c r="O41460" s="500"/>
      <c r="Q41460" s="498" t="s">
        <v>213</v>
      </c>
      <c r="S41460" s="499"/>
    </row>
    <row r="41461">
      <c r="B41461" s="497"/>
      <c r="H41461" s="500"/>
      <c r="O41461" s="500"/>
      <c r="Q41461" s="498" t="s">
        <v>213</v>
      </c>
      <c r="S41461" s="499"/>
    </row>
    <row r="41462">
      <c r="B41462" s="497"/>
      <c r="H41462" s="500"/>
      <c r="O41462" s="500"/>
      <c r="Q41462" s="498" t="s">
        <v>213</v>
      </c>
      <c r="S41462" s="499"/>
    </row>
    <row r="41463">
      <c r="B41463" s="497"/>
      <c r="H41463" s="500"/>
      <c r="O41463" s="500"/>
      <c r="Q41463" s="498" t="s">
        <v>213</v>
      </c>
      <c r="S41463" s="499"/>
    </row>
    <row r="41464">
      <c r="B41464" s="497"/>
      <c r="H41464" s="500"/>
      <c r="O41464" s="500"/>
      <c r="Q41464" s="498" t="s">
        <v>213</v>
      </c>
      <c r="S41464" s="499"/>
    </row>
    <row r="41465">
      <c r="B41465" s="497"/>
      <c r="H41465" s="500"/>
      <c r="O41465" s="500"/>
      <c r="Q41465" s="498" t="s">
        <v>213</v>
      </c>
      <c r="S41465" s="499"/>
    </row>
    <row r="41466">
      <c r="B41466" s="497"/>
      <c r="H41466" s="500"/>
      <c r="O41466" s="500"/>
      <c r="Q41466" s="498" t="s">
        <v>213</v>
      </c>
      <c r="S41466" s="499"/>
    </row>
    <row r="41467">
      <c r="B41467" s="497"/>
      <c r="H41467" s="500"/>
      <c r="O41467" s="500"/>
      <c r="Q41467" s="498" t="s">
        <v>213</v>
      </c>
      <c r="S41467" s="499"/>
    </row>
    <row r="41468">
      <c r="B41468" s="497"/>
      <c r="H41468" s="500"/>
      <c r="O41468" s="500"/>
      <c r="Q41468" s="498" t="s">
        <v>213</v>
      </c>
      <c r="S41468" s="499"/>
    </row>
    <row r="41469">
      <c r="B41469" s="497"/>
      <c r="H41469" s="500"/>
      <c r="O41469" s="500"/>
      <c r="Q41469" s="498" t="s">
        <v>213</v>
      </c>
      <c r="S41469" s="499"/>
    </row>
    <row r="41470">
      <c r="B41470" s="497"/>
      <c r="H41470" s="500"/>
      <c r="O41470" s="500"/>
      <c r="Q41470" s="498" t="s">
        <v>213</v>
      </c>
      <c r="S41470" s="499"/>
    </row>
    <row r="41471">
      <c r="B41471" s="497"/>
      <c r="H41471" s="500"/>
      <c r="O41471" s="500"/>
      <c r="Q41471" s="498" t="s">
        <v>213</v>
      </c>
      <c r="S41471" s="499"/>
    </row>
    <row r="41472">
      <c r="B41472" s="497"/>
      <c r="H41472" s="500"/>
      <c r="O41472" s="500"/>
      <c r="Q41472" s="498" t="s">
        <v>213</v>
      </c>
      <c r="S41472" s="499"/>
    </row>
    <row r="41473">
      <c r="B41473" s="497"/>
      <c r="H41473" s="500"/>
      <c r="O41473" s="500"/>
      <c r="Q41473" s="498" t="s">
        <v>213</v>
      </c>
      <c r="S41473" s="499"/>
    </row>
    <row r="41474">
      <c r="B41474" s="497"/>
      <c r="H41474" s="500"/>
      <c r="O41474" s="500"/>
      <c r="Q41474" s="498" t="s">
        <v>213</v>
      </c>
      <c r="S41474" s="499"/>
    </row>
    <row r="41475">
      <c r="B41475" s="497"/>
      <c r="H41475" s="500"/>
      <c r="O41475" s="500"/>
      <c r="Q41475" s="498" t="s">
        <v>213</v>
      </c>
      <c r="S41475" s="499"/>
    </row>
    <row r="41476">
      <c r="B41476" s="497"/>
      <c r="H41476" s="500"/>
      <c r="O41476" s="500"/>
      <c r="Q41476" s="498" t="s">
        <v>213</v>
      </c>
      <c r="S41476" s="499"/>
    </row>
    <row r="41477">
      <c r="B41477" s="497"/>
      <c r="H41477" s="500"/>
      <c r="O41477" s="500"/>
      <c r="Q41477" s="498" t="s">
        <v>213</v>
      </c>
      <c r="S41477" s="499"/>
    </row>
    <row r="41478">
      <c r="B41478" s="497"/>
      <c r="H41478" s="500"/>
      <c r="O41478" s="500"/>
      <c r="Q41478" s="498" t="s">
        <v>213</v>
      </c>
      <c r="S41478" s="499"/>
    </row>
    <row r="41479">
      <c r="B41479" s="497"/>
      <c r="H41479" s="500"/>
      <c r="O41479" s="500"/>
      <c r="Q41479" s="498" t="s">
        <v>213</v>
      </c>
      <c r="S41479" s="499"/>
    </row>
    <row r="41480">
      <c r="B41480" s="497"/>
      <c r="H41480" s="500"/>
      <c r="O41480" s="500"/>
      <c r="Q41480" s="498" t="s">
        <v>213</v>
      </c>
      <c r="S41480" s="499"/>
    </row>
    <row r="41481">
      <c r="B41481" s="497"/>
      <c r="H41481" s="500"/>
      <c r="O41481" s="500"/>
      <c r="Q41481" s="498" t="s">
        <v>213</v>
      </c>
      <c r="S41481" s="499"/>
    </row>
    <row r="41482">
      <c r="B41482" s="497"/>
      <c r="H41482" s="500"/>
      <c r="O41482" s="500"/>
      <c r="Q41482" s="498" t="s">
        <v>213</v>
      </c>
      <c r="S41482" s="499"/>
    </row>
    <row r="41483">
      <c r="B41483" s="497"/>
      <c r="H41483" s="500"/>
      <c r="O41483" s="500"/>
      <c r="Q41483" s="498" t="s">
        <v>213</v>
      </c>
      <c r="S41483" s="499"/>
    </row>
    <row r="41484">
      <c r="B41484" s="497"/>
      <c r="H41484" s="500"/>
      <c r="O41484" s="500"/>
      <c r="Q41484" s="498" t="s">
        <v>213</v>
      </c>
      <c r="S41484" s="499"/>
    </row>
    <row r="41485">
      <c r="B41485" s="497"/>
      <c r="H41485" s="500"/>
      <c r="O41485" s="500"/>
      <c r="Q41485" s="498" t="s">
        <v>213</v>
      </c>
      <c r="S41485" s="499"/>
    </row>
    <row r="41486">
      <c r="B41486" s="497"/>
      <c r="H41486" s="500"/>
      <c r="O41486" s="500"/>
      <c r="Q41486" s="498" t="s">
        <v>213</v>
      </c>
      <c r="S41486" s="499"/>
    </row>
    <row r="41487">
      <c r="B41487" s="497"/>
      <c r="H41487" s="500"/>
      <c r="O41487" s="500"/>
      <c r="Q41487" s="498" t="s">
        <v>213</v>
      </c>
      <c r="S41487" s="499"/>
    </row>
    <row r="41488">
      <c r="B41488" s="497"/>
      <c r="H41488" s="500"/>
      <c r="O41488" s="500"/>
      <c r="Q41488" s="498" t="s">
        <v>213</v>
      </c>
      <c r="S41488" s="499"/>
    </row>
    <row r="41489">
      <c r="B41489" s="497"/>
      <c r="H41489" s="500"/>
      <c r="O41489" s="500"/>
      <c r="Q41489" s="498" t="s">
        <v>213</v>
      </c>
      <c r="S41489" s="499"/>
    </row>
    <row r="41490">
      <c r="B41490" s="497"/>
      <c r="H41490" s="500"/>
      <c r="O41490" s="500"/>
      <c r="Q41490" s="498" t="s">
        <v>213</v>
      </c>
      <c r="S41490" s="499"/>
    </row>
    <row r="41491">
      <c r="B41491" s="497"/>
      <c r="H41491" s="500"/>
      <c r="O41491" s="500"/>
      <c r="Q41491" s="498" t="s">
        <v>213</v>
      </c>
      <c r="S41491" s="499"/>
    </row>
    <row r="41492">
      <c r="B41492" s="497"/>
      <c r="H41492" s="500"/>
      <c r="O41492" s="500"/>
      <c r="Q41492" s="498" t="s">
        <v>213</v>
      </c>
      <c r="S41492" s="499"/>
    </row>
    <row r="41493">
      <c r="B41493" s="497"/>
      <c r="H41493" s="500"/>
      <c r="O41493" s="500"/>
      <c r="Q41493" s="498" t="s">
        <v>213</v>
      </c>
      <c r="S41493" s="499"/>
    </row>
    <row r="41494">
      <c r="B41494" s="497"/>
      <c r="H41494" s="500"/>
      <c r="O41494" s="500"/>
      <c r="Q41494" s="498" t="s">
        <v>213</v>
      </c>
      <c r="S41494" s="499"/>
    </row>
    <row r="41495">
      <c r="B41495" s="497"/>
      <c r="H41495" s="500"/>
      <c r="O41495" s="500"/>
      <c r="Q41495" s="498" t="s">
        <v>213</v>
      </c>
      <c r="S41495" s="499"/>
    </row>
    <row r="41496">
      <c r="B41496" s="497"/>
      <c r="H41496" s="500"/>
      <c r="O41496" s="500"/>
      <c r="Q41496" s="498" t="s">
        <v>213</v>
      </c>
      <c r="S41496" s="499"/>
    </row>
    <row r="41497">
      <c r="B41497" s="497"/>
      <c r="H41497" s="500"/>
      <c r="O41497" s="500"/>
      <c r="Q41497" s="498" t="s">
        <v>213</v>
      </c>
      <c r="S41497" s="499"/>
    </row>
    <row r="41498">
      <c r="B41498" s="497"/>
      <c r="H41498" s="500"/>
      <c r="O41498" s="500"/>
      <c r="Q41498" s="498" t="s">
        <v>213</v>
      </c>
      <c r="S41498" s="499"/>
    </row>
    <row r="41499">
      <c r="B41499" s="497"/>
      <c r="H41499" s="500"/>
      <c r="O41499" s="500"/>
      <c r="Q41499" s="498" t="s">
        <v>213</v>
      </c>
      <c r="S41499" s="499"/>
    </row>
    <row r="41500">
      <c r="B41500" s="497"/>
      <c r="H41500" s="500"/>
      <c r="O41500" s="500"/>
      <c r="Q41500" s="498" t="s">
        <v>213</v>
      </c>
      <c r="S41500" s="499"/>
    </row>
    <row r="41501">
      <c r="B41501" s="497"/>
      <c r="H41501" s="500"/>
      <c r="O41501" s="500"/>
      <c r="Q41501" s="498" t="s">
        <v>213</v>
      </c>
      <c r="S41501" s="499"/>
    </row>
    <row r="41502">
      <c r="B41502" s="497"/>
      <c r="H41502" s="500"/>
      <c r="O41502" s="500"/>
      <c r="Q41502" s="498" t="s">
        <v>213</v>
      </c>
      <c r="S41502" s="499"/>
    </row>
    <row r="41503">
      <c r="B41503" s="497"/>
      <c r="H41503" s="500"/>
      <c r="O41503" s="500"/>
      <c r="Q41503" s="498" t="s">
        <v>213</v>
      </c>
      <c r="S41503" s="499"/>
    </row>
    <row r="41504">
      <c r="B41504" s="497"/>
      <c r="H41504" s="500"/>
      <c r="O41504" s="500"/>
      <c r="Q41504" s="498" t="s">
        <v>213</v>
      </c>
      <c r="S41504" s="499"/>
    </row>
    <row r="41505">
      <c r="B41505" s="497"/>
      <c r="H41505" s="500"/>
      <c r="O41505" s="500"/>
      <c r="Q41505" s="498" t="s">
        <v>213</v>
      </c>
      <c r="S41505" s="499"/>
    </row>
    <row r="41506">
      <c r="B41506" s="497"/>
      <c r="H41506" s="500"/>
      <c r="O41506" s="500"/>
      <c r="Q41506" s="498" t="s">
        <v>213</v>
      </c>
      <c r="S41506" s="499"/>
    </row>
    <row r="41507">
      <c r="B41507" s="497"/>
      <c r="H41507" s="500"/>
      <c r="O41507" s="500"/>
      <c r="Q41507" s="498" t="s">
        <v>213</v>
      </c>
      <c r="S41507" s="499"/>
    </row>
    <row r="41508">
      <c r="B41508" s="497"/>
      <c r="H41508" s="500"/>
      <c r="O41508" s="500"/>
      <c r="Q41508" s="498" t="s">
        <v>213</v>
      </c>
      <c r="S41508" s="499"/>
    </row>
    <row r="41509">
      <c r="B41509" s="497"/>
      <c r="H41509" s="500"/>
      <c r="O41509" s="500"/>
      <c r="Q41509" s="498" t="s">
        <v>213</v>
      </c>
      <c r="S41509" s="499"/>
    </row>
    <row r="41510">
      <c r="B41510" s="497"/>
      <c r="H41510" s="500"/>
      <c r="O41510" s="500"/>
      <c r="Q41510" s="498" t="s">
        <v>213</v>
      </c>
      <c r="S41510" s="499"/>
    </row>
    <row r="41511">
      <c r="B41511" s="497"/>
      <c r="H41511" s="500"/>
      <c r="O41511" s="500"/>
      <c r="Q41511" s="498" t="s">
        <v>213</v>
      </c>
      <c r="S41511" s="499"/>
    </row>
    <row r="41512">
      <c r="B41512" s="497"/>
      <c r="H41512" s="500"/>
      <c r="O41512" s="500"/>
      <c r="Q41512" s="498" t="s">
        <v>213</v>
      </c>
      <c r="S41512" s="499"/>
    </row>
    <row r="41513">
      <c r="B41513" s="497"/>
      <c r="H41513" s="500"/>
      <c r="O41513" s="500"/>
      <c r="Q41513" s="498" t="s">
        <v>213</v>
      </c>
      <c r="S41513" s="499"/>
    </row>
    <row r="41514">
      <c r="B41514" s="497"/>
      <c r="H41514" s="500"/>
      <c r="O41514" s="500"/>
      <c r="Q41514" s="498" t="s">
        <v>213</v>
      </c>
      <c r="S41514" s="499"/>
    </row>
    <row r="41515">
      <c r="B41515" s="497"/>
      <c r="H41515" s="500"/>
      <c r="O41515" s="500"/>
      <c r="Q41515" s="498" t="s">
        <v>213</v>
      </c>
      <c r="S41515" s="499"/>
    </row>
    <row r="41516">
      <c r="B41516" s="497"/>
      <c r="H41516" s="500"/>
      <c r="O41516" s="500"/>
      <c r="Q41516" s="498" t="s">
        <v>213</v>
      </c>
      <c r="S41516" s="499"/>
    </row>
    <row r="41517">
      <c r="B41517" s="497"/>
      <c r="H41517" s="500"/>
      <c r="O41517" s="500"/>
      <c r="Q41517" s="498" t="s">
        <v>213</v>
      </c>
      <c r="S41517" s="499"/>
    </row>
    <row r="41518">
      <c r="B41518" s="497"/>
      <c r="H41518" s="500"/>
      <c r="O41518" s="500"/>
      <c r="Q41518" s="498" t="s">
        <v>213</v>
      </c>
      <c r="S41518" s="499"/>
    </row>
    <row r="41519">
      <c r="B41519" s="497"/>
      <c r="H41519" s="500"/>
      <c r="O41519" s="500"/>
      <c r="Q41519" s="498" t="s">
        <v>213</v>
      </c>
      <c r="S41519" s="499"/>
    </row>
    <row r="41520">
      <c r="B41520" s="497"/>
      <c r="H41520" s="500"/>
      <c r="O41520" s="500"/>
      <c r="Q41520" s="498" t="s">
        <v>213</v>
      </c>
      <c r="S41520" s="499"/>
    </row>
    <row r="41521">
      <c r="B41521" s="497"/>
      <c r="H41521" s="500"/>
      <c r="O41521" s="500"/>
      <c r="Q41521" s="498" t="s">
        <v>213</v>
      </c>
      <c r="S41521" s="499"/>
    </row>
    <row r="41522">
      <c r="B41522" s="497"/>
      <c r="H41522" s="500"/>
      <c r="O41522" s="500"/>
      <c r="Q41522" s="498" t="s">
        <v>213</v>
      </c>
      <c r="S41522" s="499"/>
    </row>
    <row r="41523">
      <c r="B41523" s="497"/>
      <c r="H41523" s="500"/>
      <c r="O41523" s="500"/>
      <c r="Q41523" s="498" t="s">
        <v>213</v>
      </c>
      <c r="S41523" s="499"/>
    </row>
    <row r="41524">
      <c r="B41524" s="497"/>
      <c r="H41524" s="500"/>
      <c r="O41524" s="500"/>
      <c r="Q41524" s="498" t="s">
        <v>213</v>
      </c>
      <c r="S41524" s="499"/>
    </row>
    <row r="41525">
      <c r="B41525" s="497"/>
      <c r="H41525" s="500"/>
      <c r="O41525" s="500"/>
      <c r="Q41525" s="498" t="s">
        <v>213</v>
      </c>
      <c r="S41525" s="499"/>
    </row>
    <row r="41526">
      <c r="B41526" s="497"/>
      <c r="H41526" s="500"/>
      <c r="O41526" s="500"/>
      <c r="Q41526" s="498" t="s">
        <v>213</v>
      </c>
      <c r="S41526" s="499"/>
    </row>
    <row r="41527">
      <c r="B41527" s="497"/>
      <c r="H41527" s="500"/>
      <c r="O41527" s="500"/>
      <c r="Q41527" s="498" t="s">
        <v>213</v>
      </c>
      <c r="S41527" s="499"/>
    </row>
    <row r="41528">
      <c r="B41528" s="497"/>
      <c r="H41528" s="500"/>
      <c r="O41528" s="500"/>
      <c r="Q41528" s="498" t="s">
        <v>213</v>
      </c>
      <c r="S41528" s="499"/>
    </row>
    <row r="41529">
      <c r="B41529" s="497"/>
      <c r="H41529" s="500"/>
      <c r="O41529" s="500"/>
      <c r="Q41529" s="498" t="s">
        <v>213</v>
      </c>
      <c r="S41529" s="499"/>
    </row>
    <row r="41530">
      <c r="B41530" s="497"/>
      <c r="H41530" s="500"/>
      <c r="O41530" s="500"/>
      <c r="Q41530" s="498" t="s">
        <v>213</v>
      </c>
      <c r="S41530" s="499"/>
    </row>
    <row r="41531">
      <c r="B41531" s="497"/>
      <c r="H41531" s="500"/>
      <c r="O41531" s="500"/>
      <c r="Q41531" s="498" t="s">
        <v>213</v>
      </c>
      <c r="S41531" s="499"/>
    </row>
    <row r="41532">
      <c r="B41532" s="497"/>
      <c r="H41532" s="500"/>
      <c r="O41532" s="500"/>
      <c r="Q41532" s="498" t="s">
        <v>213</v>
      </c>
      <c r="S41532" s="499"/>
    </row>
    <row r="41533">
      <c r="B41533" s="497"/>
      <c r="H41533" s="500"/>
      <c r="O41533" s="500"/>
      <c r="Q41533" s="498" t="s">
        <v>213</v>
      </c>
      <c r="S41533" s="499"/>
    </row>
    <row r="41534">
      <c r="B41534" s="497"/>
      <c r="H41534" s="500"/>
      <c r="O41534" s="500"/>
      <c r="Q41534" s="498" t="s">
        <v>213</v>
      </c>
      <c r="S41534" s="499"/>
    </row>
    <row r="41535">
      <c r="B41535" s="497"/>
      <c r="H41535" s="500"/>
      <c r="O41535" s="500"/>
      <c r="Q41535" s="498" t="s">
        <v>213</v>
      </c>
      <c r="S41535" s="499"/>
    </row>
    <row r="41536">
      <c r="B41536" s="497"/>
      <c r="H41536" s="500"/>
      <c r="O41536" s="500"/>
      <c r="Q41536" s="498" t="s">
        <v>213</v>
      </c>
      <c r="S41536" s="499"/>
    </row>
    <row r="41537">
      <c r="B41537" s="497"/>
      <c r="H41537" s="500"/>
      <c r="O41537" s="500"/>
      <c r="Q41537" s="498" t="s">
        <v>213</v>
      </c>
      <c r="S41537" s="499"/>
    </row>
    <row r="41538">
      <c r="B41538" s="497"/>
      <c r="H41538" s="500"/>
      <c r="O41538" s="500"/>
      <c r="Q41538" s="498" t="s">
        <v>213</v>
      </c>
      <c r="S41538" s="499"/>
    </row>
    <row r="41539">
      <c r="B41539" s="497"/>
      <c r="H41539" s="500"/>
      <c r="O41539" s="500"/>
      <c r="Q41539" s="498" t="s">
        <v>213</v>
      </c>
      <c r="S41539" s="499"/>
    </row>
    <row r="41540">
      <c r="B41540" s="497"/>
      <c r="H41540" s="500"/>
      <c r="O41540" s="500"/>
      <c r="Q41540" s="498" t="s">
        <v>213</v>
      </c>
      <c r="S41540" s="499"/>
    </row>
    <row r="41541">
      <c r="B41541" s="497"/>
      <c r="H41541" s="500"/>
      <c r="O41541" s="500"/>
      <c r="Q41541" s="498" t="s">
        <v>213</v>
      </c>
      <c r="S41541" s="499"/>
    </row>
    <row r="41542">
      <c r="B41542" s="497"/>
      <c r="H41542" s="500"/>
      <c r="O41542" s="500"/>
      <c r="Q41542" s="498" t="s">
        <v>213</v>
      </c>
      <c r="S41542" s="499"/>
    </row>
    <row r="41543">
      <c r="B41543" s="497"/>
      <c r="H41543" s="500"/>
      <c r="O41543" s="500"/>
      <c r="Q41543" s="498" t="s">
        <v>213</v>
      </c>
      <c r="S41543" s="499"/>
    </row>
    <row r="41544">
      <c r="B41544" s="497"/>
      <c r="H41544" s="500"/>
      <c r="O41544" s="500"/>
      <c r="Q41544" s="498" t="s">
        <v>213</v>
      </c>
      <c r="S41544" s="499"/>
    </row>
    <row r="41545">
      <c r="B41545" s="497"/>
      <c r="H41545" s="500"/>
      <c r="O41545" s="500"/>
      <c r="Q41545" s="498" t="s">
        <v>213</v>
      </c>
      <c r="S41545" s="499"/>
    </row>
    <row r="41546">
      <c r="B41546" s="497"/>
      <c r="H41546" s="500"/>
      <c r="O41546" s="500"/>
      <c r="Q41546" s="498" t="s">
        <v>213</v>
      </c>
      <c r="S41546" s="499"/>
    </row>
    <row r="41547">
      <c r="B41547" s="497"/>
      <c r="H41547" s="500"/>
      <c r="O41547" s="500"/>
      <c r="Q41547" s="498" t="s">
        <v>213</v>
      </c>
      <c r="S41547" s="499"/>
    </row>
    <row r="41548">
      <c r="B41548" s="497"/>
      <c r="H41548" s="500"/>
      <c r="O41548" s="500"/>
      <c r="Q41548" s="498" t="s">
        <v>213</v>
      </c>
      <c r="S41548" s="499"/>
    </row>
    <row r="41549">
      <c r="B41549" s="497"/>
      <c r="H41549" s="500"/>
      <c r="O41549" s="500"/>
      <c r="Q41549" s="498" t="s">
        <v>213</v>
      </c>
      <c r="S41549" s="499"/>
    </row>
    <row r="41550">
      <c r="B41550" s="497"/>
      <c r="H41550" s="500"/>
      <c r="O41550" s="500"/>
      <c r="Q41550" s="498" t="s">
        <v>213</v>
      </c>
      <c r="S41550" s="499"/>
    </row>
    <row r="41551">
      <c r="B41551" s="497"/>
      <c r="H41551" s="500"/>
      <c r="O41551" s="500"/>
      <c r="Q41551" s="498" t="s">
        <v>213</v>
      </c>
      <c r="S41551" s="499"/>
    </row>
    <row r="41552">
      <c r="B41552" s="497"/>
      <c r="H41552" s="500"/>
      <c r="O41552" s="500"/>
      <c r="Q41552" s="498" t="s">
        <v>213</v>
      </c>
      <c r="S41552" s="499"/>
    </row>
    <row r="41553">
      <c r="B41553" s="497"/>
      <c r="H41553" s="500"/>
      <c r="O41553" s="500"/>
      <c r="Q41553" s="498" t="s">
        <v>213</v>
      </c>
      <c r="S41553" s="499"/>
    </row>
    <row r="41554">
      <c r="B41554" s="497"/>
      <c r="H41554" s="500"/>
      <c r="O41554" s="500"/>
      <c r="Q41554" s="498" t="s">
        <v>213</v>
      </c>
      <c r="S41554" s="499"/>
    </row>
    <row r="41555">
      <c r="B41555" s="497"/>
      <c r="H41555" s="500"/>
      <c r="O41555" s="500"/>
      <c r="Q41555" s="498" t="s">
        <v>213</v>
      </c>
      <c r="S41555" s="499"/>
    </row>
    <row r="41556">
      <c r="B41556" s="497"/>
      <c r="H41556" s="500"/>
      <c r="O41556" s="500"/>
      <c r="Q41556" s="498" t="s">
        <v>213</v>
      </c>
      <c r="S41556" s="499"/>
    </row>
    <row r="41557">
      <c r="B41557" s="497"/>
      <c r="H41557" s="500"/>
      <c r="O41557" s="500"/>
      <c r="Q41557" s="498" t="s">
        <v>213</v>
      </c>
      <c r="S41557" s="499"/>
    </row>
    <row r="41558">
      <c r="B41558" s="497"/>
      <c r="H41558" s="500"/>
      <c r="O41558" s="500"/>
      <c r="Q41558" s="498" t="s">
        <v>213</v>
      </c>
      <c r="S41558" s="499"/>
    </row>
    <row r="41559">
      <c r="B41559" s="497"/>
      <c r="H41559" s="500"/>
      <c r="O41559" s="500"/>
      <c r="Q41559" s="498" t="s">
        <v>213</v>
      </c>
      <c r="S41559" s="499"/>
    </row>
    <row r="41560">
      <c r="B41560" s="497"/>
      <c r="H41560" s="500"/>
      <c r="O41560" s="500"/>
      <c r="Q41560" s="498" t="s">
        <v>213</v>
      </c>
      <c r="S41560" s="499"/>
    </row>
    <row r="41561">
      <c r="B41561" s="497"/>
      <c r="H41561" s="500"/>
      <c r="O41561" s="500"/>
      <c r="Q41561" s="498" t="s">
        <v>213</v>
      </c>
      <c r="S41561" s="499"/>
    </row>
    <row r="41562">
      <c r="B41562" s="497"/>
      <c r="H41562" s="500"/>
      <c r="O41562" s="500"/>
      <c r="Q41562" s="498" t="s">
        <v>213</v>
      </c>
      <c r="S41562" s="499"/>
    </row>
    <row r="41563">
      <c r="B41563" s="497"/>
      <c r="H41563" s="500"/>
      <c r="O41563" s="500"/>
      <c r="Q41563" s="498" t="s">
        <v>213</v>
      </c>
      <c r="S41563" s="499"/>
    </row>
    <row r="41564">
      <c r="B41564" s="497"/>
      <c r="H41564" s="500"/>
      <c r="O41564" s="500"/>
      <c r="Q41564" s="498" t="s">
        <v>213</v>
      </c>
      <c r="S41564" s="499"/>
    </row>
    <row r="41565">
      <c r="B41565" s="497"/>
      <c r="H41565" s="500"/>
      <c r="O41565" s="500"/>
      <c r="Q41565" s="498" t="s">
        <v>213</v>
      </c>
      <c r="S41565" s="499"/>
    </row>
    <row r="41566">
      <c r="B41566" s="497"/>
      <c r="H41566" s="500"/>
      <c r="O41566" s="500"/>
      <c r="Q41566" s="498" t="s">
        <v>213</v>
      </c>
      <c r="S41566" s="499"/>
    </row>
    <row r="41567">
      <c r="B41567" s="497"/>
      <c r="H41567" s="500"/>
      <c r="O41567" s="500"/>
      <c r="Q41567" s="498" t="s">
        <v>213</v>
      </c>
      <c r="S41567" s="499"/>
    </row>
    <row r="41568">
      <c r="B41568" s="497"/>
      <c r="H41568" s="500"/>
      <c r="O41568" s="500"/>
      <c r="Q41568" s="498" t="s">
        <v>213</v>
      </c>
      <c r="S41568" s="499"/>
    </row>
    <row r="41569">
      <c r="B41569" s="497"/>
      <c r="H41569" s="500"/>
      <c r="O41569" s="500"/>
      <c r="Q41569" s="498" t="s">
        <v>213</v>
      </c>
      <c r="S41569" s="499"/>
    </row>
    <row r="41570">
      <c r="B41570" s="497"/>
      <c r="H41570" s="500"/>
      <c r="O41570" s="500"/>
      <c r="Q41570" s="498" t="s">
        <v>213</v>
      </c>
      <c r="S41570" s="499"/>
    </row>
    <row r="41571">
      <c r="B41571" s="497"/>
      <c r="H41571" s="500"/>
      <c r="O41571" s="500"/>
      <c r="Q41571" s="498" t="s">
        <v>213</v>
      </c>
      <c r="S41571" s="499"/>
    </row>
    <row r="41572">
      <c r="B41572" s="497"/>
      <c r="H41572" s="500"/>
      <c r="O41572" s="500"/>
      <c r="Q41572" s="498" t="s">
        <v>213</v>
      </c>
      <c r="S41572" s="499"/>
    </row>
    <row r="41573">
      <c r="B41573" s="497"/>
      <c r="H41573" s="500"/>
      <c r="O41573" s="500"/>
      <c r="Q41573" s="498" t="s">
        <v>213</v>
      </c>
      <c r="S41573" s="499"/>
    </row>
    <row r="41574">
      <c r="B41574" s="497"/>
      <c r="H41574" s="500"/>
      <c r="O41574" s="500"/>
      <c r="Q41574" s="498" t="s">
        <v>213</v>
      </c>
      <c r="S41574" s="499"/>
    </row>
    <row r="41575">
      <c r="B41575" s="497"/>
      <c r="H41575" s="500"/>
      <c r="O41575" s="500"/>
      <c r="Q41575" s="498" t="s">
        <v>213</v>
      </c>
      <c r="S41575" s="499"/>
    </row>
    <row r="41576">
      <c r="B41576" s="497"/>
      <c r="H41576" s="500"/>
      <c r="O41576" s="500"/>
      <c r="Q41576" s="498" t="s">
        <v>213</v>
      </c>
      <c r="S41576" s="499"/>
    </row>
    <row r="41577">
      <c r="B41577" s="497"/>
      <c r="H41577" s="500"/>
      <c r="O41577" s="500"/>
      <c r="Q41577" s="498" t="s">
        <v>213</v>
      </c>
      <c r="S41577" s="499"/>
    </row>
    <row r="41578">
      <c r="B41578" s="497"/>
      <c r="H41578" s="500"/>
      <c r="O41578" s="500"/>
      <c r="Q41578" s="498" t="s">
        <v>213</v>
      </c>
      <c r="S41578" s="499"/>
    </row>
    <row r="41579">
      <c r="B41579" s="497"/>
      <c r="H41579" s="500"/>
      <c r="O41579" s="500"/>
      <c r="Q41579" s="498" t="s">
        <v>213</v>
      </c>
      <c r="S41579" s="499"/>
    </row>
    <row r="41580">
      <c r="B41580" s="497"/>
      <c r="H41580" s="500"/>
      <c r="O41580" s="500"/>
      <c r="Q41580" s="498" t="s">
        <v>213</v>
      </c>
      <c r="S41580" s="499"/>
    </row>
    <row r="41581">
      <c r="B41581" s="497"/>
      <c r="H41581" s="500"/>
      <c r="O41581" s="500"/>
      <c r="Q41581" s="498" t="s">
        <v>213</v>
      </c>
      <c r="S41581" s="499"/>
    </row>
    <row r="41582">
      <c r="B41582" s="497"/>
      <c r="H41582" s="500"/>
      <c r="O41582" s="500"/>
      <c r="Q41582" s="498" t="s">
        <v>213</v>
      </c>
      <c r="S41582" s="499"/>
    </row>
    <row r="41583">
      <c r="B41583" s="497"/>
      <c r="H41583" s="500"/>
      <c r="O41583" s="500"/>
      <c r="Q41583" s="498" t="s">
        <v>213</v>
      </c>
      <c r="S41583" s="499"/>
    </row>
    <row r="41584">
      <c r="B41584" s="497"/>
      <c r="H41584" s="500"/>
      <c r="O41584" s="500"/>
      <c r="Q41584" s="498" t="s">
        <v>213</v>
      </c>
      <c r="S41584" s="499"/>
    </row>
    <row r="41585">
      <c r="B41585" s="497"/>
      <c r="H41585" s="500"/>
      <c r="O41585" s="500"/>
      <c r="Q41585" s="498" t="s">
        <v>213</v>
      </c>
      <c r="S41585" s="499"/>
    </row>
    <row r="41586">
      <c r="B41586" s="497"/>
      <c r="H41586" s="500"/>
      <c r="O41586" s="500"/>
      <c r="Q41586" s="498" t="s">
        <v>213</v>
      </c>
      <c r="S41586" s="499"/>
    </row>
    <row r="41587">
      <c r="B41587" s="497"/>
      <c r="H41587" s="500"/>
      <c r="O41587" s="500"/>
      <c r="Q41587" s="498" t="s">
        <v>213</v>
      </c>
      <c r="S41587" s="499"/>
    </row>
    <row r="41588">
      <c r="B41588" s="497"/>
      <c r="H41588" s="500"/>
      <c r="O41588" s="500"/>
      <c r="Q41588" s="498" t="s">
        <v>213</v>
      </c>
      <c r="S41588" s="499"/>
    </row>
    <row r="41589">
      <c r="B41589" s="497"/>
      <c r="H41589" s="500"/>
      <c r="O41589" s="500"/>
      <c r="Q41589" s="498" t="s">
        <v>213</v>
      </c>
      <c r="S41589" s="499"/>
    </row>
    <row r="41590">
      <c r="B41590" s="497"/>
      <c r="H41590" s="500"/>
      <c r="O41590" s="500"/>
      <c r="Q41590" s="498" t="s">
        <v>213</v>
      </c>
      <c r="S41590" s="499"/>
    </row>
    <row r="41591">
      <c r="B41591" s="497"/>
      <c r="H41591" s="500"/>
      <c r="O41591" s="500"/>
      <c r="Q41591" s="498" t="s">
        <v>213</v>
      </c>
      <c r="S41591" s="499"/>
    </row>
    <row r="41592">
      <c r="B41592" s="497"/>
      <c r="H41592" s="500"/>
      <c r="O41592" s="500"/>
      <c r="Q41592" s="498" t="s">
        <v>213</v>
      </c>
      <c r="S41592" s="499"/>
    </row>
    <row r="41593">
      <c r="B41593" s="497"/>
      <c r="H41593" s="500"/>
      <c r="O41593" s="500"/>
      <c r="Q41593" s="498" t="s">
        <v>213</v>
      </c>
      <c r="S41593" s="499"/>
    </row>
    <row r="41594">
      <c r="B41594" s="497"/>
      <c r="H41594" s="500"/>
      <c r="O41594" s="500"/>
      <c r="Q41594" s="498" t="s">
        <v>213</v>
      </c>
      <c r="S41594" s="499"/>
    </row>
    <row r="41595">
      <c r="B41595" s="497"/>
      <c r="H41595" s="500"/>
      <c r="O41595" s="500"/>
      <c r="Q41595" s="498" t="s">
        <v>213</v>
      </c>
      <c r="S41595" s="499"/>
    </row>
    <row r="41596">
      <c r="B41596" s="497"/>
      <c r="H41596" s="500"/>
      <c r="O41596" s="500"/>
      <c r="Q41596" s="498" t="s">
        <v>213</v>
      </c>
      <c r="S41596" s="499"/>
    </row>
    <row r="41597">
      <c r="B41597" s="497"/>
      <c r="H41597" s="500"/>
      <c r="O41597" s="500"/>
      <c r="Q41597" s="498" t="s">
        <v>213</v>
      </c>
      <c r="S41597" s="499"/>
    </row>
    <row r="41598">
      <c r="B41598" s="497"/>
      <c r="H41598" s="500"/>
      <c r="O41598" s="500"/>
      <c r="Q41598" s="498" t="s">
        <v>213</v>
      </c>
      <c r="S41598" s="499"/>
    </row>
    <row r="41599">
      <c r="B41599" s="497"/>
      <c r="H41599" s="500"/>
      <c r="O41599" s="500"/>
      <c r="Q41599" s="498" t="s">
        <v>213</v>
      </c>
      <c r="S41599" s="499"/>
    </row>
    <row r="41600">
      <c r="B41600" s="497"/>
      <c r="H41600" s="500"/>
      <c r="O41600" s="500"/>
      <c r="Q41600" s="498" t="s">
        <v>213</v>
      </c>
      <c r="S41600" s="499"/>
    </row>
    <row r="41601">
      <c r="B41601" s="497"/>
      <c r="H41601" s="500"/>
      <c r="O41601" s="500"/>
      <c r="Q41601" s="498" t="s">
        <v>213</v>
      </c>
      <c r="S41601" s="499"/>
    </row>
    <row r="41602">
      <c r="B41602" s="497"/>
      <c r="H41602" s="500"/>
      <c r="O41602" s="500"/>
      <c r="Q41602" s="498" t="s">
        <v>213</v>
      </c>
      <c r="S41602" s="499"/>
    </row>
    <row r="41603">
      <c r="B41603" s="497"/>
      <c r="H41603" s="500"/>
      <c r="O41603" s="500"/>
      <c r="Q41603" s="498" t="s">
        <v>213</v>
      </c>
      <c r="S41603" s="499"/>
    </row>
    <row r="41604">
      <c r="B41604" s="497"/>
      <c r="H41604" s="500"/>
      <c r="O41604" s="500"/>
      <c r="Q41604" s="498" t="s">
        <v>213</v>
      </c>
      <c r="S41604" s="499"/>
    </row>
    <row r="41605">
      <c r="B41605" s="497"/>
      <c r="H41605" s="500"/>
      <c r="O41605" s="500"/>
      <c r="Q41605" s="498" t="s">
        <v>213</v>
      </c>
      <c r="S41605" s="499"/>
    </row>
    <row r="41606">
      <c r="B41606" s="497"/>
      <c r="H41606" s="500"/>
      <c r="O41606" s="500"/>
      <c r="Q41606" s="498" t="s">
        <v>213</v>
      </c>
      <c r="S41606" s="499"/>
    </row>
    <row r="41607">
      <c r="B41607" s="497"/>
      <c r="H41607" s="500"/>
      <c r="O41607" s="500"/>
      <c r="Q41607" s="498" t="s">
        <v>213</v>
      </c>
      <c r="S41607" s="499"/>
    </row>
    <row r="41608">
      <c r="B41608" s="497"/>
      <c r="H41608" s="500"/>
      <c r="O41608" s="500"/>
      <c r="Q41608" s="498" t="s">
        <v>213</v>
      </c>
      <c r="S41608" s="499"/>
    </row>
    <row r="41609">
      <c r="B41609" s="497"/>
      <c r="H41609" s="500"/>
      <c r="O41609" s="500"/>
      <c r="Q41609" s="498" t="s">
        <v>213</v>
      </c>
      <c r="S41609" s="499"/>
    </row>
    <row r="41610">
      <c r="B41610" s="497"/>
      <c r="H41610" s="500"/>
      <c r="O41610" s="500"/>
      <c r="Q41610" s="498" t="s">
        <v>213</v>
      </c>
      <c r="S41610" s="499"/>
    </row>
    <row r="41611">
      <c r="B41611" s="497"/>
      <c r="H41611" s="500"/>
      <c r="O41611" s="500"/>
      <c r="Q41611" s="498" t="s">
        <v>213</v>
      </c>
      <c r="S41611" s="499"/>
    </row>
    <row r="41612">
      <c r="B41612" s="497"/>
      <c r="H41612" s="500"/>
      <c r="O41612" s="500"/>
      <c r="Q41612" s="498" t="s">
        <v>213</v>
      </c>
      <c r="S41612" s="499"/>
    </row>
    <row r="41613">
      <c r="B41613" s="497"/>
      <c r="H41613" s="500"/>
      <c r="O41613" s="500"/>
      <c r="Q41613" s="498" t="s">
        <v>213</v>
      </c>
      <c r="S41613" s="499"/>
    </row>
    <row r="41614">
      <c r="B41614" s="497"/>
      <c r="H41614" s="500"/>
      <c r="O41614" s="500"/>
      <c r="Q41614" s="498" t="s">
        <v>213</v>
      </c>
      <c r="S41614" s="499"/>
    </row>
    <row r="41615">
      <c r="B41615" s="497"/>
      <c r="H41615" s="500"/>
      <c r="O41615" s="500"/>
      <c r="Q41615" s="498" t="s">
        <v>213</v>
      </c>
      <c r="S41615" s="499"/>
    </row>
    <row r="41616">
      <c r="B41616" s="497"/>
      <c r="H41616" s="500"/>
      <c r="O41616" s="500"/>
      <c r="Q41616" s="498" t="s">
        <v>213</v>
      </c>
      <c r="S41616" s="499"/>
    </row>
    <row r="41617">
      <c r="B41617" s="497"/>
      <c r="H41617" s="500"/>
      <c r="O41617" s="500"/>
      <c r="Q41617" s="498" t="s">
        <v>213</v>
      </c>
      <c r="S41617" s="499"/>
    </row>
    <row r="41618">
      <c r="B41618" s="497"/>
      <c r="H41618" s="500"/>
      <c r="O41618" s="500"/>
      <c r="Q41618" s="498" t="s">
        <v>213</v>
      </c>
      <c r="S41618" s="499"/>
    </row>
    <row r="41619">
      <c r="B41619" s="497"/>
      <c r="H41619" s="500"/>
      <c r="O41619" s="500"/>
      <c r="Q41619" s="498" t="s">
        <v>213</v>
      </c>
      <c r="S41619" s="499"/>
    </row>
    <row r="41620">
      <c r="B41620" s="497"/>
      <c r="H41620" s="500"/>
      <c r="O41620" s="500"/>
      <c r="Q41620" s="498" t="s">
        <v>213</v>
      </c>
      <c r="S41620" s="499"/>
    </row>
    <row r="41621">
      <c r="B41621" s="497"/>
      <c r="H41621" s="500"/>
      <c r="O41621" s="500"/>
      <c r="Q41621" s="498" t="s">
        <v>213</v>
      </c>
      <c r="S41621" s="499"/>
    </row>
    <row r="41622">
      <c r="B41622" s="497"/>
      <c r="H41622" s="500"/>
      <c r="O41622" s="500"/>
      <c r="Q41622" s="498" t="s">
        <v>213</v>
      </c>
      <c r="S41622" s="499"/>
    </row>
    <row r="41623">
      <c r="B41623" s="497"/>
      <c r="H41623" s="500"/>
      <c r="O41623" s="500"/>
      <c r="Q41623" s="498" t="s">
        <v>213</v>
      </c>
      <c r="S41623" s="499"/>
    </row>
    <row r="41624">
      <c r="B41624" s="497"/>
      <c r="H41624" s="500"/>
      <c r="O41624" s="500"/>
      <c r="Q41624" s="498" t="s">
        <v>213</v>
      </c>
      <c r="S41624" s="499"/>
    </row>
    <row r="41625">
      <c r="B41625" s="497"/>
      <c r="H41625" s="500"/>
      <c r="O41625" s="500"/>
      <c r="Q41625" s="498" t="s">
        <v>213</v>
      </c>
      <c r="S41625" s="499"/>
    </row>
    <row r="41626">
      <c r="B41626" s="497"/>
      <c r="H41626" s="500"/>
      <c r="O41626" s="500"/>
      <c r="Q41626" s="498" t="s">
        <v>213</v>
      </c>
      <c r="S41626" s="499"/>
    </row>
    <row r="41627">
      <c r="B41627" s="497"/>
      <c r="H41627" s="500"/>
      <c r="O41627" s="500"/>
      <c r="Q41627" s="498" t="s">
        <v>213</v>
      </c>
      <c r="S41627" s="499"/>
    </row>
    <row r="41628">
      <c r="B41628" s="497"/>
      <c r="H41628" s="500"/>
      <c r="O41628" s="500"/>
      <c r="Q41628" s="498" t="s">
        <v>213</v>
      </c>
      <c r="S41628" s="499"/>
    </row>
    <row r="41629">
      <c r="B41629" s="497"/>
      <c r="H41629" s="500"/>
      <c r="O41629" s="500"/>
      <c r="Q41629" s="498" t="s">
        <v>213</v>
      </c>
      <c r="S41629" s="499"/>
    </row>
    <row r="41630">
      <c r="B41630" s="497"/>
      <c r="H41630" s="500"/>
      <c r="O41630" s="500"/>
      <c r="Q41630" s="498" t="s">
        <v>213</v>
      </c>
      <c r="S41630" s="499"/>
    </row>
    <row r="41631">
      <c r="B41631" s="497"/>
      <c r="H41631" s="500"/>
      <c r="O41631" s="500"/>
      <c r="Q41631" s="498" t="s">
        <v>213</v>
      </c>
      <c r="S41631" s="499"/>
    </row>
    <row r="41632">
      <c r="B41632" s="497"/>
      <c r="H41632" s="500"/>
      <c r="O41632" s="500"/>
      <c r="Q41632" s="498" t="s">
        <v>213</v>
      </c>
      <c r="S41632" s="499"/>
    </row>
    <row r="41633">
      <c r="B41633" s="497"/>
      <c r="H41633" s="500"/>
      <c r="O41633" s="500"/>
      <c r="Q41633" s="498" t="s">
        <v>213</v>
      </c>
      <c r="S41633" s="499"/>
    </row>
    <row r="41634">
      <c r="B41634" s="497"/>
      <c r="H41634" s="500"/>
      <c r="O41634" s="500"/>
      <c r="Q41634" s="498" t="s">
        <v>213</v>
      </c>
      <c r="S41634" s="499"/>
    </row>
    <row r="41635">
      <c r="B41635" s="497"/>
      <c r="H41635" s="500"/>
      <c r="O41635" s="500"/>
      <c r="Q41635" s="498" t="s">
        <v>213</v>
      </c>
      <c r="S41635" s="499"/>
    </row>
    <row r="41636">
      <c r="B41636" s="497"/>
      <c r="H41636" s="500"/>
      <c r="O41636" s="500"/>
      <c r="Q41636" s="498" t="s">
        <v>213</v>
      </c>
      <c r="S41636" s="499"/>
    </row>
    <row r="41637">
      <c r="B41637" s="497"/>
      <c r="H41637" s="500"/>
      <c r="O41637" s="500"/>
      <c r="Q41637" s="498" t="s">
        <v>213</v>
      </c>
      <c r="S41637" s="499"/>
    </row>
    <row r="41638">
      <c r="B41638" s="497"/>
      <c r="H41638" s="500"/>
      <c r="O41638" s="500"/>
      <c r="Q41638" s="498" t="s">
        <v>213</v>
      </c>
      <c r="S41638" s="499"/>
    </row>
    <row r="41639">
      <c r="B41639" s="497"/>
      <c r="H41639" s="500"/>
      <c r="O41639" s="500"/>
      <c r="Q41639" s="498" t="s">
        <v>213</v>
      </c>
      <c r="S41639" s="499"/>
    </row>
    <row r="41640">
      <c r="B41640" s="497"/>
      <c r="H41640" s="500"/>
      <c r="O41640" s="500"/>
      <c r="Q41640" s="498" t="s">
        <v>213</v>
      </c>
      <c r="S41640" s="499"/>
    </row>
    <row r="41641">
      <c r="B41641" s="497"/>
      <c r="H41641" s="500"/>
      <c r="O41641" s="500"/>
      <c r="Q41641" s="498" t="s">
        <v>213</v>
      </c>
      <c r="S41641" s="499"/>
    </row>
    <row r="41642">
      <c r="B41642" s="497"/>
      <c r="H41642" s="500"/>
      <c r="O41642" s="500"/>
      <c r="Q41642" s="498" t="s">
        <v>213</v>
      </c>
      <c r="S41642" s="499"/>
    </row>
    <row r="41643">
      <c r="B41643" s="497"/>
      <c r="H41643" s="500"/>
      <c r="O41643" s="500"/>
      <c r="Q41643" s="498" t="s">
        <v>213</v>
      </c>
      <c r="S41643" s="499"/>
    </row>
    <row r="41644">
      <c r="B41644" s="497"/>
      <c r="H41644" s="500"/>
      <c r="O41644" s="500"/>
      <c r="Q41644" s="498" t="s">
        <v>213</v>
      </c>
      <c r="S41644" s="499"/>
    </row>
    <row r="41645">
      <c r="B41645" s="497"/>
      <c r="H41645" s="500"/>
      <c r="O41645" s="500"/>
      <c r="Q41645" s="498" t="s">
        <v>213</v>
      </c>
      <c r="S41645" s="499"/>
    </row>
    <row r="41646">
      <c r="B41646" s="497"/>
      <c r="H41646" s="500"/>
      <c r="O41646" s="500"/>
      <c r="Q41646" s="498" t="s">
        <v>213</v>
      </c>
      <c r="S41646" s="499"/>
    </row>
    <row r="41647">
      <c r="B41647" s="497"/>
      <c r="H41647" s="500"/>
      <c r="O41647" s="500"/>
      <c r="Q41647" s="498" t="s">
        <v>213</v>
      </c>
      <c r="S41647" s="499"/>
    </row>
    <row r="41648">
      <c r="B41648" s="497"/>
      <c r="H41648" s="500"/>
      <c r="O41648" s="500"/>
      <c r="Q41648" s="498" t="s">
        <v>213</v>
      </c>
      <c r="S41648" s="499"/>
    </row>
    <row r="41649">
      <c r="B41649" s="497"/>
      <c r="H41649" s="500"/>
      <c r="O41649" s="500"/>
      <c r="Q41649" s="498" t="s">
        <v>213</v>
      </c>
      <c r="S41649" s="499"/>
    </row>
    <row r="41650">
      <c r="B41650" s="497"/>
      <c r="H41650" s="500"/>
      <c r="O41650" s="500"/>
      <c r="Q41650" s="498" t="s">
        <v>213</v>
      </c>
      <c r="S41650" s="499"/>
    </row>
    <row r="41651">
      <c r="B41651" s="497"/>
      <c r="H41651" s="500"/>
      <c r="O41651" s="500"/>
      <c r="Q41651" s="498" t="s">
        <v>213</v>
      </c>
      <c r="S41651" s="499"/>
    </row>
    <row r="41652">
      <c r="B41652" s="497"/>
      <c r="H41652" s="500"/>
      <c r="O41652" s="500"/>
      <c r="Q41652" s="498" t="s">
        <v>213</v>
      </c>
      <c r="S41652" s="499"/>
    </row>
    <row r="41653">
      <c r="B41653" s="497"/>
      <c r="H41653" s="500"/>
      <c r="O41653" s="500"/>
      <c r="Q41653" s="498" t="s">
        <v>213</v>
      </c>
      <c r="S41653" s="499"/>
    </row>
    <row r="41654">
      <c r="B41654" s="497"/>
      <c r="H41654" s="500"/>
      <c r="O41654" s="500"/>
      <c r="Q41654" s="498" t="s">
        <v>213</v>
      </c>
      <c r="S41654" s="499"/>
    </row>
    <row r="41655">
      <c r="B41655" s="497"/>
      <c r="H41655" s="500"/>
      <c r="O41655" s="500"/>
      <c r="Q41655" s="498" t="s">
        <v>213</v>
      </c>
      <c r="S41655" s="499"/>
    </row>
    <row r="41656">
      <c r="B41656" s="497"/>
      <c r="H41656" s="500"/>
      <c r="O41656" s="500"/>
      <c r="Q41656" s="498" t="s">
        <v>213</v>
      </c>
      <c r="S41656" s="499"/>
    </row>
    <row r="41657">
      <c r="B41657" s="497"/>
      <c r="H41657" s="500"/>
      <c r="O41657" s="500"/>
      <c r="Q41657" s="498" t="s">
        <v>213</v>
      </c>
      <c r="S41657" s="499"/>
    </row>
    <row r="41658">
      <c r="B41658" s="497"/>
      <c r="H41658" s="500"/>
      <c r="O41658" s="500"/>
      <c r="Q41658" s="498" t="s">
        <v>213</v>
      </c>
      <c r="S41658" s="499"/>
    </row>
    <row r="41659">
      <c r="B41659" s="497"/>
      <c r="H41659" s="500"/>
      <c r="O41659" s="500"/>
      <c r="Q41659" s="498" t="s">
        <v>213</v>
      </c>
      <c r="S41659" s="499"/>
    </row>
    <row r="41660">
      <c r="B41660" s="497"/>
      <c r="H41660" s="500"/>
      <c r="O41660" s="500"/>
      <c r="Q41660" s="498" t="s">
        <v>213</v>
      </c>
      <c r="S41660" s="499"/>
    </row>
    <row r="41661">
      <c r="B41661" s="497"/>
      <c r="H41661" s="500"/>
      <c r="O41661" s="500"/>
      <c r="Q41661" s="498" t="s">
        <v>213</v>
      </c>
      <c r="S41661" s="499"/>
    </row>
    <row r="41662">
      <c r="B41662" s="497"/>
      <c r="H41662" s="500"/>
      <c r="O41662" s="500"/>
      <c r="Q41662" s="498" t="s">
        <v>213</v>
      </c>
      <c r="S41662" s="499"/>
    </row>
    <row r="41663">
      <c r="B41663" s="497"/>
      <c r="H41663" s="500"/>
      <c r="O41663" s="500"/>
      <c r="Q41663" s="498" t="s">
        <v>213</v>
      </c>
      <c r="S41663" s="499"/>
    </row>
    <row r="41664">
      <c r="B41664" s="497"/>
      <c r="H41664" s="500"/>
      <c r="O41664" s="500"/>
      <c r="Q41664" s="498" t="s">
        <v>213</v>
      </c>
      <c r="S41664" s="499"/>
    </row>
    <row r="41665">
      <c r="B41665" s="497"/>
      <c r="H41665" s="500"/>
      <c r="O41665" s="500"/>
      <c r="Q41665" s="498" t="s">
        <v>213</v>
      </c>
      <c r="S41665" s="499"/>
    </row>
    <row r="41666">
      <c r="B41666" s="497"/>
      <c r="H41666" s="500"/>
      <c r="O41666" s="500"/>
      <c r="Q41666" s="498" t="s">
        <v>213</v>
      </c>
      <c r="S41666" s="499"/>
    </row>
    <row r="41667">
      <c r="B41667" s="497"/>
      <c r="H41667" s="500"/>
      <c r="O41667" s="500"/>
      <c r="Q41667" s="498" t="s">
        <v>213</v>
      </c>
      <c r="S41667" s="499"/>
    </row>
    <row r="41668">
      <c r="B41668" s="497"/>
      <c r="H41668" s="500"/>
      <c r="O41668" s="500"/>
      <c r="Q41668" s="498" t="s">
        <v>213</v>
      </c>
      <c r="S41668" s="499"/>
    </row>
    <row r="41669">
      <c r="B41669" s="497"/>
      <c r="H41669" s="500"/>
      <c r="O41669" s="500"/>
      <c r="Q41669" s="498" t="s">
        <v>213</v>
      </c>
      <c r="S41669" s="499"/>
    </row>
    <row r="41670">
      <c r="B41670" s="497"/>
      <c r="H41670" s="500"/>
      <c r="O41670" s="500"/>
      <c r="Q41670" s="498" t="s">
        <v>213</v>
      </c>
      <c r="S41670" s="499"/>
    </row>
    <row r="41671">
      <c r="B41671" s="497"/>
      <c r="H41671" s="500"/>
      <c r="O41671" s="500"/>
      <c r="Q41671" s="498" t="s">
        <v>213</v>
      </c>
      <c r="S41671" s="499"/>
    </row>
    <row r="41672">
      <c r="B41672" s="497"/>
      <c r="H41672" s="500"/>
      <c r="O41672" s="500"/>
      <c r="Q41672" s="498" t="s">
        <v>213</v>
      </c>
      <c r="S41672" s="499"/>
    </row>
    <row r="41673">
      <c r="B41673" s="497"/>
      <c r="H41673" s="500"/>
      <c r="O41673" s="500"/>
      <c r="Q41673" s="498" t="s">
        <v>213</v>
      </c>
      <c r="S41673" s="499"/>
    </row>
    <row r="41674">
      <c r="B41674" s="497"/>
      <c r="H41674" s="500"/>
      <c r="O41674" s="500"/>
      <c r="Q41674" s="498" t="s">
        <v>213</v>
      </c>
      <c r="S41674" s="499"/>
    </row>
    <row r="41675">
      <c r="B41675" s="497"/>
      <c r="H41675" s="500"/>
      <c r="O41675" s="500"/>
      <c r="Q41675" s="498" t="s">
        <v>213</v>
      </c>
      <c r="S41675" s="499"/>
    </row>
    <row r="41676">
      <c r="B41676" s="497"/>
      <c r="H41676" s="500"/>
      <c r="O41676" s="500"/>
      <c r="Q41676" s="498" t="s">
        <v>213</v>
      </c>
      <c r="S41676" s="499"/>
    </row>
    <row r="41677">
      <c r="B41677" s="497"/>
      <c r="H41677" s="500"/>
      <c r="O41677" s="500"/>
      <c r="Q41677" s="498" t="s">
        <v>213</v>
      </c>
      <c r="S41677" s="499"/>
    </row>
    <row r="41678">
      <c r="B41678" s="497"/>
      <c r="H41678" s="500"/>
      <c r="O41678" s="500"/>
      <c r="Q41678" s="498" t="s">
        <v>213</v>
      </c>
      <c r="S41678" s="499"/>
    </row>
    <row r="41679">
      <c r="B41679" s="497"/>
      <c r="H41679" s="500"/>
      <c r="O41679" s="500"/>
      <c r="Q41679" s="498" t="s">
        <v>213</v>
      </c>
      <c r="S41679" s="499"/>
    </row>
    <row r="41680">
      <c r="B41680" s="497"/>
      <c r="H41680" s="500"/>
      <c r="O41680" s="500"/>
      <c r="Q41680" s="498" t="s">
        <v>213</v>
      </c>
      <c r="S41680" s="499"/>
    </row>
    <row r="41681">
      <c r="B41681" s="497"/>
      <c r="H41681" s="500"/>
      <c r="O41681" s="500"/>
      <c r="Q41681" s="498" t="s">
        <v>213</v>
      </c>
      <c r="S41681" s="499"/>
    </row>
    <row r="41682">
      <c r="B41682" s="497"/>
      <c r="H41682" s="500"/>
      <c r="O41682" s="500"/>
      <c r="Q41682" s="498" t="s">
        <v>213</v>
      </c>
      <c r="S41682" s="499"/>
    </row>
    <row r="41683">
      <c r="B41683" s="497"/>
      <c r="H41683" s="500"/>
      <c r="O41683" s="500"/>
      <c r="Q41683" s="498" t="s">
        <v>213</v>
      </c>
      <c r="S41683" s="499"/>
    </row>
    <row r="41684">
      <c r="B41684" s="497"/>
      <c r="H41684" s="500"/>
      <c r="O41684" s="500"/>
      <c r="Q41684" s="498" t="s">
        <v>213</v>
      </c>
      <c r="S41684" s="499"/>
    </row>
    <row r="41685">
      <c r="B41685" s="497"/>
      <c r="H41685" s="500"/>
      <c r="O41685" s="500"/>
      <c r="Q41685" s="498" t="s">
        <v>213</v>
      </c>
      <c r="S41685" s="499"/>
    </row>
    <row r="41686">
      <c r="B41686" s="497"/>
      <c r="H41686" s="500"/>
      <c r="O41686" s="500"/>
      <c r="Q41686" s="498" t="s">
        <v>213</v>
      </c>
      <c r="S41686" s="499"/>
    </row>
    <row r="41687">
      <c r="B41687" s="497"/>
      <c r="H41687" s="500"/>
      <c r="O41687" s="500"/>
      <c r="Q41687" s="498" t="s">
        <v>213</v>
      </c>
      <c r="S41687" s="499"/>
    </row>
    <row r="41688">
      <c r="B41688" s="497"/>
      <c r="H41688" s="500"/>
      <c r="O41688" s="500"/>
      <c r="Q41688" s="498" t="s">
        <v>213</v>
      </c>
      <c r="S41688" s="499"/>
    </row>
    <row r="41689">
      <c r="B41689" s="497"/>
      <c r="H41689" s="500"/>
      <c r="O41689" s="500"/>
      <c r="Q41689" s="498" t="s">
        <v>213</v>
      </c>
      <c r="S41689" s="499"/>
    </row>
    <row r="41690">
      <c r="B41690" s="497"/>
      <c r="H41690" s="500"/>
      <c r="O41690" s="500"/>
      <c r="Q41690" s="498" t="s">
        <v>213</v>
      </c>
      <c r="S41690" s="499"/>
    </row>
    <row r="41691">
      <c r="B41691" s="497"/>
      <c r="H41691" s="500"/>
      <c r="O41691" s="500"/>
      <c r="Q41691" s="498" t="s">
        <v>213</v>
      </c>
      <c r="S41691" s="499"/>
    </row>
    <row r="41692">
      <c r="B41692" s="497"/>
      <c r="H41692" s="500"/>
      <c r="O41692" s="500"/>
      <c r="Q41692" s="498" t="s">
        <v>213</v>
      </c>
      <c r="S41692" s="499"/>
    </row>
    <row r="41693">
      <c r="B41693" s="497"/>
      <c r="H41693" s="500"/>
      <c r="O41693" s="500"/>
      <c r="Q41693" s="498" t="s">
        <v>213</v>
      </c>
      <c r="S41693" s="499"/>
    </row>
    <row r="41694">
      <c r="B41694" s="497"/>
      <c r="H41694" s="500"/>
      <c r="O41694" s="500"/>
      <c r="Q41694" s="498" t="s">
        <v>213</v>
      </c>
      <c r="S41694" s="499"/>
    </row>
    <row r="41695">
      <c r="B41695" s="497"/>
      <c r="H41695" s="500"/>
      <c r="O41695" s="500"/>
      <c r="Q41695" s="498" t="s">
        <v>213</v>
      </c>
      <c r="S41695" s="499"/>
    </row>
    <row r="41696">
      <c r="B41696" s="497"/>
      <c r="H41696" s="500"/>
      <c r="O41696" s="500"/>
      <c r="Q41696" s="498" t="s">
        <v>213</v>
      </c>
      <c r="S41696" s="499"/>
    </row>
    <row r="41697">
      <c r="B41697" s="497"/>
      <c r="H41697" s="500"/>
      <c r="O41697" s="500"/>
      <c r="Q41697" s="498" t="s">
        <v>213</v>
      </c>
      <c r="S41697" s="499"/>
    </row>
    <row r="41698">
      <c r="B41698" s="497"/>
      <c r="H41698" s="500"/>
      <c r="O41698" s="500"/>
      <c r="Q41698" s="498" t="s">
        <v>213</v>
      </c>
      <c r="S41698" s="499"/>
    </row>
    <row r="41699">
      <c r="B41699" s="497"/>
      <c r="H41699" s="500"/>
      <c r="O41699" s="500"/>
      <c r="Q41699" s="498" t="s">
        <v>213</v>
      </c>
      <c r="S41699" s="499"/>
    </row>
    <row r="41700">
      <c r="B41700" s="497"/>
      <c r="H41700" s="500"/>
      <c r="O41700" s="500"/>
      <c r="Q41700" s="498" t="s">
        <v>213</v>
      </c>
      <c r="S41700" s="499"/>
    </row>
    <row r="41701">
      <c r="B41701" s="497"/>
      <c r="H41701" s="500"/>
      <c r="O41701" s="500"/>
      <c r="Q41701" s="498" t="s">
        <v>213</v>
      </c>
      <c r="S41701" s="499"/>
    </row>
    <row r="41702">
      <c r="B41702" s="497"/>
      <c r="H41702" s="500"/>
      <c r="O41702" s="500"/>
      <c r="Q41702" s="498" t="s">
        <v>213</v>
      </c>
      <c r="S41702" s="499"/>
    </row>
    <row r="41703">
      <c r="B41703" s="497"/>
      <c r="H41703" s="500"/>
      <c r="O41703" s="500"/>
      <c r="Q41703" s="498" t="s">
        <v>213</v>
      </c>
      <c r="S41703" s="499"/>
    </row>
    <row r="41704">
      <c r="B41704" s="497"/>
      <c r="H41704" s="500"/>
      <c r="O41704" s="500"/>
      <c r="Q41704" s="498" t="s">
        <v>213</v>
      </c>
      <c r="S41704" s="499"/>
    </row>
    <row r="41705">
      <c r="B41705" s="497"/>
      <c r="H41705" s="500"/>
      <c r="O41705" s="500"/>
      <c r="Q41705" s="498" t="s">
        <v>213</v>
      </c>
      <c r="S41705" s="499"/>
    </row>
    <row r="41706">
      <c r="B41706" s="497"/>
      <c r="H41706" s="500"/>
      <c r="O41706" s="500"/>
      <c r="Q41706" s="498" t="s">
        <v>213</v>
      </c>
      <c r="S41706" s="499"/>
    </row>
    <row r="41707">
      <c r="B41707" s="497"/>
      <c r="H41707" s="500"/>
      <c r="O41707" s="500"/>
      <c r="Q41707" s="498" t="s">
        <v>213</v>
      </c>
      <c r="S41707" s="499"/>
    </row>
    <row r="41708">
      <c r="B41708" s="497"/>
      <c r="H41708" s="500"/>
      <c r="O41708" s="500"/>
      <c r="Q41708" s="498" t="s">
        <v>213</v>
      </c>
      <c r="S41708" s="499"/>
    </row>
    <row r="41709">
      <c r="B41709" s="497"/>
      <c r="H41709" s="500"/>
      <c r="O41709" s="500"/>
      <c r="Q41709" s="498" t="s">
        <v>213</v>
      </c>
      <c r="S41709" s="499"/>
    </row>
    <row r="41710">
      <c r="B41710" s="497"/>
      <c r="H41710" s="500"/>
      <c r="O41710" s="500"/>
      <c r="Q41710" s="498" t="s">
        <v>213</v>
      </c>
      <c r="S41710" s="499"/>
    </row>
    <row r="41711">
      <c r="B41711" s="497"/>
      <c r="H41711" s="500"/>
      <c r="O41711" s="500"/>
      <c r="Q41711" s="498" t="s">
        <v>213</v>
      </c>
      <c r="S41711" s="499"/>
    </row>
    <row r="41712">
      <c r="B41712" s="497"/>
      <c r="H41712" s="500"/>
      <c r="O41712" s="500"/>
      <c r="Q41712" s="498" t="s">
        <v>213</v>
      </c>
      <c r="S41712" s="499"/>
    </row>
    <row r="41713">
      <c r="B41713" s="497"/>
      <c r="H41713" s="500"/>
      <c r="O41713" s="500"/>
      <c r="Q41713" s="498" t="s">
        <v>213</v>
      </c>
      <c r="S41713" s="499"/>
    </row>
    <row r="41714">
      <c r="B41714" s="497"/>
      <c r="H41714" s="500"/>
      <c r="O41714" s="500"/>
      <c r="Q41714" s="498" t="s">
        <v>213</v>
      </c>
      <c r="S41714" s="499"/>
    </row>
    <row r="41715">
      <c r="B41715" s="497"/>
      <c r="H41715" s="500"/>
      <c r="O41715" s="500"/>
      <c r="Q41715" s="498" t="s">
        <v>213</v>
      </c>
      <c r="S41715" s="499"/>
    </row>
    <row r="41716">
      <c r="B41716" s="497"/>
      <c r="H41716" s="500"/>
      <c r="O41716" s="500"/>
      <c r="Q41716" s="498" t="s">
        <v>213</v>
      </c>
      <c r="S41716" s="499"/>
    </row>
    <row r="41717">
      <c r="B41717" s="497"/>
      <c r="H41717" s="500"/>
      <c r="O41717" s="500"/>
      <c r="Q41717" s="498" t="s">
        <v>213</v>
      </c>
      <c r="S41717" s="499"/>
    </row>
    <row r="41718">
      <c r="B41718" s="497"/>
      <c r="H41718" s="500"/>
      <c r="O41718" s="500"/>
      <c r="Q41718" s="498" t="s">
        <v>213</v>
      </c>
      <c r="S41718" s="499"/>
    </row>
    <row r="41719">
      <c r="B41719" s="497"/>
      <c r="H41719" s="500"/>
      <c r="O41719" s="500"/>
      <c r="Q41719" s="498" t="s">
        <v>213</v>
      </c>
      <c r="S41719" s="499"/>
    </row>
    <row r="41720">
      <c r="B41720" s="497"/>
      <c r="H41720" s="500"/>
      <c r="O41720" s="500"/>
      <c r="Q41720" s="498" t="s">
        <v>213</v>
      </c>
      <c r="S41720" s="499"/>
    </row>
    <row r="41721">
      <c r="B41721" s="497"/>
      <c r="H41721" s="500"/>
      <c r="O41721" s="500"/>
      <c r="Q41721" s="498" t="s">
        <v>213</v>
      </c>
      <c r="S41721" s="499"/>
    </row>
    <row r="41722">
      <c r="B41722" s="497"/>
      <c r="H41722" s="500"/>
      <c r="O41722" s="500"/>
      <c r="Q41722" s="498" t="s">
        <v>213</v>
      </c>
      <c r="S41722" s="499"/>
    </row>
    <row r="41723">
      <c r="B41723" s="497"/>
      <c r="H41723" s="500"/>
      <c r="O41723" s="500"/>
      <c r="Q41723" s="498" t="s">
        <v>213</v>
      </c>
      <c r="S41723" s="499"/>
    </row>
    <row r="41724">
      <c r="B41724" s="497"/>
      <c r="H41724" s="500"/>
      <c r="O41724" s="500"/>
      <c r="Q41724" s="498" t="s">
        <v>213</v>
      </c>
      <c r="S41724" s="499"/>
    </row>
    <row r="41725">
      <c r="B41725" s="497"/>
      <c r="H41725" s="500"/>
      <c r="O41725" s="500"/>
      <c r="Q41725" s="498" t="s">
        <v>213</v>
      </c>
      <c r="S41725" s="499"/>
    </row>
    <row r="41726">
      <c r="B41726" s="497"/>
      <c r="H41726" s="500"/>
      <c r="O41726" s="500"/>
      <c r="Q41726" s="498" t="s">
        <v>213</v>
      </c>
      <c r="S41726" s="499"/>
    </row>
    <row r="41727">
      <c r="B41727" s="497"/>
      <c r="H41727" s="500"/>
      <c r="O41727" s="500"/>
      <c r="Q41727" s="498" t="s">
        <v>213</v>
      </c>
      <c r="S41727" s="499"/>
    </row>
    <row r="41728">
      <c r="B41728" s="497"/>
      <c r="H41728" s="500"/>
      <c r="O41728" s="500"/>
      <c r="Q41728" s="498" t="s">
        <v>213</v>
      </c>
      <c r="S41728" s="499"/>
    </row>
    <row r="41729">
      <c r="B41729" s="497"/>
      <c r="H41729" s="500"/>
      <c r="O41729" s="500"/>
      <c r="Q41729" s="498" t="s">
        <v>213</v>
      </c>
      <c r="S41729" s="499"/>
    </row>
    <row r="41730">
      <c r="B41730" s="497"/>
      <c r="H41730" s="500"/>
      <c r="O41730" s="500"/>
      <c r="Q41730" s="498" t="s">
        <v>213</v>
      </c>
      <c r="S41730" s="499"/>
    </row>
    <row r="41731">
      <c r="B41731" s="497"/>
      <c r="H41731" s="500"/>
      <c r="O41731" s="500"/>
      <c r="Q41731" s="498" t="s">
        <v>213</v>
      </c>
      <c r="S41731" s="499"/>
    </row>
    <row r="41732">
      <c r="B41732" s="497"/>
      <c r="H41732" s="500"/>
      <c r="O41732" s="500"/>
      <c r="Q41732" s="498" t="s">
        <v>213</v>
      </c>
      <c r="S41732" s="499"/>
    </row>
    <row r="41733">
      <c r="B41733" s="497"/>
      <c r="H41733" s="500"/>
      <c r="O41733" s="500"/>
      <c r="Q41733" s="498" t="s">
        <v>213</v>
      </c>
      <c r="S41733" s="499"/>
    </row>
    <row r="41734">
      <c r="B41734" s="497"/>
      <c r="H41734" s="500"/>
      <c r="O41734" s="500"/>
      <c r="Q41734" s="498" t="s">
        <v>213</v>
      </c>
      <c r="S41734" s="499"/>
    </row>
    <row r="41735">
      <c r="B41735" s="497"/>
      <c r="H41735" s="500"/>
      <c r="O41735" s="500"/>
      <c r="Q41735" s="498" t="s">
        <v>213</v>
      </c>
      <c r="S41735" s="499"/>
    </row>
    <row r="41736">
      <c r="B41736" s="497"/>
      <c r="H41736" s="500"/>
      <c r="O41736" s="500"/>
      <c r="Q41736" s="498" t="s">
        <v>213</v>
      </c>
      <c r="S41736" s="499"/>
    </row>
    <row r="41737">
      <c r="B41737" s="497"/>
      <c r="H41737" s="500"/>
      <c r="O41737" s="500"/>
      <c r="Q41737" s="498" t="s">
        <v>213</v>
      </c>
      <c r="S41737" s="499"/>
    </row>
    <row r="41738">
      <c r="B41738" s="497"/>
      <c r="H41738" s="500"/>
      <c r="O41738" s="500"/>
      <c r="Q41738" s="498" t="s">
        <v>213</v>
      </c>
      <c r="S41738" s="499"/>
    </row>
    <row r="41739">
      <c r="B41739" s="497"/>
      <c r="H41739" s="500"/>
      <c r="O41739" s="500"/>
      <c r="Q41739" s="498" t="s">
        <v>213</v>
      </c>
      <c r="S41739" s="499"/>
    </row>
    <row r="41740">
      <c r="B41740" s="497"/>
      <c r="H41740" s="500"/>
      <c r="O41740" s="500"/>
      <c r="Q41740" s="498" t="s">
        <v>213</v>
      </c>
      <c r="S41740" s="499"/>
    </row>
    <row r="41741">
      <c r="B41741" s="497"/>
      <c r="H41741" s="500"/>
      <c r="O41741" s="500"/>
      <c r="Q41741" s="498" t="s">
        <v>213</v>
      </c>
      <c r="S41741" s="499"/>
    </row>
    <row r="41742">
      <c r="B41742" s="497"/>
      <c r="H41742" s="500"/>
      <c r="O41742" s="500"/>
      <c r="Q41742" s="498" t="s">
        <v>213</v>
      </c>
      <c r="S41742" s="499"/>
    </row>
    <row r="41743">
      <c r="B41743" s="497"/>
      <c r="H41743" s="500"/>
      <c r="O41743" s="500"/>
      <c r="Q41743" s="498" t="s">
        <v>213</v>
      </c>
      <c r="S41743" s="499"/>
    </row>
    <row r="41744">
      <c r="B41744" s="497"/>
      <c r="H41744" s="500"/>
      <c r="O41744" s="500"/>
      <c r="Q41744" s="498" t="s">
        <v>213</v>
      </c>
      <c r="S41744" s="499"/>
    </row>
    <row r="41745">
      <c r="B41745" s="497"/>
      <c r="H41745" s="500"/>
      <c r="O41745" s="500"/>
      <c r="Q41745" s="498" t="s">
        <v>213</v>
      </c>
      <c r="S41745" s="499"/>
    </row>
    <row r="41746">
      <c r="B41746" s="497"/>
      <c r="H41746" s="500"/>
      <c r="O41746" s="500"/>
      <c r="Q41746" s="498" t="s">
        <v>213</v>
      </c>
      <c r="S41746" s="499"/>
    </row>
    <row r="41747">
      <c r="B41747" s="497"/>
      <c r="H41747" s="500"/>
      <c r="O41747" s="500"/>
      <c r="Q41747" s="498" t="s">
        <v>213</v>
      </c>
      <c r="S41747" s="499"/>
    </row>
    <row r="41748">
      <c r="B41748" s="497"/>
      <c r="H41748" s="500"/>
      <c r="O41748" s="500"/>
      <c r="Q41748" s="498" t="s">
        <v>213</v>
      </c>
      <c r="S41748" s="499"/>
    </row>
    <row r="41749">
      <c r="B41749" s="497"/>
      <c r="H41749" s="500"/>
      <c r="O41749" s="500"/>
      <c r="Q41749" s="498" t="s">
        <v>213</v>
      </c>
      <c r="S41749" s="499"/>
    </row>
    <row r="41750">
      <c r="B41750" s="497"/>
      <c r="H41750" s="500"/>
      <c r="O41750" s="500"/>
      <c r="Q41750" s="498" t="s">
        <v>213</v>
      </c>
      <c r="S41750" s="499"/>
    </row>
    <row r="41751">
      <c r="B41751" s="497"/>
      <c r="H41751" s="500"/>
      <c r="O41751" s="500"/>
      <c r="Q41751" s="498" t="s">
        <v>213</v>
      </c>
      <c r="S41751" s="499"/>
    </row>
    <row r="41752">
      <c r="B41752" s="497"/>
      <c r="H41752" s="500"/>
      <c r="O41752" s="500"/>
      <c r="Q41752" s="498" t="s">
        <v>213</v>
      </c>
      <c r="S41752" s="499"/>
    </row>
    <row r="41753">
      <c r="B41753" s="497"/>
      <c r="H41753" s="500"/>
      <c r="O41753" s="500"/>
      <c r="Q41753" s="498" t="s">
        <v>213</v>
      </c>
      <c r="S41753" s="499"/>
    </row>
    <row r="41754">
      <c r="B41754" s="497"/>
      <c r="H41754" s="500"/>
      <c r="O41754" s="500"/>
      <c r="Q41754" s="498" t="s">
        <v>213</v>
      </c>
      <c r="S41754" s="499"/>
    </row>
    <row r="41755">
      <c r="B41755" s="497"/>
      <c r="H41755" s="500"/>
      <c r="O41755" s="500"/>
      <c r="Q41755" s="498" t="s">
        <v>213</v>
      </c>
      <c r="S41755" s="499"/>
    </row>
    <row r="41756">
      <c r="B41756" s="497"/>
      <c r="H41756" s="500"/>
      <c r="O41756" s="500"/>
      <c r="Q41756" s="498" t="s">
        <v>213</v>
      </c>
      <c r="S41756" s="499"/>
    </row>
    <row r="41757">
      <c r="B41757" s="497"/>
      <c r="H41757" s="500"/>
      <c r="O41757" s="500"/>
      <c r="Q41757" s="498" t="s">
        <v>213</v>
      </c>
      <c r="S41757" s="499"/>
    </row>
    <row r="41758">
      <c r="B41758" s="497"/>
      <c r="H41758" s="500"/>
      <c r="O41758" s="500"/>
      <c r="Q41758" s="498" t="s">
        <v>213</v>
      </c>
      <c r="S41758" s="499"/>
    </row>
    <row r="41759">
      <c r="B41759" s="497"/>
      <c r="H41759" s="500"/>
      <c r="O41759" s="500"/>
      <c r="Q41759" s="498" t="s">
        <v>213</v>
      </c>
      <c r="S41759" s="499"/>
    </row>
    <row r="41760">
      <c r="B41760" s="497"/>
      <c r="H41760" s="500"/>
      <c r="O41760" s="500"/>
      <c r="Q41760" s="498" t="s">
        <v>213</v>
      </c>
      <c r="S41760" s="499"/>
    </row>
    <row r="41761">
      <c r="B41761" s="497"/>
      <c r="H41761" s="500"/>
      <c r="O41761" s="500"/>
      <c r="Q41761" s="498" t="s">
        <v>213</v>
      </c>
      <c r="S41761" s="499"/>
    </row>
    <row r="41762">
      <c r="B41762" s="497"/>
      <c r="H41762" s="500"/>
      <c r="O41762" s="500"/>
      <c r="Q41762" s="498" t="s">
        <v>213</v>
      </c>
      <c r="S41762" s="499"/>
    </row>
    <row r="41763">
      <c r="B41763" s="497"/>
      <c r="H41763" s="500"/>
      <c r="O41763" s="500"/>
      <c r="Q41763" s="498" t="s">
        <v>213</v>
      </c>
      <c r="S41763" s="499"/>
    </row>
    <row r="41764">
      <c r="B41764" s="497"/>
      <c r="H41764" s="500"/>
      <c r="O41764" s="500"/>
      <c r="Q41764" s="498" t="s">
        <v>213</v>
      </c>
      <c r="S41764" s="499"/>
    </row>
    <row r="41765">
      <c r="B41765" s="497"/>
      <c r="H41765" s="500"/>
      <c r="O41765" s="500"/>
      <c r="Q41765" s="498" t="s">
        <v>213</v>
      </c>
      <c r="S41765" s="499"/>
    </row>
    <row r="41766">
      <c r="B41766" s="497"/>
      <c r="H41766" s="500"/>
      <c r="O41766" s="500"/>
      <c r="Q41766" s="498" t="s">
        <v>213</v>
      </c>
      <c r="S41766" s="499"/>
    </row>
    <row r="41767">
      <c r="B41767" s="497"/>
      <c r="H41767" s="500"/>
      <c r="O41767" s="500"/>
      <c r="Q41767" s="498" t="s">
        <v>213</v>
      </c>
      <c r="S41767" s="499"/>
    </row>
    <row r="41768">
      <c r="B41768" s="497"/>
      <c r="H41768" s="500"/>
      <c r="O41768" s="500"/>
      <c r="Q41768" s="498" t="s">
        <v>213</v>
      </c>
      <c r="S41768" s="499"/>
    </row>
    <row r="41769">
      <c r="B41769" s="497"/>
      <c r="H41769" s="500"/>
      <c r="O41769" s="500"/>
      <c r="Q41769" s="498" t="s">
        <v>213</v>
      </c>
      <c r="S41769" s="499"/>
    </row>
    <row r="41770">
      <c r="B41770" s="497"/>
      <c r="H41770" s="500"/>
      <c r="O41770" s="500"/>
      <c r="Q41770" s="498" t="s">
        <v>213</v>
      </c>
      <c r="S41770" s="499"/>
    </row>
    <row r="41771">
      <c r="B41771" s="497"/>
      <c r="H41771" s="500"/>
      <c r="O41771" s="500"/>
      <c r="Q41771" s="498" t="s">
        <v>213</v>
      </c>
      <c r="S41771" s="499"/>
    </row>
    <row r="41772">
      <c r="B41772" s="497"/>
      <c r="H41772" s="500"/>
      <c r="O41772" s="500"/>
      <c r="Q41772" s="498" t="s">
        <v>213</v>
      </c>
      <c r="S41772" s="499"/>
    </row>
    <row r="41773">
      <c r="B41773" s="497"/>
      <c r="H41773" s="500"/>
      <c r="O41773" s="500"/>
      <c r="Q41773" s="498" t="s">
        <v>213</v>
      </c>
      <c r="S41773" s="499"/>
    </row>
    <row r="41774">
      <c r="B41774" s="497"/>
      <c r="H41774" s="500"/>
      <c r="O41774" s="500"/>
      <c r="Q41774" s="498" t="s">
        <v>213</v>
      </c>
      <c r="S41774" s="499"/>
    </row>
    <row r="41775">
      <c r="B41775" s="497"/>
      <c r="H41775" s="500"/>
      <c r="O41775" s="500"/>
      <c r="Q41775" s="498" t="s">
        <v>213</v>
      </c>
      <c r="S41775" s="499"/>
    </row>
    <row r="41776">
      <c r="B41776" s="497"/>
      <c r="H41776" s="500"/>
      <c r="O41776" s="500"/>
      <c r="Q41776" s="498" t="s">
        <v>213</v>
      </c>
      <c r="S41776" s="499"/>
    </row>
    <row r="41777">
      <c r="B41777" s="497"/>
      <c r="H41777" s="500"/>
      <c r="O41777" s="500"/>
      <c r="Q41777" s="498" t="s">
        <v>213</v>
      </c>
      <c r="S41777" s="499"/>
    </row>
    <row r="41778">
      <c r="B41778" s="497"/>
      <c r="H41778" s="500"/>
      <c r="O41778" s="500"/>
      <c r="Q41778" s="498" t="s">
        <v>213</v>
      </c>
      <c r="S41778" s="499"/>
    </row>
    <row r="41779">
      <c r="B41779" s="497"/>
      <c r="H41779" s="500"/>
      <c r="O41779" s="500"/>
      <c r="Q41779" s="498" t="s">
        <v>213</v>
      </c>
      <c r="S41779" s="499"/>
    </row>
    <row r="41780">
      <c r="B41780" s="497"/>
      <c r="H41780" s="500"/>
      <c r="O41780" s="500"/>
      <c r="Q41780" s="498" t="s">
        <v>213</v>
      </c>
      <c r="S41780" s="499"/>
    </row>
    <row r="41781">
      <c r="B41781" s="497"/>
      <c r="H41781" s="500"/>
      <c r="O41781" s="500"/>
      <c r="Q41781" s="498" t="s">
        <v>213</v>
      </c>
      <c r="S41781" s="499"/>
    </row>
    <row r="41782">
      <c r="B41782" s="497"/>
      <c r="H41782" s="500"/>
      <c r="O41782" s="500"/>
      <c r="Q41782" s="498" t="s">
        <v>213</v>
      </c>
      <c r="S41782" s="499"/>
    </row>
    <row r="41783">
      <c r="B41783" s="497"/>
      <c r="H41783" s="500"/>
      <c r="O41783" s="500"/>
      <c r="Q41783" s="498" t="s">
        <v>213</v>
      </c>
      <c r="S41783" s="499"/>
    </row>
    <row r="41784">
      <c r="B41784" s="497"/>
      <c r="H41784" s="500"/>
      <c r="O41784" s="500"/>
      <c r="Q41784" s="498" t="s">
        <v>213</v>
      </c>
      <c r="S41784" s="499"/>
    </row>
    <row r="41785">
      <c r="B41785" s="497"/>
      <c r="H41785" s="500"/>
      <c r="O41785" s="500"/>
      <c r="Q41785" s="498" t="s">
        <v>213</v>
      </c>
      <c r="S41785" s="499"/>
    </row>
    <row r="41786">
      <c r="B41786" s="497"/>
      <c r="H41786" s="500"/>
      <c r="O41786" s="500"/>
      <c r="Q41786" s="498" t="s">
        <v>213</v>
      </c>
      <c r="S41786" s="499"/>
    </row>
    <row r="41787">
      <c r="B41787" s="497"/>
      <c r="H41787" s="500"/>
      <c r="O41787" s="500"/>
      <c r="Q41787" s="498" t="s">
        <v>213</v>
      </c>
      <c r="S41787" s="499"/>
    </row>
    <row r="41788">
      <c r="B41788" s="497"/>
      <c r="H41788" s="500"/>
      <c r="O41788" s="500"/>
      <c r="Q41788" s="498" t="s">
        <v>213</v>
      </c>
      <c r="S41788" s="499"/>
    </row>
    <row r="41789">
      <c r="B41789" s="497"/>
      <c r="H41789" s="500"/>
      <c r="O41789" s="500"/>
      <c r="Q41789" s="498" t="s">
        <v>213</v>
      </c>
      <c r="S41789" s="499"/>
    </row>
    <row r="41790">
      <c r="B41790" s="497"/>
      <c r="H41790" s="500"/>
      <c r="O41790" s="500"/>
      <c r="Q41790" s="498" t="s">
        <v>213</v>
      </c>
      <c r="S41790" s="499"/>
    </row>
    <row r="41791">
      <c r="B41791" s="497"/>
      <c r="H41791" s="500"/>
      <c r="O41791" s="500"/>
      <c r="Q41791" s="498" t="s">
        <v>213</v>
      </c>
      <c r="S41791" s="499"/>
    </row>
    <row r="41792">
      <c r="B41792" s="497"/>
      <c r="H41792" s="500"/>
      <c r="O41792" s="500"/>
      <c r="Q41792" s="498" t="s">
        <v>213</v>
      </c>
      <c r="S41792" s="499"/>
    </row>
    <row r="41793">
      <c r="B41793" s="497"/>
      <c r="H41793" s="500"/>
      <c r="O41793" s="500"/>
      <c r="Q41793" s="498" t="s">
        <v>213</v>
      </c>
      <c r="S41793" s="499"/>
    </row>
    <row r="41794">
      <c r="B41794" s="497"/>
      <c r="H41794" s="500"/>
      <c r="O41794" s="500"/>
      <c r="Q41794" s="498" t="s">
        <v>213</v>
      </c>
      <c r="S41794" s="499"/>
    </row>
    <row r="41795">
      <c r="B41795" s="497"/>
      <c r="H41795" s="500"/>
      <c r="O41795" s="500"/>
      <c r="Q41795" s="498" t="s">
        <v>213</v>
      </c>
      <c r="S41795" s="499"/>
    </row>
    <row r="41796">
      <c r="B41796" s="497"/>
      <c r="H41796" s="500"/>
      <c r="O41796" s="500"/>
      <c r="Q41796" s="498" t="s">
        <v>213</v>
      </c>
      <c r="S41796" s="499"/>
    </row>
    <row r="41797">
      <c r="B41797" s="497"/>
      <c r="H41797" s="500"/>
      <c r="O41797" s="500"/>
      <c r="Q41797" s="498" t="s">
        <v>213</v>
      </c>
      <c r="S41797" s="499"/>
    </row>
    <row r="41798">
      <c r="B41798" s="497"/>
      <c r="H41798" s="500"/>
      <c r="O41798" s="500"/>
      <c r="Q41798" s="498" t="s">
        <v>213</v>
      </c>
      <c r="S41798" s="499"/>
    </row>
    <row r="41799">
      <c r="B41799" s="497"/>
      <c r="H41799" s="500"/>
      <c r="O41799" s="500"/>
      <c r="Q41799" s="498" t="s">
        <v>213</v>
      </c>
      <c r="S41799" s="499"/>
    </row>
    <row r="41800">
      <c r="B41800" s="497"/>
      <c r="H41800" s="500"/>
      <c r="O41800" s="500"/>
      <c r="Q41800" s="498" t="s">
        <v>213</v>
      </c>
      <c r="S41800" s="499"/>
    </row>
    <row r="41801">
      <c r="B41801" s="497"/>
      <c r="H41801" s="500"/>
      <c r="O41801" s="500"/>
      <c r="Q41801" s="498" t="s">
        <v>213</v>
      </c>
      <c r="S41801" s="499"/>
    </row>
    <row r="41802">
      <c r="B41802" s="497"/>
      <c r="H41802" s="500"/>
      <c r="O41802" s="500"/>
      <c r="Q41802" s="498" t="s">
        <v>213</v>
      </c>
      <c r="S41802" s="499"/>
    </row>
    <row r="41803">
      <c r="B41803" s="497"/>
      <c r="H41803" s="500"/>
      <c r="O41803" s="500"/>
      <c r="Q41803" s="498" t="s">
        <v>213</v>
      </c>
      <c r="S41803" s="499"/>
    </row>
    <row r="41804">
      <c r="B41804" s="497"/>
      <c r="H41804" s="500"/>
      <c r="O41804" s="500"/>
      <c r="Q41804" s="498" t="s">
        <v>213</v>
      </c>
      <c r="S41804" s="499"/>
    </row>
    <row r="41805">
      <c r="B41805" s="497"/>
      <c r="H41805" s="500"/>
      <c r="O41805" s="500"/>
      <c r="Q41805" s="498" t="s">
        <v>213</v>
      </c>
      <c r="S41805" s="499"/>
    </row>
    <row r="41806">
      <c r="B41806" s="497"/>
      <c r="H41806" s="500"/>
      <c r="O41806" s="500"/>
      <c r="Q41806" s="498" t="s">
        <v>213</v>
      </c>
      <c r="S41806" s="499"/>
    </row>
    <row r="41807">
      <c r="B41807" s="497"/>
      <c r="H41807" s="500"/>
      <c r="O41807" s="500"/>
      <c r="Q41807" s="498" t="s">
        <v>213</v>
      </c>
      <c r="S41807" s="499"/>
    </row>
    <row r="41808">
      <c r="B41808" s="497"/>
      <c r="H41808" s="500"/>
      <c r="O41808" s="500"/>
      <c r="Q41808" s="498" t="s">
        <v>213</v>
      </c>
      <c r="S41808" s="499"/>
    </row>
    <row r="41809">
      <c r="B41809" s="497"/>
      <c r="H41809" s="500"/>
      <c r="O41809" s="500"/>
      <c r="Q41809" s="498" t="s">
        <v>213</v>
      </c>
      <c r="S41809" s="499"/>
    </row>
    <row r="41810">
      <c r="B41810" s="497"/>
      <c r="H41810" s="500"/>
      <c r="O41810" s="500"/>
      <c r="Q41810" s="498" t="s">
        <v>213</v>
      </c>
      <c r="S41810" s="499"/>
    </row>
    <row r="41811">
      <c r="B41811" s="497"/>
      <c r="H41811" s="500"/>
      <c r="O41811" s="500"/>
      <c r="Q41811" s="498" t="s">
        <v>213</v>
      </c>
      <c r="S41811" s="499"/>
    </row>
    <row r="41812">
      <c r="B41812" s="497"/>
      <c r="H41812" s="500"/>
      <c r="O41812" s="500"/>
      <c r="Q41812" s="498" t="s">
        <v>213</v>
      </c>
      <c r="S41812" s="499"/>
    </row>
    <row r="41813">
      <c r="B41813" s="497"/>
      <c r="H41813" s="500"/>
      <c r="O41813" s="500"/>
      <c r="Q41813" s="498" t="s">
        <v>213</v>
      </c>
      <c r="S41813" s="499"/>
    </row>
    <row r="41814">
      <c r="B41814" s="497"/>
      <c r="H41814" s="500"/>
      <c r="O41814" s="500"/>
      <c r="Q41814" s="498" t="s">
        <v>213</v>
      </c>
      <c r="S41814" s="499"/>
    </row>
    <row r="41815">
      <c r="B41815" s="497"/>
      <c r="H41815" s="500"/>
      <c r="O41815" s="500"/>
      <c r="Q41815" s="498" t="s">
        <v>213</v>
      </c>
      <c r="S41815" s="499"/>
    </row>
    <row r="41816">
      <c r="B41816" s="497"/>
      <c r="H41816" s="500"/>
      <c r="O41816" s="500"/>
      <c r="Q41816" s="498" t="s">
        <v>213</v>
      </c>
      <c r="S41816" s="499"/>
    </row>
    <row r="41817">
      <c r="B41817" s="497"/>
      <c r="H41817" s="500"/>
      <c r="O41817" s="500"/>
      <c r="Q41817" s="498" t="s">
        <v>213</v>
      </c>
      <c r="S41817" s="499"/>
    </row>
    <row r="41818">
      <c r="B41818" s="497"/>
      <c r="H41818" s="500"/>
      <c r="O41818" s="500"/>
      <c r="Q41818" s="498" t="s">
        <v>213</v>
      </c>
      <c r="S41818" s="499"/>
    </row>
    <row r="41819">
      <c r="B41819" s="497"/>
      <c r="H41819" s="500"/>
      <c r="O41819" s="500"/>
      <c r="Q41819" s="498" t="s">
        <v>213</v>
      </c>
      <c r="S41819" s="499"/>
    </row>
    <row r="41820">
      <c r="B41820" s="497"/>
      <c r="H41820" s="500"/>
      <c r="O41820" s="500"/>
      <c r="Q41820" s="498" t="s">
        <v>213</v>
      </c>
      <c r="S41820" s="499"/>
    </row>
    <row r="41821">
      <c r="B41821" s="497"/>
      <c r="H41821" s="500"/>
      <c r="O41821" s="500"/>
      <c r="Q41821" s="498" t="s">
        <v>213</v>
      </c>
      <c r="S41821" s="499"/>
    </row>
    <row r="41822">
      <c r="B41822" s="497"/>
      <c r="H41822" s="500"/>
      <c r="O41822" s="500"/>
      <c r="Q41822" s="498" t="s">
        <v>213</v>
      </c>
      <c r="S41822" s="499"/>
    </row>
    <row r="41823">
      <c r="B41823" s="497"/>
      <c r="H41823" s="500"/>
      <c r="O41823" s="500"/>
      <c r="Q41823" s="498" t="s">
        <v>213</v>
      </c>
      <c r="S41823" s="499"/>
    </row>
    <row r="41824">
      <c r="B41824" s="497"/>
      <c r="H41824" s="500"/>
      <c r="O41824" s="500"/>
      <c r="Q41824" s="498" t="s">
        <v>213</v>
      </c>
      <c r="S41824" s="499"/>
    </row>
    <row r="41825">
      <c r="B41825" s="497"/>
      <c r="H41825" s="500"/>
      <c r="O41825" s="500"/>
      <c r="Q41825" s="498" t="s">
        <v>213</v>
      </c>
      <c r="S41825" s="499"/>
    </row>
    <row r="41826">
      <c r="B41826" s="497"/>
      <c r="H41826" s="500"/>
      <c r="O41826" s="500"/>
      <c r="Q41826" s="498" t="s">
        <v>213</v>
      </c>
      <c r="S41826" s="499"/>
    </row>
    <row r="41827">
      <c r="B41827" s="497"/>
      <c r="H41827" s="500"/>
      <c r="O41827" s="500"/>
      <c r="Q41827" s="498" t="s">
        <v>213</v>
      </c>
      <c r="S41827" s="499"/>
    </row>
    <row r="41828">
      <c r="B41828" s="497"/>
      <c r="H41828" s="500"/>
      <c r="O41828" s="500"/>
      <c r="Q41828" s="498" t="s">
        <v>213</v>
      </c>
      <c r="S41828" s="499"/>
    </row>
    <row r="41829">
      <c r="B41829" s="497"/>
      <c r="H41829" s="500"/>
      <c r="O41829" s="500"/>
      <c r="Q41829" s="498" t="s">
        <v>213</v>
      </c>
      <c r="S41829" s="499"/>
    </row>
    <row r="41830">
      <c r="B41830" s="497"/>
      <c r="H41830" s="500"/>
      <c r="O41830" s="500"/>
      <c r="Q41830" s="498" t="s">
        <v>213</v>
      </c>
      <c r="S41830" s="499"/>
    </row>
    <row r="41831">
      <c r="B41831" s="497"/>
      <c r="H41831" s="500"/>
      <c r="O41831" s="500"/>
      <c r="Q41831" s="498" t="s">
        <v>213</v>
      </c>
      <c r="S41831" s="499"/>
    </row>
    <row r="41832">
      <c r="B41832" s="497"/>
      <c r="H41832" s="500"/>
      <c r="O41832" s="500"/>
      <c r="Q41832" s="498" t="s">
        <v>213</v>
      </c>
      <c r="S41832" s="499"/>
    </row>
    <row r="41833">
      <c r="B41833" s="497"/>
      <c r="H41833" s="500"/>
      <c r="O41833" s="500"/>
      <c r="Q41833" s="498" t="s">
        <v>213</v>
      </c>
      <c r="S41833" s="499"/>
    </row>
    <row r="41834">
      <c r="B41834" s="497"/>
      <c r="H41834" s="500"/>
      <c r="O41834" s="500"/>
      <c r="Q41834" s="498" t="s">
        <v>213</v>
      </c>
      <c r="S41834" s="499"/>
    </row>
    <row r="41835">
      <c r="B41835" s="497"/>
      <c r="H41835" s="500"/>
      <c r="O41835" s="500"/>
      <c r="Q41835" s="498" t="s">
        <v>213</v>
      </c>
      <c r="S41835" s="499"/>
    </row>
    <row r="41836">
      <c r="B41836" s="497"/>
      <c r="H41836" s="500"/>
      <c r="O41836" s="500"/>
      <c r="Q41836" s="498" t="s">
        <v>213</v>
      </c>
      <c r="S41836" s="499"/>
    </row>
    <row r="41837">
      <c r="B41837" s="497"/>
      <c r="H41837" s="500"/>
      <c r="O41837" s="500"/>
      <c r="Q41837" s="498" t="s">
        <v>213</v>
      </c>
      <c r="S41837" s="499"/>
    </row>
    <row r="41838">
      <c r="B41838" s="497"/>
      <c r="H41838" s="500"/>
      <c r="O41838" s="500"/>
      <c r="Q41838" s="498" t="s">
        <v>213</v>
      </c>
      <c r="S41838" s="499"/>
    </row>
    <row r="41839">
      <c r="B41839" s="497"/>
      <c r="H41839" s="500"/>
      <c r="O41839" s="500"/>
      <c r="Q41839" s="498" t="s">
        <v>213</v>
      </c>
      <c r="S41839" s="499"/>
    </row>
    <row r="41840">
      <c r="B41840" s="497"/>
      <c r="H41840" s="500"/>
      <c r="O41840" s="500"/>
      <c r="Q41840" s="498" t="s">
        <v>213</v>
      </c>
      <c r="S41840" s="499"/>
    </row>
    <row r="41841">
      <c r="B41841" s="497"/>
      <c r="H41841" s="500"/>
      <c r="O41841" s="500"/>
      <c r="Q41841" s="498" t="s">
        <v>213</v>
      </c>
      <c r="S41841" s="499"/>
    </row>
    <row r="41842">
      <c r="B41842" s="497"/>
      <c r="H41842" s="500"/>
      <c r="O41842" s="500"/>
      <c r="Q41842" s="498" t="s">
        <v>213</v>
      </c>
      <c r="S41842" s="499"/>
    </row>
    <row r="41843">
      <c r="B41843" s="497"/>
      <c r="H41843" s="500"/>
      <c r="O41843" s="500"/>
      <c r="Q41843" s="498" t="s">
        <v>213</v>
      </c>
      <c r="S41843" s="499"/>
    </row>
    <row r="41844">
      <c r="B41844" s="497"/>
      <c r="H41844" s="500"/>
      <c r="O41844" s="500"/>
      <c r="Q41844" s="498" t="s">
        <v>213</v>
      </c>
      <c r="S41844" s="499"/>
    </row>
    <row r="41845">
      <c r="B41845" s="497"/>
      <c r="H41845" s="500"/>
      <c r="O41845" s="500"/>
      <c r="Q41845" s="498" t="s">
        <v>213</v>
      </c>
      <c r="S41845" s="499"/>
    </row>
    <row r="41846">
      <c r="B41846" s="497"/>
      <c r="H41846" s="500"/>
      <c r="O41846" s="500"/>
      <c r="Q41846" s="498" t="s">
        <v>213</v>
      </c>
      <c r="S41846" s="499"/>
    </row>
    <row r="41847">
      <c r="B41847" s="497"/>
      <c r="H41847" s="500"/>
      <c r="O41847" s="500"/>
      <c r="Q41847" s="498" t="s">
        <v>213</v>
      </c>
      <c r="S41847" s="499"/>
    </row>
    <row r="41848">
      <c r="B41848" s="497"/>
      <c r="H41848" s="500"/>
      <c r="O41848" s="500"/>
      <c r="Q41848" s="498" t="s">
        <v>213</v>
      </c>
      <c r="S41848" s="499"/>
    </row>
    <row r="41849">
      <c r="B41849" s="497"/>
      <c r="H41849" s="500"/>
      <c r="O41849" s="500"/>
      <c r="Q41849" s="498" t="s">
        <v>213</v>
      </c>
      <c r="S41849" s="499"/>
    </row>
    <row r="41850">
      <c r="B41850" s="497"/>
      <c r="H41850" s="500"/>
      <c r="O41850" s="500"/>
      <c r="Q41850" s="498" t="s">
        <v>213</v>
      </c>
      <c r="S41850" s="499"/>
    </row>
    <row r="41851">
      <c r="B41851" s="497"/>
      <c r="H41851" s="500"/>
      <c r="O41851" s="500"/>
      <c r="Q41851" s="498" t="s">
        <v>213</v>
      </c>
      <c r="S41851" s="499"/>
    </row>
    <row r="41852">
      <c r="B41852" s="497"/>
      <c r="H41852" s="500"/>
      <c r="O41852" s="500"/>
      <c r="Q41852" s="498" t="s">
        <v>213</v>
      </c>
      <c r="S41852" s="499"/>
    </row>
    <row r="41853">
      <c r="B41853" s="497"/>
      <c r="H41853" s="500"/>
      <c r="O41853" s="500"/>
      <c r="Q41853" s="498" t="s">
        <v>213</v>
      </c>
      <c r="S41853" s="499"/>
    </row>
    <row r="41854">
      <c r="B41854" s="497"/>
      <c r="H41854" s="500"/>
      <c r="O41854" s="500"/>
      <c r="Q41854" s="498" t="s">
        <v>213</v>
      </c>
      <c r="S41854" s="499"/>
    </row>
    <row r="41855">
      <c r="B41855" s="497"/>
      <c r="H41855" s="500"/>
      <c r="O41855" s="500"/>
      <c r="Q41855" s="498" t="s">
        <v>213</v>
      </c>
      <c r="S41855" s="499"/>
    </row>
    <row r="41856">
      <c r="B41856" s="497"/>
      <c r="H41856" s="500"/>
      <c r="O41856" s="500"/>
      <c r="Q41856" s="498" t="s">
        <v>213</v>
      </c>
      <c r="S41856" s="499"/>
    </row>
    <row r="41857">
      <c r="B41857" s="497"/>
      <c r="H41857" s="500"/>
      <c r="O41857" s="500"/>
      <c r="Q41857" s="498" t="s">
        <v>213</v>
      </c>
      <c r="S41857" s="499"/>
    </row>
    <row r="41858">
      <c r="B41858" s="497"/>
      <c r="H41858" s="500"/>
      <c r="O41858" s="500"/>
      <c r="Q41858" s="498" t="s">
        <v>213</v>
      </c>
      <c r="S41858" s="499"/>
    </row>
    <row r="41859">
      <c r="B41859" s="497"/>
      <c r="H41859" s="500"/>
      <c r="O41859" s="500"/>
      <c r="Q41859" s="498" t="s">
        <v>213</v>
      </c>
      <c r="S41859" s="499"/>
    </row>
    <row r="41860">
      <c r="B41860" s="497"/>
      <c r="H41860" s="500"/>
      <c r="O41860" s="500"/>
      <c r="Q41860" s="498" t="s">
        <v>213</v>
      </c>
      <c r="S41860" s="499"/>
    </row>
    <row r="41861">
      <c r="B41861" s="497"/>
      <c r="H41861" s="500"/>
      <c r="O41861" s="500"/>
      <c r="Q41861" s="498" t="s">
        <v>213</v>
      </c>
      <c r="S41861" s="499"/>
    </row>
    <row r="41862">
      <c r="B41862" s="497"/>
      <c r="H41862" s="500"/>
      <c r="O41862" s="500"/>
      <c r="Q41862" s="498" t="s">
        <v>213</v>
      </c>
      <c r="S41862" s="499"/>
    </row>
    <row r="41863">
      <c r="B41863" s="497"/>
      <c r="H41863" s="500"/>
      <c r="O41863" s="500"/>
      <c r="Q41863" s="498" t="s">
        <v>213</v>
      </c>
      <c r="S41863" s="499"/>
    </row>
    <row r="41864">
      <c r="B41864" s="497"/>
      <c r="H41864" s="500"/>
      <c r="O41864" s="500"/>
      <c r="Q41864" s="498" t="s">
        <v>213</v>
      </c>
      <c r="S41864" s="499"/>
    </row>
    <row r="41865">
      <c r="B41865" s="497"/>
      <c r="H41865" s="500"/>
      <c r="O41865" s="500"/>
      <c r="Q41865" s="498" t="s">
        <v>213</v>
      </c>
      <c r="S41865" s="499"/>
    </row>
    <row r="41866">
      <c r="B41866" s="497"/>
      <c r="H41866" s="500"/>
      <c r="O41866" s="500"/>
      <c r="Q41866" s="498" t="s">
        <v>213</v>
      </c>
      <c r="S41866" s="499"/>
    </row>
    <row r="41867">
      <c r="B41867" s="497"/>
      <c r="H41867" s="500"/>
      <c r="O41867" s="500"/>
      <c r="Q41867" s="498" t="s">
        <v>213</v>
      </c>
      <c r="S41867" s="499"/>
    </row>
    <row r="41868">
      <c r="B41868" s="497"/>
      <c r="H41868" s="500"/>
      <c r="O41868" s="500"/>
      <c r="Q41868" s="498" t="s">
        <v>213</v>
      </c>
      <c r="S41868" s="499"/>
    </row>
    <row r="41869">
      <c r="B41869" s="497"/>
      <c r="H41869" s="500"/>
      <c r="O41869" s="500"/>
      <c r="Q41869" s="498" t="s">
        <v>213</v>
      </c>
      <c r="S41869" s="499"/>
    </row>
    <row r="41870">
      <c r="B41870" s="497"/>
      <c r="H41870" s="500"/>
      <c r="O41870" s="500"/>
      <c r="Q41870" s="498" t="s">
        <v>213</v>
      </c>
      <c r="S41870" s="499"/>
    </row>
    <row r="41871">
      <c r="B41871" s="497"/>
      <c r="H41871" s="500"/>
      <c r="O41871" s="500"/>
      <c r="Q41871" s="498" t="s">
        <v>213</v>
      </c>
      <c r="S41871" s="499"/>
    </row>
    <row r="41872">
      <c r="B41872" s="497"/>
      <c r="H41872" s="500"/>
      <c r="O41872" s="500"/>
      <c r="Q41872" s="498" t="s">
        <v>213</v>
      </c>
      <c r="S41872" s="499"/>
    </row>
    <row r="41873">
      <c r="B41873" s="497"/>
      <c r="H41873" s="500"/>
      <c r="O41873" s="500"/>
      <c r="Q41873" s="498" t="s">
        <v>213</v>
      </c>
      <c r="S41873" s="499"/>
    </row>
    <row r="41874">
      <c r="B41874" s="497"/>
      <c r="H41874" s="500"/>
      <c r="O41874" s="500"/>
      <c r="Q41874" s="498" t="s">
        <v>213</v>
      </c>
      <c r="S41874" s="499"/>
    </row>
    <row r="41875">
      <c r="B41875" s="497"/>
      <c r="H41875" s="500"/>
      <c r="O41875" s="500"/>
      <c r="Q41875" s="498" t="s">
        <v>213</v>
      </c>
      <c r="S41875" s="499"/>
    </row>
    <row r="41876">
      <c r="B41876" s="497"/>
      <c r="H41876" s="500"/>
      <c r="O41876" s="500"/>
      <c r="Q41876" s="498" t="s">
        <v>213</v>
      </c>
      <c r="S41876" s="499"/>
    </row>
    <row r="41877">
      <c r="B41877" s="497"/>
      <c r="H41877" s="500"/>
      <c r="O41877" s="500"/>
      <c r="Q41877" s="498" t="s">
        <v>213</v>
      </c>
      <c r="S41877" s="499"/>
    </row>
    <row r="41878">
      <c r="B41878" s="497"/>
      <c r="H41878" s="500"/>
      <c r="O41878" s="500"/>
      <c r="Q41878" s="498" t="s">
        <v>213</v>
      </c>
      <c r="S41878" s="499"/>
    </row>
    <row r="41879">
      <c r="B41879" s="497"/>
      <c r="H41879" s="500"/>
      <c r="O41879" s="500"/>
      <c r="Q41879" s="498" t="s">
        <v>213</v>
      </c>
      <c r="S41879" s="499"/>
    </row>
    <row r="41880">
      <c r="B41880" s="497"/>
      <c r="H41880" s="500"/>
      <c r="O41880" s="500"/>
      <c r="Q41880" s="498" t="s">
        <v>213</v>
      </c>
      <c r="S41880" s="499"/>
    </row>
    <row r="41881">
      <c r="B41881" s="497"/>
      <c r="H41881" s="500"/>
      <c r="O41881" s="500"/>
      <c r="Q41881" s="498" t="s">
        <v>213</v>
      </c>
      <c r="S41881" s="499"/>
    </row>
    <row r="41882">
      <c r="B41882" s="497"/>
      <c r="H41882" s="500"/>
      <c r="O41882" s="500"/>
      <c r="Q41882" s="498" t="s">
        <v>213</v>
      </c>
      <c r="S41882" s="499"/>
    </row>
    <row r="41883">
      <c r="B41883" s="497"/>
      <c r="H41883" s="500"/>
      <c r="O41883" s="500"/>
      <c r="Q41883" s="498" t="s">
        <v>213</v>
      </c>
      <c r="S41883" s="499"/>
    </row>
    <row r="41884">
      <c r="B41884" s="497"/>
      <c r="H41884" s="500"/>
      <c r="O41884" s="500"/>
      <c r="Q41884" s="498" t="s">
        <v>213</v>
      </c>
      <c r="S41884" s="499"/>
    </row>
    <row r="41885">
      <c r="B41885" s="497"/>
      <c r="H41885" s="500"/>
      <c r="O41885" s="500"/>
      <c r="Q41885" s="498" t="s">
        <v>213</v>
      </c>
      <c r="S41885" s="499"/>
    </row>
    <row r="41886">
      <c r="B41886" s="497"/>
      <c r="H41886" s="500"/>
      <c r="O41886" s="500"/>
      <c r="Q41886" s="498" t="s">
        <v>213</v>
      </c>
      <c r="S41886" s="499"/>
    </row>
    <row r="41887">
      <c r="B41887" s="497"/>
      <c r="H41887" s="500"/>
      <c r="O41887" s="500"/>
      <c r="Q41887" s="498" t="s">
        <v>213</v>
      </c>
      <c r="S41887" s="499"/>
    </row>
    <row r="41888">
      <c r="B41888" s="497"/>
      <c r="H41888" s="500"/>
      <c r="O41888" s="500"/>
      <c r="Q41888" s="498" t="s">
        <v>213</v>
      </c>
      <c r="S41888" s="499"/>
    </row>
    <row r="41889">
      <c r="B41889" s="497"/>
      <c r="H41889" s="500"/>
      <c r="O41889" s="500"/>
      <c r="Q41889" s="498" t="s">
        <v>213</v>
      </c>
      <c r="S41889" s="499"/>
    </row>
    <row r="41890">
      <c r="B41890" s="497"/>
      <c r="H41890" s="500"/>
      <c r="O41890" s="500"/>
      <c r="Q41890" s="498" t="s">
        <v>213</v>
      </c>
      <c r="S41890" s="499"/>
    </row>
    <row r="41891">
      <c r="B41891" s="497"/>
      <c r="H41891" s="500"/>
      <c r="O41891" s="500"/>
      <c r="Q41891" s="498" t="s">
        <v>213</v>
      </c>
      <c r="S41891" s="499"/>
    </row>
    <row r="41892">
      <c r="B41892" s="497"/>
      <c r="H41892" s="500"/>
      <c r="O41892" s="500"/>
      <c r="Q41892" s="498" t="s">
        <v>213</v>
      </c>
      <c r="S41892" s="499"/>
    </row>
    <row r="41893">
      <c r="B41893" s="497"/>
      <c r="H41893" s="500"/>
      <c r="O41893" s="500"/>
      <c r="Q41893" s="498" t="s">
        <v>213</v>
      </c>
      <c r="S41893" s="499"/>
    </row>
    <row r="41894">
      <c r="B41894" s="497"/>
      <c r="H41894" s="500"/>
      <c r="O41894" s="500"/>
      <c r="Q41894" s="498" t="s">
        <v>213</v>
      </c>
      <c r="S41894" s="499"/>
    </row>
    <row r="41895">
      <c r="B41895" s="497"/>
      <c r="H41895" s="500"/>
      <c r="O41895" s="500"/>
      <c r="Q41895" s="498" t="s">
        <v>213</v>
      </c>
      <c r="S41895" s="499"/>
    </row>
    <row r="41896">
      <c r="B41896" s="497"/>
      <c r="H41896" s="500"/>
      <c r="O41896" s="500"/>
      <c r="Q41896" s="498" t="s">
        <v>213</v>
      </c>
      <c r="S41896" s="499"/>
    </row>
    <row r="41897">
      <c r="B41897" s="497"/>
      <c r="H41897" s="500"/>
      <c r="O41897" s="500"/>
      <c r="Q41897" s="498" t="s">
        <v>213</v>
      </c>
      <c r="S41897" s="499"/>
    </row>
    <row r="41898">
      <c r="B41898" s="497"/>
      <c r="H41898" s="500"/>
      <c r="O41898" s="500"/>
      <c r="Q41898" s="498" t="s">
        <v>213</v>
      </c>
      <c r="S41898" s="499"/>
    </row>
    <row r="41899">
      <c r="B41899" s="497"/>
      <c r="H41899" s="500"/>
      <c r="O41899" s="500"/>
      <c r="Q41899" s="498" t="s">
        <v>213</v>
      </c>
      <c r="S41899" s="499"/>
    </row>
    <row r="41900">
      <c r="B41900" s="497"/>
      <c r="H41900" s="500"/>
      <c r="O41900" s="500"/>
      <c r="Q41900" s="498" t="s">
        <v>213</v>
      </c>
      <c r="S41900" s="499"/>
    </row>
    <row r="41901">
      <c r="B41901" s="497"/>
      <c r="H41901" s="500"/>
      <c r="O41901" s="500"/>
      <c r="Q41901" s="498" t="s">
        <v>213</v>
      </c>
      <c r="S41901" s="499"/>
    </row>
    <row r="41902">
      <c r="B41902" s="497"/>
      <c r="H41902" s="500"/>
      <c r="O41902" s="500"/>
      <c r="Q41902" s="498" t="s">
        <v>213</v>
      </c>
      <c r="S41902" s="499"/>
    </row>
    <row r="41903">
      <c r="B41903" s="497"/>
      <c r="H41903" s="500"/>
      <c r="O41903" s="500"/>
      <c r="Q41903" s="498" t="s">
        <v>213</v>
      </c>
      <c r="S41903" s="499"/>
    </row>
    <row r="41904">
      <c r="B41904" s="497"/>
      <c r="H41904" s="500"/>
      <c r="O41904" s="500"/>
      <c r="Q41904" s="498" t="s">
        <v>213</v>
      </c>
      <c r="S41904" s="499"/>
    </row>
    <row r="41905">
      <c r="B41905" s="497"/>
      <c r="H41905" s="500"/>
      <c r="O41905" s="500"/>
      <c r="Q41905" s="498" t="s">
        <v>213</v>
      </c>
      <c r="S41905" s="499"/>
    </row>
    <row r="41906">
      <c r="B41906" s="497"/>
      <c r="H41906" s="500"/>
      <c r="O41906" s="500"/>
      <c r="Q41906" s="498" t="s">
        <v>213</v>
      </c>
      <c r="S41906" s="499"/>
    </row>
    <row r="41907">
      <c r="B41907" s="497"/>
      <c r="H41907" s="500"/>
      <c r="O41907" s="500"/>
      <c r="Q41907" s="498" t="s">
        <v>213</v>
      </c>
      <c r="S41907" s="499"/>
    </row>
    <row r="41908">
      <c r="B41908" s="497"/>
      <c r="H41908" s="500"/>
      <c r="O41908" s="500"/>
      <c r="Q41908" s="498" t="s">
        <v>213</v>
      </c>
      <c r="S41908" s="499"/>
    </row>
    <row r="41909">
      <c r="B41909" s="497"/>
      <c r="H41909" s="500"/>
      <c r="O41909" s="500"/>
      <c r="Q41909" s="498" t="s">
        <v>213</v>
      </c>
      <c r="S41909" s="499"/>
    </row>
    <row r="41910">
      <c r="B41910" s="497"/>
      <c r="H41910" s="500"/>
      <c r="O41910" s="500"/>
      <c r="Q41910" s="498" t="s">
        <v>213</v>
      </c>
      <c r="S41910" s="499"/>
    </row>
    <row r="41911">
      <c r="B41911" s="497"/>
      <c r="H41911" s="500"/>
      <c r="O41911" s="500"/>
      <c r="Q41911" s="498" t="s">
        <v>213</v>
      </c>
      <c r="S41911" s="499"/>
    </row>
    <row r="41912">
      <c r="B41912" s="497"/>
      <c r="H41912" s="500"/>
      <c r="O41912" s="500"/>
      <c r="Q41912" s="498" t="s">
        <v>213</v>
      </c>
      <c r="S41912" s="499"/>
    </row>
    <row r="41913">
      <c r="B41913" s="497"/>
      <c r="H41913" s="500"/>
      <c r="O41913" s="500"/>
      <c r="Q41913" s="498" t="s">
        <v>213</v>
      </c>
      <c r="S41913" s="499"/>
    </row>
    <row r="41914">
      <c r="B41914" s="497"/>
      <c r="H41914" s="500"/>
      <c r="O41914" s="500"/>
      <c r="Q41914" s="498" t="s">
        <v>213</v>
      </c>
      <c r="S41914" s="499"/>
    </row>
    <row r="41915">
      <c r="B41915" s="497"/>
      <c r="H41915" s="500"/>
      <c r="O41915" s="500"/>
      <c r="Q41915" s="498" t="s">
        <v>213</v>
      </c>
      <c r="S41915" s="499"/>
    </row>
    <row r="41916">
      <c r="B41916" s="497"/>
      <c r="H41916" s="500"/>
      <c r="O41916" s="500"/>
      <c r="Q41916" s="498" t="s">
        <v>213</v>
      </c>
      <c r="S41916" s="499"/>
    </row>
    <row r="41917">
      <c r="B41917" s="497"/>
      <c r="H41917" s="500"/>
      <c r="O41917" s="500"/>
      <c r="Q41917" s="498" t="s">
        <v>213</v>
      </c>
      <c r="S41917" s="499"/>
    </row>
    <row r="41918">
      <c r="B41918" s="497"/>
      <c r="H41918" s="500"/>
      <c r="O41918" s="500"/>
      <c r="Q41918" s="498" t="s">
        <v>213</v>
      </c>
      <c r="S41918" s="499"/>
    </row>
    <row r="41919">
      <c r="B41919" s="497"/>
      <c r="H41919" s="500"/>
      <c r="O41919" s="500"/>
      <c r="Q41919" s="498" t="s">
        <v>213</v>
      </c>
      <c r="S41919" s="499"/>
    </row>
    <row r="41920">
      <c r="B41920" s="497"/>
      <c r="H41920" s="500"/>
      <c r="O41920" s="500"/>
      <c r="Q41920" s="498" t="s">
        <v>213</v>
      </c>
      <c r="S41920" s="499"/>
    </row>
    <row r="41921">
      <c r="B41921" s="497"/>
      <c r="H41921" s="500"/>
      <c r="O41921" s="500"/>
      <c r="Q41921" s="498" t="s">
        <v>213</v>
      </c>
      <c r="S41921" s="499"/>
    </row>
    <row r="41922">
      <c r="B41922" s="497"/>
      <c r="H41922" s="500"/>
      <c r="O41922" s="500"/>
      <c r="Q41922" s="498" t="s">
        <v>213</v>
      </c>
      <c r="S41922" s="499"/>
    </row>
    <row r="41923">
      <c r="B41923" s="497"/>
      <c r="H41923" s="500"/>
      <c r="O41923" s="500"/>
      <c r="Q41923" s="498" t="s">
        <v>213</v>
      </c>
      <c r="S41923" s="499"/>
    </row>
    <row r="41924">
      <c r="B41924" s="497"/>
      <c r="H41924" s="500"/>
      <c r="O41924" s="500"/>
      <c r="Q41924" s="498" t="s">
        <v>213</v>
      </c>
      <c r="S41924" s="499"/>
    </row>
    <row r="41925">
      <c r="B41925" s="497"/>
      <c r="H41925" s="500"/>
      <c r="O41925" s="500"/>
      <c r="Q41925" s="498" t="s">
        <v>213</v>
      </c>
      <c r="S41925" s="499"/>
    </row>
    <row r="41926">
      <c r="B41926" s="497"/>
      <c r="H41926" s="500"/>
      <c r="O41926" s="500"/>
      <c r="Q41926" s="498" t="s">
        <v>213</v>
      </c>
      <c r="S41926" s="499"/>
    </row>
    <row r="41927">
      <c r="B41927" s="497"/>
      <c r="H41927" s="500"/>
      <c r="O41927" s="500"/>
      <c r="Q41927" s="498" t="s">
        <v>213</v>
      </c>
      <c r="S41927" s="499"/>
    </row>
    <row r="41928">
      <c r="B41928" s="497"/>
      <c r="H41928" s="500"/>
      <c r="O41928" s="500"/>
      <c r="Q41928" s="498" t="s">
        <v>213</v>
      </c>
      <c r="S41928" s="499"/>
    </row>
    <row r="41929">
      <c r="B41929" s="497"/>
      <c r="H41929" s="500"/>
      <c r="O41929" s="500"/>
      <c r="Q41929" s="498" t="s">
        <v>213</v>
      </c>
      <c r="S41929" s="499"/>
    </row>
    <row r="41930">
      <c r="B41930" s="497"/>
      <c r="H41930" s="500"/>
      <c r="O41930" s="500"/>
      <c r="Q41930" s="498" t="s">
        <v>213</v>
      </c>
      <c r="S41930" s="499"/>
    </row>
    <row r="41931">
      <c r="B41931" s="497"/>
      <c r="H41931" s="500"/>
      <c r="O41931" s="500"/>
      <c r="Q41931" s="498" t="s">
        <v>213</v>
      </c>
      <c r="S41931" s="499"/>
    </row>
    <row r="41932">
      <c r="B41932" s="497"/>
      <c r="H41932" s="500"/>
      <c r="O41932" s="500"/>
      <c r="Q41932" s="498" t="s">
        <v>213</v>
      </c>
      <c r="S41932" s="499"/>
    </row>
    <row r="41933">
      <c r="B41933" s="497"/>
      <c r="H41933" s="500"/>
      <c r="O41933" s="500"/>
      <c r="Q41933" s="498" t="s">
        <v>213</v>
      </c>
      <c r="S41933" s="499"/>
    </row>
    <row r="41934">
      <c r="B41934" s="497"/>
      <c r="H41934" s="500"/>
      <c r="O41934" s="500"/>
      <c r="Q41934" s="498" t="s">
        <v>213</v>
      </c>
      <c r="S41934" s="499"/>
    </row>
    <row r="41935">
      <c r="B41935" s="497"/>
      <c r="H41935" s="500"/>
      <c r="O41935" s="500"/>
      <c r="Q41935" s="498" t="s">
        <v>213</v>
      </c>
      <c r="S41935" s="499"/>
    </row>
    <row r="41936">
      <c r="B41936" s="497"/>
      <c r="H41936" s="500"/>
      <c r="O41936" s="500"/>
      <c r="Q41936" s="498" t="s">
        <v>213</v>
      </c>
      <c r="S41936" s="499"/>
    </row>
    <row r="41937">
      <c r="B41937" s="497"/>
      <c r="H41937" s="500"/>
      <c r="O41937" s="500"/>
      <c r="Q41937" s="498" t="s">
        <v>213</v>
      </c>
      <c r="S41937" s="499"/>
    </row>
    <row r="41938">
      <c r="B41938" s="497"/>
      <c r="H41938" s="500"/>
      <c r="O41938" s="500"/>
      <c r="Q41938" s="498" t="s">
        <v>213</v>
      </c>
      <c r="S41938" s="499"/>
    </row>
    <row r="41939">
      <c r="B41939" s="497"/>
      <c r="H41939" s="500"/>
      <c r="O41939" s="500"/>
      <c r="Q41939" s="498" t="s">
        <v>213</v>
      </c>
      <c r="S41939" s="499"/>
    </row>
    <row r="41940">
      <c r="B41940" s="497"/>
      <c r="H41940" s="500"/>
      <c r="O41940" s="500"/>
      <c r="Q41940" s="498" t="s">
        <v>213</v>
      </c>
      <c r="S41940" s="499"/>
    </row>
    <row r="41941">
      <c r="B41941" s="497"/>
      <c r="H41941" s="500"/>
      <c r="O41941" s="500"/>
      <c r="Q41941" s="498" t="s">
        <v>213</v>
      </c>
      <c r="S41941" s="499"/>
    </row>
    <row r="41942">
      <c r="B41942" s="497"/>
      <c r="H41942" s="500"/>
      <c r="O41942" s="500"/>
      <c r="Q41942" s="498" t="s">
        <v>213</v>
      </c>
      <c r="S41942" s="499"/>
    </row>
    <row r="41943">
      <c r="B41943" s="497"/>
      <c r="H41943" s="500"/>
      <c r="O41943" s="500"/>
      <c r="Q41943" s="498" t="s">
        <v>213</v>
      </c>
      <c r="S41943" s="499"/>
    </row>
    <row r="41944">
      <c r="B41944" s="497"/>
      <c r="H41944" s="500"/>
      <c r="O41944" s="500"/>
      <c r="Q41944" s="498" t="s">
        <v>213</v>
      </c>
      <c r="S41944" s="499"/>
    </row>
    <row r="41945">
      <c r="B41945" s="497"/>
      <c r="H41945" s="500"/>
      <c r="O41945" s="500"/>
      <c r="Q41945" s="498" t="s">
        <v>213</v>
      </c>
      <c r="S41945" s="499"/>
    </row>
    <row r="41946">
      <c r="B41946" s="497"/>
      <c r="H41946" s="500"/>
      <c r="O41946" s="500"/>
      <c r="Q41946" s="498" t="s">
        <v>213</v>
      </c>
      <c r="S41946" s="499"/>
    </row>
    <row r="41947">
      <c r="B41947" s="497"/>
      <c r="H41947" s="500"/>
      <c r="O41947" s="500"/>
      <c r="Q41947" s="498" t="s">
        <v>213</v>
      </c>
      <c r="S41947" s="499"/>
    </row>
    <row r="41948">
      <c r="B41948" s="497"/>
      <c r="H41948" s="500"/>
      <c r="O41948" s="500"/>
      <c r="Q41948" s="498" t="s">
        <v>213</v>
      </c>
      <c r="S41948" s="499"/>
    </row>
    <row r="41949">
      <c r="B41949" s="497"/>
      <c r="H41949" s="500"/>
      <c r="O41949" s="500"/>
      <c r="Q41949" s="498" t="s">
        <v>213</v>
      </c>
      <c r="S41949" s="499"/>
    </row>
    <row r="41950">
      <c r="B41950" s="497"/>
      <c r="H41950" s="500"/>
      <c r="O41950" s="500"/>
      <c r="Q41950" s="498" t="s">
        <v>213</v>
      </c>
      <c r="S41950" s="499"/>
    </row>
    <row r="41951">
      <c r="B41951" s="497"/>
      <c r="H41951" s="500"/>
      <c r="O41951" s="500"/>
      <c r="Q41951" s="498" t="s">
        <v>213</v>
      </c>
      <c r="S41951" s="499"/>
    </row>
    <row r="41952">
      <c r="B41952" s="497"/>
      <c r="H41952" s="500"/>
      <c r="O41952" s="500"/>
      <c r="Q41952" s="498" t="s">
        <v>213</v>
      </c>
      <c r="S41952" s="499"/>
    </row>
    <row r="41953">
      <c r="B41953" s="497"/>
      <c r="H41953" s="500"/>
      <c r="O41953" s="500"/>
      <c r="Q41953" s="498" t="s">
        <v>213</v>
      </c>
      <c r="S41953" s="499"/>
    </row>
    <row r="41954">
      <c r="B41954" s="497"/>
      <c r="H41954" s="500"/>
      <c r="O41954" s="500"/>
      <c r="Q41954" s="498" t="s">
        <v>213</v>
      </c>
      <c r="S41954" s="499"/>
    </row>
    <row r="41955">
      <c r="B41955" s="497"/>
      <c r="H41955" s="500"/>
      <c r="O41955" s="500"/>
      <c r="Q41955" s="498" t="s">
        <v>213</v>
      </c>
      <c r="S41955" s="499"/>
    </row>
    <row r="41956">
      <c r="B41956" s="497"/>
      <c r="H41956" s="500"/>
      <c r="O41956" s="500"/>
      <c r="Q41956" s="498" t="s">
        <v>213</v>
      </c>
      <c r="S41956" s="499"/>
    </row>
    <row r="41957">
      <c r="B41957" s="497"/>
      <c r="H41957" s="500"/>
      <c r="O41957" s="500"/>
      <c r="Q41957" s="498" t="s">
        <v>213</v>
      </c>
      <c r="S41957" s="499"/>
    </row>
    <row r="41958">
      <c r="B41958" s="497"/>
      <c r="H41958" s="500"/>
      <c r="O41958" s="500"/>
      <c r="Q41958" s="498" t="s">
        <v>213</v>
      </c>
      <c r="S41958" s="499"/>
    </row>
    <row r="41959">
      <c r="B41959" s="497"/>
      <c r="H41959" s="500"/>
      <c r="O41959" s="500"/>
      <c r="Q41959" s="498" t="s">
        <v>213</v>
      </c>
      <c r="S41959" s="499"/>
    </row>
    <row r="41960">
      <c r="B41960" s="497"/>
      <c r="H41960" s="500"/>
      <c r="O41960" s="500"/>
      <c r="Q41960" s="498" t="s">
        <v>213</v>
      </c>
      <c r="S41960" s="499"/>
    </row>
    <row r="41961">
      <c r="B41961" s="497"/>
      <c r="H41961" s="500"/>
      <c r="O41961" s="500"/>
      <c r="Q41961" s="498" t="s">
        <v>213</v>
      </c>
      <c r="S41961" s="499"/>
    </row>
    <row r="41962">
      <c r="B41962" s="497"/>
      <c r="H41962" s="500"/>
      <c r="O41962" s="500"/>
      <c r="Q41962" s="498" t="s">
        <v>213</v>
      </c>
      <c r="S41962" s="499"/>
    </row>
    <row r="41963">
      <c r="B41963" s="497"/>
      <c r="H41963" s="500"/>
      <c r="O41963" s="500"/>
      <c r="Q41963" s="498" t="s">
        <v>213</v>
      </c>
      <c r="S41963" s="499"/>
    </row>
    <row r="41964">
      <c r="B41964" s="497"/>
      <c r="H41964" s="500"/>
      <c r="O41964" s="500"/>
      <c r="Q41964" s="498" t="s">
        <v>213</v>
      </c>
      <c r="S41964" s="499"/>
    </row>
    <row r="41965">
      <c r="B41965" s="497"/>
      <c r="H41965" s="500"/>
      <c r="O41965" s="500"/>
      <c r="Q41965" s="498" t="s">
        <v>213</v>
      </c>
      <c r="S41965" s="499"/>
    </row>
    <row r="41966">
      <c r="B41966" s="497"/>
      <c r="H41966" s="500"/>
      <c r="O41966" s="500"/>
      <c r="Q41966" s="498" t="s">
        <v>213</v>
      </c>
      <c r="S41966" s="499"/>
    </row>
    <row r="41967">
      <c r="B41967" s="497"/>
      <c r="H41967" s="500"/>
      <c r="O41967" s="500"/>
      <c r="Q41967" s="498" t="s">
        <v>213</v>
      </c>
      <c r="S41967" s="499"/>
    </row>
    <row r="41968">
      <c r="B41968" s="497"/>
      <c r="H41968" s="500"/>
      <c r="O41968" s="500"/>
      <c r="Q41968" s="498" t="s">
        <v>213</v>
      </c>
      <c r="S41968" s="499"/>
    </row>
    <row r="41969">
      <c r="B41969" s="497"/>
      <c r="H41969" s="500"/>
      <c r="O41969" s="500"/>
      <c r="Q41969" s="498" t="s">
        <v>213</v>
      </c>
      <c r="S41969" s="499"/>
    </row>
    <row r="41970">
      <c r="B41970" s="497"/>
      <c r="H41970" s="500"/>
      <c r="O41970" s="500"/>
      <c r="Q41970" s="498" t="s">
        <v>213</v>
      </c>
      <c r="S41970" s="499"/>
    </row>
    <row r="41971">
      <c r="B41971" s="497"/>
      <c r="H41971" s="500"/>
      <c r="O41971" s="500"/>
      <c r="Q41971" s="498" t="s">
        <v>213</v>
      </c>
      <c r="S41971" s="499"/>
    </row>
    <row r="41972">
      <c r="B41972" s="497"/>
      <c r="H41972" s="500"/>
      <c r="O41972" s="500"/>
      <c r="Q41972" s="498" t="s">
        <v>213</v>
      </c>
      <c r="S41972" s="499"/>
    </row>
    <row r="41973">
      <c r="B41973" s="497"/>
      <c r="H41973" s="500"/>
      <c r="O41973" s="500"/>
      <c r="Q41973" s="498" t="s">
        <v>213</v>
      </c>
      <c r="S41973" s="499"/>
    </row>
    <row r="41974">
      <c r="B41974" s="497"/>
      <c r="H41974" s="500"/>
      <c r="O41974" s="500"/>
      <c r="Q41974" s="498" t="s">
        <v>213</v>
      </c>
      <c r="S41974" s="499"/>
    </row>
    <row r="41975">
      <c r="B41975" s="497"/>
      <c r="H41975" s="500"/>
      <c r="O41975" s="500"/>
      <c r="Q41975" s="498" t="s">
        <v>213</v>
      </c>
      <c r="S41975" s="499"/>
    </row>
    <row r="41976">
      <c r="B41976" s="497"/>
      <c r="H41976" s="500"/>
      <c r="O41976" s="500"/>
      <c r="Q41976" s="498" t="s">
        <v>213</v>
      </c>
      <c r="S41976" s="499"/>
    </row>
    <row r="41977">
      <c r="B41977" s="497"/>
      <c r="H41977" s="500"/>
      <c r="O41977" s="500"/>
      <c r="Q41977" s="498" t="s">
        <v>213</v>
      </c>
      <c r="S41977" s="499"/>
    </row>
    <row r="41978">
      <c r="B41978" s="497"/>
      <c r="H41978" s="500"/>
      <c r="O41978" s="500"/>
      <c r="Q41978" s="498" t="s">
        <v>213</v>
      </c>
      <c r="S41978" s="499"/>
    </row>
    <row r="41979">
      <c r="B41979" s="497"/>
      <c r="H41979" s="500"/>
      <c r="O41979" s="500"/>
      <c r="Q41979" s="498" t="s">
        <v>213</v>
      </c>
      <c r="S41979" s="499"/>
    </row>
    <row r="41980">
      <c r="B41980" s="497"/>
      <c r="H41980" s="500"/>
      <c r="O41980" s="500"/>
      <c r="Q41980" s="498" t="s">
        <v>213</v>
      </c>
      <c r="S41980" s="499"/>
    </row>
    <row r="41981">
      <c r="B41981" s="497"/>
      <c r="H41981" s="500"/>
      <c r="O41981" s="500"/>
      <c r="Q41981" s="498" t="s">
        <v>213</v>
      </c>
      <c r="S41981" s="499"/>
    </row>
    <row r="41982">
      <c r="B41982" s="497"/>
      <c r="H41982" s="500"/>
      <c r="O41982" s="500"/>
      <c r="Q41982" s="498" t="s">
        <v>213</v>
      </c>
      <c r="S41982" s="499"/>
    </row>
    <row r="41983">
      <c r="B41983" s="497"/>
      <c r="H41983" s="500"/>
      <c r="O41983" s="500"/>
      <c r="Q41983" s="498" t="s">
        <v>213</v>
      </c>
      <c r="S41983" s="499"/>
    </row>
    <row r="41984">
      <c r="B41984" s="497"/>
      <c r="H41984" s="500"/>
      <c r="O41984" s="500"/>
      <c r="Q41984" s="498" t="s">
        <v>213</v>
      </c>
      <c r="S41984" s="499"/>
    </row>
    <row r="41985">
      <c r="B41985" s="497"/>
      <c r="H41985" s="500"/>
      <c r="O41985" s="500"/>
      <c r="Q41985" s="498" t="s">
        <v>213</v>
      </c>
      <c r="S41985" s="499"/>
    </row>
    <row r="41986">
      <c r="B41986" s="497"/>
      <c r="H41986" s="500"/>
      <c r="O41986" s="500"/>
      <c r="Q41986" s="498" t="s">
        <v>213</v>
      </c>
      <c r="S41986" s="499"/>
    </row>
    <row r="41987">
      <c r="B41987" s="497"/>
      <c r="H41987" s="500"/>
      <c r="O41987" s="500"/>
      <c r="Q41987" s="498" t="s">
        <v>213</v>
      </c>
      <c r="S41987" s="499"/>
    </row>
    <row r="41988">
      <c r="B41988" s="497"/>
      <c r="H41988" s="500"/>
      <c r="O41988" s="500"/>
      <c r="Q41988" s="498" t="s">
        <v>213</v>
      </c>
      <c r="S41988" s="499"/>
    </row>
    <row r="41989">
      <c r="B41989" s="497"/>
      <c r="H41989" s="500"/>
      <c r="O41989" s="500"/>
      <c r="Q41989" s="498" t="s">
        <v>213</v>
      </c>
      <c r="S41989" s="499"/>
    </row>
    <row r="41990">
      <c r="B41990" s="497"/>
      <c r="H41990" s="500"/>
      <c r="O41990" s="500"/>
      <c r="Q41990" s="498" t="s">
        <v>213</v>
      </c>
      <c r="S41990" s="499"/>
    </row>
    <row r="41991">
      <c r="B41991" s="497"/>
      <c r="H41991" s="500"/>
      <c r="O41991" s="500"/>
      <c r="Q41991" s="498" t="s">
        <v>213</v>
      </c>
      <c r="S41991" s="499"/>
    </row>
    <row r="41992">
      <c r="B41992" s="497"/>
      <c r="H41992" s="500"/>
      <c r="O41992" s="500"/>
      <c r="Q41992" s="498" t="s">
        <v>213</v>
      </c>
      <c r="S41992" s="499"/>
    </row>
    <row r="41993">
      <c r="B41993" s="497"/>
      <c r="H41993" s="500"/>
      <c r="O41993" s="500"/>
      <c r="Q41993" s="498" t="s">
        <v>213</v>
      </c>
      <c r="S41993" s="499"/>
    </row>
    <row r="41994">
      <c r="B41994" s="497"/>
      <c r="H41994" s="500"/>
      <c r="O41994" s="500"/>
      <c r="Q41994" s="498" t="s">
        <v>213</v>
      </c>
      <c r="S41994" s="499"/>
    </row>
    <row r="41995">
      <c r="B41995" s="497"/>
      <c r="H41995" s="500"/>
      <c r="O41995" s="500"/>
      <c r="Q41995" s="498" t="s">
        <v>213</v>
      </c>
      <c r="S41995" s="499"/>
    </row>
    <row r="41996">
      <c r="B41996" s="497"/>
      <c r="H41996" s="500"/>
      <c r="O41996" s="500"/>
      <c r="Q41996" s="498" t="s">
        <v>213</v>
      </c>
      <c r="S41996" s="499"/>
    </row>
    <row r="41997">
      <c r="B41997" s="497"/>
      <c r="H41997" s="500"/>
      <c r="O41997" s="500"/>
      <c r="Q41997" s="498" t="s">
        <v>213</v>
      </c>
      <c r="S41997" s="499"/>
    </row>
    <row r="41998">
      <c r="B41998" s="497"/>
      <c r="H41998" s="500"/>
      <c r="O41998" s="500"/>
      <c r="Q41998" s="498" t="s">
        <v>213</v>
      </c>
      <c r="S41998" s="499"/>
    </row>
    <row r="41999">
      <c r="B41999" s="497"/>
      <c r="H41999" s="500"/>
      <c r="O41999" s="500"/>
      <c r="Q41999" s="498" t="s">
        <v>213</v>
      </c>
      <c r="S41999" s="499"/>
    </row>
    <row r="42000">
      <c r="B42000" s="497"/>
      <c r="H42000" s="500"/>
      <c r="O42000" s="500"/>
      <c r="Q42000" s="498" t="s">
        <v>213</v>
      </c>
      <c r="S42000" s="499"/>
    </row>
    <row r="42001">
      <c r="B42001" s="497"/>
      <c r="H42001" s="500"/>
      <c r="O42001" s="500"/>
      <c r="Q42001" s="498" t="s">
        <v>213</v>
      </c>
      <c r="S42001" s="499"/>
    </row>
    <row r="42002">
      <c r="B42002" s="497"/>
      <c r="H42002" s="500"/>
      <c r="O42002" s="500"/>
      <c r="Q42002" s="498" t="s">
        <v>213</v>
      </c>
      <c r="S42002" s="499"/>
    </row>
    <row r="42003">
      <c r="B42003" s="497"/>
      <c r="H42003" s="500"/>
      <c r="O42003" s="500"/>
      <c r="Q42003" s="498" t="s">
        <v>213</v>
      </c>
      <c r="S42003" s="499"/>
    </row>
    <row r="42004">
      <c r="B42004" s="497"/>
      <c r="H42004" s="500"/>
      <c r="O42004" s="500"/>
      <c r="Q42004" s="498" t="s">
        <v>213</v>
      </c>
      <c r="S42004" s="499"/>
    </row>
    <row r="42005">
      <c r="B42005" s="497"/>
      <c r="H42005" s="500"/>
      <c r="O42005" s="500"/>
      <c r="Q42005" s="498" t="s">
        <v>213</v>
      </c>
      <c r="S42005" s="499"/>
    </row>
    <row r="42006">
      <c r="B42006" s="497"/>
      <c r="H42006" s="500"/>
      <c r="O42006" s="500"/>
      <c r="Q42006" s="498" t="s">
        <v>213</v>
      </c>
      <c r="S42006" s="499"/>
    </row>
    <row r="42007">
      <c r="B42007" s="497"/>
      <c r="H42007" s="500"/>
      <c r="O42007" s="500"/>
      <c r="Q42007" s="498" t="s">
        <v>213</v>
      </c>
      <c r="S42007" s="499"/>
    </row>
    <row r="42008">
      <c r="B42008" s="497"/>
      <c r="H42008" s="500"/>
      <c r="O42008" s="500"/>
      <c r="Q42008" s="498" t="s">
        <v>213</v>
      </c>
      <c r="S42008" s="499"/>
    </row>
    <row r="42009">
      <c r="B42009" s="497"/>
      <c r="H42009" s="500"/>
      <c r="O42009" s="500"/>
      <c r="Q42009" s="498" t="s">
        <v>213</v>
      </c>
      <c r="S42009" s="499"/>
    </row>
    <row r="42010">
      <c r="B42010" s="497"/>
      <c r="H42010" s="500"/>
      <c r="O42010" s="500"/>
      <c r="Q42010" s="498" t="s">
        <v>213</v>
      </c>
      <c r="S42010" s="499"/>
    </row>
    <row r="42011">
      <c r="B42011" s="497"/>
      <c r="H42011" s="500"/>
      <c r="O42011" s="500"/>
      <c r="Q42011" s="498" t="s">
        <v>213</v>
      </c>
      <c r="S42011" s="499"/>
    </row>
    <row r="42012">
      <c r="B42012" s="497"/>
      <c r="H42012" s="500"/>
      <c r="O42012" s="500"/>
      <c r="Q42012" s="498" t="s">
        <v>213</v>
      </c>
      <c r="S42012" s="499"/>
    </row>
    <row r="42013">
      <c r="B42013" s="497"/>
      <c r="H42013" s="500"/>
      <c r="O42013" s="500"/>
      <c r="Q42013" s="498" t="s">
        <v>213</v>
      </c>
      <c r="S42013" s="499"/>
    </row>
    <row r="42014">
      <c r="B42014" s="497"/>
      <c r="H42014" s="500"/>
      <c r="O42014" s="500"/>
      <c r="Q42014" s="498" t="s">
        <v>213</v>
      </c>
      <c r="S42014" s="499"/>
    </row>
    <row r="42015">
      <c r="B42015" s="497"/>
      <c r="H42015" s="500"/>
      <c r="O42015" s="500"/>
      <c r="Q42015" s="498" t="s">
        <v>213</v>
      </c>
      <c r="S42015" s="499"/>
    </row>
    <row r="42016">
      <c r="B42016" s="497"/>
      <c r="H42016" s="500"/>
      <c r="O42016" s="500"/>
      <c r="Q42016" s="498" t="s">
        <v>213</v>
      </c>
      <c r="S42016" s="499"/>
    </row>
    <row r="42017">
      <c r="B42017" s="497"/>
      <c r="H42017" s="500"/>
      <c r="O42017" s="500"/>
      <c r="Q42017" s="498" t="s">
        <v>213</v>
      </c>
      <c r="S42017" s="499"/>
    </row>
    <row r="42018">
      <c r="B42018" s="497"/>
      <c r="H42018" s="500"/>
      <c r="O42018" s="500"/>
      <c r="Q42018" s="498" t="s">
        <v>213</v>
      </c>
      <c r="S42018" s="499"/>
    </row>
    <row r="42019">
      <c r="B42019" s="497"/>
      <c r="H42019" s="500"/>
      <c r="O42019" s="500"/>
      <c r="Q42019" s="498" t="s">
        <v>213</v>
      </c>
      <c r="S42019" s="499"/>
    </row>
    <row r="42020">
      <c r="B42020" s="497"/>
      <c r="H42020" s="500"/>
      <c r="O42020" s="500"/>
      <c r="Q42020" s="498" t="s">
        <v>213</v>
      </c>
      <c r="S42020" s="499"/>
    </row>
    <row r="42021">
      <c r="B42021" s="497"/>
      <c r="H42021" s="500"/>
      <c r="O42021" s="500"/>
      <c r="Q42021" s="498" t="s">
        <v>213</v>
      </c>
      <c r="S42021" s="499"/>
    </row>
    <row r="42022">
      <c r="B42022" s="497"/>
      <c r="H42022" s="500"/>
      <c r="O42022" s="500"/>
      <c r="Q42022" s="498" t="s">
        <v>213</v>
      </c>
      <c r="S42022" s="499"/>
    </row>
    <row r="42023">
      <c r="B42023" s="497"/>
      <c r="H42023" s="500"/>
      <c r="O42023" s="500"/>
      <c r="Q42023" s="498" t="s">
        <v>213</v>
      </c>
      <c r="S42023" s="499"/>
    </row>
    <row r="42024">
      <c r="B42024" s="497"/>
      <c r="H42024" s="500"/>
      <c r="O42024" s="500"/>
      <c r="Q42024" s="498" t="s">
        <v>213</v>
      </c>
      <c r="S42024" s="499"/>
    </row>
    <row r="42025">
      <c r="B42025" s="497"/>
      <c r="H42025" s="500"/>
      <c r="O42025" s="500"/>
      <c r="Q42025" s="498" t="s">
        <v>213</v>
      </c>
      <c r="S42025" s="499"/>
    </row>
    <row r="42026">
      <c r="B42026" s="497"/>
      <c r="H42026" s="500"/>
      <c r="O42026" s="500"/>
      <c r="Q42026" s="498" t="s">
        <v>213</v>
      </c>
      <c r="S42026" s="499"/>
    </row>
    <row r="42027">
      <c r="B42027" s="497"/>
      <c r="H42027" s="500"/>
      <c r="O42027" s="500"/>
      <c r="Q42027" s="498" t="s">
        <v>213</v>
      </c>
      <c r="S42027" s="499"/>
    </row>
    <row r="42028">
      <c r="B42028" s="497"/>
      <c r="H42028" s="500"/>
      <c r="O42028" s="500"/>
      <c r="Q42028" s="498" t="s">
        <v>213</v>
      </c>
      <c r="S42028" s="499"/>
    </row>
    <row r="42029">
      <c r="B42029" s="497"/>
      <c r="H42029" s="500"/>
      <c r="O42029" s="500"/>
      <c r="Q42029" s="498" t="s">
        <v>213</v>
      </c>
      <c r="S42029" s="499"/>
    </row>
    <row r="42030">
      <c r="B42030" s="497"/>
      <c r="H42030" s="500"/>
      <c r="O42030" s="500"/>
      <c r="Q42030" s="498" t="s">
        <v>213</v>
      </c>
      <c r="S42030" s="499"/>
    </row>
    <row r="42031">
      <c r="B42031" s="497"/>
      <c r="H42031" s="500"/>
      <c r="O42031" s="500"/>
      <c r="Q42031" s="498" t="s">
        <v>213</v>
      </c>
      <c r="S42031" s="499"/>
    </row>
    <row r="42032">
      <c r="B42032" s="497"/>
      <c r="H42032" s="500"/>
      <c r="O42032" s="500"/>
      <c r="Q42032" s="498" t="s">
        <v>213</v>
      </c>
      <c r="S42032" s="499"/>
    </row>
    <row r="42033">
      <c r="B42033" s="497"/>
      <c r="H42033" s="500"/>
      <c r="O42033" s="500"/>
      <c r="Q42033" s="498" t="s">
        <v>213</v>
      </c>
      <c r="S42033" s="499"/>
    </row>
    <row r="42034">
      <c r="B42034" s="497"/>
      <c r="H42034" s="500"/>
      <c r="O42034" s="500"/>
      <c r="Q42034" s="498" t="s">
        <v>213</v>
      </c>
      <c r="S42034" s="499"/>
    </row>
    <row r="42035">
      <c r="B42035" s="497"/>
      <c r="H42035" s="500"/>
      <c r="O42035" s="500"/>
      <c r="Q42035" s="498" t="s">
        <v>213</v>
      </c>
      <c r="S42035" s="499"/>
    </row>
    <row r="42036">
      <c r="B42036" s="497"/>
      <c r="H42036" s="500"/>
      <c r="O42036" s="500"/>
      <c r="Q42036" s="498" t="s">
        <v>213</v>
      </c>
      <c r="S42036" s="499"/>
    </row>
    <row r="42037">
      <c r="B42037" s="497"/>
      <c r="H42037" s="500"/>
      <c r="O42037" s="500"/>
      <c r="Q42037" s="498" t="s">
        <v>213</v>
      </c>
      <c r="S42037" s="499"/>
    </row>
    <row r="42038">
      <c r="B42038" s="497"/>
      <c r="H42038" s="500"/>
      <c r="O42038" s="500"/>
      <c r="Q42038" s="498" t="s">
        <v>213</v>
      </c>
      <c r="S42038" s="499"/>
    </row>
    <row r="42039">
      <c r="B42039" s="497"/>
      <c r="H42039" s="500"/>
      <c r="O42039" s="500"/>
      <c r="Q42039" s="498" t="s">
        <v>213</v>
      </c>
      <c r="S42039" s="499"/>
    </row>
    <row r="42040">
      <c r="B42040" s="497"/>
      <c r="H42040" s="500"/>
      <c r="O42040" s="500"/>
      <c r="Q42040" s="498" t="s">
        <v>213</v>
      </c>
      <c r="S42040" s="499"/>
    </row>
    <row r="42041">
      <c r="B42041" s="497"/>
      <c r="H42041" s="500"/>
      <c r="O42041" s="500"/>
      <c r="Q42041" s="498" t="s">
        <v>213</v>
      </c>
      <c r="S42041" s="499"/>
    </row>
    <row r="42042">
      <c r="B42042" s="497"/>
      <c r="H42042" s="500"/>
      <c r="O42042" s="500"/>
      <c r="Q42042" s="498" t="s">
        <v>213</v>
      </c>
      <c r="S42042" s="499"/>
    </row>
    <row r="42043">
      <c r="B42043" s="497"/>
      <c r="H42043" s="500"/>
      <c r="O42043" s="500"/>
      <c r="Q42043" s="498" t="s">
        <v>213</v>
      </c>
      <c r="S42043" s="499"/>
    </row>
    <row r="42044">
      <c r="B42044" s="497"/>
      <c r="H42044" s="500"/>
      <c r="O42044" s="500"/>
      <c r="Q42044" s="498" t="s">
        <v>213</v>
      </c>
      <c r="S42044" s="499"/>
    </row>
    <row r="42045">
      <c r="B42045" s="497"/>
      <c r="H42045" s="500"/>
      <c r="O42045" s="500"/>
      <c r="Q42045" s="498" t="s">
        <v>213</v>
      </c>
      <c r="S42045" s="499"/>
    </row>
    <row r="42046">
      <c r="B42046" s="497"/>
      <c r="H42046" s="500"/>
      <c r="O42046" s="500"/>
      <c r="Q42046" s="498" t="s">
        <v>213</v>
      </c>
      <c r="S42046" s="499"/>
    </row>
    <row r="42047">
      <c r="B42047" s="497"/>
      <c r="H42047" s="500"/>
      <c r="O42047" s="500"/>
      <c r="Q42047" s="498" t="s">
        <v>213</v>
      </c>
      <c r="S42047" s="499"/>
    </row>
    <row r="42048">
      <c r="B42048" s="497"/>
      <c r="H42048" s="500"/>
      <c r="O42048" s="500"/>
      <c r="Q42048" s="498" t="s">
        <v>213</v>
      </c>
      <c r="S42048" s="499"/>
    </row>
    <row r="42049">
      <c r="B42049" s="497"/>
      <c r="H42049" s="500"/>
      <c r="O42049" s="500"/>
      <c r="Q42049" s="498" t="s">
        <v>213</v>
      </c>
      <c r="S42049" s="499"/>
    </row>
    <row r="42050">
      <c r="B42050" s="497"/>
      <c r="H42050" s="500"/>
      <c r="O42050" s="500"/>
      <c r="Q42050" s="498" t="s">
        <v>213</v>
      </c>
      <c r="S42050" s="499"/>
    </row>
    <row r="42051">
      <c r="B42051" s="497"/>
      <c r="H42051" s="500"/>
      <c r="O42051" s="500"/>
      <c r="Q42051" s="498" t="s">
        <v>213</v>
      </c>
      <c r="S42051" s="499"/>
    </row>
    <row r="42052">
      <c r="B42052" s="497"/>
      <c r="H42052" s="500"/>
      <c r="O42052" s="500"/>
      <c r="Q42052" s="498" t="s">
        <v>213</v>
      </c>
      <c r="S42052" s="499"/>
    </row>
    <row r="42053">
      <c r="B42053" s="497"/>
      <c r="H42053" s="500"/>
      <c r="O42053" s="500"/>
      <c r="Q42053" s="498" t="s">
        <v>213</v>
      </c>
      <c r="S42053" s="499"/>
    </row>
    <row r="42054">
      <c r="B42054" s="497"/>
      <c r="H42054" s="500"/>
      <c r="O42054" s="500"/>
      <c r="Q42054" s="498" t="s">
        <v>213</v>
      </c>
      <c r="S42054" s="499"/>
    </row>
    <row r="42055">
      <c r="B42055" s="497"/>
      <c r="H42055" s="500"/>
      <c r="O42055" s="500"/>
      <c r="Q42055" s="498" t="s">
        <v>213</v>
      </c>
      <c r="S42055" s="499"/>
    </row>
    <row r="42056">
      <c r="B42056" s="497"/>
      <c r="H42056" s="500"/>
      <c r="O42056" s="500"/>
      <c r="Q42056" s="498" t="s">
        <v>213</v>
      </c>
      <c r="S42056" s="499"/>
    </row>
    <row r="42057">
      <c r="B42057" s="497"/>
      <c r="H42057" s="500"/>
      <c r="O42057" s="500"/>
      <c r="Q42057" s="498" t="s">
        <v>213</v>
      </c>
      <c r="S42057" s="499"/>
    </row>
    <row r="42058">
      <c r="B42058" s="497"/>
      <c r="H42058" s="500"/>
      <c r="O42058" s="500"/>
      <c r="Q42058" s="498" t="s">
        <v>213</v>
      </c>
      <c r="S42058" s="499"/>
    </row>
    <row r="42059">
      <c r="B42059" s="497"/>
      <c r="H42059" s="500"/>
      <c r="O42059" s="500"/>
      <c r="Q42059" s="498" t="s">
        <v>213</v>
      </c>
      <c r="S42059" s="499"/>
    </row>
    <row r="42060">
      <c r="B42060" s="497"/>
      <c r="H42060" s="500"/>
      <c r="O42060" s="500"/>
      <c r="Q42060" s="498" t="s">
        <v>213</v>
      </c>
      <c r="S42060" s="499"/>
    </row>
    <row r="42061">
      <c r="B42061" s="497"/>
      <c r="H42061" s="500"/>
      <c r="O42061" s="500"/>
      <c r="Q42061" s="498" t="s">
        <v>213</v>
      </c>
      <c r="S42061" s="499"/>
    </row>
    <row r="42062">
      <c r="B42062" s="497"/>
      <c r="H42062" s="500"/>
      <c r="O42062" s="500"/>
      <c r="Q42062" s="498" t="s">
        <v>213</v>
      </c>
      <c r="S42062" s="499"/>
    </row>
    <row r="42063">
      <c r="B42063" s="497"/>
      <c r="H42063" s="500"/>
      <c r="O42063" s="500"/>
      <c r="Q42063" s="498" t="s">
        <v>213</v>
      </c>
      <c r="S42063" s="499"/>
    </row>
    <row r="42064">
      <c r="B42064" s="497"/>
      <c r="H42064" s="500"/>
      <c r="O42064" s="500"/>
      <c r="Q42064" s="498" t="s">
        <v>213</v>
      </c>
      <c r="S42064" s="499"/>
    </row>
    <row r="42065">
      <c r="B42065" s="497"/>
      <c r="H42065" s="500"/>
      <c r="O42065" s="500"/>
      <c r="Q42065" s="498" t="s">
        <v>213</v>
      </c>
      <c r="S42065" s="499"/>
    </row>
    <row r="42066">
      <c r="B42066" s="497"/>
      <c r="H42066" s="500"/>
      <c r="O42066" s="500"/>
      <c r="Q42066" s="498" t="s">
        <v>213</v>
      </c>
      <c r="S42066" s="499"/>
    </row>
    <row r="42067">
      <c r="B42067" s="497"/>
      <c r="H42067" s="500"/>
      <c r="O42067" s="500"/>
      <c r="Q42067" s="498" t="s">
        <v>213</v>
      </c>
      <c r="S42067" s="499"/>
    </row>
    <row r="42068">
      <c r="B42068" s="497"/>
      <c r="H42068" s="500"/>
      <c r="O42068" s="500"/>
      <c r="Q42068" s="498" t="s">
        <v>213</v>
      </c>
      <c r="S42068" s="499"/>
    </row>
    <row r="42069">
      <c r="B42069" s="497"/>
      <c r="H42069" s="500"/>
      <c r="O42069" s="500"/>
      <c r="Q42069" s="498" t="s">
        <v>213</v>
      </c>
      <c r="S42069" s="499"/>
    </row>
    <row r="42070">
      <c r="B42070" s="497"/>
      <c r="H42070" s="500"/>
      <c r="O42070" s="500"/>
      <c r="Q42070" s="498" t="s">
        <v>213</v>
      </c>
      <c r="S42070" s="499"/>
    </row>
    <row r="42071">
      <c r="B42071" s="497"/>
      <c r="H42071" s="500"/>
      <c r="O42071" s="500"/>
      <c r="Q42071" s="498" t="s">
        <v>213</v>
      </c>
      <c r="S42071" s="499"/>
    </row>
    <row r="42072">
      <c r="B42072" s="497"/>
      <c r="H42072" s="500"/>
      <c r="O42072" s="500"/>
      <c r="Q42072" s="498" t="s">
        <v>213</v>
      </c>
      <c r="S42072" s="499"/>
    </row>
    <row r="42073">
      <c r="B42073" s="497"/>
      <c r="H42073" s="500"/>
      <c r="O42073" s="500"/>
      <c r="Q42073" s="498" t="s">
        <v>213</v>
      </c>
      <c r="S42073" s="499"/>
    </row>
    <row r="42074">
      <c r="B42074" s="497"/>
      <c r="H42074" s="500"/>
      <c r="O42074" s="500"/>
      <c r="Q42074" s="498" t="s">
        <v>213</v>
      </c>
      <c r="S42074" s="499"/>
    </row>
    <row r="42075">
      <c r="B42075" s="497"/>
      <c r="H42075" s="500"/>
      <c r="O42075" s="500"/>
      <c r="Q42075" s="498" t="s">
        <v>213</v>
      </c>
      <c r="S42075" s="499"/>
    </row>
    <row r="42076">
      <c r="B42076" s="497"/>
      <c r="H42076" s="500"/>
      <c r="O42076" s="500"/>
      <c r="Q42076" s="498" t="s">
        <v>213</v>
      </c>
      <c r="S42076" s="499"/>
    </row>
    <row r="42077">
      <c r="B42077" s="497"/>
      <c r="H42077" s="500"/>
      <c r="O42077" s="500"/>
      <c r="Q42077" s="498" t="s">
        <v>213</v>
      </c>
      <c r="S42077" s="499"/>
    </row>
    <row r="42078">
      <c r="B42078" s="497"/>
      <c r="H42078" s="500"/>
      <c r="O42078" s="500"/>
      <c r="Q42078" s="498" t="s">
        <v>213</v>
      </c>
      <c r="S42078" s="499"/>
    </row>
    <row r="42079">
      <c r="B42079" s="497"/>
      <c r="H42079" s="500"/>
      <c r="O42079" s="500"/>
      <c r="Q42079" s="498" t="s">
        <v>213</v>
      </c>
      <c r="S42079" s="499"/>
    </row>
    <row r="42080">
      <c r="B42080" s="497"/>
      <c r="H42080" s="500"/>
      <c r="O42080" s="500"/>
      <c r="Q42080" s="498" t="s">
        <v>213</v>
      </c>
      <c r="S42080" s="499"/>
    </row>
    <row r="42081">
      <c r="B42081" s="497"/>
      <c r="H42081" s="500"/>
      <c r="O42081" s="500"/>
      <c r="Q42081" s="498" t="s">
        <v>213</v>
      </c>
      <c r="S42081" s="499"/>
    </row>
    <row r="42082">
      <c r="B42082" s="497"/>
      <c r="H42082" s="500"/>
      <c r="O42082" s="500"/>
      <c r="Q42082" s="498" t="s">
        <v>213</v>
      </c>
      <c r="S42082" s="499"/>
    </row>
    <row r="42083">
      <c r="B42083" s="497"/>
      <c r="H42083" s="500"/>
      <c r="O42083" s="500"/>
      <c r="Q42083" s="498" t="s">
        <v>213</v>
      </c>
      <c r="S42083" s="499"/>
    </row>
    <row r="42084">
      <c r="B42084" s="497"/>
      <c r="H42084" s="500"/>
      <c r="O42084" s="500"/>
      <c r="Q42084" s="498" t="s">
        <v>213</v>
      </c>
      <c r="S42084" s="499"/>
    </row>
    <row r="42085">
      <c r="B42085" s="497"/>
      <c r="H42085" s="500"/>
      <c r="O42085" s="500"/>
      <c r="Q42085" s="498" t="s">
        <v>213</v>
      </c>
      <c r="S42085" s="499"/>
    </row>
    <row r="42086">
      <c r="B42086" s="497"/>
      <c r="H42086" s="500"/>
      <c r="O42086" s="500"/>
      <c r="Q42086" s="498" t="s">
        <v>213</v>
      </c>
      <c r="S42086" s="499"/>
    </row>
    <row r="42087">
      <c r="B42087" s="497"/>
      <c r="H42087" s="500"/>
      <c r="O42087" s="500"/>
      <c r="Q42087" s="498" t="s">
        <v>213</v>
      </c>
      <c r="S42087" s="499"/>
    </row>
    <row r="42088">
      <c r="B42088" s="497"/>
      <c r="H42088" s="500"/>
      <c r="O42088" s="500"/>
      <c r="Q42088" s="498" t="s">
        <v>213</v>
      </c>
      <c r="S42088" s="499"/>
    </row>
    <row r="42089">
      <c r="B42089" s="497"/>
      <c r="H42089" s="500"/>
      <c r="O42089" s="500"/>
      <c r="Q42089" s="498" t="s">
        <v>213</v>
      </c>
      <c r="S42089" s="499"/>
    </row>
    <row r="42090">
      <c r="B42090" s="497"/>
      <c r="H42090" s="500"/>
      <c r="O42090" s="500"/>
      <c r="Q42090" s="498" t="s">
        <v>213</v>
      </c>
      <c r="S42090" s="499"/>
    </row>
    <row r="42091">
      <c r="B42091" s="497"/>
      <c r="H42091" s="500"/>
      <c r="O42091" s="500"/>
      <c r="Q42091" s="498" t="s">
        <v>213</v>
      </c>
      <c r="S42091" s="499"/>
    </row>
    <row r="42092">
      <c r="B42092" s="497"/>
      <c r="H42092" s="500"/>
      <c r="O42092" s="500"/>
      <c r="Q42092" s="498" t="s">
        <v>213</v>
      </c>
      <c r="S42092" s="499"/>
    </row>
    <row r="42093">
      <c r="B42093" s="497"/>
      <c r="H42093" s="500"/>
      <c r="O42093" s="500"/>
      <c r="Q42093" s="498" t="s">
        <v>213</v>
      </c>
      <c r="S42093" s="499"/>
    </row>
    <row r="42094">
      <c r="B42094" s="497"/>
      <c r="H42094" s="500"/>
      <c r="O42094" s="500"/>
      <c r="Q42094" s="498" t="s">
        <v>213</v>
      </c>
      <c r="S42094" s="499"/>
    </row>
    <row r="42095">
      <c r="B42095" s="497"/>
      <c r="H42095" s="500"/>
      <c r="O42095" s="500"/>
      <c r="Q42095" s="498" t="s">
        <v>213</v>
      </c>
      <c r="S42095" s="499"/>
    </row>
    <row r="42096">
      <c r="B42096" s="497"/>
      <c r="H42096" s="500"/>
      <c r="O42096" s="500"/>
      <c r="Q42096" s="498" t="s">
        <v>213</v>
      </c>
      <c r="S42096" s="499"/>
    </row>
    <row r="42097">
      <c r="B42097" s="497"/>
      <c r="H42097" s="500"/>
      <c r="O42097" s="500"/>
      <c r="Q42097" s="498" t="s">
        <v>213</v>
      </c>
      <c r="S42097" s="499"/>
    </row>
    <row r="42098">
      <c r="B42098" s="497"/>
      <c r="H42098" s="500"/>
      <c r="O42098" s="500"/>
      <c r="Q42098" s="498" t="s">
        <v>213</v>
      </c>
      <c r="S42098" s="499"/>
    </row>
    <row r="42099">
      <c r="B42099" s="497"/>
      <c r="H42099" s="500"/>
      <c r="O42099" s="500"/>
      <c r="Q42099" s="498" t="s">
        <v>213</v>
      </c>
      <c r="S42099" s="499"/>
    </row>
    <row r="42100">
      <c r="B42100" s="497"/>
      <c r="H42100" s="500"/>
      <c r="O42100" s="500"/>
      <c r="Q42100" s="498" t="s">
        <v>213</v>
      </c>
      <c r="S42100" s="499"/>
    </row>
    <row r="42101">
      <c r="B42101" s="497"/>
      <c r="H42101" s="500"/>
      <c r="O42101" s="500"/>
      <c r="Q42101" s="498" t="s">
        <v>213</v>
      </c>
      <c r="S42101" s="499"/>
    </row>
    <row r="42102">
      <c r="B42102" s="497"/>
      <c r="H42102" s="500"/>
      <c r="O42102" s="500"/>
      <c r="Q42102" s="498" t="s">
        <v>213</v>
      </c>
      <c r="S42102" s="499"/>
    </row>
    <row r="42103">
      <c r="B42103" s="497"/>
      <c r="H42103" s="500"/>
      <c r="O42103" s="500"/>
      <c r="Q42103" s="498" t="s">
        <v>213</v>
      </c>
      <c r="S42103" s="499"/>
    </row>
    <row r="42104">
      <c r="B42104" s="497"/>
      <c r="H42104" s="500"/>
      <c r="O42104" s="500"/>
      <c r="Q42104" s="498" t="s">
        <v>213</v>
      </c>
      <c r="S42104" s="499"/>
    </row>
    <row r="42105">
      <c r="B42105" s="497"/>
      <c r="H42105" s="500"/>
      <c r="O42105" s="500"/>
      <c r="Q42105" s="498" t="s">
        <v>213</v>
      </c>
      <c r="S42105" s="499"/>
    </row>
    <row r="42106">
      <c r="B42106" s="497"/>
      <c r="H42106" s="500"/>
      <c r="O42106" s="500"/>
      <c r="Q42106" s="498" t="s">
        <v>213</v>
      </c>
      <c r="S42106" s="499"/>
    </row>
    <row r="42107">
      <c r="B42107" s="497"/>
      <c r="H42107" s="500"/>
      <c r="O42107" s="500"/>
      <c r="Q42107" s="498" t="s">
        <v>213</v>
      </c>
      <c r="S42107" s="499"/>
    </row>
    <row r="42108">
      <c r="B42108" s="497"/>
      <c r="H42108" s="500"/>
      <c r="O42108" s="500"/>
      <c r="Q42108" s="498" t="s">
        <v>213</v>
      </c>
      <c r="S42108" s="499"/>
    </row>
    <row r="42109">
      <c r="B42109" s="497"/>
      <c r="H42109" s="500"/>
      <c r="O42109" s="500"/>
      <c r="Q42109" s="498" t="s">
        <v>213</v>
      </c>
      <c r="S42109" s="499"/>
    </row>
    <row r="42110">
      <c r="B42110" s="497"/>
      <c r="H42110" s="500"/>
      <c r="O42110" s="500"/>
      <c r="Q42110" s="498" t="s">
        <v>213</v>
      </c>
      <c r="S42110" s="499"/>
    </row>
    <row r="42111">
      <c r="B42111" s="497"/>
      <c r="H42111" s="500"/>
      <c r="O42111" s="500"/>
      <c r="Q42111" s="498" t="s">
        <v>213</v>
      </c>
      <c r="S42111" s="499"/>
    </row>
    <row r="42112">
      <c r="B42112" s="497"/>
      <c r="H42112" s="500"/>
      <c r="O42112" s="500"/>
      <c r="Q42112" s="498" t="s">
        <v>213</v>
      </c>
      <c r="S42112" s="499"/>
    </row>
    <row r="42113">
      <c r="B42113" s="497"/>
      <c r="H42113" s="500"/>
      <c r="O42113" s="500"/>
      <c r="Q42113" s="498" t="s">
        <v>213</v>
      </c>
      <c r="S42113" s="499"/>
    </row>
    <row r="42114">
      <c r="B42114" s="497"/>
      <c r="H42114" s="500"/>
      <c r="O42114" s="500"/>
      <c r="Q42114" s="498" t="s">
        <v>213</v>
      </c>
      <c r="S42114" s="499"/>
    </row>
    <row r="42115">
      <c r="B42115" s="497"/>
      <c r="H42115" s="500"/>
      <c r="O42115" s="500"/>
      <c r="Q42115" s="498" t="s">
        <v>213</v>
      </c>
      <c r="S42115" s="499"/>
    </row>
    <row r="42116">
      <c r="B42116" s="497"/>
      <c r="H42116" s="500"/>
      <c r="O42116" s="500"/>
      <c r="Q42116" s="498" t="s">
        <v>213</v>
      </c>
      <c r="S42116" s="499"/>
    </row>
    <row r="42117">
      <c r="B42117" s="497"/>
      <c r="H42117" s="500"/>
      <c r="O42117" s="500"/>
      <c r="Q42117" s="498" t="s">
        <v>213</v>
      </c>
      <c r="S42117" s="499"/>
    </row>
    <row r="42118">
      <c r="B42118" s="497"/>
      <c r="H42118" s="500"/>
      <c r="O42118" s="500"/>
      <c r="Q42118" s="498" t="s">
        <v>213</v>
      </c>
      <c r="S42118" s="499"/>
    </row>
    <row r="42119">
      <c r="B42119" s="497"/>
      <c r="H42119" s="500"/>
      <c r="O42119" s="500"/>
      <c r="Q42119" s="498" t="s">
        <v>213</v>
      </c>
      <c r="S42119" s="499"/>
    </row>
    <row r="42120">
      <c r="B42120" s="497"/>
      <c r="H42120" s="500"/>
      <c r="O42120" s="500"/>
      <c r="Q42120" s="498" t="s">
        <v>213</v>
      </c>
      <c r="S42120" s="499"/>
    </row>
    <row r="42121">
      <c r="B42121" s="497"/>
      <c r="H42121" s="500"/>
      <c r="O42121" s="500"/>
      <c r="Q42121" s="498" t="s">
        <v>213</v>
      </c>
      <c r="S42121" s="499"/>
    </row>
    <row r="42122">
      <c r="B42122" s="497"/>
      <c r="H42122" s="500"/>
      <c r="O42122" s="500"/>
      <c r="Q42122" s="498" t="s">
        <v>213</v>
      </c>
      <c r="S42122" s="499"/>
    </row>
    <row r="42123">
      <c r="B42123" s="497"/>
      <c r="H42123" s="500"/>
      <c r="O42123" s="500"/>
      <c r="Q42123" s="498" t="s">
        <v>213</v>
      </c>
      <c r="S42123" s="499"/>
    </row>
    <row r="42124">
      <c r="B42124" s="497"/>
      <c r="H42124" s="500"/>
      <c r="O42124" s="500"/>
      <c r="Q42124" s="498" t="s">
        <v>213</v>
      </c>
      <c r="S42124" s="499"/>
    </row>
    <row r="42125">
      <c r="B42125" s="497"/>
      <c r="H42125" s="500"/>
      <c r="O42125" s="500"/>
      <c r="Q42125" s="498" t="s">
        <v>213</v>
      </c>
      <c r="S42125" s="499"/>
    </row>
    <row r="42126">
      <c r="B42126" s="497"/>
      <c r="H42126" s="500"/>
      <c r="O42126" s="500"/>
      <c r="Q42126" s="498" t="s">
        <v>213</v>
      </c>
      <c r="S42126" s="499"/>
    </row>
    <row r="42127">
      <c r="B42127" s="497"/>
      <c r="H42127" s="500"/>
      <c r="O42127" s="500"/>
      <c r="Q42127" s="498" t="s">
        <v>213</v>
      </c>
      <c r="S42127" s="499"/>
    </row>
    <row r="42128">
      <c r="B42128" s="497"/>
      <c r="H42128" s="500"/>
      <c r="O42128" s="500"/>
      <c r="Q42128" s="498" t="s">
        <v>213</v>
      </c>
      <c r="S42128" s="499"/>
    </row>
    <row r="42129">
      <c r="B42129" s="497"/>
      <c r="H42129" s="500"/>
      <c r="O42129" s="500"/>
      <c r="Q42129" s="498" t="s">
        <v>213</v>
      </c>
      <c r="S42129" s="499"/>
    </row>
    <row r="42130">
      <c r="B42130" s="497"/>
      <c r="H42130" s="500"/>
      <c r="O42130" s="500"/>
      <c r="Q42130" s="498" t="s">
        <v>213</v>
      </c>
      <c r="S42130" s="499"/>
    </row>
    <row r="42131">
      <c r="B42131" s="497"/>
      <c r="H42131" s="500"/>
      <c r="O42131" s="500"/>
      <c r="Q42131" s="498" t="s">
        <v>213</v>
      </c>
      <c r="S42131" s="499"/>
    </row>
    <row r="42132">
      <c r="B42132" s="497"/>
      <c r="H42132" s="500"/>
      <c r="O42132" s="500"/>
      <c r="Q42132" s="498" t="s">
        <v>213</v>
      </c>
      <c r="S42132" s="499"/>
    </row>
    <row r="42133">
      <c r="B42133" s="497"/>
      <c r="H42133" s="500"/>
      <c r="O42133" s="500"/>
      <c r="Q42133" s="498" t="s">
        <v>213</v>
      </c>
      <c r="S42133" s="499"/>
    </row>
    <row r="42134">
      <c r="B42134" s="497"/>
      <c r="H42134" s="500"/>
      <c r="O42134" s="500"/>
      <c r="Q42134" s="498" t="s">
        <v>213</v>
      </c>
      <c r="S42134" s="499"/>
    </row>
    <row r="42135">
      <c r="B42135" s="497"/>
      <c r="H42135" s="500"/>
      <c r="O42135" s="500"/>
      <c r="Q42135" s="498" t="s">
        <v>213</v>
      </c>
      <c r="S42135" s="499"/>
    </row>
    <row r="42136">
      <c r="B42136" s="497"/>
      <c r="H42136" s="500"/>
      <c r="O42136" s="500"/>
      <c r="Q42136" s="498" t="s">
        <v>213</v>
      </c>
      <c r="S42136" s="499"/>
    </row>
    <row r="42137">
      <c r="B42137" s="497"/>
      <c r="H42137" s="500"/>
      <c r="O42137" s="500"/>
      <c r="Q42137" s="498" t="s">
        <v>213</v>
      </c>
      <c r="S42137" s="499"/>
    </row>
    <row r="42138">
      <c r="B42138" s="497"/>
      <c r="H42138" s="500"/>
      <c r="O42138" s="500"/>
      <c r="Q42138" s="498" t="s">
        <v>213</v>
      </c>
      <c r="S42138" s="499"/>
    </row>
    <row r="42139">
      <c r="B42139" s="497"/>
      <c r="H42139" s="500"/>
      <c r="O42139" s="500"/>
      <c r="Q42139" s="498" t="s">
        <v>213</v>
      </c>
      <c r="S42139" s="499"/>
    </row>
    <row r="42140">
      <c r="B42140" s="497"/>
      <c r="H42140" s="500"/>
      <c r="O42140" s="500"/>
      <c r="Q42140" s="498" t="s">
        <v>213</v>
      </c>
      <c r="S42140" s="499"/>
    </row>
    <row r="42141">
      <c r="B42141" s="497"/>
      <c r="H42141" s="500"/>
      <c r="O42141" s="500"/>
      <c r="Q42141" s="498" t="s">
        <v>213</v>
      </c>
      <c r="S42141" s="499"/>
    </row>
    <row r="42142">
      <c r="B42142" s="497"/>
      <c r="H42142" s="500"/>
      <c r="O42142" s="500"/>
      <c r="Q42142" s="498" t="s">
        <v>213</v>
      </c>
      <c r="S42142" s="499"/>
    </row>
    <row r="42143">
      <c r="B42143" s="497"/>
      <c r="H42143" s="500"/>
      <c r="O42143" s="500"/>
      <c r="Q42143" s="498" t="s">
        <v>213</v>
      </c>
      <c r="S42143" s="499"/>
    </row>
    <row r="42144">
      <c r="B42144" s="497"/>
      <c r="H42144" s="500"/>
      <c r="O42144" s="500"/>
      <c r="Q42144" s="498" t="s">
        <v>213</v>
      </c>
      <c r="S42144" s="499"/>
    </row>
    <row r="42145">
      <c r="B42145" s="497"/>
      <c r="H42145" s="500"/>
      <c r="O42145" s="500"/>
      <c r="Q42145" s="498" t="s">
        <v>213</v>
      </c>
      <c r="S42145" s="499"/>
    </row>
    <row r="42146">
      <c r="B42146" s="497"/>
      <c r="H42146" s="500"/>
      <c r="O42146" s="500"/>
      <c r="Q42146" s="498" t="s">
        <v>213</v>
      </c>
      <c r="S42146" s="499"/>
    </row>
    <row r="42147">
      <c r="B42147" s="497"/>
      <c r="H42147" s="500"/>
      <c r="O42147" s="500"/>
      <c r="Q42147" s="498" t="s">
        <v>213</v>
      </c>
      <c r="S42147" s="499"/>
    </row>
    <row r="42148">
      <c r="B42148" s="497"/>
      <c r="H42148" s="500"/>
      <c r="O42148" s="500"/>
      <c r="Q42148" s="498" t="s">
        <v>213</v>
      </c>
      <c r="S42148" s="499"/>
    </row>
    <row r="42149">
      <c r="B42149" s="497"/>
      <c r="H42149" s="500"/>
      <c r="O42149" s="500"/>
      <c r="Q42149" s="498" t="s">
        <v>213</v>
      </c>
      <c r="S42149" s="499"/>
    </row>
    <row r="42150">
      <c r="B42150" s="497"/>
      <c r="H42150" s="500"/>
      <c r="O42150" s="500"/>
      <c r="Q42150" s="498" t="s">
        <v>213</v>
      </c>
      <c r="S42150" s="499"/>
    </row>
    <row r="42151">
      <c r="B42151" s="497"/>
      <c r="H42151" s="500"/>
      <c r="O42151" s="500"/>
      <c r="Q42151" s="498" t="s">
        <v>213</v>
      </c>
      <c r="S42151" s="499"/>
    </row>
    <row r="42152">
      <c r="B42152" s="497"/>
      <c r="H42152" s="500"/>
      <c r="O42152" s="500"/>
      <c r="Q42152" s="498" t="s">
        <v>213</v>
      </c>
      <c r="S42152" s="499"/>
    </row>
    <row r="42153">
      <c r="B42153" s="497"/>
      <c r="H42153" s="500"/>
      <c r="O42153" s="500"/>
      <c r="Q42153" s="498" t="s">
        <v>213</v>
      </c>
      <c r="S42153" s="499"/>
    </row>
    <row r="42154">
      <c r="B42154" s="497"/>
      <c r="H42154" s="500"/>
      <c r="O42154" s="500"/>
      <c r="Q42154" s="498" t="s">
        <v>213</v>
      </c>
      <c r="S42154" s="499"/>
    </row>
    <row r="42155">
      <c r="B42155" s="497"/>
      <c r="H42155" s="500"/>
      <c r="O42155" s="500"/>
      <c r="Q42155" s="498" t="s">
        <v>213</v>
      </c>
      <c r="S42155" s="499"/>
    </row>
    <row r="42156">
      <c r="B42156" s="497"/>
      <c r="H42156" s="500"/>
      <c r="O42156" s="500"/>
      <c r="Q42156" s="498" t="s">
        <v>213</v>
      </c>
      <c r="S42156" s="499"/>
    </row>
    <row r="42157">
      <c r="B42157" s="497"/>
      <c r="H42157" s="500"/>
      <c r="O42157" s="500"/>
      <c r="Q42157" s="498" t="s">
        <v>213</v>
      </c>
      <c r="S42157" s="499"/>
    </row>
    <row r="42158">
      <c r="B42158" s="497"/>
      <c r="H42158" s="500"/>
      <c r="O42158" s="500"/>
      <c r="Q42158" s="498" t="s">
        <v>213</v>
      </c>
      <c r="S42158" s="499"/>
    </row>
    <row r="42159">
      <c r="B42159" s="497"/>
      <c r="H42159" s="500"/>
      <c r="O42159" s="500"/>
      <c r="Q42159" s="498" t="s">
        <v>213</v>
      </c>
      <c r="S42159" s="499"/>
    </row>
    <row r="42160">
      <c r="B42160" s="497"/>
      <c r="H42160" s="500"/>
      <c r="O42160" s="500"/>
      <c r="Q42160" s="498" t="s">
        <v>213</v>
      </c>
      <c r="S42160" s="499"/>
    </row>
    <row r="42161">
      <c r="B42161" s="497"/>
      <c r="H42161" s="500"/>
      <c r="O42161" s="500"/>
      <c r="Q42161" s="498" t="s">
        <v>213</v>
      </c>
      <c r="S42161" s="499"/>
    </row>
    <row r="42162">
      <c r="B42162" s="497"/>
      <c r="H42162" s="500"/>
      <c r="O42162" s="500"/>
      <c r="Q42162" s="498" t="s">
        <v>213</v>
      </c>
      <c r="S42162" s="499"/>
    </row>
    <row r="42163">
      <c r="B42163" s="497"/>
      <c r="H42163" s="500"/>
      <c r="O42163" s="500"/>
      <c r="Q42163" s="498" t="s">
        <v>213</v>
      </c>
      <c r="S42163" s="499"/>
    </row>
    <row r="42164">
      <c r="B42164" s="497"/>
      <c r="H42164" s="500"/>
      <c r="O42164" s="500"/>
      <c r="Q42164" s="498" t="s">
        <v>213</v>
      </c>
      <c r="S42164" s="499"/>
    </row>
    <row r="42165">
      <c r="B42165" s="497"/>
      <c r="H42165" s="500"/>
      <c r="O42165" s="500"/>
      <c r="Q42165" s="498" t="s">
        <v>213</v>
      </c>
      <c r="S42165" s="499"/>
    </row>
    <row r="42166">
      <c r="B42166" s="497"/>
      <c r="H42166" s="500"/>
      <c r="O42166" s="500"/>
      <c r="Q42166" s="498" t="s">
        <v>213</v>
      </c>
      <c r="S42166" s="499"/>
    </row>
    <row r="42167">
      <c r="B42167" s="497"/>
      <c r="H42167" s="500"/>
      <c r="O42167" s="500"/>
      <c r="Q42167" s="498" t="s">
        <v>213</v>
      </c>
      <c r="S42167" s="499"/>
    </row>
    <row r="42168">
      <c r="B42168" s="497"/>
      <c r="H42168" s="500"/>
      <c r="O42168" s="500"/>
      <c r="Q42168" s="498" t="s">
        <v>213</v>
      </c>
      <c r="S42168" s="499"/>
    </row>
    <row r="42169">
      <c r="B42169" s="497"/>
      <c r="H42169" s="500"/>
      <c r="O42169" s="500"/>
      <c r="Q42169" s="498" t="s">
        <v>213</v>
      </c>
      <c r="S42169" s="499"/>
    </row>
    <row r="42170">
      <c r="B42170" s="497"/>
      <c r="H42170" s="500"/>
      <c r="O42170" s="500"/>
      <c r="Q42170" s="498" t="s">
        <v>213</v>
      </c>
      <c r="S42170" s="499"/>
    </row>
    <row r="42171">
      <c r="B42171" s="497"/>
      <c r="H42171" s="500"/>
      <c r="O42171" s="500"/>
      <c r="Q42171" s="498" t="s">
        <v>213</v>
      </c>
      <c r="S42171" s="499"/>
    </row>
    <row r="42172">
      <c r="B42172" s="497"/>
      <c r="H42172" s="500"/>
      <c r="O42172" s="500"/>
      <c r="Q42172" s="498" t="s">
        <v>213</v>
      </c>
      <c r="S42172" s="499"/>
    </row>
    <row r="42173">
      <c r="B42173" s="497"/>
      <c r="H42173" s="500"/>
      <c r="O42173" s="500"/>
      <c r="Q42173" s="498" t="s">
        <v>213</v>
      </c>
      <c r="S42173" s="499"/>
    </row>
    <row r="42174">
      <c r="B42174" s="497"/>
      <c r="H42174" s="500"/>
      <c r="O42174" s="500"/>
      <c r="Q42174" s="498" t="s">
        <v>213</v>
      </c>
      <c r="S42174" s="499"/>
    </row>
    <row r="42175">
      <c r="B42175" s="497"/>
      <c r="H42175" s="500"/>
      <c r="O42175" s="500"/>
      <c r="Q42175" s="498" t="s">
        <v>213</v>
      </c>
      <c r="S42175" s="499"/>
    </row>
    <row r="42176">
      <c r="B42176" s="497"/>
      <c r="H42176" s="500"/>
      <c r="O42176" s="500"/>
      <c r="Q42176" s="498" t="s">
        <v>213</v>
      </c>
      <c r="S42176" s="499"/>
    </row>
    <row r="42177">
      <c r="B42177" s="497"/>
      <c r="H42177" s="500"/>
      <c r="O42177" s="500"/>
      <c r="Q42177" s="498" t="s">
        <v>213</v>
      </c>
      <c r="S42177" s="499"/>
    </row>
    <row r="42178">
      <c r="B42178" s="497"/>
      <c r="H42178" s="500"/>
      <c r="O42178" s="500"/>
      <c r="Q42178" s="498" t="s">
        <v>213</v>
      </c>
      <c r="S42178" s="499"/>
    </row>
    <row r="42179">
      <c r="B42179" s="497"/>
      <c r="H42179" s="500"/>
      <c r="O42179" s="500"/>
      <c r="Q42179" s="498" t="s">
        <v>213</v>
      </c>
      <c r="S42179" s="499"/>
    </row>
    <row r="42180">
      <c r="B42180" s="497"/>
      <c r="H42180" s="500"/>
      <c r="O42180" s="500"/>
      <c r="Q42180" s="498" t="s">
        <v>213</v>
      </c>
      <c r="S42180" s="499"/>
    </row>
    <row r="42181">
      <c r="B42181" s="497"/>
      <c r="H42181" s="500"/>
      <c r="O42181" s="500"/>
      <c r="Q42181" s="498" t="s">
        <v>213</v>
      </c>
      <c r="S42181" s="499"/>
    </row>
    <row r="42182">
      <c r="B42182" s="497"/>
      <c r="H42182" s="500"/>
      <c r="O42182" s="500"/>
      <c r="Q42182" s="498" t="s">
        <v>213</v>
      </c>
      <c r="S42182" s="499"/>
    </row>
    <row r="42183">
      <c r="B42183" s="497"/>
      <c r="H42183" s="500"/>
      <c r="O42183" s="500"/>
      <c r="Q42183" s="498" t="s">
        <v>213</v>
      </c>
      <c r="S42183" s="499"/>
    </row>
    <row r="42184">
      <c r="B42184" s="497"/>
      <c r="H42184" s="500"/>
      <c r="O42184" s="500"/>
      <c r="Q42184" s="498" t="s">
        <v>213</v>
      </c>
      <c r="S42184" s="499"/>
    </row>
    <row r="42185">
      <c r="B42185" s="497"/>
      <c r="H42185" s="500"/>
      <c r="O42185" s="500"/>
      <c r="Q42185" s="498" t="s">
        <v>213</v>
      </c>
      <c r="S42185" s="499"/>
    </row>
    <row r="42186">
      <c r="B42186" s="497"/>
      <c r="H42186" s="500"/>
      <c r="O42186" s="500"/>
      <c r="Q42186" s="498" t="s">
        <v>213</v>
      </c>
      <c r="S42186" s="499"/>
    </row>
    <row r="42187">
      <c r="B42187" s="497"/>
      <c r="H42187" s="500"/>
      <c r="O42187" s="500"/>
      <c r="Q42187" s="498" t="s">
        <v>213</v>
      </c>
      <c r="S42187" s="499"/>
    </row>
    <row r="42188">
      <c r="B42188" s="497"/>
      <c r="H42188" s="500"/>
      <c r="O42188" s="500"/>
      <c r="Q42188" s="498" t="s">
        <v>213</v>
      </c>
      <c r="S42188" s="499"/>
    </row>
    <row r="42189">
      <c r="B42189" s="497"/>
      <c r="H42189" s="500"/>
      <c r="O42189" s="500"/>
      <c r="Q42189" s="498" t="s">
        <v>213</v>
      </c>
      <c r="S42189" s="499"/>
    </row>
    <row r="42190">
      <c r="B42190" s="497"/>
      <c r="H42190" s="500"/>
      <c r="O42190" s="500"/>
      <c r="Q42190" s="498" t="s">
        <v>213</v>
      </c>
      <c r="S42190" s="499"/>
    </row>
    <row r="42191">
      <c r="B42191" s="497"/>
      <c r="H42191" s="500"/>
      <c r="O42191" s="500"/>
      <c r="Q42191" s="498" t="s">
        <v>213</v>
      </c>
      <c r="S42191" s="499"/>
    </row>
    <row r="42192">
      <c r="B42192" s="497"/>
      <c r="H42192" s="500"/>
      <c r="O42192" s="500"/>
      <c r="Q42192" s="498" t="s">
        <v>213</v>
      </c>
      <c r="S42192" s="499"/>
    </row>
    <row r="42193">
      <c r="B42193" s="497"/>
      <c r="H42193" s="500"/>
      <c r="O42193" s="500"/>
      <c r="Q42193" s="498" t="s">
        <v>213</v>
      </c>
      <c r="S42193" s="499"/>
    </row>
    <row r="42194">
      <c r="B42194" s="497"/>
      <c r="H42194" s="500"/>
      <c r="O42194" s="500"/>
      <c r="Q42194" s="498" t="s">
        <v>213</v>
      </c>
      <c r="S42194" s="499"/>
    </row>
    <row r="42195">
      <c r="B42195" s="497"/>
      <c r="H42195" s="500"/>
      <c r="O42195" s="500"/>
      <c r="Q42195" s="498" t="s">
        <v>213</v>
      </c>
      <c r="S42195" s="499"/>
    </row>
    <row r="42196">
      <c r="B42196" s="497"/>
      <c r="H42196" s="500"/>
      <c r="O42196" s="500"/>
      <c r="Q42196" s="498" t="s">
        <v>213</v>
      </c>
      <c r="S42196" s="499"/>
    </row>
    <row r="42197">
      <c r="B42197" s="497"/>
      <c r="H42197" s="500"/>
      <c r="O42197" s="500"/>
      <c r="Q42197" s="498" t="s">
        <v>213</v>
      </c>
      <c r="S42197" s="499"/>
    </row>
    <row r="42198">
      <c r="B42198" s="497"/>
      <c r="H42198" s="500"/>
      <c r="O42198" s="500"/>
      <c r="Q42198" s="498" t="s">
        <v>213</v>
      </c>
      <c r="S42198" s="499"/>
    </row>
    <row r="42199">
      <c r="B42199" s="497"/>
      <c r="H42199" s="500"/>
      <c r="O42199" s="500"/>
      <c r="Q42199" s="498" t="s">
        <v>213</v>
      </c>
      <c r="S42199" s="499"/>
    </row>
    <row r="42200">
      <c r="B42200" s="497"/>
      <c r="H42200" s="500"/>
      <c r="O42200" s="500"/>
      <c r="Q42200" s="498" t="s">
        <v>213</v>
      </c>
      <c r="S42200" s="499"/>
    </row>
    <row r="42201">
      <c r="B42201" s="497"/>
      <c r="H42201" s="500"/>
      <c r="O42201" s="500"/>
      <c r="Q42201" s="498" t="s">
        <v>213</v>
      </c>
      <c r="S42201" s="499"/>
    </row>
    <row r="42202">
      <c r="B42202" s="497"/>
      <c r="H42202" s="500"/>
      <c r="O42202" s="500"/>
      <c r="Q42202" s="498" t="s">
        <v>213</v>
      </c>
      <c r="S42202" s="499"/>
    </row>
    <row r="42203">
      <c r="B42203" s="497"/>
      <c r="H42203" s="500"/>
      <c r="O42203" s="500"/>
      <c r="Q42203" s="498" t="s">
        <v>213</v>
      </c>
      <c r="S42203" s="499"/>
    </row>
    <row r="42204">
      <c r="B42204" s="497"/>
      <c r="H42204" s="500"/>
      <c r="O42204" s="500"/>
      <c r="Q42204" s="498" t="s">
        <v>213</v>
      </c>
      <c r="S42204" s="499"/>
    </row>
    <row r="42205">
      <c r="B42205" s="497"/>
      <c r="H42205" s="500"/>
      <c r="O42205" s="500"/>
      <c r="Q42205" s="498" t="s">
        <v>213</v>
      </c>
      <c r="S42205" s="499"/>
    </row>
    <row r="42206">
      <c r="B42206" s="497"/>
      <c r="H42206" s="500"/>
      <c r="O42206" s="500"/>
      <c r="Q42206" s="498" t="s">
        <v>213</v>
      </c>
      <c r="S42206" s="499"/>
    </row>
    <row r="42207">
      <c r="B42207" s="497"/>
      <c r="H42207" s="500"/>
      <c r="O42207" s="500"/>
      <c r="Q42207" s="498" t="s">
        <v>213</v>
      </c>
      <c r="S42207" s="499"/>
    </row>
    <row r="42208">
      <c r="B42208" s="497"/>
      <c r="H42208" s="500"/>
      <c r="O42208" s="500"/>
      <c r="Q42208" s="498" t="s">
        <v>213</v>
      </c>
      <c r="S42208" s="499"/>
    </row>
    <row r="42209">
      <c r="B42209" s="497"/>
      <c r="H42209" s="500"/>
      <c r="O42209" s="500"/>
      <c r="Q42209" s="498" t="s">
        <v>213</v>
      </c>
      <c r="S42209" s="499"/>
    </row>
    <row r="42210">
      <c r="B42210" s="497"/>
      <c r="H42210" s="500"/>
      <c r="O42210" s="500"/>
      <c r="Q42210" s="498" t="s">
        <v>213</v>
      </c>
      <c r="S42210" s="499"/>
    </row>
    <row r="42211">
      <c r="B42211" s="497"/>
      <c r="H42211" s="500"/>
      <c r="O42211" s="500"/>
      <c r="Q42211" s="498" t="s">
        <v>213</v>
      </c>
      <c r="S42211" s="499"/>
    </row>
    <row r="42212">
      <c r="B42212" s="497"/>
      <c r="H42212" s="500"/>
      <c r="O42212" s="500"/>
      <c r="Q42212" s="498" t="s">
        <v>213</v>
      </c>
      <c r="S42212" s="499"/>
    </row>
    <row r="42213">
      <c r="B42213" s="497"/>
      <c r="H42213" s="500"/>
      <c r="O42213" s="500"/>
      <c r="Q42213" s="498" t="s">
        <v>213</v>
      </c>
      <c r="S42213" s="499"/>
    </row>
    <row r="42214">
      <c r="B42214" s="497"/>
      <c r="H42214" s="500"/>
      <c r="O42214" s="500"/>
      <c r="Q42214" s="498" t="s">
        <v>213</v>
      </c>
      <c r="S42214" s="499"/>
    </row>
    <row r="42215">
      <c r="B42215" s="497"/>
      <c r="H42215" s="500"/>
      <c r="O42215" s="500"/>
      <c r="Q42215" s="498" t="s">
        <v>213</v>
      </c>
      <c r="S42215" s="499"/>
    </row>
    <row r="42216">
      <c r="B42216" s="497"/>
      <c r="H42216" s="500"/>
      <c r="O42216" s="500"/>
      <c r="Q42216" s="498" t="s">
        <v>213</v>
      </c>
      <c r="S42216" s="499"/>
    </row>
    <row r="42217">
      <c r="B42217" s="497"/>
      <c r="H42217" s="500"/>
      <c r="O42217" s="500"/>
      <c r="Q42217" s="498" t="s">
        <v>213</v>
      </c>
      <c r="S42217" s="499"/>
    </row>
    <row r="42218">
      <c r="B42218" s="497"/>
      <c r="H42218" s="500"/>
      <c r="O42218" s="500"/>
      <c r="Q42218" s="498" t="s">
        <v>213</v>
      </c>
      <c r="S42218" s="499"/>
    </row>
    <row r="42219">
      <c r="B42219" s="497"/>
      <c r="H42219" s="500"/>
      <c r="O42219" s="500"/>
      <c r="Q42219" s="498" t="s">
        <v>213</v>
      </c>
      <c r="S42219" s="499"/>
    </row>
    <row r="42220">
      <c r="B42220" s="497"/>
      <c r="H42220" s="500"/>
      <c r="O42220" s="500"/>
      <c r="Q42220" s="498" t="s">
        <v>213</v>
      </c>
      <c r="S42220" s="499"/>
    </row>
    <row r="42221">
      <c r="B42221" s="497"/>
      <c r="H42221" s="500"/>
      <c r="O42221" s="500"/>
      <c r="Q42221" s="498" t="s">
        <v>213</v>
      </c>
      <c r="S42221" s="499"/>
    </row>
    <row r="42222">
      <c r="B42222" s="497"/>
      <c r="H42222" s="500"/>
      <c r="O42222" s="500"/>
      <c r="Q42222" s="498" t="s">
        <v>213</v>
      </c>
      <c r="S42222" s="499"/>
    </row>
    <row r="42223">
      <c r="B42223" s="497"/>
      <c r="H42223" s="500"/>
      <c r="O42223" s="500"/>
      <c r="Q42223" s="498" t="s">
        <v>213</v>
      </c>
      <c r="S42223" s="499"/>
    </row>
    <row r="42224">
      <c r="B42224" s="497"/>
      <c r="H42224" s="500"/>
      <c r="O42224" s="500"/>
      <c r="Q42224" s="498" t="s">
        <v>213</v>
      </c>
      <c r="S42224" s="499"/>
    </row>
    <row r="42225">
      <c r="B42225" s="497"/>
      <c r="H42225" s="500"/>
      <c r="O42225" s="500"/>
      <c r="Q42225" s="498" t="s">
        <v>213</v>
      </c>
      <c r="S42225" s="499"/>
    </row>
    <row r="42226">
      <c r="B42226" s="497"/>
      <c r="H42226" s="500"/>
      <c r="O42226" s="500"/>
      <c r="Q42226" s="498" t="s">
        <v>213</v>
      </c>
      <c r="S42226" s="499"/>
    </row>
    <row r="42227">
      <c r="B42227" s="497"/>
      <c r="H42227" s="500"/>
      <c r="O42227" s="500"/>
      <c r="Q42227" s="498" t="s">
        <v>213</v>
      </c>
      <c r="S42227" s="499"/>
    </row>
    <row r="42228">
      <c r="B42228" s="497"/>
      <c r="H42228" s="500"/>
      <c r="O42228" s="500"/>
      <c r="Q42228" s="498" t="s">
        <v>213</v>
      </c>
      <c r="S42228" s="499"/>
    </row>
    <row r="42229">
      <c r="B42229" s="497"/>
      <c r="H42229" s="500"/>
      <c r="O42229" s="500"/>
      <c r="Q42229" s="498" t="s">
        <v>213</v>
      </c>
      <c r="S42229" s="499"/>
    </row>
    <row r="42230">
      <c r="B42230" s="497"/>
      <c r="H42230" s="500"/>
      <c r="O42230" s="500"/>
      <c r="Q42230" s="498" t="s">
        <v>213</v>
      </c>
      <c r="S42230" s="499"/>
    </row>
    <row r="42231">
      <c r="B42231" s="497"/>
      <c r="H42231" s="500"/>
      <c r="O42231" s="500"/>
      <c r="Q42231" s="498" t="s">
        <v>213</v>
      </c>
      <c r="S42231" s="499"/>
    </row>
    <row r="42232">
      <c r="B42232" s="497"/>
      <c r="H42232" s="500"/>
      <c r="O42232" s="500"/>
      <c r="Q42232" s="498" t="s">
        <v>213</v>
      </c>
      <c r="S42232" s="499"/>
    </row>
    <row r="42233">
      <c r="B42233" s="497"/>
      <c r="H42233" s="500"/>
      <c r="O42233" s="500"/>
      <c r="Q42233" s="498" t="s">
        <v>213</v>
      </c>
      <c r="S42233" s="499"/>
    </row>
    <row r="42234">
      <c r="B42234" s="497"/>
      <c r="H42234" s="500"/>
      <c r="O42234" s="500"/>
      <c r="Q42234" s="498" t="s">
        <v>213</v>
      </c>
      <c r="S42234" s="499"/>
    </row>
    <row r="42235">
      <c r="B42235" s="497"/>
      <c r="H42235" s="500"/>
      <c r="O42235" s="500"/>
      <c r="Q42235" s="498" t="s">
        <v>213</v>
      </c>
      <c r="S42235" s="499"/>
    </row>
    <row r="42236">
      <c r="B42236" s="497"/>
      <c r="H42236" s="500"/>
      <c r="O42236" s="500"/>
      <c r="Q42236" s="498" t="s">
        <v>213</v>
      </c>
      <c r="S42236" s="499"/>
    </row>
    <row r="42237">
      <c r="B42237" s="497"/>
      <c r="H42237" s="500"/>
      <c r="O42237" s="500"/>
      <c r="Q42237" s="498" t="s">
        <v>213</v>
      </c>
      <c r="S42237" s="499"/>
    </row>
    <row r="42238">
      <c r="B42238" s="497"/>
      <c r="H42238" s="500"/>
      <c r="O42238" s="500"/>
      <c r="Q42238" s="498" t="s">
        <v>213</v>
      </c>
      <c r="S42238" s="499"/>
    </row>
    <row r="42239">
      <c r="B42239" s="497"/>
      <c r="H42239" s="500"/>
      <c r="O42239" s="500"/>
      <c r="Q42239" s="498" t="s">
        <v>213</v>
      </c>
      <c r="S42239" s="499"/>
    </row>
    <row r="42240">
      <c r="B42240" s="497"/>
      <c r="H42240" s="500"/>
      <c r="O42240" s="500"/>
      <c r="Q42240" s="498" t="s">
        <v>213</v>
      </c>
      <c r="S42240" s="499"/>
    </row>
    <row r="42241">
      <c r="B42241" s="497"/>
      <c r="H42241" s="500"/>
      <c r="O42241" s="500"/>
      <c r="Q42241" s="498" t="s">
        <v>213</v>
      </c>
      <c r="S42241" s="499"/>
    </row>
    <row r="42242">
      <c r="B42242" s="497"/>
      <c r="H42242" s="500"/>
      <c r="O42242" s="500"/>
      <c r="Q42242" s="498" t="s">
        <v>213</v>
      </c>
      <c r="S42242" s="499"/>
    </row>
    <row r="42243">
      <c r="B42243" s="497"/>
      <c r="H42243" s="500"/>
      <c r="O42243" s="500"/>
      <c r="Q42243" s="498" t="s">
        <v>213</v>
      </c>
      <c r="S42243" s="499"/>
    </row>
    <row r="42244">
      <c r="B42244" s="497"/>
      <c r="H42244" s="500"/>
      <c r="O42244" s="500"/>
      <c r="Q42244" s="498" t="s">
        <v>213</v>
      </c>
      <c r="S42244" s="499"/>
    </row>
    <row r="42245">
      <c r="B42245" s="497"/>
      <c r="H42245" s="500"/>
      <c r="O42245" s="500"/>
      <c r="Q42245" s="498" t="s">
        <v>213</v>
      </c>
      <c r="S42245" s="499"/>
    </row>
    <row r="42246">
      <c r="B42246" s="497"/>
      <c r="H42246" s="500"/>
      <c r="O42246" s="500"/>
      <c r="Q42246" s="498" t="s">
        <v>213</v>
      </c>
      <c r="S42246" s="499"/>
    </row>
    <row r="42247">
      <c r="B42247" s="497"/>
      <c r="H42247" s="500"/>
      <c r="O42247" s="500"/>
      <c r="Q42247" s="498" t="s">
        <v>213</v>
      </c>
      <c r="S42247" s="499"/>
    </row>
    <row r="42248">
      <c r="B42248" s="497"/>
      <c r="H42248" s="500"/>
      <c r="O42248" s="500"/>
      <c r="Q42248" s="498" t="s">
        <v>213</v>
      </c>
      <c r="S42248" s="499"/>
    </row>
    <row r="42249">
      <c r="B42249" s="497"/>
      <c r="H42249" s="500"/>
      <c r="O42249" s="500"/>
      <c r="Q42249" s="498" t="s">
        <v>213</v>
      </c>
      <c r="S42249" s="499"/>
    </row>
    <row r="42250">
      <c r="B42250" s="497"/>
      <c r="H42250" s="500"/>
      <c r="O42250" s="500"/>
      <c r="Q42250" s="498" t="s">
        <v>213</v>
      </c>
      <c r="S42250" s="499"/>
    </row>
    <row r="42251">
      <c r="B42251" s="497"/>
      <c r="H42251" s="500"/>
      <c r="O42251" s="500"/>
      <c r="Q42251" s="498" t="s">
        <v>213</v>
      </c>
      <c r="S42251" s="499"/>
    </row>
    <row r="42252">
      <c r="B42252" s="497"/>
      <c r="H42252" s="500"/>
      <c r="O42252" s="500"/>
      <c r="Q42252" s="498" t="s">
        <v>213</v>
      </c>
      <c r="S42252" s="499"/>
    </row>
    <row r="42253">
      <c r="B42253" s="497"/>
      <c r="H42253" s="500"/>
      <c r="O42253" s="500"/>
      <c r="Q42253" s="498" t="s">
        <v>213</v>
      </c>
      <c r="S42253" s="499"/>
    </row>
    <row r="42254">
      <c r="B42254" s="497"/>
      <c r="H42254" s="500"/>
      <c r="O42254" s="500"/>
      <c r="Q42254" s="498" t="s">
        <v>213</v>
      </c>
      <c r="S42254" s="499"/>
    </row>
    <row r="42255">
      <c r="B42255" s="497"/>
      <c r="H42255" s="500"/>
      <c r="O42255" s="500"/>
      <c r="Q42255" s="498" t="s">
        <v>213</v>
      </c>
      <c r="S42255" s="499"/>
    </row>
    <row r="42256">
      <c r="B42256" s="497"/>
      <c r="H42256" s="500"/>
      <c r="O42256" s="500"/>
      <c r="Q42256" s="498" t="s">
        <v>213</v>
      </c>
      <c r="S42256" s="499"/>
    </row>
    <row r="42257">
      <c r="B42257" s="497"/>
      <c r="H42257" s="500"/>
      <c r="O42257" s="500"/>
      <c r="Q42257" s="498" t="s">
        <v>213</v>
      </c>
      <c r="S42257" s="499"/>
    </row>
    <row r="42258">
      <c r="B42258" s="497"/>
      <c r="H42258" s="500"/>
      <c r="O42258" s="500"/>
      <c r="Q42258" s="498" t="s">
        <v>213</v>
      </c>
      <c r="S42258" s="499"/>
    </row>
    <row r="42259">
      <c r="B42259" s="497"/>
      <c r="H42259" s="500"/>
      <c r="O42259" s="500"/>
      <c r="Q42259" s="498" t="s">
        <v>213</v>
      </c>
      <c r="S42259" s="499"/>
    </row>
    <row r="42260">
      <c r="B42260" s="497"/>
      <c r="H42260" s="500"/>
      <c r="O42260" s="500"/>
      <c r="Q42260" s="498" t="s">
        <v>213</v>
      </c>
      <c r="S42260" s="499"/>
    </row>
    <row r="42261">
      <c r="B42261" s="497"/>
      <c r="H42261" s="500"/>
      <c r="O42261" s="500"/>
      <c r="Q42261" s="498" t="s">
        <v>213</v>
      </c>
      <c r="S42261" s="499"/>
    </row>
    <row r="42262">
      <c r="B42262" s="497"/>
      <c r="H42262" s="500"/>
      <c r="O42262" s="500"/>
      <c r="Q42262" s="498" t="s">
        <v>213</v>
      </c>
      <c r="S42262" s="499"/>
    </row>
    <row r="42263">
      <c r="B42263" s="497"/>
      <c r="H42263" s="500"/>
      <c r="O42263" s="500"/>
      <c r="Q42263" s="498" t="s">
        <v>213</v>
      </c>
      <c r="S42263" s="499"/>
    </row>
    <row r="42264">
      <c r="B42264" s="497"/>
      <c r="H42264" s="500"/>
      <c r="O42264" s="500"/>
      <c r="Q42264" s="498" t="s">
        <v>213</v>
      </c>
      <c r="S42264" s="499"/>
    </row>
    <row r="42265">
      <c r="B42265" s="497"/>
      <c r="H42265" s="500"/>
      <c r="O42265" s="500"/>
      <c r="Q42265" s="498" t="s">
        <v>213</v>
      </c>
      <c r="S42265" s="499"/>
    </row>
    <row r="42266">
      <c r="B42266" s="497"/>
      <c r="H42266" s="500"/>
      <c r="O42266" s="500"/>
      <c r="Q42266" s="498" t="s">
        <v>213</v>
      </c>
      <c r="S42266" s="499"/>
    </row>
    <row r="42267">
      <c r="B42267" s="497"/>
      <c r="H42267" s="500"/>
      <c r="O42267" s="500"/>
      <c r="Q42267" s="498" t="s">
        <v>213</v>
      </c>
      <c r="S42267" s="499"/>
    </row>
    <row r="42268">
      <c r="B42268" s="497"/>
      <c r="H42268" s="500"/>
      <c r="O42268" s="500"/>
      <c r="Q42268" s="498" t="s">
        <v>213</v>
      </c>
      <c r="S42268" s="499"/>
    </row>
    <row r="42269">
      <c r="B42269" s="497"/>
      <c r="H42269" s="500"/>
      <c r="O42269" s="500"/>
      <c r="Q42269" s="498" t="s">
        <v>213</v>
      </c>
      <c r="S42269" s="499"/>
    </row>
    <row r="42270">
      <c r="B42270" s="497"/>
      <c r="H42270" s="500"/>
      <c r="O42270" s="500"/>
      <c r="Q42270" s="498" t="s">
        <v>213</v>
      </c>
      <c r="S42270" s="499"/>
    </row>
    <row r="42271">
      <c r="B42271" s="497"/>
      <c r="H42271" s="500"/>
      <c r="O42271" s="500"/>
      <c r="Q42271" s="498" t="s">
        <v>213</v>
      </c>
      <c r="S42271" s="499"/>
    </row>
    <row r="42272">
      <c r="B42272" s="497"/>
      <c r="H42272" s="500"/>
      <c r="O42272" s="500"/>
      <c r="Q42272" s="498" t="s">
        <v>213</v>
      </c>
      <c r="S42272" s="499"/>
    </row>
    <row r="42273">
      <c r="B42273" s="497"/>
      <c r="H42273" s="500"/>
      <c r="O42273" s="500"/>
      <c r="Q42273" s="498" t="s">
        <v>213</v>
      </c>
      <c r="S42273" s="499"/>
    </row>
    <row r="42274">
      <c r="B42274" s="497"/>
      <c r="H42274" s="500"/>
      <c r="O42274" s="500"/>
      <c r="Q42274" s="498" t="s">
        <v>213</v>
      </c>
      <c r="S42274" s="499"/>
    </row>
    <row r="42275">
      <c r="B42275" s="497"/>
      <c r="H42275" s="500"/>
      <c r="O42275" s="500"/>
      <c r="Q42275" s="498" t="s">
        <v>213</v>
      </c>
      <c r="S42275" s="499"/>
    </row>
    <row r="42276">
      <c r="B42276" s="497"/>
      <c r="H42276" s="500"/>
      <c r="O42276" s="500"/>
      <c r="Q42276" s="498" t="s">
        <v>213</v>
      </c>
      <c r="S42276" s="499"/>
    </row>
    <row r="42277">
      <c r="B42277" s="497"/>
      <c r="H42277" s="500"/>
      <c r="O42277" s="500"/>
      <c r="Q42277" s="498" t="s">
        <v>213</v>
      </c>
      <c r="S42277" s="499"/>
    </row>
    <row r="42278">
      <c r="B42278" s="497"/>
      <c r="H42278" s="500"/>
      <c r="O42278" s="500"/>
      <c r="Q42278" s="498" t="s">
        <v>213</v>
      </c>
      <c r="S42278" s="499"/>
    </row>
    <row r="42279">
      <c r="B42279" s="497"/>
      <c r="H42279" s="500"/>
      <c r="O42279" s="500"/>
      <c r="Q42279" s="498" t="s">
        <v>213</v>
      </c>
      <c r="S42279" s="499"/>
    </row>
    <row r="42280">
      <c r="B42280" s="497"/>
      <c r="H42280" s="500"/>
      <c r="O42280" s="500"/>
      <c r="Q42280" s="498" t="s">
        <v>213</v>
      </c>
      <c r="S42280" s="499"/>
    </row>
    <row r="42281">
      <c r="B42281" s="497"/>
      <c r="H42281" s="500"/>
      <c r="O42281" s="500"/>
      <c r="Q42281" s="498" t="s">
        <v>213</v>
      </c>
      <c r="S42281" s="499"/>
    </row>
    <row r="42282">
      <c r="B42282" s="497"/>
      <c r="H42282" s="500"/>
      <c r="O42282" s="500"/>
      <c r="Q42282" s="498" t="s">
        <v>213</v>
      </c>
      <c r="S42282" s="499"/>
    </row>
    <row r="42283">
      <c r="B42283" s="497"/>
      <c r="H42283" s="500"/>
      <c r="O42283" s="500"/>
      <c r="Q42283" s="498" t="s">
        <v>213</v>
      </c>
      <c r="S42283" s="499"/>
    </row>
    <row r="42284">
      <c r="B42284" s="497"/>
      <c r="H42284" s="500"/>
      <c r="O42284" s="500"/>
      <c r="Q42284" s="498" t="s">
        <v>213</v>
      </c>
      <c r="S42284" s="499"/>
    </row>
    <row r="42285">
      <c r="B42285" s="497"/>
      <c r="H42285" s="500"/>
      <c r="O42285" s="500"/>
      <c r="Q42285" s="498" t="s">
        <v>213</v>
      </c>
      <c r="S42285" s="499"/>
    </row>
    <row r="42286">
      <c r="B42286" s="497"/>
      <c r="H42286" s="500"/>
      <c r="O42286" s="500"/>
      <c r="Q42286" s="498" t="s">
        <v>213</v>
      </c>
      <c r="S42286" s="499"/>
    </row>
    <row r="42287">
      <c r="B42287" s="497"/>
      <c r="H42287" s="500"/>
      <c r="O42287" s="500"/>
      <c r="Q42287" s="498" t="s">
        <v>213</v>
      </c>
      <c r="S42287" s="499"/>
    </row>
    <row r="42288">
      <c r="B42288" s="497"/>
      <c r="H42288" s="500"/>
      <c r="O42288" s="500"/>
      <c r="Q42288" s="498" t="s">
        <v>213</v>
      </c>
      <c r="S42288" s="499"/>
    </row>
    <row r="42289">
      <c r="B42289" s="497"/>
      <c r="H42289" s="500"/>
      <c r="O42289" s="500"/>
      <c r="Q42289" s="498" t="s">
        <v>213</v>
      </c>
      <c r="S42289" s="499"/>
    </row>
    <row r="42290">
      <c r="B42290" s="497"/>
      <c r="H42290" s="500"/>
      <c r="O42290" s="500"/>
      <c r="Q42290" s="498" t="s">
        <v>213</v>
      </c>
      <c r="S42290" s="499"/>
    </row>
    <row r="42291">
      <c r="B42291" s="497"/>
      <c r="H42291" s="500"/>
      <c r="O42291" s="500"/>
      <c r="Q42291" s="498" t="s">
        <v>213</v>
      </c>
      <c r="S42291" s="499"/>
    </row>
    <row r="42292">
      <c r="B42292" s="497"/>
      <c r="H42292" s="500"/>
      <c r="O42292" s="500"/>
      <c r="Q42292" s="498" t="s">
        <v>213</v>
      </c>
      <c r="S42292" s="499"/>
    </row>
    <row r="42293">
      <c r="B42293" s="497"/>
      <c r="H42293" s="500"/>
      <c r="O42293" s="500"/>
      <c r="Q42293" s="498" t="s">
        <v>213</v>
      </c>
      <c r="S42293" s="499"/>
    </row>
    <row r="42294">
      <c r="B42294" s="497"/>
      <c r="H42294" s="500"/>
      <c r="O42294" s="500"/>
      <c r="Q42294" s="498" t="s">
        <v>213</v>
      </c>
      <c r="S42294" s="499"/>
    </row>
    <row r="42295">
      <c r="B42295" s="497"/>
      <c r="H42295" s="500"/>
      <c r="O42295" s="500"/>
      <c r="Q42295" s="498" t="s">
        <v>213</v>
      </c>
      <c r="S42295" s="499"/>
    </row>
    <row r="42296">
      <c r="B42296" s="497"/>
      <c r="H42296" s="500"/>
      <c r="O42296" s="500"/>
      <c r="Q42296" s="498" t="s">
        <v>213</v>
      </c>
      <c r="S42296" s="499"/>
    </row>
    <row r="42297">
      <c r="B42297" s="497"/>
      <c r="H42297" s="500"/>
      <c r="O42297" s="500"/>
      <c r="Q42297" s="498" t="s">
        <v>213</v>
      </c>
      <c r="S42297" s="499"/>
    </row>
    <row r="42298">
      <c r="B42298" s="497"/>
      <c r="H42298" s="500"/>
      <c r="O42298" s="500"/>
      <c r="Q42298" s="498" t="s">
        <v>213</v>
      </c>
      <c r="S42298" s="499"/>
    </row>
    <row r="42299">
      <c r="B42299" s="497"/>
      <c r="H42299" s="500"/>
      <c r="O42299" s="500"/>
      <c r="Q42299" s="498" t="s">
        <v>213</v>
      </c>
      <c r="S42299" s="499"/>
    </row>
    <row r="42300">
      <c r="B42300" s="497"/>
      <c r="H42300" s="500"/>
      <c r="O42300" s="500"/>
      <c r="Q42300" s="498" t="s">
        <v>213</v>
      </c>
      <c r="S42300" s="499"/>
    </row>
    <row r="42301">
      <c r="B42301" s="497"/>
      <c r="H42301" s="500"/>
      <c r="O42301" s="500"/>
      <c r="Q42301" s="498" t="s">
        <v>213</v>
      </c>
      <c r="S42301" s="499"/>
    </row>
    <row r="42302">
      <c r="B42302" s="497"/>
      <c r="H42302" s="500"/>
      <c r="O42302" s="500"/>
      <c r="Q42302" s="498" t="s">
        <v>213</v>
      </c>
      <c r="S42302" s="499"/>
    </row>
    <row r="42303">
      <c r="B42303" s="497"/>
      <c r="H42303" s="500"/>
      <c r="O42303" s="500"/>
      <c r="Q42303" s="498" t="s">
        <v>213</v>
      </c>
      <c r="S42303" s="499"/>
    </row>
    <row r="42304">
      <c r="B42304" s="497"/>
      <c r="H42304" s="500"/>
      <c r="O42304" s="500"/>
      <c r="Q42304" s="498" t="s">
        <v>213</v>
      </c>
      <c r="S42304" s="499"/>
    </row>
    <row r="42305">
      <c r="B42305" s="497"/>
      <c r="H42305" s="500"/>
      <c r="O42305" s="500"/>
      <c r="Q42305" s="498" t="s">
        <v>213</v>
      </c>
      <c r="S42305" s="499"/>
    </row>
    <row r="42306">
      <c r="B42306" s="497"/>
      <c r="H42306" s="500"/>
      <c r="O42306" s="500"/>
      <c r="Q42306" s="498" t="s">
        <v>213</v>
      </c>
      <c r="S42306" s="499"/>
    </row>
    <row r="42307">
      <c r="B42307" s="497"/>
      <c r="H42307" s="500"/>
      <c r="O42307" s="500"/>
      <c r="Q42307" s="498" t="s">
        <v>213</v>
      </c>
      <c r="S42307" s="499"/>
    </row>
    <row r="42308">
      <c r="B42308" s="497"/>
      <c r="H42308" s="500"/>
      <c r="O42308" s="500"/>
      <c r="Q42308" s="498" t="s">
        <v>213</v>
      </c>
      <c r="S42308" s="499"/>
    </row>
    <row r="42309">
      <c r="B42309" s="497"/>
      <c r="H42309" s="500"/>
      <c r="O42309" s="500"/>
      <c r="Q42309" s="498" t="s">
        <v>213</v>
      </c>
      <c r="S42309" s="499"/>
    </row>
    <row r="42310">
      <c r="B42310" s="497"/>
      <c r="H42310" s="500"/>
      <c r="O42310" s="500"/>
      <c r="Q42310" s="498" t="s">
        <v>213</v>
      </c>
      <c r="S42310" s="499"/>
    </row>
    <row r="42311">
      <c r="B42311" s="497"/>
      <c r="H42311" s="500"/>
      <c r="O42311" s="500"/>
      <c r="Q42311" s="498" t="s">
        <v>213</v>
      </c>
      <c r="S42311" s="499"/>
    </row>
    <row r="42312">
      <c r="B42312" s="497"/>
      <c r="H42312" s="500"/>
      <c r="O42312" s="500"/>
      <c r="Q42312" s="498" t="s">
        <v>213</v>
      </c>
      <c r="S42312" s="499"/>
    </row>
    <row r="42313">
      <c r="B42313" s="497"/>
      <c r="H42313" s="500"/>
      <c r="O42313" s="500"/>
      <c r="Q42313" s="498" t="s">
        <v>213</v>
      </c>
      <c r="S42313" s="499"/>
    </row>
    <row r="42314">
      <c r="B42314" s="497"/>
      <c r="H42314" s="500"/>
      <c r="O42314" s="500"/>
      <c r="Q42314" s="498" t="s">
        <v>213</v>
      </c>
      <c r="S42314" s="499"/>
    </row>
    <row r="42315">
      <c r="B42315" s="497"/>
      <c r="H42315" s="500"/>
      <c r="O42315" s="500"/>
      <c r="Q42315" s="498" t="s">
        <v>213</v>
      </c>
      <c r="S42315" s="499"/>
    </row>
    <row r="42316">
      <c r="B42316" s="497"/>
      <c r="H42316" s="500"/>
      <c r="O42316" s="500"/>
      <c r="Q42316" s="498" t="s">
        <v>213</v>
      </c>
      <c r="S42316" s="499"/>
    </row>
    <row r="42317">
      <c r="B42317" s="497"/>
      <c r="H42317" s="500"/>
      <c r="O42317" s="500"/>
      <c r="Q42317" s="498" t="s">
        <v>213</v>
      </c>
      <c r="S42317" s="499"/>
    </row>
    <row r="42318">
      <c r="B42318" s="497"/>
      <c r="H42318" s="500"/>
      <c r="O42318" s="500"/>
      <c r="Q42318" s="498" t="s">
        <v>213</v>
      </c>
      <c r="S42318" s="499"/>
    </row>
    <row r="42319">
      <c r="B42319" s="497"/>
      <c r="H42319" s="500"/>
      <c r="O42319" s="500"/>
      <c r="Q42319" s="498" t="s">
        <v>213</v>
      </c>
      <c r="S42319" s="499"/>
    </row>
    <row r="42320">
      <c r="B42320" s="497"/>
      <c r="H42320" s="500"/>
      <c r="O42320" s="500"/>
      <c r="Q42320" s="498" t="s">
        <v>213</v>
      </c>
      <c r="S42320" s="499"/>
    </row>
    <row r="42321">
      <c r="B42321" s="497"/>
      <c r="H42321" s="500"/>
      <c r="O42321" s="500"/>
      <c r="Q42321" s="498" t="s">
        <v>213</v>
      </c>
      <c r="S42321" s="499"/>
    </row>
    <row r="42322">
      <c r="B42322" s="497"/>
      <c r="H42322" s="500"/>
      <c r="O42322" s="500"/>
      <c r="Q42322" s="498" t="s">
        <v>213</v>
      </c>
      <c r="S42322" s="499"/>
    </row>
    <row r="42323">
      <c r="B42323" s="497"/>
      <c r="H42323" s="500"/>
      <c r="O42323" s="500"/>
      <c r="Q42323" s="498" t="s">
        <v>213</v>
      </c>
      <c r="S42323" s="499"/>
    </row>
    <row r="42324">
      <c r="B42324" s="497"/>
      <c r="H42324" s="500"/>
      <c r="O42324" s="500"/>
      <c r="Q42324" s="498" t="s">
        <v>213</v>
      </c>
      <c r="S42324" s="499"/>
    </row>
    <row r="42325">
      <c r="B42325" s="497"/>
      <c r="H42325" s="500"/>
      <c r="O42325" s="500"/>
      <c r="Q42325" s="498" t="s">
        <v>213</v>
      </c>
      <c r="S42325" s="499"/>
    </row>
    <row r="42326">
      <c r="B42326" s="497"/>
      <c r="H42326" s="500"/>
      <c r="O42326" s="500"/>
      <c r="Q42326" s="498" t="s">
        <v>213</v>
      </c>
      <c r="S42326" s="499"/>
    </row>
    <row r="42327">
      <c r="B42327" s="497"/>
      <c r="H42327" s="500"/>
      <c r="O42327" s="500"/>
      <c r="Q42327" s="498" t="s">
        <v>213</v>
      </c>
      <c r="S42327" s="499"/>
    </row>
    <row r="42328">
      <c r="B42328" s="497"/>
      <c r="H42328" s="500"/>
      <c r="O42328" s="500"/>
      <c r="Q42328" s="498" t="s">
        <v>213</v>
      </c>
      <c r="S42328" s="499"/>
    </row>
    <row r="42329">
      <c r="B42329" s="497"/>
      <c r="H42329" s="500"/>
      <c r="O42329" s="500"/>
      <c r="Q42329" s="498" t="s">
        <v>213</v>
      </c>
      <c r="S42329" s="499"/>
    </row>
    <row r="42330">
      <c r="B42330" s="497"/>
      <c r="H42330" s="500"/>
      <c r="O42330" s="500"/>
      <c r="Q42330" s="498" t="s">
        <v>213</v>
      </c>
      <c r="S42330" s="499"/>
    </row>
    <row r="42331">
      <c r="B42331" s="497"/>
      <c r="H42331" s="500"/>
      <c r="O42331" s="500"/>
      <c r="Q42331" s="498" t="s">
        <v>213</v>
      </c>
      <c r="S42331" s="499"/>
    </row>
    <row r="42332">
      <c r="B42332" s="497"/>
      <c r="H42332" s="500"/>
      <c r="O42332" s="500"/>
      <c r="Q42332" s="498" t="s">
        <v>213</v>
      </c>
      <c r="S42332" s="499"/>
    </row>
    <row r="42333">
      <c r="B42333" s="497"/>
      <c r="H42333" s="500"/>
      <c r="O42333" s="500"/>
      <c r="Q42333" s="498" t="s">
        <v>213</v>
      </c>
      <c r="S42333" s="499"/>
    </row>
    <row r="42334">
      <c r="B42334" s="497"/>
      <c r="H42334" s="500"/>
      <c r="O42334" s="500"/>
      <c r="Q42334" s="498" t="s">
        <v>213</v>
      </c>
      <c r="S42334" s="499"/>
    </row>
    <row r="42335">
      <c r="B42335" s="497"/>
      <c r="H42335" s="500"/>
      <c r="O42335" s="500"/>
      <c r="Q42335" s="498" t="s">
        <v>213</v>
      </c>
      <c r="S42335" s="499"/>
    </row>
    <row r="42336">
      <c r="B42336" s="497"/>
      <c r="H42336" s="500"/>
      <c r="O42336" s="500"/>
      <c r="Q42336" s="498" t="s">
        <v>213</v>
      </c>
      <c r="S42336" s="499"/>
    </row>
    <row r="42337">
      <c r="B42337" s="497"/>
      <c r="H42337" s="500"/>
      <c r="O42337" s="500"/>
      <c r="Q42337" s="498" t="s">
        <v>213</v>
      </c>
      <c r="S42337" s="499"/>
    </row>
    <row r="42338">
      <c r="B42338" s="497"/>
      <c r="H42338" s="500"/>
      <c r="O42338" s="500"/>
      <c r="Q42338" s="498" t="s">
        <v>213</v>
      </c>
      <c r="S42338" s="499"/>
    </row>
    <row r="42339">
      <c r="B42339" s="497"/>
      <c r="H42339" s="500"/>
      <c r="O42339" s="500"/>
      <c r="Q42339" s="498" t="s">
        <v>213</v>
      </c>
      <c r="S42339" s="499"/>
    </row>
    <row r="42340">
      <c r="B42340" s="497"/>
      <c r="H42340" s="500"/>
      <c r="O42340" s="500"/>
      <c r="Q42340" s="498" t="s">
        <v>213</v>
      </c>
      <c r="S42340" s="499"/>
    </row>
    <row r="42341">
      <c r="B42341" s="497"/>
      <c r="H42341" s="500"/>
      <c r="O42341" s="500"/>
      <c r="Q42341" s="498" t="s">
        <v>213</v>
      </c>
      <c r="S42341" s="499"/>
    </row>
    <row r="42342">
      <c r="B42342" s="497"/>
      <c r="H42342" s="500"/>
      <c r="O42342" s="500"/>
      <c r="Q42342" s="498" t="s">
        <v>213</v>
      </c>
      <c r="S42342" s="499"/>
    </row>
    <row r="42343">
      <c r="B42343" s="497"/>
      <c r="H42343" s="500"/>
      <c r="O42343" s="500"/>
      <c r="Q42343" s="498" t="s">
        <v>213</v>
      </c>
      <c r="S42343" s="499"/>
    </row>
    <row r="42344">
      <c r="B42344" s="497"/>
      <c r="H42344" s="500"/>
      <c r="O42344" s="500"/>
      <c r="Q42344" s="498" t="s">
        <v>213</v>
      </c>
      <c r="S42344" s="499"/>
    </row>
    <row r="42345">
      <c r="B42345" s="497"/>
      <c r="H42345" s="500"/>
      <c r="O42345" s="500"/>
      <c r="Q42345" s="498" t="s">
        <v>213</v>
      </c>
      <c r="S42345" s="499"/>
    </row>
    <row r="42346">
      <c r="B42346" s="497"/>
      <c r="H42346" s="500"/>
      <c r="O42346" s="500"/>
      <c r="Q42346" s="498" t="s">
        <v>213</v>
      </c>
      <c r="S42346" s="499"/>
    </row>
    <row r="42347">
      <c r="B42347" s="497"/>
      <c r="H42347" s="500"/>
      <c r="O42347" s="500"/>
      <c r="Q42347" s="498" t="s">
        <v>213</v>
      </c>
      <c r="S42347" s="499"/>
    </row>
    <row r="42348">
      <c r="B42348" s="497"/>
      <c r="H42348" s="500"/>
      <c r="O42348" s="500"/>
      <c r="Q42348" s="498" t="s">
        <v>213</v>
      </c>
      <c r="S42348" s="499"/>
    </row>
    <row r="42349">
      <c r="B42349" s="497"/>
      <c r="H42349" s="500"/>
      <c r="O42349" s="500"/>
      <c r="Q42349" s="498" t="s">
        <v>213</v>
      </c>
      <c r="S42349" s="499"/>
    </row>
    <row r="42350">
      <c r="B42350" s="497"/>
      <c r="H42350" s="500"/>
      <c r="O42350" s="500"/>
      <c r="Q42350" s="498" t="s">
        <v>213</v>
      </c>
      <c r="S42350" s="499"/>
    </row>
    <row r="42351">
      <c r="B42351" s="497"/>
      <c r="H42351" s="500"/>
      <c r="O42351" s="500"/>
      <c r="Q42351" s="498" t="s">
        <v>213</v>
      </c>
      <c r="S42351" s="499"/>
    </row>
    <row r="42352">
      <c r="B42352" s="497"/>
      <c r="H42352" s="500"/>
      <c r="O42352" s="500"/>
      <c r="Q42352" s="498" t="s">
        <v>213</v>
      </c>
      <c r="S42352" s="499"/>
    </row>
    <row r="42353">
      <c r="B42353" s="497"/>
      <c r="H42353" s="500"/>
      <c r="O42353" s="500"/>
      <c r="Q42353" s="498" t="s">
        <v>213</v>
      </c>
      <c r="S42353" s="499"/>
    </row>
    <row r="42354">
      <c r="B42354" s="497"/>
      <c r="H42354" s="500"/>
      <c r="O42354" s="500"/>
      <c r="Q42354" s="498" t="s">
        <v>213</v>
      </c>
      <c r="S42354" s="499"/>
    </row>
    <row r="42355">
      <c r="B42355" s="497"/>
      <c r="H42355" s="500"/>
      <c r="O42355" s="500"/>
      <c r="Q42355" s="498" t="s">
        <v>213</v>
      </c>
      <c r="S42355" s="499"/>
    </row>
    <row r="42356">
      <c r="B42356" s="497"/>
      <c r="H42356" s="500"/>
      <c r="O42356" s="500"/>
      <c r="Q42356" s="498" t="s">
        <v>213</v>
      </c>
      <c r="S42356" s="499"/>
    </row>
    <row r="42357">
      <c r="B42357" s="497"/>
      <c r="H42357" s="500"/>
      <c r="O42357" s="500"/>
      <c r="Q42357" s="498" t="s">
        <v>213</v>
      </c>
      <c r="S42357" s="499"/>
    </row>
    <row r="42358">
      <c r="B42358" s="497"/>
      <c r="H42358" s="500"/>
      <c r="O42358" s="500"/>
      <c r="Q42358" s="498" t="s">
        <v>213</v>
      </c>
      <c r="S42358" s="499"/>
    </row>
    <row r="42359">
      <c r="B42359" s="497"/>
      <c r="H42359" s="500"/>
      <c r="O42359" s="500"/>
      <c r="Q42359" s="498" t="s">
        <v>213</v>
      </c>
      <c r="S42359" s="499"/>
    </row>
    <row r="42360">
      <c r="B42360" s="497"/>
      <c r="H42360" s="500"/>
      <c r="O42360" s="500"/>
      <c r="Q42360" s="498" t="s">
        <v>213</v>
      </c>
      <c r="S42360" s="499"/>
    </row>
    <row r="42361">
      <c r="B42361" s="497"/>
      <c r="H42361" s="500"/>
      <c r="O42361" s="500"/>
      <c r="Q42361" s="498" t="s">
        <v>213</v>
      </c>
      <c r="S42361" s="499"/>
    </row>
    <row r="42362">
      <c r="B42362" s="497"/>
      <c r="H42362" s="500"/>
      <c r="O42362" s="500"/>
      <c r="Q42362" s="498" t="s">
        <v>213</v>
      </c>
      <c r="S42362" s="499"/>
    </row>
    <row r="42363">
      <c r="B42363" s="497"/>
      <c r="H42363" s="500"/>
      <c r="O42363" s="500"/>
      <c r="Q42363" s="498" t="s">
        <v>213</v>
      </c>
      <c r="S42363" s="499"/>
    </row>
    <row r="42364">
      <c r="B42364" s="497"/>
      <c r="H42364" s="500"/>
      <c r="O42364" s="500"/>
      <c r="Q42364" s="498" t="s">
        <v>213</v>
      </c>
      <c r="S42364" s="499"/>
    </row>
    <row r="42365">
      <c r="B42365" s="497"/>
      <c r="H42365" s="500"/>
      <c r="O42365" s="500"/>
      <c r="Q42365" s="498" t="s">
        <v>213</v>
      </c>
      <c r="S42365" s="499"/>
    </row>
    <row r="42366">
      <c r="B42366" s="497"/>
      <c r="H42366" s="500"/>
      <c r="O42366" s="500"/>
      <c r="Q42366" s="498" t="s">
        <v>213</v>
      </c>
      <c r="S42366" s="499"/>
    </row>
    <row r="42367">
      <c r="B42367" s="497"/>
      <c r="H42367" s="500"/>
      <c r="O42367" s="500"/>
      <c r="Q42367" s="498" t="s">
        <v>213</v>
      </c>
      <c r="S42367" s="499"/>
    </row>
    <row r="42368">
      <c r="B42368" s="497"/>
      <c r="H42368" s="500"/>
      <c r="O42368" s="500"/>
      <c r="Q42368" s="498" t="s">
        <v>213</v>
      </c>
      <c r="S42368" s="499"/>
    </row>
    <row r="42369">
      <c r="B42369" s="497"/>
      <c r="H42369" s="500"/>
      <c r="O42369" s="500"/>
      <c r="Q42369" s="498" t="s">
        <v>213</v>
      </c>
      <c r="S42369" s="499"/>
    </row>
    <row r="42370">
      <c r="B42370" s="497"/>
      <c r="H42370" s="500"/>
      <c r="O42370" s="500"/>
      <c r="Q42370" s="498" t="s">
        <v>213</v>
      </c>
      <c r="S42370" s="499"/>
    </row>
    <row r="42371">
      <c r="B42371" s="497"/>
      <c r="H42371" s="500"/>
      <c r="O42371" s="500"/>
      <c r="Q42371" s="498" t="s">
        <v>213</v>
      </c>
      <c r="S42371" s="499"/>
    </row>
    <row r="42372">
      <c r="B42372" s="497"/>
      <c r="H42372" s="500"/>
      <c r="O42372" s="500"/>
      <c r="Q42372" s="498" t="s">
        <v>213</v>
      </c>
      <c r="S42372" s="499"/>
    </row>
    <row r="42373">
      <c r="B42373" s="497"/>
      <c r="H42373" s="500"/>
      <c r="O42373" s="500"/>
      <c r="Q42373" s="498" t="s">
        <v>213</v>
      </c>
      <c r="S42373" s="499"/>
    </row>
    <row r="42374">
      <c r="B42374" s="497"/>
      <c r="H42374" s="500"/>
      <c r="O42374" s="500"/>
      <c r="Q42374" s="498" t="s">
        <v>213</v>
      </c>
      <c r="S42374" s="499"/>
    </row>
    <row r="42375">
      <c r="B42375" s="497"/>
      <c r="H42375" s="500"/>
      <c r="O42375" s="500"/>
      <c r="Q42375" s="498" t="s">
        <v>213</v>
      </c>
      <c r="S42375" s="499"/>
    </row>
    <row r="42376">
      <c r="B42376" s="497"/>
      <c r="H42376" s="500"/>
      <c r="O42376" s="500"/>
      <c r="Q42376" s="498" t="s">
        <v>213</v>
      </c>
      <c r="S42376" s="499"/>
    </row>
    <row r="42377">
      <c r="B42377" s="497"/>
      <c r="H42377" s="500"/>
      <c r="O42377" s="500"/>
      <c r="Q42377" s="498" t="s">
        <v>213</v>
      </c>
      <c r="S42377" s="499"/>
    </row>
    <row r="42378">
      <c r="B42378" s="497"/>
      <c r="H42378" s="500"/>
      <c r="O42378" s="500"/>
      <c r="Q42378" s="498" t="s">
        <v>213</v>
      </c>
      <c r="S42378" s="499"/>
    </row>
    <row r="42379">
      <c r="B42379" s="497"/>
      <c r="H42379" s="500"/>
      <c r="O42379" s="500"/>
      <c r="Q42379" s="498" t="s">
        <v>213</v>
      </c>
      <c r="S42379" s="499"/>
    </row>
    <row r="42380">
      <c r="B42380" s="497"/>
      <c r="H42380" s="500"/>
      <c r="O42380" s="500"/>
      <c r="Q42380" s="498" t="s">
        <v>213</v>
      </c>
      <c r="S42380" s="499"/>
    </row>
    <row r="42381">
      <c r="B42381" s="497"/>
      <c r="H42381" s="500"/>
      <c r="O42381" s="500"/>
      <c r="Q42381" s="498" t="s">
        <v>213</v>
      </c>
      <c r="S42381" s="499"/>
    </row>
    <row r="42382">
      <c r="B42382" s="497"/>
      <c r="H42382" s="500"/>
      <c r="O42382" s="500"/>
      <c r="Q42382" s="498" t="s">
        <v>213</v>
      </c>
      <c r="S42382" s="499"/>
    </row>
    <row r="42383">
      <c r="B42383" s="497"/>
      <c r="H42383" s="500"/>
      <c r="O42383" s="500"/>
      <c r="Q42383" s="498" t="s">
        <v>213</v>
      </c>
      <c r="S42383" s="499"/>
    </row>
    <row r="42384">
      <c r="B42384" s="497"/>
      <c r="H42384" s="500"/>
      <c r="O42384" s="500"/>
      <c r="Q42384" s="498" t="s">
        <v>213</v>
      </c>
      <c r="S42384" s="499"/>
    </row>
    <row r="42385">
      <c r="B42385" s="497"/>
      <c r="H42385" s="500"/>
      <c r="O42385" s="500"/>
      <c r="Q42385" s="498" t="s">
        <v>213</v>
      </c>
      <c r="S42385" s="499"/>
    </row>
    <row r="42386">
      <c r="B42386" s="497"/>
      <c r="H42386" s="500"/>
      <c r="O42386" s="500"/>
      <c r="Q42386" s="498" t="s">
        <v>213</v>
      </c>
      <c r="S42386" s="499"/>
    </row>
    <row r="42387">
      <c r="B42387" s="497"/>
      <c r="H42387" s="500"/>
      <c r="O42387" s="500"/>
      <c r="Q42387" s="498" t="s">
        <v>213</v>
      </c>
      <c r="S42387" s="499"/>
    </row>
    <row r="42388">
      <c r="B42388" s="497"/>
      <c r="H42388" s="500"/>
      <c r="O42388" s="500"/>
      <c r="Q42388" s="498" t="s">
        <v>213</v>
      </c>
      <c r="S42388" s="499"/>
    </row>
    <row r="42389">
      <c r="B42389" s="497"/>
      <c r="H42389" s="500"/>
      <c r="O42389" s="500"/>
      <c r="Q42389" s="498" t="s">
        <v>213</v>
      </c>
      <c r="S42389" s="499"/>
    </row>
    <row r="42390">
      <c r="B42390" s="497"/>
      <c r="H42390" s="500"/>
      <c r="O42390" s="500"/>
      <c r="Q42390" s="498" t="s">
        <v>213</v>
      </c>
      <c r="S42390" s="499"/>
    </row>
    <row r="42391">
      <c r="B42391" s="497"/>
      <c r="H42391" s="500"/>
      <c r="O42391" s="500"/>
      <c r="Q42391" s="498" t="s">
        <v>213</v>
      </c>
      <c r="S42391" s="499"/>
    </row>
    <row r="42392">
      <c r="B42392" s="497"/>
      <c r="H42392" s="500"/>
      <c r="O42392" s="500"/>
      <c r="Q42392" s="498" t="s">
        <v>213</v>
      </c>
      <c r="S42392" s="499"/>
    </row>
    <row r="42393">
      <c r="B42393" s="497"/>
      <c r="H42393" s="500"/>
      <c r="O42393" s="500"/>
      <c r="Q42393" s="498" t="s">
        <v>213</v>
      </c>
      <c r="S42393" s="499"/>
    </row>
    <row r="42394">
      <c r="B42394" s="497"/>
      <c r="H42394" s="500"/>
      <c r="O42394" s="500"/>
      <c r="Q42394" s="498" t="s">
        <v>213</v>
      </c>
      <c r="S42394" s="499"/>
    </row>
    <row r="42395">
      <c r="B42395" s="497"/>
      <c r="H42395" s="500"/>
      <c r="O42395" s="500"/>
      <c r="Q42395" s="498" t="s">
        <v>213</v>
      </c>
      <c r="S42395" s="499"/>
    </row>
    <row r="42396">
      <c r="B42396" s="497"/>
      <c r="H42396" s="500"/>
      <c r="O42396" s="500"/>
      <c r="Q42396" s="498" t="s">
        <v>213</v>
      </c>
      <c r="S42396" s="499"/>
    </row>
    <row r="42397">
      <c r="B42397" s="497"/>
      <c r="H42397" s="500"/>
      <c r="O42397" s="500"/>
      <c r="Q42397" s="498" t="s">
        <v>213</v>
      </c>
      <c r="S42397" s="499"/>
    </row>
    <row r="42398">
      <c r="B42398" s="497"/>
      <c r="H42398" s="500"/>
      <c r="O42398" s="500"/>
      <c r="Q42398" s="498" t="s">
        <v>213</v>
      </c>
      <c r="S42398" s="499"/>
    </row>
    <row r="42399">
      <c r="B42399" s="497"/>
      <c r="H42399" s="500"/>
      <c r="O42399" s="500"/>
      <c r="Q42399" s="498" t="s">
        <v>213</v>
      </c>
      <c r="S42399" s="499"/>
    </row>
    <row r="42400">
      <c r="B42400" s="497"/>
      <c r="H42400" s="500"/>
      <c r="O42400" s="500"/>
      <c r="Q42400" s="498" t="s">
        <v>213</v>
      </c>
      <c r="S42400" s="499"/>
    </row>
    <row r="42401">
      <c r="B42401" s="497"/>
      <c r="H42401" s="500"/>
      <c r="O42401" s="500"/>
      <c r="Q42401" s="498" t="s">
        <v>213</v>
      </c>
      <c r="S42401" s="499"/>
    </row>
    <row r="42402">
      <c r="B42402" s="497"/>
      <c r="H42402" s="500"/>
      <c r="O42402" s="500"/>
      <c r="Q42402" s="498" t="s">
        <v>213</v>
      </c>
      <c r="S42402" s="499"/>
    </row>
    <row r="42403">
      <c r="B42403" s="497"/>
      <c r="H42403" s="500"/>
      <c r="O42403" s="500"/>
      <c r="Q42403" s="498" t="s">
        <v>213</v>
      </c>
      <c r="S42403" s="499"/>
    </row>
    <row r="42404">
      <c r="B42404" s="497"/>
      <c r="H42404" s="500"/>
      <c r="O42404" s="500"/>
      <c r="Q42404" s="498" t="s">
        <v>213</v>
      </c>
      <c r="S42404" s="499"/>
    </row>
    <row r="42405">
      <c r="B42405" s="497"/>
      <c r="H42405" s="500"/>
      <c r="O42405" s="500"/>
      <c r="Q42405" s="498" t="s">
        <v>213</v>
      </c>
      <c r="S42405" s="499"/>
    </row>
    <row r="42406">
      <c r="B42406" s="497"/>
      <c r="H42406" s="500"/>
      <c r="O42406" s="500"/>
      <c r="Q42406" s="498" t="s">
        <v>213</v>
      </c>
      <c r="S42406" s="499"/>
    </row>
    <row r="42407">
      <c r="B42407" s="497"/>
      <c r="H42407" s="500"/>
      <c r="O42407" s="500"/>
      <c r="Q42407" s="498" t="s">
        <v>213</v>
      </c>
      <c r="S42407" s="499"/>
    </row>
    <row r="42408">
      <c r="B42408" s="497"/>
      <c r="H42408" s="500"/>
      <c r="O42408" s="500"/>
      <c r="Q42408" s="498" t="s">
        <v>213</v>
      </c>
      <c r="S42408" s="499"/>
    </row>
    <row r="42409">
      <c r="B42409" s="497"/>
      <c r="H42409" s="500"/>
      <c r="O42409" s="500"/>
      <c r="Q42409" s="498" t="s">
        <v>213</v>
      </c>
      <c r="S42409" s="499"/>
    </row>
    <row r="42410">
      <c r="B42410" s="497"/>
      <c r="H42410" s="500"/>
      <c r="O42410" s="500"/>
      <c r="Q42410" s="498" t="s">
        <v>213</v>
      </c>
      <c r="S42410" s="499"/>
    </row>
    <row r="42411">
      <c r="B42411" s="497"/>
      <c r="H42411" s="500"/>
      <c r="O42411" s="500"/>
      <c r="Q42411" s="498" t="s">
        <v>213</v>
      </c>
      <c r="S42411" s="499"/>
    </row>
    <row r="42412">
      <c r="B42412" s="497"/>
      <c r="H42412" s="500"/>
      <c r="O42412" s="500"/>
      <c r="Q42412" s="498" t="s">
        <v>213</v>
      </c>
      <c r="S42412" s="499"/>
    </row>
    <row r="42413">
      <c r="B42413" s="497"/>
      <c r="H42413" s="500"/>
      <c r="O42413" s="500"/>
      <c r="Q42413" s="498" t="s">
        <v>213</v>
      </c>
      <c r="S42413" s="499"/>
    </row>
    <row r="42414">
      <c r="B42414" s="497"/>
      <c r="H42414" s="500"/>
      <c r="O42414" s="500"/>
      <c r="Q42414" s="498" t="s">
        <v>213</v>
      </c>
      <c r="S42414" s="499"/>
    </row>
    <row r="42415">
      <c r="B42415" s="497"/>
      <c r="H42415" s="500"/>
      <c r="O42415" s="500"/>
      <c r="Q42415" s="498" t="s">
        <v>213</v>
      </c>
      <c r="S42415" s="499"/>
    </row>
    <row r="42416">
      <c r="B42416" s="497"/>
      <c r="H42416" s="500"/>
      <c r="O42416" s="500"/>
      <c r="Q42416" s="498" t="s">
        <v>213</v>
      </c>
      <c r="S42416" s="499"/>
    </row>
    <row r="42417">
      <c r="B42417" s="497"/>
      <c r="H42417" s="500"/>
      <c r="O42417" s="500"/>
      <c r="Q42417" s="498" t="s">
        <v>213</v>
      </c>
      <c r="S42417" s="499"/>
    </row>
    <row r="42418">
      <c r="B42418" s="497"/>
      <c r="H42418" s="500"/>
      <c r="O42418" s="500"/>
      <c r="Q42418" s="498" t="s">
        <v>213</v>
      </c>
      <c r="S42418" s="499"/>
    </row>
    <row r="42419">
      <c r="B42419" s="497"/>
      <c r="H42419" s="500"/>
      <c r="O42419" s="500"/>
      <c r="Q42419" s="498" t="s">
        <v>213</v>
      </c>
      <c r="S42419" s="499"/>
    </row>
    <row r="42420">
      <c r="B42420" s="497"/>
      <c r="H42420" s="500"/>
      <c r="O42420" s="500"/>
      <c r="Q42420" s="498" t="s">
        <v>213</v>
      </c>
      <c r="S42420" s="499"/>
    </row>
    <row r="42421">
      <c r="B42421" s="497"/>
      <c r="H42421" s="500"/>
      <c r="O42421" s="500"/>
      <c r="Q42421" s="498" t="s">
        <v>213</v>
      </c>
      <c r="S42421" s="499"/>
    </row>
    <row r="42422">
      <c r="B42422" s="497"/>
      <c r="H42422" s="500"/>
      <c r="O42422" s="500"/>
      <c r="Q42422" s="498" t="s">
        <v>213</v>
      </c>
      <c r="S42422" s="499"/>
    </row>
    <row r="42423">
      <c r="B42423" s="497"/>
      <c r="H42423" s="500"/>
      <c r="O42423" s="500"/>
      <c r="Q42423" s="498" t="s">
        <v>213</v>
      </c>
      <c r="S42423" s="499"/>
    </row>
    <row r="42424">
      <c r="B42424" s="497"/>
      <c r="H42424" s="500"/>
      <c r="O42424" s="500"/>
      <c r="Q42424" s="498" t="s">
        <v>213</v>
      </c>
      <c r="S42424" s="499"/>
    </row>
    <row r="42425">
      <c r="B42425" s="497"/>
      <c r="H42425" s="500"/>
      <c r="O42425" s="500"/>
      <c r="Q42425" s="498" t="s">
        <v>213</v>
      </c>
      <c r="S42425" s="499"/>
    </row>
    <row r="42426">
      <c r="B42426" s="497"/>
      <c r="H42426" s="500"/>
      <c r="O42426" s="500"/>
      <c r="Q42426" s="498" t="s">
        <v>213</v>
      </c>
      <c r="S42426" s="499"/>
    </row>
    <row r="42427">
      <c r="B42427" s="497"/>
      <c r="H42427" s="500"/>
      <c r="O42427" s="500"/>
      <c r="Q42427" s="498" t="s">
        <v>213</v>
      </c>
      <c r="S42427" s="499"/>
    </row>
    <row r="42428">
      <c r="B42428" s="497"/>
      <c r="H42428" s="500"/>
      <c r="O42428" s="500"/>
      <c r="Q42428" s="498" t="s">
        <v>213</v>
      </c>
      <c r="S42428" s="499"/>
    </row>
    <row r="42429">
      <c r="B42429" s="497"/>
      <c r="H42429" s="500"/>
      <c r="O42429" s="500"/>
      <c r="Q42429" s="498" t="s">
        <v>213</v>
      </c>
      <c r="S42429" s="499"/>
    </row>
    <row r="42430">
      <c r="B42430" s="497"/>
      <c r="H42430" s="500"/>
      <c r="O42430" s="500"/>
      <c r="Q42430" s="498" t="s">
        <v>213</v>
      </c>
      <c r="S42430" s="499"/>
    </row>
    <row r="42431">
      <c r="B42431" s="497"/>
      <c r="H42431" s="500"/>
      <c r="O42431" s="500"/>
      <c r="Q42431" s="498" t="s">
        <v>213</v>
      </c>
      <c r="S42431" s="499"/>
    </row>
    <row r="42432">
      <c r="B42432" s="497"/>
      <c r="H42432" s="500"/>
      <c r="O42432" s="500"/>
      <c r="Q42432" s="498" t="s">
        <v>213</v>
      </c>
      <c r="S42432" s="499"/>
    </row>
    <row r="42433">
      <c r="B42433" s="497"/>
      <c r="H42433" s="500"/>
      <c r="O42433" s="500"/>
      <c r="Q42433" s="498" t="s">
        <v>213</v>
      </c>
      <c r="S42433" s="499"/>
    </row>
    <row r="42434">
      <c r="B42434" s="497"/>
      <c r="H42434" s="500"/>
      <c r="O42434" s="500"/>
      <c r="Q42434" s="498" t="s">
        <v>213</v>
      </c>
      <c r="S42434" s="499"/>
    </row>
    <row r="42435">
      <c r="B42435" s="497"/>
      <c r="H42435" s="500"/>
      <c r="O42435" s="500"/>
      <c r="Q42435" s="498" t="s">
        <v>213</v>
      </c>
      <c r="S42435" s="499"/>
    </row>
    <row r="42436">
      <c r="B42436" s="497"/>
      <c r="H42436" s="500"/>
      <c r="O42436" s="500"/>
      <c r="Q42436" s="498" t="s">
        <v>213</v>
      </c>
      <c r="S42436" s="499"/>
    </row>
    <row r="42437">
      <c r="B42437" s="497"/>
      <c r="H42437" s="500"/>
      <c r="O42437" s="500"/>
      <c r="Q42437" s="498" t="s">
        <v>213</v>
      </c>
      <c r="S42437" s="499"/>
    </row>
    <row r="42438">
      <c r="B42438" s="497"/>
      <c r="H42438" s="500"/>
      <c r="O42438" s="500"/>
      <c r="Q42438" s="498" t="s">
        <v>213</v>
      </c>
      <c r="S42438" s="499"/>
    </row>
    <row r="42439">
      <c r="B42439" s="497"/>
      <c r="H42439" s="500"/>
      <c r="O42439" s="500"/>
      <c r="Q42439" s="498" t="s">
        <v>213</v>
      </c>
      <c r="S42439" s="499"/>
    </row>
    <row r="42440">
      <c r="B42440" s="497"/>
      <c r="H42440" s="500"/>
      <c r="O42440" s="500"/>
      <c r="Q42440" s="498" t="s">
        <v>213</v>
      </c>
      <c r="S42440" s="499"/>
    </row>
    <row r="42441">
      <c r="B42441" s="497"/>
      <c r="H42441" s="500"/>
      <c r="O42441" s="500"/>
      <c r="Q42441" s="498" t="s">
        <v>213</v>
      </c>
      <c r="S42441" s="499"/>
    </row>
    <row r="42442">
      <c r="B42442" s="497"/>
      <c r="H42442" s="500"/>
      <c r="O42442" s="500"/>
      <c r="Q42442" s="498" t="s">
        <v>213</v>
      </c>
      <c r="S42442" s="499"/>
    </row>
    <row r="42443">
      <c r="B42443" s="497"/>
      <c r="H42443" s="500"/>
      <c r="O42443" s="500"/>
      <c r="Q42443" s="498" t="s">
        <v>213</v>
      </c>
      <c r="S42443" s="499"/>
    </row>
    <row r="42444">
      <c r="B42444" s="497"/>
      <c r="H42444" s="500"/>
      <c r="O42444" s="500"/>
      <c r="Q42444" s="498" t="s">
        <v>213</v>
      </c>
      <c r="S42444" s="499"/>
    </row>
    <row r="42445">
      <c r="B42445" s="497"/>
      <c r="H42445" s="500"/>
      <c r="O42445" s="500"/>
      <c r="Q42445" s="498" t="s">
        <v>213</v>
      </c>
      <c r="S42445" s="499"/>
    </row>
    <row r="42446">
      <c r="B42446" s="497"/>
      <c r="H42446" s="500"/>
      <c r="O42446" s="500"/>
      <c r="Q42446" s="498" t="s">
        <v>213</v>
      </c>
      <c r="S42446" s="499"/>
    </row>
    <row r="42447">
      <c r="B42447" s="497"/>
      <c r="H42447" s="500"/>
      <c r="O42447" s="500"/>
      <c r="Q42447" s="498" t="s">
        <v>213</v>
      </c>
      <c r="S42447" s="499"/>
    </row>
    <row r="42448">
      <c r="B42448" s="497"/>
      <c r="H42448" s="500"/>
      <c r="O42448" s="500"/>
      <c r="Q42448" s="498" t="s">
        <v>213</v>
      </c>
      <c r="S42448" s="499"/>
    </row>
    <row r="42449">
      <c r="B42449" s="497"/>
      <c r="H42449" s="500"/>
      <c r="O42449" s="500"/>
      <c r="Q42449" s="498" t="s">
        <v>213</v>
      </c>
      <c r="S42449" s="499"/>
    </row>
    <row r="42450">
      <c r="B42450" s="497"/>
      <c r="H42450" s="500"/>
      <c r="O42450" s="500"/>
      <c r="Q42450" s="498" t="s">
        <v>213</v>
      </c>
      <c r="S42450" s="499"/>
    </row>
    <row r="42451">
      <c r="B42451" s="497"/>
      <c r="H42451" s="500"/>
      <c r="O42451" s="500"/>
      <c r="Q42451" s="498" t="s">
        <v>213</v>
      </c>
      <c r="S42451" s="499"/>
    </row>
    <row r="42452">
      <c r="B42452" s="497"/>
      <c r="H42452" s="500"/>
      <c r="O42452" s="500"/>
      <c r="Q42452" s="498" t="s">
        <v>213</v>
      </c>
      <c r="S42452" s="499"/>
    </row>
    <row r="42453">
      <c r="B42453" s="497"/>
      <c r="H42453" s="500"/>
      <c r="O42453" s="500"/>
      <c r="Q42453" s="498" t="s">
        <v>213</v>
      </c>
      <c r="S42453" s="499"/>
    </row>
    <row r="42454">
      <c r="B42454" s="497"/>
      <c r="H42454" s="500"/>
      <c r="O42454" s="500"/>
      <c r="Q42454" s="498" t="s">
        <v>213</v>
      </c>
      <c r="S42454" s="499"/>
    </row>
    <row r="42455">
      <c r="B42455" s="497"/>
      <c r="H42455" s="500"/>
      <c r="O42455" s="500"/>
      <c r="Q42455" s="498" t="s">
        <v>213</v>
      </c>
      <c r="S42455" s="499"/>
    </row>
    <row r="42456">
      <c r="B42456" s="497"/>
      <c r="H42456" s="500"/>
      <c r="O42456" s="500"/>
      <c r="Q42456" s="498" t="s">
        <v>213</v>
      </c>
      <c r="S42456" s="499"/>
    </row>
    <row r="42457">
      <c r="B42457" s="497"/>
      <c r="H42457" s="500"/>
      <c r="O42457" s="500"/>
      <c r="Q42457" s="498" t="s">
        <v>213</v>
      </c>
      <c r="S42457" s="499"/>
    </row>
    <row r="42458">
      <c r="B42458" s="497"/>
      <c r="H42458" s="500"/>
      <c r="O42458" s="500"/>
      <c r="Q42458" s="498" t="s">
        <v>213</v>
      </c>
      <c r="S42458" s="499"/>
    </row>
    <row r="42459">
      <c r="B42459" s="497"/>
      <c r="H42459" s="500"/>
      <c r="O42459" s="500"/>
      <c r="Q42459" s="498" t="s">
        <v>213</v>
      </c>
      <c r="S42459" s="499"/>
    </row>
    <row r="42460">
      <c r="B42460" s="497"/>
      <c r="H42460" s="500"/>
      <c r="O42460" s="500"/>
      <c r="Q42460" s="498" t="s">
        <v>213</v>
      </c>
      <c r="S42460" s="499"/>
    </row>
    <row r="42461">
      <c r="B42461" s="497"/>
      <c r="H42461" s="500"/>
      <c r="O42461" s="500"/>
      <c r="Q42461" s="498" t="s">
        <v>213</v>
      </c>
      <c r="S42461" s="499"/>
    </row>
    <row r="42462">
      <c r="B42462" s="497"/>
      <c r="H42462" s="500"/>
      <c r="O42462" s="500"/>
      <c r="Q42462" s="498" t="s">
        <v>213</v>
      </c>
      <c r="S42462" s="499"/>
    </row>
    <row r="42463">
      <c r="B42463" s="497"/>
      <c r="H42463" s="500"/>
      <c r="O42463" s="500"/>
      <c r="Q42463" s="498" t="s">
        <v>213</v>
      </c>
      <c r="S42463" s="499"/>
    </row>
    <row r="42464">
      <c r="B42464" s="497"/>
      <c r="H42464" s="500"/>
      <c r="O42464" s="500"/>
      <c r="Q42464" s="498" t="s">
        <v>213</v>
      </c>
      <c r="S42464" s="499"/>
    </row>
    <row r="42465">
      <c r="B42465" s="497"/>
      <c r="H42465" s="500"/>
      <c r="O42465" s="500"/>
      <c r="Q42465" s="498" t="s">
        <v>213</v>
      </c>
      <c r="S42465" s="499"/>
    </row>
    <row r="42466">
      <c r="B42466" s="497"/>
      <c r="H42466" s="500"/>
      <c r="O42466" s="500"/>
      <c r="Q42466" s="498" t="s">
        <v>213</v>
      </c>
      <c r="S42466" s="499"/>
    </row>
    <row r="42467">
      <c r="B42467" s="497"/>
      <c r="H42467" s="500"/>
      <c r="O42467" s="500"/>
      <c r="Q42467" s="498" t="s">
        <v>213</v>
      </c>
      <c r="S42467" s="499"/>
    </row>
    <row r="42468">
      <c r="B42468" s="497"/>
      <c r="H42468" s="500"/>
      <c r="O42468" s="500"/>
      <c r="Q42468" s="498" t="s">
        <v>213</v>
      </c>
      <c r="S42468" s="499"/>
    </row>
    <row r="42469">
      <c r="B42469" s="497"/>
      <c r="H42469" s="500"/>
      <c r="O42469" s="500"/>
      <c r="Q42469" s="498" t="s">
        <v>213</v>
      </c>
      <c r="S42469" s="499"/>
    </row>
    <row r="42470">
      <c r="B42470" s="497"/>
      <c r="H42470" s="500"/>
      <c r="O42470" s="500"/>
      <c r="Q42470" s="498" t="s">
        <v>213</v>
      </c>
      <c r="S42470" s="499"/>
    </row>
    <row r="42471">
      <c r="B42471" s="497"/>
      <c r="H42471" s="500"/>
      <c r="O42471" s="500"/>
      <c r="Q42471" s="498" t="s">
        <v>213</v>
      </c>
      <c r="S42471" s="499"/>
    </row>
    <row r="42472">
      <c r="B42472" s="497"/>
      <c r="H42472" s="500"/>
      <c r="O42472" s="500"/>
      <c r="Q42472" s="498" t="s">
        <v>213</v>
      </c>
      <c r="S42472" s="499"/>
    </row>
    <row r="42473">
      <c r="B42473" s="497"/>
      <c r="H42473" s="500"/>
      <c r="O42473" s="500"/>
      <c r="Q42473" s="498" t="s">
        <v>213</v>
      </c>
      <c r="S42473" s="499"/>
    </row>
    <row r="42474">
      <c r="B42474" s="497"/>
      <c r="H42474" s="500"/>
      <c r="O42474" s="500"/>
      <c r="Q42474" s="498" t="s">
        <v>213</v>
      </c>
      <c r="S42474" s="499"/>
    </row>
    <row r="42475">
      <c r="B42475" s="497"/>
      <c r="H42475" s="500"/>
      <c r="O42475" s="500"/>
      <c r="Q42475" s="498" t="s">
        <v>213</v>
      </c>
      <c r="S42475" s="499"/>
    </row>
    <row r="42476">
      <c r="B42476" s="497"/>
      <c r="H42476" s="500"/>
      <c r="O42476" s="500"/>
      <c r="Q42476" s="498" t="s">
        <v>213</v>
      </c>
      <c r="S42476" s="499"/>
    </row>
    <row r="42477">
      <c r="B42477" s="497"/>
      <c r="H42477" s="500"/>
      <c r="O42477" s="500"/>
      <c r="Q42477" s="498" t="s">
        <v>213</v>
      </c>
      <c r="S42477" s="499"/>
    </row>
    <row r="42478">
      <c r="B42478" s="497"/>
      <c r="H42478" s="500"/>
      <c r="O42478" s="500"/>
      <c r="Q42478" s="498" t="s">
        <v>213</v>
      </c>
      <c r="S42478" s="499"/>
    </row>
    <row r="42479">
      <c r="B42479" s="497"/>
      <c r="H42479" s="500"/>
      <c r="O42479" s="500"/>
      <c r="Q42479" s="498" t="s">
        <v>213</v>
      </c>
      <c r="S42479" s="499"/>
    </row>
    <row r="42480">
      <c r="B42480" s="497"/>
      <c r="H42480" s="500"/>
      <c r="O42480" s="500"/>
      <c r="Q42480" s="498" t="s">
        <v>213</v>
      </c>
      <c r="S42480" s="499"/>
    </row>
    <row r="42481">
      <c r="B42481" s="497"/>
      <c r="H42481" s="500"/>
      <c r="O42481" s="500"/>
      <c r="Q42481" s="498" t="s">
        <v>213</v>
      </c>
      <c r="S42481" s="499"/>
    </row>
    <row r="42482">
      <c r="B42482" s="497"/>
      <c r="H42482" s="500"/>
      <c r="O42482" s="500"/>
      <c r="Q42482" s="498" t="s">
        <v>213</v>
      </c>
      <c r="S42482" s="499"/>
    </row>
    <row r="42483">
      <c r="B42483" s="497"/>
      <c r="H42483" s="500"/>
      <c r="O42483" s="500"/>
      <c r="Q42483" s="498" t="s">
        <v>213</v>
      </c>
      <c r="S42483" s="499"/>
    </row>
    <row r="42484">
      <c r="B42484" s="497"/>
      <c r="H42484" s="500"/>
      <c r="O42484" s="500"/>
      <c r="Q42484" s="498" t="s">
        <v>213</v>
      </c>
      <c r="S42484" s="499"/>
    </row>
    <row r="42485">
      <c r="B42485" s="497"/>
      <c r="H42485" s="500"/>
      <c r="O42485" s="500"/>
      <c r="Q42485" s="498" t="s">
        <v>213</v>
      </c>
      <c r="S42485" s="499"/>
    </row>
    <row r="42486">
      <c r="B42486" s="497"/>
      <c r="H42486" s="500"/>
      <c r="O42486" s="500"/>
      <c r="Q42486" s="498" t="s">
        <v>213</v>
      </c>
      <c r="S42486" s="499"/>
    </row>
    <row r="42487">
      <c r="B42487" s="497"/>
      <c r="H42487" s="500"/>
      <c r="O42487" s="500"/>
      <c r="Q42487" s="498" t="s">
        <v>213</v>
      </c>
      <c r="S42487" s="499"/>
    </row>
    <row r="42488">
      <c r="B42488" s="497"/>
      <c r="H42488" s="500"/>
      <c r="O42488" s="500"/>
      <c r="Q42488" s="498" t="s">
        <v>213</v>
      </c>
      <c r="S42488" s="499"/>
    </row>
    <row r="42489">
      <c r="B42489" s="497"/>
      <c r="H42489" s="500"/>
      <c r="O42489" s="500"/>
      <c r="Q42489" s="498" t="s">
        <v>213</v>
      </c>
      <c r="S42489" s="499"/>
    </row>
    <row r="42490">
      <c r="B42490" s="497"/>
      <c r="H42490" s="500"/>
      <c r="O42490" s="500"/>
      <c r="Q42490" s="498" t="s">
        <v>213</v>
      </c>
      <c r="S42490" s="499"/>
    </row>
    <row r="42491">
      <c r="B42491" s="497"/>
      <c r="H42491" s="500"/>
      <c r="O42491" s="500"/>
      <c r="Q42491" s="498" t="s">
        <v>213</v>
      </c>
      <c r="S42491" s="499"/>
    </row>
    <row r="42492">
      <c r="B42492" s="497"/>
      <c r="H42492" s="500"/>
      <c r="O42492" s="500"/>
      <c r="Q42492" s="498" t="s">
        <v>213</v>
      </c>
      <c r="S42492" s="499"/>
    </row>
    <row r="42493">
      <c r="B42493" s="497"/>
      <c r="H42493" s="500"/>
      <c r="O42493" s="500"/>
      <c r="Q42493" s="498" t="s">
        <v>213</v>
      </c>
      <c r="S42493" s="499"/>
    </row>
    <row r="42494">
      <c r="B42494" s="497"/>
      <c r="H42494" s="500"/>
      <c r="O42494" s="500"/>
      <c r="Q42494" s="498" t="s">
        <v>213</v>
      </c>
      <c r="S42494" s="499"/>
    </row>
    <row r="42495">
      <c r="B42495" s="497"/>
      <c r="H42495" s="500"/>
      <c r="O42495" s="500"/>
      <c r="Q42495" s="498" t="s">
        <v>213</v>
      </c>
      <c r="S42495" s="499"/>
    </row>
    <row r="42496">
      <c r="B42496" s="497"/>
      <c r="H42496" s="500"/>
      <c r="O42496" s="500"/>
      <c r="Q42496" s="498" t="s">
        <v>213</v>
      </c>
      <c r="S42496" s="499"/>
    </row>
    <row r="42497">
      <c r="B42497" s="497"/>
      <c r="H42497" s="500"/>
      <c r="O42497" s="500"/>
      <c r="Q42497" s="498" t="s">
        <v>213</v>
      </c>
      <c r="S42497" s="499"/>
    </row>
    <row r="42498">
      <c r="B42498" s="497"/>
      <c r="H42498" s="500"/>
      <c r="O42498" s="500"/>
      <c r="Q42498" s="498" t="s">
        <v>213</v>
      </c>
      <c r="S42498" s="499"/>
    </row>
    <row r="42499">
      <c r="B42499" s="497"/>
      <c r="H42499" s="500"/>
      <c r="O42499" s="500"/>
      <c r="Q42499" s="498" t="s">
        <v>213</v>
      </c>
      <c r="S42499" s="499"/>
    </row>
    <row r="42500">
      <c r="B42500" s="497"/>
      <c r="H42500" s="500"/>
      <c r="O42500" s="500"/>
      <c r="Q42500" s="498" t="s">
        <v>213</v>
      </c>
      <c r="S42500" s="499"/>
    </row>
    <row r="42501">
      <c r="B42501" s="497"/>
      <c r="H42501" s="500"/>
      <c r="O42501" s="500"/>
      <c r="Q42501" s="498" t="s">
        <v>213</v>
      </c>
      <c r="S42501" s="499"/>
    </row>
    <row r="42502">
      <c r="B42502" s="497"/>
      <c r="H42502" s="500"/>
      <c r="O42502" s="500"/>
      <c r="Q42502" s="498" t="s">
        <v>213</v>
      </c>
      <c r="S42502" s="499"/>
    </row>
    <row r="42503">
      <c r="B42503" s="497"/>
      <c r="H42503" s="500"/>
      <c r="O42503" s="500"/>
      <c r="Q42503" s="498" t="s">
        <v>213</v>
      </c>
      <c r="S42503" s="499"/>
    </row>
    <row r="42504">
      <c r="B42504" s="497"/>
      <c r="H42504" s="500"/>
      <c r="O42504" s="500"/>
      <c r="Q42504" s="498" t="s">
        <v>213</v>
      </c>
      <c r="S42504" s="499"/>
    </row>
    <row r="42505">
      <c r="B42505" s="497"/>
      <c r="H42505" s="500"/>
      <c r="O42505" s="500"/>
      <c r="Q42505" s="498" t="s">
        <v>213</v>
      </c>
      <c r="S42505" s="499"/>
    </row>
    <row r="42506">
      <c r="B42506" s="497"/>
      <c r="H42506" s="500"/>
      <c r="O42506" s="500"/>
      <c r="Q42506" s="498" t="s">
        <v>213</v>
      </c>
      <c r="S42506" s="499"/>
    </row>
    <row r="42507">
      <c r="B42507" s="497"/>
      <c r="H42507" s="500"/>
      <c r="O42507" s="500"/>
      <c r="Q42507" s="498" t="s">
        <v>213</v>
      </c>
      <c r="S42507" s="499"/>
    </row>
    <row r="42508">
      <c r="B42508" s="497"/>
      <c r="H42508" s="500"/>
      <c r="O42508" s="500"/>
      <c r="Q42508" s="498" t="s">
        <v>213</v>
      </c>
      <c r="S42508" s="499"/>
    </row>
    <row r="42509">
      <c r="B42509" s="497"/>
      <c r="H42509" s="500"/>
      <c r="O42509" s="500"/>
      <c r="Q42509" s="498" t="s">
        <v>213</v>
      </c>
      <c r="S42509" s="499"/>
    </row>
    <row r="42510">
      <c r="B42510" s="497"/>
      <c r="H42510" s="500"/>
      <c r="O42510" s="500"/>
      <c r="Q42510" s="498" t="s">
        <v>213</v>
      </c>
      <c r="S42510" s="499"/>
    </row>
    <row r="42511">
      <c r="B42511" s="497"/>
      <c r="H42511" s="500"/>
      <c r="O42511" s="500"/>
      <c r="Q42511" s="498" t="s">
        <v>213</v>
      </c>
      <c r="S42511" s="499"/>
    </row>
    <row r="42512">
      <c r="B42512" s="497"/>
      <c r="H42512" s="500"/>
      <c r="O42512" s="500"/>
      <c r="Q42512" s="498" t="s">
        <v>213</v>
      </c>
      <c r="S42512" s="499"/>
    </row>
    <row r="42513">
      <c r="B42513" s="497"/>
      <c r="H42513" s="500"/>
      <c r="O42513" s="500"/>
      <c r="Q42513" s="498" t="s">
        <v>213</v>
      </c>
      <c r="S42513" s="499"/>
    </row>
    <row r="42514">
      <c r="B42514" s="497"/>
      <c r="H42514" s="500"/>
      <c r="O42514" s="500"/>
      <c r="Q42514" s="498" t="s">
        <v>213</v>
      </c>
      <c r="S42514" s="499"/>
    </row>
    <row r="42515">
      <c r="B42515" s="497"/>
      <c r="H42515" s="500"/>
      <c r="O42515" s="500"/>
      <c r="Q42515" s="498" t="s">
        <v>213</v>
      </c>
      <c r="S42515" s="499"/>
    </row>
    <row r="42516">
      <c r="B42516" s="497"/>
      <c r="H42516" s="500"/>
      <c r="O42516" s="500"/>
      <c r="Q42516" s="498" t="s">
        <v>213</v>
      </c>
      <c r="S42516" s="499"/>
    </row>
    <row r="42517">
      <c r="B42517" s="497"/>
      <c r="H42517" s="500"/>
      <c r="O42517" s="500"/>
      <c r="Q42517" s="498" t="s">
        <v>213</v>
      </c>
      <c r="S42517" s="499"/>
    </row>
    <row r="42518">
      <c r="B42518" s="497"/>
      <c r="H42518" s="500"/>
      <c r="O42518" s="500"/>
      <c r="Q42518" s="498" t="s">
        <v>213</v>
      </c>
      <c r="S42518" s="499"/>
    </row>
    <row r="42519">
      <c r="B42519" s="497"/>
      <c r="H42519" s="500"/>
      <c r="O42519" s="500"/>
      <c r="Q42519" s="498" t="s">
        <v>213</v>
      </c>
      <c r="S42519" s="499"/>
    </row>
    <row r="42520">
      <c r="B42520" s="497"/>
      <c r="H42520" s="500"/>
      <c r="O42520" s="500"/>
      <c r="Q42520" s="498" t="s">
        <v>213</v>
      </c>
      <c r="S42520" s="499"/>
    </row>
    <row r="42521">
      <c r="B42521" s="497"/>
      <c r="H42521" s="500"/>
      <c r="O42521" s="500"/>
      <c r="Q42521" s="498" t="s">
        <v>213</v>
      </c>
      <c r="S42521" s="499"/>
    </row>
    <row r="42522">
      <c r="B42522" s="497"/>
      <c r="H42522" s="500"/>
      <c r="O42522" s="500"/>
      <c r="Q42522" s="498" t="s">
        <v>213</v>
      </c>
      <c r="S42522" s="499"/>
    </row>
    <row r="42523">
      <c r="B42523" s="497"/>
      <c r="H42523" s="500"/>
      <c r="O42523" s="500"/>
      <c r="Q42523" s="498" t="s">
        <v>213</v>
      </c>
      <c r="S42523" s="499"/>
    </row>
    <row r="42524">
      <c r="B42524" s="497"/>
      <c r="H42524" s="500"/>
      <c r="O42524" s="500"/>
      <c r="Q42524" s="498" t="s">
        <v>213</v>
      </c>
      <c r="S42524" s="499"/>
    </row>
    <row r="42525">
      <c r="B42525" s="497"/>
      <c r="H42525" s="500"/>
      <c r="O42525" s="500"/>
      <c r="Q42525" s="498" t="s">
        <v>213</v>
      </c>
      <c r="S42525" s="499"/>
    </row>
    <row r="42526">
      <c r="B42526" s="497"/>
      <c r="H42526" s="500"/>
      <c r="O42526" s="500"/>
      <c r="Q42526" s="498" t="s">
        <v>213</v>
      </c>
      <c r="S42526" s="499"/>
    </row>
    <row r="42527">
      <c r="B42527" s="497"/>
      <c r="H42527" s="500"/>
      <c r="O42527" s="500"/>
      <c r="Q42527" s="498" t="s">
        <v>213</v>
      </c>
      <c r="S42527" s="499"/>
    </row>
    <row r="42528">
      <c r="B42528" s="497"/>
      <c r="H42528" s="500"/>
      <c r="O42528" s="500"/>
      <c r="Q42528" s="498" t="s">
        <v>213</v>
      </c>
      <c r="S42528" s="499"/>
    </row>
    <row r="42529">
      <c r="B42529" s="497"/>
      <c r="H42529" s="500"/>
      <c r="O42529" s="500"/>
      <c r="Q42529" s="498" t="s">
        <v>213</v>
      </c>
      <c r="S42529" s="499"/>
    </row>
    <row r="42530">
      <c r="B42530" s="497"/>
      <c r="H42530" s="500"/>
      <c r="O42530" s="500"/>
      <c r="Q42530" s="498" t="s">
        <v>213</v>
      </c>
      <c r="S42530" s="499"/>
    </row>
    <row r="42531">
      <c r="B42531" s="497"/>
      <c r="H42531" s="500"/>
      <c r="O42531" s="500"/>
      <c r="Q42531" s="498" t="s">
        <v>213</v>
      </c>
      <c r="S42531" s="499"/>
    </row>
    <row r="42532">
      <c r="B42532" s="497"/>
      <c r="H42532" s="500"/>
      <c r="O42532" s="500"/>
      <c r="Q42532" s="498" t="s">
        <v>213</v>
      </c>
      <c r="S42532" s="499"/>
    </row>
    <row r="42533">
      <c r="B42533" s="497"/>
      <c r="H42533" s="500"/>
      <c r="O42533" s="500"/>
      <c r="Q42533" s="498" t="s">
        <v>213</v>
      </c>
      <c r="S42533" s="499"/>
    </row>
    <row r="42534">
      <c r="B42534" s="497"/>
      <c r="H42534" s="500"/>
      <c r="O42534" s="500"/>
      <c r="Q42534" s="498" t="s">
        <v>213</v>
      </c>
      <c r="S42534" s="499"/>
    </row>
    <row r="42535">
      <c r="B42535" s="497"/>
      <c r="H42535" s="500"/>
      <c r="O42535" s="500"/>
      <c r="Q42535" s="498" t="s">
        <v>213</v>
      </c>
      <c r="S42535" s="499"/>
    </row>
    <row r="42536">
      <c r="B42536" s="497"/>
      <c r="H42536" s="500"/>
      <c r="O42536" s="500"/>
      <c r="Q42536" s="498" t="s">
        <v>213</v>
      </c>
      <c r="S42536" s="499"/>
    </row>
    <row r="42537">
      <c r="B42537" s="497"/>
      <c r="H42537" s="500"/>
      <c r="O42537" s="500"/>
      <c r="Q42537" s="498" t="s">
        <v>213</v>
      </c>
      <c r="S42537" s="499"/>
    </row>
    <row r="42538">
      <c r="B42538" s="497"/>
      <c r="H42538" s="500"/>
      <c r="O42538" s="500"/>
      <c r="Q42538" s="498" t="s">
        <v>213</v>
      </c>
      <c r="S42538" s="499"/>
    </row>
    <row r="42539">
      <c r="B42539" s="497"/>
      <c r="H42539" s="500"/>
      <c r="O42539" s="500"/>
      <c r="Q42539" s="498" t="s">
        <v>213</v>
      </c>
      <c r="S42539" s="499"/>
    </row>
    <row r="42540">
      <c r="B42540" s="497"/>
      <c r="H42540" s="500"/>
      <c r="O42540" s="500"/>
      <c r="Q42540" s="498" t="s">
        <v>213</v>
      </c>
      <c r="S42540" s="499"/>
    </row>
    <row r="42541">
      <c r="B42541" s="497"/>
      <c r="H42541" s="500"/>
      <c r="O42541" s="500"/>
      <c r="Q42541" s="498" t="s">
        <v>213</v>
      </c>
      <c r="S42541" s="499"/>
    </row>
    <row r="42542">
      <c r="B42542" s="497"/>
      <c r="H42542" s="500"/>
      <c r="O42542" s="500"/>
      <c r="Q42542" s="498" t="s">
        <v>213</v>
      </c>
      <c r="S42542" s="499"/>
    </row>
    <row r="42543">
      <c r="B42543" s="497"/>
      <c r="H42543" s="500"/>
      <c r="O42543" s="500"/>
      <c r="Q42543" s="498" t="s">
        <v>213</v>
      </c>
      <c r="S42543" s="499"/>
    </row>
    <row r="42544">
      <c r="B42544" s="497"/>
      <c r="H42544" s="500"/>
      <c r="O42544" s="500"/>
      <c r="Q42544" s="498" t="s">
        <v>213</v>
      </c>
      <c r="S42544" s="499"/>
    </row>
    <row r="42545">
      <c r="B42545" s="497"/>
      <c r="H42545" s="500"/>
      <c r="O42545" s="500"/>
      <c r="Q42545" s="498" t="s">
        <v>213</v>
      </c>
      <c r="S42545" s="499"/>
    </row>
    <row r="42546">
      <c r="B42546" s="497"/>
      <c r="H42546" s="500"/>
      <c r="O42546" s="500"/>
      <c r="Q42546" s="498" t="s">
        <v>213</v>
      </c>
      <c r="S42546" s="499"/>
    </row>
    <row r="42547">
      <c r="B42547" s="497"/>
      <c r="H42547" s="500"/>
      <c r="O42547" s="500"/>
      <c r="Q42547" s="498" t="s">
        <v>213</v>
      </c>
      <c r="S42547" s="499"/>
    </row>
    <row r="42548">
      <c r="B42548" s="497"/>
      <c r="H42548" s="500"/>
      <c r="O42548" s="500"/>
      <c r="Q42548" s="498" t="s">
        <v>213</v>
      </c>
      <c r="S42548" s="499"/>
    </row>
    <row r="42549">
      <c r="B42549" s="497"/>
      <c r="H42549" s="500"/>
      <c r="O42549" s="500"/>
      <c r="Q42549" s="498" t="s">
        <v>213</v>
      </c>
      <c r="S42549" s="499"/>
    </row>
    <row r="42550">
      <c r="B42550" s="497"/>
      <c r="H42550" s="500"/>
      <c r="O42550" s="500"/>
      <c r="Q42550" s="498" t="s">
        <v>213</v>
      </c>
      <c r="S42550" s="499"/>
    </row>
    <row r="42551">
      <c r="B42551" s="497"/>
      <c r="H42551" s="500"/>
      <c r="O42551" s="500"/>
      <c r="Q42551" s="498" t="s">
        <v>213</v>
      </c>
      <c r="S42551" s="499"/>
    </row>
    <row r="42552">
      <c r="B42552" s="497"/>
      <c r="H42552" s="500"/>
      <c r="O42552" s="500"/>
      <c r="Q42552" s="498" t="s">
        <v>213</v>
      </c>
      <c r="S42552" s="499"/>
    </row>
    <row r="42553">
      <c r="B42553" s="497"/>
      <c r="H42553" s="500"/>
      <c r="O42553" s="500"/>
      <c r="Q42553" s="498" t="s">
        <v>213</v>
      </c>
      <c r="S42553" s="499"/>
    </row>
    <row r="42554">
      <c r="B42554" s="497"/>
      <c r="H42554" s="500"/>
      <c r="O42554" s="500"/>
      <c r="Q42554" s="498" t="s">
        <v>213</v>
      </c>
      <c r="S42554" s="499"/>
    </row>
    <row r="42555">
      <c r="B42555" s="497"/>
      <c r="H42555" s="500"/>
      <c r="O42555" s="500"/>
      <c r="Q42555" s="498" t="s">
        <v>213</v>
      </c>
      <c r="S42555" s="499"/>
    </row>
    <row r="42556">
      <c r="B42556" s="497"/>
      <c r="H42556" s="500"/>
      <c r="O42556" s="500"/>
      <c r="Q42556" s="498" t="s">
        <v>213</v>
      </c>
      <c r="S42556" s="499"/>
    </row>
    <row r="42557">
      <c r="B42557" s="497"/>
      <c r="H42557" s="500"/>
      <c r="O42557" s="500"/>
      <c r="Q42557" s="498" t="s">
        <v>213</v>
      </c>
      <c r="S42557" s="499"/>
    </row>
    <row r="42558">
      <c r="B42558" s="497"/>
      <c r="H42558" s="500"/>
      <c r="O42558" s="500"/>
      <c r="Q42558" s="498" t="s">
        <v>213</v>
      </c>
      <c r="S42558" s="499"/>
    </row>
    <row r="42559">
      <c r="B42559" s="497"/>
      <c r="H42559" s="500"/>
      <c r="O42559" s="500"/>
      <c r="Q42559" s="498" t="s">
        <v>213</v>
      </c>
      <c r="S42559" s="499"/>
    </row>
    <row r="42560">
      <c r="B42560" s="497"/>
      <c r="H42560" s="500"/>
      <c r="O42560" s="500"/>
      <c r="Q42560" s="498" t="s">
        <v>213</v>
      </c>
      <c r="S42560" s="499"/>
    </row>
    <row r="42561">
      <c r="B42561" s="497"/>
      <c r="H42561" s="500"/>
      <c r="O42561" s="500"/>
      <c r="Q42561" s="498" t="s">
        <v>213</v>
      </c>
      <c r="S42561" s="499"/>
    </row>
    <row r="42562">
      <c r="B42562" s="497"/>
      <c r="H42562" s="500"/>
      <c r="O42562" s="500"/>
      <c r="Q42562" s="498" t="s">
        <v>213</v>
      </c>
      <c r="S42562" s="499"/>
    </row>
    <row r="42563">
      <c r="B42563" s="497"/>
      <c r="H42563" s="500"/>
      <c r="O42563" s="500"/>
      <c r="Q42563" s="498" t="s">
        <v>213</v>
      </c>
      <c r="S42563" s="499"/>
    </row>
    <row r="42564">
      <c r="B42564" s="497"/>
      <c r="H42564" s="500"/>
      <c r="O42564" s="500"/>
      <c r="Q42564" s="498" t="s">
        <v>213</v>
      </c>
      <c r="S42564" s="499"/>
    </row>
    <row r="42565">
      <c r="B42565" s="497"/>
      <c r="H42565" s="500"/>
      <c r="O42565" s="500"/>
      <c r="Q42565" s="498" t="s">
        <v>213</v>
      </c>
      <c r="S42565" s="499"/>
    </row>
    <row r="42566">
      <c r="B42566" s="497"/>
      <c r="H42566" s="500"/>
      <c r="O42566" s="500"/>
      <c r="Q42566" s="498" t="s">
        <v>213</v>
      </c>
      <c r="S42566" s="499"/>
    </row>
    <row r="42567">
      <c r="B42567" s="497"/>
      <c r="H42567" s="500"/>
      <c r="O42567" s="500"/>
      <c r="Q42567" s="498" t="s">
        <v>213</v>
      </c>
      <c r="S42567" s="499"/>
    </row>
    <row r="42568">
      <c r="B42568" s="497"/>
      <c r="H42568" s="500"/>
      <c r="O42568" s="500"/>
      <c r="Q42568" s="498" t="s">
        <v>213</v>
      </c>
      <c r="S42568" s="499"/>
    </row>
    <row r="42569">
      <c r="B42569" s="497"/>
      <c r="H42569" s="500"/>
      <c r="O42569" s="500"/>
      <c r="Q42569" s="498" t="s">
        <v>213</v>
      </c>
      <c r="S42569" s="499"/>
    </row>
    <row r="42570">
      <c r="B42570" s="497"/>
      <c r="H42570" s="500"/>
      <c r="O42570" s="500"/>
      <c r="Q42570" s="498" t="s">
        <v>213</v>
      </c>
      <c r="S42570" s="499"/>
    </row>
    <row r="42571">
      <c r="B42571" s="497"/>
      <c r="H42571" s="500"/>
      <c r="O42571" s="500"/>
      <c r="Q42571" s="498" t="s">
        <v>213</v>
      </c>
      <c r="S42571" s="499"/>
    </row>
    <row r="42572">
      <c r="B42572" s="497"/>
      <c r="H42572" s="500"/>
      <c r="O42572" s="500"/>
      <c r="Q42572" s="498" t="s">
        <v>213</v>
      </c>
      <c r="S42572" s="499"/>
    </row>
    <row r="42573">
      <c r="B42573" s="497"/>
      <c r="H42573" s="500"/>
      <c r="O42573" s="500"/>
      <c r="Q42573" s="498" t="s">
        <v>213</v>
      </c>
      <c r="S42573" s="499"/>
    </row>
    <row r="42574">
      <c r="B42574" s="497"/>
      <c r="H42574" s="500"/>
      <c r="O42574" s="500"/>
      <c r="Q42574" s="498" t="s">
        <v>213</v>
      </c>
      <c r="S42574" s="499"/>
    </row>
    <row r="42575">
      <c r="B42575" s="497"/>
      <c r="H42575" s="500"/>
      <c r="O42575" s="500"/>
      <c r="Q42575" s="498" t="s">
        <v>213</v>
      </c>
      <c r="S42575" s="499"/>
    </row>
    <row r="42576">
      <c r="B42576" s="497"/>
      <c r="H42576" s="500"/>
      <c r="O42576" s="500"/>
      <c r="Q42576" s="498" t="s">
        <v>213</v>
      </c>
      <c r="S42576" s="499"/>
    </row>
    <row r="42577">
      <c r="B42577" s="497"/>
      <c r="H42577" s="500"/>
      <c r="O42577" s="500"/>
      <c r="Q42577" s="498" t="s">
        <v>213</v>
      </c>
      <c r="S42577" s="499"/>
    </row>
    <row r="42578">
      <c r="B42578" s="497"/>
      <c r="H42578" s="500"/>
      <c r="O42578" s="500"/>
      <c r="Q42578" s="498" t="s">
        <v>213</v>
      </c>
      <c r="S42578" s="499"/>
    </row>
    <row r="42579">
      <c r="B42579" s="497"/>
      <c r="H42579" s="500"/>
      <c r="O42579" s="500"/>
      <c r="Q42579" s="498" t="s">
        <v>213</v>
      </c>
      <c r="S42579" s="499"/>
    </row>
    <row r="42580">
      <c r="B42580" s="497"/>
      <c r="H42580" s="500"/>
      <c r="O42580" s="500"/>
      <c r="Q42580" s="498" t="s">
        <v>213</v>
      </c>
      <c r="S42580" s="499"/>
    </row>
    <row r="42581">
      <c r="B42581" s="497"/>
      <c r="H42581" s="500"/>
      <c r="O42581" s="500"/>
      <c r="Q42581" s="498" t="s">
        <v>213</v>
      </c>
      <c r="S42581" s="499"/>
    </row>
    <row r="42582">
      <c r="B42582" s="497"/>
      <c r="H42582" s="500"/>
      <c r="O42582" s="500"/>
      <c r="Q42582" s="498" t="s">
        <v>213</v>
      </c>
      <c r="S42582" s="499"/>
    </row>
    <row r="42583">
      <c r="B42583" s="497"/>
      <c r="H42583" s="500"/>
      <c r="O42583" s="500"/>
      <c r="Q42583" s="498" t="s">
        <v>213</v>
      </c>
      <c r="S42583" s="499"/>
    </row>
    <row r="42584">
      <c r="B42584" s="497"/>
      <c r="H42584" s="500"/>
      <c r="O42584" s="500"/>
      <c r="Q42584" s="498" t="s">
        <v>213</v>
      </c>
      <c r="S42584" s="499"/>
    </row>
    <row r="42585">
      <c r="B42585" s="497"/>
      <c r="H42585" s="500"/>
      <c r="O42585" s="500"/>
      <c r="Q42585" s="498" t="s">
        <v>213</v>
      </c>
      <c r="S42585" s="499"/>
    </row>
    <row r="42586">
      <c r="B42586" s="497"/>
      <c r="H42586" s="500"/>
      <c r="O42586" s="500"/>
      <c r="Q42586" s="498" t="s">
        <v>213</v>
      </c>
      <c r="S42586" s="499"/>
    </row>
    <row r="42587">
      <c r="B42587" s="497"/>
      <c r="H42587" s="500"/>
      <c r="O42587" s="500"/>
      <c r="Q42587" s="498" t="s">
        <v>213</v>
      </c>
      <c r="S42587" s="499"/>
    </row>
    <row r="42588">
      <c r="B42588" s="497"/>
      <c r="H42588" s="500"/>
      <c r="O42588" s="500"/>
      <c r="Q42588" s="498" t="s">
        <v>213</v>
      </c>
      <c r="S42588" s="499"/>
    </row>
    <row r="42589">
      <c r="B42589" s="497"/>
      <c r="H42589" s="500"/>
      <c r="O42589" s="500"/>
      <c r="Q42589" s="498" t="s">
        <v>213</v>
      </c>
      <c r="S42589" s="499"/>
    </row>
    <row r="42590">
      <c r="B42590" s="497"/>
      <c r="H42590" s="500"/>
      <c r="O42590" s="500"/>
      <c r="Q42590" s="498" t="s">
        <v>213</v>
      </c>
      <c r="S42590" s="499"/>
    </row>
    <row r="42591">
      <c r="B42591" s="497"/>
      <c r="H42591" s="500"/>
      <c r="O42591" s="500"/>
      <c r="Q42591" s="498" t="s">
        <v>213</v>
      </c>
      <c r="S42591" s="499"/>
    </row>
    <row r="42592">
      <c r="B42592" s="497"/>
      <c r="H42592" s="500"/>
      <c r="O42592" s="500"/>
      <c r="Q42592" s="498" t="s">
        <v>213</v>
      </c>
      <c r="S42592" s="499"/>
    </row>
    <row r="42593">
      <c r="B42593" s="497"/>
      <c r="H42593" s="500"/>
      <c r="O42593" s="500"/>
      <c r="Q42593" s="498" t="s">
        <v>213</v>
      </c>
      <c r="S42593" s="499"/>
    </row>
    <row r="42594">
      <c r="B42594" s="497"/>
      <c r="H42594" s="500"/>
      <c r="O42594" s="500"/>
      <c r="Q42594" s="498" t="s">
        <v>213</v>
      </c>
      <c r="S42594" s="499"/>
    </row>
    <row r="42595">
      <c r="B42595" s="497"/>
      <c r="H42595" s="500"/>
      <c r="O42595" s="500"/>
      <c r="Q42595" s="498" t="s">
        <v>213</v>
      </c>
      <c r="S42595" s="499"/>
    </row>
    <row r="42596">
      <c r="B42596" s="497"/>
      <c r="H42596" s="500"/>
      <c r="O42596" s="500"/>
      <c r="Q42596" s="498" t="s">
        <v>213</v>
      </c>
      <c r="S42596" s="499"/>
    </row>
    <row r="42597">
      <c r="B42597" s="497"/>
      <c r="H42597" s="500"/>
      <c r="O42597" s="500"/>
      <c r="Q42597" s="498" t="s">
        <v>213</v>
      </c>
      <c r="S42597" s="499"/>
    </row>
    <row r="42598">
      <c r="B42598" s="497"/>
      <c r="H42598" s="500"/>
      <c r="O42598" s="500"/>
      <c r="Q42598" s="498" t="s">
        <v>213</v>
      </c>
      <c r="S42598" s="499"/>
    </row>
    <row r="42599">
      <c r="B42599" s="497"/>
      <c r="H42599" s="500"/>
      <c r="O42599" s="500"/>
      <c r="Q42599" s="498" t="s">
        <v>213</v>
      </c>
      <c r="S42599" s="499"/>
    </row>
    <row r="42600">
      <c r="B42600" s="497"/>
      <c r="H42600" s="500"/>
      <c r="O42600" s="500"/>
      <c r="Q42600" s="498" t="s">
        <v>213</v>
      </c>
      <c r="S42600" s="499"/>
    </row>
    <row r="42601">
      <c r="B42601" s="497"/>
      <c r="H42601" s="500"/>
      <c r="O42601" s="500"/>
      <c r="Q42601" s="498" t="s">
        <v>213</v>
      </c>
      <c r="S42601" s="499"/>
    </row>
    <row r="42602">
      <c r="B42602" s="497"/>
      <c r="H42602" s="500"/>
      <c r="O42602" s="500"/>
      <c r="Q42602" s="498" t="s">
        <v>213</v>
      </c>
      <c r="S42602" s="499"/>
    </row>
    <row r="42603">
      <c r="B42603" s="497"/>
      <c r="H42603" s="500"/>
      <c r="O42603" s="500"/>
      <c r="Q42603" s="498" t="s">
        <v>213</v>
      </c>
      <c r="S42603" s="499"/>
    </row>
    <row r="42604">
      <c r="B42604" s="497"/>
      <c r="H42604" s="500"/>
      <c r="O42604" s="500"/>
      <c r="Q42604" s="498" t="s">
        <v>213</v>
      </c>
      <c r="S42604" s="499"/>
    </row>
    <row r="42605">
      <c r="B42605" s="497"/>
      <c r="H42605" s="500"/>
      <c r="O42605" s="500"/>
      <c r="Q42605" s="498" t="s">
        <v>213</v>
      </c>
      <c r="S42605" s="499"/>
    </row>
    <row r="42606">
      <c r="B42606" s="497"/>
      <c r="H42606" s="500"/>
      <c r="O42606" s="500"/>
      <c r="Q42606" s="498" t="s">
        <v>213</v>
      </c>
      <c r="S42606" s="499"/>
    </row>
    <row r="42607">
      <c r="B42607" s="497"/>
      <c r="H42607" s="500"/>
      <c r="O42607" s="500"/>
      <c r="Q42607" s="498" t="s">
        <v>213</v>
      </c>
      <c r="S42607" s="499"/>
    </row>
    <row r="42608">
      <c r="B42608" s="497"/>
      <c r="H42608" s="500"/>
      <c r="O42608" s="500"/>
      <c r="Q42608" s="498" t="s">
        <v>213</v>
      </c>
      <c r="S42608" s="499"/>
    </row>
    <row r="42609">
      <c r="B42609" s="497"/>
      <c r="H42609" s="500"/>
      <c r="O42609" s="500"/>
      <c r="Q42609" s="498" t="s">
        <v>213</v>
      </c>
      <c r="S42609" s="499"/>
    </row>
    <row r="42610">
      <c r="B42610" s="497"/>
      <c r="H42610" s="500"/>
      <c r="O42610" s="500"/>
      <c r="Q42610" s="498" t="s">
        <v>213</v>
      </c>
      <c r="S42610" s="499"/>
    </row>
    <row r="42611">
      <c r="B42611" s="497"/>
      <c r="H42611" s="500"/>
      <c r="O42611" s="500"/>
      <c r="Q42611" s="498" t="s">
        <v>213</v>
      </c>
      <c r="S42611" s="499"/>
    </row>
    <row r="42612">
      <c r="B42612" s="497"/>
      <c r="H42612" s="500"/>
      <c r="O42612" s="500"/>
      <c r="Q42612" s="498" t="s">
        <v>213</v>
      </c>
      <c r="S42612" s="499"/>
    </row>
    <row r="42613">
      <c r="B42613" s="497"/>
      <c r="H42613" s="500"/>
      <c r="O42613" s="500"/>
      <c r="Q42613" s="498" t="s">
        <v>213</v>
      </c>
      <c r="S42613" s="499"/>
    </row>
    <row r="42614">
      <c r="B42614" s="497"/>
      <c r="H42614" s="500"/>
      <c r="O42614" s="500"/>
      <c r="Q42614" s="498" t="s">
        <v>213</v>
      </c>
      <c r="S42614" s="499"/>
    </row>
    <row r="42615">
      <c r="B42615" s="497"/>
      <c r="H42615" s="500"/>
      <c r="O42615" s="500"/>
      <c r="Q42615" s="498" t="s">
        <v>213</v>
      </c>
      <c r="S42615" s="499"/>
    </row>
    <row r="42616">
      <c r="B42616" s="497"/>
      <c r="H42616" s="500"/>
      <c r="O42616" s="500"/>
      <c r="Q42616" s="498" t="s">
        <v>213</v>
      </c>
      <c r="S42616" s="499"/>
    </row>
    <row r="42617">
      <c r="B42617" s="497"/>
      <c r="H42617" s="500"/>
      <c r="O42617" s="500"/>
      <c r="Q42617" s="498" t="s">
        <v>213</v>
      </c>
      <c r="S42617" s="499"/>
    </row>
    <row r="42618">
      <c r="B42618" s="497"/>
      <c r="H42618" s="500"/>
      <c r="O42618" s="500"/>
      <c r="Q42618" s="498" t="s">
        <v>213</v>
      </c>
      <c r="S42618" s="499"/>
    </row>
    <row r="42619">
      <c r="B42619" s="497"/>
      <c r="H42619" s="500"/>
      <c r="O42619" s="500"/>
      <c r="Q42619" s="498" t="s">
        <v>213</v>
      </c>
      <c r="S42619" s="499"/>
    </row>
    <row r="42620">
      <c r="B42620" s="497"/>
      <c r="H42620" s="500"/>
      <c r="O42620" s="500"/>
      <c r="Q42620" s="498" t="s">
        <v>213</v>
      </c>
      <c r="S42620" s="499"/>
    </row>
    <row r="42621">
      <c r="B42621" s="497"/>
      <c r="H42621" s="500"/>
      <c r="O42621" s="500"/>
      <c r="Q42621" s="498" t="s">
        <v>213</v>
      </c>
      <c r="S42621" s="499"/>
    </row>
    <row r="42622">
      <c r="B42622" s="497"/>
      <c r="H42622" s="500"/>
      <c r="O42622" s="500"/>
      <c r="Q42622" s="498" t="s">
        <v>213</v>
      </c>
      <c r="S42622" s="499"/>
    </row>
    <row r="42623">
      <c r="B42623" s="497"/>
      <c r="H42623" s="500"/>
      <c r="O42623" s="500"/>
      <c r="Q42623" s="498" t="s">
        <v>213</v>
      </c>
      <c r="S42623" s="499"/>
    </row>
    <row r="42624">
      <c r="B42624" s="497"/>
      <c r="H42624" s="500"/>
      <c r="O42624" s="500"/>
      <c r="Q42624" s="498" t="s">
        <v>213</v>
      </c>
      <c r="S42624" s="499"/>
    </row>
    <row r="42625">
      <c r="B42625" s="497"/>
      <c r="H42625" s="500"/>
      <c r="O42625" s="500"/>
      <c r="Q42625" s="498" t="s">
        <v>213</v>
      </c>
      <c r="S42625" s="499"/>
    </row>
    <row r="42626">
      <c r="B42626" s="497"/>
      <c r="H42626" s="500"/>
      <c r="O42626" s="500"/>
      <c r="Q42626" s="498" t="s">
        <v>213</v>
      </c>
      <c r="S42626" s="499"/>
    </row>
    <row r="42627">
      <c r="B42627" s="497"/>
      <c r="H42627" s="500"/>
      <c r="O42627" s="500"/>
      <c r="Q42627" s="498" t="s">
        <v>213</v>
      </c>
      <c r="S42627" s="499"/>
    </row>
    <row r="42628">
      <c r="B42628" s="497"/>
      <c r="H42628" s="500"/>
      <c r="O42628" s="500"/>
      <c r="Q42628" s="498" t="s">
        <v>213</v>
      </c>
      <c r="S42628" s="499"/>
    </row>
    <row r="42629">
      <c r="B42629" s="497"/>
      <c r="H42629" s="500"/>
      <c r="O42629" s="500"/>
      <c r="Q42629" s="498" t="s">
        <v>213</v>
      </c>
      <c r="S42629" s="499"/>
    </row>
    <row r="42630">
      <c r="B42630" s="497"/>
      <c r="H42630" s="500"/>
      <c r="O42630" s="500"/>
      <c r="Q42630" s="498" t="s">
        <v>213</v>
      </c>
      <c r="S42630" s="499"/>
    </row>
    <row r="42631">
      <c r="B42631" s="497"/>
      <c r="H42631" s="500"/>
      <c r="O42631" s="500"/>
      <c r="Q42631" s="498" t="s">
        <v>213</v>
      </c>
      <c r="S42631" s="499"/>
    </row>
    <row r="42632">
      <c r="B42632" s="497"/>
      <c r="H42632" s="500"/>
      <c r="O42632" s="500"/>
      <c r="Q42632" s="498" t="s">
        <v>213</v>
      </c>
      <c r="S42632" s="499"/>
    </row>
    <row r="42633">
      <c r="B42633" s="497"/>
      <c r="H42633" s="500"/>
      <c r="O42633" s="500"/>
      <c r="Q42633" s="498" t="s">
        <v>213</v>
      </c>
      <c r="S42633" s="499"/>
    </row>
    <row r="42634">
      <c r="B42634" s="497"/>
      <c r="H42634" s="500"/>
      <c r="O42634" s="500"/>
      <c r="Q42634" s="498" t="s">
        <v>213</v>
      </c>
      <c r="S42634" s="499"/>
    </row>
    <row r="42635">
      <c r="B42635" s="497"/>
      <c r="H42635" s="500"/>
      <c r="O42635" s="500"/>
      <c r="Q42635" s="498" t="s">
        <v>213</v>
      </c>
      <c r="S42635" s="499"/>
    </row>
    <row r="42636">
      <c r="B42636" s="497"/>
      <c r="H42636" s="500"/>
      <c r="O42636" s="500"/>
      <c r="Q42636" s="498" t="s">
        <v>213</v>
      </c>
      <c r="S42636" s="499"/>
    </row>
    <row r="42637">
      <c r="B42637" s="497"/>
      <c r="H42637" s="500"/>
      <c r="O42637" s="500"/>
      <c r="Q42637" s="498" t="s">
        <v>213</v>
      </c>
      <c r="S42637" s="499"/>
    </row>
    <row r="42638">
      <c r="B42638" s="497"/>
      <c r="H42638" s="500"/>
      <c r="O42638" s="500"/>
      <c r="Q42638" s="498" t="s">
        <v>213</v>
      </c>
      <c r="S42638" s="499"/>
    </row>
    <row r="42639">
      <c r="B42639" s="497"/>
      <c r="H42639" s="500"/>
      <c r="O42639" s="500"/>
      <c r="Q42639" s="498" t="s">
        <v>213</v>
      </c>
      <c r="S42639" s="499"/>
    </row>
    <row r="42640">
      <c r="B42640" s="497"/>
      <c r="H42640" s="500"/>
      <c r="O42640" s="500"/>
      <c r="Q42640" s="498" t="s">
        <v>213</v>
      </c>
      <c r="S42640" s="499"/>
    </row>
    <row r="42641">
      <c r="B42641" s="497"/>
      <c r="H42641" s="500"/>
      <c r="O42641" s="500"/>
      <c r="Q42641" s="498" t="s">
        <v>213</v>
      </c>
      <c r="S42641" s="499"/>
    </row>
    <row r="42642">
      <c r="B42642" s="497"/>
      <c r="H42642" s="500"/>
      <c r="O42642" s="500"/>
      <c r="Q42642" s="498" t="s">
        <v>213</v>
      </c>
      <c r="S42642" s="499"/>
    </row>
    <row r="42643">
      <c r="B42643" s="497"/>
      <c r="H42643" s="500"/>
      <c r="O42643" s="500"/>
      <c r="Q42643" s="498" t="s">
        <v>213</v>
      </c>
      <c r="S42643" s="499"/>
    </row>
    <row r="42644">
      <c r="B42644" s="497"/>
      <c r="H42644" s="500"/>
      <c r="O42644" s="500"/>
      <c r="Q42644" s="498" t="s">
        <v>213</v>
      </c>
      <c r="S42644" s="499"/>
    </row>
    <row r="42645">
      <c r="B42645" s="497"/>
      <c r="H42645" s="500"/>
      <c r="O42645" s="500"/>
      <c r="Q42645" s="498" t="s">
        <v>213</v>
      </c>
      <c r="S42645" s="499"/>
    </row>
    <row r="42646">
      <c r="B42646" s="497"/>
      <c r="H42646" s="500"/>
      <c r="O42646" s="500"/>
      <c r="Q42646" s="498" t="s">
        <v>213</v>
      </c>
      <c r="S42646" s="499"/>
    </row>
    <row r="42647">
      <c r="B42647" s="497"/>
      <c r="H42647" s="500"/>
      <c r="O42647" s="500"/>
      <c r="Q42647" s="498" t="s">
        <v>213</v>
      </c>
      <c r="S42647" s="499"/>
    </row>
    <row r="42648">
      <c r="B42648" s="497"/>
      <c r="H42648" s="500"/>
      <c r="O42648" s="500"/>
      <c r="Q42648" s="498" t="s">
        <v>213</v>
      </c>
      <c r="S42648" s="499"/>
    </row>
    <row r="42649">
      <c r="B42649" s="497"/>
      <c r="H42649" s="500"/>
      <c r="O42649" s="500"/>
      <c r="Q42649" s="498" t="s">
        <v>213</v>
      </c>
      <c r="S42649" s="499"/>
    </row>
    <row r="42650">
      <c r="B42650" s="497"/>
      <c r="H42650" s="500"/>
      <c r="O42650" s="500"/>
      <c r="Q42650" s="498" t="s">
        <v>213</v>
      </c>
      <c r="S42650" s="499"/>
    </row>
    <row r="42651">
      <c r="B42651" s="497"/>
      <c r="H42651" s="500"/>
      <c r="O42651" s="500"/>
      <c r="Q42651" s="498" t="s">
        <v>213</v>
      </c>
      <c r="S42651" s="499"/>
    </row>
    <row r="42652">
      <c r="B42652" s="497"/>
      <c r="H42652" s="500"/>
      <c r="O42652" s="500"/>
      <c r="Q42652" s="498" t="s">
        <v>213</v>
      </c>
      <c r="S42652" s="499"/>
    </row>
    <row r="42653">
      <c r="B42653" s="497"/>
      <c r="H42653" s="500"/>
      <c r="O42653" s="500"/>
      <c r="Q42653" s="498" t="s">
        <v>213</v>
      </c>
      <c r="S42653" s="499"/>
    </row>
    <row r="42654">
      <c r="B42654" s="497"/>
      <c r="H42654" s="500"/>
      <c r="O42654" s="500"/>
      <c r="Q42654" s="498" t="s">
        <v>213</v>
      </c>
      <c r="S42654" s="499"/>
    </row>
    <row r="42655">
      <c r="B42655" s="497"/>
      <c r="H42655" s="500"/>
      <c r="O42655" s="500"/>
      <c r="Q42655" s="498" t="s">
        <v>213</v>
      </c>
      <c r="S42655" s="499"/>
    </row>
    <row r="42656">
      <c r="B42656" s="497"/>
      <c r="H42656" s="500"/>
      <c r="O42656" s="500"/>
      <c r="Q42656" s="498" t="s">
        <v>213</v>
      </c>
      <c r="S42656" s="499"/>
    </row>
    <row r="42657">
      <c r="B42657" s="497"/>
      <c r="H42657" s="500"/>
      <c r="O42657" s="500"/>
      <c r="Q42657" s="498" t="s">
        <v>213</v>
      </c>
      <c r="S42657" s="499"/>
    </row>
    <row r="42658">
      <c r="B42658" s="497"/>
      <c r="H42658" s="500"/>
      <c r="O42658" s="500"/>
      <c r="Q42658" s="498" t="s">
        <v>213</v>
      </c>
      <c r="S42658" s="499"/>
    </row>
    <row r="42659">
      <c r="B42659" s="497"/>
      <c r="H42659" s="500"/>
      <c r="O42659" s="500"/>
      <c r="Q42659" s="498" t="s">
        <v>213</v>
      </c>
      <c r="S42659" s="499"/>
    </row>
    <row r="42660">
      <c r="B42660" s="497"/>
      <c r="H42660" s="500"/>
      <c r="O42660" s="500"/>
      <c r="Q42660" s="498" t="s">
        <v>213</v>
      </c>
      <c r="S42660" s="499"/>
    </row>
    <row r="42661">
      <c r="B42661" s="497"/>
      <c r="H42661" s="500"/>
      <c r="O42661" s="500"/>
      <c r="Q42661" s="498" t="s">
        <v>213</v>
      </c>
      <c r="S42661" s="499"/>
    </row>
    <row r="42662">
      <c r="B42662" s="497"/>
      <c r="H42662" s="500"/>
      <c r="O42662" s="500"/>
      <c r="Q42662" s="498" t="s">
        <v>213</v>
      </c>
      <c r="S42662" s="499"/>
    </row>
    <row r="42663">
      <c r="B42663" s="497"/>
      <c r="H42663" s="500"/>
      <c r="O42663" s="500"/>
      <c r="Q42663" s="498" t="s">
        <v>213</v>
      </c>
      <c r="S42663" s="499"/>
    </row>
    <row r="42664">
      <c r="B42664" s="497"/>
      <c r="H42664" s="500"/>
      <c r="O42664" s="500"/>
      <c r="Q42664" s="498" t="s">
        <v>213</v>
      </c>
      <c r="S42664" s="499"/>
    </row>
    <row r="42665">
      <c r="B42665" s="497"/>
      <c r="H42665" s="500"/>
      <c r="O42665" s="500"/>
      <c r="Q42665" s="498" t="s">
        <v>213</v>
      </c>
      <c r="S42665" s="499"/>
    </row>
    <row r="42666">
      <c r="B42666" s="497"/>
      <c r="H42666" s="500"/>
      <c r="O42666" s="500"/>
      <c r="Q42666" s="498" t="s">
        <v>213</v>
      </c>
      <c r="S42666" s="499"/>
    </row>
    <row r="42667">
      <c r="B42667" s="497"/>
      <c r="H42667" s="500"/>
      <c r="O42667" s="500"/>
      <c r="Q42667" s="498" t="s">
        <v>213</v>
      </c>
      <c r="S42667" s="499"/>
    </row>
    <row r="42668">
      <c r="B42668" s="497"/>
      <c r="H42668" s="500"/>
      <c r="O42668" s="500"/>
      <c r="Q42668" s="498" t="s">
        <v>213</v>
      </c>
      <c r="S42668" s="499"/>
    </row>
    <row r="42669">
      <c r="B42669" s="497"/>
      <c r="H42669" s="500"/>
      <c r="O42669" s="500"/>
      <c r="Q42669" s="498" t="s">
        <v>213</v>
      </c>
      <c r="S42669" s="499"/>
    </row>
    <row r="42670">
      <c r="B42670" s="497"/>
      <c r="H42670" s="500"/>
      <c r="O42670" s="500"/>
      <c r="Q42670" s="498" t="s">
        <v>213</v>
      </c>
      <c r="S42670" s="499"/>
    </row>
    <row r="42671">
      <c r="B42671" s="497"/>
      <c r="H42671" s="500"/>
      <c r="O42671" s="500"/>
      <c r="Q42671" s="498" t="s">
        <v>213</v>
      </c>
      <c r="S42671" s="499"/>
    </row>
    <row r="42672">
      <c r="B42672" s="497"/>
      <c r="H42672" s="500"/>
      <c r="O42672" s="500"/>
      <c r="Q42672" s="498" t="s">
        <v>213</v>
      </c>
      <c r="S42672" s="499"/>
    </row>
    <row r="42673">
      <c r="B42673" s="497"/>
      <c r="H42673" s="500"/>
      <c r="O42673" s="500"/>
      <c r="Q42673" s="498" t="s">
        <v>213</v>
      </c>
      <c r="S42673" s="499"/>
    </row>
    <row r="42674">
      <c r="B42674" s="497"/>
      <c r="H42674" s="500"/>
      <c r="O42674" s="500"/>
      <c r="Q42674" s="498" t="s">
        <v>213</v>
      </c>
      <c r="S42674" s="499"/>
    </row>
    <row r="42675">
      <c r="B42675" s="497"/>
      <c r="H42675" s="500"/>
      <c r="O42675" s="500"/>
      <c r="Q42675" s="498" t="s">
        <v>213</v>
      </c>
      <c r="S42675" s="499"/>
    </row>
    <row r="42676">
      <c r="B42676" s="497"/>
      <c r="H42676" s="500"/>
      <c r="O42676" s="500"/>
      <c r="Q42676" s="498" t="s">
        <v>213</v>
      </c>
      <c r="S42676" s="499"/>
    </row>
    <row r="42677">
      <c r="B42677" s="497"/>
      <c r="H42677" s="500"/>
      <c r="O42677" s="500"/>
      <c r="Q42677" s="498" t="s">
        <v>213</v>
      </c>
      <c r="S42677" s="499"/>
    </row>
    <row r="42678">
      <c r="B42678" s="497"/>
      <c r="H42678" s="500"/>
      <c r="O42678" s="500"/>
      <c r="Q42678" s="498" t="s">
        <v>213</v>
      </c>
      <c r="S42678" s="499"/>
    </row>
    <row r="42679">
      <c r="B42679" s="497"/>
      <c r="H42679" s="500"/>
      <c r="O42679" s="500"/>
      <c r="Q42679" s="498" t="s">
        <v>213</v>
      </c>
      <c r="S42679" s="499"/>
    </row>
    <row r="42680">
      <c r="B42680" s="497"/>
      <c r="H42680" s="500"/>
      <c r="O42680" s="500"/>
      <c r="Q42680" s="498" t="s">
        <v>213</v>
      </c>
      <c r="S42680" s="499"/>
    </row>
    <row r="42681">
      <c r="B42681" s="497"/>
      <c r="H42681" s="500"/>
      <c r="O42681" s="500"/>
      <c r="Q42681" s="498" t="s">
        <v>213</v>
      </c>
      <c r="S42681" s="499"/>
    </row>
    <row r="42682">
      <c r="B42682" s="497"/>
      <c r="H42682" s="500"/>
      <c r="O42682" s="500"/>
      <c r="Q42682" s="498" t="s">
        <v>213</v>
      </c>
      <c r="S42682" s="499"/>
    </row>
    <row r="42683">
      <c r="B42683" s="497"/>
      <c r="H42683" s="500"/>
      <c r="O42683" s="500"/>
      <c r="Q42683" s="498" t="s">
        <v>213</v>
      </c>
      <c r="S42683" s="499"/>
    </row>
    <row r="42684">
      <c r="B42684" s="497"/>
      <c r="H42684" s="500"/>
      <c r="O42684" s="500"/>
      <c r="Q42684" s="498" t="s">
        <v>213</v>
      </c>
      <c r="S42684" s="499"/>
    </row>
    <row r="42685">
      <c r="B42685" s="497"/>
      <c r="H42685" s="500"/>
      <c r="O42685" s="500"/>
      <c r="Q42685" s="498" t="s">
        <v>213</v>
      </c>
      <c r="S42685" s="499"/>
    </row>
    <row r="42686">
      <c r="B42686" s="497"/>
      <c r="H42686" s="500"/>
      <c r="O42686" s="500"/>
      <c r="Q42686" s="498" t="s">
        <v>213</v>
      </c>
      <c r="S42686" s="499"/>
    </row>
    <row r="42687">
      <c r="B42687" s="497"/>
      <c r="H42687" s="500"/>
      <c r="O42687" s="500"/>
      <c r="Q42687" s="498" t="s">
        <v>213</v>
      </c>
      <c r="S42687" s="499"/>
    </row>
    <row r="42688">
      <c r="B42688" s="497"/>
      <c r="H42688" s="500"/>
      <c r="O42688" s="500"/>
      <c r="Q42688" s="498" t="s">
        <v>213</v>
      </c>
      <c r="S42688" s="499"/>
    </row>
    <row r="42689">
      <c r="B42689" s="497"/>
      <c r="H42689" s="500"/>
      <c r="O42689" s="500"/>
      <c r="Q42689" s="498" t="s">
        <v>213</v>
      </c>
      <c r="S42689" s="499"/>
    </row>
    <row r="42690">
      <c r="B42690" s="497"/>
      <c r="H42690" s="500"/>
      <c r="O42690" s="500"/>
      <c r="Q42690" s="498" t="s">
        <v>213</v>
      </c>
      <c r="S42690" s="499"/>
    </row>
    <row r="42691">
      <c r="B42691" s="497"/>
      <c r="H42691" s="500"/>
      <c r="O42691" s="500"/>
      <c r="Q42691" s="498" t="s">
        <v>213</v>
      </c>
      <c r="S42691" s="499"/>
    </row>
    <row r="42692">
      <c r="B42692" s="497"/>
      <c r="H42692" s="500"/>
      <c r="O42692" s="500"/>
      <c r="Q42692" s="498" t="s">
        <v>213</v>
      </c>
      <c r="S42692" s="499"/>
    </row>
    <row r="42693">
      <c r="B42693" s="497"/>
      <c r="H42693" s="500"/>
      <c r="O42693" s="500"/>
      <c r="Q42693" s="498" t="s">
        <v>213</v>
      </c>
      <c r="S42693" s="499"/>
    </row>
    <row r="42694">
      <c r="B42694" s="497"/>
      <c r="H42694" s="500"/>
      <c r="O42694" s="500"/>
      <c r="Q42694" s="498" t="s">
        <v>213</v>
      </c>
      <c r="S42694" s="499"/>
    </row>
    <row r="42695">
      <c r="B42695" s="497"/>
      <c r="H42695" s="500"/>
      <c r="O42695" s="500"/>
      <c r="Q42695" s="498" t="s">
        <v>213</v>
      </c>
      <c r="S42695" s="499"/>
    </row>
    <row r="42696">
      <c r="B42696" s="497"/>
      <c r="H42696" s="500"/>
      <c r="O42696" s="500"/>
      <c r="Q42696" s="498" t="s">
        <v>213</v>
      </c>
      <c r="S42696" s="499"/>
    </row>
    <row r="42697">
      <c r="B42697" s="497"/>
      <c r="H42697" s="500"/>
      <c r="O42697" s="500"/>
      <c r="Q42697" s="498" t="s">
        <v>213</v>
      </c>
      <c r="S42697" s="499"/>
    </row>
    <row r="42698">
      <c r="B42698" s="497"/>
      <c r="H42698" s="500"/>
      <c r="O42698" s="500"/>
      <c r="Q42698" s="498" t="s">
        <v>213</v>
      </c>
      <c r="S42698" s="499"/>
    </row>
    <row r="42699">
      <c r="B42699" s="497"/>
      <c r="H42699" s="500"/>
      <c r="O42699" s="500"/>
      <c r="Q42699" s="498" t="s">
        <v>213</v>
      </c>
      <c r="S42699" s="499"/>
    </row>
    <row r="42700">
      <c r="B42700" s="497"/>
      <c r="H42700" s="500"/>
      <c r="O42700" s="500"/>
      <c r="Q42700" s="498" t="s">
        <v>213</v>
      </c>
      <c r="S42700" s="499"/>
    </row>
    <row r="42701">
      <c r="B42701" s="497"/>
      <c r="H42701" s="500"/>
      <c r="O42701" s="500"/>
      <c r="Q42701" s="498" t="s">
        <v>213</v>
      </c>
      <c r="S42701" s="499"/>
    </row>
    <row r="42702">
      <c r="B42702" s="497"/>
      <c r="H42702" s="500"/>
      <c r="O42702" s="500"/>
      <c r="Q42702" s="498" t="s">
        <v>213</v>
      </c>
      <c r="S42702" s="499"/>
    </row>
    <row r="42703">
      <c r="B42703" s="497"/>
      <c r="H42703" s="500"/>
      <c r="O42703" s="500"/>
      <c r="Q42703" s="498" t="s">
        <v>213</v>
      </c>
      <c r="S42703" s="499"/>
    </row>
    <row r="42704">
      <c r="B42704" s="497"/>
      <c r="H42704" s="500"/>
      <c r="O42704" s="500"/>
      <c r="Q42704" s="498" t="s">
        <v>213</v>
      </c>
      <c r="S42704" s="499"/>
    </row>
    <row r="42705">
      <c r="B42705" s="497"/>
      <c r="H42705" s="500"/>
      <c r="O42705" s="500"/>
      <c r="Q42705" s="498" t="s">
        <v>213</v>
      </c>
      <c r="S42705" s="499"/>
    </row>
    <row r="42706">
      <c r="B42706" s="497"/>
      <c r="H42706" s="500"/>
      <c r="O42706" s="500"/>
      <c r="Q42706" s="498" t="s">
        <v>213</v>
      </c>
      <c r="S42706" s="499"/>
    </row>
    <row r="42707">
      <c r="B42707" s="497"/>
      <c r="H42707" s="500"/>
      <c r="O42707" s="500"/>
      <c r="Q42707" s="498" t="s">
        <v>213</v>
      </c>
      <c r="S42707" s="499"/>
    </row>
    <row r="42708">
      <c r="B42708" s="497"/>
      <c r="H42708" s="500"/>
      <c r="O42708" s="500"/>
      <c r="Q42708" s="498" t="s">
        <v>213</v>
      </c>
      <c r="S42708" s="499"/>
    </row>
    <row r="42709">
      <c r="B42709" s="497"/>
      <c r="H42709" s="500"/>
      <c r="O42709" s="500"/>
      <c r="Q42709" s="498" t="s">
        <v>213</v>
      </c>
      <c r="S42709" s="499"/>
    </row>
    <row r="42710">
      <c r="B42710" s="497"/>
      <c r="H42710" s="500"/>
      <c r="O42710" s="500"/>
      <c r="Q42710" s="498" t="s">
        <v>213</v>
      </c>
      <c r="S42710" s="499"/>
    </row>
    <row r="42711">
      <c r="B42711" s="497"/>
      <c r="H42711" s="500"/>
      <c r="O42711" s="500"/>
      <c r="Q42711" s="498" t="s">
        <v>213</v>
      </c>
      <c r="S42711" s="499"/>
    </row>
    <row r="42712">
      <c r="B42712" s="497"/>
      <c r="H42712" s="500"/>
      <c r="O42712" s="500"/>
      <c r="Q42712" s="498" t="s">
        <v>213</v>
      </c>
      <c r="S42712" s="499"/>
    </row>
    <row r="42713">
      <c r="B42713" s="497"/>
      <c r="H42713" s="500"/>
      <c r="O42713" s="500"/>
      <c r="Q42713" s="498" t="s">
        <v>213</v>
      </c>
      <c r="S42713" s="499"/>
    </row>
    <row r="42714">
      <c r="B42714" s="497"/>
      <c r="H42714" s="500"/>
      <c r="O42714" s="500"/>
      <c r="Q42714" s="498" t="s">
        <v>213</v>
      </c>
      <c r="S42714" s="499"/>
    </row>
    <row r="42715">
      <c r="B42715" s="497"/>
      <c r="H42715" s="500"/>
      <c r="O42715" s="500"/>
      <c r="Q42715" s="498" t="s">
        <v>213</v>
      </c>
      <c r="S42715" s="499"/>
    </row>
    <row r="42716">
      <c r="B42716" s="497"/>
      <c r="H42716" s="500"/>
      <c r="O42716" s="500"/>
      <c r="Q42716" s="498" t="s">
        <v>213</v>
      </c>
      <c r="S42716" s="499"/>
    </row>
    <row r="42717">
      <c r="B42717" s="497"/>
      <c r="H42717" s="500"/>
      <c r="O42717" s="500"/>
      <c r="Q42717" s="498" t="s">
        <v>213</v>
      </c>
      <c r="S42717" s="499"/>
    </row>
    <row r="42718">
      <c r="B42718" s="497"/>
      <c r="H42718" s="500"/>
      <c r="O42718" s="500"/>
      <c r="Q42718" s="498" t="s">
        <v>213</v>
      </c>
      <c r="S42718" s="499"/>
    </row>
    <row r="42719">
      <c r="B42719" s="497"/>
      <c r="H42719" s="500"/>
      <c r="O42719" s="500"/>
      <c r="Q42719" s="498" t="s">
        <v>213</v>
      </c>
      <c r="S42719" s="499"/>
    </row>
    <row r="42720">
      <c r="B42720" s="497"/>
      <c r="H42720" s="500"/>
      <c r="O42720" s="500"/>
      <c r="Q42720" s="498" t="s">
        <v>213</v>
      </c>
      <c r="S42720" s="499"/>
    </row>
    <row r="42721">
      <c r="B42721" s="497"/>
      <c r="H42721" s="500"/>
      <c r="O42721" s="500"/>
      <c r="Q42721" s="498" t="s">
        <v>213</v>
      </c>
      <c r="S42721" s="499"/>
    </row>
    <row r="42722">
      <c r="B42722" s="497"/>
      <c r="H42722" s="500"/>
      <c r="O42722" s="500"/>
      <c r="Q42722" s="498" t="s">
        <v>213</v>
      </c>
      <c r="S42722" s="499"/>
    </row>
    <row r="42723">
      <c r="B42723" s="497"/>
      <c r="H42723" s="500"/>
      <c r="O42723" s="500"/>
      <c r="Q42723" s="498" t="s">
        <v>213</v>
      </c>
      <c r="S42723" s="499"/>
    </row>
    <row r="42724">
      <c r="B42724" s="497"/>
      <c r="H42724" s="500"/>
      <c r="O42724" s="500"/>
      <c r="Q42724" s="498" t="s">
        <v>213</v>
      </c>
      <c r="S42724" s="499"/>
    </row>
    <row r="42725">
      <c r="B42725" s="497"/>
      <c r="H42725" s="500"/>
      <c r="O42725" s="500"/>
      <c r="Q42725" s="498" t="s">
        <v>213</v>
      </c>
      <c r="S42725" s="499"/>
    </row>
    <row r="42726">
      <c r="B42726" s="497"/>
      <c r="H42726" s="500"/>
      <c r="O42726" s="500"/>
      <c r="Q42726" s="498" t="s">
        <v>213</v>
      </c>
      <c r="S42726" s="499"/>
    </row>
    <row r="42727">
      <c r="B42727" s="497"/>
      <c r="H42727" s="500"/>
      <c r="O42727" s="500"/>
      <c r="Q42727" s="498" t="s">
        <v>213</v>
      </c>
      <c r="S42727" s="499"/>
    </row>
    <row r="42728">
      <c r="B42728" s="497"/>
      <c r="H42728" s="500"/>
      <c r="O42728" s="500"/>
      <c r="Q42728" s="498" t="s">
        <v>213</v>
      </c>
      <c r="S42728" s="499"/>
    </row>
    <row r="42729">
      <c r="B42729" s="497"/>
      <c r="H42729" s="500"/>
      <c r="O42729" s="500"/>
      <c r="Q42729" s="498" t="s">
        <v>213</v>
      </c>
      <c r="S42729" s="499"/>
    </row>
    <row r="42730">
      <c r="B42730" s="497"/>
      <c r="H42730" s="500"/>
      <c r="O42730" s="500"/>
      <c r="Q42730" s="498" t="s">
        <v>213</v>
      </c>
      <c r="S42730" s="499"/>
    </row>
    <row r="42731">
      <c r="B42731" s="497"/>
      <c r="H42731" s="500"/>
      <c r="O42731" s="500"/>
      <c r="Q42731" s="498" t="s">
        <v>213</v>
      </c>
      <c r="S42731" s="499"/>
    </row>
    <row r="42732">
      <c r="B42732" s="497"/>
      <c r="H42732" s="500"/>
      <c r="O42732" s="500"/>
      <c r="Q42732" s="498" t="s">
        <v>213</v>
      </c>
      <c r="S42732" s="499"/>
    </row>
    <row r="42733">
      <c r="B42733" s="497"/>
      <c r="H42733" s="500"/>
      <c r="O42733" s="500"/>
      <c r="Q42733" s="498" t="s">
        <v>213</v>
      </c>
      <c r="S42733" s="499"/>
    </row>
    <row r="42734">
      <c r="B42734" s="497"/>
      <c r="H42734" s="500"/>
      <c r="O42734" s="500"/>
      <c r="Q42734" s="498" t="s">
        <v>213</v>
      </c>
      <c r="S42734" s="499"/>
    </row>
    <row r="42735">
      <c r="B42735" s="497"/>
      <c r="H42735" s="500"/>
      <c r="O42735" s="500"/>
      <c r="Q42735" s="498" t="s">
        <v>213</v>
      </c>
      <c r="S42735" s="499"/>
    </row>
    <row r="42736">
      <c r="B42736" s="497"/>
      <c r="H42736" s="500"/>
      <c r="O42736" s="500"/>
      <c r="Q42736" s="498" t="s">
        <v>213</v>
      </c>
      <c r="S42736" s="499"/>
    </row>
    <row r="42737">
      <c r="B42737" s="497"/>
      <c r="H42737" s="500"/>
      <c r="O42737" s="500"/>
      <c r="Q42737" s="498" t="s">
        <v>213</v>
      </c>
      <c r="S42737" s="499"/>
    </row>
    <row r="42738">
      <c r="B42738" s="497"/>
      <c r="H42738" s="500"/>
      <c r="O42738" s="500"/>
      <c r="Q42738" s="498" t="s">
        <v>213</v>
      </c>
      <c r="S42738" s="499"/>
    </row>
    <row r="42739">
      <c r="B42739" s="497"/>
      <c r="H42739" s="500"/>
      <c r="O42739" s="500"/>
      <c r="Q42739" s="498" t="s">
        <v>213</v>
      </c>
      <c r="S42739" s="499"/>
    </row>
    <row r="42740">
      <c r="B42740" s="497"/>
      <c r="H42740" s="500"/>
      <c r="O42740" s="500"/>
      <c r="Q42740" s="498" t="s">
        <v>213</v>
      </c>
      <c r="S42740" s="499"/>
    </row>
    <row r="42741">
      <c r="B42741" s="497"/>
      <c r="H42741" s="500"/>
      <c r="O42741" s="500"/>
      <c r="Q42741" s="498" t="s">
        <v>213</v>
      </c>
      <c r="S42741" s="499"/>
    </row>
    <row r="42742">
      <c r="B42742" s="497"/>
      <c r="H42742" s="500"/>
      <c r="O42742" s="500"/>
      <c r="Q42742" s="498" t="s">
        <v>213</v>
      </c>
      <c r="S42742" s="499"/>
    </row>
    <row r="42743">
      <c r="B42743" s="497"/>
      <c r="H42743" s="500"/>
      <c r="O42743" s="500"/>
      <c r="Q42743" s="498" t="s">
        <v>213</v>
      </c>
      <c r="S42743" s="499"/>
    </row>
    <row r="42744">
      <c r="B42744" s="497"/>
      <c r="H42744" s="500"/>
      <c r="O42744" s="500"/>
      <c r="Q42744" s="498" t="s">
        <v>213</v>
      </c>
      <c r="S42744" s="499"/>
    </row>
    <row r="42745">
      <c r="B42745" s="497"/>
      <c r="H42745" s="500"/>
      <c r="O42745" s="500"/>
      <c r="Q42745" s="498" t="s">
        <v>213</v>
      </c>
      <c r="S42745" s="499"/>
    </row>
    <row r="42746">
      <c r="B42746" s="497"/>
      <c r="H42746" s="500"/>
      <c r="O42746" s="500"/>
      <c r="Q42746" s="498" t="s">
        <v>213</v>
      </c>
      <c r="S42746" s="499"/>
    </row>
    <row r="42747">
      <c r="B42747" s="497"/>
      <c r="H42747" s="500"/>
      <c r="O42747" s="500"/>
      <c r="Q42747" s="498" t="s">
        <v>213</v>
      </c>
      <c r="S42747" s="499"/>
    </row>
    <row r="42748">
      <c r="B42748" s="497"/>
      <c r="H42748" s="500"/>
      <c r="O42748" s="500"/>
      <c r="Q42748" s="498" t="s">
        <v>213</v>
      </c>
      <c r="S42748" s="499"/>
    </row>
    <row r="42749">
      <c r="B42749" s="497"/>
      <c r="H42749" s="500"/>
      <c r="O42749" s="500"/>
      <c r="Q42749" s="498" t="s">
        <v>213</v>
      </c>
      <c r="S42749" s="499"/>
    </row>
    <row r="42750">
      <c r="B42750" s="497"/>
      <c r="H42750" s="500"/>
      <c r="O42750" s="500"/>
      <c r="Q42750" s="498" t="s">
        <v>213</v>
      </c>
      <c r="S42750" s="499"/>
    </row>
    <row r="42751">
      <c r="B42751" s="497"/>
      <c r="H42751" s="500"/>
      <c r="O42751" s="500"/>
      <c r="Q42751" s="498" t="s">
        <v>213</v>
      </c>
      <c r="S42751" s="499"/>
    </row>
    <row r="42752">
      <c r="B42752" s="497"/>
      <c r="H42752" s="500"/>
      <c r="O42752" s="500"/>
      <c r="Q42752" s="498" t="s">
        <v>213</v>
      </c>
      <c r="S42752" s="499"/>
    </row>
    <row r="42753">
      <c r="B42753" s="497"/>
      <c r="H42753" s="500"/>
      <c r="O42753" s="500"/>
      <c r="Q42753" s="498" t="s">
        <v>213</v>
      </c>
      <c r="S42753" s="499"/>
    </row>
    <row r="42754">
      <c r="B42754" s="497"/>
      <c r="H42754" s="500"/>
      <c r="O42754" s="500"/>
      <c r="Q42754" s="498" t="s">
        <v>213</v>
      </c>
      <c r="S42754" s="499"/>
    </row>
    <row r="42755">
      <c r="B42755" s="497"/>
      <c r="H42755" s="500"/>
      <c r="O42755" s="500"/>
      <c r="Q42755" s="498" t="s">
        <v>213</v>
      </c>
      <c r="S42755" s="499"/>
    </row>
    <row r="42756">
      <c r="B42756" s="497"/>
      <c r="H42756" s="500"/>
      <c r="O42756" s="500"/>
      <c r="Q42756" s="498" t="s">
        <v>213</v>
      </c>
      <c r="S42756" s="499"/>
    </row>
    <row r="42757">
      <c r="B42757" s="497"/>
      <c r="H42757" s="500"/>
      <c r="O42757" s="500"/>
      <c r="Q42757" s="498" t="s">
        <v>213</v>
      </c>
      <c r="S42757" s="499"/>
    </row>
    <row r="42758">
      <c r="B42758" s="497"/>
      <c r="H42758" s="500"/>
      <c r="O42758" s="500"/>
      <c r="Q42758" s="498" t="s">
        <v>213</v>
      </c>
      <c r="S42758" s="499"/>
    </row>
    <row r="42759">
      <c r="B42759" s="497"/>
      <c r="H42759" s="500"/>
      <c r="O42759" s="500"/>
      <c r="Q42759" s="498" t="s">
        <v>213</v>
      </c>
      <c r="S42759" s="499"/>
    </row>
    <row r="42760">
      <c r="B42760" s="497"/>
      <c r="H42760" s="500"/>
      <c r="O42760" s="500"/>
      <c r="Q42760" s="498" t="s">
        <v>213</v>
      </c>
      <c r="S42760" s="499"/>
    </row>
    <row r="42761">
      <c r="B42761" s="497"/>
      <c r="H42761" s="500"/>
      <c r="O42761" s="500"/>
      <c r="Q42761" s="498" t="s">
        <v>213</v>
      </c>
      <c r="S42761" s="499"/>
    </row>
    <row r="42762">
      <c r="B42762" s="497"/>
      <c r="H42762" s="500"/>
      <c r="O42762" s="500"/>
      <c r="Q42762" s="498" t="s">
        <v>213</v>
      </c>
      <c r="S42762" s="499"/>
    </row>
    <row r="42763">
      <c r="B42763" s="497"/>
      <c r="H42763" s="500"/>
      <c r="O42763" s="500"/>
      <c r="Q42763" s="498" t="s">
        <v>213</v>
      </c>
      <c r="S42763" s="499"/>
    </row>
    <row r="42764">
      <c r="B42764" s="497"/>
      <c r="H42764" s="500"/>
      <c r="O42764" s="500"/>
      <c r="Q42764" s="498" t="s">
        <v>213</v>
      </c>
      <c r="S42764" s="499"/>
    </row>
    <row r="42765">
      <c r="B42765" s="497"/>
      <c r="H42765" s="500"/>
      <c r="O42765" s="500"/>
      <c r="Q42765" s="498" t="s">
        <v>213</v>
      </c>
      <c r="S42765" s="499"/>
    </row>
    <row r="42766">
      <c r="B42766" s="497"/>
      <c r="H42766" s="500"/>
      <c r="O42766" s="500"/>
      <c r="Q42766" s="498" t="s">
        <v>213</v>
      </c>
      <c r="S42766" s="499"/>
    </row>
    <row r="42767">
      <c r="B42767" s="497"/>
      <c r="H42767" s="500"/>
      <c r="O42767" s="500"/>
      <c r="Q42767" s="498" t="s">
        <v>213</v>
      </c>
      <c r="S42767" s="499"/>
    </row>
    <row r="42768">
      <c r="B42768" s="497"/>
      <c r="H42768" s="500"/>
      <c r="O42768" s="500"/>
      <c r="Q42768" s="498" t="s">
        <v>213</v>
      </c>
      <c r="S42768" s="499"/>
    </row>
    <row r="42769">
      <c r="B42769" s="497"/>
      <c r="H42769" s="500"/>
      <c r="O42769" s="500"/>
      <c r="Q42769" s="498" t="s">
        <v>213</v>
      </c>
      <c r="S42769" s="499"/>
    </row>
    <row r="42770">
      <c r="B42770" s="497"/>
      <c r="H42770" s="500"/>
      <c r="O42770" s="500"/>
      <c r="Q42770" s="498" t="s">
        <v>213</v>
      </c>
      <c r="S42770" s="499"/>
    </row>
    <row r="42771">
      <c r="B42771" s="497"/>
      <c r="H42771" s="500"/>
      <c r="O42771" s="500"/>
      <c r="Q42771" s="498" t="s">
        <v>213</v>
      </c>
      <c r="S42771" s="499"/>
    </row>
    <row r="42772">
      <c r="B42772" s="497"/>
      <c r="H42772" s="500"/>
      <c r="O42772" s="500"/>
      <c r="Q42772" s="498" t="s">
        <v>213</v>
      </c>
      <c r="S42772" s="499"/>
    </row>
    <row r="42773">
      <c r="B42773" s="497"/>
      <c r="H42773" s="500"/>
      <c r="O42773" s="500"/>
      <c r="Q42773" s="498" t="s">
        <v>213</v>
      </c>
      <c r="S42773" s="499"/>
    </row>
    <row r="42774">
      <c r="B42774" s="497"/>
      <c r="H42774" s="500"/>
      <c r="O42774" s="500"/>
      <c r="Q42774" s="498" t="s">
        <v>213</v>
      </c>
      <c r="S42774" s="499"/>
    </row>
    <row r="42775">
      <c r="B42775" s="497"/>
      <c r="H42775" s="500"/>
      <c r="O42775" s="500"/>
      <c r="Q42775" s="498" t="s">
        <v>213</v>
      </c>
      <c r="S42775" s="499"/>
    </row>
    <row r="42776">
      <c r="B42776" s="497"/>
      <c r="H42776" s="500"/>
      <c r="O42776" s="500"/>
      <c r="Q42776" s="498" t="s">
        <v>213</v>
      </c>
      <c r="S42776" s="499"/>
    </row>
    <row r="42777">
      <c r="B42777" s="497"/>
      <c r="H42777" s="500"/>
      <c r="O42777" s="500"/>
      <c r="Q42777" s="498" t="s">
        <v>213</v>
      </c>
      <c r="S42777" s="499"/>
    </row>
    <row r="42778">
      <c r="B42778" s="497"/>
      <c r="H42778" s="500"/>
      <c r="O42778" s="500"/>
      <c r="Q42778" s="498" t="s">
        <v>213</v>
      </c>
      <c r="S42778" s="499"/>
    </row>
    <row r="42779">
      <c r="B42779" s="497"/>
      <c r="H42779" s="500"/>
      <c r="O42779" s="500"/>
      <c r="Q42779" s="498" t="s">
        <v>213</v>
      </c>
      <c r="S42779" s="499"/>
    </row>
    <row r="42780">
      <c r="B42780" s="497"/>
      <c r="H42780" s="500"/>
      <c r="O42780" s="500"/>
      <c r="Q42780" s="498" t="s">
        <v>213</v>
      </c>
      <c r="S42780" s="499"/>
    </row>
    <row r="42781">
      <c r="B42781" s="497"/>
      <c r="H42781" s="500"/>
      <c r="O42781" s="500"/>
      <c r="Q42781" s="498" t="s">
        <v>213</v>
      </c>
      <c r="S42781" s="499"/>
    </row>
    <row r="42782">
      <c r="B42782" s="497"/>
      <c r="H42782" s="500"/>
      <c r="O42782" s="500"/>
      <c r="Q42782" s="498" t="s">
        <v>213</v>
      </c>
      <c r="S42782" s="499"/>
    </row>
    <row r="42783">
      <c r="B42783" s="497"/>
      <c r="H42783" s="500"/>
      <c r="O42783" s="500"/>
      <c r="Q42783" s="498" t="s">
        <v>213</v>
      </c>
      <c r="S42783" s="499"/>
    </row>
    <row r="42784">
      <c r="B42784" s="497"/>
      <c r="H42784" s="500"/>
      <c r="O42784" s="500"/>
      <c r="Q42784" s="498" t="s">
        <v>213</v>
      </c>
      <c r="S42784" s="499"/>
    </row>
    <row r="42785">
      <c r="B42785" s="497"/>
      <c r="H42785" s="500"/>
      <c r="O42785" s="500"/>
      <c r="Q42785" s="498" t="s">
        <v>213</v>
      </c>
      <c r="S42785" s="499"/>
    </row>
    <row r="42786">
      <c r="B42786" s="497"/>
      <c r="H42786" s="500"/>
      <c r="O42786" s="500"/>
      <c r="Q42786" s="498" t="s">
        <v>213</v>
      </c>
      <c r="S42786" s="499"/>
    </row>
    <row r="42787">
      <c r="B42787" s="497"/>
      <c r="H42787" s="500"/>
      <c r="O42787" s="500"/>
      <c r="Q42787" s="498" t="s">
        <v>213</v>
      </c>
      <c r="S42787" s="499"/>
    </row>
    <row r="42788">
      <c r="B42788" s="497"/>
      <c r="H42788" s="500"/>
      <c r="O42788" s="500"/>
      <c r="Q42788" s="498" t="s">
        <v>213</v>
      </c>
      <c r="S42788" s="499"/>
    </row>
    <row r="42789">
      <c r="B42789" s="497"/>
      <c r="H42789" s="500"/>
      <c r="O42789" s="500"/>
      <c r="Q42789" s="498" t="s">
        <v>213</v>
      </c>
      <c r="S42789" s="499"/>
    </row>
    <row r="42790">
      <c r="B42790" s="497"/>
      <c r="H42790" s="500"/>
      <c r="O42790" s="500"/>
      <c r="Q42790" s="498" t="s">
        <v>213</v>
      </c>
      <c r="S42790" s="499"/>
    </row>
    <row r="42791">
      <c r="B42791" s="497"/>
      <c r="H42791" s="500"/>
      <c r="O42791" s="500"/>
      <c r="Q42791" s="498" t="s">
        <v>213</v>
      </c>
      <c r="S42791" s="499"/>
    </row>
    <row r="42792">
      <c r="B42792" s="497"/>
      <c r="H42792" s="500"/>
      <c r="O42792" s="500"/>
      <c r="Q42792" s="498" t="s">
        <v>213</v>
      </c>
      <c r="S42792" s="499"/>
    </row>
    <row r="42793">
      <c r="B42793" s="497"/>
      <c r="H42793" s="500"/>
      <c r="O42793" s="500"/>
      <c r="Q42793" s="498" t="s">
        <v>213</v>
      </c>
      <c r="S42793" s="499"/>
    </row>
    <row r="42794">
      <c r="B42794" s="497"/>
      <c r="H42794" s="500"/>
      <c r="O42794" s="500"/>
      <c r="Q42794" s="498" t="s">
        <v>213</v>
      </c>
      <c r="S42794" s="499"/>
    </row>
    <row r="42795">
      <c r="B42795" s="497"/>
      <c r="H42795" s="500"/>
      <c r="O42795" s="500"/>
      <c r="Q42795" s="498" t="s">
        <v>213</v>
      </c>
      <c r="S42795" s="499"/>
    </row>
    <row r="42796">
      <c r="B42796" s="497"/>
      <c r="H42796" s="500"/>
      <c r="O42796" s="500"/>
      <c r="Q42796" s="498" t="s">
        <v>213</v>
      </c>
      <c r="S42796" s="499"/>
    </row>
    <row r="42797">
      <c r="B42797" s="497"/>
      <c r="H42797" s="500"/>
      <c r="O42797" s="500"/>
      <c r="Q42797" s="498" t="s">
        <v>213</v>
      </c>
      <c r="S42797" s="499"/>
    </row>
    <row r="42798">
      <c r="B42798" s="497"/>
      <c r="H42798" s="500"/>
      <c r="O42798" s="500"/>
      <c r="Q42798" s="498" t="s">
        <v>213</v>
      </c>
      <c r="S42798" s="499"/>
    </row>
    <row r="42799">
      <c r="B42799" s="497"/>
      <c r="H42799" s="500"/>
      <c r="O42799" s="500"/>
      <c r="Q42799" s="498" t="s">
        <v>213</v>
      </c>
      <c r="S42799" s="499"/>
    </row>
    <row r="42800">
      <c r="B42800" s="497"/>
      <c r="H42800" s="500"/>
      <c r="O42800" s="500"/>
      <c r="Q42800" s="498" t="s">
        <v>213</v>
      </c>
      <c r="S42800" s="499"/>
    </row>
    <row r="42801">
      <c r="B42801" s="497"/>
      <c r="H42801" s="500"/>
      <c r="O42801" s="500"/>
      <c r="Q42801" s="498" t="s">
        <v>213</v>
      </c>
      <c r="S42801" s="499"/>
    </row>
    <row r="42802">
      <c r="B42802" s="497"/>
      <c r="H42802" s="500"/>
      <c r="O42802" s="500"/>
      <c r="Q42802" s="498" t="s">
        <v>213</v>
      </c>
      <c r="S42802" s="499"/>
    </row>
    <row r="42803">
      <c r="B42803" s="497"/>
      <c r="H42803" s="500"/>
      <c r="O42803" s="500"/>
      <c r="Q42803" s="498" t="s">
        <v>213</v>
      </c>
      <c r="S42803" s="499"/>
    </row>
    <row r="42804">
      <c r="B42804" s="497"/>
      <c r="H42804" s="500"/>
      <c r="O42804" s="500"/>
      <c r="Q42804" s="498" t="s">
        <v>213</v>
      </c>
      <c r="S42804" s="499"/>
    </row>
    <row r="42805">
      <c r="B42805" s="497"/>
      <c r="H42805" s="500"/>
      <c r="O42805" s="500"/>
      <c r="Q42805" s="498" t="s">
        <v>213</v>
      </c>
      <c r="S42805" s="499"/>
    </row>
    <row r="42806">
      <c r="B42806" s="497"/>
      <c r="H42806" s="500"/>
      <c r="O42806" s="500"/>
      <c r="Q42806" s="498" t="s">
        <v>213</v>
      </c>
      <c r="S42806" s="499"/>
    </row>
    <row r="42807">
      <c r="B42807" s="497"/>
      <c r="H42807" s="500"/>
      <c r="O42807" s="500"/>
      <c r="Q42807" s="498" t="s">
        <v>213</v>
      </c>
      <c r="S42807" s="499"/>
    </row>
    <row r="42808">
      <c r="B42808" s="497"/>
      <c r="H42808" s="500"/>
      <c r="O42808" s="500"/>
      <c r="Q42808" s="498" t="s">
        <v>213</v>
      </c>
      <c r="S42808" s="499"/>
    </row>
    <row r="42809">
      <c r="B42809" s="497"/>
      <c r="H42809" s="500"/>
      <c r="O42809" s="500"/>
      <c r="Q42809" s="498" t="s">
        <v>213</v>
      </c>
      <c r="S42809" s="499"/>
    </row>
    <row r="42810">
      <c r="B42810" s="497"/>
      <c r="H42810" s="500"/>
      <c r="O42810" s="500"/>
      <c r="Q42810" s="498" t="s">
        <v>213</v>
      </c>
      <c r="S42810" s="499"/>
    </row>
    <row r="42811">
      <c r="B42811" s="497"/>
      <c r="H42811" s="500"/>
      <c r="O42811" s="500"/>
      <c r="Q42811" s="498" t="s">
        <v>213</v>
      </c>
      <c r="S42811" s="499"/>
    </row>
    <row r="42812">
      <c r="B42812" s="497"/>
      <c r="H42812" s="500"/>
      <c r="O42812" s="500"/>
      <c r="Q42812" s="498" t="s">
        <v>213</v>
      </c>
      <c r="S42812" s="499"/>
    </row>
    <row r="42813">
      <c r="B42813" s="497"/>
      <c r="H42813" s="500"/>
      <c r="O42813" s="500"/>
      <c r="Q42813" s="498" t="s">
        <v>213</v>
      </c>
      <c r="S42813" s="499"/>
    </row>
    <row r="42814">
      <c r="B42814" s="497"/>
      <c r="H42814" s="500"/>
      <c r="O42814" s="500"/>
      <c r="Q42814" s="498" t="s">
        <v>213</v>
      </c>
      <c r="S42814" s="499"/>
    </row>
    <row r="42815">
      <c r="B42815" s="497"/>
      <c r="H42815" s="500"/>
      <c r="O42815" s="500"/>
      <c r="Q42815" s="498" t="s">
        <v>213</v>
      </c>
      <c r="S42815" s="499"/>
    </row>
    <row r="42816">
      <c r="B42816" s="497"/>
      <c r="H42816" s="500"/>
      <c r="O42816" s="500"/>
      <c r="Q42816" s="498" t="s">
        <v>213</v>
      </c>
      <c r="S42816" s="499"/>
    </row>
    <row r="42817">
      <c r="B42817" s="497"/>
      <c r="H42817" s="500"/>
      <c r="O42817" s="500"/>
      <c r="Q42817" s="498" t="s">
        <v>213</v>
      </c>
      <c r="S42817" s="499"/>
    </row>
    <row r="42818">
      <c r="B42818" s="497"/>
      <c r="H42818" s="500"/>
      <c r="O42818" s="500"/>
      <c r="Q42818" s="498" t="s">
        <v>213</v>
      </c>
      <c r="S42818" s="499"/>
    </row>
    <row r="42819">
      <c r="B42819" s="497"/>
      <c r="H42819" s="500"/>
      <c r="O42819" s="500"/>
      <c r="Q42819" s="498" t="s">
        <v>213</v>
      </c>
      <c r="S42819" s="499"/>
    </row>
    <row r="42820">
      <c r="B42820" s="497"/>
      <c r="H42820" s="500"/>
      <c r="O42820" s="500"/>
      <c r="Q42820" s="498" t="s">
        <v>213</v>
      </c>
      <c r="S42820" s="499"/>
    </row>
    <row r="42821">
      <c r="B42821" s="497"/>
      <c r="H42821" s="500"/>
      <c r="O42821" s="500"/>
      <c r="Q42821" s="498" t="s">
        <v>213</v>
      </c>
      <c r="S42821" s="499"/>
    </row>
    <row r="42822">
      <c r="B42822" s="497"/>
      <c r="H42822" s="500"/>
      <c r="O42822" s="500"/>
      <c r="Q42822" s="498" t="s">
        <v>213</v>
      </c>
      <c r="S42822" s="499"/>
    </row>
    <row r="42823">
      <c r="B42823" s="497"/>
      <c r="H42823" s="500"/>
      <c r="O42823" s="500"/>
      <c r="Q42823" s="498" t="s">
        <v>213</v>
      </c>
      <c r="S42823" s="499"/>
    </row>
    <row r="42824">
      <c r="B42824" s="497"/>
      <c r="H42824" s="500"/>
      <c r="O42824" s="500"/>
      <c r="Q42824" s="498" t="s">
        <v>213</v>
      </c>
      <c r="S42824" s="499"/>
    </row>
    <row r="42825">
      <c r="B42825" s="497"/>
      <c r="H42825" s="500"/>
      <c r="O42825" s="500"/>
      <c r="Q42825" s="498" t="s">
        <v>213</v>
      </c>
      <c r="S42825" s="499"/>
    </row>
    <row r="42826">
      <c r="B42826" s="497"/>
      <c r="H42826" s="500"/>
      <c r="O42826" s="500"/>
      <c r="Q42826" s="498" t="s">
        <v>213</v>
      </c>
      <c r="S42826" s="499"/>
    </row>
    <row r="42827">
      <c r="B42827" s="497"/>
      <c r="H42827" s="500"/>
      <c r="O42827" s="500"/>
      <c r="Q42827" s="498" t="s">
        <v>213</v>
      </c>
      <c r="S42827" s="499"/>
    </row>
    <row r="42828">
      <c r="B42828" s="497"/>
      <c r="H42828" s="500"/>
      <c r="O42828" s="500"/>
      <c r="Q42828" s="498" t="s">
        <v>213</v>
      </c>
      <c r="S42828" s="499"/>
    </row>
    <row r="42829">
      <c r="B42829" s="497"/>
      <c r="H42829" s="500"/>
      <c r="O42829" s="500"/>
      <c r="Q42829" s="498" t="s">
        <v>213</v>
      </c>
      <c r="S42829" s="499"/>
    </row>
    <row r="42830">
      <c r="B42830" s="497"/>
      <c r="H42830" s="500"/>
      <c r="O42830" s="500"/>
      <c r="Q42830" s="498" t="s">
        <v>213</v>
      </c>
      <c r="S42830" s="499"/>
    </row>
    <row r="42831">
      <c r="B42831" s="497"/>
      <c r="H42831" s="500"/>
      <c r="O42831" s="500"/>
      <c r="Q42831" s="498" t="s">
        <v>213</v>
      </c>
      <c r="S42831" s="499"/>
    </row>
    <row r="42832">
      <c r="B42832" s="497"/>
      <c r="H42832" s="500"/>
      <c r="O42832" s="500"/>
      <c r="Q42832" s="498" t="s">
        <v>213</v>
      </c>
      <c r="S42832" s="499"/>
    </row>
    <row r="42833">
      <c r="B42833" s="497"/>
      <c r="H42833" s="500"/>
      <c r="O42833" s="500"/>
      <c r="Q42833" s="498" t="s">
        <v>213</v>
      </c>
      <c r="S42833" s="499"/>
    </row>
    <row r="42834">
      <c r="B42834" s="497"/>
      <c r="H42834" s="500"/>
      <c r="O42834" s="500"/>
      <c r="Q42834" s="498" t="s">
        <v>213</v>
      </c>
      <c r="S42834" s="499"/>
    </row>
    <row r="42835">
      <c r="B42835" s="497"/>
      <c r="H42835" s="500"/>
      <c r="O42835" s="500"/>
      <c r="Q42835" s="498" t="s">
        <v>213</v>
      </c>
      <c r="S42835" s="499"/>
    </row>
    <row r="42836">
      <c r="B42836" s="497"/>
      <c r="H42836" s="500"/>
      <c r="O42836" s="500"/>
      <c r="Q42836" s="498" t="s">
        <v>213</v>
      </c>
      <c r="S42836" s="499"/>
    </row>
    <row r="42837">
      <c r="B42837" s="497"/>
      <c r="H42837" s="500"/>
      <c r="O42837" s="500"/>
      <c r="Q42837" s="498" t="s">
        <v>213</v>
      </c>
      <c r="S42837" s="499"/>
    </row>
    <row r="42838">
      <c r="B42838" s="497"/>
      <c r="H42838" s="500"/>
      <c r="O42838" s="500"/>
      <c r="Q42838" s="498" t="s">
        <v>213</v>
      </c>
      <c r="S42838" s="499"/>
    </row>
    <row r="42839">
      <c r="B42839" s="497"/>
      <c r="H42839" s="500"/>
      <c r="O42839" s="500"/>
      <c r="Q42839" s="498" t="s">
        <v>213</v>
      </c>
      <c r="S42839" s="499"/>
    </row>
    <row r="42840">
      <c r="B42840" s="497"/>
      <c r="H42840" s="500"/>
      <c r="O42840" s="500"/>
      <c r="Q42840" s="498" t="s">
        <v>213</v>
      </c>
      <c r="S42840" s="499"/>
    </row>
    <row r="42841">
      <c r="B42841" s="497"/>
      <c r="H42841" s="500"/>
      <c r="O42841" s="500"/>
      <c r="Q42841" s="498" t="s">
        <v>213</v>
      </c>
      <c r="S42841" s="499"/>
    </row>
    <row r="42842">
      <c r="B42842" s="497"/>
      <c r="H42842" s="500"/>
      <c r="O42842" s="500"/>
      <c r="Q42842" s="498" t="s">
        <v>213</v>
      </c>
      <c r="S42842" s="499"/>
    </row>
    <row r="42843">
      <c r="B42843" s="497"/>
      <c r="H42843" s="500"/>
      <c r="O42843" s="500"/>
      <c r="Q42843" s="498" t="s">
        <v>213</v>
      </c>
      <c r="S42843" s="499"/>
    </row>
    <row r="42844">
      <c r="B42844" s="497"/>
      <c r="H42844" s="500"/>
      <c r="O42844" s="500"/>
      <c r="Q42844" s="498" t="s">
        <v>213</v>
      </c>
      <c r="S42844" s="499"/>
    </row>
    <row r="42845">
      <c r="B42845" s="497"/>
      <c r="H42845" s="500"/>
      <c r="O42845" s="500"/>
      <c r="Q42845" s="498" t="s">
        <v>213</v>
      </c>
      <c r="S42845" s="499"/>
    </row>
    <row r="42846">
      <c r="B42846" s="497"/>
      <c r="H42846" s="500"/>
      <c r="O42846" s="500"/>
      <c r="Q42846" s="498" t="s">
        <v>213</v>
      </c>
      <c r="S42846" s="499"/>
    </row>
    <row r="42847">
      <c r="B42847" s="497"/>
      <c r="H42847" s="500"/>
      <c r="O42847" s="500"/>
      <c r="Q42847" s="498" t="s">
        <v>213</v>
      </c>
      <c r="S42847" s="499"/>
    </row>
    <row r="42848">
      <c r="B42848" s="497"/>
      <c r="H42848" s="500"/>
      <c r="O42848" s="500"/>
      <c r="Q42848" s="498" t="s">
        <v>213</v>
      </c>
      <c r="S42848" s="499"/>
    </row>
    <row r="42849">
      <c r="B42849" s="497"/>
      <c r="H42849" s="500"/>
      <c r="O42849" s="500"/>
      <c r="Q42849" s="498" t="s">
        <v>213</v>
      </c>
      <c r="S42849" s="499"/>
    </row>
    <row r="42850">
      <c r="B42850" s="497"/>
      <c r="H42850" s="500"/>
      <c r="O42850" s="500"/>
      <c r="Q42850" s="498" t="s">
        <v>213</v>
      </c>
      <c r="S42850" s="499"/>
    </row>
    <row r="42851">
      <c r="B42851" s="497"/>
      <c r="H42851" s="500"/>
      <c r="O42851" s="500"/>
      <c r="Q42851" s="498" t="s">
        <v>213</v>
      </c>
      <c r="S42851" s="499"/>
    </row>
    <row r="42852">
      <c r="B42852" s="497"/>
      <c r="H42852" s="500"/>
      <c r="O42852" s="500"/>
      <c r="Q42852" s="498" t="s">
        <v>213</v>
      </c>
      <c r="S42852" s="499"/>
    </row>
    <row r="42853">
      <c r="B42853" s="497"/>
      <c r="H42853" s="500"/>
      <c r="O42853" s="500"/>
      <c r="Q42853" s="498" t="s">
        <v>213</v>
      </c>
      <c r="S42853" s="499"/>
    </row>
    <row r="42854">
      <c r="B42854" s="497"/>
      <c r="H42854" s="500"/>
      <c r="O42854" s="500"/>
      <c r="Q42854" s="498" t="s">
        <v>213</v>
      </c>
      <c r="S42854" s="499"/>
    </row>
    <row r="42855">
      <c r="B42855" s="497"/>
      <c r="H42855" s="500"/>
      <c r="O42855" s="500"/>
      <c r="Q42855" s="498" t="s">
        <v>213</v>
      </c>
      <c r="S42855" s="499"/>
    </row>
    <row r="42856">
      <c r="B42856" s="497"/>
      <c r="H42856" s="500"/>
      <c r="O42856" s="500"/>
      <c r="Q42856" s="498" t="s">
        <v>213</v>
      </c>
      <c r="S42856" s="499"/>
    </row>
    <row r="42857">
      <c r="B42857" s="497"/>
      <c r="H42857" s="500"/>
      <c r="O42857" s="500"/>
      <c r="Q42857" s="498" t="s">
        <v>213</v>
      </c>
      <c r="S42857" s="499"/>
    </row>
    <row r="42858">
      <c r="B42858" s="497"/>
      <c r="H42858" s="500"/>
      <c r="O42858" s="500"/>
      <c r="Q42858" s="498" t="s">
        <v>213</v>
      </c>
      <c r="S42858" s="499"/>
    </row>
    <row r="42859">
      <c r="B42859" s="497"/>
      <c r="H42859" s="500"/>
      <c r="O42859" s="500"/>
      <c r="Q42859" s="498" t="s">
        <v>213</v>
      </c>
      <c r="S42859" s="499"/>
    </row>
    <row r="42860">
      <c r="B42860" s="497"/>
      <c r="H42860" s="500"/>
      <c r="O42860" s="500"/>
      <c r="Q42860" s="498" t="s">
        <v>213</v>
      </c>
      <c r="S42860" s="499"/>
    </row>
    <row r="42861">
      <c r="B42861" s="497"/>
      <c r="H42861" s="500"/>
      <c r="O42861" s="500"/>
      <c r="Q42861" s="498" t="s">
        <v>213</v>
      </c>
      <c r="S42861" s="499"/>
    </row>
    <row r="42862">
      <c r="B42862" s="497"/>
      <c r="H42862" s="500"/>
      <c r="O42862" s="500"/>
      <c r="Q42862" s="498" t="s">
        <v>213</v>
      </c>
      <c r="S42862" s="499"/>
    </row>
    <row r="42863">
      <c r="B42863" s="497"/>
      <c r="H42863" s="500"/>
      <c r="O42863" s="500"/>
      <c r="Q42863" s="498" t="s">
        <v>213</v>
      </c>
      <c r="S42863" s="499"/>
    </row>
    <row r="42864">
      <c r="B42864" s="497"/>
      <c r="H42864" s="500"/>
      <c r="O42864" s="500"/>
      <c r="Q42864" s="498" t="s">
        <v>213</v>
      </c>
      <c r="S42864" s="499"/>
    </row>
    <row r="42865">
      <c r="B42865" s="497"/>
      <c r="H42865" s="500"/>
      <c r="O42865" s="500"/>
      <c r="Q42865" s="498" t="s">
        <v>213</v>
      </c>
      <c r="S42865" s="499"/>
    </row>
    <row r="42866">
      <c r="B42866" s="497"/>
      <c r="H42866" s="500"/>
      <c r="O42866" s="500"/>
      <c r="Q42866" s="498" t="s">
        <v>213</v>
      </c>
      <c r="S42866" s="499"/>
    </row>
    <row r="42867">
      <c r="B42867" s="497"/>
      <c r="H42867" s="500"/>
      <c r="O42867" s="500"/>
      <c r="Q42867" s="498" t="s">
        <v>213</v>
      </c>
      <c r="S42867" s="499"/>
    </row>
    <row r="42868">
      <c r="B42868" s="497"/>
      <c r="H42868" s="500"/>
      <c r="O42868" s="500"/>
      <c r="Q42868" s="498" t="s">
        <v>213</v>
      </c>
      <c r="S42868" s="499"/>
    </row>
    <row r="42869">
      <c r="B42869" s="497"/>
      <c r="H42869" s="500"/>
      <c r="O42869" s="500"/>
      <c r="Q42869" s="498" t="s">
        <v>213</v>
      </c>
      <c r="S42869" s="499"/>
    </row>
    <row r="42870">
      <c r="B42870" s="497"/>
      <c r="H42870" s="500"/>
      <c r="O42870" s="500"/>
      <c r="Q42870" s="498" t="s">
        <v>213</v>
      </c>
      <c r="S42870" s="499"/>
    </row>
    <row r="42871">
      <c r="B42871" s="497"/>
      <c r="H42871" s="500"/>
      <c r="O42871" s="500"/>
      <c r="Q42871" s="498" t="s">
        <v>213</v>
      </c>
      <c r="S42871" s="499"/>
    </row>
    <row r="42872">
      <c r="B42872" s="497"/>
      <c r="H42872" s="500"/>
      <c r="O42872" s="500"/>
      <c r="Q42872" s="498" t="s">
        <v>213</v>
      </c>
      <c r="S42872" s="499"/>
    </row>
    <row r="42873">
      <c r="B42873" s="497"/>
      <c r="H42873" s="500"/>
      <c r="O42873" s="500"/>
      <c r="Q42873" s="498" t="s">
        <v>213</v>
      </c>
      <c r="S42873" s="499"/>
    </row>
    <row r="42874">
      <c r="B42874" s="497"/>
      <c r="H42874" s="500"/>
      <c r="O42874" s="500"/>
      <c r="Q42874" s="498" t="s">
        <v>213</v>
      </c>
      <c r="S42874" s="499"/>
    </row>
    <row r="42875">
      <c r="B42875" s="497"/>
      <c r="H42875" s="500"/>
      <c r="O42875" s="500"/>
      <c r="Q42875" s="498" t="s">
        <v>213</v>
      </c>
      <c r="S42875" s="499"/>
    </row>
    <row r="42876">
      <c r="B42876" s="497"/>
      <c r="H42876" s="500"/>
      <c r="O42876" s="500"/>
      <c r="Q42876" s="498" t="s">
        <v>213</v>
      </c>
      <c r="S42876" s="499"/>
    </row>
    <row r="42877">
      <c r="B42877" s="497"/>
      <c r="H42877" s="500"/>
      <c r="O42877" s="500"/>
      <c r="Q42877" s="498" t="s">
        <v>213</v>
      </c>
      <c r="S42877" s="499"/>
    </row>
    <row r="42878">
      <c r="B42878" s="497"/>
      <c r="H42878" s="500"/>
      <c r="O42878" s="500"/>
      <c r="Q42878" s="498" t="s">
        <v>213</v>
      </c>
      <c r="S42878" s="499"/>
    </row>
    <row r="42879">
      <c r="B42879" s="497"/>
      <c r="H42879" s="500"/>
      <c r="O42879" s="500"/>
      <c r="Q42879" s="498" t="s">
        <v>213</v>
      </c>
      <c r="S42879" s="499"/>
    </row>
    <row r="42880">
      <c r="B42880" s="497"/>
      <c r="H42880" s="500"/>
      <c r="O42880" s="500"/>
      <c r="Q42880" s="498" t="s">
        <v>213</v>
      </c>
      <c r="S42880" s="499"/>
    </row>
    <row r="42881">
      <c r="B42881" s="497"/>
      <c r="H42881" s="500"/>
      <c r="O42881" s="500"/>
      <c r="Q42881" s="498" t="s">
        <v>213</v>
      </c>
      <c r="S42881" s="499"/>
    </row>
    <row r="42882">
      <c r="B42882" s="497"/>
      <c r="H42882" s="500"/>
      <c r="O42882" s="500"/>
      <c r="Q42882" s="498" t="s">
        <v>213</v>
      </c>
      <c r="S42882" s="499"/>
    </row>
    <row r="42883">
      <c r="B42883" s="497"/>
      <c r="H42883" s="500"/>
      <c r="O42883" s="500"/>
      <c r="Q42883" s="498" t="s">
        <v>213</v>
      </c>
      <c r="S42883" s="499"/>
    </row>
    <row r="42884">
      <c r="B42884" s="497"/>
      <c r="H42884" s="500"/>
      <c r="O42884" s="500"/>
      <c r="Q42884" s="498" t="s">
        <v>213</v>
      </c>
      <c r="S42884" s="499"/>
    </row>
    <row r="42885">
      <c r="B42885" s="497"/>
      <c r="H42885" s="500"/>
      <c r="O42885" s="500"/>
      <c r="Q42885" s="498" t="s">
        <v>213</v>
      </c>
      <c r="S42885" s="499"/>
    </row>
    <row r="42886">
      <c r="B42886" s="497"/>
      <c r="H42886" s="500"/>
      <c r="O42886" s="500"/>
      <c r="Q42886" s="498" t="s">
        <v>213</v>
      </c>
      <c r="S42886" s="499"/>
    </row>
    <row r="42887">
      <c r="B42887" s="497"/>
      <c r="H42887" s="500"/>
      <c r="O42887" s="500"/>
      <c r="Q42887" s="498" t="s">
        <v>213</v>
      </c>
      <c r="S42887" s="499"/>
    </row>
    <row r="42888">
      <c r="B42888" s="497"/>
      <c r="H42888" s="500"/>
      <c r="O42888" s="500"/>
      <c r="Q42888" s="498" t="s">
        <v>213</v>
      </c>
      <c r="S42888" s="499"/>
    </row>
    <row r="42889">
      <c r="B42889" s="497"/>
      <c r="H42889" s="500"/>
      <c r="O42889" s="500"/>
      <c r="Q42889" s="498" t="s">
        <v>213</v>
      </c>
      <c r="S42889" s="499"/>
    </row>
    <row r="42890">
      <c r="B42890" s="497"/>
      <c r="H42890" s="500"/>
      <c r="O42890" s="500"/>
      <c r="Q42890" s="498" t="s">
        <v>213</v>
      </c>
      <c r="S42890" s="499"/>
    </row>
    <row r="42891">
      <c r="B42891" s="497"/>
      <c r="H42891" s="500"/>
      <c r="O42891" s="500"/>
      <c r="Q42891" s="498" t="s">
        <v>213</v>
      </c>
      <c r="S42891" s="499"/>
    </row>
    <row r="42892">
      <c r="B42892" s="497"/>
      <c r="H42892" s="500"/>
      <c r="O42892" s="500"/>
      <c r="Q42892" s="498" t="s">
        <v>213</v>
      </c>
      <c r="S42892" s="499"/>
    </row>
    <row r="42893">
      <c r="B42893" s="497"/>
      <c r="H42893" s="500"/>
      <c r="O42893" s="500"/>
      <c r="Q42893" s="498" t="s">
        <v>213</v>
      </c>
      <c r="S42893" s="499"/>
    </row>
    <row r="42894">
      <c r="B42894" s="497"/>
      <c r="H42894" s="500"/>
      <c r="O42894" s="500"/>
      <c r="Q42894" s="498" t="s">
        <v>213</v>
      </c>
      <c r="S42894" s="499"/>
    </row>
    <row r="42895">
      <c r="B42895" s="497"/>
      <c r="H42895" s="500"/>
      <c r="O42895" s="500"/>
      <c r="Q42895" s="498" t="s">
        <v>213</v>
      </c>
      <c r="S42895" s="499"/>
    </row>
    <row r="42896">
      <c r="B42896" s="497"/>
      <c r="H42896" s="500"/>
      <c r="O42896" s="500"/>
      <c r="Q42896" s="498" t="s">
        <v>213</v>
      </c>
      <c r="S42896" s="499"/>
    </row>
    <row r="42897">
      <c r="B42897" s="497"/>
      <c r="H42897" s="500"/>
      <c r="O42897" s="500"/>
      <c r="Q42897" s="498" t="s">
        <v>213</v>
      </c>
      <c r="S42897" s="499"/>
    </row>
    <row r="42898">
      <c r="B42898" s="497"/>
      <c r="H42898" s="500"/>
      <c r="O42898" s="500"/>
      <c r="Q42898" s="498" t="s">
        <v>213</v>
      </c>
      <c r="S42898" s="499"/>
    </row>
    <row r="42899">
      <c r="B42899" s="497"/>
      <c r="H42899" s="500"/>
      <c r="O42899" s="500"/>
      <c r="Q42899" s="498" t="s">
        <v>213</v>
      </c>
      <c r="S42899" s="499"/>
    </row>
    <row r="42900">
      <c r="B42900" s="497"/>
      <c r="H42900" s="500"/>
      <c r="O42900" s="500"/>
      <c r="Q42900" s="498" t="s">
        <v>213</v>
      </c>
      <c r="S42900" s="499"/>
    </row>
    <row r="42901">
      <c r="B42901" s="497"/>
      <c r="H42901" s="500"/>
      <c r="O42901" s="500"/>
      <c r="Q42901" s="498" t="s">
        <v>213</v>
      </c>
      <c r="S42901" s="499"/>
    </row>
    <row r="42902">
      <c r="B42902" s="497"/>
      <c r="H42902" s="500"/>
      <c r="O42902" s="500"/>
      <c r="Q42902" s="498" t="s">
        <v>213</v>
      </c>
      <c r="S42902" s="499"/>
    </row>
    <row r="42903">
      <c r="B42903" s="497"/>
      <c r="H42903" s="500"/>
      <c r="O42903" s="500"/>
      <c r="Q42903" s="498" t="s">
        <v>213</v>
      </c>
      <c r="S42903" s="499"/>
    </row>
    <row r="42904">
      <c r="B42904" s="497"/>
      <c r="H42904" s="500"/>
      <c r="O42904" s="500"/>
      <c r="Q42904" s="498" t="s">
        <v>213</v>
      </c>
      <c r="S42904" s="499"/>
    </row>
    <row r="42905">
      <c r="B42905" s="497"/>
      <c r="H42905" s="500"/>
      <c r="O42905" s="500"/>
      <c r="Q42905" s="498" t="s">
        <v>213</v>
      </c>
      <c r="S42905" s="499"/>
    </row>
    <row r="42906">
      <c r="B42906" s="497"/>
      <c r="H42906" s="500"/>
      <c r="O42906" s="500"/>
      <c r="Q42906" s="498" t="s">
        <v>213</v>
      </c>
      <c r="S42906" s="499"/>
    </row>
    <row r="42907">
      <c r="B42907" s="497"/>
      <c r="H42907" s="500"/>
      <c r="O42907" s="500"/>
      <c r="Q42907" s="498" t="s">
        <v>213</v>
      </c>
      <c r="S42907" s="499"/>
    </row>
    <row r="42908">
      <c r="B42908" s="497"/>
      <c r="H42908" s="500"/>
      <c r="O42908" s="500"/>
      <c r="Q42908" s="498" t="s">
        <v>213</v>
      </c>
      <c r="S42908" s="499"/>
    </row>
    <row r="42909">
      <c r="B42909" s="497"/>
      <c r="H42909" s="500"/>
      <c r="O42909" s="500"/>
      <c r="Q42909" s="498" t="s">
        <v>213</v>
      </c>
      <c r="S42909" s="499"/>
    </row>
    <row r="42910">
      <c r="B42910" s="497"/>
      <c r="H42910" s="500"/>
      <c r="O42910" s="500"/>
      <c r="Q42910" s="498" t="s">
        <v>213</v>
      </c>
      <c r="S42910" s="499"/>
    </row>
    <row r="42911">
      <c r="B42911" s="497"/>
      <c r="H42911" s="500"/>
      <c r="O42911" s="500"/>
      <c r="Q42911" s="498" t="s">
        <v>213</v>
      </c>
      <c r="S42911" s="499"/>
    </row>
    <row r="42912">
      <c r="B42912" s="497"/>
      <c r="H42912" s="500"/>
      <c r="O42912" s="500"/>
      <c r="Q42912" s="498" t="s">
        <v>213</v>
      </c>
      <c r="S42912" s="499"/>
    </row>
    <row r="42913">
      <c r="B42913" s="497"/>
      <c r="H42913" s="500"/>
      <c r="O42913" s="500"/>
      <c r="Q42913" s="498" t="s">
        <v>213</v>
      </c>
      <c r="S42913" s="499"/>
    </row>
    <row r="42914">
      <c r="B42914" s="497"/>
      <c r="H42914" s="500"/>
      <c r="O42914" s="500"/>
      <c r="Q42914" s="498" t="s">
        <v>213</v>
      </c>
      <c r="S42914" s="499"/>
    </row>
    <row r="42915">
      <c r="B42915" s="497"/>
      <c r="H42915" s="500"/>
      <c r="O42915" s="500"/>
      <c r="Q42915" s="498" t="s">
        <v>213</v>
      </c>
      <c r="S42915" s="499"/>
    </row>
    <row r="42916">
      <c r="B42916" s="497"/>
      <c r="H42916" s="500"/>
      <c r="O42916" s="500"/>
      <c r="Q42916" s="498" t="s">
        <v>213</v>
      </c>
      <c r="S42916" s="499"/>
    </row>
    <row r="42917">
      <c r="B42917" s="497"/>
      <c r="H42917" s="500"/>
      <c r="O42917" s="500"/>
      <c r="Q42917" s="498" t="s">
        <v>213</v>
      </c>
      <c r="S42917" s="499"/>
    </row>
    <row r="42918">
      <c r="B42918" s="497"/>
      <c r="H42918" s="500"/>
      <c r="O42918" s="500"/>
      <c r="Q42918" s="498" t="s">
        <v>213</v>
      </c>
      <c r="S42918" s="499"/>
    </row>
    <row r="42919">
      <c r="B42919" s="497"/>
      <c r="H42919" s="500"/>
      <c r="O42919" s="500"/>
      <c r="Q42919" s="498" t="s">
        <v>213</v>
      </c>
      <c r="S42919" s="499"/>
    </row>
    <row r="42920">
      <c r="B42920" s="497"/>
      <c r="H42920" s="500"/>
      <c r="O42920" s="500"/>
      <c r="Q42920" s="498" t="s">
        <v>213</v>
      </c>
      <c r="S42920" s="499"/>
    </row>
    <row r="42921">
      <c r="B42921" s="497"/>
      <c r="H42921" s="500"/>
      <c r="O42921" s="500"/>
      <c r="Q42921" s="498" t="s">
        <v>213</v>
      </c>
      <c r="S42921" s="499"/>
    </row>
    <row r="42922">
      <c r="B42922" s="497"/>
      <c r="H42922" s="500"/>
      <c r="O42922" s="500"/>
      <c r="Q42922" s="498" t="s">
        <v>213</v>
      </c>
      <c r="S42922" s="499"/>
    </row>
    <row r="42923">
      <c r="B42923" s="497"/>
      <c r="H42923" s="500"/>
      <c r="O42923" s="500"/>
      <c r="Q42923" s="498" t="s">
        <v>213</v>
      </c>
      <c r="S42923" s="499"/>
    </row>
    <row r="42924">
      <c r="B42924" s="497"/>
      <c r="H42924" s="500"/>
      <c r="O42924" s="500"/>
      <c r="Q42924" s="498" t="s">
        <v>213</v>
      </c>
      <c r="S42924" s="499"/>
    </row>
    <row r="42925">
      <c r="B42925" s="497"/>
      <c r="H42925" s="500"/>
      <c r="O42925" s="500"/>
      <c r="Q42925" s="498" t="s">
        <v>213</v>
      </c>
      <c r="S42925" s="499"/>
    </row>
    <row r="42926">
      <c r="B42926" s="497"/>
      <c r="H42926" s="500"/>
      <c r="O42926" s="500"/>
      <c r="Q42926" s="498" t="s">
        <v>213</v>
      </c>
      <c r="S42926" s="499"/>
    </row>
    <row r="42927">
      <c r="B42927" s="497"/>
      <c r="H42927" s="500"/>
      <c r="O42927" s="500"/>
      <c r="Q42927" s="498" t="s">
        <v>213</v>
      </c>
      <c r="S42927" s="499"/>
    </row>
    <row r="42928">
      <c r="B42928" s="497"/>
      <c r="H42928" s="500"/>
      <c r="O42928" s="500"/>
      <c r="Q42928" s="498" t="s">
        <v>213</v>
      </c>
      <c r="S42928" s="499"/>
    </row>
    <row r="42929">
      <c r="B42929" s="497"/>
      <c r="H42929" s="500"/>
      <c r="O42929" s="500"/>
      <c r="Q42929" s="498" t="s">
        <v>213</v>
      </c>
      <c r="S42929" s="499"/>
    </row>
    <row r="42930">
      <c r="B42930" s="497"/>
      <c r="H42930" s="500"/>
      <c r="O42930" s="500"/>
      <c r="Q42930" s="498" t="s">
        <v>213</v>
      </c>
      <c r="S42930" s="499"/>
    </row>
    <row r="42931">
      <c r="B42931" s="497"/>
      <c r="H42931" s="500"/>
      <c r="O42931" s="500"/>
      <c r="Q42931" s="498" t="s">
        <v>213</v>
      </c>
      <c r="S42931" s="499"/>
    </row>
    <row r="42932">
      <c r="B42932" s="497"/>
      <c r="H42932" s="500"/>
      <c r="O42932" s="500"/>
      <c r="Q42932" s="498" t="s">
        <v>213</v>
      </c>
      <c r="S42932" s="499"/>
    </row>
    <row r="42933">
      <c r="B42933" s="497"/>
      <c r="H42933" s="500"/>
      <c r="O42933" s="500"/>
      <c r="Q42933" s="498" t="s">
        <v>213</v>
      </c>
      <c r="S42933" s="499"/>
    </row>
    <row r="42934">
      <c r="B42934" s="497"/>
      <c r="H42934" s="500"/>
      <c r="O42934" s="500"/>
      <c r="Q42934" s="498" t="s">
        <v>213</v>
      </c>
      <c r="S42934" s="499"/>
    </row>
    <row r="42935">
      <c r="B42935" s="497"/>
      <c r="H42935" s="500"/>
      <c r="O42935" s="500"/>
      <c r="Q42935" s="498" t="s">
        <v>213</v>
      </c>
      <c r="S42935" s="499"/>
    </row>
    <row r="42936">
      <c r="B42936" s="497"/>
      <c r="H42936" s="500"/>
      <c r="O42936" s="500"/>
      <c r="Q42936" s="498" t="s">
        <v>213</v>
      </c>
      <c r="S42936" s="499"/>
    </row>
    <row r="42937">
      <c r="B42937" s="497"/>
      <c r="H42937" s="500"/>
      <c r="O42937" s="500"/>
      <c r="Q42937" s="498" t="s">
        <v>213</v>
      </c>
      <c r="S42937" s="499"/>
    </row>
    <row r="42938">
      <c r="B42938" s="497"/>
      <c r="H42938" s="500"/>
      <c r="O42938" s="500"/>
      <c r="Q42938" s="498" t="s">
        <v>213</v>
      </c>
      <c r="S42938" s="499"/>
    </row>
    <row r="42939">
      <c r="B42939" s="497"/>
      <c r="H42939" s="500"/>
      <c r="O42939" s="500"/>
      <c r="Q42939" s="498" t="s">
        <v>213</v>
      </c>
      <c r="S42939" s="499"/>
    </row>
    <row r="42940">
      <c r="B42940" s="497"/>
      <c r="H42940" s="500"/>
      <c r="O42940" s="500"/>
      <c r="Q42940" s="498" t="s">
        <v>213</v>
      </c>
      <c r="S42940" s="499"/>
    </row>
    <row r="42941">
      <c r="B42941" s="497"/>
      <c r="H42941" s="500"/>
      <c r="O42941" s="500"/>
      <c r="Q42941" s="498" t="s">
        <v>213</v>
      </c>
      <c r="S42941" s="499"/>
    </row>
    <row r="42942">
      <c r="B42942" s="497"/>
      <c r="H42942" s="500"/>
      <c r="O42942" s="500"/>
      <c r="Q42942" s="498" t="s">
        <v>213</v>
      </c>
      <c r="S42942" s="499"/>
    </row>
    <row r="42943">
      <c r="B42943" s="497"/>
      <c r="H42943" s="500"/>
      <c r="O42943" s="500"/>
      <c r="Q42943" s="498" t="s">
        <v>213</v>
      </c>
      <c r="S42943" s="499"/>
    </row>
    <row r="42944">
      <c r="B42944" s="497"/>
      <c r="H42944" s="500"/>
      <c r="O42944" s="500"/>
      <c r="Q42944" s="498" t="s">
        <v>213</v>
      </c>
      <c r="S42944" s="499"/>
    </row>
    <row r="42945">
      <c r="B42945" s="497"/>
      <c r="H42945" s="500"/>
      <c r="O42945" s="500"/>
      <c r="Q42945" s="498" t="s">
        <v>213</v>
      </c>
      <c r="S42945" s="499"/>
    </row>
    <row r="42946">
      <c r="B42946" s="497"/>
      <c r="H42946" s="500"/>
      <c r="O42946" s="500"/>
      <c r="Q42946" s="498" t="s">
        <v>213</v>
      </c>
      <c r="S42946" s="499"/>
    </row>
    <row r="42947">
      <c r="B42947" s="497"/>
      <c r="H42947" s="500"/>
      <c r="O42947" s="500"/>
      <c r="Q42947" s="498" t="s">
        <v>213</v>
      </c>
      <c r="S42947" s="499"/>
    </row>
    <row r="42948">
      <c r="B42948" s="497"/>
      <c r="H42948" s="500"/>
      <c r="O42948" s="500"/>
      <c r="Q42948" s="498" t="s">
        <v>213</v>
      </c>
      <c r="S42948" s="499"/>
    </row>
    <row r="42949">
      <c r="B42949" s="497"/>
      <c r="H42949" s="500"/>
      <c r="O42949" s="500"/>
      <c r="Q42949" s="498" t="s">
        <v>213</v>
      </c>
      <c r="S42949" s="499"/>
    </row>
    <row r="42950">
      <c r="B42950" s="497"/>
      <c r="H42950" s="500"/>
      <c r="O42950" s="500"/>
      <c r="Q42950" s="498" t="s">
        <v>213</v>
      </c>
      <c r="S42950" s="499"/>
    </row>
    <row r="42951">
      <c r="B42951" s="497"/>
      <c r="H42951" s="500"/>
      <c r="O42951" s="500"/>
      <c r="Q42951" s="498" t="s">
        <v>213</v>
      </c>
      <c r="S42951" s="499"/>
    </row>
    <row r="42952">
      <c r="B42952" s="497"/>
      <c r="H42952" s="500"/>
      <c r="O42952" s="500"/>
      <c r="Q42952" s="498" t="s">
        <v>213</v>
      </c>
      <c r="S42952" s="499"/>
    </row>
    <row r="42953">
      <c r="B42953" s="497"/>
      <c r="H42953" s="500"/>
      <c r="O42953" s="500"/>
      <c r="Q42953" s="498" t="s">
        <v>213</v>
      </c>
      <c r="S42953" s="499"/>
    </row>
    <row r="42954">
      <c r="B42954" s="497"/>
      <c r="H42954" s="500"/>
      <c r="O42954" s="500"/>
      <c r="Q42954" s="498" t="s">
        <v>213</v>
      </c>
      <c r="S42954" s="499"/>
    </row>
    <row r="42955">
      <c r="B42955" s="497"/>
      <c r="H42955" s="500"/>
      <c r="O42955" s="500"/>
      <c r="Q42955" s="498" t="s">
        <v>213</v>
      </c>
      <c r="S42955" s="499"/>
    </row>
    <row r="42956">
      <c r="B42956" s="497"/>
      <c r="H42956" s="500"/>
      <c r="O42956" s="500"/>
      <c r="Q42956" s="498" t="s">
        <v>213</v>
      </c>
      <c r="S42956" s="499"/>
    </row>
    <row r="42957">
      <c r="B42957" s="497"/>
      <c r="H42957" s="500"/>
      <c r="O42957" s="500"/>
      <c r="Q42957" s="498" t="s">
        <v>213</v>
      </c>
      <c r="S42957" s="499"/>
    </row>
    <row r="42958">
      <c r="B42958" s="497"/>
      <c r="H42958" s="500"/>
      <c r="O42958" s="500"/>
      <c r="Q42958" s="498" t="s">
        <v>213</v>
      </c>
      <c r="S42958" s="499"/>
    </row>
    <row r="42959">
      <c r="B42959" s="497"/>
      <c r="H42959" s="500"/>
      <c r="O42959" s="500"/>
      <c r="Q42959" s="498" t="s">
        <v>213</v>
      </c>
      <c r="S42959" s="499"/>
    </row>
    <row r="42960">
      <c r="B42960" s="497"/>
      <c r="H42960" s="500"/>
      <c r="O42960" s="500"/>
      <c r="Q42960" s="498" t="s">
        <v>213</v>
      </c>
      <c r="S42960" s="499"/>
    </row>
    <row r="42961">
      <c r="B42961" s="497"/>
      <c r="H42961" s="500"/>
      <c r="O42961" s="500"/>
      <c r="Q42961" s="498" t="s">
        <v>213</v>
      </c>
      <c r="S42961" s="499"/>
    </row>
    <row r="42962">
      <c r="B42962" s="497"/>
      <c r="H42962" s="500"/>
      <c r="O42962" s="500"/>
      <c r="Q42962" s="498" t="s">
        <v>213</v>
      </c>
      <c r="S42962" s="499"/>
    </row>
    <row r="42963">
      <c r="B42963" s="497"/>
      <c r="H42963" s="500"/>
      <c r="O42963" s="500"/>
      <c r="Q42963" s="498" t="s">
        <v>213</v>
      </c>
      <c r="S42963" s="499"/>
    </row>
    <row r="42964">
      <c r="B42964" s="497"/>
      <c r="H42964" s="500"/>
      <c r="O42964" s="500"/>
      <c r="Q42964" s="498" t="s">
        <v>213</v>
      </c>
      <c r="S42964" s="499"/>
    </row>
    <row r="42965">
      <c r="B42965" s="497"/>
      <c r="H42965" s="500"/>
      <c r="O42965" s="500"/>
      <c r="Q42965" s="498" t="s">
        <v>213</v>
      </c>
      <c r="S42965" s="499"/>
    </row>
    <row r="42966">
      <c r="B42966" s="497"/>
      <c r="H42966" s="500"/>
      <c r="O42966" s="500"/>
      <c r="Q42966" s="498" t="s">
        <v>213</v>
      </c>
      <c r="S42966" s="499"/>
    </row>
    <row r="42967">
      <c r="B42967" s="497"/>
      <c r="H42967" s="500"/>
      <c r="O42967" s="500"/>
      <c r="Q42967" s="498" t="s">
        <v>213</v>
      </c>
      <c r="S42967" s="499"/>
    </row>
    <row r="42968">
      <c r="B42968" s="497"/>
      <c r="H42968" s="500"/>
      <c r="O42968" s="500"/>
      <c r="Q42968" s="498" t="s">
        <v>213</v>
      </c>
      <c r="S42968" s="499"/>
    </row>
    <row r="42969">
      <c r="B42969" s="497"/>
      <c r="H42969" s="500"/>
      <c r="O42969" s="500"/>
      <c r="Q42969" s="498" t="s">
        <v>213</v>
      </c>
      <c r="S42969" s="499"/>
    </row>
    <row r="42970">
      <c r="B42970" s="497"/>
      <c r="H42970" s="500"/>
      <c r="O42970" s="500"/>
      <c r="Q42970" s="498" t="s">
        <v>213</v>
      </c>
      <c r="S42970" s="499"/>
    </row>
    <row r="42971">
      <c r="B42971" s="497"/>
      <c r="H42971" s="500"/>
      <c r="O42971" s="500"/>
      <c r="Q42971" s="498" t="s">
        <v>213</v>
      </c>
      <c r="S42971" s="499"/>
    </row>
    <row r="42972">
      <c r="B42972" s="497"/>
      <c r="H42972" s="500"/>
      <c r="O42972" s="500"/>
      <c r="Q42972" s="498" t="s">
        <v>213</v>
      </c>
      <c r="S42972" s="499"/>
    </row>
    <row r="42973">
      <c r="B42973" s="497"/>
      <c r="H42973" s="500"/>
      <c r="O42973" s="500"/>
      <c r="Q42973" s="498" t="s">
        <v>213</v>
      </c>
      <c r="S42973" s="499"/>
    </row>
    <row r="42974">
      <c r="B42974" s="497"/>
      <c r="H42974" s="500"/>
      <c r="O42974" s="500"/>
      <c r="Q42974" s="498" t="s">
        <v>213</v>
      </c>
      <c r="S42974" s="499"/>
    </row>
    <row r="42975">
      <c r="B42975" s="497"/>
      <c r="H42975" s="500"/>
      <c r="O42975" s="500"/>
      <c r="Q42975" s="498" t="s">
        <v>213</v>
      </c>
      <c r="S42975" s="499"/>
    </row>
    <row r="42976">
      <c r="B42976" s="497"/>
      <c r="H42976" s="500"/>
      <c r="O42976" s="500"/>
      <c r="Q42976" s="498" t="s">
        <v>213</v>
      </c>
      <c r="S42976" s="499"/>
    </row>
    <row r="42977">
      <c r="B42977" s="497"/>
      <c r="H42977" s="500"/>
      <c r="O42977" s="500"/>
      <c r="Q42977" s="498" t="s">
        <v>213</v>
      </c>
      <c r="S42977" s="499"/>
    </row>
    <row r="42978">
      <c r="B42978" s="497"/>
      <c r="H42978" s="500"/>
      <c r="O42978" s="500"/>
      <c r="Q42978" s="498" t="s">
        <v>213</v>
      </c>
      <c r="S42978" s="499"/>
    </row>
    <row r="42979">
      <c r="B42979" s="497"/>
      <c r="H42979" s="500"/>
      <c r="O42979" s="500"/>
      <c r="Q42979" s="498" t="s">
        <v>213</v>
      </c>
      <c r="S42979" s="499"/>
    </row>
    <row r="42980">
      <c r="B42980" s="497"/>
      <c r="H42980" s="500"/>
      <c r="O42980" s="500"/>
      <c r="Q42980" s="498" t="s">
        <v>213</v>
      </c>
      <c r="S42980" s="499"/>
    </row>
    <row r="42981">
      <c r="B42981" s="497"/>
      <c r="H42981" s="500"/>
      <c r="O42981" s="500"/>
      <c r="Q42981" s="498" t="s">
        <v>213</v>
      </c>
      <c r="S42981" s="499"/>
    </row>
    <row r="42982">
      <c r="B42982" s="497"/>
      <c r="H42982" s="500"/>
      <c r="O42982" s="500"/>
      <c r="Q42982" s="498" t="s">
        <v>213</v>
      </c>
      <c r="S42982" s="499"/>
    </row>
    <row r="42983">
      <c r="B42983" s="497"/>
      <c r="H42983" s="500"/>
      <c r="O42983" s="500"/>
      <c r="Q42983" s="498" t="s">
        <v>213</v>
      </c>
      <c r="S42983" s="499"/>
    </row>
    <row r="42984">
      <c r="B42984" s="497"/>
      <c r="H42984" s="500"/>
      <c r="O42984" s="500"/>
      <c r="Q42984" s="498" t="s">
        <v>213</v>
      </c>
      <c r="S42984" s="499"/>
    </row>
    <row r="42985">
      <c r="B42985" s="497"/>
      <c r="H42985" s="500"/>
      <c r="O42985" s="500"/>
      <c r="Q42985" s="498" t="s">
        <v>213</v>
      </c>
      <c r="S42985" s="499"/>
    </row>
    <row r="42986">
      <c r="B42986" s="497"/>
      <c r="H42986" s="500"/>
      <c r="O42986" s="500"/>
      <c r="Q42986" s="498" t="s">
        <v>213</v>
      </c>
      <c r="S42986" s="499"/>
    </row>
    <row r="42987">
      <c r="B42987" s="497"/>
      <c r="H42987" s="500"/>
      <c r="O42987" s="500"/>
      <c r="Q42987" s="498" t="s">
        <v>213</v>
      </c>
      <c r="S42987" s="499"/>
    </row>
    <row r="42988">
      <c r="B42988" s="497"/>
      <c r="H42988" s="500"/>
      <c r="O42988" s="500"/>
      <c r="Q42988" s="498" t="s">
        <v>213</v>
      </c>
      <c r="S42988" s="499"/>
    </row>
    <row r="42989">
      <c r="B42989" s="497"/>
      <c r="H42989" s="500"/>
      <c r="O42989" s="500"/>
      <c r="Q42989" s="498" t="s">
        <v>213</v>
      </c>
      <c r="S42989" s="499"/>
    </row>
    <row r="42990">
      <c r="B42990" s="497"/>
      <c r="H42990" s="500"/>
      <c r="O42990" s="500"/>
      <c r="Q42990" s="498" t="s">
        <v>213</v>
      </c>
      <c r="S42990" s="499"/>
    </row>
    <row r="42991">
      <c r="B42991" s="497"/>
      <c r="H42991" s="500"/>
      <c r="O42991" s="500"/>
      <c r="Q42991" s="498" t="s">
        <v>213</v>
      </c>
      <c r="S42991" s="499"/>
    </row>
    <row r="42992">
      <c r="B42992" s="497"/>
      <c r="H42992" s="500"/>
      <c r="O42992" s="500"/>
      <c r="Q42992" s="498" t="s">
        <v>213</v>
      </c>
      <c r="S42992" s="499"/>
    </row>
    <row r="42993">
      <c r="B42993" s="497"/>
      <c r="H42993" s="500"/>
      <c r="O42993" s="500"/>
      <c r="Q42993" s="498" t="s">
        <v>213</v>
      </c>
      <c r="S42993" s="499"/>
    </row>
    <row r="42994">
      <c r="B42994" s="497"/>
      <c r="H42994" s="500"/>
      <c r="O42994" s="500"/>
      <c r="Q42994" s="498" t="s">
        <v>213</v>
      </c>
      <c r="S42994" s="499"/>
    </row>
    <row r="42995">
      <c r="B42995" s="497"/>
      <c r="H42995" s="500"/>
      <c r="O42995" s="500"/>
      <c r="Q42995" s="498" t="s">
        <v>213</v>
      </c>
      <c r="S42995" s="499"/>
    </row>
    <row r="42996">
      <c r="B42996" s="497"/>
      <c r="H42996" s="500"/>
      <c r="O42996" s="500"/>
      <c r="Q42996" s="498" t="s">
        <v>213</v>
      </c>
      <c r="S42996" s="499"/>
    </row>
    <row r="42997">
      <c r="B42997" s="497"/>
      <c r="H42997" s="500"/>
      <c r="O42997" s="500"/>
      <c r="Q42997" s="498" t="s">
        <v>213</v>
      </c>
      <c r="S42997" s="499"/>
    </row>
    <row r="42998">
      <c r="B42998" s="497"/>
      <c r="H42998" s="500"/>
      <c r="O42998" s="500"/>
      <c r="Q42998" s="498" t="s">
        <v>213</v>
      </c>
      <c r="S42998" s="499"/>
    </row>
    <row r="42999">
      <c r="B42999" s="497"/>
      <c r="H42999" s="500"/>
      <c r="O42999" s="500"/>
      <c r="Q42999" s="498" t="s">
        <v>213</v>
      </c>
      <c r="S42999" s="499"/>
    </row>
    <row r="43000">
      <c r="B43000" s="497"/>
      <c r="H43000" s="500"/>
      <c r="O43000" s="500"/>
      <c r="Q43000" s="498" t="s">
        <v>213</v>
      </c>
      <c r="S43000" s="499"/>
    </row>
    <row r="43001">
      <c r="B43001" s="497"/>
      <c r="H43001" s="500"/>
      <c r="O43001" s="500"/>
      <c r="Q43001" s="498" t="s">
        <v>213</v>
      </c>
      <c r="S43001" s="499"/>
    </row>
    <row r="43002">
      <c r="B43002" s="497"/>
      <c r="H43002" s="500"/>
      <c r="O43002" s="500"/>
      <c r="Q43002" s="498" t="s">
        <v>213</v>
      </c>
      <c r="S43002" s="499"/>
    </row>
    <row r="43003">
      <c r="B43003" s="497"/>
      <c r="H43003" s="500"/>
      <c r="O43003" s="500"/>
      <c r="Q43003" s="498" t="s">
        <v>213</v>
      </c>
      <c r="S43003" s="499"/>
    </row>
    <row r="43004">
      <c r="B43004" s="497"/>
      <c r="H43004" s="500"/>
      <c r="O43004" s="500"/>
      <c r="Q43004" s="498" t="s">
        <v>213</v>
      </c>
      <c r="S43004" s="499"/>
    </row>
    <row r="43005">
      <c r="B43005" s="497"/>
      <c r="H43005" s="500"/>
      <c r="O43005" s="500"/>
      <c r="Q43005" s="498" t="s">
        <v>213</v>
      </c>
      <c r="S43005" s="499"/>
    </row>
    <row r="43006">
      <c r="B43006" s="497"/>
      <c r="H43006" s="500"/>
      <c r="O43006" s="500"/>
      <c r="Q43006" s="498" t="s">
        <v>213</v>
      </c>
      <c r="S43006" s="499"/>
    </row>
    <row r="43007">
      <c r="B43007" s="497"/>
      <c r="H43007" s="500"/>
      <c r="O43007" s="500"/>
      <c r="Q43007" s="498" t="s">
        <v>213</v>
      </c>
      <c r="S43007" s="499"/>
    </row>
    <row r="43008">
      <c r="B43008" s="497"/>
      <c r="H43008" s="500"/>
      <c r="O43008" s="500"/>
      <c r="Q43008" s="498" t="s">
        <v>213</v>
      </c>
      <c r="S43008" s="499"/>
    </row>
    <row r="43009">
      <c r="B43009" s="497"/>
      <c r="H43009" s="500"/>
      <c r="O43009" s="500"/>
      <c r="Q43009" s="498" t="s">
        <v>213</v>
      </c>
      <c r="S43009" s="499"/>
    </row>
    <row r="43010">
      <c r="B43010" s="497"/>
      <c r="H43010" s="500"/>
      <c r="O43010" s="500"/>
      <c r="Q43010" s="498" t="s">
        <v>213</v>
      </c>
      <c r="S43010" s="499"/>
    </row>
    <row r="43011">
      <c r="B43011" s="497"/>
      <c r="H43011" s="500"/>
      <c r="O43011" s="500"/>
      <c r="Q43011" s="498" t="s">
        <v>213</v>
      </c>
      <c r="S43011" s="499"/>
    </row>
    <row r="43012">
      <c r="B43012" s="497"/>
      <c r="H43012" s="500"/>
      <c r="O43012" s="500"/>
      <c r="Q43012" s="498" t="s">
        <v>213</v>
      </c>
      <c r="S43012" s="499"/>
    </row>
    <row r="43013">
      <c r="B43013" s="497"/>
      <c r="H43013" s="500"/>
      <c r="O43013" s="500"/>
      <c r="Q43013" s="498" t="s">
        <v>213</v>
      </c>
      <c r="S43013" s="499"/>
    </row>
    <row r="43014">
      <c r="B43014" s="497"/>
      <c r="H43014" s="500"/>
      <c r="O43014" s="500"/>
      <c r="Q43014" s="498" t="s">
        <v>213</v>
      </c>
      <c r="S43014" s="499"/>
    </row>
    <row r="43015">
      <c r="B43015" s="497"/>
      <c r="H43015" s="500"/>
      <c r="O43015" s="500"/>
      <c r="Q43015" s="498" t="s">
        <v>213</v>
      </c>
      <c r="S43015" s="499"/>
    </row>
    <row r="43016">
      <c r="B43016" s="497"/>
      <c r="H43016" s="500"/>
      <c r="O43016" s="500"/>
      <c r="Q43016" s="498" t="s">
        <v>213</v>
      </c>
      <c r="S43016" s="499"/>
    </row>
    <row r="43017">
      <c r="B43017" s="497"/>
      <c r="H43017" s="500"/>
      <c r="O43017" s="500"/>
      <c r="Q43017" s="498" t="s">
        <v>213</v>
      </c>
      <c r="S43017" s="499"/>
    </row>
    <row r="43018">
      <c r="B43018" s="497"/>
      <c r="H43018" s="500"/>
      <c r="O43018" s="500"/>
      <c r="Q43018" s="498" t="s">
        <v>213</v>
      </c>
      <c r="S43018" s="499"/>
    </row>
    <row r="43019">
      <c r="B43019" s="497"/>
      <c r="H43019" s="500"/>
      <c r="O43019" s="500"/>
      <c r="Q43019" s="498" t="s">
        <v>213</v>
      </c>
      <c r="S43019" s="499"/>
    </row>
    <row r="43020">
      <c r="B43020" s="497"/>
      <c r="H43020" s="500"/>
      <c r="O43020" s="500"/>
      <c r="Q43020" s="498" t="s">
        <v>213</v>
      </c>
      <c r="S43020" s="499"/>
    </row>
    <row r="43021">
      <c r="B43021" s="497"/>
      <c r="H43021" s="500"/>
      <c r="O43021" s="500"/>
      <c r="Q43021" s="498" t="s">
        <v>213</v>
      </c>
      <c r="S43021" s="499"/>
    </row>
    <row r="43022">
      <c r="B43022" s="497"/>
      <c r="H43022" s="500"/>
      <c r="O43022" s="500"/>
      <c r="Q43022" s="498" t="s">
        <v>213</v>
      </c>
      <c r="S43022" s="499"/>
    </row>
    <row r="43023">
      <c r="B43023" s="497"/>
      <c r="H43023" s="500"/>
      <c r="O43023" s="500"/>
      <c r="Q43023" s="498" t="s">
        <v>213</v>
      </c>
      <c r="S43023" s="499"/>
    </row>
    <row r="43024">
      <c r="B43024" s="497"/>
      <c r="H43024" s="500"/>
      <c r="O43024" s="500"/>
      <c r="Q43024" s="498" t="s">
        <v>213</v>
      </c>
      <c r="S43024" s="499"/>
    </row>
    <row r="43025">
      <c r="B43025" s="497"/>
      <c r="H43025" s="500"/>
      <c r="O43025" s="500"/>
      <c r="Q43025" s="498" t="s">
        <v>213</v>
      </c>
      <c r="S43025" s="499"/>
    </row>
    <row r="43026">
      <c r="B43026" s="497"/>
      <c r="H43026" s="500"/>
      <c r="O43026" s="500"/>
      <c r="Q43026" s="498" t="s">
        <v>213</v>
      </c>
      <c r="S43026" s="499"/>
    </row>
    <row r="43027">
      <c r="B43027" s="497"/>
      <c r="H43027" s="500"/>
      <c r="O43027" s="500"/>
      <c r="Q43027" s="498" t="s">
        <v>213</v>
      </c>
      <c r="S43027" s="499"/>
    </row>
    <row r="43028">
      <c r="B43028" s="497"/>
      <c r="H43028" s="500"/>
      <c r="O43028" s="500"/>
      <c r="Q43028" s="498" t="s">
        <v>213</v>
      </c>
      <c r="S43028" s="499"/>
    </row>
    <row r="43029">
      <c r="B43029" s="497"/>
      <c r="H43029" s="500"/>
      <c r="O43029" s="500"/>
      <c r="Q43029" s="498" t="s">
        <v>213</v>
      </c>
      <c r="S43029" s="499"/>
    </row>
    <row r="43030">
      <c r="B43030" s="497"/>
      <c r="H43030" s="500"/>
      <c r="O43030" s="500"/>
      <c r="Q43030" s="498" t="s">
        <v>213</v>
      </c>
      <c r="S43030" s="499"/>
    </row>
    <row r="43031">
      <c r="B43031" s="497"/>
      <c r="H43031" s="500"/>
      <c r="O43031" s="500"/>
      <c r="Q43031" s="498" t="s">
        <v>213</v>
      </c>
      <c r="S43031" s="499"/>
    </row>
    <row r="43032">
      <c r="B43032" s="497"/>
      <c r="H43032" s="500"/>
      <c r="O43032" s="500"/>
      <c r="Q43032" s="498" t="s">
        <v>213</v>
      </c>
      <c r="S43032" s="499"/>
    </row>
    <row r="43033">
      <c r="B43033" s="497"/>
      <c r="H43033" s="500"/>
      <c r="O43033" s="500"/>
      <c r="Q43033" s="498" t="s">
        <v>213</v>
      </c>
      <c r="S43033" s="499"/>
    </row>
    <row r="43034">
      <c r="B43034" s="497"/>
      <c r="H43034" s="500"/>
      <c r="O43034" s="500"/>
      <c r="Q43034" s="498" t="s">
        <v>213</v>
      </c>
      <c r="S43034" s="499"/>
    </row>
    <row r="43035">
      <c r="B43035" s="497"/>
      <c r="H43035" s="500"/>
      <c r="O43035" s="500"/>
      <c r="Q43035" s="498" t="s">
        <v>213</v>
      </c>
      <c r="S43035" s="499"/>
    </row>
    <row r="43036">
      <c r="B43036" s="497"/>
      <c r="H43036" s="500"/>
      <c r="O43036" s="500"/>
      <c r="Q43036" s="498" t="s">
        <v>213</v>
      </c>
      <c r="S43036" s="499"/>
    </row>
    <row r="43037">
      <c r="B43037" s="497"/>
      <c r="H43037" s="500"/>
      <c r="O43037" s="500"/>
      <c r="Q43037" s="498" t="s">
        <v>213</v>
      </c>
      <c r="S43037" s="499"/>
    </row>
    <row r="43038">
      <c r="B43038" s="497"/>
      <c r="H43038" s="500"/>
      <c r="O43038" s="500"/>
      <c r="Q43038" s="498" t="s">
        <v>213</v>
      </c>
      <c r="S43038" s="499"/>
    </row>
    <row r="43039">
      <c r="B43039" s="497"/>
      <c r="H43039" s="500"/>
      <c r="O43039" s="500"/>
      <c r="Q43039" s="498" t="s">
        <v>213</v>
      </c>
      <c r="S43039" s="499"/>
    </row>
    <row r="43040">
      <c r="B43040" s="497"/>
      <c r="H43040" s="500"/>
      <c r="O43040" s="500"/>
      <c r="Q43040" s="498" t="s">
        <v>213</v>
      </c>
      <c r="S43040" s="499"/>
    </row>
    <row r="43041">
      <c r="B43041" s="497"/>
      <c r="H43041" s="500"/>
      <c r="O43041" s="500"/>
      <c r="Q43041" s="498" t="s">
        <v>213</v>
      </c>
      <c r="S43041" s="499"/>
    </row>
    <row r="43042">
      <c r="B43042" s="497"/>
      <c r="H43042" s="500"/>
      <c r="O43042" s="500"/>
      <c r="Q43042" s="498" t="s">
        <v>213</v>
      </c>
      <c r="S43042" s="499"/>
    </row>
    <row r="43043">
      <c r="B43043" s="497"/>
      <c r="H43043" s="500"/>
      <c r="O43043" s="500"/>
      <c r="Q43043" s="498" t="s">
        <v>213</v>
      </c>
      <c r="S43043" s="499"/>
    </row>
    <row r="43044">
      <c r="B43044" s="497"/>
      <c r="H43044" s="500"/>
      <c r="O43044" s="500"/>
      <c r="Q43044" s="498" t="s">
        <v>213</v>
      </c>
      <c r="S43044" s="499"/>
    </row>
    <row r="43045">
      <c r="B43045" s="497"/>
      <c r="H43045" s="500"/>
      <c r="O43045" s="500"/>
      <c r="Q43045" s="498" t="s">
        <v>213</v>
      </c>
      <c r="S43045" s="499"/>
    </row>
    <row r="43046">
      <c r="B43046" s="497"/>
      <c r="H43046" s="500"/>
      <c r="O43046" s="500"/>
      <c r="Q43046" s="498" t="s">
        <v>213</v>
      </c>
      <c r="S43046" s="499"/>
    </row>
    <row r="43047">
      <c r="B43047" s="497"/>
      <c r="H43047" s="500"/>
      <c r="O43047" s="500"/>
      <c r="Q43047" s="498" t="s">
        <v>213</v>
      </c>
      <c r="S43047" s="499"/>
    </row>
    <row r="43048">
      <c r="B43048" s="497"/>
      <c r="H43048" s="500"/>
      <c r="O43048" s="500"/>
      <c r="Q43048" s="498" t="s">
        <v>213</v>
      </c>
      <c r="S43048" s="499"/>
    </row>
    <row r="43049">
      <c r="B43049" s="497"/>
      <c r="H43049" s="500"/>
      <c r="O43049" s="500"/>
      <c r="Q43049" s="498" t="s">
        <v>213</v>
      </c>
      <c r="S43049" s="499"/>
    </row>
    <row r="43050">
      <c r="B43050" s="497"/>
      <c r="H43050" s="500"/>
      <c r="O43050" s="500"/>
      <c r="Q43050" s="498" t="s">
        <v>213</v>
      </c>
      <c r="S43050" s="499"/>
    </row>
    <row r="43051">
      <c r="B43051" s="497"/>
      <c r="H43051" s="500"/>
      <c r="O43051" s="500"/>
      <c r="Q43051" s="498" t="s">
        <v>213</v>
      </c>
      <c r="S43051" s="499"/>
    </row>
    <row r="43052">
      <c r="B43052" s="497"/>
      <c r="H43052" s="500"/>
      <c r="O43052" s="500"/>
      <c r="Q43052" s="498" t="s">
        <v>213</v>
      </c>
      <c r="S43052" s="499"/>
    </row>
    <row r="43053">
      <c r="B43053" s="497"/>
      <c r="H43053" s="500"/>
      <c r="O43053" s="500"/>
      <c r="Q43053" s="498" t="s">
        <v>213</v>
      </c>
      <c r="S43053" s="499"/>
    </row>
    <row r="43054">
      <c r="B43054" s="497"/>
      <c r="H43054" s="500"/>
      <c r="O43054" s="500"/>
      <c r="Q43054" s="498" t="s">
        <v>213</v>
      </c>
      <c r="S43054" s="499"/>
    </row>
    <row r="43055">
      <c r="B43055" s="497"/>
      <c r="H43055" s="500"/>
      <c r="O43055" s="500"/>
      <c r="Q43055" s="498" t="s">
        <v>213</v>
      </c>
      <c r="S43055" s="499"/>
    </row>
    <row r="43056">
      <c r="B43056" s="497"/>
      <c r="H43056" s="500"/>
      <c r="O43056" s="500"/>
      <c r="Q43056" s="498" t="s">
        <v>213</v>
      </c>
      <c r="S43056" s="499"/>
    </row>
    <row r="43057">
      <c r="B43057" s="497"/>
      <c r="H43057" s="500"/>
      <c r="O43057" s="500"/>
      <c r="Q43057" s="498" t="s">
        <v>213</v>
      </c>
      <c r="S43057" s="499"/>
    </row>
    <row r="43058">
      <c r="B43058" s="497"/>
      <c r="H43058" s="500"/>
      <c r="O43058" s="500"/>
      <c r="Q43058" s="498" t="s">
        <v>213</v>
      </c>
      <c r="S43058" s="499"/>
    </row>
    <row r="43059">
      <c r="B43059" s="497"/>
      <c r="H43059" s="500"/>
      <c r="O43059" s="500"/>
      <c r="Q43059" s="498" t="s">
        <v>213</v>
      </c>
      <c r="S43059" s="499"/>
    </row>
    <row r="43060">
      <c r="B43060" s="497"/>
      <c r="H43060" s="500"/>
      <c r="O43060" s="500"/>
      <c r="Q43060" s="498" t="s">
        <v>213</v>
      </c>
      <c r="S43060" s="499"/>
    </row>
    <row r="43061">
      <c r="B43061" s="497"/>
      <c r="H43061" s="500"/>
      <c r="O43061" s="500"/>
      <c r="Q43061" s="498" t="s">
        <v>213</v>
      </c>
      <c r="S43061" s="499"/>
    </row>
    <row r="43062">
      <c r="B43062" s="497"/>
      <c r="H43062" s="500"/>
      <c r="O43062" s="500"/>
      <c r="Q43062" s="498" t="s">
        <v>213</v>
      </c>
      <c r="S43062" s="499"/>
    </row>
    <row r="43063">
      <c r="B43063" s="497"/>
      <c r="H43063" s="500"/>
      <c r="O43063" s="500"/>
      <c r="Q43063" s="498" t="s">
        <v>213</v>
      </c>
      <c r="S43063" s="499"/>
    </row>
    <row r="43064">
      <c r="B43064" s="497"/>
      <c r="H43064" s="500"/>
      <c r="O43064" s="500"/>
      <c r="Q43064" s="498" t="s">
        <v>213</v>
      </c>
      <c r="S43064" s="499"/>
    </row>
    <row r="43065">
      <c r="B43065" s="497"/>
      <c r="H43065" s="500"/>
      <c r="O43065" s="500"/>
      <c r="Q43065" s="498" t="s">
        <v>213</v>
      </c>
      <c r="S43065" s="499"/>
    </row>
    <row r="43066">
      <c r="B43066" s="497"/>
      <c r="H43066" s="500"/>
      <c r="O43066" s="500"/>
      <c r="Q43066" s="498" t="s">
        <v>213</v>
      </c>
      <c r="S43066" s="499"/>
    </row>
    <row r="43067">
      <c r="B43067" s="497"/>
      <c r="H43067" s="500"/>
      <c r="O43067" s="500"/>
      <c r="Q43067" s="498" t="s">
        <v>213</v>
      </c>
      <c r="S43067" s="499"/>
    </row>
    <row r="43068">
      <c r="B43068" s="497"/>
      <c r="H43068" s="500"/>
      <c r="O43068" s="500"/>
      <c r="Q43068" s="498" t="s">
        <v>213</v>
      </c>
      <c r="S43068" s="499"/>
    </row>
    <row r="43069">
      <c r="B43069" s="497"/>
      <c r="H43069" s="500"/>
      <c r="O43069" s="500"/>
      <c r="Q43069" s="498" t="s">
        <v>213</v>
      </c>
      <c r="S43069" s="499"/>
    </row>
    <row r="43070">
      <c r="B43070" s="497"/>
      <c r="H43070" s="500"/>
      <c r="O43070" s="500"/>
      <c r="Q43070" s="498" t="s">
        <v>213</v>
      </c>
      <c r="S43070" s="499"/>
    </row>
    <row r="43071">
      <c r="B43071" s="497"/>
      <c r="H43071" s="500"/>
      <c r="O43071" s="500"/>
      <c r="Q43071" s="498" t="s">
        <v>213</v>
      </c>
      <c r="S43071" s="499"/>
    </row>
    <row r="43072">
      <c r="B43072" s="497"/>
      <c r="H43072" s="500"/>
      <c r="O43072" s="500"/>
      <c r="Q43072" s="498" t="s">
        <v>213</v>
      </c>
      <c r="S43072" s="499"/>
    </row>
    <row r="43073">
      <c r="B43073" s="497"/>
      <c r="H43073" s="500"/>
      <c r="O43073" s="500"/>
      <c r="Q43073" s="498" t="s">
        <v>213</v>
      </c>
      <c r="S43073" s="499"/>
    </row>
    <row r="43074">
      <c r="B43074" s="497"/>
      <c r="H43074" s="500"/>
      <c r="O43074" s="500"/>
      <c r="Q43074" s="498" t="s">
        <v>213</v>
      </c>
      <c r="S43074" s="499"/>
    </row>
    <row r="43075">
      <c r="B43075" s="497"/>
      <c r="H43075" s="500"/>
      <c r="O43075" s="500"/>
      <c r="Q43075" s="498" t="s">
        <v>213</v>
      </c>
      <c r="S43075" s="499"/>
    </row>
    <row r="43076">
      <c r="B43076" s="497"/>
      <c r="H43076" s="500"/>
      <c r="O43076" s="500"/>
      <c r="Q43076" s="498" t="s">
        <v>213</v>
      </c>
      <c r="S43076" s="499"/>
    </row>
    <row r="43077">
      <c r="B43077" s="497"/>
      <c r="H43077" s="500"/>
      <c r="O43077" s="500"/>
      <c r="Q43077" s="498" t="s">
        <v>213</v>
      </c>
      <c r="S43077" s="499"/>
    </row>
    <row r="43078">
      <c r="B43078" s="497"/>
      <c r="H43078" s="500"/>
      <c r="O43078" s="500"/>
      <c r="Q43078" s="498" t="s">
        <v>213</v>
      </c>
      <c r="S43078" s="499"/>
    </row>
    <row r="43079">
      <c r="B43079" s="497"/>
      <c r="H43079" s="500"/>
      <c r="O43079" s="500"/>
      <c r="Q43079" s="498" t="s">
        <v>213</v>
      </c>
      <c r="S43079" s="499"/>
    </row>
    <row r="43080">
      <c r="B43080" s="497"/>
      <c r="H43080" s="500"/>
      <c r="O43080" s="500"/>
      <c r="Q43080" s="498" t="s">
        <v>213</v>
      </c>
      <c r="S43080" s="499"/>
    </row>
    <row r="43081">
      <c r="B43081" s="497"/>
      <c r="H43081" s="500"/>
      <c r="O43081" s="500"/>
      <c r="Q43081" s="498" t="s">
        <v>213</v>
      </c>
      <c r="S43081" s="499"/>
    </row>
    <row r="43082">
      <c r="B43082" s="497"/>
      <c r="H43082" s="500"/>
      <c r="O43082" s="500"/>
      <c r="Q43082" s="498" t="s">
        <v>213</v>
      </c>
      <c r="S43082" s="499"/>
    </row>
    <row r="43083">
      <c r="B43083" s="497"/>
      <c r="H43083" s="500"/>
      <c r="O43083" s="500"/>
      <c r="Q43083" s="498" t="s">
        <v>213</v>
      </c>
      <c r="S43083" s="499"/>
    </row>
    <row r="43084">
      <c r="B43084" s="497"/>
      <c r="H43084" s="500"/>
      <c r="O43084" s="500"/>
      <c r="Q43084" s="498" t="s">
        <v>213</v>
      </c>
      <c r="S43084" s="499"/>
    </row>
    <row r="43085">
      <c r="B43085" s="497"/>
      <c r="H43085" s="500"/>
      <c r="O43085" s="500"/>
      <c r="Q43085" s="498" t="s">
        <v>213</v>
      </c>
      <c r="S43085" s="499"/>
    </row>
    <row r="43086">
      <c r="B43086" s="497"/>
      <c r="H43086" s="500"/>
      <c r="O43086" s="500"/>
      <c r="Q43086" s="498" t="s">
        <v>213</v>
      </c>
      <c r="S43086" s="499"/>
    </row>
    <row r="43087">
      <c r="B43087" s="497"/>
      <c r="H43087" s="500"/>
      <c r="O43087" s="500"/>
      <c r="Q43087" s="498" t="s">
        <v>213</v>
      </c>
      <c r="S43087" s="499"/>
    </row>
    <row r="43088">
      <c r="B43088" s="497"/>
      <c r="H43088" s="500"/>
      <c r="O43088" s="500"/>
      <c r="Q43088" s="498" t="s">
        <v>213</v>
      </c>
      <c r="S43088" s="499"/>
    </row>
    <row r="43089">
      <c r="B43089" s="497"/>
      <c r="H43089" s="500"/>
      <c r="O43089" s="500"/>
      <c r="Q43089" s="498" t="s">
        <v>213</v>
      </c>
      <c r="S43089" s="499"/>
    </row>
    <row r="43090">
      <c r="B43090" s="497"/>
      <c r="H43090" s="500"/>
      <c r="O43090" s="500"/>
      <c r="Q43090" s="498" t="s">
        <v>213</v>
      </c>
      <c r="S43090" s="499"/>
    </row>
    <row r="43091">
      <c r="B43091" s="497"/>
      <c r="H43091" s="500"/>
      <c r="O43091" s="500"/>
      <c r="Q43091" s="498" t="s">
        <v>213</v>
      </c>
      <c r="S43091" s="499"/>
    </row>
    <row r="43092">
      <c r="B43092" s="497"/>
      <c r="H43092" s="500"/>
      <c r="O43092" s="500"/>
      <c r="Q43092" s="498" t="s">
        <v>213</v>
      </c>
      <c r="S43092" s="499"/>
    </row>
    <row r="43093">
      <c r="B43093" s="497"/>
      <c r="H43093" s="500"/>
      <c r="O43093" s="500"/>
      <c r="Q43093" s="498" t="s">
        <v>213</v>
      </c>
      <c r="S43093" s="499"/>
    </row>
    <row r="43094">
      <c r="B43094" s="497"/>
      <c r="H43094" s="500"/>
      <c r="O43094" s="500"/>
      <c r="Q43094" s="498" t="s">
        <v>213</v>
      </c>
      <c r="S43094" s="499"/>
    </row>
    <row r="43095">
      <c r="B43095" s="497"/>
      <c r="H43095" s="500"/>
      <c r="O43095" s="500"/>
      <c r="Q43095" s="498" t="s">
        <v>213</v>
      </c>
      <c r="S43095" s="499"/>
    </row>
    <row r="43096">
      <c r="B43096" s="497"/>
      <c r="H43096" s="500"/>
      <c r="O43096" s="500"/>
      <c r="Q43096" s="498" t="s">
        <v>213</v>
      </c>
      <c r="S43096" s="499"/>
    </row>
    <row r="43097">
      <c r="B43097" s="497"/>
      <c r="H43097" s="500"/>
      <c r="O43097" s="500"/>
      <c r="Q43097" s="498" t="s">
        <v>213</v>
      </c>
      <c r="S43097" s="499"/>
    </row>
    <row r="43098">
      <c r="B43098" s="497"/>
      <c r="H43098" s="500"/>
      <c r="O43098" s="500"/>
      <c r="Q43098" s="498" t="s">
        <v>213</v>
      </c>
      <c r="S43098" s="499"/>
    </row>
    <row r="43099">
      <c r="B43099" s="497"/>
      <c r="H43099" s="500"/>
      <c r="O43099" s="500"/>
      <c r="Q43099" s="498" t="s">
        <v>213</v>
      </c>
      <c r="S43099" s="499"/>
    </row>
    <row r="43100">
      <c r="B43100" s="497"/>
      <c r="H43100" s="500"/>
      <c r="O43100" s="500"/>
      <c r="Q43100" s="498" t="s">
        <v>213</v>
      </c>
      <c r="S43100" s="499"/>
    </row>
    <row r="43101">
      <c r="B43101" s="497"/>
      <c r="H43101" s="500"/>
      <c r="O43101" s="500"/>
      <c r="Q43101" s="498" t="s">
        <v>213</v>
      </c>
      <c r="S43101" s="499"/>
    </row>
    <row r="43102">
      <c r="B43102" s="497"/>
      <c r="H43102" s="500"/>
      <c r="O43102" s="500"/>
      <c r="Q43102" s="498" t="s">
        <v>213</v>
      </c>
      <c r="S43102" s="499"/>
    </row>
    <row r="43103">
      <c r="B43103" s="497"/>
      <c r="H43103" s="500"/>
      <c r="O43103" s="500"/>
      <c r="Q43103" s="498" t="s">
        <v>213</v>
      </c>
      <c r="S43103" s="499"/>
    </row>
    <row r="43104">
      <c r="B43104" s="497"/>
      <c r="H43104" s="500"/>
      <c r="O43104" s="500"/>
      <c r="Q43104" s="498" t="s">
        <v>213</v>
      </c>
      <c r="S43104" s="499"/>
    </row>
    <row r="43105">
      <c r="B43105" s="497"/>
      <c r="H43105" s="500"/>
      <c r="O43105" s="500"/>
      <c r="Q43105" s="498" t="s">
        <v>213</v>
      </c>
      <c r="S43105" s="499"/>
    </row>
    <row r="43106">
      <c r="B43106" s="497"/>
      <c r="H43106" s="500"/>
      <c r="O43106" s="500"/>
      <c r="Q43106" s="498" t="s">
        <v>213</v>
      </c>
      <c r="S43106" s="499"/>
    </row>
    <row r="43107">
      <c r="B43107" s="497"/>
      <c r="H43107" s="500"/>
      <c r="O43107" s="500"/>
      <c r="Q43107" s="498" t="s">
        <v>213</v>
      </c>
      <c r="S43107" s="499"/>
    </row>
    <row r="43108">
      <c r="B43108" s="497"/>
      <c r="H43108" s="500"/>
      <c r="O43108" s="500"/>
      <c r="Q43108" s="498" t="s">
        <v>213</v>
      </c>
      <c r="S43108" s="499"/>
    </row>
    <row r="43109">
      <c r="B43109" s="497"/>
      <c r="H43109" s="500"/>
      <c r="O43109" s="500"/>
      <c r="Q43109" s="498" t="s">
        <v>213</v>
      </c>
      <c r="S43109" s="499"/>
    </row>
    <row r="43110">
      <c r="B43110" s="497"/>
      <c r="H43110" s="500"/>
      <c r="O43110" s="500"/>
      <c r="Q43110" s="498" t="s">
        <v>213</v>
      </c>
      <c r="S43110" s="499"/>
    </row>
    <row r="43111">
      <c r="B43111" s="497"/>
      <c r="H43111" s="500"/>
      <c r="O43111" s="500"/>
      <c r="Q43111" s="498" t="s">
        <v>213</v>
      </c>
      <c r="S43111" s="499"/>
    </row>
    <row r="43112">
      <c r="B43112" s="497"/>
      <c r="H43112" s="500"/>
      <c r="O43112" s="500"/>
      <c r="Q43112" s="498" t="s">
        <v>213</v>
      </c>
      <c r="S43112" s="499"/>
    </row>
    <row r="43113">
      <c r="B43113" s="497"/>
      <c r="H43113" s="500"/>
      <c r="O43113" s="500"/>
      <c r="Q43113" s="498" t="s">
        <v>213</v>
      </c>
      <c r="S43113" s="499"/>
    </row>
    <row r="43114">
      <c r="B43114" s="497"/>
      <c r="H43114" s="500"/>
      <c r="O43114" s="500"/>
      <c r="Q43114" s="498" t="s">
        <v>213</v>
      </c>
      <c r="S43114" s="499"/>
    </row>
    <row r="43115">
      <c r="B43115" s="497"/>
      <c r="H43115" s="500"/>
      <c r="O43115" s="500"/>
      <c r="Q43115" s="498" t="s">
        <v>213</v>
      </c>
      <c r="S43115" s="499"/>
    </row>
    <row r="43116">
      <c r="B43116" s="497"/>
      <c r="H43116" s="500"/>
      <c r="O43116" s="500"/>
      <c r="Q43116" s="498" t="s">
        <v>213</v>
      </c>
      <c r="S43116" s="499"/>
    </row>
    <row r="43117">
      <c r="B43117" s="497"/>
      <c r="H43117" s="500"/>
      <c r="O43117" s="500"/>
      <c r="Q43117" s="498" t="s">
        <v>213</v>
      </c>
      <c r="S43117" s="499"/>
    </row>
    <row r="43118">
      <c r="B43118" s="497"/>
      <c r="H43118" s="500"/>
      <c r="O43118" s="500"/>
      <c r="Q43118" s="498" t="s">
        <v>213</v>
      </c>
      <c r="S43118" s="499"/>
    </row>
    <row r="43119">
      <c r="B43119" s="497"/>
      <c r="H43119" s="500"/>
      <c r="O43119" s="500"/>
      <c r="Q43119" s="498" t="s">
        <v>213</v>
      </c>
      <c r="S43119" s="499"/>
    </row>
    <row r="43120">
      <c r="B43120" s="497"/>
      <c r="H43120" s="500"/>
      <c r="O43120" s="500"/>
      <c r="Q43120" s="498" t="s">
        <v>213</v>
      </c>
      <c r="S43120" s="499"/>
    </row>
    <row r="43121">
      <c r="B43121" s="497"/>
      <c r="H43121" s="500"/>
      <c r="O43121" s="500"/>
      <c r="Q43121" s="498" t="s">
        <v>213</v>
      </c>
      <c r="S43121" s="499"/>
    </row>
    <row r="43122">
      <c r="B43122" s="497"/>
      <c r="H43122" s="500"/>
      <c r="O43122" s="500"/>
      <c r="Q43122" s="498" t="s">
        <v>213</v>
      </c>
      <c r="S43122" s="499"/>
    </row>
    <row r="43123">
      <c r="B43123" s="497"/>
      <c r="H43123" s="500"/>
      <c r="O43123" s="500"/>
      <c r="Q43123" s="498" t="s">
        <v>213</v>
      </c>
      <c r="S43123" s="499"/>
    </row>
    <row r="43124">
      <c r="B43124" s="497"/>
      <c r="H43124" s="500"/>
      <c r="O43124" s="500"/>
      <c r="Q43124" s="498" t="s">
        <v>213</v>
      </c>
      <c r="S43124" s="499"/>
    </row>
    <row r="43125">
      <c r="B43125" s="497"/>
      <c r="H43125" s="500"/>
      <c r="O43125" s="500"/>
      <c r="Q43125" s="498" t="s">
        <v>213</v>
      </c>
      <c r="S43125" s="499"/>
    </row>
    <row r="43126">
      <c r="B43126" s="497"/>
      <c r="H43126" s="500"/>
      <c r="O43126" s="500"/>
      <c r="Q43126" s="498" t="s">
        <v>213</v>
      </c>
      <c r="S43126" s="499"/>
    </row>
    <row r="43127">
      <c r="B43127" s="497"/>
      <c r="H43127" s="500"/>
      <c r="O43127" s="500"/>
      <c r="Q43127" s="498" t="s">
        <v>213</v>
      </c>
      <c r="S43127" s="499"/>
    </row>
    <row r="43128">
      <c r="B43128" s="497"/>
      <c r="H43128" s="500"/>
      <c r="O43128" s="500"/>
      <c r="Q43128" s="498" t="s">
        <v>213</v>
      </c>
      <c r="S43128" s="499"/>
    </row>
    <row r="43129">
      <c r="B43129" s="497"/>
      <c r="H43129" s="500"/>
      <c r="O43129" s="500"/>
      <c r="Q43129" s="498" t="s">
        <v>213</v>
      </c>
      <c r="S43129" s="499"/>
    </row>
    <row r="43130">
      <c r="B43130" s="497"/>
      <c r="H43130" s="500"/>
      <c r="O43130" s="500"/>
      <c r="Q43130" s="498" t="s">
        <v>213</v>
      </c>
      <c r="S43130" s="499"/>
    </row>
    <row r="43131">
      <c r="B43131" s="497"/>
      <c r="H43131" s="500"/>
      <c r="O43131" s="500"/>
      <c r="Q43131" s="498" t="s">
        <v>213</v>
      </c>
      <c r="S43131" s="499"/>
    </row>
    <row r="43132">
      <c r="B43132" s="497"/>
      <c r="H43132" s="500"/>
      <c r="O43132" s="500"/>
      <c r="Q43132" s="498" t="s">
        <v>213</v>
      </c>
      <c r="S43132" s="499"/>
    </row>
    <row r="43133">
      <c r="B43133" s="497"/>
      <c r="H43133" s="500"/>
      <c r="O43133" s="500"/>
      <c r="Q43133" s="498" t="s">
        <v>213</v>
      </c>
      <c r="S43133" s="499"/>
    </row>
    <row r="43134">
      <c r="B43134" s="497"/>
      <c r="H43134" s="500"/>
      <c r="O43134" s="500"/>
      <c r="Q43134" s="498" t="s">
        <v>213</v>
      </c>
      <c r="S43134" s="499"/>
    </row>
    <row r="43135">
      <c r="B43135" s="497"/>
      <c r="H43135" s="500"/>
      <c r="O43135" s="500"/>
      <c r="Q43135" s="498" t="s">
        <v>213</v>
      </c>
      <c r="S43135" s="499"/>
    </row>
    <row r="43136">
      <c r="B43136" s="497"/>
      <c r="H43136" s="500"/>
      <c r="O43136" s="500"/>
      <c r="Q43136" s="498" t="s">
        <v>213</v>
      </c>
      <c r="S43136" s="499"/>
    </row>
    <row r="43137">
      <c r="B43137" s="497"/>
      <c r="H43137" s="500"/>
      <c r="O43137" s="500"/>
      <c r="Q43137" s="498" t="s">
        <v>213</v>
      </c>
      <c r="S43137" s="499"/>
    </row>
    <row r="43138">
      <c r="B43138" s="497"/>
      <c r="H43138" s="500"/>
      <c r="O43138" s="500"/>
      <c r="Q43138" s="498" t="s">
        <v>213</v>
      </c>
      <c r="S43138" s="499"/>
    </row>
    <row r="43139">
      <c r="B43139" s="497"/>
      <c r="H43139" s="500"/>
      <c r="O43139" s="500"/>
      <c r="Q43139" s="498" t="s">
        <v>213</v>
      </c>
      <c r="S43139" s="499"/>
    </row>
    <row r="43140">
      <c r="B43140" s="497"/>
      <c r="H43140" s="500"/>
      <c r="O43140" s="500"/>
      <c r="Q43140" s="498" t="s">
        <v>213</v>
      </c>
      <c r="S43140" s="499"/>
    </row>
    <row r="43141">
      <c r="B43141" s="497"/>
      <c r="H43141" s="500"/>
      <c r="O43141" s="500"/>
      <c r="Q43141" s="498" t="s">
        <v>213</v>
      </c>
      <c r="S43141" s="499"/>
    </row>
    <row r="43142">
      <c r="B43142" s="497"/>
      <c r="H43142" s="500"/>
      <c r="O43142" s="500"/>
      <c r="Q43142" s="498" t="s">
        <v>213</v>
      </c>
      <c r="S43142" s="499"/>
    </row>
    <row r="43143">
      <c r="B43143" s="497"/>
      <c r="H43143" s="500"/>
      <c r="O43143" s="500"/>
      <c r="Q43143" s="498" t="s">
        <v>213</v>
      </c>
      <c r="S43143" s="499"/>
    </row>
    <row r="43144">
      <c r="B43144" s="497"/>
      <c r="H43144" s="500"/>
      <c r="O43144" s="500"/>
      <c r="Q43144" s="498" t="s">
        <v>213</v>
      </c>
      <c r="S43144" s="499"/>
    </row>
    <row r="43145">
      <c r="B43145" s="497"/>
      <c r="H43145" s="500"/>
      <c r="O43145" s="500"/>
      <c r="Q43145" s="498" t="s">
        <v>213</v>
      </c>
      <c r="S43145" s="499"/>
    </row>
    <row r="43146">
      <c r="B43146" s="497"/>
      <c r="H43146" s="500"/>
      <c r="O43146" s="500"/>
      <c r="Q43146" s="498" t="s">
        <v>213</v>
      </c>
      <c r="S43146" s="499"/>
    </row>
    <row r="43147">
      <c r="B43147" s="497"/>
      <c r="H43147" s="500"/>
      <c r="O43147" s="500"/>
      <c r="Q43147" s="498" t="s">
        <v>213</v>
      </c>
      <c r="S43147" s="499"/>
    </row>
    <row r="43148">
      <c r="B43148" s="497"/>
      <c r="H43148" s="500"/>
      <c r="O43148" s="500"/>
      <c r="Q43148" s="498" t="s">
        <v>213</v>
      </c>
      <c r="S43148" s="499"/>
    </row>
    <row r="43149">
      <c r="B43149" s="497"/>
      <c r="H43149" s="500"/>
      <c r="O43149" s="500"/>
      <c r="Q43149" s="498" t="s">
        <v>213</v>
      </c>
      <c r="S43149" s="499"/>
    </row>
    <row r="43150">
      <c r="B43150" s="497"/>
      <c r="H43150" s="500"/>
      <c r="O43150" s="500"/>
      <c r="Q43150" s="498" t="s">
        <v>213</v>
      </c>
      <c r="S43150" s="499"/>
    </row>
    <row r="43151">
      <c r="B43151" s="497"/>
      <c r="H43151" s="500"/>
      <c r="O43151" s="500"/>
      <c r="Q43151" s="498" t="s">
        <v>213</v>
      </c>
      <c r="S43151" s="499"/>
    </row>
    <row r="43152">
      <c r="B43152" s="497"/>
      <c r="H43152" s="500"/>
      <c r="O43152" s="500"/>
      <c r="Q43152" s="498" t="s">
        <v>213</v>
      </c>
      <c r="S43152" s="499"/>
    </row>
    <row r="43153">
      <c r="B43153" s="497"/>
      <c r="H43153" s="500"/>
      <c r="O43153" s="500"/>
      <c r="Q43153" s="498" t="s">
        <v>213</v>
      </c>
      <c r="S43153" s="499"/>
    </row>
    <row r="43154">
      <c r="B43154" s="497"/>
      <c r="H43154" s="500"/>
      <c r="O43154" s="500"/>
      <c r="Q43154" s="498" t="s">
        <v>213</v>
      </c>
      <c r="S43154" s="499"/>
    </row>
    <row r="43155">
      <c r="B43155" s="497"/>
      <c r="H43155" s="500"/>
      <c r="O43155" s="500"/>
      <c r="Q43155" s="498" t="s">
        <v>213</v>
      </c>
      <c r="S43155" s="499"/>
    </row>
    <row r="43156">
      <c r="B43156" s="497"/>
      <c r="H43156" s="500"/>
      <c r="O43156" s="500"/>
      <c r="Q43156" s="498" t="s">
        <v>213</v>
      </c>
      <c r="S43156" s="499"/>
    </row>
    <row r="43157">
      <c r="B43157" s="497"/>
      <c r="H43157" s="500"/>
      <c r="O43157" s="500"/>
      <c r="Q43157" s="498" t="s">
        <v>213</v>
      </c>
      <c r="S43157" s="499"/>
    </row>
    <row r="43158">
      <c r="B43158" s="497"/>
      <c r="H43158" s="500"/>
      <c r="O43158" s="500"/>
      <c r="Q43158" s="498" t="s">
        <v>213</v>
      </c>
      <c r="S43158" s="499"/>
    </row>
    <row r="43159">
      <c r="B43159" s="497"/>
      <c r="H43159" s="500"/>
      <c r="O43159" s="500"/>
      <c r="Q43159" s="498" t="s">
        <v>213</v>
      </c>
      <c r="S43159" s="499"/>
    </row>
    <row r="43160">
      <c r="B43160" s="497"/>
      <c r="H43160" s="500"/>
      <c r="O43160" s="500"/>
      <c r="Q43160" s="498" t="s">
        <v>213</v>
      </c>
      <c r="S43160" s="499"/>
    </row>
    <row r="43161">
      <c r="B43161" s="497"/>
      <c r="H43161" s="500"/>
      <c r="O43161" s="500"/>
      <c r="Q43161" s="498" t="s">
        <v>213</v>
      </c>
      <c r="S43161" s="499"/>
    </row>
    <row r="43162">
      <c r="B43162" s="497"/>
      <c r="H43162" s="500"/>
      <c r="O43162" s="500"/>
      <c r="Q43162" s="498" t="s">
        <v>213</v>
      </c>
      <c r="S43162" s="499"/>
    </row>
    <row r="43163">
      <c r="B43163" s="497"/>
      <c r="H43163" s="500"/>
      <c r="O43163" s="500"/>
      <c r="Q43163" s="498" t="s">
        <v>213</v>
      </c>
      <c r="S43163" s="499"/>
    </row>
    <row r="43164">
      <c r="B43164" s="497"/>
      <c r="H43164" s="500"/>
      <c r="O43164" s="500"/>
      <c r="Q43164" s="498" t="s">
        <v>213</v>
      </c>
      <c r="S43164" s="499"/>
    </row>
    <row r="43165">
      <c r="B43165" s="497"/>
      <c r="H43165" s="500"/>
      <c r="O43165" s="500"/>
      <c r="Q43165" s="498" t="s">
        <v>213</v>
      </c>
      <c r="S43165" s="499"/>
    </row>
    <row r="43166">
      <c r="B43166" s="497"/>
      <c r="H43166" s="500"/>
      <c r="O43166" s="500"/>
      <c r="Q43166" s="498" t="s">
        <v>213</v>
      </c>
      <c r="S43166" s="499"/>
    </row>
    <row r="43167">
      <c r="B43167" s="497"/>
      <c r="H43167" s="500"/>
      <c r="O43167" s="500"/>
      <c r="Q43167" s="498" t="s">
        <v>213</v>
      </c>
      <c r="S43167" s="499"/>
    </row>
    <row r="43168">
      <c r="B43168" s="497"/>
      <c r="H43168" s="500"/>
      <c r="O43168" s="500"/>
      <c r="Q43168" s="498" t="s">
        <v>213</v>
      </c>
      <c r="S43168" s="499"/>
    </row>
    <row r="43169">
      <c r="B43169" s="497"/>
      <c r="H43169" s="500"/>
      <c r="O43169" s="500"/>
      <c r="Q43169" s="498" t="s">
        <v>213</v>
      </c>
      <c r="S43169" s="499"/>
    </row>
    <row r="43170">
      <c r="B43170" s="497"/>
      <c r="H43170" s="500"/>
      <c r="O43170" s="500"/>
      <c r="Q43170" s="498" t="s">
        <v>213</v>
      </c>
      <c r="S43170" s="499"/>
    </row>
    <row r="43171">
      <c r="B43171" s="497"/>
      <c r="H43171" s="500"/>
      <c r="O43171" s="500"/>
      <c r="Q43171" s="498" t="s">
        <v>213</v>
      </c>
      <c r="S43171" s="499"/>
    </row>
    <row r="43172">
      <c r="B43172" s="497"/>
      <c r="H43172" s="500"/>
      <c r="O43172" s="500"/>
      <c r="Q43172" s="498" t="s">
        <v>213</v>
      </c>
      <c r="S43172" s="499"/>
    </row>
    <row r="43173">
      <c r="B43173" s="497"/>
      <c r="H43173" s="500"/>
      <c r="O43173" s="500"/>
      <c r="Q43173" s="498" t="s">
        <v>213</v>
      </c>
      <c r="S43173" s="499"/>
    </row>
    <row r="43174">
      <c r="B43174" s="497"/>
      <c r="H43174" s="500"/>
      <c r="O43174" s="500"/>
      <c r="Q43174" s="498" t="s">
        <v>213</v>
      </c>
      <c r="S43174" s="499"/>
    </row>
    <row r="43175">
      <c r="B43175" s="497"/>
      <c r="H43175" s="500"/>
      <c r="O43175" s="500"/>
      <c r="Q43175" s="498" t="s">
        <v>213</v>
      </c>
      <c r="S43175" s="499"/>
    </row>
    <row r="43176">
      <c r="B43176" s="497"/>
      <c r="H43176" s="500"/>
      <c r="O43176" s="500"/>
      <c r="Q43176" s="498" t="s">
        <v>213</v>
      </c>
      <c r="S43176" s="499"/>
    </row>
    <row r="43177">
      <c r="B43177" s="497"/>
      <c r="H43177" s="500"/>
      <c r="O43177" s="500"/>
      <c r="Q43177" s="498" t="s">
        <v>213</v>
      </c>
      <c r="S43177" s="499"/>
    </row>
    <row r="43178">
      <c r="B43178" s="497"/>
      <c r="H43178" s="500"/>
      <c r="O43178" s="500"/>
      <c r="Q43178" s="498" t="s">
        <v>213</v>
      </c>
      <c r="S43178" s="499"/>
    </row>
    <row r="43179">
      <c r="B43179" s="497"/>
      <c r="H43179" s="500"/>
      <c r="O43179" s="500"/>
      <c r="Q43179" s="498" t="s">
        <v>213</v>
      </c>
      <c r="S43179" s="499"/>
    </row>
    <row r="43180">
      <c r="B43180" s="497"/>
      <c r="H43180" s="500"/>
      <c r="O43180" s="500"/>
      <c r="Q43180" s="498" t="s">
        <v>213</v>
      </c>
      <c r="S43180" s="499"/>
    </row>
    <row r="43181">
      <c r="B43181" s="497"/>
      <c r="H43181" s="500"/>
      <c r="O43181" s="500"/>
      <c r="Q43181" s="498" t="s">
        <v>213</v>
      </c>
      <c r="S43181" s="499"/>
    </row>
    <row r="43182">
      <c r="B43182" s="497"/>
      <c r="H43182" s="500"/>
      <c r="O43182" s="500"/>
      <c r="Q43182" s="498" t="s">
        <v>213</v>
      </c>
      <c r="S43182" s="499"/>
    </row>
    <row r="43183">
      <c r="B43183" s="497"/>
      <c r="H43183" s="500"/>
      <c r="O43183" s="500"/>
      <c r="Q43183" s="498" t="s">
        <v>213</v>
      </c>
      <c r="S43183" s="499"/>
    </row>
    <row r="43184">
      <c r="B43184" s="497"/>
      <c r="H43184" s="500"/>
      <c r="O43184" s="500"/>
      <c r="Q43184" s="498" t="s">
        <v>213</v>
      </c>
      <c r="S43184" s="499"/>
    </row>
    <row r="43185">
      <c r="B43185" s="497"/>
      <c r="H43185" s="500"/>
      <c r="O43185" s="500"/>
      <c r="Q43185" s="498" t="s">
        <v>213</v>
      </c>
      <c r="S43185" s="499"/>
    </row>
    <row r="43186">
      <c r="B43186" s="497"/>
      <c r="H43186" s="500"/>
      <c r="O43186" s="500"/>
      <c r="Q43186" s="498" t="s">
        <v>213</v>
      </c>
      <c r="S43186" s="499"/>
    </row>
    <row r="43187">
      <c r="B43187" s="497"/>
      <c r="H43187" s="500"/>
      <c r="O43187" s="500"/>
      <c r="Q43187" s="498" t="s">
        <v>213</v>
      </c>
      <c r="S43187" s="499"/>
    </row>
    <row r="43188">
      <c r="B43188" s="497"/>
      <c r="H43188" s="500"/>
      <c r="O43188" s="500"/>
      <c r="Q43188" s="498" t="s">
        <v>213</v>
      </c>
      <c r="S43188" s="499"/>
    </row>
    <row r="43189">
      <c r="B43189" s="497"/>
      <c r="H43189" s="500"/>
      <c r="O43189" s="500"/>
      <c r="Q43189" s="498" t="s">
        <v>213</v>
      </c>
      <c r="S43189" s="499"/>
    </row>
    <row r="43190">
      <c r="B43190" s="497"/>
      <c r="H43190" s="500"/>
      <c r="O43190" s="500"/>
      <c r="Q43190" s="498" t="s">
        <v>213</v>
      </c>
      <c r="S43190" s="499"/>
    </row>
    <row r="43191">
      <c r="B43191" s="497"/>
      <c r="H43191" s="500"/>
      <c r="O43191" s="500"/>
      <c r="Q43191" s="498" t="s">
        <v>213</v>
      </c>
      <c r="S43191" s="499"/>
    </row>
    <row r="43192">
      <c r="B43192" s="497"/>
      <c r="H43192" s="500"/>
      <c r="O43192" s="500"/>
      <c r="Q43192" s="498" t="s">
        <v>213</v>
      </c>
      <c r="S43192" s="499"/>
    </row>
    <row r="43193">
      <c r="B43193" s="497"/>
      <c r="H43193" s="500"/>
      <c r="O43193" s="500"/>
      <c r="Q43193" s="498" t="s">
        <v>213</v>
      </c>
      <c r="S43193" s="499"/>
    </row>
    <row r="43194">
      <c r="B43194" s="497"/>
      <c r="H43194" s="500"/>
      <c r="O43194" s="500"/>
      <c r="Q43194" s="498" t="s">
        <v>213</v>
      </c>
      <c r="S43194" s="499"/>
    </row>
    <row r="43195">
      <c r="B43195" s="497"/>
      <c r="H43195" s="500"/>
      <c r="O43195" s="500"/>
      <c r="Q43195" s="498" t="s">
        <v>213</v>
      </c>
      <c r="S43195" s="499"/>
    </row>
    <row r="43196">
      <c r="B43196" s="497"/>
      <c r="H43196" s="500"/>
      <c r="O43196" s="500"/>
      <c r="Q43196" s="498" t="s">
        <v>213</v>
      </c>
      <c r="S43196" s="499"/>
    </row>
    <row r="43197">
      <c r="B43197" s="497"/>
      <c r="H43197" s="500"/>
      <c r="O43197" s="500"/>
      <c r="Q43197" s="498" t="s">
        <v>213</v>
      </c>
      <c r="S43197" s="499"/>
    </row>
    <row r="43198">
      <c r="B43198" s="497"/>
      <c r="H43198" s="500"/>
      <c r="O43198" s="500"/>
      <c r="Q43198" s="498" t="s">
        <v>213</v>
      </c>
      <c r="S43198" s="499"/>
    </row>
    <row r="43199">
      <c r="B43199" s="497"/>
      <c r="H43199" s="500"/>
      <c r="O43199" s="500"/>
      <c r="Q43199" s="498" t="s">
        <v>213</v>
      </c>
      <c r="S43199" s="499"/>
    </row>
    <row r="43200">
      <c r="B43200" s="497"/>
      <c r="H43200" s="500"/>
      <c r="O43200" s="500"/>
      <c r="Q43200" s="498" t="s">
        <v>213</v>
      </c>
      <c r="S43200" s="499"/>
    </row>
    <row r="43201">
      <c r="B43201" s="497"/>
      <c r="H43201" s="500"/>
      <c r="O43201" s="500"/>
      <c r="Q43201" s="498" t="s">
        <v>213</v>
      </c>
      <c r="S43201" s="499"/>
    </row>
    <row r="43202">
      <c r="B43202" s="497"/>
      <c r="H43202" s="500"/>
      <c r="O43202" s="500"/>
      <c r="Q43202" s="498" t="s">
        <v>213</v>
      </c>
      <c r="S43202" s="499"/>
    </row>
    <row r="43203">
      <c r="B43203" s="497"/>
      <c r="H43203" s="500"/>
      <c r="O43203" s="500"/>
      <c r="Q43203" s="498" t="s">
        <v>213</v>
      </c>
      <c r="S43203" s="499"/>
    </row>
    <row r="43204">
      <c r="B43204" s="497"/>
      <c r="H43204" s="500"/>
      <c r="O43204" s="500"/>
      <c r="Q43204" s="498" t="s">
        <v>213</v>
      </c>
      <c r="S43204" s="499"/>
    </row>
    <row r="43205">
      <c r="B43205" s="497"/>
      <c r="H43205" s="500"/>
      <c r="O43205" s="500"/>
      <c r="Q43205" s="498" t="s">
        <v>213</v>
      </c>
      <c r="S43205" s="499"/>
    </row>
    <row r="43206">
      <c r="B43206" s="497"/>
      <c r="H43206" s="500"/>
      <c r="O43206" s="500"/>
      <c r="Q43206" s="498" t="s">
        <v>213</v>
      </c>
      <c r="S43206" s="499"/>
    </row>
    <row r="43207">
      <c r="B43207" s="497"/>
      <c r="H43207" s="500"/>
      <c r="O43207" s="500"/>
      <c r="Q43207" s="498" t="s">
        <v>213</v>
      </c>
      <c r="S43207" s="499"/>
    </row>
    <row r="43208">
      <c r="B43208" s="497"/>
      <c r="H43208" s="500"/>
      <c r="O43208" s="500"/>
      <c r="Q43208" s="498" t="s">
        <v>213</v>
      </c>
      <c r="S43208" s="499"/>
    </row>
    <row r="43209">
      <c r="B43209" s="497"/>
      <c r="H43209" s="500"/>
      <c r="O43209" s="500"/>
      <c r="Q43209" s="498" t="s">
        <v>213</v>
      </c>
      <c r="S43209" s="499"/>
    </row>
    <row r="43210">
      <c r="B43210" s="497"/>
      <c r="H43210" s="500"/>
      <c r="O43210" s="500"/>
      <c r="Q43210" s="498" t="s">
        <v>213</v>
      </c>
      <c r="S43210" s="499"/>
    </row>
    <row r="43211">
      <c r="B43211" s="497"/>
      <c r="H43211" s="500"/>
      <c r="O43211" s="500"/>
      <c r="Q43211" s="498" t="s">
        <v>213</v>
      </c>
      <c r="S43211" s="499"/>
    </row>
    <row r="43212">
      <c r="B43212" s="497"/>
      <c r="H43212" s="500"/>
      <c r="O43212" s="500"/>
      <c r="Q43212" s="498" t="s">
        <v>213</v>
      </c>
      <c r="S43212" s="499"/>
    </row>
    <row r="43213">
      <c r="B43213" s="497"/>
      <c r="H43213" s="500"/>
      <c r="O43213" s="500"/>
      <c r="Q43213" s="498" t="s">
        <v>213</v>
      </c>
      <c r="S43213" s="499"/>
    </row>
    <row r="43214">
      <c r="B43214" s="497"/>
      <c r="H43214" s="500"/>
      <c r="O43214" s="500"/>
      <c r="Q43214" s="498" t="s">
        <v>213</v>
      </c>
      <c r="S43214" s="499"/>
    </row>
    <row r="43215">
      <c r="B43215" s="497"/>
      <c r="H43215" s="500"/>
      <c r="O43215" s="500"/>
      <c r="Q43215" s="498" t="s">
        <v>213</v>
      </c>
      <c r="S43215" s="499"/>
    </row>
    <row r="43216">
      <c r="B43216" s="497"/>
      <c r="H43216" s="500"/>
      <c r="O43216" s="500"/>
      <c r="Q43216" s="498" t="s">
        <v>213</v>
      </c>
      <c r="S43216" s="499"/>
    </row>
    <row r="43217">
      <c r="B43217" s="497"/>
      <c r="H43217" s="500"/>
      <c r="O43217" s="500"/>
      <c r="Q43217" s="498" t="s">
        <v>213</v>
      </c>
      <c r="S43217" s="499"/>
    </row>
    <row r="43218">
      <c r="B43218" s="497"/>
      <c r="H43218" s="500"/>
      <c r="O43218" s="500"/>
      <c r="Q43218" s="498" t="s">
        <v>213</v>
      </c>
      <c r="S43218" s="499"/>
    </row>
    <row r="43219">
      <c r="B43219" s="497"/>
      <c r="H43219" s="500"/>
      <c r="O43219" s="500"/>
      <c r="Q43219" s="498" t="s">
        <v>213</v>
      </c>
      <c r="S43219" s="499"/>
    </row>
    <row r="43220">
      <c r="B43220" s="497"/>
      <c r="H43220" s="500"/>
      <c r="O43220" s="500"/>
      <c r="Q43220" s="498" t="s">
        <v>213</v>
      </c>
      <c r="S43220" s="499"/>
    </row>
    <row r="43221">
      <c r="B43221" s="497"/>
      <c r="H43221" s="500"/>
      <c r="O43221" s="500"/>
      <c r="Q43221" s="498" t="s">
        <v>213</v>
      </c>
      <c r="S43221" s="499"/>
    </row>
    <row r="43222">
      <c r="B43222" s="497"/>
      <c r="H43222" s="500"/>
      <c r="O43222" s="500"/>
      <c r="Q43222" s="498" t="s">
        <v>213</v>
      </c>
      <c r="S43222" s="499"/>
    </row>
    <row r="43223">
      <c r="B43223" s="497"/>
      <c r="H43223" s="500"/>
      <c r="O43223" s="500"/>
      <c r="Q43223" s="498" t="s">
        <v>213</v>
      </c>
      <c r="S43223" s="499"/>
    </row>
    <row r="43224">
      <c r="B43224" s="497"/>
      <c r="H43224" s="500"/>
      <c r="O43224" s="500"/>
      <c r="Q43224" s="498" t="s">
        <v>213</v>
      </c>
      <c r="S43224" s="499"/>
    </row>
    <row r="43225">
      <c r="B43225" s="497"/>
      <c r="H43225" s="500"/>
      <c r="O43225" s="500"/>
      <c r="Q43225" s="498" t="s">
        <v>213</v>
      </c>
      <c r="S43225" s="499"/>
    </row>
    <row r="43226">
      <c r="B43226" s="497"/>
      <c r="H43226" s="500"/>
      <c r="O43226" s="500"/>
      <c r="Q43226" s="498" t="s">
        <v>213</v>
      </c>
      <c r="S43226" s="499"/>
    </row>
    <row r="43227">
      <c r="B43227" s="497"/>
      <c r="H43227" s="500"/>
      <c r="O43227" s="500"/>
      <c r="Q43227" s="498" t="s">
        <v>213</v>
      </c>
      <c r="S43227" s="499"/>
    </row>
    <row r="43228">
      <c r="B43228" s="497"/>
      <c r="H43228" s="500"/>
      <c r="O43228" s="500"/>
      <c r="Q43228" s="498" t="s">
        <v>213</v>
      </c>
      <c r="S43228" s="499"/>
    </row>
    <row r="43229">
      <c r="B43229" s="497"/>
      <c r="H43229" s="500"/>
      <c r="O43229" s="500"/>
      <c r="Q43229" s="498" t="s">
        <v>213</v>
      </c>
      <c r="S43229" s="499"/>
    </row>
    <row r="43230">
      <c r="B43230" s="497"/>
      <c r="H43230" s="500"/>
      <c r="O43230" s="500"/>
      <c r="Q43230" s="498" t="s">
        <v>213</v>
      </c>
      <c r="S43230" s="499"/>
    </row>
    <row r="43231">
      <c r="B43231" s="497"/>
      <c r="H43231" s="500"/>
      <c r="O43231" s="500"/>
      <c r="Q43231" s="498" t="s">
        <v>213</v>
      </c>
      <c r="S43231" s="499"/>
    </row>
    <row r="43232">
      <c r="B43232" s="497"/>
      <c r="H43232" s="500"/>
      <c r="O43232" s="500"/>
      <c r="Q43232" s="498" t="s">
        <v>213</v>
      </c>
      <c r="S43232" s="499"/>
    </row>
    <row r="43233">
      <c r="B43233" s="497"/>
      <c r="H43233" s="500"/>
      <c r="O43233" s="500"/>
      <c r="Q43233" s="498" t="s">
        <v>213</v>
      </c>
      <c r="S43233" s="499"/>
    </row>
    <row r="43234">
      <c r="B43234" s="497"/>
      <c r="H43234" s="500"/>
      <c r="O43234" s="500"/>
      <c r="Q43234" s="498" t="s">
        <v>213</v>
      </c>
      <c r="S43234" s="499"/>
    </row>
    <row r="43235">
      <c r="B43235" s="497"/>
      <c r="H43235" s="500"/>
      <c r="O43235" s="500"/>
      <c r="Q43235" s="498" t="s">
        <v>213</v>
      </c>
      <c r="S43235" s="499"/>
    </row>
    <row r="43236">
      <c r="B43236" s="497"/>
      <c r="H43236" s="500"/>
      <c r="O43236" s="500"/>
      <c r="Q43236" s="498" t="s">
        <v>213</v>
      </c>
      <c r="S43236" s="499"/>
    </row>
    <row r="43237">
      <c r="B43237" s="497"/>
      <c r="H43237" s="500"/>
      <c r="O43237" s="500"/>
      <c r="Q43237" s="498" t="s">
        <v>213</v>
      </c>
      <c r="S43237" s="499"/>
    </row>
    <row r="43238">
      <c r="B43238" s="497"/>
      <c r="H43238" s="500"/>
      <c r="O43238" s="500"/>
      <c r="Q43238" s="498" t="s">
        <v>213</v>
      </c>
      <c r="S43238" s="499"/>
    </row>
    <row r="43239">
      <c r="B43239" s="497"/>
      <c r="H43239" s="500"/>
      <c r="O43239" s="500"/>
      <c r="Q43239" s="498" t="s">
        <v>213</v>
      </c>
      <c r="S43239" s="499"/>
    </row>
    <row r="43240">
      <c r="B43240" s="497"/>
      <c r="H43240" s="500"/>
      <c r="O43240" s="500"/>
      <c r="Q43240" s="498" t="s">
        <v>213</v>
      </c>
      <c r="S43240" s="499"/>
    </row>
    <row r="43241">
      <c r="B43241" s="497"/>
      <c r="H43241" s="500"/>
      <c r="O43241" s="500"/>
      <c r="Q43241" s="498" t="s">
        <v>213</v>
      </c>
      <c r="S43241" s="499"/>
    </row>
    <row r="43242">
      <c r="B43242" s="497"/>
      <c r="H43242" s="500"/>
      <c r="O43242" s="500"/>
      <c r="Q43242" s="498" t="s">
        <v>213</v>
      </c>
      <c r="S43242" s="499"/>
    </row>
    <row r="43243">
      <c r="B43243" s="497"/>
      <c r="H43243" s="500"/>
      <c r="O43243" s="500"/>
      <c r="Q43243" s="498" t="s">
        <v>213</v>
      </c>
      <c r="S43243" s="499"/>
    </row>
    <row r="43244">
      <c r="B43244" s="497"/>
      <c r="H43244" s="500"/>
      <c r="O43244" s="500"/>
      <c r="Q43244" s="498" t="s">
        <v>213</v>
      </c>
      <c r="S43244" s="499"/>
    </row>
    <row r="43245">
      <c r="B43245" s="497"/>
      <c r="H43245" s="500"/>
      <c r="O43245" s="500"/>
      <c r="Q43245" s="498" t="s">
        <v>213</v>
      </c>
      <c r="S43245" s="499"/>
    </row>
    <row r="43246">
      <c r="B43246" s="497"/>
      <c r="H43246" s="500"/>
      <c r="O43246" s="500"/>
      <c r="Q43246" s="498" t="s">
        <v>213</v>
      </c>
      <c r="S43246" s="499"/>
    </row>
    <row r="43247">
      <c r="B43247" s="497"/>
      <c r="H43247" s="500"/>
      <c r="O43247" s="500"/>
      <c r="Q43247" s="498" t="s">
        <v>213</v>
      </c>
      <c r="S43247" s="499"/>
    </row>
    <row r="43248">
      <c r="B43248" s="497"/>
      <c r="H43248" s="500"/>
      <c r="O43248" s="500"/>
      <c r="Q43248" s="498" t="s">
        <v>213</v>
      </c>
      <c r="S43248" s="499"/>
    </row>
    <row r="43249">
      <c r="B43249" s="497"/>
      <c r="H43249" s="500"/>
      <c r="O43249" s="500"/>
      <c r="Q43249" s="498" t="s">
        <v>213</v>
      </c>
      <c r="S43249" s="499"/>
    </row>
    <row r="43250">
      <c r="B43250" s="497"/>
      <c r="H43250" s="500"/>
      <c r="O43250" s="500"/>
      <c r="Q43250" s="498" t="s">
        <v>213</v>
      </c>
      <c r="S43250" s="499"/>
    </row>
    <row r="43251">
      <c r="B43251" s="497"/>
      <c r="H43251" s="500"/>
      <c r="O43251" s="500"/>
      <c r="Q43251" s="498" t="s">
        <v>213</v>
      </c>
      <c r="S43251" s="499"/>
    </row>
    <row r="43252">
      <c r="B43252" s="497"/>
      <c r="H43252" s="500"/>
      <c r="O43252" s="500"/>
      <c r="Q43252" s="498" t="s">
        <v>213</v>
      </c>
      <c r="S43252" s="499"/>
    </row>
    <row r="43253">
      <c r="B43253" s="497"/>
      <c r="H43253" s="500"/>
      <c r="O43253" s="500"/>
      <c r="Q43253" s="498" t="s">
        <v>213</v>
      </c>
      <c r="S43253" s="499"/>
    </row>
    <row r="43254">
      <c r="B43254" s="497"/>
      <c r="H43254" s="500"/>
      <c r="O43254" s="500"/>
      <c r="Q43254" s="498" t="s">
        <v>213</v>
      </c>
      <c r="S43254" s="499"/>
    </row>
    <row r="43255">
      <c r="B43255" s="497"/>
      <c r="H43255" s="500"/>
      <c r="O43255" s="500"/>
      <c r="Q43255" s="498" t="s">
        <v>213</v>
      </c>
      <c r="S43255" s="499"/>
    </row>
    <row r="43256">
      <c r="B43256" s="497"/>
      <c r="H43256" s="500"/>
      <c r="O43256" s="500"/>
      <c r="Q43256" s="498" t="s">
        <v>213</v>
      </c>
      <c r="S43256" s="499"/>
    </row>
    <row r="43257">
      <c r="B43257" s="497"/>
      <c r="H43257" s="500"/>
      <c r="O43257" s="500"/>
      <c r="Q43257" s="498" t="s">
        <v>213</v>
      </c>
      <c r="S43257" s="499"/>
    </row>
    <row r="43258">
      <c r="B43258" s="497"/>
      <c r="H43258" s="500"/>
      <c r="O43258" s="500"/>
      <c r="Q43258" s="498" t="s">
        <v>213</v>
      </c>
      <c r="S43258" s="499"/>
    </row>
    <row r="43259">
      <c r="B43259" s="497"/>
      <c r="H43259" s="500"/>
      <c r="O43259" s="500"/>
      <c r="Q43259" s="498" t="s">
        <v>213</v>
      </c>
      <c r="S43259" s="499"/>
    </row>
    <row r="43260">
      <c r="B43260" s="497"/>
      <c r="H43260" s="500"/>
      <c r="O43260" s="500"/>
      <c r="Q43260" s="498" t="s">
        <v>213</v>
      </c>
      <c r="S43260" s="499"/>
    </row>
    <row r="43261">
      <c r="B43261" s="497"/>
      <c r="H43261" s="500"/>
      <c r="O43261" s="500"/>
      <c r="Q43261" s="498" t="s">
        <v>213</v>
      </c>
      <c r="S43261" s="499"/>
    </row>
    <row r="43262">
      <c r="B43262" s="497"/>
      <c r="H43262" s="500"/>
      <c r="O43262" s="500"/>
      <c r="Q43262" s="498" t="s">
        <v>213</v>
      </c>
      <c r="S43262" s="499"/>
    </row>
    <row r="43263">
      <c r="B43263" s="497"/>
      <c r="H43263" s="500"/>
      <c r="O43263" s="500"/>
      <c r="Q43263" s="498" t="s">
        <v>213</v>
      </c>
      <c r="S43263" s="499"/>
    </row>
    <row r="43264">
      <c r="B43264" s="497"/>
      <c r="H43264" s="500"/>
      <c r="O43264" s="500"/>
      <c r="Q43264" s="498" t="s">
        <v>213</v>
      </c>
      <c r="S43264" s="499"/>
    </row>
    <row r="43265">
      <c r="B43265" s="497"/>
      <c r="H43265" s="500"/>
      <c r="O43265" s="500"/>
      <c r="Q43265" s="498" t="s">
        <v>213</v>
      </c>
      <c r="S43265" s="499"/>
    </row>
    <row r="43266">
      <c r="B43266" s="497"/>
      <c r="H43266" s="500"/>
      <c r="O43266" s="500"/>
      <c r="Q43266" s="498" t="s">
        <v>213</v>
      </c>
      <c r="S43266" s="499"/>
    </row>
    <row r="43267">
      <c r="B43267" s="497"/>
      <c r="H43267" s="500"/>
      <c r="O43267" s="500"/>
      <c r="Q43267" s="498" t="s">
        <v>213</v>
      </c>
      <c r="S43267" s="499"/>
    </row>
    <row r="43268">
      <c r="B43268" s="497"/>
      <c r="H43268" s="500"/>
      <c r="O43268" s="500"/>
      <c r="Q43268" s="498" t="s">
        <v>213</v>
      </c>
      <c r="S43268" s="499"/>
    </row>
    <row r="43269">
      <c r="B43269" s="497"/>
      <c r="H43269" s="500"/>
      <c r="O43269" s="500"/>
      <c r="Q43269" s="498" t="s">
        <v>213</v>
      </c>
      <c r="S43269" s="499"/>
    </row>
    <row r="43270">
      <c r="B43270" s="497"/>
      <c r="H43270" s="500"/>
      <c r="O43270" s="500"/>
      <c r="Q43270" s="498" t="s">
        <v>213</v>
      </c>
      <c r="S43270" s="499"/>
    </row>
    <row r="43271">
      <c r="B43271" s="497"/>
      <c r="H43271" s="500"/>
      <c r="O43271" s="500"/>
      <c r="Q43271" s="498" t="s">
        <v>213</v>
      </c>
      <c r="S43271" s="499"/>
    </row>
    <row r="43272">
      <c r="B43272" s="497"/>
      <c r="H43272" s="500"/>
      <c r="O43272" s="500"/>
      <c r="Q43272" s="498" t="s">
        <v>213</v>
      </c>
      <c r="S43272" s="499"/>
    </row>
    <row r="43273">
      <c r="B43273" s="497"/>
      <c r="H43273" s="500"/>
      <c r="O43273" s="500"/>
      <c r="Q43273" s="498" t="s">
        <v>213</v>
      </c>
      <c r="S43273" s="499"/>
    </row>
    <row r="43274">
      <c r="B43274" s="497"/>
      <c r="H43274" s="500"/>
      <c r="O43274" s="500"/>
      <c r="Q43274" s="498" t="s">
        <v>213</v>
      </c>
      <c r="S43274" s="499"/>
    </row>
    <row r="43275">
      <c r="B43275" s="497"/>
      <c r="H43275" s="500"/>
      <c r="O43275" s="500"/>
      <c r="Q43275" s="498" t="s">
        <v>213</v>
      </c>
      <c r="S43275" s="499"/>
    </row>
    <row r="43276">
      <c r="B43276" s="497"/>
      <c r="H43276" s="500"/>
      <c r="O43276" s="500"/>
      <c r="Q43276" s="498" t="s">
        <v>213</v>
      </c>
      <c r="S43276" s="499"/>
    </row>
    <row r="43277">
      <c r="B43277" s="497"/>
      <c r="H43277" s="500"/>
      <c r="O43277" s="500"/>
      <c r="Q43277" s="498" t="s">
        <v>213</v>
      </c>
      <c r="S43277" s="499"/>
    </row>
    <row r="43278">
      <c r="B43278" s="497"/>
      <c r="H43278" s="500"/>
      <c r="O43278" s="500"/>
      <c r="Q43278" s="498" t="s">
        <v>213</v>
      </c>
      <c r="S43278" s="499"/>
    </row>
    <row r="43279">
      <c r="B43279" s="497"/>
      <c r="H43279" s="500"/>
      <c r="O43279" s="500"/>
      <c r="Q43279" s="498" t="s">
        <v>213</v>
      </c>
      <c r="S43279" s="499"/>
    </row>
    <row r="43280">
      <c r="B43280" s="497"/>
      <c r="H43280" s="500"/>
      <c r="O43280" s="500"/>
      <c r="Q43280" s="498" t="s">
        <v>213</v>
      </c>
      <c r="S43280" s="499"/>
    </row>
    <row r="43281">
      <c r="B43281" s="497"/>
      <c r="H43281" s="500"/>
      <c r="O43281" s="500"/>
      <c r="Q43281" s="498" t="s">
        <v>213</v>
      </c>
      <c r="S43281" s="499"/>
    </row>
    <row r="43282">
      <c r="B43282" s="497"/>
      <c r="H43282" s="500"/>
      <c r="O43282" s="500"/>
      <c r="Q43282" s="498" t="s">
        <v>213</v>
      </c>
      <c r="S43282" s="499"/>
    </row>
    <row r="43283">
      <c r="B43283" s="497"/>
      <c r="H43283" s="500"/>
      <c r="O43283" s="500"/>
      <c r="Q43283" s="498" t="s">
        <v>213</v>
      </c>
      <c r="S43283" s="499"/>
    </row>
    <row r="43284">
      <c r="B43284" s="497"/>
      <c r="H43284" s="500"/>
      <c r="O43284" s="500"/>
      <c r="Q43284" s="498" t="s">
        <v>213</v>
      </c>
      <c r="S43284" s="499"/>
    </row>
    <row r="43285">
      <c r="B43285" s="497"/>
      <c r="H43285" s="500"/>
      <c r="O43285" s="500"/>
      <c r="Q43285" s="498" t="s">
        <v>213</v>
      </c>
      <c r="S43285" s="499"/>
    </row>
    <row r="43286">
      <c r="B43286" s="497"/>
      <c r="H43286" s="500"/>
      <c r="O43286" s="500"/>
      <c r="Q43286" s="498" t="s">
        <v>213</v>
      </c>
      <c r="S43286" s="499"/>
    </row>
    <row r="43287">
      <c r="B43287" s="497"/>
      <c r="H43287" s="500"/>
      <c r="O43287" s="500"/>
      <c r="Q43287" s="498" t="s">
        <v>213</v>
      </c>
      <c r="S43287" s="499"/>
    </row>
    <row r="43288">
      <c r="B43288" s="497"/>
      <c r="H43288" s="500"/>
      <c r="O43288" s="500"/>
      <c r="Q43288" s="498" t="s">
        <v>213</v>
      </c>
      <c r="S43288" s="499"/>
    </row>
    <row r="43289">
      <c r="B43289" s="497"/>
      <c r="H43289" s="500"/>
      <c r="O43289" s="500"/>
      <c r="Q43289" s="498" t="s">
        <v>213</v>
      </c>
      <c r="S43289" s="499"/>
    </row>
    <row r="43290">
      <c r="B43290" s="497"/>
      <c r="H43290" s="500"/>
      <c r="O43290" s="500"/>
      <c r="Q43290" s="498" t="s">
        <v>213</v>
      </c>
      <c r="S43290" s="499"/>
    </row>
    <row r="43291">
      <c r="B43291" s="497"/>
      <c r="H43291" s="500"/>
      <c r="O43291" s="500"/>
      <c r="Q43291" s="498" t="s">
        <v>213</v>
      </c>
      <c r="S43291" s="499"/>
    </row>
    <row r="43292">
      <c r="B43292" s="497"/>
      <c r="H43292" s="500"/>
      <c r="O43292" s="500"/>
      <c r="Q43292" s="498" t="s">
        <v>213</v>
      </c>
      <c r="S43292" s="499"/>
    </row>
    <row r="43293">
      <c r="B43293" s="497"/>
      <c r="H43293" s="500"/>
      <c r="O43293" s="500"/>
      <c r="Q43293" s="498" t="s">
        <v>213</v>
      </c>
      <c r="S43293" s="499"/>
    </row>
    <row r="43294">
      <c r="B43294" s="497"/>
      <c r="H43294" s="500"/>
      <c r="O43294" s="500"/>
      <c r="Q43294" s="498" t="s">
        <v>213</v>
      </c>
      <c r="S43294" s="499"/>
    </row>
    <row r="43295">
      <c r="B43295" s="497"/>
      <c r="H43295" s="500"/>
      <c r="O43295" s="500"/>
      <c r="Q43295" s="498" t="s">
        <v>213</v>
      </c>
      <c r="S43295" s="499"/>
    </row>
    <row r="43296">
      <c r="B43296" s="497"/>
      <c r="H43296" s="500"/>
      <c r="O43296" s="500"/>
      <c r="Q43296" s="498" t="s">
        <v>213</v>
      </c>
      <c r="S43296" s="499"/>
    </row>
    <row r="43297">
      <c r="B43297" s="497"/>
      <c r="H43297" s="500"/>
      <c r="O43297" s="500"/>
      <c r="Q43297" s="498" t="s">
        <v>213</v>
      </c>
      <c r="S43297" s="499"/>
    </row>
    <row r="43298">
      <c r="B43298" s="497"/>
      <c r="H43298" s="500"/>
      <c r="O43298" s="500"/>
      <c r="Q43298" s="498" t="s">
        <v>213</v>
      </c>
      <c r="S43298" s="499"/>
    </row>
    <row r="43299">
      <c r="B43299" s="497"/>
      <c r="H43299" s="500"/>
      <c r="O43299" s="500"/>
      <c r="Q43299" s="498" t="s">
        <v>213</v>
      </c>
      <c r="S43299" s="499"/>
    </row>
    <row r="43300">
      <c r="B43300" s="497"/>
      <c r="H43300" s="500"/>
      <c r="O43300" s="500"/>
      <c r="Q43300" s="498" t="s">
        <v>213</v>
      </c>
      <c r="S43300" s="499"/>
    </row>
    <row r="43301">
      <c r="B43301" s="497"/>
      <c r="H43301" s="500"/>
      <c r="O43301" s="500"/>
      <c r="Q43301" s="498" t="s">
        <v>213</v>
      </c>
      <c r="S43301" s="499"/>
    </row>
    <row r="43302">
      <c r="B43302" s="497"/>
      <c r="H43302" s="500"/>
      <c r="O43302" s="500"/>
      <c r="Q43302" s="498" t="s">
        <v>213</v>
      </c>
      <c r="S43302" s="499"/>
    </row>
    <row r="43303">
      <c r="B43303" s="497"/>
      <c r="H43303" s="500"/>
      <c r="O43303" s="500"/>
      <c r="Q43303" s="498" t="s">
        <v>213</v>
      </c>
      <c r="S43303" s="499"/>
    </row>
    <row r="43304">
      <c r="B43304" s="497"/>
      <c r="H43304" s="500"/>
      <c r="O43304" s="500"/>
      <c r="Q43304" s="498" t="s">
        <v>213</v>
      </c>
      <c r="S43304" s="499"/>
    </row>
    <row r="43305">
      <c r="B43305" s="497"/>
      <c r="H43305" s="500"/>
      <c r="O43305" s="500"/>
      <c r="Q43305" s="498" t="s">
        <v>213</v>
      </c>
      <c r="S43305" s="499"/>
    </row>
    <row r="43306">
      <c r="B43306" s="497"/>
      <c r="H43306" s="500"/>
      <c r="O43306" s="500"/>
      <c r="Q43306" s="498" t="s">
        <v>213</v>
      </c>
      <c r="S43306" s="499"/>
    </row>
    <row r="43307">
      <c r="B43307" s="497"/>
      <c r="H43307" s="500"/>
      <c r="O43307" s="500"/>
      <c r="Q43307" s="498" t="s">
        <v>213</v>
      </c>
      <c r="S43307" s="499"/>
    </row>
    <row r="43308">
      <c r="B43308" s="497"/>
      <c r="H43308" s="500"/>
      <c r="O43308" s="500"/>
      <c r="Q43308" s="498" t="s">
        <v>213</v>
      </c>
      <c r="S43308" s="499"/>
    </row>
    <row r="43309">
      <c r="B43309" s="497"/>
      <c r="H43309" s="500"/>
      <c r="O43309" s="500"/>
      <c r="Q43309" s="498" t="s">
        <v>213</v>
      </c>
      <c r="S43309" s="499"/>
    </row>
    <row r="43310">
      <c r="B43310" s="497"/>
      <c r="H43310" s="500"/>
      <c r="O43310" s="500"/>
      <c r="Q43310" s="498" t="s">
        <v>213</v>
      </c>
      <c r="S43310" s="499"/>
    </row>
    <row r="43311">
      <c r="B43311" s="497"/>
      <c r="H43311" s="500"/>
      <c r="O43311" s="500"/>
      <c r="Q43311" s="498" t="s">
        <v>213</v>
      </c>
      <c r="S43311" s="499"/>
    </row>
    <row r="43312">
      <c r="B43312" s="497"/>
      <c r="H43312" s="500"/>
      <c r="O43312" s="500"/>
      <c r="Q43312" s="498" t="s">
        <v>213</v>
      </c>
      <c r="S43312" s="499"/>
    </row>
    <row r="43313">
      <c r="B43313" s="497"/>
      <c r="H43313" s="500"/>
      <c r="O43313" s="500"/>
      <c r="Q43313" s="498" t="s">
        <v>213</v>
      </c>
      <c r="S43313" s="499"/>
    </row>
    <row r="43314">
      <c r="B43314" s="497"/>
      <c r="H43314" s="500"/>
      <c r="O43314" s="500"/>
      <c r="Q43314" s="498" t="s">
        <v>213</v>
      </c>
      <c r="S43314" s="499"/>
    </row>
    <row r="43315">
      <c r="B43315" s="497"/>
      <c r="H43315" s="500"/>
      <c r="O43315" s="500"/>
      <c r="Q43315" s="498" t="s">
        <v>213</v>
      </c>
      <c r="S43315" s="499"/>
    </row>
    <row r="43316">
      <c r="B43316" s="497"/>
      <c r="H43316" s="500"/>
      <c r="O43316" s="500"/>
      <c r="Q43316" s="498" t="s">
        <v>213</v>
      </c>
      <c r="S43316" s="499"/>
    </row>
    <row r="43317">
      <c r="B43317" s="497"/>
      <c r="H43317" s="500"/>
      <c r="O43317" s="500"/>
      <c r="Q43317" s="498" t="s">
        <v>213</v>
      </c>
      <c r="S43317" s="499"/>
    </row>
    <row r="43318">
      <c r="B43318" s="497"/>
      <c r="H43318" s="500"/>
      <c r="O43318" s="500"/>
      <c r="Q43318" s="498" t="s">
        <v>213</v>
      </c>
      <c r="S43318" s="499"/>
    </row>
    <row r="43319">
      <c r="B43319" s="497"/>
      <c r="H43319" s="500"/>
      <c r="O43319" s="500"/>
      <c r="Q43319" s="498" t="s">
        <v>213</v>
      </c>
      <c r="S43319" s="499"/>
    </row>
    <row r="43320">
      <c r="B43320" s="497"/>
      <c r="H43320" s="500"/>
      <c r="O43320" s="500"/>
      <c r="Q43320" s="498" t="s">
        <v>213</v>
      </c>
      <c r="S43320" s="499"/>
    </row>
    <row r="43321">
      <c r="B43321" s="497"/>
      <c r="H43321" s="500"/>
      <c r="O43321" s="500"/>
      <c r="Q43321" s="498" t="s">
        <v>213</v>
      </c>
      <c r="S43321" s="499"/>
    </row>
    <row r="43322">
      <c r="B43322" s="497"/>
      <c r="H43322" s="500"/>
      <c r="O43322" s="500"/>
      <c r="Q43322" s="498" t="s">
        <v>213</v>
      </c>
      <c r="S43322" s="499"/>
    </row>
    <row r="43323">
      <c r="B43323" s="497"/>
      <c r="H43323" s="500"/>
      <c r="O43323" s="500"/>
      <c r="Q43323" s="498" t="s">
        <v>213</v>
      </c>
      <c r="S43323" s="499"/>
    </row>
    <row r="43324">
      <c r="B43324" s="497"/>
      <c r="H43324" s="500"/>
      <c r="O43324" s="500"/>
      <c r="Q43324" s="498" t="s">
        <v>213</v>
      </c>
      <c r="S43324" s="499"/>
    </row>
    <row r="43325">
      <c r="B43325" s="497"/>
      <c r="H43325" s="500"/>
      <c r="O43325" s="500"/>
      <c r="Q43325" s="498" t="s">
        <v>213</v>
      </c>
      <c r="S43325" s="499"/>
    </row>
    <row r="43326">
      <c r="B43326" s="497"/>
      <c r="H43326" s="500"/>
      <c r="O43326" s="500"/>
      <c r="Q43326" s="498" t="s">
        <v>213</v>
      </c>
      <c r="S43326" s="499"/>
    </row>
    <row r="43327">
      <c r="B43327" s="497"/>
      <c r="H43327" s="500"/>
      <c r="O43327" s="500"/>
      <c r="Q43327" s="498" t="s">
        <v>213</v>
      </c>
      <c r="S43327" s="499"/>
    </row>
    <row r="43328">
      <c r="B43328" s="497"/>
      <c r="H43328" s="500"/>
      <c r="O43328" s="500"/>
      <c r="Q43328" s="498" t="s">
        <v>213</v>
      </c>
      <c r="S43328" s="499"/>
    </row>
    <row r="43329">
      <c r="B43329" s="497"/>
      <c r="H43329" s="500"/>
      <c r="O43329" s="500"/>
      <c r="Q43329" s="498" t="s">
        <v>213</v>
      </c>
      <c r="S43329" s="499"/>
    </row>
    <row r="43330">
      <c r="B43330" s="497"/>
      <c r="H43330" s="500"/>
      <c r="O43330" s="500"/>
      <c r="Q43330" s="498" t="s">
        <v>213</v>
      </c>
      <c r="S43330" s="499"/>
    </row>
    <row r="43331">
      <c r="B43331" s="497"/>
      <c r="H43331" s="500"/>
      <c r="O43331" s="500"/>
      <c r="Q43331" s="498" t="s">
        <v>213</v>
      </c>
      <c r="S43331" s="499"/>
    </row>
    <row r="43332">
      <c r="B43332" s="497"/>
      <c r="H43332" s="500"/>
      <c r="O43332" s="500"/>
      <c r="Q43332" s="498" t="s">
        <v>213</v>
      </c>
      <c r="S43332" s="499"/>
    </row>
    <row r="43333">
      <c r="B43333" s="497"/>
      <c r="H43333" s="500"/>
      <c r="O43333" s="500"/>
      <c r="Q43333" s="498" t="s">
        <v>213</v>
      </c>
      <c r="S43333" s="499"/>
    </row>
    <row r="43334">
      <c r="B43334" s="497"/>
      <c r="H43334" s="500"/>
      <c r="O43334" s="500"/>
      <c r="Q43334" s="498" t="s">
        <v>213</v>
      </c>
      <c r="S43334" s="499"/>
    </row>
    <row r="43335">
      <c r="B43335" s="497"/>
      <c r="H43335" s="500"/>
      <c r="O43335" s="500"/>
      <c r="Q43335" s="498" t="s">
        <v>213</v>
      </c>
      <c r="S43335" s="499"/>
    </row>
    <row r="43336">
      <c r="B43336" s="497"/>
      <c r="H43336" s="500"/>
      <c r="O43336" s="500"/>
      <c r="Q43336" s="498" t="s">
        <v>213</v>
      </c>
      <c r="S43336" s="499"/>
    </row>
    <row r="43337">
      <c r="B43337" s="497"/>
      <c r="H43337" s="500"/>
      <c r="O43337" s="500"/>
      <c r="Q43337" s="498" t="s">
        <v>213</v>
      </c>
      <c r="S43337" s="499"/>
    </row>
    <row r="43338">
      <c r="B43338" s="497"/>
      <c r="H43338" s="500"/>
      <c r="O43338" s="500"/>
      <c r="Q43338" s="498" t="s">
        <v>213</v>
      </c>
      <c r="S43338" s="499"/>
    </row>
    <row r="43339">
      <c r="B43339" s="497"/>
      <c r="H43339" s="500"/>
      <c r="O43339" s="500"/>
      <c r="Q43339" s="498" t="s">
        <v>213</v>
      </c>
      <c r="S43339" s="499"/>
    </row>
    <row r="43340">
      <c r="B43340" s="497"/>
      <c r="H43340" s="500"/>
      <c r="O43340" s="500"/>
      <c r="Q43340" s="498" t="s">
        <v>213</v>
      </c>
      <c r="S43340" s="499"/>
    </row>
    <row r="43341">
      <c r="B43341" s="497"/>
      <c r="H43341" s="500"/>
      <c r="O43341" s="500"/>
      <c r="Q43341" s="498" t="s">
        <v>213</v>
      </c>
      <c r="S43341" s="499"/>
    </row>
    <row r="43342">
      <c r="B43342" s="497"/>
      <c r="H43342" s="500"/>
      <c r="O43342" s="500"/>
      <c r="Q43342" s="498" t="s">
        <v>213</v>
      </c>
      <c r="S43342" s="499"/>
    </row>
    <row r="43343">
      <c r="B43343" s="497"/>
      <c r="H43343" s="500"/>
      <c r="O43343" s="500"/>
      <c r="Q43343" s="498" t="s">
        <v>213</v>
      </c>
      <c r="S43343" s="499"/>
    </row>
    <row r="43344">
      <c r="B43344" s="497"/>
      <c r="H43344" s="500"/>
      <c r="O43344" s="500"/>
      <c r="Q43344" s="498" t="s">
        <v>213</v>
      </c>
      <c r="S43344" s="499"/>
    </row>
    <row r="43345">
      <c r="B43345" s="497"/>
      <c r="H43345" s="500"/>
      <c r="O43345" s="500"/>
      <c r="Q43345" s="498" t="s">
        <v>213</v>
      </c>
      <c r="S43345" s="499"/>
    </row>
    <row r="43346">
      <c r="B43346" s="497"/>
      <c r="H43346" s="500"/>
      <c r="O43346" s="500"/>
      <c r="Q43346" s="498" t="s">
        <v>213</v>
      </c>
      <c r="S43346" s="499"/>
    </row>
    <row r="43347">
      <c r="B43347" s="497"/>
      <c r="H43347" s="500"/>
      <c r="O43347" s="500"/>
      <c r="Q43347" s="498" t="s">
        <v>213</v>
      </c>
      <c r="S43347" s="499"/>
    </row>
    <row r="43348">
      <c r="B43348" s="497"/>
      <c r="H43348" s="500"/>
      <c r="O43348" s="500"/>
      <c r="Q43348" s="498" t="s">
        <v>213</v>
      </c>
      <c r="S43348" s="499"/>
    </row>
    <row r="43349">
      <c r="B43349" s="497"/>
      <c r="H43349" s="500"/>
      <c r="O43349" s="500"/>
      <c r="Q43349" s="498" t="s">
        <v>213</v>
      </c>
      <c r="S43349" s="499"/>
    </row>
    <row r="43350">
      <c r="B43350" s="497"/>
      <c r="H43350" s="500"/>
      <c r="O43350" s="500"/>
      <c r="Q43350" s="498" t="s">
        <v>213</v>
      </c>
      <c r="S43350" s="499"/>
    </row>
    <row r="43351">
      <c r="B43351" s="497"/>
      <c r="H43351" s="500"/>
      <c r="O43351" s="500"/>
      <c r="Q43351" s="498" t="s">
        <v>213</v>
      </c>
      <c r="S43351" s="499"/>
    </row>
    <row r="43352">
      <c r="B43352" s="497"/>
      <c r="H43352" s="500"/>
      <c r="O43352" s="500"/>
      <c r="Q43352" s="498" t="s">
        <v>213</v>
      </c>
      <c r="S43352" s="499"/>
    </row>
    <row r="43353">
      <c r="B43353" s="497"/>
      <c r="H43353" s="500"/>
      <c r="O43353" s="500"/>
      <c r="Q43353" s="498" t="s">
        <v>213</v>
      </c>
      <c r="S43353" s="499"/>
    </row>
    <row r="43354">
      <c r="B43354" s="497"/>
      <c r="H43354" s="500"/>
      <c r="O43354" s="500"/>
      <c r="Q43354" s="498" t="s">
        <v>213</v>
      </c>
      <c r="S43354" s="499"/>
    </row>
    <row r="43355">
      <c r="B43355" s="497"/>
      <c r="H43355" s="500"/>
      <c r="O43355" s="500"/>
      <c r="Q43355" s="498" t="s">
        <v>213</v>
      </c>
      <c r="S43355" s="499"/>
    </row>
    <row r="43356">
      <c r="B43356" s="497"/>
      <c r="H43356" s="500"/>
      <c r="O43356" s="500"/>
      <c r="Q43356" s="498" t="s">
        <v>213</v>
      </c>
      <c r="S43356" s="499"/>
    </row>
    <row r="43357">
      <c r="B43357" s="497"/>
      <c r="H43357" s="500"/>
      <c r="O43357" s="500"/>
      <c r="Q43357" s="498" t="s">
        <v>213</v>
      </c>
      <c r="S43357" s="499"/>
    </row>
    <row r="43358">
      <c r="B43358" s="497"/>
      <c r="H43358" s="500"/>
      <c r="O43358" s="500"/>
      <c r="Q43358" s="498" t="s">
        <v>213</v>
      </c>
      <c r="S43358" s="499"/>
    </row>
    <row r="43359">
      <c r="B43359" s="497"/>
      <c r="H43359" s="500"/>
      <c r="O43359" s="500"/>
      <c r="Q43359" s="498" t="s">
        <v>213</v>
      </c>
      <c r="S43359" s="499"/>
    </row>
    <row r="43360">
      <c r="B43360" s="497"/>
      <c r="H43360" s="500"/>
      <c r="O43360" s="500"/>
      <c r="Q43360" s="498" t="s">
        <v>213</v>
      </c>
      <c r="S43360" s="499"/>
    </row>
    <row r="43361">
      <c r="B43361" s="497"/>
      <c r="H43361" s="500"/>
      <c r="O43361" s="500"/>
      <c r="Q43361" s="498" t="s">
        <v>213</v>
      </c>
      <c r="S43361" s="499"/>
    </row>
    <row r="43362">
      <c r="B43362" s="497"/>
      <c r="H43362" s="500"/>
      <c r="O43362" s="500"/>
      <c r="Q43362" s="498" t="s">
        <v>213</v>
      </c>
      <c r="S43362" s="499"/>
    </row>
    <row r="43363">
      <c r="B43363" s="497"/>
      <c r="H43363" s="500"/>
      <c r="O43363" s="500"/>
      <c r="Q43363" s="498" t="s">
        <v>213</v>
      </c>
      <c r="S43363" s="499"/>
    </row>
    <row r="43364">
      <c r="B43364" s="497"/>
      <c r="H43364" s="500"/>
      <c r="O43364" s="500"/>
      <c r="Q43364" s="498" t="s">
        <v>213</v>
      </c>
      <c r="S43364" s="499"/>
    </row>
    <row r="43365">
      <c r="B43365" s="497"/>
      <c r="H43365" s="500"/>
      <c r="O43365" s="500"/>
      <c r="Q43365" s="498" t="s">
        <v>213</v>
      </c>
      <c r="S43365" s="499"/>
    </row>
    <row r="43366">
      <c r="B43366" s="497"/>
      <c r="H43366" s="500"/>
      <c r="O43366" s="500"/>
      <c r="Q43366" s="498" t="s">
        <v>213</v>
      </c>
      <c r="S43366" s="499"/>
    </row>
    <row r="43367">
      <c r="B43367" s="497"/>
      <c r="H43367" s="500"/>
      <c r="O43367" s="500"/>
      <c r="Q43367" s="498" t="s">
        <v>213</v>
      </c>
      <c r="S43367" s="499"/>
    </row>
    <row r="43368">
      <c r="B43368" s="497"/>
      <c r="H43368" s="500"/>
      <c r="O43368" s="500"/>
      <c r="Q43368" s="498" t="s">
        <v>213</v>
      </c>
      <c r="S43368" s="499"/>
    </row>
    <row r="43369">
      <c r="B43369" s="497"/>
      <c r="H43369" s="500"/>
      <c r="O43369" s="500"/>
      <c r="Q43369" s="498" t="s">
        <v>213</v>
      </c>
      <c r="S43369" s="499"/>
    </row>
    <row r="43370">
      <c r="B43370" s="497"/>
      <c r="H43370" s="500"/>
      <c r="O43370" s="500"/>
      <c r="Q43370" s="498" t="s">
        <v>213</v>
      </c>
      <c r="S43370" s="499"/>
    </row>
    <row r="43371">
      <c r="B43371" s="497"/>
      <c r="H43371" s="500"/>
      <c r="O43371" s="500"/>
      <c r="Q43371" s="498" t="s">
        <v>213</v>
      </c>
      <c r="S43371" s="499"/>
    </row>
    <row r="43372">
      <c r="B43372" s="497"/>
      <c r="H43372" s="500"/>
      <c r="O43372" s="500"/>
      <c r="Q43372" s="498" t="s">
        <v>213</v>
      </c>
      <c r="S43372" s="499"/>
    </row>
    <row r="43373">
      <c r="B43373" s="497"/>
      <c r="H43373" s="500"/>
      <c r="O43373" s="500"/>
      <c r="Q43373" s="498" t="s">
        <v>213</v>
      </c>
      <c r="S43373" s="499"/>
    </row>
    <row r="43374">
      <c r="B43374" s="497"/>
      <c r="H43374" s="500"/>
      <c r="O43374" s="500"/>
      <c r="Q43374" s="498" t="s">
        <v>213</v>
      </c>
      <c r="S43374" s="499"/>
    </row>
    <row r="43375">
      <c r="B43375" s="497"/>
      <c r="H43375" s="500"/>
      <c r="O43375" s="500"/>
      <c r="Q43375" s="498" t="s">
        <v>213</v>
      </c>
      <c r="S43375" s="499"/>
    </row>
    <row r="43376">
      <c r="B43376" s="497"/>
      <c r="H43376" s="500"/>
      <c r="O43376" s="500"/>
      <c r="Q43376" s="498" t="s">
        <v>213</v>
      </c>
      <c r="S43376" s="499"/>
    </row>
    <row r="43377">
      <c r="B43377" s="497"/>
      <c r="H43377" s="500"/>
      <c r="O43377" s="500"/>
      <c r="Q43377" s="498" t="s">
        <v>213</v>
      </c>
      <c r="S43377" s="499"/>
    </row>
    <row r="43378">
      <c r="B43378" s="497"/>
      <c r="H43378" s="500"/>
      <c r="O43378" s="500"/>
      <c r="Q43378" s="498" t="s">
        <v>213</v>
      </c>
      <c r="S43378" s="499"/>
    </row>
    <row r="43379">
      <c r="B43379" s="497"/>
      <c r="H43379" s="500"/>
      <c r="O43379" s="500"/>
      <c r="Q43379" s="498" t="s">
        <v>213</v>
      </c>
      <c r="S43379" s="499"/>
    </row>
    <row r="43380">
      <c r="B43380" s="497"/>
      <c r="H43380" s="500"/>
      <c r="O43380" s="500"/>
      <c r="Q43380" s="498" t="s">
        <v>213</v>
      </c>
      <c r="S43380" s="499"/>
    </row>
    <row r="43381">
      <c r="B43381" s="497"/>
      <c r="H43381" s="500"/>
      <c r="O43381" s="500"/>
      <c r="Q43381" s="498" t="s">
        <v>213</v>
      </c>
      <c r="S43381" s="499"/>
    </row>
    <row r="43382">
      <c r="B43382" s="497"/>
      <c r="H43382" s="500"/>
      <c r="O43382" s="500"/>
      <c r="Q43382" s="498" t="s">
        <v>213</v>
      </c>
      <c r="S43382" s="499"/>
    </row>
    <row r="43383">
      <c r="B43383" s="497"/>
      <c r="H43383" s="500"/>
      <c r="O43383" s="500"/>
      <c r="Q43383" s="498" t="s">
        <v>213</v>
      </c>
      <c r="S43383" s="499"/>
    </row>
    <row r="43384">
      <c r="B43384" s="497"/>
      <c r="H43384" s="500"/>
      <c r="O43384" s="500"/>
      <c r="Q43384" s="498" t="s">
        <v>213</v>
      </c>
      <c r="S43384" s="499"/>
    </row>
    <row r="43385">
      <c r="B43385" s="497"/>
      <c r="H43385" s="500"/>
      <c r="O43385" s="500"/>
      <c r="Q43385" s="498" t="s">
        <v>213</v>
      </c>
      <c r="S43385" s="499"/>
    </row>
    <row r="43386">
      <c r="B43386" s="497"/>
      <c r="H43386" s="500"/>
      <c r="O43386" s="500"/>
      <c r="Q43386" s="498" t="s">
        <v>213</v>
      </c>
      <c r="S43386" s="499"/>
    </row>
    <row r="43387">
      <c r="B43387" s="497"/>
      <c r="H43387" s="500"/>
      <c r="O43387" s="500"/>
      <c r="Q43387" s="498" t="s">
        <v>213</v>
      </c>
      <c r="S43387" s="499"/>
    </row>
    <row r="43388">
      <c r="B43388" s="497"/>
      <c r="H43388" s="500"/>
      <c r="O43388" s="500"/>
      <c r="Q43388" s="498" t="s">
        <v>213</v>
      </c>
      <c r="S43388" s="499"/>
    </row>
    <row r="43389">
      <c r="B43389" s="497"/>
      <c r="H43389" s="500"/>
      <c r="O43389" s="500"/>
      <c r="Q43389" s="498" t="s">
        <v>213</v>
      </c>
      <c r="S43389" s="499"/>
    </row>
    <row r="43390">
      <c r="B43390" s="497"/>
      <c r="H43390" s="500"/>
      <c r="O43390" s="500"/>
      <c r="Q43390" s="498" t="s">
        <v>213</v>
      </c>
      <c r="S43390" s="499"/>
    </row>
    <row r="43391">
      <c r="B43391" s="497"/>
      <c r="H43391" s="500"/>
      <c r="O43391" s="500"/>
      <c r="Q43391" s="498" t="s">
        <v>213</v>
      </c>
      <c r="S43391" s="499"/>
    </row>
    <row r="43392">
      <c r="B43392" s="497"/>
      <c r="H43392" s="500"/>
      <c r="O43392" s="500"/>
      <c r="Q43392" s="498" t="s">
        <v>213</v>
      </c>
      <c r="S43392" s="499"/>
    </row>
    <row r="43393">
      <c r="B43393" s="497"/>
      <c r="H43393" s="500"/>
      <c r="O43393" s="500"/>
      <c r="Q43393" s="498" t="s">
        <v>213</v>
      </c>
      <c r="S43393" s="499"/>
    </row>
    <row r="43394">
      <c r="B43394" s="497"/>
      <c r="H43394" s="500"/>
      <c r="O43394" s="500"/>
      <c r="Q43394" s="498" t="s">
        <v>213</v>
      </c>
      <c r="S43394" s="499"/>
    </row>
    <row r="43395">
      <c r="B43395" s="497"/>
      <c r="H43395" s="500"/>
      <c r="O43395" s="500"/>
      <c r="Q43395" s="498" t="s">
        <v>213</v>
      </c>
      <c r="S43395" s="499"/>
    </row>
    <row r="43396">
      <c r="B43396" s="497"/>
      <c r="H43396" s="500"/>
      <c r="O43396" s="500"/>
      <c r="Q43396" s="498" t="s">
        <v>213</v>
      </c>
      <c r="S43396" s="499"/>
    </row>
    <row r="43397">
      <c r="B43397" s="497"/>
      <c r="H43397" s="500"/>
      <c r="O43397" s="500"/>
      <c r="Q43397" s="498" t="s">
        <v>213</v>
      </c>
      <c r="S43397" s="499"/>
    </row>
    <row r="43398">
      <c r="B43398" s="497"/>
      <c r="H43398" s="500"/>
      <c r="O43398" s="500"/>
      <c r="Q43398" s="498" t="s">
        <v>213</v>
      </c>
      <c r="S43398" s="499"/>
    </row>
    <row r="43399">
      <c r="B43399" s="497"/>
      <c r="H43399" s="500"/>
      <c r="O43399" s="500"/>
      <c r="Q43399" s="498" t="s">
        <v>213</v>
      </c>
      <c r="S43399" s="499"/>
    </row>
    <row r="43400">
      <c r="B43400" s="497"/>
      <c r="H43400" s="500"/>
      <c r="O43400" s="500"/>
      <c r="Q43400" s="498" t="s">
        <v>213</v>
      </c>
      <c r="S43400" s="499"/>
    </row>
    <row r="43401">
      <c r="B43401" s="497"/>
      <c r="H43401" s="500"/>
      <c r="O43401" s="500"/>
      <c r="Q43401" s="498" t="s">
        <v>213</v>
      </c>
      <c r="S43401" s="499"/>
    </row>
    <row r="43402">
      <c r="B43402" s="497"/>
      <c r="H43402" s="500"/>
      <c r="O43402" s="500"/>
      <c r="Q43402" s="498" t="s">
        <v>213</v>
      </c>
      <c r="S43402" s="499"/>
    </row>
    <row r="43403">
      <c r="B43403" s="497"/>
      <c r="H43403" s="500"/>
      <c r="O43403" s="500"/>
      <c r="Q43403" s="498" t="s">
        <v>213</v>
      </c>
      <c r="S43403" s="499"/>
    </row>
    <row r="43404">
      <c r="B43404" s="497"/>
      <c r="H43404" s="500"/>
      <c r="O43404" s="500"/>
      <c r="Q43404" s="498" t="s">
        <v>213</v>
      </c>
      <c r="S43404" s="499"/>
    </row>
    <row r="43405">
      <c r="B43405" s="497"/>
      <c r="H43405" s="500"/>
      <c r="O43405" s="500"/>
      <c r="Q43405" s="498" t="s">
        <v>213</v>
      </c>
      <c r="S43405" s="499"/>
    </row>
    <row r="43406">
      <c r="B43406" s="497"/>
      <c r="H43406" s="500"/>
      <c r="O43406" s="500"/>
      <c r="Q43406" s="498" t="s">
        <v>213</v>
      </c>
      <c r="S43406" s="499"/>
    </row>
    <row r="43407">
      <c r="B43407" s="497"/>
      <c r="H43407" s="500"/>
      <c r="O43407" s="500"/>
      <c r="Q43407" s="498" t="s">
        <v>213</v>
      </c>
      <c r="S43407" s="499"/>
    </row>
    <row r="43408">
      <c r="B43408" s="497"/>
      <c r="H43408" s="500"/>
      <c r="O43408" s="500"/>
      <c r="Q43408" s="498" t="s">
        <v>213</v>
      </c>
      <c r="S43408" s="499"/>
    </row>
    <row r="43409">
      <c r="B43409" s="497"/>
      <c r="H43409" s="500"/>
      <c r="O43409" s="500"/>
      <c r="Q43409" s="498" t="s">
        <v>213</v>
      </c>
      <c r="S43409" s="499"/>
    </row>
    <row r="43410">
      <c r="B43410" s="497"/>
      <c r="H43410" s="500"/>
      <c r="O43410" s="500"/>
      <c r="Q43410" s="498" t="s">
        <v>213</v>
      </c>
      <c r="S43410" s="499"/>
    </row>
    <row r="43411">
      <c r="B43411" s="497"/>
      <c r="H43411" s="500"/>
      <c r="O43411" s="500"/>
      <c r="Q43411" s="498" t="s">
        <v>213</v>
      </c>
      <c r="S43411" s="499"/>
    </row>
    <row r="43412">
      <c r="B43412" s="497"/>
      <c r="H43412" s="500"/>
      <c r="O43412" s="500"/>
      <c r="Q43412" s="498" t="s">
        <v>213</v>
      </c>
      <c r="S43412" s="499"/>
    </row>
    <row r="43413">
      <c r="B43413" s="497"/>
      <c r="H43413" s="500"/>
      <c r="O43413" s="500"/>
      <c r="Q43413" s="498" t="s">
        <v>213</v>
      </c>
      <c r="S43413" s="499"/>
    </row>
    <row r="43414">
      <c r="B43414" s="497"/>
      <c r="H43414" s="500"/>
      <c r="O43414" s="500"/>
      <c r="Q43414" s="498" t="s">
        <v>213</v>
      </c>
      <c r="S43414" s="499"/>
    </row>
    <row r="43415">
      <c r="B43415" s="497"/>
      <c r="H43415" s="500"/>
      <c r="O43415" s="500"/>
      <c r="Q43415" s="498" t="s">
        <v>213</v>
      </c>
      <c r="S43415" s="499"/>
    </row>
    <row r="43416">
      <c r="B43416" s="497"/>
      <c r="H43416" s="500"/>
      <c r="O43416" s="500"/>
      <c r="Q43416" s="498" t="s">
        <v>213</v>
      </c>
      <c r="S43416" s="499"/>
    </row>
    <row r="43417">
      <c r="B43417" s="497"/>
      <c r="H43417" s="500"/>
      <c r="O43417" s="500"/>
      <c r="Q43417" s="498" t="s">
        <v>213</v>
      </c>
      <c r="S43417" s="499"/>
    </row>
    <row r="43418">
      <c r="B43418" s="497"/>
      <c r="H43418" s="500"/>
      <c r="O43418" s="500"/>
      <c r="Q43418" s="498" t="s">
        <v>213</v>
      </c>
      <c r="S43418" s="499"/>
    </row>
    <row r="43419">
      <c r="B43419" s="497"/>
      <c r="H43419" s="500"/>
      <c r="O43419" s="500"/>
      <c r="Q43419" s="498" t="s">
        <v>213</v>
      </c>
      <c r="S43419" s="499"/>
    </row>
    <row r="43420">
      <c r="B43420" s="497"/>
      <c r="H43420" s="500"/>
      <c r="O43420" s="500"/>
      <c r="Q43420" s="498" t="s">
        <v>213</v>
      </c>
      <c r="S43420" s="499"/>
    </row>
    <row r="43421">
      <c r="B43421" s="497"/>
      <c r="H43421" s="500"/>
      <c r="O43421" s="500"/>
      <c r="Q43421" s="498" t="s">
        <v>213</v>
      </c>
      <c r="S43421" s="499"/>
    </row>
    <row r="43422">
      <c r="B43422" s="497"/>
      <c r="H43422" s="500"/>
      <c r="O43422" s="500"/>
      <c r="Q43422" s="498" t="s">
        <v>213</v>
      </c>
      <c r="S43422" s="499"/>
    </row>
    <row r="43423">
      <c r="B43423" s="497"/>
      <c r="H43423" s="500"/>
      <c r="O43423" s="500"/>
      <c r="Q43423" s="498" t="s">
        <v>213</v>
      </c>
      <c r="S43423" s="499"/>
    </row>
    <row r="43424">
      <c r="B43424" s="497"/>
      <c r="H43424" s="500"/>
      <c r="O43424" s="500"/>
      <c r="Q43424" s="498" t="s">
        <v>213</v>
      </c>
      <c r="S43424" s="499"/>
    </row>
    <row r="43425">
      <c r="B43425" s="497"/>
      <c r="H43425" s="500"/>
      <c r="O43425" s="500"/>
      <c r="Q43425" s="498" t="s">
        <v>213</v>
      </c>
      <c r="S43425" s="499"/>
    </row>
    <row r="43426">
      <c r="B43426" s="497"/>
      <c r="H43426" s="500"/>
      <c r="O43426" s="500"/>
      <c r="Q43426" s="498" t="s">
        <v>213</v>
      </c>
      <c r="S43426" s="499"/>
    </row>
    <row r="43427">
      <c r="B43427" s="497"/>
      <c r="H43427" s="500"/>
      <c r="O43427" s="500"/>
      <c r="Q43427" s="498" t="s">
        <v>213</v>
      </c>
      <c r="S43427" s="499"/>
    </row>
    <row r="43428">
      <c r="B43428" s="497"/>
      <c r="H43428" s="500"/>
      <c r="O43428" s="500"/>
      <c r="Q43428" s="498" t="s">
        <v>213</v>
      </c>
      <c r="S43428" s="499"/>
    </row>
    <row r="43429">
      <c r="B43429" s="497"/>
      <c r="H43429" s="500"/>
      <c r="O43429" s="500"/>
      <c r="Q43429" s="498" t="s">
        <v>213</v>
      </c>
      <c r="S43429" s="499"/>
    </row>
    <row r="43430">
      <c r="B43430" s="497"/>
      <c r="H43430" s="500"/>
      <c r="O43430" s="500"/>
      <c r="Q43430" s="498" t="s">
        <v>213</v>
      </c>
      <c r="S43430" s="499"/>
    </row>
    <row r="43431">
      <c r="B43431" s="497"/>
      <c r="H43431" s="500"/>
      <c r="O43431" s="500"/>
      <c r="Q43431" s="498" t="s">
        <v>213</v>
      </c>
      <c r="S43431" s="499"/>
    </row>
    <row r="43432">
      <c r="B43432" s="497"/>
      <c r="H43432" s="500"/>
      <c r="O43432" s="500"/>
      <c r="Q43432" s="498" t="s">
        <v>213</v>
      </c>
      <c r="S43432" s="499"/>
    </row>
    <row r="43433">
      <c r="B43433" s="497"/>
      <c r="H43433" s="500"/>
      <c r="O43433" s="500"/>
      <c r="Q43433" s="498" t="s">
        <v>213</v>
      </c>
      <c r="S43433" s="499"/>
    </row>
    <row r="43434">
      <c r="B43434" s="497"/>
      <c r="H43434" s="500"/>
      <c r="O43434" s="500"/>
      <c r="Q43434" s="498" t="s">
        <v>213</v>
      </c>
      <c r="S43434" s="499"/>
    </row>
    <row r="43435">
      <c r="B43435" s="497"/>
      <c r="H43435" s="500"/>
      <c r="O43435" s="500"/>
      <c r="Q43435" s="498" t="s">
        <v>213</v>
      </c>
      <c r="S43435" s="499"/>
    </row>
    <row r="43436">
      <c r="B43436" s="497"/>
      <c r="H43436" s="500"/>
      <c r="O43436" s="500"/>
      <c r="Q43436" s="498" t="s">
        <v>213</v>
      </c>
      <c r="S43436" s="499"/>
    </row>
    <row r="43437">
      <c r="B43437" s="497"/>
      <c r="H43437" s="500"/>
      <c r="O43437" s="500"/>
      <c r="Q43437" s="498" t="s">
        <v>213</v>
      </c>
      <c r="S43437" s="499"/>
    </row>
    <row r="43438">
      <c r="B43438" s="497"/>
      <c r="H43438" s="500"/>
      <c r="O43438" s="500"/>
      <c r="Q43438" s="498" t="s">
        <v>213</v>
      </c>
      <c r="S43438" s="499"/>
    </row>
    <row r="43439">
      <c r="B43439" s="497"/>
      <c r="H43439" s="500"/>
      <c r="O43439" s="500"/>
      <c r="Q43439" s="498" t="s">
        <v>213</v>
      </c>
      <c r="S43439" s="499"/>
    </row>
    <row r="43440">
      <c r="B43440" s="497"/>
      <c r="H43440" s="500"/>
      <c r="O43440" s="500"/>
      <c r="Q43440" s="498" t="s">
        <v>213</v>
      </c>
      <c r="S43440" s="499"/>
    </row>
    <row r="43441">
      <c r="B43441" s="497"/>
      <c r="H43441" s="500"/>
      <c r="O43441" s="500"/>
      <c r="Q43441" s="498" t="s">
        <v>213</v>
      </c>
      <c r="S43441" s="499"/>
    </row>
    <row r="43442">
      <c r="B43442" s="497"/>
      <c r="H43442" s="500"/>
      <c r="O43442" s="500"/>
      <c r="Q43442" s="498" t="s">
        <v>213</v>
      </c>
      <c r="S43442" s="499"/>
    </row>
    <row r="43443">
      <c r="B43443" s="497"/>
      <c r="H43443" s="500"/>
      <c r="O43443" s="500"/>
      <c r="Q43443" s="498" t="s">
        <v>213</v>
      </c>
      <c r="S43443" s="499"/>
    </row>
    <row r="43444">
      <c r="B43444" s="497"/>
      <c r="H43444" s="500"/>
      <c r="O43444" s="500"/>
      <c r="Q43444" s="498" t="s">
        <v>213</v>
      </c>
      <c r="S43444" s="499"/>
    </row>
    <row r="43445">
      <c r="B43445" s="497"/>
      <c r="H43445" s="500"/>
      <c r="O43445" s="500"/>
      <c r="Q43445" s="498" t="s">
        <v>213</v>
      </c>
      <c r="S43445" s="499"/>
    </row>
    <row r="43446">
      <c r="B43446" s="497"/>
      <c r="H43446" s="500"/>
      <c r="O43446" s="500"/>
      <c r="Q43446" s="498" t="s">
        <v>213</v>
      </c>
      <c r="S43446" s="499"/>
    </row>
    <row r="43447">
      <c r="B43447" s="497"/>
      <c r="H43447" s="500"/>
      <c r="O43447" s="500"/>
      <c r="Q43447" s="498" t="s">
        <v>213</v>
      </c>
      <c r="S43447" s="499"/>
    </row>
    <row r="43448">
      <c r="B43448" s="497"/>
      <c r="H43448" s="500"/>
      <c r="O43448" s="500"/>
      <c r="Q43448" s="498" t="s">
        <v>213</v>
      </c>
      <c r="S43448" s="499"/>
    </row>
    <row r="43449">
      <c r="B43449" s="497"/>
      <c r="H43449" s="500"/>
      <c r="O43449" s="500"/>
      <c r="Q43449" s="498" t="s">
        <v>213</v>
      </c>
      <c r="S43449" s="499"/>
    </row>
    <row r="43450">
      <c r="B43450" s="497"/>
      <c r="H43450" s="500"/>
      <c r="O43450" s="500"/>
      <c r="Q43450" s="498" t="s">
        <v>213</v>
      </c>
      <c r="S43450" s="499"/>
    </row>
    <row r="43451">
      <c r="B43451" s="497"/>
      <c r="H43451" s="500"/>
      <c r="O43451" s="500"/>
      <c r="Q43451" s="498" t="s">
        <v>213</v>
      </c>
      <c r="S43451" s="499"/>
    </row>
    <row r="43452">
      <c r="B43452" s="497"/>
      <c r="H43452" s="500"/>
      <c r="O43452" s="500"/>
      <c r="Q43452" s="498" t="s">
        <v>213</v>
      </c>
      <c r="S43452" s="499"/>
    </row>
    <row r="43453">
      <c r="B43453" s="497"/>
      <c r="H43453" s="500"/>
      <c r="O43453" s="500"/>
      <c r="Q43453" s="498" t="s">
        <v>213</v>
      </c>
      <c r="S43453" s="499"/>
    </row>
    <row r="43454">
      <c r="B43454" s="497"/>
      <c r="H43454" s="500"/>
      <c r="O43454" s="500"/>
      <c r="Q43454" s="498" t="s">
        <v>213</v>
      </c>
      <c r="S43454" s="499"/>
    </row>
    <row r="43455">
      <c r="B43455" s="497"/>
      <c r="H43455" s="500"/>
      <c r="O43455" s="500"/>
      <c r="Q43455" s="498" t="s">
        <v>213</v>
      </c>
      <c r="S43455" s="499"/>
    </row>
    <row r="43456">
      <c r="B43456" s="497"/>
      <c r="H43456" s="500"/>
      <c r="O43456" s="500"/>
      <c r="Q43456" s="498" t="s">
        <v>213</v>
      </c>
      <c r="S43456" s="499"/>
    </row>
    <row r="43457">
      <c r="B43457" s="497"/>
      <c r="H43457" s="500"/>
      <c r="O43457" s="500"/>
      <c r="Q43457" s="498" t="s">
        <v>213</v>
      </c>
      <c r="S43457" s="499"/>
    </row>
    <row r="43458">
      <c r="B43458" s="497"/>
      <c r="H43458" s="500"/>
      <c r="O43458" s="500"/>
      <c r="Q43458" s="498" t="s">
        <v>213</v>
      </c>
      <c r="S43458" s="499"/>
    </row>
    <row r="43459">
      <c r="B43459" s="497"/>
      <c r="H43459" s="500"/>
      <c r="O43459" s="500"/>
      <c r="Q43459" s="498" t="s">
        <v>213</v>
      </c>
      <c r="S43459" s="499"/>
    </row>
    <row r="43460">
      <c r="B43460" s="497"/>
      <c r="H43460" s="500"/>
      <c r="O43460" s="500"/>
      <c r="Q43460" s="498" t="s">
        <v>213</v>
      </c>
      <c r="S43460" s="499"/>
    </row>
    <row r="43461">
      <c r="B43461" s="497"/>
      <c r="H43461" s="500"/>
      <c r="O43461" s="500"/>
      <c r="Q43461" s="498" t="s">
        <v>213</v>
      </c>
      <c r="S43461" s="499"/>
    </row>
    <row r="43462">
      <c r="B43462" s="497"/>
      <c r="H43462" s="500"/>
      <c r="O43462" s="500"/>
      <c r="Q43462" s="498" t="s">
        <v>213</v>
      </c>
      <c r="S43462" s="499"/>
    </row>
    <row r="43463">
      <c r="B43463" s="497"/>
      <c r="H43463" s="500"/>
      <c r="O43463" s="500"/>
      <c r="Q43463" s="498" t="s">
        <v>213</v>
      </c>
      <c r="S43463" s="499"/>
    </row>
    <row r="43464">
      <c r="B43464" s="497"/>
      <c r="H43464" s="500"/>
      <c r="O43464" s="500"/>
      <c r="Q43464" s="498" t="s">
        <v>213</v>
      </c>
      <c r="S43464" s="499"/>
    </row>
    <row r="43465">
      <c r="B43465" s="497"/>
      <c r="H43465" s="500"/>
      <c r="O43465" s="500"/>
      <c r="Q43465" s="498" t="s">
        <v>213</v>
      </c>
      <c r="S43465" s="499"/>
    </row>
    <row r="43466">
      <c r="B43466" s="497"/>
      <c r="H43466" s="500"/>
      <c r="O43466" s="500"/>
      <c r="Q43466" s="498" t="s">
        <v>213</v>
      </c>
      <c r="S43466" s="499"/>
    </row>
    <row r="43467">
      <c r="B43467" s="497"/>
      <c r="H43467" s="500"/>
      <c r="O43467" s="500"/>
      <c r="Q43467" s="498" t="s">
        <v>213</v>
      </c>
      <c r="S43467" s="499"/>
    </row>
    <row r="43468">
      <c r="B43468" s="497"/>
      <c r="H43468" s="500"/>
      <c r="O43468" s="500"/>
      <c r="Q43468" s="498" t="s">
        <v>213</v>
      </c>
      <c r="S43468" s="499"/>
    </row>
    <row r="43469">
      <c r="B43469" s="497"/>
      <c r="H43469" s="500"/>
      <c r="O43469" s="500"/>
      <c r="Q43469" s="498" t="s">
        <v>213</v>
      </c>
      <c r="S43469" s="499"/>
    </row>
    <row r="43470">
      <c r="B43470" s="497"/>
      <c r="H43470" s="500"/>
      <c r="O43470" s="500"/>
      <c r="Q43470" s="498" t="s">
        <v>213</v>
      </c>
      <c r="S43470" s="499"/>
    </row>
    <row r="43471">
      <c r="B43471" s="497"/>
      <c r="H43471" s="500"/>
      <c r="O43471" s="500"/>
      <c r="Q43471" s="498" t="s">
        <v>213</v>
      </c>
      <c r="S43471" s="499"/>
    </row>
    <row r="43472">
      <c r="B43472" s="497"/>
      <c r="H43472" s="500"/>
      <c r="O43472" s="500"/>
      <c r="Q43472" s="498" t="s">
        <v>213</v>
      </c>
      <c r="S43472" s="499"/>
    </row>
    <row r="43473">
      <c r="B43473" s="497"/>
      <c r="H43473" s="500"/>
      <c r="O43473" s="500"/>
      <c r="Q43473" s="498" t="s">
        <v>213</v>
      </c>
      <c r="S43473" s="499"/>
    </row>
    <row r="43474">
      <c r="B43474" s="497"/>
      <c r="H43474" s="500"/>
      <c r="O43474" s="500"/>
      <c r="Q43474" s="498" t="s">
        <v>213</v>
      </c>
      <c r="S43474" s="499"/>
    </row>
    <row r="43475">
      <c r="B43475" s="497"/>
      <c r="H43475" s="500"/>
      <c r="O43475" s="500"/>
      <c r="Q43475" s="498" t="s">
        <v>213</v>
      </c>
      <c r="S43475" s="499"/>
    </row>
    <row r="43476">
      <c r="B43476" s="497"/>
      <c r="H43476" s="500"/>
      <c r="O43476" s="500"/>
      <c r="Q43476" s="498" t="s">
        <v>213</v>
      </c>
      <c r="S43476" s="499"/>
    </row>
    <row r="43477">
      <c r="B43477" s="497"/>
      <c r="H43477" s="500"/>
      <c r="O43477" s="500"/>
      <c r="Q43477" s="498" t="s">
        <v>213</v>
      </c>
      <c r="S43477" s="499"/>
    </row>
    <row r="43478">
      <c r="B43478" s="497"/>
      <c r="H43478" s="500"/>
      <c r="O43478" s="500"/>
      <c r="Q43478" s="498" t="s">
        <v>213</v>
      </c>
      <c r="S43478" s="499"/>
    </row>
    <row r="43479">
      <c r="B43479" s="497"/>
      <c r="H43479" s="500"/>
      <c r="O43479" s="500"/>
      <c r="Q43479" s="498" t="s">
        <v>213</v>
      </c>
      <c r="S43479" s="499"/>
    </row>
    <row r="43480">
      <c r="B43480" s="497"/>
      <c r="H43480" s="500"/>
      <c r="O43480" s="500"/>
      <c r="Q43480" s="498" t="s">
        <v>213</v>
      </c>
      <c r="S43480" s="499"/>
    </row>
    <row r="43481">
      <c r="B43481" s="497"/>
      <c r="H43481" s="500"/>
      <c r="O43481" s="500"/>
      <c r="Q43481" s="498" t="s">
        <v>213</v>
      </c>
      <c r="S43481" s="499"/>
    </row>
    <row r="43482">
      <c r="B43482" s="497"/>
      <c r="H43482" s="500"/>
      <c r="O43482" s="500"/>
      <c r="Q43482" s="498" t="s">
        <v>213</v>
      </c>
      <c r="S43482" s="499"/>
    </row>
    <row r="43483">
      <c r="B43483" s="497"/>
      <c r="H43483" s="500"/>
      <c r="O43483" s="500"/>
      <c r="Q43483" s="498" t="s">
        <v>213</v>
      </c>
      <c r="S43483" s="499"/>
    </row>
    <row r="43484">
      <c r="B43484" s="497"/>
      <c r="H43484" s="500"/>
      <c r="O43484" s="500"/>
      <c r="Q43484" s="498" t="s">
        <v>213</v>
      </c>
      <c r="S43484" s="499"/>
    </row>
    <row r="43485">
      <c r="B43485" s="497"/>
      <c r="H43485" s="500"/>
      <c r="O43485" s="500"/>
      <c r="Q43485" s="498" t="s">
        <v>213</v>
      </c>
      <c r="S43485" s="499"/>
    </row>
    <row r="43486">
      <c r="B43486" s="497"/>
      <c r="H43486" s="500"/>
      <c r="O43486" s="500"/>
      <c r="Q43486" s="498" t="s">
        <v>213</v>
      </c>
      <c r="S43486" s="499"/>
    </row>
    <row r="43487">
      <c r="B43487" s="497"/>
      <c r="H43487" s="500"/>
      <c r="O43487" s="500"/>
      <c r="Q43487" s="498" t="s">
        <v>213</v>
      </c>
      <c r="S43487" s="499"/>
    </row>
    <row r="43488">
      <c r="B43488" s="497"/>
      <c r="H43488" s="500"/>
      <c r="O43488" s="500"/>
      <c r="Q43488" s="498" t="s">
        <v>213</v>
      </c>
      <c r="S43488" s="499"/>
    </row>
    <row r="43489">
      <c r="B43489" s="497"/>
      <c r="H43489" s="500"/>
      <c r="O43489" s="500"/>
      <c r="Q43489" s="498" t="s">
        <v>213</v>
      </c>
      <c r="S43489" s="499"/>
    </row>
    <row r="43490">
      <c r="B43490" s="497"/>
      <c r="H43490" s="500"/>
      <c r="O43490" s="500"/>
      <c r="Q43490" s="498" t="s">
        <v>213</v>
      </c>
      <c r="S43490" s="499"/>
    </row>
    <row r="43491">
      <c r="B43491" s="497"/>
      <c r="H43491" s="500"/>
      <c r="O43491" s="500"/>
      <c r="Q43491" s="498" t="s">
        <v>213</v>
      </c>
      <c r="S43491" s="499"/>
    </row>
    <row r="43492">
      <c r="B43492" s="497"/>
      <c r="H43492" s="500"/>
      <c r="O43492" s="500"/>
      <c r="Q43492" s="498" t="s">
        <v>213</v>
      </c>
      <c r="S43492" s="499"/>
    </row>
    <row r="43493">
      <c r="B43493" s="497"/>
      <c r="H43493" s="500"/>
      <c r="O43493" s="500"/>
      <c r="Q43493" s="498" t="s">
        <v>213</v>
      </c>
      <c r="S43493" s="499"/>
    </row>
    <row r="43494">
      <c r="B43494" s="497"/>
      <c r="H43494" s="500"/>
      <c r="O43494" s="500"/>
      <c r="Q43494" s="498" t="s">
        <v>213</v>
      </c>
      <c r="S43494" s="499"/>
    </row>
    <row r="43495">
      <c r="B43495" s="497"/>
      <c r="H43495" s="500"/>
      <c r="O43495" s="500"/>
      <c r="Q43495" s="498" t="s">
        <v>213</v>
      </c>
      <c r="S43495" s="499"/>
    </row>
    <row r="43496">
      <c r="B43496" s="497"/>
      <c r="H43496" s="500"/>
      <c r="O43496" s="500"/>
      <c r="Q43496" s="498" t="s">
        <v>213</v>
      </c>
      <c r="S43496" s="499"/>
    </row>
    <row r="43497">
      <c r="B43497" s="497"/>
      <c r="H43497" s="500"/>
      <c r="O43497" s="500"/>
      <c r="Q43497" s="498" t="s">
        <v>213</v>
      </c>
      <c r="S43497" s="499"/>
    </row>
    <row r="43498">
      <c r="B43498" s="497"/>
      <c r="H43498" s="500"/>
      <c r="O43498" s="500"/>
      <c r="Q43498" s="498" t="s">
        <v>213</v>
      </c>
      <c r="S43498" s="499"/>
    </row>
    <row r="43499">
      <c r="B43499" s="497"/>
      <c r="H43499" s="500"/>
      <c r="O43499" s="500"/>
      <c r="Q43499" s="498" t="s">
        <v>213</v>
      </c>
      <c r="S43499" s="499"/>
    </row>
    <row r="43500">
      <c r="B43500" s="497"/>
      <c r="H43500" s="500"/>
      <c r="O43500" s="500"/>
      <c r="Q43500" s="498" t="s">
        <v>213</v>
      </c>
      <c r="S43500" s="499"/>
    </row>
    <row r="43501">
      <c r="B43501" s="497"/>
      <c r="H43501" s="500"/>
      <c r="O43501" s="500"/>
      <c r="Q43501" s="498" t="s">
        <v>213</v>
      </c>
      <c r="S43501" s="499"/>
    </row>
    <row r="43502">
      <c r="B43502" s="497"/>
      <c r="H43502" s="500"/>
      <c r="O43502" s="500"/>
      <c r="Q43502" s="498" t="s">
        <v>213</v>
      </c>
      <c r="S43502" s="499"/>
    </row>
    <row r="43503">
      <c r="B43503" s="497"/>
      <c r="H43503" s="500"/>
      <c r="O43503" s="500"/>
      <c r="Q43503" s="498" t="s">
        <v>213</v>
      </c>
      <c r="S43503" s="499"/>
    </row>
    <row r="43504">
      <c r="B43504" s="497"/>
      <c r="H43504" s="500"/>
      <c r="O43504" s="500"/>
      <c r="Q43504" s="498" t="s">
        <v>213</v>
      </c>
      <c r="S43504" s="499"/>
    </row>
    <row r="43505">
      <c r="B43505" s="497"/>
      <c r="H43505" s="500"/>
      <c r="O43505" s="500"/>
      <c r="Q43505" s="498" t="s">
        <v>213</v>
      </c>
      <c r="S43505" s="499"/>
    </row>
    <row r="43506">
      <c r="B43506" s="497"/>
      <c r="H43506" s="500"/>
      <c r="O43506" s="500"/>
      <c r="Q43506" s="498" t="s">
        <v>213</v>
      </c>
      <c r="S43506" s="499"/>
    </row>
    <row r="43507">
      <c r="B43507" s="497"/>
      <c r="H43507" s="500"/>
      <c r="O43507" s="500"/>
      <c r="Q43507" s="498" t="s">
        <v>213</v>
      </c>
      <c r="S43507" s="499"/>
    </row>
    <row r="43508">
      <c r="B43508" s="497"/>
      <c r="H43508" s="500"/>
      <c r="O43508" s="500"/>
      <c r="Q43508" s="498" t="s">
        <v>213</v>
      </c>
      <c r="S43508" s="499"/>
    </row>
    <row r="43509">
      <c r="B43509" s="497"/>
      <c r="H43509" s="500"/>
      <c r="O43509" s="500"/>
      <c r="Q43509" s="498" t="s">
        <v>213</v>
      </c>
      <c r="S43509" s="499"/>
    </row>
    <row r="43510">
      <c r="B43510" s="497"/>
      <c r="H43510" s="500"/>
      <c r="O43510" s="500"/>
      <c r="Q43510" s="498" t="s">
        <v>213</v>
      </c>
      <c r="S43510" s="499"/>
    </row>
    <row r="43511">
      <c r="B43511" s="497"/>
      <c r="H43511" s="500"/>
      <c r="O43511" s="500"/>
      <c r="Q43511" s="498" t="s">
        <v>213</v>
      </c>
      <c r="S43511" s="499"/>
    </row>
    <row r="43512">
      <c r="B43512" s="497"/>
      <c r="H43512" s="500"/>
      <c r="O43512" s="500"/>
      <c r="Q43512" s="498" t="s">
        <v>213</v>
      </c>
      <c r="S43512" s="499"/>
    </row>
    <row r="43513">
      <c r="B43513" s="497"/>
      <c r="H43513" s="500"/>
      <c r="O43513" s="500"/>
      <c r="Q43513" s="498" t="s">
        <v>213</v>
      </c>
      <c r="S43513" s="499"/>
    </row>
    <row r="43514">
      <c r="B43514" s="497"/>
      <c r="H43514" s="500"/>
      <c r="O43514" s="500"/>
      <c r="Q43514" s="498" t="s">
        <v>213</v>
      </c>
      <c r="S43514" s="499"/>
    </row>
    <row r="43515">
      <c r="B43515" s="497"/>
      <c r="H43515" s="500"/>
      <c r="O43515" s="500"/>
      <c r="Q43515" s="498" t="s">
        <v>213</v>
      </c>
      <c r="S43515" s="499"/>
    </row>
    <row r="43516">
      <c r="B43516" s="497"/>
      <c r="H43516" s="500"/>
      <c r="O43516" s="500"/>
      <c r="Q43516" s="498" t="s">
        <v>213</v>
      </c>
      <c r="S43516" s="499"/>
    </row>
    <row r="43517">
      <c r="B43517" s="497"/>
      <c r="H43517" s="500"/>
      <c r="O43517" s="500"/>
      <c r="Q43517" s="498" t="s">
        <v>213</v>
      </c>
      <c r="S43517" s="499"/>
    </row>
    <row r="43518">
      <c r="B43518" s="497"/>
      <c r="H43518" s="500"/>
      <c r="O43518" s="500"/>
      <c r="Q43518" s="498" t="s">
        <v>213</v>
      </c>
      <c r="S43518" s="499"/>
    </row>
    <row r="43519">
      <c r="B43519" s="497"/>
      <c r="H43519" s="500"/>
      <c r="O43519" s="500"/>
      <c r="Q43519" s="498" t="s">
        <v>213</v>
      </c>
      <c r="S43519" s="499"/>
    </row>
    <row r="43520">
      <c r="B43520" s="497"/>
      <c r="H43520" s="500"/>
      <c r="O43520" s="500"/>
      <c r="Q43520" s="498" t="s">
        <v>213</v>
      </c>
      <c r="S43520" s="499"/>
    </row>
    <row r="43521">
      <c r="B43521" s="497"/>
      <c r="H43521" s="500"/>
      <c r="O43521" s="500"/>
      <c r="Q43521" s="498" t="s">
        <v>213</v>
      </c>
      <c r="S43521" s="499"/>
    </row>
    <row r="43522">
      <c r="B43522" s="497"/>
      <c r="H43522" s="500"/>
      <c r="O43522" s="500"/>
      <c r="Q43522" s="498" t="s">
        <v>213</v>
      </c>
      <c r="S43522" s="499"/>
    </row>
    <row r="43523">
      <c r="B43523" s="497"/>
      <c r="H43523" s="500"/>
      <c r="O43523" s="500"/>
      <c r="Q43523" s="498" t="s">
        <v>213</v>
      </c>
      <c r="S43523" s="499"/>
    </row>
    <row r="43524">
      <c r="B43524" s="497"/>
      <c r="H43524" s="500"/>
      <c r="O43524" s="500"/>
      <c r="Q43524" s="498" t="s">
        <v>213</v>
      </c>
      <c r="S43524" s="499"/>
    </row>
    <row r="43525">
      <c r="B43525" s="497"/>
      <c r="H43525" s="500"/>
      <c r="O43525" s="500"/>
      <c r="Q43525" s="498" t="s">
        <v>213</v>
      </c>
      <c r="S43525" s="499"/>
    </row>
    <row r="43526">
      <c r="B43526" s="497"/>
      <c r="H43526" s="500"/>
      <c r="O43526" s="500"/>
      <c r="Q43526" s="498" t="s">
        <v>213</v>
      </c>
      <c r="S43526" s="499"/>
    </row>
    <row r="43527">
      <c r="B43527" s="497"/>
      <c r="H43527" s="500"/>
      <c r="O43527" s="500"/>
      <c r="Q43527" s="498" t="s">
        <v>213</v>
      </c>
      <c r="S43527" s="499"/>
    </row>
    <row r="43528">
      <c r="B43528" s="497"/>
      <c r="H43528" s="500"/>
      <c r="O43528" s="500"/>
      <c r="Q43528" s="498" t="s">
        <v>213</v>
      </c>
      <c r="S43528" s="499"/>
    </row>
    <row r="43529">
      <c r="B43529" s="497"/>
      <c r="H43529" s="500"/>
      <c r="O43529" s="500"/>
      <c r="Q43529" s="498" t="s">
        <v>213</v>
      </c>
      <c r="S43529" s="499"/>
    </row>
    <row r="43530">
      <c r="B43530" s="497"/>
      <c r="H43530" s="500"/>
      <c r="O43530" s="500"/>
      <c r="Q43530" s="498" t="s">
        <v>213</v>
      </c>
      <c r="S43530" s="499"/>
    </row>
    <row r="43531">
      <c r="B43531" s="497"/>
      <c r="H43531" s="500"/>
      <c r="O43531" s="500"/>
      <c r="Q43531" s="498" t="s">
        <v>213</v>
      </c>
      <c r="S43531" s="499"/>
    </row>
    <row r="43532">
      <c r="B43532" s="497"/>
      <c r="H43532" s="500"/>
      <c r="O43532" s="500"/>
      <c r="Q43532" s="498" t="s">
        <v>213</v>
      </c>
      <c r="S43532" s="499"/>
    </row>
    <row r="43533">
      <c r="B43533" s="497"/>
      <c r="H43533" s="500"/>
      <c r="O43533" s="500"/>
      <c r="Q43533" s="498" t="s">
        <v>213</v>
      </c>
      <c r="S43533" s="499"/>
    </row>
    <row r="43534">
      <c r="B43534" s="497"/>
      <c r="H43534" s="500"/>
      <c r="O43534" s="500"/>
      <c r="Q43534" s="498" t="s">
        <v>213</v>
      </c>
      <c r="S43534" s="499"/>
    </row>
    <row r="43535">
      <c r="B43535" s="497"/>
      <c r="H43535" s="500"/>
      <c r="O43535" s="500"/>
      <c r="Q43535" s="498" t="s">
        <v>213</v>
      </c>
      <c r="S43535" s="499"/>
    </row>
    <row r="43536">
      <c r="B43536" s="497"/>
      <c r="H43536" s="500"/>
      <c r="O43536" s="500"/>
      <c r="Q43536" s="498" t="s">
        <v>213</v>
      </c>
      <c r="S43536" s="499"/>
    </row>
    <row r="43537">
      <c r="B43537" s="497"/>
      <c r="H43537" s="500"/>
      <c r="O43537" s="500"/>
      <c r="Q43537" s="498" t="s">
        <v>213</v>
      </c>
      <c r="S43537" s="499"/>
    </row>
    <row r="43538">
      <c r="B43538" s="497"/>
      <c r="H43538" s="500"/>
      <c r="O43538" s="500"/>
      <c r="Q43538" s="498" t="s">
        <v>213</v>
      </c>
      <c r="S43538" s="499"/>
    </row>
    <row r="43539">
      <c r="B43539" s="497"/>
      <c r="H43539" s="500"/>
      <c r="O43539" s="500"/>
      <c r="Q43539" s="498" t="s">
        <v>213</v>
      </c>
      <c r="S43539" s="499"/>
    </row>
    <row r="43540">
      <c r="B43540" s="497"/>
      <c r="H43540" s="500"/>
      <c r="O43540" s="500"/>
      <c r="Q43540" s="498" t="s">
        <v>213</v>
      </c>
      <c r="S43540" s="499"/>
    </row>
    <row r="43541">
      <c r="B43541" s="497"/>
      <c r="H43541" s="500"/>
      <c r="O43541" s="500"/>
      <c r="Q43541" s="498" t="s">
        <v>213</v>
      </c>
      <c r="S43541" s="499"/>
    </row>
    <row r="43542">
      <c r="B43542" s="497"/>
      <c r="H43542" s="500"/>
      <c r="O43542" s="500"/>
      <c r="Q43542" s="498" t="s">
        <v>213</v>
      </c>
      <c r="S43542" s="499"/>
    </row>
    <row r="43543">
      <c r="B43543" s="497"/>
      <c r="H43543" s="500"/>
      <c r="O43543" s="500"/>
      <c r="Q43543" s="498" t="s">
        <v>213</v>
      </c>
      <c r="S43543" s="499"/>
    </row>
    <row r="43544">
      <c r="B43544" s="497"/>
      <c r="H43544" s="500"/>
      <c r="O43544" s="500"/>
      <c r="Q43544" s="498" t="s">
        <v>213</v>
      </c>
      <c r="S43544" s="499"/>
    </row>
    <row r="43545">
      <c r="B43545" s="497"/>
      <c r="H43545" s="500"/>
      <c r="O43545" s="500"/>
      <c r="Q43545" s="498" t="s">
        <v>213</v>
      </c>
      <c r="S43545" s="499"/>
    </row>
    <row r="43546">
      <c r="B43546" s="497"/>
      <c r="H43546" s="500"/>
      <c r="O43546" s="500"/>
      <c r="Q43546" s="498" t="s">
        <v>213</v>
      </c>
      <c r="S43546" s="499"/>
    </row>
    <row r="43547">
      <c r="B43547" s="497"/>
      <c r="H43547" s="500"/>
      <c r="O43547" s="500"/>
      <c r="Q43547" s="498" t="s">
        <v>213</v>
      </c>
      <c r="S43547" s="499"/>
    </row>
    <row r="43548">
      <c r="B43548" s="497"/>
      <c r="H43548" s="500"/>
      <c r="O43548" s="500"/>
      <c r="Q43548" s="498" t="s">
        <v>213</v>
      </c>
      <c r="S43548" s="499"/>
    </row>
    <row r="43549">
      <c r="B43549" s="497"/>
      <c r="H43549" s="500"/>
      <c r="O43549" s="500"/>
      <c r="Q43549" s="498" t="s">
        <v>213</v>
      </c>
      <c r="S43549" s="499"/>
    </row>
    <row r="43550">
      <c r="B43550" s="497"/>
      <c r="H43550" s="500"/>
      <c r="O43550" s="500"/>
      <c r="Q43550" s="498" t="s">
        <v>213</v>
      </c>
      <c r="S43550" s="499"/>
    </row>
    <row r="43551">
      <c r="B43551" s="497"/>
      <c r="H43551" s="500"/>
      <c r="O43551" s="500"/>
      <c r="Q43551" s="498" t="s">
        <v>213</v>
      </c>
      <c r="S43551" s="499"/>
    </row>
    <row r="43552">
      <c r="B43552" s="497"/>
      <c r="H43552" s="500"/>
      <c r="O43552" s="500"/>
      <c r="Q43552" s="498" t="s">
        <v>213</v>
      </c>
      <c r="S43552" s="499"/>
    </row>
    <row r="43553">
      <c r="B43553" s="497"/>
      <c r="H43553" s="500"/>
      <c r="O43553" s="500"/>
      <c r="Q43553" s="498" t="s">
        <v>213</v>
      </c>
      <c r="S43553" s="499"/>
    </row>
    <row r="43554">
      <c r="B43554" s="497"/>
      <c r="H43554" s="500"/>
      <c r="O43554" s="500"/>
      <c r="Q43554" s="498" t="s">
        <v>213</v>
      </c>
      <c r="S43554" s="499"/>
    </row>
    <row r="43555">
      <c r="B43555" s="497"/>
      <c r="H43555" s="500"/>
      <c r="O43555" s="500"/>
      <c r="Q43555" s="498" t="s">
        <v>213</v>
      </c>
      <c r="S43555" s="499"/>
    </row>
    <row r="43556">
      <c r="B43556" s="497"/>
      <c r="H43556" s="500"/>
      <c r="O43556" s="500"/>
      <c r="Q43556" s="498" t="s">
        <v>213</v>
      </c>
      <c r="S43556" s="499"/>
    </row>
    <row r="43557">
      <c r="B43557" s="497"/>
      <c r="H43557" s="500"/>
      <c r="O43557" s="500"/>
      <c r="Q43557" s="498" t="s">
        <v>213</v>
      </c>
      <c r="S43557" s="499"/>
    </row>
    <row r="43558">
      <c r="B43558" s="497"/>
      <c r="H43558" s="500"/>
      <c r="O43558" s="500"/>
      <c r="Q43558" s="498" t="s">
        <v>213</v>
      </c>
      <c r="S43558" s="499"/>
    </row>
    <row r="43559">
      <c r="B43559" s="497"/>
      <c r="H43559" s="500"/>
      <c r="O43559" s="500"/>
      <c r="Q43559" s="498" t="s">
        <v>213</v>
      </c>
      <c r="S43559" s="499"/>
    </row>
    <row r="43560">
      <c r="B43560" s="497"/>
      <c r="H43560" s="500"/>
      <c r="O43560" s="500"/>
      <c r="Q43560" s="498" t="s">
        <v>213</v>
      </c>
      <c r="S43560" s="499"/>
    </row>
    <row r="43561">
      <c r="B43561" s="497"/>
      <c r="H43561" s="500"/>
      <c r="O43561" s="500"/>
      <c r="Q43561" s="498" t="s">
        <v>213</v>
      </c>
      <c r="S43561" s="499"/>
    </row>
    <row r="43562">
      <c r="B43562" s="497"/>
      <c r="H43562" s="500"/>
      <c r="O43562" s="500"/>
      <c r="Q43562" s="498" t="s">
        <v>213</v>
      </c>
      <c r="S43562" s="499"/>
    </row>
    <row r="43563">
      <c r="B43563" s="497"/>
      <c r="H43563" s="500"/>
      <c r="O43563" s="500"/>
      <c r="Q43563" s="498" t="s">
        <v>213</v>
      </c>
      <c r="S43563" s="499"/>
    </row>
    <row r="43564">
      <c r="B43564" s="497"/>
      <c r="H43564" s="500"/>
      <c r="O43564" s="500"/>
      <c r="Q43564" s="498" t="s">
        <v>213</v>
      </c>
      <c r="S43564" s="499"/>
    </row>
    <row r="43565">
      <c r="B43565" s="497"/>
      <c r="H43565" s="500"/>
      <c r="O43565" s="500"/>
      <c r="Q43565" s="498" t="s">
        <v>213</v>
      </c>
      <c r="S43565" s="499"/>
    </row>
    <row r="43566">
      <c r="B43566" s="497"/>
      <c r="H43566" s="500"/>
      <c r="O43566" s="500"/>
      <c r="Q43566" s="498" t="s">
        <v>213</v>
      </c>
      <c r="S43566" s="499"/>
    </row>
    <row r="43567">
      <c r="B43567" s="497"/>
      <c r="H43567" s="500"/>
      <c r="O43567" s="500"/>
      <c r="Q43567" s="498" t="s">
        <v>213</v>
      </c>
      <c r="S43567" s="499"/>
    </row>
    <row r="43568">
      <c r="B43568" s="497"/>
      <c r="H43568" s="500"/>
      <c r="O43568" s="500"/>
      <c r="Q43568" s="498" t="s">
        <v>213</v>
      </c>
      <c r="S43568" s="499"/>
    </row>
    <row r="43569">
      <c r="B43569" s="497"/>
      <c r="H43569" s="500"/>
      <c r="O43569" s="500"/>
      <c r="Q43569" s="498" t="s">
        <v>213</v>
      </c>
      <c r="S43569" s="499"/>
    </row>
    <row r="43570">
      <c r="B43570" s="497"/>
      <c r="H43570" s="500"/>
      <c r="O43570" s="500"/>
      <c r="Q43570" s="498" t="s">
        <v>213</v>
      </c>
      <c r="S43570" s="499"/>
    </row>
    <row r="43571">
      <c r="B43571" s="497"/>
      <c r="H43571" s="500"/>
      <c r="O43571" s="500"/>
      <c r="Q43571" s="498" t="s">
        <v>213</v>
      </c>
      <c r="S43571" s="499"/>
    </row>
    <row r="43572">
      <c r="B43572" s="497"/>
      <c r="H43572" s="500"/>
      <c r="O43572" s="500"/>
      <c r="Q43572" s="498" t="s">
        <v>213</v>
      </c>
      <c r="S43572" s="499"/>
    </row>
    <row r="43573">
      <c r="B43573" s="497"/>
      <c r="H43573" s="500"/>
      <c r="O43573" s="500"/>
      <c r="Q43573" s="498" t="s">
        <v>213</v>
      </c>
      <c r="S43573" s="499"/>
    </row>
    <row r="43574">
      <c r="B43574" s="497"/>
      <c r="H43574" s="500"/>
      <c r="O43574" s="500"/>
      <c r="Q43574" s="498" t="s">
        <v>213</v>
      </c>
      <c r="S43574" s="499"/>
    </row>
    <row r="43575">
      <c r="B43575" s="497"/>
      <c r="H43575" s="500"/>
      <c r="O43575" s="500"/>
      <c r="Q43575" s="498" t="s">
        <v>213</v>
      </c>
      <c r="S43575" s="499"/>
    </row>
    <row r="43576">
      <c r="B43576" s="497"/>
      <c r="H43576" s="500"/>
      <c r="O43576" s="500"/>
      <c r="Q43576" s="498" t="s">
        <v>213</v>
      </c>
      <c r="S43576" s="499"/>
    </row>
    <row r="43577">
      <c r="B43577" s="497"/>
      <c r="H43577" s="500"/>
      <c r="O43577" s="500"/>
      <c r="Q43577" s="498" t="s">
        <v>213</v>
      </c>
      <c r="S43577" s="499"/>
    </row>
    <row r="43578">
      <c r="B43578" s="497"/>
      <c r="H43578" s="500"/>
      <c r="O43578" s="500"/>
      <c r="Q43578" s="498" t="s">
        <v>213</v>
      </c>
      <c r="S43578" s="499"/>
    </row>
    <row r="43579">
      <c r="B43579" s="497"/>
      <c r="H43579" s="500"/>
      <c r="O43579" s="500"/>
      <c r="Q43579" s="498" t="s">
        <v>213</v>
      </c>
      <c r="S43579" s="499"/>
    </row>
    <row r="43580">
      <c r="B43580" s="497"/>
      <c r="H43580" s="500"/>
      <c r="O43580" s="500"/>
      <c r="Q43580" s="498" t="s">
        <v>213</v>
      </c>
      <c r="S43580" s="499"/>
    </row>
    <row r="43581">
      <c r="B43581" s="497"/>
      <c r="H43581" s="500"/>
      <c r="O43581" s="500"/>
      <c r="Q43581" s="498" t="s">
        <v>213</v>
      </c>
      <c r="S43581" s="499"/>
    </row>
    <row r="43582">
      <c r="B43582" s="497"/>
      <c r="H43582" s="500"/>
      <c r="O43582" s="500"/>
      <c r="Q43582" s="498" t="s">
        <v>213</v>
      </c>
      <c r="S43582" s="499"/>
    </row>
    <row r="43583">
      <c r="B43583" s="497"/>
      <c r="H43583" s="500"/>
      <c r="O43583" s="500"/>
      <c r="Q43583" s="498" t="s">
        <v>213</v>
      </c>
      <c r="S43583" s="499"/>
    </row>
    <row r="43584">
      <c r="B43584" s="497"/>
      <c r="H43584" s="500"/>
      <c r="O43584" s="500"/>
      <c r="Q43584" s="498" t="s">
        <v>213</v>
      </c>
      <c r="S43584" s="499"/>
    </row>
    <row r="43585">
      <c r="B43585" s="497"/>
      <c r="H43585" s="500"/>
      <c r="O43585" s="500"/>
      <c r="Q43585" s="498" t="s">
        <v>213</v>
      </c>
      <c r="S43585" s="499"/>
    </row>
    <row r="43586">
      <c r="B43586" s="497"/>
      <c r="H43586" s="500"/>
      <c r="O43586" s="500"/>
      <c r="Q43586" s="498" t="s">
        <v>213</v>
      </c>
      <c r="S43586" s="499"/>
    </row>
    <row r="43587">
      <c r="B43587" s="497"/>
      <c r="H43587" s="500"/>
      <c r="O43587" s="500"/>
      <c r="Q43587" s="498" t="s">
        <v>213</v>
      </c>
      <c r="S43587" s="499"/>
    </row>
    <row r="43588">
      <c r="B43588" s="497"/>
      <c r="H43588" s="500"/>
      <c r="O43588" s="500"/>
      <c r="Q43588" s="498" t="s">
        <v>213</v>
      </c>
      <c r="S43588" s="499"/>
    </row>
    <row r="43589">
      <c r="B43589" s="497"/>
      <c r="H43589" s="500"/>
      <c r="O43589" s="500"/>
      <c r="Q43589" s="498" t="s">
        <v>213</v>
      </c>
      <c r="S43589" s="499"/>
    </row>
    <row r="43590">
      <c r="B43590" s="497"/>
      <c r="H43590" s="500"/>
      <c r="O43590" s="500"/>
      <c r="Q43590" s="498" t="s">
        <v>213</v>
      </c>
      <c r="S43590" s="499"/>
    </row>
    <row r="43591">
      <c r="B43591" s="497"/>
      <c r="H43591" s="500"/>
      <c r="O43591" s="500"/>
      <c r="Q43591" s="498" t="s">
        <v>213</v>
      </c>
      <c r="S43591" s="499"/>
    </row>
    <row r="43592">
      <c r="B43592" s="497"/>
      <c r="H43592" s="500"/>
      <c r="O43592" s="500"/>
      <c r="Q43592" s="498" t="s">
        <v>213</v>
      </c>
      <c r="S43592" s="499"/>
    </row>
    <row r="43593">
      <c r="B43593" s="497"/>
      <c r="H43593" s="500"/>
      <c r="O43593" s="500"/>
      <c r="Q43593" s="498" t="s">
        <v>213</v>
      </c>
      <c r="S43593" s="499"/>
    </row>
    <row r="43594">
      <c r="B43594" s="497"/>
      <c r="H43594" s="500"/>
      <c r="O43594" s="500"/>
      <c r="Q43594" s="498" t="s">
        <v>213</v>
      </c>
      <c r="S43594" s="499"/>
    </row>
    <row r="43595">
      <c r="B43595" s="497"/>
      <c r="H43595" s="500"/>
      <c r="O43595" s="500"/>
      <c r="Q43595" s="498" t="s">
        <v>213</v>
      </c>
      <c r="S43595" s="499"/>
    </row>
    <row r="43596">
      <c r="B43596" s="497"/>
      <c r="H43596" s="500"/>
      <c r="O43596" s="500"/>
      <c r="Q43596" s="498" t="s">
        <v>213</v>
      </c>
      <c r="S43596" s="499"/>
    </row>
    <row r="43597">
      <c r="B43597" s="497"/>
      <c r="H43597" s="500"/>
      <c r="O43597" s="500"/>
      <c r="Q43597" s="498" t="s">
        <v>213</v>
      </c>
      <c r="S43597" s="499"/>
    </row>
    <row r="43598">
      <c r="B43598" s="497"/>
      <c r="H43598" s="500"/>
      <c r="O43598" s="500"/>
      <c r="Q43598" s="498" t="s">
        <v>213</v>
      </c>
      <c r="S43598" s="499"/>
    </row>
    <row r="43599">
      <c r="B43599" s="497"/>
      <c r="H43599" s="500"/>
      <c r="O43599" s="500"/>
      <c r="Q43599" s="498" t="s">
        <v>213</v>
      </c>
      <c r="S43599" s="499"/>
    </row>
    <row r="43600">
      <c r="B43600" s="497"/>
      <c r="H43600" s="500"/>
      <c r="O43600" s="500"/>
      <c r="Q43600" s="498" t="s">
        <v>213</v>
      </c>
      <c r="S43600" s="499"/>
    </row>
    <row r="43601">
      <c r="B43601" s="497"/>
      <c r="H43601" s="500"/>
      <c r="O43601" s="500"/>
      <c r="Q43601" s="498" t="s">
        <v>213</v>
      </c>
      <c r="S43601" s="499"/>
    </row>
    <row r="43602">
      <c r="B43602" s="497"/>
      <c r="H43602" s="500"/>
      <c r="O43602" s="500"/>
      <c r="Q43602" s="498" t="s">
        <v>213</v>
      </c>
      <c r="S43602" s="499"/>
    </row>
    <row r="43603">
      <c r="B43603" s="497"/>
      <c r="H43603" s="500"/>
      <c r="O43603" s="500"/>
      <c r="Q43603" s="498" t="s">
        <v>213</v>
      </c>
      <c r="S43603" s="499"/>
    </row>
    <row r="43604">
      <c r="B43604" s="497"/>
      <c r="H43604" s="500"/>
      <c r="O43604" s="500"/>
      <c r="Q43604" s="498" t="s">
        <v>213</v>
      </c>
      <c r="S43604" s="499"/>
    </row>
    <row r="43605">
      <c r="B43605" s="497"/>
      <c r="H43605" s="500"/>
      <c r="O43605" s="500"/>
      <c r="Q43605" s="498" t="s">
        <v>213</v>
      </c>
      <c r="S43605" s="499"/>
    </row>
    <row r="43606">
      <c r="B43606" s="497"/>
      <c r="H43606" s="500"/>
      <c r="O43606" s="500"/>
      <c r="Q43606" s="498" t="s">
        <v>213</v>
      </c>
      <c r="S43606" s="499"/>
    </row>
    <row r="43607">
      <c r="B43607" s="497"/>
      <c r="H43607" s="500"/>
      <c r="O43607" s="500"/>
      <c r="Q43607" s="498" t="s">
        <v>213</v>
      </c>
      <c r="S43607" s="499"/>
    </row>
    <row r="43608">
      <c r="B43608" s="497"/>
      <c r="H43608" s="500"/>
      <c r="O43608" s="500"/>
      <c r="Q43608" s="498" t="s">
        <v>213</v>
      </c>
      <c r="S43608" s="499"/>
    </row>
    <row r="43609">
      <c r="B43609" s="497"/>
      <c r="H43609" s="500"/>
      <c r="O43609" s="500"/>
      <c r="Q43609" s="498" t="s">
        <v>213</v>
      </c>
      <c r="S43609" s="499"/>
    </row>
    <row r="43610">
      <c r="B43610" s="497"/>
      <c r="H43610" s="500"/>
      <c r="O43610" s="500"/>
      <c r="Q43610" s="498" t="s">
        <v>213</v>
      </c>
      <c r="S43610" s="499"/>
    </row>
    <row r="43611">
      <c r="B43611" s="497"/>
      <c r="H43611" s="500"/>
      <c r="O43611" s="500"/>
      <c r="Q43611" s="498" t="s">
        <v>213</v>
      </c>
      <c r="S43611" s="499"/>
    </row>
    <row r="43612">
      <c r="B43612" s="497"/>
      <c r="H43612" s="500"/>
      <c r="O43612" s="500"/>
      <c r="Q43612" s="498" t="s">
        <v>213</v>
      </c>
      <c r="S43612" s="499"/>
    </row>
    <row r="43613">
      <c r="B43613" s="497"/>
      <c r="H43613" s="500"/>
      <c r="O43613" s="500"/>
      <c r="Q43613" s="498" t="s">
        <v>213</v>
      </c>
      <c r="S43613" s="499"/>
    </row>
    <row r="43614">
      <c r="B43614" s="497"/>
      <c r="H43614" s="500"/>
      <c r="O43614" s="500"/>
      <c r="Q43614" s="498" t="s">
        <v>213</v>
      </c>
      <c r="S43614" s="499"/>
    </row>
    <row r="43615">
      <c r="B43615" s="497"/>
      <c r="H43615" s="500"/>
      <c r="O43615" s="500"/>
      <c r="Q43615" s="498" t="s">
        <v>213</v>
      </c>
      <c r="S43615" s="499"/>
    </row>
    <row r="43616">
      <c r="B43616" s="497"/>
      <c r="H43616" s="500"/>
      <c r="O43616" s="500"/>
      <c r="Q43616" s="498" t="s">
        <v>213</v>
      </c>
      <c r="S43616" s="499"/>
    </row>
    <row r="43617">
      <c r="B43617" s="497"/>
      <c r="H43617" s="500"/>
      <c r="O43617" s="500"/>
      <c r="Q43617" s="498" t="s">
        <v>213</v>
      </c>
      <c r="S43617" s="499"/>
    </row>
    <row r="43618">
      <c r="B43618" s="497"/>
      <c r="H43618" s="500"/>
      <c r="O43618" s="500"/>
      <c r="Q43618" s="498" t="s">
        <v>213</v>
      </c>
      <c r="S43618" s="499"/>
    </row>
    <row r="43619">
      <c r="B43619" s="497"/>
      <c r="H43619" s="500"/>
      <c r="O43619" s="500"/>
      <c r="Q43619" s="498" t="s">
        <v>213</v>
      </c>
      <c r="S43619" s="499"/>
    </row>
    <row r="43620">
      <c r="B43620" s="497"/>
      <c r="H43620" s="500"/>
      <c r="O43620" s="500"/>
      <c r="Q43620" s="498" t="s">
        <v>213</v>
      </c>
      <c r="S43620" s="499"/>
    </row>
    <row r="43621">
      <c r="B43621" s="497"/>
      <c r="H43621" s="500"/>
      <c r="O43621" s="500"/>
      <c r="Q43621" s="498" t="s">
        <v>213</v>
      </c>
      <c r="S43621" s="499"/>
    </row>
    <row r="43622">
      <c r="B43622" s="497"/>
      <c r="H43622" s="500"/>
      <c r="O43622" s="500"/>
      <c r="Q43622" s="498" t="s">
        <v>213</v>
      </c>
      <c r="S43622" s="499"/>
    </row>
    <row r="43623">
      <c r="B43623" s="497"/>
      <c r="H43623" s="500"/>
      <c r="O43623" s="500"/>
      <c r="Q43623" s="498" t="s">
        <v>213</v>
      </c>
      <c r="S43623" s="499"/>
    </row>
    <row r="43624">
      <c r="B43624" s="497"/>
      <c r="H43624" s="500"/>
      <c r="O43624" s="500"/>
      <c r="Q43624" s="498" t="s">
        <v>213</v>
      </c>
      <c r="S43624" s="499"/>
    </row>
    <row r="43625">
      <c r="B43625" s="497"/>
      <c r="H43625" s="500"/>
      <c r="O43625" s="500"/>
      <c r="Q43625" s="498" t="s">
        <v>213</v>
      </c>
      <c r="S43625" s="499"/>
    </row>
    <row r="43626">
      <c r="B43626" s="497"/>
      <c r="H43626" s="500"/>
      <c r="O43626" s="500"/>
      <c r="Q43626" s="498" t="s">
        <v>213</v>
      </c>
      <c r="S43626" s="499"/>
    </row>
    <row r="43627">
      <c r="B43627" s="497"/>
      <c r="H43627" s="500"/>
      <c r="O43627" s="500"/>
      <c r="Q43627" s="498" t="s">
        <v>213</v>
      </c>
      <c r="S43627" s="499"/>
    </row>
    <row r="43628">
      <c r="B43628" s="497"/>
      <c r="H43628" s="500"/>
      <c r="O43628" s="500"/>
      <c r="Q43628" s="498" t="s">
        <v>213</v>
      </c>
      <c r="S43628" s="499"/>
    </row>
    <row r="43629">
      <c r="B43629" s="497"/>
      <c r="H43629" s="500"/>
      <c r="O43629" s="500"/>
      <c r="Q43629" s="498" t="s">
        <v>213</v>
      </c>
      <c r="S43629" s="499"/>
    </row>
    <row r="43630">
      <c r="B43630" s="497"/>
      <c r="H43630" s="500"/>
      <c r="O43630" s="500"/>
      <c r="Q43630" s="498" t="s">
        <v>213</v>
      </c>
      <c r="S43630" s="499"/>
    </row>
    <row r="43631">
      <c r="B43631" s="497"/>
      <c r="H43631" s="500"/>
      <c r="O43631" s="500"/>
      <c r="Q43631" s="498" t="s">
        <v>213</v>
      </c>
      <c r="S43631" s="499"/>
    </row>
    <row r="43632">
      <c r="B43632" s="497"/>
      <c r="H43632" s="500"/>
      <c r="O43632" s="500"/>
      <c r="Q43632" s="498" t="s">
        <v>213</v>
      </c>
      <c r="S43632" s="499"/>
    </row>
    <row r="43633">
      <c r="B43633" s="497"/>
      <c r="H43633" s="500"/>
      <c r="O43633" s="500"/>
      <c r="Q43633" s="498" t="s">
        <v>213</v>
      </c>
      <c r="S43633" s="499"/>
    </row>
    <row r="43634">
      <c r="B43634" s="497"/>
      <c r="H43634" s="500"/>
      <c r="O43634" s="500"/>
      <c r="Q43634" s="498" t="s">
        <v>213</v>
      </c>
      <c r="S43634" s="499"/>
    </row>
    <row r="43635">
      <c r="B43635" s="497"/>
      <c r="H43635" s="500"/>
      <c r="O43635" s="500"/>
      <c r="Q43635" s="498" t="s">
        <v>213</v>
      </c>
      <c r="S43635" s="499"/>
    </row>
    <row r="43636">
      <c r="B43636" s="497"/>
      <c r="H43636" s="500"/>
      <c r="O43636" s="500"/>
      <c r="Q43636" s="498" t="s">
        <v>213</v>
      </c>
      <c r="S43636" s="499"/>
    </row>
    <row r="43637">
      <c r="B43637" s="497"/>
      <c r="H43637" s="500"/>
      <c r="O43637" s="500"/>
      <c r="Q43637" s="498" t="s">
        <v>213</v>
      </c>
      <c r="S43637" s="499"/>
    </row>
    <row r="43638">
      <c r="B43638" s="497"/>
      <c r="H43638" s="500"/>
      <c r="O43638" s="500"/>
      <c r="Q43638" s="498" t="s">
        <v>213</v>
      </c>
      <c r="S43638" s="499"/>
    </row>
    <row r="43639">
      <c r="B43639" s="497"/>
      <c r="H43639" s="500"/>
      <c r="O43639" s="500"/>
      <c r="Q43639" s="498" t="s">
        <v>213</v>
      </c>
      <c r="S43639" s="499"/>
    </row>
    <row r="43640">
      <c r="B43640" s="497"/>
      <c r="H43640" s="500"/>
      <c r="O43640" s="500"/>
      <c r="Q43640" s="498" t="s">
        <v>213</v>
      </c>
      <c r="S43640" s="499"/>
    </row>
    <row r="43641">
      <c r="B43641" s="497"/>
      <c r="H43641" s="500"/>
      <c r="O43641" s="500"/>
      <c r="Q43641" s="498" t="s">
        <v>213</v>
      </c>
      <c r="S43641" s="499"/>
    </row>
    <row r="43642">
      <c r="B43642" s="497"/>
      <c r="H43642" s="500"/>
      <c r="O43642" s="500"/>
      <c r="Q43642" s="498" t="s">
        <v>213</v>
      </c>
      <c r="S43642" s="499"/>
    </row>
    <row r="43643">
      <c r="B43643" s="497"/>
      <c r="H43643" s="500"/>
      <c r="O43643" s="500"/>
      <c r="Q43643" s="498" t="s">
        <v>213</v>
      </c>
      <c r="S43643" s="499"/>
    </row>
    <row r="43644">
      <c r="B43644" s="497"/>
      <c r="H43644" s="500"/>
      <c r="O43644" s="500"/>
      <c r="Q43644" s="498" t="s">
        <v>213</v>
      </c>
      <c r="S43644" s="499"/>
    </row>
    <row r="43645">
      <c r="B43645" s="497"/>
      <c r="H43645" s="500"/>
      <c r="O43645" s="500"/>
      <c r="Q43645" s="498" t="s">
        <v>213</v>
      </c>
      <c r="S43645" s="499"/>
    </row>
    <row r="43646">
      <c r="B43646" s="497"/>
      <c r="H43646" s="500"/>
      <c r="O43646" s="500"/>
      <c r="Q43646" s="498" t="s">
        <v>213</v>
      </c>
      <c r="S43646" s="499"/>
    </row>
    <row r="43647">
      <c r="B43647" s="497"/>
      <c r="H43647" s="500"/>
      <c r="O43647" s="500"/>
      <c r="Q43647" s="498" t="s">
        <v>213</v>
      </c>
      <c r="S43647" s="499"/>
    </row>
    <row r="43648">
      <c r="B43648" s="497"/>
      <c r="H43648" s="500"/>
      <c r="O43648" s="500"/>
      <c r="Q43648" s="498" t="s">
        <v>213</v>
      </c>
      <c r="S43648" s="499"/>
    </row>
    <row r="43649">
      <c r="B43649" s="497"/>
      <c r="H43649" s="500"/>
      <c r="O43649" s="500"/>
      <c r="Q43649" s="498" t="s">
        <v>213</v>
      </c>
      <c r="S43649" s="499"/>
    </row>
    <row r="43650">
      <c r="B43650" s="497"/>
      <c r="H43650" s="500"/>
      <c r="O43650" s="500"/>
      <c r="Q43650" s="498" t="s">
        <v>213</v>
      </c>
      <c r="S43650" s="499"/>
    </row>
    <row r="43651">
      <c r="B43651" s="497"/>
      <c r="H43651" s="500"/>
      <c r="O43651" s="500"/>
      <c r="Q43651" s="498" t="s">
        <v>213</v>
      </c>
      <c r="S43651" s="499"/>
    </row>
    <row r="43652">
      <c r="B43652" s="497"/>
      <c r="H43652" s="500"/>
      <c r="O43652" s="500"/>
      <c r="Q43652" s="498" t="s">
        <v>213</v>
      </c>
      <c r="S43652" s="499"/>
    </row>
    <row r="43653">
      <c r="B43653" s="497"/>
      <c r="H43653" s="500"/>
      <c r="O43653" s="500"/>
      <c r="Q43653" s="498" t="s">
        <v>213</v>
      </c>
      <c r="S43653" s="499"/>
    </row>
    <row r="43654">
      <c r="B43654" s="497"/>
      <c r="H43654" s="500"/>
      <c r="O43654" s="500"/>
      <c r="Q43654" s="498" t="s">
        <v>213</v>
      </c>
      <c r="S43654" s="499"/>
    </row>
    <row r="43655">
      <c r="B43655" s="497"/>
      <c r="H43655" s="500"/>
      <c r="O43655" s="500"/>
      <c r="Q43655" s="498" t="s">
        <v>213</v>
      </c>
      <c r="S43655" s="499"/>
    </row>
    <row r="43656">
      <c r="B43656" s="497"/>
      <c r="H43656" s="500"/>
      <c r="O43656" s="500"/>
      <c r="Q43656" s="498" t="s">
        <v>213</v>
      </c>
      <c r="S43656" s="499"/>
    </row>
    <row r="43657">
      <c r="B43657" s="497"/>
      <c r="H43657" s="500"/>
      <c r="O43657" s="500"/>
      <c r="Q43657" s="498" t="s">
        <v>213</v>
      </c>
      <c r="S43657" s="499"/>
    </row>
    <row r="43658">
      <c r="B43658" s="497"/>
      <c r="H43658" s="500"/>
      <c r="O43658" s="500"/>
      <c r="Q43658" s="498" t="s">
        <v>213</v>
      </c>
      <c r="S43658" s="499"/>
    </row>
    <row r="43659">
      <c r="B43659" s="497"/>
      <c r="H43659" s="500"/>
      <c r="O43659" s="500"/>
      <c r="Q43659" s="498" t="s">
        <v>213</v>
      </c>
      <c r="S43659" s="499"/>
    </row>
    <row r="43660">
      <c r="B43660" s="497"/>
      <c r="H43660" s="500"/>
      <c r="O43660" s="500"/>
      <c r="Q43660" s="498" t="s">
        <v>213</v>
      </c>
      <c r="S43660" s="499"/>
    </row>
    <row r="43661">
      <c r="B43661" s="497"/>
      <c r="H43661" s="500"/>
      <c r="O43661" s="500"/>
      <c r="Q43661" s="498" t="s">
        <v>213</v>
      </c>
      <c r="S43661" s="499"/>
    </row>
    <row r="43662">
      <c r="B43662" s="497"/>
      <c r="H43662" s="500"/>
      <c r="O43662" s="500"/>
      <c r="Q43662" s="498" t="s">
        <v>213</v>
      </c>
      <c r="S43662" s="499"/>
    </row>
    <row r="43663">
      <c r="B43663" s="497"/>
      <c r="H43663" s="500"/>
      <c r="O43663" s="500"/>
      <c r="Q43663" s="498" t="s">
        <v>213</v>
      </c>
      <c r="S43663" s="499"/>
    </row>
    <row r="43664">
      <c r="B43664" s="497"/>
      <c r="H43664" s="500"/>
      <c r="O43664" s="500"/>
      <c r="Q43664" s="498" t="s">
        <v>213</v>
      </c>
      <c r="S43664" s="499"/>
    </row>
    <row r="43665">
      <c r="B43665" s="497"/>
      <c r="H43665" s="500"/>
      <c r="O43665" s="500"/>
      <c r="Q43665" s="498" t="s">
        <v>213</v>
      </c>
      <c r="S43665" s="499"/>
    </row>
    <row r="43666">
      <c r="B43666" s="497"/>
      <c r="H43666" s="500"/>
      <c r="O43666" s="500"/>
      <c r="Q43666" s="498" t="s">
        <v>213</v>
      </c>
      <c r="S43666" s="499"/>
    </row>
    <row r="43667">
      <c r="B43667" s="497"/>
      <c r="H43667" s="500"/>
      <c r="O43667" s="500"/>
      <c r="Q43667" s="498" t="s">
        <v>213</v>
      </c>
      <c r="S43667" s="499"/>
    </row>
    <row r="43668">
      <c r="B43668" s="497"/>
      <c r="H43668" s="500"/>
      <c r="O43668" s="500"/>
      <c r="Q43668" s="498" t="s">
        <v>213</v>
      </c>
      <c r="S43668" s="499"/>
    </row>
    <row r="43669">
      <c r="B43669" s="497"/>
      <c r="H43669" s="500"/>
      <c r="O43669" s="500"/>
      <c r="Q43669" s="498" t="s">
        <v>213</v>
      </c>
      <c r="S43669" s="499"/>
    </row>
    <row r="43670">
      <c r="B43670" s="497"/>
      <c r="H43670" s="500"/>
      <c r="O43670" s="500"/>
      <c r="Q43670" s="498" t="s">
        <v>213</v>
      </c>
      <c r="S43670" s="499"/>
    </row>
    <row r="43671">
      <c r="B43671" s="497"/>
      <c r="H43671" s="500"/>
      <c r="O43671" s="500"/>
      <c r="Q43671" s="498" t="s">
        <v>213</v>
      </c>
      <c r="S43671" s="499"/>
    </row>
    <row r="43672">
      <c r="B43672" s="497"/>
      <c r="H43672" s="500"/>
      <c r="O43672" s="500"/>
      <c r="Q43672" s="498" t="s">
        <v>213</v>
      </c>
      <c r="S43672" s="499"/>
    </row>
    <row r="43673">
      <c r="B43673" s="497"/>
      <c r="H43673" s="500"/>
      <c r="O43673" s="500"/>
      <c r="Q43673" s="498" t="s">
        <v>213</v>
      </c>
      <c r="S43673" s="499"/>
    </row>
    <row r="43674">
      <c r="B43674" s="497"/>
      <c r="H43674" s="500"/>
      <c r="O43674" s="500"/>
      <c r="Q43674" s="498" t="s">
        <v>213</v>
      </c>
      <c r="S43674" s="499"/>
    </row>
    <row r="43675">
      <c r="B43675" s="497"/>
      <c r="H43675" s="500"/>
      <c r="O43675" s="500"/>
      <c r="Q43675" s="498" t="s">
        <v>213</v>
      </c>
      <c r="S43675" s="499"/>
    </row>
    <row r="43676">
      <c r="B43676" s="497"/>
      <c r="H43676" s="500"/>
      <c r="O43676" s="500"/>
      <c r="Q43676" s="498" t="s">
        <v>213</v>
      </c>
      <c r="S43676" s="499"/>
    </row>
    <row r="43677">
      <c r="B43677" s="497"/>
      <c r="H43677" s="500"/>
      <c r="O43677" s="500"/>
      <c r="Q43677" s="498" t="s">
        <v>213</v>
      </c>
      <c r="S43677" s="499"/>
    </row>
    <row r="43678">
      <c r="B43678" s="497"/>
      <c r="H43678" s="500"/>
      <c r="O43678" s="500"/>
      <c r="Q43678" s="498" t="s">
        <v>213</v>
      </c>
      <c r="S43678" s="499"/>
    </row>
    <row r="43679">
      <c r="B43679" s="497"/>
      <c r="H43679" s="500"/>
      <c r="O43679" s="500"/>
      <c r="Q43679" s="498" t="s">
        <v>213</v>
      </c>
      <c r="S43679" s="499"/>
    </row>
    <row r="43680">
      <c r="B43680" s="497"/>
      <c r="H43680" s="500"/>
      <c r="O43680" s="500"/>
      <c r="Q43680" s="498" t="s">
        <v>213</v>
      </c>
      <c r="S43680" s="499"/>
    </row>
    <row r="43681">
      <c r="B43681" s="497"/>
      <c r="H43681" s="500"/>
      <c r="O43681" s="500"/>
      <c r="Q43681" s="498" t="s">
        <v>213</v>
      </c>
      <c r="S43681" s="499"/>
    </row>
    <row r="43682">
      <c r="B43682" s="497"/>
      <c r="H43682" s="500"/>
      <c r="O43682" s="500"/>
      <c r="Q43682" s="498" t="s">
        <v>213</v>
      </c>
      <c r="S43682" s="499"/>
    </row>
    <row r="43683">
      <c r="B43683" s="497"/>
      <c r="H43683" s="500"/>
      <c r="O43683" s="500"/>
      <c r="Q43683" s="498" t="s">
        <v>213</v>
      </c>
      <c r="S43683" s="499"/>
    </row>
    <row r="43684">
      <c r="B43684" s="497"/>
      <c r="H43684" s="500"/>
      <c r="O43684" s="500"/>
      <c r="Q43684" s="498" t="s">
        <v>213</v>
      </c>
      <c r="S43684" s="499"/>
    </row>
    <row r="43685">
      <c r="B43685" s="497"/>
      <c r="H43685" s="500"/>
      <c r="O43685" s="500"/>
      <c r="Q43685" s="498" t="s">
        <v>213</v>
      </c>
      <c r="S43685" s="499"/>
    </row>
    <row r="43686">
      <c r="B43686" s="497"/>
      <c r="H43686" s="500"/>
      <c r="O43686" s="500"/>
      <c r="Q43686" s="498" t="s">
        <v>213</v>
      </c>
      <c r="S43686" s="499"/>
    </row>
    <row r="43687">
      <c r="B43687" s="497"/>
      <c r="H43687" s="500"/>
      <c r="O43687" s="500"/>
      <c r="Q43687" s="498" t="s">
        <v>213</v>
      </c>
      <c r="S43687" s="499"/>
    </row>
    <row r="43688">
      <c r="B43688" s="497"/>
      <c r="H43688" s="500"/>
      <c r="O43688" s="500"/>
      <c r="Q43688" s="498" t="s">
        <v>213</v>
      </c>
      <c r="S43688" s="499"/>
    </row>
    <row r="43689">
      <c r="B43689" s="497"/>
      <c r="H43689" s="500"/>
      <c r="O43689" s="500"/>
      <c r="Q43689" s="498" t="s">
        <v>213</v>
      </c>
      <c r="S43689" s="499"/>
    </row>
    <row r="43690">
      <c r="B43690" s="497"/>
      <c r="H43690" s="500"/>
      <c r="O43690" s="500"/>
      <c r="Q43690" s="498" t="s">
        <v>213</v>
      </c>
      <c r="S43690" s="499"/>
    </row>
    <row r="43691">
      <c r="B43691" s="497"/>
      <c r="H43691" s="500"/>
      <c r="O43691" s="500"/>
      <c r="Q43691" s="498" t="s">
        <v>213</v>
      </c>
      <c r="S43691" s="499"/>
    </row>
    <row r="43692">
      <c r="B43692" s="497"/>
      <c r="H43692" s="500"/>
      <c r="O43692" s="500"/>
      <c r="Q43692" s="498" t="s">
        <v>213</v>
      </c>
      <c r="S43692" s="499"/>
    </row>
    <row r="43693">
      <c r="B43693" s="497"/>
      <c r="H43693" s="500"/>
      <c r="O43693" s="500"/>
      <c r="Q43693" s="498" t="s">
        <v>213</v>
      </c>
      <c r="S43693" s="499"/>
    </row>
    <row r="43694">
      <c r="B43694" s="497"/>
      <c r="H43694" s="500"/>
      <c r="O43694" s="500"/>
      <c r="Q43694" s="498" t="s">
        <v>213</v>
      </c>
      <c r="S43694" s="499"/>
    </row>
    <row r="43695">
      <c r="B43695" s="497"/>
      <c r="H43695" s="500"/>
      <c r="O43695" s="500"/>
      <c r="Q43695" s="498" t="s">
        <v>213</v>
      </c>
      <c r="S43695" s="499"/>
    </row>
    <row r="43696">
      <c r="B43696" s="497"/>
      <c r="H43696" s="500"/>
      <c r="O43696" s="500"/>
      <c r="Q43696" s="498" t="s">
        <v>213</v>
      </c>
      <c r="S43696" s="499"/>
    </row>
    <row r="43697">
      <c r="B43697" s="497"/>
      <c r="H43697" s="500"/>
      <c r="O43697" s="500"/>
      <c r="Q43697" s="498" t="s">
        <v>213</v>
      </c>
      <c r="S43697" s="499"/>
    </row>
    <row r="43698">
      <c r="B43698" s="497"/>
      <c r="H43698" s="500"/>
      <c r="O43698" s="500"/>
      <c r="Q43698" s="498" t="s">
        <v>213</v>
      </c>
      <c r="S43698" s="499"/>
    </row>
    <row r="43699">
      <c r="B43699" s="497"/>
      <c r="H43699" s="500"/>
      <c r="O43699" s="500"/>
      <c r="Q43699" s="498" t="s">
        <v>213</v>
      </c>
      <c r="S43699" s="499"/>
    </row>
    <row r="43700">
      <c r="B43700" s="497"/>
      <c r="H43700" s="500"/>
      <c r="O43700" s="500"/>
      <c r="Q43700" s="498" t="s">
        <v>213</v>
      </c>
      <c r="S43700" s="499"/>
    </row>
    <row r="43701">
      <c r="B43701" s="497"/>
      <c r="H43701" s="500"/>
      <c r="O43701" s="500"/>
      <c r="Q43701" s="498" t="s">
        <v>213</v>
      </c>
      <c r="S43701" s="499"/>
    </row>
    <row r="43702">
      <c r="B43702" s="497"/>
      <c r="H43702" s="500"/>
      <c r="O43702" s="500"/>
      <c r="Q43702" s="498" t="s">
        <v>213</v>
      </c>
      <c r="S43702" s="499"/>
    </row>
    <row r="43703">
      <c r="B43703" s="497"/>
      <c r="H43703" s="500"/>
      <c r="O43703" s="500"/>
      <c r="Q43703" s="498" t="s">
        <v>213</v>
      </c>
      <c r="S43703" s="499"/>
    </row>
    <row r="43704">
      <c r="B43704" s="497"/>
      <c r="H43704" s="500"/>
      <c r="O43704" s="500"/>
      <c r="Q43704" s="498" t="s">
        <v>213</v>
      </c>
      <c r="S43704" s="499"/>
    </row>
    <row r="43705">
      <c r="B43705" s="497"/>
      <c r="H43705" s="500"/>
      <c r="O43705" s="500"/>
      <c r="Q43705" s="498" t="s">
        <v>213</v>
      </c>
      <c r="S43705" s="499"/>
    </row>
    <row r="43706">
      <c r="B43706" s="497"/>
      <c r="H43706" s="500"/>
      <c r="O43706" s="500"/>
      <c r="Q43706" s="498" t="s">
        <v>213</v>
      </c>
      <c r="S43706" s="499"/>
    </row>
    <row r="43707">
      <c r="B43707" s="497"/>
      <c r="H43707" s="500"/>
      <c r="O43707" s="500"/>
      <c r="Q43707" s="498" t="s">
        <v>213</v>
      </c>
      <c r="S43707" s="499"/>
    </row>
    <row r="43708">
      <c r="B43708" s="497"/>
      <c r="H43708" s="500"/>
      <c r="O43708" s="500"/>
      <c r="Q43708" s="498" t="s">
        <v>213</v>
      </c>
      <c r="S43708" s="499"/>
    </row>
    <row r="43709">
      <c r="B43709" s="497"/>
      <c r="H43709" s="500"/>
      <c r="O43709" s="500"/>
      <c r="Q43709" s="498" t="s">
        <v>213</v>
      </c>
      <c r="S43709" s="499"/>
    </row>
    <row r="43710">
      <c r="B43710" s="497"/>
      <c r="H43710" s="500"/>
      <c r="O43710" s="500"/>
      <c r="Q43710" s="498" t="s">
        <v>213</v>
      </c>
      <c r="S43710" s="499"/>
    </row>
    <row r="43711">
      <c r="B43711" s="497"/>
      <c r="H43711" s="500"/>
      <c r="O43711" s="500"/>
      <c r="Q43711" s="498" t="s">
        <v>213</v>
      </c>
      <c r="S43711" s="499"/>
    </row>
    <row r="43712">
      <c r="B43712" s="497"/>
      <c r="H43712" s="500"/>
      <c r="O43712" s="500"/>
      <c r="Q43712" s="498" t="s">
        <v>213</v>
      </c>
      <c r="S43712" s="499"/>
    </row>
    <row r="43713">
      <c r="B43713" s="497"/>
      <c r="H43713" s="500"/>
      <c r="O43713" s="500"/>
      <c r="Q43713" s="498" t="s">
        <v>213</v>
      </c>
      <c r="S43713" s="499"/>
    </row>
    <row r="43714">
      <c r="B43714" s="497"/>
      <c r="H43714" s="500"/>
      <c r="O43714" s="500"/>
      <c r="Q43714" s="498" t="s">
        <v>213</v>
      </c>
      <c r="S43714" s="499"/>
    </row>
    <row r="43715">
      <c r="B43715" s="497"/>
      <c r="H43715" s="500"/>
      <c r="O43715" s="500"/>
      <c r="Q43715" s="498" t="s">
        <v>213</v>
      </c>
      <c r="S43715" s="499"/>
    </row>
    <row r="43716">
      <c r="B43716" s="497"/>
      <c r="H43716" s="500"/>
      <c r="O43716" s="500"/>
      <c r="Q43716" s="498" t="s">
        <v>213</v>
      </c>
      <c r="S43716" s="499"/>
    </row>
    <row r="43717">
      <c r="B43717" s="497"/>
      <c r="H43717" s="500"/>
      <c r="O43717" s="500"/>
      <c r="Q43717" s="498" t="s">
        <v>213</v>
      </c>
      <c r="S43717" s="499"/>
    </row>
    <row r="43718">
      <c r="B43718" s="497"/>
      <c r="H43718" s="500"/>
      <c r="O43718" s="500"/>
      <c r="Q43718" s="498" t="s">
        <v>213</v>
      </c>
      <c r="S43718" s="499"/>
    </row>
    <row r="43719">
      <c r="B43719" s="497"/>
      <c r="H43719" s="500"/>
      <c r="O43719" s="500"/>
      <c r="Q43719" s="498" t="s">
        <v>213</v>
      </c>
      <c r="S43719" s="499"/>
    </row>
    <row r="43720">
      <c r="B43720" s="497"/>
      <c r="H43720" s="500"/>
      <c r="O43720" s="500"/>
      <c r="Q43720" s="498" t="s">
        <v>213</v>
      </c>
      <c r="S43720" s="499"/>
    </row>
    <row r="43721">
      <c r="B43721" s="497"/>
      <c r="H43721" s="500"/>
      <c r="O43721" s="500"/>
      <c r="Q43721" s="498" t="s">
        <v>213</v>
      </c>
      <c r="S43721" s="499"/>
    </row>
    <row r="43722">
      <c r="B43722" s="497"/>
      <c r="H43722" s="500"/>
      <c r="O43722" s="500"/>
      <c r="Q43722" s="498" t="s">
        <v>213</v>
      </c>
      <c r="S43722" s="499"/>
    </row>
    <row r="43723">
      <c r="B43723" s="497"/>
      <c r="H43723" s="500"/>
      <c r="O43723" s="500"/>
      <c r="Q43723" s="498" t="s">
        <v>213</v>
      </c>
      <c r="S43723" s="499"/>
    </row>
    <row r="43724">
      <c r="B43724" s="497"/>
      <c r="H43724" s="500"/>
      <c r="O43724" s="500"/>
      <c r="Q43724" s="498" t="s">
        <v>213</v>
      </c>
      <c r="S43724" s="499"/>
    </row>
    <row r="43725">
      <c r="B43725" s="497"/>
      <c r="H43725" s="500"/>
      <c r="O43725" s="500"/>
      <c r="Q43725" s="498" t="s">
        <v>213</v>
      </c>
      <c r="S43725" s="499"/>
    </row>
    <row r="43726">
      <c r="B43726" s="497"/>
      <c r="H43726" s="500"/>
      <c r="O43726" s="500"/>
      <c r="Q43726" s="498" t="s">
        <v>213</v>
      </c>
      <c r="S43726" s="499"/>
    </row>
    <row r="43727">
      <c r="B43727" s="497"/>
      <c r="H43727" s="500"/>
      <c r="O43727" s="500"/>
      <c r="Q43727" s="498" t="s">
        <v>213</v>
      </c>
      <c r="S43727" s="499"/>
    </row>
    <row r="43728">
      <c r="B43728" s="497"/>
      <c r="H43728" s="500"/>
      <c r="O43728" s="500"/>
      <c r="Q43728" s="498" t="s">
        <v>213</v>
      </c>
      <c r="S43728" s="499"/>
    </row>
    <row r="43729">
      <c r="B43729" s="497"/>
      <c r="H43729" s="500"/>
      <c r="O43729" s="500"/>
      <c r="Q43729" s="498" t="s">
        <v>213</v>
      </c>
      <c r="S43729" s="499"/>
    </row>
    <row r="43730">
      <c r="B43730" s="497"/>
      <c r="H43730" s="500"/>
      <c r="O43730" s="500"/>
      <c r="Q43730" s="498" t="s">
        <v>213</v>
      </c>
      <c r="S43730" s="499"/>
    </row>
    <row r="43731">
      <c r="B43731" s="497"/>
      <c r="H43731" s="500"/>
      <c r="O43731" s="500"/>
      <c r="Q43731" s="498" t="s">
        <v>213</v>
      </c>
      <c r="S43731" s="499"/>
    </row>
    <row r="43732">
      <c r="B43732" s="497"/>
      <c r="H43732" s="500"/>
      <c r="O43732" s="500"/>
      <c r="Q43732" s="498" t="s">
        <v>213</v>
      </c>
      <c r="S43732" s="499"/>
    </row>
    <row r="43733">
      <c r="B43733" s="497"/>
      <c r="H43733" s="500"/>
      <c r="O43733" s="500"/>
      <c r="Q43733" s="498" t="s">
        <v>213</v>
      </c>
      <c r="S43733" s="499"/>
    </row>
    <row r="43734">
      <c r="B43734" s="497"/>
      <c r="H43734" s="500"/>
      <c r="O43734" s="500"/>
      <c r="Q43734" s="498" t="s">
        <v>213</v>
      </c>
      <c r="S43734" s="499"/>
    </row>
    <row r="43735">
      <c r="B43735" s="497"/>
      <c r="H43735" s="500"/>
      <c r="O43735" s="500"/>
      <c r="Q43735" s="498" t="s">
        <v>213</v>
      </c>
      <c r="S43735" s="499"/>
    </row>
    <row r="43736">
      <c r="B43736" s="497"/>
      <c r="H43736" s="500"/>
      <c r="O43736" s="500"/>
      <c r="Q43736" s="498" t="s">
        <v>213</v>
      </c>
      <c r="S43736" s="499"/>
    </row>
    <row r="43737">
      <c r="B43737" s="497"/>
      <c r="H43737" s="500"/>
      <c r="O43737" s="500"/>
      <c r="Q43737" s="498" t="s">
        <v>213</v>
      </c>
      <c r="S43737" s="499"/>
    </row>
    <row r="43738">
      <c r="B43738" s="497"/>
      <c r="H43738" s="500"/>
      <c r="O43738" s="500"/>
      <c r="Q43738" s="498" t="s">
        <v>213</v>
      </c>
      <c r="S43738" s="499"/>
    </row>
    <row r="43739">
      <c r="B43739" s="497"/>
      <c r="H43739" s="500"/>
      <c r="O43739" s="500"/>
      <c r="Q43739" s="498" t="s">
        <v>213</v>
      </c>
      <c r="S43739" s="499"/>
    </row>
    <row r="43740">
      <c r="B43740" s="497"/>
      <c r="H43740" s="500"/>
      <c r="O43740" s="500"/>
      <c r="Q43740" s="498" t="s">
        <v>213</v>
      </c>
      <c r="S43740" s="499"/>
    </row>
    <row r="43741">
      <c r="B43741" s="497"/>
      <c r="H43741" s="500"/>
      <c r="O43741" s="500"/>
      <c r="Q43741" s="498" t="s">
        <v>213</v>
      </c>
      <c r="S43741" s="499"/>
    </row>
    <row r="43742">
      <c r="B43742" s="497"/>
      <c r="H43742" s="500"/>
      <c r="O43742" s="500"/>
      <c r="Q43742" s="498" t="s">
        <v>213</v>
      </c>
      <c r="S43742" s="499"/>
    </row>
    <row r="43743">
      <c r="B43743" s="497"/>
      <c r="H43743" s="500"/>
      <c r="O43743" s="500"/>
      <c r="Q43743" s="498" t="s">
        <v>213</v>
      </c>
      <c r="S43743" s="499"/>
    </row>
    <row r="43744">
      <c r="B43744" s="497"/>
      <c r="H43744" s="500"/>
      <c r="O43744" s="500"/>
      <c r="Q43744" s="498" t="s">
        <v>213</v>
      </c>
      <c r="S43744" s="499"/>
    </row>
    <row r="43745">
      <c r="B43745" s="497"/>
      <c r="H43745" s="500"/>
      <c r="O43745" s="500"/>
      <c r="Q43745" s="498" t="s">
        <v>213</v>
      </c>
      <c r="S43745" s="499"/>
    </row>
    <row r="43746">
      <c r="B43746" s="497"/>
      <c r="H43746" s="500"/>
      <c r="O43746" s="500"/>
      <c r="Q43746" s="498" t="s">
        <v>213</v>
      </c>
      <c r="S43746" s="499"/>
    </row>
    <row r="43747">
      <c r="B43747" s="497"/>
      <c r="H43747" s="500"/>
      <c r="O43747" s="500"/>
      <c r="Q43747" s="498" t="s">
        <v>213</v>
      </c>
      <c r="S43747" s="499"/>
    </row>
    <row r="43748">
      <c r="B43748" s="497"/>
      <c r="H43748" s="500"/>
      <c r="O43748" s="500"/>
      <c r="Q43748" s="498" t="s">
        <v>213</v>
      </c>
      <c r="S43748" s="499"/>
    </row>
    <row r="43749">
      <c r="B43749" s="497"/>
      <c r="H43749" s="500"/>
      <c r="O43749" s="500"/>
      <c r="Q43749" s="498" t="s">
        <v>213</v>
      </c>
      <c r="S43749" s="499"/>
    </row>
    <row r="43750">
      <c r="B43750" s="497"/>
      <c r="H43750" s="500"/>
      <c r="O43750" s="500"/>
      <c r="Q43750" s="498" t="s">
        <v>213</v>
      </c>
      <c r="S43750" s="499"/>
    </row>
    <row r="43751">
      <c r="B43751" s="497"/>
      <c r="H43751" s="500"/>
      <c r="O43751" s="500"/>
      <c r="Q43751" s="498" t="s">
        <v>213</v>
      </c>
      <c r="S43751" s="499"/>
    </row>
    <row r="43752">
      <c r="B43752" s="497"/>
      <c r="H43752" s="500"/>
      <c r="O43752" s="500"/>
      <c r="Q43752" s="498" t="s">
        <v>213</v>
      </c>
      <c r="S43752" s="499"/>
    </row>
    <row r="43753">
      <c r="B43753" s="497"/>
      <c r="H43753" s="500"/>
      <c r="O43753" s="500"/>
      <c r="Q43753" s="498" t="s">
        <v>213</v>
      </c>
      <c r="S43753" s="499"/>
    </row>
    <row r="43754">
      <c r="B43754" s="497"/>
      <c r="H43754" s="500"/>
      <c r="O43754" s="500"/>
      <c r="Q43754" s="498" t="s">
        <v>213</v>
      </c>
      <c r="S43754" s="499"/>
    </row>
    <row r="43755">
      <c r="B43755" s="497"/>
      <c r="H43755" s="500"/>
      <c r="O43755" s="500"/>
      <c r="Q43755" s="498" t="s">
        <v>213</v>
      </c>
      <c r="S43755" s="499"/>
    </row>
    <row r="43756">
      <c r="B43756" s="497"/>
      <c r="H43756" s="500"/>
      <c r="O43756" s="500"/>
      <c r="Q43756" s="498" t="s">
        <v>213</v>
      </c>
      <c r="S43756" s="499"/>
    </row>
    <row r="43757">
      <c r="B43757" s="497"/>
      <c r="H43757" s="500"/>
      <c r="O43757" s="500"/>
      <c r="Q43757" s="498" t="s">
        <v>213</v>
      </c>
      <c r="S43757" s="499"/>
    </row>
    <row r="43758">
      <c r="B43758" s="497"/>
      <c r="H43758" s="500"/>
      <c r="O43758" s="500"/>
      <c r="Q43758" s="498" t="s">
        <v>213</v>
      </c>
      <c r="S43758" s="499"/>
    </row>
    <row r="43759">
      <c r="B43759" s="497"/>
      <c r="H43759" s="500"/>
      <c r="O43759" s="500"/>
      <c r="Q43759" s="498" t="s">
        <v>213</v>
      </c>
      <c r="S43759" s="499"/>
    </row>
    <row r="43760">
      <c r="B43760" s="497"/>
      <c r="H43760" s="500"/>
      <c r="O43760" s="500"/>
      <c r="Q43760" s="498" t="s">
        <v>213</v>
      </c>
      <c r="S43760" s="499"/>
    </row>
    <row r="43761">
      <c r="B43761" s="497"/>
      <c r="H43761" s="500"/>
      <c r="O43761" s="500"/>
      <c r="Q43761" s="498" t="s">
        <v>213</v>
      </c>
      <c r="S43761" s="499"/>
    </row>
    <row r="43762">
      <c r="B43762" s="497"/>
      <c r="H43762" s="500"/>
      <c r="O43762" s="500"/>
      <c r="Q43762" s="498" t="s">
        <v>213</v>
      </c>
      <c r="S43762" s="499"/>
    </row>
    <row r="43763">
      <c r="B43763" s="497"/>
      <c r="H43763" s="500"/>
      <c r="O43763" s="500"/>
      <c r="Q43763" s="498" t="s">
        <v>213</v>
      </c>
      <c r="S43763" s="499"/>
    </row>
    <row r="43764">
      <c r="B43764" s="497"/>
      <c r="H43764" s="500"/>
      <c r="O43764" s="500"/>
      <c r="Q43764" s="498" t="s">
        <v>213</v>
      </c>
      <c r="S43764" s="499"/>
    </row>
    <row r="43765">
      <c r="B43765" s="497"/>
      <c r="H43765" s="500"/>
      <c r="O43765" s="500"/>
      <c r="Q43765" s="498" t="s">
        <v>213</v>
      </c>
      <c r="S43765" s="499"/>
    </row>
    <row r="43766">
      <c r="B43766" s="497"/>
      <c r="H43766" s="500"/>
      <c r="O43766" s="500"/>
      <c r="Q43766" s="498" t="s">
        <v>213</v>
      </c>
      <c r="S43766" s="499"/>
    </row>
    <row r="43767">
      <c r="B43767" s="497"/>
      <c r="H43767" s="500"/>
      <c r="O43767" s="500"/>
      <c r="Q43767" s="498" t="s">
        <v>213</v>
      </c>
      <c r="S43767" s="499"/>
    </row>
    <row r="43768">
      <c r="B43768" s="497"/>
      <c r="H43768" s="500"/>
      <c r="O43768" s="500"/>
      <c r="Q43768" s="498" t="s">
        <v>213</v>
      </c>
      <c r="S43768" s="499"/>
    </row>
    <row r="43769">
      <c r="B43769" s="497"/>
      <c r="H43769" s="500"/>
      <c r="O43769" s="500"/>
      <c r="Q43769" s="498" t="s">
        <v>213</v>
      </c>
      <c r="S43769" s="499"/>
    </row>
    <row r="43770">
      <c r="B43770" s="497"/>
      <c r="H43770" s="500"/>
      <c r="O43770" s="500"/>
      <c r="Q43770" s="498" t="s">
        <v>213</v>
      </c>
      <c r="S43770" s="499"/>
    </row>
    <row r="43771">
      <c r="B43771" s="497"/>
      <c r="H43771" s="500"/>
      <c r="O43771" s="500"/>
      <c r="Q43771" s="498" t="s">
        <v>213</v>
      </c>
      <c r="S43771" s="499"/>
    </row>
    <row r="43772">
      <c r="B43772" s="497"/>
      <c r="H43772" s="500"/>
      <c r="O43772" s="500"/>
      <c r="Q43772" s="498" t="s">
        <v>213</v>
      </c>
      <c r="S43772" s="499"/>
    </row>
    <row r="43773">
      <c r="B43773" s="497"/>
      <c r="H43773" s="500"/>
      <c r="O43773" s="500"/>
      <c r="Q43773" s="498" t="s">
        <v>213</v>
      </c>
      <c r="S43773" s="499"/>
    </row>
    <row r="43774">
      <c r="B43774" s="497"/>
      <c r="H43774" s="500"/>
      <c r="O43774" s="500"/>
      <c r="Q43774" s="498" t="s">
        <v>213</v>
      </c>
      <c r="S43774" s="499"/>
    </row>
    <row r="43775">
      <c r="B43775" s="497"/>
      <c r="H43775" s="500"/>
      <c r="O43775" s="500"/>
      <c r="Q43775" s="498" t="s">
        <v>213</v>
      </c>
      <c r="S43775" s="499"/>
    </row>
    <row r="43776">
      <c r="B43776" s="497"/>
      <c r="H43776" s="500"/>
      <c r="O43776" s="500"/>
      <c r="Q43776" s="498" t="s">
        <v>213</v>
      </c>
      <c r="S43776" s="499"/>
    </row>
    <row r="43777">
      <c r="B43777" s="497"/>
      <c r="H43777" s="500"/>
      <c r="O43777" s="500"/>
      <c r="Q43777" s="498" t="s">
        <v>213</v>
      </c>
      <c r="S43777" s="499"/>
    </row>
    <row r="43778">
      <c r="B43778" s="497"/>
      <c r="H43778" s="500"/>
      <c r="O43778" s="500"/>
      <c r="Q43778" s="498" t="s">
        <v>213</v>
      </c>
      <c r="S43778" s="499"/>
    </row>
    <row r="43779">
      <c r="B43779" s="497"/>
      <c r="H43779" s="500"/>
      <c r="O43779" s="500"/>
      <c r="Q43779" s="498" t="s">
        <v>213</v>
      </c>
      <c r="S43779" s="499"/>
    </row>
    <row r="43780">
      <c r="B43780" s="497"/>
      <c r="H43780" s="500"/>
      <c r="O43780" s="500"/>
      <c r="Q43780" s="498" t="s">
        <v>213</v>
      </c>
      <c r="S43780" s="499"/>
    </row>
    <row r="43781">
      <c r="B43781" s="497"/>
      <c r="H43781" s="500"/>
      <c r="O43781" s="500"/>
      <c r="Q43781" s="498" t="s">
        <v>213</v>
      </c>
      <c r="S43781" s="499"/>
    </row>
    <row r="43782">
      <c r="B43782" s="497"/>
      <c r="H43782" s="500"/>
      <c r="O43782" s="500"/>
      <c r="Q43782" s="498" t="s">
        <v>213</v>
      </c>
      <c r="S43782" s="499"/>
    </row>
    <row r="43783">
      <c r="B43783" s="497"/>
      <c r="H43783" s="500"/>
      <c r="O43783" s="500"/>
      <c r="Q43783" s="498" t="s">
        <v>213</v>
      </c>
      <c r="S43783" s="499"/>
    </row>
    <row r="43784">
      <c r="B43784" s="497"/>
      <c r="H43784" s="500"/>
      <c r="O43784" s="500"/>
      <c r="Q43784" s="498" t="s">
        <v>213</v>
      </c>
      <c r="S43784" s="499"/>
    </row>
    <row r="43785">
      <c r="B43785" s="497"/>
      <c r="H43785" s="500"/>
      <c r="O43785" s="500"/>
      <c r="Q43785" s="498" t="s">
        <v>213</v>
      </c>
      <c r="S43785" s="499"/>
    </row>
    <row r="43786">
      <c r="B43786" s="497"/>
      <c r="H43786" s="500"/>
      <c r="O43786" s="500"/>
      <c r="Q43786" s="498" t="s">
        <v>213</v>
      </c>
      <c r="S43786" s="499"/>
    </row>
    <row r="43787">
      <c r="B43787" s="497"/>
      <c r="H43787" s="500"/>
      <c r="O43787" s="500"/>
      <c r="Q43787" s="498" t="s">
        <v>213</v>
      </c>
      <c r="S43787" s="499"/>
    </row>
    <row r="43788">
      <c r="B43788" s="497"/>
      <c r="H43788" s="500"/>
      <c r="O43788" s="500"/>
      <c r="Q43788" s="498" t="s">
        <v>213</v>
      </c>
      <c r="S43788" s="499"/>
    </row>
    <row r="43789">
      <c r="B43789" s="497"/>
      <c r="H43789" s="500"/>
      <c r="O43789" s="500"/>
      <c r="Q43789" s="498" t="s">
        <v>213</v>
      </c>
      <c r="S43789" s="499"/>
    </row>
    <row r="43790">
      <c r="B43790" s="497"/>
      <c r="H43790" s="500"/>
      <c r="O43790" s="500"/>
      <c r="Q43790" s="498" t="s">
        <v>213</v>
      </c>
      <c r="S43790" s="499"/>
    </row>
    <row r="43791">
      <c r="B43791" s="497"/>
      <c r="H43791" s="500"/>
      <c r="O43791" s="500"/>
      <c r="Q43791" s="498" t="s">
        <v>213</v>
      </c>
      <c r="S43791" s="499"/>
    </row>
    <row r="43792">
      <c r="B43792" s="497"/>
      <c r="H43792" s="500"/>
      <c r="O43792" s="500"/>
      <c r="Q43792" s="498" t="s">
        <v>213</v>
      </c>
      <c r="S43792" s="499"/>
    </row>
    <row r="43793">
      <c r="B43793" s="497"/>
      <c r="H43793" s="500"/>
      <c r="O43793" s="500"/>
      <c r="Q43793" s="498" t="s">
        <v>213</v>
      </c>
      <c r="S43793" s="499"/>
    </row>
    <row r="43794">
      <c r="B43794" s="497"/>
      <c r="H43794" s="500"/>
      <c r="O43794" s="500"/>
      <c r="Q43794" s="498" t="s">
        <v>213</v>
      </c>
      <c r="S43794" s="499"/>
    </row>
    <row r="43795">
      <c r="B43795" s="497"/>
      <c r="H43795" s="500"/>
      <c r="O43795" s="500"/>
      <c r="Q43795" s="498" t="s">
        <v>213</v>
      </c>
      <c r="S43795" s="499"/>
    </row>
    <row r="43796">
      <c r="B43796" s="497"/>
      <c r="H43796" s="500"/>
      <c r="O43796" s="500"/>
      <c r="Q43796" s="498" t="s">
        <v>213</v>
      </c>
      <c r="S43796" s="499"/>
    </row>
    <row r="43797">
      <c r="B43797" s="497"/>
      <c r="H43797" s="500"/>
      <c r="O43797" s="500"/>
      <c r="Q43797" s="498" t="s">
        <v>213</v>
      </c>
      <c r="S43797" s="499"/>
    </row>
    <row r="43798">
      <c r="B43798" s="497"/>
      <c r="H43798" s="500"/>
      <c r="O43798" s="500"/>
      <c r="Q43798" s="498" t="s">
        <v>213</v>
      </c>
      <c r="S43798" s="499"/>
    </row>
    <row r="43799">
      <c r="B43799" s="497"/>
      <c r="H43799" s="500"/>
      <c r="O43799" s="500"/>
      <c r="Q43799" s="498" t="s">
        <v>213</v>
      </c>
      <c r="S43799" s="499"/>
    </row>
    <row r="43800">
      <c r="B43800" s="497"/>
      <c r="H43800" s="500"/>
      <c r="O43800" s="500"/>
      <c r="Q43800" s="498" t="s">
        <v>213</v>
      </c>
      <c r="S43800" s="499"/>
    </row>
    <row r="43801">
      <c r="B43801" s="497"/>
      <c r="H43801" s="500"/>
      <c r="O43801" s="500"/>
      <c r="Q43801" s="498" t="s">
        <v>213</v>
      </c>
      <c r="S43801" s="499"/>
    </row>
    <row r="43802">
      <c r="B43802" s="497"/>
      <c r="H43802" s="500"/>
      <c r="O43802" s="500"/>
      <c r="Q43802" s="498" t="s">
        <v>213</v>
      </c>
      <c r="S43802" s="499"/>
    </row>
    <row r="43803">
      <c r="B43803" s="497"/>
      <c r="H43803" s="500"/>
      <c r="O43803" s="500"/>
      <c r="Q43803" s="498" t="s">
        <v>213</v>
      </c>
      <c r="S43803" s="499"/>
    </row>
    <row r="43804">
      <c r="B43804" s="497"/>
      <c r="H43804" s="500"/>
      <c r="O43804" s="500"/>
      <c r="Q43804" s="498" t="s">
        <v>213</v>
      </c>
      <c r="S43804" s="499"/>
    </row>
    <row r="43805">
      <c r="B43805" s="497"/>
      <c r="H43805" s="500"/>
      <c r="O43805" s="500"/>
      <c r="Q43805" s="498" t="s">
        <v>213</v>
      </c>
      <c r="S43805" s="499"/>
    </row>
    <row r="43806">
      <c r="B43806" s="497"/>
      <c r="H43806" s="500"/>
      <c r="O43806" s="500"/>
      <c r="Q43806" s="498" t="s">
        <v>213</v>
      </c>
      <c r="S43806" s="499"/>
    </row>
    <row r="43807">
      <c r="B43807" s="497"/>
      <c r="H43807" s="500"/>
      <c r="O43807" s="500"/>
      <c r="Q43807" s="498" t="s">
        <v>213</v>
      </c>
      <c r="S43807" s="499"/>
    </row>
    <row r="43808">
      <c r="B43808" s="497"/>
      <c r="H43808" s="500"/>
      <c r="O43808" s="500"/>
      <c r="Q43808" s="498" t="s">
        <v>213</v>
      </c>
      <c r="S43808" s="499"/>
    </row>
    <row r="43809">
      <c r="B43809" s="497"/>
      <c r="H43809" s="500"/>
      <c r="O43809" s="500"/>
      <c r="Q43809" s="498" t="s">
        <v>213</v>
      </c>
      <c r="S43809" s="499"/>
    </row>
    <row r="43810">
      <c r="B43810" s="497"/>
      <c r="H43810" s="500"/>
      <c r="O43810" s="500"/>
      <c r="Q43810" s="498" t="s">
        <v>213</v>
      </c>
      <c r="S43810" s="499"/>
    </row>
    <row r="43811">
      <c r="B43811" s="497"/>
      <c r="H43811" s="500"/>
      <c r="O43811" s="500"/>
      <c r="Q43811" s="498" t="s">
        <v>213</v>
      </c>
      <c r="S43811" s="499"/>
    </row>
    <row r="43812">
      <c r="B43812" s="497"/>
      <c r="H43812" s="500"/>
      <c r="O43812" s="500"/>
      <c r="Q43812" s="498" t="s">
        <v>213</v>
      </c>
      <c r="S43812" s="499"/>
    </row>
    <row r="43813">
      <c r="B43813" s="497"/>
      <c r="H43813" s="500"/>
      <c r="O43813" s="500"/>
      <c r="Q43813" s="498" t="s">
        <v>213</v>
      </c>
      <c r="S43813" s="499"/>
    </row>
    <row r="43814">
      <c r="B43814" s="497"/>
      <c r="H43814" s="500"/>
      <c r="O43814" s="500"/>
      <c r="Q43814" s="498" t="s">
        <v>213</v>
      </c>
      <c r="S43814" s="499"/>
    </row>
    <row r="43815">
      <c r="B43815" s="497"/>
      <c r="H43815" s="500"/>
      <c r="O43815" s="500"/>
      <c r="Q43815" s="498" t="s">
        <v>213</v>
      </c>
      <c r="S43815" s="499"/>
    </row>
    <row r="43816">
      <c r="B43816" s="497"/>
      <c r="H43816" s="500"/>
      <c r="O43816" s="500"/>
      <c r="Q43816" s="498" t="s">
        <v>213</v>
      </c>
      <c r="S43816" s="499"/>
    </row>
    <row r="43817">
      <c r="B43817" s="497"/>
      <c r="H43817" s="500"/>
      <c r="O43817" s="500"/>
      <c r="Q43817" s="498" t="s">
        <v>213</v>
      </c>
      <c r="S43817" s="499"/>
    </row>
    <row r="43818">
      <c r="B43818" s="497"/>
      <c r="H43818" s="500"/>
      <c r="O43818" s="500"/>
      <c r="Q43818" s="498" t="s">
        <v>213</v>
      </c>
      <c r="S43818" s="499"/>
    </row>
    <row r="43819">
      <c r="B43819" s="497"/>
      <c r="H43819" s="500"/>
      <c r="O43819" s="500"/>
      <c r="Q43819" s="498" t="s">
        <v>213</v>
      </c>
      <c r="S43819" s="499"/>
    </row>
    <row r="43820">
      <c r="B43820" s="497"/>
      <c r="H43820" s="500"/>
      <c r="O43820" s="500"/>
      <c r="Q43820" s="498" t="s">
        <v>213</v>
      </c>
      <c r="S43820" s="499"/>
    </row>
    <row r="43821">
      <c r="B43821" s="497"/>
      <c r="H43821" s="500"/>
      <c r="O43821" s="500"/>
      <c r="Q43821" s="498" t="s">
        <v>213</v>
      </c>
      <c r="S43821" s="499"/>
    </row>
    <row r="43822">
      <c r="B43822" s="497"/>
      <c r="H43822" s="500"/>
      <c r="O43822" s="500"/>
      <c r="Q43822" s="498" t="s">
        <v>213</v>
      </c>
      <c r="S43822" s="499"/>
    </row>
    <row r="43823">
      <c r="B43823" s="497"/>
      <c r="H43823" s="500"/>
      <c r="O43823" s="500"/>
      <c r="Q43823" s="498" t="s">
        <v>213</v>
      </c>
      <c r="S43823" s="499"/>
    </row>
    <row r="43824">
      <c r="B43824" s="497"/>
      <c r="H43824" s="500"/>
      <c r="O43824" s="500"/>
      <c r="Q43824" s="498" t="s">
        <v>213</v>
      </c>
      <c r="S43824" s="499"/>
    </row>
    <row r="43825">
      <c r="B43825" s="497"/>
      <c r="H43825" s="500"/>
      <c r="O43825" s="500"/>
      <c r="Q43825" s="498" t="s">
        <v>213</v>
      </c>
      <c r="S43825" s="499"/>
    </row>
    <row r="43826">
      <c r="B43826" s="497"/>
      <c r="H43826" s="500"/>
      <c r="O43826" s="500"/>
      <c r="Q43826" s="498" t="s">
        <v>213</v>
      </c>
      <c r="S43826" s="499"/>
    </row>
    <row r="43827">
      <c r="B43827" s="497"/>
      <c r="H43827" s="500"/>
      <c r="O43827" s="500"/>
      <c r="Q43827" s="498" t="s">
        <v>213</v>
      </c>
      <c r="S43827" s="499"/>
    </row>
    <row r="43828">
      <c r="B43828" s="497"/>
      <c r="H43828" s="500"/>
      <c r="O43828" s="500"/>
      <c r="Q43828" s="498" t="s">
        <v>213</v>
      </c>
      <c r="S43828" s="499"/>
    </row>
    <row r="43829">
      <c r="B43829" s="497"/>
      <c r="H43829" s="500"/>
      <c r="O43829" s="500"/>
      <c r="Q43829" s="498" t="s">
        <v>213</v>
      </c>
      <c r="S43829" s="499"/>
    </row>
    <row r="43830">
      <c r="B43830" s="497"/>
      <c r="H43830" s="500"/>
      <c r="O43830" s="500"/>
      <c r="Q43830" s="498" t="s">
        <v>213</v>
      </c>
      <c r="S43830" s="499"/>
    </row>
    <row r="43831">
      <c r="B43831" s="497"/>
      <c r="H43831" s="500"/>
      <c r="O43831" s="500"/>
      <c r="Q43831" s="498" t="s">
        <v>213</v>
      </c>
      <c r="S43831" s="499"/>
    </row>
    <row r="43832">
      <c r="B43832" s="497"/>
      <c r="H43832" s="500"/>
      <c r="O43832" s="500"/>
      <c r="Q43832" s="498" t="s">
        <v>213</v>
      </c>
      <c r="S43832" s="499"/>
    </row>
    <row r="43833">
      <c r="B43833" s="497"/>
      <c r="H43833" s="500"/>
      <c r="O43833" s="500"/>
      <c r="Q43833" s="498" t="s">
        <v>213</v>
      </c>
      <c r="S43833" s="499"/>
    </row>
    <row r="43834">
      <c r="B43834" s="497"/>
      <c r="H43834" s="500"/>
      <c r="O43834" s="500"/>
      <c r="Q43834" s="498" t="s">
        <v>213</v>
      </c>
      <c r="S43834" s="499"/>
    </row>
    <row r="43835">
      <c r="B43835" s="497"/>
      <c r="H43835" s="500"/>
      <c r="O43835" s="500"/>
      <c r="Q43835" s="498" t="s">
        <v>213</v>
      </c>
      <c r="S43835" s="499"/>
    </row>
    <row r="43836">
      <c r="B43836" s="497"/>
      <c r="H43836" s="500"/>
      <c r="O43836" s="500"/>
      <c r="Q43836" s="498" t="s">
        <v>213</v>
      </c>
      <c r="S43836" s="499"/>
    </row>
    <row r="43837">
      <c r="B43837" s="497"/>
      <c r="H43837" s="500"/>
      <c r="O43837" s="500"/>
      <c r="Q43837" s="498" t="s">
        <v>213</v>
      </c>
      <c r="S43837" s="499"/>
    </row>
    <row r="43838">
      <c r="B43838" s="497"/>
      <c r="H43838" s="500"/>
      <c r="O43838" s="500"/>
      <c r="Q43838" s="498" t="s">
        <v>213</v>
      </c>
      <c r="S43838" s="499"/>
    </row>
    <row r="43839">
      <c r="B43839" s="497"/>
      <c r="H43839" s="500"/>
      <c r="O43839" s="500"/>
      <c r="Q43839" s="498" t="s">
        <v>213</v>
      </c>
      <c r="S43839" s="499"/>
    </row>
    <row r="43840">
      <c r="B43840" s="497"/>
      <c r="H43840" s="500"/>
      <c r="O43840" s="500"/>
      <c r="Q43840" s="498" t="s">
        <v>213</v>
      </c>
      <c r="S43840" s="499"/>
    </row>
    <row r="43841">
      <c r="B43841" s="497"/>
      <c r="H43841" s="500"/>
      <c r="O43841" s="500"/>
      <c r="Q43841" s="498" t="s">
        <v>213</v>
      </c>
      <c r="S43841" s="499"/>
    </row>
    <row r="43842">
      <c r="B43842" s="497"/>
      <c r="H43842" s="500"/>
      <c r="O43842" s="500"/>
      <c r="Q43842" s="498" t="s">
        <v>213</v>
      </c>
      <c r="S43842" s="499"/>
    </row>
    <row r="43843">
      <c r="B43843" s="497"/>
      <c r="H43843" s="500"/>
      <c r="O43843" s="500"/>
      <c r="Q43843" s="498" t="s">
        <v>213</v>
      </c>
      <c r="S43843" s="499"/>
    </row>
    <row r="43844">
      <c r="B43844" s="497"/>
      <c r="H43844" s="500"/>
      <c r="O43844" s="500"/>
      <c r="Q43844" s="498" t="s">
        <v>213</v>
      </c>
      <c r="S43844" s="499"/>
    </row>
    <row r="43845">
      <c r="B43845" s="497"/>
      <c r="H43845" s="500"/>
      <c r="O43845" s="500"/>
      <c r="Q43845" s="498" t="s">
        <v>213</v>
      </c>
      <c r="S43845" s="499"/>
    </row>
    <row r="43846">
      <c r="B43846" s="497"/>
      <c r="H43846" s="500"/>
      <c r="O43846" s="500"/>
      <c r="Q43846" s="498" t="s">
        <v>213</v>
      </c>
      <c r="S43846" s="499"/>
    </row>
    <row r="43847">
      <c r="B43847" s="497"/>
      <c r="H43847" s="500"/>
      <c r="O43847" s="500"/>
      <c r="Q43847" s="498" t="s">
        <v>213</v>
      </c>
      <c r="S43847" s="499"/>
    </row>
    <row r="43848">
      <c r="B43848" s="497"/>
      <c r="H43848" s="500"/>
      <c r="O43848" s="500"/>
      <c r="Q43848" s="498" t="s">
        <v>213</v>
      </c>
      <c r="S43848" s="499"/>
    </row>
    <row r="43849">
      <c r="B43849" s="497"/>
      <c r="H43849" s="500"/>
      <c r="O43849" s="500"/>
      <c r="Q43849" s="498" t="s">
        <v>213</v>
      </c>
      <c r="S43849" s="499"/>
    </row>
    <row r="43850">
      <c r="B43850" s="497"/>
      <c r="H43850" s="500"/>
      <c r="O43850" s="500"/>
      <c r="Q43850" s="498" t="s">
        <v>213</v>
      </c>
      <c r="S43850" s="499"/>
    </row>
    <row r="43851">
      <c r="B43851" s="497"/>
      <c r="H43851" s="500"/>
      <c r="O43851" s="500"/>
      <c r="Q43851" s="498" t="s">
        <v>213</v>
      </c>
      <c r="S43851" s="499"/>
    </row>
    <row r="43852">
      <c r="B43852" s="497"/>
      <c r="H43852" s="500"/>
      <c r="O43852" s="500"/>
      <c r="Q43852" s="498" t="s">
        <v>213</v>
      </c>
      <c r="S43852" s="499"/>
    </row>
    <row r="43853">
      <c r="B43853" s="497"/>
      <c r="H43853" s="500"/>
      <c r="O43853" s="500"/>
      <c r="Q43853" s="498" t="s">
        <v>213</v>
      </c>
      <c r="S43853" s="499"/>
    </row>
    <row r="43854">
      <c r="B43854" s="497"/>
      <c r="H43854" s="500"/>
      <c r="O43854" s="500"/>
      <c r="Q43854" s="498" t="s">
        <v>213</v>
      </c>
      <c r="S43854" s="499"/>
    </row>
    <row r="43855">
      <c r="B43855" s="497"/>
      <c r="H43855" s="500"/>
      <c r="O43855" s="500"/>
      <c r="Q43855" s="498" t="s">
        <v>213</v>
      </c>
      <c r="S43855" s="499"/>
    </row>
    <row r="43856">
      <c r="B43856" s="497"/>
      <c r="H43856" s="500"/>
      <c r="O43856" s="500"/>
      <c r="Q43856" s="498" t="s">
        <v>213</v>
      </c>
      <c r="S43856" s="499"/>
    </row>
    <row r="43857">
      <c r="B43857" s="497"/>
      <c r="H43857" s="500"/>
      <c r="O43857" s="500"/>
      <c r="Q43857" s="498" t="s">
        <v>213</v>
      </c>
      <c r="S43857" s="499"/>
    </row>
    <row r="43858">
      <c r="B43858" s="497"/>
      <c r="H43858" s="500"/>
      <c r="O43858" s="500"/>
      <c r="Q43858" s="498" t="s">
        <v>213</v>
      </c>
      <c r="S43858" s="499"/>
    </row>
    <row r="43859">
      <c r="B43859" s="497"/>
      <c r="H43859" s="500"/>
      <c r="O43859" s="500"/>
      <c r="Q43859" s="498" t="s">
        <v>213</v>
      </c>
      <c r="S43859" s="499"/>
    </row>
    <row r="43860">
      <c r="B43860" s="497"/>
      <c r="H43860" s="500"/>
      <c r="O43860" s="500"/>
      <c r="Q43860" s="498" t="s">
        <v>213</v>
      </c>
      <c r="S43860" s="499"/>
    </row>
    <row r="43861">
      <c r="B43861" s="497"/>
      <c r="H43861" s="500"/>
      <c r="O43861" s="500"/>
      <c r="Q43861" s="498" t="s">
        <v>213</v>
      </c>
      <c r="S43861" s="499"/>
    </row>
    <row r="43862">
      <c r="B43862" s="497"/>
      <c r="H43862" s="500"/>
      <c r="O43862" s="500"/>
      <c r="Q43862" s="498" t="s">
        <v>213</v>
      </c>
      <c r="S43862" s="499"/>
    </row>
    <row r="43863">
      <c r="B43863" s="497"/>
      <c r="H43863" s="500"/>
      <c r="O43863" s="500"/>
      <c r="Q43863" s="498" t="s">
        <v>213</v>
      </c>
      <c r="S43863" s="499"/>
    </row>
    <row r="43864">
      <c r="B43864" s="497"/>
      <c r="H43864" s="500"/>
      <c r="O43864" s="500"/>
      <c r="Q43864" s="498" t="s">
        <v>213</v>
      </c>
      <c r="S43864" s="499"/>
    </row>
    <row r="43865">
      <c r="B43865" s="497"/>
      <c r="H43865" s="500"/>
      <c r="O43865" s="500"/>
      <c r="Q43865" s="498" t="s">
        <v>213</v>
      </c>
      <c r="S43865" s="499"/>
    </row>
    <row r="43866">
      <c r="B43866" s="497"/>
      <c r="H43866" s="500"/>
      <c r="O43866" s="500"/>
      <c r="Q43866" s="498" t="s">
        <v>213</v>
      </c>
      <c r="S43866" s="499"/>
    </row>
    <row r="43867">
      <c r="B43867" s="497"/>
      <c r="H43867" s="500"/>
      <c r="O43867" s="500"/>
      <c r="Q43867" s="498" t="s">
        <v>213</v>
      </c>
      <c r="S43867" s="499"/>
    </row>
    <row r="43868">
      <c r="B43868" s="497"/>
      <c r="H43868" s="500"/>
      <c r="O43868" s="500"/>
      <c r="Q43868" s="498" t="s">
        <v>213</v>
      </c>
      <c r="S43868" s="499"/>
    </row>
    <row r="43869">
      <c r="B43869" s="497"/>
      <c r="H43869" s="500"/>
      <c r="O43869" s="500"/>
      <c r="Q43869" s="498" t="s">
        <v>213</v>
      </c>
      <c r="S43869" s="499"/>
    </row>
    <row r="43870">
      <c r="B43870" s="497"/>
      <c r="H43870" s="500"/>
      <c r="O43870" s="500"/>
      <c r="Q43870" s="498" t="s">
        <v>213</v>
      </c>
      <c r="S43870" s="499"/>
    </row>
    <row r="43871">
      <c r="B43871" s="497"/>
      <c r="H43871" s="500"/>
      <c r="O43871" s="500"/>
      <c r="Q43871" s="498" t="s">
        <v>213</v>
      </c>
      <c r="S43871" s="499"/>
    </row>
    <row r="43872">
      <c r="B43872" s="497"/>
      <c r="H43872" s="500"/>
      <c r="O43872" s="500"/>
      <c r="Q43872" s="498" t="s">
        <v>213</v>
      </c>
      <c r="S43872" s="499"/>
    </row>
    <row r="43873">
      <c r="B43873" s="497"/>
      <c r="H43873" s="500"/>
      <c r="O43873" s="500"/>
      <c r="Q43873" s="498" t="s">
        <v>213</v>
      </c>
      <c r="S43873" s="499"/>
    </row>
    <row r="43874">
      <c r="B43874" s="497"/>
      <c r="H43874" s="500"/>
      <c r="O43874" s="500"/>
      <c r="Q43874" s="498" t="s">
        <v>213</v>
      </c>
      <c r="S43874" s="499"/>
    </row>
    <row r="43875">
      <c r="B43875" s="497"/>
      <c r="H43875" s="500"/>
      <c r="O43875" s="500"/>
      <c r="Q43875" s="498" t="s">
        <v>213</v>
      </c>
      <c r="S43875" s="499"/>
    </row>
    <row r="43876">
      <c r="B43876" s="497"/>
      <c r="H43876" s="500"/>
      <c r="O43876" s="500"/>
      <c r="Q43876" s="498" t="s">
        <v>213</v>
      </c>
      <c r="S43876" s="499"/>
    </row>
    <row r="43877">
      <c r="B43877" s="497"/>
      <c r="H43877" s="500"/>
      <c r="O43877" s="500"/>
      <c r="Q43877" s="498" t="s">
        <v>213</v>
      </c>
      <c r="S43877" s="499"/>
    </row>
    <row r="43878">
      <c r="B43878" s="497"/>
      <c r="H43878" s="500"/>
      <c r="O43878" s="500"/>
      <c r="Q43878" s="498" t="s">
        <v>213</v>
      </c>
      <c r="S43878" s="499"/>
    </row>
    <row r="43879">
      <c r="B43879" s="497"/>
      <c r="H43879" s="500"/>
      <c r="O43879" s="500"/>
      <c r="Q43879" s="498" t="s">
        <v>213</v>
      </c>
      <c r="S43879" s="499"/>
    </row>
    <row r="43880">
      <c r="B43880" s="497"/>
      <c r="H43880" s="500"/>
      <c r="O43880" s="500"/>
      <c r="Q43880" s="498" t="s">
        <v>213</v>
      </c>
      <c r="S43880" s="499"/>
    </row>
    <row r="43881">
      <c r="B43881" s="497"/>
      <c r="H43881" s="500"/>
      <c r="O43881" s="500"/>
      <c r="Q43881" s="498" t="s">
        <v>213</v>
      </c>
      <c r="S43881" s="499"/>
    </row>
    <row r="43882">
      <c r="B43882" s="497"/>
      <c r="H43882" s="500"/>
      <c r="O43882" s="500"/>
      <c r="Q43882" s="498" t="s">
        <v>213</v>
      </c>
      <c r="S43882" s="499"/>
    </row>
    <row r="43883">
      <c r="B43883" s="497"/>
      <c r="H43883" s="500"/>
      <c r="O43883" s="500"/>
      <c r="Q43883" s="498" t="s">
        <v>213</v>
      </c>
      <c r="S43883" s="499"/>
    </row>
    <row r="43884">
      <c r="B43884" s="497"/>
      <c r="H43884" s="500"/>
      <c r="O43884" s="500"/>
      <c r="Q43884" s="498" t="s">
        <v>213</v>
      </c>
      <c r="S43884" s="499"/>
    </row>
    <row r="43885">
      <c r="B43885" s="497"/>
      <c r="H43885" s="500"/>
      <c r="O43885" s="500"/>
      <c r="Q43885" s="498" t="s">
        <v>213</v>
      </c>
      <c r="S43885" s="499"/>
    </row>
    <row r="43886">
      <c r="B43886" s="497"/>
      <c r="H43886" s="500"/>
      <c r="O43886" s="500"/>
      <c r="Q43886" s="498" t="s">
        <v>213</v>
      </c>
      <c r="S43886" s="499"/>
    </row>
    <row r="43887">
      <c r="B43887" s="497"/>
      <c r="H43887" s="500"/>
      <c r="O43887" s="500"/>
      <c r="Q43887" s="498" t="s">
        <v>213</v>
      </c>
      <c r="S43887" s="499"/>
    </row>
    <row r="43888">
      <c r="B43888" s="497"/>
      <c r="H43888" s="500"/>
      <c r="O43888" s="500"/>
      <c r="Q43888" s="498" t="s">
        <v>213</v>
      </c>
      <c r="S43888" s="499"/>
    </row>
    <row r="43889">
      <c r="B43889" s="497"/>
      <c r="H43889" s="500"/>
      <c r="O43889" s="500"/>
      <c r="Q43889" s="498" t="s">
        <v>213</v>
      </c>
      <c r="S43889" s="499"/>
    </row>
    <row r="43890">
      <c r="B43890" s="497"/>
      <c r="H43890" s="500"/>
      <c r="O43890" s="500"/>
      <c r="Q43890" s="498" t="s">
        <v>213</v>
      </c>
      <c r="S43890" s="499"/>
    </row>
    <row r="43891">
      <c r="B43891" s="497"/>
      <c r="H43891" s="500"/>
      <c r="O43891" s="500"/>
      <c r="Q43891" s="498" t="s">
        <v>213</v>
      </c>
      <c r="S43891" s="499"/>
    </row>
    <row r="43892">
      <c r="B43892" s="497"/>
      <c r="H43892" s="500"/>
      <c r="O43892" s="500"/>
      <c r="Q43892" s="498" t="s">
        <v>213</v>
      </c>
      <c r="S43892" s="499"/>
    </row>
    <row r="43893">
      <c r="B43893" s="497"/>
      <c r="H43893" s="500"/>
      <c r="O43893" s="500"/>
      <c r="Q43893" s="498" t="s">
        <v>213</v>
      </c>
      <c r="S43893" s="499"/>
    </row>
    <row r="43894">
      <c r="B43894" s="497"/>
      <c r="H43894" s="500"/>
      <c r="O43894" s="500"/>
      <c r="Q43894" s="498" t="s">
        <v>213</v>
      </c>
      <c r="S43894" s="499"/>
    </row>
    <row r="43895">
      <c r="B43895" s="497"/>
      <c r="H43895" s="500"/>
      <c r="O43895" s="500"/>
      <c r="Q43895" s="498" t="s">
        <v>213</v>
      </c>
      <c r="S43895" s="499"/>
    </row>
    <row r="43896">
      <c r="B43896" s="497"/>
      <c r="H43896" s="500"/>
      <c r="O43896" s="500"/>
      <c r="Q43896" s="498" t="s">
        <v>213</v>
      </c>
      <c r="S43896" s="499"/>
    </row>
    <row r="43897">
      <c r="B43897" s="497"/>
      <c r="H43897" s="500"/>
      <c r="O43897" s="500"/>
      <c r="Q43897" s="498" t="s">
        <v>213</v>
      </c>
      <c r="S43897" s="499"/>
    </row>
    <row r="43898">
      <c r="B43898" s="497"/>
      <c r="H43898" s="500"/>
      <c r="O43898" s="500"/>
      <c r="Q43898" s="498" t="s">
        <v>213</v>
      </c>
      <c r="S43898" s="499"/>
    </row>
    <row r="43899">
      <c r="B43899" s="497"/>
      <c r="H43899" s="500"/>
      <c r="O43899" s="500"/>
      <c r="Q43899" s="498" t="s">
        <v>213</v>
      </c>
      <c r="S43899" s="499"/>
    </row>
    <row r="43900">
      <c r="B43900" s="497"/>
      <c r="H43900" s="500"/>
      <c r="O43900" s="500"/>
      <c r="Q43900" s="498" t="s">
        <v>213</v>
      </c>
      <c r="S43900" s="499"/>
    </row>
    <row r="43901">
      <c r="B43901" s="497"/>
      <c r="H43901" s="500"/>
      <c r="O43901" s="500"/>
      <c r="Q43901" s="498" t="s">
        <v>213</v>
      </c>
      <c r="S43901" s="499"/>
    </row>
    <row r="43902">
      <c r="B43902" s="497"/>
      <c r="H43902" s="500"/>
      <c r="O43902" s="500"/>
      <c r="Q43902" s="498" t="s">
        <v>213</v>
      </c>
      <c r="S43902" s="499"/>
    </row>
    <row r="43903">
      <c r="B43903" s="497"/>
      <c r="H43903" s="500"/>
      <c r="O43903" s="500"/>
      <c r="Q43903" s="498" t="s">
        <v>213</v>
      </c>
      <c r="S43903" s="499"/>
    </row>
    <row r="43904">
      <c r="B43904" s="497"/>
      <c r="H43904" s="500"/>
      <c r="O43904" s="500"/>
      <c r="Q43904" s="498" t="s">
        <v>213</v>
      </c>
      <c r="S43904" s="499"/>
    </row>
    <row r="43905">
      <c r="B43905" s="497"/>
      <c r="H43905" s="500"/>
      <c r="O43905" s="500"/>
      <c r="Q43905" s="498" t="s">
        <v>213</v>
      </c>
      <c r="S43905" s="499"/>
    </row>
    <row r="43906">
      <c r="B43906" s="497"/>
      <c r="H43906" s="500"/>
      <c r="O43906" s="500"/>
      <c r="Q43906" s="498" t="s">
        <v>213</v>
      </c>
      <c r="S43906" s="499"/>
    </row>
    <row r="43907">
      <c r="B43907" s="497"/>
      <c r="H43907" s="500"/>
      <c r="O43907" s="500"/>
      <c r="Q43907" s="498" t="s">
        <v>213</v>
      </c>
      <c r="S43907" s="499"/>
    </row>
    <row r="43908">
      <c r="B43908" s="497"/>
      <c r="H43908" s="500"/>
      <c r="O43908" s="500"/>
      <c r="Q43908" s="498" t="s">
        <v>213</v>
      </c>
      <c r="S43908" s="499"/>
    </row>
    <row r="43909">
      <c r="B43909" s="497"/>
      <c r="H43909" s="500"/>
      <c r="O43909" s="500"/>
      <c r="Q43909" s="498" t="s">
        <v>213</v>
      </c>
      <c r="S43909" s="499"/>
    </row>
    <row r="43910">
      <c r="B43910" s="497"/>
      <c r="H43910" s="500"/>
      <c r="O43910" s="500"/>
      <c r="Q43910" s="498" t="s">
        <v>213</v>
      </c>
      <c r="S43910" s="499"/>
    </row>
    <row r="43911">
      <c r="B43911" s="497"/>
      <c r="H43911" s="500"/>
      <c r="O43911" s="500"/>
      <c r="Q43911" s="498" t="s">
        <v>213</v>
      </c>
      <c r="S43911" s="499"/>
    </row>
    <row r="43912">
      <c r="B43912" s="497"/>
      <c r="H43912" s="500"/>
      <c r="O43912" s="500"/>
      <c r="Q43912" s="498" t="s">
        <v>213</v>
      </c>
      <c r="S43912" s="499"/>
    </row>
    <row r="43913">
      <c r="B43913" s="497"/>
      <c r="H43913" s="500"/>
      <c r="O43913" s="500"/>
      <c r="Q43913" s="498" t="s">
        <v>213</v>
      </c>
      <c r="S43913" s="499"/>
    </row>
    <row r="43914">
      <c r="B43914" s="497"/>
      <c r="H43914" s="500"/>
      <c r="O43914" s="500"/>
      <c r="Q43914" s="498" t="s">
        <v>213</v>
      </c>
      <c r="S43914" s="499"/>
    </row>
    <row r="43915">
      <c r="B43915" s="497"/>
      <c r="H43915" s="500"/>
      <c r="O43915" s="500"/>
      <c r="Q43915" s="498" t="s">
        <v>213</v>
      </c>
      <c r="S43915" s="499"/>
    </row>
    <row r="43916">
      <c r="B43916" s="497"/>
      <c r="H43916" s="500"/>
      <c r="O43916" s="500"/>
      <c r="Q43916" s="498" t="s">
        <v>213</v>
      </c>
      <c r="S43916" s="499"/>
    </row>
    <row r="43917">
      <c r="B43917" s="497"/>
      <c r="H43917" s="500"/>
      <c r="O43917" s="500"/>
      <c r="Q43917" s="498" t="s">
        <v>213</v>
      </c>
      <c r="S43917" s="499"/>
    </row>
    <row r="43918">
      <c r="B43918" s="497"/>
      <c r="H43918" s="500"/>
      <c r="O43918" s="500"/>
      <c r="Q43918" s="498" t="s">
        <v>213</v>
      </c>
      <c r="S43918" s="499"/>
    </row>
    <row r="43919">
      <c r="B43919" s="497"/>
      <c r="H43919" s="500"/>
      <c r="O43919" s="500"/>
      <c r="Q43919" s="498" t="s">
        <v>213</v>
      </c>
      <c r="S43919" s="499"/>
    </row>
    <row r="43920">
      <c r="B43920" s="497"/>
      <c r="H43920" s="500"/>
      <c r="O43920" s="500"/>
      <c r="Q43920" s="498" t="s">
        <v>213</v>
      </c>
      <c r="S43920" s="499"/>
    </row>
    <row r="43921">
      <c r="B43921" s="497"/>
      <c r="H43921" s="500"/>
      <c r="O43921" s="500"/>
      <c r="Q43921" s="498" t="s">
        <v>213</v>
      </c>
      <c r="S43921" s="499"/>
    </row>
    <row r="43922">
      <c r="B43922" s="497"/>
      <c r="H43922" s="500"/>
      <c r="O43922" s="500"/>
      <c r="Q43922" s="498" t="s">
        <v>213</v>
      </c>
      <c r="S43922" s="499"/>
    </row>
    <row r="43923">
      <c r="B43923" s="497"/>
      <c r="H43923" s="500"/>
      <c r="O43923" s="500"/>
      <c r="Q43923" s="498" t="s">
        <v>213</v>
      </c>
      <c r="S43923" s="499"/>
    </row>
    <row r="43924">
      <c r="B43924" s="497"/>
      <c r="H43924" s="500"/>
      <c r="O43924" s="500"/>
      <c r="Q43924" s="498" t="s">
        <v>213</v>
      </c>
      <c r="S43924" s="499"/>
    </row>
    <row r="43925">
      <c r="B43925" s="497"/>
      <c r="H43925" s="500"/>
      <c r="O43925" s="500"/>
      <c r="Q43925" s="498" t="s">
        <v>213</v>
      </c>
      <c r="S43925" s="499"/>
    </row>
    <row r="43926">
      <c r="B43926" s="497"/>
      <c r="H43926" s="500"/>
      <c r="O43926" s="500"/>
      <c r="Q43926" s="498" t="s">
        <v>213</v>
      </c>
      <c r="S43926" s="499"/>
    </row>
    <row r="43927">
      <c r="B43927" s="497"/>
      <c r="H43927" s="500"/>
      <c r="O43927" s="500"/>
      <c r="Q43927" s="498" t="s">
        <v>213</v>
      </c>
      <c r="S43927" s="499"/>
    </row>
    <row r="43928">
      <c r="B43928" s="497"/>
      <c r="H43928" s="500"/>
      <c r="O43928" s="500"/>
      <c r="Q43928" s="498" t="s">
        <v>213</v>
      </c>
      <c r="S43928" s="499"/>
    </row>
    <row r="43929">
      <c r="B43929" s="497"/>
      <c r="H43929" s="500"/>
      <c r="O43929" s="500"/>
      <c r="Q43929" s="498" t="s">
        <v>213</v>
      </c>
      <c r="S43929" s="499"/>
    </row>
    <row r="43930">
      <c r="B43930" s="497"/>
      <c r="H43930" s="500"/>
      <c r="O43930" s="500"/>
      <c r="Q43930" s="498" t="s">
        <v>213</v>
      </c>
      <c r="S43930" s="499"/>
    </row>
    <row r="43931">
      <c r="B43931" s="497"/>
      <c r="H43931" s="500"/>
      <c r="O43931" s="500"/>
      <c r="Q43931" s="498" t="s">
        <v>213</v>
      </c>
      <c r="S43931" s="499"/>
    </row>
    <row r="43932">
      <c r="B43932" s="497"/>
      <c r="H43932" s="500"/>
      <c r="O43932" s="500"/>
      <c r="Q43932" s="498" t="s">
        <v>213</v>
      </c>
      <c r="S43932" s="499"/>
    </row>
    <row r="43933">
      <c r="B43933" s="497"/>
      <c r="H43933" s="500"/>
      <c r="O43933" s="500"/>
      <c r="Q43933" s="498" t="s">
        <v>213</v>
      </c>
      <c r="S43933" s="499"/>
    </row>
    <row r="43934">
      <c r="B43934" s="497"/>
      <c r="H43934" s="500"/>
      <c r="O43934" s="500"/>
      <c r="Q43934" s="498" t="s">
        <v>213</v>
      </c>
      <c r="S43934" s="499"/>
    </row>
    <row r="43935">
      <c r="B43935" s="497"/>
      <c r="H43935" s="500"/>
      <c r="O43935" s="500"/>
      <c r="Q43935" s="498" t="s">
        <v>213</v>
      </c>
      <c r="S43935" s="499"/>
    </row>
    <row r="43936">
      <c r="B43936" s="497"/>
      <c r="H43936" s="500"/>
      <c r="O43936" s="500"/>
      <c r="Q43936" s="498" t="s">
        <v>213</v>
      </c>
      <c r="S43936" s="499"/>
    </row>
    <row r="43937">
      <c r="B43937" s="497"/>
      <c r="H43937" s="500"/>
      <c r="O43937" s="500"/>
      <c r="Q43937" s="498" t="s">
        <v>213</v>
      </c>
      <c r="S43937" s="499"/>
    </row>
    <row r="43938">
      <c r="B43938" s="497"/>
      <c r="H43938" s="500"/>
      <c r="O43938" s="500"/>
      <c r="Q43938" s="498" t="s">
        <v>213</v>
      </c>
      <c r="S43938" s="499"/>
    </row>
    <row r="43939">
      <c r="B43939" s="497"/>
      <c r="H43939" s="500"/>
      <c r="O43939" s="500"/>
      <c r="Q43939" s="498" t="s">
        <v>213</v>
      </c>
      <c r="S43939" s="499"/>
    </row>
    <row r="43940">
      <c r="B43940" s="497"/>
      <c r="H43940" s="500"/>
      <c r="O43940" s="500"/>
      <c r="Q43940" s="498" t="s">
        <v>213</v>
      </c>
      <c r="S43940" s="499"/>
    </row>
    <row r="43941">
      <c r="B43941" s="497"/>
      <c r="H43941" s="500"/>
      <c r="O43941" s="500"/>
      <c r="Q43941" s="498" t="s">
        <v>213</v>
      </c>
      <c r="S43941" s="499"/>
    </row>
    <row r="43942">
      <c r="B43942" s="497"/>
      <c r="H43942" s="500"/>
      <c r="O43942" s="500"/>
      <c r="Q43942" s="498" t="s">
        <v>213</v>
      </c>
      <c r="S43942" s="499"/>
    </row>
    <row r="43943">
      <c r="B43943" s="497"/>
      <c r="H43943" s="500"/>
      <c r="O43943" s="500"/>
      <c r="Q43943" s="498" t="s">
        <v>213</v>
      </c>
      <c r="S43943" s="499"/>
    </row>
    <row r="43944">
      <c r="B43944" s="497"/>
      <c r="H43944" s="500"/>
      <c r="O43944" s="500"/>
      <c r="Q43944" s="498" t="s">
        <v>213</v>
      </c>
      <c r="S43944" s="499"/>
    </row>
    <row r="43945">
      <c r="B43945" s="497"/>
      <c r="H43945" s="500"/>
      <c r="O43945" s="500"/>
      <c r="Q43945" s="498" t="s">
        <v>213</v>
      </c>
      <c r="S43945" s="499"/>
    </row>
    <row r="43946">
      <c r="B43946" s="497"/>
      <c r="H43946" s="500"/>
      <c r="O43946" s="500"/>
      <c r="Q43946" s="498" t="s">
        <v>213</v>
      </c>
      <c r="S43946" s="499"/>
    </row>
    <row r="43947">
      <c r="B43947" s="497"/>
      <c r="H43947" s="500"/>
      <c r="O43947" s="500"/>
      <c r="Q43947" s="498" t="s">
        <v>213</v>
      </c>
      <c r="S43947" s="499"/>
    </row>
    <row r="43948">
      <c r="B43948" s="497"/>
      <c r="H43948" s="500"/>
      <c r="O43948" s="500"/>
      <c r="Q43948" s="498" t="s">
        <v>213</v>
      </c>
      <c r="S43948" s="499"/>
    </row>
    <row r="43949">
      <c r="B43949" s="497"/>
      <c r="H43949" s="500"/>
      <c r="O43949" s="500"/>
      <c r="Q43949" s="498" t="s">
        <v>213</v>
      </c>
      <c r="S43949" s="499"/>
    </row>
    <row r="43950">
      <c r="B43950" s="497"/>
      <c r="H43950" s="500"/>
      <c r="O43950" s="500"/>
      <c r="Q43950" s="498" t="s">
        <v>213</v>
      </c>
      <c r="S43950" s="499"/>
    </row>
    <row r="43951">
      <c r="B43951" s="497"/>
      <c r="H43951" s="500"/>
      <c r="O43951" s="500"/>
      <c r="Q43951" s="498" t="s">
        <v>213</v>
      </c>
      <c r="S43951" s="499"/>
    </row>
    <row r="43952">
      <c r="B43952" s="497"/>
      <c r="H43952" s="500"/>
      <c r="O43952" s="500"/>
      <c r="Q43952" s="498" t="s">
        <v>213</v>
      </c>
      <c r="S43952" s="499"/>
    </row>
    <row r="43953">
      <c r="B43953" s="497"/>
      <c r="H43953" s="500"/>
      <c r="O43953" s="500"/>
      <c r="Q43953" s="498" t="s">
        <v>213</v>
      </c>
      <c r="S43953" s="499"/>
    </row>
    <row r="43954">
      <c r="B43954" s="497"/>
      <c r="H43954" s="500"/>
      <c r="O43954" s="500"/>
      <c r="Q43954" s="498" t="s">
        <v>213</v>
      </c>
      <c r="S43954" s="499"/>
    </row>
    <row r="43955">
      <c r="B43955" s="497"/>
      <c r="H43955" s="500"/>
      <c r="O43955" s="500"/>
      <c r="Q43955" s="498" t="s">
        <v>213</v>
      </c>
      <c r="S43955" s="499"/>
    </row>
    <row r="43956">
      <c r="B43956" s="497"/>
      <c r="H43956" s="500"/>
      <c r="O43956" s="500"/>
      <c r="Q43956" s="498" t="s">
        <v>213</v>
      </c>
      <c r="S43956" s="499"/>
    </row>
    <row r="43957">
      <c r="B43957" s="497"/>
      <c r="H43957" s="500"/>
      <c r="O43957" s="500"/>
      <c r="Q43957" s="498" t="s">
        <v>213</v>
      </c>
      <c r="S43957" s="499"/>
    </row>
    <row r="43958">
      <c r="B43958" s="497"/>
      <c r="H43958" s="500"/>
      <c r="O43958" s="500"/>
      <c r="Q43958" s="498" t="s">
        <v>213</v>
      </c>
      <c r="S43958" s="499"/>
    </row>
    <row r="43959">
      <c r="B43959" s="497"/>
      <c r="H43959" s="500"/>
      <c r="O43959" s="500"/>
      <c r="Q43959" s="498" t="s">
        <v>213</v>
      </c>
      <c r="S43959" s="499"/>
    </row>
    <row r="43960">
      <c r="B43960" s="497"/>
      <c r="H43960" s="500"/>
      <c r="O43960" s="500"/>
      <c r="Q43960" s="498" t="s">
        <v>213</v>
      </c>
      <c r="S43960" s="499"/>
    </row>
    <row r="43961">
      <c r="B43961" s="497"/>
      <c r="H43961" s="500"/>
      <c r="O43961" s="500"/>
      <c r="Q43961" s="498" t="s">
        <v>213</v>
      </c>
      <c r="S43961" s="499"/>
    </row>
    <row r="43962">
      <c r="B43962" s="497"/>
      <c r="H43962" s="500"/>
      <c r="O43962" s="500"/>
      <c r="Q43962" s="498" t="s">
        <v>213</v>
      </c>
      <c r="S43962" s="499"/>
    </row>
    <row r="43963">
      <c r="B43963" s="497"/>
      <c r="H43963" s="500"/>
      <c r="O43963" s="500"/>
      <c r="Q43963" s="498" t="s">
        <v>213</v>
      </c>
      <c r="S43963" s="499"/>
    </row>
    <row r="43964">
      <c r="B43964" s="497"/>
      <c r="H43964" s="500"/>
      <c r="O43964" s="500"/>
      <c r="Q43964" s="498" t="s">
        <v>213</v>
      </c>
      <c r="S43964" s="499"/>
    </row>
    <row r="43965">
      <c r="B43965" s="497"/>
      <c r="H43965" s="500"/>
      <c r="O43965" s="500"/>
      <c r="Q43965" s="498" t="s">
        <v>213</v>
      </c>
      <c r="S43965" s="499"/>
    </row>
    <row r="43966">
      <c r="B43966" s="497"/>
      <c r="H43966" s="500"/>
      <c r="O43966" s="500"/>
      <c r="Q43966" s="498" t="s">
        <v>213</v>
      </c>
      <c r="S43966" s="499"/>
    </row>
    <row r="43967">
      <c r="B43967" s="497"/>
      <c r="H43967" s="500"/>
      <c r="O43967" s="500"/>
      <c r="Q43967" s="498" t="s">
        <v>213</v>
      </c>
      <c r="S43967" s="499"/>
    </row>
    <row r="43968">
      <c r="B43968" s="497"/>
      <c r="H43968" s="500"/>
      <c r="O43968" s="500"/>
      <c r="Q43968" s="498" t="s">
        <v>213</v>
      </c>
      <c r="S43968" s="499"/>
    </row>
    <row r="43969">
      <c r="B43969" s="497"/>
      <c r="H43969" s="500"/>
      <c r="O43969" s="500"/>
      <c r="Q43969" s="498" t="s">
        <v>213</v>
      </c>
      <c r="S43969" s="499"/>
    </row>
    <row r="43970">
      <c r="B43970" s="497"/>
      <c r="H43970" s="500"/>
      <c r="O43970" s="500"/>
      <c r="Q43970" s="498" t="s">
        <v>213</v>
      </c>
      <c r="S43970" s="499"/>
    </row>
    <row r="43971">
      <c r="B43971" s="497"/>
      <c r="H43971" s="500"/>
      <c r="O43971" s="500"/>
      <c r="Q43971" s="498" t="s">
        <v>213</v>
      </c>
      <c r="S43971" s="499"/>
    </row>
    <row r="43972">
      <c r="B43972" s="497"/>
      <c r="H43972" s="500"/>
      <c r="O43972" s="500"/>
      <c r="Q43972" s="498" t="s">
        <v>213</v>
      </c>
      <c r="S43972" s="499"/>
    </row>
    <row r="43973">
      <c r="B43973" s="497"/>
      <c r="H43973" s="500"/>
      <c r="O43973" s="500"/>
      <c r="Q43973" s="498" t="s">
        <v>213</v>
      </c>
      <c r="S43973" s="499"/>
    </row>
    <row r="43974">
      <c r="B43974" s="497"/>
      <c r="H43974" s="500"/>
      <c r="O43974" s="500"/>
      <c r="Q43974" s="498" t="s">
        <v>213</v>
      </c>
      <c r="S43974" s="499"/>
    </row>
    <row r="43975">
      <c r="B43975" s="497"/>
      <c r="H43975" s="500"/>
      <c r="O43975" s="500"/>
      <c r="Q43975" s="498" t="s">
        <v>213</v>
      </c>
      <c r="S43975" s="499"/>
    </row>
    <row r="43976">
      <c r="B43976" s="497"/>
      <c r="H43976" s="500"/>
      <c r="O43976" s="500"/>
      <c r="Q43976" s="498" t="s">
        <v>213</v>
      </c>
      <c r="S43976" s="499"/>
    </row>
    <row r="43977">
      <c r="B43977" s="497"/>
      <c r="H43977" s="500"/>
      <c r="O43977" s="500"/>
      <c r="Q43977" s="498" t="s">
        <v>213</v>
      </c>
      <c r="S43977" s="499"/>
    </row>
    <row r="43978">
      <c r="B43978" s="497"/>
      <c r="H43978" s="500"/>
      <c r="O43978" s="500"/>
      <c r="Q43978" s="498" t="s">
        <v>213</v>
      </c>
      <c r="S43978" s="499"/>
    </row>
    <row r="43979">
      <c r="B43979" s="497"/>
      <c r="H43979" s="500"/>
      <c r="O43979" s="500"/>
      <c r="Q43979" s="498" t="s">
        <v>213</v>
      </c>
      <c r="S43979" s="499"/>
    </row>
    <row r="43980">
      <c r="B43980" s="497"/>
      <c r="H43980" s="500"/>
      <c r="O43980" s="500"/>
      <c r="Q43980" s="498" t="s">
        <v>213</v>
      </c>
      <c r="S43980" s="499"/>
    </row>
    <row r="43981">
      <c r="B43981" s="497"/>
      <c r="H43981" s="500"/>
      <c r="O43981" s="500"/>
      <c r="Q43981" s="498" t="s">
        <v>213</v>
      </c>
      <c r="S43981" s="499"/>
    </row>
    <row r="43982">
      <c r="B43982" s="497"/>
      <c r="H43982" s="500"/>
      <c r="O43982" s="500"/>
      <c r="Q43982" s="498" t="s">
        <v>213</v>
      </c>
      <c r="S43982" s="499"/>
    </row>
    <row r="43983">
      <c r="B43983" s="497"/>
      <c r="H43983" s="500"/>
      <c r="O43983" s="500"/>
      <c r="Q43983" s="498" t="s">
        <v>213</v>
      </c>
      <c r="S43983" s="499"/>
    </row>
    <row r="43984">
      <c r="B43984" s="497"/>
      <c r="H43984" s="500"/>
      <c r="O43984" s="500"/>
      <c r="Q43984" s="498" t="s">
        <v>213</v>
      </c>
      <c r="S43984" s="499"/>
    </row>
    <row r="43985">
      <c r="B43985" s="497"/>
      <c r="H43985" s="500"/>
      <c r="O43985" s="500"/>
      <c r="Q43985" s="498" t="s">
        <v>213</v>
      </c>
      <c r="S43985" s="499"/>
    </row>
    <row r="43986">
      <c r="B43986" s="497"/>
      <c r="H43986" s="500"/>
      <c r="O43986" s="500"/>
      <c r="Q43986" s="498" t="s">
        <v>213</v>
      </c>
      <c r="S43986" s="499"/>
    </row>
    <row r="43987">
      <c r="B43987" s="497"/>
      <c r="H43987" s="500"/>
      <c r="O43987" s="500"/>
      <c r="Q43987" s="498" t="s">
        <v>213</v>
      </c>
      <c r="S43987" s="499"/>
    </row>
    <row r="43988">
      <c r="B43988" s="497"/>
      <c r="H43988" s="500"/>
      <c r="O43988" s="500"/>
      <c r="Q43988" s="498" t="s">
        <v>213</v>
      </c>
      <c r="S43988" s="499"/>
    </row>
    <row r="43989">
      <c r="B43989" s="497"/>
      <c r="H43989" s="500"/>
      <c r="O43989" s="500"/>
      <c r="Q43989" s="498" t="s">
        <v>213</v>
      </c>
      <c r="S43989" s="499"/>
    </row>
    <row r="43990">
      <c r="B43990" s="497"/>
      <c r="H43990" s="500"/>
      <c r="O43990" s="500"/>
      <c r="Q43990" s="498" t="s">
        <v>213</v>
      </c>
      <c r="S43990" s="499"/>
    </row>
    <row r="43991">
      <c r="B43991" s="497"/>
      <c r="H43991" s="500"/>
      <c r="O43991" s="500"/>
      <c r="Q43991" s="498" t="s">
        <v>213</v>
      </c>
      <c r="S43991" s="499"/>
    </row>
    <row r="43992">
      <c r="B43992" s="497"/>
      <c r="H43992" s="500"/>
      <c r="O43992" s="500"/>
      <c r="Q43992" s="498" t="s">
        <v>213</v>
      </c>
      <c r="S43992" s="499"/>
    </row>
    <row r="43993">
      <c r="B43993" s="497"/>
      <c r="H43993" s="500"/>
      <c r="O43993" s="500"/>
      <c r="Q43993" s="498" t="s">
        <v>213</v>
      </c>
      <c r="S43993" s="499"/>
    </row>
    <row r="43994">
      <c r="B43994" s="497"/>
      <c r="H43994" s="500"/>
      <c r="O43994" s="500"/>
      <c r="Q43994" s="498" t="s">
        <v>213</v>
      </c>
      <c r="S43994" s="499"/>
    </row>
    <row r="43995">
      <c r="B43995" s="497"/>
      <c r="H43995" s="500"/>
      <c r="O43995" s="500"/>
      <c r="Q43995" s="498" t="s">
        <v>213</v>
      </c>
      <c r="S43995" s="499"/>
    </row>
    <row r="43996">
      <c r="B43996" s="497"/>
      <c r="H43996" s="500"/>
      <c r="O43996" s="500"/>
      <c r="Q43996" s="498" t="s">
        <v>213</v>
      </c>
      <c r="S43996" s="499"/>
    </row>
    <row r="43997">
      <c r="B43997" s="497"/>
      <c r="H43997" s="500"/>
      <c r="O43997" s="500"/>
      <c r="Q43997" s="498" t="s">
        <v>213</v>
      </c>
      <c r="S43997" s="499"/>
    </row>
    <row r="43998">
      <c r="B43998" s="497"/>
      <c r="H43998" s="500"/>
      <c r="O43998" s="500"/>
      <c r="Q43998" s="498" t="s">
        <v>213</v>
      </c>
      <c r="S43998" s="499"/>
    </row>
    <row r="43999">
      <c r="B43999" s="497"/>
      <c r="H43999" s="500"/>
      <c r="O43999" s="500"/>
      <c r="Q43999" s="498" t="s">
        <v>213</v>
      </c>
      <c r="S43999" s="499"/>
    </row>
    <row r="44000">
      <c r="B44000" s="497"/>
      <c r="H44000" s="500"/>
      <c r="O44000" s="500"/>
      <c r="Q44000" s="498" t="s">
        <v>213</v>
      </c>
      <c r="S44000" s="499"/>
    </row>
    <row r="44001">
      <c r="B44001" s="497"/>
      <c r="H44001" s="500"/>
      <c r="O44001" s="500"/>
      <c r="Q44001" s="498" t="s">
        <v>213</v>
      </c>
      <c r="S44001" s="499"/>
    </row>
    <row r="44002">
      <c r="B44002" s="497"/>
      <c r="H44002" s="500"/>
      <c r="O44002" s="500"/>
      <c r="Q44002" s="498" t="s">
        <v>213</v>
      </c>
      <c r="S44002" s="499"/>
    </row>
    <row r="44003">
      <c r="B44003" s="497"/>
      <c r="H44003" s="500"/>
      <c r="O44003" s="500"/>
      <c r="Q44003" s="498" t="s">
        <v>213</v>
      </c>
      <c r="S44003" s="499"/>
    </row>
    <row r="44004">
      <c r="B44004" s="497"/>
      <c r="H44004" s="500"/>
      <c r="O44004" s="500"/>
      <c r="Q44004" s="498" t="s">
        <v>213</v>
      </c>
      <c r="S44004" s="499"/>
    </row>
    <row r="44005">
      <c r="B44005" s="497"/>
      <c r="H44005" s="500"/>
      <c r="O44005" s="500"/>
      <c r="Q44005" s="498" t="s">
        <v>213</v>
      </c>
      <c r="S44005" s="499"/>
    </row>
    <row r="44006">
      <c r="B44006" s="497"/>
      <c r="H44006" s="500"/>
      <c r="O44006" s="500"/>
      <c r="Q44006" s="498" t="s">
        <v>213</v>
      </c>
      <c r="S44006" s="499"/>
    </row>
    <row r="44007">
      <c r="B44007" s="497"/>
      <c r="H44007" s="500"/>
      <c r="O44007" s="500"/>
      <c r="Q44007" s="498" t="s">
        <v>213</v>
      </c>
      <c r="S44007" s="499"/>
    </row>
    <row r="44008">
      <c r="B44008" s="497"/>
      <c r="H44008" s="500"/>
      <c r="O44008" s="500"/>
      <c r="Q44008" s="498" t="s">
        <v>213</v>
      </c>
      <c r="S44008" s="499"/>
    </row>
    <row r="44009">
      <c r="B44009" s="497"/>
      <c r="H44009" s="500"/>
      <c r="O44009" s="500"/>
      <c r="Q44009" s="498" t="s">
        <v>213</v>
      </c>
      <c r="S44009" s="499"/>
    </row>
    <row r="44010">
      <c r="B44010" s="497"/>
      <c r="H44010" s="500"/>
      <c r="O44010" s="500"/>
      <c r="Q44010" s="498" t="s">
        <v>213</v>
      </c>
      <c r="S44010" s="499"/>
    </row>
    <row r="44011">
      <c r="B44011" s="497"/>
      <c r="H44011" s="500"/>
      <c r="O44011" s="500"/>
      <c r="Q44011" s="498" t="s">
        <v>213</v>
      </c>
      <c r="S44011" s="499"/>
    </row>
    <row r="44012">
      <c r="B44012" s="497"/>
      <c r="H44012" s="500"/>
      <c r="O44012" s="500"/>
      <c r="Q44012" s="498" t="s">
        <v>213</v>
      </c>
      <c r="S44012" s="499"/>
    </row>
    <row r="44013">
      <c r="B44013" s="497"/>
      <c r="H44013" s="500"/>
      <c r="O44013" s="500"/>
      <c r="Q44013" s="498" t="s">
        <v>213</v>
      </c>
      <c r="S44013" s="499"/>
    </row>
    <row r="44014">
      <c r="B44014" s="497"/>
      <c r="H44014" s="500"/>
      <c r="O44014" s="500"/>
      <c r="Q44014" s="498" t="s">
        <v>213</v>
      </c>
      <c r="S44014" s="499"/>
    </row>
    <row r="44015">
      <c r="B44015" s="497"/>
      <c r="H44015" s="500"/>
      <c r="O44015" s="500"/>
      <c r="Q44015" s="498" t="s">
        <v>213</v>
      </c>
      <c r="S44015" s="499"/>
    </row>
    <row r="44016">
      <c r="B44016" s="497"/>
      <c r="H44016" s="500"/>
      <c r="O44016" s="500"/>
      <c r="Q44016" s="498" t="s">
        <v>213</v>
      </c>
      <c r="S44016" s="499"/>
    </row>
    <row r="44017">
      <c r="B44017" s="497"/>
      <c r="H44017" s="500"/>
      <c r="O44017" s="500"/>
      <c r="Q44017" s="498" t="s">
        <v>213</v>
      </c>
      <c r="S44017" s="499"/>
    </row>
    <row r="44018">
      <c r="B44018" s="497"/>
      <c r="H44018" s="500"/>
      <c r="O44018" s="500"/>
      <c r="Q44018" s="498" t="s">
        <v>213</v>
      </c>
      <c r="S44018" s="499"/>
    </row>
    <row r="44019">
      <c r="B44019" s="497"/>
      <c r="H44019" s="500"/>
      <c r="O44019" s="500"/>
      <c r="Q44019" s="498" t="s">
        <v>213</v>
      </c>
      <c r="S44019" s="499"/>
    </row>
    <row r="44020">
      <c r="B44020" s="497"/>
      <c r="H44020" s="500"/>
      <c r="O44020" s="500"/>
      <c r="Q44020" s="498" t="s">
        <v>213</v>
      </c>
      <c r="S44020" s="499"/>
    </row>
    <row r="44021">
      <c r="B44021" s="497"/>
      <c r="H44021" s="500"/>
      <c r="O44021" s="500"/>
      <c r="Q44021" s="498" t="s">
        <v>213</v>
      </c>
      <c r="S44021" s="499"/>
    </row>
    <row r="44022">
      <c r="B44022" s="497"/>
      <c r="H44022" s="500"/>
      <c r="O44022" s="500"/>
      <c r="Q44022" s="498" t="s">
        <v>213</v>
      </c>
      <c r="S44022" s="499"/>
    </row>
    <row r="44023">
      <c r="B44023" s="497"/>
      <c r="H44023" s="500"/>
      <c r="O44023" s="500"/>
      <c r="Q44023" s="498" t="s">
        <v>213</v>
      </c>
      <c r="S44023" s="499"/>
    </row>
    <row r="44024">
      <c r="B44024" s="497"/>
      <c r="H44024" s="500"/>
      <c r="O44024" s="500"/>
      <c r="Q44024" s="498" t="s">
        <v>213</v>
      </c>
      <c r="S44024" s="499"/>
    </row>
    <row r="44025">
      <c r="B44025" s="497"/>
      <c r="H44025" s="500"/>
      <c r="O44025" s="500"/>
      <c r="Q44025" s="498" t="s">
        <v>213</v>
      </c>
      <c r="S44025" s="499"/>
    </row>
    <row r="44026">
      <c r="B44026" s="497"/>
      <c r="H44026" s="500"/>
      <c r="O44026" s="500"/>
      <c r="Q44026" s="498" t="s">
        <v>213</v>
      </c>
      <c r="S44026" s="499"/>
    </row>
    <row r="44027">
      <c r="B44027" s="497"/>
      <c r="H44027" s="500"/>
      <c r="O44027" s="500"/>
      <c r="Q44027" s="498" t="s">
        <v>213</v>
      </c>
      <c r="S44027" s="499"/>
    </row>
    <row r="44028">
      <c r="B44028" s="497"/>
      <c r="H44028" s="500"/>
      <c r="O44028" s="500"/>
      <c r="Q44028" s="498" t="s">
        <v>213</v>
      </c>
      <c r="S44028" s="499"/>
    </row>
    <row r="44029">
      <c r="B44029" s="497"/>
      <c r="H44029" s="500"/>
      <c r="O44029" s="500"/>
      <c r="Q44029" s="498" t="s">
        <v>213</v>
      </c>
      <c r="S44029" s="499"/>
    </row>
    <row r="44030">
      <c r="B44030" s="497"/>
      <c r="H44030" s="500"/>
      <c r="O44030" s="500"/>
      <c r="Q44030" s="498" t="s">
        <v>213</v>
      </c>
      <c r="S44030" s="499"/>
    </row>
    <row r="44031">
      <c r="B44031" s="497"/>
      <c r="H44031" s="500"/>
      <c r="O44031" s="500"/>
      <c r="Q44031" s="498" t="s">
        <v>213</v>
      </c>
      <c r="S44031" s="499"/>
    </row>
    <row r="44032">
      <c r="B44032" s="497"/>
      <c r="H44032" s="500"/>
      <c r="O44032" s="500"/>
      <c r="Q44032" s="498" t="s">
        <v>213</v>
      </c>
      <c r="S44032" s="499"/>
    </row>
    <row r="44033">
      <c r="B44033" s="497"/>
      <c r="H44033" s="500"/>
      <c r="O44033" s="500"/>
      <c r="Q44033" s="498" t="s">
        <v>213</v>
      </c>
      <c r="S44033" s="499"/>
    </row>
    <row r="44034">
      <c r="B44034" s="497"/>
      <c r="H44034" s="500"/>
      <c r="O44034" s="500"/>
      <c r="Q44034" s="498" t="s">
        <v>213</v>
      </c>
      <c r="S44034" s="499"/>
    </row>
    <row r="44035">
      <c r="B44035" s="497"/>
      <c r="H44035" s="500"/>
      <c r="O44035" s="500"/>
      <c r="Q44035" s="498" t="s">
        <v>213</v>
      </c>
      <c r="S44035" s="499"/>
    </row>
    <row r="44036">
      <c r="B44036" s="497"/>
      <c r="H44036" s="500"/>
      <c r="O44036" s="500"/>
      <c r="Q44036" s="498" t="s">
        <v>213</v>
      </c>
      <c r="S44036" s="499"/>
    </row>
    <row r="44037">
      <c r="B44037" s="497"/>
      <c r="H44037" s="500"/>
      <c r="O44037" s="500"/>
      <c r="Q44037" s="498" t="s">
        <v>213</v>
      </c>
      <c r="S44037" s="499"/>
    </row>
    <row r="44038">
      <c r="B44038" s="497"/>
      <c r="H44038" s="500"/>
      <c r="O44038" s="500"/>
      <c r="Q44038" s="498" t="s">
        <v>213</v>
      </c>
      <c r="S44038" s="499"/>
    </row>
    <row r="44039">
      <c r="B44039" s="497"/>
      <c r="H44039" s="500"/>
      <c r="O44039" s="500"/>
      <c r="Q44039" s="498" t="s">
        <v>213</v>
      </c>
      <c r="S44039" s="499"/>
    </row>
    <row r="44040">
      <c r="B44040" s="497"/>
      <c r="H44040" s="500"/>
      <c r="O44040" s="500"/>
      <c r="Q44040" s="498" t="s">
        <v>213</v>
      </c>
      <c r="S44040" s="499"/>
    </row>
    <row r="44041">
      <c r="B44041" s="497"/>
      <c r="H44041" s="500"/>
      <c r="O44041" s="500"/>
      <c r="Q44041" s="498" t="s">
        <v>213</v>
      </c>
      <c r="S44041" s="499"/>
    </row>
    <row r="44042">
      <c r="B44042" s="497"/>
      <c r="H44042" s="500"/>
      <c r="O44042" s="500"/>
      <c r="Q44042" s="498" t="s">
        <v>213</v>
      </c>
      <c r="S44042" s="499"/>
    </row>
    <row r="44043">
      <c r="B44043" s="497"/>
      <c r="H44043" s="500"/>
      <c r="O44043" s="500"/>
      <c r="Q44043" s="498" t="s">
        <v>213</v>
      </c>
      <c r="S44043" s="499"/>
    </row>
    <row r="44044">
      <c r="B44044" s="497"/>
      <c r="H44044" s="500"/>
      <c r="O44044" s="500"/>
      <c r="Q44044" s="498" t="s">
        <v>213</v>
      </c>
      <c r="S44044" s="499"/>
    </row>
    <row r="44045">
      <c r="B44045" s="497"/>
      <c r="H44045" s="500"/>
      <c r="O44045" s="500"/>
      <c r="Q44045" s="498" t="s">
        <v>213</v>
      </c>
      <c r="S44045" s="499"/>
    </row>
    <row r="44046">
      <c r="B44046" s="497"/>
      <c r="H44046" s="500"/>
      <c r="O44046" s="500"/>
      <c r="Q44046" s="498" t="s">
        <v>213</v>
      </c>
      <c r="S44046" s="499"/>
    </row>
    <row r="44047">
      <c r="B44047" s="497"/>
      <c r="H44047" s="500"/>
      <c r="O44047" s="500"/>
      <c r="Q44047" s="498" t="s">
        <v>213</v>
      </c>
      <c r="S44047" s="499"/>
    </row>
    <row r="44048">
      <c r="B44048" s="497"/>
      <c r="H44048" s="500"/>
      <c r="O44048" s="500"/>
      <c r="Q44048" s="498" t="s">
        <v>213</v>
      </c>
      <c r="S44048" s="499"/>
    </row>
    <row r="44049">
      <c r="B44049" s="497"/>
      <c r="H44049" s="500"/>
      <c r="O44049" s="500"/>
      <c r="Q44049" s="498" t="s">
        <v>213</v>
      </c>
      <c r="S44049" s="499"/>
    </row>
    <row r="44050">
      <c r="B44050" s="497"/>
      <c r="H44050" s="500"/>
      <c r="O44050" s="500"/>
      <c r="Q44050" s="498" t="s">
        <v>213</v>
      </c>
      <c r="S44050" s="499"/>
    </row>
    <row r="44051">
      <c r="B44051" s="497"/>
      <c r="H44051" s="500"/>
      <c r="O44051" s="500"/>
      <c r="Q44051" s="498" t="s">
        <v>213</v>
      </c>
      <c r="S44051" s="499"/>
    </row>
    <row r="44052">
      <c r="B44052" s="497"/>
      <c r="H44052" s="500"/>
      <c r="O44052" s="500"/>
      <c r="Q44052" s="498" t="s">
        <v>213</v>
      </c>
      <c r="S44052" s="499"/>
    </row>
    <row r="44053">
      <c r="B44053" s="497"/>
      <c r="H44053" s="500"/>
      <c r="O44053" s="500"/>
      <c r="Q44053" s="498" t="s">
        <v>213</v>
      </c>
      <c r="S44053" s="499"/>
    </row>
    <row r="44054">
      <c r="B44054" s="497"/>
      <c r="H44054" s="500"/>
      <c r="O44054" s="500"/>
      <c r="Q44054" s="498" t="s">
        <v>213</v>
      </c>
      <c r="S44054" s="499"/>
    </row>
    <row r="44055">
      <c r="B44055" s="497"/>
      <c r="H44055" s="500"/>
      <c r="O44055" s="500"/>
      <c r="Q44055" s="498" t="s">
        <v>213</v>
      </c>
      <c r="S44055" s="499"/>
    </row>
    <row r="44056">
      <c r="B44056" s="497"/>
      <c r="H44056" s="500"/>
      <c r="O44056" s="500"/>
      <c r="Q44056" s="498" t="s">
        <v>213</v>
      </c>
      <c r="S44056" s="499"/>
    </row>
    <row r="44057">
      <c r="B44057" s="497"/>
      <c r="H44057" s="500"/>
      <c r="O44057" s="500"/>
      <c r="Q44057" s="498" t="s">
        <v>213</v>
      </c>
      <c r="S44057" s="499"/>
    </row>
    <row r="44058">
      <c r="B44058" s="497"/>
      <c r="H44058" s="500"/>
      <c r="O44058" s="500"/>
      <c r="Q44058" s="498" t="s">
        <v>213</v>
      </c>
      <c r="S44058" s="499"/>
    </row>
    <row r="44059">
      <c r="B44059" s="497"/>
      <c r="H44059" s="500"/>
      <c r="O44059" s="500"/>
      <c r="Q44059" s="498" t="s">
        <v>213</v>
      </c>
      <c r="S44059" s="499"/>
    </row>
    <row r="44060">
      <c r="B44060" s="497"/>
      <c r="H44060" s="500"/>
      <c r="O44060" s="500"/>
      <c r="Q44060" s="498" t="s">
        <v>213</v>
      </c>
      <c r="S44060" s="499"/>
    </row>
    <row r="44061">
      <c r="B44061" s="497"/>
      <c r="H44061" s="500"/>
      <c r="O44061" s="500"/>
      <c r="Q44061" s="498" t="s">
        <v>213</v>
      </c>
      <c r="S44061" s="499"/>
    </row>
    <row r="44062">
      <c r="B44062" s="497"/>
      <c r="H44062" s="500"/>
      <c r="O44062" s="500"/>
      <c r="Q44062" s="498" t="s">
        <v>213</v>
      </c>
      <c r="S44062" s="499"/>
    </row>
    <row r="44063">
      <c r="B44063" s="497"/>
      <c r="H44063" s="500"/>
      <c r="O44063" s="500"/>
      <c r="Q44063" s="498" t="s">
        <v>213</v>
      </c>
      <c r="S44063" s="499"/>
    </row>
    <row r="44064">
      <c r="B44064" s="497"/>
      <c r="H44064" s="500"/>
      <c r="O44064" s="500"/>
      <c r="Q44064" s="498" t="s">
        <v>213</v>
      </c>
      <c r="S44064" s="499"/>
    </row>
    <row r="44065">
      <c r="B44065" s="497"/>
      <c r="H44065" s="500"/>
      <c r="O44065" s="500"/>
      <c r="Q44065" s="498" t="s">
        <v>213</v>
      </c>
      <c r="S44065" s="499"/>
    </row>
    <row r="44066">
      <c r="B44066" s="497"/>
      <c r="H44066" s="500"/>
      <c r="O44066" s="500"/>
      <c r="Q44066" s="498" t="s">
        <v>213</v>
      </c>
      <c r="S44066" s="499"/>
    </row>
    <row r="44067">
      <c r="B44067" s="497"/>
      <c r="H44067" s="500"/>
      <c r="O44067" s="500"/>
      <c r="Q44067" s="498" t="s">
        <v>213</v>
      </c>
      <c r="S44067" s="499"/>
    </row>
    <row r="44068">
      <c r="B44068" s="497"/>
      <c r="H44068" s="500"/>
      <c r="O44068" s="500"/>
      <c r="Q44068" s="498" t="s">
        <v>213</v>
      </c>
      <c r="S44068" s="499"/>
    </row>
    <row r="44069">
      <c r="B44069" s="497"/>
      <c r="H44069" s="500"/>
      <c r="O44069" s="500"/>
      <c r="Q44069" s="498" t="s">
        <v>213</v>
      </c>
      <c r="S44069" s="499"/>
    </row>
    <row r="44070">
      <c r="B44070" s="497"/>
      <c r="H44070" s="500"/>
      <c r="O44070" s="500"/>
      <c r="Q44070" s="498" t="s">
        <v>213</v>
      </c>
      <c r="S44070" s="499"/>
    </row>
    <row r="44071">
      <c r="B44071" s="497"/>
      <c r="H44071" s="500"/>
      <c r="O44071" s="500"/>
      <c r="Q44071" s="498" t="s">
        <v>213</v>
      </c>
      <c r="S44071" s="499"/>
    </row>
    <row r="44072">
      <c r="B44072" s="497"/>
      <c r="H44072" s="500"/>
      <c r="O44072" s="500"/>
      <c r="Q44072" s="498" t="s">
        <v>213</v>
      </c>
      <c r="S44072" s="499"/>
    </row>
    <row r="44073">
      <c r="B44073" s="497"/>
      <c r="H44073" s="500"/>
      <c r="O44073" s="500"/>
      <c r="Q44073" s="498" t="s">
        <v>213</v>
      </c>
      <c r="S44073" s="499"/>
    </row>
    <row r="44074">
      <c r="B44074" s="497"/>
      <c r="H44074" s="500"/>
      <c r="O44074" s="500"/>
      <c r="Q44074" s="498" t="s">
        <v>213</v>
      </c>
      <c r="S44074" s="499"/>
    </row>
    <row r="44075">
      <c r="B44075" s="497"/>
      <c r="H44075" s="500"/>
      <c r="O44075" s="500"/>
      <c r="Q44075" s="498" t="s">
        <v>213</v>
      </c>
      <c r="S44075" s="499"/>
    </row>
    <row r="44076">
      <c r="B44076" s="497"/>
      <c r="H44076" s="500"/>
      <c r="O44076" s="500"/>
      <c r="Q44076" s="498" t="s">
        <v>213</v>
      </c>
      <c r="S44076" s="499"/>
    </row>
    <row r="44077">
      <c r="B44077" s="497"/>
      <c r="H44077" s="500"/>
      <c r="O44077" s="500"/>
      <c r="Q44077" s="498" t="s">
        <v>213</v>
      </c>
      <c r="S44077" s="499"/>
    </row>
    <row r="44078">
      <c r="B44078" s="497"/>
      <c r="H44078" s="500"/>
      <c r="O44078" s="500"/>
      <c r="Q44078" s="498" t="s">
        <v>213</v>
      </c>
      <c r="S44078" s="499"/>
    </row>
    <row r="44079">
      <c r="B44079" s="497"/>
      <c r="H44079" s="500"/>
      <c r="O44079" s="500"/>
      <c r="Q44079" s="498" t="s">
        <v>213</v>
      </c>
      <c r="S44079" s="499"/>
    </row>
    <row r="44080">
      <c r="B44080" s="497"/>
      <c r="H44080" s="500"/>
      <c r="O44080" s="500"/>
      <c r="Q44080" s="498" t="s">
        <v>213</v>
      </c>
      <c r="S44080" s="499"/>
    </row>
    <row r="44081">
      <c r="B44081" s="497"/>
      <c r="H44081" s="500"/>
      <c r="O44081" s="500"/>
      <c r="Q44081" s="498" t="s">
        <v>213</v>
      </c>
      <c r="S44081" s="499"/>
    </row>
    <row r="44082">
      <c r="B44082" s="497"/>
      <c r="H44082" s="500"/>
      <c r="O44082" s="500"/>
      <c r="Q44082" s="498" t="s">
        <v>213</v>
      </c>
      <c r="S44082" s="499"/>
    </row>
    <row r="44083">
      <c r="B44083" s="497"/>
      <c r="H44083" s="500"/>
      <c r="O44083" s="500"/>
      <c r="Q44083" s="498" t="s">
        <v>213</v>
      </c>
      <c r="S44083" s="499"/>
    </row>
    <row r="44084">
      <c r="B44084" s="497"/>
      <c r="H44084" s="500"/>
      <c r="O44084" s="500"/>
      <c r="Q44084" s="498" t="s">
        <v>213</v>
      </c>
      <c r="S44084" s="499"/>
    </row>
    <row r="44085">
      <c r="B44085" s="497"/>
      <c r="H44085" s="500"/>
      <c r="O44085" s="500"/>
      <c r="Q44085" s="498" t="s">
        <v>213</v>
      </c>
      <c r="S44085" s="499"/>
    </row>
    <row r="44086">
      <c r="B44086" s="497"/>
      <c r="H44086" s="500"/>
      <c r="O44086" s="500"/>
      <c r="Q44086" s="498" t="s">
        <v>213</v>
      </c>
      <c r="S44086" s="499"/>
    </row>
    <row r="44087">
      <c r="B44087" s="497"/>
      <c r="H44087" s="500"/>
      <c r="O44087" s="500"/>
      <c r="Q44087" s="498" t="s">
        <v>213</v>
      </c>
      <c r="S44087" s="499"/>
    </row>
    <row r="44088">
      <c r="B44088" s="497"/>
      <c r="H44088" s="500"/>
      <c r="O44088" s="500"/>
      <c r="Q44088" s="498" t="s">
        <v>213</v>
      </c>
      <c r="S44088" s="499"/>
    </row>
    <row r="44089">
      <c r="B44089" s="497"/>
      <c r="H44089" s="500"/>
      <c r="O44089" s="500"/>
      <c r="Q44089" s="498" t="s">
        <v>213</v>
      </c>
      <c r="S44089" s="499"/>
    </row>
    <row r="44090">
      <c r="B44090" s="497"/>
      <c r="H44090" s="500"/>
      <c r="O44090" s="500"/>
      <c r="Q44090" s="498" t="s">
        <v>213</v>
      </c>
      <c r="S44090" s="499"/>
    </row>
    <row r="44091">
      <c r="B44091" s="497"/>
      <c r="H44091" s="500"/>
      <c r="O44091" s="500"/>
      <c r="Q44091" s="498" t="s">
        <v>213</v>
      </c>
      <c r="S44091" s="499"/>
    </row>
    <row r="44092">
      <c r="B44092" s="497"/>
      <c r="H44092" s="500"/>
      <c r="O44092" s="500"/>
      <c r="Q44092" s="498" t="s">
        <v>213</v>
      </c>
      <c r="S44092" s="499"/>
    </row>
    <row r="44093">
      <c r="B44093" s="497"/>
      <c r="H44093" s="500"/>
      <c r="O44093" s="500"/>
      <c r="Q44093" s="498" t="s">
        <v>213</v>
      </c>
      <c r="S44093" s="499"/>
    </row>
    <row r="44094">
      <c r="B44094" s="497"/>
      <c r="H44094" s="500"/>
      <c r="O44094" s="500"/>
      <c r="Q44094" s="498" t="s">
        <v>213</v>
      </c>
      <c r="S44094" s="499"/>
    </row>
    <row r="44095">
      <c r="B44095" s="497"/>
      <c r="H44095" s="500"/>
      <c r="O44095" s="500"/>
      <c r="Q44095" s="498" t="s">
        <v>213</v>
      </c>
      <c r="S44095" s="499"/>
    </row>
    <row r="44096">
      <c r="B44096" s="497"/>
      <c r="H44096" s="500"/>
      <c r="O44096" s="500"/>
      <c r="Q44096" s="498" t="s">
        <v>213</v>
      </c>
      <c r="S44096" s="499"/>
    </row>
    <row r="44097">
      <c r="B44097" s="497"/>
      <c r="H44097" s="500"/>
      <c r="O44097" s="500"/>
      <c r="Q44097" s="498" t="s">
        <v>213</v>
      </c>
      <c r="S44097" s="499"/>
    </row>
    <row r="44098">
      <c r="B44098" s="497"/>
      <c r="H44098" s="500"/>
      <c r="O44098" s="500"/>
      <c r="Q44098" s="498" t="s">
        <v>213</v>
      </c>
      <c r="S44098" s="499"/>
    </row>
    <row r="44099">
      <c r="B44099" s="497"/>
      <c r="H44099" s="500"/>
      <c r="O44099" s="500"/>
      <c r="Q44099" s="498" t="s">
        <v>213</v>
      </c>
      <c r="S44099" s="499"/>
    </row>
    <row r="44100">
      <c r="B44100" s="497"/>
      <c r="H44100" s="500"/>
      <c r="O44100" s="500"/>
      <c r="Q44100" s="498" t="s">
        <v>213</v>
      </c>
      <c r="S44100" s="499"/>
    </row>
    <row r="44101">
      <c r="B44101" s="497"/>
      <c r="H44101" s="500"/>
      <c r="O44101" s="500"/>
      <c r="Q44101" s="498" t="s">
        <v>213</v>
      </c>
      <c r="S44101" s="499"/>
    </row>
    <row r="44102">
      <c r="B44102" s="497"/>
      <c r="H44102" s="500"/>
      <c r="O44102" s="500"/>
      <c r="Q44102" s="498" t="s">
        <v>213</v>
      </c>
      <c r="S44102" s="499"/>
    </row>
    <row r="44103">
      <c r="B44103" s="497"/>
      <c r="H44103" s="500"/>
      <c r="O44103" s="500"/>
      <c r="Q44103" s="498" t="s">
        <v>213</v>
      </c>
      <c r="S44103" s="499"/>
    </row>
    <row r="44104">
      <c r="B44104" s="497"/>
      <c r="H44104" s="500"/>
      <c r="O44104" s="500"/>
      <c r="Q44104" s="498" t="s">
        <v>213</v>
      </c>
      <c r="S44104" s="499"/>
    </row>
    <row r="44105">
      <c r="B44105" s="497"/>
      <c r="H44105" s="500"/>
      <c r="O44105" s="500"/>
      <c r="Q44105" s="498" t="s">
        <v>213</v>
      </c>
      <c r="S44105" s="499"/>
    </row>
    <row r="44106">
      <c r="B44106" s="497"/>
      <c r="H44106" s="500"/>
      <c r="O44106" s="500"/>
      <c r="Q44106" s="498" t="s">
        <v>213</v>
      </c>
      <c r="S44106" s="499"/>
    </row>
    <row r="44107">
      <c r="B44107" s="497"/>
      <c r="H44107" s="500"/>
      <c r="O44107" s="500"/>
      <c r="Q44107" s="498" t="s">
        <v>213</v>
      </c>
      <c r="S44107" s="499"/>
    </row>
    <row r="44108">
      <c r="B44108" s="497"/>
      <c r="H44108" s="500"/>
      <c r="O44108" s="500"/>
      <c r="Q44108" s="498" t="s">
        <v>213</v>
      </c>
      <c r="S44108" s="499"/>
    </row>
    <row r="44109">
      <c r="B44109" s="497"/>
      <c r="H44109" s="500"/>
      <c r="O44109" s="500"/>
      <c r="Q44109" s="498" t="s">
        <v>213</v>
      </c>
      <c r="S44109" s="499"/>
    </row>
    <row r="44110">
      <c r="B44110" s="497"/>
      <c r="H44110" s="500"/>
      <c r="O44110" s="500"/>
      <c r="Q44110" s="498" t="s">
        <v>213</v>
      </c>
      <c r="S44110" s="499"/>
    </row>
    <row r="44111">
      <c r="B44111" s="497"/>
      <c r="H44111" s="500"/>
      <c r="O44111" s="500"/>
      <c r="Q44111" s="498" t="s">
        <v>213</v>
      </c>
      <c r="S44111" s="499"/>
    </row>
    <row r="44112">
      <c r="B44112" s="497"/>
      <c r="H44112" s="500"/>
      <c r="O44112" s="500"/>
      <c r="Q44112" s="498" t="s">
        <v>213</v>
      </c>
      <c r="S44112" s="499"/>
    </row>
    <row r="44113">
      <c r="B44113" s="497"/>
      <c r="H44113" s="500"/>
      <c r="O44113" s="500"/>
      <c r="Q44113" s="498" t="s">
        <v>213</v>
      </c>
      <c r="S44113" s="499"/>
    </row>
    <row r="44114">
      <c r="B44114" s="497"/>
      <c r="H44114" s="500"/>
      <c r="O44114" s="500"/>
      <c r="Q44114" s="498" t="s">
        <v>213</v>
      </c>
      <c r="S44114" s="499"/>
    </row>
    <row r="44115">
      <c r="B44115" s="497"/>
      <c r="H44115" s="500"/>
      <c r="O44115" s="500"/>
      <c r="Q44115" s="498" t="s">
        <v>213</v>
      </c>
      <c r="S44115" s="499"/>
    </row>
    <row r="44116">
      <c r="B44116" s="497"/>
      <c r="H44116" s="500"/>
      <c r="O44116" s="500"/>
      <c r="Q44116" s="498" t="s">
        <v>213</v>
      </c>
      <c r="S44116" s="499"/>
    </row>
    <row r="44117">
      <c r="B44117" s="497"/>
      <c r="H44117" s="500"/>
      <c r="O44117" s="500"/>
      <c r="Q44117" s="498" t="s">
        <v>213</v>
      </c>
      <c r="S44117" s="499"/>
    </row>
    <row r="44118">
      <c r="B44118" s="497"/>
      <c r="H44118" s="500"/>
      <c r="O44118" s="500"/>
      <c r="Q44118" s="498" t="s">
        <v>213</v>
      </c>
      <c r="S44118" s="499"/>
    </row>
    <row r="44119">
      <c r="B44119" s="497"/>
      <c r="H44119" s="500"/>
      <c r="O44119" s="500"/>
      <c r="Q44119" s="498" t="s">
        <v>213</v>
      </c>
      <c r="S44119" s="499"/>
    </row>
    <row r="44120">
      <c r="B44120" s="497"/>
      <c r="H44120" s="500"/>
      <c r="O44120" s="500"/>
      <c r="Q44120" s="498" t="s">
        <v>213</v>
      </c>
      <c r="S44120" s="499"/>
    </row>
    <row r="44121">
      <c r="B44121" s="497"/>
      <c r="H44121" s="500"/>
      <c r="O44121" s="500"/>
      <c r="Q44121" s="498" t="s">
        <v>213</v>
      </c>
      <c r="S44121" s="499"/>
    </row>
    <row r="44122">
      <c r="B44122" s="497"/>
      <c r="H44122" s="500"/>
      <c r="O44122" s="500"/>
      <c r="Q44122" s="498" t="s">
        <v>213</v>
      </c>
      <c r="S44122" s="499"/>
    </row>
    <row r="44123">
      <c r="B44123" s="497"/>
      <c r="H44123" s="500"/>
      <c r="O44123" s="500"/>
      <c r="Q44123" s="498" t="s">
        <v>213</v>
      </c>
      <c r="S44123" s="499"/>
    </row>
    <row r="44124">
      <c r="B44124" s="497"/>
      <c r="H44124" s="500"/>
      <c r="O44124" s="500"/>
      <c r="Q44124" s="498" t="s">
        <v>213</v>
      </c>
      <c r="S44124" s="499"/>
    </row>
    <row r="44125">
      <c r="B44125" s="497"/>
      <c r="H44125" s="500"/>
      <c r="O44125" s="500"/>
      <c r="Q44125" s="498" t="s">
        <v>213</v>
      </c>
      <c r="S44125" s="499"/>
    </row>
    <row r="44126">
      <c r="B44126" s="497"/>
      <c r="H44126" s="500"/>
      <c r="O44126" s="500"/>
      <c r="Q44126" s="498" t="s">
        <v>213</v>
      </c>
      <c r="S44126" s="499"/>
    </row>
    <row r="44127">
      <c r="B44127" s="497"/>
      <c r="H44127" s="500"/>
      <c r="O44127" s="500"/>
      <c r="Q44127" s="498" t="s">
        <v>213</v>
      </c>
      <c r="S44127" s="499"/>
    </row>
    <row r="44128">
      <c r="B44128" s="497"/>
      <c r="H44128" s="500"/>
      <c r="O44128" s="500"/>
      <c r="Q44128" s="498" t="s">
        <v>213</v>
      </c>
      <c r="S44128" s="499"/>
    </row>
    <row r="44129">
      <c r="B44129" s="497"/>
      <c r="H44129" s="500"/>
      <c r="O44129" s="500"/>
      <c r="Q44129" s="498" t="s">
        <v>213</v>
      </c>
      <c r="S44129" s="499"/>
    </row>
    <row r="44130">
      <c r="B44130" s="497"/>
      <c r="H44130" s="500"/>
      <c r="O44130" s="500"/>
      <c r="Q44130" s="498" t="s">
        <v>213</v>
      </c>
      <c r="S44130" s="499"/>
    </row>
    <row r="44131">
      <c r="B44131" s="497"/>
      <c r="H44131" s="500"/>
      <c r="O44131" s="500"/>
      <c r="Q44131" s="498" t="s">
        <v>213</v>
      </c>
      <c r="S44131" s="499"/>
    </row>
    <row r="44132">
      <c r="B44132" s="497"/>
      <c r="H44132" s="500"/>
      <c r="O44132" s="500"/>
      <c r="Q44132" s="498" t="s">
        <v>213</v>
      </c>
      <c r="S44132" s="499"/>
    </row>
    <row r="44133">
      <c r="B44133" s="497"/>
      <c r="H44133" s="500"/>
      <c r="O44133" s="500"/>
      <c r="Q44133" s="498" t="s">
        <v>213</v>
      </c>
      <c r="S44133" s="499"/>
    </row>
    <row r="44134">
      <c r="B44134" s="497"/>
      <c r="H44134" s="500"/>
      <c r="O44134" s="500"/>
      <c r="Q44134" s="498" t="s">
        <v>213</v>
      </c>
      <c r="S44134" s="499"/>
    </row>
    <row r="44135">
      <c r="B44135" s="497"/>
      <c r="H44135" s="500"/>
      <c r="O44135" s="500"/>
      <c r="Q44135" s="498" t="s">
        <v>213</v>
      </c>
      <c r="S44135" s="499"/>
    </row>
    <row r="44136">
      <c r="B44136" s="497"/>
      <c r="H44136" s="500"/>
      <c r="O44136" s="500"/>
      <c r="Q44136" s="498" t="s">
        <v>213</v>
      </c>
      <c r="S44136" s="499"/>
    </row>
    <row r="44137">
      <c r="B44137" s="497"/>
      <c r="H44137" s="500"/>
      <c r="O44137" s="500"/>
      <c r="Q44137" s="498" t="s">
        <v>213</v>
      </c>
      <c r="S44137" s="499"/>
    </row>
    <row r="44138">
      <c r="B44138" s="497"/>
      <c r="H44138" s="500"/>
      <c r="O44138" s="500"/>
      <c r="Q44138" s="498" t="s">
        <v>213</v>
      </c>
      <c r="S44138" s="499"/>
    </row>
    <row r="44139">
      <c r="B44139" s="497"/>
      <c r="H44139" s="500"/>
      <c r="O44139" s="500"/>
      <c r="Q44139" s="498" t="s">
        <v>213</v>
      </c>
      <c r="S44139" s="499"/>
    </row>
    <row r="44140">
      <c r="B44140" s="497"/>
      <c r="H44140" s="500"/>
      <c r="O44140" s="500"/>
      <c r="Q44140" s="498" t="s">
        <v>213</v>
      </c>
      <c r="S44140" s="499"/>
    </row>
    <row r="44141">
      <c r="B44141" s="497"/>
      <c r="H44141" s="500"/>
      <c r="O44141" s="500"/>
      <c r="Q44141" s="498" t="s">
        <v>213</v>
      </c>
      <c r="S44141" s="499"/>
    </row>
    <row r="44142">
      <c r="B44142" s="497"/>
      <c r="H44142" s="500"/>
      <c r="O44142" s="500"/>
      <c r="Q44142" s="498" t="s">
        <v>213</v>
      </c>
      <c r="S44142" s="499"/>
    </row>
    <row r="44143">
      <c r="B44143" s="497"/>
      <c r="H44143" s="500"/>
      <c r="O44143" s="500"/>
      <c r="Q44143" s="498" t="s">
        <v>213</v>
      </c>
      <c r="S44143" s="499"/>
    </row>
    <row r="44144">
      <c r="B44144" s="497"/>
      <c r="H44144" s="500"/>
      <c r="O44144" s="500"/>
      <c r="Q44144" s="498" t="s">
        <v>213</v>
      </c>
      <c r="S44144" s="499"/>
    </row>
    <row r="44145">
      <c r="B44145" s="497"/>
      <c r="H44145" s="500"/>
      <c r="O44145" s="500"/>
      <c r="Q44145" s="498" t="s">
        <v>213</v>
      </c>
      <c r="S44145" s="499"/>
    </row>
    <row r="44146">
      <c r="B44146" s="497"/>
      <c r="H44146" s="500"/>
      <c r="O44146" s="500"/>
      <c r="Q44146" s="498" t="s">
        <v>213</v>
      </c>
      <c r="S44146" s="499"/>
    </row>
    <row r="44147">
      <c r="B44147" s="497"/>
      <c r="H44147" s="500"/>
      <c r="O44147" s="500"/>
      <c r="Q44147" s="498" t="s">
        <v>213</v>
      </c>
      <c r="S44147" s="499"/>
    </row>
    <row r="44148">
      <c r="B44148" s="497"/>
      <c r="H44148" s="500"/>
      <c r="O44148" s="500"/>
      <c r="Q44148" s="498" t="s">
        <v>213</v>
      </c>
      <c r="S44148" s="499"/>
    </row>
    <row r="44149">
      <c r="B44149" s="497"/>
      <c r="H44149" s="500"/>
      <c r="O44149" s="500"/>
      <c r="Q44149" s="498" t="s">
        <v>213</v>
      </c>
      <c r="S44149" s="499"/>
    </row>
    <row r="44150">
      <c r="B44150" s="497"/>
      <c r="H44150" s="500"/>
      <c r="O44150" s="500"/>
      <c r="Q44150" s="498" t="s">
        <v>213</v>
      </c>
      <c r="S44150" s="499"/>
    </row>
    <row r="44151">
      <c r="B44151" s="497"/>
      <c r="H44151" s="500"/>
      <c r="O44151" s="500"/>
      <c r="Q44151" s="498" t="s">
        <v>213</v>
      </c>
      <c r="S44151" s="499"/>
    </row>
    <row r="44152">
      <c r="B44152" s="497"/>
      <c r="H44152" s="500"/>
      <c r="O44152" s="500"/>
      <c r="Q44152" s="498" t="s">
        <v>213</v>
      </c>
      <c r="S44152" s="499"/>
    </row>
    <row r="44153">
      <c r="B44153" s="497"/>
      <c r="H44153" s="500"/>
      <c r="O44153" s="500"/>
      <c r="Q44153" s="498" t="s">
        <v>213</v>
      </c>
      <c r="S44153" s="499"/>
    </row>
    <row r="44154">
      <c r="B44154" s="497"/>
      <c r="H44154" s="500"/>
      <c r="O44154" s="500"/>
      <c r="Q44154" s="498" t="s">
        <v>213</v>
      </c>
      <c r="S44154" s="499"/>
    </row>
    <row r="44155">
      <c r="B44155" s="497"/>
      <c r="H44155" s="500"/>
      <c r="O44155" s="500"/>
      <c r="Q44155" s="498" t="s">
        <v>213</v>
      </c>
      <c r="S44155" s="499"/>
    </row>
    <row r="44156">
      <c r="B44156" s="497"/>
      <c r="H44156" s="500"/>
      <c r="O44156" s="500"/>
      <c r="Q44156" s="498" t="s">
        <v>213</v>
      </c>
      <c r="S44156" s="499"/>
    </row>
    <row r="44157">
      <c r="B44157" s="497"/>
      <c r="H44157" s="500"/>
      <c r="O44157" s="500"/>
      <c r="Q44157" s="498" t="s">
        <v>213</v>
      </c>
      <c r="S44157" s="499"/>
    </row>
    <row r="44158">
      <c r="B44158" s="497"/>
      <c r="H44158" s="500"/>
      <c r="O44158" s="500"/>
      <c r="Q44158" s="498" t="s">
        <v>213</v>
      </c>
      <c r="S44158" s="499"/>
    </row>
    <row r="44159">
      <c r="B44159" s="497"/>
      <c r="H44159" s="500"/>
      <c r="O44159" s="500"/>
      <c r="Q44159" s="498" t="s">
        <v>213</v>
      </c>
      <c r="S44159" s="499"/>
    </row>
    <row r="44160">
      <c r="B44160" s="497"/>
      <c r="H44160" s="500"/>
      <c r="O44160" s="500"/>
      <c r="Q44160" s="498" t="s">
        <v>213</v>
      </c>
      <c r="S44160" s="499"/>
    </row>
    <row r="44161">
      <c r="B44161" s="497"/>
      <c r="H44161" s="500"/>
      <c r="O44161" s="500"/>
      <c r="Q44161" s="498" t="s">
        <v>213</v>
      </c>
      <c r="S44161" s="499"/>
    </row>
    <row r="44162">
      <c r="B44162" s="497"/>
      <c r="H44162" s="500"/>
      <c r="O44162" s="500"/>
      <c r="Q44162" s="498" t="s">
        <v>213</v>
      </c>
      <c r="S44162" s="499"/>
    </row>
    <row r="44163">
      <c r="B44163" s="497"/>
      <c r="H44163" s="500"/>
      <c r="O44163" s="500"/>
      <c r="Q44163" s="498" t="s">
        <v>213</v>
      </c>
      <c r="S44163" s="499"/>
    </row>
    <row r="44164">
      <c r="B44164" s="497"/>
      <c r="H44164" s="500"/>
      <c r="O44164" s="500"/>
      <c r="Q44164" s="498" t="s">
        <v>213</v>
      </c>
      <c r="S44164" s="499"/>
    </row>
    <row r="44165">
      <c r="B44165" s="497"/>
      <c r="H44165" s="500"/>
      <c r="O44165" s="500"/>
      <c r="Q44165" s="498" t="s">
        <v>213</v>
      </c>
      <c r="S44165" s="499"/>
    </row>
    <row r="44166">
      <c r="B44166" s="497"/>
      <c r="H44166" s="500"/>
      <c r="O44166" s="500"/>
      <c r="Q44166" s="498" t="s">
        <v>213</v>
      </c>
      <c r="S44166" s="499"/>
    </row>
    <row r="44167">
      <c r="B44167" s="497"/>
      <c r="H44167" s="500"/>
      <c r="O44167" s="500"/>
      <c r="Q44167" s="498" t="s">
        <v>213</v>
      </c>
      <c r="S44167" s="499"/>
    </row>
    <row r="44168">
      <c r="B44168" s="497"/>
      <c r="H44168" s="500"/>
      <c r="O44168" s="500"/>
      <c r="Q44168" s="498" t="s">
        <v>213</v>
      </c>
      <c r="S44168" s="499"/>
    </row>
    <row r="44169">
      <c r="B44169" s="497"/>
      <c r="H44169" s="500"/>
      <c r="O44169" s="500"/>
      <c r="Q44169" s="498" t="s">
        <v>213</v>
      </c>
      <c r="S44169" s="499"/>
    </row>
    <row r="44170">
      <c r="B44170" s="497"/>
      <c r="H44170" s="500"/>
      <c r="O44170" s="500"/>
      <c r="Q44170" s="498" t="s">
        <v>213</v>
      </c>
      <c r="S44170" s="499"/>
    </row>
    <row r="44171">
      <c r="B44171" s="497"/>
      <c r="H44171" s="500"/>
      <c r="O44171" s="500"/>
      <c r="Q44171" s="498" t="s">
        <v>213</v>
      </c>
      <c r="S44171" s="499"/>
    </row>
    <row r="44172">
      <c r="B44172" s="497"/>
      <c r="H44172" s="500"/>
      <c r="O44172" s="500"/>
      <c r="Q44172" s="498" t="s">
        <v>213</v>
      </c>
      <c r="S44172" s="499"/>
    </row>
    <row r="44173">
      <c r="B44173" s="497"/>
      <c r="H44173" s="500"/>
      <c r="O44173" s="500"/>
      <c r="Q44173" s="498" t="s">
        <v>213</v>
      </c>
      <c r="S44173" s="499"/>
    </row>
    <row r="44174">
      <c r="B44174" s="497"/>
      <c r="H44174" s="500"/>
      <c r="O44174" s="500"/>
      <c r="Q44174" s="498" t="s">
        <v>213</v>
      </c>
      <c r="S44174" s="499"/>
    </row>
    <row r="44175">
      <c r="B44175" s="497"/>
      <c r="H44175" s="500"/>
      <c r="O44175" s="500"/>
      <c r="Q44175" s="498" t="s">
        <v>213</v>
      </c>
      <c r="S44175" s="499"/>
    </row>
    <row r="44176">
      <c r="B44176" s="497"/>
      <c r="H44176" s="500"/>
      <c r="O44176" s="500"/>
      <c r="Q44176" s="498" t="s">
        <v>213</v>
      </c>
      <c r="S44176" s="499"/>
    </row>
    <row r="44177">
      <c r="B44177" s="497"/>
      <c r="H44177" s="500"/>
      <c r="O44177" s="500"/>
      <c r="Q44177" s="498" t="s">
        <v>213</v>
      </c>
      <c r="S44177" s="499"/>
    </row>
    <row r="44178">
      <c r="B44178" s="497"/>
      <c r="H44178" s="500"/>
      <c r="O44178" s="500"/>
      <c r="Q44178" s="498" t="s">
        <v>213</v>
      </c>
      <c r="S44178" s="499"/>
    </row>
    <row r="44179">
      <c r="B44179" s="497"/>
      <c r="H44179" s="500"/>
      <c r="O44179" s="500"/>
      <c r="Q44179" s="498" t="s">
        <v>213</v>
      </c>
      <c r="S44179" s="499"/>
    </row>
    <row r="44180">
      <c r="B44180" s="497"/>
      <c r="H44180" s="500"/>
      <c r="O44180" s="500"/>
      <c r="Q44180" s="498" t="s">
        <v>213</v>
      </c>
      <c r="S44180" s="499"/>
    </row>
    <row r="44181">
      <c r="B44181" s="497"/>
      <c r="H44181" s="500"/>
      <c r="O44181" s="500"/>
      <c r="Q44181" s="498" t="s">
        <v>213</v>
      </c>
      <c r="S44181" s="499"/>
    </row>
    <row r="44182">
      <c r="B44182" s="497"/>
      <c r="H44182" s="500"/>
      <c r="O44182" s="500"/>
      <c r="Q44182" s="498" t="s">
        <v>213</v>
      </c>
      <c r="S44182" s="499"/>
    </row>
    <row r="44183">
      <c r="B44183" s="497"/>
      <c r="H44183" s="500"/>
      <c r="O44183" s="500"/>
      <c r="Q44183" s="498" t="s">
        <v>213</v>
      </c>
      <c r="S44183" s="499"/>
    </row>
    <row r="44184">
      <c r="B44184" s="497"/>
      <c r="H44184" s="500"/>
      <c r="O44184" s="500"/>
      <c r="Q44184" s="498" t="s">
        <v>213</v>
      </c>
      <c r="S44184" s="499"/>
    </row>
    <row r="44185">
      <c r="B44185" s="497"/>
      <c r="H44185" s="500"/>
      <c r="O44185" s="500"/>
      <c r="Q44185" s="498" t="s">
        <v>213</v>
      </c>
      <c r="S44185" s="499"/>
    </row>
    <row r="44186">
      <c r="B44186" s="497"/>
      <c r="H44186" s="500"/>
      <c r="O44186" s="500"/>
      <c r="Q44186" s="498" t="s">
        <v>213</v>
      </c>
      <c r="S44186" s="499"/>
    </row>
    <row r="44187">
      <c r="B44187" s="497"/>
      <c r="H44187" s="500"/>
      <c r="O44187" s="500"/>
      <c r="Q44187" s="498" t="s">
        <v>213</v>
      </c>
      <c r="S44187" s="499"/>
    </row>
    <row r="44188">
      <c r="B44188" s="497"/>
      <c r="H44188" s="500"/>
      <c r="O44188" s="500"/>
      <c r="Q44188" s="498" t="s">
        <v>213</v>
      </c>
      <c r="S44188" s="499"/>
    </row>
    <row r="44189">
      <c r="B44189" s="497"/>
      <c r="H44189" s="500"/>
      <c r="O44189" s="500"/>
      <c r="Q44189" s="498" t="s">
        <v>213</v>
      </c>
      <c r="S44189" s="499"/>
    </row>
    <row r="44190">
      <c r="B44190" s="497"/>
      <c r="H44190" s="500"/>
      <c r="O44190" s="500"/>
      <c r="Q44190" s="498" t="s">
        <v>213</v>
      </c>
      <c r="S44190" s="499"/>
    </row>
    <row r="44191">
      <c r="B44191" s="497"/>
      <c r="H44191" s="500"/>
      <c r="O44191" s="500"/>
      <c r="Q44191" s="498" t="s">
        <v>213</v>
      </c>
      <c r="S44191" s="499"/>
    </row>
    <row r="44192">
      <c r="B44192" s="497"/>
      <c r="H44192" s="500"/>
      <c r="O44192" s="500"/>
      <c r="Q44192" s="498" t="s">
        <v>213</v>
      </c>
      <c r="S44192" s="499"/>
    </row>
    <row r="44193">
      <c r="B44193" s="497"/>
      <c r="H44193" s="500"/>
      <c r="O44193" s="500"/>
      <c r="Q44193" s="498" t="s">
        <v>213</v>
      </c>
      <c r="S44193" s="499"/>
    </row>
    <row r="44194">
      <c r="B44194" s="497"/>
      <c r="H44194" s="500"/>
      <c r="O44194" s="500"/>
      <c r="Q44194" s="498" t="s">
        <v>213</v>
      </c>
      <c r="S44194" s="499"/>
    </row>
    <row r="44195">
      <c r="B44195" s="497"/>
      <c r="H44195" s="500"/>
      <c r="O44195" s="500"/>
      <c r="Q44195" s="498" t="s">
        <v>213</v>
      </c>
      <c r="S44195" s="499"/>
    </row>
    <row r="44196">
      <c r="B44196" s="497"/>
      <c r="H44196" s="500"/>
      <c r="O44196" s="500"/>
      <c r="Q44196" s="498" t="s">
        <v>213</v>
      </c>
      <c r="S44196" s="499"/>
    </row>
    <row r="44197">
      <c r="B44197" s="497"/>
      <c r="H44197" s="500"/>
      <c r="O44197" s="500"/>
      <c r="Q44197" s="498" t="s">
        <v>213</v>
      </c>
      <c r="S44197" s="499"/>
    </row>
    <row r="44198">
      <c r="B44198" s="497"/>
      <c r="H44198" s="500"/>
      <c r="O44198" s="500"/>
      <c r="Q44198" s="498" t="s">
        <v>213</v>
      </c>
      <c r="S44198" s="499"/>
    </row>
    <row r="44199">
      <c r="B44199" s="497"/>
      <c r="H44199" s="500"/>
      <c r="O44199" s="500"/>
      <c r="Q44199" s="498" t="s">
        <v>213</v>
      </c>
      <c r="S44199" s="499"/>
    </row>
    <row r="44200">
      <c r="B44200" s="497"/>
      <c r="H44200" s="500"/>
      <c r="O44200" s="500"/>
      <c r="Q44200" s="498" t="s">
        <v>213</v>
      </c>
      <c r="S44200" s="499"/>
    </row>
    <row r="44201">
      <c r="B44201" s="497"/>
      <c r="H44201" s="500"/>
      <c r="O44201" s="500"/>
      <c r="Q44201" s="498" t="s">
        <v>213</v>
      </c>
      <c r="S44201" s="499"/>
    </row>
    <row r="44202">
      <c r="B44202" s="497"/>
      <c r="H44202" s="500"/>
      <c r="O44202" s="500"/>
      <c r="Q44202" s="498" t="s">
        <v>213</v>
      </c>
      <c r="S44202" s="499"/>
    </row>
    <row r="44203">
      <c r="B44203" s="497"/>
      <c r="H44203" s="500"/>
      <c r="O44203" s="500"/>
      <c r="Q44203" s="498" t="s">
        <v>213</v>
      </c>
      <c r="S44203" s="499"/>
    </row>
    <row r="44204">
      <c r="B44204" s="497"/>
      <c r="H44204" s="500"/>
      <c r="O44204" s="500"/>
      <c r="Q44204" s="498" t="s">
        <v>213</v>
      </c>
      <c r="S44204" s="499"/>
    </row>
    <row r="44205">
      <c r="B44205" s="497"/>
      <c r="H44205" s="500"/>
      <c r="O44205" s="500"/>
      <c r="Q44205" s="498" t="s">
        <v>213</v>
      </c>
      <c r="S44205" s="499"/>
    </row>
    <row r="44206">
      <c r="B44206" s="497"/>
      <c r="H44206" s="500"/>
      <c r="O44206" s="500"/>
      <c r="Q44206" s="498" t="s">
        <v>213</v>
      </c>
      <c r="S44206" s="499"/>
    </row>
    <row r="44207">
      <c r="B44207" s="497"/>
      <c r="H44207" s="500"/>
      <c r="O44207" s="500"/>
      <c r="Q44207" s="498" t="s">
        <v>213</v>
      </c>
      <c r="S44207" s="499"/>
    </row>
    <row r="44208">
      <c r="B44208" s="497"/>
      <c r="H44208" s="500"/>
      <c r="O44208" s="500"/>
      <c r="Q44208" s="498" t="s">
        <v>213</v>
      </c>
      <c r="S44208" s="499"/>
    </row>
    <row r="44209">
      <c r="B44209" s="497"/>
      <c r="H44209" s="500"/>
      <c r="O44209" s="500"/>
      <c r="Q44209" s="498" t="s">
        <v>213</v>
      </c>
      <c r="S44209" s="499"/>
    </row>
    <row r="44210">
      <c r="B44210" s="497"/>
      <c r="H44210" s="500"/>
      <c r="O44210" s="500"/>
      <c r="Q44210" s="498" t="s">
        <v>213</v>
      </c>
      <c r="S44210" s="499"/>
    </row>
    <row r="44211">
      <c r="B44211" s="497"/>
      <c r="H44211" s="500"/>
      <c r="O44211" s="500"/>
      <c r="Q44211" s="498" t="s">
        <v>213</v>
      </c>
      <c r="S44211" s="499"/>
    </row>
    <row r="44212">
      <c r="B44212" s="497"/>
      <c r="H44212" s="500"/>
      <c r="O44212" s="500"/>
      <c r="Q44212" s="498" t="s">
        <v>213</v>
      </c>
      <c r="S44212" s="499"/>
    </row>
    <row r="44213">
      <c r="B44213" s="497"/>
      <c r="H44213" s="500"/>
      <c r="O44213" s="500"/>
      <c r="Q44213" s="498" t="s">
        <v>213</v>
      </c>
      <c r="S44213" s="499"/>
    </row>
    <row r="44214">
      <c r="B44214" s="497"/>
      <c r="H44214" s="500"/>
      <c r="O44214" s="500"/>
      <c r="Q44214" s="498" t="s">
        <v>213</v>
      </c>
      <c r="S44214" s="499"/>
    </row>
    <row r="44215">
      <c r="B44215" s="497"/>
      <c r="H44215" s="500"/>
      <c r="O44215" s="500"/>
      <c r="Q44215" s="498" t="s">
        <v>213</v>
      </c>
      <c r="S44215" s="499"/>
    </row>
    <row r="44216">
      <c r="B44216" s="497"/>
      <c r="H44216" s="500"/>
      <c r="O44216" s="500"/>
      <c r="Q44216" s="498" t="s">
        <v>213</v>
      </c>
      <c r="S44216" s="499"/>
    </row>
    <row r="44217">
      <c r="B44217" s="497"/>
      <c r="H44217" s="500"/>
      <c r="O44217" s="500"/>
      <c r="Q44217" s="498" t="s">
        <v>213</v>
      </c>
      <c r="S44217" s="499"/>
    </row>
    <row r="44218">
      <c r="B44218" s="497"/>
      <c r="H44218" s="500"/>
      <c r="O44218" s="500"/>
      <c r="Q44218" s="498" t="s">
        <v>213</v>
      </c>
      <c r="S44218" s="499"/>
    </row>
    <row r="44219">
      <c r="B44219" s="497"/>
      <c r="H44219" s="500"/>
      <c r="O44219" s="500"/>
      <c r="Q44219" s="498" t="s">
        <v>213</v>
      </c>
      <c r="S44219" s="499"/>
    </row>
    <row r="44220">
      <c r="B44220" s="497"/>
      <c r="H44220" s="500"/>
      <c r="O44220" s="500"/>
      <c r="Q44220" s="498" t="s">
        <v>213</v>
      </c>
      <c r="S44220" s="499"/>
    </row>
    <row r="44221">
      <c r="B44221" s="497"/>
      <c r="H44221" s="500"/>
      <c r="O44221" s="500"/>
      <c r="Q44221" s="498" t="s">
        <v>213</v>
      </c>
      <c r="S44221" s="499"/>
    </row>
    <row r="44222">
      <c r="B44222" s="497"/>
      <c r="H44222" s="500"/>
      <c r="O44222" s="500"/>
      <c r="Q44222" s="498" t="s">
        <v>213</v>
      </c>
      <c r="S44222" s="499"/>
    </row>
    <row r="44223">
      <c r="B44223" s="497"/>
      <c r="H44223" s="500"/>
      <c r="O44223" s="500"/>
      <c r="Q44223" s="498" t="s">
        <v>213</v>
      </c>
      <c r="S44223" s="499"/>
    </row>
    <row r="44224">
      <c r="B44224" s="497"/>
      <c r="H44224" s="500"/>
      <c r="O44224" s="500"/>
      <c r="Q44224" s="498" t="s">
        <v>213</v>
      </c>
      <c r="S44224" s="499"/>
    </row>
    <row r="44225">
      <c r="B44225" s="497"/>
      <c r="H44225" s="500"/>
      <c r="O44225" s="500"/>
      <c r="Q44225" s="498" t="s">
        <v>213</v>
      </c>
      <c r="S44225" s="499"/>
    </row>
    <row r="44226">
      <c r="B44226" s="497"/>
      <c r="H44226" s="500"/>
      <c r="O44226" s="500"/>
      <c r="Q44226" s="498" t="s">
        <v>213</v>
      </c>
      <c r="S44226" s="499"/>
    </row>
    <row r="44227">
      <c r="B44227" s="497"/>
      <c r="H44227" s="500"/>
      <c r="O44227" s="500"/>
      <c r="Q44227" s="498" t="s">
        <v>213</v>
      </c>
      <c r="S44227" s="499"/>
    </row>
    <row r="44228">
      <c r="B44228" s="497"/>
      <c r="H44228" s="500"/>
      <c r="O44228" s="500"/>
      <c r="Q44228" s="498" t="s">
        <v>213</v>
      </c>
      <c r="S44228" s="499"/>
    </row>
    <row r="44229">
      <c r="B44229" s="497"/>
      <c r="H44229" s="500"/>
      <c r="O44229" s="500"/>
      <c r="Q44229" s="498" t="s">
        <v>213</v>
      </c>
      <c r="S44229" s="499"/>
    </row>
    <row r="44230">
      <c r="B44230" s="497"/>
      <c r="H44230" s="500"/>
      <c r="O44230" s="500"/>
      <c r="Q44230" s="498" t="s">
        <v>213</v>
      </c>
      <c r="S44230" s="499"/>
    </row>
    <row r="44231">
      <c r="B44231" s="497"/>
      <c r="H44231" s="500"/>
      <c r="O44231" s="500"/>
      <c r="Q44231" s="498" t="s">
        <v>213</v>
      </c>
      <c r="S44231" s="499"/>
    </row>
    <row r="44232">
      <c r="B44232" s="497"/>
      <c r="H44232" s="500"/>
      <c r="O44232" s="500"/>
      <c r="Q44232" s="498" t="s">
        <v>213</v>
      </c>
      <c r="S44232" s="499"/>
    </row>
    <row r="44233">
      <c r="B44233" s="497"/>
      <c r="H44233" s="500"/>
      <c r="O44233" s="500"/>
      <c r="Q44233" s="498" t="s">
        <v>213</v>
      </c>
      <c r="S44233" s="499"/>
    </row>
    <row r="44234">
      <c r="B44234" s="497"/>
      <c r="H44234" s="500"/>
      <c r="O44234" s="500"/>
      <c r="Q44234" s="498" t="s">
        <v>213</v>
      </c>
      <c r="S44234" s="499"/>
    </row>
    <row r="44235">
      <c r="B44235" s="497"/>
      <c r="H44235" s="500"/>
      <c r="O44235" s="500"/>
      <c r="Q44235" s="498" t="s">
        <v>213</v>
      </c>
      <c r="S44235" s="499"/>
    </row>
    <row r="44236">
      <c r="B44236" s="497"/>
      <c r="H44236" s="500"/>
      <c r="O44236" s="500"/>
      <c r="Q44236" s="498" t="s">
        <v>213</v>
      </c>
      <c r="S44236" s="499"/>
    </row>
    <row r="44237">
      <c r="B44237" s="497"/>
      <c r="H44237" s="500"/>
      <c r="O44237" s="500"/>
      <c r="Q44237" s="498" t="s">
        <v>213</v>
      </c>
      <c r="S44237" s="499"/>
    </row>
    <row r="44238">
      <c r="B44238" s="497"/>
      <c r="H44238" s="500"/>
      <c r="O44238" s="500"/>
      <c r="Q44238" s="498" t="s">
        <v>213</v>
      </c>
      <c r="S44238" s="499"/>
    </row>
    <row r="44239">
      <c r="B44239" s="497"/>
      <c r="H44239" s="500"/>
      <c r="O44239" s="500"/>
      <c r="Q44239" s="498" t="s">
        <v>213</v>
      </c>
      <c r="S44239" s="499"/>
    </row>
    <row r="44240">
      <c r="B44240" s="497"/>
      <c r="H44240" s="500"/>
      <c r="O44240" s="500"/>
      <c r="Q44240" s="498" t="s">
        <v>213</v>
      </c>
      <c r="S44240" s="499"/>
    </row>
    <row r="44241">
      <c r="B44241" s="497"/>
      <c r="H44241" s="500"/>
      <c r="O44241" s="500"/>
      <c r="Q44241" s="498" t="s">
        <v>213</v>
      </c>
      <c r="S44241" s="499"/>
    </row>
    <row r="44242">
      <c r="B44242" s="497"/>
      <c r="H44242" s="500"/>
      <c r="O44242" s="500"/>
      <c r="Q44242" s="498" t="s">
        <v>213</v>
      </c>
      <c r="S44242" s="499"/>
    </row>
    <row r="44243">
      <c r="B44243" s="497"/>
      <c r="H44243" s="500"/>
      <c r="O44243" s="500"/>
      <c r="Q44243" s="498" t="s">
        <v>213</v>
      </c>
      <c r="S44243" s="499"/>
    </row>
    <row r="44244">
      <c r="B44244" s="497"/>
      <c r="H44244" s="500"/>
      <c r="O44244" s="500"/>
      <c r="Q44244" s="498" t="s">
        <v>213</v>
      </c>
      <c r="S44244" s="499"/>
    </row>
    <row r="44245">
      <c r="B44245" s="497"/>
      <c r="H44245" s="500"/>
      <c r="O44245" s="500"/>
      <c r="Q44245" s="498" t="s">
        <v>213</v>
      </c>
      <c r="S44245" s="499"/>
    </row>
    <row r="44246">
      <c r="B44246" s="497"/>
      <c r="H44246" s="500"/>
      <c r="O44246" s="500"/>
      <c r="Q44246" s="498" t="s">
        <v>213</v>
      </c>
      <c r="S44246" s="499"/>
    </row>
    <row r="44247">
      <c r="B44247" s="497"/>
      <c r="H44247" s="500"/>
      <c r="O44247" s="500"/>
      <c r="Q44247" s="498" t="s">
        <v>213</v>
      </c>
      <c r="S44247" s="499"/>
    </row>
    <row r="44248">
      <c r="B44248" s="497"/>
      <c r="H44248" s="500"/>
      <c r="O44248" s="500"/>
      <c r="Q44248" s="498" t="s">
        <v>213</v>
      </c>
      <c r="S44248" s="499"/>
    </row>
    <row r="44249">
      <c r="B44249" s="497"/>
      <c r="H44249" s="500"/>
      <c r="O44249" s="500"/>
      <c r="Q44249" s="498" t="s">
        <v>213</v>
      </c>
      <c r="S44249" s="499"/>
    </row>
    <row r="44250">
      <c r="B44250" s="497"/>
      <c r="H44250" s="500"/>
      <c r="O44250" s="500"/>
      <c r="Q44250" s="498" t="s">
        <v>213</v>
      </c>
      <c r="S44250" s="499"/>
    </row>
    <row r="44251">
      <c r="B44251" s="497"/>
      <c r="H44251" s="500"/>
      <c r="O44251" s="500"/>
      <c r="Q44251" s="498" t="s">
        <v>213</v>
      </c>
      <c r="S44251" s="499"/>
    </row>
    <row r="44252">
      <c r="B44252" s="497"/>
      <c r="H44252" s="500"/>
      <c r="O44252" s="500"/>
      <c r="Q44252" s="498" t="s">
        <v>213</v>
      </c>
      <c r="S44252" s="499"/>
    </row>
    <row r="44253">
      <c r="B44253" s="497"/>
      <c r="H44253" s="500"/>
      <c r="O44253" s="500"/>
      <c r="Q44253" s="498" t="s">
        <v>213</v>
      </c>
      <c r="S44253" s="499"/>
    </row>
    <row r="44254">
      <c r="B44254" s="497"/>
      <c r="H44254" s="500"/>
      <c r="O44254" s="500"/>
      <c r="Q44254" s="498" t="s">
        <v>213</v>
      </c>
      <c r="S44254" s="499"/>
    </row>
    <row r="44255">
      <c r="B44255" s="497"/>
      <c r="H44255" s="500"/>
      <c r="O44255" s="500"/>
      <c r="Q44255" s="498" t="s">
        <v>213</v>
      </c>
      <c r="S44255" s="499"/>
    </row>
    <row r="44256">
      <c r="B44256" s="497"/>
      <c r="H44256" s="500"/>
      <c r="O44256" s="500"/>
      <c r="Q44256" s="498" t="s">
        <v>213</v>
      </c>
      <c r="S44256" s="499"/>
    </row>
    <row r="44257">
      <c r="B44257" s="497"/>
      <c r="H44257" s="500"/>
      <c r="O44257" s="500"/>
      <c r="Q44257" s="498" t="s">
        <v>213</v>
      </c>
      <c r="S44257" s="499"/>
    </row>
    <row r="44258">
      <c r="B44258" s="497"/>
      <c r="H44258" s="500"/>
      <c r="O44258" s="500"/>
      <c r="Q44258" s="498" t="s">
        <v>213</v>
      </c>
      <c r="S44258" s="499"/>
    </row>
    <row r="44259">
      <c r="B44259" s="497"/>
      <c r="H44259" s="500"/>
      <c r="O44259" s="500"/>
      <c r="Q44259" s="498" t="s">
        <v>213</v>
      </c>
      <c r="S44259" s="499"/>
    </row>
    <row r="44260">
      <c r="B44260" s="497"/>
      <c r="H44260" s="500"/>
      <c r="O44260" s="500"/>
      <c r="Q44260" s="498" t="s">
        <v>213</v>
      </c>
      <c r="S44260" s="499"/>
    </row>
    <row r="44261">
      <c r="B44261" s="497"/>
      <c r="H44261" s="500"/>
      <c r="O44261" s="500"/>
      <c r="Q44261" s="498" t="s">
        <v>213</v>
      </c>
      <c r="S44261" s="499"/>
    </row>
    <row r="44262">
      <c r="B44262" s="497"/>
      <c r="H44262" s="500"/>
      <c r="O44262" s="500"/>
      <c r="Q44262" s="498" t="s">
        <v>213</v>
      </c>
      <c r="S44262" s="499"/>
    </row>
    <row r="44263">
      <c r="B44263" s="497"/>
      <c r="H44263" s="500"/>
      <c r="O44263" s="500"/>
      <c r="Q44263" s="498" t="s">
        <v>213</v>
      </c>
      <c r="S44263" s="499"/>
    </row>
    <row r="44264">
      <c r="B44264" s="497"/>
      <c r="H44264" s="500"/>
      <c r="O44264" s="500"/>
      <c r="Q44264" s="498" t="s">
        <v>213</v>
      </c>
      <c r="S44264" s="499"/>
    </row>
    <row r="44265">
      <c r="B44265" s="497"/>
      <c r="H44265" s="500"/>
      <c r="O44265" s="500"/>
      <c r="Q44265" s="498" t="s">
        <v>213</v>
      </c>
      <c r="S44265" s="499"/>
    </row>
    <row r="44266">
      <c r="B44266" s="497"/>
      <c r="H44266" s="500"/>
      <c r="O44266" s="500"/>
      <c r="Q44266" s="498" t="s">
        <v>213</v>
      </c>
      <c r="S44266" s="499"/>
    </row>
    <row r="44267">
      <c r="B44267" s="497"/>
      <c r="H44267" s="500"/>
      <c r="O44267" s="500"/>
      <c r="Q44267" s="498" t="s">
        <v>213</v>
      </c>
      <c r="S44267" s="499"/>
    </row>
    <row r="44268">
      <c r="B44268" s="497"/>
      <c r="H44268" s="500"/>
      <c r="O44268" s="500"/>
      <c r="Q44268" s="498" t="s">
        <v>213</v>
      </c>
      <c r="S44268" s="499"/>
    </row>
    <row r="44269">
      <c r="B44269" s="497"/>
      <c r="H44269" s="500"/>
      <c r="O44269" s="500"/>
      <c r="Q44269" s="498" t="s">
        <v>213</v>
      </c>
      <c r="S44269" s="499"/>
    </row>
    <row r="44270">
      <c r="B44270" s="497"/>
      <c r="H44270" s="500"/>
      <c r="O44270" s="500"/>
      <c r="Q44270" s="498" t="s">
        <v>213</v>
      </c>
      <c r="S44270" s="499"/>
    </row>
    <row r="44271">
      <c r="B44271" s="497"/>
      <c r="H44271" s="500"/>
      <c r="O44271" s="500"/>
      <c r="Q44271" s="498" t="s">
        <v>213</v>
      </c>
      <c r="S44271" s="499"/>
    </row>
    <row r="44272">
      <c r="B44272" s="497"/>
      <c r="H44272" s="500"/>
      <c r="O44272" s="500"/>
      <c r="Q44272" s="498" t="s">
        <v>213</v>
      </c>
      <c r="S44272" s="499"/>
    </row>
    <row r="44273">
      <c r="B44273" s="497"/>
      <c r="H44273" s="500"/>
      <c r="O44273" s="500"/>
      <c r="Q44273" s="498" t="s">
        <v>213</v>
      </c>
      <c r="S44273" s="499"/>
    </row>
    <row r="44274">
      <c r="B44274" s="497"/>
      <c r="H44274" s="500"/>
      <c r="O44274" s="500"/>
      <c r="Q44274" s="498" t="s">
        <v>213</v>
      </c>
      <c r="S44274" s="499"/>
    </row>
    <row r="44275">
      <c r="B44275" s="497"/>
      <c r="H44275" s="500"/>
      <c r="O44275" s="500"/>
      <c r="Q44275" s="498" t="s">
        <v>213</v>
      </c>
      <c r="S44275" s="499"/>
    </row>
    <row r="44276">
      <c r="B44276" s="497"/>
      <c r="H44276" s="500"/>
      <c r="O44276" s="500"/>
      <c r="Q44276" s="498" t="s">
        <v>213</v>
      </c>
      <c r="S44276" s="499"/>
    </row>
    <row r="44277">
      <c r="B44277" s="497"/>
      <c r="H44277" s="500"/>
      <c r="O44277" s="500"/>
      <c r="Q44277" s="498" t="s">
        <v>213</v>
      </c>
      <c r="S44277" s="499"/>
    </row>
    <row r="44278">
      <c r="B44278" s="497"/>
      <c r="H44278" s="500"/>
      <c r="O44278" s="500"/>
      <c r="Q44278" s="498" t="s">
        <v>213</v>
      </c>
      <c r="S44278" s="499"/>
    </row>
    <row r="44279">
      <c r="B44279" s="497"/>
      <c r="H44279" s="500"/>
      <c r="O44279" s="500"/>
      <c r="Q44279" s="498" t="s">
        <v>213</v>
      </c>
      <c r="S44279" s="499"/>
    </row>
    <row r="44280">
      <c r="B44280" s="497"/>
      <c r="H44280" s="500"/>
      <c r="O44280" s="500"/>
      <c r="Q44280" s="498" t="s">
        <v>213</v>
      </c>
      <c r="S44280" s="499"/>
    </row>
    <row r="44281">
      <c r="B44281" s="497"/>
      <c r="H44281" s="500"/>
      <c r="O44281" s="500"/>
      <c r="Q44281" s="498" t="s">
        <v>213</v>
      </c>
      <c r="S44281" s="499"/>
    </row>
    <row r="44282">
      <c r="B44282" s="497"/>
      <c r="H44282" s="500"/>
      <c r="O44282" s="500"/>
      <c r="Q44282" s="498" t="s">
        <v>213</v>
      </c>
      <c r="S44282" s="499"/>
    </row>
    <row r="44283">
      <c r="B44283" s="497"/>
      <c r="H44283" s="500"/>
      <c r="O44283" s="500"/>
      <c r="Q44283" s="498" t="s">
        <v>213</v>
      </c>
      <c r="S44283" s="499"/>
    </row>
    <row r="44284">
      <c r="B44284" s="497"/>
      <c r="H44284" s="500"/>
      <c r="O44284" s="500"/>
      <c r="Q44284" s="498" t="s">
        <v>213</v>
      </c>
      <c r="S44284" s="499"/>
    </row>
    <row r="44285">
      <c r="B44285" s="497"/>
      <c r="H44285" s="500"/>
      <c r="O44285" s="500"/>
      <c r="Q44285" s="498" t="s">
        <v>213</v>
      </c>
      <c r="S44285" s="499"/>
    </row>
    <row r="44286">
      <c r="B44286" s="497"/>
      <c r="H44286" s="500"/>
      <c r="O44286" s="500"/>
      <c r="Q44286" s="498" t="s">
        <v>213</v>
      </c>
      <c r="S44286" s="499"/>
    </row>
    <row r="44287">
      <c r="B44287" s="497"/>
      <c r="H44287" s="500"/>
      <c r="O44287" s="500"/>
      <c r="Q44287" s="498" t="s">
        <v>213</v>
      </c>
      <c r="S44287" s="499"/>
    </row>
    <row r="44288">
      <c r="B44288" s="497"/>
      <c r="H44288" s="500"/>
      <c r="O44288" s="500"/>
      <c r="Q44288" s="498" t="s">
        <v>213</v>
      </c>
      <c r="S44288" s="499"/>
    </row>
    <row r="44289">
      <c r="B44289" s="497"/>
      <c r="H44289" s="500"/>
      <c r="O44289" s="500"/>
      <c r="Q44289" s="498" t="s">
        <v>213</v>
      </c>
      <c r="S44289" s="499"/>
    </row>
    <row r="44290">
      <c r="B44290" s="497"/>
      <c r="H44290" s="500"/>
      <c r="O44290" s="500"/>
      <c r="Q44290" s="498" t="s">
        <v>213</v>
      </c>
      <c r="S44290" s="499"/>
    </row>
    <row r="44291">
      <c r="B44291" s="497"/>
      <c r="H44291" s="500"/>
      <c r="O44291" s="500"/>
      <c r="Q44291" s="498" t="s">
        <v>213</v>
      </c>
      <c r="S44291" s="499"/>
    </row>
    <row r="44292">
      <c r="B44292" s="497"/>
      <c r="H44292" s="500"/>
      <c r="O44292" s="500"/>
      <c r="Q44292" s="498" t="s">
        <v>213</v>
      </c>
      <c r="S44292" s="499"/>
    </row>
    <row r="44293">
      <c r="B44293" s="497"/>
      <c r="H44293" s="500"/>
      <c r="O44293" s="500"/>
      <c r="Q44293" s="498" t="s">
        <v>213</v>
      </c>
      <c r="S44293" s="499"/>
    </row>
    <row r="44294">
      <c r="B44294" s="497"/>
      <c r="H44294" s="500"/>
      <c r="O44294" s="500"/>
      <c r="Q44294" s="498" t="s">
        <v>213</v>
      </c>
      <c r="S44294" s="499"/>
    </row>
    <row r="44295">
      <c r="B44295" s="497"/>
      <c r="H44295" s="500"/>
      <c r="O44295" s="500"/>
      <c r="Q44295" s="498" t="s">
        <v>213</v>
      </c>
      <c r="S44295" s="499"/>
    </row>
    <row r="44296">
      <c r="B44296" s="497"/>
      <c r="H44296" s="500"/>
      <c r="O44296" s="500"/>
      <c r="Q44296" s="498" t="s">
        <v>213</v>
      </c>
      <c r="S44296" s="499"/>
    </row>
    <row r="44297">
      <c r="B44297" s="497"/>
      <c r="H44297" s="500"/>
      <c r="O44297" s="500"/>
      <c r="Q44297" s="498" t="s">
        <v>213</v>
      </c>
      <c r="S44297" s="499"/>
    </row>
    <row r="44298">
      <c r="B44298" s="497"/>
      <c r="H44298" s="500"/>
      <c r="O44298" s="500"/>
      <c r="Q44298" s="498" t="s">
        <v>213</v>
      </c>
      <c r="S44298" s="499"/>
    </row>
    <row r="44299">
      <c r="B44299" s="497"/>
      <c r="H44299" s="500"/>
      <c r="O44299" s="500"/>
      <c r="Q44299" s="498" t="s">
        <v>213</v>
      </c>
      <c r="S44299" s="499"/>
    </row>
    <row r="44300">
      <c r="B44300" s="497"/>
      <c r="H44300" s="500"/>
      <c r="O44300" s="500"/>
      <c r="Q44300" s="498" t="s">
        <v>213</v>
      </c>
      <c r="S44300" s="499"/>
    </row>
    <row r="44301">
      <c r="B44301" s="497"/>
      <c r="H44301" s="500"/>
      <c r="O44301" s="500"/>
      <c r="Q44301" s="498" t="s">
        <v>213</v>
      </c>
      <c r="S44301" s="499"/>
    </row>
    <row r="44302">
      <c r="B44302" s="497"/>
      <c r="H44302" s="500"/>
      <c r="O44302" s="500"/>
      <c r="Q44302" s="498" t="s">
        <v>213</v>
      </c>
      <c r="S44302" s="499"/>
    </row>
    <row r="44303">
      <c r="B44303" s="497"/>
      <c r="H44303" s="500"/>
      <c r="O44303" s="500"/>
      <c r="Q44303" s="498" t="s">
        <v>213</v>
      </c>
      <c r="S44303" s="499"/>
    </row>
    <row r="44304">
      <c r="B44304" s="497"/>
      <c r="H44304" s="500"/>
      <c r="O44304" s="500"/>
      <c r="Q44304" s="498" t="s">
        <v>213</v>
      </c>
      <c r="S44304" s="499"/>
    </row>
    <row r="44305">
      <c r="B44305" s="497"/>
      <c r="H44305" s="500"/>
      <c r="O44305" s="500"/>
      <c r="Q44305" s="498" t="s">
        <v>213</v>
      </c>
      <c r="S44305" s="499"/>
    </row>
    <row r="44306">
      <c r="B44306" s="497"/>
      <c r="H44306" s="500"/>
      <c r="O44306" s="500"/>
      <c r="Q44306" s="498" t="s">
        <v>213</v>
      </c>
      <c r="S44306" s="499"/>
    </row>
    <row r="44307">
      <c r="B44307" s="497"/>
      <c r="H44307" s="500"/>
      <c r="O44307" s="500"/>
      <c r="Q44307" s="498" t="s">
        <v>213</v>
      </c>
      <c r="S44307" s="499"/>
    </row>
    <row r="44308">
      <c r="B44308" s="497"/>
      <c r="H44308" s="500"/>
      <c r="O44308" s="500"/>
      <c r="Q44308" s="498" t="s">
        <v>213</v>
      </c>
      <c r="S44308" s="499"/>
    </row>
    <row r="44309">
      <c r="B44309" s="497"/>
      <c r="H44309" s="500"/>
      <c r="O44309" s="500"/>
      <c r="Q44309" s="498" t="s">
        <v>213</v>
      </c>
      <c r="S44309" s="499"/>
    </row>
    <row r="44310">
      <c r="B44310" s="497"/>
      <c r="H44310" s="500"/>
      <c r="O44310" s="500"/>
      <c r="Q44310" s="498" t="s">
        <v>213</v>
      </c>
      <c r="S44310" s="499"/>
    </row>
    <row r="44311">
      <c r="B44311" s="497"/>
      <c r="H44311" s="500"/>
      <c r="O44311" s="500"/>
      <c r="Q44311" s="498" t="s">
        <v>213</v>
      </c>
      <c r="S44311" s="499"/>
    </row>
    <row r="44312">
      <c r="B44312" s="497"/>
      <c r="H44312" s="500"/>
      <c r="O44312" s="500"/>
      <c r="Q44312" s="498" t="s">
        <v>213</v>
      </c>
      <c r="S44312" s="499"/>
    </row>
    <row r="44313">
      <c r="B44313" s="497"/>
      <c r="H44313" s="500"/>
      <c r="O44313" s="500"/>
      <c r="Q44313" s="498" t="s">
        <v>213</v>
      </c>
      <c r="S44313" s="499"/>
    </row>
    <row r="44314">
      <c r="B44314" s="497"/>
      <c r="H44314" s="500"/>
      <c r="O44314" s="500"/>
      <c r="Q44314" s="498" t="s">
        <v>213</v>
      </c>
      <c r="S44314" s="499"/>
    </row>
    <row r="44315">
      <c r="B44315" s="497"/>
      <c r="H44315" s="500"/>
      <c r="O44315" s="500"/>
      <c r="Q44315" s="498" t="s">
        <v>213</v>
      </c>
      <c r="S44315" s="499"/>
    </row>
    <row r="44316">
      <c r="B44316" s="497"/>
      <c r="H44316" s="500"/>
      <c r="O44316" s="500"/>
      <c r="Q44316" s="498" t="s">
        <v>213</v>
      </c>
      <c r="S44316" s="499"/>
    </row>
    <row r="44317">
      <c r="B44317" s="497"/>
      <c r="H44317" s="500"/>
      <c r="O44317" s="500"/>
      <c r="Q44317" s="498" t="s">
        <v>213</v>
      </c>
      <c r="S44317" s="499"/>
    </row>
    <row r="44318">
      <c r="B44318" s="497"/>
      <c r="H44318" s="500"/>
      <c r="O44318" s="500"/>
      <c r="Q44318" s="498" t="s">
        <v>213</v>
      </c>
      <c r="S44318" s="499"/>
    </row>
    <row r="44319">
      <c r="B44319" s="497"/>
      <c r="H44319" s="500"/>
      <c r="O44319" s="500"/>
      <c r="Q44319" s="498" t="s">
        <v>213</v>
      </c>
      <c r="S44319" s="499"/>
    </row>
    <row r="44320">
      <c r="B44320" s="497"/>
      <c r="H44320" s="500"/>
      <c r="O44320" s="500"/>
      <c r="Q44320" s="498" t="s">
        <v>213</v>
      </c>
      <c r="S44320" s="499"/>
    </row>
    <row r="44321">
      <c r="B44321" s="497"/>
      <c r="H44321" s="500"/>
      <c r="O44321" s="500"/>
      <c r="Q44321" s="498" t="s">
        <v>213</v>
      </c>
      <c r="S44321" s="499"/>
    </row>
    <row r="44322">
      <c r="B44322" s="497"/>
      <c r="H44322" s="500"/>
      <c r="O44322" s="500"/>
      <c r="Q44322" s="498" t="s">
        <v>213</v>
      </c>
      <c r="S44322" s="499"/>
    </row>
    <row r="44323">
      <c r="B44323" s="497"/>
      <c r="H44323" s="500"/>
      <c r="O44323" s="500"/>
      <c r="Q44323" s="498" t="s">
        <v>213</v>
      </c>
      <c r="S44323" s="499"/>
    </row>
    <row r="44324">
      <c r="B44324" s="497"/>
      <c r="H44324" s="500"/>
      <c r="O44324" s="500"/>
      <c r="Q44324" s="498" t="s">
        <v>213</v>
      </c>
      <c r="S44324" s="499"/>
    </row>
    <row r="44325">
      <c r="B44325" s="497"/>
      <c r="H44325" s="500"/>
      <c r="O44325" s="500"/>
      <c r="Q44325" s="498" t="s">
        <v>213</v>
      </c>
      <c r="S44325" s="499"/>
    </row>
    <row r="44326">
      <c r="B44326" s="497"/>
      <c r="H44326" s="500"/>
      <c r="O44326" s="500"/>
      <c r="Q44326" s="498" t="s">
        <v>213</v>
      </c>
      <c r="S44326" s="499"/>
    </row>
    <row r="44327">
      <c r="B44327" s="497"/>
      <c r="H44327" s="500"/>
      <c r="O44327" s="500"/>
      <c r="Q44327" s="498" t="s">
        <v>213</v>
      </c>
      <c r="S44327" s="499"/>
    </row>
    <row r="44328">
      <c r="B44328" s="497"/>
      <c r="H44328" s="500"/>
      <c r="O44328" s="500"/>
      <c r="Q44328" s="498" t="s">
        <v>213</v>
      </c>
      <c r="S44328" s="499"/>
    </row>
    <row r="44329">
      <c r="B44329" s="497"/>
      <c r="H44329" s="500"/>
      <c r="O44329" s="500"/>
      <c r="Q44329" s="498" t="s">
        <v>213</v>
      </c>
      <c r="S44329" s="499"/>
    </row>
    <row r="44330">
      <c r="B44330" s="497"/>
      <c r="H44330" s="500"/>
      <c r="O44330" s="500"/>
      <c r="Q44330" s="498" t="s">
        <v>213</v>
      </c>
      <c r="S44330" s="499"/>
    </row>
    <row r="44331">
      <c r="B44331" s="497"/>
      <c r="H44331" s="500"/>
      <c r="O44331" s="500"/>
      <c r="Q44331" s="498" t="s">
        <v>213</v>
      </c>
      <c r="S44331" s="499"/>
    </row>
    <row r="44332">
      <c r="B44332" s="497"/>
      <c r="H44332" s="500"/>
      <c r="O44332" s="500"/>
      <c r="Q44332" s="498" t="s">
        <v>213</v>
      </c>
      <c r="S44332" s="499"/>
    </row>
    <row r="44333">
      <c r="B44333" s="497"/>
      <c r="H44333" s="500"/>
      <c r="O44333" s="500"/>
      <c r="Q44333" s="498" t="s">
        <v>213</v>
      </c>
      <c r="S44333" s="499"/>
    </row>
    <row r="44334">
      <c r="B44334" s="497"/>
      <c r="H44334" s="500"/>
      <c r="O44334" s="500"/>
      <c r="Q44334" s="498" t="s">
        <v>213</v>
      </c>
      <c r="S44334" s="499"/>
    </row>
    <row r="44335">
      <c r="B44335" s="497"/>
      <c r="H44335" s="500"/>
      <c r="O44335" s="500"/>
      <c r="Q44335" s="498" t="s">
        <v>213</v>
      </c>
      <c r="S44335" s="499"/>
    </row>
    <row r="44336">
      <c r="B44336" s="497"/>
      <c r="H44336" s="500"/>
      <c r="O44336" s="500"/>
      <c r="Q44336" s="498" t="s">
        <v>213</v>
      </c>
      <c r="S44336" s="499"/>
    </row>
    <row r="44337">
      <c r="B44337" s="497"/>
      <c r="H44337" s="500"/>
      <c r="O44337" s="500"/>
      <c r="Q44337" s="498" t="s">
        <v>213</v>
      </c>
      <c r="S44337" s="499"/>
    </row>
    <row r="44338">
      <c r="B44338" s="497"/>
      <c r="H44338" s="500"/>
      <c r="O44338" s="500"/>
      <c r="Q44338" s="498" t="s">
        <v>213</v>
      </c>
      <c r="S44338" s="499"/>
    </row>
    <row r="44339">
      <c r="B44339" s="497"/>
      <c r="H44339" s="500"/>
      <c r="O44339" s="500"/>
      <c r="Q44339" s="498" t="s">
        <v>213</v>
      </c>
      <c r="S44339" s="499"/>
    </row>
    <row r="44340">
      <c r="B44340" s="497"/>
      <c r="H44340" s="500"/>
      <c r="O44340" s="500"/>
      <c r="Q44340" s="498" t="s">
        <v>213</v>
      </c>
      <c r="S44340" s="499"/>
    </row>
    <row r="44341">
      <c r="B44341" s="497"/>
      <c r="H44341" s="500"/>
      <c r="O44341" s="500"/>
      <c r="Q44341" s="498" t="s">
        <v>213</v>
      </c>
      <c r="S44341" s="499"/>
    </row>
    <row r="44342">
      <c r="B44342" s="497"/>
      <c r="H44342" s="500"/>
      <c r="O44342" s="500"/>
      <c r="Q44342" s="498" t="s">
        <v>213</v>
      </c>
      <c r="S44342" s="499"/>
    </row>
    <row r="44343">
      <c r="B44343" s="497"/>
      <c r="H44343" s="500"/>
      <c r="O44343" s="500"/>
      <c r="Q44343" s="498" t="s">
        <v>213</v>
      </c>
      <c r="S44343" s="499"/>
    </row>
    <row r="44344">
      <c r="B44344" s="497"/>
      <c r="H44344" s="500"/>
      <c r="O44344" s="500"/>
      <c r="Q44344" s="498" t="s">
        <v>213</v>
      </c>
      <c r="S44344" s="499"/>
    </row>
    <row r="44345">
      <c r="B44345" s="497"/>
      <c r="H44345" s="500"/>
      <c r="O44345" s="500"/>
      <c r="Q44345" s="498" t="s">
        <v>213</v>
      </c>
      <c r="S44345" s="499"/>
    </row>
    <row r="44346">
      <c r="B44346" s="497"/>
      <c r="H44346" s="500"/>
      <c r="O44346" s="500"/>
      <c r="Q44346" s="498" t="s">
        <v>213</v>
      </c>
      <c r="S44346" s="499"/>
    </row>
    <row r="44347">
      <c r="B44347" s="497"/>
      <c r="H44347" s="500"/>
      <c r="O44347" s="500"/>
      <c r="Q44347" s="498" t="s">
        <v>213</v>
      </c>
      <c r="S44347" s="499"/>
    </row>
    <row r="44348">
      <c r="B44348" s="497"/>
      <c r="H44348" s="500"/>
      <c r="O44348" s="500"/>
      <c r="Q44348" s="498" t="s">
        <v>213</v>
      </c>
      <c r="S44348" s="499"/>
    </row>
    <row r="44349">
      <c r="B44349" s="497"/>
      <c r="H44349" s="500"/>
      <c r="O44349" s="500"/>
      <c r="Q44349" s="498" t="s">
        <v>213</v>
      </c>
      <c r="S44349" s="499"/>
    </row>
    <row r="44350">
      <c r="B44350" s="497"/>
      <c r="H44350" s="500"/>
      <c r="O44350" s="500"/>
      <c r="Q44350" s="498" t="s">
        <v>213</v>
      </c>
      <c r="S44350" s="499"/>
    </row>
    <row r="44351">
      <c r="B44351" s="497"/>
      <c r="H44351" s="500"/>
      <c r="O44351" s="500"/>
      <c r="Q44351" s="498" t="s">
        <v>213</v>
      </c>
      <c r="S44351" s="499"/>
    </row>
    <row r="44352">
      <c r="B44352" s="497"/>
      <c r="H44352" s="500"/>
      <c r="O44352" s="500"/>
      <c r="Q44352" s="498" t="s">
        <v>213</v>
      </c>
      <c r="S44352" s="499"/>
    </row>
    <row r="44353">
      <c r="B44353" s="497"/>
      <c r="H44353" s="500"/>
      <c r="O44353" s="500"/>
      <c r="Q44353" s="498" t="s">
        <v>213</v>
      </c>
      <c r="S44353" s="499"/>
    </row>
    <row r="44354">
      <c r="B44354" s="497"/>
      <c r="H44354" s="500"/>
      <c r="O44354" s="500"/>
      <c r="Q44354" s="498" t="s">
        <v>213</v>
      </c>
      <c r="S44354" s="499"/>
    </row>
    <row r="44355">
      <c r="B44355" s="497"/>
      <c r="H44355" s="500"/>
      <c r="O44355" s="500"/>
      <c r="Q44355" s="498" t="s">
        <v>213</v>
      </c>
      <c r="S44355" s="499"/>
    </row>
    <row r="44356">
      <c r="B44356" s="497"/>
      <c r="H44356" s="500"/>
      <c r="O44356" s="500"/>
      <c r="Q44356" s="498" t="s">
        <v>213</v>
      </c>
      <c r="S44356" s="499"/>
    </row>
    <row r="44357">
      <c r="B44357" s="497"/>
      <c r="H44357" s="500"/>
      <c r="O44357" s="500"/>
      <c r="Q44357" s="498" t="s">
        <v>213</v>
      </c>
      <c r="S44357" s="499"/>
    </row>
    <row r="44358">
      <c r="B44358" s="497"/>
      <c r="H44358" s="500"/>
      <c r="O44358" s="500"/>
      <c r="Q44358" s="498" t="s">
        <v>213</v>
      </c>
      <c r="S44358" s="499"/>
    </row>
    <row r="44359">
      <c r="B44359" s="497"/>
      <c r="H44359" s="500"/>
      <c r="O44359" s="500"/>
      <c r="Q44359" s="498" t="s">
        <v>213</v>
      </c>
      <c r="S44359" s="499"/>
    </row>
    <row r="44360">
      <c r="B44360" s="497"/>
      <c r="H44360" s="500"/>
      <c r="O44360" s="500"/>
      <c r="Q44360" s="498" t="s">
        <v>213</v>
      </c>
      <c r="S44360" s="499"/>
    </row>
    <row r="44361">
      <c r="B44361" s="497"/>
      <c r="H44361" s="500"/>
      <c r="O44361" s="500"/>
      <c r="Q44361" s="498" t="s">
        <v>213</v>
      </c>
      <c r="S44361" s="499"/>
    </row>
    <row r="44362">
      <c r="B44362" s="497"/>
      <c r="H44362" s="500"/>
      <c r="O44362" s="500"/>
      <c r="Q44362" s="498" t="s">
        <v>213</v>
      </c>
      <c r="S44362" s="499"/>
    </row>
    <row r="44363">
      <c r="B44363" s="497"/>
      <c r="H44363" s="500"/>
      <c r="O44363" s="500"/>
      <c r="Q44363" s="498" t="s">
        <v>213</v>
      </c>
      <c r="S44363" s="499"/>
    </row>
    <row r="44364">
      <c r="B44364" s="497"/>
      <c r="H44364" s="500"/>
      <c r="O44364" s="500"/>
      <c r="Q44364" s="498" t="s">
        <v>213</v>
      </c>
      <c r="S44364" s="499"/>
    </row>
    <row r="44365">
      <c r="B44365" s="497"/>
      <c r="H44365" s="500"/>
      <c r="O44365" s="500"/>
      <c r="Q44365" s="498" t="s">
        <v>213</v>
      </c>
      <c r="S44365" s="499"/>
    </row>
    <row r="44366">
      <c r="B44366" s="497"/>
      <c r="H44366" s="500"/>
      <c r="O44366" s="500"/>
      <c r="Q44366" s="498" t="s">
        <v>213</v>
      </c>
      <c r="S44366" s="499"/>
    </row>
    <row r="44367">
      <c r="B44367" s="497"/>
      <c r="H44367" s="500"/>
      <c r="O44367" s="500"/>
      <c r="Q44367" s="498" t="s">
        <v>213</v>
      </c>
      <c r="S44367" s="499"/>
    </row>
    <row r="44368">
      <c r="B44368" s="497"/>
      <c r="H44368" s="500"/>
      <c r="O44368" s="500"/>
      <c r="Q44368" s="498" t="s">
        <v>213</v>
      </c>
      <c r="S44368" s="499"/>
    </row>
    <row r="44369">
      <c r="B44369" s="497"/>
      <c r="H44369" s="500"/>
      <c r="O44369" s="500"/>
      <c r="Q44369" s="498" t="s">
        <v>213</v>
      </c>
      <c r="S44369" s="499"/>
    </row>
    <row r="44370">
      <c r="B44370" s="497"/>
      <c r="H44370" s="500"/>
      <c r="O44370" s="500"/>
      <c r="Q44370" s="498" t="s">
        <v>213</v>
      </c>
      <c r="S44370" s="499"/>
    </row>
    <row r="44371">
      <c r="B44371" s="497"/>
      <c r="H44371" s="500"/>
      <c r="O44371" s="500"/>
      <c r="Q44371" s="498" t="s">
        <v>213</v>
      </c>
      <c r="S44371" s="499"/>
    </row>
    <row r="44372">
      <c r="B44372" s="497"/>
      <c r="H44372" s="500"/>
      <c r="O44372" s="500"/>
      <c r="Q44372" s="498" t="s">
        <v>213</v>
      </c>
      <c r="S44372" s="499"/>
    </row>
    <row r="44373">
      <c r="B44373" s="497"/>
      <c r="H44373" s="500"/>
      <c r="O44373" s="500"/>
      <c r="Q44373" s="498" t="s">
        <v>213</v>
      </c>
      <c r="S44373" s="499"/>
    </row>
    <row r="44374">
      <c r="B44374" s="497"/>
      <c r="H44374" s="500"/>
      <c r="O44374" s="500"/>
      <c r="Q44374" s="498" t="s">
        <v>213</v>
      </c>
      <c r="S44374" s="499"/>
    </row>
    <row r="44375">
      <c r="B44375" s="497"/>
      <c r="H44375" s="500"/>
      <c r="O44375" s="500"/>
      <c r="Q44375" s="498" t="s">
        <v>213</v>
      </c>
      <c r="S44375" s="499"/>
    </row>
    <row r="44376">
      <c r="B44376" s="497"/>
      <c r="H44376" s="500"/>
      <c r="O44376" s="500"/>
      <c r="Q44376" s="498" t="s">
        <v>213</v>
      </c>
      <c r="S44376" s="499"/>
    </row>
    <row r="44377">
      <c r="B44377" s="497"/>
      <c r="H44377" s="500"/>
      <c r="O44377" s="500"/>
      <c r="Q44377" s="498" t="s">
        <v>213</v>
      </c>
      <c r="S44377" s="499"/>
    </row>
    <row r="44378">
      <c r="B44378" s="497"/>
      <c r="H44378" s="500"/>
      <c r="O44378" s="500"/>
      <c r="Q44378" s="498" t="s">
        <v>213</v>
      </c>
      <c r="S44378" s="499"/>
    </row>
    <row r="44379">
      <c r="B44379" s="497"/>
      <c r="H44379" s="500"/>
      <c r="O44379" s="500"/>
      <c r="Q44379" s="498" t="s">
        <v>213</v>
      </c>
      <c r="S44379" s="499"/>
    </row>
    <row r="44380">
      <c r="B44380" s="497"/>
      <c r="H44380" s="500"/>
      <c r="O44380" s="500"/>
      <c r="Q44380" s="498" t="s">
        <v>213</v>
      </c>
      <c r="S44380" s="499"/>
    </row>
    <row r="44381">
      <c r="B44381" s="497"/>
      <c r="H44381" s="500"/>
      <c r="O44381" s="500"/>
      <c r="Q44381" s="498" t="s">
        <v>213</v>
      </c>
      <c r="S44381" s="499"/>
    </row>
    <row r="44382">
      <c r="B44382" s="497"/>
      <c r="H44382" s="500"/>
      <c r="O44382" s="500"/>
      <c r="Q44382" s="498" t="s">
        <v>213</v>
      </c>
      <c r="S44382" s="499"/>
    </row>
    <row r="44383">
      <c r="B44383" s="497"/>
      <c r="H44383" s="500"/>
      <c r="O44383" s="500"/>
      <c r="Q44383" s="498" t="s">
        <v>213</v>
      </c>
      <c r="S44383" s="499"/>
    </row>
    <row r="44384">
      <c r="B44384" s="497"/>
      <c r="H44384" s="500"/>
      <c r="O44384" s="500"/>
      <c r="Q44384" s="498" t="s">
        <v>213</v>
      </c>
      <c r="S44384" s="499"/>
    </row>
    <row r="44385">
      <c r="B44385" s="497"/>
      <c r="H44385" s="500"/>
      <c r="O44385" s="500"/>
      <c r="Q44385" s="498" t="s">
        <v>213</v>
      </c>
      <c r="S44385" s="499"/>
    </row>
    <row r="44386">
      <c r="B44386" s="497"/>
      <c r="H44386" s="500"/>
      <c r="O44386" s="500"/>
      <c r="Q44386" s="498" t="s">
        <v>213</v>
      </c>
      <c r="S44386" s="499"/>
    </row>
    <row r="44387">
      <c r="B44387" s="497"/>
      <c r="H44387" s="500"/>
      <c r="O44387" s="500"/>
      <c r="Q44387" s="498" t="s">
        <v>213</v>
      </c>
      <c r="S44387" s="499"/>
    </row>
    <row r="44388">
      <c r="B44388" s="497"/>
      <c r="H44388" s="500"/>
      <c r="O44388" s="500"/>
      <c r="Q44388" s="498" t="s">
        <v>213</v>
      </c>
      <c r="S44388" s="499"/>
    </row>
    <row r="44389">
      <c r="B44389" s="497"/>
      <c r="H44389" s="500"/>
      <c r="O44389" s="500"/>
      <c r="Q44389" s="498" t="s">
        <v>213</v>
      </c>
      <c r="S44389" s="499"/>
    </row>
    <row r="44390">
      <c r="B44390" s="497"/>
      <c r="H44390" s="500"/>
      <c r="O44390" s="500"/>
      <c r="Q44390" s="498" t="s">
        <v>213</v>
      </c>
      <c r="S44390" s="499"/>
    </row>
    <row r="44391">
      <c r="B44391" s="497"/>
      <c r="H44391" s="500"/>
      <c r="O44391" s="500"/>
      <c r="Q44391" s="498" t="s">
        <v>213</v>
      </c>
      <c r="S44391" s="499"/>
    </row>
    <row r="44392">
      <c r="B44392" s="497"/>
      <c r="H44392" s="500"/>
      <c r="O44392" s="500"/>
      <c r="Q44392" s="498" t="s">
        <v>213</v>
      </c>
      <c r="S44392" s="499"/>
    </row>
    <row r="44393">
      <c r="B44393" s="497"/>
      <c r="H44393" s="500"/>
      <c r="O44393" s="500"/>
      <c r="Q44393" s="498" t="s">
        <v>213</v>
      </c>
      <c r="S44393" s="499"/>
    </row>
    <row r="44394">
      <c r="B44394" s="497"/>
      <c r="H44394" s="500"/>
      <c r="O44394" s="500"/>
      <c r="Q44394" s="498" t="s">
        <v>213</v>
      </c>
      <c r="S44394" s="499"/>
    </row>
    <row r="44395">
      <c r="B44395" s="497"/>
      <c r="H44395" s="500"/>
      <c r="O44395" s="500"/>
      <c r="Q44395" s="498" t="s">
        <v>213</v>
      </c>
      <c r="S44395" s="499"/>
    </row>
    <row r="44396">
      <c r="B44396" s="497"/>
      <c r="H44396" s="500"/>
      <c r="O44396" s="500"/>
      <c r="Q44396" s="498" t="s">
        <v>213</v>
      </c>
      <c r="S44396" s="499"/>
    </row>
    <row r="44397">
      <c r="B44397" s="497"/>
      <c r="H44397" s="500"/>
      <c r="O44397" s="500"/>
      <c r="Q44397" s="498" t="s">
        <v>213</v>
      </c>
      <c r="S44397" s="499"/>
    </row>
    <row r="44398">
      <c r="B44398" s="497"/>
      <c r="H44398" s="500"/>
      <c r="O44398" s="500"/>
      <c r="Q44398" s="498" t="s">
        <v>213</v>
      </c>
      <c r="S44398" s="499"/>
    </row>
    <row r="44399">
      <c r="B44399" s="497"/>
      <c r="H44399" s="500"/>
      <c r="O44399" s="500"/>
      <c r="Q44399" s="498" t="s">
        <v>213</v>
      </c>
      <c r="S44399" s="499"/>
    </row>
    <row r="44400">
      <c r="B44400" s="497"/>
      <c r="H44400" s="500"/>
      <c r="O44400" s="500"/>
      <c r="Q44400" s="498" t="s">
        <v>213</v>
      </c>
      <c r="S44400" s="499"/>
    </row>
    <row r="44401">
      <c r="B44401" s="497"/>
      <c r="H44401" s="500"/>
      <c r="O44401" s="500"/>
      <c r="Q44401" s="498" t="s">
        <v>213</v>
      </c>
      <c r="S44401" s="499"/>
    </row>
    <row r="44402">
      <c r="B44402" s="497"/>
      <c r="H44402" s="500"/>
      <c r="O44402" s="500"/>
      <c r="Q44402" s="498" t="s">
        <v>213</v>
      </c>
      <c r="S44402" s="499"/>
    </row>
    <row r="44403">
      <c r="B44403" s="497"/>
      <c r="H44403" s="500"/>
      <c r="O44403" s="500"/>
      <c r="Q44403" s="498" t="s">
        <v>213</v>
      </c>
      <c r="S44403" s="499"/>
    </row>
    <row r="44404">
      <c r="B44404" s="497"/>
      <c r="H44404" s="500"/>
      <c r="O44404" s="500"/>
      <c r="Q44404" s="498" t="s">
        <v>213</v>
      </c>
      <c r="S44404" s="499"/>
    </row>
    <row r="44405">
      <c r="B44405" s="497"/>
      <c r="H44405" s="500"/>
      <c r="O44405" s="500"/>
      <c r="Q44405" s="498" t="s">
        <v>213</v>
      </c>
      <c r="S44405" s="499"/>
    </row>
    <row r="44406">
      <c r="B44406" s="497"/>
      <c r="H44406" s="500"/>
      <c r="O44406" s="500"/>
      <c r="Q44406" s="498" t="s">
        <v>213</v>
      </c>
      <c r="S44406" s="499"/>
    </row>
    <row r="44407">
      <c r="B44407" s="497"/>
      <c r="H44407" s="500"/>
      <c r="O44407" s="500"/>
      <c r="Q44407" s="498" t="s">
        <v>213</v>
      </c>
      <c r="S44407" s="499"/>
    </row>
    <row r="44408">
      <c r="B44408" s="497"/>
      <c r="H44408" s="500"/>
      <c r="O44408" s="500"/>
      <c r="Q44408" s="498" t="s">
        <v>213</v>
      </c>
      <c r="S44408" s="499"/>
    </row>
    <row r="44409">
      <c r="B44409" s="497"/>
      <c r="H44409" s="500"/>
      <c r="O44409" s="500"/>
      <c r="Q44409" s="498" t="s">
        <v>213</v>
      </c>
      <c r="S44409" s="499"/>
    </row>
    <row r="44410">
      <c r="B44410" s="497"/>
      <c r="H44410" s="500"/>
      <c r="O44410" s="500"/>
      <c r="Q44410" s="498" t="s">
        <v>213</v>
      </c>
      <c r="S44410" s="499"/>
    </row>
    <row r="44411">
      <c r="B44411" s="497"/>
      <c r="H44411" s="500"/>
      <c r="O44411" s="500"/>
      <c r="Q44411" s="498" t="s">
        <v>213</v>
      </c>
      <c r="S44411" s="499"/>
    </row>
    <row r="44412">
      <c r="B44412" s="497"/>
      <c r="H44412" s="500"/>
      <c r="O44412" s="500"/>
      <c r="Q44412" s="498" t="s">
        <v>213</v>
      </c>
      <c r="S44412" s="499"/>
    </row>
    <row r="44413">
      <c r="B44413" s="497"/>
      <c r="H44413" s="500"/>
      <c r="O44413" s="500"/>
      <c r="Q44413" s="498" t="s">
        <v>213</v>
      </c>
      <c r="S44413" s="499"/>
    </row>
    <row r="44414">
      <c r="B44414" s="497"/>
      <c r="H44414" s="500"/>
      <c r="O44414" s="500"/>
      <c r="Q44414" s="498" t="s">
        <v>213</v>
      </c>
      <c r="S44414" s="499"/>
    </row>
    <row r="44415">
      <c r="B44415" s="497"/>
      <c r="H44415" s="500"/>
      <c r="O44415" s="500"/>
      <c r="Q44415" s="498" t="s">
        <v>213</v>
      </c>
      <c r="S44415" s="499"/>
    </row>
    <row r="44416">
      <c r="B44416" s="497"/>
      <c r="H44416" s="500"/>
      <c r="O44416" s="500"/>
      <c r="Q44416" s="498" t="s">
        <v>213</v>
      </c>
      <c r="S44416" s="499"/>
    </row>
    <row r="44417">
      <c r="B44417" s="497"/>
      <c r="H44417" s="500"/>
      <c r="O44417" s="500"/>
      <c r="Q44417" s="498" t="s">
        <v>213</v>
      </c>
      <c r="S44417" s="499"/>
    </row>
    <row r="44418">
      <c r="B44418" s="497"/>
      <c r="H44418" s="500"/>
      <c r="O44418" s="500"/>
      <c r="Q44418" s="498" t="s">
        <v>213</v>
      </c>
      <c r="S44418" s="499"/>
    </row>
    <row r="44419">
      <c r="B44419" s="497"/>
      <c r="H44419" s="500"/>
      <c r="O44419" s="500"/>
      <c r="Q44419" s="498" t="s">
        <v>213</v>
      </c>
      <c r="S44419" s="499"/>
    </row>
    <row r="44420">
      <c r="B44420" s="497"/>
      <c r="H44420" s="500"/>
      <c r="O44420" s="500"/>
      <c r="Q44420" s="498" t="s">
        <v>213</v>
      </c>
      <c r="S44420" s="499"/>
    </row>
    <row r="44421">
      <c r="B44421" s="497"/>
      <c r="H44421" s="500"/>
      <c r="O44421" s="500"/>
      <c r="Q44421" s="498" t="s">
        <v>213</v>
      </c>
      <c r="S44421" s="499"/>
    </row>
    <row r="44422">
      <c r="B44422" s="497"/>
      <c r="H44422" s="500"/>
      <c r="O44422" s="500"/>
      <c r="Q44422" s="498" t="s">
        <v>213</v>
      </c>
      <c r="S44422" s="499"/>
    </row>
    <row r="44423">
      <c r="B44423" s="497"/>
      <c r="H44423" s="500"/>
      <c r="O44423" s="500"/>
      <c r="Q44423" s="498" t="s">
        <v>213</v>
      </c>
      <c r="S44423" s="499"/>
    </row>
    <row r="44424">
      <c r="B44424" s="497"/>
      <c r="H44424" s="500"/>
      <c r="O44424" s="500"/>
      <c r="Q44424" s="498" t="s">
        <v>213</v>
      </c>
      <c r="S44424" s="499"/>
    </row>
    <row r="44425">
      <c r="B44425" s="497"/>
      <c r="H44425" s="500"/>
      <c r="O44425" s="500"/>
      <c r="Q44425" s="498" t="s">
        <v>213</v>
      </c>
      <c r="S44425" s="499"/>
    </row>
    <row r="44426">
      <c r="B44426" s="497"/>
      <c r="H44426" s="500"/>
      <c r="O44426" s="500"/>
      <c r="Q44426" s="498" t="s">
        <v>213</v>
      </c>
      <c r="S44426" s="499"/>
    </row>
    <row r="44427">
      <c r="B44427" s="497"/>
      <c r="H44427" s="500"/>
      <c r="O44427" s="500"/>
      <c r="Q44427" s="498" t="s">
        <v>213</v>
      </c>
      <c r="S44427" s="499"/>
    </row>
    <row r="44428">
      <c r="B44428" s="497"/>
      <c r="H44428" s="500"/>
      <c r="O44428" s="500"/>
      <c r="Q44428" s="498" t="s">
        <v>213</v>
      </c>
      <c r="S44428" s="499"/>
    </row>
    <row r="44429">
      <c r="B44429" s="497"/>
      <c r="H44429" s="500"/>
      <c r="O44429" s="500"/>
      <c r="Q44429" s="498" t="s">
        <v>213</v>
      </c>
      <c r="S44429" s="499"/>
    </row>
    <row r="44430">
      <c r="B44430" s="497"/>
      <c r="H44430" s="500"/>
      <c r="O44430" s="500"/>
      <c r="Q44430" s="498" t="s">
        <v>213</v>
      </c>
      <c r="S44430" s="499"/>
    </row>
    <row r="44431">
      <c r="B44431" s="497"/>
      <c r="H44431" s="500"/>
      <c r="O44431" s="500"/>
      <c r="Q44431" s="498" t="s">
        <v>213</v>
      </c>
      <c r="S44431" s="499"/>
    </row>
    <row r="44432">
      <c r="B44432" s="497"/>
      <c r="H44432" s="500"/>
      <c r="O44432" s="500"/>
      <c r="Q44432" s="498" t="s">
        <v>213</v>
      </c>
      <c r="S44432" s="499"/>
    </row>
    <row r="44433">
      <c r="B44433" s="497"/>
      <c r="H44433" s="500"/>
      <c r="O44433" s="500"/>
      <c r="Q44433" s="498" t="s">
        <v>213</v>
      </c>
      <c r="S44433" s="499"/>
    </row>
    <row r="44434">
      <c r="B44434" s="497"/>
      <c r="H44434" s="500"/>
      <c r="O44434" s="500"/>
      <c r="Q44434" s="498" t="s">
        <v>213</v>
      </c>
      <c r="S44434" s="499"/>
    </row>
    <row r="44435">
      <c r="B44435" s="497"/>
      <c r="H44435" s="500"/>
      <c r="O44435" s="500"/>
      <c r="Q44435" s="498" t="s">
        <v>213</v>
      </c>
      <c r="S44435" s="499"/>
    </row>
    <row r="44436">
      <c r="B44436" s="497"/>
      <c r="H44436" s="500"/>
      <c r="O44436" s="500"/>
      <c r="Q44436" s="498" t="s">
        <v>213</v>
      </c>
      <c r="S44436" s="499"/>
    </row>
    <row r="44437">
      <c r="B44437" s="497"/>
      <c r="H44437" s="500"/>
      <c r="O44437" s="500"/>
      <c r="Q44437" s="498" t="s">
        <v>213</v>
      </c>
      <c r="S44437" s="499"/>
    </row>
    <row r="44438">
      <c r="B44438" s="497"/>
      <c r="H44438" s="500"/>
      <c r="O44438" s="500"/>
      <c r="Q44438" s="498" t="s">
        <v>213</v>
      </c>
      <c r="S44438" s="499"/>
    </row>
    <row r="44439">
      <c r="B44439" s="497"/>
      <c r="H44439" s="500"/>
      <c r="O44439" s="500"/>
      <c r="Q44439" s="498" t="s">
        <v>213</v>
      </c>
      <c r="S44439" s="499"/>
    </row>
    <row r="44440">
      <c r="B44440" s="497"/>
      <c r="H44440" s="500"/>
      <c r="O44440" s="500"/>
      <c r="Q44440" s="498" t="s">
        <v>213</v>
      </c>
      <c r="S44440" s="499"/>
    </row>
    <row r="44441">
      <c r="B44441" s="497"/>
      <c r="H44441" s="500"/>
      <c r="O44441" s="500"/>
      <c r="Q44441" s="498" t="s">
        <v>213</v>
      </c>
      <c r="S44441" s="499"/>
    </row>
    <row r="44442">
      <c r="B44442" s="497"/>
      <c r="H44442" s="500"/>
      <c r="O44442" s="500"/>
      <c r="Q44442" s="498" t="s">
        <v>213</v>
      </c>
      <c r="S44442" s="499"/>
    </row>
    <row r="44443">
      <c r="B44443" s="497"/>
      <c r="H44443" s="500"/>
      <c r="O44443" s="500"/>
      <c r="Q44443" s="498" t="s">
        <v>213</v>
      </c>
      <c r="S44443" s="499"/>
    </row>
    <row r="44444">
      <c r="B44444" s="497"/>
      <c r="H44444" s="500"/>
      <c r="O44444" s="500"/>
      <c r="Q44444" s="498" t="s">
        <v>213</v>
      </c>
      <c r="S44444" s="499"/>
    </row>
    <row r="44445">
      <c r="B44445" s="497"/>
      <c r="H44445" s="500"/>
      <c r="O44445" s="500"/>
      <c r="Q44445" s="498" t="s">
        <v>213</v>
      </c>
      <c r="S44445" s="499"/>
    </row>
    <row r="44446">
      <c r="B44446" s="497"/>
      <c r="H44446" s="500"/>
      <c r="O44446" s="500"/>
      <c r="Q44446" s="498" t="s">
        <v>213</v>
      </c>
      <c r="S44446" s="499"/>
    </row>
    <row r="44447">
      <c r="B44447" s="497"/>
      <c r="H44447" s="500"/>
      <c r="O44447" s="500"/>
      <c r="Q44447" s="498" t="s">
        <v>213</v>
      </c>
      <c r="S44447" s="499"/>
    </row>
    <row r="44448">
      <c r="B44448" s="497"/>
      <c r="H44448" s="500"/>
      <c r="O44448" s="500"/>
      <c r="Q44448" s="498" t="s">
        <v>213</v>
      </c>
      <c r="S44448" s="499"/>
    </row>
    <row r="44449">
      <c r="B44449" s="497"/>
      <c r="H44449" s="500"/>
      <c r="O44449" s="500"/>
      <c r="Q44449" s="498" t="s">
        <v>213</v>
      </c>
      <c r="S44449" s="499"/>
    </row>
    <row r="44450">
      <c r="B44450" s="497"/>
      <c r="H44450" s="500"/>
      <c r="O44450" s="500"/>
      <c r="Q44450" s="498" t="s">
        <v>213</v>
      </c>
      <c r="S44450" s="499"/>
    </row>
    <row r="44451">
      <c r="B44451" s="497"/>
      <c r="H44451" s="500"/>
      <c r="O44451" s="500"/>
      <c r="Q44451" s="498" t="s">
        <v>213</v>
      </c>
      <c r="S44451" s="499"/>
    </row>
    <row r="44452">
      <c r="B44452" s="497"/>
      <c r="H44452" s="500"/>
      <c r="O44452" s="500"/>
      <c r="Q44452" s="498" t="s">
        <v>213</v>
      </c>
      <c r="S44452" s="499"/>
    </row>
    <row r="44453">
      <c r="B44453" s="497"/>
      <c r="H44453" s="500"/>
      <c r="O44453" s="500"/>
      <c r="Q44453" s="498" t="s">
        <v>213</v>
      </c>
      <c r="S44453" s="499"/>
    </row>
    <row r="44454">
      <c r="B44454" s="497"/>
      <c r="H44454" s="500"/>
      <c r="O44454" s="500"/>
      <c r="Q44454" s="498" t="s">
        <v>213</v>
      </c>
      <c r="S44454" s="499"/>
    </row>
    <row r="44455">
      <c r="B44455" s="497"/>
      <c r="H44455" s="500"/>
      <c r="O44455" s="500"/>
      <c r="Q44455" s="498" t="s">
        <v>213</v>
      </c>
      <c r="S44455" s="499"/>
    </row>
    <row r="44456">
      <c r="B44456" s="497"/>
      <c r="H44456" s="500"/>
      <c r="O44456" s="500"/>
      <c r="Q44456" s="498" t="s">
        <v>213</v>
      </c>
      <c r="S44456" s="499"/>
    </row>
    <row r="44457">
      <c r="B44457" s="497"/>
      <c r="H44457" s="500"/>
      <c r="O44457" s="500"/>
      <c r="Q44457" s="498" t="s">
        <v>213</v>
      </c>
      <c r="S44457" s="499"/>
    </row>
    <row r="44458">
      <c r="B44458" s="497"/>
      <c r="H44458" s="500"/>
      <c r="O44458" s="500"/>
      <c r="Q44458" s="498" t="s">
        <v>213</v>
      </c>
      <c r="S44458" s="499"/>
    </row>
    <row r="44459">
      <c r="B44459" s="497"/>
      <c r="H44459" s="500"/>
      <c r="O44459" s="500"/>
      <c r="Q44459" s="498" t="s">
        <v>213</v>
      </c>
      <c r="S44459" s="499"/>
    </row>
    <row r="44460">
      <c r="B44460" s="497"/>
      <c r="H44460" s="500"/>
      <c r="O44460" s="500"/>
      <c r="Q44460" s="498" t="s">
        <v>213</v>
      </c>
      <c r="S44460" s="499"/>
    </row>
    <row r="44461">
      <c r="B44461" s="497"/>
      <c r="H44461" s="500"/>
      <c r="O44461" s="500"/>
      <c r="Q44461" s="498" t="s">
        <v>213</v>
      </c>
      <c r="S44461" s="499"/>
    </row>
    <row r="44462">
      <c r="B44462" s="497"/>
      <c r="H44462" s="500"/>
      <c r="O44462" s="500"/>
      <c r="Q44462" s="498" t="s">
        <v>213</v>
      </c>
      <c r="S44462" s="499"/>
    </row>
    <row r="44463">
      <c r="B44463" s="497"/>
      <c r="H44463" s="500"/>
      <c r="O44463" s="500"/>
      <c r="Q44463" s="498" t="s">
        <v>213</v>
      </c>
      <c r="S44463" s="499"/>
    </row>
    <row r="44464">
      <c r="B44464" s="497"/>
      <c r="H44464" s="500"/>
      <c r="O44464" s="500"/>
      <c r="Q44464" s="498" t="s">
        <v>213</v>
      </c>
      <c r="S44464" s="499"/>
    </row>
    <row r="44465">
      <c r="B44465" s="497"/>
      <c r="H44465" s="500"/>
      <c r="O44465" s="500"/>
      <c r="Q44465" s="498" t="s">
        <v>213</v>
      </c>
      <c r="S44465" s="499"/>
    </row>
    <row r="44466">
      <c r="B44466" s="497"/>
      <c r="H44466" s="500"/>
      <c r="O44466" s="500"/>
      <c r="Q44466" s="498" t="s">
        <v>213</v>
      </c>
      <c r="S44466" s="499"/>
    </row>
    <row r="44467">
      <c r="B44467" s="497"/>
      <c r="H44467" s="500"/>
      <c r="O44467" s="500"/>
      <c r="Q44467" s="498" t="s">
        <v>213</v>
      </c>
      <c r="S44467" s="499"/>
    </row>
    <row r="44468">
      <c r="B44468" s="497"/>
      <c r="H44468" s="500"/>
      <c r="O44468" s="500"/>
      <c r="Q44468" s="498" t="s">
        <v>213</v>
      </c>
      <c r="S44468" s="499"/>
    </row>
    <row r="44469">
      <c r="B44469" s="497"/>
      <c r="H44469" s="500"/>
      <c r="O44469" s="500"/>
      <c r="Q44469" s="498" t="s">
        <v>213</v>
      </c>
      <c r="S44469" s="499"/>
    </row>
    <row r="44470">
      <c r="B44470" s="497"/>
      <c r="H44470" s="500"/>
      <c r="O44470" s="500"/>
      <c r="Q44470" s="498" t="s">
        <v>213</v>
      </c>
      <c r="S44470" s="499"/>
    </row>
    <row r="44471">
      <c r="B44471" s="497"/>
      <c r="H44471" s="500"/>
      <c r="O44471" s="500"/>
      <c r="Q44471" s="498" t="s">
        <v>213</v>
      </c>
      <c r="S44471" s="499"/>
    </row>
    <row r="44472">
      <c r="B44472" s="497"/>
      <c r="H44472" s="500"/>
      <c r="O44472" s="500"/>
      <c r="Q44472" s="498" t="s">
        <v>213</v>
      </c>
      <c r="S44472" s="499"/>
    </row>
    <row r="44473">
      <c r="B44473" s="497"/>
      <c r="H44473" s="500"/>
      <c r="O44473" s="500"/>
      <c r="Q44473" s="498" t="s">
        <v>213</v>
      </c>
      <c r="S44473" s="499"/>
    </row>
    <row r="44474">
      <c r="B44474" s="497"/>
      <c r="H44474" s="500"/>
      <c r="O44474" s="500"/>
      <c r="Q44474" s="498" t="s">
        <v>213</v>
      </c>
      <c r="S44474" s="499"/>
    </row>
    <row r="44475">
      <c r="B44475" s="497"/>
      <c r="H44475" s="500"/>
      <c r="O44475" s="500"/>
      <c r="Q44475" s="498" t="s">
        <v>213</v>
      </c>
      <c r="S44475" s="499"/>
    </row>
    <row r="44476">
      <c r="B44476" s="497"/>
      <c r="H44476" s="500"/>
      <c r="O44476" s="500"/>
      <c r="Q44476" s="498" t="s">
        <v>213</v>
      </c>
      <c r="S44476" s="499"/>
    </row>
    <row r="44477">
      <c r="B44477" s="497"/>
      <c r="H44477" s="500"/>
      <c r="O44477" s="500"/>
      <c r="Q44477" s="498" t="s">
        <v>213</v>
      </c>
      <c r="S44477" s="499"/>
    </row>
    <row r="44478">
      <c r="B44478" s="497"/>
      <c r="H44478" s="500"/>
      <c r="O44478" s="500"/>
      <c r="Q44478" s="498" t="s">
        <v>213</v>
      </c>
      <c r="S44478" s="499"/>
    </row>
    <row r="44479">
      <c r="B44479" s="497"/>
      <c r="H44479" s="500"/>
      <c r="O44479" s="500"/>
      <c r="Q44479" s="498" t="s">
        <v>213</v>
      </c>
      <c r="S44479" s="499"/>
    </row>
    <row r="44480">
      <c r="B44480" s="497"/>
      <c r="H44480" s="500"/>
      <c r="O44480" s="500"/>
      <c r="Q44480" s="498" t="s">
        <v>213</v>
      </c>
      <c r="S44480" s="499"/>
    </row>
    <row r="44481">
      <c r="B44481" s="497"/>
      <c r="H44481" s="500"/>
      <c r="O44481" s="500"/>
      <c r="Q44481" s="498" t="s">
        <v>213</v>
      </c>
      <c r="S44481" s="499"/>
    </row>
    <row r="44482">
      <c r="B44482" s="497"/>
      <c r="H44482" s="500"/>
      <c r="O44482" s="500"/>
      <c r="Q44482" s="498" t="s">
        <v>213</v>
      </c>
      <c r="S44482" s="499"/>
    </row>
    <row r="44483">
      <c r="B44483" s="497"/>
      <c r="H44483" s="500"/>
      <c r="O44483" s="500"/>
      <c r="Q44483" s="498" t="s">
        <v>213</v>
      </c>
      <c r="S44483" s="499"/>
    </row>
    <row r="44484">
      <c r="B44484" s="497"/>
      <c r="H44484" s="500"/>
      <c r="O44484" s="500"/>
      <c r="Q44484" s="498" t="s">
        <v>213</v>
      </c>
      <c r="S44484" s="499"/>
    </row>
    <row r="44485">
      <c r="B44485" s="497"/>
      <c r="H44485" s="500"/>
      <c r="O44485" s="500"/>
      <c r="Q44485" s="498" t="s">
        <v>213</v>
      </c>
      <c r="S44485" s="499"/>
    </row>
    <row r="44486">
      <c r="B44486" s="497"/>
      <c r="H44486" s="500"/>
      <c r="O44486" s="500"/>
      <c r="Q44486" s="498" t="s">
        <v>213</v>
      </c>
      <c r="S44486" s="499"/>
    </row>
    <row r="44487">
      <c r="B44487" s="497"/>
      <c r="H44487" s="500"/>
      <c r="O44487" s="500"/>
      <c r="Q44487" s="498" t="s">
        <v>213</v>
      </c>
      <c r="S44487" s="499"/>
    </row>
    <row r="44488">
      <c r="B44488" s="497"/>
      <c r="H44488" s="500"/>
      <c r="O44488" s="500"/>
      <c r="Q44488" s="498" t="s">
        <v>213</v>
      </c>
      <c r="S44488" s="499"/>
    </row>
    <row r="44489">
      <c r="B44489" s="497"/>
      <c r="H44489" s="500"/>
      <c r="O44489" s="500"/>
      <c r="Q44489" s="498" t="s">
        <v>213</v>
      </c>
      <c r="S44489" s="499"/>
    </row>
    <row r="44490">
      <c r="B44490" s="497"/>
      <c r="H44490" s="500"/>
      <c r="O44490" s="500"/>
      <c r="Q44490" s="498" t="s">
        <v>213</v>
      </c>
      <c r="S44490" s="499"/>
    </row>
    <row r="44491">
      <c r="B44491" s="497"/>
      <c r="H44491" s="500"/>
      <c r="O44491" s="500"/>
      <c r="Q44491" s="498" t="s">
        <v>213</v>
      </c>
      <c r="S44491" s="499"/>
    </row>
    <row r="44492">
      <c r="B44492" s="497"/>
      <c r="H44492" s="500"/>
      <c r="O44492" s="500"/>
      <c r="Q44492" s="498" t="s">
        <v>213</v>
      </c>
      <c r="S44492" s="499"/>
    </row>
    <row r="44493">
      <c r="B44493" s="497"/>
      <c r="H44493" s="500"/>
      <c r="O44493" s="500"/>
      <c r="Q44493" s="498" t="s">
        <v>213</v>
      </c>
      <c r="S44493" s="499"/>
    </row>
    <row r="44494">
      <c r="B44494" s="497"/>
      <c r="H44494" s="500"/>
      <c r="O44494" s="500"/>
      <c r="Q44494" s="498" t="s">
        <v>213</v>
      </c>
      <c r="S44494" s="499"/>
    </row>
    <row r="44495">
      <c r="B44495" s="497"/>
      <c r="H44495" s="500"/>
      <c r="O44495" s="500"/>
      <c r="Q44495" s="498" t="s">
        <v>213</v>
      </c>
      <c r="S44495" s="499"/>
    </row>
    <row r="44496">
      <c r="B44496" s="497"/>
      <c r="H44496" s="500"/>
      <c r="O44496" s="500"/>
      <c r="Q44496" s="498" t="s">
        <v>213</v>
      </c>
      <c r="S44496" s="499"/>
    </row>
    <row r="44497">
      <c r="B44497" s="497"/>
      <c r="H44497" s="500"/>
      <c r="O44497" s="500"/>
      <c r="Q44497" s="498" t="s">
        <v>213</v>
      </c>
      <c r="S44497" s="499"/>
    </row>
    <row r="44498">
      <c r="B44498" s="497"/>
      <c r="H44498" s="500"/>
      <c r="O44498" s="500"/>
      <c r="Q44498" s="498" t="s">
        <v>213</v>
      </c>
      <c r="S44498" s="499"/>
    </row>
    <row r="44499">
      <c r="B44499" s="497"/>
      <c r="H44499" s="500"/>
      <c r="O44499" s="500"/>
      <c r="Q44499" s="498" t="s">
        <v>213</v>
      </c>
      <c r="S44499" s="499"/>
    </row>
    <row r="44500">
      <c r="B44500" s="497"/>
      <c r="H44500" s="500"/>
      <c r="O44500" s="500"/>
      <c r="Q44500" s="498" t="s">
        <v>213</v>
      </c>
      <c r="S44500" s="499"/>
    </row>
    <row r="44501">
      <c r="B44501" s="497"/>
      <c r="H44501" s="500"/>
      <c r="O44501" s="500"/>
      <c r="Q44501" s="498" t="s">
        <v>213</v>
      </c>
      <c r="S44501" s="499"/>
    </row>
    <row r="44502">
      <c r="B44502" s="497"/>
      <c r="H44502" s="500"/>
      <c r="O44502" s="500"/>
      <c r="Q44502" s="498" t="s">
        <v>213</v>
      </c>
      <c r="S44502" s="499"/>
    </row>
    <row r="44503">
      <c r="B44503" s="497"/>
      <c r="H44503" s="500"/>
      <c r="O44503" s="500"/>
      <c r="Q44503" s="498" t="s">
        <v>213</v>
      </c>
      <c r="S44503" s="499"/>
    </row>
    <row r="44504">
      <c r="B44504" s="497"/>
      <c r="H44504" s="500"/>
      <c r="O44504" s="500"/>
      <c r="Q44504" s="498" t="s">
        <v>213</v>
      </c>
      <c r="S44504" s="499"/>
    </row>
    <row r="44505">
      <c r="B44505" s="497"/>
      <c r="H44505" s="500"/>
      <c r="O44505" s="500"/>
      <c r="Q44505" s="498" t="s">
        <v>213</v>
      </c>
      <c r="S44505" s="499"/>
    </row>
    <row r="44506">
      <c r="B44506" s="497"/>
      <c r="H44506" s="500"/>
      <c r="O44506" s="500"/>
      <c r="Q44506" s="498" t="s">
        <v>213</v>
      </c>
      <c r="S44506" s="499"/>
    </row>
    <row r="44507">
      <c r="B44507" s="497"/>
      <c r="H44507" s="500"/>
      <c r="O44507" s="500"/>
      <c r="Q44507" s="498" t="s">
        <v>213</v>
      </c>
      <c r="S44507" s="499"/>
    </row>
    <row r="44508">
      <c r="B44508" s="497"/>
      <c r="H44508" s="500"/>
      <c r="O44508" s="500"/>
      <c r="Q44508" s="498" t="s">
        <v>213</v>
      </c>
      <c r="S44508" s="499"/>
    </row>
    <row r="44509">
      <c r="B44509" s="497"/>
      <c r="H44509" s="500"/>
      <c r="O44509" s="500"/>
      <c r="Q44509" s="498" t="s">
        <v>213</v>
      </c>
      <c r="S44509" s="499"/>
    </row>
    <row r="44510">
      <c r="B44510" s="497"/>
      <c r="H44510" s="500"/>
      <c r="O44510" s="500"/>
      <c r="Q44510" s="498" t="s">
        <v>213</v>
      </c>
      <c r="S44510" s="499"/>
    </row>
    <row r="44511">
      <c r="B44511" s="497"/>
      <c r="H44511" s="500"/>
      <c r="O44511" s="500"/>
      <c r="Q44511" s="498" t="s">
        <v>213</v>
      </c>
      <c r="S44511" s="499"/>
    </row>
    <row r="44512">
      <c r="B44512" s="497"/>
      <c r="H44512" s="500"/>
      <c r="O44512" s="500"/>
      <c r="Q44512" s="498" t="s">
        <v>213</v>
      </c>
      <c r="S44512" s="499"/>
    </row>
    <row r="44513">
      <c r="B44513" s="497"/>
      <c r="H44513" s="500"/>
      <c r="O44513" s="500"/>
      <c r="Q44513" s="498" t="s">
        <v>213</v>
      </c>
      <c r="S44513" s="499"/>
    </row>
    <row r="44514">
      <c r="B44514" s="497"/>
      <c r="H44514" s="500"/>
      <c r="O44514" s="500"/>
      <c r="Q44514" s="498" t="s">
        <v>213</v>
      </c>
      <c r="S44514" s="499"/>
    </row>
    <row r="44515">
      <c r="B44515" s="497"/>
      <c r="H44515" s="500"/>
      <c r="O44515" s="500"/>
      <c r="Q44515" s="498" t="s">
        <v>213</v>
      </c>
      <c r="S44515" s="499"/>
    </row>
    <row r="44516">
      <c r="B44516" s="497"/>
      <c r="H44516" s="500"/>
      <c r="O44516" s="500"/>
      <c r="Q44516" s="498" t="s">
        <v>213</v>
      </c>
      <c r="S44516" s="499"/>
    </row>
    <row r="44517">
      <c r="B44517" s="497"/>
      <c r="H44517" s="500"/>
      <c r="O44517" s="500"/>
      <c r="Q44517" s="498" t="s">
        <v>213</v>
      </c>
      <c r="S44517" s="499"/>
    </row>
    <row r="44518">
      <c r="B44518" s="497"/>
      <c r="H44518" s="500"/>
      <c r="O44518" s="500"/>
      <c r="Q44518" s="498" t="s">
        <v>213</v>
      </c>
      <c r="S44518" s="499"/>
    </row>
    <row r="44519">
      <c r="B44519" s="497"/>
      <c r="H44519" s="500"/>
      <c r="O44519" s="500"/>
      <c r="Q44519" s="498" t="s">
        <v>213</v>
      </c>
      <c r="S44519" s="499"/>
    </row>
    <row r="44520">
      <c r="B44520" s="497"/>
      <c r="H44520" s="500"/>
      <c r="O44520" s="500"/>
      <c r="Q44520" s="498" t="s">
        <v>213</v>
      </c>
      <c r="S44520" s="499"/>
    </row>
    <row r="44521">
      <c r="B44521" s="497"/>
      <c r="H44521" s="500"/>
      <c r="O44521" s="500"/>
      <c r="Q44521" s="498" t="s">
        <v>213</v>
      </c>
      <c r="S44521" s="499"/>
    </row>
    <row r="44522">
      <c r="B44522" s="497"/>
      <c r="H44522" s="500"/>
      <c r="O44522" s="500"/>
      <c r="Q44522" s="498" t="s">
        <v>213</v>
      </c>
      <c r="S44522" s="499"/>
    </row>
    <row r="44523">
      <c r="B44523" s="497"/>
      <c r="H44523" s="500"/>
      <c r="O44523" s="500"/>
      <c r="Q44523" s="498" t="s">
        <v>213</v>
      </c>
      <c r="S44523" s="499"/>
    </row>
    <row r="44524">
      <c r="B44524" s="497"/>
      <c r="H44524" s="500"/>
      <c r="O44524" s="500"/>
      <c r="Q44524" s="498" t="s">
        <v>213</v>
      </c>
      <c r="S44524" s="499"/>
    </row>
    <row r="44525">
      <c r="B44525" s="497"/>
      <c r="H44525" s="500"/>
      <c r="O44525" s="500"/>
      <c r="Q44525" s="498" t="s">
        <v>213</v>
      </c>
      <c r="S44525" s="499"/>
    </row>
    <row r="44526">
      <c r="B44526" s="497"/>
      <c r="H44526" s="500"/>
      <c r="O44526" s="500"/>
      <c r="Q44526" s="498" t="s">
        <v>213</v>
      </c>
      <c r="S44526" s="499"/>
    </row>
    <row r="44527">
      <c r="B44527" s="497"/>
      <c r="H44527" s="500"/>
      <c r="O44527" s="500"/>
      <c r="Q44527" s="498" t="s">
        <v>213</v>
      </c>
      <c r="S44527" s="499"/>
    </row>
    <row r="44528">
      <c r="B44528" s="497"/>
      <c r="H44528" s="500"/>
      <c r="O44528" s="500"/>
      <c r="Q44528" s="498" t="s">
        <v>213</v>
      </c>
      <c r="S44528" s="499"/>
    </row>
    <row r="44529">
      <c r="B44529" s="497"/>
      <c r="H44529" s="500"/>
      <c r="O44529" s="500"/>
      <c r="Q44529" s="498" t="s">
        <v>213</v>
      </c>
      <c r="S44529" s="499"/>
    </row>
    <row r="44530">
      <c r="B44530" s="497"/>
      <c r="H44530" s="500"/>
      <c r="O44530" s="500"/>
      <c r="Q44530" s="498" t="s">
        <v>213</v>
      </c>
      <c r="S44530" s="499"/>
    </row>
    <row r="44531">
      <c r="B44531" s="497"/>
      <c r="H44531" s="500"/>
      <c r="O44531" s="500"/>
      <c r="Q44531" s="498" t="s">
        <v>213</v>
      </c>
      <c r="S44531" s="499"/>
    </row>
    <row r="44532">
      <c r="B44532" s="497"/>
      <c r="H44532" s="500"/>
      <c r="O44532" s="500"/>
      <c r="Q44532" s="498" t="s">
        <v>213</v>
      </c>
      <c r="S44532" s="499"/>
    </row>
    <row r="44533">
      <c r="B44533" s="497"/>
      <c r="H44533" s="500"/>
      <c r="O44533" s="500"/>
      <c r="Q44533" s="498" t="s">
        <v>213</v>
      </c>
      <c r="S44533" s="499"/>
    </row>
    <row r="44534">
      <c r="B44534" s="497"/>
      <c r="H44534" s="500"/>
      <c r="O44534" s="500"/>
      <c r="Q44534" s="498" t="s">
        <v>213</v>
      </c>
      <c r="S44534" s="499"/>
    </row>
    <row r="44535">
      <c r="B44535" s="497"/>
      <c r="H44535" s="500"/>
      <c r="O44535" s="500"/>
      <c r="Q44535" s="498" t="s">
        <v>213</v>
      </c>
      <c r="S44535" s="499"/>
    </row>
    <row r="44536">
      <c r="B44536" s="497"/>
      <c r="H44536" s="500"/>
      <c r="O44536" s="500"/>
      <c r="Q44536" s="498" t="s">
        <v>213</v>
      </c>
      <c r="S44536" s="499"/>
    </row>
    <row r="44537">
      <c r="B44537" s="497"/>
      <c r="H44537" s="500"/>
      <c r="O44537" s="500"/>
      <c r="Q44537" s="498" t="s">
        <v>213</v>
      </c>
      <c r="S44537" s="499"/>
    </row>
    <row r="44538">
      <c r="B44538" s="497"/>
      <c r="H44538" s="500"/>
      <c r="O44538" s="500"/>
      <c r="Q44538" s="498" t="s">
        <v>213</v>
      </c>
      <c r="S44538" s="499"/>
    </row>
    <row r="44539">
      <c r="B44539" s="497"/>
      <c r="H44539" s="500"/>
      <c r="O44539" s="500"/>
      <c r="Q44539" s="498" t="s">
        <v>213</v>
      </c>
      <c r="S44539" s="499"/>
    </row>
    <row r="44540">
      <c r="B44540" s="497"/>
      <c r="H44540" s="500"/>
      <c r="O44540" s="500"/>
      <c r="Q44540" s="498" t="s">
        <v>213</v>
      </c>
      <c r="S44540" s="499"/>
    </row>
    <row r="44541">
      <c r="B44541" s="497"/>
      <c r="H44541" s="500"/>
      <c r="O44541" s="500"/>
      <c r="Q44541" s="498" t="s">
        <v>213</v>
      </c>
      <c r="S44541" s="499"/>
    </row>
    <row r="44542">
      <c r="B44542" s="497"/>
      <c r="H44542" s="500"/>
      <c r="O44542" s="500"/>
      <c r="Q44542" s="498" t="s">
        <v>213</v>
      </c>
      <c r="S44542" s="499"/>
    </row>
    <row r="44543">
      <c r="B44543" s="497"/>
      <c r="H44543" s="500"/>
      <c r="O44543" s="500"/>
      <c r="Q44543" s="498" t="s">
        <v>213</v>
      </c>
      <c r="S44543" s="499"/>
    </row>
    <row r="44544">
      <c r="B44544" s="497"/>
      <c r="H44544" s="500"/>
      <c r="O44544" s="500"/>
      <c r="Q44544" s="498" t="s">
        <v>213</v>
      </c>
      <c r="S44544" s="499"/>
    </row>
    <row r="44545">
      <c r="B44545" s="497"/>
      <c r="H44545" s="500"/>
      <c r="O44545" s="500"/>
      <c r="Q44545" s="498" t="s">
        <v>213</v>
      </c>
      <c r="S44545" s="499"/>
    </row>
    <row r="44546">
      <c r="B44546" s="497"/>
      <c r="H44546" s="500"/>
      <c r="O44546" s="500"/>
      <c r="Q44546" s="498" t="s">
        <v>213</v>
      </c>
      <c r="S44546" s="499"/>
    </row>
    <row r="44547">
      <c r="B44547" s="497"/>
      <c r="H44547" s="500"/>
      <c r="O44547" s="500"/>
      <c r="Q44547" s="498" t="s">
        <v>213</v>
      </c>
      <c r="S44547" s="499"/>
    </row>
    <row r="44548">
      <c r="B44548" s="497"/>
      <c r="H44548" s="500"/>
      <c r="O44548" s="500"/>
      <c r="Q44548" s="498" t="s">
        <v>213</v>
      </c>
      <c r="S44548" s="499"/>
    </row>
    <row r="44549">
      <c r="B44549" s="497"/>
      <c r="H44549" s="500"/>
      <c r="O44549" s="500"/>
      <c r="Q44549" s="498" t="s">
        <v>213</v>
      </c>
      <c r="S44549" s="499"/>
    </row>
    <row r="44550">
      <c r="B44550" s="497"/>
      <c r="H44550" s="500"/>
      <c r="O44550" s="500"/>
      <c r="Q44550" s="498" t="s">
        <v>213</v>
      </c>
      <c r="S44550" s="499"/>
    </row>
    <row r="44551">
      <c r="B44551" s="497"/>
      <c r="H44551" s="500"/>
      <c r="O44551" s="500"/>
      <c r="Q44551" s="498" t="s">
        <v>213</v>
      </c>
      <c r="S44551" s="499"/>
    </row>
    <row r="44552">
      <c r="B44552" s="497"/>
      <c r="H44552" s="500"/>
      <c r="O44552" s="500"/>
      <c r="Q44552" s="498" t="s">
        <v>213</v>
      </c>
      <c r="S44552" s="499"/>
    </row>
    <row r="44553">
      <c r="B44553" s="497"/>
      <c r="H44553" s="500"/>
      <c r="O44553" s="500"/>
      <c r="Q44553" s="498" t="s">
        <v>213</v>
      </c>
      <c r="S44553" s="499"/>
    </row>
    <row r="44554">
      <c r="B44554" s="497"/>
      <c r="H44554" s="500"/>
      <c r="O44554" s="500"/>
      <c r="Q44554" s="498" t="s">
        <v>213</v>
      </c>
      <c r="S44554" s="499"/>
    </row>
    <row r="44555">
      <c r="B44555" s="497"/>
      <c r="H44555" s="500"/>
      <c r="O44555" s="500"/>
      <c r="Q44555" s="498" t="s">
        <v>213</v>
      </c>
      <c r="S44555" s="499"/>
    </row>
    <row r="44556">
      <c r="B44556" s="497"/>
      <c r="H44556" s="500"/>
      <c r="O44556" s="500"/>
      <c r="Q44556" s="498" t="s">
        <v>213</v>
      </c>
      <c r="S44556" s="499"/>
    </row>
    <row r="44557">
      <c r="B44557" s="497"/>
      <c r="H44557" s="500"/>
      <c r="O44557" s="500"/>
      <c r="Q44557" s="498" t="s">
        <v>213</v>
      </c>
      <c r="S44557" s="499"/>
    </row>
    <row r="44558">
      <c r="B44558" s="497"/>
      <c r="H44558" s="500"/>
      <c r="O44558" s="500"/>
      <c r="Q44558" s="498" t="s">
        <v>213</v>
      </c>
      <c r="S44558" s="499"/>
    </row>
    <row r="44559">
      <c r="B44559" s="497"/>
      <c r="H44559" s="500"/>
      <c r="O44559" s="500"/>
      <c r="Q44559" s="498" t="s">
        <v>213</v>
      </c>
      <c r="S44559" s="499"/>
    </row>
    <row r="44560">
      <c r="B44560" s="497"/>
      <c r="H44560" s="500"/>
      <c r="O44560" s="500"/>
      <c r="Q44560" s="498" t="s">
        <v>213</v>
      </c>
      <c r="S44560" s="499"/>
    </row>
    <row r="44561">
      <c r="B44561" s="497"/>
      <c r="H44561" s="500"/>
      <c r="O44561" s="500"/>
      <c r="Q44561" s="498" t="s">
        <v>213</v>
      </c>
      <c r="S44561" s="499"/>
    </row>
    <row r="44562">
      <c r="B44562" s="497"/>
      <c r="H44562" s="500"/>
      <c r="O44562" s="500"/>
      <c r="Q44562" s="498" t="s">
        <v>213</v>
      </c>
      <c r="S44562" s="499"/>
    </row>
    <row r="44563">
      <c r="B44563" s="497"/>
      <c r="H44563" s="500"/>
      <c r="O44563" s="500"/>
      <c r="Q44563" s="498" t="s">
        <v>213</v>
      </c>
      <c r="S44563" s="499"/>
    </row>
    <row r="44564">
      <c r="B44564" s="497"/>
      <c r="H44564" s="500"/>
      <c r="O44564" s="500"/>
      <c r="Q44564" s="498" t="s">
        <v>213</v>
      </c>
      <c r="S44564" s="499"/>
    </row>
    <row r="44565">
      <c r="B44565" s="497"/>
      <c r="H44565" s="500"/>
      <c r="O44565" s="500"/>
      <c r="Q44565" s="498" t="s">
        <v>213</v>
      </c>
      <c r="S44565" s="499"/>
    </row>
    <row r="44566">
      <c r="B44566" s="497"/>
      <c r="H44566" s="500"/>
      <c r="O44566" s="500"/>
      <c r="Q44566" s="498" t="s">
        <v>213</v>
      </c>
      <c r="S44566" s="499"/>
    </row>
    <row r="44567">
      <c r="B44567" s="497"/>
      <c r="H44567" s="500"/>
      <c r="O44567" s="500"/>
      <c r="Q44567" s="498" t="s">
        <v>213</v>
      </c>
      <c r="S44567" s="499"/>
    </row>
    <row r="44568">
      <c r="B44568" s="497"/>
      <c r="H44568" s="500"/>
      <c r="O44568" s="500"/>
      <c r="Q44568" s="498" t="s">
        <v>213</v>
      </c>
      <c r="S44568" s="499"/>
    </row>
    <row r="44569">
      <c r="B44569" s="497"/>
      <c r="H44569" s="500"/>
      <c r="O44569" s="500"/>
      <c r="Q44569" s="498" t="s">
        <v>213</v>
      </c>
      <c r="S44569" s="499"/>
    </row>
    <row r="44570">
      <c r="B44570" s="497"/>
      <c r="H44570" s="500"/>
      <c r="O44570" s="500"/>
      <c r="Q44570" s="498" t="s">
        <v>213</v>
      </c>
      <c r="S44570" s="499"/>
    </row>
    <row r="44571">
      <c r="B44571" s="497"/>
      <c r="H44571" s="500"/>
      <c r="O44571" s="500"/>
      <c r="Q44571" s="498" t="s">
        <v>213</v>
      </c>
      <c r="S44571" s="499"/>
    </row>
    <row r="44572">
      <c r="B44572" s="497"/>
      <c r="H44572" s="500"/>
      <c r="O44572" s="500"/>
      <c r="Q44572" s="498" t="s">
        <v>213</v>
      </c>
      <c r="S44572" s="499"/>
    </row>
    <row r="44573">
      <c r="B44573" s="497"/>
      <c r="H44573" s="500"/>
      <c r="O44573" s="500"/>
      <c r="Q44573" s="498" t="s">
        <v>213</v>
      </c>
      <c r="S44573" s="499"/>
    </row>
    <row r="44574">
      <c r="B44574" s="497"/>
      <c r="H44574" s="500"/>
      <c r="O44574" s="500"/>
      <c r="Q44574" s="498" t="s">
        <v>213</v>
      </c>
      <c r="S44574" s="499"/>
    </row>
    <row r="44575">
      <c r="B44575" s="497"/>
      <c r="H44575" s="500"/>
      <c r="O44575" s="500"/>
      <c r="Q44575" s="498" t="s">
        <v>213</v>
      </c>
      <c r="S44575" s="499"/>
    </row>
    <row r="44576">
      <c r="B44576" s="497"/>
      <c r="H44576" s="500"/>
      <c r="O44576" s="500"/>
      <c r="Q44576" s="498" t="s">
        <v>213</v>
      </c>
      <c r="S44576" s="499"/>
    </row>
    <row r="44577">
      <c r="B44577" s="497"/>
      <c r="H44577" s="500"/>
      <c r="O44577" s="500"/>
      <c r="Q44577" s="498" t="s">
        <v>213</v>
      </c>
      <c r="S44577" s="499"/>
    </row>
    <row r="44578">
      <c r="B44578" s="497"/>
      <c r="H44578" s="500"/>
      <c r="O44578" s="500"/>
      <c r="Q44578" s="498" t="s">
        <v>213</v>
      </c>
      <c r="S44578" s="499"/>
    </row>
    <row r="44579">
      <c r="B44579" s="497"/>
      <c r="H44579" s="500"/>
      <c r="O44579" s="500"/>
      <c r="Q44579" s="498" t="s">
        <v>213</v>
      </c>
      <c r="S44579" s="499"/>
    </row>
    <row r="44580">
      <c r="B44580" s="497"/>
      <c r="H44580" s="500"/>
      <c r="O44580" s="500"/>
      <c r="Q44580" s="498" t="s">
        <v>213</v>
      </c>
      <c r="S44580" s="499"/>
    </row>
    <row r="44581">
      <c r="B44581" s="497"/>
      <c r="H44581" s="500"/>
      <c r="O44581" s="500"/>
      <c r="Q44581" s="498" t="s">
        <v>213</v>
      </c>
      <c r="S44581" s="499"/>
    </row>
    <row r="44582">
      <c r="B44582" s="497"/>
      <c r="H44582" s="500"/>
      <c r="O44582" s="500"/>
      <c r="Q44582" s="498" t="s">
        <v>213</v>
      </c>
      <c r="S44582" s="499"/>
    </row>
    <row r="44583">
      <c r="B44583" s="497"/>
      <c r="H44583" s="500"/>
      <c r="O44583" s="500"/>
      <c r="Q44583" s="498" t="s">
        <v>213</v>
      </c>
      <c r="S44583" s="499"/>
    </row>
    <row r="44584">
      <c r="B44584" s="497"/>
      <c r="H44584" s="500"/>
      <c r="O44584" s="500"/>
      <c r="Q44584" s="498" t="s">
        <v>213</v>
      </c>
      <c r="S44584" s="499"/>
    </row>
    <row r="44585">
      <c r="B44585" s="497"/>
      <c r="H44585" s="500"/>
      <c r="O44585" s="500"/>
      <c r="Q44585" s="498" t="s">
        <v>213</v>
      </c>
      <c r="S44585" s="499"/>
    </row>
    <row r="44586">
      <c r="B44586" s="497"/>
      <c r="H44586" s="500"/>
      <c r="O44586" s="500"/>
      <c r="Q44586" s="498" t="s">
        <v>213</v>
      </c>
      <c r="S44586" s="499"/>
    </row>
    <row r="44587">
      <c r="B44587" s="497"/>
      <c r="H44587" s="500"/>
      <c r="O44587" s="500"/>
      <c r="Q44587" s="498" t="s">
        <v>213</v>
      </c>
      <c r="S44587" s="499"/>
    </row>
    <row r="44588">
      <c r="B44588" s="497"/>
      <c r="H44588" s="500"/>
      <c r="O44588" s="500"/>
      <c r="Q44588" s="498" t="s">
        <v>213</v>
      </c>
      <c r="S44588" s="499"/>
    </row>
    <row r="44589">
      <c r="B44589" s="497"/>
      <c r="H44589" s="500"/>
      <c r="O44589" s="500"/>
      <c r="Q44589" s="498" t="s">
        <v>213</v>
      </c>
      <c r="S44589" s="499"/>
    </row>
    <row r="44590">
      <c r="B44590" s="497"/>
      <c r="H44590" s="500"/>
      <c r="O44590" s="500"/>
      <c r="Q44590" s="498" t="s">
        <v>213</v>
      </c>
      <c r="S44590" s="499"/>
    </row>
    <row r="44591">
      <c r="B44591" s="497"/>
      <c r="H44591" s="500"/>
      <c r="O44591" s="500"/>
      <c r="Q44591" s="498" t="s">
        <v>213</v>
      </c>
      <c r="S44591" s="499"/>
    </row>
    <row r="44592">
      <c r="B44592" s="497"/>
      <c r="H44592" s="500"/>
      <c r="O44592" s="500"/>
      <c r="Q44592" s="498" t="s">
        <v>213</v>
      </c>
      <c r="S44592" s="499"/>
    </row>
    <row r="44593">
      <c r="B44593" s="497"/>
      <c r="H44593" s="500"/>
      <c r="O44593" s="500"/>
      <c r="Q44593" s="498" t="s">
        <v>213</v>
      </c>
      <c r="S44593" s="499"/>
    </row>
    <row r="44594">
      <c r="B44594" s="497"/>
      <c r="H44594" s="500"/>
      <c r="O44594" s="500"/>
      <c r="Q44594" s="498" t="s">
        <v>213</v>
      </c>
      <c r="S44594" s="499"/>
    </row>
    <row r="44595">
      <c r="B44595" s="497"/>
      <c r="H44595" s="500"/>
      <c r="O44595" s="500"/>
      <c r="Q44595" s="498" t="s">
        <v>213</v>
      </c>
      <c r="S44595" s="499"/>
    </row>
    <row r="44596">
      <c r="B44596" s="497"/>
      <c r="H44596" s="500"/>
      <c r="O44596" s="500"/>
      <c r="Q44596" s="498" t="s">
        <v>213</v>
      </c>
      <c r="S44596" s="499"/>
    </row>
    <row r="44597">
      <c r="B44597" s="497"/>
      <c r="H44597" s="500"/>
      <c r="O44597" s="500"/>
      <c r="Q44597" s="498" t="s">
        <v>213</v>
      </c>
      <c r="S44597" s="499"/>
    </row>
    <row r="44598">
      <c r="B44598" s="497"/>
      <c r="H44598" s="500"/>
      <c r="O44598" s="500"/>
      <c r="Q44598" s="498" t="s">
        <v>213</v>
      </c>
      <c r="S44598" s="499"/>
    </row>
    <row r="44599">
      <c r="B44599" s="497"/>
      <c r="H44599" s="500"/>
      <c r="O44599" s="500"/>
      <c r="Q44599" s="498" t="s">
        <v>213</v>
      </c>
      <c r="S44599" s="499"/>
    </row>
    <row r="44600">
      <c r="B44600" s="497"/>
      <c r="H44600" s="500"/>
      <c r="O44600" s="500"/>
      <c r="Q44600" s="498" t="s">
        <v>213</v>
      </c>
      <c r="S44600" s="499"/>
    </row>
    <row r="44601">
      <c r="B44601" s="497"/>
      <c r="H44601" s="500"/>
      <c r="O44601" s="500"/>
      <c r="Q44601" s="498" t="s">
        <v>213</v>
      </c>
      <c r="S44601" s="499"/>
    </row>
    <row r="44602">
      <c r="B44602" s="497"/>
      <c r="H44602" s="500"/>
      <c r="O44602" s="500"/>
      <c r="Q44602" s="498" t="s">
        <v>213</v>
      </c>
      <c r="S44602" s="499"/>
    </row>
    <row r="44603">
      <c r="B44603" s="497"/>
      <c r="H44603" s="500"/>
      <c r="O44603" s="500"/>
      <c r="Q44603" s="498" t="s">
        <v>213</v>
      </c>
      <c r="S44603" s="499"/>
    </row>
    <row r="44604">
      <c r="B44604" s="497"/>
      <c r="H44604" s="500"/>
      <c r="O44604" s="500"/>
      <c r="Q44604" s="498" t="s">
        <v>213</v>
      </c>
      <c r="S44604" s="499"/>
    </row>
    <row r="44605">
      <c r="B44605" s="497"/>
      <c r="H44605" s="500"/>
      <c r="O44605" s="500"/>
      <c r="Q44605" s="498" t="s">
        <v>213</v>
      </c>
      <c r="S44605" s="499"/>
    </row>
    <row r="44606">
      <c r="B44606" s="497"/>
      <c r="H44606" s="500"/>
      <c r="O44606" s="500"/>
      <c r="Q44606" s="498" t="s">
        <v>213</v>
      </c>
      <c r="S44606" s="499"/>
    </row>
    <row r="44607">
      <c r="B44607" s="497"/>
      <c r="H44607" s="500"/>
      <c r="O44607" s="500"/>
      <c r="Q44607" s="498" t="s">
        <v>213</v>
      </c>
      <c r="S44607" s="499"/>
    </row>
    <row r="44608">
      <c r="B44608" s="497"/>
      <c r="H44608" s="500"/>
      <c r="O44608" s="500"/>
      <c r="Q44608" s="498" t="s">
        <v>213</v>
      </c>
      <c r="S44608" s="499"/>
    </row>
    <row r="44609">
      <c r="B44609" s="497"/>
      <c r="H44609" s="500"/>
      <c r="O44609" s="500"/>
      <c r="Q44609" s="498" t="s">
        <v>213</v>
      </c>
      <c r="S44609" s="499"/>
    </row>
    <row r="44610">
      <c r="B44610" s="497"/>
      <c r="H44610" s="500"/>
      <c r="O44610" s="500"/>
      <c r="Q44610" s="498" t="s">
        <v>213</v>
      </c>
      <c r="S44610" s="499"/>
    </row>
    <row r="44611">
      <c r="B44611" s="497"/>
      <c r="H44611" s="500"/>
      <c r="O44611" s="500"/>
      <c r="Q44611" s="498" t="s">
        <v>213</v>
      </c>
      <c r="S44611" s="499"/>
    </row>
    <row r="44612">
      <c r="B44612" s="497"/>
      <c r="H44612" s="500"/>
      <c r="O44612" s="500"/>
      <c r="Q44612" s="498" t="s">
        <v>213</v>
      </c>
      <c r="S44612" s="499"/>
    </row>
    <row r="44613">
      <c r="B44613" s="497"/>
      <c r="H44613" s="500"/>
      <c r="O44613" s="500"/>
      <c r="Q44613" s="498" t="s">
        <v>213</v>
      </c>
      <c r="S44613" s="499"/>
    </row>
    <row r="44614">
      <c r="B44614" s="497"/>
      <c r="H44614" s="500"/>
      <c r="O44614" s="500"/>
      <c r="Q44614" s="498" t="s">
        <v>213</v>
      </c>
      <c r="S44614" s="499"/>
    </row>
    <row r="44615">
      <c r="B44615" s="497"/>
      <c r="H44615" s="500"/>
      <c r="O44615" s="500"/>
      <c r="Q44615" s="498" t="s">
        <v>213</v>
      </c>
      <c r="S44615" s="499"/>
    </row>
    <row r="44616">
      <c r="B44616" s="497"/>
      <c r="H44616" s="500"/>
      <c r="O44616" s="500"/>
      <c r="Q44616" s="498" t="s">
        <v>213</v>
      </c>
      <c r="S44616" s="499"/>
    </row>
    <row r="44617">
      <c r="B44617" s="497"/>
      <c r="H44617" s="500"/>
      <c r="O44617" s="500"/>
      <c r="Q44617" s="498" t="s">
        <v>213</v>
      </c>
      <c r="S44617" s="499"/>
    </row>
    <row r="44618">
      <c r="B44618" s="497"/>
      <c r="H44618" s="500"/>
      <c r="O44618" s="500"/>
      <c r="Q44618" s="498" t="s">
        <v>213</v>
      </c>
      <c r="S44618" s="499"/>
    </row>
    <row r="44619">
      <c r="B44619" s="497"/>
      <c r="H44619" s="500"/>
      <c r="O44619" s="500"/>
      <c r="Q44619" s="498" t="s">
        <v>213</v>
      </c>
      <c r="S44619" s="499"/>
    </row>
    <row r="44620">
      <c r="B44620" s="497"/>
      <c r="H44620" s="500"/>
      <c r="O44620" s="500"/>
      <c r="Q44620" s="498" t="s">
        <v>213</v>
      </c>
      <c r="S44620" s="499"/>
    </row>
    <row r="44621">
      <c r="B44621" s="497"/>
      <c r="H44621" s="500"/>
      <c r="O44621" s="500"/>
      <c r="Q44621" s="498" t="s">
        <v>213</v>
      </c>
      <c r="S44621" s="499"/>
    </row>
    <row r="44622">
      <c r="B44622" s="497"/>
      <c r="H44622" s="500"/>
      <c r="O44622" s="500"/>
      <c r="Q44622" s="498" t="s">
        <v>213</v>
      </c>
      <c r="S44622" s="499"/>
    </row>
    <row r="44623">
      <c r="B44623" s="497"/>
      <c r="H44623" s="500"/>
      <c r="O44623" s="500"/>
      <c r="Q44623" s="498" t="s">
        <v>213</v>
      </c>
      <c r="S44623" s="499"/>
    </row>
    <row r="44624">
      <c r="B44624" s="497"/>
      <c r="H44624" s="500"/>
      <c r="O44624" s="500"/>
      <c r="Q44624" s="498" t="s">
        <v>213</v>
      </c>
      <c r="S44624" s="499"/>
    </row>
    <row r="44625">
      <c r="B44625" s="497"/>
      <c r="H44625" s="500"/>
      <c r="O44625" s="500"/>
      <c r="Q44625" s="498" t="s">
        <v>213</v>
      </c>
      <c r="S44625" s="499"/>
    </row>
    <row r="44626">
      <c r="B44626" s="497"/>
      <c r="H44626" s="500"/>
      <c r="O44626" s="500"/>
      <c r="Q44626" s="498" t="s">
        <v>213</v>
      </c>
      <c r="S44626" s="499"/>
    </row>
    <row r="44627">
      <c r="B44627" s="497"/>
      <c r="H44627" s="500"/>
      <c r="O44627" s="500"/>
      <c r="Q44627" s="498" t="s">
        <v>213</v>
      </c>
      <c r="S44627" s="499"/>
    </row>
    <row r="44628">
      <c r="B44628" s="497"/>
      <c r="H44628" s="500"/>
      <c r="O44628" s="500"/>
      <c r="Q44628" s="498" t="s">
        <v>213</v>
      </c>
      <c r="S44628" s="499"/>
    </row>
    <row r="44629">
      <c r="B44629" s="497"/>
      <c r="H44629" s="500"/>
      <c r="O44629" s="500"/>
      <c r="Q44629" s="498" t="s">
        <v>213</v>
      </c>
      <c r="S44629" s="499"/>
    </row>
    <row r="44630">
      <c r="B44630" s="497"/>
      <c r="H44630" s="500"/>
      <c r="O44630" s="500"/>
      <c r="Q44630" s="498" t="s">
        <v>213</v>
      </c>
      <c r="S44630" s="499"/>
    </row>
    <row r="44631">
      <c r="B44631" s="497"/>
      <c r="H44631" s="500"/>
      <c r="O44631" s="500"/>
      <c r="Q44631" s="498" t="s">
        <v>213</v>
      </c>
      <c r="S44631" s="499"/>
    </row>
    <row r="44632">
      <c r="B44632" s="497"/>
      <c r="H44632" s="500"/>
      <c r="O44632" s="500"/>
      <c r="Q44632" s="498" t="s">
        <v>213</v>
      </c>
      <c r="S44632" s="499"/>
    </row>
    <row r="44633">
      <c r="B44633" s="497"/>
      <c r="H44633" s="500"/>
      <c r="O44633" s="500"/>
      <c r="Q44633" s="498" t="s">
        <v>213</v>
      </c>
      <c r="S44633" s="499"/>
    </row>
    <row r="44634">
      <c r="B44634" s="497"/>
      <c r="H44634" s="500"/>
      <c r="O44634" s="500"/>
      <c r="Q44634" s="498" t="s">
        <v>213</v>
      </c>
      <c r="S44634" s="499"/>
    </row>
    <row r="44635">
      <c r="B44635" s="497"/>
      <c r="H44635" s="500"/>
      <c r="O44635" s="500"/>
      <c r="Q44635" s="498" t="s">
        <v>213</v>
      </c>
      <c r="S44635" s="499"/>
    </row>
    <row r="44636">
      <c r="B44636" s="497"/>
      <c r="H44636" s="500"/>
      <c r="O44636" s="500"/>
      <c r="Q44636" s="498" t="s">
        <v>213</v>
      </c>
      <c r="S44636" s="499"/>
    </row>
    <row r="44637">
      <c r="B44637" s="497"/>
      <c r="H44637" s="500"/>
      <c r="O44637" s="500"/>
      <c r="Q44637" s="498" t="s">
        <v>213</v>
      </c>
      <c r="S44637" s="499"/>
    </row>
    <row r="44638">
      <c r="B44638" s="497"/>
      <c r="H44638" s="500"/>
      <c r="O44638" s="500"/>
      <c r="Q44638" s="498" t="s">
        <v>213</v>
      </c>
      <c r="S44638" s="499"/>
    </row>
    <row r="44639">
      <c r="B44639" s="497"/>
      <c r="H44639" s="500"/>
      <c r="O44639" s="500"/>
      <c r="Q44639" s="498" t="s">
        <v>213</v>
      </c>
      <c r="S44639" s="499"/>
    </row>
    <row r="44640">
      <c r="B44640" s="497"/>
      <c r="H44640" s="500"/>
      <c r="O44640" s="500"/>
      <c r="Q44640" s="498" t="s">
        <v>213</v>
      </c>
      <c r="S44640" s="499"/>
    </row>
    <row r="44641">
      <c r="B44641" s="497"/>
      <c r="H44641" s="500"/>
      <c r="O44641" s="500"/>
      <c r="Q44641" s="498" t="s">
        <v>213</v>
      </c>
      <c r="S44641" s="499"/>
    </row>
    <row r="44642">
      <c r="B44642" s="497"/>
      <c r="H44642" s="500"/>
      <c r="O44642" s="500"/>
      <c r="Q44642" s="498" t="s">
        <v>213</v>
      </c>
      <c r="S44642" s="499"/>
    </row>
    <row r="44643">
      <c r="B44643" s="497"/>
      <c r="H44643" s="500"/>
      <c r="O44643" s="500"/>
      <c r="Q44643" s="498" t="s">
        <v>213</v>
      </c>
      <c r="S44643" s="499"/>
    </row>
    <row r="44644">
      <c r="B44644" s="497"/>
      <c r="H44644" s="500"/>
      <c r="O44644" s="500"/>
      <c r="Q44644" s="498" t="s">
        <v>213</v>
      </c>
      <c r="S44644" s="499"/>
    </row>
    <row r="44645">
      <c r="B44645" s="497"/>
      <c r="H44645" s="500"/>
      <c r="O44645" s="500"/>
      <c r="Q44645" s="498" t="s">
        <v>213</v>
      </c>
      <c r="S44645" s="499"/>
    </row>
    <row r="44646">
      <c r="B44646" s="497"/>
      <c r="H44646" s="500"/>
      <c r="O44646" s="500"/>
      <c r="Q44646" s="498" t="s">
        <v>213</v>
      </c>
      <c r="S44646" s="499"/>
    </row>
    <row r="44647">
      <c r="B44647" s="497"/>
      <c r="H44647" s="500"/>
      <c r="O44647" s="500"/>
      <c r="Q44647" s="498" t="s">
        <v>213</v>
      </c>
      <c r="S44647" s="499"/>
    </row>
    <row r="44648">
      <c r="B44648" s="497"/>
      <c r="H44648" s="500"/>
      <c r="O44648" s="500"/>
      <c r="Q44648" s="498" t="s">
        <v>213</v>
      </c>
      <c r="S44648" s="499"/>
    </row>
    <row r="44649">
      <c r="B44649" s="497"/>
      <c r="H44649" s="500"/>
      <c r="O44649" s="500"/>
      <c r="Q44649" s="498" t="s">
        <v>213</v>
      </c>
      <c r="S44649" s="499"/>
    </row>
    <row r="44650">
      <c r="B44650" s="497"/>
      <c r="H44650" s="500"/>
      <c r="O44650" s="500"/>
      <c r="Q44650" s="498" t="s">
        <v>213</v>
      </c>
      <c r="S44650" s="499"/>
    </row>
    <row r="44651">
      <c r="B44651" s="497"/>
      <c r="H44651" s="500"/>
      <c r="O44651" s="500"/>
      <c r="Q44651" s="498" t="s">
        <v>213</v>
      </c>
      <c r="S44651" s="499"/>
    </row>
    <row r="44652">
      <c r="B44652" s="497"/>
      <c r="H44652" s="500"/>
      <c r="O44652" s="500"/>
      <c r="Q44652" s="498" t="s">
        <v>213</v>
      </c>
      <c r="S44652" s="499"/>
    </row>
    <row r="44653">
      <c r="B44653" s="497"/>
      <c r="H44653" s="500"/>
      <c r="O44653" s="500"/>
      <c r="Q44653" s="498" t="s">
        <v>213</v>
      </c>
      <c r="S44653" s="499"/>
    </row>
    <row r="44654">
      <c r="B44654" s="497"/>
      <c r="H44654" s="500"/>
      <c r="O44654" s="500"/>
      <c r="Q44654" s="498" t="s">
        <v>213</v>
      </c>
      <c r="S44654" s="499"/>
    </row>
    <row r="44655">
      <c r="B44655" s="497"/>
      <c r="H44655" s="500"/>
      <c r="O44655" s="500"/>
      <c r="Q44655" s="498" t="s">
        <v>213</v>
      </c>
      <c r="S44655" s="499"/>
    </row>
    <row r="44656">
      <c r="B44656" s="497"/>
      <c r="H44656" s="500"/>
      <c r="O44656" s="500"/>
      <c r="Q44656" s="498" t="s">
        <v>213</v>
      </c>
      <c r="S44656" s="499"/>
    </row>
    <row r="44657">
      <c r="B44657" s="497"/>
      <c r="H44657" s="500"/>
      <c r="O44657" s="500"/>
      <c r="Q44657" s="498" t="s">
        <v>213</v>
      </c>
      <c r="S44657" s="499"/>
    </row>
    <row r="44658">
      <c r="B44658" s="497"/>
      <c r="H44658" s="500"/>
      <c r="O44658" s="500"/>
      <c r="Q44658" s="498" t="s">
        <v>213</v>
      </c>
      <c r="S44658" s="499"/>
    </row>
    <row r="44659">
      <c r="B44659" s="497"/>
      <c r="H44659" s="500"/>
      <c r="O44659" s="500"/>
      <c r="Q44659" s="498" t="s">
        <v>213</v>
      </c>
      <c r="S44659" s="499"/>
    </row>
    <row r="44660">
      <c r="B44660" s="497"/>
      <c r="H44660" s="500"/>
      <c r="O44660" s="500"/>
      <c r="Q44660" s="498" t="s">
        <v>213</v>
      </c>
      <c r="S44660" s="499"/>
    </row>
    <row r="44661">
      <c r="B44661" s="497"/>
      <c r="H44661" s="500"/>
      <c r="O44661" s="500"/>
      <c r="Q44661" s="498" t="s">
        <v>213</v>
      </c>
      <c r="S44661" s="499"/>
    </row>
    <row r="44662">
      <c r="B44662" s="497"/>
      <c r="H44662" s="500"/>
      <c r="O44662" s="500"/>
      <c r="Q44662" s="498" t="s">
        <v>213</v>
      </c>
      <c r="S44662" s="499"/>
    </row>
    <row r="44663">
      <c r="B44663" s="497"/>
      <c r="H44663" s="500"/>
      <c r="O44663" s="500"/>
      <c r="Q44663" s="498" t="s">
        <v>213</v>
      </c>
      <c r="S44663" s="499"/>
    </row>
    <row r="44664">
      <c r="B44664" s="497"/>
      <c r="H44664" s="500"/>
      <c r="O44664" s="500"/>
      <c r="Q44664" s="498" t="s">
        <v>213</v>
      </c>
      <c r="S44664" s="499"/>
    </row>
    <row r="44665">
      <c r="B44665" s="497"/>
      <c r="H44665" s="500"/>
      <c r="O44665" s="500"/>
      <c r="Q44665" s="498" t="s">
        <v>213</v>
      </c>
      <c r="S44665" s="499"/>
    </row>
    <row r="44666">
      <c r="B44666" s="497"/>
      <c r="H44666" s="500"/>
      <c r="O44666" s="500"/>
      <c r="Q44666" s="498" t="s">
        <v>213</v>
      </c>
      <c r="S44666" s="499"/>
    </row>
    <row r="44667">
      <c r="B44667" s="497"/>
      <c r="H44667" s="500"/>
      <c r="O44667" s="500"/>
      <c r="Q44667" s="498" t="s">
        <v>213</v>
      </c>
      <c r="S44667" s="499"/>
    </row>
    <row r="44668">
      <c r="B44668" s="497"/>
      <c r="H44668" s="500"/>
      <c r="O44668" s="500"/>
      <c r="Q44668" s="498" t="s">
        <v>213</v>
      </c>
      <c r="S44668" s="499"/>
    </row>
    <row r="44669">
      <c r="B44669" s="497"/>
      <c r="H44669" s="500"/>
      <c r="O44669" s="500"/>
      <c r="Q44669" s="498" t="s">
        <v>213</v>
      </c>
      <c r="S44669" s="499"/>
    </row>
    <row r="44670">
      <c r="B44670" s="497"/>
      <c r="H44670" s="500"/>
      <c r="O44670" s="500"/>
      <c r="Q44670" s="498" t="s">
        <v>213</v>
      </c>
      <c r="S44670" s="499"/>
    </row>
    <row r="44671">
      <c r="B44671" s="497"/>
      <c r="H44671" s="500"/>
      <c r="O44671" s="500"/>
      <c r="Q44671" s="498" t="s">
        <v>213</v>
      </c>
      <c r="S44671" s="499"/>
    </row>
    <row r="44672">
      <c r="B44672" s="497"/>
      <c r="H44672" s="500"/>
      <c r="O44672" s="500"/>
      <c r="Q44672" s="498" t="s">
        <v>213</v>
      </c>
      <c r="S44672" s="499"/>
    </row>
    <row r="44673">
      <c r="B44673" s="497"/>
      <c r="H44673" s="500"/>
      <c r="O44673" s="500"/>
      <c r="Q44673" s="498" t="s">
        <v>213</v>
      </c>
      <c r="S44673" s="499"/>
    </row>
    <row r="44674">
      <c r="B44674" s="497"/>
      <c r="H44674" s="500"/>
      <c r="O44674" s="500"/>
      <c r="Q44674" s="498" t="s">
        <v>213</v>
      </c>
      <c r="S44674" s="499"/>
    </row>
    <row r="44675">
      <c r="B44675" s="497"/>
      <c r="H44675" s="500"/>
      <c r="O44675" s="500"/>
      <c r="Q44675" s="498" t="s">
        <v>213</v>
      </c>
      <c r="S44675" s="499"/>
    </row>
    <row r="44676">
      <c r="B44676" s="497"/>
      <c r="H44676" s="500"/>
      <c r="O44676" s="500"/>
      <c r="Q44676" s="498" t="s">
        <v>213</v>
      </c>
      <c r="S44676" s="499"/>
    </row>
    <row r="44677">
      <c r="B44677" s="497"/>
      <c r="H44677" s="500"/>
      <c r="O44677" s="500"/>
      <c r="Q44677" s="498" t="s">
        <v>213</v>
      </c>
      <c r="S44677" s="499"/>
    </row>
    <row r="44678">
      <c r="B44678" s="497"/>
      <c r="H44678" s="500"/>
      <c r="O44678" s="500"/>
      <c r="Q44678" s="498" t="s">
        <v>213</v>
      </c>
      <c r="S44678" s="499"/>
    </row>
    <row r="44679">
      <c r="B44679" s="497"/>
      <c r="H44679" s="500"/>
      <c r="O44679" s="500"/>
      <c r="Q44679" s="498" t="s">
        <v>213</v>
      </c>
      <c r="S44679" s="499"/>
    </row>
    <row r="44680">
      <c r="B44680" s="497"/>
      <c r="H44680" s="500"/>
      <c r="O44680" s="500"/>
      <c r="Q44680" s="498" t="s">
        <v>213</v>
      </c>
      <c r="S44680" s="499"/>
    </row>
    <row r="44681">
      <c r="B44681" s="497"/>
      <c r="H44681" s="500"/>
      <c r="O44681" s="500"/>
      <c r="Q44681" s="498" t="s">
        <v>213</v>
      </c>
      <c r="S44681" s="499"/>
    </row>
    <row r="44682">
      <c r="B44682" s="497"/>
      <c r="H44682" s="500"/>
      <c r="O44682" s="500"/>
      <c r="Q44682" s="498" t="s">
        <v>213</v>
      </c>
      <c r="S44682" s="499"/>
    </row>
    <row r="44683">
      <c r="B44683" s="497"/>
      <c r="H44683" s="500"/>
      <c r="O44683" s="500"/>
      <c r="Q44683" s="498" t="s">
        <v>213</v>
      </c>
      <c r="S44683" s="499"/>
    </row>
    <row r="44684">
      <c r="B44684" s="497"/>
      <c r="H44684" s="500"/>
      <c r="O44684" s="500"/>
      <c r="Q44684" s="498" t="s">
        <v>213</v>
      </c>
      <c r="S44684" s="499"/>
    </row>
    <row r="44685">
      <c r="B44685" s="497"/>
      <c r="H44685" s="500"/>
      <c r="O44685" s="500"/>
      <c r="Q44685" s="498" t="s">
        <v>213</v>
      </c>
      <c r="S44685" s="499"/>
    </row>
    <row r="44686">
      <c r="B44686" s="497"/>
      <c r="H44686" s="500"/>
      <c r="O44686" s="500"/>
      <c r="Q44686" s="498" t="s">
        <v>213</v>
      </c>
      <c r="S44686" s="499"/>
    </row>
    <row r="44687">
      <c r="B44687" s="497"/>
      <c r="H44687" s="500"/>
      <c r="O44687" s="500"/>
      <c r="Q44687" s="498" t="s">
        <v>213</v>
      </c>
      <c r="S44687" s="499"/>
    </row>
    <row r="44688">
      <c r="B44688" s="497"/>
      <c r="H44688" s="500"/>
      <c r="O44688" s="500"/>
      <c r="Q44688" s="498" t="s">
        <v>213</v>
      </c>
      <c r="S44688" s="499"/>
    </row>
    <row r="44689">
      <c r="B44689" s="497"/>
      <c r="H44689" s="500"/>
      <c r="O44689" s="500"/>
      <c r="Q44689" s="498" t="s">
        <v>213</v>
      </c>
      <c r="S44689" s="499"/>
    </row>
    <row r="44690">
      <c r="B44690" s="497"/>
      <c r="H44690" s="500"/>
      <c r="O44690" s="500"/>
      <c r="Q44690" s="498" t="s">
        <v>213</v>
      </c>
      <c r="S44690" s="499"/>
    </row>
    <row r="44691">
      <c r="B44691" s="497"/>
      <c r="H44691" s="500"/>
      <c r="O44691" s="500"/>
      <c r="Q44691" s="498" t="s">
        <v>213</v>
      </c>
      <c r="S44691" s="499"/>
    </row>
    <row r="44692">
      <c r="B44692" s="497"/>
      <c r="H44692" s="500"/>
      <c r="O44692" s="500"/>
      <c r="Q44692" s="498" t="s">
        <v>213</v>
      </c>
      <c r="S44692" s="499"/>
    </row>
    <row r="44693">
      <c r="B44693" s="497"/>
      <c r="H44693" s="500"/>
      <c r="O44693" s="500"/>
      <c r="Q44693" s="498" t="s">
        <v>213</v>
      </c>
      <c r="S44693" s="499"/>
    </row>
    <row r="44694">
      <c r="B44694" s="497"/>
      <c r="H44694" s="500"/>
      <c r="O44694" s="500"/>
      <c r="Q44694" s="498" t="s">
        <v>213</v>
      </c>
      <c r="S44694" s="499"/>
    </row>
    <row r="44695">
      <c r="B44695" s="497"/>
      <c r="H44695" s="500"/>
      <c r="O44695" s="500"/>
      <c r="Q44695" s="498" t="s">
        <v>213</v>
      </c>
      <c r="S44695" s="499"/>
    </row>
    <row r="44696">
      <c r="B44696" s="497"/>
      <c r="H44696" s="500"/>
      <c r="O44696" s="500"/>
      <c r="Q44696" s="498" t="s">
        <v>213</v>
      </c>
      <c r="S44696" s="499"/>
    </row>
    <row r="44697">
      <c r="B44697" s="497"/>
      <c r="H44697" s="500"/>
      <c r="O44697" s="500"/>
      <c r="Q44697" s="498" t="s">
        <v>213</v>
      </c>
      <c r="S44697" s="499"/>
    </row>
    <row r="44698">
      <c r="B44698" s="497"/>
      <c r="H44698" s="500"/>
      <c r="O44698" s="500"/>
      <c r="Q44698" s="498" t="s">
        <v>213</v>
      </c>
      <c r="S44698" s="499"/>
    </row>
    <row r="44699">
      <c r="B44699" s="497"/>
      <c r="H44699" s="500"/>
      <c r="O44699" s="500"/>
      <c r="Q44699" s="498" t="s">
        <v>213</v>
      </c>
      <c r="S44699" s="499"/>
    </row>
    <row r="44700">
      <c r="B44700" s="497"/>
      <c r="H44700" s="500"/>
      <c r="O44700" s="500"/>
      <c r="Q44700" s="498" t="s">
        <v>213</v>
      </c>
      <c r="S44700" s="499"/>
    </row>
    <row r="44701">
      <c r="B44701" s="497"/>
      <c r="H44701" s="500"/>
      <c r="O44701" s="500"/>
      <c r="Q44701" s="498" t="s">
        <v>213</v>
      </c>
      <c r="S44701" s="499"/>
    </row>
    <row r="44702">
      <c r="B44702" s="497"/>
      <c r="H44702" s="500"/>
      <c r="O44702" s="500"/>
      <c r="Q44702" s="498" t="s">
        <v>213</v>
      </c>
      <c r="S44702" s="499"/>
    </row>
    <row r="44703">
      <c r="B44703" s="497"/>
      <c r="H44703" s="500"/>
      <c r="O44703" s="500"/>
      <c r="Q44703" s="498" t="s">
        <v>213</v>
      </c>
      <c r="S44703" s="499"/>
    </row>
    <row r="44704">
      <c r="B44704" s="497"/>
      <c r="H44704" s="500"/>
      <c r="O44704" s="500"/>
      <c r="Q44704" s="498" t="s">
        <v>213</v>
      </c>
      <c r="S44704" s="499"/>
    </row>
    <row r="44705">
      <c r="B44705" s="497"/>
      <c r="H44705" s="500"/>
      <c r="O44705" s="500"/>
      <c r="Q44705" s="498" t="s">
        <v>213</v>
      </c>
      <c r="S44705" s="499"/>
    </row>
    <row r="44706">
      <c r="B44706" s="497"/>
      <c r="H44706" s="500"/>
      <c r="O44706" s="500"/>
      <c r="Q44706" s="498" t="s">
        <v>213</v>
      </c>
      <c r="S44706" s="499"/>
    </row>
    <row r="44707">
      <c r="B44707" s="497"/>
      <c r="H44707" s="500"/>
      <c r="O44707" s="500"/>
      <c r="Q44707" s="498" t="s">
        <v>213</v>
      </c>
      <c r="S44707" s="499"/>
    </row>
    <row r="44708">
      <c r="B44708" s="497"/>
      <c r="H44708" s="500"/>
      <c r="O44708" s="500"/>
      <c r="Q44708" s="498" t="s">
        <v>213</v>
      </c>
      <c r="S44708" s="499"/>
    </row>
    <row r="44709">
      <c r="B44709" s="497"/>
      <c r="H44709" s="500"/>
      <c r="O44709" s="500"/>
      <c r="Q44709" s="498" t="s">
        <v>213</v>
      </c>
      <c r="S44709" s="499"/>
    </row>
    <row r="44710">
      <c r="B44710" s="497"/>
      <c r="H44710" s="500"/>
      <c r="O44710" s="500"/>
      <c r="Q44710" s="498" t="s">
        <v>213</v>
      </c>
      <c r="S44710" s="499"/>
    </row>
    <row r="44711">
      <c r="B44711" s="497"/>
      <c r="H44711" s="500"/>
      <c r="O44711" s="500"/>
      <c r="Q44711" s="498" t="s">
        <v>213</v>
      </c>
      <c r="S44711" s="499"/>
    </row>
    <row r="44712">
      <c r="B44712" s="497"/>
      <c r="H44712" s="500"/>
      <c r="O44712" s="500"/>
      <c r="Q44712" s="498" t="s">
        <v>213</v>
      </c>
      <c r="S44712" s="499"/>
    </row>
    <row r="44713">
      <c r="B44713" s="497"/>
      <c r="H44713" s="500"/>
      <c r="O44713" s="500"/>
      <c r="Q44713" s="498" t="s">
        <v>213</v>
      </c>
      <c r="S44713" s="499"/>
    </row>
    <row r="44714">
      <c r="B44714" s="497"/>
      <c r="H44714" s="500"/>
      <c r="O44714" s="500"/>
      <c r="Q44714" s="498" t="s">
        <v>213</v>
      </c>
      <c r="S44714" s="499"/>
    </row>
    <row r="44715">
      <c r="B44715" s="497"/>
      <c r="H44715" s="500"/>
      <c r="O44715" s="500"/>
      <c r="Q44715" s="498" t="s">
        <v>213</v>
      </c>
      <c r="S44715" s="499"/>
    </row>
    <row r="44716">
      <c r="B44716" s="497"/>
      <c r="H44716" s="500"/>
      <c r="O44716" s="500"/>
      <c r="Q44716" s="498" t="s">
        <v>213</v>
      </c>
      <c r="S44716" s="499"/>
    </row>
    <row r="44717">
      <c r="B44717" s="497"/>
      <c r="H44717" s="500"/>
      <c r="O44717" s="500"/>
      <c r="Q44717" s="498" t="s">
        <v>213</v>
      </c>
      <c r="S44717" s="499"/>
    </row>
    <row r="44718">
      <c r="B44718" s="497"/>
      <c r="H44718" s="500"/>
      <c r="O44718" s="500"/>
      <c r="Q44718" s="498" t="s">
        <v>213</v>
      </c>
      <c r="S44718" s="499"/>
    </row>
    <row r="44719">
      <c r="B44719" s="497"/>
      <c r="H44719" s="500"/>
      <c r="O44719" s="500"/>
      <c r="Q44719" s="498" t="s">
        <v>213</v>
      </c>
      <c r="S44719" s="499"/>
    </row>
    <row r="44720">
      <c r="B44720" s="497"/>
      <c r="H44720" s="500"/>
      <c r="O44720" s="500"/>
      <c r="Q44720" s="498" t="s">
        <v>213</v>
      </c>
      <c r="S44720" s="499"/>
    </row>
    <row r="44721">
      <c r="B44721" s="497"/>
      <c r="H44721" s="500"/>
      <c r="O44721" s="500"/>
      <c r="Q44721" s="498" t="s">
        <v>213</v>
      </c>
      <c r="S44721" s="499"/>
    </row>
    <row r="44722">
      <c r="B44722" s="497"/>
      <c r="H44722" s="500"/>
      <c r="O44722" s="500"/>
      <c r="Q44722" s="498" t="s">
        <v>213</v>
      </c>
      <c r="S44722" s="499"/>
    </row>
    <row r="44723">
      <c r="B44723" s="497"/>
      <c r="H44723" s="500"/>
      <c r="O44723" s="500"/>
      <c r="Q44723" s="498" t="s">
        <v>213</v>
      </c>
      <c r="S44723" s="499"/>
    </row>
    <row r="44724">
      <c r="B44724" s="497"/>
      <c r="H44724" s="500"/>
      <c r="O44724" s="500"/>
      <c r="Q44724" s="498" t="s">
        <v>213</v>
      </c>
      <c r="S44724" s="499"/>
    </row>
    <row r="44725">
      <c r="B44725" s="497"/>
      <c r="H44725" s="500"/>
      <c r="O44725" s="500"/>
      <c r="Q44725" s="498" t="s">
        <v>213</v>
      </c>
      <c r="S44725" s="499"/>
    </row>
    <row r="44726">
      <c r="B44726" s="497"/>
      <c r="H44726" s="500"/>
      <c r="O44726" s="500"/>
      <c r="Q44726" s="498" t="s">
        <v>213</v>
      </c>
      <c r="S44726" s="499"/>
    </row>
    <row r="44727">
      <c r="B44727" s="497"/>
      <c r="H44727" s="500"/>
      <c r="O44727" s="500"/>
      <c r="Q44727" s="498" t="s">
        <v>213</v>
      </c>
      <c r="S44727" s="499"/>
    </row>
    <row r="44728">
      <c r="B44728" s="497"/>
      <c r="H44728" s="500"/>
      <c r="O44728" s="500"/>
      <c r="Q44728" s="498" t="s">
        <v>213</v>
      </c>
      <c r="S44728" s="499"/>
    </row>
    <row r="44729">
      <c r="B44729" s="497"/>
      <c r="H44729" s="500"/>
      <c r="O44729" s="500"/>
      <c r="Q44729" s="498" t="s">
        <v>213</v>
      </c>
      <c r="S44729" s="499"/>
    </row>
    <row r="44730">
      <c r="B44730" s="497"/>
      <c r="H44730" s="500"/>
      <c r="O44730" s="500"/>
      <c r="Q44730" s="498" t="s">
        <v>213</v>
      </c>
      <c r="S44730" s="499"/>
    </row>
    <row r="44731">
      <c r="B44731" s="497"/>
      <c r="H44731" s="500"/>
      <c r="O44731" s="500"/>
      <c r="Q44731" s="498" t="s">
        <v>213</v>
      </c>
      <c r="S44731" s="499"/>
    </row>
    <row r="44732">
      <c r="B44732" s="497"/>
      <c r="H44732" s="500"/>
      <c r="O44732" s="500"/>
      <c r="Q44732" s="498" t="s">
        <v>213</v>
      </c>
      <c r="S44732" s="499"/>
    </row>
    <row r="44733">
      <c r="B44733" s="497"/>
      <c r="H44733" s="500"/>
      <c r="O44733" s="500"/>
      <c r="Q44733" s="498" t="s">
        <v>213</v>
      </c>
      <c r="S44733" s="499"/>
    </row>
    <row r="44734">
      <c r="B44734" s="497"/>
      <c r="H44734" s="500"/>
      <c r="O44734" s="500"/>
      <c r="Q44734" s="498" t="s">
        <v>213</v>
      </c>
      <c r="S44734" s="499"/>
    </row>
    <row r="44735">
      <c r="B44735" s="497"/>
      <c r="H44735" s="500"/>
      <c r="O44735" s="500"/>
      <c r="Q44735" s="498" t="s">
        <v>213</v>
      </c>
      <c r="S44735" s="499"/>
    </row>
    <row r="44736">
      <c r="B44736" s="497"/>
      <c r="H44736" s="500"/>
      <c r="O44736" s="500"/>
      <c r="Q44736" s="498" t="s">
        <v>213</v>
      </c>
      <c r="S44736" s="499"/>
    </row>
    <row r="44737">
      <c r="B44737" s="497"/>
      <c r="H44737" s="500"/>
      <c r="O44737" s="500"/>
      <c r="Q44737" s="498" t="s">
        <v>213</v>
      </c>
      <c r="S44737" s="499"/>
    </row>
    <row r="44738">
      <c r="B44738" s="497"/>
      <c r="H44738" s="500"/>
      <c r="O44738" s="500"/>
      <c r="Q44738" s="498" t="s">
        <v>213</v>
      </c>
      <c r="S44738" s="499"/>
    </row>
    <row r="44739">
      <c r="B44739" s="497"/>
      <c r="H44739" s="500"/>
      <c r="O44739" s="500"/>
      <c r="Q44739" s="498" t="s">
        <v>213</v>
      </c>
      <c r="S44739" s="499"/>
    </row>
    <row r="44740">
      <c r="B44740" s="497"/>
      <c r="H44740" s="500"/>
      <c r="O44740" s="500"/>
      <c r="Q44740" s="498" t="s">
        <v>213</v>
      </c>
      <c r="S44740" s="499"/>
    </row>
    <row r="44741">
      <c r="B44741" s="497"/>
      <c r="H44741" s="500"/>
      <c r="O44741" s="500"/>
      <c r="Q44741" s="498" t="s">
        <v>213</v>
      </c>
      <c r="S44741" s="499"/>
    </row>
    <row r="44742">
      <c r="B44742" s="497"/>
      <c r="H44742" s="500"/>
      <c r="O44742" s="500"/>
      <c r="Q44742" s="498" t="s">
        <v>213</v>
      </c>
      <c r="S44742" s="499"/>
    </row>
    <row r="44743">
      <c r="B44743" s="497"/>
      <c r="H44743" s="500"/>
      <c r="O44743" s="500"/>
      <c r="Q44743" s="498" t="s">
        <v>213</v>
      </c>
      <c r="S44743" s="499"/>
    </row>
    <row r="44744">
      <c r="B44744" s="497"/>
      <c r="H44744" s="500"/>
      <c r="O44744" s="500"/>
      <c r="Q44744" s="498" t="s">
        <v>213</v>
      </c>
      <c r="S44744" s="499"/>
    </row>
    <row r="44745">
      <c r="B44745" s="497"/>
      <c r="H44745" s="500"/>
      <c r="O44745" s="500"/>
      <c r="Q44745" s="498" t="s">
        <v>213</v>
      </c>
      <c r="S44745" s="499"/>
    </row>
    <row r="44746">
      <c r="B44746" s="497"/>
      <c r="H44746" s="500"/>
      <c r="O44746" s="500"/>
      <c r="Q44746" s="498" t="s">
        <v>213</v>
      </c>
      <c r="S44746" s="499"/>
    </row>
    <row r="44747">
      <c r="B44747" s="497"/>
      <c r="H44747" s="500"/>
      <c r="O44747" s="500"/>
      <c r="Q44747" s="498" t="s">
        <v>213</v>
      </c>
      <c r="S44747" s="499"/>
    </row>
    <row r="44748">
      <c r="B44748" s="497"/>
      <c r="H44748" s="500"/>
      <c r="O44748" s="500"/>
      <c r="Q44748" s="498" t="s">
        <v>213</v>
      </c>
      <c r="S44748" s="499"/>
    </row>
    <row r="44749">
      <c r="B44749" s="497"/>
      <c r="H44749" s="500"/>
      <c r="O44749" s="500"/>
      <c r="Q44749" s="498" t="s">
        <v>213</v>
      </c>
      <c r="S44749" s="499"/>
    </row>
    <row r="44750">
      <c r="B44750" s="497"/>
      <c r="H44750" s="500"/>
      <c r="O44750" s="500"/>
      <c r="Q44750" s="498" t="s">
        <v>213</v>
      </c>
      <c r="S44750" s="499"/>
    </row>
    <row r="44751">
      <c r="B44751" s="497"/>
      <c r="H44751" s="500"/>
      <c r="O44751" s="500"/>
      <c r="Q44751" s="498" t="s">
        <v>213</v>
      </c>
      <c r="S44751" s="499"/>
    </row>
    <row r="44752">
      <c r="B44752" s="497"/>
      <c r="H44752" s="500"/>
      <c r="O44752" s="500"/>
      <c r="Q44752" s="498" t="s">
        <v>213</v>
      </c>
      <c r="S44752" s="499"/>
    </row>
    <row r="44753">
      <c r="B44753" s="497"/>
      <c r="H44753" s="500"/>
      <c r="O44753" s="500"/>
      <c r="Q44753" s="498" t="s">
        <v>213</v>
      </c>
      <c r="S44753" s="499"/>
    </row>
    <row r="44754">
      <c r="B44754" s="497"/>
      <c r="H44754" s="500"/>
      <c r="O44754" s="500"/>
      <c r="Q44754" s="498" t="s">
        <v>213</v>
      </c>
      <c r="S44754" s="499"/>
    </row>
    <row r="44755">
      <c r="B44755" s="497"/>
      <c r="H44755" s="500"/>
      <c r="O44755" s="500"/>
      <c r="Q44755" s="498" t="s">
        <v>213</v>
      </c>
      <c r="S44755" s="499"/>
    </row>
    <row r="44756">
      <c r="B44756" s="497"/>
      <c r="H44756" s="500"/>
      <c r="O44756" s="500"/>
      <c r="Q44756" s="498" t="s">
        <v>213</v>
      </c>
      <c r="S44756" s="499"/>
    </row>
    <row r="44757">
      <c r="B44757" s="497"/>
      <c r="H44757" s="500"/>
      <c r="O44757" s="500"/>
      <c r="Q44757" s="498" t="s">
        <v>213</v>
      </c>
      <c r="S44757" s="499"/>
    </row>
    <row r="44758">
      <c r="B44758" s="497"/>
      <c r="H44758" s="500"/>
      <c r="O44758" s="500"/>
      <c r="Q44758" s="498" t="s">
        <v>213</v>
      </c>
      <c r="S44758" s="499"/>
    </row>
    <row r="44759">
      <c r="B44759" s="497"/>
      <c r="H44759" s="500"/>
      <c r="O44759" s="500"/>
      <c r="Q44759" s="498" t="s">
        <v>213</v>
      </c>
      <c r="S44759" s="499"/>
    </row>
    <row r="44760">
      <c r="B44760" s="497"/>
      <c r="H44760" s="500"/>
      <c r="O44760" s="500"/>
      <c r="Q44760" s="498" t="s">
        <v>213</v>
      </c>
      <c r="S44760" s="499"/>
    </row>
    <row r="44761">
      <c r="B44761" s="497"/>
      <c r="H44761" s="500"/>
      <c r="O44761" s="500"/>
      <c r="Q44761" s="498" t="s">
        <v>213</v>
      </c>
      <c r="S44761" s="499"/>
    </row>
    <row r="44762">
      <c r="B44762" s="497"/>
      <c r="H44762" s="500"/>
      <c r="O44762" s="500"/>
      <c r="Q44762" s="498" t="s">
        <v>213</v>
      </c>
      <c r="S44762" s="499"/>
    </row>
    <row r="44763">
      <c r="B44763" s="497"/>
      <c r="H44763" s="500"/>
      <c r="O44763" s="500"/>
      <c r="Q44763" s="498" t="s">
        <v>213</v>
      </c>
      <c r="S44763" s="499"/>
    </row>
    <row r="44764">
      <c r="B44764" s="497"/>
      <c r="H44764" s="500"/>
      <c r="O44764" s="500"/>
      <c r="Q44764" s="498" t="s">
        <v>213</v>
      </c>
      <c r="S44764" s="499"/>
    </row>
    <row r="44765">
      <c r="B44765" s="497"/>
      <c r="H44765" s="500"/>
      <c r="O44765" s="500"/>
      <c r="Q44765" s="498" t="s">
        <v>213</v>
      </c>
      <c r="S44765" s="499"/>
    </row>
    <row r="44766">
      <c r="B44766" s="497"/>
      <c r="H44766" s="500"/>
      <c r="O44766" s="500"/>
      <c r="Q44766" s="498" t="s">
        <v>213</v>
      </c>
      <c r="S44766" s="499"/>
    </row>
    <row r="44767">
      <c r="B44767" s="497"/>
      <c r="H44767" s="500"/>
      <c r="O44767" s="500"/>
      <c r="Q44767" s="498" t="s">
        <v>213</v>
      </c>
      <c r="S44767" s="499"/>
    </row>
    <row r="44768">
      <c r="B44768" s="497"/>
      <c r="H44768" s="500"/>
      <c r="O44768" s="500"/>
      <c r="Q44768" s="498" t="s">
        <v>213</v>
      </c>
      <c r="S44768" s="499"/>
    </row>
    <row r="44769">
      <c r="B44769" s="497"/>
      <c r="H44769" s="500"/>
      <c r="O44769" s="500"/>
      <c r="Q44769" s="498" t="s">
        <v>213</v>
      </c>
      <c r="S44769" s="499"/>
    </row>
    <row r="44770">
      <c r="B44770" s="497"/>
      <c r="H44770" s="500"/>
      <c r="O44770" s="500"/>
      <c r="Q44770" s="498" t="s">
        <v>213</v>
      </c>
      <c r="S44770" s="499"/>
    </row>
    <row r="44771">
      <c r="B44771" s="497"/>
      <c r="H44771" s="500"/>
      <c r="O44771" s="500"/>
      <c r="Q44771" s="498" t="s">
        <v>213</v>
      </c>
      <c r="S44771" s="499"/>
    </row>
    <row r="44772">
      <c r="B44772" s="497"/>
      <c r="H44772" s="500"/>
      <c r="O44772" s="500"/>
      <c r="Q44772" s="498" t="s">
        <v>213</v>
      </c>
      <c r="S44772" s="499"/>
    </row>
    <row r="44773">
      <c r="B44773" s="497"/>
      <c r="H44773" s="500"/>
      <c r="O44773" s="500"/>
      <c r="Q44773" s="498" t="s">
        <v>213</v>
      </c>
      <c r="S44773" s="499"/>
    </row>
    <row r="44774">
      <c r="B44774" s="497"/>
      <c r="H44774" s="500"/>
      <c r="O44774" s="500"/>
      <c r="Q44774" s="498" t="s">
        <v>213</v>
      </c>
      <c r="S44774" s="499"/>
    </row>
    <row r="44775">
      <c r="B44775" s="497"/>
      <c r="H44775" s="500"/>
      <c r="O44775" s="500"/>
      <c r="Q44775" s="498" t="s">
        <v>213</v>
      </c>
      <c r="S44775" s="499"/>
    </row>
    <row r="44776">
      <c r="B44776" s="497"/>
      <c r="H44776" s="500"/>
      <c r="O44776" s="500"/>
      <c r="Q44776" s="498" t="s">
        <v>213</v>
      </c>
      <c r="S44776" s="499"/>
    </row>
    <row r="44777">
      <c r="B44777" s="497"/>
      <c r="H44777" s="500"/>
      <c r="O44777" s="500"/>
      <c r="Q44777" s="498" t="s">
        <v>213</v>
      </c>
      <c r="S44777" s="499"/>
    </row>
    <row r="44778">
      <c r="B44778" s="497"/>
      <c r="H44778" s="500"/>
      <c r="O44778" s="500"/>
      <c r="Q44778" s="498" t="s">
        <v>213</v>
      </c>
      <c r="S44778" s="499"/>
    </row>
    <row r="44779">
      <c r="B44779" s="497"/>
      <c r="H44779" s="500"/>
      <c r="O44779" s="500"/>
      <c r="Q44779" s="498" t="s">
        <v>213</v>
      </c>
      <c r="S44779" s="499"/>
    </row>
    <row r="44780">
      <c r="B44780" s="497"/>
      <c r="H44780" s="500"/>
      <c r="O44780" s="500"/>
      <c r="Q44780" s="498" t="s">
        <v>213</v>
      </c>
      <c r="S44780" s="499"/>
    </row>
    <row r="44781">
      <c r="B44781" s="497"/>
      <c r="H44781" s="500"/>
      <c r="O44781" s="500"/>
      <c r="Q44781" s="498" t="s">
        <v>213</v>
      </c>
      <c r="S44781" s="499"/>
    </row>
    <row r="44782">
      <c r="B44782" s="497"/>
      <c r="H44782" s="500"/>
      <c r="O44782" s="500"/>
      <c r="Q44782" s="498" t="s">
        <v>213</v>
      </c>
      <c r="S44782" s="499"/>
    </row>
    <row r="44783">
      <c r="B44783" s="497"/>
      <c r="H44783" s="500"/>
      <c r="O44783" s="500"/>
      <c r="Q44783" s="498" t="s">
        <v>213</v>
      </c>
      <c r="S44783" s="499"/>
    </row>
    <row r="44784">
      <c r="B44784" s="497"/>
      <c r="H44784" s="500"/>
      <c r="O44784" s="500"/>
      <c r="Q44784" s="498" t="s">
        <v>213</v>
      </c>
      <c r="S44784" s="499"/>
    </row>
    <row r="44785">
      <c r="B44785" s="497"/>
      <c r="H44785" s="500"/>
      <c r="O44785" s="500"/>
      <c r="Q44785" s="498" t="s">
        <v>213</v>
      </c>
      <c r="S44785" s="499"/>
    </row>
    <row r="44786">
      <c r="B44786" s="497"/>
      <c r="H44786" s="500"/>
      <c r="O44786" s="500"/>
      <c r="Q44786" s="498" t="s">
        <v>213</v>
      </c>
      <c r="S44786" s="499"/>
    </row>
    <row r="44787">
      <c r="B44787" s="497"/>
      <c r="H44787" s="500"/>
      <c r="O44787" s="500"/>
      <c r="Q44787" s="498" t="s">
        <v>213</v>
      </c>
      <c r="S44787" s="499"/>
    </row>
    <row r="44788">
      <c r="B44788" s="497"/>
      <c r="H44788" s="500"/>
      <c r="O44788" s="500"/>
      <c r="Q44788" s="498" t="s">
        <v>213</v>
      </c>
      <c r="S44788" s="499"/>
    </row>
    <row r="44789">
      <c r="B44789" s="497"/>
      <c r="H44789" s="500"/>
      <c r="O44789" s="500"/>
      <c r="Q44789" s="498" t="s">
        <v>213</v>
      </c>
      <c r="S44789" s="499"/>
    </row>
    <row r="44790">
      <c r="B44790" s="497"/>
      <c r="H44790" s="500"/>
      <c r="O44790" s="500"/>
      <c r="Q44790" s="498" t="s">
        <v>213</v>
      </c>
      <c r="S44790" s="499"/>
    </row>
    <row r="44791">
      <c r="B44791" s="497"/>
      <c r="H44791" s="500"/>
      <c r="O44791" s="500"/>
      <c r="Q44791" s="498" t="s">
        <v>213</v>
      </c>
      <c r="S44791" s="499"/>
    </row>
    <row r="44792">
      <c r="B44792" s="497"/>
      <c r="H44792" s="500"/>
      <c r="O44792" s="500"/>
      <c r="Q44792" s="498" t="s">
        <v>213</v>
      </c>
      <c r="S44792" s="499"/>
    </row>
    <row r="44793">
      <c r="B44793" s="497"/>
      <c r="H44793" s="500"/>
      <c r="O44793" s="500"/>
      <c r="Q44793" s="498" t="s">
        <v>213</v>
      </c>
      <c r="S44793" s="499"/>
    </row>
    <row r="44794">
      <c r="B44794" s="497"/>
      <c r="H44794" s="500"/>
      <c r="O44794" s="500"/>
      <c r="Q44794" s="498" t="s">
        <v>213</v>
      </c>
      <c r="S44794" s="499"/>
    </row>
    <row r="44795">
      <c r="B44795" s="497"/>
      <c r="H44795" s="500"/>
      <c r="O44795" s="500"/>
      <c r="Q44795" s="498" t="s">
        <v>213</v>
      </c>
      <c r="S44795" s="499"/>
    </row>
    <row r="44796">
      <c r="B44796" s="497"/>
      <c r="H44796" s="500"/>
      <c r="O44796" s="500"/>
      <c r="Q44796" s="498" t="s">
        <v>213</v>
      </c>
      <c r="S44796" s="499"/>
    </row>
    <row r="44797">
      <c r="B44797" s="497"/>
      <c r="H44797" s="500"/>
      <c r="O44797" s="500"/>
      <c r="Q44797" s="498" t="s">
        <v>213</v>
      </c>
      <c r="S44797" s="499"/>
    </row>
    <row r="44798">
      <c r="B44798" s="497"/>
      <c r="H44798" s="500"/>
      <c r="O44798" s="500"/>
      <c r="Q44798" s="498" t="s">
        <v>213</v>
      </c>
      <c r="S44798" s="499"/>
    </row>
    <row r="44799">
      <c r="B44799" s="497"/>
      <c r="H44799" s="500"/>
      <c r="O44799" s="500"/>
      <c r="Q44799" s="498" t="s">
        <v>213</v>
      </c>
      <c r="S44799" s="499"/>
    </row>
    <row r="44800">
      <c r="B44800" s="497"/>
      <c r="H44800" s="500"/>
      <c r="O44800" s="500"/>
      <c r="Q44800" s="498" t="s">
        <v>213</v>
      </c>
      <c r="S44800" s="499"/>
    </row>
    <row r="44801">
      <c r="B44801" s="497"/>
      <c r="H44801" s="500"/>
      <c r="O44801" s="500"/>
      <c r="Q44801" s="498" t="s">
        <v>213</v>
      </c>
      <c r="S44801" s="499"/>
    </row>
    <row r="44802">
      <c r="B44802" s="497"/>
      <c r="H44802" s="500"/>
      <c r="O44802" s="500"/>
      <c r="Q44802" s="498" t="s">
        <v>213</v>
      </c>
      <c r="S44802" s="499"/>
    </row>
    <row r="44803">
      <c r="B44803" s="497"/>
      <c r="H44803" s="500"/>
      <c r="O44803" s="500"/>
      <c r="Q44803" s="498" t="s">
        <v>213</v>
      </c>
      <c r="S44803" s="499"/>
    </row>
    <row r="44804">
      <c r="B44804" s="497"/>
      <c r="H44804" s="500"/>
      <c r="O44804" s="500"/>
      <c r="Q44804" s="498" t="s">
        <v>213</v>
      </c>
      <c r="S44804" s="499"/>
    </row>
    <row r="44805">
      <c r="B44805" s="497"/>
      <c r="H44805" s="500"/>
      <c r="O44805" s="500"/>
      <c r="Q44805" s="498" t="s">
        <v>213</v>
      </c>
      <c r="S44805" s="499"/>
    </row>
    <row r="44806">
      <c r="B44806" s="497"/>
      <c r="H44806" s="500"/>
      <c r="O44806" s="500"/>
      <c r="Q44806" s="498" t="s">
        <v>213</v>
      </c>
      <c r="S44806" s="499"/>
    </row>
    <row r="44807">
      <c r="B44807" s="497"/>
      <c r="H44807" s="500"/>
      <c r="O44807" s="500"/>
      <c r="Q44807" s="498" t="s">
        <v>213</v>
      </c>
      <c r="S44807" s="499"/>
    </row>
    <row r="44808">
      <c r="B44808" s="497"/>
      <c r="H44808" s="500"/>
      <c r="O44808" s="500"/>
      <c r="Q44808" s="498" t="s">
        <v>213</v>
      </c>
      <c r="S44808" s="499"/>
    </row>
    <row r="44809">
      <c r="B44809" s="497"/>
      <c r="H44809" s="500"/>
      <c r="O44809" s="500"/>
      <c r="Q44809" s="498" t="s">
        <v>213</v>
      </c>
      <c r="S44809" s="499"/>
    </row>
    <row r="44810">
      <c r="B44810" s="497"/>
      <c r="H44810" s="500"/>
      <c r="O44810" s="500"/>
      <c r="Q44810" s="498" t="s">
        <v>213</v>
      </c>
      <c r="S44810" s="499"/>
    </row>
    <row r="44811">
      <c r="B44811" s="497"/>
      <c r="H44811" s="500"/>
      <c r="O44811" s="500"/>
      <c r="Q44811" s="498" t="s">
        <v>213</v>
      </c>
      <c r="S44811" s="499"/>
    </row>
    <row r="44812">
      <c r="B44812" s="497"/>
      <c r="H44812" s="500"/>
      <c r="O44812" s="500"/>
      <c r="Q44812" s="498" t="s">
        <v>213</v>
      </c>
      <c r="S44812" s="499"/>
    </row>
    <row r="44813">
      <c r="B44813" s="497"/>
      <c r="H44813" s="500"/>
      <c r="O44813" s="500"/>
      <c r="Q44813" s="498" t="s">
        <v>213</v>
      </c>
      <c r="S44813" s="499"/>
    </row>
    <row r="44814">
      <c r="B44814" s="497"/>
      <c r="H44814" s="500"/>
      <c r="O44814" s="500"/>
      <c r="Q44814" s="498" t="s">
        <v>213</v>
      </c>
      <c r="S44814" s="499"/>
    </row>
    <row r="44815">
      <c r="B44815" s="497"/>
      <c r="H44815" s="500"/>
      <c r="O44815" s="500"/>
      <c r="Q44815" s="498" t="s">
        <v>213</v>
      </c>
      <c r="S44815" s="499"/>
    </row>
    <row r="44816">
      <c r="B44816" s="497"/>
      <c r="H44816" s="500"/>
      <c r="O44816" s="500"/>
      <c r="Q44816" s="498" t="s">
        <v>213</v>
      </c>
      <c r="S44816" s="499"/>
    </row>
    <row r="44817">
      <c r="B44817" s="497"/>
      <c r="H44817" s="500"/>
      <c r="O44817" s="500"/>
      <c r="Q44817" s="498" t="s">
        <v>213</v>
      </c>
      <c r="S44817" s="499"/>
    </row>
    <row r="44818">
      <c r="B44818" s="497"/>
      <c r="H44818" s="500"/>
      <c r="O44818" s="500"/>
      <c r="Q44818" s="498" t="s">
        <v>213</v>
      </c>
      <c r="S44818" s="499"/>
    </row>
    <row r="44819">
      <c r="B44819" s="497"/>
      <c r="H44819" s="500"/>
      <c r="O44819" s="500"/>
      <c r="Q44819" s="498" t="s">
        <v>213</v>
      </c>
      <c r="S44819" s="499"/>
    </row>
    <row r="44820">
      <c r="B44820" s="497"/>
      <c r="H44820" s="500"/>
      <c r="O44820" s="500"/>
      <c r="Q44820" s="498" t="s">
        <v>213</v>
      </c>
      <c r="S44820" s="499"/>
    </row>
    <row r="44821">
      <c r="B44821" s="497"/>
      <c r="H44821" s="500"/>
      <c r="O44821" s="500"/>
      <c r="Q44821" s="498" t="s">
        <v>213</v>
      </c>
      <c r="S44821" s="499"/>
    </row>
    <row r="44822">
      <c r="B44822" s="497"/>
      <c r="H44822" s="500"/>
      <c r="O44822" s="500"/>
      <c r="Q44822" s="498" t="s">
        <v>213</v>
      </c>
      <c r="S44822" s="499"/>
    </row>
    <row r="44823">
      <c r="B44823" s="497"/>
      <c r="H44823" s="500"/>
      <c r="O44823" s="500"/>
      <c r="Q44823" s="498" t="s">
        <v>213</v>
      </c>
      <c r="S44823" s="499"/>
    </row>
    <row r="44824">
      <c r="B44824" s="497"/>
      <c r="H44824" s="500"/>
      <c r="O44824" s="500"/>
      <c r="Q44824" s="498" t="s">
        <v>213</v>
      </c>
      <c r="S44824" s="499"/>
    </row>
    <row r="44825">
      <c r="B44825" s="497"/>
      <c r="H44825" s="500"/>
      <c r="O44825" s="500"/>
      <c r="Q44825" s="498" t="s">
        <v>213</v>
      </c>
      <c r="S44825" s="499"/>
    </row>
    <row r="44826">
      <c r="B44826" s="497"/>
      <c r="H44826" s="500"/>
      <c r="O44826" s="500"/>
      <c r="Q44826" s="498" t="s">
        <v>213</v>
      </c>
      <c r="S44826" s="499"/>
    </row>
    <row r="44827">
      <c r="B44827" s="497"/>
      <c r="H44827" s="500"/>
      <c r="O44827" s="500"/>
      <c r="Q44827" s="498" t="s">
        <v>213</v>
      </c>
      <c r="S44827" s="499"/>
    </row>
    <row r="44828">
      <c r="B44828" s="497"/>
      <c r="H44828" s="500"/>
      <c r="O44828" s="500"/>
      <c r="Q44828" s="498" t="s">
        <v>213</v>
      </c>
      <c r="S44828" s="499"/>
    </row>
    <row r="44829">
      <c r="B44829" s="497"/>
      <c r="H44829" s="500"/>
      <c r="O44829" s="500"/>
      <c r="Q44829" s="498" t="s">
        <v>213</v>
      </c>
      <c r="S44829" s="499"/>
    </row>
    <row r="44830">
      <c r="B44830" s="497"/>
      <c r="H44830" s="500"/>
      <c r="O44830" s="500"/>
      <c r="Q44830" s="498" t="s">
        <v>213</v>
      </c>
      <c r="S44830" s="499"/>
    </row>
    <row r="44831">
      <c r="B44831" s="497"/>
      <c r="H44831" s="500"/>
      <c r="O44831" s="500"/>
      <c r="Q44831" s="498" t="s">
        <v>213</v>
      </c>
      <c r="S44831" s="499"/>
    </row>
    <row r="44832">
      <c r="B44832" s="497"/>
      <c r="H44832" s="500"/>
      <c r="O44832" s="500"/>
      <c r="Q44832" s="498" t="s">
        <v>213</v>
      </c>
      <c r="S44832" s="499"/>
    </row>
    <row r="44833">
      <c r="B44833" s="497"/>
      <c r="H44833" s="500"/>
      <c r="O44833" s="500"/>
      <c r="Q44833" s="498" t="s">
        <v>213</v>
      </c>
      <c r="S44833" s="499"/>
    </row>
    <row r="44834">
      <c r="B44834" s="497"/>
      <c r="H44834" s="500"/>
      <c r="O44834" s="500"/>
      <c r="Q44834" s="498" t="s">
        <v>213</v>
      </c>
      <c r="S44834" s="499"/>
    </row>
    <row r="44835">
      <c r="B44835" s="497"/>
      <c r="H44835" s="500"/>
      <c r="O44835" s="500"/>
      <c r="Q44835" s="498" t="s">
        <v>213</v>
      </c>
      <c r="S44835" s="499"/>
    </row>
    <row r="44836">
      <c r="B44836" s="497"/>
      <c r="H44836" s="500"/>
      <c r="O44836" s="500"/>
      <c r="Q44836" s="498" t="s">
        <v>213</v>
      </c>
      <c r="S44836" s="499"/>
    </row>
    <row r="44837">
      <c r="B44837" s="497"/>
      <c r="H44837" s="500"/>
      <c r="O44837" s="500"/>
      <c r="Q44837" s="498" t="s">
        <v>213</v>
      </c>
      <c r="S44837" s="499"/>
    </row>
    <row r="44838">
      <c r="B44838" s="497"/>
      <c r="H44838" s="500"/>
      <c r="O44838" s="500"/>
      <c r="Q44838" s="498" t="s">
        <v>213</v>
      </c>
      <c r="S44838" s="499"/>
    </row>
    <row r="44839">
      <c r="B44839" s="497"/>
      <c r="H44839" s="500"/>
      <c r="O44839" s="500"/>
      <c r="Q44839" s="498" t="s">
        <v>213</v>
      </c>
      <c r="S44839" s="499"/>
    </row>
    <row r="44840">
      <c r="B44840" s="497"/>
      <c r="H44840" s="500"/>
      <c r="O44840" s="500"/>
      <c r="Q44840" s="498" t="s">
        <v>213</v>
      </c>
      <c r="S44840" s="499"/>
    </row>
    <row r="44841">
      <c r="B44841" s="497"/>
      <c r="H44841" s="500"/>
      <c r="O44841" s="500"/>
      <c r="Q44841" s="498" t="s">
        <v>213</v>
      </c>
      <c r="S44841" s="499"/>
    </row>
    <row r="44842">
      <c r="B44842" s="497"/>
      <c r="H44842" s="500"/>
      <c r="O44842" s="500"/>
      <c r="Q44842" s="498" t="s">
        <v>213</v>
      </c>
      <c r="S44842" s="499"/>
    </row>
    <row r="44843">
      <c r="B44843" s="497"/>
      <c r="H44843" s="500"/>
      <c r="O44843" s="500"/>
      <c r="Q44843" s="498" t="s">
        <v>213</v>
      </c>
      <c r="S44843" s="499"/>
    </row>
    <row r="44844">
      <c r="B44844" s="497"/>
      <c r="H44844" s="500"/>
      <c r="O44844" s="500"/>
      <c r="Q44844" s="498" t="s">
        <v>213</v>
      </c>
      <c r="S44844" s="499"/>
    </row>
    <row r="44845">
      <c r="B44845" s="497"/>
      <c r="H44845" s="500"/>
      <c r="O44845" s="500"/>
      <c r="Q44845" s="498" t="s">
        <v>213</v>
      </c>
      <c r="S44845" s="499"/>
    </row>
    <row r="44846">
      <c r="B44846" s="497"/>
      <c r="H44846" s="500"/>
      <c r="O44846" s="500"/>
      <c r="Q44846" s="498" t="s">
        <v>213</v>
      </c>
      <c r="S44846" s="499"/>
    </row>
    <row r="44847">
      <c r="B44847" s="497"/>
      <c r="H44847" s="500"/>
      <c r="O44847" s="500"/>
      <c r="Q44847" s="498" t="s">
        <v>213</v>
      </c>
      <c r="S44847" s="499"/>
    </row>
    <row r="44848">
      <c r="B44848" s="497"/>
      <c r="H44848" s="500"/>
      <c r="O44848" s="500"/>
      <c r="Q44848" s="498" t="s">
        <v>213</v>
      </c>
      <c r="S44848" s="499"/>
    </row>
    <row r="44849">
      <c r="B44849" s="497"/>
      <c r="H44849" s="500"/>
      <c r="O44849" s="500"/>
      <c r="Q44849" s="498" t="s">
        <v>213</v>
      </c>
      <c r="S44849" s="499"/>
    </row>
    <row r="44850">
      <c r="B44850" s="497"/>
      <c r="H44850" s="500"/>
      <c r="O44850" s="500"/>
      <c r="Q44850" s="498" t="s">
        <v>213</v>
      </c>
      <c r="S44850" s="499"/>
    </row>
    <row r="44851">
      <c r="B44851" s="497"/>
      <c r="H44851" s="500"/>
      <c r="O44851" s="500"/>
      <c r="Q44851" s="498" t="s">
        <v>213</v>
      </c>
      <c r="S44851" s="499"/>
    </row>
    <row r="44852">
      <c r="B44852" s="497"/>
      <c r="H44852" s="500"/>
      <c r="O44852" s="500"/>
      <c r="Q44852" s="498" t="s">
        <v>213</v>
      </c>
      <c r="S44852" s="499"/>
    </row>
    <row r="44853">
      <c r="B44853" s="497"/>
      <c r="H44853" s="500"/>
      <c r="O44853" s="500"/>
      <c r="Q44853" s="498" t="s">
        <v>213</v>
      </c>
      <c r="S44853" s="499"/>
    </row>
    <row r="44854">
      <c r="B44854" s="497"/>
      <c r="H44854" s="500"/>
      <c r="O44854" s="500"/>
      <c r="Q44854" s="498" t="s">
        <v>213</v>
      </c>
      <c r="S44854" s="499"/>
    </row>
    <row r="44855">
      <c r="B44855" s="497"/>
      <c r="H44855" s="500"/>
      <c r="O44855" s="500"/>
      <c r="Q44855" s="498" t="s">
        <v>213</v>
      </c>
      <c r="S44855" s="499"/>
    </row>
    <row r="44856">
      <c r="B44856" s="497"/>
      <c r="H44856" s="500"/>
      <c r="O44856" s="500"/>
      <c r="Q44856" s="498" t="s">
        <v>213</v>
      </c>
      <c r="S44856" s="499"/>
    </row>
    <row r="44857">
      <c r="B44857" s="497"/>
      <c r="H44857" s="500"/>
      <c r="O44857" s="500"/>
      <c r="Q44857" s="498" t="s">
        <v>213</v>
      </c>
      <c r="S44857" s="499"/>
    </row>
    <row r="44858">
      <c r="B44858" s="497"/>
      <c r="H44858" s="500"/>
      <c r="O44858" s="500"/>
      <c r="Q44858" s="498" t="s">
        <v>213</v>
      </c>
      <c r="S44858" s="499"/>
    </row>
    <row r="44859">
      <c r="B44859" s="497"/>
      <c r="H44859" s="500"/>
      <c r="O44859" s="500"/>
      <c r="Q44859" s="498" t="s">
        <v>213</v>
      </c>
      <c r="S44859" s="499"/>
    </row>
    <row r="44860">
      <c r="B44860" s="497"/>
      <c r="H44860" s="500"/>
      <c r="O44860" s="500"/>
      <c r="Q44860" s="498" t="s">
        <v>213</v>
      </c>
      <c r="S44860" s="499"/>
    </row>
    <row r="44861">
      <c r="B44861" s="497"/>
      <c r="H44861" s="500"/>
      <c r="O44861" s="500"/>
      <c r="Q44861" s="498" t="s">
        <v>213</v>
      </c>
      <c r="S44861" s="499"/>
    </row>
    <row r="44862">
      <c r="B44862" s="497"/>
      <c r="H44862" s="500"/>
      <c r="O44862" s="500"/>
      <c r="Q44862" s="498" t="s">
        <v>213</v>
      </c>
      <c r="S44862" s="499"/>
    </row>
    <row r="44863">
      <c r="B44863" s="497"/>
      <c r="H44863" s="500"/>
      <c r="O44863" s="500"/>
      <c r="Q44863" s="498" t="s">
        <v>213</v>
      </c>
      <c r="S44863" s="499"/>
    </row>
    <row r="44864">
      <c r="B44864" s="497"/>
      <c r="H44864" s="500"/>
      <c r="O44864" s="500"/>
      <c r="Q44864" s="498" t="s">
        <v>213</v>
      </c>
      <c r="S44864" s="499"/>
    </row>
    <row r="44865">
      <c r="B44865" s="497"/>
      <c r="H44865" s="500"/>
      <c r="O44865" s="500"/>
      <c r="Q44865" s="498" t="s">
        <v>213</v>
      </c>
      <c r="S44865" s="499"/>
    </row>
    <row r="44866">
      <c r="B44866" s="497"/>
      <c r="H44866" s="500"/>
      <c r="O44866" s="500"/>
      <c r="Q44866" s="498" t="s">
        <v>213</v>
      </c>
      <c r="S44866" s="499"/>
    </row>
    <row r="44867">
      <c r="B44867" s="497"/>
      <c r="H44867" s="500"/>
      <c r="O44867" s="500"/>
      <c r="Q44867" s="498" t="s">
        <v>213</v>
      </c>
      <c r="S44867" s="499"/>
    </row>
    <row r="44868">
      <c r="B44868" s="497"/>
      <c r="H44868" s="500"/>
      <c r="O44868" s="500"/>
      <c r="Q44868" s="498" t="s">
        <v>213</v>
      </c>
      <c r="S44868" s="499"/>
    </row>
    <row r="44869">
      <c r="B44869" s="497"/>
      <c r="H44869" s="500"/>
      <c r="O44869" s="500"/>
      <c r="Q44869" s="498" t="s">
        <v>213</v>
      </c>
      <c r="S44869" s="499"/>
    </row>
    <row r="44870">
      <c r="B44870" s="497"/>
      <c r="H44870" s="500"/>
      <c r="O44870" s="500"/>
      <c r="Q44870" s="498" t="s">
        <v>213</v>
      </c>
      <c r="S44870" s="499"/>
    </row>
    <row r="44871">
      <c r="B44871" s="497"/>
      <c r="H44871" s="500"/>
      <c r="O44871" s="500"/>
      <c r="Q44871" s="498" t="s">
        <v>213</v>
      </c>
      <c r="S44871" s="499"/>
    </row>
    <row r="44872">
      <c r="B44872" s="497"/>
      <c r="H44872" s="500"/>
      <c r="O44872" s="500"/>
      <c r="Q44872" s="498" t="s">
        <v>213</v>
      </c>
      <c r="S44872" s="499"/>
    </row>
    <row r="44873">
      <c r="B44873" s="497"/>
      <c r="H44873" s="500"/>
      <c r="O44873" s="500"/>
      <c r="Q44873" s="498" t="s">
        <v>213</v>
      </c>
      <c r="S44873" s="499"/>
    </row>
    <row r="44874">
      <c r="B44874" s="497"/>
      <c r="H44874" s="500"/>
      <c r="O44874" s="500"/>
      <c r="Q44874" s="498" t="s">
        <v>213</v>
      </c>
      <c r="S44874" s="499"/>
    </row>
    <row r="44875">
      <c r="B44875" s="497"/>
      <c r="H44875" s="500"/>
      <c r="O44875" s="500"/>
      <c r="Q44875" s="498" t="s">
        <v>213</v>
      </c>
      <c r="S44875" s="499"/>
    </row>
    <row r="44876">
      <c r="B44876" s="497"/>
      <c r="H44876" s="500"/>
      <c r="O44876" s="500"/>
      <c r="Q44876" s="498" t="s">
        <v>213</v>
      </c>
      <c r="S44876" s="499"/>
    </row>
    <row r="44877">
      <c r="B44877" s="497"/>
      <c r="H44877" s="500"/>
      <c r="O44877" s="500"/>
      <c r="Q44877" s="498" t="s">
        <v>213</v>
      </c>
      <c r="S44877" s="499"/>
    </row>
    <row r="44878">
      <c r="B44878" s="497"/>
      <c r="H44878" s="500"/>
      <c r="O44878" s="500"/>
      <c r="Q44878" s="498" t="s">
        <v>213</v>
      </c>
      <c r="S44878" s="499"/>
    </row>
    <row r="44879">
      <c r="B44879" s="497"/>
      <c r="H44879" s="500"/>
      <c r="O44879" s="500"/>
      <c r="Q44879" s="498" t="s">
        <v>213</v>
      </c>
      <c r="S44879" s="499"/>
    </row>
    <row r="44880">
      <c r="B44880" s="497"/>
      <c r="H44880" s="500"/>
      <c r="O44880" s="500"/>
      <c r="Q44880" s="498" t="s">
        <v>213</v>
      </c>
      <c r="S44880" s="499"/>
    </row>
    <row r="44881">
      <c r="B44881" s="497"/>
      <c r="H44881" s="500"/>
      <c r="O44881" s="500"/>
      <c r="Q44881" s="498" t="s">
        <v>213</v>
      </c>
      <c r="S44881" s="499"/>
    </row>
    <row r="44882">
      <c r="B44882" s="497"/>
      <c r="H44882" s="500"/>
      <c r="O44882" s="500"/>
      <c r="Q44882" s="498" t="s">
        <v>213</v>
      </c>
      <c r="S44882" s="499"/>
    </row>
    <row r="44883">
      <c r="B44883" s="497"/>
      <c r="H44883" s="500"/>
      <c r="O44883" s="500"/>
      <c r="Q44883" s="498" t="s">
        <v>213</v>
      </c>
      <c r="S44883" s="499"/>
    </row>
    <row r="44884">
      <c r="B44884" s="497"/>
      <c r="H44884" s="500"/>
      <c r="O44884" s="500"/>
      <c r="Q44884" s="498" t="s">
        <v>213</v>
      </c>
      <c r="S44884" s="499"/>
    </row>
    <row r="44885">
      <c r="B44885" s="497"/>
      <c r="H44885" s="500"/>
      <c r="O44885" s="500"/>
      <c r="Q44885" s="498" t="s">
        <v>213</v>
      </c>
      <c r="S44885" s="499"/>
    </row>
    <row r="44886">
      <c r="B44886" s="497"/>
      <c r="H44886" s="500"/>
      <c r="O44886" s="500"/>
      <c r="Q44886" s="498" t="s">
        <v>213</v>
      </c>
      <c r="S44886" s="499"/>
    </row>
    <row r="44887">
      <c r="B44887" s="497"/>
      <c r="H44887" s="500"/>
      <c r="O44887" s="500"/>
      <c r="Q44887" s="498" t="s">
        <v>213</v>
      </c>
      <c r="S44887" s="499"/>
    </row>
    <row r="44888">
      <c r="B44888" s="497"/>
      <c r="H44888" s="500"/>
      <c r="O44888" s="500"/>
      <c r="Q44888" s="498" t="s">
        <v>213</v>
      </c>
      <c r="S44888" s="499"/>
    </row>
    <row r="44889">
      <c r="B44889" s="497"/>
      <c r="H44889" s="500"/>
      <c r="O44889" s="500"/>
      <c r="Q44889" s="498" t="s">
        <v>213</v>
      </c>
      <c r="S44889" s="499"/>
    </row>
    <row r="44890">
      <c r="B44890" s="497"/>
      <c r="H44890" s="500"/>
      <c r="O44890" s="500"/>
      <c r="Q44890" s="498" t="s">
        <v>213</v>
      </c>
      <c r="S44890" s="499"/>
    </row>
    <row r="44891">
      <c r="B44891" s="497"/>
      <c r="H44891" s="500"/>
      <c r="O44891" s="500"/>
      <c r="Q44891" s="498" t="s">
        <v>213</v>
      </c>
      <c r="S44891" s="499"/>
    </row>
    <row r="44892">
      <c r="B44892" s="497"/>
      <c r="H44892" s="500"/>
      <c r="O44892" s="500"/>
      <c r="Q44892" s="498" t="s">
        <v>213</v>
      </c>
      <c r="S44892" s="499"/>
    </row>
    <row r="44893">
      <c r="B44893" s="497"/>
      <c r="H44893" s="500"/>
      <c r="O44893" s="500"/>
      <c r="Q44893" s="498" t="s">
        <v>213</v>
      </c>
      <c r="S44893" s="499"/>
    </row>
    <row r="44894">
      <c r="B44894" s="497"/>
      <c r="H44894" s="500"/>
      <c r="O44894" s="500"/>
      <c r="Q44894" s="498" t="s">
        <v>213</v>
      </c>
      <c r="S44894" s="499"/>
    </row>
    <row r="44895">
      <c r="B44895" s="497"/>
      <c r="H44895" s="500"/>
      <c r="O44895" s="500"/>
      <c r="Q44895" s="498" t="s">
        <v>213</v>
      </c>
      <c r="S44895" s="499"/>
    </row>
    <row r="44896">
      <c r="B44896" s="497"/>
      <c r="H44896" s="500"/>
      <c r="O44896" s="500"/>
      <c r="Q44896" s="498" t="s">
        <v>213</v>
      </c>
      <c r="S44896" s="499"/>
    </row>
    <row r="44897">
      <c r="B44897" s="497"/>
      <c r="H44897" s="500"/>
      <c r="O44897" s="500"/>
      <c r="Q44897" s="498" t="s">
        <v>213</v>
      </c>
      <c r="S44897" s="499"/>
    </row>
    <row r="44898">
      <c r="B44898" s="497"/>
      <c r="H44898" s="500"/>
      <c r="O44898" s="500"/>
      <c r="Q44898" s="498" t="s">
        <v>213</v>
      </c>
      <c r="S44898" s="499"/>
    </row>
    <row r="44899">
      <c r="B44899" s="497"/>
      <c r="H44899" s="500"/>
      <c r="O44899" s="500"/>
      <c r="Q44899" s="498" t="s">
        <v>213</v>
      </c>
      <c r="S44899" s="499"/>
    </row>
    <row r="44900">
      <c r="B44900" s="497"/>
      <c r="H44900" s="500"/>
      <c r="O44900" s="500"/>
      <c r="Q44900" s="498" t="s">
        <v>213</v>
      </c>
      <c r="S44900" s="499"/>
    </row>
    <row r="44901">
      <c r="B44901" s="497"/>
      <c r="H44901" s="500"/>
      <c r="O44901" s="500"/>
      <c r="Q44901" s="498" t="s">
        <v>213</v>
      </c>
      <c r="S44901" s="499"/>
    </row>
    <row r="44902">
      <c r="B44902" s="497"/>
      <c r="H44902" s="500"/>
      <c r="O44902" s="500"/>
      <c r="Q44902" s="498" t="s">
        <v>213</v>
      </c>
      <c r="S44902" s="499"/>
    </row>
    <row r="44903">
      <c r="B44903" s="497"/>
      <c r="H44903" s="500"/>
      <c r="O44903" s="500"/>
      <c r="Q44903" s="498" t="s">
        <v>213</v>
      </c>
      <c r="S44903" s="499"/>
    </row>
    <row r="44904">
      <c r="B44904" s="497"/>
      <c r="H44904" s="500"/>
      <c r="O44904" s="500"/>
      <c r="Q44904" s="498" t="s">
        <v>213</v>
      </c>
      <c r="S44904" s="499"/>
    </row>
    <row r="44905">
      <c r="B44905" s="497"/>
      <c r="H44905" s="500"/>
      <c r="O44905" s="500"/>
      <c r="Q44905" s="498" t="s">
        <v>213</v>
      </c>
      <c r="S44905" s="499"/>
    </row>
    <row r="44906">
      <c r="B44906" s="497"/>
      <c r="H44906" s="500"/>
      <c r="O44906" s="500"/>
      <c r="Q44906" s="498" t="s">
        <v>213</v>
      </c>
      <c r="S44906" s="499"/>
    </row>
    <row r="44907">
      <c r="B44907" s="497"/>
      <c r="H44907" s="500"/>
      <c r="O44907" s="500"/>
      <c r="Q44907" s="498" t="s">
        <v>213</v>
      </c>
      <c r="S44907" s="499"/>
    </row>
    <row r="44908">
      <c r="B44908" s="497"/>
      <c r="H44908" s="500"/>
      <c r="O44908" s="500"/>
      <c r="Q44908" s="498" t="s">
        <v>213</v>
      </c>
      <c r="S44908" s="499"/>
    </row>
    <row r="44909">
      <c r="B44909" s="497"/>
      <c r="H44909" s="500"/>
      <c r="O44909" s="500"/>
      <c r="Q44909" s="498" t="s">
        <v>213</v>
      </c>
      <c r="S44909" s="499"/>
    </row>
    <row r="44910">
      <c r="B44910" s="497"/>
      <c r="H44910" s="500"/>
      <c r="O44910" s="500"/>
      <c r="Q44910" s="498" t="s">
        <v>213</v>
      </c>
      <c r="S44910" s="499"/>
    </row>
    <row r="44911">
      <c r="B44911" s="497"/>
      <c r="H44911" s="500"/>
      <c r="O44911" s="500"/>
      <c r="Q44911" s="498" t="s">
        <v>213</v>
      </c>
      <c r="S44911" s="499"/>
    </row>
    <row r="44912">
      <c r="B44912" s="497"/>
      <c r="H44912" s="500"/>
      <c r="O44912" s="500"/>
      <c r="Q44912" s="498" t="s">
        <v>213</v>
      </c>
      <c r="S44912" s="499"/>
    </row>
    <row r="44913">
      <c r="B44913" s="497"/>
      <c r="H44913" s="500"/>
      <c r="O44913" s="500"/>
      <c r="Q44913" s="498" t="s">
        <v>213</v>
      </c>
      <c r="S44913" s="499"/>
    </row>
    <row r="44914">
      <c r="B44914" s="497"/>
      <c r="H44914" s="500"/>
      <c r="O44914" s="500"/>
      <c r="Q44914" s="498" t="s">
        <v>213</v>
      </c>
      <c r="S44914" s="499"/>
    </row>
    <row r="44915">
      <c r="B44915" s="497"/>
      <c r="H44915" s="500"/>
      <c r="O44915" s="500"/>
      <c r="Q44915" s="498" t="s">
        <v>213</v>
      </c>
      <c r="S44915" s="499"/>
    </row>
    <row r="44916">
      <c r="B44916" s="497"/>
      <c r="H44916" s="500"/>
      <c r="O44916" s="500"/>
      <c r="Q44916" s="498" t="s">
        <v>213</v>
      </c>
      <c r="S44916" s="499"/>
    </row>
    <row r="44917">
      <c r="B44917" s="497"/>
      <c r="H44917" s="500"/>
      <c r="O44917" s="500"/>
      <c r="Q44917" s="498" t="s">
        <v>213</v>
      </c>
      <c r="S44917" s="499"/>
    </row>
    <row r="44918">
      <c r="B44918" s="497"/>
      <c r="H44918" s="500"/>
      <c r="O44918" s="500"/>
      <c r="Q44918" s="498" t="s">
        <v>213</v>
      </c>
      <c r="S44918" s="499"/>
    </row>
    <row r="44919">
      <c r="B44919" s="497"/>
      <c r="H44919" s="500"/>
      <c r="O44919" s="500"/>
      <c r="Q44919" s="498" t="s">
        <v>213</v>
      </c>
      <c r="S44919" s="499"/>
    </row>
    <row r="44920">
      <c r="B44920" s="497"/>
      <c r="H44920" s="500"/>
      <c r="O44920" s="500"/>
      <c r="Q44920" s="498" t="s">
        <v>213</v>
      </c>
      <c r="S44920" s="499"/>
    </row>
    <row r="44921">
      <c r="B44921" s="497"/>
      <c r="H44921" s="500"/>
      <c r="O44921" s="500"/>
      <c r="Q44921" s="498" t="s">
        <v>213</v>
      </c>
      <c r="S44921" s="499"/>
    </row>
    <row r="44922">
      <c r="B44922" s="497"/>
      <c r="H44922" s="500"/>
      <c r="O44922" s="500"/>
      <c r="Q44922" s="498" t="s">
        <v>213</v>
      </c>
      <c r="S44922" s="499"/>
    </row>
    <row r="44923">
      <c r="B44923" s="497"/>
      <c r="H44923" s="500"/>
      <c r="O44923" s="500"/>
      <c r="Q44923" s="498" t="s">
        <v>213</v>
      </c>
      <c r="S44923" s="499"/>
    </row>
    <row r="44924">
      <c r="B44924" s="497"/>
      <c r="H44924" s="500"/>
      <c r="O44924" s="500"/>
      <c r="Q44924" s="498" t="s">
        <v>213</v>
      </c>
      <c r="S44924" s="499"/>
    </row>
    <row r="44925">
      <c r="B44925" s="497"/>
      <c r="H44925" s="500"/>
      <c r="O44925" s="500"/>
      <c r="Q44925" s="498" t="s">
        <v>213</v>
      </c>
      <c r="S44925" s="499"/>
    </row>
    <row r="44926">
      <c r="B44926" s="497"/>
      <c r="H44926" s="500"/>
      <c r="O44926" s="500"/>
      <c r="Q44926" s="498" t="s">
        <v>213</v>
      </c>
      <c r="S44926" s="499"/>
    </row>
    <row r="44927">
      <c r="B44927" s="497"/>
      <c r="H44927" s="500"/>
      <c r="O44927" s="500"/>
      <c r="Q44927" s="498" t="s">
        <v>213</v>
      </c>
      <c r="S44927" s="499"/>
    </row>
    <row r="44928">
      <c r="B44928" s="497"/>
      <c r="H44928" s="500"/>
      <c r="O44928" s="500"/>
      <c r="Q44928" s="498" t="s">
        <v>213</v>
      </c>
      <c r="S44928" s="499"/>
    </row>
    <row r="44929">
      <c r="B44929" s="497"/>
      <c r="H44929" s="500"/>
      <c r="O44929" s="500"/>
      <c r="Q44929" s="498" t="s">
        <v>213</v>
      </c>
      <c r="S44929" s="499"/>
    </row>
    <row r="44930">
      <c r="B44930" s="497"/>
      <c r="H44930" s="500"/>
      <c r="O44930" s="500"/>
      <c r="Q44930" s="498" t="s">
        <v>213</v>
      </c>
      <c r="S44930" s="499"/>
    </row>
    <row r="44931">
      <c r="B44931" s="497"/>
      <c r="H44931" s="500"/>
      <c r="O44931" s="500"/>
      <c r="Q44931" s="498" t="s">
        <v>213</v>
      </c>
      <c r="S44931" s="499"/>
    </row>
    <row r="44932">
      <c r="B44932" s="497"/>
      <c r="H44932" s="500"/>
      <c r="O44932" s="500"/>
      <c r="Q44932" s="498" t="s">
        <v>213</v>
      </c>
      <c r="S44932" s="499"/>
    </row>
    <row r="44933">
      <c r="B44933" s="497"/>
      <c r="H44933" s="500"/>
      <c r="O44933" s="500"/>
      <c r="Q44933" s="498" t="s">
        <v>213</v>
      </c>
      <c r="S44933" s="499"/>
    </row>
    <row r="44934">
      <c r="B44934" s="497"/>
      <c r="H44934" s="500"/>
      <c r="O44934" s="500"/>
      <c r="Q44934" s="498" t="s">
        <v>213</v>
      </c>
      <c r="S44934" s="499"/>
    </row>
    <row r="44935">
      <c r="B44935" s="497"/>
      <c r="H44935" s="500"/>
      <c r="O44935" s="500"/>
      <c r="Q44935" s="498" t="s">
        <v>213</v>
      </c>
      <c r="S44935" s="499"/>
    </row>
    <row r="44936">
      <c r="B44936" s="497"/>
      <c r="H44936" s="500"/>
      <c r="O44936" s="500"/>
      <c r="Q44936" s="498" t="s">
        <v>213</v>
      </c>
      <c r="S44936" s="499"/>
    </row>
    <row r="44937">
      <c r="B44937" s="497"/>
      <c r="H44937" s="500"/>
      <c r="O44937" s="500"/>
      <c r="Q44937" s="498" t="s">
        <v>213</v>
      </c>
      <c r="S44937" s="499"/>
    </row>
    <row r="44938">
      <c r="B44938" s="497"/>
      <c r="H44938" s="500"/>
      <c r="O44938" s="500"/>
      <c r="Q44938" s="498" t="s">
        <v>213</v>
      </c>
      <c r="S44938" s="499"/>
    </row>
    <row r="44939">
      <c r="B44939" s="497"/>
      <c r="H44939" s="500"/>
      <c r="O44939" s="500"/>
      <c r="Q44939" s="498" t="s">
        <v>213</v>
      </c>
      <c r="S44939" s="499"/>
    </row>
    <row r="44940">
      <c r="B44940" s="497"/>
      <c r="H44940" s="500"/>
      <c r="O44940" s="500"/>
      <c r="Q44940" s="498" t="s">
        <v>213</v>
      </c>
      <c r="S44940" s="499"/>
    </row>
    <row r="44941">
      <c r="B44941" s="497"/>
      <c r="H44941" s="500"/>
      <c r="O44941" s="500"/>
      <c r="Q44941" s="498" t="s">
        <v>213</v>
      </c>
      <c r="S44941" s="499"/>
    </row>
    <row r="44942">
      <c r="B44942" s="497"/>
      <c r="H44942" s="500"/>
      <c r="O44942" s="500"/>
      <c r="Q44942" s="498" t="s">
        <v>213</v>
      </c>
      <c r="S44942" s="499"/>
    </row>
    <row r="44943">
      <c r="B44943" s="497"/>
      <c r="H44943" s="500"/>
      <c r="O44943" s="500"/>
      <c r="Q44943" s="498" t="s">
        <v>213</v>
      </c>
      <c r="S44943" s="499"/>
    </row>
    <row r="44944">
      <c r="B44944" s="497"/>
      <c r="H44944" s="500"/>
      <c r="O44944" s="500"/>
      <c r="Q44944" s="498" t="s">
        <v>213</v>
      </c>
      <c r="S44944" s="499"/>
    </row>
    <row r="44945">
      <c r="B44945" s="497"/>
      <c r="H44945" s="500"/>
      <c r="O44945" s="500"/>
      <c r="Q44945" s="498" t="s">
        <v>213</v>
      </c>
      <c r="S44945" s="499"/>
    </row>
    <row r="44946">
      <c r="B44946" s="497"/>
      <c r="H44946" s="500"/>
      <c r="O44946" s="500"/>
      <c r="Q44946" s="498" t="s">
        <v>213</v>
      </c>
      <c r="S44946" s="499"/>
    </row>
    <row r="44947">
      <c r="B44947" s="497"/>
      <c r="H44947" s="500"/>
      <c r="O44947" s="500"/>
      <c r="Q44947" s="498" t="s">
        <v>213</v>
      </c>
      <c r="S44947" s="499"/>
    </row>
    <row r="44948">
      <c r="B44948" s="497"/>
      <c r="H44948" s="500"/>
      <c r="O44948" s="500"/>
      <c r="Q44948" s="498" t="s">
        <v>213</v>
      </c>
      <c r="S44948" s="499"/>
    </row>
    <row r="44949">
      <c r="B44949" s="497"/>
      <c r="H44949" s="500"/>
      <c r="O44949" s="500"/>
      <c r="Q44949" s="498" t="s">
        <v>213</v>
      </c>
      <c r="S44949" s="499"/>
    </row>
    <row r="44950">
      <c r="B44950" s="497"/>
      <c r="H44950" s="500"/>
      <c r="O44950" s="500"/>
      <c r="Q44950" s="498" t="s">
        <v>213</v>
      </c>
      <c r="S44950" s="499"/>
    </row>
    <row r="44951">
      <c r="B44951" s="497"/>
      <c r="H44951" s="500"/>
      <c r="O44951" s="500"/>
      <c r="Q44951" s="498" t="s">
        <v>213</v>
      </c>
      <c r="S44951" s="499"/>
    </row>
    <row r="44952">
      <c r="B44952" s="497"/>
      <c r="H44952" s="500"/>
      <c r="O44952" s="500"/>
      <c r="Q44952" s="498" t="s">
        <v>213</v>
      </c>
      <c r="S44952" s="499"/>
    </row>
    <row r="44953">
      <c r="B44953" s="497"/>
      <c r="H44953" s="500"/>
      <c r="O44953" s="500"/>
      <c r="Q44953" s="498" t="s">
        <v>213</v>
      </c>
      <c r="S44953" s="499"/>
    </row>
    <row r="44954">
      <c r="B44954" s="497"/>
      <c r="H44954" s="500"/>
      <c r="O44954" s="500"/>
      <c r="Q44954" s="498" t="s">
        <v>213</v>
      </c>
      <c r="S44954" s="499"/>
    </row>
    <row r="44955">
      <c r="B44955" s="497"/>
      <c r="H44955" s="500"/>
      <c r="O44955" s="500"/>
      <c r="Q44955" s="498" t="s">
        <v>213</v>
      </c>
      <c r="S44955" s="499"/>
    </row>
    <row r="44956">
      <c r="B44956" s="497"/>
      <c r="H44956" s="500"/>
      <c r="O44956" s="500"/>
      <c r="Q44956" s="498" t="s">
        <v>213</v>
      </c>
      <c r="S44956" s="499"/>
    </row>
    <row r="44957">
      <c r="B44957" s="497"/>
      <c r="H44957" s="500"/>
      <c r="O44957" s="500"/>
      <c r="Q44957" s="498" t="s">
        <v>213</v>
      </c>
      <c r="S44957" s="499"/>
    </row>
    <row r="44958">
      <c r="B44958" s="497"/>
      <c r="H44958" s="500"/>
      <c r="O44958" s="500"/>
      <c r="Q44958" s="498" t="s">
        <v>213</v>
      </c>
      <c r="S44958" s="499"/>
    </row>
    <row r="44959">
      <c r="B44959" s="497"/>
      <c r="H44959" s="500"/>
      <c r="O44959" s="500"/>
      <c r="Q44959" s="498" t="s">
        <v>213</v>
      </c>
      <c r="S44959" s="499"/>
    </row>
    <row r="44960">
      <c r="B44960" s="497"/>
      <c r="H44960" s="500"/>
      <c r="O44960" s="500"/>
      <c r="Q44960" s="498" t="s">
        <v>213</v>
      </c>
      <c r="S44960" s="499"/>
    </row>
    <row r="44961">
      <c r="B44961" s="497"/>
      <c r="H44961" s="500"/>
      <c r="O44961" s="500"/>
      <c r="Q44961" s="498" t="s">
        <v>213</v>
      </c>
      <c r="S44961" s="499"/>
    </row>
    <row r="44962">
      <c r="B44962" s="497"/>
      <c r="H44962" s="500"/>
      <c r="O44962" s="500"/>
      <c r="Q44962" s="498" t="s">
        <v>213</v>
      </c>
      <c r="S44962" s="499"/>
    </row>
    <row r="44963">
      <c r="B44963" s="497"/>
      <c r="H44963" s="500"/>
      <c r="O44963" s="500"/>
      <c r="Q44963" s="498" t="s">
        <v>213</v>
      </c>
      <c r="S44963" s="499"/>
    </row>
    <row r="44964">
      <c r="B44964" s="497"/>
      <c r="H44964" s="500"/>
      <c r="O44964" s="500"/>
      <c r="Q44964" s="498" t="s">
        <v>213</v>
      </c>
      <c r="S44964" s="499"/>
    </row>
    <row r="44965">
      <c r="B44965" s="497"/>
      <c r="H44965" s="500"/>
      <c r="O44965" s="500"/>
      <c r="Q44965" s="498" t="s">
        <v>213</v>
      </c>
      <c r="S44965" s="499"/>
    </row>
    <row r="44966">
      <c r="B44966" s="497"/>
      <c r="H44966" s="500"/>
      <c r="O44966" s="500"/>
      <c r="Q44966" s="498" t="s">
        <v>213</v>
      </c>
      <c r="S44966" s="499"/>
    </row>
    <row r="44967">
      <c r="B44967" s="497"/>
      <c r="H44967" s="500"/>
      <c r="O44967" s="500"/>
      <c r="Q44967" s="498" t="s">
        <v>213</v>
      </c>
      <c r="S44967" s="499"/>
    </row>
    <row r="44968">
      <c r="B44968" s="497"/>
      <c r="H44968" s="500"/>
      <c r="O44968" s="500"/>
      <c r="Q44968" s="498" t="s">
        <v>213</v>
      </c>
      <c r="S44968" s="499"/>
    </row>
    <row r="44969">
      <c r="B44969" s="497"/>
      <c r="H44969" s="500"/>
      <c r="O44969" s="500"/>
      <c r="Q44969" s="498" t="s">
        <v>213</v>
      </c>
      <c r="S44969" s="499"/>
    </row>
    <row r="44970">
      <c r="B44970" s="497"/>
      <c r="H44970" s="500"/>
      <c r="O44970" s="500"/>
      <c r="Q44970" s="498" t="s">
        <v>213</v>
      </c>
      <c r="S44970" s="499"/>
    </row>
    <row r="44971">
      <c r="B44971" s="497"/>
      <c r="H44971" s="500"/>
      <c r="O44971" s="500"/>
      <c r="Q44971" s="498" t="s">
        <v>213</v>
      </c>
      <c r="S44971" s="499"/>
    </row>
    <row r="44972">
      <c r="B44972" s="497"/>
      <c r="H44972" s="500"/>
      <c r="O44972" s="500"/>
      <c r="Q44972" s="498" t="s">
        <v>213</v>
      </c>
      <c r="S44972" s="499"/>
    </row>
    <row r="44973">
      <c r="B44973" s="497"/>
      <c r="H44973" s="500"/>
      <c r="O44973" s="500"/>
      <c r="Q44973" s="498" t="s">
        <v>213</v>
      </c>
      <c r="S44973" s="499"/>
    </row>
    <row r="44974">
      <c r="B44974" s="497"/>
      <c r="H44974" s="500"/>
      <c r="O44974" s="500"/>
      <c r="Q44974" s="498" t="s">
        <v>213</v>
      </c>
      <c r="S44974" s="499"/>
    </row>
    <row r="44975">
      <c r="B44975" s="497"/>
      <c r="H44975" s="500"/>
      <c r="O44975" s="500"/>
      <c r="Q44975" s="498" t="s">
        <v>213</v>
      </c>
      <c r="S44975" s="499"/>
    </row>
    <row r="44976">
      <c r="B44976" s="497"/>
      <c r="H44976" s="500"/>
      <c r="O44976" s="500"/>
      <c r="Q44976" s="498" t="s">
        <v>213</v>
      </c>
      <c r="S44976" s="499"/>
    </row>
    <row r="44977">
      <c r="B44977" s="497"/>
      <c r="H44977" s="500"/>
      <c r="O44977" s="500"/>
      <c r="Q44977" s="498" t="s">
        <v>213</v>
      </c>
      <c r="S44977" s="499"/>
    </row>
    <row r="44978">
      <c r="B44978" s="497"/>
      <c r="H44978" s="500"/>
      <c r="O44978" s="500"/>
      <c r="Q44978" s="498" t="s">
        <v>213</v>
      </c>
      <c r="S44978" s="499"/>
    </row>
    <row r="44979">
      <c r="B44979" s="497"/>
      <c r="H44979" s="500"/>
      <c r="O44979" s="500"/>
      <c r="Q44979" s="498" t="s">
        <v>213</v>
      </c>
      <c r="S44979" s="499"/>
    </row>
    <row r="44980">
      <c r="B44980" s="497"/>
      <c r="H44980" s="500"/>
      <c r="O44980" s="500"/>
      <c r="Q44980" s="498" t="s">
        <v>213</v>
      </c>
      <c r="S44980" s="499"/>
    </row>
    <row r="44981">
      <c r="B44981" s="497"/>
      <c r="H44981" s="500"/>
      <c r="O44981" s="500"/>
      <c r="Q44981" s="498" t="s">
        <v>213</v>
      </c>
      <c r="S44981" s="499"/>
    </row>
    <row r="44982">
      <c r="B44982" s="497"/>
      <c r="H44982" s="500"/>
      <c r="O44982" s="500"/>
      <c r="Q44982" s="498" t="s">
        <v>213</v>
      </c>
      <c r="S44982" s="499"/>
    </row>
    <row r="44983">
      <c r="B44983" s="497"/>
      <c r="H44983" s="500"/>
      <c r="O44983" s="500"/>
      <c r="Q44983" s="498" t="s">
        <v>213</v>
      </c>
      <c r="S44983" s="499"/>
    </row>
    <row r="44984">
      <c r="B44984" s="497"/>
      <c r="H44984" s="500"/>
      <c r="O44984" s="500"/>
      <c r="Q44984" s="498" t="s">
        <v>213</v>
      </c>
      <c r="S44984" s="499"/>
    </row>
    <row r="44985">
      <c r="B44985" s="497"/>
      <c r="H44985" s="500"/>
      <c r="O44985" s="500"/>
      <c r="Q44985" s="498" t="s">
        <v>213</v>
      </c>
      <c r="S44985" s="499"/>
    </row>
    <row r="44986">
      <c r="B44986" s="497"/>
      <c r="H44986" s="500"/>
      <c r="O44986" s="500"/>
      <c r="Q44986" s="498" t="s">
        <v>213</v>
      </c>
      <c r="S44986" s="499"/>
    </row>
    <row r="44987">
      <c r="B44987" s="497"/>
      <c r="H44987" s="500"/>
      <c r="O44987" s="500"/>
      <c r="Q44987" s="498" t="s">
        <v>213</v>
      </c>
      <c r="S44987" s="499"/>
    </row>
    <row r="44988">
      <c r="B44988" s="497"/>
      <c r="H44988" s="500"/>
      <c r="O44988" s="500"/>
      <c r="Q44988" s="498" t="s">
        <v>213</v>
      </c>
      <c r="S44988" s="499"/>
    </row>
    <row r="44989">
      <c r="B44989" s="497"/>
      <c r="H44989" s="500"/>
      <c r="O44989" s="500"/>
      <c r="Q44989" s="498" t="s">
        <v>213</v>
      </c>
      <c r="S44989" s="499"/>
    </row>
    <row r="44990">
      <c r="B44990" s="497"/>
      <c r="H44990" s="500"/>
      <c r="O44990" s="500"/>
      <c r="Q44990" s="498" t="s">
        <v>213</v>
      </c>
      <c r="S44990" s="499"/>
    </row>
    <row r="44991">
      <c r="B44991" s="497"/>
      <c r="H44991" s="500"/>
      <c r="O44991" s="500"/>
      <c r="Q44991" s="498" t="s">
        <v>213</v>
      </c>
      <c r="S44991" s="499"/>
    </row>
    <row r="44992">
      <c r="B44992" s="497"/>
      <c r="H44992" s="500"/>
      <c r="O44992" s="500"/>
      <c r="Q44992" s="498" t="s">
        <v>213</v>
      </c>
      <c r="S44992" s="499"/>
    </row>
    <row r="44993">
      <c r="B44993" s="497"/>
      <c r="H44993" s="500"/>
      <c r="O44993" s="500"/>
      <c r="Q44993" s="498" t="s">
        <v>213</v>
      </c>
      <c r="S44993" s="499"/>
    </row>
    <row r="44994">
      <c r="B44994" s="497"/>
      <c r="H44994" s="500"/>
      <c r="O44994" s="500"/>
      <c r="Q44994" s="498" t="s">
        <v>213</v>
      </c>
      <c r="S44994" s="499"/>
    </row>
    <row r="44995">
      <c r="B44995" s="497"/>
      <c r="H44995" s="500"/>
      <c r="O44995" s="500"/>
      <c r="Q44995" s="498" t="s">
        <v>213</v>
      </c>
      <c r="S44995" s="499"/>
    </row>
    <row r="44996">
      <c r="B44996" s="497"/>
      <c r="H44996" s="500"/>
      <c r="O44996" s="500"/>
      <c r="Q44996" s="498" t="s">
        <v>213</v>
      </c>
      <c r="S44996" s="499"/>
    </row>
    <row r="44997">
      <c r="B44997" s="497"/>
      <c r="H44997" s="500"/>
      <c r="O44997" s="500"/>
      <c r="Q44997" s="498" t="s">
        <v>213</v>
      </c>
      <c r="S44997" s="499"/>
    </row>
    <row r="44998">
      <c r="B44998" s="497"/>
      <c r="H44998" s="500"/>
      <c r="O44998" s="500"/>
      <c r="Q44998" s="498" t="s">
        <v>213</v>
      </c>
      <c r="S44998" s="499"/>
    </row>
    <row r="44999">
      <c r="B44999" s="497"/>
      <c r="H44999" s="500"/>
      <c r="O44999" s="500"/>
      <c r="Q44999" s="498" t="s">
        <v>213</v>
      </c>
      <c r="S44999" s="499"/>
    </row>
    <row r="45000">
      <c r="B45000" s="497"/>
      <c r="H45000" s="500"/>
      <c r="O45000" s="500"/>
      <c r="Q45000" s="498" t="s">
        <v>213</v>
      </c>
      <c r="S45000" s="499"/>
    </row>
    <row r="45001">
      <c r="B45001" s="497"/>
      <c r="H45001" s="500"/>
      <c r="O45001" s="500"/>
      <c r="Q45001" s="498" t="s">
        <v>213</v>
      </c>
      <c r="S45001" s="499"/>
    </row>
    <row r="45002">
      <c r="B45002" s="497"/>
      <c r="H45002" s="500"/>
      <c r="O45002" s="500"/>
      <c r="Q45002" s="498" t="s">
        <v>213</v>
      </c>
      <c r="S45002" s="499"/>
    </row>
    <row r="45003">
      <c r="B45003" s="497"/>
      <c r="H45003" s="500"/>
      <c r="O45003" s="500"/>
      <c r="Q45003" s="498" t="s">
        <v>213</v>
      </c>
      <c r="S45003" s="499"/>
    </row>
    <row r="45004">
      <c r="B45004" s="497"/>
      <c r="H45004" s="500"/>
      <c r="O45004" s="500"/>
      <c r="Q45004" s="498" t="s">
        <v>213</v>
      </c>
      <c r="S45004" s="499"/>
    </row>
    <row r="45005">
      <c r="B45005" s="497"/>
      <c r="H45005" s="500"/>
      <c r="O45005" s="500"/>
      <c r="Q45005" s="498" t="s">
        <v>213</v>
      </c>
      <c r="S45005" s="499"/>
    </row>
    <row r="45006">
      <c r="B45006" s="497"/>
      <c r="H45006" s="500"/>
      <c r="O45006" s="500"/>
      <c r="Q45006" s="498" t="s">
        <v>213</v>
      </c>
      <c r="S45006" s="499"/>
    </row>
    <row r="45007">
      <c r="B45007" s="497"/>
      <c r="H45007" s="500"/>
      <c r="O45007" s="500"/>
      <c r="Q45007" s="498" t="s">
        <v>213</v>
      </c>
      <c r="S45007" s="499"/>
    </row>
    <row r="45008">
      <c r="B45008" s="497"/>
      <c r="H45008" s="500"/>
      <c r="O45008" s="500"/>
      <c r="Q45008" s="498" t="s">
        <v>213</v>
      </c>
      <c r="S45008" s="499"/>
    </row>
    <row r="45009">
      <c r="B45009" s="497"/>
      <c r="H45009" s="500"/>
      <c r="O45009" s="500"/>
      <c r="Q45009" s="498" t="s">
        <v>213</v>
      </c>
      <c r="S45009" s="499"/>
    </row>
    <row r="45010">
      <c r="B45010" s="497"/>
      <c r="H45010" s="500"/>
      <c r="O45010" s="500"/>
      <c r="Q45010" s="498" t="s">
        <v>213</v>
      </c>
      <c r="S45010" s="499"/>
    </row>
    <row r="45011">
      <c r="B45011" s="497"/>
      <c r="H45011" s="500"/>
      <c r="O45011" s="500"/>
      <c r="Q45011" s="498" t="s">
        <v>213</v>
      </c>
      <c r="S45011" s="499"/>
    </row>
    <row r="45012">
      <c r="B45012" s="497"/>
      <c r="H45012" s="500"/>
      <c r="O45012" s="500"/>
      <c r="Q45012" s="498" t="s">
        <v>213</v>
      </c>
      <c r="S45012" s="499"/>
    </row>
    <row r="45013">
      <c r="B45013" s="497"/>
      <c r="H45013" s="500"/>
      <c r="O45013" s="500"/>
      <c r="Q45013" s="498" t="s">
        <v>213</v>
      </c>
      <c r="S45013" s="499"/>
    </row>
    <row r="45014">
      <c r="B45014" s="497"/>
      <c r="H45014" s="500"/>
      <c r="O45014" s="500"/>
      <c r="Q45014" s="498" t="s">
        <v>213</v>
      </c>
      <c r="S45014" s="499"/>
    </row>
    <row r="45015">
      <c r="B45015" s="497"/>
      <c r="H45015" s="500"/>
      <c r="O45015" s="500"/>
      <c r="Q45015" s="498" t="s">
        <v>213</v>
      </c>
      <c r="S45015" s="499"/>
    </row>
    <row r="45016">
      <c r="B45016" s="497"/>
      <c r="H45016" s="500"/>
      <c r="O45016" s="500"/>
      <c r="Q45016" s="498" t="s">
        <v>213</v>
      </c>
      <c r="S45016" s="499"/>
    </row>
    <row r="45017">
      <c r="B45017" s="497"/>
      <c r="H45017" s="500"/>
      <c r="O45017" s="500"/>
      <c r="Q45017" s="498" t="s">
        <v>213</v>
      </c>
      <c r="S45017" s="499"/>
    </row>
    <row r="45018">
      <c r="B45018" s="497"/>
      <c r="H45018" s="500"/>
      <c r="O45018" s="500"/>
      <c r="Q45018" s="498" t="s">
        <v>213</v>
      </c>
      <c r="S45018" s="499"/>
    </row>
    <row r="45019">
      <c r="B45019" s="497"/>
      <c r="H45019" s="500"/>
      <c r="O45019" s="500"/>
      <c r="Q45019" s="498" t="s">
        <v>213</v>
      </c>
      <c r="S45019" s="499"/>
    </row>
    <row r="45020">
      <c r="B45020" s="497"/>
      <c r="H45020" s="500"/>
      <c r="O45020" s="500"/>
      <c r="Q45020" s="498" t="s">
        <v>213</v>
      </c>
      <c r="S45020" s="499"/>
    </row>
    <row r="45021">
      <c r="B45021" s="497"/>
      <c r="H45021" s="500"/>
      <c r="O45021" s="500"/>
      <c r="Q45021" s="498" t="s">
        <v>213</v>
      </c>
      <c r="S45021" s="499"/>
    </row>
    <row r="45022">
      <c r="B45022" s="497"/>
      <c r="H45022" s="500"/>
      <c r="O45022" s="500"/>
      <c r="Q45022" s="498" t="s">
        <v>213</v>
      </c>
      <c r="S45022" s="499"/>
    </row>
    <row r="45023">
      <c r="B45023" s="497"/>
      <c r="H45023" s="500"/>
      <c r="O45023" s="500"/>
      <c r="Q45023" s="498" t="s">
        <v>213</v>
      </c>
      <c r="S45023" s="499"/>
    </row>
    <row r="45024">
      <c r="B45024" s="497"/>
      <c r="H45024" s="500"/>
      <c r="O45024" s="500"/>
      <c r="Q45024" s="498" t="s">
        <v>213</v>
      </c>
      <c r="S45024" s="499"/>
    </row>
    <row r="45025">
      <c r="B45025" s="497"/>
      <c r="H45025" s="500"/>
      <c r="O45025" s="500"/>
      <c r="Q45025" s="498" t="s">
        <v>213</v>
      </c>
      <c r="S45025" s="499"/>
    </row>
    <row r="45026">
      <c r="B45026" s="497"/>
      <c r="H45026" s="500"/>
      <c r="O45026" s="500"/>
      <c r="Q45026" s="498" t="s">
        <v>213</v>
      </c>
      <c r="S45026" s="499"/>
    </row>
    <row r="45027">
      <c r="B45027" s="497"/>
      <c r="H45027" s="500"/>
      <c r="O45027" s="500"/>
      <c r="Q45027" s="498" t="s">
        <v>213</v>
      </c>
      <c r="S45027" s="499"/>
    </row>
    <row r="45028">
      <c r="B45028" s="497"/>
      <c r="H45028" s="500"/>
      <c r="O45028" s="500"/>
      <c r="Q45028" s="498" t="s">
        <v>213</v>
      </c>
      <c r="S45028" s="499"/>
    </row>
    <row r="45029">
      <c r="B45029" s="497"/>
      <c r="H45029" s="500"/>
      <c r="O45029" s="500"/>
      <c r="Q45029" s="498" t="s">
        <v>213</v>
      </c>
      <c r="S45029" s="499"/>
    </row>
    <row r="45030">
      <c r="B45030" s="497"/>
      <c r="H45030" s="500"/>
      <c r="O45030" s="500"/>
      <c r="Q45030" s="498" t="s">
        <v>213</v>
      </c>
      <c r="S45030" s="499"/>
    </row>
    <row r="45031">
      <c r="B45031" s="497"/>
      <c r="H45031" s="500"/>
      <c r="O45031" s="500"/>
      <c r="Q45031" s="498" t="s">
        <v>213</v>
      </c>
      <c r="S45031" s="499"/>
    </row>
    <row r="45032">
      <c r="B45032" s="497"/>
      <c r="H45032" s="500"/>
      <c r="O45032" s="500"/>
      <c r="Q45032" s="498" t="s">
        <v>213</v>
      </c>
      <c r="S45032" s="499"/>
    </row>
    <row r="45033">
      <c r="B45033" s="497"/>
      <c r="H45033" s="500"/>
      <c r="O45033" s="500"/>
      <c r="Q45033" s="498" t="s">
        <v>213</v>
      </c>
      <c r="S45033" s="499"/>
    </row>
    <row r="45034">
      <c r="B45034" s="497"/>
      <c r="H45034" s="500"/>
      <c r="O45034" s="500"/>
      <c r="Q45034" s="498" t="s">
        <v>213</v>
      </c>
      <c r="S45034" s="499"/>
    </row>
    <row r="45035">
      <c r="B45035" s="497"/>
      <c r="H45035" s="500"/>
      <c r="O45035" s="500"/>
      <c r="Q45035" s="498" t="s">
        <v>213</v>
      </c>
      <c r="S45035" s="499"/>
    </row>
    <row r="45036">
      <c r="B45036" s="497"/>
      <c r="H45036" s="500"/>
      <c r="O45036" s="500"/>
      <c r="Q45036" s="498" t="s">
        <v>213</v>
      </c>
      <c r="S45036" s="499"/>
    </row>
    <row r="45037">
      <c r="B45037" s="497"/>
      <c r="H45037" s="500"/>
      <c r="O45037" s="500"/>
      <c r="Q45037" s="498" t="s">
        <v>213</v>
      </c>
      <c r="S45037" s="499"/>
    </row>
    <row r="45038">
      <c r="B45038" s="497"/>
      <c r="H45038" s="500"/>
      <c r="O45038" s="500"/>
      <c r="Q45038" s="498" t="s">
        <v>213</v>
      </c>
      <c r="S45038" s="499"/>
    </row>
    <row r="45039">
      <c r="B45039" s="497"/>
      <c r="H45039" s="500"/>
      <c r="O45039" s="500"/>
      <c r="Q45039" s="498" t="s">
        <v>213</v>
      </c>
      <c r="S45039" s="499"/>
    </row>
    <row r="45040">
      <c r="B45040" s="497"/>
      <c r="H45040" s="500"/>
      <c r="O45040" s="500"/>
      <c r="Q45040" s="498" t="s">
        <v>213</v>
      </c>
      <c r="S45040" s="499"/>
    </row>
    <row r="45041">
      <c r="B45041" s="497"/>
      <c r="H45041" s="500"/>
      <c r="O45041" s="500"/>
      <c r="Q45041" s="498" t="s">
        <v>213</v>
      </c>
      <c r="S45041" s="499"/>
    </row>
    <row r="45042">
      <c r="B45042" s="497"/>
      <c r="H45042" s="500"/>
      <c r="O45042" s="500"/>
      <c r="Q45042" s="498" t="s">
        <v>213</v>
      </c>
      <c r="S45042" s="499"/>
    </row>
    <row r="45043">
      <c r="B45043" s="497"/>
      <c r="H45043" s="500"/>
      <c r="O45043" s="500"/>
      <c r="Q45043" s="498" t="s">
        <v>213</v>
      </c>
      <c r="S45043" s="499"/>
    </row>
    <row r="45044">
      <c r="B45044" s="497"/>
      <c r="H45044" s="500"/>
      <c r="O45044" s="500"/>
      <c r="Q45044" s="498" t="s">
        <v>213</v>
      </c>
      <c r="S45044" s="499"/>
    </row>
    <row r="45045">
      <c r="B45045" s="497"/>
      <c r="H45045" s="500"/>
      <c r="O45045" s="500"/>
      <c r="Q45045" s="498" t="s">
        <v>213</v>
      </c>
      <c r="S45045" s="499"/>
    </row>
    <row r="45046">
      <c r="B45046" s="497"/>
      <c r="H45046" s="500"/>
      <c r="O45046" s="500"/>
      <c r="Q45046" s="498" t="s">
        <v>213</v>
      </c>
      <c r="S45046" s="499"/>
    </row>
    <row r="45047">
      <c r="B45047" s="497"/>
      <c r="H45047" s="500"/>
      <c r="O45047" s="500"/>
      <c r="Q45047" s="498" t="s">
        <v>213</v>
      </c>
      <c r="S45047" s="499"/>
    </row>
    <row r="45048">
      <c r="B45048" s="497"/>
      <c r="H45048" s="500"/>
      <c r="O45048" s="500"/>
      <c r="Q45048" s="498" t="s">
        <v>213</v>
      </c>
      <c r="S45048" s="499"/>
    </row>
    <row r="45049">
      <c r="B45049" s="497"/>
      <c r="H45049" s="500"/>
      <c r="O45049" s="500"/>
      <c r="Q45049" s="498" t="s">
        <v>213</v>
      </c>
      <c r="S45049" s="499"/>
    </row>
    <row r="45050">
      <c r="B45050" s="497"/>
      <c r="H45050" s="500"/>
      <c r="O45050" s="500"/>
      <c r="Q45050" s="498" t="s">
        <v>213</v>
      </c>
      <c r="S45050" s="499"/>
    </row>
    <row r="45051">
      <c r="B45051" s="497"/>
      <c r="H45051" s="500"/>
      <c r="O45051" s="500"/>
      <c r="Q45051" s="498" t="s">
        <v>213</v>
      </c>
      <c r="S45051" s="499"/>
    </row>
    <row r="45052">
      <c r="B45052" s="497"/>
      <c r="H45052" s="500"/>
      <c r="O45052" s="500"/>
      <c r="Q45052" s="498" t="s">
        <v>213</v>
      </c>
      <c r="S45052" s="499"/>
    </row>
    <row r="45053">
      <c r="B45053" s="497"/>
      <c r="H45053" s="500"/>
      <c r="O45053" s="500"/>
      <c r="Q45053" s="498" t="s">
        <v>213</v>
      </c>
      <c r="S45053" s="499"/>
    </row>
    <row r="45054">
      <c r="B45054" s="497"/>
      <c r="H45054" s="500"/>
      <c r="O45054" s="500"/>
      <c r="Q45054" s="498" t="s">
        <v>213</v>
      </c>
      <c r="S45054" s="499"/>
    </row>
    <row r="45055">
      <c r="B45055" s="497"/>
      <c r="H45055" s="500"/>
      <c r="O45055" s="500"/>
      <c r="Q45055" s="498" t="s">
        <v>213</v>
      </c>
      <c r="S45055" s="499"/>
    </row>
    <row r="45056">
      <c r="B45056" s="497"/>
      <c r="H45056" s="500"/>
      <c r="O45056" s="500"/>
      <c r="Q45056" s="498" t="s">
        <v>213</v>
      </c>
      <c r="S45056" s="499"/>
    </row>
    <row r="45057">
      <c r="B45057" s="497"/>
      <c r="H45057" s="500"/>
      <c r="O45057" s="500"/>
      <c r="Q45057" s="498" t="s">
        <v>213</v>
      </c>
      <c r="S45057" s="499"/>
    </row>
    <row r="45058">
      <c r="B45058" s="497"/>
      <c r="H45058" s="500"/>
      <c r="O45058" s="500"/>
      <c r="Q45058" s="498" t="s">
        <v>213</v>
      </c>
      <c r="S45058" s="499"/>
    </row>
    <row r="45059">
      <c r="B45059" s="497"/>
      <c r="H45059" s="500"/>
      <c r="O45059" s="500"/>
      <c r="Q45059" s="498" t="s">
        <v>213</v>
      </c>
      <c r="S45059" s="499"/>
    </row>
    <row r="45060">
      <c r="B45060" s="497"/>
      <c r="H45060" s="500"/>
      <c r="O45060" s="500"/>
      <c r="Q45060" s="498" t="s">
        <v>213</v>
      </c>
      <c r="S45060" s="499"/>
    </row>
    <row r="45061">
      <c r="B45061" s="497"/>
      <c r="H45061" s="500"/>
      <c r="O45061" s="500"/>
      <c r="Q45061" s="498" t="s">
        <v>213</v>
      </c>
      <c r="S45061" s="499"/>
    </row>
    <row r="45062">
      <c r="B45062" s="497"/>
      <c r="H45062" s="500"/>
      <c r="O45062" s="500"/>
      <c r="Q45062" s="498" t="s">
        <v>213</v>
      </c>
      <c r="S45062" s="499"/>
    </row>
    <row r="45063">
      <c r="B45063" s="497"/>
      <c r="H45063" s="500"/>
      <c r="O45063" s="500"/>
      <c r="Q45063" s="498" t="s">
        <v>213</v>
      </c>
      <c r="S45063" s="499"/>
    </row>
    <row r="45064">
      <c r="B45064" s="497"/>
      <c r="H45064" s="500"/>
      <c r="O45064" s="500"/>
      <c r="Q45064" s="498" t="s">
        <v>213</v>
      </c>
      <c r="S45064" s="499"/>
    </row>
    <row r="45065">
      <c r="B45065" s="497"/>
      <c r="H45065" s="500"/>
      <c r="O45065" s="500"/>
      <c r="Q45065" s="498" t="s">
        <v>213</v>
      </c>
      <c r="S45065" s="499"/>
    </row>
    <row r="45066">
      <c r="B45066" s="497"/>
      <c r="H45066" s="500"/>
      <c r="O45066" s="500"/>
      <c r="Q45066" s="498" t="s">
        <v>213</v>
      </c>
      <c r="S45066" s="499"/>
    </row>
    <row r="45067">
      <c r="B45067" s="497"/>
      <c r="H45067" s="500"/>
      <c r="O45067" s="500"/>
      <c r="Q45067" s="498" t="s">
        <v>213</v>
      </c>
      <c r="S45067" s="499"/>
    </row>
    <row r="45068">
      <c r="B45068" s="497"/>
      <c r="H45068" s="500"/>
      <c r="O45068" s="500"/>
      <c r="Q45068" s="498" t="s">
        <v>213</v>
      </c>
      <c r="S45068" s="499"/>
    </row>
    <row r="45069">
      <c r="B45069" s="497"/>
      <c r="H45069" s="500"/>
      <c r="O45069" s="500"/>
      <c r="Q45069" s="498" t="s">
        <v>213</v>
      </c>
      <c r="S45069" s="499"/>
    </row>
    <row r="45070">
      <c r="B45070" s="497"/>
      <c r="H45070" s="500"/>
      <c r="O45070" s="500"/>
      <c r="Q45070" s="498" t="s">
        <v>213</v>
      </c>
      <c r="S45070" s="499"/>
    </row>
    <row r="45071">
      <c r="B45071" s="497"/>
      <c r="H45071" s="500"/>
      <c r="O45071" s="500"/>
      <c r="Q45071" s="498" t="s">
        <v>213</v>
      </c>
      <c r="S45071" s="499"/>
    </row>
    <row r="45072">
      <c r="B45072" s="497"/>
      <c r="H45072" s="500"/>
      <c r="O45072" s="500"/>
      <c r="Q45072" s="498" t="s">
        <v>213</v>
      </c>
      <c r="S45072" s="499"/>
    </row>
    <row r="45073">
      <c r="B45073" s="497"/>
      <c r="H45073" s="500"/>
      <c r="O45073" s="500"/>
      <c r="Q45073" s="498" t="s">
        <v>213</v>
      </c>
      <c r="S45073" s="499"/>
    </row>
    <row r="45074">
      <c r="B45074" s="497"/>
      <c r="H45074" s="500"/>
      <c r="O45074" s="500"/>
      <c r="Q45074" s="498" t="s">
        <v>213</v>
      </c>
      <c r="S45074" s="499"/>
    </row>
    <row r="45075">
      <c r="B45075" s="497"/>
      <c r="H45075" s="500"/>
      <c r="O45075" s="500"/>
      <c r="Q45075" s="498" t="s">
        <v>213</v>
      </c>
      <c r="S45075" s="499"/>
    </row>
    <row r="45076">
      <c r="B45076" s="497"/>
      <c r="H45076" s="500"/>
      <c r="O45076" s="500"/>
      <c r="Q45076" s="498" t="s">
        <v>213</v>
      </c>
      <c r="S45076" s="499"/>
    </row>
    <row r="45077">
      <c r="B45077" s="497"/>
      <c r="H45077" s="500"/>
      <c r="O45077" s="500"/>
      <c r="Q45077" s="498" t="s">
        <v>213</v>
      </c>
      <c r="S45077" s="499"/>
    </row>
    <row r="45078">
      <c r="B45078" s="497"/>
      <c r="H45078" s="500"/>
      <c r="O45078" s="500"/>
      <c r="Q45078" s="498" t="s">
        <v>213</v>
      </c>
      <c r="S45078" s="499"/>
    </row>
    <row r="45079">
      <c r="B45079" s="497"/>
      <c r="H45079" s="500"/>
      <c r="O45079" s="500"/>
      <c r="Q45079" s="498" t="s">
        <v>213</v>
      </c>
      <c r="S45079" s="499"/>
    </row>
    <row r="45080">
      <c r="B45080" s="497"/>
      <c r="H45080" s="500"/>
      <c r="O45080" s="500"/>
      <c r="Q45080" s="498" t="s">
        <v>213</v>
      </c>
      <c r="S45080" s="499"/>
    </row>
    <row r="45081">
      <c r="B45081" s="497"/>
      <c r="H45081" s="500"/>
      <c r="O45081" s="500"/>
      <c r="Q45081" s="498" t="s">
        <v>213</v>
      </c>
      <c r="S45081" s="499"/>
    </row>
    <row r="45082">
      <c r="B45082" s="497"/>
      <c r="H45082" s="500"/>
      <c r="O45082" s="500"/>
      <c r="Q45082" s="498" t="s">
        <v>213</v>
      </c>
      <c r="S45082" s="499"/>
    </row>
    <row r="45083">
      <c r="B45083" s="497"/>
      <c r="H45083" s="500"/>
      <c r="O45083" s="500"/>
      <c r="Q45083" s="498" t="s">
        <v>213</v>
      </c>
      <c r="S45083" s="499"/>
    </row>
    <row r="45084">
      <c r="B45084" s="497"/>
      <c r="H45084" s="500"/>
      <c r="O45084" s="500"/>
      <c r="Q45084" s="498" t="s">
        <v>213</v>
      </c>
      <c r="S45084" s="499"/>
    </row>
    <row r="45085">
      <c r="B45085" s="497"/>
      <c r="H45085" s="500"/>
      <c r="O45085" s="500"/>
      <c r="Q45085" s="498" t="s">
        <v>213</v>
      </c>
      <c r="S45085" s="499"/>
    </row>
    <row r="45086">
      <c r="B45086" s="497"/>
      <c r="H45086" s="500"/>
      <c r="O45086" s="500"/>
      <c r="Q45086" s="498" t="s">
        <v>213</v>
      </c>
      <c r="S45086" s="499"/>
    </row>
    <row r="45087">
      <c r="B45087" s="497"/>
      <c r="H45087" s="500"/>
      <c r="O45087" s="500"/>
      <c r="Q45087" s="498" t="s">
        <v>213</v>
      </c>
      <c r="S45087" s="499"/>
    </row>
    <row r="45088">
      <c r="B45088" s="497"/>
      <c r="H45088" s="500"/>
      <c r="O45088" s="500"/>
      <c r="Q45088" s="498" t="s">
        <v>213</v>
      </c>
      <c r="S45088" s="499"/>
    </row>
    <row r="45089">
      <c r="B45089" s="497"/>
      <c r="H45089" s="500"/>
      <c r="O45089" s="500"/>
      <c r="Q45089" s="498" t="s">
        <v>213</v>
      </c>
      <c r="S45089" s="499"/>
    </row>
    <row r="45090">
      <c r="B45090" s="497"/>
      <c r="H45090" s="500"/>
      <c r="O45090" s="500"/>
      <c r="Q45090" s="498" t="s">
        <v>213</v>
      </c>
      <c r="S45090" s="499"/>
    </row>
    <row r="45091">
      <c r="B45091" s="497"/>
      <c r="H45091" s="500"/>
      <c r="O45091" s="500"/>
      <c r="Q45091" s="498" t="s">
        <v>213</v>
      </c>
      <c r="S45091" s="499"/>
    </row>
    <row r="45092">
      <c r="B45092" s="497"/>
      <c r="H45092" s="500"/>
      <c r="O45092" s="500"/>
      <c r="Q45092" s="498" t="s">
        <v>213</v>
      </c>
      <c r="S45092" s="499"/>
    </row>
    <row r="45093">
      <c r="B45093" s="497"/>
      <c r="H45093" s="500"/>
      <c r="O45093" s="500"/>
      <c r="Q45093" s="498" t="s">
        <v>213</v>
      </c>
      <c r="S45093" s="499"/>
    </row>
    <row r="45094">
      <c r="B45094" s="497"/>
      <c r="H45094" s="500"/>
      <c r="O45094" s="500"/>
      <c r="Q45094" s="498" t="s">
        <v>213</v>
      </c>
      <c r="S45094" s="499"/>
    </row>
    <row r="45095">
      <c r="B45095" s="497"/>
      <c r="H45095" s="500"/>
      <c r="O45095" s="500"/>
      <c r="Q45095" s="498" t="s">
        <v>213</v>
      </c>
      <c r="S45095" s="499"/>
    </row>
    <row r="45096">
      <c r="B45096" s="497"/>
      <c r="H45096" s="500"/>
      <c r="O45096" s="500"/>
      <c r="Q45096" s="498" t="s">
        <v>213</v>
      </c>
      <c r="S45096" s="499"/>
    </row>
    <row r="45097">
      <c r="B45097" s="497"/>
      <c r="H45097" s="500"/>
      <c r="O45097" s="500"/>
      <c r="Q45097" s="498" t="s">
        <v>213</v>
      </c>
      <c r="S45097" s="499"/>
    </row>
    <row r="45098">
      <c r="B45098" s="497"/>
      <c r="H45098" s="500"/>
      <c r="O45098" s="500"/>
      <c r="Q45098" s="498" t="s">
        <v>213</v>
      </c>
      <c r="S45098" s="499"/>
    </row>
    <row r="45099">
      <c r="B45099" s="497"/>
      <c r="H45099" s="500"/>
      <c r="O45099" s="500"/>
      <c r="Q45099" s="498" t="s">
        <v>213</v>
      </c>
      <c r="S45099" s="499"/>
    </row>
    <row r="45100">
      <c r="B45100" s="497"/>
      <c r="H45100" s="500"/>
      <c r="O45100" s="500"/>
      <c r="Q45100" s="498" t="s">
        <v>213</v>
      </c>
      <c r="S45100" s="499"/>
    </row>
    <row r="45101">
      <c r="B45101" s="497"/>
      <c r="H45101" s="500"/>
      <c r="O45101" s="500"/>
      <c r="Q45101" s="498" t="s">
        <v>213</v>
      </c>
      <c r="S45101" s="499"/>
    </row>
    <row r="45102">
      <c r="B45102" s="497"/>
      <c r="H45102" s="500"/>
      <c r="O45102" s="500"/>
      <c r="Q45102" s="498" t="s">
        <v>213</v>
      </c>
      <c r="S45102" s="499"/>
    </row>
    <row r="45103">
      <c r="B45103" s="497"/>
      <c r="H45103" s="500"/>
      <c r="O45103" s="500"/>
      <c r="Q45103" s="498" t="s">
        <v>213</v>
      </c>
      <c r="S45103" s="499"/>
    </row>
    <row r="45104">
      <c r="B45104" s="497"/>
      <c r="H45104" s="500"/>
      <c r="O45104" s="500"/>
      <c r="Q45104" s="498" t="s">
        <v>213</v>
      </c>
      <c r="S45104" s="499"/>
    </row>
    <row r="45105">
      <c r="B45105" s="497"/>
      <c r="H45105" s="500"/>
      <c r="O45105" s="500"/>
      <c r="Q45105" s="498" t="s">
        <v>213</v>
      </c>
      <c r="S45105" s="499"/>
    </row>
    <row r="45106">
      <c r="B45106" s="497"/>
      <c r="H45106" s="500"/>
      <c r="O45106" s="500"/>
      <c r="Q45106" s="498" t="s">
        <v>213</v>
      </c>
      <c r="S45106" s="499"/>
    </row>
    <row r="45107">
      <c r="B45107" s="497"/>
      <c r="H45107" s="500"/>
      <c r="O45107" s="500"/>
      <c r="Q45107" s="498" t="s">
        <v>213</v>
      </c>
      <c r="S45107" s="499"/>
    </row>
    <row r="45108">
      <c r="B45108" s="497"/>
      <c r="H45108" s="500"/>
      <c r="O45108" s="500"/>
      <c r="Q45108" s="498" t="s">
        <v>213</v>
      </c>
      <c r="S45108" s="499"/>
    </row>
    <row r="45109">
      <c r="B45109" s="497"/>
      <c r="H45109" s="500"/>
      <c r="O45109" s="500"/>
      <c r="Q45109" s="498" t="s">
        <v>213</v>
      </c>
      <c r="S45109" s="499"/>
    </row>
    <row r="45110">
      <c r="B45110" s="497"/>
      <c r="H45110" s="500"/>
      <c r="O45110" s="500"/>
      <c r="Q45110" s="498" t="s">
        <v>213</v>
      </c>
      <c r="S45110" s="499"/>
    </row>
    <row r="45111">
      <c r="B45111" s="497"/>
      <c r="H45111" s="500"/>
      <c r="O45111" s="500"/>
      <c r="Q45111" s="498" t="s">
        <v>213</v>
      </c>
      <c r="S45111" s="499"/>
    </row>
    <row r="45112">
      <c r="B45112" s="497"/>
      <c r="H45112" s="500"/>
      <c r="O45112" s="500"/>
      <c r="Q45112" s="498" t="s">
        <v>213</v>
      </c>
      <c r="S45112" s="499"/>
    </row>
    <row r="45113">
      <c r="B45113" s="497"/>
      <c r="H45113" s="500"/>
      <c r="O45113" s="500"/>
      <c r="Q45113" s="498" t="s">
        <v>213</v>
      </c>
      <c r="S45113" s="499"/>
    </row>
    <row r="45114">
      <c r="B45114" s="497"/>
      <c r="H45114" s="500"/>
      <c r="O45114" s="500"/>
      <c r="Q45114" s="498" t="s">
        <v>213</v>
      </c>
      <c r="S45114" s="499"/>
    </row>
    <row r="45115">
      <c r="B45115" s="497"/>
      <c r="H45115" s="500"/>
      <c r="O45115" s="500"/>
      <c r="Q45115" s="498" t="s">
        <v>213</v>
      </c>
      <c r="S45115" s="499"/>
    </row>
    <row r="45116">
      <c r="B45116" s="497"/>
      <c r="H45116" s="500"/>
      <c r="O45116" s="500"/>
      <c r="Q45116" s="498" t="s">
        <v>213</v>
      </c>
      <c r="S45116" s="499"/>
    </row>
    <row r="45117">
      <c r="B45117" s="497"/>
      <c r="H45117" s="500"/>
      <c r="O45117" s="500"/>
      <c r="Q45117" s="498" t="s">
        <v>213</v>
      </c>
      <c r="S45117" s="499"/>
    </row>
    <row r="45118">
      <c r="B45118" s="497"/>
      <c r="H45118" s="500"/>
      <c r="O45118" s="500"/>
      <c r="Q45118" s="498" t="s">
        <v>213</v>
      </c>
      <c r="S45118" s="499"/>
    </row>
    <row r="45119">
      <c r="B45119" s="497"/>
      <c r="H45119" s="500"/>
      <c r="O45119" s="500"/>
      <c r="Q45119" s="498" t="s">
        <v>213</v>
      </c>
      <c r="S45119" s="499"/>
    </row>
    <row r="45120">
      <c r="B45120" s="497"/>
      <c r="H45120" s="500"/>
      <c r="O45120" s="500"/>
      <c r="Q45120" s="498" t="s">
        <v>213</v>
      </c>
      <c r="S45120" s="499"/>
    </row>
    <row r="45121">
      <c r="B45121" s="497"/>
      <c r="H45121" s="500"/>
      <c r="O45121" s="500"/>
      <c r="Q45121" s="498" t="s">
        <v>213</v>
      </c>
      <c r="S45121" s="499"/>
    </row>
    <row r="45122">
      <c r="B45122" s="497"/>
      <c r="H45122" s="500"/>
      <c r="O45122" s="500"/>
      <c r="Q45122" s="498" t="s">
        <v>213</v>
      </c>
      <c r="S45122" s="499"/>
    </row>
    <row r="45123">
      <c r="B45123" s="497"/>
      <c r="H45123" s="500"/>
      <c r="O45123" s="500"/>
      <c r="Q45123" s="498" t="s">
        <v>213</v>
      </c>
      <c r="S45123" s="499"/>
    </row>
    <row r="45124">
      <c r="B45124" s="497"/>
      <c r="H45124" s="500"/>
      <c r="O45124" s="500"/>
      <c r="Q45124" s="498" t="s">
        <v>213</v>
      </c>
      <c r="S45124" s="499"/>
    </row>
    <row r="45125">
      <c r="B45125" s="497"/>
      <c r="H45125" s="500"/>
      <c r="O45125" s="500"/>
      <c r="Q45125" s="498" t="s">
        <v>213</v>
      </c>
      <c r="S45125" s="499"/>
    </row>
    <row r="45126">
      <c r="B45126" s="497"/>
      <c r="H45126" s="500"/>
      <c r="O45126" s="500"/>
      <c r="Q45126" s="498" t="s">
        <v>213</v>
      </c>
      <c r="S45126" s="499"/>
    </row>
    <row r="45127">
      <c r="B45127" s="497"/>
      <c r="H45127" s="500"/>
      <c r="O45127" s="500"/>
      <c r="Q45127" s="498" t="s">
        <v>213</v>
      </c>
      <c r="S45127" s="499"/>
    </row>
    <row r="45128">
      <c r="B45128" s="497"/>
      <c r="H45128" s="500"/>
      <c r="O45128" s="500"/>
      <c r="Q45128" s="498" t="s">
        <v>213</v>
      </c>
      <c r="S45128" s="499"/>
    </row>
    <row r="45129">
      <c r="B45129" s="497"/>
      <c r="H45129" s="500"/>
      <c r="O45129" s="500"/>
      <c r="Q45129" s="498" t="s">
        <v>213</v>
      </c>
      <c r="S45129" s="499"/>
    </row>
    <row r="45130">
      <c r="B45130" s="497"/>
      <c r="H45130" s="500"/>
      <c r="O45130" s="500"/>
      <c r="Q45130" s="498" t="s">
        <v>213</v>
      </c>
      <c r="S45130" s="499"/>
    </row>
    <row r="45131">
      <c r="B45131" s="497"/>
      <c r="H45131" s="500"/>
      <c r="O45131" s="500"/>
      <c r="Q45131" s="498" t="s">
        <v>213</v>
      </c>
      <c r="S45131" s="499"/>
    </row>
    <row r="45132">
      <c r="B45132" s="497"/>
      <c r="H45132" s="500"/>
      <c r="O45132" s="500"/>
      <c r="Q45132" s="498" t="s">
        <v>213</v>
      </c>
      <c r="S45132" s="499"/>
    </row>
    <row r="45133">
      <c r="B45133" s="497"/>
      <c r="H45133" s="500"/>
      <c r="O45133" s="500"/>
      <c r="Q45133" s="498" t="s">
        <v>213</v>
      </c>
      <c r="S45133" s="499"/>
    </row>
    <row r="45134">
      <c r="B45134" s="497"/>
      <c r="H45134" s="500"/>
      <c r="O45134" s="500"/>
      <c r="Q45134" s="498" t="s">
        <v>213</v>
      </c>
      <c r="S45134" s="499"/>
    </row>
    <row r="45135">
      <c r="B45135" s="497"/>
      <c r="H45135" s="500"/>
      <c r="O45135" s="500"/>
      <c r="Q45135" s="498" t="s">
        <v>213</v>
      </c>
      <c r="S45135" s="499"/>
    </row>
    <row r="45136">
      <c r="B45136" s="497"/>
      <c r="H45136" s="500"/>
      <c r="O45136" s="500"/>
      <c r="Q45136" s="498" t="s">
        <v>213</v>
      </c>
      <c r="S45136" s="499"/>
    </row>
    <row r="45137">
      <c r="B45137" s="497"/>
      <c r="H45137" s="500"/>
      <c r="O45137" s="500"/>
      <c r="Q45137" s="498" t="s">
        <v>213</v>
      </c>
      <c r="S45137" s="499"/>
    </row>
    <row r="45138">
      <c r="B45138" s="497"/>
      <c r="H45138" s="500"/>
      <c r="O45138" s="500"/>
      <c r="Q45138" s="498" t="s">
        <v>213</v>
      </c>
      <c r="S45138" s="499"/>
    </row>
    <row r="45139">
      <c r="B45139" s="497"/>
      <c r="H45139" s="500"/>
      <c r="O45139" s="500"/>
      <c r="Q45139" s="498" t="s">
        <v>213</v>
      </c>
      <c r="S45139" s="499"/>
    </row>
    <row r="45140">
      <c r="B45140" s="497"/>
      <c r="H45140" s="500"/>
      <c r="O45140" s="500"/>
      <c r="Q45140" s="498" t="s">
        <v>213</v>
      </c>
      <c r="S45140" s="499"/>
    </row>
    <row r="45141">
      <c r="B45141" s="497"/>
      <c r="H45141" s="500"/>
      <c r="O45141" s="500"/>
      <c r="Q45141" s="498" t="s">
        <v>213</v>
      </c>
      <c r="S45141" s="499"/>
    </row>
    <row r="45142">
      <c r="B45142" s="497"/>
      <c r="H45142" s="500"/>
      <c r="O45142" s="500"/>
      <c r="Q45142" s="498" t="s">
        <v>213</v>
      </c>
      <c r="S45142" s="499"/>
    </row>
    <row r="45143">
      <c r="B45143" s="497"/>
      <c r="H45143" s="500"/>
      <c r="O45143" s="500"/>
      <c r="Q45143" s="498" t="s">
        <v>213</v>
      </c>
      <c r="S45143" s="499"/>
    </row>
    <row r="45144">
      <c r="B45144" s="497"/>
      <c r="H45144" s="500"/>
      <c r="O45144" s="500"/>
      <c r="Q45144" s="498" t="s">
        <v>213</v>
      </c>
      <c r="S45144" s="499"/>
    </row>
    <row r="45145">
      <c r="B45145" s="497"/>
      <c r="H45145" s="500"/>
      <c r="O45145" s="500"/>
      <c r="Q45145" s="498" t="s">
        <v>213</v>
      </c>
      <c r="S45145" s="499"/>
    </row>
    <row r="45146">
      <c r="B45146" s="497"/>
      <c r="H45146" s="500"/>
      <c r="O45146" s="500"/>
      <c r="Q45146" s="498" t="s">
        <v>213</v>
      </c>
      <c r="S45146" s="499"/>
    </row>
    <row r="45147">
      <c r="B45147" s="497"/>
      <c r="H45147" s="500"/>
      <c r="O45147" s="500"/>
      <c r="Q45147" s="498" t="s">
        <v>213</v>
      </c>
      <c r="S45147" s="499"/>
    </row>
    <row r="45148">
      <c r="B45148" s="497"/>
      <c r="H45148" s="500"/>
      <c r="O45148" s="500"/>
      <c r="Q45148" s="498" t="s">
        <v>213</v>
      </c>
      <c r="S45148" s="499"/>
    </row>
    <row r="45149">
      <c r="B45149" s="497"/>
      <c r="H45149" s="500"/>
      <c r="O45149" s="500"/>
      <c r="Q45149" s="498" t="s">
        <v>213</v>
      </c>
      <c r="S45149" s="499"/>
    </row>
    <row r="45150">
      <c r="B45150" s="497"/>
      <c r="H45150" s="500"/>
      <c r="O45150" s="500"/>
      <c r="Q45150" s="498" t="s">
        <v>213</v>
      </c>
      <c r="S45150" s="499"/>
    </row>
    <row r="45151">
      <c r="B45151" s="497"/>
      <c r="H45151" s="500"/>
      <c r="O45151" s="500"/>
      <c r="Q45151" s="498" t="s">
        <v>213</v>
      </c>
      <c r="S45151" s="499"/>
    </row>
    <row r="45152">
      <c r="B45152" s="497"/>
      <c r="H45152" s="500"/>
      <c r="O45152" s="500"/>
      <c r="Q45152" s="498" t="s">
        <v>213</v>
      </c>
      <c r="S45152" s="499"/>
    </row>
    <row r="45153">
      <c r="B45153" s="497"/>
      <c r="H45153" s="500"/>
      <c r="O45153" s="500"/>
      <c r="Q45153" s="498" t="s">
        <v>213</v>
      </c>
      <c r="S45153" s="499"/>
    </row>
    <row r="45154">
      <c r="B45154" s="497"/>
      <c r="H45154" s="500"/>
      <c r="O45154" s="500"/>
      <c r="Q45154" s="498" t="s">
        <v>213</v>
      </c>
      <c r="S45154" s="499"/>
    </row>
    <row r="45155">
      <c r="B45155" s="497"/>
      <c r="H45155" s="500"/>
      <c r="O45155" s="500"/>
      <c r="Q45155" s="498" t="s">
        <v>213</v>
      </c>
      <c r="S45155" s="499"/>
    </row>
    <row r="45156">
      <c r="B45156" s="497"/>
      <c r="H45156" s="500"/>
      <c r="O45156" s="500"/>
      <c r="Q45156" s="498" t="s">
        <v>213</v>
      </c>
      <c r="S45156" s="499"/>
    </row>
    <row r="45157">
      <c r="B45157" s="497"/>
      <c r="H45157" s="500"/>
      <c r="O45157" s="500"/>
      <c r="Q45157" s="498" t="s">
        <v>213</v>
      </c>
      <c r="S45157" s="499"/>
    </row>
    <row r="45158">
      <c r="B45158" s="497"/>
      <c r="H45158" s="500"/>
      <c r="O45158" s="500"/>
      <c r="Q45158" s="498" t="s">
        <v>213</v>
      </c>
      <c r="S45158" s="499"/>
    </row>
    <row r="45159">
      <c r="B45159" s="497"/>
      <c r="H45159" s="500"/>
      <c r="O45159" s="500"/>
      <c r="Q45159" s="498" t="s">
        <v>213</v>
      </c>
      <c r="S45159" s="499"/>
    </row>
    <row r="45160">
      <c r="B45160" s="497"/>
      <c r="H45160" s="500"/>
      <c r="O45160" s="500"/>
      <c r="Q45160" s="498" t="s">
        <v>213</v>
      </c>
      <c r="S45160" s="499"/>
    </row>
    <row r="45161">
      <c r="B45161" s="497"/>
      <c r="H45161" s="500"/>
      <c r="O45161" s="500"/>
      <c r="Q45161" s="498" t="s">
        <v>213</v>
      </c>
      <c r="S45161" s="499"/>
    </row>
    <row r="45162">
      <c r="B45162" s="497"/>
      <c r="H45162" s="500"/>
      <c r="O45162" s="500"/>
      <c r="Q45162" s="498" t="s">
        <v>213</v>
      </c>
      <c r="S45162" s="499"/>
    </row>
    <row r="45163">
      <c r="B45163" s="497"/>
      <c r="H45163" s="500"/>
      <c r="O45163" s="500"/>
      <c r="Q45163" s="498" t="s">
        <v>213</v>
      </c>
      <c r="S45163" s="499"/>
    </row>
    <row r="45164">
      <c r="B45164" s="497"/>
      <c r="H45164" s="500"/>
      <c r="O45164" s="500"/>
      <c r="Q45164" s="498" t="s">
        <v>213</v>
      </c>
      <c r="S45164" s="499"/>
    </row>
    <row r="45165">
      <c r="B45165" s="497"/>
      <c r="H45165" s="500"/>
      <c r="O45165" s="500"/>
      <c r="Q45165" s="498" t="s">
        <v>213</v>
      </c>
      <c r="S45165" s="499"/>
    </row>
    <row r="45166">
      <c r="B45166" s="497"/>
      <c r="H45166" s="500"/>
      <c r="O45166" s="500"/>
      <c r="Q45166" s="498" t="s">
        <v>213</v>
      </c>
      <c r="S45166" s="499"/>
    </row>
    <row r="45167">
      <c r="B45167" s="497"/>
      <c r="H45167" s="500"/>
      <c r="O45167" s="500"/>
      <c r="Q45167" s="498" t="s">
        <v>213</v>
      </c>
      <c r="S45167" s="499"/>
    </row>
    <row r="45168">
      <c r="B45168" s="497"/>
      <c r="H45168" s="500"/>
      <c r="O45168" s="500"/>
      <c r="Q45168" s="498" t="s">
        <v>213</v>
      </c>
      <c r="S45168" s="499"/>
    </row>
    <row r="45169">
      <c r="B45169" s="497"/>
      <c r="H45169" s="500"/>
      <c r="O45169" s="500"/>
      <c r="Q45169" s="498" t="s">
        <v>213</v>
      </c>
      <c r="S45169" s="499"/>
    </row>
    <row r="45170">
      <c r="B45170" s="497"/>
      <c r="H45170" s="500"/>
      <c r="O45170" s="500"/>
      <c r="Q45170" s="498" t="s">
        <v>213</v>
      </c>
      <c r="S45170" s="499"/>
    </row>
    <row r="45171">
      <c r="B45171" s="497"/>
      <c r="H45171" s="500"/>
      <c r="O45171" s="500"/>
      <c r="Q45171" s="498" t="s">
        <v>213</v>
      </c>
      <c r="S45171" s="499"/>
    </row>
    <row r="45172">
      <c r="B45172" s="497"/>
      <c r="H45172" s="500"/>
      <c r="O45172" s="500"/>
      <c r="Q45172" s="498" t="s">
        <v>213</v>
      </c>
      <c r="S45172" s="499"/>
    </row>
    <row r="45173">
      <c r="B45173" s="497"/>
      <c r="H45173" s="500"/>
      <c r="O45173" s="500"/>
      <c r="Q45173" s="498" t="s">
        <v>213</v>
      </c>
      <c r="S45173" s="499"/>
    </row>
    <row r="45174">
      <c r="B45174" s="497"/>
      <c r="H45174" s="500"/>
      <c r="O45174" s="500"/>
      <c r="Q45174" s="498" t="s">
        <v>213</v>
      </c>
      <c r="S45174" s="499"/>
    </row>
    <row r="45175">
      <c r="B45175" s="497"/>
      <c r="H45175" s="500"/>
      <c r="O45175" s="500"/>
      <c r="Q45175" s="498" t="s">
        <v>213</v>
      </c>
      <c r="S45175" s="499"/>
    </row>
    <row r="45176">
      <c r="B45176" s="497"/>
      <c r="H45176" s="500"/>
      <c r="O45176" s="500"/>
      <c r="Q45176" s="498" t="s">
        <v>213</v>
      </c>
      <c r="S45176" s="499"/>
    </row>
    <row r="45177">
      <c r="B45177" s="497"/>
      <c r="H45177" s="500"/>
      <c r="O45177" s="500"/>
      <c r="Q45177" s="498" t="s">
        <v>213</v>
      </c>
      <c r="S45177" s="499"/>
    </row>
    <row r="45178">
      <c r="B45178" s="497"/>
      <c r="H45178" s="500"/>
      <c r="O45178" s="500"/>
      <c r="Q45178" s="498" t="s">
        <v>213</v>
      </c>
      <c r="S45178" s="499"/>
    </row>
    <row r="45179">
      <c r="B45179" s="497"/>
      <c r="H45179" s="500"/>
      <c r="O45179" s="500"/>
      <c r="Q45179" s="498" t="s">
        <v>213</v>
      </c>
      <c r="S45179" s="499"/>
    </row>
    <row r="45180">
      <c r="B45180" s="497"/>
      <c r="H45180" s="500"/>
      <c r="O45180" s="500"/>
      <c r="Q45180" s="498" t="s">
        <v>213</v>
      </c>
      <c r="S45180" s="499"/>
    </row>
    <row r="45181">
      <c r="B45181" s="497"/>
      <c r="H45181" s="500"/>
      <c r="O45181" s="500"/>
      <c r="Q45181" s="498" t="s">
        <v>213</v>
      </c>
      <c r="S45181" s="499"/>
    </row>
    <row r="45182">
      <c r="B45182" s="497"/>
      <c r="H45182" s="500"/>
      <c r="O45182" s="500"/>
      <c r="Q45182" s="498" t="s">
        <v>213</v>
      </c>
      <c r="S45182" s="499"/>
    </row>
    <row r="45183">
      <c r="B45183" s="497"/>
      <c r="H45183" s="500"/>
      <c r="O45183" s="500"/>
      <c r="Q45183" s="498" t="s">
        <v>213</v>
      </c>
      <c r="S45183" s="499"/>
    </row>
    <row r="45184">
      <c r="B45184" s="497"/>
      <c r="H45184" s="500"/>
      <c r="O45184" s="500"/>
      <c r="Q45184" s="498" t="s">
        <v>213</v>
      </c>
      <c r="S45184" s="499"/>
    </row>
    <row r="45185">
      <c r="B45185" s="497"/>
      <c r="H45185" s="500"/>
      <c r="O45185" s="500"/>
      <c r="Q45185" s="498" t="s">
        <v>213</v>
      </c>
      <c r="S45185" s="499"/>
    </row>
    <row r="45186">
      <c r="B45186" s="497"/>
      <c r="H45186" s="500"/>
      <c r="O45186" s="500"/>
      <c r="Q45186" s="498" t="s">
        <v>213</v>
      </c>
      <c r="S45186" s="499"/>
    </row>
    <row r="45187">
      <c r="B45187" s="497"/>
      <c r="H45187" s="500"/>
      <c r="O45187" s="500"/>
      <c r="Q45187" s="498" t="s">
        <v>213</v>
      </c>
      <c r="S45187" s="499"/>
    </row>
    <row r="45188">
      <c r="B45188" s="497"/>
      <c r="H45188" s="500"/>
      <c r="O45188" s="500"/>
      <c r="Q45188" s="498" t="s">
        <v>213</v>
      </c>
      <c r="S45188" s="499"/>
    </row>
    <row r="45189">
      <c r="B45189" s="497"/>
      <c r="H45189" s="500"/>
      <c r="O45189" s="500"/>
      <c r="Q45189" s="498" t="s">
        <v>213</v>
      </c>
      <c r="S45189" s="499"/>
    </row>
    <row r="45190">
      <c r="B45190" s="497"/>
      <c r="H45190" s="500"/>
      <c r="O45190" s="500"/>
      <c r="Q45190" s="498" t="s">
        <v>213</v>
      </c>
      <c r="S45190" s="499"/>
    </row>
    <row r="45191">
      <c r="B45191" s="497"/>
      <c r="H45191" s="500"/>
      <c r="O45191" s="500"/>
      <c r="Q45191" s="498" t="s">
        <v>213</v>
      </c>
      <c r="S45191" s="499"/>
    </row>
    <row r="45192">
      <c r="B45192" s="497"/>
      <c r="H45192" s="500"/>
      <c r="O45192" s="500"/>
      <c r="Q45192" s="498" t="s">
        <v>213</v>
      </c>
      <c r="S45192" s="499"/>
    </row>
    <row r="45193">
      <c r="B45193" s="497"/>
      <c r="H45193" s="500"/>
      <c r="O45193" s="500"/>
      <c r="Q45193" s="498" t="s">
        <v>213</v>
      </c>
      <c r="S45193" s="499"/>
    </row>
    <row r="45194">
      <c r="B45194" s="497"/>
      <c r="H45194" s="500"/>
      <c r="O45194" s="500"/>
      <c r="Q45194" s="498" t="s">
        <v>213</v>
      </c>
      <c r="S45194" s="499"/>
    </row>
    <row r="45195">
      <c r="B45195" s="497"/>
      <c r="H45195" s="500"/>
      <c r="O45195" s="500"/>
      <c r="Q45195" s="498" t="s">
        <v>213</v>
      </c>
      <c r="S45195" s="499"/>
    </row>
    <row r="45196">
      <c r="B45196" s="497"/>
      <c r="H45196" s="500"/>
      <c r="O45196" s="500"/>
      <c r="Q45196" s="498" t="s">
        <v>213</v>
      </c>
      <c r="S45196" s="499"/>
    </row>
    <row r="45197">
      <c r="B45197" s="497"/>
      <c r="H45197" s="500"/>
      <c r="O45197" s="500"/>
      <c r="Q45197" s="498" t="s">
        <v>213</v>
      </c>
      <c r="S45197" s="499"/>
    </row>
    <row r="45198">
      <c r="B45198" s="497"/>
      <c r="H45198" s="500"/>
      <c r="O45198" s="500"/>
      <c r="Q45198" s="498" t="s">
        <v>213</v>
      </c>
      <c r="S45198" s="499"/>
    </row>
    <row r="45199">
      <c r="B45199" s="497"/>
      <c r="H45199" s="500"/>
      <c r="O45199" s="500"/>
      <c r="Q45199" s="498" t="s">
        <v>213</v>
      </c>
      <c r="S45199" s="499"/>
    </row>
    <row r="45200">
      <c r="B45200" s="497"/>
      <c r="H45200" s="500"/>
      <c r="O45200" s="500"/>
      <c r="Q45200" s="498" t="s">
        <v>213</v>
      </c>
      <c r="S45200" s="499"/>
    </row>
    <row r="45201">
      <c r="B45201" s="497"/>
      <c r="H45201" s="500"/>
      <c r="O45201" s="500"/>
      <c r="Q45201" s="498" t="s">
        <v>213</v>
      </c>
      <c r="S45201" s="499"/>
    </row>
    <row r="45202">
      <c r="B45202" s="497"/>
      <c r="H45202" s="500"/>
      <c r="O45202" s="500"/>
      <c r="Q45202" s="498" t="s">
        <v>213</v>
      </c>
      <c r="S45202" s="499"/>
    </row>
    <row r="45203">
      <c r="B45203" s="497"/>
      <c r="H45203" s="500"/>
      <c r="O45203" s="500"/>
      <c r="Q45203" s="498" t="s">
        <v>213</v>
      </c>
      <c r="S45203" s="499"/>
    </row>
    <row r="45204">
      <c r="B45204" s="497"/>
      <c r="H45204" s="500"/>
      <c r="O45204" s="500"/>
      <c r="Q45204" s="498" t="s">
        <v>213</v>
      </c>
      <c r="S45204" s="499"/>
    </row>
    <row r="45205">
      <c r="B45205" s="497"/>
      <c r="H45205" s="500"/>
      <c r="O45205" s="500"/>
      <c r="Q45205" s="498" t="s">
        <v>213</v>
      </c>
      <c r="S45205" s="499"/>
    </row>
    <row r="45206">
      <c r="B45206" s="497"/>
      <c r="H45206" s="500"/>
      <c r="O45206" s="500"/>
      <c r="Q45206" s="498" t="s">
        <v>213</v>
      </c>
      <c r="S45206" s="499"/>
    </row>
    <row r="45207">
      <c r="B45207" s="497"/>
      <c r="H45207" s="500"/>
      <c r="O45207" s="500"/>
      <c r="Q45207" s="498" t="s">
        <v>213</v>
      </c>
      <c r="S45207" s="499"/>
    </row>
    <row r="45208">
      <c r="B45208" s="497"/>
      <c r="H45208" s="500"/>
      <c r="O45208" s="500"/>
      <c r="Q45208" s="498" t="s">
        <v>213</v>
      </c>
      <c r="S45208" s="499"/>
    </row>
    <row r="45209">
      <c r="B45209" s="497"/>
      <c r="H45209" s="500"/>
      <c r="O45209" s="500"/>
      <c r="Q45209" s="498" t="s">
        <v>213</v>
      </c>
      <c r="S45209" s="499"/>
    </row>
    <row r="45210">
      <c r="B45210" s="497"/>
      <c r="H45210" s="500"/>
      <c r="O45210" s="500"/>
      <c r="Q45210" s="498" t="s">
        <v>213</v>
      </c>
      <c r="S45210" s="499"/>
    </row>
    <row r="45211">
      <c r="B45211" s="497"/>
      <c r="H45211" s="500"/>
      <c r="O45211" s="500"/>
      <c r="Q45211" s="498" t="s">
        <v>213</v>
      </c>
      <c r="S45211" s="499"/>
    </row>
    <row r="45212">
      <c r="B45212" s="497"/>
      <c r="H45212" s="500"/>
      <c r="O45212" s="500"/>
      <c r="Q45212" s="498" t="s">
        <v>213</v>
      </c>
      <c r="S45212" s="499"/>
    </row>
    <row r="45213">
      <c r="B45213" s="497"/>
      <c r="H45213" s="500"/>
      <c r="O45213" s="500"/>
      <c r="Q45213" s="498" t="s">
        <v>213</v>
      </c>
      <c r="S45213" s="499"/>
    </row>
    <row r="45214">
      <c r="B45214" s="497"/>
      <c r="H45214" s="500"/>
      <c r="O45214" s="500"/>
      <c r="Q45214" s="498" t="s">
        <v>213</v>
      </c>
      <c r="S45214" s="499"/>
    </row>
    <row r="45215">
      <c r="B45215" s="497"/>
      <c r="H45215" s="500"/>
      <c r="O45215" s="500"/>
      <c r="Q45215" s="498" t="s">
        <v>213</v>
      </c>
      <c r="S45215" s="499"/>
    </row>
    <row r="45216">
      <c r="B45216" s="497"/>
      <c r="H45216" s="500"/>
      <c r="O45216" s="500"/>
      <c r="Q45216" s="498" t="s">
        <v>213</v>
      </c>
      <c r="S45216" s="499"/>
    </row>
    <row r="45217">
      <c r="B45217" s="497"/>
      <c r="H45217" s="500"/>
      <c r="O45217" s="500"/>
      <c r="Q45217" s="498" t="s">
        <v>213</v>
      </c>
      <c r="S45217" s="499"/>
    </row>
    <row r="45218">
      <c r="B45218" s="497"/>
      <c r="H45218" s="500"/>
      <c r="O45218" s="500"/>
      <c r="Q45218" s="498" t="s">
        <v>213</v>
      </c>
      <c r="S45218" s="499"/>
    </row>
    <row r="45219">
      <c r="B45219" s="497"/>
      <c r="H45219" s="500"/>
      <c r="O45219" s="500"/>
      <c r="Q45219" s="498" t="s">
        <v>213</v>
      </c>
      <c r="S45219" s="499"/>
    </row>
    <row r="45220">
      <c r="B45220" s="497"/>
      <c r="H45220" s="500"/>
      <c r="O45220" s="500"/>
      <c r="Q45220" s="498" t="s">
        <v>213</v>
      </c>
      <c r="S45220" s="499"/>
    </row>
    <row r="45221">
      <c r="B45221" s="497"/>
      <c r="H45221" s="500"/>
      <c r="O45221" s="500"/>
      <c r="Q45221" s="498" t="s">
        <v>213</v>
      </c>
      <c r="S45221" s="499"/>
    </row>
    <row r="45222">
      <c r="B45222" s="497"/>
      <c r="H45222" s="500"/>
      <c r="O45222" s="500"/>
      <c r="Q45222" s="498" t="s">
        <v>213</v>
      </c>
      <c r="S45222" s="499"/>
    </row>
    <row r="45223">
      <c r="B45223" s="497"/>
      <c r="H45223" s="500"/>
      <c r="O45223" s="500"/>
      <c r="Q45223" s="498" t="s">
        <v>213</v>
      </c>
      <c r="S45223" s="499"/>
    </row>
    <row r="45224">
      <c r="B45224" s="497"/>
      <c r="H45224" s="500"/>
      <c r="O45224" s="500"/>
      <c r="Q45224" s="498" t="s">
        <v>213</v>
      </c>
      <c r="S45224" s="499"/>
    </row>
    <row r="45225">
      <c r="B45225" s="497"/>
      <c r="H45225" s="500"/>
      <c r="O45225" s="500"/>
      <c r="Q45225" s="498" t="s">
        <v>213</v>
      </c>
      <c r="S45225" s="499"/>
    </row>
    <row r="45226">
      <c r="B45226" s="497"/>
      <c r="H45226" s="500"/>
      <c r="O45226" s="500"/>
      <c r="Q45226" s="498" t="s">
        <v>213</v>
      </c>
      <c r="S45226" s="499"/>
    </row>
    <row r="45227">
      <c r="B45227" s="497"/>
      <c r="H45227" s="500"/>
      <c r="O45227" s="500"/>
      <c r="Q45227" s="498" t="s">
        <v>213</v>
      </c>
      <c r="S45227" s="499"/>
    </row>
    <row r="45228">
      <c r="B45228" s="497"/>
      <c r="H45228" s="500"/>
      <c r="O45228" s="500"/>
      <c r="Q45228" s="498" t="s">
        <v>213</v>
      </c>
      <c r="S45228" s="499"/>
    </row>
    <row r="45229">
      <c r="B45229" s="497"/>
      <c r="H45229" s="500"/>
      <c r="O45229" s="500"/>
      <c r="Q45229" s="498" t="s">
        <v>213</v>
      </c>
      <c r="S45229" s="499"/>
    </row>
    <row r="45230">
      <c r="B45230" s="497"/>
      <c r="H45230" s="500"/>
      <c r="O45230" s="500"/>
      <c r="Q45230" s="498" t="s">
        <v>213</v>
      </c>
      <c r="S45230" s="499"/>
    </row>
    <row r="45231">
      <c r="B45231" s="497"/>
      <c r="H45231" s="500"/>
      <c r="O45231" s="500"/>
      <c r="Q45231" s="498" t="s">
        <v>213</v>
      </c>
      <c r="S45231" s="499"/>
    </row>
    <row r="45232">
      <c r="B45232" s="497"/>
      <c r="H45232" s="500"/>
      <c r="O45232" s="500"/>
      <c r="Q45232" s="498" t="s">
        <v>213</v>
      </c>
      <c r="S45232" s="499"/>
    </row>
    <row r="45233">
      <c r="B45233" s="497"/>
      <c r="H45233" s="500"/>
      <c r="O45233" s="500"/>
      <c r="Q45233" s="498" t="s">
        <v>213</v>
      </c>
      <c r="S45233" s="499"/>
    </row>
    <row r="45234">
      <c r="B45234" s="497"/>
      <c r="H45234" s="500"/>
      <c r="O45234" s="500"/>
      <c r="Q45234" s="498" t="s">
        <v>213</v>
      </c>
      <c r="S45234" s="499"/>
    </row>
    <row r="45235">
      <c r="B45235" s="497"/>
      <c r="H45235" s="500"/>
      <c r="O45235" s="500"/>
      <c r="Q45235" s="498" t="s">
        <v>213</v>
      </c>
      <c r="S45235" s="499"/>
    </row>
    <row r="45236">
      <c r="B45236" s="497"/>
      <c r="H45236" s="500"/>
      <c r="O45236" s="500"/>
      <c r="Q45236" s="498" t="s">
        <v>213</v>
      </c>
      <c r="S45236" s="499"/>
    </row>
    <row r="45237">
      <c r="B45237" s="497"/>
      <c r="H45237" s="500"/>
      <c r="O45237" s="500"/>
      <c r="Q45237" s="498" t="s">
        <v>213</v>
      </c>
      <c r="S45237" s="499"/>
    </row>
    <row r="45238">
      <c r="B45238" s="497"/>
      <c r="H45238" s="500"/>
      <c r="O45238" s="500"/>
      <c r="Q45238" s="498" t="s">
        <v>213</v>
      </c>
      <c r="S45238" s="499"/>
    </row>
    <row r="45239">
      <c r="B45239" s="497"/>
      <c r="H45239" s="500"/>
      <c r="O45239" s="500"/>
      <c r="Q45239" s="498" t="s">
        <v>213</v>
      </c>
      <c r="S45239" s="499"/>
    </row>
    <row r="45240">
      <c r="B45240" s="497"/>
      <c r="H45240" s="500"/>
      <c r="O45240" s="500"/>
      <c r="Q45240" s="498" t="s">
        <v>213</v>
      </c>
      <c r="S45240" s="499"/>
    </row>
    <row r="45241">
      <c r="B45241" s="497"/>
      <c r="H45241" s="500"/>
      <c r="O45241" s="500"/>
      <c r="Q45241" s="498" t="s">
        <v>213</v>
      </c>
      <c r="S45241" s="499"/>
    </row>
    <row r="45242">
      <c r="B45242" s="497"/>
      <c r="H45242" s="500"/>
      <c r="O45242" s="500"/>
      <c r="Q45242" s="498" t="s">
        <v>213</v>
      </c>
      <c r="S45242" s="499"/>
    </row>
    <row r="45243">
      <c r="B45243" s="497"/>
      <c r="H45243" s="500"/>
      <c r="O45243" s="500"/>
      <c r="Q45243" s="498" t="s">
        <v>213</v>
      </c>
      <c r="S45243" s="499"/>
    </row>
    <row r="45244">
      <c r="B45244" s="497"/>
      <c r="H45244" s="500"/>
      <c r="O45244" s="500"/>
      <c r="Q45244" s="498" t="s">
        <v>213</v>
      </c>
      <c r="S45244" s="499"/>
    </row>
    <row r="45245">
      <c r="B45245" s="497"/>
      <c r="H45245" s="500"/>
      <c r="O45245" s="500"/>
      <c r="Q45245" s="498" t="s">
        <v>213</v>
      </c>
      <c r="S45245" s="499"/>
    </row>
    <row r="45246">
      <c r="B45246" s="497"/>
      <c r="H45246" s="500"/>
      <c r="O45246" s="500"/>
      <c r="Q45246" s="498" t="s">
        <v>213</v>
      </c>
      <c r="S45246" s="499"/>
    </row>
    <row r="45247">
      <c r="B45247" s="497"/>
      <c r="H45247" s="500"/>
      <c r="O45247" s="500"/>
      <c r="Q45247" s="498" t="s">
        <v>213</v>
      </c>
      <c r="S45247" s="499"/>
    </row>
    <row r="45248">
      <c r="B45248" s="497"/>
      <c r="H45248" s="500"/>
      <c r="O45248" s="500"/>
      <c r="Q45248" s="498" t="s">
        <v>213</v>
      </c>
      <c r="S45248" s="499"/>
    </row>
    <row r="45249">
      <c r="B45249" s="497"/>
      <c r="H45249" s="500"/>
      <c r="O45249" s="500"/>
      <c r="Q45249" s="498" t="s">
        <v>213</v>
      </c>
      <c r="S45249" s="499"/>
    </row>
    <row r="45250">
      <c r="B45250" s="497"/>
      <c r="H45250" s="500"/>
      <c r="O45250" s="500"/>
      <c r="Q45250" s="498" t="s">
        <v>213</v>
      </c>
      <c r="S45250" s="499"/>
    </row>
    <row r="45251">
      <c r="B45251" s="497"/>
      <c r="H45251" s="500"/>
      <c r="O45251" s="500"/>
      <c r="Q45251" s="498" t="s">
        <v>213</v>
      </c>
      <c r="S45251" s="499"/>
    </row>
    <row r="45252">
      <c r="B45252" s="497"/>
      <c r="H45252" s="500"/>
      <c r="O45252" s="500"/>
      <c r="Q45252" s="498" t="s">
        <v>213</v>
      </c>
      <c r="S45252" s="499"/>
    </row>
    <row r="45253">
      <c r="B45253" s="497"/>
      <c r="H45253" s="500"/>
      <c r="O45253" s="500"/>
      <c r="Q45253" s="498" t="s">
        <v>213</v>
      </c>
      <c r="S45253" s="499"/>
    </row>
    <row r="45254">
      <c r="B45254" s="497"/>
      <c r="H45254" s="500"/>
      <c r="O45254" s="500"/>
      <c r="Q45254" s="498" t="s">
        <v>213</v>
      </c>
      <c r="S45254" s="499"/>
    </row>
    <row r="45255">
      <c r="B45255" s="497"/>
      <c r="H45255" s="500"/>
      <c r="O45255" s="500"/>
      <c r="Q45255" s="498" t="s">
        <v>213</v>
      </c>
      <c r="S45255" s="499"/>
    </row>
    <row r="45256">
      <c r="B45256" s="497"/>
      <c r="H45256" s="500"/>
      <c r="O45256" s="500"/>
      <c r="Q45256" s="498" t="s">
        <v>213</v>
      </c>
      <c r="S45256" s="499"/>
    </row>
    <row r="45257">
      <c r="B45257" s="497"/>
      <c r="H45257" s="500"/>
      <c r="O45257" s="500"/>
      <c r="Q45257" s="498" t="s">
        <v>213</v>
      </c>
      <c r="S45257" s="499"/>
    </row>
    <row r="45258">
      <c r="B45258" s="497"/>
      <c r="H45258" s="500"/>
      <c r="O45258" s="500"/>
      <c r="Q45258" s="498" t="s">
        <v>213</v>
      </c>
      <c r="S45258" s="499"/>
    </row>
    <row r="45259">
      <c r="B45259" s="497"/>
      <c r="H45259" s="500"/>
      <c r="O45259" s="500"/>
      <c r="Q45259" s="498" t="s">
        <v>213</v>
      </c>
      <c r="S45259" s="499"/>
    </row>
    <row r="45260">
      <c r="B45260" s="497"/>
      <c r="H45260" s="500"/>
      <c r="O45260" s="500"/>
      <c r="Q45260" s="498" t="s">
        <v>213</v>
      </c>
      <c r="S45260" s="499"/>
    </row>
    <row r="45261">
      <c r="B45261" s="497"/>
      <c r="H45261" s="500"/>
      <c r="O45261" s="500"/>
      <c r="Q45261" s="498" t="s">
        <v>213</v>
      </c>
      <c r="S45261" s="499"/>
    </row>
    <row r="45262">
      <c r="B45262" s="497"/>
      <c r="H45262" s="500"/>
      <c r="O45262" s="500"/>
      <c r="Q45262" s="498" t="s">
        <v>213</v>
      </c>
      <c r="S45262" s="499"/>
    </row>
    <row r="45263">
      <c r="B45263" s="497"/>
      <c r="H45263" s="500"/>
      <c r="O45263" s="500"/>
      <c r="Q45263" s="498" t="s">
        <v>213</v>
      </c>
      <c r="S45263" s="499"/>
    </row>
    <row r="45264">
      <c r="B45264" s="497"/>
      <c r="H45264" s="500"/>
      <c r="O45264" s="500"/>
      <c r="Q45264" s="498" t="s">
        <v>213</v>
      </c>
      <c r="S45264" s="499"/>
    </row>
    <row r="45265">
      <c r="B45265" s="497"/>
      <c r="H45265" s="500"/>
      <c r="O45265" s="500"/>
      <c r="Q45265" s="498" t="s">
        <v>213</v>
      </c>
      <c r="S45265" s="499"/>
    </row>
    <row r="45266">
      <c r="B45266" s="497"/>
      <c r="H45266" s="500"/>
      <c r="O45266" s="500"/>
      <c r="Q45266" s="498" t="s">
        <v>213</v>
      </c>
      <c r="S45266" s="499"/>
    </row>
    <row r="45267">
      <c r="B45267" s="497"/>
      <c r="H45267" s="500"/>
      <c r="O45267" s="500"/>
      <c r="Q45267" s="498" t="s">
        <v>213</v>
      </c>
      <c r="S45267" s="499"/>
    </row>
    <row r="45268">
      <c r="B45268" s="497"/>
      <c r="H45268" s="500"/>
      <c r="O45268" s="500"/>
      <c r="Q45268" s="498" t="s">
        <v>213</v>
      </c>
      <c r="S45268" s="499"/>
    </row>
    <row r="45269">
      <c r="B45269" s="497"/>
      <c r="H45269" s="500"/>
      <c r="O45269" s="500"/>
      <c r="Q45269" s="498" t="s">
        <v>213</v>
      </c>
      <c r="S45269" s="499"/>
    </row>
    <row r="45270">
      <c r="B45270" s="497"/>
      <c r="H45270" s="500"/>
      <c r="O45270" s="500"/>
      <c r="Q45270" s="498" t="s">
        <v>213</v>
      </c>
      <c r="S45270" s="499"/>
    </row>
    <row r="45271">
      <c r="B45271" s="497"/>
      <c r="H45271" s="500"/>
      <c r="O45271" s="500"/>
      <c r="Q45271" s="498" t="s">
        <v>213</v>
      </c>
      <c r="S45271" s="499"/>
    </row>
    <row r="45272">
      <c r="B45272" s="497"/>
      <c r="H45272" s="500"/>
      <c r="O45272" s="500"/>
      <c r="Q45272" s="498" t="s">
        <v>213</v>
      </c>
      <c r="S45272" s="499"/>
    </row>
    <row r="45273">
      <c r="B45273" s="497"/>
      <c r="H45273" s="500"/>
      <c r="O45273" s="500"/>
      <c r="Q45273" s="498" t="s">
        <v>213</v>
      </c>
      <c r="S45273" s="499"/>
    </row>
    <row r="45274">
      <c r="B45274" s="497"/>
      <c r="H45274" s="500"/>
      <c r="O45274" s="500"/>
      <c r="Q45274" s="498" t="s">
        <v>213</v>
      </c>
      <c r="S45274" s="499"/>
    </row>
    <row r="45275">
      <c r="B45275" s="497"/>
      <c r="H45275" s="500"/>
      <c r="O45275" s="500"/>
      <c r="Q45275" s="498" t="s">
        <v>213</v>
      </c>
      <c r="S45275" s="499"/>
    </row>
    <row r="45276">
      <c r="B45276" s="497"/>
      <c r="H45276" s="500"/>
      <c r="O45276" s="500"/>
      <c r="Q45276" s="498" t="s">
        <v>213</v>
      </c>
      <c r="S45276" s="499"/>
    </row>
    <row r="45277">
      <c r="B45277" s="497"/>
      <c r="H45277" s="500"/>
      <c r="O45277" s="500"/>
      <c r="Q45277" s="498" t="s">
        <v>213</v>
      </c>
      <c r="S45277" s="499"/>
    </row>
    <row r="45278">
      <c r="B45278" s="497"/>
      <c r="H45278" s="500"/>
      <c r="O45278" s="500"/>
      <c r="Q45278" s="498" t="s">
        <v>213</v>
      </c>
      <c r="S45278" s="499"/>
    </row>
    <row r="45279">
      <c r="B45279" s="497"/>
      <c r="H45279" s="500"/>
      <c r="O45279" s="500"/>
      <c r="Q45279" s="498" t="s">
        <v>213</v>
      </c>
      <c r="S45279" s="499"/>
    </row>
    <row r="45280">
      <c r="B45280" s="497"/>
      <c r="H45280" s="500"/>
      <c r="O45280" s="500"/>
      <c r="Q45280" s="498" t="s">
        <v>213</v>
      </c>
      <c r="S45280" s="499"/>
    </row>
    <row r="45281">
      <c r="B45281" s="497"/>
      <c r="H45281" s="500"/>
      <c r="O45281" s="500"/>
      <c r="Q45281" s="498" t="s">
        <v>213</v>
      </c>
      <c r="S45281" s="499"/>
    </row>
    <row r="45282">
      <c r="B45282" s="497"/>
      <c r="H45282" s="500"/>
      <c r="O45282" s="500"/>
      <c r="Q45282" s="498" t="s">
        <v>213</v>
      </c>
      <c r="S45282" s="499"/>
    </row>
    <row r="45283">
      <c r="B45283" s="497"/>
      <c r="H45283" s="500"/>
      <c r="O45283" s="500"/>
      <c r="Q45283" s="498" t="s">
        <v>213</v>
      </c>
      <c r="S45283" s="499"/>
    </row>
    <row r="45284">
      <c r="B45284" s="497"/>
      <c r="H45284" s="500"/>
      <c r="O45284" s="500"/>
      <c r="Q45284" s="498" t="s">
        <v>213</v>
      </c>
      <c r="S45284" s="499"/>
    </row>
    <row r="45285">
      <c r="B45285" s="497"/>
      <c r="H45285" s="500"/>
      <c r="O45285" s="500"/>
      <c r="Q45285" s="498" t="s">
        <v>213</v>
      </c>
      <c r="S45285" s="499"/>
    </row>
    <row r="45286">
      <c r="B45286" s="497"/>
      <c r="H45286" s="500"/>
      <c r="O45286" s="500"/>
      <c r="Q45286" s="498" t="s">
        <v>213</v>
      </c>
      <c r="S45286" s="499"/>
    </row>
    <row r="45287">
      <c r="B45287" s="497"/>
      <c r="H45287" s="500"/>
      <c r="O45287" s="500"/>
      <c r="Q45287" s="498" t="s">
        <v>213</v>
      </c>
      <c r="S45287" s="499"/>
    </row>
    <row r="45288">
      <c r="B45288" s="497"/>
      <c r="H45288" s="500"/>
      <c r="O45288" s="500"/>
      <c r="Q45288" s="498" t="s">
        <v>213</v>
      </c>
      <c r="S45288" s="499"/>
    </row>
    <row r="45289">
      <c r="B45289" s="497"/>
      <c r="H45289" s="500"/>
      <c r="O45289" s="500"/>
      <c r="Q45289" s="498" t="s">
        <v>213</v>
      </c>
      <c r="S45289" s="499"/>
    </row>
    <row r="45290">
      <c r="B45290" s="497"/>
      <c r="H45290" s="500"/>
      <c r="O45290" s="500"/>
      <c r="Q45290" s="498" t="s">
        <v>213</v>
      </c>
      <c r="S45290" s="499"/>
    </row>
    <row r="45291">
      <c r="B45291" s="497"/>
      <c r="H45291" s="500"/>
      <c r="O45291" s="500"/>
      <c r="Q45291" s="498" t="s">
        <v>213</v>
      </c>
      <c r="S45291" s="499"/>
    </row>
    <row r="45292">
      <c r="B45292" s="497"/>
      <c r="H45292" s="500"/>
      <c r="O45292" s="500"/>
      <c r="Q45292" s="498" t="s">
        <v>213</v>
      </c>
      <c r="S45292" s="499"/>
    </row>
    <row r="45293">
      <c r="B45293" s="497"/>
      <c r="H45293" s="500"/>
      <c r="O45293" s="500"/>
      <c r="Q45293" s="498" t="s">
        <v>213</v>
      </c>
      <c r="S45293" s="499"/>
    </row>
    <row r="45294">
      <c r="B45294" s="497"/>
      <c r="H45294" s="500"/>
      <c r="O45294" s="500"/>
      <c r="Q45294" s="498" t="s">
        <v>213</v>
      </c>
      <c r="S45294" s="499"/>
    </row>
    <row r="45295">
      <c r="B45295" s="497"/>
      <c r="H45295" s="500"/>
      <c r="O45295" s="500"/>
      <c r="Q45295" s="498" t="s">
        <v>213</v>
      </c>
      <c r="S45295" s="499"/>
    </row>
    <row r="45296">
      <c r="B45296" s="497"/>
      <c r="H45296" s="500"/>
      <c r="O45296" s="500"/>
      <c r="Q45296" s="498" t="s">
        <v>213</v>
      </c>
      <c r="S45296" s="499"/>
    </row>
    <row r="45297">
      <c r="B45297" s="497"/>
      <c r="H45297" s="500"/>
      <c r="O45297" s="500"/>
      <c r="Q45297" s="498" t="s">
        <v>213</v>
      </c>
      <c r="S45297" s="499"/>
    </row>
    <row r="45298">
      <c r="B45298" s="497"/>
      <c r="H45298" s="500"/>
      <c r="O45298" s="500"/>
      <c r="Q45298" s="498" t="s">
        <v>213</v>
      </c>
      <c r="S45298" s="499"/>
    </row>
    <row r="45299">
      <c r="B45299" s="497"/>
      <c r="H45299" s="500"/>
      <c r="O45299" s="500"/>
      <c r="Q45299" s="498" t="s">
        <v>213</v>
      </c>
      <c r="S45299" s="499"/>
    </row>
    <row r="45300">
      <c r="B45300" s="497"/>
      <c r="H45300" s="500"/>
      <c r="O45300" s="500"/>
      <c r="Q45300" s="498" t="s">
        <v>213</v>
      </c>
      <c r="S45300" s="499"/>
    </row>
    <row r="45301">
      <c r="B45301" s="497"/>
      <c r="H45301" s="500"/>
      <c r="O45301" s="500"/>
      <c r="Q45301" s="498" t="s">
        <v>213</v>
      </c>
      <c r="S45301" s="499"/>
    </row>
    <row r="45302">
      <c r="B45302" s="497"/>
      <c r="H45302" s="500"/>
      <c r="O45302" s="500"/>
      <c r="Q45302" s="498" t="s">
        <v>213</v>
      </c>
      <c r="S45302" s="499"/>
    </row>
    <row r="45303">
      <c r="B45303" s="497"/>
      <c r="H45303" s="500"/>
      <c r="O45303" s="500"/>
      <c r="Q45303" s="498" t="s">
        <v>213</v>
      </c>
      <c r="S45303" s="499"/>
    </row>
    <row r="45304">
      <c r="B45304" s="497"/>
      <c r="H45304" s="500"/>
      <c r="O45304" s="500"/>
      <c r="Q45304" s="498" t="s">
        <v>213</v>
      </c>
      <c r="S45304" s="499"/>
    </row>
    <row r="45305">
      <c r="B45305" s="497"/>
      <c r="H45305" s="500"/>
      <c r="O45305" s="500"/>
      <c r="Q45305" s="498" t="s">
        <v>213</v>
      </c>
      <c r="S45305" s="499"/>
    </row>
    <row r="45306">
      <c r="B45306" s="497"/>
      <c r="H45306" s="500"/>
      <c r="O45306" s="500"/>
      <c r="Q45306" s="498" t="s">
        <v>213</v>
      </c>
      <c r="S45306" s="499"/>
    </row>
    <row r="45307">
      <c r="B45307" s="497"/>
      <c r="H45307" s="500"/>
      <c r="O45307" s="500"/>
      <c r="Q45307" s="498" t="s">
        <v>213</v>
      </c>
      <c r="S45307" s="499"/>
    </row>
    <row r="45308">
      <c r="B45308" s="497"/>
      <c r="H45308" s="500"/>
      <c r="O45308" s="500"/>
      <c r="Q45308" s="498" t="s">
        <v>213</v>
      </c>
      <c r="S45308" s="499"/>
    </row>
    <row r="45309">
      <c r="B45309" s="497"/>
      <c r="H45309" s="500"/>
      <c r="O45309" s="500"/>
      <c r="Q45309" s="498" t="s">
        <v>213</v>
      </c>
      <c r="S45309" s="499"/>
    </row>
    <row r="45310">
      <c r="B45310" s="497"/>
      <c r="H45310" s="500"/>
      <c r="O45310" s="500"/>
      <c r="Q45310" s="498" t="s">
        <v>213</v>
      </c>
      <c r="S45310" s="499"/>
    </row>
    <row r="45311">
      <c r="B45311" s="497"/>
      <c r="H45311" s="500"/>
      <c r="O45311" s="500"/>
      <c r="Q45311" s="498" t="s">
        <v>213</v>
      </c>
      <c r="S45311" s="499"/>
    </row>
    <row r="45312">
      <c r="B45312" s="497"/>
      <c r="H45312" s="500"/>
      <c r="O45312" s="500"/>
      <c r="Q45312" s="498" t="s">
        <v>213</v>
      </c>
      <c r="S45312" s="499"/>
    </row>
    <row r="45313">
      <c r="B45313" s="497"/>
      <c r="H45313" s="500"/>
      <c r="O45313" s="500"/>
      <c r="Q45313" s="498" t="s">
        <v>213</v>
      </c>
      <c r="S45313" s="499"/>
    </row>
    <row r="45314">
      <c r="B45314" s="497"/>
      <c r="H45314" s="500"/>
      <c r="O45314" s="500"/>
      <c r="Q45314" s="498" t="s">
        <v>213</v>
      </c>
      <c r="S45314" s="499"/>
    </row>
    <row r="45315">
      <c r="B45315" s="497"/>
      <c r="H45315" s="500"/>
      <c r="O45315" s="500"/>
      <c r="Q45315" s="498" t="s">
        <v>213</v>
      </c>
      <c r="S45315" s="499"/>
    </row>
    <row r="45316">
      <c r="B45316" s="497"/>
      <c r="H45316" s="500"/>
      <c r="O45316" s="500"/>
      <c r="Q45316" s="498" t="s">
        <v>213</v>
      </c>
      <c r="S45316" s="499"/>
    </row>
    <row r="45317">
      <c r="B45317" s="497"/>
      <c r="H45317" s="500"/>
      <c r="O45317" s="500"/>
      <c r="Q45317" s="498" t="s">
        <v>213</v>
      </c>
      <c r="S45317" s="499"/>
    </row>
    <row r="45318">
      <c r="B45318" s="497"/>
      <c r="H45318" s="500"/>
      <c r="O45318" s="500"/>
      <c r="Q45318" s="498" t="s">
        <v>213</v>
      </c>
      <c r="S45318" s="499"/>
    </row>
    <row r="45319">
      <c r="B45319" s="497"/>
      <c r="H45319" s="500"/>
      <c r="O45319" s="500"/>
      <c r="Q45319" s="498" t="s">
        <v>213</v>
      </c>
      <c r="S45319" s="499"/>
    </row>
    <row r="45320">
      <c r="B45320" s="497"/>
      <c r="H45320" s="500"/>
      <c r="O45320" s="500"/>
      <c r="Q45320" s="498" t="s">
        <v>213</v>
      </c>
      <c r="S45320" s="499"/>
    </row>
    <row r="45321">
      <c r="B45321" s="497"/>
      <c r="H45321" s="500"/>
      <c r="O45321" s="500"/>
      <c r="Q45321" s="498" t="s">
        <v>213</v>
      </c>
      <c r="S45321" s="499"/>
    </row>
    <row r="45322">
      <c r="B45322" s="497"/>
      <c r="H45322" s="500"/>
      <c r="O45322" s="500"/>
      <c r="Q45322" s="498" t="s">
        <v>213</v>
      </c>
      <c r="S45322" s="499"/>
    </row>
    <row r="45323">
      <c r="B45323" s="497"/>
      <c r="H45323" s="500"/>
      <c r="O45323" s="500"/>
      <c r="Q45323" s="498" t="s">
        <v>213</v>
      </c>
      <c r="S45323" s="499"/>
    </row>
    <row r="45324">
      <c r="B45324" s="497"/>
      <c r="H45324" s="500"/>
      <c r="O45324" s="500"/>
      <c r="Q45324" s="498" t="s">
        <v>213</v>
      </c>
      <c r="S45324" s="499"/>
    </row>
    <row r="45325">
      <c r="B45325" s="497"/>
      <c r="H45325" s="500"/>
      <c r="O45325" s="500"/>
      <c r="Q45325" s="498" t="s">
        <v>213</v>
      </c>
      <c r="S45325" s="499"/>
    </row>
    <row r="45326">
      <c r="B45326" s="497"/>
      <c r="H45326" s="500"/>
      <c r="O45326" s="500"/>
      <c r="Q45326" s="498" t="s">
        <v>213</v>
      </c>
      <c r="S45326" s="499"/>
    </row>
    <row r="45327">
      <c r="B45327" s="497"/>
      <c r="H45327" s="500"/>
      <c r="O45327" s="500"/>
      <c r="Q45327" s="498" t="s">
        <v>213</v>
      </c>
      <c r="S45327" s="499"/>
    </row>
    <row r="45328">
      <c r="B45328" s="497"/>
      <c r="H45328" s="500"/>
      <c r="O45328" s="500"/>
      <c r="Q45328" s="498" t="s">
        <v>213</v>
      </c>
      <c r="S45328" s="499"/>
    </row>
    <row r="45329">
      <c r="B45329" s="497"/>
      <c r="H45329" s="500"/>
      <c r="O45329" s="500"/>
      <c r="Q45329" s="498" t="s">
        <v>213</v>
      </c>
      <c r="S45329" s="499"/>
    </row>
    <row r="45330">
      <c r="B45330" s="497"/>
      <c r="H45330" s="500"/>
      <c r="O45330" s="500"/>
      <c r="Q45330" s="498" t="s">
        <v>213</v>
      </c>
      <c r="S45330" s="499"/>
    </row>
    <row r="45331">
      <c r="B45331" s="497"/>
      <c r="H45331" s="500"/>
      <c r="O45331" s="500"/>
      <c r="Q45331" s="498" t="s">
        <v>213</v>
      </c>
      <c r="S45331" s="499"/>
    </row>
    <row r="45332">
      <c r="B45332" s="497"/>
      <c r="H45332" s="500"/>
      <c r="O45332" s="500"/>
      <c r="Q45332" s="498" t="s">
        <v>213</v>
      </c>
      <c r="S45332" s="499"/>
    </row>
    <row r="45333">
      <c r="B45333" s="497"/>
      <c r="H45333" s="500"/>
      <c r="O45333" s="500"/>
      <c r="Q45333" s="498" t="s">
        <v>213</v>
      </c>
      <c r="S45333" s="499"/>
    </row>
    <row r="45334">
      <c r="B45334" s="497"/>
      <c r="H45334" s="500"/>
      <c r="O45334" s="500"/>
      <c r="Q45334" s="498" t="s">
        <v>213</v>
      </c>
      <c r="S45334" s="499"/>
    </row>
    <row r="45335">
      <c r="B45335" s="497"/>
      <c r="H45335" s="500"/>
      <c r="O45335" s="500"/>
      <c r="Q45335" s="498" t="s">
        <v>213</v>
      </c>
      <c r="S45335" s="499"/>
    </row>
    <row r="45336">
      <c r="B45336" s="497"/>
      <c r="H45336" s="500"/>
      <c r="O45336" s="500"/>
      <c r="Q45336" s="498" t="s">
        <v>213</v>
      </c>
      <c r="S45336" s="499"/>
    </row>
    <row r="45337">
      <c r="B45337" s="497"/>
      <c r="H45337" s="500"/>
      <c r="O45337" s="500"/>
      <c r="Q45337" s="498" t="s">
        <v>213</v>
      </c>
      <c r="S45337" s="499"/>
    </row>
    <row r="45338">
      <c r="B45338" s="497"/>
      <c r="H45338" s="500"/>
      <c r="O45338" s="500"/>
      <c r="Q45338" s="498" t="s">
        <v>213</v>
      </c>
      <c r="S45338" s="499"/>
    </row>
    <row r="45339">
      <c r="B45339" s="497"/>
      <c r="H45339" s="500"/>
      <c r="O45339" s="500"/>
      <c r="Q45339" s="498" t="s">
        <v>213</v>
      </c>
      <c r="S45339" s="499"/>
    </row>
    <row r="45340">
      <c r="B45340" s="497"/>
      <c r="H45340" s="500"/>
      <c r="O45340" s="500"/>
      <c r="Q45340" s="498" t="s">
        <v>213</v>
      </c>
      <c r="S45340" s="499"/>
    </row>
    <row r="45341">
      <c r="B45341" s="497"/>
      <c r="H45341" s="500"/>
      <c r="O45341" s="500"/>
      <c r="Q45341" s="498" t="s">
        <v>213</v>
      </c>
      <c r="S45341" s="499"/>
    </row>
    <row r="45342">
      <c r="B45342" s="497"/>
      <c r="H45342" s="500"/>
      <c r="O45342" s="500"/>
      <c r="Q45342" s="498" t="s">
        <v>213</v>
      </c>
      <c r="S45342" s="499"/>
    </row>
    <row r="45343">
      <c r="B45343" s="497"/>
      <c r="H45343" s="500"/>
      <c r="O45343" s="500"/>
      <c r="Q45343" s="498" t="s">
        <v>213</v>
      </c>
      <c r="S45343" s="499"/>
    </row>
    <row r="45344">
      <c r="B45344" s="497"/>
      <c r="H45344" s="500"/>
      <c r="O45344" s="500"/>
      <c r="Q45344" s="498" t="s">
        <v>213</v>
      </c>
      <c r="S45344" s="499"/>
    </row>
    <row r="45345">
      <c r="B45345" s="497"/>
      <c r="H45345" s="500"/>
      <c r="O45345" s="500"/>
      <c r="Q45345" s="498" t="s">
        <v>213</v>
      </c>
      <c r="S45345" s="499"/>
    </row>
    <row r="45346">
      <c r="B45346" s="497"/>
      <c r="H45346" s="500"/>
      <c r="O45346" s="500"/>
      <c r="Q45346" s="498" t="s">
        <v>213</v>
      </c>
      <c r="S45346" s="499"/>
    </row>
    <row r="45347">
      <c r="B45347" s="497"/>
      <c r="H45347" s="500"/>
      <c r="O45347" s="500"/>
      <c r="Q45347" s="498" t="s">
        <v>213</v>
      </c>
      <c r="S45347" s="499"/>
    </row>
    <row r="45348">
      <c r="B45348" s="497"/>
      <c r="H45348" s="500"/>
      <c r="O45348" s="500"/>
      <c r="Q45348" s="498" t="s">
        <v>213</v>
      </c>
      <c r="S45348" s="499"/>
    </row>
    <row r="45349">
      <c r="B45349" s="497"/>
      <c r="H45349" s="500"/>
      <c r="O45349" s="500"/>
      <c r="Q45349" s="498" t="s">
        <v>213</v>
      </c>
      <c r="S45349" s="499"/>
    </row>
    <row r="45350">
      <c r="B45350" s="497"/>
      <c r="H45350" s="500"/>
      <c r="O45350" s="500"/>
      <c r="Q45350" s="498" t="s">
        <v>213</v>
      </c>
      <c r="S45350" s="499"/>
    </row>
    <row r="45351">
      <c r="B45351" s="497"/>
      <c r="H45351" s="500"/>
      <c r="O45351" s="500"/>
      <c r="Q45351" s="498" t="s">
        <v>213</v>
      </c>
      <c r="S45351" s="499"/>
    </row>
    <row r="45352">
      <c r="B45352" s="497"/>
      <c r="H45352" s="500"/>
      <c r="O45352" s="500"/>
      <c r="Q45352" s="498" t="s">
        <v>213</v>
      </c>
      <c r="S45352" s="499"/>
    </row>
    <row r="45353">
      <c r="B45353" s="497"/>
      <c r="H45353" s="500"/>
      <c r="O45353" s="500"/>
      <c r="Q45353" s="498" t="s">
        <v>213</v>
      </c>
      <c r="S45353" s="499"/>
    </row>
    <row r="45354">
      <c r="B45354" s="497"/>
      <c r="H45354" s="500"/>
      <c r="O45354" s="500"/>
      <c r="Q45354" s="498" t="s">
        <v>213</v>
      </c>
      <c r="S45354" s="499"/>
    </row>
    <row r="45355">
      <c r="B45355" s="497"/>
      <c r="H45355" s="500"/>
      <c r="O45355" s="500"/>
      <c r="Q45355" s="498" t="s">
        <v>213</v>
      </c>
      <c r="S45355" s="499"/>
    </row>
    <row r="45356">
      <c r="B45356" s="497"/>
      <c r="H45356" s="500"/>
      <c r="O45356" s="500"/>
      <c r="Q45356" s="498" t="s">
        <v>213</v>
      </c>
      <c r="S45356" s="499"/>
    </row>
    <row r="45357">
      <c r="B45357" s="497"/>
      <c r="H45357" s="500"/>
      <c r="O45357" s="500"/>
      <c r="Q45357" s="498" t="s">
        <v>213</v>
      </c>
      <c r="S45357" s="499"/>
    </row>
    <row r="45358">
      <c r="B45358" s="497"/>
      <c r="H45358" s="500"/>
      <c r="O45358" s="500"/>
      <c r="Q45358" s="498" t="s">
        <v>213</v>
      </c>
      <c r="S45358" s="499"/>
    </row>
    <row r="45359">
      <c r="B45359" s="497"/>
      <c r="H45359" s="500"/>
      <c r="O45359" s="500"/>
      <c r="Q45359" s="498" t="s">
        <v>213</v>
      </c>
      <c r="S45359" s="499"/>
    </row>
    <row r="45360">
      <c r="B45360" s="497"/>
      <c r="H45360" s="500"/>
      <c r="O45360" s="500"/>
      <c r="Q45360" s="498" t="s">
        <v>213</v>
      </c>
      <c r="S45360" s="499"/>
    </row>
    <row r="45361">
      <c r="B45361" s="497"/>
      <c r="H45361" s="500"/>
      <c r="O45361" s="500"/>
      <c r="Q45361" s="498" t="s">
        <v>213</v>
      </c>
      <c r="S45361" s="499"/>
    </row>
    <row r="45362">
      <c r="B45362" s="497"/>
      <c r="H45362" s="500"/>
      <c r="O45362" s="500"/>
      <c r="Q45362" s="498" t="s">
        <v>213</v>
      </c>
      <c r="S45362" s="499"/>
    </row>
    <row r="45363">
      <c r="B45363" s="497"/>
      <c r="H45363" s="500"/>
      <c r="O45363" s="500"/>
      <c r="Q45363" s="498" t="s">
        <v>213</v>
      </c>
      <c r="S45363" s="499"/>
    </row>
    <row r="45364">
      <c r="B45364" s="497"/>
      <c r="H45364" s="500"/>
      <c r="O45364" s="500"/>
      <c r="Q45364" s="498" t="s">
        <v>213</v>
      </c>
      <c r="S45364" s="499"/>
    </row>
    <row r="45365">
      <c r="B45365" s="497"/>
      <c r="H45365" s="500"/>
      <c r="O45365" s="500"/>
      <c r="Q45365" s="498" t="s">
        <v>213</v>
      </c>
      <c r="S45365" s="499"/>
    </row>
    <row r="45366">
      <c r="B45366" s="497"/>
      <c r="H45366" s="500"/>
      <c r="O45366" s="500"/>
      <c r="Q45366" s="498" t="s">
        <v>213</v>
      </c>
      <c r="S45366" s="499"/>
    </row>
    <row r="45367">
      <c r="B45367" s="497"/>
      <c r="H45367" s="500"/>
      <c r="O45367" s="500"/>
      <c r="Q45367" s="498" t="s">
        <v>213</v>
      </c>
      <c r="S45367" s="499"/>
    </row>
    <row r="45368">
      <c r="B45368" s="497"/>
      <c r="H45368" s="500"/>
      <c r="O45368" s="500"/>
      <c r="Q45368" s="498" t="s">
        <v>213</v>
      </c>
      <c r="S45368" s="499"/>
    </row>
    <row r="45369">
      <c r="B45369" s="497"/>
      <c r="H45369" s="500"/>
      <c r="O45369" s="500"/>
      <c r="Q45369" s="498" t="s">
        <v>213</v>
      </c>
      <c r="S45369" s="499"/>
    </row>
    <row r="45370">
      <c r="B45370" s="497"/>
      <c r="H45370" s="500"/>
      <c r="O45370" s="500"/>
      <c r="Q45370" s="498" t="s">
        <v>213</v>
      </c>
      <c r="S45370" s="499"/>
    </row>
    <row r="45371">
      <c r="B45371" s="497"/>
      <c r="H45371" s="500"/>
      <c r="O45371" s="500"/>
      <c r="Q45371" s="498" t="s">
        <v>213</v>
      </c>
      <c r="S45371" s="499"/>
    </row>
    <row r="45372">
      <c r="B45372" s="497"/>
      <c r="H45372" s="500"/>
      <c r="O45372" s="500"/>
      <c r="Q45372" s="498" t="s">
        <v>213</v>
      </c>
      <c r="S45372" s="499"/>
    </row>
    <row r="45373">
      <c r="B45373" s="497"/>
      <c r="H45373" s="500"/>
      <c r="O45373" s="500"/>
      <c r="Q45373" s="498" t="s">
        <v>213</v>
      </c>
      <c r="S45373" s="499"/>
    </row>
    <row r="45374">
      <c r="B45374" s="497"/>
      <c r="H45374" s="500"/>
      <c r="O45374" s="500"/>
      <c r="Q45374" s="498" t="s">
        <v>213</v>
      </c>
      <c r="S45374" s="499"/>
    </row>
    <row r="45375">
      <c r="B45375" s="497"/>
      <c r="H45375" s="500"/>
      <c r="O45375" s="500"/>
      <c r="Q45375" s="498" t="s">
        <v>213</v>
      </c>
      <c r="S45375" s="499"/>
    </row>
    <row r="45376">
      <c r="B45376" s="497"/>
      <c r="H45376" s="500"/>
      <c r="O45376" s="500"/>
      <c r="Q45376" s="498" t="s">
        <v>213</v>
      </c>
      <c r="S45376" s="499"/>
    </row>
    <row r="45377">
      <c r="B45377" s="497"/>
      <c r="H45377" s="500"/>
      <c r="O45377" s="500"/>
      <c r="Q45377" s="498" t="s">
        <v>213</v>
      </c>
      <c r="S45377" s="499"/>
    </row>
    <row r="45378">
      <c r="B45378" s="497"/>
      <c r="H45378" s="500"/>
      <c r="O45378" s="500"/>
      <c r="Q45378" s="498" t="s">
        <v>213</v>
      </c>
      <c r="S45378" s="499"/>
    </row>
    <row r="45379">
      <c r="B45379" s="497"/>
      <c r="H45379" s="500"/>
      <c r="O45379" s="500"/>
      <c r="Q45379" s="498" t="s">
        <v>213</v>
      </c>
      <c r="S45379" s="499"/>
    </row>
    <row r="45380">
      <c r="B45380" s="497"/>
      <c r="H45380" s="500"/>
      <c r="O45380" s="500"/>
      <c r="Q45380" s="498" t="s">
        <v>213</v>
      </c>
      <c r="S45380" s="499"/>
    </row>
    <row r="45381">
      <c r="B45381" s="497"/>
      <c r="H45381" s="500"/>
      <c r="O45381" s="500"/>
      <c r="Q45381" s="498" t="s">
        <v>213</v>
      </c>
      <c r="S45381" s="499"/>
    </row>
    <row r="45382">
      <c r="B45382" s="497"/>
      <c r="H45382" s="500"/>
      <c r="O45382" s="500"/>
      <c r="Q45382" s="498" t="s">
        <v>213</v>
      </c>
      <c r="S45382" s="499"/>
    </row>
    <row r="45383">
      <c r="B45383" s="497"/>
      <c r="H45383" s="500"/>
      <c r="O45383" s="500"/>
      <c r="Q45383" s="498" t="s">
        <v>213</v>
      </c>
      <c r="S45383" s="499"/>
    </row>
    <row r="45384">
      <c r="B45384" s="497"/>
      <c r="H45384" s="500"/>
      <c r="O45384" s="500"/>
      <c r="Q45384" s="498" t="s">
        <v>213</v>
      </c>
      <c r="S45384" s="499"/>
    </row>
    <row r="45385">
      <c r="B45385" s="497"/>
      <c r="H45385" s="500"/>
      <c r="O45385" s="500"/>
      <c r="Q45385" s="498" t="s">
        <v>213</v>
      </c>
      <c r="S45385" s="499"/>
    </row>
    <row r="45386">
      <c r="B45386" s="497"/>
      <c r="H45386" s="500"/>
      <c r="O45386" s="500"/>
      <c r="Q45386" s="498" t="s">
        <v>213</v>
      </c>
      <c r="S45386" s="499"/>
    </row>
    <row r="45387">
      <c r="B45387" s="497"/>
      <c r="H45387" s="500"/>
      <c r="O45387" s="500"/>
      <c r="Q45387" s="498" t="s">
        <v>213</v>
      </c>
      <c r="S45387" s="499"/>
    </row>
    <row r="45388">
      <c r="B45388" s="497"/>
      <c r="H45388" s="500"/>
      <c r="O45388" s="500"/>
      <c r="Q45388" s="498" t="s">
        <v>213</v>
      </c>
      <c r="S45388" s="499"/>
    </row>
    <row r="45389">
      <c r="B45389" s="497"/>
      <c r="H45389" s="500"/>
      <c r="O45389" s="500"/>
      <c r="Q45389" s="498" t="s">
        <v>213</v>
      </c>
      <c r="S45389" s="499"/>
    </row>
    <row r="45390">
      <c r="B45390" s="497"/>
      <c r="H45390" s="500"/>
      <c r="O45390" s="500"/>
      <c r="Q45390" s="498" t="s">
        <v>213</v>
      </c>
      <c r="S45390" s="499"/>
    </row>
    <row r="45391">
      <c r="B45391" s="497"/>
      <c r="H45391" s="500"/>
      <c r="O45391" s="500"/>
      <c r="Q45391" s="498" t="s">
        <v>213</v>
      </c>
      <c r="S45391" s="499"/>
    </row>
    <row r="45392">
      <c r="B45392" s="497"/>
      <c r="H45392" s="500"/>
      <c r="O45392" s="500"/>
      <c r="Q45392" s="498" t="s">
        <v>213</v>
      </c>
      <c r="S45392" s="499"/>
    </row>
    <row r="45393">
      <c r="B45393" s="497"/>
      <c r="H45393" s="500"/>
      <c r="O45393" s="500"/>
      <c r="Q45393" s="498" t="s">
        <v>213</v>
      </c>
      <c r="S45393" s="499"/>
    </row>
    <row r="45394">
      <c r="B45394" s="497"/>
      <c r="H45394" s="500"/>
      <c r="O45394" s="500"/>
      <c r="Q45394" s="498" t="s">
        <v>213</v>
      </c>
      <c r="S45394" s="499"/>
    </row>
    <row r="45395">
      <c r="B45395" s="497"/>
      <c r="H45395" s="500"/>
      <c r="O45395" s="500"/>
      <c r="Q45395" s="498" t="s">
        <v>213</v>
      </c>
      <c r="S45395" s="499"/>
    </row>
    <row r="45396">
      <c r="B45396" s="497"/>
      <c r="H45396" s="500"/>
      <c r="O45396" s="500"/>
      <c r="Q45396" s="498" t="s">
        <v>213</v>
      </c>
      <c r="S45396" s="499"/>
    </row>
    <row r="45397">
      <c r="B45397" s="497"/>
      <c r="H45397" s="500"/>
      <c r="O45397" s="500"/>
      <c r="Q45397" s="498" t="s">
        <v>213</v>
      </c>
      <c r="S45397" s="499"/>
    </row>
    <row r="45398">
      <c r="B45398" s="497"/>
      <c r="H45398" s="500"/>
      <c r="O45398" s="500"/>
      <c r="Q45398" s="498" t="s">
        <v>213</v>
      </c>
      <c r="S45398" s="499"/>
    </row>
    <row r="45399">
      <c r="B45399" s="497"/>
      <c r="H45399" s="500"/>
      <c r="O45399" s="500"/>
      <c r="Q45399" s="498" t="s">
        <v>213</v>
      </c>
      <c r="S45399" s="499"/>
    </row>
    <row r="45400">
      <c r="B45400" s="497"/>
      <c r="H45400" s="500"/>
      <c r="O45400" s="500"/>
      <c r="Q45400" s="498" t="s">
        <v>213</v>
      </c>
      <c r="S45400" s="499"/>
    </row>
    <row r="45401">
      <c r="B45401" s="497"/>
      <c r="H45401" s="500"/>
      <c r="O45401" s="500"/>
      <c r="Q45401" s="498" t="s">
        <v>213</v>
      </c>
      <c r="S45401" s="499"/>
    </row>
    <row r="45402">
      <c r="B45402" s="497"/>
      <c r="H45402" s="500"/>
      <c r="O45402" s="500"/>
      <c r="Q45402" s="498" t="s">
        <v>213</v>
      </c>
      <c r="S45402" s="499"/>
    </row>
    <row r="45403">
      <c r="B45403" s="497"/>
      <c r="H45403" s="500"/>
      <c r="O45403" s="500"/>
      <c r="Q45403" s="498" t="s">
        <v>213</v>
      </c>
      <c r="S45403" s="499"/>
    </row>
    <row r="45404">
      <c r="B45404" s="497"/>
      <c r="H45404" s="500"/>
      <c r="O45404" s="500"/>
      <c r="Q45404" s="498" t="s">
        <v>213</v>
      </c>
      <c r="S45404" s="499"/>
    </row>
    <row r="45405">
      <c r="B45405" s="497"/>
      <c r="H45405" s="500"/>
      <c r="O45405" s="500"/>
      <c r="Q45405" s="498" t="s">
        <v>213</v>
      </c>
      <c r="S45405" s="499"/>
    </row>
    <row r="45406">
      <c r="B45406" s="497"/>
      <c r="H45406" s="500"/>
      <c r="O45406" s="500"/>
      <c r="Q45406" s="498" t="s">
        <v>213</v>
      </c>
      <c r="S45406" s="499"/>
    </row>
    <row r="45407">
      <c r="B45407" s="497"/>
      <c r="H45407" s="500"/>
      <c r="O45407" s="500"/>
      <c r="Q45407" s="498" t="s">
        <v>213</v>
      </c>
      <c r="S45407" s="499"/>
    </row>
    <row r="45408">
      <c r="B45408" s="497"/>
      <c r="H45408" s="500"/>
      <c r="O45408" s="500"/>
      <c r="Q45408" s="498" t="s">
        <v>213</v>
      </c>
      <c r="S45408" s="499"/>
    </row>
    <row r="45409">
      <c r="B45409" s="497"/>
      <c r="H45409" s="500"/>
      <c r="O45409" s="500"/>
      <c r="Q45409" s="498" t="s">
        <v>213</v>
      </c>
      <c r="S45409" s="499"/>
    </row>
    <row r="45410">
      <c r="B45410" s="497"/>
      <c r="H45410" s="500"/>
      <c r="O45410" s="500"/>
      <c r="Q45410" s="498" t="s">
        <v>213</v>
      </c>
      <c r="S45410" s="499"/>
    </row>
    <row r="45411">
      <c r="B45411" s="497"/>
      <c r="H45411" s="500"/>
      <c r="O45411" s="500"/>
      <c r="Q45411" s="498" t="s">
        <v>213</v>
      </c>
      <c r="S45411" s="499"/>
    </row>
    <row r="45412">
      <c r="B45412" s="497"/>
      <c r="H45412" s="500"/>
      <c r="O45412" s="500"/>
      <c r="Q45412" s="498" t="s">
        <v>213</v>
      </c>
      <c r="S45412" s="499"/>
    </row>
    <row r="45413">
      <c r="B45413" s="497"/>
      <c r="H45413" s="500"/>
      <c r="O45413" s="500"/>
      <c r="Q45413" s="498" t="s">
        <v>213</v>
      </c>
      <c r="S45413" s="499"/>
    </row>
    <row r="45414">
      <c r="B45414" s="497"/>
      <c r="H45414" s="500"/>
      <c r="O45414" s="500"/>
      <c r="Q45414" s="498" t="s">
        <v>213</v>
      </c>
      <c r="S45414" s="499"/>
    </row>
    <row r="45415">
      <c r="B45415" s="497"/>
      <c r="H45415" s="500"/>
      <c r="O45415" s="500"/>
      <c r="Q45415" s="498" t="s">
        <v>213</v>
      </c>
      <c r="S45415" s="499"/>
    </row>
    <row r="45416">
      <c r="B45416" s="497"/>
      <c r="H45416" s="500"/>
      <c r="O45416" s="500"/>
      <c r="Q45416" s="498" t="s">
        <v>213</v>
      </c>
      <c r="S45416" s="499"/>
    </row>
    <row r="45417">
      <c r="B45417" s="497"/>
      <c r="H45417" s="500"/>
      <c r="O45417" s="500"/>
      <c r="Q45417" s="498" t="s">
        <v>213</v>
      </c>
      <c r="S45417" s="499"/>
    </row>
    <row r="45418">
      <c r="B45418" s="497"/>
      <c r="H45418" s="500"/>
      <c r="O45418" s="500"/>
      <c r="Q45418" s="498" t="s">
        <v>213</v>
      </c>
      <c r="S45418" s="499"/>
    </row>
    <row r="45419">
      <c r="B45419" s="497"/>
      <c r="H45419" s="500"/>
      <c r="O45419" s="500"/>
      <c r="Q45419" s="498" t="s">
        <v>213</v>
      </c>
      <c r="S45419" s="499"/>
    </row>
    <row r="45420">
      <c r="B45420" s="497"/>
      <c r="H45420" s="500"/>
      <c r="O45420" s="500"/>
      <c r="Q45420" s="498" t="s">
        <v>213</v>
      </c>
      <c r="S45420" s="499"/>
    </row>
    <row r="45421">
      <c r="B45421" s="497"/>
      <c r="H45421" s="500"/>
      <c r="O45421" s="500"/>
      <c r="Q45421" s="498" t="s">
        <v>213</v>
      </c>
      <c r="S45421" s="499"/>
    </row>
    <row r="45422">
      <c r="B45422" s="497"/>
      <c r="H45422" s="500"/>
      <c r="O45422" s="500"/>
      <c r="Q45422" s="498" t="s">
        <v>213</v>
      </c>
      <c r="S45422" s="499"/>
    </row>
    <row r="45423">
      <c r="B45423" s="497"/>
      <c r="H45423" s="500"/>
      <c r="O45423" s="500"/>
      <c r="Q45423" s="498" t="s">
        <v>213</v>
      </c>
      <c r="S45423" s="499"/>
    </row>
    <row r="45424">
      <c r="B45424" s="497"/>
      <c r="H45424" s="500"/>
      <c r="O45424" s="500"/>
      <c r="Q45424" s="498" t="s">
        <v>213</v>
      </c>
      <c r="S45424" s="499"/>
    </row>
    <row r="45425">
      <c r="B45425" s="497"/>
      <c r="H45425" s="500"/>
      <c r="O45425" s="500"/>
      <c r="Q45425" s="498" t="s">
        <v>213</v>
      </c>
      <c r="S45425" s="499"/>
    </row>
    <row r="45426">
      <c r="B45426" s="497"/>
      <c r="H45426" s="500"/>
      <c r="O45426" s="500"/>
      <c r="Q45426" s="498" t="s">
        <v>213</v>
      </c>
      <c r="S45426" s="499"/>
    </row>
    <row r="45427">
      <c r="B45427" s="497"/>
      <c r="H45427" s="500"/>
      <c r="O45427" s="500"/>
      <c r="Q45427" s="498" t="s">
        <v>213</v>
      </c>
      <c r="S45427" s="499"/>
    </row>
    <row r="45428">
      <c r="B45428" s="497"/>
      <c r="H45428" s="500"/>
      <c r="O45428" s="500"/>
      <c r="Q45428" s="498" t="s">
        <v>213</v>
      </c>
      <c r="S45428" s="499"/>
    </row>
    <row r="45429">
      <c r="B45429" s="497"/>
      <c r="H45429" s="500"/>
      <c r="O45429" s="500"/>
      <c r="Q45429" s="498" t="s">
        <v>213</v>
      </c>
      <c r="S45429" s="499"/>
    </row>
    <row r="45430">
      <c r="B45430" s="497"/>
      <c r="H45430" s="500"/>
      <c r="O45430" s="500"/>
      <c r="Q45430" s="498" t="s">
        <v>213</v>
      </c>
      <c r="S45430" s="499"/>
    </row>
    <row r="45431">
      <c r="B45431" s="497"/>
      <c r="H45431" s="500"/>
      <c r="O45431" s="500"/>
      <c r="Q45431" s="498" t="s">
        <v>213</v>
      </c>
      <c r="S45431" s="499"/>
    </row>
    <row r="45432">
      <c r="B45432" s="497"/>
      <c r="H45432" s="500"/>
      <c r="O45432" s="500"/>
      <c r="Q45432" s="498" t="s">
        <v>213</v>
      </c>
      <c r="S45432" s="499"/>
    </row>
    <row r="45433">
      <c r="B45433" s="497"/>
      <c r="H45433" s="500"/>
      <c r="O45433" s="500"/>
      <c r="Q45433" s="498" t="s">
        <v>213</v>
      </c>
      <c r="S45433" s="499"/>
    </row>
    <row r="45434">
      <c r="B45434" s="497"/>
      <c r="H45434" s="500"/>
      <c r="O45434" s="500"/>
      <c r="Q45434" s="498" t="s">
        <v>213</v>
      </c>
      <c r="S45434" s="499"/>
    </row>
    <row r="45435">
      <c r="B45435" s="497"/>
      <c r="H45435" s="500"/>
      <c r="O45435" s="500"/>
      <c r="Q45435" s="498" t="s">
        <v>213</v>
      </c>
      <c r="S45435" s="499"/>
    </row>
    <row r="45436">
      <c r="B45436" s="497"/>
      <c r="H45436" s="500"/>
      <c r="O45436" s="500"/>
      <c r="Q45436" s="498" t="s">
        <v>213</v>
      </c>
      <c r="S45436" s="499"/>
    </row>
    <row r="45437">
      <c r="B45437" s="497"/>
      <c r="H45437" s="500"/>
      <c r="O45437" s="500"/>
      <c r="Q45437" s="498" t="s">
        <v>213</v>
      </c>
      <c r="S45437" s="499"/>
    </row>
    <row r="45438">
      <c r="B45438" s="497"/>
      <c r="H45438" s="500"/>
      <c r="O45438" s="500"/>
      <c r="Q45438" s="498" t="s">
        <v>213</v>
      </c>
      <c r="S45438" s="499"/>
    </row>
    <row r="45439">
      <c r="B45439" s="497"/>
      <c r="H45439" s="500"/>
      <c r="O45439" s="500"/>
      <c r="Q45439" s="498" t="s">
        <v>213</v>
      </c>
      <c r="S45439" s="499"/>
    </row>
    <row r="45440">
      <c r="B45440" s="497"/>
      <c r="H45440" s="500"/>
      <c r="O45440" s="500"/>
      <c r="Q45440" s="498" t="s">
        <v>213</v>
      </c>
      <c r="S45440" s="499"/>
    </row>
    <row r="45441">
      <c r="B45441" s="497"/>
      <c r="H45441" s="500"/>
      <c r="O45441" s="500"/>
      <c r="Q45441" s="498" t="s">
        <v>213</v>
      </c>
      <c r="S45441" s="499"/>
    </row>
    <row r="45442">
      <c r="B45442" s="497"/>
      <c r="H45442" s="500"/>
      <c r="O45442" s="500"/>
      <c r="Q45442" s="498" t="s">
        <v>213</v>
      </c>
      <c r="S45442" s="499"/>
    </row>
    <row r="45443">
      <c r="B45443" s="497"/>
      <c r="H45443" s="500"/>
      <c r="O45443" s="500"/>
      <c r="Q45443" s="498" t="s">
        <v>213</v>
      </c>
      <c r="S45443" s="499"/>
    </row>
    <row r="45444">
      <c r="B45444" s="497"/>
      <c r="H45444" s="500"/>
      <c r="O45444" s="500"/>
      <c r="Q45444" s="498" t="s">
        <v>213</v>
      </c>
      <c r="S45444" s="499"/>
    </row>
    <row r="45445">
      <c r="B45445" s="497"/>
      <c r="H45445" s="500"/>
      <c r="O45445" s="500"/>
      <c r="Q45445" s="498" t="s">
        <v>213</v>
      </c>
      <c r="S45445" s="499"/>
    </row>
    <row r="45446">
      <c r="B45446" s="497"/>
      <c r="H45446" s="500"/>
      <c r="O45446" s="500"/>
      <c r="Q45446" s="498" t="s">
        <v>213</v>
      </c>
      <c r="S45446" s="499"/>
    </row>
    <row r="45447">
      <c r="B45447" s="497"/>
      <c r="H45447" s="500"/>
      <c r="O45447" s="500"/>
      <c r="Q45447" s="498" t="s">
        <v>213</v>
      </c>
      <c r="S45447" s="499"/>
    </row>
    <row r="45448">
      <c r="B45448" s="497"/>
      <c r="H45448" s="500"/>
      <c r="O45448" s="500"/>
      <c r="Q45448" s="498" t="s">
        <v>213</v>
      </c>
      <c r="S45448" s="499"/>
    </row>
    <row r="45449">
      <c r="B45449" s="497"/>
      <c r="H45449" s="500"/>
      <c r="O45449" s="500"/>
      <c r="Q45449" s="498" t="s">
        <v>213</v>
      </c>
      <c r="S45449" s="499"/>
    </row>
    <row r="45450">
      <c r="B45450" s="497"/>
      <c r="H45450" s="500"/>
      <c r="O45450" s="500"/>
      <c r="Q45450" s="498" t="s">
        <v>213</v>
      </c>
      <c r="S45450" s="499"/>
    </row>
    <row r="45451">
      <c r="B45451" s="497"/>
      <c r="H45451" s="500"/>
      <c r="O45451" s="500"/>
      <c r="Q45451" s="498" t="s">
        <v>213</v>
      </c>
      <c r="S45451" s="499"/>
    </row>
    <row r="45452">
      <c r="B45452" s="497"/>
      <c r="H45452" s="500"/>
      <c r="O45452" s="500"/>
      <c r="Q45452" s="498" t="s">
        <v>213</v>
      </c>
      <c r="S45452" s="499"/>
    </row>
    <row r="45453">
      <c r="B45453" s="497"/>
      <c r="H45453" s="500"/>
      <c r="O45453" s="500"/>
      <c r="Q45453" s="498" t="s">
        <v>213</v>
      </c>
      <c r="S45453" s="499"/>
    </row>
    <row r="45454">
      <c r="B45454" s="497"/>
      <c r="H45454" s="500"/>
      <c r="O45454" s="500"/>
      <c r="Q45454" s="498" t="s">
        <v>213</v>
      </c>
      <c r="S45454" s="499"/>
    </row>
    <row r="45455">
      <c r="B45455" s="497"/>
      <c r="H45455" s="500"/>
      <c r="O45455" s="500"/>
      <c r="Q45455" s="498" t="s">
        <v>213</v>
      </c>
      <c r="S45455" s="499"/>
    </row>
    <row r="45456">
      <c r="B45456" s="497"/>
      <c r="H45456" s="500"/>
      <c r="O45456" s="500"/>
      <c r="Q45456" s="498" t="s">
        <v>213</v>
      </c>
      <c r="S45456" s="499"/>
    </row>
    <row r="45457">
      <c r="B45457" s="497"/>
      <c r="H45457" s="500"/>
      <c r="O45457" s="500"/>
      <c r="Q45457" s="498" t="s">
        <v>213</v>
      </c>
      <c r="S45457" s="499"/>
    </row>
    <row r="45458">
      <c r="B45458" s="497"/>
      <c r="H45458" s="500"/>
      <c r="O45458" s="500"/>
      <c r="Q45458" s="498" t="s">
        <v>213</v>
      </c>
      <c r="S45458" s="499"/>
    </row>
    <row r="45459">
      <c r="B45459" s="497"/>
      <c r="H45459" s="500"/>
      <c r="O45459" s="500"/>
      <c r="Q45459" s="498" t="s">
        <v>213</v>
      </c>
      <c r="S45459" s="499"/>
    </row>
    <row r="45460">
      <c r="B45460" s="497"/>
      <c r="H45460" s="500"/>
      <c r="O45460" s="500"/>
      <c r="Q45460" s="498" t="s">
        <v>213</v>
      </c>
      <c r="S45460" s="499"/>
    </row>
    <row r="45461">
      <c r="B45461" s="497"/>
      <c r="H45461" s="500"/>
      <c r="O45461" s="500"/>
      <c r="Q45461" s="498" t="s">
        <v>213</v>
      </c>
      <c r="S45461" s="499"/>
    </row>
    <row r="45462">
      <c r="B45462" s="497"/>
      <c r="H45462" s="500"/>
      <c r="O45462" s="500"/>
      <c r="Q45462" s="498" t="s">
        <v>213</v>
      </c>
      <c r="S45462" s="499"/>
    </row>
    <row r="45463">
      <c r="B45463" s="497"/>
      <c r="H45463" s="500"/>
      <c r="O45463" s="500"/>
      <c r="Q45463" s="498" t="s">
        <v>213</v>
      </c>
      <c r="S45463" s="499"/>
    </row>
    <row r="45464">
      <c r="B45464" s="497"/>
      <c r="H45464" s="500"/>
      <c r="O45464" s="500"/>
      <c r="Q45464" s="498" t="s">
        <v>213</v>
      </c>
      <c r="S45464" s="499"/>
    </row>
    <row r="45465">
      <c r="B45465" s="497"/>
      <c r="H45465" s="500"/>
      <c r="O45465" s="500"/>
      <c r="Q45465" s="498" t="s">
        <v>213</v>
      </c>
      <c r="S45465" s="499"/>
    </row>
    <row r="45466">
      <c r="B45466" s="497"/>
      <c r="H45466" s="500"/>
      <c r="O45466" s="500"/>
      <c r="Q45466" s="498" t="s">
        <v>213</v>
      </c>
      <c r="S45466" s="499"/>
    </row>
    <row r="45467">
      <c r="B45467" s="497"/>
      <c r="H45467" s="500"/>
      <c r="O45467" s="500"/>
      <c r="Q45467" s="498" t="s">
        <v>213</v>
      </c>
      <c r="S45467" s="499"/>
    </row>
    <row r="45468">
      <c r="B45468" s="497"/>
      <c r="H45468" s="500"/>
      <c r="O45468" s="500"/>
      <c r="Q45468" s="498" t="s">
        <v>213</v>
      </c>
      <c r="S45468" s="499"/>
    </row>
    <row r="45469">
      <c r="B45469" s="497"/>
      <c r="H45469" s="500"/>
      <c r="O45469" s="500"/>
      <c r="Q45469" s="498" t="s">
        <v>213</v>
      </c>
      <c r="S45469" s="499"/>
    </row>
    <row r="45470">
      <c r="B45470" s="497"/>
      <c r="H45470" s="500"/>
      <c r="O45470" s="500"/>
      <c r="Q45470" s="498" t="s">
        <v>213</v>
      </c>
      <c r="S45470" s="499"/>
    </row>
    <row r="45471">
      <c r="B45471" s="497"/>
      <c r="H45471" s="500"/>
      <c r="O45471" s="500"/>
      <c r="Q45471" s="498" t="s">
        <v>213</v>
      </c>
      <c r="S45471" s="499"/>
    </row>
    <row r="45472">
      <c r="B45472" s="497"/>
      <c r="H45472" s="500"/>
      <c r="O45472" s="500"/>
      <c r="Q45472" s="498" t="s">
        <v>213</v>
      </c>
      <c r="S45472" s="499"/>
    </row>
    <row r="45473">
      <c r="B45473" s="497"/>
      <c r="H45473" s="500"/>
      <c r="O45473" s="500"/>
      <c r="Q45473" s="498" t="s">
        <v>213</v>
      </c>
      <c r="S45473" s="499"/>
    </row>
    <row r="45474">
      <c r="B45474" s="497"/>
      <c r="H45474" s="500"/>
      <c r="O45474" s="500"/>
      <c r="Q45474" s="498" t="s">
        <v>213</v>
      </c>
      <c r="S45474" s="499"/>
    </row>
    <row r="45475">
      <c r="B45475" s="497"/>
      <c r="H45475" s="500"/>
      <c r="O45475" s="500"/>
      <c r="Q45475" s="498" t="s">
        <v>213</v>
      </c>
      <c r="S45475" s="499"/>
    </row>
    <row r="45476">
      <c r="B45476" s="497"/>
      <c r="H45476" s="500"/>
      <c r="O45476" s="500"/>
      <c r="Q45476" s="498" t="s">
        <v>213</v>
      </c>
      <c r="S45476" s="499"/>
    </row>
    <row r="45477">
      <c r="B45477" s="497"/>
      <c r="H45477" s="500"/>
      <c r="O45477" s="500"/>
      <c r="Q45477" s="498" t="s">
        <v>213</v>
      </c>
      <c r="S45477" s="499"/>
    </row>
    <row r="45478">
      <c r="B45478" s="497"/>
      <c r="H45478" s="500"/>
      <c r="O45478" s="500"/>
      <c r="Q45478" s="498" t="s">
        <v>213</v>
      </c>
      <c r="S45478" s="499"/>
    </row>
    <row r="45479">
      <c r="B45479" s="497"/>
      <c r="H45479" s="500"/>
      <c r="O45479" s="500"/>
      <c r="Q45479" s="498" t="s">
        <v>213</v>
      </c>
      <c r="S45479" s="499"/>
    </row>
    <row r="45480">
      <c r="B45480" s="497"/>
      <c r="H45480" s="500"/>
      <c r="O45480" s="500"/>
      <c r="Q45480" s="498" t="s">
        <v>213</v>
      </c>
      <c r="S45480" s="499"/>
    </row>
    <row r="45481">
      <c r="B45481" s="497"/>
      <c r="H45481" s="500"/>
      <c r="O45481" s="500"/>
      <c r="Q45481" s="498" t="s">
        <v>213</v>
      </c>
      <c r="S45481" s="499"/>
    </row>
    <row r="45482">
      <c r="B45482" s="497"/>
      <c r="H45482" s="500"/>
      <c r="O45482" s="500"/>
      <c r="Q45482" s="498" t="s">
        <v>213</v>
      </c>
      <c r="S45482" s="499"/>
    </row>
    <row r="45483">
      <c r="B45483" s="497"/>
      <c r="H45483" s="500"/>
      <c r="O45483" s="500"/>
      <c r="Q45483" s="498" t="s">
        <v>213</v>
      </c>
      <c r="S45483" s="499"/>
    </row>
    <row r="45484">
      <c r="B45484" s="497"/>
      <c r="H45484" s="500"/>
      <c r="O45484" s="500"/>
      <c r="Q45484" s="498" t="s">
        <v>213</v>
      </c>
      <c r="S45484" s="499"/>
    </row>
    <row r="45485">
      <c r="B45485" s="497"/>
      <c r="H45485" s="500"/>
      <c r="O45485" s="500"/>
      <c r="Q45485" s="498" t="s">
        <v>213</v>
      </c>
      <c r="S45485" s="499"/>
    </row>
    <row r="45486">
      <c r="B45486" s="497"/>
      <c r="H45486" s="500"/>
      <c r="O45486" s="500"/>
      <c r="Q45486" s="498" t="s">
        <v>213</v>
      </c>
      <c r="S45486" s="499"/>
    </row>
    <row r="45487">
      <c r="B45487" s="497"/>
      <c r="H45487" s="500"/>
      <c r="O45487" s="500"/>
      <c r="Q45487" s="498" t="s">
        <v>213</v>
      </c>
      <c r="S45487" s="499"/>
    </row>
    <row r="45488">
      <c r="B45488" s="497"/>
      <c r="H45488" s="500"/>
      <c r="O45488" s="500"/>
      <c r="Q45488" s="498" t="s">
        <v>213</v>
      </c>
      <c r="S45488" s="499"/>
    </row>
    <row r="45489">
      <c r="B45489" s="497"/>
      <c r="H45489" s="500"/>
      <c r="O45489" s="500"/>
      <c r="Q45489" s="498" t="s">
        <v>213</v>
      </c>
      <c r="S45489" s="499"/>
    </row>
    <row r="45490">
      <c r="B45490" s="497"/>
      <c r="H45490" s="500"/>
      <c r="O45490" s="500"/>
      <c r="Q45490" s="498" t="s">
        <v>213</v>
      </c>
      <c r="S45490" s="499"/>
    </row>
    <row r="45491">
      <c r="B45491" s="497"/>
      <c r="H45491" s="500"/>
      <c r="O45491" s="500"/>
      <c r="Q45491" s="498" t="s">
        <v>213</v>
      </c>
      <c r="S45491" s="499"/>
    </row>
    <row r="45492">
      <c r="B45492" s="497"/>
      <c r="H45492" s="500"/>
      <c r="O45492" s="500"/>
      <c r="Q45492" s="498" t="s">
        <v>213</v>
      </c>
      <c r="S45492" s="499"/>
    </row>
    <row r="45493">
      <c r="B45493" s="497"/>
      <c r="H45493" s="500"/>
      <c r="O45493" s="500"/>
      <c r="Q45493" s="498" t="s">
        <v>213</v>
      </c>
      <c r="S45493" s="499"/>
    </row>
    <row r="45494">
      <c r="B45494" s="497"/>
      <c r="H45494" s="500"/>
      <c r="O45494" s="500"/>
      <c r="Q45494" s="498" t="s">
        <v>213</v>
      </c>
      <c r="S45494" s="499"/>
    </row>
    <row r="45495">
      <c r="B45495" s="497"/>
      <c r="H45495" s="500"/>
      <c r="O45495" s="500"/>
      <c r="Q45495" s="498" t="s">
        <v>213</v>
      </c>
      <c r="S45495" s="499"/>
    </row>
    <row r="45496">
      <c r="B45496" s="497"/>
      <c r="H45496" s="500"/>
      <c r="O45496" s="500"/>
      <c r="Q45496" s="498" t="s">
        <v>213</v>
      </c>
      <c r="S45496" s="499"/>
    </row>
    <row r="45497">
      <c r="B45497" s="497"/>
      <c r="H45497" s="500"/>
      <c r="O45497" s="500"/>
      <c r="Q45497" s="498" t="s">
        <v>213</v>
      </c>
      <c r="S45497" s="499"/>
    </row>
    <row r="45498">
      <c r="B45498" s="497"/>
      <c r="H45498" s="500"/>
      <c r="O45498" s="500"/>
      <c r="Q45498" s="498" t="s">
        <v>213</v>
      </c>
      <c r="S45498" s="499"/>
    </row>
    <row r="45499">
      <c r="B45499" s="497"/>
      <c r="H45499" s="500"/>
      <c r="O45499" s="500"/>
      <c r="Q45499" s="498" t="s">
        <v>213</v>
      </c>
      <c r="S45499" s="499"/>
    </row>
    <row r="45500">
      <c r="B45500" s="497"/>
      <c r="H45500" s="500"/>
      <c r="O45500" s="500"/>
      <c r="Q45500" s="498" t="s">
        <v>213</v>
      </c>
      <c r="S45500" s="499"/>
    </row>
    <row r="45501">
      <c r="B45501" s="497"/>
      <c r="H45501" s="500"/>
      <c r="O45501" s="500"/>
      <c r="Q45501" s="498" t="s">
        <v>213</v>
      </c>
      <c r="S45501" s="499"/>
    </row>
    <row r="45502">
      <c r="B45502" s="497"/>
      <c r="H45502" s="500"/>
      <c r="O45502" s="500"/>
      <c r="Q45502" s="498" t="s">
        <v>213</v>
      </c>
      <c r="S45502" s="499"/>
    </row>
    <row r="45503">
      <c r="B45503" s="497"/>
      <c r="H45503" s="500"/>
      <c r="O45503" s="500"/>
      <c r="Q45503" s="498" t="s">
        <v>213</v>
      </c>
      <c r="S45503" s="499"/>
    </row>
    <row r="45504">
      <c r="B45504" s="497"/>
      <c r="H45504" s="500"/>
      <c r="O45504" s="500"/>
      <c r="Q45504" s="498" t="s">
        <v>213</v>
      </c>
      <c r="S45504" s="499"/>
    </row>
    <row r="45505">
      <c r="B45505" s="497"/>
      <c r="H45505" s="500"/>
      <c r="O45505" s="500"/>
      <c r="Q45505" s="498" t="s">
        <v>213</v>
      </c>
      <c r="S45505" s="499"/>
    </row>
    <row r="45506">
      <c r="B45506" s="497"/>
      <c r="H45506" s="500"/>
      <c r="O45506" s="500"/>
      <c r="Q45506" s="498" t="s">
        <v>213</v>
      </c>
      <c r="S45506" s="499"/>
    </row>
    <row r="45507">
      <c r="B45507" s="497"/>
      <c r="H45507" s="500"/>
      <c r="O45507" s="500"/>
      <c r="Q45507" s="498" t="s">
        <v>213</v>
      </c>
      <c r="S45507" s="499"/>
    </row>
    <row r="45508">
      <c r="B45508" s="497"/>
      <c r="H45508" s="500"/>
      <c r="O45508" s="500"/>
      <c r="Q45508" s="498" t="s">
        <v>213</v>
      </c>
      <c r="S45508" s="499"/>
    </row>
    <row r="45509">
      <c r="B45509" s="497"/>
      <c r="H45509" s="500"/>
      <c r="O45509" s="500"/>
      <c r="Q45509" s="498" t="s">
        <v>213</v>
      </c>
      <c r="S45509" s="499"/>
    </row>
    <row r="45510">
      <c r="B45510" s="497"/>
      <c r="H45510" s="500"/>
      <c r="O45510" s="500"/>
      <c r="Q45510" s="498" t="s">
        <v>213</v>
      </c>
      <c r="S45510" s="499"/>
    </row>
    <row r="45511">
      <c r="B45511" s="497"/>
      <c r="H45511" s="500"/>
      <c r="O45511" s="500"/>
      <c r="Q45511" s="498" t="s">
        <v>213</v>
      </c>
      <c r="S45511" s="499"/>
    </row>
    <row r="45512">
      <c r="B45512" s="497"/>
      <c r="H45512" s="500"/>
      <c r="O45512" s="500"/>
      <c r="Q45512" s="498" t="s">
        <v>213</v>
      </c>
      <c r="S45512" s="499"/>
    </row>
    <row r="45513">
      <c r="B45513" s="497"/>
      <c r="H45513" s="500"/>
      <c r="O45513" s="500"/>
      <c r="Q45513" s="498" t="s">
        <v>213</v>
      </c>
      <c r="S45513" s="499"/>
    </row>
    <row r="45514">
      <c r="B45514" s="497"/>
      <c r="H45514" s="500"/>
      <c r="O45514" s="500"/>
      <c r="Q45514" s="498" t="s">
        <v>213</v>
      </c>
      <c r="S45514" s="499"/>
    </row>
    <row r="45515">
      <c r="B45515" s="497"/>
      <c r="H45515" s="500"/>
      <c r="O45515" s="500"/>
      <c r="Q45515" s="498" t="s">
        <v>213</v>
      </c>
      <c r="S45515" s="499"/>
    </row>
    <row r="45516">
      <c r="B45516" s="497"/>
      <c r="H45516" s="500"/>
      <c r="O45516" s="500"/>
      <c r="Q45516" s="498" t="s">
        <v>213</v>
      </c>
      <c r="S45516" s="499"/>
    </row>
    <row r="45517">
      <c r="B45517" s="497"/>
      <c r="H45517" s="500"/>
      <c r="O45517" s="500"/>
      <c r="Q45517" s="498" t="s">
        <v>213</v>
      </c>
      <c r="S45517" s="499"/>
    </row>
    <row r="45518">
      <c r="B45518" s="497"/>
      <c r="H45518" s="500"/>
      <c r="O45518" s="500"/>
      <c r="Q45518" s="498" t="s">
        <v>213</v>
      </c>
      <c r="S45518" s="499"/>
    </row>
    <row r="45519">
      <c r="B45519" s="497"/>
      <c r="H45519" s="500"/>
      <c r="O45519" s="500"/>
      <c r="Q45519" s="498" t="s">
        <v>213</v>
      </c>
      <c r="S45519" s="499"/>
    </row>
    <row r="45520">
      <c r="B45520" s="497"/>
      <c r="H45520" s="500"/>
      <c r="O45520" s="500"/>
      <c r="Q45520" s="498" t="s">
        <v>213</v>
      </c>
      <c r="S45520" s="499"/>
    </row>
    <row r="45521">
      <c r="B45521" s="497"/>
      <c r="H45521" s="500"/>
      <c r="O45521" s="500"/>
      <c r="Q45521" s="498" t="s">
        <v>213</v>
      </c>
      <c r="S45521" s="499"/>
    </row>
    <row r="45522">
      <c r="B45522" s="497"/>
      <c r="H45522" s="500"/>
      <c r="O45522" s="500"/>
      <c r="Q45522" s="498" t="s">
        <v>213</v>
      </c>
      <c r="S45522" s="499"/>
    </row>
    <row r="45523">
      <c r="B45523" s="497"/>
      <c r="H45523" s="500"/>
      <c r="O45523" s="500"/>
      <c r="Q45523" s="498" t="s">
        <v>213</v>
      </c>
      <c r="S45523" s="499"/>
    </row>
    <row r="45524">
      <c r="B45524" s="497"/>
      <c r="H45524" s="500"/>
      <c r="O45524" s="500"/>
      <c r="Q45524" s="498" t="s">
        <v>213</v>
      </c>
      <c r="S45524" s="499"/>
    </row>
    <row r="45525">
      <c r="B45525" s="497"/>
      <c r="H45525" s="500"/>
      <c r="O45525" s="500"/>
      <c r="Q45525" s="498" t="s">
        <v>213</v>
      </c>
      <c r="S45525" s="499"/>
    </row>
    <row r="45526">
      <c r="B45526" s="497"/>
      <c r="H45526" s="500"/>
      <c r="O45526" s="500"/>
      <c r="Q45526" s="498" t="s">
        <v>213</v>
      </c>
      <c r="S45526" s="499"/>
    </row>
    <row r="45527">
      <c r="B45527" s="497"/>
      <c r="H45527" s="500"/>
      <c r="O45527" s="500"/>
      <c r="Q45527" s="498" t="s">
        <v>213</v>
      </c>
      <c r="S45527" s="499"/>
    </row>
    <row r="45528">
      <c r="B45528" s="497"/>
      <c r="H45528" s="500"/>
      <c r="O45528" s="500"/>
      <c r="Q45528" s="498" t="s">
        <v>213</v>
      </c>
      <c r="S45528" s="499"/>
    </row>
    <row r="45529">
      <c r="B45529" s="497"/>
      <c r="H45529" s="500"/>
      <c r="O45529" s="500"/>
      <c r="Q45529" s="498" t="s">
        <v>213</v>
      </c>
      <c r="S45529" s="499"/>
    </row>
    <row r="45530">
      <c r="B45530" s="497"/>
      <c r="H45530" s="500"/>
      <c r="O45530" s="500"/>
      <c r="Q45530" s="498" t="s">
        <v>213</v>
      </c>
      <c r="S45530" s="499"/>
    </row>
    <row r="45531">
      <c r="B45531" s="497"/>
      <c r="H45531" s="500"/>
      <c r="O45531" s="500"/>
      <c r="Q45531" s="498" t="s">
        <v>213</v>
      </c>
      <c r="S45531" s="499"/>
    </row>
    <row r="45532">
      <c r="B45532" s="497"/>
      <c r="H45532" s="500"/>
      <c r="O45532" s="500"/>
      <c r="Q45532" s="498" t="s">
        <v>213</v>
      </c>
      <c r="S45532" s="499"/>
    </row>
    <row r="45533">
      <c r="B45533" s="497"/>
      <c r="H45533" s="500"/>
      <c r="O45533" s="500"/>
      <c r="Q45533" s="498" t="s">
        <v>213</v>
      </c>
      <c r="S45533" s="499"/>
    </row>
    <row r="45534">
      <c r="B45534" s="497"/>
      <c r="H45534" s="500"/>
      <c r="O45534" s="500"/>
      <c r="Q45534" s="498" t="s">
        <v>213</v>
      </c>
      <c r="S45534" s="499"/>
    </row>
    <row r="45535">
      <c r="B45535" s="497"/>
      <c r="H45535" s="500"/>
      <c r="O45535" s="500"/>
      <c r="Q45535" s="498" t="s">
        <v>213</v>
      </c>
      <c r="S45535" s="499"/>
    </row>
    <row r="45536">
      <c r="B45536" s="497"/>
      <c r="H45536" s="500"/>
      <c r="O45536" s="500"/>
      <c r="Q45536" s="498" t="s">
        <v>213</v>
      </c>
      <c r="S45536" s="499"/>
    </row>
    <row r="45537">
      <c r="B45537" s="497"/>
      <c r="H45537" s="500"/>
      <c r="O45537" s="500"/>
      <c r="Q45537" s="498" t="s">
        <v>213</v>
      </c>
      <c r="S45537" s="499"/>
    </row>
    <row r="45538">
      <c r="B45538" s="497"/>
      <c r="H45538" s="500"/>
      <c r="O45538" s="500"/>
      <c r="Q45538" s="498" t="s">
        <v>213</v>
      </c>
      <c r="S45538" s="499"/>
    </row>
    <row r="45539">
      <c r="B45539" s="497"/>
      <c r="H45539" s="500"/>
      <c r="O45539" s="500"/>
      <c r="Q45539" s="498" t="s">
        <v>213</v>
      </c>
      <c r="S45539" s="499"/>
    </row>
    <row r="45540">
      <c r="B45540" s="497"/>
      <c r="H45540" s="500"/>
      <c r="O45540" s="500"/>
      <c r="Q45540" s="498" t="s">
        <v>213</v>
      </c>
      <c r="S45540" s="499"/>
    </row>
    <row r="45541">
      <c r="B45541" s="497"/>
      <c r="H45541" s="500"/>
      <c r="O45541" s="500"/>
      <c r="Q45541" s="498" t="s">
        <v>213</v>
      </c>
      <c r="S45541" s="499"/>
    </row>
    <row r="45542">
      <c r="B45542" s="497"/>
      <c r="H45542" s="500"/>
      <c r="O45542" s="500"/>
      <c r="Q45542" s="498" t="s">
        <v>213</v>
      </c>
      <c r="S45542" s="499"/>
    </row>
    <row r="45543">
      <c r="B45543" s="497"/>
      <c r="H45543" s="500"/>
      <c r="O45543" s="500"/>
      <c r="Q45543" s="498" t="s">
        <v>213</v>
      </c>
      <c r="S45543" s="499"/>
    </row>
    <row r="45544">
      <c r="B45544" s="497"/>
      <c r="H45544" s="500"/>
      <c r="O45544" s="500"/>
      <c r="Q45544" s="498" t="s">
        <v>213</v>
      </c>
      <c r="S45544" s="499"/>
    </row>
    <row r="45545">
      <c r="B45545" s="497"/>
      <c r="H45545" s="500"/>
      <c r="O45545" s="500"/>
      <c r="Q45545" s="498" t="s">
        <v>213</v>
      </c>
      <c r="S45545" s="499"/>
    </row>
    <row r="45546">
      <c r="B45546" s="497"/>
      <c r="H45546" s="500"/>
      <c r="O45546" s="500"/>
      <c r="Q45546" s="498" t="s">
        <v>213</v>
      </c>
      <c r="S45546" s="499"/>
    </row>
    <row r="45547">
      <c r="B45547" s="497"/>
      <c r="H45547" s="500"/>
      <c r="O45547" s="500"/>
      <c r="Q45547" s="498" t="s">
        <v>213</v>
      </c>
      <c r="S45547" s="499"/>
    </row>
    <row r="45548">
      <c r="B45548" s="497"/>
      <c r="H45548" s="500"/>
      <c r="O45548" s="500"/>
      <c r="Q45548" s="498" t="s">
        <v>213</v>
      </c>
      <c r="S45548" s="499"/>
    </row>
    <row r="45549">
      <c r="B45549" s="497"/>
      <c r="H45549" s="500"/>
      <c r="O45549" s="500"/>
      <c r="Q45549" s="498" t="s">
        <v>213</v>
      </c>
      <c r="S45549" s="499"/>
    </row>
    <row r="45550">
      <c r="B45550" s="497"/>
      <c r="H45550" s="500"/>
      <c r="O45550" s="500"/>
      <c r="Q45550" s="498" t="s">
        <v>213</v>
      </c>
      <c r="S45550" s="499"/>
    </row>
    <row r="45551">
      <c r="B45551" s="497"/>
      <c r="H45551" s="500"/>
      <c r="O45551" s="500"/>
      <c r="Q45551" s="498" t="s">
        <v>213</v>
      </c>
      <c r="S45551" s="499"/>
    </row>
    <row r="45552">
      <c r="B45552" s="497"/>
      <c r="H45552" s="500"/>
      <c r="O45552" s="500"/>
      <c r="Q45552" s="498" t="s">
        <v>213</v>
      </c>
      <c r="S45552" s="499"/>
    </row>
    <row r="45553">
      <c r="B45553" s="497"/>
      <c r="H45553" s="500"/>
      <c r="O45553" s="500"/>
      <c r="Q45553" s="498" t="s">
        <v>213</v>
      </c>
      <c r="S45553" s="499"/>
    </row>
    <row r="45554">
      <c r="B45554" s="497"/>
      <c r="H45554" s="500"/>
      <c r="O45554" s="500"/>
      <c r="Q45554" s="498" t="s">
        <v>213</v>
      </c>
      <c r="S45554" s="499"/>
    </row>
    <row r="45555">
      <c r="B45555" s="497"/>
      <c r="H45555" s="500"/>
      <c r="O45555" s="500"/>
      <c r="Q45555" s="498" t="s">
        <v>213</v>
      </c>
      <c r="S45555" s="499"/>
    </row>
    <row r="45556">
      <c r="B45556" s="497"/>
      <c r="H45556" s="500"/>
      <c r="O45556" s="500"/>
      <c r="Q45556" s="498" t="s">
        <v>213</v>
      </c>
      <c r="S45556" s="499"/>
    </row>
    <row r="45557">
      <c r="B45557" s="497"/>
      <c r="H45557" s="500"/>
      <c r="O45557" s="500"/>
      <c r="Q45557" s="498" t="s">
        <v>213</v>
      </c>
      <c r="S45557" s="499"/>
    </row>
    <row r="45558">
      <c r="B45558" s="497"/>
      <c r="H45558" s="500"/>
      <c r="O45558" s="500"/>
      <c r="Q45558" s="498" t="s">
        <v>213</v>
      </c>
      <c r="S45558" s="499"/>
    </row>
    <row r="45559">
      <c r="B45559" s="497"/>
      <c r="H45559" s="500"/>
      <c r="O45559" s="500"/>
      <c r="Q45559" s="498" t="s">
        <v>213</v>
      </c>
      <c r="S45559" s="499"/>
    </row>
    <row r="45560">
      <c r="B45560" s="497"/>
      <c r="H45560" s="500"/>
      <c r="O45560" s="500"/>
      <c r="Q45560" s="498" t="s">
        <v>213</v>
      </c>
      <c r="S45560" s="499"/>
    </row>
    <row r="45561">
      <c r="B45561" s="497"/>
      <c r="H45561" s="500"/>
      <c r="O45561" s="500"/>
      <c r="Q45561" s="498" t="s">
        <v>213</v>
      </c>
      <c r="S45561" s="499"/>
    </row>
    <row r="45562">
      <c r="B45562" s="497"/>
      <c r="H45562" s="500"/>
      <c r="O45562" s="500"/>
      <c r="Q45562" s="498" t="s">
        <v>213</v>
      </c>
      <c r="S45562" s="499"/>
    </row>
    <row r="45563">
      <c r="B45563" s="497"/>
      <c r="H45563" s="500"/>
      <c r="O45563" s="500"/>
      <c r="Q45563" s="498" t="s">
        <v>213</v>
      </c>
      <c r="S45563" s="499"/>
    </row>
    <row r="45564">
      <c r="B45564" s="497"/>
      <c r="H45564" s="500"/>
      <c r="O45564" s="500"/>
      <c r="Q45564" s="498" t="s">
        <v>213</v>
      </c>
      <c r="S45564" s="499"/>
    </row>
    <row r="45565">
      <c r="B45565" s="497"/>
      <c r="H45565" s="500"/>
      <c r="O45565" s="500"/>
      <c r="Q45565" s="498" t="s">
        <v>213</v>
      </c>
      <c r="S45565" s="499"/>
    </row>
    <row r="45566">
      <c r="B45566" s="497"/>
      <c r="H45566" s="500"/>
      <c r="O45566" s="500"/>
      <c r="Q45566" s="498" t="s">
        <v>213</v>
      </c>
      <c r="S45566" s="499"/>
    </row>
    <row r="45567">
      <c r="B45567" s="497"/>
      <c r="H45567" s="500"/>
      <c r="O45567" s="500"/>
      <c r="Q45567" s="498" t="s">
        <v>213</v>
      </c>
      <c r="S45567" s="499"/>
    </row>
    <row r="45568">
      <c r="B45568" s="497"/>
      <c r="H45568" s="500"/>
      <c r="O45568" s="500"/>
      <c r="Q45568" s="498" t="s">
        <v>213</v>
      </c>
      <c r="S45568" s="499"/>
    </row>
    <row r="45569">
      <c r="B45569" s="497"/>
      <c r="H45569" s="500"/>
      <c r="O45569" s="500"/>
      <c r="Q45569" s="498" t="s">
        <v>213</v>
      </c>
      <c r="S45569" s="499"/>
    </row>
    <row r="45570">
      <c r="B45570" s="497"/>
      <c r="H45570" s="500"/>
      <c r="O45570" s="500"/>
      <c r="Q45570" s="498" t="s">
        <v>213</v>
      </c>
      <c r="S45570" s="499"/>
    </row>
    <row r="45571">
      <c r="B45571" s="497"/>
      <c r="H45571" s="500"/>
      <c r="O45571" s="500"/>
      <c r="Q45571" s="498" t="s">
        <v>213</v>
      </c>
      <c r="S45571" s="499"/>
    </row>
    <row r="45572">
      <c r="B45572" s="497"/>
      <c r="H45572" s="500"/>
      <c r="O45572" s="500"/>
      <c r="Q45572" s="498" t="s">
        <v>213</v>
      </c>
      <c r="S45572" s="499"/>
    </row>
    <row r="45573">
      <c r="B45573" s="497"/>
      <c r="H45573" s="500"/>
      <c r="O45573" s="500"/>
      <c r="Q45573" s="498" t="s">
        <v>213</v>
      </c>
      <c r="S45573" s="499"/>
    </row>
    <row r="45574">
      <c r="B45574" s="497"/>
      <c r="H45574" s="500"/>
      <c r="O45574" s="500"/>
      <c r="Q45574" s="498" t="s">
        <v>213</v>
      </c>
      <c r="S45574" s="499"/>
    </row>
    <row r="45575">
      <c r="B45575" s="497"/>
      <c r="H45575" s="500"/>
      <c r="O45575" s="500"/>
      <c r="Q45575" s="498" t="s">
        <v>213</v>
      </c>
      <c r="S45575" s="499"/>
    </row>
    <row r="45576">
      <c r="B45576" s="497"/>
      <c r="H45576" s="500"/>
      <c r="O45576" s="500"/>
      <c r="Q45576" s="498" t="s">
        <v>213</v>
      </c>
      <c r="S45576" s="499"/>
    </row>
    <row r="45577">
      <c r="B45577" s="497"/>
      <c r="H45577" s="500"/>
      <c r="O45577" s="500"/>
      <c r="Q45577" s="498" t="s">
        <v>213</v>
      </c>
      <c r="S45577" s="499"/>
    </row>
    <row r="45578">
      <c r="B45578" s="497"/>
      <c r="H45578" s="500"/>
      <c r="O45578" s="500"/>
      <c r="Q45578" s="498" t="s">
        <v>213</v>
      </c>
      <c r="S45578" s="499"/>
    </row>
    <row r="45579">
      <c r="B45579" s="497"/>
      <c r="H45579" s="500"/>
      <c r="O45579" s="500"/>
      <c r="Q45579" s="498" t="s">
        <v>213</v>
      </c>
      <c r="S45579" s="499"/>
    </row>
    <row r="45580">
      <c r="B45580" s="497"/>
      <c r="H45580" s="500"/>
      <c r="O45580" s="500"/>
      <c r="Q45580" s="498" t="s">
        <v>213</v>
      </c>
      <c r="S45580" s="499"/>
    </row>
    <row r="45581">
      <c r="B45581" s="497"/>
      <c r="H45581" s="500"/>
      <c r="O45581" s="500"/>
      <c r="Q45581" s="498" t="s">
        <v>213</v>
      </c>
      <c r="S45581" s="499"/>
    </row>
    <row r="45582">
      <c r="B45582" s="497"/>
      <c r="H45582" s="500"/>
      <c r="O45582" s="500"/>
      <c r="Q45582" s="498" t="s">
        <v>213</v>
      </c>
      <c r="S45582" s="499"/>
    </row>
    <row r="45583">
      <c r="B45583" s="497"/>
      <c r="H45583" s="500"/>
      <c r="O45583" s="500"/>
      <c r="Q45583" s="498" t="s">
        <v>213</v>
      </c>
      <c r="S45583" s="499"/>
    </row>
    <row r="45584">
      <c r="B45584" s="497"/>
      <c r="H45584" s="500"/>
      <c r="O45584" s="500"/>
      <c r="Q45584" s="498" t="s">
        <v>213</v>
      </c>
      <c r="S45584" s="499"/>
    </row>
    <row r="45585">
      <c r="B45585" s="497"/>
      <c r="H45585" s="500"/>
      <c r="O45585" s="500"/>
      <c r="Q45585" s="498" t="s">
        <v>213</v>
      </c>
      <c r="S45585" s="499"/>
    </row>
    <row r="45586">
      <c r="B45586" s="497"/>
      <c r="H45586" s="500"/>
      <c r="O45586" s="500"/>
      <c r="Q45586" s="498" t="s">
        <v>213</v>
      </c>
      <c r="S45586" s="499"/>
    </row>
    <row r="45587">
      <c r="B45587" s="497"/>
      <c r="H45587" s="500"/>
      <c r="O45587" s="500"/>
      <c r="Q45587" s="498" t="s">
        <v>213</v>
      </c>
      <c r="S45587" s="499"/>
    </row>
    <row r="45588">
      <c r="B45588" s="497"/>
      <c r="H45588" s="500"/>
      <c r="O45588" s="500"/>
      <c r="Q45588" s="498" t="s">
        <v>213</v>
      </c>
      <c r="S45588" s="499"/>
    </row>
    <row r="45589">
      <c r="B45589" s="497"/>
      <c r="H45589" s="500"/>
      <c r="O45589" s="500"/>
      <c r="Q45589" s="498" t="s">
        <v>213</v>
      </c>
      <c r="S45589" s="499"/>
    </row>
    <row r="45590">
      <c r="B45590" s="497"/>
      <c r="H45590" s="500"/>
      <c r="O45590" s="500"/>
      <c r="Q45590" s="498" t="s">
        <v>213</v>
      </c>
      <c r="S45590" s="499"/>
    </row>
    <row r="45591">
      <c r="B45591" s="497"/>
      <c r="H45591" s="500"/>
      <c r="O45591" s="500"/>
      <c r="Q45591" s="498" t="s">
        <v>213</v>
      </c>
      <c r="S45591" s="499"/>
    </row>
    <row r="45592">
      <c r="B45592" s="497"/>
      <c r="H45592" s="500"/>
      <c r="O45592" s="500"/>
      <c r="Q45592" s="498" t="s">
        <v>213</v>
      </c>
      <c r="S45592" s="499"/>
    </row>
    <row r="45593">
      <c r="B45593" s="497"/>
      <c r="H45593" s="500"/>
      <c r="O45593" s="500"/>
      <c r="Q45593" s="498" t="s">
        <v>213</v>
      </c>
      <c r="S45593" s="499"/>
    </row>
    <row r="45594">
      <c r="B45594" s="497"/>
      <c r="H45594" s="500"/>
      <c r="O45594" s="500"/>
      <c r="Q45594" s="498" t="s">
        <v>213</v>
      </c>
      <c r="S45594" s="499"/>
    </row>
    <row r="45595">
      <c r="B45595" s="497"/>
      <c r="H45595" s="500"/>
      <c r="O45595" s="500"/>
      <c r="Q45595" s="498" t="s">
        <v>213</v>
      </c>
      <c r="S45595" s="499"/>
    </row>
    <row r="45596">
      <c r="B45596" s="497"/>
      <c r="H45596" s="500"/>
      <c r="O45596" s="500"/>
      <c r="Q45596" s="498" t="s">
        <v>213</v>
      </c>
      <c r="S45596" s="499"/>
    </row>
    <row r="45597">
      <c r="B45597" s="497"/>
      <c r="H45597" s="500"/>
      <c r="O45597" s="500"/>
      <c r="Q45597" s="498" t="s">
        <v>213</v>
      </c>
      <c r="S45597" s="499"/>
    </row>
    <row r="45598">
      <c r="B45598" s="497"/>
      <c r="H45598" s="500"/>
      <c r="O45598" s="500"/>
      <c r="Q45598" s="498" t="s">
        <v>213</v>
      </c>
      <c r="S45598" s="499"/>
    </row>
    <row r="45599">
      <c r="B45599" s="497"/>
      <c r="H45599" s="500"/>
      <c r="O45599" s="500"/>
      <c r="Q45599" s="498" t="s">
        <v>213</v>
      </c>
      <c r="S45599" s="499"/>
    </row>
    <row r="45600">
      <c r="B45600" s="497"/>
      <c r="H45600" s="500"/>
      <c r="O45600" s="500"/>
      <c r="Q45600" s="498" t="s">
        <v>213</v>
      </c>
      <c r="S45600" s="499"/>
    </row>
    <row r="45601">
      <c r="B45601" s="497"/>
      <c r="H45601" s="500"/>
      <c r="O45601" s="500"/>
      <c r="Q45601" s="498" t="s">
        <v>213</v>
      </c>
      <c r="S45601" s="499"/>
    </row>
    <row r="45602">
      <c r="B45602" s="497"/>
      <c r="H45602" s="500"/>
      <c r="O45602" s="500"/>
      <c r="Q45602" s="498" t="s">
        <v>213</v>
      </c>
      <c r="S45602" s="499"/>
    </row>
    <row r="45603">
      <c r="B45603" s="497"/>
      <c r="H45603" s="500"/>
      <c r="O45603" s="500"/>
      <c r="Q45603" s="498" t="s">
        <v>213</v>
      </c>
      <c r="S45603" s="499"/>
    </row>
    <row r="45604">
      <c r="B45604" s="497"/>
      <c r="H45604" s="500"/>
      <c r="O45604" s="500"/>
      <c r="Q45604" s="498" t="s">
        <v>213</v>
      </c>
      <c r="S45604" s="499"/>
    </row>
    <row r="45605">
      <c r="B45605" s="497"/>
      <c r="H45605" s="500"/>
      <c r="O45605" s="500"/>
      <c r="Q45605" s="498" t="s">
        <v>213</v>
      </c>
      <c r="S45605" s="499"/>
    </row>
    <row r="45606">
      <c r="B45606" s="497"/>
      <c r="H45606" s="500"/>
      <c r="O45606" s="500"/>
      <c r="Q45606" s="498" t="s">
        <v>213</v>
      </c>
      <c r="S45606" s="499"/>
    </row>
    <row r="45607">
      <c r="B45607" s="497"/>
      <c r="H45607" s="500"/>
      <c r="O45607" s="500"/>
      <c r="Q45607" s="498" t="s">
        <v>213</v>
      </c>
      <c r="S45607" s="499"/>
    </row>
    <row r="45608">
      <c r="B45608" s="497"/>
      <c r="H45608" s="500"/>
      <c r="O45608" s="500"/>
      <c r="Q45608" s="498" t="s">
        <v>213</v>
      </c>
      <c r="S45608" s="499"/>
    </row>
    <row r="45609">
      <c r="B45609" s="497"/>
      <c r="H45609" s="500"/>
      <c r="O45609" s="500"/>
      <c r="Q45609" s="498" t="s">
        <v>213</v>
      </c>
      <c r="S45609" s="499"/>
    </row>
    <row r="45610">
      <c r="B45610" s="497"/>
      <c r="H45610" s="500"/>
      <c r="O45610" s="500"/>
      <c r="Q45610" s="498" t="s">
        <v>213</v>
      </c>
      <c r="S45610" s="499"/>
    </row>
    <row r="45611">
      <c r="B45611" s="497"/>
      <c r="H45611" s="500"/>
      <c r="O45611" s="500"/>
      <c r="Q45611" s="498" t="s">
        <v>213</v>
      </c>
      <c r="S45611" s="499"/>
    </row>
    <row r="45612">
      <c r="B45612" s="497"/>
      <c r="H45612" s="500"/>
      <c r="O45612" s="500"/>
      <c r="Q45612" s="498" t="s">
        <v>213</v>
      </c>
      <c r="S45612" s="499"/>
    </row>
    <row r="45613">
      <c r="B45613" s="497"/>
      <c r="H45613" s="500"/>
      <c r="O45613" s="500"/>
      <c r="Q45613" s="498" t="s">
        <v>213</v>
      </c>
      <c r="S45613" s="499"/>
    </row>
    <row r="45614">
      <c r="B45614" s="497"/>
      <c r="H45614" s="500"/>
      <c r="O45614" s="500"/>
      <c r="Q45614" s="498" t="s">
        <v>213</v>
      </c>
      <c r="S45614" s="499"/>
    </row>
    <row r="45615">
      <c r="B45615" s="497"/>
      <c r="H45615" s="500"/>
      <c r="O45615" s="500"/>
      <c r="Q45615" s="498" t="s">
        <v>213</v>
      </c>
      <c r="S45615" s="499"/>
    </row>
    <row r="45616">
      <c r="B45616" s="497"/>
      <c r="H45616" s="500"/>
      <c r="O45616" s="500"/>
      <c r="Q45616" s="498" t="s">
        <v>213</v>
      </c>
      <c r="S45616" s="499"/>
    </row>
    <row r="45617">
      <c r="B45617" s="497"/>
      <c r="H45617" s="500"/>
      <c r="O45617" s="500"/>
      <c r="Q45617" s="498" t="s">
        <v>213</v>
      </c>
      <c r="S45617" s="499"/>
    </row>
    <row r="45618">
      <c r="B45618" s="497"/>
      <c r="H45618" s="500"/>
      <c r="O45618" s="500"/>
      <c r="Q45618" s="498" t="s">
        <v>213</v>
      </c>
      <c r="S45618" s="499"/>
    </row>
    <row r="45619">
      <c r="B45619" s="497"/>
      <c r="H45619" s="500"/>
      <c r="O45619" s="500"/>
      <c r="Q45619" s="498" t="s">
        <v>213</v>
      </c>
      <c r="S45619" s="499"/>
    </row>
    <row r="45620">
      <c r="B45620" s="497"/>
      <c r="H45620" s="500"/>
      <c r="O45620" s="500"/>
      <c r="Q45620" s="498" t="s">
        <v>213</v>
      </c>
      <c r="S45620" s="499"/>
    </row>
    <row r="45621">
      <c r="B45621" s="497"/>
      <c r="H45621" s="500"/>
      <c r="O45621" s="500"/>
      <c r="Q45621" s="498" t="s">
        <v>213</v>
      </c>
      <c r="S45621" s="499"/>
    </row>
    <row r="45622">
      <c r="B45622" s="497"/>
      <c r="H45622" s="500"/>
      <c r="O45622" s="500"/>
      <c r="Q45622" s="498" t="s">
        <v>213</v>
      </c>
      <c r="S45622" s="499"/>
    </row>
    <row r="45623">
      <c r="B45623" s="497"/>
      <c r="H45623" s="500"/>
      <c r="O45623" s="500"/>
      <c r="Q45623" s="498" t="s">
        <v>213</v>
      </c>
      <c r="S45623" s="499"/>
    </row>
    <row r="45624">
      <c r="B45624" s="497"/>
      <c r="H45624" s="500"/>
      <c r="O45624" s="500"/>
      <c r="Q45624" s="498" t="s">
        <v>213</v>
      </c>
      <c r="S45624" s="499"/>
    </row>
    <row r="45625">
      <c r="B45625" s="497"/>
      <c r="H45625" s="500"/>
      <c r="O45625" s="500"/>
      <c r="Q45625" s="498" t="s">
        <v>213</v>
      </c>
      <c r="S45625" s="499"/>
    </row>
    <row r="45626">
      <c r="B45626" s="497"/>
      <c r="H45626" s="500"/>
      <c r="O45626" s="500"/>
      <c r="Q45626" s="498" t="s">
        <v>213</v>
      </c>
      <c r="S45626" s="499"/>
    </row>
    <row r="45627">
      <c r="B45627" s="497"/>
      <c r="H45627" s="500"/>
      <c r="O45627" s="500"/>
      <c r="Q45627" s="498" t="s">
        <v>213</v>
      </c>
      <c r="S45627" s="499"/>
    </row>
    <row r="45628">
      <c r="B45628" s="497"/>
      <c r="H45628" s="500"/>
      <c r="O45628" s="500"/>
      <c r="Q45628" s="498" t="s">
        <v>213</v>
      </c>
      <c r="S45628" s="499"/>
    </row>
    <row r="45629">
      <c r="B45629" s="497"/>
      <c r="H45629" s="500"/>
      <c r="O45629" s="500"/>
      <c r="Q45629" s="498" t="s">
        <v>213</v>
      </c>
      <c r="S45629" s="499"/>
    </row>
    <row r="45630">
      <c r="B45630" s="497"/>
      <c r="H45630" s="500"/>
      <c r="O45630" s="500"/>
      <c r="Q45630" s="498" t="s">
        <v>213</v>
      </c>
      <c r="S45630" s="499"/>
    </row>
    <row r="45631">
      <c r="B45631" s="497"/>
      <c r="H45631" s="500"/>
      <c r="O45631" s="500"/>
      <c r="Q45631" s="498" t="s">
        <v>213</v>
      </c>
      <c r="S45631" s="499"/>
    </row>
    <row r="45632">
      <c r="B45632" s="497"/>
      <c r="H45632" s="500"/>
      <c r="O45632" s="500"/>
      <c r="Q45632" s="498" t="s">
        <v>213</v>
      </c>
      <c r="S45632" s="499"/>
    </row>
    <row r="45633">
      <c r="B45633" s="497"/>
      <c r="H45633" s="500"/>
      <c r="O45633" s="500"/>
      <c r="Q45633" s="498" t="s">
        <v>213</v>
      </c>
      <c r="S45633" s="499"/>
    </row>
    <row r="45634">
      <c r="B45634" s="497"/>
      <c r="H45634" s="500"/>
      <c r="O45634" s="500"/>
      <c r="Q45634" s="498" t="s">
        <v>213</v>
      </c>
      <c r="S45634" s="499"/>
    </row>
    <row r="45635">
      <c r="B45635" s="497"/>
      <c r="H45635" s="500"/>
      <c r="O45635" s="500"/>
      <c r="Q45635" s="498" t="s">
        <v>213</v>
      </c>
      <c r="S45635" s="499"/>
    </row>
    <row r="45636">
      <c r="B45636" s="497"/>
      <c r="H45636" s="500"/>
      <c r="O45636" s="500"/>
      <c r="Q45636" s="498" t="s">
        <v>213</v>
      </c>
      <c r="S45636" s="499"/>
    </row>
    <row r="45637">
      <c r="B45637" s="497"/>
      <c r="H45637" s="500"/>
      <c r="O45637" s="500"/>
      <c r="Q45637" s="498" t="s">
        <v>213</v>
      </c>
      <c r="S45637" s="499"/>
    </row>
    <row r="45638">
      <c r="B45638" s="497"/>
      <c r="H45638" s="500"/>
      <c r="O45638" s="500"/>
      <c r="Q45638" s="498" t="s">
        <v>213</v>
      </c>
      <c r="S45638" s="499"/>
    </row>
    <row r="45639">
      <c r="B45639" s="497"/>
      <c r="H45639" s="500"/>
      <c r="O45639" s="500"/>
      <c r="Q45639" s="498" t="s">
        <v>213</v>
      </c>
      <c r="S45639" s="499"/>
    </row>
    <row r="45640">
      <c r="B45640" s="497"/>
      <c r="H45640" s="500"/>
      <c r="O45640" s="500"/>
      <c r="Q45640" s="498" t="s">
        <v>213</v>
      </c>
      <c r="S45640" s="499"/>
    </row>
    <row r="45641">
      <c r="B45641" s="497"/>
      <c r="H45641" s="500"/>
      <c r="O45641" s="500"/>
      <c r="Q45641" s="498" t="s">
        <v>213</v>
      </c>
      <c r="S45641" s="499"/>
    </row>
    <row r="45642">
      <c r="B45642" s="497"/>
      <c r="H45642" s="500"/>
      <c r="O45642" s="500"/>
      <c r="Q45642" s="498" t="s">
        <v>213</v>
      </c>
      <c r="S45642" s="499"/>
    </row>
    <row r="45643">
      <c r="B45643" s="497"/>
      <c r="H45643" s="500"/>
      <c r="O45643" s="500"/>
      <c r="Q45643" s="498" t="s">
        <v>213</v>
      </c>
      <c r="S45643" s="499"/>
    </row>
    <row r="45644">
      <c r="B45644" s="497"/>
      <c r="H45644" s="500"/>
      <c r="O45644" s="500"/>
      <c r="Q45644" s="498" t="s">
        <v>213</v>
      </c>
      <c r="S45644" s="499"/>
    </row>
    <row r="45645">
      <c r="B45645" s="497"/>
      <c r="H45645" s="500"/>
      <c r="O45645" s="500"/>
      <c r="Q45645" s="498" t="s">
        <v>213</v>
      </c>
      <c r="S45645" s="499"/>
    </row>
    <row r="45646">
      <c r="B45646" s="497"/>
      <c r="H45646" s="500"/>
      <c r="O45646" s="500"/>
      <c r="Q45646" s="498" t="s">
        <v>213</v>
      </c>
      <c r="S45646" s="499"/>
    </row>
    <row r="45647">
      <c r="B45647" s="497"/>
      <c r="H45647" s="500"/>
      <c r="O45647" s="500"/>
      <c r="Q45647" s="498" t="s">
        <v>213</v>
      </c>
      <c r="S45647" s="499"/>
    </row>
    <row r="45648">
      <c r="B45648" s="497"/>
      <c r="H45648" s="500"/>
      <c r="O45648" s="500"/>
      <c r="Q45648" s="498" t="s">
        <v>213</v>
      </c>
      <c r="S45648" s="499"/>
    </row>
    <row r="45649">
      <c r="B45649" s="497"/>
      <c r="H45649" s="500"/>
      <c r="O45649" s="500"/>
      <c r="Q45649" s="498" t="s">
        <v>213</v>
      </c>
      <c r="S45649" s="499"/>
    </row>
    <row r="45650">
      <c r="B45650" s="497"/>
      <c r="H45650" s="500"/>
      <c r="O45650" s="500"/>
      <c r="Q45650" s="498" t="s">
        <v>213</v>
      </c>
      <c r="S45650" s="499"/>
    </row>
    <row r="45651">
      <c r="B45651" s="497"/>
      <c r="H45651" s="500"/>
      <c r="O45651" s="500"/>
      <c r="Q45651" s="498" t="s">
        <v>213</v>
      </c>
      <c r="S45651" s="499"/>
    </row>
    <row r="45652">
      <c r="B45652" s="497"/>
      <c r="H45652" s="500"/>
      <c r="O45652" s="500"/>
      <c r="Q45652" s="498" t="s">
        <v>213</v>
      </c>
      <c r="S45652" s="499"/>
    </row>
    <row r="45653">
      <c r="B45653" s="497"/>
      <c r="H45653" s="500"/>
      <c r="O45653" s="500"/>
      <c r="Q45653" s="498" t="s">
        <v>213</v>
      </c>
      <c r="S45653" s="499"/>
    </row>
    <row r="45654">
      <c r="B45654" s="497"/>
      <c r="H45654" s="500"/>
      <c r="O45654" s="500"/>
      <c r="Q45654" s="498" t="s">
        <v>213</v>
      </c>
      <c r="S45654" s="499"/>
    </row>
    <row r="45655">
      <c r="B45655" s="497"/>
      <c r="H45655" s="500"/>
      <c r="O45655" s="500"/>
      <c r="Q45655" s="498" t="s">
        <v>213</v>
      </c>
      <c r="S45655" s="499"/>
    </row>
    <row r="45656">
      <c r="B45656" s="497"/>
      <c r="H45656" s="500"/>
      <c r="O45656" s="500"/>
      <c r="Q45656" s="498" t="s">
        <v>213</v>
      </c>
      <c r="S45656" s="499"/>
    </row>
    <row r="45657">
      <c r="B45657" s="497"/>
      <c r="H45657" s="500"/>
      <c r="O45657" s="500"/>
      <c r="Q45657" s="498" t="s">
        <v>213</v>
      </c>
      <c r="S45657" s="499"/>
    </row>
    <row r="45658">
      <c r="B45658" s="497"/>
      <c r="H45658" s="500"/>
      <c r="O45658" s="500"/>
      <c r="Q45658" s="498" t="s">
        <v>213</v>
      </c>
      <c r="S45658" s="499"/>
    </row>
    <row r="45659">
      <c r="B45659" s="497"/>
      <c r="H45659" s="500"/>
      <c r="O45659" s="500"/>
      <c r="Q45659" s="498" t="s">
        <v>213</v>
      </c>
      <c r="S45659" s="499"/>
    </row>
    <row r="45660">
      <c r="B45660" s="497"/>
      <c r="H45660" s="500"/>
      <c r="O45660" s="500"/>
      <c r="Q45660" s="498" t="s">
        <v>213</v>
      </c>
      <c r="S45660" s="499"/>
    </row>
    <row r="45661">
      <c r="B45661" s="497"/>
      <c r="H45661" s="500"/>
      <c r="O45661" s="500"/>
      <c r="Q45661" s="498" t="s">
        <v>213</v>
      </c>
      <c r="S45661" s="499"/>
    </row>
    <row r="45662">
      <c r="B45662" s="497"/>
      <c r="H45662" s="500"/>
      <c r="O45662" s="500"/>
      <c r="Q45662" s="498" t="s">
        <v>213</v>
      </c>
      <c r="S45662" s="499"/>
    </row>
    <row r="45663">
      <c r="B45663" s="497"/>
      <c r="H45663" s="500"/>
      <c r="O45663" s="500"/>
      <c r="Q45663" s="498" t="s">
        <v>213</v>
      </c>
      <c r="S45663" s="499"/>
    </row>
    <row r="45664">
      <c r="B45664" s="497"/>
      <c r="H45664" s="500"/>
      <c r="O45664" s="500"/>
      <c r="Q45664" s="498" t="s">
        <v>213</v>
      </c>
      <c r="S45664" s="499"/>
    </row>
    <row r="45665">
      <c r="B45665" s="497"/>
      <c r="H45665" s="500"/>
      <c r="O45665" s="500"/>
      <c r="Q45665" s="498" t="s">
        <v>213</v>
      </c>
      <c r="S45665" s="499"/>
    </row>
    <row r="45666">
      <c r="B45666" s="497"/>
      <c r="H45666" s="500"/>
      <c r="O45666" s="500"/>
      <c r="Q45666" s="498" t="s">
        <v>213</v>
      </c>
      <c r="S45666" s="499"/>
    </row>
    <row r="45667">
      <c r="B45667" s="497"/>
      <c r="H45667" s="500"/>
      <c r="O45667" s="500"/>
      <c r="Q45667" s="498" t="s">
        <v>213</v>
      </c>
      <c r="S45667" s="499"/>
    </row>
    <row r="45668">
      <c r="B45668" s="497"/>
      <c r="H45668" s="500"/>
      <c r="O45668" s="500"/>
      <c r="Q45668" s="498" t="s">
        <v>213</v>
      </c>
      <c r="S45668" s="499"/>
    </row>
    <row r="45669">
      <c r="B45669" s="497"/>
      <c r="H45669" s="500"/>
      <c r="O45669" s="500"/>
      <c r="Q45669" s="498" t="s">
        <v>213</v>
      </c>
      <c r="S45669" s="499"/>
    </row>
    <row r="45670">
      <c r="B45670" s="497"/>
      <c r="H45670" s="500"/>
      <c r="O45670" s="500"/>
      <c r="Q45670" s="498" t="s">
        <v>213</v>
      </c>
      <c r="S45670" s="499"/>
    </row>
    <row r="45671">
      <c r="B45671" s="497"/>
      <c r="H45671" s="500"/>
      <c r="O45671" s="500"/>
      <c r="Q45671" s="498" t="s">
        <v>213</v>
      </c>
      <c r="S45671" s="499"/>
    </row>
    <row r="45672">
      <c r="B45672" s="497"/>
      <c r="H45672" s="500"/>
      <c r="O45672" s="500"/>
      <c r="Q45672" s="498" t="s">
        <v>213</v>
      </c>
      <c r="S45672" s="499"/>
    </row>
    <row r="45673">
      <c r="B45673" s="497"/>
      <c r="H45673" s="500"/>
      <c r="O45673" s="500"/>
      <c r="Q45673" s="498" t="s">
        <v>213</v>
      </c>
      <c r="S45673" s="499"/>
    </row>
    <row r="45674">
      <c r="B45674" s="497"/>
      <c r="H45674" s="500"/>
      <c r="O45674" s="500"/>
      <c r="Q45674" s="498" t="s">
        <v>213</v>
      </c>
      <c r="S45674" s="499"/>
    </row>
    <row r="45675">
      <c r="B45675" s="497"/>
      <c r="H45675" s="500"/>
      <c r="O45675" s="500"/>
      <c r="Q45675" s="498" t="s">
        <v>213</v>
      </c>
      <c r="S45675" s="499"/>
    </row>
    <row r="45676">
      <c r="B45676" s="497"/>
      <c r="H45676" s="500"/>
      <c r="O45676" s="500"/>
      <c r="Q45676" s="498" t="s">
        <v>213</v>
      </c>
      <c r="S45676" s="499"/>
    </row>
    <row r="45677">
      <c r="B45677" s="497"/>
      <c r="H45677" s="500"/>
      <c r="O45677" s="500"/>
      <c r="Q45677" s="498" t="s">
        <v>213</v>
      </c>
      <c r="S45677" s="499"/>
    </row>
    <row r="45678">
      <c r="B45678" s="497"/>
      <c r="H45678" s="500"/>
      <c r="O45678" s="500"/>
      <c r="Q45678" s="498" t="s">
        <v>213</v>
      </c>
      <c r="S45678" s="499"/>
    </row>
    <row r="45679">
      <c r="B45679" s="497"/>
      <c r="H45679" s="500"/>
      <c r="O45679" s="500"/>
      <c r="Q45679" s="498" t="s">
        <v>213</v>
      </c>
      <c r="S45679" s="499"/>
    </row>
    <row r="45680">
      <c r="B45680" s="497"/>
      <c r="H45680" s="500"/>
      <c r="O45680" s="500"/>
      <c r="Q45680" s="498" t="s">
        <v>213</v>
      </c>
      <c r="S45680" s="499"/>
    </row>
    <row r="45681">
      <c r="B45681" s="497"/>
      <c r="H45681" s="500"/>
      <c r="O45681" s="500"/>
      <c r="Q45681" s="498" t="s">
        <v>213</v>
      </c>
      <c r="S45681" s="499"/>
    </row>
    <row r="45682">
      <c r="B45682" s="497"/>
      <c r="H45682" s="500"/>
      <c r="O45682" s="500"/>
      <c r="Q45682" s="498" t="s">
        <v>213</v>
      </c>
      <c r="S45682" s="499"/>
    </row>
    <row r="45683">
      <c r="B45683" s="497"/>
      <c r="H45683" s="500"/>
      <c r="O45683" s="500"/>
      <c r="Q45683" s="498" t="s">
        <v>213</v>
      </c>
      <c r="S45683" s="499"/>
    </row>
    <row r="45684">
      <c r="B45684" s="497"/>
      <c r="H45684" s="500"/>
      <c r="O45684" s="500"/>
      <c r="Q45684" s="498" t="s">
        <v>213</v>
      </c>
      <c r="S45684" s="499"/>
    </row>
    <row r="45685">
      <c r="B45685" s="497"/>
      <c r="H45685" s="500"/>
      <c r="O45685" s="500"/>
      <c r="Q45685" s="498" t="s">
        <v>213</v>
      </c>
      <c r="S45685" s="499"/>
    </row>
    <row r="45686">
      <c r="B45686" s="497"/>
      <c r="H45686" s="500"/>
      <c r="O45686" s="500"/>
      <c r="Q45686" s="498" t="s">
        <v>213</v>
      </c>
      <c r="S45686" s="499"/>
    </row>
    <row r="45687">
      <c r="B45687" s="497"/>
      <c r="H45687" s="500"/>
      <c r="O45687" s="500"/>
      <c r="Q45687" s="498" t="s">
        <v>213</v>
      </c>
      <c r="S45687" s="499"/>
    </row>
    <row r="45688">
      <c r="B45688" s="497"/>
      <c r="H45688" s="500"/>
      <c r="O45688" s="500"/>
      <c r="Q45688" s="498" t="s">
        <v>213</v>
      </c>
      <c r="S45688" s="499"/>
    </row>
    <row r="45689">
      <c r="B45689" s="497"/>
      <c r="H45689" s="500"/>
      <c r="O45689" s="500"/>
      <c r="Q45689" s="498" t="s">
        <v>213</v>
      </c>
      <c r="S45689" s="499"/>
    </row>
    <row r="45690">
      <c r="B45690" s="497"/>
      <c r="H45690" s="500"/>
      <c r="O45690" s="500"/>
      <c r="Q45690" s="498" t="s">
        <v>213</v>
      </c>
      <c r="S45690" s="499"/>
    </row>
    <row r="45691">
      <c r="B45691" s="497"/>
      <c r="H45691" s="500"/>
      <c r="O45691" s="500"/>
      <c r="Q45691" s="498" t="s">
        <v>213</v>
      </c>
      <c r="S45691" s="499"/>
    </row>
    <row r="45692">
      <c r="B45692" s="497"/>
      <c r="H45692" s="500"/>
      <c r="O45692" s="500"/>
      <c r="Q45692" s="498" t="s">
        <v>213</v>
      </c>
      <c r="S45692" s="499"/>
    </row>
    <row r="45693">
      <c r="B45693" s="497"/>
      <c r="H45693" s="500"/>
      <c r="O45693" s="500"/>
      <c r="Q45693" s="498" t="s">
        <v>213</v>
      </c>
      <c r="S45693" s="499"/>
    </row>
    <row r="45694">
      <c r="B45694" s="497"/>
      <c r="H45694" s="500"/>
      <c r="O45694" s="500"/>
      <c r="Q45694" s="498" t="s">
        <v>213</v>
      </c>
      <c r="S45694" s="499"/>
    </row>
    <row r="45695">
      <c r="B45695" s="497"/>
      <c r="H45695" s="500"/>
      <c r="O45695" s="500"/>
      <c r="Q45695" s="498" t="s">
        <v>213</v>
      </c>
      <c r="S45695" s="499"/>
    </row>
    <row r="45696">
      <c r="B45696" s="497"/>
      <c r="H45696" s="500"/>
      <c r="O45696" s="500"/>
      <c r="Q45696" s="498" t="s">
        <v>213</v>
      </c>
      <c r="S45696" s="499"/>
    </row>
    <row r="45697">
      <c r="B45697" s="497"/>
      <c r="H45697" s="500"/>
      <c r="O45697" s="500"/>
      <c r="Q45697" s="498" t="s">
        <v>213</v>
      </c>
      <c r="S45697" s="499"/>
    </row>
    <row r="45698">
      <c r="B45698" s="497"/>
      <c r="H45698" s="500"/>
      <c r="O45698" s="500"/>
      <c r="Q45698" s="498" t="s">
        <v>213</v>
      </c>
      <c r="S45698" s="499"/>
    </row>
    <row r="45699">
      <c r="B45699" s="497"/>
      <c r="H45699" s="500"/>
      <c r="O45699" s="500"/>
      <c r="Q45699" s="498" t="s">
        <v>213</v>
      </c>
      <c r="S45699" s="499"/>
    </row>
    <row r="45700">
      <c r="B45700" s="497"/>
      <c r="H45700" s="500"/>
      <c r="O45700" s="500"/>
      <c r="Q45700" s="498" t="s">
        <v>213</v>
      </c>
      <c r="S45700" s="499"/>
    </row>
    <row r="45701">
      <c r="B45701" s="497"/>
      <c r="H45701" s="500"/>
      <c r="O45701" s="500"/>
      <c r="Q45701" s="498" t="s">
        <v>213</v>
      </c>
      <c r="S45701" s="499"/>
    </row>
    <row r="45702">
      <c r="B45702" s="497"/>
      <c r="H45702" s="500"/>
      <c r="O45702" s="500"/>
      <c r="Q45702" s="498" t="s">
        <v>213</v>
      </c>
      <c r="S45702" s="499"/>
    </row>
    <row r="45703">
      <c r="B45703" s="497"/>
      <c r="H45703" s="500"/>
      <c r="O45703" s="500"/>
      <c r="Q45703" s="498" t="s">
        <v>213</v>
      </c>
      <c r="S45703" s="499"/>
    </row>
    <row r="45704">
      <c r="B45704" s="497"/>
      <c r="H45704" s="500"/>
      <c r="O45704" s="500"/>
      <c r="Q45704" s="498" t="s">
        <v>213</v>
      </c>
      <c r="S45704" s="499"/>
    </row>
    <row r="45705">
      <c r="B45705" s="497"/>
      <c r="H45705" s="500"/>
      <c r="O45705" s="500"/>
      <c r="Q45705" s="498" t="s">
        <v>213</v>
      </c>
      <c r="S45705" s="499"/>
    </row>
    <row r="45706">
      <c r="B45706" s="497"/>
      <c r="H45706" s="500"/>
      <c r="O45706" s="500"/>
      <c r="Q45706" s="498" t="s">
        <v>213</v>
      </c>
      <c r="S45706" s="499"/>
    </row>
    <row r="45707">
      <c r="B45707" s="497"/>
      <c r="H45707" s="500"/>
      <c r="O45707" s="500"/>
      <c r="Q45707" s="498" t="s">
        <v>213</v>
      </c>
      <c r="S45707" s="499"/>
    </row>
    <row r="45708">
      <c r="B45708" s="497"/>
      <c r="H45708" s="500"/>
      <c r="O45708" s="500"/>
      <c r="Q45708" s="498" t="s">
        <v>213</v>
      </c>
      <c r="S45708" s="499"/>
    </row>
    <row r="45709">
      <c r="B45709" s="497"/>
      <c r="H45709" s="500"/>
      <c r="O45709" s="500"/>
      <c r="Q45709" s="498" t="s">
        <v>213</v>
      </c>
      <c r="S45709" s="499"/>
    </row>
    <row r="45710">
      <c r="B45710" s="497"/>
      <c r="H45710" s="500"/>
      <c r="O45710" s="500"/>
      <c r="Q45710" s="498" t="s">
        <v>213</v>
      </c>
      <c r="S45710" s="499"/>
    </row>
    <row r="45711">
      <c r="B45711" s="497"/>
      <c r="H45711" s="500"/>
      <c r="O45711" s="500"/>
      <c r="Q45711" s="498" t="s">
        <v>213</v>
      </c>
      <c r="S45711" s="499"/>
    </row>
    <row r="45712">
      <c r="B45712" s="497"/>
      <c r="H45712" s="500"/>
      <c r="O45712" s="500"/>
      <c r="Q45712" s="498" t="s">
        <v>213</v>
      </c>
      <c r="S45712" s="499"/>
    </row>
    <row r="45713">
      <c r="B45713" s="497"/>
      <c r="H45713" s="500"/>
      <c r="O45713" s="500"/>
      <c r="Q45713" s="498" t="s">
        <v>213</v>
      </c>
      <c r="S45713" s="499"/>
    </row>
    <row r="45714">
      <c r="B45714" s="497"/>
      <c r="H45714" s="500"/>
      <c r="O45714" s="500"/>
      <c r="Q45714" s="498" t="s">
        <v>213</v>
      </c>
      <c r="S45714" s="499"/>
    </row>
    <row r="45715">
      <c r="B45715" s="497"/>
      <c r="H45715" s="500"/>
      <c r="O45715" s="500"/>
      <c r="Q45715" s="498" t="s">
        <v>213</v>
      </c>
      <c r="S45715" s="499"/>
    </row>
    <row r="45716">
      <c r="B45716" s="497"/>
      <c r="H45716" s="500"/>
      <c r="O45716" s="500"/>
      <c r="Q45716" s="498" t="s">
        <v>213</v>
      </c>
      <c r="S45716" s="499"/>
    </row>
    <row r="45717">
      <c r="B45717" s="497"/>
      <c r="H45717" s="500"/>
      <c r="O45717" s="500"/>
      <c r="Q45717" s="498" t="s">
        <v>213</v>
      </c>
      <c r="S45717" s="499"/>
    </row>
    <row r="45718">
      <c r="B45718" s="497"/>
      <c r="H45718" s="500"/>
      <c r="O45718" s="500"/>
      <c r="Q45718" s="498" t="s">
        <v>213</v>
      </c>
      <c r="S45718" s="499"/>
    </row>
    <row r="45719">
      <c r="B45719" s="497"/>
      <c r="H45719" s="500"/>
      <c r="O45719" s="500"/>
      <c r="Q45719" s="498" t="s">
        <v>213</v>
      </c>
      <c r="S45719" s="499"/>
    </row>
    <row r="45720">
      <c r="B45720" s="497"/>
      <c r="H45720" s="500"/>
      <c r="O45720" s="500"/>
      <c r="Q45720" s="498" t="s">
        <v>213</v>
      </c>
      <c r="S45720" s="499"/>
    </row>
    <row r="45721">
      <c r="B45721" s="497"/>
      <c r="H45721" s="500"/>
      <c r="O45721" s="500"/>
      <c r="Q45721" s="498" t="s">
        <v>213</v>
      </c>
      <c r="S45721" s="499"/>
    </row>
    <row r="45722">
      <c r="B45722" s="497"/>
      <c r="H45722" s="500"/>
      <c r="O45722" s="500"/>
      <c r="Q45722" s="498" t="s">
        <v>213</v>
      </c>
      <c r="S45722" s="499"/>
    </row>
    <row r="45723">
      <c r="B45723" s="497"/>
      <c r="H45723" s="500"/>
      <c r="O45723" s="500"/>
      <c r="Q45723" s="498" t="s">
        <v>213</v>
      </c>
      <c r="S45723" s="499"/>
    </row>
    <row r="45724">
      <c r="B45724" s="497"/>
      <c r="H45724" s="500"/>
      <c r="O45724" s="500"/>
      <c r="Q45724" s="498" t="s">
        <v>213</v>
      </c>
      <c r="S45724" s="499"/>
    </row>
    <row r="45725">
      <c r="B45725" s="497"/>
      <c r="H45725" s="500"/>
      <c r="O45725" s="500"/>
      <c r="Q45725" s="498" t="s">
        <v>213</v>
      </c>
      <c r="S45725" s="499"/>
    </row>
    <row r="45726">
      <c r="B45726" s="497"/>
      <c r="H45726" s="500"/>
      <c r="O45726" s="500"/>
      <c r="Q45726" s="498" t="s">
        <v>213</v>
      </c>
      <c r="S45726" s="499"/>
    </row>
    <row r="45727">
      <c r="B45727" s="497"/>
      <c r="H45727" s="500"/>
      <c r="O45727" s="500"/>
      <c r="Q45727" s="498" t="s">
        <v>213</v>
      </c>
      <c r="S45727" s="499"/>
    </row>
    <row r="45728">
      <c r="B45728" s="497"/>
      <c r="H45728" s="500"/>
      <c r="O45728" s="500"/>
      <c r="Q45728" s="498" t="s">
        <v>213</v>
      </c>
      <c r="S45728" s="499"/>
    </row>
    <row r="45729">
      <c r="B45729" s="497"/>
      <c r="H45729" s="500"/>
      <c r="O45729" s="500"/>
      <c r="Q45729" s="498" t="s">
        <v>213</v>
      </c>
      <c r="S45729" s="499"/>
    </row>
    <row r="45730">
      <c r="B45730" s="497"/>
      <c r="H45730" s="500"/>
      <c r="O45730" s="500"/>
      <c r="Q45730" s="498" t="s">
        <v>213</v>
      </c>
      <c r="S45730" s="499"/>
    </row>
    <row r="45731">
      <c r="B45731" s="497"/>
      <c r="H45731" s="500"/>
      <c r="O45731" s="500"/>
      <c r="Q45731" s="498" t="s">
        <v>213</v>
      </c>
      <c r="S45731" s="499"/>
    </row>
    <row r="45732">
      <c r="B45732" s="497"/>
      <c r="H45732" s="500"/>
      <c r="O45732" s="500"/>
      <c r="Q45732" s="498" t="s">
        <v>213</v>
      </c>
      <c r="S45732" s="499"/>
    </row>
    <row r="45733">
      <c r="B45733" s="497"/>
      <c r="H45733" s="500"/>
      <c r="O45733" s="500"/>
      <c r="Q45733" s="498" t="s">
        <v>213</v>
      </c>
      <c r="S45733" s="499"/>
    </row>
    <row r="45734">
      <c r="B45734" s="497"/>
      <c r="H45734" s="500"/>
      <c r="O45734" s="500"/>
      <c r="Q45734" s="498" t="s">
        <v>213</v>
      </c>
      <c r="S45734" s="499"/>
    </row>
    <row r="45735">
      <c r="B45735" s="497"/>
      <c r="H45735" s="500"/>
      <c r="O45735" s="500"/>
      <c r="Q45735" s="498" t="s">
        <v>213</v>
      </c>
      <c r="S45735" s="499"/>
    </row>
    <row r="45736">
      <c r="B45736" s="497"/>
      <c r="H45736" s="500"/>
      <c r="O45736" s="500"/>
      <c r="Q45736" s="498" t="s">
        <v>213</v>
      </c>
      <c r="S45736" s="499"/>
    </row>
    <row r="45737">
      <c r="B45737" s="497"/>
      <c r="H45737" s="500"/>
      <c r="O45737" s="500"/>
      <c r="Q45737" s="498" t="s">
        <v>213</v>
      </c>
      <c r="S45737" s="499"/>
    </row>
    <row r="45738">
      <c r="B45738" s="497"/>
      <c r="H45738" s="500"/>
      <c r="O45738" s="500"/>
      <c r="Q45738" s="498" t="s">
        <v>213</v>
      </c>
      <c r="S45738" s="499"/>
    </row>
    <row r="45739">
      <c r="B45739" s="497"/>
      <c r="H45739" s="500"/>
      <c r="O45739" s="500"/>
      <c r="Q45739" s="498" t="s">
        <v>213</v>
      </c>
      <c r="S45739" s="499"/>
    </row>
    <row r="45740">
      <c r="B45740" s="497"/>
      <c r="H45740" s="500"/>
      <c r="O45740" s="500"/>
      <c r="Q45740" s="498" t="s">
        <v>213</v>
      </c>
      <c r="S45740" s="499"/>
    </row>
    <row r="45741">
      <c r="B45741" s="497"/>
      <c r="H45741" s="500"/>
      <c r="O45741" s="500"/>
      <c r="Q45741" s="498" t="s">
        <v>213</v>
      </c>
      <c r="S45741" s="499"/>
    </row>
    <row r="45742">
      <c r="B45742" s="497"/>
      <c r="H45742" s="500"/>
      <c r="O45742" s="500"/>
      <c r="Q45742" s="498" t="s">
        <v>213</v>
      </c>
      <c r="S45742" s="499"/>
    </row>
    <row r="45743">
      <c r="B45743" s="497"/>
      <c r="H45743" s="500"/>
      <c r="O45743" s="500"/>
      <c r="Q45743" s="498" t="s">
        <v>213</v>
      </c>
      <c r="S45743" s="499"/>
    </row>
    <row r="45744">
      <c r="B45744" s="497"/>
      <c r="H45744" s="500"/>
      <c r="O45744" s="500"/>
      <c r="Q45744" s="498" t="s">
        <v>213</v>
      </c>
      <c r="S45744" s="499"/>
    </row>
    <row r="45745">
      <c r="B45745" s="497"/>
      <c r="H45745" s="500"/>
      <c r="O45745" s="500"/>
      <c r="Q45745" s="498" t="s">
        <v>213</v>
      </c>
      <c r="S45745" s="499"/>
    </row>
    <row r="45746">
      <c r="B45746" s="497"/>
      <c r="H45746" s="500"/>
      <c r="O45746" s="500"/>
      <c r="Q45746" s="498" t="s">
        <v>213</v>
      </c>
      <c r="S45746" s="499"/>
    </row>
    <row r="45747">
      <c r="B45747" s="497"/>
      <c r="H45747" s="500"/>
      <c r="O45747" s="500"/>
      <c r="Q45747" s="498" t="s">
        <v>213</v>
      </c>
      <c r="S45747" s="499"/>
    </row>
    <row r="45748">
      <c r="B45748" s="497"/>
      <c r="H45748" s="500"/>
      <c r="O45748" s="500"/>
      <c r="Q45748" s="498" t="s">
        <v>213</v>
      </c>
      <c r="S45748" s="499"/>
    </row>
    <row r="45749">
      <c r="B45749" s="497"/>
      <c r="H45749" s="500"/>
      <c r="O45749" s="500"/>
      <c r="Q45749" s="498" t="s">
        <v>213</v>
      </c>
      <c r="S45749" s="499"/>
    </row>
    <row r="45750">
      <c r="B45750" s="497"/>
      <c r="H45750" s="500"/>
      <c r="O45750" s="500"/>
      <c r="Q45750" s="498" t="s">
        <v>213</v>
      </c>
      <c r="S45750" s="499"/>
    </row>
    <row r="45751">
      <c r="B45751" s="497"/>
      <c r="H45751" s="500"/>
      <c r="O45751" s="500"/>
      <c r="Q45751" s="498" t="s">
        <v>213</v>
      </c>
      <c r="S45751" s="499"/>
    </row>
    <row r="45752">
      <c r="B45752" s="497"/>
      <c r="H45752" s="500"/>
      <c r="O45752" s="500"/>
      <c r="Q45752" s="498" t="s">
        <v>213</v>
      </c>
      <c r="S45752" s="499"/>
    </row>
    <row r="45753">
      <c r="B45753" s="497"/>
      <c r="H45753" s="500"/>
      <c r="O45753" s="500"/>
      <c r="Q45753" s="498" t="s">
        <v>213</v>
      </c>
      <c r="S45753" s="499"/>
    </row>
    <row r="45754">
      <c r="B45754" s="497"/>
      <c r="H45754" s="500"/>
      <c r="O45754" s="500"/>
      <c r="Q45754" s="498" t="s">
        <v>213</v>
      </c>
      <c r="S45754" s="499"/>
    </row>
    <row r="45755">
      <c r="B45755" s="497"/>
      <c r="H45755" s="500"/>
      <c r="O45755" s="500"/>
      <c r="Q45755" s="498" t="s">
        <v>213</v>
      </c>
      <c r="S45755" s="499"/>
    </row>
    <row r="45756">
      <c r="B45756" s="497"/>
      <c r="H45756" s="500"/>
      <c r="O45756" s="500"/>
      <c r="Q45756" s="498" t="s">
        <v>213</v>
      </c>
      <c r="S45756" s="499"/>
    </row>
    <row r="45757">
      <c r="B45757" s="497"/>
      <c r="H45757" s="500"/>
      <c r="O45757" s="500"/>
      <c r="Q45757" s="498" t="s">
        <v>213</v>
      </c>
      <c r="S45757" s="499"/>
    </row>
    <row r="45758">
      <c r="B45758" s="497"/>
      <c r="H45758" s="500"/>
      <c r="O45758" s="500"/>
      <c r="Q45758" s="498" t="s">
        <v>213</v>
      </c>
      <c r="S45758" s="499"/>
    </row>
    <row r="45759">
      <c r="B45759" s="497"/>
      <c r="H45759" s="500"/>
      <c r="O45759" s="500"/>
      <c r="Q45759" s="498" t="s">
        <v>213</v>
      </c>
      <c r="S45759" s="499"/>
    </row>
    <row r="45760">
      <c r="B45760" s="497"/>
      <c r="H45760" s="500"/>
      <c r="O45760" s="500"/>
      <c r="Q45760" s="498" t="s">
        <v>213</v>
      </c>
      <c r="S45760" s="499"/>
    </row>
    <row r="45761">
      <c r="B45761" s="497"/>
      <c r="H45761" s="500"/>
      <c r="O45761" s="500"/>
      <c r="Q45761" s="498" t="s">
        <v>213</v>
      </c>
      <c r="S45761" s="499"/>
    </row>
    <row r="45762">
      <c r="B45762" s="497"/>
      <c r="H45762" s="500"/>
      <c r="O45762" s="500"/>
      <c r="Q45762" s="498" t="s">
        <v>213</v>
      </c>
      <c r="S45762" s="499"/>
    </row>
    <row r="45763">
      <c r="B45763" s="497"/>
      <c r="H45763" s="500"/>
      <c r="O45763" s="500"/>
      <c r="Q45763" s="498" t="s">
        <v>213</v>
      </c>
      <c r="S45763" s="499"/>
    </row>
    <row r="45764">
      <c r="B45764" s="497"/>
      <c r="H45764" s="500"/>
      <c r="O45764" s="500"/>
      <c r="Q45764" s="498" t="s">
        <v>213</v>
      </c>
      <c r="S45764" s="499"/>
    </row>
    <row r="45765">
      <c r="B45765" s="497"/>
      <c r="H45765" s="500"/>
      <c r="O45765" s="500"/>
      <c r="Q45765" s="498" t="s">
        <v>213</v>
      </c>
      <c r="S45765" s="499"/>
    </row>
    <row r="45766">
      <c r="B45766" s="497"/>
      <c r="H45766" s="500"/>
      <c r="O45766" s="500"/>
      <c r="Q45766" s="498" t="s">
        <v>213</v>
      </c>
      <c r="S45766" s="499"/>
    </row>
    <row r="45767">
      <c r="B45767" s="497"/>
      <c r="H45767" s="500"/>
      <c r="O45767" s="500"/>
      <c r="Q45767" s="498" t="s">
        <v>213</v>
      </c>
      <c r="S45767" s="499"/>
    </row>
    <row r="45768">
      <c r="B45768" s="497"/>
      <c r="H45768" s="500"/>
      <c r="O45768" s="500"/>
      <c r="Q45768" s="498" t="s">
        <v>213</v>
      </c>
      <c r="S45768" s="499"/>
    </row>
    <row r="45769">
      <c r="B45769" s="497"/>
      <c r="H45769" s="500"/>
      <c r="O45769" s="500"/>
      <c r="Q45769" s="498" t="s">
        <v>213</v>
      </c>
      <c r="S45769" s="499"/>
    </row>
    <row r="45770">
      <c r="B45770" s="497"/>
      <c r="H45770" s="500"/>
      <c r="O45770" s="500"/>
      <c r="Q45770" s="498" t="s">
        <v>213</v>
      </c>
      <c r="S45770" s="499"/>
    </row>
    <row r="45771">
      <c r="B45771" s="497"/>
      <c r="H45771" s="500"/>
      <c r="O45771" s="500"/>
      <c r="Q45771" s="498" t="s">
        <v>213</v>
      </c>
      <c r="S45771" s="499"/>
    </row>
    <row r="45772">
      <c r="B45772" s="497"/>
      <c r="H45772" s="500"/>
      <c r="O45772" s="500"/>
      <c r="Q45772" s="498" t="s">
        <v>213</v>
      </c>
      <c r="S45772" s="499"/>
    </row>
    <row r="45773">
      <c r="B45773" s="497"/>
      <c r="H45773" s="500"/>
      <c r="O45773" s="500"/>
      <c r="Q45773" s="498" t="s">
        <v>213</v>
      </c>
      <c r="S45773" s="499"/>
    </row>
    <row r="45774">
      <c r="B45774" s="497"/>
      <c r="H45774" s="500"/>
      <c r="O45774" s="500"/>
      <c r="Q45774" s="498" t="s">
        <v>213</v>
      </c>
      <c r="S45774" s="499"/>
    </row>
    <row r="45775">
      <c r="B45775" s="497"/>
      <c r="H45775" s="500"/>
      <c r="O45775" s="500"/>
      <c r="Q45775" s="498" t="s">
        <v>213</v>
      </c>
      <c r="S45775" s="499"/>
    </row>
    <row r="45776">
      <c r="B45776" s="497"/>
      <c r="H45776" s="500"/>
      <c r="O45776" s="500"/>
      <c r="Q45776" s="498" t="s">
        <v>213</v>
      </c>
      <c r="S45776" s="499"/>
    </row>
    <row r="45777">
      <c r="B45777" s="497"/>
      <c r="H45777" s="500"/>
      <c r="O45777" s="500"/>
      <c r="Q45777" s="498" t="s">
        <v>213</v>
      </c>
      <c r="S45777" s="499"/>
    </row>
    <row r="45778">
      <c r="B45778" s="497"/>
      <c r="H45778" s="500"/>
      <c r="O45778" s="500"/>
      <c r="Q45778" s="498" t="s">
        <v>213</v>
      </c>
      <c r="S45778" s="499"/>
    </row>
    <row r="45779">
      <c r="B45779" s="497"/>
      <c r="H45779" s="500"/>
      <c r="O45779" s="500"/>
      <c r="Q45779" s="498" t="s">
        <v>213</v>
      </c>
      <c r="S45779" s="499"/>
    </row>
    <row r="45780">
      <c r="B45780" s="497"/>
      <c r="H45780" s="500"/>
      <c r="O45780" s="500"/>
      <c r="Q45780" s="498" t="s">
        <v>213</v>
      </c>
      <c r="S45780" s="499"/>
    </row>
    <row r="45781">
      <c r="B45781" s="497"/>
      <c r="H45781" s="500"/>
      <c r="O45781" s="500"/>
      <c r="Q45781" s="498" t="s">
        <v>213</v>
      </c>
      <c r="S45781" s="499"/>
    </row>
    <row r="45782">
      <c r="B45782" s="497"/>
      <c r="H45782" s="500"/>
      <c r="O45782" s="500"/>
      <c r="Q45782" s="498" t="s">
        <v>213</v>
      </c>
      <c r="S45782" s="499"/>
    </row>
    <row r="45783">
      <c r="B45783" s="497"/>
      <c r="H45783" s="500"/>
      <c r="O45783" s="500"/>
      <c r="Q45783" s="498" t="s">
        <v>213</v>
      </c>
      <c r="S45783" s="499"/>
    </row>
    <row r="45784">
      <c r="B45784" s="497"/>
      <c r="H45784" s="500"/>
      <c r="O45784" s="500"/>
      <c r="Q45784" s="498" t="s">
        <v>213</v>
      </c>
      <c r="S45784" s="499"/>
    </row>
    <row r="45785">
      <c r="B45785" s="497"/>
      <c r="H45785" s="500"/>
      <c r="O45785" s="500"/>
      <c r="Q45785" s="498" t="s">
        <v>213</v>
      </c>
      <c r="S45785" s="499"/>
    </row>
    <row r="45786">
      <c r="B45786" s="497"/>
      <c r="H45786" s="500"/>
      <c r="O45786" s="500"/>
      <c r="Q45786" s="498" t="s">
        <v>213</v>
      </c>
      <c r="S45786" s="499"/>
    </row>
    <row r="45787">
      <c r="B45787" s="497"/>
      <c r="H45787" s="500"/>
      <c r="O45787" s="500"/>
      <c r="Q45787" s="498" t="s">
        <v>213</v>
      </c>
      <c r="S45787" s="499"/>
    </row>
    <row r="45788">
      <c r="B45788" s="497"/>
      <c r="H45788" s="500"/>
      <c r="O45788" s="500"/>
      <c r="Q45788" s="498" t="s">
        <v>213</v>
      </c>
      <c r="S45788" s="499"/>
    </row>
    <row r="45789">
      <c r="B45789" s="497"/>
      <c r="H45789" s="500"/>
      <c r="O45789" s="500"/>
      <c r="Q45789" s="498" t="s">
        <v>213</v>
      </c>
      <c r="S45789" s="499"/>
    </row>
    <row r="45790">
      <c r="B45790" s="497"/>
      <c r="H45790" s="500"/>
      <c r="O45790" s="500"/>
      <c r="Q45790" s="498" t="s">
        <v>213</v>
      </c>
      <c r="S45790" s="499"/>
    </row>
    <row r="45791">
      <c r="B45791" s="497"/>
      <c r="H45791" s="500"/>
      <c r="O45791" s="500"/>
      <c r="Q45791" s="498" t="s">
        <v>213</v>
      </c>
      <c r="S45791" s="499"/>
    </row>
    <row r="45792">
      <c r="B45792" s="497"/>
      <c r="H45792" s="500"/>
      <c r="O45792" s="500"/>
      <c r="Q45792" s="498" t="s">
        <v>213</v>
      </c>
      <c r="S45792" s="499"/>
    </row>
    <row r="45793">
      <c r="B45793" s="497"/>
      <c r="H45793" s="500"/>
      <c r="O45793" s="500"/>
      <c r="Q45793" s="498" t="s">
        <v>213</v>
      </c>
      <c r="S45793" s="499"/>
    </row>
    <row r="45794">
      <c r="B45794" s="497"/>
      <c r="H45794" s="500"/>
      <c r="O45794" s="500"/>
      <c r="Q45794" s="498" t="s">
        <v>213</v>
      </c>
      <c r="S45794" s="499"/>
    </row>
    <row r="45795">
      <c r="B45795" s="497"/>
      <c r="H45795" s="500"/>
      <c r="O45795" s="500"/>
      <c r="Q45795" s="498" t="s">
        <v>213</v>
      </c>
      <c r="S45795" s="499"/>
    </row>
    <row r="45796">
      <c r="B45796" s="497"/>
      <c r="H45796" s="500"/>
      <c r="O45796" s="500"/>
      <c r="Q45796" s="498" t="s">
        <v>213</v>
      </c>
      <c r="S45796" s="499"/>
    </row>
    <row r="45797">
      <c r="B45797" s="497"/>
      <c r="H45797" s="500"/>
      <c r="O45797" s="500"/>
      <c r="Q45797" s="498" t="s">
        <v>213</v>
      </c>
      <c r="S45797" s="499"/>
    </row>
    <row r="45798">
      <c r="B45798" s="497"/>
      <c r="H45798" s="500"/>
      <c r="O45798" s="500"/>
      <c r="Q45798" s="498" t="s">
        <v>213</v>
      </c>
      <c r="S45798" s="499"/>
    </row>
    <row r="45799">
      <c r="B45799" s="497"/>
      <c r="H45799" s="500"/>
      <c r="O45799" s="500"/>
      <c r="Q45799" s="498" t="s">
        <v>213</v>
      </c>
      <c r="S45799" s="499"/>
    </row>
    <row r="45800">
      <c r="B45800" s="497"/>
      <c r="H45800" s="500"/>
      <c r="O45800" s="500"/>
      <c r="Q45800" s="498" t="s">
        <v>213</v>
      </c>
      <c r="S45800" s="499"/>
    </row>
    <row r="45801">
      <c r="B45801" s="497"/>
      <c r="H45801" s="500"/>
      <c r="O45801" s="500"/>
      <c r="Q45801" s="498" t="s">
        <v>213</v>
      </c>
      <c r="S45801" s="499"/>
    </row>
    <row r="45802">
      <c r="B45802" s="497"/>
      <c r="H45802" s="500"/>
      <c r="O45802" s="500"/>
      <c r="Q45802" s="498" t="s">
        <v>213</v>
      </c>
      <c r="S45802" s="499"/>
    </row>
    <row r="45803">
      <c r="B45803" s="497"/>
      <c r="H45803" s="500"/>
      <c r="O45803" s="500"/>
      <c r="Q45803" s="498" t="s">
        <v>213</v>
      </c>
      <c r="S45803" s="499"/>
    </row>
    <row r="45804">
      <c r="B45804" s="497"/>
      <c r="H45804" s="500"/>
      <c r="O45804" s="500"/>
      <c r="Q45804" s="498" t="s">
        <v>213</v>
      </c>
      <c r="S45804" s="499"/>
    </row>
    <row r="45805">
      <c r="B45805" s="497"/>
      <c r="H45805" s="500"/>
      <c r="O45805" s="500"/>
      <c r="Q45805" s="498" t="s">
        <v>213</v>
      </c>
      <c r="S45805" s="499"/>
    </row>
    <row r="45806">
      <c r="B45806" s="497"/>
      <c r="H45806" s="500"/>
      <c r="O45806" s="500"/>
      <c r="Q45806" s="498" t="s">
        <v>213</v>
      </c>
      <c r="S45806" s="499"/>
    </row>
    <row r="45807">
      <c r="B45807" s="497"/>
      <c r="H45807" s="500"/>
      <c r="O45807" s="500"/>
      <c r="Q45807" s="498" t="s">
        <v>213</v>
      </c>
      <c r="S45807" s="499"/>
    </row>
    <row r="45808">
      <c r="B45808" s="497"/>
      <c r="H45808" s="500"/>
      <c r="O45808" s="500"/>
      <c r="Q45808" s="498" t="s">
        <v>213</v>
      </c>
      <c r="S45808" s="499"/>
    </row>
    <row r="45809">
      <c r="B45809" s="497"/>
      <c r="H45809" s="500"/>
      <c r="O45809" s="500"/>
      <c r="Q45809" s="498" t="s">
        <v>213</v>
      </c>
      <c r="S45809" s="499"/>
    </row>
    <row r="45810">
      <c r="B45810" s="497"/>
      <c r="H45810" s="500"/>
      <c r="O45810" s="500"/>
      <c r="Q45810" s="498" t="s">
        <v>213</v>
      </c>
      <c r="S45810" s="499"/>
    </row>
    <row r="45811">
      <c r="B45811" s="497"/>
      <c r="H45811" s="500"/>
      <c r="O45811" s="500"/>
      <c r="Q45811" s="498" t="s">
        <v>213</v>
      </c>
      <c r="S45811" s="499"/>
    </row>
    <row r="45812">
      <c r="B45812" s="497"/>
      <c r="H45812" s="500"/>
      <c r="O45812" s="500"/>
      <c r="Q45812" s="498" t="s">
        <v>213</v>
      </c>
      <c r="S45812" s="499"/>
    </row>
    <row r="45813">
      <c r="B45813" s="497"/>
      <c r="H45813" s="500"/>
      <c r="O45813" s="500"/>
      <c r="Q45813" s="498" t="s">
        <v>213</v>
      </c>
      <c r="S45813" s="499"/>
    </row>
    <row r="45814">
      <c r="B45814" s="497"/>
      <c r="H45814" s="500"/>
      <c r="O45814" s="500"/>
      <c r="Q45814" s="498" t="s">
        <v>213</v>
      </c>
      <c r="S45814" s="499"/>
    </row>
    <row r="45815">
      <c r="B45815" s="497"/>
      <c r="H45815" s="500"/>
      <c r="O45815" s="500"/>
      <c r="Q45815" s="498" t="s">
        <v>213</v>
      </c>
      <c r="S45815" s="499"/>
    </row>
    <row r="45816">
      <c r="B45816" s="497"/>
      <c r="H45816" s="500"/>
      <c r="O45816" s="500"/>
      <c r="Q45816" s="498" t="s">
        <v>213</v>
      </c>
      <c r="S45816" s="499"/>
    </row>
    <row r="45817">
      <c r="B45817" s="497"/>
      <c r="H45817" s="500"/>
      <c r="O45817" s="500"/>
      <c r="Q45817" s="498" t="s">
        <v>213</v>
      </c>
      <c r="S45817" s="499"/>
    </row>
    <row r="45818">
      <c r="B45818" s="497"/>
      <c r="H45818" s="500"/>
      <c r="O45818" s="500"/>
      <c r="Q45818" s="498" t="s">
        <v>213</v>
      </c>
      <c r="S45818" s="499"/>
    </row>
    <row r="45819">
      <c r="B45819" s="497"/>
      <c r="H45819" s="500"/>
      <c r="O45819" s="500"/>
      <c r="Q45819" s="498" t="s">
        <v>213</v>
      </c>
      <c r="S45819" s="499"/>
    </row>
    <row r="45820">
      <c r="B45820" s="497"/>
      <c r="H45820" s="500"/>
      <c r="O45820" s="500"/>
      <c r="Q45820" s="498" t="s">
        <v>213</v>
      </c>
      <c r="S45820" s="499"/>
    </row>
    <row r="45821">
      <c r="B45821" s="497"/>
      <c r="H45821" s="500"/>
      <c r="O45821" s="500"/>
      <c r="Q45821" s="498" t="s">
        <v>213</v>
      </c>
      <c r="S45821" s="499"/>
    </row>
    <row r="45822">
      <c r="B45822" s="497"/>
      <c r="H45822" s="500"/>
      <c r="O45822" s="500"/>
      <c r="Q45822" s="498" t="s">
        <v>213</v>
      </c>
      <c r="S45822" s="499"/>
    </row>
    <row r="45823">
      <c r="B45823" s="497"/>
      <c r="H45823" s="500"/>
      <c r="O45823" s="500"/>
      <c r="Q45823" s="498" t="s">
        <v>213</v>
      </c>
      <c r="S45823" s="499"/>
    </row>
    <row r="45824">
      <c r="B45824" s="497"/>
      <c r="H45824" s="500"/>
      <c r="O45824" s="500"/>
      <c r="Q45824" s="498" t="s">
        <v>213</v>
      </c>
      <c r="S45824" s="499"/>
    </row>
    <row r="45825">
      <c r="B45825" s="497"/>
      <c r="H45825" s="500"/>
      <c r="O45825" s="500"/>
      <c r="Q45825" s="498" t="s">
        <v>213</v>
      </c>
      <c r="S45825" s="499"/>
    </row>
    <row r="45826">
      <c r="B45826" s="497"/>
      <c r="H45826" s="500"/>
      <c r="O45826" s="500"/>
      <c r="Q45826" s="498" t="s">
        <v>213</v>
      </c>
      <c r="S45826" s="499"/>
    </row>
    <row r="45827">
      <c r="B45827" s="497"/>
      <c r="H45827" s="500"/>
      <c r="O45827" s="500"/>
      <c r="Q45827" s="498" t="s">
        <v>213</v>
      </c>
      <c r="S45827" s="499"/>
    </row>
    <row r="45828">
      <c r="B45828" s="497"/>
      <c r="H45828" s="500"/>
      <c r="O45828" s="500"/>
      <c r="Q45828" s="498" t="s">
        <v>213</v>
      </c>
      <c r="S45828" s="499"/>
    </row>
    <row r="45829">
      <c r="B45829" s="497"/>
      <c r="H45829" s="500"/>
      <c r="O45829" s="500"/>
      <c r="Q45829" s="498" t="s">
        <v>213</v>
      </c>
      <c r="S45829" s="499"/>
    </row>
    <row r="45830">
      <c r="B45830" s="497"/>
      <c r="H45830" s="500"/>
      <c r="O45830" s="500"/>
      <c r="Q45830" s="498" t="s">
        <v>213</v>
      </c>
      <c r="S45830" s="499"/>
    </row>
    <row r="45831">
      <c r="B45831" s="497"/>
      <c r="H45831" s="500"/>
      <c r="O45831" s="500"/>
      <c r="Q45831" s="498" t="s">
        <v>213</v>
      </c>
      <c r="S45831" s="499"/>
    </row>
    <row r="45832">
      <c r="B45832" s="497"/>
      <c r="H45832" s="500"/>
      <c r="O45832" s="500"/>
      <c r="Q45832" s="498" t="s">
        <v>213</v>
      </c>
      <c r="S45832" s="499"/>
    </row>
    <row r="45833">
      <c r="B45833" s="497"/>
      <c r="H45833" s="500"/>
      <c r="O45833" s="500"/>
      <c r="Q45833" s="498" t="s">
        <v>213</v>
      </c>
      <c r="S45833" s="499"/>
    </row>
    <row r="45834">
      <c r="B45834" s="497"/>
      <c r="H45834" s="500"/>
      <c r="O45834" s="500"/>
      <c r="Q45834" s="498" t="s">
        <v>213</v>
      </c>
      <c r="S45834" s="499"/>
    </row>
    <row r="45835">
      <c r="B45835" s="497"/>
      <c r="H45835" s="500"/>
      <c r="O45835" s="500"/>
      <c r="Q45835" s="498" t="s">
        <v>213</v>
      </c>
      <c r="S45835" s="499"/>
    </row>
    <row r="45836">
      <c r="B45836" s="497"/>
      <c r="H45836" s="500"/>
      <c r="O45836" s="500"/>
      <c r="Q45836" s="498" t="s">
        <v>213</v>
      </c>
      <c r="S45836" s="499"/>
    </row>
    <row r="45837">
      <c r="B45837" s="497"/>
      <c r="H45837" s="500"/>
      <c r="O45837" s="500"/>
      <c r="Q45837" s="498" t="s">
        <v>213</v>
      </c>
      <c r="S45837" s="499"/>
    </row>
    <row r="45838">
      <c r="B45838" s="497"/>
      <c r="H45838" s="500"/>
      <c r="O45838" s="500"/>
      <c r="Q45838" s="498" t="s">
        <v>213</v>
      </c>
      <c r="S45838" s="499"/>
    </row>
    <row r="45839">
      <c r="B45839" s="497"/>
      <c r="H45839" s="500"/>
      <c r="O45839" s="500"/>
      <c r="Q45839" s="498" t="s">
        <v>213</v>
      </c>
      <c r="S45839" s="499"/>
    </row>
    <row r="45840">
      <c r="B45840" s="497"/>
      <c r="H45840" s="500"/>
      <c r="O45840" s="500"/>
      <c r="Q45840" s="498" t="s">
        <v>213</v>
      </c>
      <c r="S45840" s="499"/>
    </row>
    <row r="45841">
      <c r="B45841" s="497"/>
      <c r="H45841" s="500"/>
      <c r="O45841" s="500"/>
      <c r="Q45841" s="498" t="s">
        <v>213</v>
      </c>
      <c r="S45841" s="499"/>
    </row>
    <row r="45842">
      <c r="B45842" s="497"/>
      <c r="H45842" s="500"/>
      <c r="O45842" s="500"/>
      <c r="Q45842" s="498" t="s">
        <v>213</v>
      </c>
      <c r="S45842" s="499"/>
    </row>
    <row r="45843">
      <c r="B45843" s="497"/>
      <c r="H45843" s="500"/>
      <c r="O45843" s="500"/>
      <c r="Q45843" s="498" t="s">
        <v>213</v>
      </c>
      <c r="S45843" s="499"/>
    </row>
    <row r="45844">
      <c r="B45844" s="497"/>
      <c r="H45844" s="500"/>
      <c r="O45844" s="500"/>
      <c r="Q45844" s="498" t="s">
        <v>213</v>
      </c>
      <c r="S45844" s="499"/>
    </row>
    <row r="45845">
      <c r="B45845" s="497"/>
      <c r="H45845" s="500"/>
      <c r="O45845" s="500"/>
      <c r="Q45845" s="498" t="s">
        <v>213</v>
      </c>
      <c r="S45845" s="499"/>
    </row>
    <row r="45846">
      <c r="B45846" s="497"/>
      <c r="H45846" s="500"/>
      <c r="O45846" s="500"/>
      <c r="Q45846" s="498" t="s">
        <v>213</v>
      </c>
      <c r="S45846" s="499"/>
    </row>
    <row r="45847">
      <c r="B45847" s="497"/>
      <c r="H45847" s="500"/>
      <c r="O45847" s="500"/>
      <c r="Q45847" s="498" t="s">
        <v>213</v>
      </c>
      <c r="S45847" s="499"/>
    </row>
    <row r="45848">
      <c r="B45848" s="497"/>
      <c r="H45848" s="500"/>
      <c r="O45848" s="500"/>
      <c r="Q45848" s="498" t="s">
        <v>213</v>
      </c>
      <c r="S45848" s="499"/>
    </row>
    <row r="45849">
      <c r="B45849" s="497"/>
      <c r="H45849" s="500"/>
      <c r="O45849" s="500"/>
      <c r="Q45849" s="498" t="s">
        <v>213</v>
      </c>
      <c r="S45849" s="499"/>
    </row>
    <row r="45850">
      <c r="B45850" s="497"/>
      <c r="H45850" s="500"/>
      <c r="O45850" s="500"/>
      <c r="Q45850" s="498" t="s">
        <v>213</v>
      </c>
      <c r="S45850" s="499"/>
    </row>
    <row r="45851">
      <c r="B45851" s="497"/>
      <c r="H45851" s="500"/>
      <c r="O45851" s="500"/>
      <c r="Q45851" s="498" t="s">
        <v>213</v>
      </c>
      <c r="S45851" s="499"/>
    </row>
    <row r="45852">
      <c r="B45852" s="497"/>
      <c r="H45852" s="500"/>
      <c r="O45852" s="500"/>
      <c r="Q45852" s="498" t="s">
        <v>213</v>
      </c>
      <c r="S45852" s="499"/>
    </row>
    <row r="45853">
      <c r="B45853" s="497"/>
      <c r="H45853" s="500"/>
      <c r="O45853" s="500"/>
      <c r="Q45853" s="498" t="s">
        <v>213</v>
      </c>
      <c r="S45853" s="499"/>
    </row>
    <row r="45854">
      <c r="B45854" s="497"/>
      <c r="H45854" s="500"/>
      <c r="O45854" s="500"/>
      <c r="Q45854" s="498" t="s">
        <v>213</v>
      </c>
      <c r="S45854" s="499"/>
    </row>
    <row r="45855">
      <c r="B45855" s="497"/>
      <c r="H45855" s="500"/>
      <c r="O45855" s="500"/>
      <c r="Q45855" s="498" t="s">
        <v>213</v>
      </c>
      <c r="S45855" s="499"/>
    </row>
    <row r="45856">
      <c r="B45856" s="497"/>
      <c r="H45856" s="500"/>
      <c r="O45856" s="500"/>
      <c r="Q45856" s="498" t="s">
        <v>213</v>
      </c>
      <c r="S45856" s="499"/>
    </row>
    <row r="45857">
      <c r="B45857" s="497"/>
      <c r="H45857" s="500"/>
      <c r="O45857" s="500"/>
      <c r="Q45857" s="498" t="s">
        <v>213</v>
      </c>
      <c r="S45857" s="499"/>
    </row>
    <row r="45858">
      <c r="B45858" s="497"/>
      <c r="H45858" s="500"/>
      <c r="O45858" s="500"/>
      <c r="Q45858" s="498" t="s">
        <v>213</v>
      </c>
      <c r="S45858" s="499"/>
    </row>
    <row r="45859">
      <c r="B45859" s="497"/>
      <c r="H45859" s="500"/>
      <c r="O45859" s="500"/>
      <c r="Q45859" s="498" t="s">
        <v>213</v>
      </c>
      <c r="S45859" s="499"/>
    </row>
    <row r="45860">
      <c r="B45860" s="497"/>
      <c r="H45860" s="500"/>
      <c r="O45860" s="500"/>
      <c r="Q45860" s="498" t="s">
        <v>213</v>
      </c>
      <c r="S45860" s="499"/>
    </row>
    <row r="45861">
      <c r="B45861" s="497"/>
      <c r="H45861" s="500"/>
      <c r="O45861" s="500"/>
      <c r="Q45861" s="498" t="s">
        <v>213</v>
      </c>
      <c r="S45861" s="499"/>
    </row>
    <row r="45862">
      <c r="B45862" s="497"/>
      <c r="H45862" s="500"/>
      <c r="O45862" s="500"/>
      <c r="Q45862" s="498" t="s">
        <v>213</v>
      </c>
      <c r="S45862" s="499"/>
    </row>
    <row r="45863">
      <c r="B45863" s="497"/>
      <c r="H45863" s="500"/>
      <c r="O45863" s="500"/>
      <c r="Q45863" s="498" t="s">
        <v>213</v>
      </c>
      <c r="S45863" s="499"/>
    </row>
    <row r="45864">
      <c r="B45864" s="497"/>
      <c r="H45864" s="500"/>
      <c r="O45864" s="500"/>
      <c r="Q45864" s="498" t="s">
        <v>213</v>
      </c>
      <c r="S45864" s="499"/>
    </row>
    <row r="45865">
      <c r="B45865" s="497"/>
      <c r="H45865" s="500"/>
      <c r="O45865" s="500"/>
      <c r="Q45865" s="498" t="s">
        <v>213</v>
      </c>
      <c r="S45865" s="499"/>
    </row>
    <row r="45866">
      <c r="B45866" s="497"/>
      <c r="H45866" s="500"/>
      <c r="O45866" s="500"/>
      <c r="Q45866" s="498" t="s">
        <v>213</v>
      </c>
      <c r="S45866" s="499"/>
    </row>
    <row r="45867">
      <c r="B45867" s="497"/>
      <c r="H45867" s="500"/>
      <c r="O45867" s="500"/>
      <c r="Q45867" s="498" t="s">
        <v>213</v>
      </c>
      <c r="S45867" s="499"/>
    </row>
    <row r="45868">
      <c r="B45868" s="497"/>
      <c r="H45868" s="500"/>
      <c r="O45868" s="500"/>
      <c r="Q45868" s="498" t="s">
        <v>213</v>
      </c>
      <c r="S45868" s="499"/>
    </row>
    <row r="45869">
      <c r="B45869" s="497"/>
      <c r="H45869" s="500"/>
      <c r="O45869" s="500"/>
      <c r="Q45869" s="498" t="s">
        <v>213</v>
      </c>
      <c r="S45869" s="499"/>
    </row>
    <row r="45870">
      <c r="B45870" s="497"/>
      <c r="H45870" s="500"/>
      <c r="O45870" s="500"/>
      <c r="Q45870" s="498" t="s">
        <v>213</v>
      </c>
      <c r="S45870" s="499"/>
    </row>
    <row r="45871">
      <c r="B45871" s="497"/>
      <c r="H45871" s="500"/>
      <c r="O45871" s="500"/>
      <c r="Q45871" s="498" t="s">
        <v>213</v>
      </c>
      <c r="S45871" s="499"/>
    </row>
    <row r="45872">
      <c r="B45872" s="497"/>
      <c r="H45872" s="500"/>
      <c r="O45872" s="500"/>
      <c r="Q45872" s="498" t="s">
        <v>213</v>
      </c>
      <c r="S45872" s="499"/>
    </row>
    <row r="45873">
      <c r="B45873" s="497"/>
      <c r="H45873" s="500"/>
      <c r="O45873" s="500"/>
      <c r="Q45873" s="498" t="s">
        <v>213</v>
      </c>
      <c r="S45873" s="499"/>
    </row>
    <row r="45874">
      <c r="B45874" s="497"/>
      <c r="H45874" s="500"/>
      <c r="O45874" s="500"/>
      <c r="Q45874" s="498" t="s">
        <v>213</v>
      </c>
      <c r="S45874" s="499"/>
    </row>
    <row r="45875">
      <c r="B45875" s="497"/>
      <c r="H45875" s="500"/>
      <c r="O45875" s="500"/>
      <c r="Q45875" s="498" t="s">
        <v>213</v>
      </c>
      <c r="S45875" s="499"/>
    </row>
    <row r="45876">
      <c r="B45876" s="497"/>
      <c r="H45876" s="500"/>
      <c r="O45876" s="500"/>
      <c r="Q45876" s="498" t="s">
        <v>213</v>
      </c>
      <c r="S45876" s="499"/>
    </row>
    <row r="45877">
      <c r="B45877" s="497"/>
      <c r="H45877" s="500"/>
      <c r="O45877" s="500"/>
      <c r="Q45877" s="498" t="s">
        <v>213</v>
      </c>
      <c r="S45877" s="499"/>
    </row>
    <row r="45878">
      <c r="B45878" s="497"/>
      <c r="H45878" s="500"/>
      <c r="O45878" s="500"/>
      <c r="Q45878" s="498" t="s">
        <v>213</v>
      </c>
      <c r="S45878" s="499"/>
    </row>
    <row r="45879">
      <c r="B45879" s="497"/>
      <c r="H45879" s="500"/>
      <c r="O45879" s="500"/>
      <c r="Q45879" s="498" t="s">
        <v>213</v>
      </c>
      <c r="S45879" s="499"/>
    </row>
    <row r="45880">
      <c r="B45880" s="497"/>
      <c r="H45880" s="500"/>
      <c r="O45880" s="500"/>
      <c r="Q45880" s="498" t="s">
        <v>213</v>
      </c>
      <c r="S45880" s="499"/>
    </row>
    <row r="45881">
      <c r="B45881" s="497"/>
      <c r="H45881" s="500"/>
      <c r="O45881" s="500"/>
      <c r="Q45881" s="498" t="s">
        <v>213</v>
      </c>
      <c r="S45881" s="499"/>
    </row>
    <row r="45882">
      <c r="B45882" s="497"/>
      <c r="H45882" s="500"/>
      <c r="O45882" s="500"/>
      <c r="Q45882" s="498" t="s">
        <v>213</v>
      </c>
      <c r="S45882" s="499"/>
    </row>
    <row r="45883">
      <c r="B45883" s="497"/>
      <c r="H45883" s="500"/>
      <c r="O45883" s="500"/>
      <c r="Q45883" s="498" t="s">
        <v>213</v>
      </c>
      <c r="S45883" s="499"/>
    </row>
    <row r="45884">
      <c r="B45884" s="497"/>
      <c r="H45884" s="500"/>
      <c r="O45884" s="500"/>
      <c r="Q45884" s="498" t="s">
        <v>213</v>
      </c>
      <c r="S45884" s="499"/>
    </row>
    <row r="45885">
      <c r="B45885" s="497"/>
      <c r="H45885" s="500"/>
      <c r="O45885" s="500"/>
      <c r="Q45885" s="498" t="s">
        <v>213</v>
      </c>
      <c r="S45885" s="499"/>
    </row>
    <row r="45886">
      <c r="B45886" s="497"/>
      <c r="H45886" s="500"/>
      <c r="O45886" s="500"/>
      <c r="Q45886" s="498" t="s">
        <v>213</v>
      </c>
      <c r="S45886" s="499"/>
    </row>
    <row r="45887">
      <c r="B45887" s="497"/>
      <c r="H45887" s="500"/>
      <c r="O45887" s="500"/>
      <c r="Q45887" s="498" t="s">
        <v>213</v>
      </c>
      <c r="S45887" s="499"/>
    </row>
    <row r="45888">
      <c r="B45888" s="497"/>
      <c r="H45888" s="500"/>
      <c r="O45888" s="500"/>
      <c r="Q45888" s="498" t="s">
        <v>213</v>
      </c>
      <c r="S45888" s="499"/>
    </row>
    <row r="45889">
      <c r="B45889" s="497"/>
      <c r="H45889" s="500"/>
      <c r="O45889" s="500"/>
      <c r="Q45889" s="498" t="s">
        <v>213</v>
      </c>
      <c r="S45889" s="499"/>
    </row>
    <row r="45890">
      <c r="B45890" s="497"/>
      <c r="H45890" s="500"/>
      <c r="O45890" s="500"/>
      <c r="Q45890" s="498" t="s">
        <v>213</v>
      </c>
      <c r="S45890" s="499"/>
    </row>
    <row r="45891">
      <c r="B45891" s="497"/>
      <c r="H45891" s="500"/>
      <c r="O45891" s="500"/>
      <c r="Q45891" s="498" t="s">
        <v>213</v>
      </c>
      <c r="S45891" s="499"/>
    </row>
    <row r="45892">
      <c r="B45892" s="497"/>
      <c r="H45892" s="500"/>
      <c r="O45892" s="500"/>
      <c r="Q45892" s="498" t="s">
        <v>213</v>
      </c>
      <c r="S45892" s="499"/>
    </row>
    <row r="45893">
      <c r="B45893" s="497"/>
      <c r="H45893" s="500"/>
      <c r="O45893" s="500"/>
      <c r="Q45893" s="498" t="s">
        <v>213</v>
      </c>
      <c r="S45893" s="499"/>
    </row>
    <row r="45894">
      <c r="B45894" s="497"/>
      <c r="H45894" s="500"/>
      <c r="O45894" s="500"/>
      <c r="Q45894" s="498" t="s">
        <v>213</v>
      </c>
      <c r="S45894" s="499"/>
    </row>
    <row r="45895">
      <c r="B45895" s="497"/>
      <c r="H45895" s="500"/>
      <c r="O45895" s="500"/>
      <c r="Q45895" s="498" t="s">
        <v>213</v>
      </c>
      <c r="S45895" s="499"/>
    </row>
    <row r="45896">
      <c r="B45896" s="497"/>
      <c r="H45896" s="500"/>
      <c r="O45896" s="500"/>
      <c r="Q45896" s="498" t="s">
        <v>213</v>
      </c>
      <c r="S45896" s="499"/>
    </row>
    <row r="45897">
      <c r="B45897" s="497"/>
      <c r="H45897" s="500"/>
      <c r="O45897" s="500"/>
      <c r="Q45897" s="498" t="s">
        <v>213</v>
      </c>
      <c r="S45897" s="499"/>
    </row>
    <row r="45898">
      <c r="B45898" s="497"/>
      <c r="H45898" s="500"/>
      <c r="O45898" s="500"/>
      <c r="Q45898" s="498" t="s">
        <v>213</v>
      </c>
      <c r="S45898" s="499"/>
    </row>
    <row r="45899">
      <c r="B45899" s="497"/>
      <c r="H45899" s="500"/>
      <c r="O45899" s="500"/>
      <c r="Q45899" s="498" t="s">
        <v>213</v>
      </c>
      <c r="S45899" s="499"/>
    </row>
    <row r="45900">
      <c r="B45900" s="497"/>
      <c r="H45900" s="500"/>
      <c r="O45900" s="500"/>
      <c r="Q45900" s="498" t="s">
        <v>213</v>
      </c>
      <c r="S45900" s="499"/>
    </row>
    <row r="45901">
      <c r="B45901" s="497"/>
      <c r="H45901" s="500"/>
      <c r="O45901" s="500"/>
      <c r="Q45901" s="498" t="s">
        <v>213</v>
      </c>
      <c r="S45901" s="499"/>
    </row>
    <row r="45902">
      <c r="B45902" s="497"/>
      <c r="H45902" s="500"/>
      <c r="O45902" s="500"/>
      <c r="Q45902" s="498" t="s">
        <v>213</v>
      </c>
      <c r="S45902" s="499"/>
    </row>
    <row r="45903">
      <c r="B45903" s="497"/>
      <c r="H45903" s="500"/>
      <c r="O45903" s="500"/>
      <c r="Q45903" s="498" t="s">
        <v>213</v>
      </c>
      <c r="S45903" s="499"/>
    </row>
    <row r="45904">
      <c r="B45904" s="497"/>
      <c r="H45904" s="500"/>
      <c r="O45904" s="500"/>
      <c r="Q45904" s="498" t="s">
        <v>213</v>
      </c>
      <c r="S45904" s="499"/>
    </row>
    <row r="45905">
      <c r="B45905" s="497"/>
      <c r="H45905" s="500"/>
      <c r="O45905" s="500"/>
      <c r="Q45905" s="498" t="s">
        <v>213</v>
      </c>
      <c r="S45905" s="499"/>
    </row>
    <row r="45906">
      <c r="B45906" s="497"/>
      <c r="H45906" s="500"/>
      <c r="O45906" s="500"/>
      <c r="Q45906" s="498" t="s">
        <v>213</v>
      </c>
      <c r="S45906" s="499"/>
    </row>
    <row r="45907">
      <c r="B45907" s="497"/>
      <c r="H45907" s="500"/>
      <c r="O45907" s="500"/>
      <c r="Q45907" s="498" t="s">
        <v>213</v>
      </c>
      <c r="S45907" s="499"/>
    </row>
    <row r="45908">
      <c r="B45908" s="497"/>
      <c r="H45908" s="500"/>
      <c r="O45908" s="500"/>
      <c r="Q45908" s="498" t="s">
        <v>213</v>
      </c>
      <c r="S45908" s="499"/>
    </row>
    <row r="45909">
      <c r="B45909" s="497"/>
      <c r="H45909" s="500"/>
      <c r="O45909" s="500"/>
      <c r="Q45909" s="498" t="s">
        <v>213</v>
      </c>
      <c r="S45909" s="499"/>
    </row>
    <row r="45910">
      <c r="B45910" s="497"/>
      <c r="H45910" s="500"/>
      <c r="O45910" s="500"/>
      <c r="Q45910" s="498" t="s">
        <v>213</v>
      </c>
      <c r="S45910" s="499"/>
    </row>
    <row r="45911">
      <c r="B45911" s="497"/>
      <c r="H45911" s="500"/>
      <c r="O45911" s="500"/>
      <c r="Q45911" s="498" t="s">
        <v>213</v>
      </c>
      <c r="S45911" s="499"/>
    </row>
    <row r="45912">
      <c r="B45912" s="497"/>
      <c r="H45912" s="500"/>
      <c r="O45912" s="500"/>
      <c r="Q45912" s="498" t="s">
        <v>213</v>
      </c>
      <c r="S45912" s="499"/>
    </row>
    <row r="45913">
      <c r="B45913" s="497"/>
      <c r="H45913" s="500"/>
      <c r="O45913" s="500"/>
      <c r="Q45913" s="498" t="s">
        <v>213</v>
      </c>
      <c r="S45913" s="499"/>
    </row>
    <row r="45914">
      <c r="B45914" s="497"/>
      <c r="H45914" s="500"/>
      <c r="O45914" s="500"/>
      <c r="Q45914" s="498" t="s">
        <v>213</v>
      </c>
      <c r="S45914" s="499"/>
    </row>
    <row r="45915">
      <c r="B45915" s="497"/>
      <c r="H45915" s="500"/>
      <c r="O45915" s="500"/>
      <c r="Q45915" s="498" t="s">
        <v>213</v>
      </c>
      <c r="S45915" s="499"/>
    </row>
    <row r="45916">
      <c r="B45916" s="497"/>
      <c r="H45916" s="500"/>
      <c r="O45916" s="500"/>
      <c r="Q45916" s="498" t="s">
        <v>213</v>
      </c>
      <c r="S45916" s="499"/>
    </row>
    <row r="45917">
      <c r="B45917" s="497"/>
      <c r="H45917" s="500"/>
      <c r="O45917" s="500"/>
      <c r="Q45917" s="498" t="s">
        <v>213</v>
      </c>
      <c r="S45917" s="499"/>
    </row>
    <row r="45918">
      <c r="B45918" s="497"/>
      <c r="H45918" s="500"/>
      <c r="O45918" s="500"/>
      <c r="Q45918" s="498" t="s">
        <v>213</v>
      </c>
      <c r="S45918" s="499"/>
    </row>
    <row r="45919">
      <c r="B45919" s="497"/>
      <c r="H45919" s="500"/>
      <c r="O45919" s="500"/>
      <c r="Q45919" s="498" t="s">
        <v>213</v>
      </c>
      <c r="S45919" s="499"/>
    </row>
    <row r="45920">
      <c r="B45920" s="497"/>
      <c r="H45920" s="500"/>
      <c r="O45920" s="500"/>
      <c r="Q45920" s="498" t="s">
        <v>213</v>
      </c>
      <c r="S45920" s="499"/>
    </row>
    <row r="45921">
      <c r="B45921" s="497"/>
      <c r="H45921" s="500"/>
      <c r="O45921" s="500"/>
      <c r="Q45921" s="498" t="s">
        <v>213</v>
      </c>
      <c r="S45921" s="499"/>
    </row>
    <row r="45922">
      <c r="B45922" s="497"/>
      <c r="H45922" s="500"/>
      <c r="O45922" s="500"/>
      <c r="Q45922" s="498" t="s">
        <v>213</v>
      </c>
      <c r="S45922" s="499"/>
    </row>
    <row r="45923">
      <c r="B45923" s="497"/>
      <c r="H45923" s="500"/>
      <c r="O45923" s="500"/>
      <c r="Q45923" s="498" t="s">
        <v>213</v>
      </c>
      <c r="S45923" s="499"/>
    </row>
    <row r="45924">
      <c r="B45924" s="497"/>
      <c r="H45924" s="500"/>
      <c r="O45924" s="500"/>
      <c r="Q45924" s="498" t="s">
        <v>213</v>
      </c>
      <c r="S45924" s="499"/>
    </row>
    <row r="45925">
      <c r="B45925" s="497"/>
      <c r="H45925" s="500"/>
      <c r="O45925" s="500"/>
      <c r="Q45925" s="498" t="s">
        <v>213</v>
      </c>
      <c r="S45925" s="499"/>
    </row>
    <row r="45926">
      <c r="B45926" s="497"/>
      <c r="H45926" s="500"/>
      <c r="O45926" s="500"/>
      <c r="Q45926" s="498" t="s">
        <v>213</v>
      </c>
      <c r="S45926" s="499"/>
    </row>
    <row r="45927">
      <c r="B45927" s="497"/>
      <c r="H45927" s="500"/>
      <c r="O45927" s="500"/>
      <c r="Q45927" s="498" t="s">
        <v>213</v>
      </c>
      <c r="S45927" s="499"/>
    </row>
    <row r="45928">
      <c r="B45928" s="497"/>
      <c r="H45928" s="500"/>
      <c r="O45928" s="500"/>
      <c r="Q45928" s="498" t="s">
        <v>213</v>
      </c>
      <c r="S45928" s="499"/>
    </row>
    <row r="45929">
      <c r="B45929" s="497"/>
      <c r="H45929" s="500"/>
      <c r="O45929" s="500"/>
      <c r="Q45929" s="498" t="s">
        <v>213</v>
      </c>
      <c r="S45929" s="499"/>
    </row>
    <row r="45930">
      <c r="B45930" s="497"/>
      <c r="H45930" s="500"/>
      <c r="O45930" s="500"/>
      <c r="Q45930" s="498" t="s">
        <v>213</v>
      </c>
      <c r="S45930" s="499"/>
    </row>
    <row r="45931">
      <c r="B45931" s="497"/>
      <c r="H45931" s="500"/>
      <c r="O45931" s="500"/>
      <c r="Q45931" s="498" t="s">
        <v>213</v>
      </c>
      <c r="S45931" s="499"/>
    </row>
    <row r="45932">
      <c r="B45932" s="497"/>
      <c r="H45932" s="500"/>
      <c r="O45932" s="500"/>
      <c r="Q45932" s="498" t="s">
        <v>213</v>
      </c>
      <c r="S45932" s="499"/>
    </row>
    <row r="45933">
      <c r="B45933" s="497"/>
      <c r="H45933" s="500"/>
      <c r="O45933" s="500"/>
      <c r="Q45933" s="498" t="s">
        <v>213</v>
      </c>
      <c r="S45933" s="499"/>
    </row>
    <row r="45934">
      <c r="B45934" s="497"/>
      <c r="H45934" s="500"/>
      <c r="O45934" s="500"/>
      <c r="Q45934" s="498" t="s">
        <v>213</v>
      </c>
      <c r="S45934" s="499"/>
    </row>
    <row r="45935">
      <c r="B45935" s="497"/>
      <c r="H45935" s="500"/>
      <c r="O45935" s="500"/>
      <c r="Q45935" s="498" t="s">
        <v>213</v>
      </c>
      <c r="S45935" s="499"/>
    </row>
    <row r="45936">
      <c r="B45936" s="497"/>
      <c r="H45936" s="500"/>
      <c r="O45936" s="500"/>
      <c r="Q45936" s="498" t="s">
        <v>213</v>
      </c>
      <c r="S45936" s="499"/>
    </row>
    <row r="45937">
      <c r="B45937" s="497"/>
      <c r="H45937" s="500"/>
      <c r="O45937" s="500"/>
      <c r="Q45937" s="498" t="s">
        <v>213</v>
      </c>
      <c r="S45937" s="499"/>
    </row>
    <row r="45938">
      <c r="B45938" s="497"/>
      <c r="H45938" s="500"/>
      <c r="O45938" s="500"/>
      <c r="Q45938" s="498" t="s">
        <v>213</v>
      </c>
      <c r="S45938" s="499"/>
    </row>
    <row r="45939">
      <c r="B45939" s="497"/>
      <c r="H45939" s="500"/>
      <c r="O45939" s="500"/>
      <c r="Q45939" s="498" t="s">
        <v>213</v>
      </c>
      <c r="S45939" s="499"/>
    </row>
    <row r="45940">
      <c r="B45940" s="497"/>
      <c r="H45940" s="500"/>
      <c r="O45940" s="500"/>
      <c r="Q45940" s="498" t="s">
        <v>213</v>
      </c>
      <c r="S45940" s="499"/>
    </row>
    <row r="45941">
      <c r="B45941" s="497"/>
      <c r="H45941" s="500"/>
      <c r="O45941" s="500"/>
      <c r="Q45941" s="498" t="s">
        <v>213</v>
      </c>
      <c r="S45941" s="499"/>
    </row>
    <row r="45942">
      <c r="B45942" s="497"/>
      <c r="H45942" s="500"/>
      <c r="O45942" s="500"/>
      <c r="Q45942" s="498" t="s">
        <v>213</v>
      </c>
      <c r="S45942" s="499"/>
    </row>
    <row r="45943">
      <c r="B45943" s="497"/>
      <c r="H45943" s="500"/>
      <c r="O45943" s="500"/>
      <c r="Q45943" s="498" t="s">
        <v>213</v>
      </c>
      <c r="S45943" s="499"/>
    </row>
    <row r="45944">
      <c r="B45944" s="497"/>
      <c r="H45944" s="500"/>
      <c r="O45944" s="500"/>
      <c r="Q45944" s="498" t="s">
        <v>213</v>
      </c>
      <c r="S45944" s="499"/>
    </row>
    <row r="45945">
      <c r="B45945" s="497"/>
      <c r="H45945" s="500"/>
      <c r="O45945" s="500"/>
      <c r="Q45945" s="498" t="s">
        <v>213</v>
      </c>
      <c r="S45945" s="499"/>
    </row>
    <row r="45946">
      <c r="B45946" s="497"/>
      <c r="H45946" s="500"/>
      <c r="O45946" s="500"/>
      <c r="Q45946" s="498" t="s">
        <v>213</v>
      </c>
      <c r="S45946" s="499"/>
    </row>
    <row r="45947">
      <c r="B45947" s="497"/>
      <c r="H45947" s="500"/>
      <c r="O45947" s="500"/>
      <c r="Q45947" s="498" t="s">
        <v>213</v>
      </c>
      <c r="S45947" s="499"/>
    </row>
    <row r="45948">
      <c r="B45948" s="497"/>
      <c r="H45948" s="500"/>
      <c r="O45948" s="500"/>
      <c r="Q45948" s="498" t="s">
        <v>213</v>
      </c>
      <c r="S45948" s="499"/>
    </row>
    <row r="45949">
      <c r="B45949" s="497"/>
      <c r="H45949" s="500"/>
      <c r="O45949" s="500"/>
      <c r="Q45949" s="498" t="s">
        <v>213</v>
      </c>
      <c r="S45949" s="499"/>
    </row>
    <row r="45950">
      <c r="B45950" s="497"/>
      <c r="H45950" s="500"/>
      <c r="O45950" s="500"/>
      <c r="Q45950" s="498" t="s">
        <v>213</v>
      </c>
      <c r="S45950" s="499"/>
    </row>
    <row r="45951">
      <c r="B45951" s="497"/>
      <c r="H45951" s="500"/>
      <c r="O45951" s="500"/>
      <c r="Q45951" s="498" t="s">
        <v>213</v>
      </c>
      <c r="S45951" s="499"/>
    </row>
    <row r="45952">
      <c r="B45952" s="497"/>
      <c r="H45952" s="500"/>
      <c r="O45952" s="500"/>
      <c r="Q45952" s="498" t="s">
        <v>213</v>
      </c>
      <c r="S45952" s="499"/>
    </row>
    <row r="45953">
      <c r="B45953" s="497"/>
      <c r="H45953" s="500"/>
      <c r="O45953" s="500"/>
      <c r="Q45953" s="498" t="s">
        <v>213</v>
      </c>
      <c r="S45953" s="499"/>
    </row>
    <row r="45954">
      <c r="B45954" s="497"/>
      <c r="H45954" s="500"/>
      <c r="O45954" s="500"/>
      <c r="Q45954" s="498" t="s">
        <v>213</v>
      </c>
      <c r="S45954" s="499"/>
    </row>
    <row r="45955">
      <c r="B45955" s="497"/>
      <c r="H45955" s="500"/>
      <c r="O45955" s="500"/>
      <c r="Q45955" s="498" t="s">
        <v>213</v>
      </c>
      <c r="S45955" s="499"/>
    </row>
    <row r="45956">
      <c r="B45956" s="497"/>
      <c r="H45956" s="500"/>
      <c r="O45956" s="500"/>
      <c r="Q45956" s="498" t="s">
        <v>213</v>
      </c>
      <c r="S45956" s="499"/>
    </row>
    <row r="45957">
      <c r="B45957" s="497"/>
      <c r="H45957" s="500"/>
      <c r="O45957" s="500"/>
      <c r="Q45957" s="498" t="s">
        <v>213</v>
      </c>
      <c r="S45957" s="499"/>
    </row>
    <row r="45958">
      <c r="B45958" s="497"/>
      <c r="H45958" s="500"/>
      <c r="O45958" s="500"/>
      <c r="Q45958" s="498" t="s">
        <v>213</v>
      </c>
      <c r="S45958" s="499"/>
    </row>
    <row r="45959">
      <c r="B45959" s="497"/>
      <c r="H45959" s="500"/>
      <c r="O45959" s="500"/>
      <c r="Q45959" s="498" t="s">
        <v>213</v>
      </c>
      <c r="S45959" s="499"/>
    </row>
    <row r="45960">
      <c r="B45960" s="497"/>
      <c r="H45960" s="500"/>
      <c r="O45960" s="500"/>
      <c r="Q45960" s="498" t="s">
        <v>213</v>
      </c>
      <c r="S45960" s="499"/>
    </row>
    <row r="45961">
      <c r="B45961" s="497"/>
      <c r="H45961" s="500"/>
      <c r="O45961" s="500"/>
      <c r="Q45961" s="498" t="s">
        <v>213</v>
      </c>
      <c r="S45961" s="499"/>
    </row>
    <row r="45962">
      <c r="B45962" s="497"/>
      <c r="H45962" s="500"/>
      <c r="O45962" s="500"/>
      <c r="Q45962" s="498" t="s">
        <v>213</v>
      </c>
      <c r="S45962" s="499"/>
    </row>
    <row r="45963">
      <c r="B45963" s="497"/>
      <c r="H45963" s="500"/>
      <c r="O45963" s="500"/>
      <c r="Q45963" s="498" t="s">
        <v>213</v>
      </c>
      <c r="S45963" s="499"/>
    </row>
    <row r="45964">
      <c r="B45964" s="497"/>
      <c r="H45964" s="500"/>
      <c r="O45964" s="500"/>
      <c r="Q45964" s="498" t="s">
        <v>213</v>
      </c>
      <c r="S45964" s="499"/>
    </row>
    <row r="45965">
      <c r="B45965" s="497"/>
      <c r="H45965" s="500"/>
      <c r="O45965" s="500"/>
      <c r="Q45965" s="498" t="s">
        <v>213</v>
      </c>
      <c r="S45965" s="499"/>
    </row>
    <row r="45966">
      <c r="B45966" s="497"/>
      <c r="H45966" s="500"/>
      <c r="O45966" s="500"/>
      <c r="Q45966" s="498" t="s">
        <v>213</v>
      </c>
      <c r="S45966" s="499"/>
    </row>
    <row r="45967">
      <c r="B45967" s="497"/>
      <c r="H45967" s="500"/>
      <c r="O45967" s="500"/>
      <c r="Q45967" s="498" t="s">
        <v>213</v>
      </c>
      <c r="S45967" s="499"/>
    </row>
    <row r="45968">
      <c r="B45968" s="497"/>
      <c r="H45968" s="500"/>
      <c r="O45968" s="500"/>
      <c r="Q45968" s="498" t="s">
        <v>213</v>
      </c>
      <c r="S45968" s="499"/>
    </row>
    <row r="45969">
      <c r="B45969" s="497"/>
      <c r="H45969" s="500"/>
      <c r="O45969" s="500"/>
      <c r="Q45969" s="498" t="s">
        <v>213</v>
      </c>
      <c r="S45969" s="499"/>
    </row>
    <row r="45970">
      <c r="B45970" s="497"/>
      <c r="H45970" s="500"/>
      <c r="O45970" s="500"/>
      <c r="Q45970" s="498" t="s">
        <v>213</v>
      </c>
      <c r="S45970" s="499"/>
    </row>
    <row r="45971">
      <c r="B45971" s="497"/>
      <c r="H45971" s="500"/>
      <c r="O45971" s="500"/>
      <c r="Q45971" s="498" t="s">
        <v>213</v>
      </c>
      <c r="S45971" s="499"/>
    </row>
    <row r="45972">
      <c r="B45972" s="497"/>
      <c r="H45972" s="500"/>
      <c r="O45972" s="500"/>
      <c r="Q45972" s="498" t="s">
        <v>213</v>
      </c>
      <c r="S45972" s="499"/>
    </row>
    <row r="45973">
      <c r="B45973" s="497"/>
      <c r="H45973" s="500"/>
      <c r="O45973" s="500"/>
      <c r="Q45973" s="498" t="s">
        <v>213</v>
      </c>
      <c r="S45973" s="499"/>
    </row>
    <row r="45974">
      <c r="B45974" s="497"/>
      <c r="H45974" s="500"/>
      <c r="O45974" s="500"/>
      <c r="Q45974" s="498" t="s">
        <v>213</v>
      </c>
      <c r="S45974" s="499"/>
    </row>
    <row r="45975">
      <c r="B45975" s="497"/>
      <c r="H45975" s="500"/>
      <c r="O45975" s="500"/>
      <c r="Q45975" s="498" t="s">
        <v>213</v>
      </c>
      <c r="S45975" s="499"/>
    </row>
    <row r="45976">
      <c r="B45976" s="497"/>
      <c r="H45976" s="500"/>
      <c r="O45976" s="500"/>
      <c r="Q45976" s="498" t="s">
        <v>213</v>
      </c>
      <c r="S45976" s="499"/>
    </row>
    <row r="45977">
      <c r="B45977" s="497"/>
      <c r="H45977" s="500"/>
      <c r="O45977" s="500"/>
      <c r="Q45977" s="498" t="s">
        <v>213</v>
      </c>
      <c r="S45977" s="499"/>
    </row>
    <row r="45978">
      <c r="B45978" s="497"/>
      <c r="H45978" s="500"/>
      <c r="O45978" s="500"/>
      <c r="Q45978" s="498" t="s">
        <v>213</v>
      </c>
      <c r="S45978" s="499"/>
    </row>
    <row r="45979">
      <c r="B45979" s="497"/>
      <c r="H45979" s="500"/>
      <c r="O45979" s="500"/>
      <c r="Q45979" s="498" t="s">
        <v>213</v>
      </c>
      <c r="S45979" s="499"/>
    </row>
    <row r="45980">
      <c r="B45980" s="497"/>
      <c r="H45980" s="500"/>
      <c r="O45980" s="500"/>
      <c r="Q45980" s="498" t="s">
        <v>213</v>
      </c>
      <c r="S45980" s="499"/>
    </row>
    <row r="45981">
      <c r="B45981" s="497"/>
      <c r="H45981" s="500"/>
      <c r="O45981" s="500"/>
      <c r="Q45981" s="498" t="s">
        <v>213</v>
      </c>
      <c r="S45981" s="499"/>
    </row>
    <row r="45982">
      <c r="B45982" s="497"/>
      <c r="H45982" s="500"/>
      <c r="O45982" s="500"/>
      <c r="Q45982" s="498" t="s">
        <v>213</v>
      </c>
      <c r="S45982" s="499"/>
    </row>
    <row r="45983">
      <c r="B45983" s="497"/>
      <c r="H45983" s="500"/>
      <c r="O45983" s="500"/>
      <c r="Q45983" s="498" t="s">
        <v>213</v>
      </c>
      <c r="S45983" s="499"/>
    </row>
    <row r="45984">
      <c r="B45984" s="497"/>
      <c r="H45984" s="500"/>
      <c r="O45984" s="500"/>
      <c r="Q45984" s="498" t="s">
        <v>213</v>
      </c>
      <c r="S45984" s="499"/>
    </row>
    <row r="45985">
      <c r="B45985" s="497"/>
      <c r="H45985" s="500"/>
      <c r="O45985" s="500"/>
      <c r="Q45985" s="498" t="s">
        <v>213</v>
      </c>
      <c r="S45985" s="499"/>
    </row>
    <row r="45986">
      <c r="B45986" s="497"/>
      <c r="H45986" s="500"/>
      <c r="O45986" s="500"/>
      <c r="Q45986" s="498" t="s">
        <v>213</v>
      </c>
      <c r="S45986" s="499"/>
    </row>
    <row r="45987">
      <c r="B45987" s="497"/>
      <c r="H45987" s="500"/>
      <c r="O45987" s="500"/>
      <c r="Q45987" s="498" t="s">
        <v>213</v>
      </c>
      <c r="S45987" s="499"/>
    </row>
    <row r="45988">
      <c r="B45988" s="497"/>
      <c r="H45988" s="500"/>
      <c r="O45988" s="500"/>
      <c r="Q45988" s="498" t="s">
        <v>213</v>
      </c>
      <c r="S45988" s="499"/>
    </row>
    <row r="45989">
      <c r="B45989" s="497"/>
      <c r="H45989" s="500"/>
      <c r="O45989" s="500"/>
      <c r="Q45989" s="498" t="s">
        <v>213</v>
      </c>
      <c r="S45989" s="499"/>
    </row>
    <row r="45990">
      <c r="B45990" s="497"/>
      <c r="H45990" s="500"/>
      <c r="O45990" s="500"/>
      <c r="Q45990" s="498" t="s">
        <v>213</v>
      </c>
      <c r="S45990" s="499"/>
    </row>
    <row r="45991">
      <c r="B45991" s="497"/>
      <c r="H45991" s="500"/>
      <c r="O45991" s="500"/>
      <c r="Q45991" s="498" t="s">
        <v>213</v>
      </c>
      <c r="S45991" s="499"/>
    </row>
    <row r="45992">
      <c r="B45992" s="497"/>
      <c r="H45992" s="500"/>
      <c r="O45992" s="500"/>
      <c r="Q45992" s="498" t="s">
        <v>213</v>
      </c>
      <c r="S45992" s="499"/>
    </row>
    <row r="45993">
      <c r="B45993" s="497"/>
      <c r="H45993" s="500"/>
      <c r="O45993" s="500"/>
      <c r="Q45993" s="498" t="s">
        <v>213</v>
      </c>
      <c r="S45993" s="499"/>
    </row>
    <row r="45994">
      <c r="B45994" s="497"/>
      <c r="H45994" s="500"/>
      <c r="O45994" s="500"/>
      <c r="Q45994" s="498" t="s">
        <v>213</v>
      </c>
      <c r="S45994" s="499"/>
    </row>
    <row r="45995">
      <c r="B45995" s="497"/>
      <c r="H45995" s="500"/>
      <c r="O45995" s="500"/>
      <c r="Q45995" s="498" t="s">
        <v>213</v>
      </c>
      <c r="S45995" s="499"/>
    </row>
    <row r="45996">
      <c r="B45996" s="497"/>
      <c r="H45996" s="500"/>
      <c r="O45996" s="500"/>
      <c r="Q45996" s="498" t="s">
        <v>213</v>
      </c>
      <c r="S45996" s="499"/>
    </row>
    <row r="45997">
      <c r="B45997" s="497"/>
      <c r="H45997" s="500"/>
      <c r="O45997" s="500"/>
      <c r="Q45997" s="498" t="s">
        <v>213</v>
      </c>
      <c r="S45997" s="499"/>
    </row>
    <row r="45998">
      <c r="B45998" s="497"/>
      <c r="H45998" s="500"/>
      <c r="O45998" s="500"/>
      <c r="Q45998" s="498" t="s">
        <v>213</v>
      </c>
      <c r="S45998" s="499"/>
    </row>
    <row r="45999">
      <c r="B45999" s="497"/>
      <c r="H45999" s="500"/>
      <c r="O45999" s="500"/>
      <c r="Q45999" s="498" t="s">
        <v>213</v>
      </c>
      <c r="S45999" s="499"/>
    </row>
    <row r="46000">
      <c r="B46000" s="497"/>
      <c r="H46000" s="500"/>
      <c r="O46000" s="500"/>
      <c r="Q46000" s="498" t="s">
        <v>213</v>
      </c>
      <c r="S46000" s="499"/>
    </row>
    <row r="46001">
      <c r="B46001" s="497"/>
      <c r="H46001" s="500"/>
      <c r="O46001" s="500"/>
      <c r="Q46001" s="498" t="s">
        <v>213</v>
      </c>
      <c r="S46001" s="499"/>
    </row>
    <row r="46002">
      <c r="B46002" s="497"/>
      <c r="H46002" s="500"/>
      <c r="O46002" s="500"/>
      <c r="Q46002" s="498" t="s">
        <v>213</v>
      </c>
      <c r="S46002" s="499"/>
    </row>
    <row r="46003">
      <c r="B46003" s="497"/>
      <c r="H46003" s="500"/>
      <c r="O46003" s="500"/>
      <c r="Q46003" s="498" t="s">
        <v>213</v>
      </c>
      <c r="S46003" s="499"/>
    </row>
    <row r="46004">
      <c r="B46004" s="497"/>
      <c r="H46004" s="500"/>
      <c r="O46004" s="500"/>
      <c r="Q46004" s="498" t="s">
        <v>213</v>
      </c>
      <c r="S46004" s="499"/>
    </row>
    <row r="46005">
      <c r="B46005" s="497"/>
      <c r="H46005" s="500"/>
      <c r="O46005" s="500"/>
      <c r="Q46005" s="498" t="s">
        <v>213</v>
      </c>
      <c r="S46005" s="499"/>
    </row>
    <row r="46006">
      <c r="B46006" s="497"/>
      <c r="H46006" s="500"/>
      <c r="O46006" s="500"/>
      <c r="Q46006" s="498" t="s">
        <v>213</v>
      </c>
      <c r="S46006" s="499"/>
    </row>
    <row r="46007">
      <c r="B46007" s="497"/>
      <c r="H46007" s="500"/>
      <c r="O46007" s="500"/>
      <c r="Q46007" s="498" t="s">
        <v>213</v>
      </c>
      <c r="S46007" s="499"/>
    </row>
    <row r="46008">
      <c r="B46008" s="497"/>
      <c r="H46008" s="500"/>
      <c r="O46008" s="500"/>
      <c r="Q46008" s="498" t="s">
        <v>213</v>
      </c>
      <c r="S46008" s="499"/>
    </row>
    <row r="46009">
      <c r="B46009" s="497"/>
      <c r="H46009" s="500"/>
      <c r="O46009" s="500"/>
      <c r="Q46009" s="498" t="s">
        <v>213</v>
      </c>
      <c r="S46009" s="499"/>
    </row>
    <row r="46010">
      <c r="B46010" s="497"/>
      <c r="H46010" s="500"/>
      <c r="O46010" s="500"/>
      <c r="Q46010" s="498" t="s">
        <v>213</v>
      </c>
      <c r="S46010" s="499"/>
    </row>
    <row r="46011">
      <c r="B46011" s="497"/>
      <c r="H46011" s="500"/>
      <c r="O46011" s="500"/>
      <c r="Q46011" s="498" t="s">
        <v>213</v>
      </c>
      <c r="S46011" s="499"/>
    </row>
    <row r="46012">
      <c r="B46012" s="497"/>
      <c r="H46012" s="500"/>
      <c r="O46012" s="500"/>
      <c r="Q46012" s="498" t="s">
        <v>213</v>
      </c>
      <c r="S46012" s="499"/>
    </row>
    <row r="46013">
      <c r="B46013" s="497"/>
      <c r="H46013" s="500"/>
      <c r="O46013" s="500"/>
      <c r="Q46013" s="498" t="s">
        <v>213</v>
      </c>
      <c r="S46013" s="499"/>
    </row>
    <row r="46014">
      <c r="B46014" s="497"/>
      <c r="H46014" s="500"/>
      <c r="O46014" s="500"/>
      <c r="Q46014" s="498" t="s">
        <v>213</v>
      </c>
      <c r="S46014" s="499"/>
    </row>
    <row r="46015">
      <c r="B46015" s="497"/>
      <c r="H46015" s="500"/>
      <c r="O46015" s="500"/>
      <c r="Q46015" s="498" t="s">
        <v>213</v>
      </c>
      <c r="S46015" s="499"/>
    </row>
    <row r="46016">
      <c r="B46016" s="497"/>
      <c r="H46016" s="500"/>
      <c r="O46016" s="500"/>
      <c r="Q46016" s="498" t="s">
        <v>213</v>
      </c>
      <c r="S46016" s="499"/>
    </row>
    <row r="46017">
      <c r="B46017" s="497"/>
      <c r="H46017" s="500"/>
      <c r="O46017" s="500"/>
      <c r="Q46017" s="498" t="s">
        <v>213</v>
      </c>
      <c r="S46017" s="499"/>
    </row>
    <row r="46018">
      <c r="B46018" s="497"/>
      <c r="H46018" s="500"/>
      <c r="O46018" s="500"/>
      <c r="Q46018" s="498" t="s">
        <v>213</v>
      </c>
      <c r="S46018" s="499"/>
    </row>
    <row r="46019">
      <c r="B46019" s="497"/>
      <c r="H46019" s="500"/>
      <c r="O46019" s="500"/>
      <c r="Q46019" s="498" t="s">
        <v>213</v>
      </c>
      <c r="S46019" s="499"/>
    </row>
    <row r="46020">
      <c r="B46020" s="497"/>
      <c r="H46020" s="500"/>
      <c r="O46020" s="500"/>
      <c r="Q46020" s="498" t="s">
        <v>213</v>
      </c>
      <c r="S46020" s="499"/>
    </row>
    <row r="46021">
      <c r="B46021" s="497"/>
      <c r="H46021" s="500"/>
      <c r="O46021" s="500"/>
      <c r="Q46021" s="498" t="s">
        <v>213</v>
      </c>
      <c r="S46021" s="499"/>
    </row>
    <row r="46022">
      <c r="B46022" s="497"/>
      <c r="H46022" s="500"/>
      <c r="O46022" s="500"/>
      <c r="Q46022" s="498" t="s">
        <v>213</v>
      </c>
      <c r="S46022" s="499"/>
    </row>
    <row r="46023">
      <c r="B46023" s="497"/>
      <c r="H46023" s="500"/>
      <c r="O46023" s="500"/>
      <c r="Q46023" s="498" t="s">
        <v>213</v>
      </c>
      <c r="S46023" s="499"/>
    </row>
    <row r="46024">
      <c r="B46024" s="497"/>
      <c r="H46024" s="500"/>
      <c r="O46024" s="500"/>
      <c r="Q46024" s="498" t="s">
        <v>213</v>
      </c>
      <c r="S46024" s="499"/>
    </row>
    <row r="46025">
      <c r="B46025" s="497"/>
      <c r="H46025" s="500"/>
      <c r="O46025" s="500"/>
      <c r="Q46025" s="498" t="s">
        <v>213</v>
      </c>
      <c r="S46025" s="499"/>
    </row>
    <row r="46026">
      <c r="B46026" s="497"/>
      <c r="H46026" s="500"/>
      <c r="O46026" s="500"/>
      <c r="Q46026" s="498" t="s">
        <v>213</v>
      </c>
      <c r="S46026" s="499"/>
    </row>
    <row r="46027">
      <c r="B46027" s="497"/>
      <c r="H46027" s="500"/>
      <c r="O46027" s="500"/>
      <c r="Q46027" s="498" t="s">
        <v>213</v>
      </c>
      <c r="S46027" s="499"/>
    </row>
    <row r="46028">
      <c r="B46028" s="497"/>
      <c r="H46028" s="500"/>
      <c r="O46028" s="500"/>
      <c r="Q46028" s="498" t="s">
        <v>213</v>
      </c>
      <c r="S46028" s="499"/>
    </row>
    <row r="46029">
      <c r="B46029" s="497"/>
      <c r="H46029" s="500"/>
      <c r="O46029" s="500"/>
      <c r="Q46029" s="498" t="s">
        <v>213</v>
      </c>
      <c r="S46029" s="499"/>
    </row>
    <row r="46030">
      <c r="B46030" s="497"/>
      <c r="H46030" s="500"/>
      <c r="O46030" s="500"/>
      <c r="Q46030" s="498" t="s">
        <v>213</v>
      </c>
      <c r="S46030" s="499"/>
    </row>
    <row r="46031">
      <c r="B46031" s="497"/>
      <c r="H46031" s="500"/>
      <c r="O46031" s="500"/>
      <c r="Q46031" s="498" t="s">
        <v>213</v>
      </c>
      <c r="S46031" s="499"/>
    </row>
    <row r="46032">
      <c r="B46032" s="497"/>
      <c r="H46032" s="500"/>
      <c r="O46032" s="500"/>
      <c r="Q46032" s="498" t="s">
        <v>213</v>
      </c>
      <c r="S46032" s="499"/>
    </row>
    <row r="46033">
      <c r="B46033" s="497"/>
      <c r="H46033" s="500"/>
      <c r="O46033" s="500"/>
      <c r="Q46033" s="498" t="s">
        <v>213</v>
      </c>
      <c r="S46033" s="499"/>
    </row>
    <row r="46034">
      <c r="B46034" s="497"/>
      <c r="H46034" s="500"/>
      <c r="O46034" s="500"/>
      <c r="Q46034" s="498" t="s">
        <v>213</v>
      </c>
      <c r="S46034" s="499"/>
    </row>
    <row r="46035">
      <c r="B46035" s="497"/>
      <c r="H46035" s="500"/>
      <c r="O46035" s="500"/>
      <c r="Q46035" s="498" t="s">
        <v>213</v>
      </c>
      <c r="S46035" s="499"/>
    </row>
    <row r="46036">
      <c r="B46036" s="497"/>
      <c r="H46036" s="500"/>
      <c r="O46036" s="500"/>
      <c r="Q46036" s="498" t="s">
        <v>213</v>
      </c>
      <c r="S46036" s="499"/>
    </row>
    <row r="46037">
      <c r="B46037" s="497"/>
      <c r="H46037" s="500"/>
      <c r="O46037" s="500"/>
      <c r="Q46037" s="498" t="s">
        <v>213</v>
      </c>
      <c r="S46037" s="499"/>
    </row>
    <row r="46038">
      <c r="B46038" s="497"/>
      <c r="H46038" s="500"/>
      <c r="O46038" s="500"/>
      <c r="Q46038" s="498" t="s">
        <v>213</v>
      </c>
      <c r="S46038" s="499"/>
    </row>
    <row r="46039">
      <c r="B46039" s="497"/>
      <c r="H46039" s="500"/>
      <c r="O46039" s="500"/>
      <c r="Q46039" s="498" t="s">
        <v>213</v>
      </c>
      <c r="S46039" s="499"/>
    </row>
    <row r="46040">
      <c r="B46040" s="497"/>
      <c r="H46040" s="500"/>
      <c r="O46040" s="500"/>
      <c r="Q46040" s="498" t="s">
        <v>213</v>
      </c>
      <c r="S46040" s="499"/>
    </row>
    <row r="46041">
      <c r="B46041" s="497"/>
      <c r="H46041" s="500"/>
      <c r="O46041" s="500"/>
      <c r="Q46041" s="498" t="s">
        <v>213</v>
      </c>
      <c r="S46041" s="499"/>
    </row>
    <row r="46042">
      <c r="B46042" s="497"/>
      <c r="H46042" s="500"/>
      <c r="O46042" s="500"/>
      <c r="Q46042" s="498" t="s">
        <v>213</v>
      </c>
      <c r="S46042" s="499"/>
    </row>
    <row r="46043">
      <c r="B46043" s="497"/>
      <c r="H46043" s="500"/>
      <c r="O46043" s="500"/>
      <c r="Q46043" s="498" t="s">
        <v>213</v>
      </c>
      <c r="S46043" s="499"/>
    </row>
    <row r="46044">
      <c r="B46044" s="497"/>
      <c r="H46044" s="500"/>
      <c r="O46044" s="500"/>
      <c r="Q46044" s="498" t="s">
        <v>213</v>
      </c>
      <c r="S46044" s="499"/>
    </row>
    <row r="46045">
      <c r="B46045" s="497"/>
      <c r="H46045" s="500"/>
      <c r="O46045" s="500"/>
      <c r="Q46045" s="498" t="s">
        <v>213</v>
      </c>
      <c r="S46045" s="499"/>
    </row>
    <row r="46046">
      <c r="B46046" s="497"/>
      <c r="H46046" s="500"/>
      <c r="O46046" s="500"/>
      <c r="Q46046" s="498" t="s">
        <v>213</v>
      </c>
      <c r="S46046" s="499"/>
    </row>
    <row r="46047">
      <c r="B46047" s="497"/>
      <c r="H46047" s="500"/>
      <c r="O46047" s="500"/>
      <c r="Q46047" s="498" t="s">
        <v>213</v>
      </c>
      <c r="S46047" s="499"/>
    </row>
    <row r="46048">
      <c r="B46048" s="497"/>
      <c r="H46048" s="500"/>
      <c r="O46048" s="500"/>
      <c r="Q46048" s="498" t="s">
        <v>213</v>
      </c>
      <c r="S46048" s="499"/>
    </row>
    <row r="46049">
      <c r="B46049" s="497"/>
      <c r="H46049" s="500"/>
      <c r="O46049" s="500"/>
      <c r="Q46049" s="498" t="s">
        <v>213</v>
      </c>
      <c r="S46049" s="499"/>
    </row>
    <row r="46050">
      <c r="B46050" s="497"/>
      <c r="H46050" s="500"/>
      <c r="O46050" s="500"/>
      <c r="Q46050" s="498" t="s">
        <v>213</v>
      </c>
      <c r="S46050" s="499"/>
    </row>
    <row r="46051">
      <c r="B46051" s="497"/>
      <c r="H46051" s="500"/>
      <c r="O46051" s="500"/>
      <c r="Q46051" s="498" t="s">
        <v>213</v>
      </c>
      <c r="S46051" s="499"/>
    </row>
    <row r="46052">
      <c r="B46052" s="497"/>
      <c r="H46052" s="500"/>
      <c r="O46052" s="500"/>
      <c r="Q46052" s="498" t="s">
        <v>213</v>
      </c>
      <c r="S46052" s="499"/>
    </row>
    <row r="46053">
      <c r="B46053" s="497"/>
      <c r="H46053" s="500"/>
      <c r="O46053" s="500"/>
      <c r="Q46053" s="498" t="s">
        <v>213</v>
      </c>
      <c r="S46053" s="499"/>
    </row>
    <row r="46054">
      <c r="B46054" s="497"/>
      <c r="H46054" s="500"/>
      <c r="O46054" s="500"/>
      <c r="Q46054" s="498" t="s">
        <v>213</v>
      </c>
      <c r="S46054" s="499"/>
    </row>
    <row r="46055">
      <c r="B46055" s="497"/>
      <c r="H46055" s="500"/>
      <c r="O46055" s="500"/>
      <c r="Q46055" s="498" t="s">
        <v>213</v>
      </c>
      <c r="S46055" s="499"/>
    </row>
    <row r="46056">
      <c r="B46056" s="497"/>
      <c r="H46056" s="500"/>
      <c r="O46056" s="500"/>
      <c r="Q46056" s="498" t="s">
        <v>213</v>
      </c>
      <c r="S46056" s="499"/>
    </row>
    <row r="46057">
      <c r="B46057" s="497"/>
      <c r="H46057" s="500"/>
      <c r="O46057" s="500"/>
      <c r="Q46057" s="498" t="s">
        <v>213</v>
      </c>
      <c r="S46057" s="499"/>
    </row>
    <row r="46058">
      <c r="B46058" s="497"/>
      <c r="H46058" s="500"/>
      <c r="O46058" s="500"/>
      <c r="Q46058" s="498" t="s">
        <v>213</v>
      </c>
      <c r="S46058" s="499"/>
    </row>
    <row r="46059">
      <c r="B46059" s="497"/>
      <c r="H46059" s="500"/>
      <c r="O46059" s="500"/>
      <c r="Q46059" s="498" t="s">
        <v>213</v>
      </c>
      <c r="S46059" s="499"/>
    </row>
    <row r="46060">
      <c r="B46060" s="497"/>
      <c r="H46060" s="500"/>
      <c r="O46060" s="500"/>
      <c r="Q46060" s="498" t="s">
        <v>213</v>
      </c>
      <c r="S46060" s="499"/>
    </row>
    <row r="46061">
      <c r="B46061" s="497"/>
      <c r="H46061" s="500"/>
      <c r="O46061" s="500"/>
      <c r="Q46061" s="498" t="s">
        <v>213</v>
      </c>
      <c r="S46061" s="499"/>
    </row>
    <row r="46062">
      <c r="B46062" s="497"/>
      <c r="H46062" s="500"/>
      <c r="O46062" s="500"/>
      <c r="Q46062" s="498" t="s">
        <v>213</v>
      </c>
      <c r="S46062" s="499"/>
    </row>
    <row r="46063">
      <c r="B46063" s="497"/>
      <c r="H46063" s="500"/>
      <c r="O46063" s="500"/>
      <c r="Q46063" s="498" t="s">
        <v>213</v>
      </c>
      <c r="S46063" s="499"/>
    </row>
    <row r="46064">
      <c r="B46064" s="497"/>
      <c r="H46064" s="500"/>
      <c r="O46064" s="500"/>
      <c r="Q46064" s="498" t="s">
        <v>213</v>
      </c>
      <c r="S46064" s="499"/>
    </row>
    <row r="46065">
      <c r="B46065" s="497"/>
      <c r="H46065" s="500"/>
      <c r="O46065" s="500"/>
      <c r="Q46065" s="498" t="s">
        <v>213</v>
      </c>
      <c r="S46065" s="499"/>
    </row>
    <row r="46066">
      <c r="B46066" s="497"/>
      <c r="H46066" s="500"/>
      <c r="O46066" s="500"/>
      <c r="Q46066" s="498" t="s">
        <v>213</v>
      </c>
      <c r="S46066" s="499"/>
    </row>
    <row r="46067">
      <c r="B46067" s="497"/>
      <c r="H46067" s="500"/>
      <c r="O46067" s="500"/>
      <c r="Q46067" s="498" t="s">
        <v>213</v>
      </c>
      <c r="S46067" s="499"/>
    </row>
    <row r="46068">
      <c r="B46068" s="497"/>
      <c r="H46068" s="500"/>
      <c r="O46068" s="500"/>
      <c r="Q46068" s="498" t="s">
        <v>213</v>
      </c>
      <c r="S46068" s="499"/>
    </row>
    <row r="46069">
      <c r="B46069" s="497"/>
      <c r="H46069" s="500"/>
      <c r="O46069" s="500"/>
      <c r="Q46069" s="498" t="s">
        <v>213</v>
      </c>
      <c r="S46069" s="499"/>
    </row>
    <row r="46070">
      <c r="B46070" s="497"/>
      <c r="H46070" s="500"/>
      <c r="O46070" s="500"/>
      <c r="Q46070" s="498" t="s">
        <v>213</v>
      </c>
      <c r="S46070" s="499"/>
    </row>
    <row r="46071">
      <c r="B46071" s="497"/>
      <c r="H46071" s="500"/>
      <c r="O46071" s="500"/>
      <c r="Q46071" s="498" t="s">
        <v>213</v>
      </c>
      <c r="S46071" s="499"/>
    </row>
    <row r="46072">
      <c r="B46072" s="497"/>
      <c r="H46072" s="500"/>
      <c r="O46072" s="500"/>
      <c r="Q46072" s="498" t="s">
        <v>213</v>
      </c>
      <c r="S46072" s="499"/>
    </row>
    <row r="46073">
      <c r="B46073" s="497"/>
      <c r="H46073" s="500"/>
      <c r="O46073" s="500"/>
      <c r="Q46073" s="498" t="s">
        <v>213</v>
      </c>
      <c r="S46073" s="499"/>
    </row>
    <row r="46074">
      <c r="B46074" s="497"/>
      <c r="H46074" s="500"/>
      <c r="O46074" s="500"/>
      <c r="Q46074" s="498" t="s">
        <v>213</v>
      </c>
      <c r="S46074" s="499"/>
    </row>
    <row r="46075">
      <c r="B46075" s="497"/>
      <c r="H46075" s="500"/>
      <c r="O46075" s="500"/>
      <c r="Q46075" s="498" t="s">
        <v>213</v>
      </c>
      <c r="S46075" s="499"/>
    </row>
    <row r="46076">
      <c r="B46076" s="497"/>
      <c r="H46076" s="500"/>
      <c r="O46076" s="500"/>
      <c r="Q46076" s="498" t="s">
        <v>213</v>
      </c>
      <c r="S46076" s="499"/>
    </row>
    <row r="46077">
      <c r="B46077" s="497"/>
      <c r="H46077" s="500"/>
      <c r="O46077" s="500"/>
      <c r="Q46077" s="498" t="s">
        <v>213</v>
      </c>
      <c r="S46077" s="499"/>
    </row>
    <row r="46078">
      <c r="B46078" s="497"/>
      <c r="H46078" s="500"/>
      <c r="O46078" s="500"/>
      <c r="Q46078" s="498" t="s">
        <v>213</v>
      </c>
      <c r="S46078" s="499"/>
    </row>
    <row r="46079">
      <c r="B46079" s="497"/>
      <c r="H46079" s="500"/>
      <c r="O46079" s="500"/>
      <c r="Q46079" s="498" t="s">
        <v>213</v>
      </c>
      <c r="S46079" s="499"/>
    </row>
    <row r="46080">
      <c r="B46080" s="497"/>
      <c r="H46080" s="500"/>
      <c r="O46080" s="500"/>
      <c r="Q46080" s="498" t="s">
        <v>213</v>
      </c>
      <c r="S46080" s="499"/>
    </row>
    <row r="46081">
      <c r="B46081" s="497"/>
      <c r="H46081" s="500"/>
      <c r="O46081" s="500"/>
      <c r="Q46081" s="498" t="s">
        <v>213</v>
      </c>
      <c r="S46081" s="499"/>
    </row>
    <row r="46082">
      <c r="B46082" s="497"/>
      <c r="H46082" s="500"/>
      <c r="O46082" s="500"/>
      <c r="Q46082" s="498" t="s">
        <v>213</v>
      </c>
      <c r="S46082" s="499"/>
    </row>
    <row r="46083">
      <c r="B46083" s="497"/>
      <c r="H46083" s="500"/>
      <c r="O46083" s="500"/>
      <c r="Q46083" s="498" t="s">
        <v>213</v>
      </c>
      <c r="S46083" s="499"/>
    </row>
    <row r="46084">
      <c r="B46084" s="497"/>
      <c r="H46084" s="500"/>
      <c r="O46084" s="500"/>
      <c r="Q46084" s="498" t="s">
        <v>213</v>
      </c>
      <c r="S46084" s="499"/>
    </row>
    <row r="46085">
      <c r="B46085" s="497"/>
      <c r="H46085" s="500"/>
      <c r="O46085" s="500"/>
      <c r="Q46085" s="498" t="s">
        <v>213</v>
      </c>
      <c r="S46085" s="499"/>
    </row>
    <row r="46086">
      <c r="B46086" s="497"/>
      <c r="H46086" s="500"/>
      <c r="O46086" s="500"/>
      <c r="Q46086" s="498" t="s">
        <v>213</v>
      </c>
      <c r="S46086" s="499"/>
    </row>
    <row r="46087">
      <c r="B46087" s="497"/>
      <c r="H46087" s="500"/>
      <c r="O46087" s="500"/>
      <c r="Q46087" s="498" t="s">
        <v>213</v>
      </c>
      <c r="S46087" s="499"/>
    </row>
    <row r="46088">
      <c r="B46088" s="497"/>
      <c r="H46088" s="500"/>
      <c r="O46088" s="500"/>
      <c r="Q46088" s="498" t="s">
        <v>213</v>
      </c>
      <c r="S46088" s="499"/>
    </row>
    <row r="46089">
      <c r="B46089" s="497"/>
      <c r="H46089" s="500"/>
      <c r="O46089" s="500"/>
      <c r="Q46089" s="498" t="s">
        <v>213</v>
      </c>
      <c r="S46089" s="499"/>
    </row>
    <row r="46090">
      <c r="B46090" s="497"/>
      <c r="H46090" s="500"/>
      <c r="O46090" s="500"/>
      <c r="Q46090" s="498" t="s">
        <v>213</v>
      </c>
      <c r="S46090" s="499"/>
    </row>
    <row r="46091">
      <c r="B46091" s="497"/>
      <c r="H46091" s="500"/>
      <c r="O46091" s="500"/>
      <c r="Q46091" s="498" t="s">
        <v>213</v>
      </c>
      <c r="S46091" s="499"/>
    </row>
    <row r="46092">
      <c r="B46092" s="497"/>
      <c r="H46092" s="500"/>
      <c r="O46092" s="500"/>
      <c r="Q46092" s="498" t="s">
        <v>213</v>
      </c>
      <c r="S46092" s="499"/>
    </row>
    <row r="46093">
      <c r="B46093" s="497"/>
      <c r="H46093" s="500"/>
      <c r="O46093" s="500"/>
      <c r="Q46093" s="498" t="s">
        <v>213</v>
      </c>
      <c r="S46093" s="499"/>
    </row>
    <row r="46094">
      <c r="B46094" s="497"/>
      <c r="H46094" s="500"/>
      <c r="O46094" s="500"/>
      <c r="Q46094" s="498" t="s">
        <v>213</v>
      </c>
      <c r="S46094" s="499"/>
    </row>
    <row r="46095">
      <c r="B46095" s="497"/>
      <c r="H46095" s="500"/>
      <c r="O46095" s="500"/>
      <c r="Q46095" s="498" t="s">
        <v>213</v>
      </c>
      <c r="S46095" s="499"/>
    </row>
    <row r="46096">
      <c r="B46096" s="497"/>
      <c r="H46096" s="500"/>
      <c r="O46096" s="500"/>
      <c r="Q46096" s="498" t="s">
        <v>213</v>
      </c>
      <c r="S46096" s="499"/>
    </row>
    <row r="46097">
      <c r="B46097" s="497"/>
      <c r="H46097" s="500"/>
      <c r="O46097" s="500"/>
      <c r="Q46097" s="498" t="s">
        <v>213</v>
      </c>
      <c r="S46097" s="499"/>
    </row>
    <row r="46098">
      <c r="B46098" s="497"/>
      <c r="H46098" s="500"/>
      <c r="O46098" s="500"/>
      <c r="Q46098" s="498" t="s">
        <v>213</v>
      </c>
      <c r="S46098" s="499"/>
    </row>
    <row r="46099">
      <c r="B46099" s="497"/>
      <c r="H46099" s="500"/>
      <c r="O46099" s="500"/>
      <c r="Q46099" s="498" t="s">
        <v>213</v>
      </c>
      <c r="S46099" s="499"/>
    </row>
    <row r="46100">
      <c r="B46100" s="497"/>
      <c r="H46100" s="500"/>
      <c r="O46100" s="500"/>
      <c r="Q46100" s="498" t="s">
        <v>213</v>
      </c>
      <c r="S46100" s="499"/>
    </row>
    <row r="46101">
      <c r="B46101" s="497"/>
      <c r="H46101" s="500"/>
      <c r="O46101" s="500"/>
      <c r="Q46101" s="498" t="s">
        <v>213</v>
      </c>
      <c r="S46101" s="499"/>
    </row>
    <row r="46102">
      <c r="B46102" s="497"/>
      <c r="H46102" s="500"/>
      <c r="O46102" s="500"/>
      <c r="Q46102" s="498" t="s">
        <v>213</v>
      </c>
      <c r="S46102" s="499"/>
    </row>
    <row r="46103">
      <c r="B46103" s="497"/>
      <c r="H46103" s="500"/>
      <c r="O46103" s="500"/>
      <c r="Q46103" s="498" t="s">
        <v>213</v>
      </c>
      <c r="S46103" s="499"/>
    </row>
    <row r="46104">
      <c r="B46104" s="497"/>
      <c r="H46104" s="500"/>
      <c r="O46104" s="500"/>
      <c r="Q46104" s="498" t="s">
        <v>213</v>
      </c>
      <c r="S46104" s="499"/>
    </row>
    <row r="46105">
      <c r="B46105" s="497"/>
      <c r="H46105" s="500"/>
      <c r="O46105" s="500"/>
      <c r="Q46105" s="498" t="s">
        <v>213</v>
      </c>
      <c r="S46105" s="499"/>
    </row>
    <row r="46106">
      <c r="B46106" s="497"/>
      <c r="H46106" s="500"/>
      <c r="O46106" s="500"/>
      <c r="Q46106" s="498" t="s">
        <v>213</v>
      </c>
      <c r="S46106" s="499"/>
    </row>
    <row r="46107">
      <c r="B46107" s="497"/>
      <c r="H46107" s="500"/>
      <c r="O46107" s="500"/>
      <c r="Q46107" s="498" t="s">
        <v>213</v>
      </c>
      <c r="S46107" s="499"/>
    </row>
    <row r="46108">
      <c r="B46108" s="497"/>
      <c r="H46108" s="500"/>
      <c r="O46108" s="500"/>
      <c r="Q46108" s="498" t="s">
        <v>213</v>
      </c>
      <c r="S46108" s="499"/>
    </row>
    <row r="46109">
      <c r="B46109" s="497"/>
      <c r="H46109" s="500"/>
      <c r="O46109" s="500"/>
      <c r="Q46109" s="498" t="s">
        <v>213</v>
      </c>
      <c r="S46109" s="499"/>
    </row>
    <row r="46110">
      <c r="B46110" s="497"/>
      <c r="H46110" s="500"/>
      <c r="O46110" s="500"/>
      <c r="Q46110" s="498" t="s">
        <v>213</v>
      </c>
      <c r="S46110" s="499"/>
    </row>
    <row r="46111">
      <c r="B46111" s="497"/>
      <c r="H46111" s="500"/>
      <c r="O46111" s="500"/>
      <c r="Q46111" s="498" t="s">
        <v>213</v>
      </c>
      <c r="S46111" s="499"/>
    </row>
    <row r="46112">
      <c r="B46112" s="497"/>
      <c r="H46112" s="500"/>
      <c r="O46112" s="500"/>
      <c r="Q46112" s="498" t="s">
        <v>213</v>
      </c>
      <c r="S46112" s="499"/>
    </row>
    <row r="46113">
      <c r="B46113" s="497"/>
      <c r="H46113" s="500"/>
      <c r="O46113" s="500"/>
      <c r="Q46113" s="498" t="s">
        <v>213</v>
      </c>
      <c r="S46113" s="499"/>
    </row>
    <row r="46114">
      <c r="B46114" s="497"/>
      <c r="H46114" s="500"/>
      <c r="O46114" s="500"/>
      <c r="Q46114" s="498" t="s">
        <v>213</v>
      </c>
      <c r="S46114" s="499"/>
    </row>
    <row r="46115">
      <c r="B46115" s="497"/>
      <c r="H46115" s="500"/>
      <c r="O46115" s="500"/>
      <c r="Q46115" s="498" t="s">
        <v>213</v>
      </c>
      <c r="S46115" s="499"/>
    </row>
    <row r="46116">
      <c r="B46116" s="497"/>
      <c r="H46116" s="500"/>
      <c r="O46116" s="500"/>
      <c r="Q46116" s="498" t="s">
        <v>213</v>
      </c>
      <c r="S46116" s="499"/>
    </row>
    <row r="46117">
      <c r="B46117" s="497"/>
      <c r="H46117" s="500"/>
      <c r="O46117" s="500"/>
      <c r="Q46117" s="498" t="s">
        <v>213</v>
      </c>
      <c r="S46117" s="499"/>
    </row>
    <row r="46118">
      <c r="B46118" s="497"/>
      <c r="H46118" s="500"/>
      <c r="O46118" s="500"/>
      <c r="Q46118" s="498" t="s">
        <v>213</v>
      </c>
      <c r="S46118" s="499"/>
    </row>
    <row r="46119">
      <c r="B46119" s="497"/>
      <c r="H46119" s="500"/>
      <c r="O46119" s="500"/>
      <c r="Q46119" s="498" t="s">
        <v>213</v>
      </c>
      <c r="S46119" s="499"/>
    </row>
    <row r="46120">
      <c r="B46120" s="497"/>
      <c r="H46120" s="500"/>
      <c r="O46120" s="500"/>
      <c r="Q46120" s="498" t="s">
        <v>213</v>
      </c>
      <c r="S46120" s="499"/>
    </row>
    <row r="46121">
      <c r="B46121" s="497"/>
      <c r="H46121" s="500"/>
      <c r="O46121" s="500"/>
      <c r="Q46121" s="498" t="s">
        <v>213</v>
      </c>
      <c r="S46121" s="499"/>
    </row>
    <row r="46122">
      <c r="B46122" s="497"/>
      <c r="H46122" s="500"/>
      <c r="O46122" s="500"/>
      <c r="Q46122" s="498" t="s">
        <v>213</v>
      </c>
      <c r="S46122" s="499"/>
    </row>
    <row r="46123">
      <c r="B46123" s="497"/>
      <c r="H46123" s="500"/>
      <c r="O46123" s="500"/>
      <c r="Q46123" s="498" t="s">
        <v>213</v>
      </c>
      <c r="S46123" s="499"/>
    </row>
    <row r="46124">
      <c r="B46124" s="497"/>
      <c r="H46124" s="500"/>
      <c r="O46124" s="500"/>
      <c r="Q46124" s="498" t="s">
        <v>213</v>
      </c>
      <c r="S46124" s="499"/>
    </row>
    <row r="46125">
      <c r="B46125" s="497"/>
      <c r="H46125" s="500"/>
      <c r="O46125" s="500"/>
      <c r="Q46125" s="498" t="s">
        <v>213</v>
      </c>
      <c r="S46125" s="499"/>
    </row>
    <row r="46126">
      <c r="B46126" s="497"/>
      <c r="H46126" s="500"/>
      <c r="O46126" s="500"/>
      <c r="Q46126" s="498" t="s">
        <v>213</v>
      </c>
      <c r="S46126" s="499"/>
    </row>
    <row r="46127">
      <c r="B46127" s="497"/>
      <c r="H46127" s="500"/>
      <c r="O46127" s="500"/>
      <c r="Q46127" s="498" t="s">
        <v>213</v>
      </c>
      <c r="S46127" s="499"/>
    </row>
    <row r="46128">
      <c r="B46128" s="497"/>
      <c r="H46128" s="500"/>
      <c r="O46128" s="500"/>
      <c r="Q46128" s="498" t="s">
        <v>213</v>
      </c>
      <c r="S46128" s="499"/>
    </row>
    <row r="46129">
      <c r="B46129" s="497"/>
      <c r="H46129" s="500"/>
      <c r="O46129" s="500"/>
      <c r="Q46129" s="498" t="s">
        <v>213</v>
      </c>
      <c r="S46129" s="499"/>
    </row>
    <row r="46130">
      <c r="B46130" s="497"/>
      <c r="H46130" s="500"/>
      <c r="O46130" s="500"/>
      <c r="Q46130" s="498" t="s">
        <v>213</v>
      </c>
      <c r="S46130" s="499"/>
    </row>
    <row r="46131">
      <c r="B46131" s="497"/>
      <c r="H46131" s="500"/>
      <c r="O46131" s="500"/>
      <c r="Q46131" s="498" t="s">
        <v>213</v>
      </c>
      <c r="S46131" s="499"/>
    </row>
    <row r="46132">
      <c r="B46132" s="497"/>
      <c r="H46132" s="500"/>
      <c r="O46132" s="500"/>
      <c r="Q46132" s="498" t="s">
        <v>213</v>
      </c>
      <c r="S46132" s="499"/>
    </row>
    <row r="46133">
      <c r="B46133" s="497"/>
      <c r="H46133" s="500"/>
      <c r="O46133" s="500"/>
      <c r="Q46133" s="498" t="s">
        <v>213</v>
      </c>
      <c r="S46133" s="499"/>
    </row>
    <row r="46134">
      <c r="B46134" s="497"/>
      <c r="H46134" s="500"/>
      <c r="O46134" s="500"/>
      <c r="Q46134" s="498" t="s">
        <v>213</v>
      </c>
      <c r="S46134" s="499"/>
    </row>
    <row r="46135">
      <c r="B46135" s="497"/>
      <c r="H46135" s="500"/>
      <c r="O46135" s="500"/>
      <c r="Q46135" s="498" t="s">
        <v>213</v>
      </c>
      <c r="S46135" s="499"/>
    </row>
    <row r="46136">
      <c r="B46136" s="497"/>
      <c r="H46136" s="500"/>
      <c r="O46136" s="500"/>
      <c r="Q46136" s="498" t="s">
        <v>213</v>
      </c>
      <c r="S46136" s="499"/>
    </row>
    <row r="46137">
      <c r="B46137" s="497"/>
      <c r="H46137" s="500"/>
      <c r="O46137" s="500"/>
      <c r="Q46137" s="498" t="s">
        <v>213</v>
      </c>
      <c r="S46137" s="499"/>
    </row>
    <row r="46138">
      <c r="B46138" s="497"/>
      <c r="H46138" s="500"/>
      <c r="O46138" s="500"/>
      <c r="Q46138" s="498" t="s">
        <v>213</v>
      </c>
      <c r="S46138" s="499"/>
    </row>
    <row r="46139">
      <c r="B46139" s="497"/>
      <c r="H46139" s="500"/>
      <c r="O46139" s="500"/>
      <c r="Q46139" s="498" t="s">
        <v>213</v>
      </c>
      <c r="S46139" s="499"/>
    </row>
    <row r="46140">
      <c r="B46140" s="497"/>
      <c r="H46140" s="500"/>
      <c r="O46140" s="500"/>
      <c r="Q46140" s="498" t="s">
        <v>213</v>
      </c>
      <c r="S46140" s="499"/>
    </row>
    <row r="46141">
      <c r="B46141" s="497"/>
      <c r="H46141" s="500"/>
      <c r="O46141" s="500"/>
      <c r="Q46141" s="498" t="s">
        <v>213</v>
      </c>
      <c r="S46141" s="499"/>
    </row>
    <row r="46142">
      <c r="B46142" s="497"/>
      <c r="H46142" s="500"/>
      <c r="O46142" s="500"/>
      <c r="Q46142" s="498" t="s">
        <v>213</v>
      </c>
      <c r="S46142" s="499"/>
    </row>
    <row r="46143">
      <c r="B46143" s="497"/>
      <c r="H46143" s="500"/>
      <c r="O46143" s="500"/>
      <c r="Q46143" s="498" t="s">
        <v>213</v>
      </c>
      <c r="S46143" s="499"/>
    </row>
    <row r="46144">
      <c r="B46144" s="497"/>
      <c r="H46144" s="500"/>
      <c r="O46144" s="500"/>
      <c r="Q46144" s="498" t="s">
        <v>213</v>
      </c>
      <c r="S46144" s="499"/>
    </row>
    <row r="46145">
      <c r="B46145" s="497"/>
      <c r="H46145" s="500"/>
      <c r="O46145" s="500"/>
      <c r="Q46145" s="498" t="s">
        <v>213</v>
      </c>
      <c r="S46145" s="499"/>
    </row>
    <row r="46146">
      <c r="B46146" s="497"/>
      <c r="H46146" s="500"/>
      <c r="O46146" s="500"/>
      <c r="Q46146" s="498" t="s">
        <v>213</v>
      </c>
      <c r="S46146" s="499"/>
    </row>
    <row r="46147">
      <c r="B46147" s="497"/>
      <c r="H46147" s="500"/>
      <c r="O46147" s="500"/>
      <c r="Q46147" s="498" t="s">
        <v>213</v>
      </c>
      <c r="S46147" s="499"/>
    </row>
    <row r="46148">
      <c r="B46148" s="497"/>
      <c r="H46148" s="500"/>
      <c r="O46148" s="500"/>
      <c r="Q46148" s="498" t="s">
        <v>213</v>
      </c>
      <c r="S46148" s="499"/>
    </row>
    <row r="46149">
      <c r="B46149" s="497"/>
      <c r="H46149" s="500"/>
      <c r="O46149" s="500"/>
      <c r="Q46149" s="498" t="s">
        <v>213</v>
      </c>
      <c r="S46149" s="499"/>
    </row>
    <row r="46150">
      <c r="B46150" s="497"/>
      <c r="H46150" s="500"/>
      <c r="O46150" s="500"/>
      <c r="Q46150" s="498" t="s">
        <v>213</v>
      </c>
      <c r="S46150" s="499"/>
    </row>
    <row r="46151">
      <c r="B46151" s="497"/>
      <c r="H46151" s="500"/>
      <c r="O46151" s="500"/>
      <c r="Q46151" s="498" t="s">
        <v>213</v>
      </c>
      <c r="S46151" s="499"/>
    </row>
    <row r="46152">
      <c r="B46152" s="497"/>
      <c r="H46152" s="500"/>
      <c r="O46152" s="500"/>
      <c r="Q46152" s="498" t="s">
        <v>213</v>
      </c>
      <c r="S46152" s="499"/>
    </row>
    <row r="46153">
      <c r="B46153" s="497"/>
      <c r="H46153" s="500"/>
      <c r="O46153" s="500"/>
      <c r="Q46153" s="498" t="s">
        <v>213</v>
      </c>
      <c r="S46153" s="499"/>
    </row>
    <row r="46154">
      <c r="B46154" s="497"/>
      <c r="H46154" s="500"/>
      <c r="O46154" s="500"/>
      <c r="Q46154" s="498" t="s">
        <v>213</v>
      </c>
      <c r="S46154" s="499"/>
    </row>
    <row r="46155">
      <c r="B46155" s="497"/>
      <c r="H46155" s="500"/>
      <c r="O46155" s="500"/>
      <c r="Q46155" s="498" t="s">
        <v>213</v>
      </c>
      <c r="S46155" s="499"/>
    </row>
    <row r="46156">
      <c r="B46156" s="497"/>
      <c r="H46156" s="500"/>
      <c r="O46156" s="500"/>
      <c r="Q46156" s="498" t="s">
        <v>213</v>
      </c>
      <c r="S46156" s="499"/>
    </row>
    <row r="46157">
      <c r="B46157" s="497"/>
      <c r="H46157" s="500"/>
      <c r="O46157" s="500"/>
      <c r="Q46157" s="498" t="s">
        <v>213</v>
      </c>
      <c r="S46157" s="499"/>
    </row>
    <row r="46158">
      <c r="B46158" s="497"/>
      <c r="H46158" s="500"/>
      <c r="O46158" s="500"/>
      <c r="Q46158" s="498" t="s">
        <v>213</v>
      </c>
      <c r="S46158" s="499"/>
    </row>
    <row r="46159">
      <c r="B46159" s="497"/>
      <c r="H46159" s="500"/>
      <c r="O46159" s="500"/>
      <c r="Q46159" s="498" t="s">
        <v>213</v>
      </c>
      <c r="S46159" s="499"/>
    </row>
    <row r="46160">
      <c r="B46160" s="497"/>
      <c r="H46160" s="500"/>
      <c r="O46160" s="500"/>
      <c r="Q46160" s="498" t="s">
        <v>213</v>
      </c>
      <c r="S46160" s="499"/>
    </row>
    <row r="46161">
      <c r="B46161" s="497"/>
      <c r="H46161" s="500"/>
      <c r="O46161" s="500"/>
      <c r="Q46161" s="498" t="s">
        <v>213</v>
      </c>
      <c r="S46161" s="499"/>
    </row>
    <row r="46162">
      <c r="B46162" s="497"/>
      <c r="H46162" s="500"/>
      <c r="O46162" s="500"/>
      <c r="Q46162" s="498" t="s">
        <v>213</v>
      </c>
      <c r="S46162" s="499"/>
    </row>
    <row r="46163">
      <c r="B46163" s="497"/>
      <c r="H46163" s="500"/>
      <c r="O46163" s="500"/>
      <c r="Q46163" s="498" t="s">
        <v>213</v>
      </c>
      <c r="S46163" s="499"/>
    </row>
    <row r="46164">
      <c r="B46164" s="497"/>
      <c r="H46164" s="500"/>
      <c r="O46164" s="500"/>
      <c r="Q46164" s="498" t="s">
        <v>213</v>
      </c>
      <c r="S46164" s="499"/>
    </row>
    <row r="46165">
      <c r="B46165" s="497"/>
      <c r="H46165" s="500"/>
      <c r="O46165" s="500"/>
      <c r="Q46165" s="498" t="s">
        <v>213</v>
      </c>
      <c r="S46165" s="499"/>
    </row>
    <row r="46166">
      <c r="B46166" s="497"/>
      <c r="H46166" s="500"/>
      <c r="O46166" s="500"/>
      <c r="Q46166" s="498" t="s">
        <v>213</v>
      </c>
      <c r="S46166" s="499"/>
    </row>
    <row r="46167">
      <c r="B46167" s="497"/>
      <c r="H46167" s="500"/>
      <c r="O46167" s="500"/>
      <c r="Q46167" s="498" t="s">
        <v>213</v>
      </c>
      <c r="S46167" s="499"/>
    </row>
    <row r="46168">
      <c r="B46168" s="497"/>
      <c r="H46168" s="500"/>
      <c r="O46168" s="500"/>
      <c r="Q46168" s="498" t="s">
        <v>213</v>
      </c>
      <c r="S46168" s="499"/>
    </row>
    <row r="46169">
      <c r="B46169" s="497"/>
      <c r="H46169" s="500"/>
      <c r="O46169" s="500"/>
      <c r="Q46169" s="498" t="s">
        <v>213</v>
      </c>
      <c r="S46169" s="499"/>
    </row>
    <row r="46170">
      <c r="B46170" s="497"/>
      <c r="H46170" s="500"/>
      <c r="O46170" s="500"/>
      <c r="Q46170" s="498" t="s">
        <v>213</v>
      </c>
      <c r="S46170" s="499"/>
    </row>
    <row r="46171">
      <c r="B46171" s="497"/>
      <c r="H46171" s="500"/>
      <c r="O46171" s="500"/>
      <c r="Q46171" s="498" t="s">
        <v>213</v>
      </c>
      <c r="S46171" s="499"/>
    </row>
    <row r="46172">
      <c r="B46172" s="497"/>
      <c r="H46172" s="500"/>
      <c r="O46172" s="500"/>
      <c r="Q46172" s="498" t="s">
        <v>213</v>
      </c>
      <c r="S46172" s="499"/>
    </row>
    <row r="46173">
      <c r="B46173" s="497"/>
      <c r="H46173" s="500"/>
      <c r="O46173" s="500"/>
      <c r="Q46173" s="498" t="s">
        <v>213</v>
      </c>
      <c r="S46173" s="499"/>
    </row>
    <row r="46174">
      <c r="B46174" s="497"/>
      <c r="H46174" s="500"/>
      <c r="O46174" s="500"/>
      <c r="Q46174" s="498" t="s">
        <v>213</v>
      </c>
      <c r="S46174" s="499"/>
    </row>
    <row r="46175">
      <c r="B46175" s="497"/>
      <c r="H46175" s="500"/>
      <c r="O46175" s="500"/>
      <c r="Q46175" s="498" t="s">
        <v>213</v>
      </c>
      <c r="S46175" s="499"/>
    </row>
    <row r="46176">
      <c r="B46176" s="497"/>
      <c r="H46176" s="500"/>
      <c r="O46176" s="500"/>
      <c r="Q46176" s="498" t="s">
        <v>213</v>
      </c>
      <c r="S46176" s="499"/>
    </row>
    <row r="46177">
      <c r="B46177" s="497"/>
      <c r="H46177" s="500"/>
      <c r="O46177" s="500"/>
      <c r="Q46177" s="498" t="s">
        <v>213</v>
      </c>
      <c r="S46177" s="499"/>
    </row>
    <row r="46178">
      <c r="B46178" s="497"/>
      <c r="H46178" s="500"/>
      <c r="O46178" s="500"/>
      <c r="Q46178" s="498" t="s">
        <v>213</v>
      </c>
      <c r="S46178" s="499"/>
    </row>
    <row r="46179">
      <c r="B46179" s="497"/>
      <c r="H46179" s="500"/>
      <c r="O46179" s="500"/>
      <c r="Q46179" s="498" t="s">
        <v>213</v>
      </c>
      <c r="S46179" s="499"/>
    </row>
    <row r="46180">
      <c r="B46180" s="497"/>
      <c r="H46180" s="500"/>
      <c r="O46180" s="500"/>
      <c r="Q46180" s="498" t="s">
        <v>213</v>
      </c>
      <c r="S46180" s="499"/>
    </row>
    <row r="46181">
      <c r="B46181" s="497"/>
      <c r="H46181" s="500"/>
      <c r="O46181" s="500"/>
      <c r="Q46181" s="498" t="s">
        <v>213</v>
      </c>
      <c r="S46181" s="499"/>
    </row>
    <row r="46182">
      <c r="B46182" s="497"/>
      <c r="H46182" s="500"/>
      <c r="O46182" s="500"/>
      <c r="Q46182" s="498" t="s">
        <v>213</v>
      </c>
      <c r="S46182" s="499"/>
    </row>
    <row r="46183">
      <c r="B46183" s="497"/>
      <c r="H46183" s="500"/>
      <c r="O46183" s="500"/>
      <c r="Q46183" s="498" t="s">
        <v>213</v>
      </c>
      <c r="S46183" s="499"/>
    </row>
    <row r="46184">
      <c r="B46184" s="497"/>
      <c r="H46184" s="500"/>
      <c r="O46184" s="500"/>
      <c r="Q46184" s="498" t="s">
        <v>213</v>
      </c>
      <c r="S46184" s="499"/>
    </row>
    <row r="46185">
      <c r="B46185" s="497"/>
      <c r="H46185" s="500"/>
      <c r="O46185" s="500"/>
      <c r="Q46185" s="498" t="s">
        <v>213</v>
      </c>
      <c r="S46185" s="499"/>
    </row>
    <row r="46186">
      <c r="B46186" s="497"/>
      <c r="H46186" s="500"/>
      <c r="O46186" s="500"/>
      <c r="Q46186" s="498" t="s">
        <v>213</v>
      </c>
      <c r="S46186" s="499"/>
    </row>
    <row r="46187">
      <c r="B46187" s="497"/>
      <c r="H46187" s="500"/>
      <c r="O46187" s="500"/>
      <c r="Q46187" s="498" t="s">
        <v>213</v>
      </c>
      <c r="S46187" s="499"/>
    </row>
    <row r="46188">
      <c r="B46188" s="497"/>
      <c r="H46188" s="500"/>
      <c r="O46188" s="500"/>
      <c r="Q46188" s="498" t="s">
        <v>213</v>
      </c>
      <c r="S46188" s="499"/>
    </row>
    <row r="46189">
      <c r="B46189" s="497"/>
      <c r="H46189" s="500"/>
      <c r="O46189" s="500"/>
      <c r="Q46189" s="498" t="s">
        <v>213</v>
      </c>
      <c r="S46189" s="499"/>
    </row>
    <row r="46190">
      <c r="B46190" s="497"/>
      <c r="H46190" s="500"/>
      <c r="O46190" s="500"/>
      <c r="Q46190" s="498" t="s">
        <v>213</v>
      </c>
      <c r="S46190" s="499"/>
    </row>
    <row r="46191">
      <c r="B46191" s="497"/>
      <c r="H46191" s="500"/>
      <c r="O46191" s="500"/>
      <c r="Q46191" s="498" t="s">
        <v>213</v>
      </c>
      <c r="S46191" s="499"/>
    </row>
    <row r="46192">
      <c r="B46192" s="497"/>
      <c r="H46192" s="500"/>
      <c r="O46192" s="500"/>
      <c r="Q46192" s="498" t="s">
        <v>213</v>
      </c>
      <c r="S46192" s="499"/>
    </row>
    <row r="46193">
      <c r="B46193" s="497"/>
      <c r="H46193" s="500"/>
      <c r="O46193" s="500"/>
      <c r="Q46193" s="498" t="s">
        <v>213</v>
      </c>
      <c r="S46193" s="499"/>
    </row>
    <row r="46194">
      <c r="B46194" s="497"/>
      <c r="H46194" s="500"/>
      <c r="O46194" s="500"/>
      <c r="Q46194" s="498" t="s">
        <v>213</v>
      </c>
      <c r="S46194" s="499"/>
    </row>
    <row r="46195">
      <c r="B46195" s="497"/>
      <c r="H46195" s="500"/>
      <c r="O46195" s="500"/>
      <c r="Q46195" s="498" t="s">
        <v>213</v>
      </c>
      <c r="S46195" s="499"/>
    </row>
    <row r="46196">
      <c r="B46196" s="497"/>
      <c r="H46196" s="500"/>
      <c r="O46196" s="500"/>
      <c r="Q46196" s="498" t="s">
        <v>213</v>
      </c>
      <c r="S46196" s="499"/>
    </row>
    <row r="46197">
      <c r="B46197" s="497"/>
      <c r="H46197" s="500"/>
      <c r="O46197" s="500"/>
      <c r="Q46197" s="498" t="s">
        <v>213</v>
      </c>
      <c r="S46197" s="499"/>
    </row>
    <row r="46198">
      <c r="B46198" s="497"/>
      <c r="H46198" s="500"/>
      <c r="O46198" s="500"/>
      <c r="Q46198" s="498" t="s">
        <v>213</v>
      </c>
      <c r="S46198" s="499"/>
    </row>
    <row r="46199">
      <c r="B46199" s="497"/>
      <c r="H46199" s="500"/>
      <c r="O46199" s="500"/>
      <c r="Q46199" s="498" t="s">
        <v>213</v>
      </c>
      <c r="S46199" s="499"/>
    </row>
    <row r="46200">
      <c r="B46200" s="497"/>
      <c r="H46200" s="500"/>
      <c r="O46200" s="500"/>
      <c r="Q46200" s="498" t="s">
        <v>213</v>
      </c>
      <c r="S46200" s="499"/>
    </row>
    <row r="46201">
      <c r="B46201" s="497"/>
      <c r="H46201" s="500"/>
      <c r="O46201" s="500"/>
      <c r="Q46201" s="498" t="s">
        <v>213</v>
      </c>
      <c r="S46201" s="499"/>
    </row>
    <row r="46202">
      <c r="B46202" s="497"/>
      <c r="H46202" s="500"/>
      <c r="O46202" s="500"/>
      <c r="Q46202" s="498" t="s">
        <v>213</v>
      </c>
      <c r="S46202" s="499"/>
    </row>
    <row r="46203">
      <c r="B46203" s="497"/>
      <c r="H46203" s="500"/>
      <c r="O46203" s="500"/>
      <c r="Q46203" s="498" t="s">
        <v>213</v>
      </c>
      <c r="S46203" s="499"/>
    </row>
    <row r="46204">
      <c r="B46204" s="497"/>
      <c r="H46204" s="500"/>
      <c r="O46204" s="500"/>
      <c r="Q46204" s="498" t="s">
        <v>213</v>
      </c>
      <c r="S46204" s="499"/>
    </row>
    <row r="46205">
      <c r="B46205" s="497"/>
      <c r="H46205" s="500"/>
      <c r="O46205" s="500"/>
      <c r="Q46205" s="498" t="s">
        <v>213</v>
      </c>
      <c r="S46205" s="499"/>
    </row>
    <row r="46206">
      <c r="B46206" s="497"/>
      <c r="H46206" s="500"/>
      <c r="O46206" s="500"/>
      <c r="Q46206" s="498" t="s">
        <v>213</v>
      </c>
      <c r="S46206" s="499"/>
    </row>
    <row r="46207">
      <c r="B46207" s="497"/>
      <c r="H46207" s="500"/>
      <c r="O46207" s="500"/>
      <c r="Q46207" s="498" t="s">
        <v>213</v>
      </c>
      <c r="S46207" s="499"/>
    </row>
    <row r="46208">
      <c r="B46208" s="497"/>
      <c r="H46208" s="500"/>
      <c r="O46208" s="500"/>
      <c r="Q46208" s="498" t="s">
        <v>213</v>
      </c>
      <c r="S46208" s="499"/>
    </row>
    <row r="46209">
      <c r="B46209" s="497"/>
      <c r="H46209" s="500"/>
      <c r="O46209" s="500"/>
      <c r="Q46209" s="498" t="s">
        <v>213</v>
      </c>
      <c r="S46209" s="499"/>
    </row>
    <row r="46210">
      <c r="B46210" s="497"/>
      <c r="H46210" s="500"/>
      <c r="O46210" s="500"/>
      <c r="Q46210" s="498" t="s">
        <v>213</v>
      </c>
      <c r="S46210" s="499"/>
    </row>
    <row r="46211">
      <c r="B46211" s="497"/>
      <c r="H46211" s="500"/>
      <c r="O46211" s="500"/>
      <c r="Q46211" s="498" t="s">
        <v>213</v>
      </c>
      <c r="S46211" s="499"/>
    </row>
    <row r="46212">
      <c r="B46212" s="497"/>
      <c r="H46212" s="500"/>
      <c r="O46212" s="500"/>
      <c r="Q46212" s="498" t="s">
        <v>213</v>
      </c>
      <c r="S46212" s="499"/>
    </row>
    <row r="46213">
      <c r="B46213" s="497"/>
      <c r="H46213" s="500"/>
      <c r="O46213" s="500"/>
      <c r="Q46213" s="498" t="s">
        <v>213</v>
      </c>
      <c r="S46213" s="499"/>
    </row>
    <row r="46214">
      <c r="B46214" s="497"/>
      <c r="H46214" s="500"/>
      <c r="O46214" s="500"/>
      <c r="Q46214" s="498" t="s">
        <v>213</v>
      </c>
      <c r="S46214" s="499"/>
    </row>
    <row r="46215">
      <c r="B46215" s="497"/>
      <c r="H46215" s="500"/>
      <c r="O46215" s="500"/>
      <c r="Q46215" s="498" t="s">
        <v>213</v>
      </c>
      <c r="S46215" s="499"/>
    </row>
    <row r="46216">
      <c r="B46216" s="497"/>
      <c r="H46216" s="500"/>
      <c r="O46216" s="500"/>
      <c r="Q46216" s="498" t="s">
        <v>213</v>
      </c>
      <c r="S46216" s="499"/>
    </row>
    <row r="46217">
      <c r="B46217" s="497"/>
      <c r="H46217" s="500"/>
      <c r="O46217" s="500"/>
      <c r="Q46217" s="498" t="s">
        <v>213</v>
      </c>
      <c r="S46217" s="499"/>
    </row>
    <row r="46218">
      <c r="B46218" s="497"/>
      <c r="H46218" s="500"/>
      <c r="O46218" s="500"/>
      <c r="Q46218" s="498" t="s">
        <v>213</v>
      </c>
      <c r="S46218" s="499"/>
    </row>
    <row r="46219">
      <c r="B46219" s="497"/>
      <c r="H46219" s="500"/>
      <c r="O46219" s="500"/>
      <c r="Q46219" s="498" t="s">
        <v>213</v>
      </c>
      <c r="S46219" s="499"/>
    </row>
    <row r="46220">
      <c r="B46220" s="497"/>
      <c r="H46220" s="500"/>
      <c r="O46220" s="500"/>
      <c r="Q46220" s="498" t="s">
        <v>213</v>
      </c>
      <c r="S46220" s="499"/>
    </row>
    <row r="46221">
      <c r="B46221" s="497"/>
      <c r="H46221" s="500"/>
      <c r="O46221" s="500"/>
      <c r="Q46221" s="498" t="s">
        <v>213</v>
      </c>
      <c r="S46221" s="499"/>
    </row>
    <row r="46222">
      <c r="B46222" s="497"/>
      <c r="H46222" s="500"/>
      <c r="O46222" s="500"/>
      <c r="Q46222" s="498" t="s">
        <v>213</v>
      </c>
      <c r="S46222" s="499"/>
    </row>
    <row r="46223">
      <c r="B46223" s="497"/>
      <c r="H46223" s="500"/>
      <c r="O46223" s="500"/>
      <c r="Q46223" s="498" t="s">
        <v>213</v>
      </c>
      <c r="S46223" s="499"/>
    </row>
    <row r="46224">
      <c r="B46224" s="497"/>
      <c r="H46224" s="500"/>
      <c r="O46224" s="500"/>
      <c r="Q46224" s="498" t="s">
        <v>213</v>
      </c>
      <c r="S46224" s="499"/>
    </row>
    <row r="46225">
      <c r="B46225" s="497"/>
      <c r="H46225" s="500"/>
      <c r="O46225" s="500"/>
      <c r="Q46225" s="498" t="s">
        <v>213</v>
      </c>
      <c r="S46225" s="499"/>
    </row>
    <row r="46226">
      <c r="B46226" s="497"/>
      <c r="H46226" s="500"/>
      <c r="O46226" s="500"/>
      <c r="Q46226" s="498" t="s">
        <v>213</v>
      </c>
      <c r="S46226" s="499"/>
    </row>
    <row r="46227">
      <c r="B46227" s="497"/>
      <c r="H46227" s="500"/>
      <c r="O46227" s="500"/>
      <c r="Q46227" s="498" t="s">
        <v>213</v>
      </c>
      <c r="S46227" s="499"/>
    </row>
    <row r="46228">
      <c r="B46228" s="497"/>
      <c r="H46228" s="500"/>
      <c r="O46228" s="500"/>
      <c r="Q46228" s="498" t="s">
        <v>213</v>
      </c>
      <c r="S46228" s="499"/>
    </row>
    <row r="46229">
      <c r="B46229" s="497"/>
      <c r="H46229" s="500"/>
      <c r="O46229" s="500"/>
      <c r="Q46229" s="498" t="s">
        <v>213</v>
      </c>
      <c r="S46229" s="499"/>
    </row>
    <row r="46230">
      <c r="B46230" s="497"/>
      <c r="H46230" s="500"/>
      <c r="O46230" s="500"/>
      <c r="Q46230" s="498" t="s">
        <v>213</v>
      </c>
      <c r="S46230" s="499"/>
    </row>
    <row r="46231">
      <c r="B46231" s="497"/>
      <c r="H46231" s="500"/>
      <c r="O46231" s="500"/>
      <c r="Q46231" s="498" t="s">
        <v>213</v>
      </c>
      <c r="S46231" s="499"/>
    </row>
    <row r="46232">
      <c r="B46232" s="497"/>
      <c r="H46232" s="500"/>
      <c r="O46232" s="500"/>
      <c r="Q46232" s="498" t="s">
        <v>213</v>
      </c>
      <c r="S46232" s="499"/>
    </row>
    <row r="46233">
      <c r="B46233" s="497"/>
      <c r="H46233" s="500"/>
      <c r="O46233" s="500"/>
      <c r="Q46233" s="498" t="s">
        <v>213</v>
      </c>
      <c r="S46233" s="499"/>
    </row>
    <row r="46234">
      <c r="B46234" s="497"/>
      <c r="H46234" s="500"/>
      <c r="O46234" s="500"/>
      <c r="Q46234" s="498" t="s">
        <v>213</v>
      </c>
      <c r="S46234" s="499"/>
    </row>
    <row r="46235">
      <c r="B46235" s="497"/>
      <c r="H46235" s="500"/>
      <c r="O46235" s="500"/>
      <c r="Q46235" s="498" t="s">
        <v>213</v>
      </c>
      <c r="S46235" s="499"/>
    </row>
    <row r="46236">
      <c r="B46236" s="497"/>
      <c r="H46236" s="500"/>
      <c r="O46236" s="500"/>
      <c r="Q46236" s="498" t="s">
        <v>213</v>
      </c>
      <c r="S46236" s="499"/>
    </row>
    <row r="46237">
      <c r="B46237" s="497"/>
      <c r="H46237" s="500"/>
      <c r="O46237" s="500"/>
      <c r="Q46237" s="498" t="s">
        <v>213</v>
      </c>
      <c r="S46237" s="499"/>
    </row>
    <row r="46238">
      <c r="B46238" s="497"/>
      <c r="H46238" s="500"/>
      <c r="O46238" s="500"/>
      <c r="Q46238" s="498" t="s">
        <v>213</v>
      </c>
      <c r="S46238" s="499"/>
    </row>
    <row r="46239">
      <c r="B46239" s="497"/>
      <c r="H46239" s="500"/>
      <c r="O46239" s="500"/>
      <c r="Q46239" s="498" t="s">
        <v>213</v>
      </c>
      <c r="S46239" s="499"/>
    </row>
    <row r="46240">
      <c r="B46240" s="497"/>
      <c r="H46240" s="500"/>
      <c r="O46240" s="500"/>
      <c r="Q46240" s="498" t="s">
        <v>213</v>
      </c>
      <c r="S46240" s="499"/>
    </row>
    <row r="46241">
      <c r="B46241" s="497"/>
      <c r="H46241" s="500"/>
      <c r="O46241" s="500"/>
      <c r="Q46241" s="498" t="s">
        <v>213</v>
      </c>
      <c r="S46241" s="499"/>
    </row>
    <row r="46242">
      <c r="B46242" s="497"/>
      <c r="H46242" s="500"/>
      <c r="O46242" s="500"/>
      <c r="Q46242" s="498" t="s">
        <v>213</v>
      </c>
      <c r="S46242" s="499"/>
    </row>
    <row r="46243">
      <c r="B46243" s="497"/>
      <c r="H46243" s="500"/>
      <c r="O46243" s="500"/>
      <c r="Q46243" s="498" t="s">
        <v>213</v>
      </c>
      <c r="S46243" s="499"/>
    </row>
    <row r="46244">
      <c r="B46244" s="497"/>
      <c r="H46244" s="500"/>
      <c r="O46244" s="500"/>
      <c r="Q46244" s="498" t="s">
        <v>213</v>
      </c>
      <c r="S46244" s="499"/>
    </row>
    <row r="46245">
      <c r="B46245" s="497"/>
      <c r="H46245" s="500"/>
      <c r="O46245" s="500"/>
      <c r="Q46245" s="498" t="s">
        <v>213</v>
      </c>
      <c r="S46245" s="499"/>
    </row>
    <row r="46246">
      <c r="B46246" s="497"/>
      <c r="H46246" s="500"/>
      <c r="O46246" s="500"/>
      <c r="Q46246" s="498" t="s">
        <v>213</v>
      </c>
      <c r="S46246" s="499"/>
    </row>
    <row r="46247">
      <c r="B46247" s="497"/>
      <c r="H46247" s="500"/>
      <c r="O46247" s="500"/>
      <c r="Q46247" s="498" t="s">
        <v>213</v>
      </c>
      <c r="S46247" s="499"/>
    </row>
    <row r="46248">
      <c r="B46248" s="497"/>
      <c r="H46248" s="500"/>
      <c r="O46248" s="500"/>
      <c r="Q46248" s="498" t="s">
        <v>213</v>
      </c>
      <c r="S46248" s="499"/>
    </row>
    <row r="46249">
      <c r="B46249" s="497"/>
      <c r="H46249" s="500"/>
      <c r="O46249" s="500"/>
      <c r="Q46249" s="498" t="s">
        <v>213</v>
      </c>
      <c r="S46249" s="499"/>
    </row>
    <row r="46250">
      <c r="B46250" s="497"/>
      <c r="H46250" s="500"/>
      <c r="O46250" s="500"/>
      <c r="Q46250" s="498" t="s">
        <v>213</v>
      </c>
      <c r="S46250" s="499"/>
    </row>
    <row r="46251">
      <c r="B46251" s="497"/>
      <c r="H46251" s="500"/>
      <c r="O46251" s="500"/>
      <c r="Q46251" s="498" t="s">
        <v>213</v>
      </c>
      <c r="S46251" s="499"/>
    </row>
    <row r="46252">
      <c r="B46252" s="497"/>
      <c r="H46252" s="500"/>
      <c r="O46252" s="500"/>
      <c r="Q46252" s="498" t="s">
        <v>213</v>
      </c>
      <c r="S46252" s="499"/>
    </row>
    <row r="46253">
      <c r="B46253" s="497"/>
      <c r="H46253" s="500"/>
      <c r="O46253" s="500"/>
      <c r="Q46253" s="498" t="s">
        <v>213</v>
      </c>
      <c r="S46253" s="499"/>
    </row>
    <row r="46254">
      <c r="B46254" s="497"/>
      <c r="H46254" s="500"/>
      <c r="O46254" s="500"/>
      <c r="Q46254" s="498" t="s">
        <v>213</v>
      </c>
      <c r="S46254" s="499"/>
    </row>
    <row r="46255">
      <c r="B46255" s="497"/>
      <c r="H46255" s="500"/>
      <c r="O46255" s="500"/>
      <c r="Q46255" s="498" t="s">
        <v>213</v>
      </c>
      <c r="S46255" s="499"/>
    </row>
    <row r="46256">
      <c r="B46256" s="497"/>
      <c r="H46256" s="500"/>
      <c r="O46256" s="500"/>
      <c r="Q46256" s="498" t="s">
        <v>213</v>
      </c>
      <c r="S46256" s="499"/>
    </row>
    <row r="46257">
      <c r="B46257" s="497"/>
      <c r="H46257" s="500"/>
      <c r="O46257" s="500"/>
      <c r="Q46257" s="498" t="s">
        <v>213</v>
      </c>
      <c r="S46257" s="499"/>
    </row>
    <row r="46258">
      <c r="B46258" s="497"/>
      <c r="H46258" s="500"/>
      <c r="O46258" s="500"/>
      <c r="Q46258" s="498" t="s">
        <v>213</v>
      </c>
      <c r="S46258" s="499"/>
    </row>
    <row r="46259">
      <c r="B46259" s="497"/>
      <c r="H46259" s="500"/>
      <c r="O46259" s="500"/>
      <c r="Q46259" s="498" t="s">
        <v>213</v>
      </c>
      <c r="S46259" s="499"/>
    </row>
    <row r="46260">
      <c r="B46260" s="497"/>
      <c r="H46260" s="500"/>
      <c r="O46260" s="500"/>
      <c r="Q46260" s="498" t="s">
        <v>213</v>
      </c>
      <c r="S46260" s="499"/>
    </row>
    <row r="46261">
      <c r="B46261" s="497"/>
      <c r="H46261" s="500"/>
      <c r="O46261" s="500"/>
      <c r="Q46261" s="498" t="s">
        <v>213</v>
      </c>
      <c r="S46261" s="499"/>
    </row>
    <row r="46262">
      <c r="B46262" s="497"/>
      <c r="H46262" s="500"/>
      <c r="O46262" s="500"/>
      <c r="Q46262" s="498" t="s">
        <v>213</v>
      </c>
      <c r="S46262" s="499"/>
    </row>
    <row r="46263">
      <c r="B46263" s="497"/>
      <c r="H46263" s="500"/>
      <c r="O46263" s="500"/>
      <c r="Q46263" s="498" t="s">
        <v>213</v>
      </c>
      <c r="S46263" s="499"/>
    </row>
    <row r="46264">
      <c r="B46264" s="497"/>
      <c r="H46264" s="500"/>
      <c r="O46264" s="500"/>
      <c r="Q46264" s="498" t="s">
        <v>213</v>
      </c>
      <c r="S46264" s="499"/>
    </row>
    <row r="46265">
      <c r="B46265" s="497"/>
      <c r="H46265" s="500"/>
      <c r="O46265" s="500"/>
      <c r="Q46265" s="498" t="s">
        <v>213</v>
      </c>
      <c r="S46265" s="499"/>
    </row>
    <row r="46266">
      <c r="B46266" s="497"/>
      <c r="H46266" s="500"/>
      <c r="O46266" s="500"/>
      <c r="Q46266" s="498" t="s">
        <v>213</v>
      </c>
      <c r="S46266" s="499"/>
    </row>
    <row r="46267">
      <c r="B46267" s="497"/>
      <c r="H46267" s="500"/>
      <c r="O46267" s="500"/>
      <c r="Q46267" s="498" t="s">
        <v>213</v>
      </c>
      <c r="S46267" s="499"/>
    </row>
    <row r="46268">
      <c r="B46268" s="497"/>
      <c r="H46268" s="500"/>
      <c r="O46268" s="500"/>
      <c r="Q46268" s="498" t="s">
        <v>213</v>
      </c>
      <c r="S46268" s="499"/>
    </row>
    <row r="46269">
      <c r="B46269" s="497"/>
      <c r="H46269" s="500"/>
      <c r="O46269" s="500"/>
      <c r="Q46269" s="498" t="s">
        <v>213</v>
      </c>
      <c r="S46269" s="499"/>
    </row>
    <row r="46270">
      <c r="B46270" s="497"/>
      <c r="H46270" s="500"/>
      <c r="O46270" s="500"/>
      <c r="Q46270" s="498" t="s">
        <v>213</v>
      </c>
      <c r="S46270" s="499"/>
    </row>
    <row r="46271">
      <c r="B46271" s="497"/>
      <c r="H46271" s="500"/>
      <c r="O46271" s="500"/>
      <c r="Q46271" s="498" t="s">
        <v>213</v>
      </c>
      <c r="S46271" s="499"/>
    </row>
    <row r="46272">
      <c r="B46272" s="497"/>
      <c r="H46272" s="500"/>
      <c r="O46272" s="500"/>
      <c r="Q46272" s="498" t="s">
        <v>213</v>
      </c>
      <c r="S46272" s="499"/>
    </row>
    <row r="46273">
      <c r="B46273" s="497"/>
      <c r="H46273" s="500"/>
      <c r="O46273" s="500"/>
      <c r="Q46273" s="498" t="s">
        <v>213</v>
      </c>
      <c r="S46273" s="499"/>
    </row>
    <row r="46274">
      <c r="B46274" s="497"/>
      <c r="H46274" s="500"/>
      <c r="O46274" s="500"/>
      <c r="Q46274" s="498" t="s">
        <v>213</v>
      </c>
      <c r="S46274" s="499"/>
    </row>
    <row r="46275">
      <c r="B46275" s="497"/>
      <c r="H46275" s="500"/>
      <c r="O46275" s="500"/>
      <c r="Q46275" s="498" t="s">
        <v>213</v>
      </c>
      <c r="S46275" s="499"/>
    </row>
    <row r="46276">
      <c r="B46276" s="497"/>
      <c r="H46276" s="500"/>
      <c r="O46276" s="500"/>
      <c r="Q46276" s="498" t="s">
        <v>213</v>
      </c>
      <c r="S46276" s="499"/>
    </row>
    <row r="46277">
      <c r="B46277" s="497"/>
      <c r="H46277" s="500"/>
      <c r="O46277" s="500"/>
      <c r="Q46277" s="498" t="s">
        <v>213</v>
      </c>
      <c r="S46277" s="499"/>
    </row>
    <row r="46278">
      <c r="B46278" s="497"/>
      <c r="H46278" s="500"/>
      <c r="O46278" s="500"/>
      <c r="Q46278" s="498" t="s">
        <v>213</v>
      </c>
      <c r="S46278" s="499"/>
    </row>
    <row r="46279">
      <c r="B46279" s="497"/>
      <c r="H46279" s="500"/>
      <c r="O46279" s="500"/>
      <c r="Q46279" s="498" t="s">
        <v>213</v>
      </c>
      <c r="S46279" s="499"/>
    </row>
    <row r="46280">
      <c r="B46280" s="497"/>
      <c r="H46280" s="500"/>
      <c r="O46280" s="500"/>
      <c r="Q46280" s="498" t="s">
        <v>213</v>
      </c>
      <c r="S46280" s="499"/>
    </row>
    <row r="46281">
      <c r="B46281" s="497"/>
      <c r="H46281" s="500"/>
      <c r="O46281" s="500"/>
      <c r="Q46281" s="498" t="s">
        <v>213</v>
      </c>
      <c r="S46281" s="499"/>
    </row>
    <row r="46282">
      <c r="B46282" s="497"/>
      <c r="H46282" s="500"/>
      <c r="O46282" s="500"/>
      <c r="Q46282" s="498" t="s">
        <v>213</v>
      </c>
      <c r="S46282" s="499"/>
    </row>
    <row r="46283">
      <c r="B46283" s="497"/>
      <c r="H46283" s="500"/>
      <c r="O46283" s="500"/>
      <c r="Q46283" s="498" t="s">
        <v>213</v>
      </c>
      <c r="S46283" s="499"/>
    </row>
    <row r="46284">
      <c r="B46284" s="497"/>
      <c r="H46284" s="500"/>
      <c r="O46284" s="500"/>
      <c r="Q46284" s="498" t="s">
        <v>213</v>
      </c>
      <c r="S46284" s="499"/>
    </row>
    <row r="46285">
      <c r="B46285" s="497"/>
      <c r="H46285" s="500"/>
      <c r="O46285" s="500"/>
      <c r="Q46285" s="498" t="s">
        <v>213</v>
      </c>
      <c r="S46285" s="499"/>
    </row>
    <row r="46286">
      <c r="B46286" s="497"/>
      <c r="H46286" s="500"/>
      <c r="O46286" s="500"/>
      <c r="Q46286" s="498" t="s">
        <v>213</v>
      </c>
      <c r="S46286" s="499"/>
    </row>
    <row r="46287">
      <c r="B46287" s="497"/>
      <c r="H46287" s="500"/>
      <c r="O46287" s="500"/>
      <c r="Q46287" s="498" t="s">
        <v>213</v>
      </c>
      <c r="S46287" s="499"/>
    </row>
    <row r="46288">
      <c r="B46288" s="497"/>
      <c r="H46288" s="500"/>
      <c r="O46288" s="500"/>
      <c r="Q46288" s="498" t="s">
        <v>213</v>
      </c>
      <c r="S46288" s="499"/>
    </row>
    <row r="46289">
      <c r="B46289" s="497"/>
      <c r="H46289" s="500"/>
      <c r="O46289" s="500"/>
      <c r="Q46289" s="498" t="s">
        <v>213</v>
      </c>
      <c r="S46289" s="499"/>
    </row>
    <row r="46290">
      <c r="B46290" s="497"/>
      <c r="H46290" s="500"/>
      <c r="O46290" s="500"/>
      <c r="Q46290" s="498" t="s">
        <v>213</v>
      </c>
      <c r="S46290" s="499"/>
    </row>
    <row r="46291">
      <c r="B46291" s="497"/>
      <c r="H46291" s="500"/>
      <c r="O46291" s="500"/>
      <c r="Q46291" s="498" t="s">
        <v>213</v>
      </c>
      <c r="S46291" s="499"/>
    </row>
    <row r="46292">
      <c r="B46292" s="497"/>
      <c r="H46292" s="500"/>
      <c r="O46292" s="500"/>
      <c r="Q46292" s="498" t="s">
        <v>213</v>
      </c>
      <c r="S46292" s="499"/>
    </row>
    <row r="46293">
      <c r="B46293" s="497"/>
      <c r="H46293" s="500"/>
      <c r="O46293" s="500"/>
      <c r="Q46293" s="498" t="s">
        <v>213</v>
      </c>
      <c r="S46293" s="499"/>
    </row>
    <row r="46294">
      <c r="B46294" s="497"/>
      <c r="H46294" s="500"/>
      <c r="O46294" s="500"/>
      <c r="Q46294" s="498" t="s">
        <v>213</v>
      </c>
      <c r="S46294" s="499"/>
    </row>
    <row r="46295">
      <c r="B46295" s="497"/>
      <c r="H46295" s="500"/>
      <c r="O46295" s="500"/>
      <c r="Q46295" s="498" t="s">
        <v>213</v>
      </c>
      <c r="S46295" s="499"/>
    </row>
    <row r="46296">
      <c r="B46296" s="497"/>
      <c r="H46296" s="500"/>
      <c r="O46296" s="500"/>
      <c r="Q46296" s="498" t="s">
        <v>213</v>
      </c>
      <c r="S46296" s="499"/>
    </row>
    <row r="46297">
      <c r="B46297" s="497"/>
      <c r="H46297" s="500"/>
      <c r="O46297" s="500"/>
      <c r="Q46297" s="498" t="s">
        <v>213</v>
      </c>
      <c r="S46297" s="499"/>
    </row>
    <row r="46298">
      <c r="B46298" s="497"/>
      <c r="H46298" s="500"/>
      <c r="O46298" s="500"/>
      <c r="Q46298" s="498" t="s">
        <v>213</v>
      </c>
      <c r="S46298" s="499"/>
    </row>
    <row r="46299">
      <c r="B46299" s="497"/>
      <c r="H46299" s="500"/>
      <c r="O46299" s="500"/>
      <c r="Q46299" s="498" t="s">
        <v>213</v>
      </c>
      <c r="S46299" s="499"/>
    </row>
    <row r="46300">
      <c r="B46300" s="497"/>
      <c r="H46300" s="500"/>
      <c r="O46300" s="500"/>
      <c r="Q46300" s="498" t="s">
        <v>213</v>
      </c>
      <c r="S46300" s="499"/>
    </row>
    <row r="46301">
      <c r="B46301" s="497"/>
      <c r="H46301" s="500"/>
      <c r="O46301" s="500"/>
      <c r="Q46301" s="498" t="s">
        <v>213</v>
      </c>
      <c r="S46301" s="499"/>
    </row>
    <row r="46302">
      <c r="B46302" s="497"/>
      <c r="H46302" s="500"/>
      <c r="O46302" s="500"/>
      <c r="Q46302" s="498" t="s">
        <v>213</v>
      </c>
      <c r="S46302" s="499"/>
    </row>
    <row r="46303">
      <c r="B46303" s="497"/>
      <c r="H46303" s="500"/>
      <c r="O46303" s="500"/>
      <c r="Q46303" s="498" t="s">
        <v>213</v>
      </c>
      <c r="S46303" s="499"/>
    </row>
    <row r="46304">
      <c r="B46304" s="497"/>
      <c r="H46304" s="500"/>
      <c r="O46304" s="500"/>
      <c r="Q46304" s="498" t="s">
        <v>213</v>
      </c>
      <c r="S46304" s="499"/>
    </row>
    <row r="46305">
      <c r="B46305" s="497"/>
      <c r="H46305" s="500"/>
      <c r="O46305" s="500"/>
      <c r="Q46305" s="498" t="s">
        <v>213</v>
      </c>
      <c r="S46305" s="499"/>
    </row>
    <row r="46306">
      <c r="B46306" s="497"/>
      <c r="H46306" s="500"/>
      <c r="O46306" s="500"/>
      <c r="Q46306" s="498" t="s">
        <v>213</v>
      </c>
      <c r="S46306" s="499"/>
    </row>
    <row r="46307">
      <c r="B46307" s="497"/>
      <c r="H46307" s="500"/>
      <c r="O46307" s="500"/>
      <c r="Q46307" s="498" t="s">
        <v>213</v>
      </c>
      <c r="S46307" s="499"/>
    </row>
    <row r="46308">
      <c r="B46308" s="497"/>
      <c r="H46308" s="500"/>
      <c r="O46308" s="500"/>
      <c r="Q46308" s="498" t="s">
        <v>213</v>
      </c>
      <c r="S46308" s="499"/>
    </row>
    <row r="46309">
      <c r="B46309" s="497"/>
      <c r="H46309" s="500"/>
      <c r="O46309" s="500"/>
      <c r="Q46309" s="498" t="s">
        <v>213</v>
      </c>
      <c r="S46309" s="499"/>
    </row>
    <row r="46310">
      <c r="B46310" s="497"/>
      <c r="H46310" s="500"/>
      <c r="O46310" s="500"/>
      <c r="Q46310" s="498" t="s">
        <v>213</v>
      </c>
      <c r="S46310" s="499"/>
    </row>
    <row r="46311">
      <c r="B46311" s="497"/>
      <c r="H46311" s="500"/>
      <c r="O46311" s="500"/>
      <c r="Q46311" s="498" t="s">
        <v>213</v>
      </c>
      <c r="S46311" s="499"/>
    </row>
    <row r="46312">
      <c r="B46312" s="497"/>
      <c r="H46312" s="500"/>
      <c r="O46312" s="500"/>
      <c r="Q46312" s="498" t="s">
        <v>213</v>
      </c>
      <c r="S46312" s="499"/>
    </row>
    <row r="46313">
      <c r="B46313" s="497"/>
      <c r="H46313" s="500"/>
      <c r="O46313" s="500"/>
      <c r="Q46313" s="498" t="s">
        <v>213</v>
      </c>
      <c r="S46313" s="499"/>
    </row>
    <row r="46314">
      <c r="B46314" s="497"/>
      <c r="H46314" s="500"/>
      <c r="O46314" s="500"/>
      <c r="Q46314" s="498" t="s">
        <v>213</v>
      </c>
      <c r="S46314" s="499"/>
    </row>
    <row r="46315">
      <c r="B46315" s="497"/>
      <c r="H46315" s="500"/>
      <c r="O46315" s="500"/>
      <c r="Q46315" s="498" t="s">
        <v>213</v>
      </c>
      <c r="S46315" s="499"/>
    </row>
    <row r="46316">
      <c r="B46316" s="497"/>
      <c r="H46316" s="500"/>
      <c r="O46316" s="500"/>
      <c r="Q46316" s="498" t="s">
        <v>213</v>
      </c>
      <c r="S46316" s="499"/>
    </row>
    <row r="46317">
      <c r="B46317" s="497"/>
      <c r="H46317" s="500"/>
      <c r="O46317" s="500"/>
      <c r="Q46317" s="498" t="s">
        <v>213</v>
      </c>
      <c r="S46317" s="499"/>
    </row>
    <row r="46318">
      <c r="B46318" s="497"/>
      <c r="H46318" s="500"/>
      <c r="O46318" s="500"/>
      <c r="Q46318" s="498" t="s">
        <v>213</v>
      </c>
      <c r="S46318" s="499"/>
    </row>
    <row r="46319">
      <c r="B46319" s="497"/>
      <c r="H46319" s="500"/>
      <c r="O46319" s="500"/>
      <c r="Q46319" s="498" t="s">
        <v>213</v>
      </c>
      <c r="S46319" s="499"/>
    </row>
    <row r="46320">
      <c r="B46320" s="497"/>
      <c r="H46320" s="500"/>
      <c r="O46320" s="500"/>
      <c r="Q46320" s="498" t="s">
        <v>213</v>
      </c>
      <c r="S46320" s="499"/>
    </row>
    <row r="46321">
      <c r="B46321" s="497"/>
      <c r="H46321" s="500"/>
      <c r="O46321" s="500"/>
      <c r="Q46321" s="498" t="s">
        <v>213</v>
      </c>
      <c r="S46321" s="499"/>
    </row>
    <row r="46322">
      <c r="B46322" s="497"/>
      <c r="H46322" s="500"/>
      <c r="O46322" s="500"/>
      <c r="Q46322" s="498" t="s">
        <v>213</v>
      </c>
      <c r="S46322" s="499"/>
    </row>
    <row r="46323">
      <c r="B46323" s="497"/>
      <c r="H46323" s="500"/>
      <c r="O46323" s="500"/>
      <c r="Q46323" s="498" t="s">
        <v>213</v>
      </c>
      <c r="S46323" s="499"/>
    </row>
    <row r="46324">
      <c r="B46324" s="497"/>
      <c r="H46324" s="500"/>
      <c r="O46324" s="500"/>
      <c r="Q46324" s="498" t="s">
        <v>213</v>
      </c>
      <c r="S46324" s="499"/>
    </row>
    <row r="46325">
      <c r="B46325" s="497"/>
      <c r="H46325" s="500"/>
      <c r="O46325" s="500"/>
      <c r="Q46325" s="498" t="s">
        <v>213</v>
      </c>
      <c r="S46325" s="499"/>
    </row>
    <row r="46326">
      <c r="B46326" s="497"/>
      <c r="H46326" s="500"/>
      <c r="O46326" s="500"/>
      <c r="Q46326" s="498" t="s">
        <v>213</v>
      </c>
      <c r="S46326" s="499"/>
    </row>
    <row r="46327">
      <c r="B46327" s="497"/>
      <c r="H46327" s="500"/>
      <c r="O46327" s="500"/>
      <c r="Q46327" s="498" t="s">
        <v>213</v>
      </c>
      <c r="S46327" s="499"/>
    </row>
    <row r="46328">
      <c r="B46328" s="497"/>
      <c r="H46328" s="500"/>
      <c r="O46328" s="500"/>
      <c r="Q46328" s="498" t="s">
        <v>213</v>
      </c>
      <c r="S46328" s="499"/>
    </row>
    <row r="46329">
      <c r="B46329" s="497"/>
      <c r="H46329" s="500"/>
      <c r="O46329" s="500"/>
      <c r="Q46329" s="498" t="s">
        <v>213</v>
      </c>
      <c r="S46329" s="499"/>
    </row>
    <row r="46330">
      <c r="B46330" s="497"/>
      <c r="H46330" s="500"/>
      <c r="O46330" s="500"/>
      <c r="Q46330" s="498" t="s">
        <v>213</v>
      </c>
      <c r="S46330" s="499"/>
    </row>
    <row r="46331">
      <c r="B46331" s="497"/>
      <c r="H46331" s="500"/>
      <c r="O46331" s="500"/>
      <c r="Q46331" s="498" t="s">
        <v>213</v>
      </c>
      <c r="S46331" s="499"/>
    </row>
    <row r="46332">
      <c r="B46332" s="497"/>
      <c r="H46332" s="500"/>
      <c r="O46332" s="500"/>
      <c r="Q46332" s="498" t="s">
        <v>213</v>
      </c>
      <c r="S46332" s="499"/>
    </row>
    <row r="46333">
      <c r="B46333" s="497"/>
      <c r="H46333" s="500"/>
      <c r="O46333" s="500"/>
      <c r="Q46333" s="498" t="s">
        <v>213</v>
      </c>
      <c r="S46333" s="499"/>
    </row>
    <row r="46334">
      <c r="B46334" s="497"/>
      <c r="H46334" s="500"/>
      <c r="O46334" s="500"/>
      <c r="Q46334" s="498" t="s">
        <v>213</v>
      </c>
      <c r="S46334" s="499"/>
    </row>
    <row r="46335">
      <c r="B46335" s="497"/>
      <c r="H46335" s="500"/>
      <c r="O46335" s="500"/>
      <c r="Q46335" s="498" t="s">
        <v>213</v>
      </c>
      <c r="S46335" s="499"/>
    </row>
    <row r="46336">
      <c r="B46336" s="497"/>
      <c r="H46336" s="500"/>
      <c r="O46336" s="500"/>
      <c r="Q46336" s="498" t="s">
        <v>213</v>
      </c>
      <c r="S46336" s="499"/>
    </row>
    <row r="46337">
      <c r="B46337" s="497"/>
      <c r="H46337" s="500"/>
      <c r="O46337" s="500"/>
      <c r="Q46337" s="498" t="s">
        <v>213</v>
      </c>
      <c r="S46337" s="499"/>
    </row>
    <row r="46338">
      <c r="B46338" s="497"/>
      <c r="H46338" s="500"/>
      <c r="O46338" s="500"/>
      <c r="Q46338" s="498" t="s">
        <v>213</v>
      </c>
      <c r="S46338" s="499"/>
    </row>
    <row r="46339">
      <c r="B46339" s="497"/>
      <c r="H46339" s="500"/>
      <c r="O46339" s="500"/>
      <c r="Q46339" s="498" t="s">
        <v>213</v>
      </c>
      <c r="S46339" s="499"/>
    </row>
    <row r="46340">
      <c r="B46340" s="497"/>
      <c r="H46340" s="500"/>
      <c r="O46340" s="500"/>
      <c r="Q46340" s="498" t="s">
        <v>213</v>
      </c>
      <c r="S46340" s="499"/>
    </row>
    <row r="46341">
      <c r="B46341" s="497"/>
      <c r="H46341" s="500"/>
      <c r="O46341" s="500"/>
      <c r="Q46341" s="498" t="s">
        <v>213</v>
      </c>
      <c r="S46341" s="499"/>
    </row>
    <row r="46342">
      <c r="B46342" s="497"/>
      <c r="H46342" s="500"/>
      <c r="O46342" s="500"/>
      <c r="Q46342" s="498" t="s">
        <v>213</v>
      </c>
      <c r="S46342" s="499"/>
    </row>
    <row r="46343">
      <c r="B46343" s="497"/>
      <c r="H46343" s="500"/>
      <c r="O46343" s="500"/>
      <c r="Q46343" s="498" t="s">
        <v>213</v>
      </c>
      <c r="S46343" s="499"/>
    </row>
    <row r="46344">
      <c r="B46344" s="497"/>
      <c r="H46344" s="500"/>
      <c r="O46344" s="500"/>
      <c r="Q46344" s="498" t="s">
        <v>213</v>
      </c>
      <c r="S46344" s="499"/>
    </row>
    <row r="46345">
      <c r="B46345" s="497"/>
      <c r="H46345" s="500"/>
      <c r="O46345" s="500"/>
      <c r="Q46345" s="498" t="s">
        <v>213</v>
      </c>
      <c r="S46345" s="499"/>
    </row>
    <row r="46346">
      <c r="B46346" s="497"/>
      <c r="H46346" s="500"/>
      <c r="O46346" s="500"/>
      <c r="Q46346" s="498" t="s">
        <v>213</v>
      </c>
      <c r="S46346" s="499"/>
    </row>
    <row r="46347">
      <c r="B46347" s="497"/>
      <c r="H46347" s="500"/>
      <c r="O46347" s="500"/>
      <c r="Q46347" s="498" t="s">
        <v>213</v>
      </c>
      <c r="S46347" s="499"/>
    </row>
    <row r="46348">
      <c r="B46348" s="497"/>
      <c r="H46348" s="500"/>
      <c r="O46348" s="500"/>
      <c r="Q46348" s="498" t="s">
        <v>213</v>
      </c>
      <c r="S46348" s="499"/>
    </row>
    <row r="46349">
      <c r="B46349" s="497"/>
      <c r="H46349" s="500"/>
      <c r="O46349" s="500"/>
      <c r="Q46349" s="498" t="s">
        <v>213</v>
      </c>
      <c r="S46349" s="499"/>
    </row>
    <row r="46350">
      <c r="B46350" s="497"/>
      <c r="H46350" s="500"/>
      <c r="O46350" s="500"/>
      <c r="Q46350" s="498" t="s">
        <v>213</v>
      </c>
      <c r="S46350" s="499"/>
    </row>
    <row r="46351">
      <c r="B46351" s="497"/>
      <c r="H46351" s="500"/>
      <c r="O46351" s="500"/>
      <c r="Q46351" s="498" t="s">
        <v>213</v>
      </c>
      <c r="S46351" s="499"/>
    </row>
    <row r="46352">
      <c r="B46352" s="497"/>
      <c r="H46352" s="500"/>
      <c r="O46352" s="500"/>
      <c r="Q46352" s="498" t="s">
        <v>213</v>
      </c>
      <c r="S46352" s="499"/>
    </row>
    <row r="46353">
      <c r="B46353" s="497"/>
      <c r="H46353" s="500"/>
      <c r="O46353" s="500"/>
      <c r="Q46353" s="498" t="s">
        <v>213</v>
      </c>
      <c r="S46353" s="499"/>
    </row>
    <row r="46354">
      <c r="B46354" s="497"/>
      <c r="H46354" s="500"/>
      <c r="O46354" s="500"/>
      <c r="Q46354" s="498" t="s">
        <v>213</v>
      </c>
      <c r="S46354" s="499"/>
    </row>
    <row r="46355">
      <c r="B46355" s="497"/>
      <c r="H46355" s="500"/>
      <c r="O46355" s="500"/>
      <c r="Q46355" s="498" t="s">
        <v>213</v>
      </c>
      <c r="S46355" s="499"/>
    </row>
    <row r="46356">
      <c r="B46356" s="497"/>
      <c r="H46356" s="500"/>
      <c r="O46356" s="500"/>
      <c r="Q46356" s="498" t="s">
        <v>213</v>
      </c>
      <c r="S46356" s="499"/>
    </row>
    <row r="46357">
      <c r="B46357" s="497"/>
      <c r="H46357" s="500"/>
      <c r="O46357" s="500"/>
      <c r="Q46357" s="498" t="s">
        <v>213</v>
      </c>
      <c r="S46357" s="499"/>
    </row>
    <row r="46358">
      <c r="B46358" s="497"/>
      <c r="H46358" s="500"/>
      <c r="O46358" s="500"/>
      <c r="Q46358" s="498" t="s">
        <v>213</v>
      </c>
      <c r="S46358" s="499"/>
    </row>
    <row r="46359">
      <c r="B46359" s="497"/>
      <c r="H46359" s="500"/>
      <c r="O46359" s="500"/>
      <c r="Q46359" s="498" t="s">
        <v>213</v>
      </c>
      <c r="S46359" s="499"/>
    </row>
    <row r="46360">
      <c r="B46360" s="497"/>
      <c r="H46360" s="500"/>
      <c r="O46360" s="500"/>
      <c r="Q46360" s="498" t="s">
        <v>213</v>
      </c>
      <c r="S46360" s="499"/>
    </row>
    <row r="46361">
      <c r="B46361" s="497"/>
      <c r="H46361" s="500"/>
      <c r="O46361" s="500"/>
      <c r="Q46361" s="498" t="s">
        <v>213</v>
      </c>
      <c r="S46361" s="499"/>
    </row>
    <row r="46362">
      <c r="B46362" s="497"/>
      <c r="H46362" s="500"/>
      <c r="O46362" s="500"/>
      <c r="Q46362" s="498" t="s">
        <v>213</v>
      </c>
      <c r="S46362" s="499"/>
    </row>
    <row r="46363">
      <c r="B46363" s="497"/>
      <c r="H46363" s="500"/>
      <c r="O46363" s="500"/>
      <c r="Q46363" s="498" t="s">
        <v>213</v>
      </c>
      <c r="S46363" s="499"/>
    </row>
    <row r="46364">
      <c r="B46364" s="497"/>
      <c r="H46364" s="500"/>
      <c r="O46364" s="500"/>
      <c r="Q46364" s="498" t="s">
        <v>213</v>
      </c>
      <c r="S46364" s="499"/>
    </row>
    <row r="46365">
      <c r="B46365" s="497"/>
      <c r="H46365" s="500"/>
      <c r="O46365" s="500"/>
      <c r="Q46365" s="498" t="s">
        <v>213</v>
      </c>
      <c r="S46365" s="499"/>
    </row>
    <row r="46366">
      <c r="B46366" s="497"/>
      <c r="H46366" s="500"/>
      <c r="O46366" s="500"/>
      <c r="Q46366" s="498" t="s">
        <v>213</v>
      </c>
      <c r="S46366" s="499"/>
    </row>
    <row r="46367">
      <c r="B46367" s="497"/>
      <c r="H46367" s="500"/>
      <c r="O46367" s="500"/>
      <c r="Q46367" s="498" t="s">
        <v>213</v>
      </c>
      <c r="S46367" s="499"/>
    </row>
    <row r="46368">
      <c r="B46368" s="497"/>
      <c r="H46368" s="500"/>
      <c r="O46368" s="500"/>
      <c r="Q46368" s="498" t="s">
        <v>213</v>
      </c>
      <c r="S46368" s="499"/>
    </row>
    <row r="46369">
      <c r="B46369" s="497"/>
      <c r="H46369" s="500"/>
      <c r="O46369" s="500"/>
      <c r="Q46369" s="498" t="s">
        <v>213</v>
      </c>
      <c r="S46369" s="499"/>
    </row>
    <row r="46370">
      <c r="B46370" s="497"/>
      <c r="H46370" s="500"/>
      <c r="O46370" s="500"/>
      <c r="Q46370" s="498" t="s">
        <v>213</v>
      </c>
      <c r="S46370" s="499"/>
    </row>
    <row r="46371">
      <c r="B46371" s="497"/>
      <c r="H46371" s="500"/>
      <c r="O46371" s="500"/>
      <c r="Q46371" s="498" t="s">
        <v>213</v>
      </c>
      <c r="S46371" s="499"/>
    </row>
    <row r="46372">
      <c r="B46372" s="497"/>
      <c r="H46372" s="500"/>
      <c r="O46372" s="500"/>
      <c r="Q46372" s="498" t="s">
        <v>213</v>
      </c>
      <c r="S46372" s="499"/>
    </row>
    <row r="46373">
      <c r="B46373" s="497"/>
      <c r="H46373" s="500"/>
      <c r="O46373" s="500"/>
      <c r="Q46373" s="498" t="s">
        <v>213</v>
      </c>
      <c r="S46373" s="499"/>
    </row>
    <row r="46374">
      <c r="B46374" s="497"/>
      <c r="H46374" s="500"/>
      <c r="O46374" s="500"/>
      <c r="Q46374" s="498" t="s">
        <v>213</v>
      </c>
      <c r="S46374" s="499"/>
    </row>
    <row r="46375">
      <c r="B46375" s="497"/>
      <c r="H46375" s="500"/>
      <c r="O46375" s="500"/>
      <c r="Q46375" s="498" t="s">
        <v>213</v>
      </c>
      <c r="S46375" s="499"/>
    </row>
    <row r="46376">
      <c r="B46376" s="497"/>
      <c r="H46376" s="500"/>
      <c r="O46376" s="500"/>
      <c r="Q46376" s="498" t="s">
        <v>213</v>
      </c>
      <c r="S46376" s="499"/>
    </row>
    <row r="46377">
      <c r="B46377" s="497"/>
      <c r="H46377" s="500"/>
      <c r="O46377" s="500"/>
      <c r="Q46377" s="498" t="s">
        <v>213</v>
      </c>
      <c r="S46377" s="499"/>
    </row>
    <row r="46378">
      <c r="B46378" s="497"/>
      <c r="H46378" s="500"/>
      <c r="O46378" s="500"/>
      <c r="Q46378" s="498" t="s">
        <v>213</v>
      </c>
      <c r="S46378" s="499"/>
    </row>
    <row r="46379">
      <c r="B46379" s="497"/>
      <c r="H46379" s="500"/>
      <c r="O46379" s="500"/>
      <c r="Q46379" s="498" t="s">
        <v>213</v>
      </c>
      <c r="S46379" s="499"/>
    </row>
    <row r="46380">
      <c r="B46380" s="497"/>
      <c r="H46380" s="500"/>
      <c r="O46380" s="500"/>
      <c r="Q46380" s="498" t="s">
        <v>213</v>
      </c>
      <c r="S46380" s="499"/>
    </row>
    <row r="46381">
      <c r="B46381" s="497"/>
      <c r="H46381" s="500"/>
      <c r="O46381" s="500"/>
      <c r="Q46381" s="498" t="s">
        <v>213</v>
      </c>
      <c r="S46381" s="499"/>
    </row>
    <row r="46382">
      <c r="B46382" s="497"/>
      <c r="H46382" s="500"/>
      <c r="O46382" s="500"/>
      <c r="Q46382" s="498" t="s">
        <v>213</v>
      </c>
      <c r="S46382" s="499"/>
    </row>
    <row r="46383">
      <c r="B46383" s="497"/>
      <c r="H46383" s="500"/>
      <c r="O46383" s="500"/>
      <c r="Q46383" s="498" t="s">
        <v>213</v>
      </c>
      <c r="S46383" s="499"/>
    </row>
    <row r="46384">
      <c r="B46384" s="497"/>
      <c r="H46384" s="500"/>
      <c r="O46384" s="500"/>
      <c r="Q46384" s="498" t="s">
        <v>213</v>
      </c>
      <c r="S46384" s="499"/>
    </row>
    <row r="46385">
      <c r="B46385" s="497"/>
      <c r="H46385" s="500"/>
      <c r="O46385" s="500"/>
      <c r="Q46385" s="498" t="s">
        <v>213</v>
      </c>
      <c r="S46385" s="499"/>
    </row>
    <row r="46386">
      <c r="B46386" s="497"/>
      <c r="H46386" s="500"/>
      <c r="O46386" s="500"/>
      <c r="Q46386" s="498" t="s">
        <v>213</v>
      </c>
      <c r="S46386" s="499"/>
    </row>
    <row r="46387">
      <c r="B46387" s="497"/>
      <c r="H46387" s="500"/>
      <c r="O46387" s="500"/>
      <c r="Q46387" s="498" t="s">
        <v>213</v>
      </c>
      <c r="S46387" s="499"/>
    </row>
    <row r="46388">
      <c r="B46388" s="497"/>
      <c r="H46388" s="500"/>
      <c r="O46388" s="500"/>
      <c r="Q46388" s="498" t="s">
        <v>213</v>
      </c>
      <c r="S46388" s="499"/>
    </row>
    <row r="46389">
      <c r="B46389" s="497"/>
      <c r="H46389" s="500"/>
      <c r="O46389" s="500"/>
      <c r="Q46389" s="498" t="s">
        <v>213</v>
      </c>
      <c r="S46389" s="499"/>
    </row>
    <row r="46390">
      <c r="B46390" s="497"/>
      <c r="H46390" s="500"/>
      <c r="O46390" s="500"/>
      <c r="Q46390" s="498" t="s">
        <v>213</v>
      </c>
      <c r="S46390" s="499"/>
    </row>
    <row r="46391">
      <c r="B46391" s="497"/>
      <c r="H46391" s="500"/>
      <c r="O46391" s="500"/>
      <c r="Q46391" s="498" t="s">
        <v>213</v>
      </c>
      <c r="S46391" s="499"/>
    </row>
    <row r="46392">
      <c r="B46392" s="497"/>
      <c r="H46392" s="500"/>
      <c r="O46392" s="500"/>
      <c r="Q46392" s="498" t="s">
        <v>213</v>
      </c>
      <c r="S46392" s="499"/>
    </row>
    <row r="46393">
      <c r="B46393" s="497"/>
      <c r="H46393" s="500"/>
      <c r="O46393" s="500"/>
      <c r="Q46393" s="498" t="s">
        <v>213</v>
      </c>
      <c r="S46393" s="499"/>
    </row>
    <row r="46394">
      <c r="B46394" s="497"/>
      <c r="H46394" s="500"/>
      <c r="O46394" s="500"/>
      <c r="Q46394" s="498" t="s">
        <v>213</v>
      </c>
      <c r="S46394" s="499"/>
    </row>
    <row r="46395">
      <c r="B46395" s="497"/>
      <c r="H46395" s="500"/>
      <c r="O46395" s="500"/>
      <c r="Q46395" s="498" t="s">
        <v>213</v>
      </c>
      <c r="S46395" s="499"/>
    </row>
    <row r="46396">
      <c r="B46396" s="497"/>
      <c r="H46396" s="500"/>
      <c r="O46396" s="500"/>
      <c r="Q46396" s="498" t="s">
        <v>213</v>
      </c>
      <c r="S46396" s="499"/>
    </row>
    <row r="46397">
      <c r="B46397" s="497"/>
      <c r="H46397" s="500"/>
      <c r="O46397" s="500"/>
      <c r="Q46397" s="498" t="s">
        <v>213</v>
      </c>
      <c r="S46397" s="499"/>
    </row>
    <row r="46398">
      <c r="B46398" s="497"/>
      <c r="H46398" s="500"/>
      <c r="O46398" s="500"/>
      <c r="Q46398" s="498" t="s">
        <v>213</v>
      </c>
      <c r="S46398" s="499"/>
    </row>
    <row r="46399">
      <c r="B46399" s="497"/>
      <c r="H46399" s="500"/>
      <c r="O46399" s="500"/>
      <c r="Q46399" s="498" t="s">
        <v>213</v>
      </c>
      <c r="S46399" s="499"/>
    </row>
    <row r="46400">
      <c r="B46400" s="497"/>
      <c r="H46400" s="500"/>
      <c r="O46400" s="500"/>
      <c r="Q46400" s="498" t="s">
        <v>213</v>
      </c>
      <c r="S46400" s="499"/>
    </row>
    <row r="46401">
      <c r="B46401" s="497"/>
      <c r="H46401" s="500"/>
      <c r="O46401" s="500"/>
      <c r="Q46401" s="498" t="s">
        <v>213</v>
      </c>
      <c r="S46401" s="499"/>
    </row>
    <row r="46402">
      <c r="B46402" s="497"/>
      <c r="H46402" s="500"/>
      <c r="O46402" s="500"/>
      <c r="Q46402" s="498" t="s">
        <v>213</v>
      </c>
      <c r="S46402" s="499"/>
    </row>
    <row r="46403">
      <c r="B46403" s="497"/>
      <c r="H46403" s="500"/>
      <c r="O46403" s="500"/>
      <c r="Q46403" s="498" t="s">
        <v>213</v>
      </c>
      <c r="S46403" s="499"/>
    </row>
    <row r="46404">
      <c r="B46404" s="497"/>
      <c r="H46404" s="500"/>
      <c r="O46404" s="500"/>
      <c r="Q46404" s="498" t="s">
        <v>213</v>
      </c>
      <c r="S46404" s="499"/>
    </row>
    <row r="46405">
      <c r="B46405" s="497"/>
      <c r="H46405" s="500"/>
      <c r="O46405" s="500"/>
      <c r="Q46405" s="498" t="s">
        <v>213</v>
      </c>
      <c r="S46405" s="499"/>
    </row>
    <row r="46406">
      <c r="B46406" s="497"/>
      <c r="H46406" s="500"/>
      <c r="O46406" s="500"/>
      <c r="Q46406" s="498" t="s">
        <v>213</v>
      </c>
      <c r="S46406" s="499"/>
    </row>
    <row r="46407">
      <c r="B46407" s="497"/>
      <c r="H46407" s="500"/>
      <c r="O46407" s="500"/>
      <c r="Q46407" s="498" t="s">
        <v>213</v>
      </c>
      <c r="S46407" s="499"/>
    </row>
    <row r="46408">
      <c r="B46408" s="497"/>
      <c r="H46408" s="500"/>
      <c r="O46408" s="500"/>
      <c r="Q46408" s="498" t="s">
        <v>213</v>
      </c>
      <c r="S46408" s="499"/>
    </row>
    <row r="46409">
      <c r="B46409" s="497"/>
      <c r="H46409" s="500"/>
      <c r="O46409" s="500"/>
      <c r="Q46409" s="498" t="s">
        <v>213</v>
      </c>
      <c r="S46409" s="499"/>
    </row>
    <row r="46410">
      <c r="B46410" s="497"/>
      <c r="H46410" s="500"/>
      <c r="O46410" s="500"/>
      <c r="Q46410" s="498" t="s">
        <v>213</v>
      </c>
      <c r="S46410" s="499"/>
    </row>
    <row r="46411">
      <c r="B46411" s="497"/>
      <c r="H46411" s="500"/>
      <c r="O46411" s="500"/>
      <c r="Q46411" s="498" t="s">
        <v>213</v>
      </c>
      <c r="S46411" s="499"/>
    </row>
    <row r="46412">
      <c r="B46412" s="497"/>
      <c r="H46412" s="500"/>
      <c r="O46412" s="500"/>
      <c r="Q46412" s="498" t="s">
        <v>213</v>
      </c>
      <c r="S46412" s="499"/>
    </row>
    <row r="46413">
      <c r="B46413" s="497"/>
      <c r="H46413" s="500"/>
      <c r="O46413" s="500"/>
      <c r="Q46413" s="498" t="s">
        <v>213</v>
      </c>
      <c r="S46413" s="499"/>
    </row>
    <row r="46414">
      <c r="B46414" s="497"/>
      <c r="H46414" s="500"/>
      <c r="O46414" s="500"/>
      <c r="Q46414" s="498" t="s">
        <v>213</v>
      </c>
      <c r="S46414" s="499"/>
    </row>
    <row r="46415">
      <c r="B46415" s="497"/>
      <c r="H46415" s="500"/>
      <c r="O46415" s="500"/>
      <c r="Q46415" s="498" t="s">
        <v>213</v>
      </c>
      <c r="S46415" s="499"/>
    </row>
    <row r="46416">
      <c r="B46416" s="497"/>
      <c r="H46416" s="500"/>
      <c r="O46416" s="500"/>
      <c r="Q46416" s="498" t="s">
        <v>213</v>
      </c>
      <c r="S46416" s="499"/>
    </row>
    <row r="46417">
      <c r="B46417" s="497"/>
      <c r="H46417" s="500"/>
      <c r="O46417" s="500"/>
      <c r="Q46417" s="498" t="s">
        <v>213</v>
      </c>
      <c r="S46417" s="499"/>
    </row>
    <row r="46418">
      <c r="B46418" s="497"/>
      <c r="H46418" s="500"/>
      <c r="O46418" s="500"/>
      <c r="Q46418" s="498" t="s">
        <v>213</v>
      </c>
      <c r="S46418" s="499"/>
    </row>
    <row r="46419">
      <c r="B46419" s="497"/>
      <c r="H46419" s="500"/>
      <c r="O46419" s="500"/>
      <c r="Q46419" s="498" t="s">
        <v>213</v>
      </c>
      <c r="S46419" s="499"/>
    </row>
    <row r="46420">
      <c r="B46420" s="497"/>
      <c r="H46420" s="500"/>
      <c r="O46420" s="500"/>
      <c r="Q46420" s="498" t="s">
        <v>213</v>
      </c>
      <c r="S46420" s="499"/>
    </row>
    <row r="46421">
      <c r="B46421" s="497"/>
      <c r="H46421" s="500"/>
      <c r="O46421" s="500"/>
      <c r="Q46421" s="498" t="s">
        <v>213</v>
      </c>
      <c r="S46421" s="499"/>
    </row>
    <row r="46422">
      <c r="B46422" s="497"/>
      <c r="H46422" s="500"/>
      <c r="O46422" s="500"/>
      <c r="Q46422" s="498" t="s">
        <v>213</v>
      </c>
      <c r="S46422" s="499"/>
    </row>
    <row r="46423">
      <c r="B46423" s="497"/>
      <c r="H46423" s="500"/>
      <c r="O46423" s="500"/>
      <c r="Q46423" s="498" t="s">
        <v>213</v>
      </c>
      <c r="S46423" s="499"/>
    </row>
    <row r="46424">
      <c r="B46424" s="497"/>
      <c r="H46424" s="500"/>
      <c r="O46424" s="500"/>
      <c r="Q46424" s="498" t="s">
        <v>213</v>
      </c>
      <c r="S46424" s="499"/>
    </row>
    <row r="46425">
      <c r="B46425" s="497"/>
      <c r="H46425" s="500"/>
      <c r="O46425" s="500"/>
      <c r="Q46425" s="498" t="s">
        <v>213</v>
      </c>
      <c r="S46425" s="499"/>
    </row>
    <row r="46426">
      <c r="B46426" s="497"/>
      <c r="H46426" s="500"/>
      <c r="O46426" s="500"/>
      <c r="Q46426" s="498" t="s">
        <v>213</v>
      </c>
      <c r="S46426" s="499"/>
    </row>
    <row r="46427">
      <c r="B46427" s="497"/>
      <c r="H46427" s="500"/>
      <c r="O46427" s="500"/>
      <c r="Q46427" s="498" t="s">
        <v>213</v>
      </c>
      <c r="S46427" s="499"/>
    </row>
    <row r="46428">
      <c r="B46428" s="497"/>
      <c r="H46428" s="500"/>
      <c r="O46428" s="500"/>
      <c r="Q46428" s="498" t="s">
        <v>213</v>
      </c>
      <c r="S46428" s="499"/>
    </row>
    <row r="46429">
      <c r="B46429" s="497"/>
      <c r="H46429" s="500"/>
      <c r="O46429" s="500"/>
      <c r="Q46429" s="498" t="s">
        <v>213</v>
      </c>
      <c r="S46429" s="499"/>
    </row>
    <row r="46430">
      <c r="B46430" s="497"/>
      <c r="H46430" s="500"/>
      <c r="O46430" s="500"/>
      <c r="Q46430" s="498" t="s">
        <v>213</v>
      </c>
      <c r="S46430" s="499"/>
    </row>
    <row r="46431">
      <c r="B46431" s="497"/>
      <c r="H46431" s="500"/>
      <c r="O46431" s="500"/>
      <c r="Q46431" s="498" t="s">
        <v>213</v>
      </c>
      <c r="S46431" s="499"/>
    </row>
    <row r="46432">
      <c r="B46432" s="497"/>
      <c r="H46432" s="500"/>
      <c r="O46432" s="500"/>
      <c r="Q46432" s="498" t="s">
        <v>213</v>
      </c>
      <c r="S46432" s="499"/>
    </row>
    <row r="46433">
      <c r="B46433" s="497"/>
      <c r="H46433" s="500"/>
      <c r="O46433" s="500"/>
      <c r="Q46433" s="498" t="s">
        <v>213</v>
      </c>
      <c r="S46433" s="499"/>
    </row>
    <row r="46434">
      <c r="B46434" s="497"/>
      <c r="H46434" s="500"/>
      <c r="O46434" s="500"/>
      <c r="Q46434" s="498" t="s">
        <v>213</v>
      </c>
      <c r="S46434" s="499"/>
    </row>
    <row r="46435">
      <c r="B46435" s="497"/>
      <c r="H46435" s="500"/>
      <c r="O46435" s="500"/>
      <c r="Q46435" s="498" t="s">
        <v>213</v>
      </c>
      <c r="S46435" s="499"/>
    </row>
    <row r="46436">
      <c r="B46436" s="497"/>
      <c r="H46436" s="500"/>
      <c r="O46436" s="500"/>
      <c r="Q46436" s="498" t="s">
        <v>213</v>
      </c>
      <c r="S46436" s="499"/>
    </row>
    <row r="46437">
      <c r="B46437" s="497"/>
      <c r="H46437" s="500"/>
      <c r="O46437" s="500"/>
      <c r="Q46437" s="498" t="s">
        <v>213</v>
      </c>
      <c r="S46437" s="499"/>
    </row>
    <row r="46438">
      <c r="B46438" s="497"/>
      <c r="H46438" s="500"/>
      <c r="O46438" s="500"/>
      <c r="Q46438" s="498" t="s">
        <v>213</v>
      </c>
      <c r="S46438" s="499"/>
    </row>
    <row r="46439">
      <c r="B46439" s="497"/>
      <c r="H46439" s="500"/>
      <c r="O46439" s="500"/>
      <c r="Q46439" s="498" t="s">
        <v>213</v>
      </c>
      <c r="S46439" s="499"/>
    </row>
    <row r="46440">
      <c r="B46440" s="497"/>
      <c r="H46440" s="500"/>
      <c r="O46440" s="500"/>
      <c r="Q46440" s="498" t="s">
        <v>213</v>
      </c>
      <c r="S46440" s="499"/>
    </row>
    <row r="46441">
      <c r="B46441" s="497"/>
      <c r="H46441" s="500"/>
      <c r="O46441" s="500"/>
      <c r="Q46441" s="498" t="s">
        <v>213</v>
      </c>
      <c r="S46441" s="499"/>
    </row>
    <row r="46442">
      <c r="B46442" s="497"/>
      <c r="H46442" s="500"/>
      <c r="O46442" s="500"/>
      <c r="Q46442" s="498" t="s">
        <v>213</v>
      </c>
      <c r="S46442" s="499"/>
    </row>
    <row r="46443">
      <c r="B46443" s="497"/>
      <c r="H46443" s="500"/>
      <c r="O46443" s="500"/>
      <c r="Q46443" s="498" t="s">
        <v>213</v>
      </c>
      <c r="S46443" s="499"/>
    </row>
    <row r="46444">
      <c r="B46444" s="497"/>
      <c r="H46444" s="500"/>
      <c r="O46444" s="500"/>
      <c r="Q46444" s="498" t="s">
        <v>213</v>
      </c>
      <c r="S46444" s="499"/>
    </row>
    <row r="46445">
      <c r="B46445" s="497"/>
      <c r="H46445" s="500"/>
      <c r="O46445" s="500"/>
      <c r="Q46445" s="498" t="s">
        <v>213</v>
      </c>
      <c r="S46445" s="499"/>
    </row>
    <row r="46446">
      <c r="B46446" s="497"/>
      <c r="H46446" s="500"/>
      <c r="O46446" s="500"/>
      <c r="Q46446" s="498" t="s">
        <v>213</v>
      </c>
      <c r="S46446" s="499"/>
    </row>
    <row r="46447">
      <c r="B46447" s="497"/>
      <c r="H46447" s="500"/>
      <c r="O46447" s="500"/>
      <c r="Q46447" s="498" t="s">
        <v>213</v>
      </c>
      <c r="S46447" s="499"/>
    </row>
    <row r="46448">
      <c r="B46448" s="497"/>
      <c r="H46448" s="500"/>
      <c r="O46448" s="500"/>
      <c r="Q46448" s="498" t="s">
        <v>213</v>
      </c>
      <c r="S46448" s="499"/>
    </row>
    <row r="46449">
      <c r="B46449" s="497"/>
      <c r="H46449" s="500"/>
      <c r="O46449" s="500"/>
      <c r="Q46449" s="498" t="s">
        <v>213</v>
      </c>
      <c r="S46449" s="499"/>
    </row>
    <row r="46450">
      <c r="B46450" s="497"/>
      <c r="H46450" s="500"/>
      <c r="O46450" s="500"/>
      <c r="Q46450" s="498" t="s">
        <v>213</v>
      </c>
      <c r="S46450" s="499"/>
    </row>
    <row r="46451">
      <c r="B46451" s="497"/>
      <c r="H46451" s="500"/>
      <c r="O46451" s="500"/>
      <c r="Q46451" s="498" t="s">
        <v>213</v>
      </c>
      <c r="S46451" s="499"/>
    </row>
    <row r="46452">
      <c r="B46452" s="497"/>
      <c r="H46452" s="500"/>
      <c r="O46452" s="500"/>
      <c r="Q46452" s="498" t="s">
        <v>213</v>
      </c>
      <c r="S46452" s="499"/>
    </row>
    <row r="46453">
      <c r="B46453" s="497"/>
      <c r="H46453" s="500"/>
      <c r="O46453" s="500"/>
      <c r="Q46453" s="498" t="s">
        <v>213</v>
      </c>
      <c r="S46453" s="499"/>
    </row>
    <row r="46454">
      <c r="B46454" s="497"/>
      <c r="H46454" s="500"/>
      <c r="O46454" s="500"/>
      <c r="Q46454" s="498" t="s">
        <v>213</v>
      </c>
      <c r="S46454" s="499"/>
    </row>
    <row r="46455">
      <c r="B46455" s="497"/>
      <c r="H46455" s="500"/>
      <c r="O46455" s="500"/>
      <c r="Q46455" s="498" t="s">
        <v>213</v>
      </c>
      <c r="S46455" s="499"/>
    </row>
    <row r="46456">
      <c r="B46456" s="497"/>
      <c r="H46456" s="500"/>
      <c r="O46456" s="500"/>
      <c r="Q46456" s="498" t="s">
        <v>213</v>
      </c>
      <c r="S46456" s="499"/>
    </row>
    <row r="46457">
      <c r="B46457" s="497"/>
      <c r="H46457" s="500"/>
      <c r="O46457" s="500"/>
      <c r="Q46457" s="498" t="s">
        <v>213</v>
      </c>
      <c r="S46457" s="499"/>
    </row>
    <row r="46458">
      <c r="B46458" s="497"/>
      <c r="H46458" s="500"/>
      <c r="O46458" s="500"/>
      <c r="Q46458" s="498" t="s">
        <v>213</v>
      </c>
      <c r="S46458" s="499"/>
    </row>
    <row r="46459">
      <c r="B46459" s="497"/>
      <c r="H46459" s="500"/>
      <c r="O46459" s="500"/>
      <c r="Q46459" s="498" t="s">
        <v>213</v>
      </c>
      <c r="S46459" s="499"/>
    </row>
    <row r="46460">
      <c r="B46460" s="497"/>
      <c r="H46460" s="500"/>
      <c r="O46460" s="500"/>
      <c r="Q46460" s="498" t="s">
        <v>213</v>
      </c>
      <c r="S46460" s="499"/>
    </row>
    <row r="46461">
      <c r="B46461" s="497"/>
      <c r="H46461" s="500"/>
      <c r="O46461" s="500"/>
      <c r="Q46461" s="498" t="s">
        <v>213</v>
      </c>
      <c r="S46461" s="499"/>
    </row>
    <row r="46462">
      <c r="B46462" s="497"/>
      <c r="H46462" s="500"/>
      <c r="O46462" s="500"/>
      <c r="Q46462" s="498" t="s">
        <v>213</v>
      </c>
      <c r="S46462" s="499"/>
    </row>
    <row r="46463">
      <c r="B46463" s="497"/>
      <c r="H46463" s="500"/>
      <c r="O46463" s="500"/>
      <c r="Q46463" s="498" t="s">
        <v>213</v>
      </c>
      <c r="S46463" s="499"/>
    </row>
    <row r="46464">
      <c r="B46464" s="497"/>
      <c r="H46464" s="500"/>
      <c r="O46464" s="500"/>
      <c r="Q46464" s="498" t="s">
        <v>213</v>
      </c>
      <c r="S46464" s="499"/>
    </row>
    <row r="46465">
      <c r="B46465" s="497"/>
      <c r="H46465" s="500"/>
      <c r="O46465" s="500"/>
      <c r="Q46465" s="498" t="s">
        <v>213</v>
      </c>
      <c r="S46465" s="499"/>
    </row>
    <row r="46466">
      <c r="B46466" s="497"/>
      <c r="H46466" s="500"/>
      <c r="O46466" s="500"/>
      <c r="Q46466" s="498" t="s">
        <v>213</v>
      </c>
      <c r="S46466" s="499"/>
    </row>
    <row r="46467">
      <c r="B46467" s="497"/>
      <c r="H46467" s="500"/>
      <c r="O46467" s="500"/>
      <c r="Q46467" s="498" t="s">
        <v>213</v>
      </c>
      <c r="S46467" s="499"/>
    </row>
    <row r="46468">
      <c r="B46468" s="497"/>
      <c r="H46468" s="500"/>
      <c r="O46468" s="500"/>
      <c r="Q46468" s="498" t="s">
        <v>213</v>
      </c>
      <c r="S46468" s="499"/>
    </row>
    <row r="46469">
      <c r="B46469" s="497"/>
      <c r="H46469" s="500"/>
      <c r="O46469" s="500"/>
      <c r="Q46469" s="498" t="s">
        <v>213</v>
      </c>
      <c r="S46469" s="499"/>
    </row>
    <row r="46470">
      <c r="B46470" s="497"/>
      <c r="H46470" s="500"/>
      <c r="O46470" s="500"/>
      <c r="Q46470" s="498" t="s">
        <v>213</v>
      </c>
      <c r="S46470" s="499"/>
    </row>
    <row r="46471">
      <c r="B46471" s="497"/>
      <c r="H46471" s="500"/>
      <c r="O46471" s="500"/>
      <c r="Q46471" s="498" t="s">
        <v>213</v>
      </c>
      <c r="S46471" s="499"/>
    </row>
    <row r="46472">
      <c r="B46472" s="497"/>
      <c r="H46472" s="500"/>
      <c r="O46472" s="500"/>
      <c r="Q46472" s="498" t="s">
        <v>213</v>
      </c>
      <c r="S46472" s="499"/>
    </row>
    <row r="46473">
      <c r="B46473" s="497"/>
      <c r="H46473" s="500"/>
      <c r="O46473" s="500"/>
      <c r="Q46473" s="498" t="s">
        <v>213</v>
      </c>
      <c r="S46473" s="499"/>
    </row>
    <row r="46474">
      <c r="B46474" s="497"/>
      <c r="H46474" s="500"/>
      <c r="O46474" s="500"/>
      <c r="Q46474" s="498" t="s">
        <v>213</v>
      </c>
      <c r="S46474" s="499"/>
    </row>
    <row r="46475">
      <c r="B46475" s="497"/>
      <c r="H46475" s="500"/>
      <c r="O46475" s="500"/>
      <c r="Q46475" s="498" t="s">
        <v>213</v>
      </c>
      <c r="S46475" s="499"/>
    </row>
    <row r="46476">
      <c r="B46476" s="497"/>
      <c r="H46476" s="500"/>
      <c r="O46476" s="500"/>
      <c r="Q46476" s="498" t="s">
        <v>213</v>
      </c>
      <c r="S46476" s="499"/>
    </row>
    <row r="46477">
      <c r="B46477" s="497"/>
      <c r="H46477" s="500"/>
      <c r="O46477" s="500"/>
      <c r="Q46477" s="498" t="s">
        <v>213</v>
      </c>
      <c r="S46477" s="499"/>
    </row>
    <row r="46478">
      <c r="B46478" s="497"/>
      <c r="H46478" s="500"/>
      <c r="O46478" s="500"/>
      <c r="Q46478" s="498" t="s">
        <v>213</v>
      </c>
      <c r="S46478" s="499"/>
    </row>
    <row r="46479">
      <c r="B46479" s="497"/>
      <c r="H46479" s="500"/>
      <c r="O46479" s="500"/>
      <c r="Q46479" s="498" t="s">
        <v>213</v>
      </c>
      <c r="S46479" s="499"/>
    </row>
    <row r="46480">
      <c r="B46480" s="497"/>
      <c r="H46480" s="500"/>
      <c r="O46480" s="500"/>
      <c r="Q46480" s="498" t="s">
        <v>213</v>
      </c>
      <c r="S46480" s="499"/>
    </row>
    <row r="46481">
      <c r="B46481" s="497"/>
      <c r="H46481" s="500"/>
      <c r="O46481" s="500"/>
      <c r="Q46481" s="498" t="s">
        <v>213</v>
      </c>
      <c r="S46481" s="499"/>
    </row>
    <row r="46482">
      <c r="B46482" s="497"/>
      <c r="H46482" s="500"/>
      <c r="O46482" s="500"/>
      <c r="Q46482" s="498" t="s">
        <v>213</v>
      </c>
      <c r="S46482" s="499"/>
    </row>
    <row r="46483">
      <c r="B46483" s="497"/>
      <c r="H46483" s="500"/>
      <c r="O46483" s="500"/>
      <c r="Q46483" s="498" t="s">
        <v>213</v>
      </c>
      <c r="S46483" s="499"/>
    </row>
    <row r="46484">
      <c r="B46484" s="497"/>
      <c r="H46484" s="500"/>
      <c r="O46484" s="500"/>
      <c r="Q46484" s="498" t="s">
        <v>213</v>
      </c>
      <c r="S46484" s="499"/>
    </row>
    <row r="46485">
      <c r="B46485" s="497"/>
      <c r="H46485" s="500"/>
      <c r="O46485" s="500"/>
      <c r="Q46485" s="498" t="s">
        <v>213</v>
      </c>
      <c r="S46485" s="499"/>
    </row>
    <row r="46486">
      <c r="B46486" s="497"/>
      <c r="H46486" s="500"/>
      <c r="O46486" s="500"/>
      <c r="Q46486" s="498" t="s">
        <v>213</v>
      </c>
      <c r="S46486" s="499"/>
    </row>
    <row r="46487">
      <c r="B46487" s="497"/>
      <c r="H46487" s="500"/>
      <c r="O46487" s="500"/>
      <c r="Q46487" s="498" t="s">
        <v>213</v>
      </c>
      <c r="S46487" s="499"/>
    </row>
    <row r="46488">
      <c r="B46488" s="497"/>
      <c r="H46488" s="500"/>
      <c r="O46488" s="500"/>
      <c r="Q46488" s="498" t="s">
        <v>213</v>
      </c>
      <c r="S46488" s="499"/>
    </row>
    <row r="46489">
      <c r="B46489" s="497"/>
      <c r="H46489" s="500"/>
      <c r="O46489" s="500"/>
      <c r="Q46489" s="498" t="s">
        <v>213</v>
      </c>
      <c r="S46489" s="499"/>
    </row>
    <row r="46490">
      <c r="B46490" s="497"/>
      <c r="H46490" s="500"/>
      <c r="O46490" s="500"/>
      <c r="Q46490" s="498" t="s">
        <v>213</v>
      </c>
      <c r="S46490" s="499"/>
    </row>
    <row r="46491">
      <c r="B46491" s="497"/>
      <c r="H46491" s="500"/>
      <c r="O46491" s="500"/>
      <c r="Q46491" s="498" t="s">
        <v>213</v>
      </c>
      <c r="S46491" s="499"/>
    </row>
    <row r="46492">
      <c r="B46492" s="497"/>
      <c r="H46492" s="500"/>
      <c r="O46492" s="500"/>
      <c r="Q46492" s="498" t="s">
        <v>213</v>
      </c>
      <c r="S46492" s="499"/>
    </row>
    <row r="46493">
      <c r="B46493" s="497"/>
      <c r="H46493" s="500"/>
      <c r="O46493" s="500"/>
      <c r="Q46493" s="498" t="s">
        <v>213</v>
      </c>
      <c r="S46493" s="499"/>
    </row>
    <row r="46494">
      <c r="B46494" s="497"/>
      <c r="H46494" s="500"/>
      <c r="O46494" s="500"/>
      <c r="Q46494" s="498" t="s">
        <v>213</v>
      </c>
      <c r="S46494" s="499"/>
    </row>
    <row r="46495">
      <c r="B46495" s="497"/>
      <c r="H46495" s="500"/>
      <c r="O46495" s="500"/>
      <c r="Q46495" s="498" t="s">
        <v>213</v>
      </c>
      <c r="S46495" s="499"/>
    </row>
    <row r="46496">
      <c r="B46496" s="497"/>
      <c r="H46496" s="500"/>
      <c r="O46496" s="500"/>
      <c r="Q46496" s="498" t="s">
        <v>213</v>
      </c>
      <c r="S46496" s="499"/>
    </row>
    <row r="46497">
      <c r="B46497" s="497"/>
      <c r="H46497" s="500"/>
      <c r="O46497" s="500"/>
      <c r="Q46497" s="498" t="s">
        <v>213</v>
      </c>
      <c r="S46497" s="499"/>
    </row>
    <row r="46498">
      <c r="B46498" s="497"/>
      <c r="H46498" s="500"/>
      <c r="O46498" s="500"/>
      <c r="Q46498" s="498" t="s">
        <v>213</v>
      </c>
      <c r="S46498" s="499"/>
    </row>
    <row r="46499">
      <c r="B46499" s="497"/>
      <c r="H46499" s="500"/>
      <c r="O46499" s="500"/>
      <c r="Q46499" s="498" t="s">
        <v>213</v>
      </c>
      <c r="S46499" s="499"/>
    </row>
    <row r="46500">
      <c r="B46500" s="497"/>
      <c r="H46500" s="500"/>
      <c r="O46500" s="500"/>
      <c r="Q46500" s="498" t="s">
        <v>213</v>
      </c>
      <c r="S46500" s="499"/>
    </row>
    <row r="46501">
      <c r="B46501" s="497"/>
      <c r="H46501" s="500"/>
      <c r="O46501" s="500"/>
      <c r="Q46501" s="498" t="s">
        <v>213</v>
      </c>
      <c r="S46501" s="499"/>
    </row>
    <row r="46502">
      <c r="B46502" s="497"/>
      <c r="H46502" s="500"/>
      <c r="O46502" s="500"/>
      <c r="Q46502" s="498" t="s">
        <v>213</v>
      </c>
      <c r="S46502" s="499"/>
    </row>
    <row r="46503">
      <c r="B46503" s="497"/>
      <c r="H46503" s="500"/>
      <c r="O46503" s="500"/>
      <c r="Q46503" s="498" t="s">
        <v>213</v>
      </c>
      <c r="S46503" s="499"/>
    </row>
    <row r="46504">
      <c r="B46504" s="497"/>
      <c r="H46504" s="500"/>
      <c r="O46504" s="500"/>
      <c r="Q46504" s="498" t="s">
        <v>213</v>
      </c>
      <c r="S46504" s="499"/>
    </row>
    <row r="46505">
      <c r="B46505" s="497"/>
      <c r="H46505" s="500"/>
      <c r="O46505" s="500"/>
      <c r="Q46505" s="498" t="s">
        <v>213</v>
      </c>
      <c r="S46505" s="499"/>
    </row>
    <row r="46506">
      <c r="B46506" s="497"/>
      <c r="H46506" s="500"/>
      <c r="O46506" s="500"/>
      <c r="Q46506" s="498" t="s">
        <v>213</v>
      </c>
      <c r="S46506" s="499"/>
    </row>
    <row r="46507">
      <c r="B46507" s="497"/>
      <c r="H46507" s="500"/>
      <c r="O46507" s="500"/>
      <c r="Q46507" s="498" t="s">
        <v>213</v>
      </c>
      <c r="S46507" s="499"/>
    </row>
    <row r="46508">
      <c r="B46508" s="497"/>
      <c r="H46508" s="500"/>
      <c r="O46508" s="500"/>
      <c r="Q46508" s="498" t="s">
        <v>213</v>
      </c>
      <c r="S46508" s="499"/>
    </row>
    <row r="46509">
      <c r="B46509" s="497"/>
      <c r="H46509" s="500"/>
      <c r="O46509" s="500"/>
      <c r="Q46509" s="498" t="s">
        <v>213</v>
      </c>
      <c r="S46509" s="499"/>
    </row>
    <row r="46510">
      <c r="B46510" s="497"/>
      <c r="H46510" s="500"/>
      <c r="O46510" s="500"/>
      <c r="Q46510" s="498" t="s">
        <v>213</v>
      </c>
      <c r="S46510" s="499"/>
    </row>
    <row r="46511">
      <c r="B46511" s="497"/>
      <c r="H46511" s="500"/>
      <c r="O46511" s="500"/>
      <c r="Q46511" s="498" t="s">
        <v>213</v>
      </c>
      <c r="S46511" s="499"/>
    </row>
    <row r="46512">
      <c r="B46512" s="497"/>
      <c r="H46512" s="500"/>
      <c r="O46512" s="500"/>
      <c r="Q46512" s="498" t="s">
        <v>213</v>
      </c>
      <c r="S46512" s="499"/>
    </row>
    <row r="46513">
      <c r="B46513" s="497"/>
      <c r="H46513" s="500"/>
      <c r="O46513" s="500"/>
      <c r="Q46513" s="498" t="s">
        <v>213</v>
      </c>
      <c r="S46513" s="499"/>
    </row>
    <row r="46514">
      <c r="B46514" s="497"/>
      <c r="H46514" s="500"/>
      <c r="O46514" s="500"/>
      <c r="Q46514" s="498" t="s">
        <v>213</v>
      </c>
      <c r="S46514" s="499"/>
    </row>
    <row r="46515">
      <c r="B46515" s="497"/>
      <c r="H46515" s="500"/>
      <c r="O46515" s="500"/>
      <c r="Q46515" s="498" t="s">
        <v>213</v>
      </c>
      <c r="S46515" s="499"/>
    </row>
    <row r="46516">
      <c r="B46516" s="497"/>
      <c r="H46516" s="500"/>
      <c r="O46516" s="500"/>
      <c r="Q46516" s="498" t="s">
        <v>213</v>
      </c>
      <c r="S46516" s="499"/>
    </row>
    <row r="46517">
      <c r="B46517" s="497"/>
      <c r="H46517" s="500"/>
      <c r="O46517" s="500"/>
      <c r="Q46517" s="498" t="s">
        <v>213</v>
      </c>
      <c r="S46517" s="499"/>
    </row>
    <row r="46518">
      <c r="B46518" s="497"/>
      <c r="H46518" s="500"/>
      <c r="O46518" s="500"/>
      <c r="Q46518" s="498" t="s">
        <v>213</v>
      </c>
      <c r="S46518" s="499"/>
    </row>
    <row r="46519">
      <c r="B46519" s="497"/>
      <c r="H46519" s="500"/>
      <c r="O46519" s="500"/>
      <c r="Q46519" s="498" t="s">
        <v>213</v>
      </c>
      <c r="S46519" s="499"/>
    </row>
    <row r="46520">
      <c r="B46520" s="497"/>
      <c r="H46520" s="500"/>
      <c r="O46520" s="500"/>
      <c r="Q46520" s="498" t="s">
        <v>213</v>
      </c>
      <c r="S46520" s="499"/>
    </row>
    <row r="46521">
      <c r="B46521" s="497"/>
      <c r="H46521" s="500"/>
      <c r="O46521" s="500"/>
      <c r="Q46521" s="498" t="s">
        <v>213</v>
      </c>
      <c r="S46521" s="499"/>
    </row>
    <row r="46522">
      <c r="B46522" s="497"/>
      <c r="H46522" s="500"/>
      <c r="O46522" s="500"/>
      <c r="Q46522" s="498" t="s">
        <v>213</v>
      </c>
      <c r="S46522" s="499"/>
    </row>
    <row r="46523">
      <c r="B46523" s="497"/>
      <c r="H46523" s="500"/>
      <c r="O46523" s="500"/>
      <c r="Q46523" s="498" t="s">
        <v>213</v>
      </c>
      <c r="S46523" s="499"/>
    </row>
    <row r="46524">
      <c r="B46524" s="497"/>
      <c r="H46524" s="500"/>
      <c r="O46524" s="500"/>
      <c r="Q46524" s="498" t="s">
        <v>213</v>
      </c>
      <c r="S46524" s="499"/>
    </row>
    <row r="46525">
      <c r="B46525" s="497"/>
      <c r="H46525" s="500"/>
      <c r="O46525" s="500"/>
      <c r="Q46525" s="498" t="s">
        <v>213</v>
      </c>
      <c r="S46525" s="499"/>
    </row>
    <row r="46526">
      <c r="B46526" s="497"/>
      <c r="H46526" s="500"/>
      <c r="O46526" s="500"/>
      <c r="Q46526" s="498" t="s">
        <v>213</v>
      </c>
      <c r="S46526" s="499"/>
    </row>
    <row r="46527">
      <c r="B46527" s="497"/>
      <c r="H46527" s="500"/>
      <c r="O46527" s="500"/>
      <c r="Q46527" s="498" t="s">
        <v>213</v>
      </c>
      <c r="S46527" s="499"/>
    </row>
    <row r="46528">
      <c r="B46528" s="497"/>
      <c r="H46528" s="500"/>
      <c r="O46528" s="500"/>
      <c r="Q46528" s="498" t="s">
        <v>213</v>
      </c>
      <c r="S46528" s="499"/>
    </row>
    <row r="46529">
      <c r="B46529" s="497"/>
      <c r="H46529" s="500"/>
      <c r="O46529" s="500"/>
      <c r="Q46529" s="498" t="s">
        <v>213</v>
      </c>
      <c r="S46529" s="499"/>
    </row>
    <row r="46530">
      <c r="B46530" s="497"/>
      <c r="H46530" s="500"/>
      <c r="O46530" s="500"/>
      <c r="Q46530" s="498" t="s">
        <v>213</v>
      </c>
      <c r="S46530" s="499"/>
    </row>
    <row r="46531">
      <c r="B46531" s="497"/>
      <c r="H46531" s="500"/>
      <c r="O46531" s="500"/>
      <c r="Q46531" s="498" t="s">
        <v>213</v>
      </c>
      <c r="S46531" s="499"/>
    </row>
    <row r="46532">
      <c r="B46532" s="497"/>
      <c r="H46532" s="500"/>
      <c r="O46532" s="500"/>
      <c r="Q46532" s="498" t="s">
        <v>213</v>
      </c>
      <c r="S46532" s="499"/>
    </row>
    <row r="46533">
      <c r="B46533" s="497"/>
      <c r="H46533" s="500"/>
      <c r="O46533" s="500"/>
      <c r="Q46533" s="498" t="s">
        <v>213</v>
      </c>
      <c r="S46533" s="499"/>
    </row>
    <row r="46534">
      <c r="B46534" s="497"/>
      <c r="H46534" s="500"/>
      <c r="O46534" s="500"/>
      <c r="Q46534" s="498" t="s">
        <v>213</v>
      </c>
      <c r="S46534" s="499"/>
    </row>
    <row r="46535">
      <c r="B46535" s="497"/>
      <c r="H46535" s="500"/>
      <c r="O46535" s="500"/>
      <c r="Q46535" s="498" t="s">
        <v>213</v>
      </c>
      <c r="S46535" s="499"/>
    </row>
    <row r="46536">
      <c r="B46536" s="497"/>
      <c r="H46536" s="500"/>
      <c r="O46536" s="500"/>
      <c r="Q46536" s="498" t="s">
        <v>213</v>
      </c>
      <c r="S46536" s="499"/>
    </row>
    <row r="46537">
      <c r="B46537" s="497"/>
      <c r="H46537" s="500"/>
      <c r="O46537" s="500"/>
      <c r="Q46537" s="498" t="s">
        <v>213</v>
      </c>
      <c r="S46537" s="499"/>
    </row>
    <row r="46538">
      <c r="B46538" s="497"/>
      <c r="H46538" s="500"/>
      <c r="O46538" s="500"/>
      <c r="Q46538" s="498" t="s">
        <v>213</v>
      </c>
      <c r="S46538" s="499"/>
    </row>
    <row r="46539">
      <c r="B46539" s="497"/>
      <c r="H46539" s="500"/>
      <c r="O46539" s="500"/>
      <c r="Q46539" s="498" t="s">
        <v>213</v>
      </c>
      <c r="S46539" s="499"/>
    </row>
    <row r="46540">
      <c r="B46540" s="497"/>
      <c r="H46540" s="500"/>
      <c r="O46540" s="500"/>
      <c r="Q46540" s="498" t="s">
        <v>213</v>
      </c>
      <c r="S46540" s="499"/>
    </row>
    <row r="46541">
      <c r="B46541" s="497"/>
      <c r="H46541" s="500"/>
      <c r="O46541" s="500"/>
      <c r="Q46541" s="498" t="s">
        <v>213</v>
      </c>
      <c r="S46541" s="499"/>
    </row>
    <row r="46542">
      <c r="B46542" s="497"/>
      <c r="H46542" s="500"/>
      <c r="O46542" s="500"/>
      <c r="Q46542" s="498" t="s">
        <v>213</v>
      </c>
      <c r="S46542" s="499"/>
    </row>
    <row r="46543">
      <c r="B46543" s="497"/>
      <c r="H46543" s="500"/>
      <c r="O46543" s="500"/>
      <c r="Q46543" s="498" t="s">
        <v>213</v>
      </c>
      <c r="S46543" s="499"/>
    </row>
    <row r="46544">
      <c r="B46544" s="497"/>
      <c r="H46544" s="500"/>
      <c r="O46544" s="500"/>
      <c r="Q46544" s="498" t="s">
        <v>213</v>
      </c>
      <c r="S46544" s="499"/>
    </row>
    <row r="46545">
      <c r="B46545" s="497"/>
      <c r="H46545" s="500"/>
      <c r="O46545" s="500"/>
      <c r="Q46545" s="498" t="s">
        <v>213</v>
      </c>
      <c r="S46545" s="499"/>
    </row>
    <row r="46546">
      <c r="B46546" s="497"/>
      <c r="H46546" s="500"/>
      <c r="O46546" s="500"/>
      <c r="Q46546" s="498" t="s">
        <v>213</v>
      </c>
      <c r="S46546" s="499"/>
    </row>
    <row r="46547">
      <c r="B46547" s="497"/>
      <c r="H46547" s="500"/>
      <c r="O46547" s="500"/>
      <c r="Q46547" s="498" t="s">
        <v>213</v>
      </c>
      <c r="S46547" s="499"/>
    </row>
    <row r="46548">
      <c r="B46548" s="497"/>
      <c r="H46548" s="500"/>
      <c r="O46548" s="500"/>
      <c r="Q46548" s="498" t="s">
        <v>213</v>
      </c>
      <c r="S46548" s="499"/>
    </row>
    <row r="46549">
      <c r="B46549" s="497"/>
      <c r="H46549" s="500"/>
      <c r="O46549" s="500"/>
      <c r="Q46549" s="498" t="s">
        <v>213</v>
      </c>
      <c r="S46549" s="499"/>
    </row>
    <row r="46550">
      <c r="B46550" s="497"/>
      <c r="H46550" s="500"/>
      <c r="O46550" s="500"/>
      <c r="Q46550" s="498" t="s">
        <v>213</v>
      </c>
      <c r="S46550" s="499"/>
    </row>
    <row r="46551">
      <c r="B46551" s="497"/>
      <c r="H46551" s="500"/>
      <c r="O46551" s="500"/>
      <c r="Q46551" s="498" t="s">
        <v>213</v>
      </c>
      <c r="S46551" s="499"/>
    </row>
    <row r="46552">
      <c r="B46552" s="497"/>
      <c r="H46552" s="500"/>
      <c r="O46552" s="500"/>
      <c r="Q46552" s="498" t="s">
        <v>213</v>
      </c>
      <c r="S46552" s="499"/>
    </row>
    <row r="46553">
      <c r="B46553" s="497"/>
      <c r="H46553" s="500"/>
      <c r="O46553" s="500"/>
      <c r="Q46553" s="498" t="s">
        <v>213</v>
      </c>
      <c r="S46553" s="499"/>
    </row>
    <row r="46554">
      <c r="B46554" s="497"/>
      <c r="H46554" s="500"/>
      <c r="O46554" s="500"/>
      <c r="Q46554" s="498" t="s">
        <v>213</v>
      </c>
      <c r="S46554" s="499"/>
    </row>
    <row r="46555">
      <c r="B46555" s="497"/>
      <c r="H46555" s="500"/>
      <c r="O46555" s="500"/>
      <c r="Q46555" s="498" t="s">
        <v>213</v>
      </c>
      <c r="S46555" s="499"/>
    </row>
    <row r="46556">
      <c r="B46556" s="497"/>
      <c r="H46556" s="500"/>
      <c r="O46556" s="500"/>
      <c r="Q46556" s="498" t="s">
        <v>213</v>
      </c>
      <c r="S46556" s="499"/>
    </row>
    <row r="46557">
      <c r="B46557" s="497"/>
      <c r="H46557" s="500"/>
      <c r="O46557" s="500"/>
      <c r="Q46557" s="498" t="s">
        <v>213</v>
      </c>
      <c r="S46557" s="499"/>
    </row>
    <row r="46558">
      <c r="B46558" s="497"/>
      <c r="H46558" s="500"/>
      <c r="O46558" s="500"/>
      <c r="Q46558" s="498" t="s">
        <v>213</v>
      </c>
      <c r="S46558" s="499"/>
    </row>
    <row r="46559">
      <c r="B46559" s="497"/>
      <c r="H46559" s="500"/>
      <c r="O46559" s="500"/>
      <c r="Q46559" s="498" t="s">
        <v>213</v>
      </c>
      <c r="S46559" s="499"/>
    </row>
    <row r="46560">
      <c r="B46560" s="497"/>
      <c r="H46560" s="500"/>
      <c r="O46560" s="500"/>
      <c r="Q46560" s="498" t="s">
        <v>213</v>
      </c>
      <c r="S46560" s="499"/>
    </row>
    <row r="46561">
      <c r="B46561" s="497"/>
      <c r="H46561" s="500"/>
      <c r="O46561" s="500"/>
      <c r="Q46561" s="498" t="s">
        <v>213</v>
      </c>
      <c r="S46561" s="499"/>
    </row>
    <row r="46562">
      <c r="B46562" s="497"/>
      <c r="H46562" s="500"/>
      <c r="O46562" s="500"/>
      <c r="Q46562" s="498" t="s">
        <v>213</v>
      </c>
      <c r="S46562" s="499"/>
    </row>
    <row r="46563">
      <c r="B46563" s="497"/>
      <c r="H46563" s="500"/>
      <c r="O46563" s="500"/>
      <c r="Q46563" s="498" t="s">
        <v>213</v>
      </c>
      <c r="S46563" s="499"/>
    </row>
    <row r="46564">
      <c r="B46564" s="497"/>
      <c r="H46564" s="500"/>
      <c r="O46564" s="500"/>
      <c r="Q46564" s="498" t="s">
        <v>213</v>
      </c>
      <c r="S46564" s="499"/>
    </row>
    <row r="46565">
      <c r="B46565" s="497"/>
      <c r="H46565" s="500"/>
      <c r="O46565" s="500"/>
      <c r="Q46565" s="498" t="s">
        <v>213</v>
      </c>
      <c r="S46565" s="499"/>
    </row>
    <row r="46566">
      <c r="B46566" s="497"/>
      <c r="H46566" s="500"/>
      <c r="O46566" s="500"/>
      <c r="Q46566" s="498" t="s">
        <v>213</v>
      </c>
      <c r="S46566" s="499"/>
    </row>
    <row r="46567">
      <c r="B46567" s="497"/>
      <c r="H46567" s="500"/>
      <c r="O46567" s="500"/>
      <c r="Q46567" s="498" t="s">
        <v>213</v>
      </c>
      <c r="S46567" s="499"/>
    </row>
    <row r="46568">
      <c r="B46568" s="497"/>
      <c r="H46568" s="500"/>
      <c r="O46568" s="500"/>
      <c r="Q46568" s="498" t="s">
        <v>213</v>
      </c>
      <c r="S46568" s="499"/>
    </row>
    <row r="46569">
      <c r="B46569" s="497"/>
      <c r="H46569" s="500"/>
      <c r="O46569" s="500"/>
      <c r="Q46569" s="498" t="s">
        <v>213</v>
      </c>
      <c r="S46569" s="499"/>
    </row>
    <row r="46570">
      <c r="B46570" s="497"/>
      <c r="H46570" s="500"/>
      <c r="O46570" s="500"/>
      <c r="Q46570" s="498" t="s">
        <v>213</v>
      </c>
      <c r="S46570" s="499"/>
    </row>
    <row r="46571">
      <c r="B46571" s="497"/>
      <c r="H46571" s="500"/>
      <c r="O46571" s="500"/>
      <c r="Q46571" s="498" t="s">
        <v>213</v>
      </c>
      <c r="S46571" s="499"/>
    </row>
    <row r="46572">
      <c r="B46572" s="497"/>
      <c r="H46572" s="500"/>
      <c r="O46572" s="500"/>
      <c r="Q46572" s="498" t="s">
        <v>213</v>
      </c>
      <c r="S46572" s="499"/>
    </row>
    <row r="46573">
      <c r="B46573" s="497"/>
      <c r="H46573" s="500"/>
      <c r="O46573" s="500"/>
      <c r="Q46573" s="498" t="s">
        <v>213</v>
      </c>
      <c r="S46573" s="499"/>
    </row>
    <row r="46574">
      <c r="B46574" s="497"/>
      <c r="H46574" s="500"/>
      <c r="O46574" s="500"/>
      <c r="Q46574" s="498" t="s">
        <v>213</v>
      </c>
      <c r="S46574" s="499"/>
    </row>
    <row r="46575">
      <c r="B46575" s="497"/>
      <c r="H46575" s="500"/>
      <c r="O46575" s="500"/>
      <c r="Q46575" s="498" t="s">
        <v>213</v>
      </c>
      <c r="S46575" s="499"/>
    </row>
    <row r="46576">
      <c r="B46576" s="497"/>
      <c r="H46576" s="500"/>
      <c r="O46576" s="500"/>
      <c r="Q46576" s="498" t="s">
        <v>213</v>
      </c>
      <c r="S46576" s="499"/>
    </row>
    <row r="46577">
      <c r="B46577" s="497"/>
      <c r="H46577" s="500"/>
      <c r="O46577" s="500"/>
      <c r="Q46577" s="498" t="s">
        <v>213</v>
      </c>
      <c r="S46577" s="499"/>
    </row>
    <row r="46578">
      <c r="B46578" s="497"/>
      <c r="H46578" s="500"/>
      <c r="O46578" s="500"/>
      <c r="Q46578" s="498" t="s">
        <v>213</v>
      </c>
      <c r="S46578" s="499"/>
    </row>
    <row r="46579">
      <c r="B46579" s="497"/>
      <c r="H46579" s="500"/>
      <c r="O46579" s="500"/>
      <c r="Q46579" s="498" t="s">
        <v>213</v>
      </c>
      <c r="S46579" s="499"/>
    </row>
    <row r="46580">
      <c r="B46580" s="497"/>
      <c r="H46580" s="500"/>
      <c r="O46580" s="500"/>
      <c r="Q46580" s="498" t="s">
        <v>213</v>
      </c>
      <c r="S46580" s="499"/>
    </row>
    <row r="46581">
      <c r="B46581" s="497"/>
      <c r="H46581" s="500"/>
      <c r="O46581" s="500"/>
      <c r="Q46581" s="498" t="s">
        <v>213</v>
      </c>
      <c r="S46581" s="499"/>
    </row>
    <row r="46582">
      <c r="B46582" s="497"/>
      <c r="H46582" s="500"/>
      <c r="O46582" s="500"/>
      <c r="Q46582" s="498" t="s">
        <v>213</v>
      </c>
      <c r="S46582" s="499"/>
    </row>
    <row r="46583">
      <c r="B46583" s="497"/>
      <c r="H46583" s="500"/>
      <c r="O46583" s="500"/>
      <c r="Q46583" s="498" t="s">
        <v>213</v>
      </c>
      <c r="S46583" s="499"/>
    </row>
    <row r="46584">
      <c r="B46584" s="497"/>
      <c r="H46584" s="500"/>
      <c r="O46584" s="500"/>
      <c r="Q46584" s="498" t="s">
        <v>213</v>
      </c>
      <c r="S46584" s="499"/>
    </row>
    <row r="46585">
      <c r="B46585" s="497"/>
      <c r="H46585" s="500"/>
      <c r="O46585" s="500"/>
      <c r="Q46585" s="498" t="s">
        <v>213</v>
      </c>
      <c r="S46585" s="499"/>
    </row>
    <row r="46586">
      <c r="B46586" s="497"/>
      <c r="H46586" s="500"/>
      <c r="O46586" s="500"/>
      <c r="Q46586" s="498" t="s">
        <v>213</v>
      </c>
      <c r="S46586" s="499"/>
    </row>
    <row r="46587">
      <c r="B46587" s="497"/>
      <c r="H46587" s="500"/>
      <c r="O46587" s="500"/>
      <c r="Q46587" s="498" t="s">
        <v>213</v>
      </c>
      <c r="S46587" s="499"/>
    </row>
    <row r="46588">
      <c r="B46588" s="497"/>
      <c r="H46588" s="500"/>
      <c r="O46588" s="500"/>
      <c r="Q46588" s="498" t="s">
        <v>213</v>
      </c>
      <c r="S46588" s="499"/>
    </row>
    <row r="46589">
      <c r="B46589" s="497"/>
      <c r="H46589" s="500"/>
      <c r="O46589" s="500"/>
      <c r="Q46589" s="498" t="s">
        <v>213</v>
      </c>
      <c r="S46589" s="499"/>
    </row>
    <row r="46590">
      <c r="B46590" s="497"/>
      <c r="H46590" s="500"/>
      <c r="O46590" s="500"/>
      <c r="Q46590" s="498" t="s">
        <v>213</v>
      </c>
      <c r="S46590" s="499"/>
    </row>
    <row r="46591">
      <c r="B46591" s="497"/>
      <c r="H46591" s="500"/>
      <c r="O46591" s="500"/>
      <c r="Q46591" s="498" t="s">
        <v>213</v>
      </c>
      <c r="S46591" s="499"/>
    </row>
    <row r="46592">
      <c r="B46592" s="497"/>
      <c r="H46592" s="500"/>
      <c r="O46592" s="500"/>
      <c r="Q46592" s="498" t="s">
        <v>213</v>
      </c>
      <c r="S46592" s="499"/>
    </row>
    <row r="46593">
      <c r="B46593" s="497"/>
      <c r="H46593" s="500"/>
      <c r="O46593" s="500"/>
      <c r="Q46593" s="498" t="s">
        <v>213</v>
      </c>
      <c r="S46593" s="499"/>
    </row>
    <row r="46594">
      <c r="B46594" s="497"/>
      <c r="H46594" s="500"/>
      <c r="O46594" s="500"/>
      <c r="Q46594" s="498" t="s">
        <v>213</v>
      </c>
      <c r="S46594" s="499"/>
    </row>
    <row r="46595">
      <c r="B46595" s="497"/>
      <c r="H46595" s="500"/>
      <c r="O46595" s="500"/>
      <c r="Q46595" s="498" t="s">
        <v>213</v>
      </c>
      <c r="S46595" s="499"/>
    </row>
    <row r="46596">
      <c r="B46596" s="497"/>
      <c r="H46596" s="500"/>
      <c r="O46596" s="500"/>
      <c r="Q46596" s="498" t="s">
        <v>213</v>
      </c>
      <c r="S46596" s="499"/>
    </row>
    <row r="46597">
      <c r="B46597" s="497"/>
      <c r="H46597" s="500"/>
      <c r="O46597" s="500"/>
      <c r="Q46597" s="498" t="s">
        <v>213</v>
      </c>
      <c r="S46597" s="499"/>
    </row>
    <row r="46598">
      <c r="B46598" s="497"/>
      <c r="H46598" s="500"/>
      <c r="O46598" s="500"/>
      <c r="Q46598" s="498" t="s">
        <v>213</v>
      </c>
      <c r="S46598" s="499"/>
    </row>
    <row r="46599">
      <c r="B46599" s="497"/>
      <c r="H46599" s="500"/>
      <c r="O46599" s="500"/>
      <c r="Q46599" s="498" t="s">
        <v>213</v>
      </c>
      <c r="S46599" s="499"/>
    </row>
    <row r="46600">
      <c r="B46600" s="497"/>
      <c r="H46600" s="500"/>
      <c r="O46600" s="500"/>
      <c r="Q46600" s="498" t="s">
        <v>213</v>
      </c>
      <c r="S46600" s="499"/>
    </row>
    <row r="46601">
      <c r="B46601" s="497"/>
      <c r="H46601" s="500"/>
      <c r="O46601" s="500"/>
      <c r="Q46601" s="498" t="s">
        <v>213</v>
      </c>
      <c r="S46601" s="499"/>
    </row>
    <row r="46602">
      <c r="B46602" s="497"/>
      <c r="H46602" s="500"/>
      <c r="O46602" s="500"/>
      <c r="Q46602" s="498" t="s">
        <v>213</v>
      </c>
      <c r="S46602" s="499"/>
    </row>
    <row r="46603">
      <c r="B46603" s="497"/>
      <c r="H46603" s="500"/>
      <c r="O46603" s="500"/>
      <c r="Q46603" s="498" t="s">
        <v>213</v>
      </c>
      <c r="S46603" s="499"/>
    </row>
    <row r="46604">
      <c r="B46604" s="497"/>
      <c r="H46604" s="500"/>
      <c r="O46604" s="500"/>
      <c r="Q46604" s="498" t="s">
        <v>213</v>
      </c>
      <c r="S46604" s="499"/>
    </row>
    <row r="46605">
      <c r="B46605" s="497"/>
      <c r="H46605" s="500"/>
      <c r="O46605" s="500"/>
      <c r="Q46605" s="498" t="s">
        <v>213</v>
      </c>
      <c r="S46605" s="499"/>
    </row>
    <row r="46606">
      <c r="B46606" s="497"/>
      <c r="H46606" s="500"/>
      <c r="O46606" s="500"/>
      <c r="Q46606" s="498" t="s">
        <v>213</v>
      </c>
      <c r="S46606" s="499"/>
    </row>
    <row r="46607">
      <c r="B46607" s="497"/>
      <c r="H46607" s="500"/>
      <c r="O46607" s="500"/>
      <c r="Q46607" s="498" t="s">
        <v>213</v>
      </c>
      <c r="S46607" s="499"/>
    </row>
    <row r="46608">
      <c r="B46608" s="497"/>
      <c r="H46608" s="500"/>
      <c r="O46608" s="500"/>
      <c r="Q46608" s="498" t="s">
        <v>213</v>
      </c>
      <c r="S46608" s="499"/>
    </row>
    <row r="46609">
      <c r="B46609" s="497"/>
      <c r="H46609" s="500"/>
      <c r="O46609" s="500"/>
      <c r="Q46609" s="498" t="s">
        <v>213</v>
      </c>
      <c r="S46609" s="499"/>
    </row>
    <row r="46610">
      <c r="B46610" s="497"/>
      <c r="H46610" s="500"/>
      <c r="O46610" s="500"/>
      <c r="Q46610" s="498" t="s">
        <v>213</v>
      </c>
      <c r="S46610" s="499"/>
    </row>
    <row r="46611">
      <c r="B46611" s="497"/>
      <c r="H46611" s="500"/>
      <c r="O46611" s="500"/>
      <c r="Q46611" s="498" t="s">
        <v>213</v>
      </c>
      <c r="S46611" s="499"/>
    </row>
    <row r="46612">
      <c r="B46612" s="497"/>
      <c r="H46612" s="500"/>
      <c r="O46612" s="500"/>
      <c r="Q46612" s="498" t="s">
        <v>213</v>
      </c>
      <c r="S46612" s="499"/>
    </row>
    <row r="46613">
      <c r="B46613" s="497"/>
      <c r="H46613" s="500"/>
      <c r="O46613" s="500"/>
      <c r="Q46613" s="498" t="s">
        <v>213</v>
      </c>
      <c r="S46613" s="499"/>
    </row>
    <row r="46614">
      <c r="B46614" s="497"/>
      <c r="H46614" s="500"/>
      <c r="O46614" s="500"/>
      <c r="Q46614" s="498" t="s">
        <v>213</v>
      </c>
      <c r="S46614" s="499"/>
    </row>
    <row r="46615">
      <c r="B46615" s="497"/>
      <c r="H46615" s="500"/>
      <c r="O46615" s="500"/>
      <c r="Q46615" s="498" t="s">
        <v>213</v>
      </c>
      <c r="S46615" s="499"/>
    </row>
    <row r="46616">
      <c r="B46616" s="497"/>
      <c r="H46616" s="500"/>
      <c r="O46616" s="500"/>
      <c r="Q46616" s="498" t="s">
        <v>213</v>
      </c>
      <c r="S46616" s="499"/>
    </row>
    <row r="46617">
      <c r="B46617" s="497"/>
      <c r="H46617" s="500"/>
      <c r="O46617" s="500"/>
      <c r="Q46617" s="498" t="s">
        <v>213</v>
      </c>
      <c r="S46617" s="499"/>
    </row>
    <row r="46618">
      <c r="B46618" s="497"/>
      <c r="H46618" s="500"/>
      <c r="O46618" s="500"/>
      <c r="Q46618" s="498" t="s">
        <v>213</v>
      </c>
      <c r="S46618" s="499"/>
    </row>
    <row r="46619">
      <c r="B46619" s="497"/>
      <c r="H46619" s="500"/>
      <c r="O46619" s="500"/>
      <c r="Q46619" s="498" t="s">
        <v>213</v>
      </c>
      <c r="S46619" s="499"/>
    </row>
    <row r="46620">
      <c r="B46620" s="497"/>
      <c r="H46620" s="500"/>
      <c r="O46620" s="500"/>
      <c r="Q46620" s="498" t="s">
        <v>213</v>
      </c>
      <c r="S46620" s="499"/>
    </row>
    <row r="46621">
      <c r="B46621" s="497"/>
      <c r="H46621" s="500"/>
      <c r="O46621" s="500"/>
      <c r="Q46621" s="498" t="s">
        <v>213</v>
      </c>
      <c r="S46621" s="499"/>
    </row>
    <row r="46622">
      <c r="B46622" s="497"/>
      <c r="H46622" s="500"/>
      <c r="O46622" s="500"/>
      <c r="Q46622" s="498" t="s">
        <v>213</v>
      </c>
      <c r="S46622" s="499"/>
    </row>
    <row r="46623">
      <c r="B46623" s="497"/>
      <c r="H46623" s="500"/>
      <c r="O46623" s="500"/>
      <c r="Q46623" s="498" t="s">
        <v>213</v>
      </c>
      <c r="S46623" s="499"/>
    </row>
    <row r="46624">
      <c r="B46624" s="497"/>
      <c r="H46624" s="500"/>
      <c r="O46624" s="500"/>
      <c r="Q46624" s="498" t="s">
        <v>213</v>
      </c>
      <c r="S46624" s="499"/>
    </row>
    <row r="46625">
      <c r="B46625" s="497"/>
      <c r="H46625" s="500"/>
      <c r="O46625" s="500"/>
      <c r="Q46625" s="498" t="s">
        <v>213</v>
      </c>
      <c r="S46625" s="499"/>
    </row>
    <row r="46626">
      <c r="B46626" s="497"/>
      <c r="H46626" s="500"/>
      <c r="O46626" s="500"/>
      <c r="Q46626" s="498" t="s">
        <v>213</v>
      </c>
      <c r="S46626" s="499"/>
    </row>
    <row r="46627">
      <c r="B46627" s="497"/>
      <c r="H46627" s="500"/>
      <c r="O46627" s="500"/>
      <c r="Q46627" s="498" t="s">
        <v>213</v>
      </c>
      <c r="S46627" s="499"/>
    </row>
    <row r="46628">
      <c r="B46628" s="497"/>
      <c r="H46628" s="500"/>
      <c r="O46628" s="500"/>
      <c r="Q46628" s="498" t="s">
        <v>213</v>
      </c>
      <c r="S46628" s="499"/>
    </row>
    <row r="46629">
      <c r="B46629" s="497"/>
      <c r="H46629" s="500"/>
      <c r="O46629" s="500"/>
      <c r="Q46629" s="498" t="s">
        <v>213</v>
      </c>
      <c r="S46629" s="499"/>
    </row>
    <row r="46630">
      <c r="B46630" s="497"/>
      <c r="H46630" s="500"/>
      <c r="O46630" s="500"/>
      <c r="Q46630" s="498" t="s">
        <v>213</v>
      </c>
      <c r="S46630" s="499"/>
    </row>
    <row r="46631">
      <c r="B46631" s="497"/>
      <c r="H46631" s="500"/>
      <c r="O46631" s="500"/>
      <c r="Q46631" s="498" t="s">
        <v>213</v>
      </c>
      <c r="S46631" s="499"/>
    </row>
    <row r="46632">
      <c r="B46632" s="497"/>
      <c r="H46632" s="500"/>
      <c r="O46632" s="500"/>
      <c r="Q46632" s="498" t="s">
        <v>213</v>
      </c>
      <c r="S46632" s="499"/>
    </row>
    <row r="46633">
      <c r="B46633" s="497"/>
      <c r="H46633" s="500"/>
      <c r="O46633" s="500"/>
      <c r="Q46633" s="498" t="s">
        <v>213</v>
      </c>
      <c r="S46633" s="499"/>
    </row>
    <row r="46634">
      <c r="B46634" s="497"/>
      <c r="H46634" s="500"/>
      <c r="O46634" s="500"/>
      <c r="Q46634" s="498" t="s">
        <v>213</v>
      </c>
      <c r="S46634" s="499"/>
    </row>
    <row r="46635">
      <c r="B46635" s="497"/>
      <c r="H46635" s="500"/>
      <c r="O46635" s="500"/>
      <c r="Q46635" s="498" t="s">
        <v>213</v>
      </c>
      <c r="S46635" s="499"/>
    </row>
    <row r="46636">
      <c r="B46636" s="497"/>
      <c r="H46636" s="500"/>
      <c r="O46636" s="500"/>
      <c r="Q46636" s="498" t="s">
        <v>213</v>
      </c>
      <c r="S46636" s="499"/>
    </row>
    <row r="46637">
      <c r="B46637" s="497"/>
      <c r="H46637" s="500"/>
      <c r="O46637" s="500"/>
      <c r="Q46637" s="498" t="s">
        <v>213</v>
      </c>
      <c r="S46637" s="499"/>
    </row>
    <row r="46638">
      <c r="B46638" s="497"/>
      <c r="H46638" s="500"/>
      <c r="O46638" s="500"/>
      <c r="Q46638" s="498" t="s">
        <v>213</v>
      </c>
      <c r="S46638" s="499"/>
    </row>
    <row r="46639">
      <c r="B46639" s="497"/>
      <c r="H46639" s="500"/>
      <c r="O46639" s="500"/>
      <c r="Q46639" s="498" t="s">
        <v>213</v>
      </c>
      <c r="S46639" s="499"/>
    </row>
    <row r="46640">
      <c r="B46640" s="497"/>
      <c r="H46640" s="500"/>
      <c r="O46640" s="500"/>
      <c r="Q46640" s="498" t="s">
        <v>213</v>
      </c>
      <c r="S46640" s="499"/>
    </row>
    <row r="46641">
      <c r="B46641" s="497"/>
      <c r="H46641" s="500"/>
      <c r="O46641" s="500"/>
      <c r="Q46641" s="498" t="s">
        <v>213</v>
      </c>
      <c r="S46641" s="499"/>
    </row>
    <row r="46642">
      <c r="B46642" s="497"/>
      <c r="H46642" s="500"/>
      <c r="O46642" s="500"/>
      <c r="Q46642" s="498" t="s">
        <v>213</v>
      </c>
      <c r="S46642" s="499"/>
    </row>
    <row r="46643">
      <c r="B46643" s="497"/>
      <c r="H46643" s="500"/>
      <c r="O46643" s="500"/>
      <c r="Q46643" s="498" t="s">
        <v>213</v>
      </c>
      <c r="S46643" s="499"/>
    </row>
    <row r="46644">
      <c r="B46644" s="497"/>
      <c r="H46644" s="500"/>
      <c r="O46644" s="500"/>
      <c r="Q46644" s="498" t="s">
        <v>213</v>
      </c>
      <c r="S46644" s="499"/>
    </row>
    <row r="46645">
      <c r="B46645" s="497"/>
      <c r="H46645" s="500"/>
      <c r="O46645" s="500"/>
      <c r="Q46645" s="498" t="s">
        <v>213</v>
      </c>
      <c r="S46645" s="499"/>
    </row>
    <row r="46646">
      <c r="B46646" s="497"/>
      <c r="H46646" s="500"/>
      <c r="O46646" s="500"/>
      <c r="Q46646" s="498" t="s">
        <v>213</v>
      </c>
      <c r="S46646" s="499"/>
    </row>
    <row r="46647">
      <c r="B46647" s="497"/>
      <c r="H46647" s="500"/>
      <c r="O46647" s="500"/>
      <c r="Q46647" s="498" t="s">
        <v>213</v>
      </c>
      <c r="S46647" s="499"/>
    </row>
    <row r="46648">
      <c r="B46648" s="497"/>
      <c r="H46648" s="500"/>
      <c r="O46648" s="500"/>
      <c r="Q46648" s="498" t="s">
        <v>213</v>
      </c>
      <c r="S46648" s="499"/>
    </row>
    <row r="46649">
      <c r="B46649" s="497"/>
      <c r="H46649" s="500"/>
      <c r="O46649" s="500"/>
      <c r="Q46649" s="498" t="s">
        <v>213</v>
      </c>
      <c r="S46649" s="499"/>
    </row>
    <row r="46650">
      <c r="B46650" s="497"/>
      <c r="H46650" s="500"/>
      <c r="O46650" s="500"/>
      <c r="Q46650" s="498" t="s">
        <v>213</v>
      </c>
      <c r="S46650" s="499"/>
    </row>
    <row r="46651">
      <c r="B46651" s="497"/>
      <c r="H46651" s="500"/>
      <c r="O46651" s="500"/>
      <c r="Q46651" s="498" t="s">
        <v>213</v>
      </c>
      <c r="S46651" s="499"/>
    </row>
    <row r="46652">
      <c r="B46652" s="497"/>
      <c r="H46652" s="500"/>
      <c r="O46652" s="500"/>
      <c r="Q46652" s="498" t="s">
        <v>213</v>
      </c>
      <c r="S46652" s="499"/>
    </row>
    <row r="46653">
      <c r="B46653" s="497"/>
      <c r="H46653" s="500"/>
      <c r="O46653" s="500"/>
      <c r="Q46653" s="498" t="s">
        <v>213</v>
      </c>
      <c r="S46653" s="499"/>
    </row>
    <row r="46654">
      <c r="B46654" s="497"/>
      <c r="H46654" s="500"/>
      <c r="O46654" s="500"/>
      <c r="Q46654" s="498" t="s">
        <v>213</v>
      </c>
      <c r="S46654" s="499"/>
    </row>
    <row r="46655">
      <c r="B46655" s="497"/>
      <c r="H46655" s="500"/>
      <c r="O46655" s="500"/>
      <c r="Q46655" s="498" t="s">
        <v>213</v>
      </c>
      <c r="S46655" s="499"/>
    </row>
    <row r="46656">
      <c r="B46656" s="497"/>
      <c r="H46656" s="500"/>
      <c r="O46656" s="500"/>
      <c r="Q46656" s="498" t="s">
        <v>213</v>
      </c>
      <c r="S46656" s="499"/>
    </row>
    <row r="46657">
      <c r="B46657" s="497"/>
      <c r="H46657" s="500"/>
      <c r="O46657" s="500"/>
      <c r="Q46657" s="498" t="s">
        <v>213</v>
      </c>
      <c r="S46657" s="499"/>
    </row>
    <row r="46658">
      <c r="B46658" s="497"/>
      <c r="H46658" s="500"/>
      <c r="O46658" s="500"/>
      <c r="Q46658" s="498" t="s">
        <v>213</v>
      </c>
      <c r="S46658" s="499"/>
    </row>
    <row r="46659">
      <c r="B46659" s="497"/>
      <c r="H46659" s="500"/>
      <c r="O46659" s="500"/>
      <c r="Q46659" s="498" t="s">
        <v>213</v>
      </c>
      <c r="S46659" s="499"/>
    </row>
    <row r="46660">
      <c r="B46660" s="497"/>
      <c r="H46660" s="500"/>
      <c r="O46660" s="500"/>
      <c r="Q46660" s="498" t="s">
        <v>213</v>
      </c>
      <c r="S46660" s="499"/>
    </row>
    <row r="46661">
      <c r="B46661" s="497"/>
      <c r="H46661" s="500"/>
      <c r="O46661" s="500"/>
      <c r="Q46661" s="498" t="s">
        <v>213</v>
      </c>
      <c r="S46661" s="499"/>
    </row>
    <row r="46662">
      <c r="B46662" s="497"/>
      <c r="H46662" s="500"/>
      <c r="O46662" s="500"/>
      <c r="Q46662" s="498" t="s">
        <v>213</v>
      </c>
      <c r="S46662" s="499"/>
    </row>
    <row r="46663">
      <c r="B46663" s="497"/>
      <c r="H46663" s="500"/>
      <c r="O46663" s="500"/>
      <c r="Q46663" s="498" t="s">
        <v>213</v>
      </c>
      <c r="S46663" s="499"/>
    </row>
    <row r="46664">
      <c r="B46664" s="497"/>
      <c r="H46664" s="500"/>
      <c r="O46664" s="500"/>
      <c r="Q46664" s="498" t="s">
        <v>213</v>
      </c>
      <c r="S46664" s="499"/>
    </row>
    <row r="46665">
      <c r="B46665" s="497"/>
      <c r="H46665" s="500"/>
      <c r="O46665" s="500"/>
      <c r="Q46665" s="498" t="s">
        <v>213</v>
      </c>
      <c r="S46665" s="499"/>
    </row>
    <row r="46666">
      <c r="B46666" s="497"/>
      <c r="H46666" s="500"/>
      <c r="O46666" s="500"/>
      <c r="Q46666" s="498" t="s">
        <v>213</v>
      </c>
      <c r="S46666" s="499"/>
    </row>
    <row r="46667">
      <c r="B46667" s="497"/>
      <c r="H46667" s="500"/>
      <c r="O46667" s="500"/>
      <c r="Q46667" s="498" t="s">
        <v>213</v>
      </c>
      <c r="S46667" s="499"/>
    </row>
    <row r="46668">
      <c r="B46668" s="497"/>
      <c r="H46668" s="500"/>
      <c r="O46668" s="500"/>
      <c r="Q46668" s="498" t="s">
        <v>213</v>
      </c>
      <c r="S46668" s="499"/>
    </row>
    <row r="46669">
      <c r="B46669" s="497"/>
      <c r="H46669" s="500"/>
      <c r="O46669" s="500"/>
      <c r="Q46669" s="498" t="s">
        <v>213</v>
      </c>
      <c r="S46669" s="499"/>
    </row>
    <row r="46670">
      <c r="B46670" s="497"/>
      <c r="H46670" s="500"/>
      <c r="O46670" s="500"/>
      <c r="Q46670" s="498" t="s">
        <v>213</v>
      </c>
      <c r="S46670" s="499"/>
    </row>
    <row r="46671">
      <c r="B46671" s="497"/>
      <c r="H46671" s="500"/>
      <c r="O46671" s="500"/>
      <c r="Q46671" s="498" t="s">
        <v>213</v>
      </c>
      <c r="S46671" s="499"/>
    </row>
    <row r="46672">
      <c r="B46672" s="497"/>
      <c r="H46672" s="500"/>
      <c r="O46672" s="500"/>
      <c r="Q46672" s="498" t="s">
        <v>213</v>
      </c>
      <c r="S46672" s="499"/>
    </row>
    <row r="46673">
      <c r="B46673" s="497"/>
      <c r="H46673" s="500"/>
      <c r="O46673" s="500"/>
      <c r="Q46673" s="498" t="s">
        <v>213</v>
      </c>
      <c r="S46673" s="499"/>
    </row>
    <row r="46674">
      <c r="B46674" s="497"/>
      <c r="H46674" s="500"/>
      <c r="O46674" s="500"/>
      <c r="Q46674" s="498" t="s">
        <v>213</v>
      </c>
      <c r="S46674" s="499"/>
    </row>
    <row r="46675">
      <c r="B46675" s="497"/>
      <c r="H46675" s="500"/>
      <c r="O46675" s="500"/>
      <c r="Q46675" s="498" t="s">
        <v>213</v>
      </c>
      <c r="S46675" s="499"/>
    </row>
    <row r="46676">
      <c r="B46676" s="497"/>
      <c r="H46676" s="500"/>
      <c r="O46676" s="500"/>
      <c r="Q46676" s="498" t="s">
        <v>213</v>
      </c>
      <c r="S46676" s="499"/>
    </row>
    <row r="46677">
      <c r="B46677" s="497"/>
      <c r="H46677" s="500"/>
      <c r="O46677" s="500"/>
      <c r="Q46677" s="498" t="s">
        <v>213</v>
      </c>
      <c r="S46677" s="499"/>
    </row>
    <row r="46678">
      <c r="B46678" s="497"/>
      <c r="H46678" s="500"/>
      <c r="O46678" s="500"/>
      <c r="Q46678" s="498" t="s">
        <v>213</v>
      </c>
      <c r="S46678" s="499"/>
    </row>
    <row r="46679">
      <c r="B46679" s="497"/>
      <c r="H46679" s="500"/>
      <c r="O46679" s="500"/>
      <c r="Q46679" s="498" t="s">
        <v>213</v>
      </c>
      <c r="S46679" s="499"/>
    </row>
    <row r="46680">
      <c r="B46680" s="497"/>
      <c r="H46680" s="500"/>
      <c r="O46680" s="500"/>
      <c r="Q46680" s="498" t="s">
        <v>213</v>
      </c>
      <c r="S46680" s="499"/>
    </row>
    <row r="46681">
      <c r="B46681" s="497"/>
      <c r="H46681" s="500"/>
      <c r="O46681" s="500"/>
      <c r="Q46681" s="498" t="s">
        <v>213</v>
      </c>
      <c r="S46681" s="499"/>
    </row>
    <row r="46682">
      <c r="B46682" s="497"/>
      <c r="H46682" s="500"/>
      <c r="O46682" s="500"/>
      <c r="Q46682" s="498" t="s">
        <v>213</v>
      </c>
      <c r="S46682" s="499"/>
    </row>
    <row r="46683">
      <c r="B46683" s="497"/>
      <c r="H46683" s="500"/>
      <c r="O46683" s="500"/>
      <c r="Q46683" s="498" t="s">
        <v>213</v>
      </c>
      <c r="S46683" s="499"/>
    </row>
    <row r="46684">
      <c r="B46684" s="497"/>
      <c r="H46684" s="500"/>
      <c r="O46684" s="500"/>
      <c r="Q46684" s="498" t="s">
        <v>213</v>
      </c>
      <c r="S46684" s="499"/>
    </row>
    <row r="46685">
      <c r="B46685" s="497"/>
      <c r="H46685" s="500"/>
      <c r="O46685" s="500"/>
      <c r="Q46685" s="498" t="s">
        <v>213</v>
      </c>
      <c r="S46685" s="499"/>
    </row>
    <row r="46686">
      <c r="B46686" s="497"/>
      <c r="H46686" s="500"/>
      <c r="O46686" s="500"/>
      <c r="Q46686" s="498" t="s">
        <v>213</v>
      </c>
      <c r="S46686" s="499"/>
    </row>
    <row r="46687">
      <c r="B46687" s="497"/>
      <c r="H46687" s="500"/>
      <c r="O46687" s="500"/>
      <c r="Q46687" s="498" t="s">
        <v>213</v>
      </c>
      <c r="S46687" s="499"/>
    </row>
    <row r="46688">
      <c r="B46688" s="497"/>
      <c r="H46688" s="500"/>
      <c r="O46688" s="500"/>
      <c r="Q46688" s="498" t="s">
        <v>213</v>
      </c>
      <c r="S46688" s="499"/>
    </row>
    <row r="46689">
      <c r="B46689" s="497"/>
      <c r="H46689" s="500"/>
      <c r="O46689" s="500"/>
      <c r="Q46689" s="498" t="s">
        <v>213</v>
      </c>
      <c r="S46689" s="499"/>
    </row>
    <row r="46690">
      <c r="B46690" s="497"/>
      <c r="H46690" s="500"/>
      <c r="O46690" s="500"/>
      <c r="Q46690" s="498" t="s">
        <v>213</v>
      </c>
      <c r="S46690" s="499"/>
    </row>
    <row r="46691">
      <c r="B46691" s="497"/>
      <c r="H46691" s="500"/>
      <c r="O46691" s="500"/>
      <c r="Q46691" s="498" t="s">
        <v>213</v>
      </c>
      <c r="S46691" s="499"/>
    </row>
    <row r="46692">
      <c r="B46692" s="497"/>
      <c r="H46692" s="500"/>
      <c r="O46692" s="500"/>
      <c r="Q46692" s="498" t="s">
        <v>213</v>
      </c>
      <c r="S46692" s="499"/>
    </row>
    <row r="46693">
      <c r="B46693" s="497"/>
      <c r="H46693" s="500"/>
      <c r="O46693" s="500"/>
      <c r="Q46693" s="498" t="s">
        <v>213</v>
      </c>
      <c r="S46693" s="499"/>
    </row>
    <row r="46694">
      <c r="B46694" s="497"/>
      <c r="H46694" s="500"/>
      <c r="O46694" s="500"/>
      <c r="Q46694" s="498" t="s">
        <v>213</v>
      </c>
      <c r="S46694" s="499"/>
    </row>
    <row r="46695">
      <c r="B46695" s="497"/>
      <c r="H46695" s="500"/>
      <c r="O46695" s="500"/>
      <c r="Q46695" s="498" t="s">
        <v>213</v>
      </c>
      <c r="S46695" s="499"/>
    </row>
    <row r="46696">
      <c r="B46696" s="497"/>
      <c r="H46696" s="500"/>
      <c r="O46696" s="500"/>
      <c r="Q46696" s="498" t="s">
        <v>213</v>
      </c>
      <c r="S46696" s="499"/>
    </row>
    <row r="46697">
      <c r="B46697" s="497"/>
      <c r="H46697" s="500"/>
      <c r="O46697" s="500"/>
      <c r="Q46697" s="498" t="s">
        <v>213</v>
      </c>
      <c r="S46697" s="499"/>
    </row>
    <row r="46698">
      <c r="B46698" s="497"/>
      <c r="H46698" s="500"/>
      <c r="O46698" s="500"/>
      <c r="Q46698" s="498" t="s">
        <v>213</v>
      </c>
      <c r="S46698" s="499"/>
    </row>
    <row r="46699">
      <c r="B46699" s="497"/>
      <c r="H46699" s="500"/>
      <c r="O46699" s="500"/>
      <c r="Q46699" s="498" t="s">
        <v>213</v>
      </c>
      <c r="S46699" s="499"/>
    </row>
    <row r="46700">
      <c r="B46700" s="497"/>
      <c r="H46700" s="500"/>
      <c r="O46700" s="500"/>
      <c r="Q46700" s="498" t="s">
        <v>213</v>
      </c>
      <c r="S46700" s="499"/>
    </row>
    <row r="46701">
      <c r="B46701" s="497"/>
      <c r="H46701" s="500"/>
      <c r="O46701" s="500"/>
      <c r="Q46701" s="498" t="s">
        <v>213</v>
      </c>
      <c r="S46701" s="499"/>
    </row>
    <row r="46702">
      <c r="B46702" s="497"/>
      <c r="H46702" s="500"/>
      <c r="O46702" s="500"/>
      <c r="Q46702" s="498" t="s">
        <v>213</v>
      </c>
      <c r="S46702" s="499"/>
    </row>
    <row r="46703">
      <c r="B46703" s="497"/>
      <c r="H46703" s="500"/>
      <c r="O46703" s="500"/>
      <c r="Q46703" s="498" t="s">
        <v>213</v>
      </c>
      <c r="S46703" s="499"/>
    </row>
    <row r="46704">
      <c r="B46704" s="497"/>
      <c r="H46704" s="500"/>
      <c r="O46704" s="500"/>
      <c r="Q46704" s="498" t="s">
        <v>213</v>
      </c>
      <c r="S46704" s="499"/>
    </row>
    <row r="46705">
      <c r="B46705" s="497"/>
      <c r="H46705" s="500"/>
      <c r="O46705" s="500"/>
      <c r="Q46705" s="498" t="s">
        <v>213</v>
      </c>
      <c r="S46705" s="499"/>
    </row>
    <row r="46706">
      <c r="B46706" s="497"/>
      <c r="H46706" s="500"/>
      <c r="O46706" s="500"/>
      <c r="Q46706" s="498" t="s">
        <v>213</v>
      </c>
      <c r="S46706" s="499"/>
    </row>
    <row r="46707">
      <c r="B46707" s="497"/>
      <c r="H46707" s="500"/>
      <c r="O46707" s="500"/>
      <c r="Q46707" s="498" t="s">
        <v>213</v>
      </c>
      <c r="S46707" s="499"/>
    </row>
    <row r="46708">
      <c r="B46708" s="497"/>
      <c r="H46708" s="500"/>
      <c r="O46708" s="500"/>
      <c r="Q46708" s="498" t="s">
        <v>213</v>
      </c>
      <c r="S46708" s="499"/>
    </row>
    <row r="46709">
      <c r="B46709" s="497"/>
      <c r="H46709" s="500"/>
      <c r="O46709" s="500"/>
      <c r="Q46709" s="498" t="s">
        <v>213</v>
      </c>
      <c r="S46709" s="499"/>
    </row>
    <row r="46710">
      <c r="B46710" s="497"/>
      <c r="H46710" s="500"/>
      <c r="O46710" s="500"/>
      <c r="Q46710" s="498" t="s">
        <v>213</v>
      </c>
      <c r="S46710" s="499"/>
    </row>
    <row r="46711">
      <c r="B46711" s="497"/>
      <c r="H46711" s="500"/>
      <c r="O46711" s="500"/>
      <c r="Q46711" s="498" t="s">
        <v>213</v>
      </c>
      <c r="S46711" s="499"/>
    </row>
    <row r="46712">
      <c r="B46712" s="497"/>
      <c r="H46712" s="500"/>
      <c r="O46712" s="500"/>
      <c r="Q46712" s="498" t="s">
        <v>213</v>
      </c>
      <c r="S46712" s="499"/>
    </row>
    <row r="46713">
      <c r="B46713" s="497"/>
      <c r="H46713" s="500"/>
      <c r="O46713" s="500"/>
      <c r="Q46713" s="498" t="s">
        <v>213</v>
      </c>
      <c r="S46713" s="499"/>
    </row>
    <row r="46714">
      <c r="B46714" s="497"/>
      <c r="H46714" s="500"/>
      <c r="O46714" s="500"/>
      <c r="Q46714" s="498" t="s">
        <v>213</v>
      </c>
      <c r="S46714" s="499"/>
    </row>
    <row r="46715">
      <c r="B46715" s="497"/>
      <c r="H46715" s="500"/>
      <c r="O46715" s="500"/>
      <c r="Q46715" s="498" t="s">
        <v>213</v>
      </c>
      <c r="S46715" s="499"/>
    </row>
    <row r="46716">
      <c r="B46716" s="497"/>
      <c r="H46716" s="500"/>
      <c r="O46716" s="500"/>
      <c r="Q46716" s="498" t="s">
        <v>213</v>
      </c>
      <c r="S46716" s="499"/>
    </row>
    <row r="46717">
      <c r="B46717" s="497"/>
      <c r="H46717" s="500"/>
      <c r="O46717" s="500"/>
      <c r="Q46717" s="498" t="s">
        <v>213</v>
      </c>
      <c r="S46717" s="499"/>
    </row>
    <row r="46718">
      <c r="B46718" s="497"/>
      <c r="H46718" s="500"/>
      <c r="O46718" s="500"/>
      <c r="Q46718" s="498" t="s">
        <v>213</v>
      </c>
      <c r="S46718" s="499"/>
    </row>
    <row r="46719">
      <c r="B46719" s="497"/>
      <c r="H46719" s="500"/>
      <c r="O46719" s="500"/>
      <c r="Q46719" s="498" t="s">
        <v>213</v>
      </c>
      <c r="S46719" s="499"/>
    </row>
    <row r="46720">
      <c r="B46720" s="497"/>
      <c r="H46720" s="500"/>
      <c r="O46720" s="500"/>
      <c r="Q46720" s="498" t="s">
        <v>213</v>
      </c>
      <c r="S46720" s="499"/>
    </row>
    <row r="46721">
      <c r="B46721" s="497"/>
      <c r="H46721" s="500"/>
      <c r="O46721" s="500"/>
      <c r="Q46721" s="498" t="s">
        <v>213</v>
      </c>
      <c r="S46721" s="499"/>
    </row>
    <row r="46722">
      <c r="B46722" s="497"/>
      <c r="H46722" s="500"/>
      <c r="O46722" s="500"/>
      <c r="Q46722" s="498" t="s">
        <v>213</v>
      </c>
      <c r="S46722" s="499"/>
    </row>
    <row r="46723">
      <c r="B46723" s="497"/>
      <c r="H46723" s="500"/>
      <c r="O46723" s="500"/>
      <c r="Q46723" s="498" t="s">
        <v>213</v>
      </c>
      <c r="S46723" s="499"/>
    </row>
    <row r="46724">
      <c r="B46724" s="497"/>
      <c r="H46724" s="500"/>
      <c r="O46724" s="500"/>
      <c r="Q46724" s="498" t="s">
        <v>213</v>
      </c>
      <c r="S46724" s="499"/>
    </row>
    <row r="46725">
      <c r="B46725" s="497"/>
      <c r="H46725" s="500"/>
      <c r="O46725" s="500"/>
      <c r="Q46725" s="498" t="s">
        <v>213</v>
      </c>
      <c r="S46725" s="499"/>
    </row>
    <row r="46726">
      <c r="B46726" s="497"/>
      <c r="H46726" s="500"/>
      <c r="O46726" s="500"/>
      <c r="Q46726" s="498" t="s">
        <v>213</v>
      </c>
      <c r="S46726" s="499"/>
    </row>
    <row r="46727">
      <c r="B46727" s="497"/>
      <c r="H46727" s="500"/>
      <c r="O46727" s="500"/>
      <c r="Q46727" s="498" t="s">
        <v>213</v>
      </c>
      <c r="S46727" s="499"/>
    </row>
    <row r="46728">
      <c r="B46728" s="497"/>
      <c r="H46728" s="500"/>
      <c r="O46728" s="500"/>
      <c r="Q46728" s="498" t="s">
        <v>213</v>
      </c>
      <c r="S46728" s="499"/>
    </row>
    <row r="46729">
      <c r="B46729" s="497"/>
      <c r="H46729" s="500"/>
      <c r="O46729" s="500"/>
      <c r="Q46729" s="498" t="s">
        <v>213</v>
      </c>
      <c r="S46729" s="499"/>
    </row>
    <row r="46730">
      <c r="B46730" s="497"/>
      <c r="H46730" s="500"/>
      <c r="O46730" s="500"/>
      <c r="Q46730" s="498" t="s">
        <v>213</v>
      </c>
      <c r="S46730" s="499"/>
    </row>
    <row r="46731">
      <c r="B46731" s="497"/>
      <c r="H46731" s="500"/>
      <c r="O46731" s="500"/>
      <c r="Q46731" s="498" t="s">
        <v>213</v>
      </c>
      <c r="S46731" s="499"/>
    </row>
    <row r="46732">
      <c r="B46732" s="497"/>
      <c r="H46732" s="500"/>
      <c r="O46732" s="500"/>
      <c r="Q46732" s="498" t="s">
        <v>213</v>
      </c>
      <c r="S46732" s="499"/>
    </row>
    <row r="46733">
      <c r="B46733" s="497"/>
      <c r="H46733" s="500"/>
      <c r="O46733" s="500"/>
      <c r="Q46733" s="498" t="s">
        <v>213</v>
      </c>
      <c r="S46733" s="499"/>
    </row>
    <row r="46734">
      <c r="B46734" s="497"/>
      <c r="H46734" s="500"/>
      <c r="O46734" s="500"/>
      <c r="Q46734" s="498" t="s">
        <v>213</v>
      </c>
      <c r="S46734" s="499"/>
    </row>
    <row r="46735">
      <c r="B46735" s="497"/>
      <c r="H46735" s="500"/>
      <c r="O46735" s="500"/>
      <c r="Q46735" s="498" t="s">
        <v>213</v>
      </c>
      <c r="S46735" s="499"/>
    </row>
    <row r="46736">
      <c r="B46736" s="497"/>
      <c r="H46736" s="500"/>
      <c r="O46736" s="500"/>
      <c r="Q46736" s="498" t="s">
        <v>213</v>
      </c>
      <c r="S46736" s="499"/>
    </row>
    <row r="46737">
      <c r="B46737" s="497"/>
      <c r="H46737" s="500"/>
      <c r="O46737" s="500"/>
      <c r="Q46737" s="498" t="s">
        <v>213</v>
      </c>
      <c r="S46737" s="499"/>
    </row>
    <row r="46738">
      <c r="B46738" s="497"/>
      <c r="H46738" s="500"/>
      <c r="O46738" s="500"/>
      <c r="Q46738" s="498" t="s">
        <v>213</v>
      </c>
      <c r="S46738" s="499"/>
    </row>
    <row r="46739">
      <c r="B46739" s="497"/>
      <c r="H46739" s="500"/>
      <c r="O46739" s="500"/>
      <c r="Q46739" s="498" t="s">
        <v>213</v>
      </c>
      <c r="S46739" s="499"/>
    </row>
    <row r="46740">
      <c r="B46740" s="497"/>
      <c r="H46740" s="500"/>
      <c r="O46740" s="500"/>
      <c r="Q46740" s="498" t="s">
        <v>213</v>
      </c>
      <c r="S46740" s="499"/>
    </row>
    <row r="46741">
      <c r="B46741" s="497"/>
      <c r="H46741" s="500"/>
      <c r="O46741" s="500"/>
      <c r="Q46741" s="498" t="s">
        <v>213</v>
      </c>
      <c r="S46741" s="499"/>
    </row>
    <row r="46742">
      <c r="B46742" s="497"/>
      <c r="H46742" s="500"/>
      <c r="O46742" s="500"/>
      <c r="Q46742" s="498" t="s">
        <v>213</v>
      </c>
      <c r="S46742" s="499"/>
    </row>
    <row r="46743">
      <c r="B46743" s="497"/>
      <c r="H46743" s="500"/>
      <c r="O46743" s="500"/>
      <c r="Q46743" s="498" t="s">
        <v>213</v>
      </c>
      <c r="S46743" s="499"/>
    </row>
    <row r="46744">
      <c r="B46744" s="497"/>
      <c r="H46744" s="500"/>
      <c r="O46744" s="500"/>
      <c r="Q46744" s="498" t="s">
        <v>213</v>
      </c>
      <c r="S46744" s="499"/>
    </row>
    <row r="46745">
      <c r="B46745" s="497"/>
      <c r="H46745" s="500"/>
      <c r="O46745" s="500"/>
      <c r="Q46745" s="498" t="s">
        <v>213</v>
      </c>
      <c r="S46745" s="499"/>
    </row>
    <row r="46746">
      <c r="B46746" s="497"/>
      <c r="H46746" s="500"/>
      <c r="O46746" s="500"/>
      <c r="Q46746" s="498" t="s">
        <v>213</v>
      </c>
      <c r="S46746" s="499"/>
    </row>
    <row r="46747">
      <c r="B46747" s="497"/>
      <c r="H46747" s="500"/>
      <c r="O46747" s="500"/>
      <c r="Q46747" s="498" t="s">
        <v>213</v>
      </c>
      <c r="S46747" s="499"/>
    </row>
    <row r="46748">
      <c r="B46748" s="497"/>
      <c r="H46748" s="500"/>
      <c r="O46748" s="500"/>
      <c r="Q46748" s="498" t="s">
        <v>213</v>
      </c>
      <c r="S46748" s="499"/>
    </row>
    <row r="46749">
      <c r="B46749" s="497"/>
      <c r="H46749" s="500"/>
      <c r="O46749" s="500"/>
      <c r="Q46749" s="498" t="s">
        <v>213</v>
      </c>
      <c r="S46749" s="499"/>
    </row>
    <row r="46750">
      <c r="B46750" s="497"/>
      <c r="H46750" s="500"/>
      <c r="O46750" s="500"/>
      <c r="Q46750" s="498" t="s">
        <v>213</v>
      </c>
      <c r="S46750" s="499"/>
    </row>
    <row r="46751">
      <c r="B46751" s="497"/>
      <c r="H46751" s="500"/>
      <c r="O46751" s="500"/>
      <c r="Q46751" s="498" t="s">
        <v>213</v>
      </c>
      <c r="S46751" s="499"/>
    </row>
    <row r="46752">
      <c r="B46752" s="497"/>
      <c r="H46752" s="500"/>
      <c r="O46752" s="500"/>
      <c r="Q46752" s="498" t="s">
        <v>213</v>
      </c>
      <c r="S46752" s="499"/>
    </row>
    <row r="46753">
      <c r="B46753" s="497"/>
      <c r="H46753" s="500"/>
      <c r="O46753" s="500"/>
      <c r="Q46753" s="498" t="s">
        <v>213</v>
      </c>
      <c r="S46753" s="499"/>
    </row>
    <row r="46754">
      <c r="B46754" s="497"/>
      <c r="H46754" s="500"/>
      <c r="O46754" s="500"/>
      <c r="Q46754" s="498" t="s">
        <v>213</v>
      </c>
      <c r="S46754" s="499"/>
    </row>
    <row r="46755">
      <c r="B46755" s="497"/>
      <c r="H46755" s="500"/>
      <c r="O46755" s="500"/>
      <c r="Q46755" s="498" t="s">
        <v>213</v>
      </c>
      <c r="S46755" s="499"/>
    </row>
    <row r="46756">
      <c r="B46756" s="497"/>
      <c r="H46756" s="500"/>
      <c r="O46756" s="500"/>
      <c r="Q46756" s="498" t="s">
        <v>213</v>
      </c>
      <c r="S46756" s="499"/>
    </row>
    <row r="46757">
      <c r="B46757" s="497"/>
      <c r="H46757" s="500"/>
      <c r="O46757" s="500"/>
      <c r="Q46757" s="498" t="s">
        <v>213</v>
      </c>
      <c r="S46757" s="499"/>
    </row>
    <row r="46758">
      <c r="B46758" s="497"/>
      <c r="H46758" s="500"/>
      <c r="O46758" s="500"/>
      <c r="Q46758" s="498" t="s">
        <v>213</v>
      </c>
      <c r="S46758" s="499"/>
    </row>
    <row r="46759">
      <c r="B46759" s="497"/>
      <c r="H46759" s="500"/>
      <c r="O46759" s="500"/>
      <c r="Q46759" s="498" t="s">
        <v>213</v>
      </c>
      <c r="S46759" s="499"/>
    </row>
    <row r="46760">
      <c r="B46760" s="497"/>
      <c r="H46760" s="500"/>
      <c r="O46760" s="500"/>
      <c r="Q46760" s="498" t="s">
        <v>213</v>
      </c>
      <c r="S46760" s="499"/>
    </row>
    <row r="46761">
      <c r="B46761" s="497"/>
      <c r="H46761" s="500"/>
      <c r="O46761" s="500"/>
      <c r="Q46761" s="498" t="s">
        <v>213</v>
      </c>
      <c r="S46761" s="499"/>
    </row>
    <row r="46762">
      <c r="B46762" s="497"/>
      <c r="H46762" s="500"/>
      <c r="O46762" s="500"/>
      <c r="Q46762" s="498" t="s">
        <v>213</v>
      </c>
      <c r="S46762" s="499"/>
    </row>
    <row r="46763">
      <c r="B46763" s="497"/>
      <c r="H46763" s="500"/>
      <c r="O46763" s="500"/>
      <c r="Q46763" s="498" t="s">
        <v>213</v>
      </c>
      <c r="S46763" s="499"/>
    </row>
    <row r="46764">
      <c r="B46764" s="497"/>
      <c r="H46764" s="500"/>
      <c r="O46764" s="500"/>
      <c r="Q46764" s="498" t="s">
        <v>213</v>
      </c>
      <c r="S46764" s="499"/>
    </row>
    <row r="46765">
      <c r="B46765" s="497"/>
      <c r="H46765" s="500"/>
      <c r="O46765" s="500"/>
      <c r="Q46765" s="498" t="s">
        <v>213</v>
      </c>
      <c r="S46765" s="499"/>
    </row>
    <row r="46766">
      <c r="B46766" s="497"/>
      <c r="H46766" s="500"/>
      <c r="O46766" s="500"/>
      <c r="Q46766" s="498" t="s">
        <v>213</v>
      </c>
      <c r="S46766" s="499"/>
    </row>
    <row r="46767">
      <c r="B46767" s="497"/>
      <c r="H46767" s="500"/>
      <c r="O46767" s="500"/>
      <c r="Q46767" s="498" t="s">
        <v>213</v>
      </c>
      <c r="S46767" s="499"/>
    </row>
    <row r="46768">
      <c r="B46768" s="497"/>
      <c r="H46768" s="500"/>
      <c r="O46768" s="500"/>
      <c r="Q46768" s="498" t="s">
        <v>213</v>
      </c>
      <c r="S46768" s="499"/>
    </row>
    <row r="46769">
      <c r="B46769" s="497"/>
      <c r="H46769" s="500"/>
      <c r="O46769" s="500"/>
      <c r="Q46769" s="498" t="s">
        <v>213</v>
      </c>
      <c r="S46769" s="499"/>
    </row>
    <row r="46770">
      <c r="B46770" s="497"/>
      <c r="H46770" s="500"/>
      <c r="O46770" s="500"/>
      <c r="Q46770" s="498" t="s">
        <v>213</v>
      </c>
      <c r="S46770" s="499"/>
    </row>
    <row r="46771">
      <c r="B46771" s="497"/>
      <c r="H46771" s="500"/>
      <c r="O46771" s="500"/>
      <c r="Q46771" s="498" t="s">
        <v>213</v>
      </c>
      <c r="S46771" s="499"/>
    </row>
    <row r="46772">
      <c r="B46772" s="497"/>
      <c r="H46772" s="500"/>
      <c r="O46772" s="500"/>
      <c r="Q46772" s="498" t="s">
        <v>213</v>
      </c>
      <c r="S46772" s="499"/>
    </row>
    <row r="46773">
      <c r="B46773" s="497"/>
      <c r="H46773" s="500"/>
      <c r="O46773" s="500"/>
      <c r="Q46773" s="498" t="s">
        <v>213</v>
      </c>
      <c r="S46773" s="499"/>
    </row>
    <row r="46774">
      <c r="B46774" s="497"/>
      <c r="H46774" s="500"/>
      <c r="O46774" s="500"/>
      <c r="Q46774" s="498" t="s">
        <v>213</v>
      </c>
      <c r="S46774" s="499"/>
    </row>
    <row r="46775">
      <c r="B46775" s="497"/>
      <c r="H46775" s="500"/>
      <c r="O46775" s="500"/>
      <c r="Q46775" s="498" t="s">
        <v>213</v>
      </c>
      <c r="S46775" s="499"/>
    </row>
    <row r="46776">
      <c r="B46776" s="497"/>
      <c r="H46776" s="500"/>
      <c r="O46776" s="500"/>
      <c r="Q46776" s="498" t="s">
        <v>213</v>
      </c>
      <c r="S46776" s="499"/>
    </row>
    <row r="46777">
      <c r="B46777" s="497"/>
      <c r="H46777" s="500"/>
      <c r="O46777" s="500"/>
      <c r="Q46777" s="498" t="s">
        <v>213</v>
      </c>
      <c r="S46777" s="499"/>
    </row>
    <row r="46778">
      <c r="B46778" s="497"/>
      <c r="H46778" s="500"/>
      <c r="O46778" s="500"/>
      <c r="Q46778" s="498" t="s">
        <v>213</v>
      </c>
      <c r="S46778" s="499"/>
    </row>
    <row r="46779">
      <c r="B46779" s="497"/>
      <c r="H46779" s="500"/>
      <c r="O46779" s="500"/>
      <c r="Q46779" s="498" t="s">
        <v>213</v>
      </c>
      <c r="S46779" s="499"/>
    </row>
    <row r="46780">
      <c r="B46780" s="497"/>
      <c r="H46780" s="500"/>
      <c r="O46780" s="500"/>
      <c r="Q46780" s="498" t="s">
        <v>213</v>
      </c>
      <c r="S46780" s="499"/>
    </row>
    <row r="46781">
      <c r="B46781" s="497"/>
      <c r="H46781" s="500"/>
      <c r="O46781" s="500"/>
      <c r="Q46781" s="498" t="s">
        <v>213</v>
      </c>
      <c r="S46781" s="499"/>
    </row>
    <row r="46782">
      <c r="B46782" s="497"/>
      <c r="H46782" s="500"/>
      <c r="O46782" s="500"/>
      <c r="Q46782" s="498" t="s">
        <v>213</v>
      </c>
      <c r="S46782" s="499"/>
    </row>
    <row r="46783">
      <c r="B46783" s="497"/>
      <c r="H46783" s="500"/>
      <c r="O46783" s="500"/>
      <c r="Q46783" s="498" t="s">
        <v>213</v>
      </c>
      <c r="S46783" s="499"/>
    </row>
    <row r="46784">
      <c r="B46784" s="497"/>
      <c r="H46784" s="500"/>
      <c r="O46784" s="500"/>
      <c r="Q46784" s="498" t="s">
        <v>213</v>
      </c>
      <c r="S46784" s="499"/>
    </row>
    <row r="46785">
      <c r="B46785" s="497"/>
      <c r="H46785" s="500"/>
      <c r="O46785" s="500"/>
      <c r="Q46785" s="498" t="s">
        <v>213</v>
      </c>
      <c r="S46785" s="499"/>
    </row>
    <row r="46786">
      <c r="B46786" s="497"/>
      <c r="H46786" s="500"/>
      <c r="O46786" s="500"/>
      <c r="Q46786" s="498" t="s">
        <v>213</v>
      </c>
      <c r="S46786" s="499"/>
    </row>
    <row r="46787">
      <c r="B46787" s="497"/>
      <c r="H46787" s="500"/>
      <c r="O46787" s="500"/>
      <c r="Q46787" s="498" t="s">
        <v>213</v>
      </c>
      <c r="S46787" s="499"/>
    </row>
    <row r="46788">
      <c r="B46788" s="497"/>
      <c r="H46788" s="500"/>
      <c r="O46788" s="500"/>
      <c r="Q46788" s="498" t="s">
        <v>213</v>
      </c>
      <c r="S46788" s="499"/>
    </row>
    <row r="46789">
      <c r="B46789" s="497"/>
      <c r="H46789" s="500"/>
      <c r="O46789" s="500"/>
      <c r="Q46789" s="498" t="s">
        <v>213</v>
      </c>
      <c r="S46789" s="499"/>
    </row>
    <row r="46790">
      <c r="B46790" s="497"/>
      <c r="H46790" s="500"/>
      <c r="O46790" s="500"/>
      <c r="Q46790" s="498" t="s">
        <v>213</v>
      </c>
      <c r="S46790" s="499"/>
    </row>
    <row r="46791">
      <c r="B46791" s="497"/>
      <c r="H46791" s="500"/>
      <c r="O46791" s="500"/>
      <c r="Q46791" s="498" t="s">
        <v>213</v>
      </c>
      <c r="S46791" s="499"/>
    </row>
    <row r="46792">
      <c r="B46792" s="497"/>
      <c r="H46792" s="500"/>
      <c r="O46792" s="500"/>
      <c r="Q46792" s="498" t="s">
        <v>213</v>
      </c>
      <c r="S46792" s="499"/>
    </row>
    <row r="46793">
      <c r="B46793" s="497"/>
      <c r="H46793" s="500"/>
      <c r="O46793" s="500"/>
      <c r="Q46793" s="498" t="s">
        <v>213</v>
      </c>
      <c r="S46793" s="499"/>
    </row>
    <row r="46794">
      <c r="B46794" s="497"/>
      <c r="H46794" s="500"/>
      <c r="O46794" s="500"/>
      <c r="Q46794" s="498" t="s">
        <v>213</v>
      </c>
      <c r="S46794" s="499"/>
    </row>
    <row r="46795">
      <c r="B46795" s="497"/>
      <c r="H46795" s="500"/>
      <c r="O46795" s="500"/>
      <c r="Q46795" s="498" t="s">
        <v>213</v>
      </c>
      <c r="S46795" s="499"/>
    </row>
    <row r="46796">
      <c r="B46796" s="497"/>
      <c r="H46796" s="500"/>
      <c r="O46796" s="500"/>
      <c r="Q46796" s="498" t="s">
        <v>213</v>
      </c>
      <c r="S46796" s="499"/>
    </row>
    <row r="46797">
      <c r="B46797" s="497"/>
      <c r="H46797" s="500"/>
      <c r="O46797" s="500"/>
      <c r="Q46797" s="498" t="s">
        <v>213</v>
      </c>
      <c r="S46797" s="499"/>
    </row>
    <row r="46798">
      <c r="B46798" s="497"/>
      <c r="H46798" s="500"/>
      <c r="O46798" s="500"/>
      <c r="Q46798" s="498" t="s">
        <v>213</v>
      </c>
      <c r="S46798" s="499"/>
    </row>
    <row r="46799">
      <c r="B46799" s="497"/>
      <c r="H46799" s="500"/>
      <c r="O46799" s="500"/>
      <c r="Q46799" s="498" t="s">
        <v>213</v>
      </c>
      <c r="S46799" s="499"/>
    </row>
    <row r="46800">
      <c r="B46800" s="497"/>
      <c r="H46800" s="500"/>
      <c r="O46800" s="500"/>
      <c r="Q46800" s="498" t="s">
        <v>213</v>
      </c>
      <c r="S46800" s="499"/>
    </row>
    <row r="46801">
      <c r="B46801" s="497"/>
      <c r="H46801" s="500"/>
      <c r="O46801" s="500"/>
      <c r="Q46801" s="498" t="s">
        <v>213</v>
      </c>
      <c r="S46801" s="499"/>
    </row>
    <row r="46802">
      <c r="B46802" s="497"/>
      <c r="H46802" s="500"/>
      <c r="O46802" s="500"/>
      <c r="Q46802" s="498" t="s">
        <v>213</v>
      </c>
      <c r="S46802" s="499"/>
    </row>
    <row r="46803">
      <c r="B46803" s="497"/>
      <c r="H46803" s="500"/>
      <c r="O46803" s="500"/>
      <c r="Q46803" s="498" t="s">
        <v>213</v>
      </c>
      <c r="S46803" s="499"/>
    </row>
    <row r="46804">
      <c r="B46804" s="497"/>
      <c r="H46804" s="500"/>
      <c r="O46804" s="500"/>
      <c r="Q46804" s="498" t="s">
        <v>213</v>
      </c>
      <c r="S46804" s="499"/>
    </row>
    <row r="46805">
      <c r="B46805" s="497"/>
      <c r="H46805" s="500"/>
      <c r="O46805" s="500"/>
      <c r="Q46805" s="498" t="s">
        <v>213</v>
      </c>
      <c r="S46805" s="499"/>
    </row>
    <row r="46806">
      <c r="B46806" s="497"/>
      <c r="H46806" s="500"/>
      <c r="O46806" s="500"/>
      <c r="Q46806" s="498" t="s">
        <v>213</v>
      </c>
      <c r="S46806" s="499"/>
    </row>
    <row r="46807">
      <c r="B46807" s="497"/>
      <c r="H46807" s="500"/>
      <c r="O46807" s="500"/>
      <c r="Q46807" s="498" t="s">
        <v>213</v>
      </c>
      <c r="S46807" s="499"/>
    </row>
    <row r="46808">
      <c r="B46808" s="497"/>
      <c r="H46808" s="500"/>
      <c r="O46808" s="500"/>
      <c r="Q46808" s="498" t="s">
        <v>213</v>
      </c>
      <c r="S46808" s="499"/>
    </row>
    <row r="46809">
      <c r="B46809" s="497"/>
      <c r="H46809" s="500"/>
      <c r="O46809" s="500"/>
      <c r="Q46809" s="498" t="s">
        <v>213</v>
      </c>
      <c r="S46809" s="499"/>
    </row>
    <row r="46810">
      <c r="B46810" s="497"/>
      <c r="H46810" s="500"/>
      <c r="O46810" s="500"/>
      <c r="Q46810" s="498" t="s">
        <v>213</v>
      </c>
      <c r="S46810" s="499"/>
    </row>
    <row r="46811">
      <c r="B46811" s="497"/>
      <c r="H46811" s="500"/>
      <c r="O46811" s="500"/>
      <c r="Q46811" s="498" t="s">
        <v>213</v>
      </c>
      <c r="S46811" s="499"/>
    </row>
    <row r="46812">
      <c r="B46812" s="497"/>
      <c r="H46812" s="500"/>
      <c r="O46812" s="500"/>
      <c r="Q46812" s="498" t="s">
        <v>213</v>
      </c>
      <c r="S46812" s="499"/>
    </row>
    <row r="46813">
      <c r="B46813" s="497"/>
      <c r="H46813" s="500"/>
      <c r="O46813" s="500"/>
      <c r="Q46813" s="498" t="s">
        <v>213</v>
      </c>
      <c r="S46813" s="499"/>
    </row>
    <row r="46814">
      <c r="B46814" s="497"/>
      <c r="H46814" s="500"/>
      <c r="O46814" s="500"/>
      <c r="Q46814" s="498" t="s">
        <v>213</v>
      </c>
      <c r="S46814" s="499"/>
    </row>
    <row r="46815">
      <c r="B46815" s="497"/>
      <c r="H46815" s="500"/>
      <c r="O46815" s="500"/>
      <c r="Q46815" s="498" t="s">
        <v>213</v>
      </c>
      <c r="S46815" s="499"/>
    </row>
    <row r="46816">
      <c r="B46816" s="497"/>
      <c r="H46816" s="500"/>
      <c r="O46816" s="500"/>
      <c r="Q46816" s="498" t="s">
        <v>213</v>
      </c>
      <c r="S46816" s="499"/>
    </row>
    <row r="46817">
      <c r="B46817" s="497"/>
      <c r="H46817" s="500"/>
      <c r="O46817" s="500"/>
      <c r="Q46817" s="498" t="s">
        <v>213</v>
      </c>
      <c r="S46817" s="499"/>
    </row>
    <row r="46818">
      <c r="B46818" s="497"/>
      <c r="H46818" s="500"/>
      <c r="O46818" s="500"/>
      <c r="Q46818" s="498" t="s">
        <v>213</v>
      </c>
      <c r="S46818" s="499"/>
    </row>
    <row r="46819">
      <c r="B46819" s="497"/>
      <c r="H46819" s="500"/>
      <c r="O46819" s="500"/>
      <c r="Q46819" s="498" t="s">
        <v>213</v>
      </c>
      <c r="S46819" s="499"/>
    </row>
    <row r="46820">
      <c r="B46820" s="497"/>
      <c r="H46820" s="500"/>
      <c r="O46820" s="500"/>
      <c r="Q46820" s="498" t="s">
        <v>213</v>
      </c>
      <c r="S46820" s="499"/>
    </row>
    <row r="46821">
      <c r="B46821" s="497"/>
      <c r="H46821" s="500"/>
      <c r="O46821" s="500"/>
      <c r="Q46821" s="498" t="s">
        <v>213</v>
      </c>
      <c r="S46821" s="499"/>
    </row>
    <row r="46822">
      <c r="B46822" s="497"/>
      <c r="H46822" s="500"/>
      <c r="O46822" s="500"/>
      <c r="Q46822" s="498" t="s">
        <v>213</v>
      </c>
      <c r="S46822" s="499"/>
    </row>
    <row r="46823">
      <c r="B46823" s="497"/>
      <c r="H46823" s="500"/>
      <c r="O46823" s="500"/>
      <c r="Q46823" s="498" t="s">
        <v>213</v>
      </c>
      <c r="S46823" s="499"/>
    </row>
    <row r="46824">
      <c r="B46824" s="497"/>
      <c r="H46824" s="500"/>
      <c r="O46824" s="500"/>
      <c r="Q46824" s="498" t="s">
        <v>213</v>
      </c>
      <c r="S46824" s="499"/>
    </row>
    <row r="46825">
      <c r="B46825" s="497"/>
      <c r="H46825" s="500"/>
      <c r="O46825" s="500"/>
      <c r="Q46825" s="498" t="s">
        <v>213</v>
      </c>
      <c r="S46825" s="499"/>
    </row>
    <row r="46826">
      <c r="B46826" s="497"/>
      <c r="H46826" s="500"/>
      <c r="O46826" s="500"/>
      <c r="Q46826" s="498" t="s">
        <v>213</v>
      </c>
      <c r="S46826" s="499"/>
    </row>
    <row r="46827">
      <c r="B46827" s="497"/>
      <c r="H46827" s="500"/>
      <c r="O46827" s="500"/>
      <c r="Q46827" s="498" t="s">
        <v>213</v>
      </c>
      <c r="S46827" s="499"/>
    </row>
    <row r="46828">
      <c r="B46828" s="497"/>
      <c r="H46828" s="500"/>
      <c r="O46828" s="500"/>
      <c r="Q46828" s="498" t="s">
        <v>213</v>
      </c>
      <c r="S46828" s="499"/>
    </row>
    <row r="46829">
      <c r="B46829" s="497"/>
      <c r="H46829" s="500"/>
      <c r="O46829" s="500"/>
      <c r="Q46829" s="498" t="s">
        <v>213</v>
      </c>
      <c r="S46829" s="499"/>
    </row>
    <row r="46830">
      <c r="B46830" s="497"/>
      <c r="H46830" s="500"/>
      <c r="O46830" s="500"/>
      <c r="Q46830" s="498" t="s">
        <v>213</v>
      </c>
      <c r="S46830" s="499"/>
    </row>
    <row r="46831">
      <c r="B46831" s="497"/>
      <c r="H46831" s="500"/>
      <c r="O46831" s="500"/>
      <c r="Q46831" s="498" t="s">
        <v>213</v>
      </c>
      <c r="S46831" s="499"/>
    </row>
    <row r="46832">
      <c r="B46832" s="497"/>
      <c r="H46832" s="500"/>
      <c r="O46832" s="500"/>
      <c r="Q46832" s="498" t="s">
        <v>213</v>
      </c>
      <c r="S46832" s="499"/>
    </row>
    <row r="46833">
      <c r="B46833" s="497"/>
      <c r="H46833" s="500"/>
      <c r="O46833" s="500"/>
      <c r="Q46833" s="498" t="s">
        <v>213</v>
      </c>
      <c r="S46833" s="499"/>
    </row>
    <row r="46834">
      <c r="B46834" s="497"/>
      <c r="H46834" s="500"/>
      <c r="O46834" s="500"/>
      <c r="Q46834" s="498" t="s">
        <v>213</v>
      </c>
      <c r="S46834" s="499"/>
    </row>
    <row r="46835">
      <c r="B46835" s="497"/>
      <c r="H46835" s="500"/>
      <c r="O46835" s="500"/>
      <c r="Q46835" s="498" t="s">
        <v>213</v>
      </c>
      <c r="S46835" s="499"/>
    </row>
    <row r="46836">
      <c r="B46836" s="497"/>
      <c r="H46836" s="500"/>
      <c r="O46836" s="500"/>
      <c r="Q46836" s="498" t="s">
        <v>213</v>
      </c>
      <c r="S46836" s="499"/>
    </row>
    <row r="46837">
      <c r="B46837" s="497"/>
      <c r="H46837" s="500"/>
      <c r="O46837" s="500"/>
      <c r="Q46837" s="498" t="s">
        <v>213</v>
      </c>
      <c r="S46837" s="499"/>
    </row>
    <row r="46838">
      <c r="B46838" s="497"/>
      <c r="H46838" s="500"/>
      <c r="O46838" s="500"/>
      <c r="Q46838" s="498" t="s">
        <v>213</v>
      </c>
      <c r="S46838" s="499"/>
    </row>
    <row r="46839">
      <c r="B46839" s="497"/>
      <c r="H46839" s="500"/>
      <c r="O46839" s="500"/>
      <c r="Q46839" s="498" t="s">
        <v>213</v>
      </c>
      <c r="S46839" s="499"/>
    </row>
    <row r="46840">
      <c r="B46840" s="497"/>
      <c r="H46840" s="500"/>
      <c r="O46840" s="500"/>
      <c r="Q46840" s="498" t="s">
        <v>213</v>
      </c>
      <c r="S46840" s="499"/>
    </row>
    <row r="46841">
      <c r="B46841" s="497"/>
      <c r="H46841" s="500"/>
      <c r="O46841" s="500"/>
      <c r="Q46841" s="498" t="s">
        <v>213</v>
      </c>
      <c r="S46841" s="499"/>
    </row>
    <row r="46842">
      <c r="B46842" s="497"/>
      <c r="H46842" s="500"/>
      <c r="O46842" s="500"/>
      <c r="Q46842" s="498" t="s">
        <v>213</v>
      </c>
      <c r="S46842" s="499"/>
    </row>
    <row r="46843">
      <c r="B46843" s="497"/>
      <c r="H46843" s="500"/>
      <c r="O46843" s="500"/>
      <c r="Q46843" s="498" t="s">
        <v>213</v>
      </c>
      <c r="S46843" s="499"/>
    </row>
    <row r="46844">
      <c r="B46844" s="497"/>
      <c r="H46844" s="500"/>
      <c r="O46844" s="500"/>
      <c r="Q46844" s="498" t="s">
        <v>213</v>
      </c>
      <c r="S46844" s="499"/>
    </row>
    <row r="46845">
      <c r="B46845" s="497"/>
      <c r="H46845" s="500"/>
      <c r="O46845" s="500"/>
      <c r="Q46845" s="498" t="s">
        <v>213</v>
      </c>
      <c r="S46845" s="499"/>
    </row>
    <row r="46846">
      <c r="B46846" s="497"/>
      <c r="H46846" s="500"/>
      <c r="O46846" s="500"/>
      <c r="Q46846" s="498" t="s">
        <v>213</v>
      </c>
      <c r="S46846" s="499"/>
    </row>
    <row r="46847">
      <c r="B46847" s="497"/>
      <c r="H46847" s="500"/>
      <c r="O46847" s="500"/>
      <c r="Q46847" s="498" t="s">
        <v>213</v>
      </c>
      <c r="S46847" s="499"/>
    </row>
    <row r="46848">
      <c r="B46848" s="497"/>
      <c r="H46848" s="500"/>
      <c r="O46848" s="500"/>
      <c r="Q46848" s="498" t="s">
        <v>213</v>
      </c>
      <c r="S46848" s="499"/>
    </row>
    <row r="46849">
      <c r="B46849" s="497"/>
      <c r="H46849" s="500"/>
      <c r="O46849" s="500"/>
      <c r="Q46849" s="498" t="s">
        <v>213</v>
      </c>
      <c r="S46849" s="499"/>
    </row>
    <row r="46850">
      <c r="B46850" s="497"/>
      <c r="H46850" s="500"/>
      <c r="O46850" s="500"/>
      <c r="Q46850" s="498" t="s">
        <v>213</v>
      </c>
      <c r="S46850" s="499"/>
    </row>
    <row r="46851">
      <c r="B46851" s="497"/>
      <c r="H46851" s="500"/>
      <c r="O46851" s="500"/>
      <c r="Q46851" s="498" t="s">
        <v>213</v>
      </c>
      <c r="S46851" s="499"/>
    </row>
    <row r="46852">
      <c r="B46852" s="497"/>
      <c r="H46852" s="500"/>
      <c r="O46852" s="500"/>
      <c r="Q46852" s="498" t="s">
        <v>213</v>
      </c>
      <c r="S46852" s="499"/>
    </row>
    <row r="46853">
      <c r="B46853" s="497"/>
      <c r="H46853" s="500"/>
      <c r="O46853" s="500"/>
      <c r="Q46853" s="498" t="s">
        <v>213</v>
      </c>
      <c r="S46853" s="499"/>
    </row>
    <row r="46854">
      <c r="B46854" s="497"/>
      <c r="H46854" s="500"/>
      <c r="O46854" s="500"/>
      <c r="Q46854" s="498" t="s">
        <v>213</v>
      </c>
      <c r="S46854" s="499"/>
    </row>
    <row r="46855">
      <c r="B46855" s="497"/>
      <c r="H46855" s="500"/>
      <c r="O46855" s="500"/>
      <c r="Q46855" s="498" t="s">
        <v>213</v>
      </c>
      <c r="S46855" s="499"/>
    </row>
    <row r="46856">
      <c r="B46856" s="497"/>
      <c r="H46856" s="500"/>
      <c r="O46856" s="500"/>
      <c r="Q46856" s="498" t="s">
        <v>213</v>
      </c>
      <c r="S46856" s="499"/>
    </row>
    <row r="46857">
      <c r="B46857" s="497"/>
      <c r="H46857" s="500"/>
      <c r="O46857" s="500"/>
      <c r="Q46857" s="498" t="s">
        <v>213</v>
      </c>
      <c r="S46857" s="499"/>
    </row>
    <row r="46858">
      <c r="B46858" s="497"/>
      <c r="H46858" s="500"/>
      <c r="O46858" s="500"/>
      <c r="Q46858" s="498" t="s">
        <v>213</v>
      </c>
      <c r="S46858" s="499"/>
    </row>
    <row r="46859">
      <c r="B46859" s="497"/>
      <c r="H46859" s="500"/>
      <c r="O46859" s="500"/>
      <c r="Q46859" s="498" t="s">
        <v>213</v>
      </c>
      <c r="S46859" s="499"/>
    </row>
    <row r="46860">
      <c r="B46860" s="497"/>
      <c r="H46860" s="500"/>
      <c r="O46860" s="500"/>
      <c r="Q46860" s="498" t="s">
        <v>213</v>
      </c>
      <c r="S46860" s="499"/>
    </row>
    <row r="46861">
      <c r="B46861" s="497"/>
      <c r="H46861" s="500"/>
      <c r="O46861" s="500"/>
      <c r="Q46861" s="498" t="s">
        <v>213</v>
      </c>
      <c r="S46861" s="499"/>
    </row>
    <row r="46862">
      <c r="B46862" s="497"/>
      <c r="H46862" s="500"/>
      <c r="O46862" s="500"/>
      <c r="Q46862" s="498" t="s">
        <v>213</v>
      </c>
      <c r="S46862" s="499"/>
    </row>
    <row r="46863">
      <c r="B46863" s="497"/>
      <c r="H46863" s="500"/>
      <c r="O46863" s="500"/>
      <c r="Q46863" s="498" t="s">
        <v>213</v>
      </c>
      <c r="S46863" s="499"/>
    </row>
    <row r="46864">
      <c r="B46864" s="497"/>
      <c r="H46864" s="500"/>
      <c r="O46864" s="500"/>
      <c r="Q46864" s="498" t="s">
        <v>213</v>
      </c>
      <c r="S46864" s="499"/>
    </row>
    <row r="46865">
      <c r="B46865" s="497"/>
      <c r="H46865" s="500"/>
      <c r="O46865" s="500"/>
      <c r="Q46865" s="498" t="s">
        <v>213</v>
      </c>
      <c r="S46865" s="499"/>
    </row>
    <row r="46866">
      <c r="B46866" s="497"/>
      <c r="H46866" s="500"/>
      <c r="O46866" s="500"/>
      <c r="Q46866" s="498" t="s">
        <v>213</v>
      </c>
      <c r="S46866" s="499"/>
    </row>
    <row r="46867">
      <c r="B46867" s="497"/>
      <c r="H46867" s="500"/>
      <c r="O46867" s="500"/>
      <c r="Q46867" s="498" t="s">
        <v>213</v>
      </c>
      <c r="S46867" s="499"/>
    </row>
    <row r="46868">
      <c r="B46868" s="497"/>
      <c r="H46868" s="500"/>
      <c r="O46868" s="500"/>
      <c r="Q46868" s="498" t="s">
        <v>213</v>
      </c>
      <c r="S46868" s="499"/>
    </row>
    <row r="46869">
      <c r="B46869" s="497"/>
      <c r="H46869" s="500"/>
      <c r="O46869" s="500"/>
      <c r="Q46869" s="498" t="s">
        <v>213</v>
      </c>
      <c r="S46869" s="499"/>
    </row>
    <row r="46870">
      <c r="B46870" s="497"/>
      <c r="H46870" s="500"/>
      <c r="O46870" s="500"/>
      <c r="Q46870" s="498" t="s">
        <v>213</v>
      </c>
      <c r="S46870" s="499"/>
    </row>
    <row r="46871">
      <c r="B46871" s="497"/>
      <c r="H46871" s="500"/>
      <c r="O46871" s="500"/>
      <c r="Q46871" s="498" t="s">
        <v>213</v>
      </c>
      <c r="S46871" s="499"/>
    </row>
    <row r="46872">
      <c r="B46872" s="497"/>
      <c r="H46872" s="500"/>
      <c r="O46872" s="500"/>
      <c r="Q46872" s="498" t="s">
        <v>213</v>
      </c>
      <c r="S46872" s="499"/>
    </row>
    <row r="46873">
      <c r="B46873" s="497"/>
      <c r="H46873" s="500"/>
      <c r="O46873" s="500"/>
      <c r="Q46873" s="498" t="s">
        <v>213</v>
      </c>
      <c r="S46873" s="499"/>
    </row>
    <row r="46874">
      <c r="B46874" s="497"/>
      <c r="H46874" s="500"/>
      <c r="O46874" s="500"/>
      <c r="Q46874" s="498" t="s">
        <v>213</v>
      </c>
      <c r="S46874" s="499"/>
    </row>
    <row r="46875">
      <c r="B46875" s="497"/>
      <c r="H46875" s="500"/>
      <c r="O46875" s="500"/>
      <c r="Q46875" s="498" t="s">
        <v>213</v>
      </c>
      <c r="S46875" s="499"/>
    </row>
    <row r="46876">
      <c r="B46876" s="497"/>
      <c r="H46876" s="500"/>
      <c r="O46876" s="500"/>
      <c r="Q46876" s="498" t="s">
        <v>213</v>
      </c>
      <c r="S46876" s="499"/>
    </row>
    <row r="46877">
      <c r="B46877" s="497"/>
      <c r="H46877" s="500"/>
      <c r="O46877" s="500"/>
      <c r="Q46877" s="498" t="s">
        <v>213</v>
      </c>
      <c r="S46877" s="499"/>
    </row>
    <row r="46878">
      <c r="B46878" s="497"/>
      <c r="H46878" s="500"/>
      <c r="O46878" s="500"/>
      <c r="Q46878" s="498" t="s">
        <v>213</v>
      </c>
      <c r="S46878" s="499"/>
    </row>
    <row r="46879">
      <c r="B46879" s="497"/>
      <c r="H46879" s="500"/>
      <c r="O46879" s="500"/>
      <c r="Q46879" s="498" t="s">
        <v>213</v>
      </c>
      <c r="S46879" s="499"/>
    </row>
    <row r="46880">
      <c r="B46880" s="497"/>
      <c r="H46880" s="500"/>
      <c r="O46880" s="500"/>
      <c r="Q46880" s="498" t="s">
        <v>213</v>
      </c>
      <c r="S46880" s="499"/>
    </row>
    <row r="46881">
      <c r="B46881" s="497"/>
      <c r="H46881" s="500"/>
      <c r="O46881" s="500"/>
      <c r="Q46881" s="498" t="s">
        <v>213</v>
      </c>
      <c r="S46881" s="499"/>
    </row>
    <row r="46882">
      <c r="B46882" s="497"/>
      <c r="H46882" s="500"/>
      <c r="O46882" s="500"/>
      <c r="Q46882" s="498" t="s">
        <v>213</v>
      </c>
      <c r="S46882" s="499"/>
    </row>
    <row r="46883">
      <c r="B46883" s="497"/>
      <c r="H46883" s="500"/>
      <c r="O46883" s="500"/>
      <c r="Q46883" s="498" t="s">
        <v>213</v>
      </c>
      <c r="S46883" s="499"/>
    </row>
    <row r="46884">
      <c r="B46884" s="497"/>
      <c r="H46884" s="500"/>
      <c r="O46884" s="500"/>
      <c r="Q46884" s="498" t="s">
        <v>213</v>
      </c>
      <c r="S46884" s="499"/>
    </row>
    <row r="46885">
      <c r="B46885" s="497"/>
      <c r="H46885" s="500"/>
      <c r="O46885" s="500"/>
      <c r="Q46885" s="498" t="s">
        <v>213</v>
      </c>
      <c r="S46885" s="499"/>
    </row>
    <row r="46886">
      <c r="B46886" s="497"/>
      <c r="H46886" s="500"/>
      <c r="O46886" s="500"/>
      <c r="Q46886" s="498" t="s">
        <v>213</v>
      </c>
      <c r="S46886" s="499"/>
    </row>
    <row r="46887">
      <c r="B46887" s="497"/>
      <c r="H46887" s="500"/>
      <c r="O46887" s="500"/>
      <c r="Q46887" s="498" t="s">
        <v>213</v>
      </c>
      <c r="S46887" s="499"/>
    </row>
    <row r="46888">
      <c r="B46888" s="497"/>
      <c r="H46888" s="500"/>
      <c r="O46888" s="500"/>
      <c r="Q46888" s="498" t="s">
        <v>213</v>
      </c>
      <c r="S46888" s="499"/>
    </row>
    <row r="46889">
      <c r="B46889" s="497"/>
      <c r="H46889" s="500"/>
      <c r="O46889" s="500"/>
      <c r="Q46889" s="498" t="s">
        <v>213</v>
      </c>
      <c r="S46889" s="499"/>
    </row>
    <row r="46890">
      <c r="B46890" s="497"/>
      <c r="H46890" s="500"/>
      <c r="O46890" s="500"/>
      <c r="Q46890" s="498" t="s">
        <v>213</v>
      </c>
      <c r="S46890" s="499"/>
    </row>
    <row r="46891">
      <c r="B46891" s="497"/>
      <c r="H46891" s="500"/>
      <c r="O46891" s="500"/>
      <c r="Q46891" s="498" t="s">
        <v>213</v>
      </c>
      <c r="S46891" s="499"/>
    </row>
    <row r="46892">
      <c r="B46892" s="497"/>
      <c r="H46892" s="500"/>
      <c r="O46892" s="500"/>
      <c r="Q46892" s="498" t="s">
        <v>213</v>
      </c>
      <c r="S46892" s="499"/>
    </row>
    <row r="46893">
      <c r="B46893" s="497"/>
      <c r="H46893" s="500"/>
      <c r="O46893" s="500"/>
      <c r="Q46893" s="498" t="s">
        <v>213</v>
      </c>
      <c r="S46893" s="499"/>
    </row>
    <row r="46894">
      <c r="B46894" s="497"/>
      <c r="H46894" s="500"/>
      <c r="O46894" s="500"/>
      <c r="Q46894" s="498" t="s">
        <v>213</v>
      </c>
      <c r="S46894" s="499"/>
    </row>
    <row r="46895">
      <c r="B46895" s="497"/>
      <c r="H46895" s="500"/>
      <c r="O46895" s="500"/>
      <c r="Q46895" s="498" t="s">
        <v>213</v>
      </c>
      <c r="S46895" s="499"/>
    </row>
    <row r="46896">
      <c r="B46896" s="497"/>
      <c r="H46896" s="500"/>
      <c r="O46896" s="500"/>
      <c r="Q46896" s="498" t="s">
        <v>213</v>
      </c>
      <c r="S46896" s="499"/>
    </row>
    <row r="46897">
      <c r="B46897" s="497"/>
      <c r="H46897" s="500"/>
      <c r="O46897" s="500"/>
      <c r="Q46897" s="498" t="s">
        <v>213</v>
      </c>
      <c r="S46897" s="499"/>
    </row>
    <row r="46898">
      <c r="B46898" s="497"/>
      <c r="H46898" s="500"/>
      <c r="O46898" s="500"/>
      <c r="Q46898" s="498" t="s">
        <v>213</v>
      </c>
      <c r="S46898" s="499"/>
    </row>
    <row r="46899">
      <c r="B46899" s="497"/>
      <c r="H46899" s="500"/>
      <c r="O46899" s="500"/>
      <c r="Q46899" s="498" t="s">
        <v>213</v>
      </c>
      <c r="S46899" s="499"/>
    </row>
    <row r="46900">
      <c r="B46900" s="497"/>
      <c r="H46900" s="500"/>
      <c r="O46900" s="500"/>
      <c r="Q46900" s="498" t="s">
        <v>213</v>
      </c>
      <c r="S46900" s="499"/>
    </row>
    <row r="46901">
      <c r="B46901" s="497"/>
      <c r="H46901" s="500"/>
      <c r="O46901" s="500"/>
      <c r="Q46901" s="498" t="s">
        <v>213</v>
      </c>
      <c r="S46901" s="499"/>
    </row>
    <row r="46902">
      <c r="B46902" s="497"/>
      <c r="H46902" s="500"/>
      <c r="O46902" s="500"/>
      <c r="Q46902" s="498" t="s">
        <v>213</v>
      </c>
      <c r="S46902" s="499"/>
    </row>
    <row r="46903">
      <c r="B46903" s="497"/>
      <c r="H46903" s="500"/>
      <c r="O46903" s="500"/>
      <c r="Q46903" s="498" t="s">
        <v>213</v>
      </c>
      <c r="S46903" s="499"/>
    </row>
    <row r="46904">
      <c r="B46904" s="497"/>
      <c r="H46904" s="500"/>
      <c r="O46904" s="500"/>
      <c r="Q46904" s="498" t="s">
        <v>213</v>
      </c>
      <c r="S46904" s="499"/>
    </row>
    <row r="46905">
      <c r="B46905" s="497"/>
      <c r="H46905" s="500"/>
      <c r="O46905" s="500"/>
      <c r="Q46905" s="498" t="s">
        <v>213</v>
      </c>
      <c r="S46905" s="499"/>
    </row>
    <row r="46906">
      <c r="B46906" s="497"/>
      <c r="H46906" s="500"/>
      <c r="O46906" s="500"/>
      <c r="Q46906" s="498" t="s">
        <v>213</v>
      </c>
      <c r="S46906" s="499"/>
    </row>
    <row r="46907">
      <c r="B46907" s="497"/>
      <c r="H46907" s="500"/>
      <c r="O46907" s="500"/>
      <c r="Q46907" s="498" t="s">
        <v>213</v>
      </c>
      <c r="S46907" s="499"/>
    </row>
    <row r="46908">
      <c r="B46908" s="497"/>
      <c r="H46908" s="500"/>
      <c r="O46908" s="500"/>
      <c r="Q46908" s="498" t="s">
        <v>213</v>
      </c>
      <c r="S46908" s="499"/>
    </row>
    <row r="46909">
      <c r="B46909" s="497"/>
      <c r="H46909" s="500"/>
      <c r="O46909" s="500"/>
      <c r="Q46909" s="498" t="s">
        <v>213</v>
      </c>
      <c r="S46909" s="499"/>
    </row>
    <row r="46910">
      <c r="B46910" s="497"/>
      <c r="H46910" s="500"/>
      <c r="O46910" s="500"/>
      <c r="Q46910" s="498" t="s">
        <v>213</v>
      </c>
      <c r="S46910" s="499"/>
    </row>
    <row r="46911">
      <c r="B46911" s="497"/>
      <c r="H46911" s="500"/>
      <c r="O46911" s="500"/>
      <c r="Q46911" s="498" t="s">
        <v>213</v>
      </c>
      <c r="S46911" s="499"/>
    </row>
    <row r="46912">
      <c r="B46912" s="497"/>
      <c r="H46912" s="500"/>
      <c r="O46912" s="500"/>
      <c r="Q46912" s="498" t="s">
        <v>213</v>
      </c>
      <c r="S46912" s="499"/>
    </row>
    <row r="46913">
      <c r="B46913" s="497"/>
      <c r="H46913" s="500"/>
      <c r="O46913" s="500"/>
      <c r="Q46913" s="498" t="s">
        <v>213</v>
      </c>
      <c r="S46913" s="499"/>
    </row>
    <row r="46914">
      <c r="B46914" s="497"/>
      <c r="H46914" s="500"/>
      <c r="O46914" s="500"/>
      <c r="Q46914" s="498" t="s">
        <v>213</v>
      </c>
      <c r="S46914" s="499"/>
    </row>
    <row r="46915">
      <c r="B46915" s="497"/>
      <c r="H46915" s="500"/>
      <c r="O46915" s="500"/>
      <c r="Q46915" s="498" t="s">
        <v>213</v>
      </c>
      <c r="S46915" s="499"/>
    </row>
    <row r="46916">
      <c r="B46916" s="497"/>
      <c r="H46916" s="500"/>
      <c r="O46916" s="500"/>
      <c r="Q46916" s="498" t="s">
        <v>213</v>
      </c>
      <c r="S46916" s="499"/>
    </row>
    <row r="46917">
      <c r="B46917" s="497"/>
      <c r="H46917" s="500"/>
      <c r="O46917" s="500"/>
      <c r="Q46917" s="498" t="s">
        <v>213</v>
      </c>
      <c r="S46917" s="499"/>
    </row>
    <row r="46918">
      <c r="B46918" s="497"/>
      <c r="H46918" s="500"/>
      <c r="O46918" s="500"/>
      <c r="Q46918" s="498" t="s">
        <v>213</v>
      </c>
      <c r="S46918" s="499"/>
    </row>
    <row r="46919">
      <c r="B46919" s="497"/>
      <c r="H46919" s="500"/>
      <c r="O46919" s="500"/>
      <c r="Q46919" s="498" t="s">
        <v>213</v>
      </c>
      <c r="S46919" s="499"/>
    </row>
    <row r="46920">
      <c r="B46920" s="497"/>
      <c r="H46920" s="500"/>
      <c r="O46920" s="500"/>
      <c r="Q46920" s="498" t="s">
        <v>213</v>
      </c>
      <c r="S46920" s="499"/>
    </row>
    <row r="46921">
      <c r="B46921" s="497"/>
      <c r="H46921" s="500"/>
      <c r="O46921" s="500"/>
      <c r="Q46921" s="498" t="s">
        <v>213</v>
      </c>
      <c r="S46921" s="499"/>
    </row>
    <row r="46922">
      <c r="B46922" s="497"/>
      <c r="H46922" s="500"/>
      <c r="O46922" s="500"/>
      <c r="Q46922" s="498" t="s">
        <v>213</v>
      </c>
      <c r="S46922" s="499"/>
    </row>
    <row r="46923">
      <c r="B46923" s="497"/>
      <c r="H46923" s="500"/>
      <c r="O46923" s="500"/>
      <c r="Q46923" s="498" t="s">
        <v>213</v>
      </c>
      <c r="S46923" s="499"/>
    </row>
    <row r="46924">
      <c r="B46924" s="497"/>
      <c r="H46924" s="500"/>
      <c r="O46924" s="500"/>
      <c r="Q46924" s="498" t="s">
        <v>213</v>
      </c>
      <c r="S46924" s="499"/>
    </row>
    <row r="46925">
      <c r="B46925" s="497"/>
      <c r="H46925" s="500"/>
      <c r="O46925" s="500"/>
      <c r="Q46925" s="498" t="s">
        <v>213</v>
      </c>
      <c r="S46925" s="499"/>
    </row>
    <row r="46926">
      <c r="B46926" s="497"/>
      <c r="H46926" s="500"/>
      <c r="O46926" s="500"/>
      <c r="Q46926" s="498" t="s">
        <v>213</v>
      </c>
      <c r="S46926" s="499"/>
    </row>
    <row r="46927">
      <c r="B46927" s="497"/>
      <c r="H46927" s="500"/>
      <c r="O46927" s="500"/>
      <c r="Q46927" s="498" t="s">
        <v>213</v>
      </c>
      <c r="S46927" s="499"/>
    </row>
    <row r="46928">
      <c r="B46928" s="497"/>
      <c r="H46928" s="500"/>
      <c r="O46928" s="500"/>
      <c r="Q46928" s="498" t="s">
        <v>213</v>
      </c>
      <c r="S46928" s="499"/>
    </row>
    <row r="46929">
      <c r="B46929" s="497"/>
      <c r="H46929" s="500"/>
      <c r="O46929" s="500"/>
      <c r="Q46929" s="498" t="s">
        <v>213</v>
      </c>
      <c r="S46929" s="499"/>
    </row>
    <row r="46930">
      <c r="B46930" s="497"/>
      <c r="H46930" s="500"/>
      <c r="O46930" s="500"/>
      <c r="Q46930" s="498" t="s">
        <v>213</v>
      </c>
      <c r="S46930" s="499"/>
    </row>
    <row r="46931">
      <c r="B46931" s="497"/>
      <c r="H46931" s="500"/>
      <c r="O46931" s="500"/>
      <c r="Q46931" s="498" t="s">
        <v>213</v>
      </c>
      <c r="S46931" s="499"/>
    </row>
    <row r="46932">
      <c r="B46932" s="497"/>
      <c r="H46932" s="500"/>
      <c r="O46932" s="500"/>
      <c r="Q46932" s="498" t="s">
        <v>213</v>
      </c>
      <c r="S46932" s="499"/>
    </row>
    <row r="46933">
      <c r="B46933" s="497"/>
      <c r="H46933" s="500"/>
      <c r="O46933" s="500"/>
      <c r="Q46933" s="498" t="s">
        <v>213</v>
      </c>
      <c r="S46933" s="499"/>
    </row>
    <row r="46934">
      <c r="B46934" s="497"/>
      <c r="H46934" s="500"/>
      <c r="O46934" s="500"/>
      <c r="Q46934" s="498" t="s">
        <v>213</v>
      </c>
      <c r="S46934" s="499"/>
    </row>
    <row r="46935">
      <c r="B46935" s="497"/>
      <c r="H46935" s="500"/>
      <c r="O46935" s="500"/>
      <c r="Q46935" s="498" t="s">
        <v>213</v>
      </c>
      <c r="S46935" s="499"/>
    </row>
    <row r="46936">
      <c r="B46936" s="497"/>
      <c r="H46936" s="500"/>
      <c r="O46936" s="500"/>
      <c r="Q46936" s="498" t="s">
        <v>213</v>
      </c>
      <c r="S46936" s="499"/>
    </row>
    <row r="46937">
      <c r="B46937" s="497"/>
      <c r="H46937" s="500"/>
      <c r="O46937" s="500"/>
      <c r="Q46937" s="498" t="s">
        <v>213</v>
      </c>
      <c r="S46937" s="499"/>
    </row>
    <row r="46938">
      <c r="B46938" s="497"/>
      <c r="H46938" s="500"/>
      <c r="O46938" s="500"/>
      <c r="Q46938" s="498" t="s">
        <v>213</v>
      </c>
      <c r="S46938" s="499"/>
    </row>
    <row r="46939">
      <c r="B46939" s="497"/>
      <c r="H46939" s="500"/>
      <c r="O46939" s="500"/>
      <c r="Q46939" s="498" t="s">
        <v>213</v>
      </c>
      <c r="S46939" s="499"/>
    </row>
    <row r="46940">
      <c r="B46940" s="497"/>
      <c r="H46940" s="500"/>
      <c r="O46940" s="500"/>
      <c r="Q46940" s="498" t="s">
        <v>213</v>
      </c>
      <c r="S46940" s="499"/>
    </row>
    <row r="46941">
      <c r="B46941" s="497"/>
      <c r="H46941" s="500"/>
      <c r="O46941" s="500"/>
      <c r="Q46941" s="498" t="s">
        <v>213</v>
      </c>
      <c r="S46941" s="499"/>
    </row>
    <row r="46942">
      <c r="B46942" s="497"/>
      <c r="H46942" s="500"/>
      <c r="O46942" s="500"/>
      <c r="Q46942" s="498" t="s">
        <v>213</v>
      </c>
      <c r="S46942" s="499"/>
    </row>
    <row r="46943">
      <c r="B46943" s="497"/>
      <c r="H46943" s="500"/>
      <c r="O46943" s="500"/>
      <c r="Q46943" s="498" t="s">
        <v>213</v>
      </c>
      <c r="S46943" s="499"/>
    </row>
    <row r="46944">
      <c r="B46944" s="497"/>
      <c r="H46944" s="500"/>
      <c r="O46944" s="500"/>
      <c r="Q46944" s="498" t="s">
        <v>213</v>
      </c>
      <c r="S46944" s="499"/>
    </row>
    <row r="46945">
      <c r="B46945" s="497"/>
      <c r="H46945" s="500"/>
      <c r="O46945" s="500"/>
      <c r="Q46945" s="498" t="s">
        <v>213</v>
      </c>
      <c r="S46945" s="499"/>
    </row>
    <row r="46946">
      <c r="B46946" s="497"/>
      <c r="H46946" s="500"/>
      <c r="O46946" s="500"/>
      <c r="Q46946" s="498" t="s">
        <v>213</v>
      </c>
      <c r="S46946" s="499"/>
    </row>
    <row r="46947">
      <c r="B46947" s="497"/>
      <c r="H46947" s="500"/>
      <c r="O46947" s="500"/>
      <c r="Q46947" s="498" t="s">
        <v>213</v>
      </c>
      <c r="S46947" s="499"/>
    </row>
    <row r="46948">
      <c r="B46948" s="497"/>
      <c r="H46948" s="500"/>
      <c r="O46948" s="500"/>
      <c r="Q46948" s="498" t="s">
        <v>213</v>
      </c>
      <c r="S46948" s="499"/>
    </row>
    <row r="46949">
      <c r="B46949" s="497"/>
      <c r="H46949" s="500"/>
      <c r="O46949" s="500"/>
      <c r="Q46949" s="498" t="s">
        <v>213</v>
      </c>
      <c r="S46949" s="499"/>
    </row>
    <row r="46950">
      <c r="B46950" s="497"/>
      <c r="H46950" s="500"/>
      <c r="O46950" s="500"/>
      <c r="Q46950" s="498" t="s">
        <v>213</v>
      </c>
      <c r="S46950" s="499"/>
    </row>
    <row r="46951">
      <c r="B46951" s="497"/>
      <c r="H46951" s="500"/>
      <c r="O46951" s="500"/>
      <c r="Q46951" s="498" t="s">
        <v>213</v>
      </c>
      <c r="S46951" s="499"/>
    </row>
    <row r="46952">
      <c r="B46952" s="497"/>
      <c r="H46952" s="500"/>
      <c r="O46952" s="500"/>
      <c r="Q46952" s="498" t="s">
        <v>213</v>
      </c>
      <c r="S46952" s="499"/>
    </row>
    <row r="46953">
      <c r="B46953" s="497"/>
      <c r="H46953" s="500"/>
      <c r="O46953" s="500"/>
      <c r="Q46953" s="498" t="s">
        <v>213</v>
      </c>
      <c r="S46953" s="499"/>
    </row>
    <row r="46954">
      <c r="B46954" s="497"/>
      <c r="H46954" s="500"/>
      <c r="O46954" s="500"/>
      <c r="Q46954" s="498" t="s">
        <v>213</v>
      </c>
      <c r="S46954" s="499"/>
    </row>
    <row r="46955">
      <c r="B46955" s="497"/>
      <c r="H46955" s="500"/>
      <c r="O46955" s="500"/>
      <c r="Q46955" s="498" t="s">
        <v>213</v>
      </c>
      <c r="S46955" s="499"/>
    </row>
    <row r="46956">
      <c r="B46956" s="497"/>
      <c r="H46956" s="500"/>
      <c r="O46956" s="500"/>
      <c r="Q46956" s="498" t="s">
        <v>213</v>
      </c>
      <c r="S46956" s="499"/>
    </row>
    <row r="46957">
      <c r="B46957" s="497"/>
      <c r="H46957" s="500"/>
      <c r="O46957" s="500"/>
      <c r="Q46957" s="498" t="s">
        <v>213</v>
      </c>
      <c r="S46957" s="499"/>
    </row>
    <row r="46958">
      <c r="B46958" s="497"/>
      <c r="H46958" s="500"/>
      <c r="O46958" s="500"/>
      <c r="Q46958" s="498" t="s">
        <v>213</v>
      </c>
      <c r="S46958" s="499"/>
    </row>
    <row r="46959">
      <c r="B46959" s="497"/>
      <c r="H46959" s="500"/>
      <c r="O46959" s="500"/>
      <c r="Q46959" s="498" t="s">
        <v>213</v>
      </c>
      <c r="S46959" s="499"/>
    </row>
    <row r="46960">
      <c r="B46960" s="497"/>
      <c r="H46960" s="500"/>
      <c r="O46960" s="500"/>
      <c r="Q46960" s="498" t="s">
        <v>213</v>
      </c>
      <c r="S46960" s="499"/>
    </row>
    <row r="46961">
      <c r="B46961" s="497"/>
      <c r="H46961" s="500"/>
      <c r="O46961" s="500"/>
      <c r="Q46961" s="498" t="s">
        <v>213</v>
      </c>
      <c r="S46961" s="499"/>
    </row>
    <row r="46962">
      <c r="B46962" s="497"/>
      <c r="H46962" s="500"/>
      <c r="O46962" s="500"/>
      <c r="Q46962" s="498" t="s">
        <v>213</v>
      </c>
      <c r="S46962" s="499"/>
    </row>
    <row r="46963">
      <c r="B46963" s="497"/>
      <c r="H46963" s="500"/>
      <c r="O46963" s="500"/>
      <c r="Q46963" s="498" t="s">
        <v>213</v>
      </c>
      <c r="S46963" s="499"/>
    </row>
    <row r="46964">
      <c r="B46964" s="497"/>
      <c r="H46964" s="500"/>
      <c r="O46964" s="500"/>
      <c r="Q46964" s="498" t="s">
        <v>213</v>
      </c>
      <c r="S46964" s="499"/>
    </row>
    <row r="46965">
      <c r="B46965" s="497"/>
      <c r="H46965" s="500"/>
      <c r="O46965" s="500"/>
      <c r="Q46965" s="498" t="s">
        <v>213</v>
      </c>
      <c r="S46965" s="499"/>
    </row>
    <row r="46966">
      <c r="B46966" s="497"/>
      <c r="H46966" s="500"/>
      <c r="O46966" s="500"/>
      <c r="Q46966" s="498" t="s">
        <v>213</v>
      </c>
      <c r="S46966" s="499"/>
    </row>
    <row r="46967">
      <c r="B46967" s="497"/>
      <c r="H46967" s="500"/>
      <c r="O46967" s="500"/>
      <c r="Q46967" s="498" t="s">
        <v>213</v>
      </c>
      <c r="S46967" s="499"/>
    </row>
    <row r="46968">
      <c r="B46968" s="497"/>
      <c r="H46968" s="500"/>
      <c r="O46968" s="500"/>
      <c r="Q46968" s="498" t="s">
        <v>213</v>
      </c>
      <c r="S46968" s="499"/>
    </row>
    <row r="46969">
      <c r="B46969" s="497"/>
      <c r="H46969" s="500"/>
      <c r="O46969" s="500"/>
      <c r="Q46969" s="498" t="s">
        <v>213</v>
      </c>
      <c r="S46969" s="499"/>
    </row>
    <row r="46970">
      <c r="B46970" s="497"/>
      <c r="H46970" s="500"/>
      <c r="O46970" s="500"/>
      <c r="Q46970" s="498" t="s">
        <v>213</v>
      </c>
      <c r="S46970" s="499"/>
    </row>
    <row r="46971">
      <c r="B46971" s="497"/>
      <c r="H46971" s="500"/>
      <c r="O46971" s="500"/>
      <c r="Q46971" s="498" t="s">
        <v>213</v>
      </c>
      <c r="S46971" s="499"/>
    </row>
    <row r="46972">
      <c r="B46972" s="497"/>
      <c r="H46972" s="500"/>
      <c r="O46972" s="500"/>
      <c r="Q46972" s="498" t="s">
        <v>213</v>
      </c>
      <c r="S46972" s="499"/>
    </row>
    <row r="46973">
      <c r="B46973" s="497"/>
      <c r="H46973" s="500"/>
      <c r="O46973" s="500"/>
      <c r="Q46973" s="498" t="s">
        <v>213</v>
      </c>
      <c r="S46973" s="499"/>
    </row>
    <row r="46974">
      <c r="B46974" s="497"/>
      <c r="H46974" s="500"/>
      <c r="O46974" s="500"/>
      <c r="Q46974" s="498" t="s">
        <v>213</v>
      </c>
      <c r="S46974" s="499"/>
    </row>
    <row r="46975">
      <c r="B46975" s="497"/>
      <c r="H46975" s="500"/>
      <c r="O46975" s="500"/>
      <c r="Q46975" s="498" t="s">
        <v>213</v>
      </c>
      <c r="S46975" s="499"/>
    </row>
    <row r="46976">
      <c r="B46976" s="497"/>
      <c r="H46976" s="500"/>
      <c r="O46976" s="500"/>
      <c r="Q46976" s="498" t="s">
        <v>213</v>
      </c>
      <c r="S46976" s="499"/>
    </row>
    <row r="46977">
      <c r="B46977" s="497"/>
      <c r="H46977" s="500"/>
      <c r="O46977" s="500"/>
      <c r="Q46977" s="498" t="s">
        <v>213</v>
      </c>
      <c r="S46977" s="499"/>
    </row>
    <row r="46978">
      <c r="B46978" s="497"/>
      <c r="H46978" s="500"/>
      <c r="O46978" s="500"/>
      <c r="Q46978" s="498" t="s">
        <v>213</v>
      </c>
      <c r="S46978" s="499"/>
    </row>
    <row r="46979">
      <c r="B46979" s="497"/>
      <c r="H46979" s="500"/>
      <c r="O46979" s="500"/>
      <c r="Q46979" s="498" t="s">
        <v>213</v>
      </c>
      <c r="S46979" s="499"/>
    </row>
    <row r="46980">
      <c r="B46980" s="497"/>
      <c r="H46980" s="500"/>
      <c r="O46980" s="500"/>
      <c r="Q46980" s="498" t="s">
        <v>213</v>
      </c>
      <c r="S46980" s="499"/>
    </row>
    <row r="46981">
      <c r="B46981" s="497"/>
      <c r="H46981" s="500"/>
      <c r="O46981" s="500"/>
      <c r="Q46981" s="498" t="s">
        <v>213</v>
      </c>
      <c r="S46981" s="499"/>
    </row>
    <row r="46982">
      <c r="B46982" s="497"/>
      <c r="H46982" s="500"/>
      <c r="O46982" s="500"/>
      <c r="Q46982" s="498" t="s">
        <v>213</v>
      </c>
      <c r="S46982" s="499"/>
    </row>
    <row r="46983">
      <c r="B46983" s="497"/>
      <c r="H46983" s="500"/>
      <c r="O46983" s="500"/>
      <c r="Q46983" s="498" t="s">
        <v>213</v>
      </c>
      <c r="S46983" s="499"/>
    </row>
    <row r="46984">
      <c r="B46984" s="497"/>
      <c r="H46984" s="500"/>
      <c r="O46984" s="500"/>
      <c r="Q46984" s="498" t="s">
        <v>213</v>
      </c>
      <c r="S46984" s="499"/>
    </row>
    <row r="46985">
      <c r="B46985" s="497"/>
      <c r="H46985" s="500"/>
      <c r="O46985" s="500"/>
      <c r="Q46985" s="498" t="s">
        <v>213</v>
      </c>
      <c r="S46985" s="499"/>
    </row>
    <row r="46986">
      <c r="B46986" s="497"/>
      <c r="H46986" s="500"/>
      <c r="O46986" s="500"/>
      <c r="Q46986" s="498" t="s">
        <v>213</v>
      </c>
      <c r="S46986" s="499"/>
    </row>
    <row r="46987">
      <c r="B46987" s="497"/>
      <c r="H46987" s="500"/>
      <c r="O46987" s="500"/>
      <c r="Q46987" s="498" t="s">
        <v>213</v>
      </c>
      <c r="S46987" s="499"/>
    </row>
    <row r="46988">
      <c r="B46988" s="497"/>
      <c r="H46988" s="500"/>
      <c r="O46988" s="500"/>
      <c r="Q46988" s="498" t="s">
        <v>213</v>
      </c>
      <c r="S46988" s="499"/>
    </row>
    <row r="46989">
      <c r="B46989" s="497"/>
      <c r="H46989" s="500"/>
      <c r="O46989" s="500"/>
      <c r="Q46989" s="498" t="s">
        <v>213</v>
      </c>
      <c r="S46989" s="499"/>
    </row>
    <row r="46990">
      <c r="B46990" s="497"/>
      <c r="H46990" s="500"/>
      <c r="O46990" s="500"/>
      <c r="Q46990" s="498" t="s">
        <v>213</v>
      </c>
      <c r="S46990" s="499"/>
    </row>
    <row r="46991">
      <c r="B46991" s="497"/>
      <c r="H46991" s="500"/>
      <c r="O46991" s="500"/>
      <c r="Q46991" s="498" t="s">
        <v>213</v>
      </c>
      <c r="S46991" s="499"/>
    </row>
    <row r="46992">
      <c r="B46992" s="497"/>
      <c r="H46992" s="500"/>
      <c r="O46992" s="500"/>
      <c r="Q46992" s="498" t="s">
        <v>213</v>
      </c>
      <c r="S46992" s="499"/>
    </row>
    <row r="46993">
      <c r="B46993" s="497"/>
      <c r="H46993" s="500"/>
      <c r="O46993" s="500"/>
      <c r="Q46993" s="498" t="s">
        <v>213</v>
      </c>
      <c r="S46993" s="499"/>
    </row>
    <row r="46994">
      <c r="B46994" s="497"/>
      <c r="H46994" s="500"/>
      <c r="O46994" s="500"/>
      <c r="Q46994" s="498" t="s">
        <v>213</v>
      </c>
      <c r="S46994" s="499"/>
    </row>
    <row r="46995">
      <c r="B46995" s="497"/>
      <c r="H46995" s="500"/>
      <c r="O46995" s="500"/>
      <c r="Q46995" s="498" t="s">
        <v>213</v>
      </c>
      <c r="S46995" s="499"/>
    </row>
    <row r="46996">
      <c r="B46996" s="497"/>
      <c r="H46996" s="500"/>
      <c r="O46996" s="500"/>
      <c r="Q46996" s="498" t="s">
        <v>213</v>
      </c>
      <c r="S46996" s="499"/>
    </row>
    <row r="46997">
      <c r="B46997" s="497"/>
      <c r="H46997" s="500"/>
      <c r="O46997" s="500"/>
      <c r="Q46997" s="498" t="s">
        <v>213</v>
      </c>
      <c r="S46997" s="499"/>
    </row>
    <row r="46998">
      <c r="B46998" s="497"/>
      <c r="H46998" s="500"/>
      <c r="O46998" s="500"/>
      <c r="Q46998" s="498" t="s">
        <v>213</v>
      </c>
      <c r="S46998" s="499"/>
    </row>
    <row r="46999">
      <c r="B46999" s="497"/>
      <c r="H46999" s="500"/>
      <c r="O46999" s="500"/>
      <c r="Q46999" s="498" t="s">
        <v>213</v>
      </c>
      <c r="S46999" s="499"/>
    </row>
    <row r="47000">
      <c r="B47000" s="497"/>
      <c r="H47000" s="500"/>
      <c r="O47000" s="500"/>
      <c r="Q47000" s="498" t="s">
        <v>213</v>
      </c>
      <c r="S47000" s="499"/>
    </row>
    <row r="47001">
      <c r="B47001" s="497"/>
      <c r="H47001" s="500"/>
      <c r="O47001" s="500"/>
      <c r="Q47001" s="498" t="s">
        <v>213</v>
      </c>
      <c r="S47001" s="499"/>
    </row>
    <row r="47002">
      <c r="B47002" s="497"/>
      <c r="H47002" s="500"/>
      <c r="O47002" s="500"/>
      <c r="Q47002" s="498" t="s">
        <v>213</v>
      </c>
      <c r="S47002" s="499"/>
    </row>
    <row r="47003">
      <c r="B47003" s="497"/>
      <c r="H47003" s="500"/>
      <c r="O47003" s="500"/>
      <c r="Q47003" s="498" t="s">
        <v>213</v>
      </c>
      <c r="S47003" s="499"/>
    </row>
    <row r="47004">
      <c r="B47004" s="497"/>
      <c r="H47004" s="500"/>
      <c r="O47004" s="500"/>
      <c r="Q47004" s="498" t="s">
        <v>213</v>
      </c>
      <c r="S47004" s="499"/>
    </row>
    <row r="47005">
      <c r="B47005" s="497"/>
      <c r="H47005" s="500"/>
      <c r="O47005" s="500"/>
      <c r="Q47005" s="498" t="s">
        <v>213</v>
      </c>
      <c r="S47005" s="499"/>
    </row>
    <row r="47006">
      <c r="B47006" s="497"/>
      <c r="H47006" s="500"/>
      <c r="O47006" s="500"/>
      <c r="Q47006" s="498" t="s">
        <v>213</v>
      </c>
      <c r="S47006" s="499"/>
    </row>
    <row r="47007">
      <c r="B47007" s="497"/>
      <c r="H47007" s="500"/>
      <c r="O47007" s="500"/>
      <c r="Q47007" s="498" t="s">
        <v>213</v>
      </c>
      <c r="S47007" s="499"/>
    </row>
    <row r="47008">
      <c r="B47008" s="497"/>
      <c r="H47008" s="500"/>
      <c r="O47008" s="500"/>
      <c r="Q47008" s="498" t="s">
        <v>213</v>
      </c>
      <c r="S47008" s="499"/>
    </row>
    <row r="47009">
      <c r="B47009" s="497"/>
      <c r="H47009" s="500"/>
      <c r="O47009" s="500"/>
      <c r="Q47009" s="498" t="s">
        <v>213</v>
      </c>
      <c r="S47009" s="499"/>
    </row>
    <row r="47010">
      <c r="B47010" s="497"/>
      <c r="H47010" s="500"/>
      <c r="O47010" s="500"/>
      <c r="Q47010" s="498" t="s">
        <v>213</v>
      </c>
      <c r="S47010" s="499"/>
    </row>
    <row r="47011">
      <c r="B47011" s="497"/>
      <c r="H47011" s="500"/>
      <c r="O47011" s="500"/>
      <c r="Q47011" s="498" t="s">
        <v>213</v>
      </c>
      <c r="S47011" s="499"/>
    </row>
    <row r="47012">
      <c r="B47012" s="497"/>
      <c r="H47012" s="500"/>
      <c r="O47012" s="500"/>
      <c r="Q47012" s="498" t="s">
        <v>213</v>
      </c>
      <c r="S47012" s="499"/>
    </row>
    <row r="47013">
      <c r="B47013" s="497"/>
      <c r="H47013" s="500"/>
      <c r="O47013" s="500"/>
      <c r="Q47013" s="498" t="s">
        <v>213</v>
      </c>
      <c r="S47013" s="499"/>
    </row>
    <row r="47014">
      <c r="B47014" s="497"/>
      <c r="H47014" s="500"/>
      <c r="O47014" s="500"/>
      <c r="Q47014" s="498" t="s">
        <v>213</v>
      </c>
      <c r="S47014" s="499"/>
    </row>
    <row r="47015">
      <c r="B47015" s="497"/>
      <c r="H47015" s="500"/>
      <c r="O47015" s="500"/>
      <c r="Q47015" s="498" t="s">
        <v>213</v>
      </c>
      <c r="S47015" s="499"/>
    </row>
    <row r="47016">
      <c r="B47016" s="497"/>
      <c r="H47016" s="500"/>
      <c r="O47016" s="500"/>
      <c r="Q47016" s="498" t="s">
        <v>213</v>
      </c>
      <c r="S47016" s="499"/>
    </row>
    <row r="47017">
      <c r="B47017" s="497"/>
      <c r="H47017" s="500"/>
      <c r="O47017" s="500"/>
      <c r="Q47017" s="498" t="s">
        <v>213</v>
      </c>
      <c r="S47017" s="499"/>
    </row>
    <row r="47018">
      <c r="B47018" s="497"/>
      <c r="H47018" s="500"/>
      <c r="O47018" s="500"/>
      <c r="Q47018" s="498" t="s">
        <v>213</v>
      </c>
      <c r="S47018" s="499"/>
    </row>
    <row r="47019">
      <c r="B47019" s="497"/>
      <c r="H47019" s="500"/>
      <c r="O47019" s="500"/>
      <c r="Q47019" s="498" t="s">
        <v>213</v>
      </c>
      <c r="S47019" s="499"/>
    </row>
    <row r="47020">
      <c r="B47020" s="497"/>
      <c r="H47020" s="500"/>
      <c r="O47020" s="500"/>
      <c r="Q47020" s="498" t="s">
        <v>213</v>
      </c>
      <c r="S47020" s="499"/>
    </row>
    <row r="47021">
      <c r="B47021" s="497"/>
      <c r="H47021" s="500"/>
      <c r="O47021" s="500"/>
      <c r="Q47021" s="498" t="s">
        <v>213</v>
      </c>
      <c r="S47021" s="499"/>
    </row>
    <row r="47022">
      <c r="B47022" s="497"/>
      <c r="H47022" s="500"/>
      <c r="O47022" s="500"/>
      <c r="Q47022" s="498" t="s">
        <v>213</v>
      </c>
      <c r="S47022" s="499"/>
    </row>
    <row r="47023">
      <c r="B47023" s="497"/>
      <c r="H47023" s="500"/>
      <c r="O47023" s="500"/>
      <c r="Q47023" s="498" t="s">
        <v>213</v>
      </c>
      <c r="S47023" s="499"/>
    </row>
    <row r="47024">
      <c r="B47024" s="497"/>
      <c r="H47024" s="500"/>
      <c r="O47024" s="500"/>
      <c r="Q47024" s="498" t="s">
        <v>213</v>
      </c>
      <c r="S47024" s="499"/>
    </row>
    <row r="47025">
      <c r="B47025" s="497"/>
      <c r="H47025" s="500"/>
      <c r="O47025" s="500"/>
      <c r="Q47025" s="498" t="s">
        <v>213</v>
      </c>
      <c r="S47025" s="499"/>
    </row>
    <row r="47026">
      <c r="B47026" s="497"/>
      <c r="H47026" s="500"/>
      <c r="O47026" s="500"/>
      <c r="Q47026" s="498" t="s">
        <v>213</v>
      </c>
      <c r="S47026" s="499"/>
    </row>
    <row r="47027">
      <c r="B47027" s="497"/>
      <c r="H47027" s="500"/>
      <c r="O47027" s="500"/>
      <c r="Q47027" s="498" t="s">
        <v>213</v>
      </c>
      <c r="S47027" s="499"/>
    </row>
    <row r="47028">
      <c r="B47028" s="497"/>
      <c r="H47028" s="500"/>
      <c r="O47028" s="500"/>
      <c r="Q47028" s="498" t="s">
        <v>213</v>
      </c>
      <c r="S47028" s="499"/>
    </row>
    <row r="47029">
      <c r="B47029" s="497"/>
      <c r="H47029" s="500"/>
      <c r="O47029" s="500"/>
      <c r="Q47029" s="498" t="s">
        <v>213</v>
      </c>
      <c r="S47029" s="499"/>
    </row>
    <row r="47030">
      <c r="B47030" s="497"/>
      <c r="H47030" s="500"/>
      <c r="O47030" s="500"/>
      <c r="Q47030" s="498" t="s">
        <v>213</v>
      </c>
      <c r="S47030" s="499"/>
    </row>
    <row r="47031">
      <c r="B47031" s="497"/>
      <c r="H47031" s="500"/>
      <c r="O47031" s="500"/>
      <c r="Q47031" s="498" t="s">
        <v>213</v>
      </c>
      <c r="S47031" s="499"/>
    </row>
    <row r="47032">
      <c r="B47032" s="497"/>
      <c r="H47032" s="500"/>
      <c r="O47032" s="500"/>
      <c r="Q47032" s="498" t="s">
        <v>213</v>
      </c>
      <c r="S47032" s="499"/>
    </row>
    <row r="47033">
      <c r="B47033" s="497"/>
      <c r="H47033" s="500"/>
      <c r="O47033" s="500"/>
      <c r="Q47033" s="498" t="s">
        <v>213</v>
      </c>
      <c r="S47033" s="499"/>
    </row>
    <row r="47034">
      <c r="B47034" s="497"/>
      <c r="H47034" s="500"/>
      <c r="O47034" s="500"/>
      <c r="Q47034" s="498" t="s">
        <v>213</v>
      </c>
      <c r="S47034" s="499"/>
    </row>
    <row r="47035">
      <c r="B47035" s="497"/>
      <c r="H47035" s="500"/>
      <c r="O47035" s="500"/>
      <c r="Q47035" s="498" t="s">
        <v>213</v>
      </c>
      <c r="S47035" s="499"/>
    </row>
    <row r="47036">
      <c r="B47036" s="497"/>
      <c r="H47036" s="500"/>
      <c r="O47036" s="500"/>
      <c r="Q47036" s="498" t="s">
        <v>213</v>
      </c>
      <c r="S47036" s="499"/>
    </row>
    <row r="47037">
      <c r="B47037" s="497"/>
      <c r="H47037" s="500"/>
      <c r="O47037" s="500"/>
      <c r="Q47037" s="498" t="s">
        <v>213</v>
      </c>
      <c r="S47037" s="499"/>
    </row>
    <row r="47038">
      <c r="B47038" s="497"/>
      <c r="H47038" s="500"/>
      <c r="O47038" s="500"/>
      <c r="Q47038" s="498" t="s">
        <v>213</v>
      </c>
      <c r="S47038" s="499"/>
    </row>
    <row r="47039">
      <c r="B47039" s="497"/>
      <c r="H47039" s="500"/>
      <c r="O47039" s="500"/>
      <c r="Q47039" s="498" t="s">
        <v>213</v>
      </c>
      <c r="S47039" s="499"/>
    </row>
    <row r="47040">
      <c r="B47040" s="497"/>
      <c r="H47040" s="500"/>
      <c r="O47040" s="500"/>
      <c r="Q47040" s="498" t="s">
        <v>213</v>
      </c>
      <c r="S47040" s="499"/>
    </row>
    <row r="47041">
      <c r="B47041" s="497"/>
      <c r="H47041" s="500"/>
      <c r="O47041" s="500"/>
      <c r="Q47041" s="498" t="s">
        <v>213</v>
      </c>
      <c r="S47041" s="499"/>
    </row>
    <row r="47042">
      <c r="B47042" s="497"/>
      <c r="H47042" s="500"/>
      <c r="O47042" s="500"/>
      <c r="Q47042" s="498" t="s">
        <v>213</v>
      </c>
      <c r="S47042" s="499"/>
    </row>
    <row r="47043">
      <c r="B47043" s="497"/>
      <c r="H47043" s="500"/>
      <c r="O47043" s="500"/>
      <c r="Q47043" s="498" t="s">
        <v>213</v>
      </c>
      <c r="S47043" s="499"/>
    </row>
    <row r="47044">
      <c r="B47044" s="497"/>
      <c r="H47044" s="500"/>
      <c r="O47044" s="500"/>
      <c r="Q47044" s="498" t="s">
        <v>213</v>
      </c>
      <c r="S47044" s="499"/>
    </row>
    <row r="47045">
      <c r="B47045" s="497"/>
      <c r="H47045" s="500"/>
      <c r="O47045" s="500"/>
      <c r="Q47045" s="498" t="s">
        <v>213</v>
      </c>
      <c r="S47045" s="499"/>
    </row>
    <row r="47046">
      <c r="B47046" s="497"/>
      <c r="H47046" s="500"/>
      <c r="O47046" s="500"/>
      <c r="Q47046" s="498" t="s">
        <v>213</v>
      </c>
      <c r="S47046" s="499"/>
    </row>
    <row r="47047">
      <c r="B47047" s="497"/>
      <c r="H47047" s="500"/>
      <c r="O47047" s="500"/>
      <c r="Q47047" s="498" t="s">
        <v>213</v>
      </c>
      <c r="S47047" s="499"/>
    </row>
    <row r="47048">
      <c r="B47048" s="497"/>
      <c r="H47048" s="500"/>
      <c r="O47048" s="500"/>
      <c r="Q47048" s="498" t="s">
        <v>213</v>
      </c>
      <c r="S47048" s="499"/>
    </row>
    <row r="47049">
      <c r="B47049" s="497"/>
      <c r="H47049" s="500"/>
      <c r="O47049" s="500"/>
      <c r="Q47049" s="498" t="s">
        <v>213</v>
      </c>
      <c r="S47049" s="499"/>
    </row>
    <row r="47050">
      <c r="B47050" s="497"/>
      <c r="H47050" s="500"/>
      <c r="O47050" s="500"/>
      <c r="Q47050" s="498" t="s">
        <v>213</v>
      </c>
      <c r="S47050" s="499"/>
    </row>
    <row r="47051">
      <c r="B47051" s="497"/>
      <c r="H47051" s="500"/>
      <c r="O47051" s="500"/>
      <c r="Q47051" s="498" t="s">
        <v>213</v>
      </c>
      <c r="S47051" s="499"/>
    </row>
    <row r="47052">
      <c r="B47052" s="497"/>
      <c r="H47052" s="500"/>
      <c r="O47052" s="500"/>
      <c r="Q47052" s="498" t="s">
        <v>213</v>
      </c>
      <c r="S47052" s="499"/>
    </row>
    <row r="47053">
      <c r="B47053" s="497"/>
      <c r="H47053" s="500"/>
      <c r="O47053" s="500"/>
      <c r="Q47053" s="498" t="s">
        <v>213</v>
      </c>
      <c r="S47053" s="499"/>
    </row>
    <row r="47054">
      <c r="B47054" s="497"/>
      <c r="H47054" s="500"/>
      <c r="O47054" s="500"/>
      <c r="Q47054" s="498" t="s">
        <v>213</v>
      </c>
      <c r="S47054" s="499"/>
    </row>
    <row r="47055">
      <c r="B47055" s="497"/>
      <c r="H47055" s="500"/>
      <c r="O47055" s="500"/>
      <c r="Q47055" s="498" t="s">
        <v>213</v>
      </c>
      <c r="S47055" s="499"/>
    </row>
    <row r="47056">
      <c r="B47056" s="497"/>
      <c r="H47056" s="500"/>
      <c r="O47056" s="500"/>
      <c r="Q47056" s="498" t="s">
        <v>213</v>
      </c>
      <c r="S47056" s="499"/>
    </row>
    <row r="47057">
      <c r="B47057" s="497"/>
      <c r="H47057" s="500"/>
      <c r="O47057" s="500"/>
      <c r="Q47057" s="498" t="s">
        <v>213</v>
      </c>
      <c r="S47057" s="499"/>
    </row>
    <row r="47058">
      <c r="B47058" s="497"/>
      <c r="H47058" s="500"/>
      <c r="O47058" s="500"/>
      <c r="Q47058" s="498" t="s">
        <v>213</v>
      </c>
      <c r="S47058" s="499"/>
    </row>
    <row r="47059">
      <c r="B47059" s="497"/>
      <c r="H47059" s="500"/>
      <c r="O47059" s="500"/>
      <c r="Q47059" s="498" t="s">
        <v>213</v>
      </c>
      <c r="S47059" s="499"/>
    </row>
    <row r="47060">
      <c r="B47060" s="497"/>
      <c r="H47060" s="500"/>
      <c r="O47060" s="500"/>
      <c r="Q47060" s="498" t="s">
        <v>213</v>
      </c>
      <c r="S47060" s="499"/>
    </row>
    <row r="47061">
      <c r="B47061" s="497"/>
      <c r="H47061" s="500"/>
      <c r="O47061" s="500"/>
      <c r="Q47061" s="498" t="s">
        <v>213</v>
      </c>
      <c r="S47061" s="499"/>
    </row>
    <row r="47062">
      <c r="B47062" s="497"/>
      <c r="H47062" s="500"/>
      <c r="O47062" s="500"/>
      <c r="Q47062" s="498" t="s">
        <v>213</v>
      </c>
      <c r="S47062" s="499"/>
    </row>
    <row r="47063">
      <c r="B47063" s="497"/>
      <c r="H47063" s="500"/>
      <c r="O47063" s="500"/>
      <c r="Q47063" s="498" t="s">
        <v>213</v>
      </c>
      <c r="S47063" s="499"/>
    </row>
    <row r="47064">
      <c r="B47064" s="497"/>
      <c r="H47064" s="500"/>
      <c r="O47064" s="500"/>
      <c r="Q47064" s="498" t="s">
        <v>213</v>
      </c>
      <c r="S47064" s="499"/>
    </row>
    <row r="47065">
      <c r="B47065" s="497"/>
      <c r="H47065" s="500"/>
      <c r="O47065" s="500"/>
      <c r="Q47065" s="498" t="s">
        <v>213</v>
      </c>
      <c r="S47065" s="499"/>
    </row>
    <row r="47066">
      <c r="B47066" s="497"/>
      <c r="H47066" s="500"/>
      <c r="O47066" s="500"/>
      <c r="Q47066" s="498" t="s">
        <v>213</v>
      </c>
      <c r="S47066" s="499"/>
    </row>
    <row r="47067">
      <c r="B47067" s="497"/>
      <c r="H47067" s="500"/>
      <c r="O47067" s="500"/>
      <c r="Q47067" s="498" t="s">
        <v>213</v>
      </c>
      <c r="S47067" s="499"/>
    </row>
    <row r="47068">
      <c r="B47068" s="497"/>
      <c r="H47068" s="500"/>
      <c r="O47068" s="500"/>
      <c r="Q47068" s="498" t="s">
        <v>213</v>
      </c>
      <c r="S47068" s="499"/>
    </row>
    <row r="47069">
      <c r="B47069" s="497"/>
      <c r="H47069" s="500"/>
      <c r="O47069" s="500"/>
      <c r="Q47069" s="498" t="s">
        <v>213</v>
      </c>
      <c r="S47069" s="499"/>
    </row>
    <row r="47070">
      <c r="B47070" s="497"/>
      <c r="H47070" s="500"/>
      <c r="O47070" s="500"/>
      <c r="Q47070" s="498" t="s">
        <v>213</v>
      </c>
      <c r="S47070" s="499"/>
    </row>
    <row r="47071">
      <c r="B47071" s="497"/>
      <c r="H47071" s="500"/>
      <c r="O47071" s="500"/>
      <c r="Q47071" s="498" t="s">
        <v>213</v>
      </c>
      <c r="S47071" s="499"/>
    </row>
    <row r="47072">
      <c r="B47072" s="497"/>
      <c r="H47072" s="500"/>
      <c r="O47072" s="500"/>
      <c r="Q47072" s="498" t="s">
        <v>213</v>
      </c>
      <c r="S47072" s="499"/>
    </row>
    <row r="47073">
      <c r="B47073" s="497"/>
      <c r="H47073" s="500"/>
      <c r="O47073" s="500"/>
      <c r="Q47073" s="498" t="s">
        <v>213</v>
      </c>
      <c r="S47073" s="499"/>
    </row>
    <row r="47074">
      <c r="B47074" s="497"/>
      <c r="H47074" s="500"/>
      <c r="O47074" s="500"/>
      <c r="Q47074" s="498" t="s">
        <v>213</v>
      </c>
      <c r="S47074" s="499"/>
    </row>
    <row r="47075">
      <c r="B47075" s="497"/>
      <c r="H47075" s="500"/>
      <c r="O47075" s="500"/>
      <c r="Q47075" s="498" t="s">
        <v>213</v>
      </c>
      <c r="S47075" s="499"/>
    </row>
    <row r="47076">
      <c r="B47076" s="497"/>
      <c r="H47076" s="500"/>
      <c r="O47076" s="500"/>
      <c r="Q47076" s="498" t="s">
        <v>213</v>
      </c>
      <c r="S47076" s="499"/>
    </row>
    <row r="47077">
      <c r="B47077" s="497"/>
      <c r="H47077" s="500"/>
      <c r="O47077" s="500"/>
      <c r="Q47077" s="498" t="s">
        <v>213</v>
      </c>
      <c r="S47077" s="499"/>
    </row>
    <row r="47078">
      <c r="B47078" s="497"/>
      <c r="H47078" s="500"/>
      <c r="O47078" s="500"/>
      <c r="Q47078" s="498" t="s">
        <v>213</v>
      </c>
      <c r="S47078" s="499"/>
    </row>
    <row r="47079">
      <c r="B47079" s="497"/>
      <c r="H47079" s="500"/>
      <c r="O47079" s="500"/>
      <c r="Q47079" s="498" t="s">
        <v>213</v>
      </c>
      <c r="S47079" s="499"/>
    </row>
    <row r="47080">
      <c r="B47080" s="497"/>
      <c r="H47080" s="500"/>
      <c r="O47080" s="500"/>
      <c r="Q47080" s="498" t="s">
        <v>213</v>
      </c>
      <c r="S47080" s="499"/>
    </row>
    <row r="47081">
      <c r="B47081" s="497"/>
      <c r="H47081" s="500"/>
      <c r="O47081" s="500"/>
      <c r="Q47081" s="498" t="s">
        <v>213</v>
      </c>
      <c r="S47081" s="499"/>
    </row>
    <row r="47082">
      <c r="B47082" s="497"/>
      <c r="H47082" s="500"/>
      <c r="O47082" s="500"/>
      <c r="Q47082" s="498" t="s">
        <v>213</v>
      </c>
      <c r="S47082" s="499"/>
    </row>
    <row r="47083">
      <c r="B47083" s="497"/>
      <c r="H47083" s="500"/>
      <c r="O47083" s="500"/>
      <c r="Q47083" s="498" t="s">
        <v>213</v>
      </c>
      <c r="S47083" s="499"/>
    </row>
    <row r="47084">
      <c r="B47084" s="497"/>
      <c r="H47084" s="500"/>
      <c r="O47084" s="500"/>
      <c r="Q47084" s="498" t="s">
        <v>213</v>
      </c>
      <c r="S47084" s="499"/>
    </row>
    <row r="47085">
      <c r="B47085" s="497"/>
      <c r="H47085" s="500"/>
      <c r="O47085" s="500"/>
      <c r="Q47085" s="498" t="s">
        <v>213</v>
      </c>
      <c r="S47085" s="499"/>
    </row>
    <row r="47086">
      <c r="B47086" s="497"/>
      <c r="H47086" s="500"/>
      <c r="O47086" s="500"/>
      <c r="Q47086" s="498" t="s">
        <v>213</v>
      </c>
      <c r="S47086" s="499"/>
    </row>
    <row r="47087">
      <c r="B47087" s="497"/>
      <c r="H47087" s="500"/>
      <c r="O47087" s="500"/>
      <c r="Q47087" s="498" t="s">
        <v>213</v>
      </c>
      <c r="S47087" s="499"/>
    </row>
    <row r="47088">
      <c r="B47088" s="497"/>
      <c r="H47088" s="500"/>
      <c r="O47088" s="500"/>
      <c r="Q47088" s="498" t="s">
        <v>213</v>
      </c>
      <c r="S47088" s="499"/>
    </row>
    <row r="47089">
      <c r="B47089" s="497"/>
      <c r="H47089" s="500"/>
      <c r="O47089" s="500"/>
      <c r="Q47089" s="498" t="s">
        <v>213</v>
      </c>
      <c r="S47089" s="499"/>
    </row>
    <row r="47090">
      <c r="B47090" s="497"/>
      <c r="H47090" s="500"/>
      <c r="O47090" s="500"/>
      <c r="Q47090" s="498" t="s">
        <v>213</v>
      </c>
      <c r="S47090" s="499"/>
    </row>
    <row r="47091">
      <c r="B47091" s="497"/>
      <c r="H47091" s="500"/>
      <c r="O47091" s="500"/>
      <c r="Q47091" s="498" t="s">
        <v>213</v>
      </c>
      <c r="S47091" s="499"/>
    </row>
    <row r="47092">
      <c r="B47092" s="497"/>
      <c r="H47092" s="500"/>
      <c r="O47092" s="500"/>
      <c r="Q47092" s="498" t="s">
        <v>213</v>
      </c>
      <c r="S47092" s="499"/>
    </row>
    <row r="47093">
      <c r="B47093" s="497"/>
      <c r="H47093" s="500"/>
      <c r="O47093" s="500"/>
      <c r="Q47093" s="498" t="s">
        <v>213</v>
      </c>
      <c r="S47093" s="499"/>
    </row>
    <row r="47094">
      <c r="B47094" s="497"/>
      <c r="H47094" s="500"/>
      <c r="O47094" s="500"/>
      <c r="Q47094" s="498" t="s">
        <v>213</v>
      </c>
      <c r="S47094" s="499"/>
    </row>
    <row r="47095">
      <c r="B47095" s="497"/>
      <c r="H47095" s="500"/>
      <c r="O47095" s="500"/>
      <c r="Q47095" s="498" t="s">
        <v>213</v>
      </c>
      <c r="S47095" s="499"/>
    </row>
    <row r="47096">
      <c r="B47096" s="497"/>
      <c r="H47096" s="500"/>
      <c r="O47096" s="500"/>
      <c r="Q47096" s="498" t="s">
        <v>213</v>
      </c>
      <c r="S47096" s="499"/>
    </row>
    <row r="47097">
      <c r="B47097" s="497"/>
      <c r="H47097" s="500"/>
      <c r="O47097" s="500"/>
      <c r="Q47097" s="498" t="s">
        <v>213</v>
      </c>
      <c r="S47097" s="499"/>
    </row>
    <row r="47098">
      <c r="B47098" s="497"/>
      <c r="H47098" s="500"/>
      <c r="O47098" s="500"/>
      <c r="Q47098" s="498" t="s">
        <v>213</v>
      </c>
      <c r="S47098" s="499"/>
    </row>
    <row r="47099">
      <c r="B47099" s="497"/>
      <c r="H47099" s="500"/>
      <c r="O47099" s="500"/>
      <c r="Q47099" s="498" t="s">
        <v>213</v>
      </c>
      <c r="S47099" s="499"/>
    </row>
    <row r="47100">
      <c r="B47100" s="497"/>
      <c r="H47100" s="500"/>
      <c r="O47100" s="500"/>
      <c r="Q47100" s="498" t="s">
        <v>213</v>
      </c>
      <c r="S47100" s="499"/>
    </row>
    <row r="47101">
      <c r="B47101" s="497"/>
      <c r="H47101" s="500"/>
      <c r="O47101" s="500"/>
      <c r="Q47101" s="498" t="s">
        <v>213</v>
      </c>
      <c r="S47101" s="499"/>
    </row>
    <row r="47102">
      <c r="B47102" s="497"/>
      <c r="H47102" s="500"/>
      <c r="O47102" s="500"/>
      <c r="Q47102" s="498" t="s">
        <v>213</v>
      </c>
      <c r="S47102" s="499"/>
    </row>
    <row r="47103">
      <c r="B47103" s="497"/>
      <c r="H47103" s="500"/>
      <c r="O47103" s="500"/>
      <c r="Q47103" s="498" t="s">
        <v>213</v>
      </c>
      <c r="S47103" s="499"/>
    </row>
    <row r="47104">
      <c r="B47104" s="497"/>
      <c r="H47104" s="500"/>
      <c r="O47104" s="500"/>
      <c r="Q47104" s="498" t="s">
        <v>213</v>
      </c>
      <c r="S47104" s="499"/>
    </row>
    <row r="47105">
      <c r="B47105" s="497"/>
      <c r="H47105" s="500"/>
      <c r="O47105" s="500"/>
      <c r="Q47105" s="498" t="s">
        <v>213</v>
      </c>
      <c r="S47105" s="499"/>
    </row>
    <row r="47106">
      <c r="B47106" s="497"/>
      <c r="H47106" s="500"/>
      <c r="O47106" s="500"/>
      <c r="Q47106" s="498" t="s">
        <v>213</v>
      </c>
      <c r="S47106" s="499"/>
    </row>
    <row r="47107">
      <c r="B47107" s="497"/>
      <c r="H47107" s="500"/>
      <c r="O47107" s="500"/>
      <c r="Q47107" s="498" t="s">
        <v>213</v>
      </c>
      <c r="S47107" s="499"/>
    </row>
    <row r="47108">
      <c r="B47108" s="497"/>
      <c r="H47108" s="500"/>
      <c r="O47108" s="500"/>
      <c r="Q47108" s="498" t="s">
        <v>213</v>
      </c>
      <c r="S47108" s="499"/>
    </row>
    <row r="47109">
      <c r="B47109" s="497"/>
      <c r="H47109" s="500"/>
      <c r="O47109" s="500"/>
      <c r="Q47109" s="498" t="s">
        <v>213</v>
      </c>
      <c r="S47109" s="499"/>
    </row>
    <row r="47110">
      <c r="B47110" s="497"/>
      <c r="H47110" s="500"/>
      <c r="O47110" s="500"/>
      <c r="Q47110" s="498" t="s">
        <v>213</v>
      </c>
      <c r="S47110" s="499"/>
    </row>
    <row r="47111">
      <c r="B47111" s="497"/>
      <c r="H47111" s="500"/>
      <c r="O47111" s="500"/>
      <c r="Q47111" s="498" t="s">
        <v>213</v>
      </c>
      <c r="S47111" s="499"/>
    </row>
    <row r="47112">
      <c r="B47112" s="497"/>
      <c r="H47112" s="500"/>
      <c r="O47112" s="500"/>
      <c r="Q47112" s="498" t="s">
        <v>213</v>
      </c>
      <c r="S47112" s="499"/>
    </row>
    <row r="47113">
      <c r="B47113" s="497"/>
      <c r="H47113" s="500"/>
      <c r="O47113" s="500"/>
      <c r="Q47113" s="498" t="s">
        <v>213</v>
      </c>
      <c r="S47113" s="499"/>
    </row>
    <row r="47114">
      <c r="B47114" s="497"/>
      <c r="H47114" s="500"/>
      <c r="O47114" s="500"/>
      <c r="Q47114" s="498" t="s">
        <v>213</v>
      </c>
      <c r="S47114" s="499"/>
    </row>
    <row r="47115">
      <c r="B47115" s="497"/>
      <c r="H47115" s="500"/>
      <c r="O47115" s="500"/>
      <c r="Q47115" s="498" t="s">
        <v>213</v>
      </c>
      <c r="S47115" s="499"/>
    </row>
    <row r="47116">
      <c r="B47116" s="497"/>
      <c r="H47116" s="500"/>
      <c r="O47116" s="500"/>
      <c r="Q47116" s="498" t="s">
        <v>213</v>
      </c>
      <c r="S47116" s="499"/>
    </row>
    <row r="47117">
      <c r="B47117" s="497"/>
      <c r="H47117" s="500"/>
      <c r="O47117" s="500"/>
      <c r="Q47117" s="498" t="s">
        <v>213</v>
      </c>
      <c r="S47117" s="499"/>
    </row>
    <row r="47118">
      <c r="B47118" s="497"/>
      <c r="H47118" s="500"/>
      <c r="O47118" s="500"/>
      <c r="Q47118" s="498" t="s">
        <v>213</v>
      </c>
      <c r="S47118" s="499"/>
    </row>
    <row r="47119">
      <c r="B47119" s="497"/>
      <c r="H47119" s="500"/>
      <c r="O47119" s="500"/>
      <c r="Q47119" s="498" t="s">
        <v>213</v>
      </c>
      <c r="S47119" s="499"/>
    </row>
    <row r="47120">
      <c r="B47120" s="497"/>
      <c r="H47120" s="500"/>
      <c r="O47120" s="500"/>
      <c r="Q47120" s="498" t="s">
        <v>213</v>
      </c>
      <c r="S47120" s="499"/>
    </row>
    <row r="47121">
      <c r="B47121" s="497"/>
      <c r="H47121" s="500"/>
      <c r="O47121" s="500"/>
      <c r="Q47121" s="498" t="s">
        <v>213</v>
      </c>
      <c r="S47121" s="499"/>
    </row>
    <row r="47122">
      <c r="B47122" s="497"/>
      <c r="H47122" s="500"/>
      <c r="O47122" s="500"/>
      <c r="Q47122" s="498" t="s">
        <v>213</v>
      </c>
      <c r="S47122" s="499"/>
    </row>
    <row r="47123">
      <c r="B47123" s="497"/>
      <c r="H47123" s="500"/>
      <c r="O47123" s="500"/>
      <c r="Q47123" s="498" t="s">
        <v>213</v>
      </c>
      <c r="S47123" s="499"/>
    </row>
    <row r="47124">
      <c r="B47124" s="497"/>
      <c r="H47124" s="500"/>
      <c r="O47124" s="500"/>
      <c r="Q47124" s="498" t="s">
        <v>213</v>
      </c>
      <c r="S47124" s="499"/>
    </row>
    <row r="47125">
      <c r="B47125" s="497"/>
      <c r="H47125" s="500"/>
      <c r="O47125" s="500"/>
      <c r="Q47125" s="498" t="s">
        <v>213</v>
      </c>
      <c r="S47125" s="499"/>
    </row>
    <row r="47126">
      <c r="B47126" s="497"/>
      <c r="H47126" s="500"/>
      <c r="O47126" s="500"/>
      <c r="Q47126" s="498" t="s">
        <v>213</v>
      </c>
      <c r="S47126" s="499"/>
    </row>
    <row r="47127">
      <c r="B47127" s="497"/>
      <c r="H47127" s="500"/>
      <c r="O47127" s="500"/>
      <c r="Q47127" s="498" t="s">
        <v>213</v>
      </c>
      <c r="S47127" s="499"/>
    </row>
    <row r="47128">
      <c r="B47128" s="497"/>
      <c r="H47128" s="500"/>
      <c r="O47128" s="500"/>
      <c r="Q47128" s="498" t="s">
        <v>213</v>
      </c>
      <c r="S47128" s="499"/>
    </row>
    <row r="47129">
      <c r="B47129" s="497"/>
      <c r="H47129" s="500"/>
      <c r="O47129" s="500"/>
      <c r="Q47129" s="498" t="s">
        <v>213</v>
      </c>
      <c r="S47129" s="499"/>
    </row>
    <row r="47130">
      <c r="B47130" s="497"/>
      <c r="H47130" s="500"/>
      <c r="O47130" s="500"/>
      <c r="Q47130" s="498" t="s">
        <v>213</v>
      </c>
      <c r="S47130" s="499"/>
    </row>
    <row r="47131">
      <c r="B47131" s="497"/>
      <c r="H47131" s="500"/>
      <c r="O47131" s="500"/>
      <c r="Q47131" s="498" t="s">
        <v>213</v>
      </c>
      <c r="S47131" s="499"/>
    </row>
    <row r="47132">
      <c r="B47132" s="497"/>
      <c r="H47132" s="500"/>
      <c r="O47132" s="500"/>
      <c r="Q47132" s="498" t="s">
        <v>213</v>
      </c>
      <c r="S47132" s="499"/>
    </row>
    <row r="47133">
      <c r="B47133" s="497"/>
      <c r="H47133" s="500"/>
      <c r="O47133" s="500"/>
      <c r="Q47133" s="498" t="s">
        <v>213</v>
      </c>
      <c r="S47133" s="499"/>
    </row>
    <row r="47134">
      <c r="B47134" s="497"/>
      <c r="H47134" s="500"/>
      <c r="O47134" s="500"/>
      <c r="Q47134" s="498" t="s">
        <v>213</v>
      </c>
      <c r="S47134" s="499"/>
    </row>
    <row r="47135">
      <c r="B47135" s="497"/>
      <c r="H47135" s="500"/>
      <c r="O47135" s="500"/>
      <c r="Q47135" s="498" t="s">
        <v>213</v>
      </c>
      <c r="S47135" s="499"/>
    </row>
    <row r="47136">
      <c r="B47136" s="497"/>
      <c r="H47136" s="500"/>
      <c r="O47136" s="500"/>
      <c r="Q47136" s="498" t="s">
        <v>213</v>
      </c>
      <c r="S47136" s="499"/>
    </row>
    <row r="47137">
      <c r="B47137" s="497"/>
      <c r="H47137" s="500"/>
      <c r="O47137" s="500"/>
      <c r="Q47137" s="498" t="s">
        <v>213</v>
      </c>
      <c r="S47137" s="499"/>
    </row>
    <row r="47138">
      <c r="B47138" s="497"/>
      <c r="H47138" s="500"/>
      <c r="O47138" s="500"/>
      <c r="Q47138" s="498" t="s">
        <v>213</v>
      </c>
      <c r="S47138" s="499"/>
    </row>
    <row r="47139">
      <c r="B47139" s="497"/>
      <c r="H47139" s="500"/>
      <c r="O47139" s="500"/>
      <c r="Q47139" s="498" t="s">
        <v>213</v>
      </c>
      <c r="S47139" s="499"/>
    </row>
    <row r="47140">
      <c r="B47140" s="497"/>
      <c r="H47140" s="500"/>
      <c r="O47140" s="500"/>
      <c r="Q47140" s="498" t="s">
        <v>213</v>
      </c>
      <c r="S47140" s="499"/>
    </row>
    <row r="47141">
      <c r="B47141" s="497"/>
      <c r="H47141" s="500"/>
      <c r="O47141" s="500"/>
      <c r="Q47141" s="498" t="s">
        <v>213</v>
      </c>
      <c r="S47141" s="499"/>
    </row>
    <row r="47142">
      <c r="B47142" s="497"/>
      <c r="H47142" s="500"/>
      <c r="O47142" s="500"/>
      <c r="Q47142" s="498" t="s">
        <v>213</v>
      </c>
      <c r="S47142" s="499"/>
    </row>
    <row r="47143">
      <c r="B47143" s="497"/>
      <c r="H47143" s="500"/>
      <c r="O47143" s="500"/>
      <c r="Q47143" s="498" t="s">
        <v>213</v>
      </c>
      <c r="S47143" s="499"/>
    </row>
    <row r="47144">
      <c r="B47144" s="497"/>
      <c r="H47144" s="500"/>
      <c r="O47144" s="500"/>
      <c r="Q47144" s="498" t="s">
        <v>213</v>
      </c>
      <c r="S47144" s="499"/>
    </row>
    <row r="47145">
      <c r="B47145" s="497"/>
      <c r="H47145" s="500"/>
      <c r="O47145" s="500"/>
      <c r="Q47145" s="498" t="s">
        <v>213</v>
      </c>
      <c r="S47145" s="499"/>
    </row>
    <row r="47146">
      <c r="B47146" s="497"/>
      <c r="H47146" s="500"/>
      <c r="O47146" s="500"/>
      <c r="Q47146" s="498" t="s">
        <v>213</v>
      </c>
      <c r="S47146" s="499"/>
    </row>
    <row r="47147">
      <c r="B47147" s="497"/>
      <c r="H47147" s="500"/>
      <c r="O47147" s="500"/>
      <c r="Q47147" s="498" t="s">
        <v>213</v>
      </c>
      <c r="S47147" s="499"/>
    </row>
    <row r="47148">
      <c r="B47148" s="497"/>
      <c r="H47148" s="500"/>
      <c r="O47148" s="500"/>
      <c r="Q47148" s="498" t="s">
        <v>213</v>
      </c>
      <c r="S47148" s="499"/>
    </row>
    <row r="47149">
      <c r="B47149" s="497"/>
      <c r="H47149" s="500"/>
      <c r="O47149" s="500"/>
      <c r="Q47149" s="498" t="s">
        <v>213</v>
      </c>
      <c r="S47149" s="499"/>
    </row>
    <row r="47150">
      <c r="B47150" s="497"/>
      <c r="H47150" s="500"/>
      <c r="O47150" s="500"/>
      <c r="Q47150" s="498" t="s">
        <v>213</v>
      </c>
      <c r="S47150" s="499"/>
    </row>
    <row r="47151">
      <c r="B47151" s="497"/>
      <c r="H47151" s="500"/>
      <c r="O47151" s="500"/>
      <c r="Q47151" s="498" t="s">
        <v>213</v>
      </c>
      <c r="S47151" s="499"/>
    </row>
    <row r="47152">
      <c r="B47152" s="497"/>
      <c r="H47152" s="500"/>
      <c r="O47152" s="500"/>
      <c r="Q47152" s="498" t="s">
        <v>213</v>
      </c>
      <c r="S47152" s="499"/>
    </row>
    <row r="47153">
      <c r="B47153" s="497"/>
      <c r="H47153" s="500"/>
      <c r="O47153" s="500"/>
      <c r="Q47153" s="498" t="s">
        <v>213</v>
      </c>
      <c r="S47153" s="499"/>
    </row>
    <row r="47154">
      <c r="B47154" s="497"/>
      <c r="H47154" s="500"/>
      <c r="O47154" s="500"/>
      <c r="Q47154" s="498" t="s">
        <v>213</v>
      </c>
      <c r="S47154" s="499"/>
    </row>
    <row r="47155">
      <c r="B47155" s="497"/>
      <c r="H47155" s="500"/>
      <c r="O47155" s="500"/>
      <c r="Q47155" s="498" t="s">
        <v>213</v>
      </c>
      <c r="S47155" s="499"/>
    </row>
    <row r="47156">
      <c r="B47156" s="497"/>
      <c r="H47156" s="500"/>
      <c r="O47156" s="500"/>
      <c r="Q47156" s="498" t="s">
        <v>213</v>
      </c>
      <c r="S47156" s="499"/>
    </row>
    <row r="47157">
      <c r="B47157" s="497"/>
      <c r="H47157" s="500"/>
      <c r="O47157" s="500"/>
      <c r="Q47157" s="498" t="s">
        <v>213</v>
      </c>
      <c r="S47157" s="499"/>
    </row>
    <row r="47158">
      <c r="B47158" s="497"/>
      <c r="H47158" s="500"/>
      <c r="O47158" s="500"/>
      <c r="Q47158" s="498" t="s">
        <v>213</v>
      </c>
      <c r="S47158" s="499"/>
    </row>
    <row r="47159">
      <c r="B47159" s="497"/>
      <c r="H47159" s="500"/>
      <c r="O47159" s="500"/>
      <c r="Q47159" s="498" t="s">
        <v>213</v>
      </c>
      <c r="S47159" s="499"/>
    </row>
    <row r="47160">
      <c r="B47160" s="497"/>
      <c r="H47160" s="500"/>
      <c r="O47160" s="500"/>
      <c r="Q47160" s="498" t="s">
        <v>213</v>
      </c>
      <c r="S47160" s="499"/>
    </row>
    <row r="47161">
      <c r="B47161" s="497"/>
      <c r="H47161" s="500"/>
      <c r="O47161" s="500"/>
      <c r="Q47161" s="498" t="s">
        <v>213</v>
      </c>
      <c r="S47161" s="499"/>
    </row>
    <row r="47162">
      <c r="B47162" s="497"/>
      <c r="H47162" s="500"/>
      <c r="O47162" s="500"/>
      <c r="Q47162" s="498" t="s">
        <v>213</v>
      </c>
      <c r="S47162" s="499"/>
    </row>
    <row r="47163">
      <c r="B47163" s="497"/>
      <c r="H47163" s="500"/>
      <c r="O47163" s="500"/>
      <c r="Q47163" s="498" t="s">
        <v>213</v>
      </c>
      <c r="S47163" s="499"/>
    </row>
    <row r="47164">
      <c r="B47164" s="497"/>
      <c r="H47164" s="500"/>
      <c r="O47164" s="500"/>
      <c r="Q47164" s="498" t="s">
        <v>213</v>
      </c>
      <c r="S47164" s="499"/>
    </row>
    <row r="47165">
      <c r="B47165" s="497"/>
      <c r="H47165" s="500"/>
      <c r="O47165" s="500"/>
      <c r="Q47165" s="498" t="s">
        <v>213</v>
      </c>
      <c r="S47165" s="499"/>
    </row>
    <row r="47166">
      <c r="B47166" s="497"/>
      <c r="H47166" s="500"/>
      <c r="O47166" s="500"/>
      <c r="Q47166" s="498" t="s">
        <v>213</v>
      </c>
      <c r="S47166" s="499"/>
    </row>
    <row r="47167">
      <c r="B47167" s="497"/>
      <c r="H47167" s="500"/>
      <c r="O47167" s="500"/>
      <c r="Q47167" s="498" t="s">
        <v>213</v>
      </c>
      <c r="S47167" s="499"/>
    </row>
    <row r="47168">
      <c r="B47168" s="497"/>
      <c r="H47168" s="500"/>
      <c r="O47168" s="500"/>
      <c r="Q47168" s="498" t="s">
        <v>213</v>
      </c>
      <c r="S47168" s="499"/>
    </row>
    <row r="47169">
      <c r="B47169" s="497"/>
      <c r="H47169" s="500"/>
      <c r="O47169" s="500"/>
      <c r="Q47169" s="498" t="s">
        <v>213</v>
      </c>
      <c r="S47169" s="499"/>
    </row>
    <row r="47170">
      <c r="B47170" s="497"/>
      <c r="H47170" s="500"/>
      <c r="O47170" s="500"/>
      <c r="Q47170" s="498" t="s">
        <v>213</v>
      </c>
      <c r="S47170" s="499"/>
    </row>
    <row r="47171">
      <c r="B47171" s="497"/>
      <c r="H47171" s="500"/>
      <c r="O47171" s="500"/>
      <c r="Q47171" s="498" t="s">
        <v>213</v>
      </c>
      <c r="S47171" s="499"/>
    </row>
    <row r="47172">
      <c r="B47172" s="497"/>
      <c r="H47172" s="500"/>
      <c r="O47172" s="500"/>
      <c r="Q47172" s="498" t="s">
        <v>213</v>
      </c>
      <c r="S47172" s="499"/>
    </row>
    <row r="47173">
      <c r="B47173" s="497"/>
      <c r="H47173" s="500"/>
      <c r="O47173" s="500"/>
      <c r="Q47173" s="498" t="s">
        <v>213</v>
      </c>
      <c r="S47173" s="499"/>
    </row>
    <row r="47174">
      <c r="B47174" s="497"/>
      <c r="H47174" s="500"/>
      <c r="O47174" s="500"/>
      <c r="Q47174" s="498" t="s">
        <v>213</v>
      </c>
      <c r="S47174" s="499"/>
    </row>
    <row r="47175">
      <c r="B47175" s="497"/>
      <c r="H47175" s="500"/>
      <c r="O47175" s="500"/>
      <c r="Q47175" s="498" t="s">
        <v>213</v>
      </c>
      <c r="S47175" s="499"/>
    </row>
    <row r="47176">
      <c r="B47176" s="497"/>
      <c r="H47176" s="500"/>
      <c r="O47176" s="500"/>
      <c r="Q47176" s="498" t="s">
        <v>213</v>
      </c>
      <c r="S47176" s="499"/>
    </row>
    <row r="47177">
      <c r="B47177" s="497"/>
      <c r="H47177" s="500"/>
      <c r="O47177" s="500"/>
      <c r="Q47177" s="498" t="s">
        <v>213</v>
      </c>
      <c r="S47177" s="499"/>
    </row>
    <row r="47178">
      <c r="B47178" s="497"/>
      <c r="H47178" s="500"/>
      <c r="O47178" s="500"/>
      <c r="Q47178" s="498" t="s">
        <v>213</v>
      </c>
      <c r="S47178" s="499"/>
    </row>
    <row r="47179">
      <c r="B47179" s="497"/>
      <c r="H47179" s="500"/>
      <c r="O47179" s="500"/>
      <c r="Q47179" s="498" t="s">
        <v>213</v>
      </c>
      <c r="S47179" s="499"/>
    </row>
    <row r="47180">
      <c r="B47180" s="497"/>
      <c r="H47180" s="500"/>
      <c r="O47180" s="500"/>
      <c r="Q47180" s="498" t="s">
        <v>213</v>
      </c>
      <c r="S47180" s="499"/>
    </row>
    <row r="47181">
      <c r="B47181" s="497"/>
      <c r="H47181" s="500"/>
      <c r="O47181" s="500"/>
      <c r="Q47181" s="498" t="s">
        <v>213</v>
      </c>
      <c r="S47181" s="499"/>
    </row>
    <row r="47182">
      <c r="B47182" s="497"/>
      <c r="H47182" s="500"/>
      <c r="O47182" s="500"/>
      <c r="Q47182" s="498" t="s">
        <v>213</v>
      </c>
      <c r="S47182" s="499"/>
    </row>
    <row r="47183">
      <c r="B47183" s="497"/>
      <c r="H47183" s="500"/>
      <c r="O47183" s="500"/>
      <c r="Q47183" s="498" t="s">
        <v>213</v>
      </c>
      <c r="S47183" s="499"/>
    </row>
    <row r="47184">
      <c r="B47184" s="497"/>
      <c r="H47184" s="500"/>
      <c r="O47184" s="500"/>
      <c r="Q47184" s="498" t="s">
        <v>213</v>
      </c>
      <c r="S47184" s="499"/>
    </row>
    <row r="47185">
      <c r="B47185" s="497"/>
      <c r="H47185" s="500"/>
      <c r="O47185" s="500"/>
      <c r="Q47185" s="498" t="s">
        <v>213</v>
      </c>
      <c r="S47185" s="499"/>
    </row>
    <row r="47186">
      <c r="B47186" s="497"/>
      <c r="H47186" s="500"/>
      <c r="O47186" s="500"/>
      <c r="Q47186" s="498" t="s">
        <v>213</v>
      </c>
      <c r="S47186" s="499"/>
    </row>
    <row r="47187">
      <c r="B47187" s="497"/>
      <c r="H47187" s="500"/>
      <c r="O47187" s="500"/>
      <c r="Q47187" s="498" t="s">
        <v>213</v>
      </c>
      <c r="S47187" s="499"/>
    </row>
    <row r="47188">
      <c r="B47188" s="497"/>
      <c r="H47188" s="500"/>
      <c r="O47188" s="500"/>
      <c r="Q47188" s="498" t="s">
        <v>213</v>
      </c>
      <c r="S47188" s="499"/>
    </row>
    <row r="47189">
      <c r="B47189" s="497"/>
      <c r="H47189" s="500"/>
      <c r="O47189" s="500"/>
      <c r="Q47189" s="498" t="s">
        <v>213</v>
      </c>
      <c r="S47189" s="499"/>
    </row>
    <row r="47190">
      <c r="B47190" s="497"/>
      <c r="H47190" s="500"/>
      <c r="O47190" s="500"/>
      <c r="Q47190" s="498" t="s">
        <v>213</v>
      </c>
      <c r="S47190" s="499"/>
    </row>
    <row r="47191">
      <c r="B47191" s="497"/>
      <c r="H47191" s="500"/>
      <c r="O47191" s="500"/>
      <c r="Q47191" s="498" t="s">
        <v>213</v>
      </c>
      <c r="S47191" s="499"/>
    </row>
    <row r="47192">
      <c r="B47192" s="497"/>
      <c r="H47192" s="500"/>
      <c r="O47192" s="500"/>
      <c r="Q47192" s="498" t="s">
        <v>213</v>
      </c>
      <c r="S47192" s="499"/>
    </row>
    <row r="47193">
      <c r="B47193" s="497"/>
      <c r="H47193" s="500"/>
      <c r="O47193" s="500"/>
      <c r="Q47193" s="498" t="s">
        <v>213</v>
      </c>
      <c r="S47193" s="499"/>
    </row>
    <row r="47194">
      <c r="B47194" s="497"/>
      <c r="H47194" s="500"/>
      <c r="O47194" s="500"/>
      <c r="Q47194" s="498" t="s">
        <v>213</v>
      </c>
      <c r="S47194" s="499"/>
    </row>
    <row r="47195">
      <c r="B47195" s="497"/>
      <c r="H47195" s="500"/>
      <c r="O47195" s="500"/>
      <c r="Q47195" s="498" t="s">
        <v>213</v>
      </c>
      <c r="S47195" s="499"/>
    </row>
    <row r="47196">
      <c r="B47196" s="497"/>
      <c r="H47196" s="500"/>
      <c r="O47196" s="500"/>
      <c r="Q47196" s="498" t="s">
        <v>213</v>
      </c>
      <c r="S47196" s="499"/>
    </row>
    <row r="47197">
      <c r="B47197" s="497"/>
      <c r="H47197" s="500"/>
      <c r="O47197" s="500"/>
      <c r="Q47197" s="498" t="s">
        <v>213</v>
      </c>
      <c r="S47197" s="499"/>
    </row>
    <row r="47198">
      <c r="B47198" s="497"/>
      <c r="H47198" s="500"/>
      <c r="O47198" s="500"/>
      <c r="Q47198" s="498" t="s">
        <v>213</v>
      </c>
      <c r="S47198" s="499"/>
    </row>
    <row r="47199">
      <c r="B47199" s="497"/>
      <c r="H47199" s="500"/>
      <c r="O47199" s="500"/>
      <c r="Q47199" s="498" t="s">
        <v>213</v>
      </c>
      <c r="S47199" s="499"/>
    </row>
    <row r="47200">
      <c r="B47200" s="497"/>
      <c r="H47200" s="500"/>
      <c r="O47200" s="500"/>
      <c r="Q47200" s="498" t="s">
        <v>213</v>
      </c>
      <c r="S47200" s="499"/>
    </row>
    <row r="47201">
      <c r="B47201" s="497"/>
      <c r="H47201" s="500"/>
      <c r="O47201" s="500"/>
      <c r="Q47201" s="498" t="s">
        <v>213</v>
      </c>
      <c r="S47201" s="499"/>
    </row>
    <row r="47202">
      <c r="B47202" s="497"/>
      <c r="H47202" s="500"/>
      <c r="O47202" s="500"/>
      <c r="Q47202" s="498" t="s">
        <v>213</v>
      </c>
      <c r="S47202" s="499"/>
    </row>
    <row r="47203">
      <c r="B47203" s="497"/>
      <c r="H47203" s="500"/>
      <c r="O47203" s="500"/>
      <c r="Q47203" s="498" t="s">
        <v>213</v>
      </c>
      <c r="S47203" s="499"/>
    </row>
    <row r="47204">
      <c r="B47204" s="497"/>
      <c r="H47204" s="500"/>
      <c r="O47204" s="500"/>
      <c r="Q47204" s="498" t="s">
        <v>213</v>
      </c>
      <c r="S47204" s="499"/>
    </row>
    <row r="47205">
      <c r="B47205" s="497"/>
      <c r="H47205" s="500"/>
      <c r="O47205" s="500"/>
      <c r="Q47205" s="498" t="s">
        <v>213</v>
      </c>
      <c r="S47205" s="499"/>
    </row>
    <row r="47206">
      <c r="B47206" s="497"/>
      <c r="H47206" s="500"/>
      <c r="O47206" s="500"/>
      <c r="Q47206" s="498" t="s">
        <v>213</v>
      </c>
      <c r="S47206" s="499"/>
    </row>
    <row r="47207">
      <c r="B47207" s="497"/>
      <c r="H47207" s="500"/>
      <c r="O47207" s="500"/>
      <c r="Q47207" s="498" t="s">
        <v>213</v>
      </c>
      <c r="S47207" s="499"/>
    </row>
    <row r="47208">
      <c r="B47208" s="497"/>
      <c r="H47208" s="500"/>
      <c r="O47208" s="500"/>
      <c r="Q47208" s="498" t="s">
        <v>213</v>
      </c>
      <c r="S47208" s="499"/>
    </row>
    <row r="47209">
      <c r="B47209" s="497"/>
      <c r="H47209" s="500"/>
      <c r="O47209" s="500"/>
      <c r="Q47209" s="498" t="s">
        <v>213</v>
      </c>
      <c r="S47209" s="499"/>
    </row>
    <row r="47210">
      <c r="B47210" s="497"/>
      <c r="H47210" s="500"/>
      <c r="O47210" s="500"/>
      <c r="Q47210" s="498" t="s">
        <v>213</v>
      </c>
      <c r="S47210" s="499"/>
    </row>
    <row r="47211">
      <c r="B47211" s="497"/>
      <c r="H47211" s="500"/>
      <c r="O47211" s="500"/>
      <c r="Q47211" s="498" t="s">
        <v>213</v>
      </c>
      <c r="S47211" s="499"/>
    </row>
    <row r="47212">
      <c r="B47212" s="497"/>
      <c r="H47212" s="500"/>
      <c r="O47212" s="500"/>
      <c r="Q47212" s="498" t="s">
        <v>213</v>
      </c>
      <c r="S47212" s="499"/>
    </row>
    <row r="47213">
      <c r="B47213" s="497"/>
      <c r="H47213" s="500"/>
      <c r="O47213" s="500"/>
      <c r="Q47213" s="498" t="s">
        <v>213</v>
      </c>
      <c r="S47213" s="499"/>
    </row>
    <row r="47214">
      <c r="B47214" s="497"/>
      <c r="H47214" s="500"/>
      <c r="O47214" s="500"/>
      <c r="Q47214" s="498" t="s">
        <v>213</v>
      </c>
      <c r="S47214" s="499"/>
    </row>
    <row r="47215">
      <c r="B47215" s="497"/>
      <c r="H47215" s="500"/>
      <c r="O47215" s="500"/>
      <c r="Q47215" s="498" t="s">
        <v>213</v>
      </c>
      <c r="S47215" s="499"/>
    </row>
    <row r="47216">
      <c r="B47216" s="497"/>
      <c r="H47216" s="500"/>
      <c r="O47216" s="500"/>
      <c r="Q47216" s="498" t="s">
        <v>213</v>
      </c>
      <c r="S47216" s="499"/>
    </row>
    <row r="47217">
      <c r="B47217" s="497"/>
      <c r="H47217" s="500"/>
      <c r="O47217" s="500"/>
      <c r="Q47217" s="498" t="s">
        <v>213</v>
      </c>
      <c r="S47217" s="499"/>
    </row>
    <row r="47218">
      <c r="B47218" s="497"/>
      <c r="H47218" s="500"/>
      <c r="O47218" s="500"/>
      <c r="Q47218" s="498" t="s">
        <v>213</v>
      </c>
      <c r="S47218" s="499"/>
    </row>
    <row r="47219">
      <c r="B47219" s="497"/>
      <c r="H47219" s="500"/>
      <c r="O47219" s="500"/>
      <c r="Q47219" s="498" t="s">
        <v>213</v>
      </c>
      <c r="S47219" s="499"/>
    </row>
    <row r="47220">
      <c r="B47220" s="497"/>
      <c r="H47220" s="500"/>
      <c r="O47220" s="500"/>
      <c r="Q47220" s="498" t="s">
        <v>213</v>
      </c>
      <c r="S47220" s="499"/>
    </row>
    <row r="47221">
      <c r="B47221" s="497"/>
      <c r="H47221" s="500"/>
      <c r="O47221" s="500"/>
      <c r="Q47221" s="498" t="s">
        <v>213</v>
      </c>
      <c r="S47221" s="499"/>
    </row>
    <row r="47222">
      <c r="B47222" s="497"/>
      <c r="H47222" s="500"/>
      <c r="O47222" s="500"/>
      <c r="Q47222" s="498" t="s">
        <v>213</v>
      </c>
      <c r="S47222" s="499"/>
    </row>
    <row r="47223">
      <c r="B47223" s="497"/>
      <c r="H47223" s="500"/>
      <c r="O47223" s="500"/>
      <c r="Q47223" s="498" t="s">
        <v>213</v>
      </c>
      <c r="S47223" s="499"/>
    </row>
    <row r="47224">
      <c r="B47224" s="497"/>
      <c r="H47224" s="500"/>
      <c r="O47224" s="500"/>
      <c r="Q47224" s="498" t="s">
        <v>213</v>
      </c>
      <c r="S47224" s="499"/>
    </row>
    <row r="47225">
      <c r="B47225" s="497"/>
      <c r="H47225" s="500"/>
      <c r="O47225" s="500"/>
      <c r="Q47225" s="498" t="s">
        <v>213</v>
      </c>
      <c r="S47225" s="499"/>
    </row>
    <row r="47226">
      <c r="B47226" s="497"/>
      <c r="H47226" s="500"/>
      <c r="O47226" s="500"/>
      <c r="Q47226" s="498" t="s">
        <v>213</v>
      </c>
      <c r="S47226" s="499"/>
    </row>
    <row r="47227">
      <c r="B47227" s="497"/>
      <c r="H47227" s="500"/>
      <c r="O47227" s="500"/>
      <c r="Q47227" s="498" t="s">
        <v>213</v>
      </c>
      <c r="S47227" s="499"/>
    </row>
    <row r="47228">
      <c r="B47228" s="497"/>
      <c r="H47228" s="500"/>
      <c r="O47228" s="500"/>
      <c r="Q47228" s="498" t="s">
        <v>213</v>
      </c>
      <c r="S47228" s="499"/>
    </row>
    <row r="47229">
      <c r="B47229" s="497"/>
      <c r="H47229" s="500"/>
      <c r="O47229" s="500"/>
      <c r="Q47229" s="498" t="s">
        <v>213</v>
      </c>
      <c r="S47229" s="499"/>
    </row>
    <row r="47230">
      <c r="B47230" s="497"/>
      <c r="H47230" s="500"/>
      <c r="O47230" s="500"/>
      <c r="Q47230" s="498" t="s">
        <v>213</v>
      </c>
      <c r="S47230" s="499"/>
    </row>
    <row r="47231">
      <c r="B47231" s="497"/>
      <c r="H47231" s="500"/>
      <c r="O47231" s="500"/>
      <c r="Q47231" s="498" t="s">
        <v>213</v>
      </c>
      <c r="S47231" s="499"/>
    </row>
    <row r="47232">
      <c r="B47232" s="497"/>
      <c r="H47232" s="500"/>
      <c r="O47232" s="500"/>
      <c r="Q47232" s="498" t="s">
        <v>213</v>
      </c>
      <c r="S47232" s="499"/>
    </row>
    <row r="47233">
      <c r="B47233" s="497"/>
      <c r="H47233" s="500"/>
      <c r="O47233" s="500"/>
      <c r="Q47233" s="498" t="s">
        <v>213</v>
      </c>
      <c r="S47233" s="499"/>
    </row>
    <row r="47234">
      <c r="B47234" s="497"/>
      <c r="H47234" s="500"/>
      <c r="O47234" s="500"/>
      <c r="Q47234" s="498" t="s">
        <v>213</v>
      </c>
      <c r="S47234" s="499"/>
    </row>
    <row r="47235">
      <c r="B47235" s="497"/>
      <c r="H47235" s="500"/>
      <c r="O47235" s="500"/>
      <c r="Q47235" s="498" t="s">
        <v>213</v>
      </c>
      <c r="S47235" s="499"/>
    </row>
    <row r="47236">
      <c r="B47236" s="497"/>
      <c r="H47236" s="500"/>
      <c r="O47236" s="500"/>
      <c r="Q47236" s="498" t="s">
        <v>213</v>
      </c>
      <c r="S47236" s="499"/>
    </row>
    <row r="47237">
      <c r="B47237" s="497"/>
      <c r="H47237" s="500"/>
      <c r="O47237" s="500"/>
      <c r="Q47237" s="498" t="s">
        <v>213</v>
      </c>
      <c r="S47237" s="499"/>
    </row>
    <row r="47238">
      <c r="B47238" s="497"/>
      <c r="H47238" s="500"/>
      <c r="O47238" s="500"/>
      <c r="Q47238" s="498" t="s">
        <v>213</v>
      </c>
      <c r="S47238" s="499"/>
    </row>
    <row r="47239">
      <c r="B47239" s="497"/>
      <c r="H47239" s="500"/>
      <c r="O47239" s="500"/>
      <c r="Q47239" s="498" t="s">
        <v>213</v>
      </c>
      <c r="S47239" s="499"/>
    </row>
    <row r="47240">
      <c r="B47240" s="497"/>
      <c r="H47240" s="500"/>
      <c r="O47240" s="500"/>
      <c r="Q47240" s="498" t="s">
        <v>213</v>
      </c>
      <c r="S47240" s="499"/>
    </row>
    <row r="47241">
      <c r="B47241" s="497"/>
      <c r="H47241" s="500"/>
      <c r="O47241" s="500"/>
      <c r="Q47241" s="498" t="s">
        <v>213</v>
      </c>
      <c r="S47241" s="499"/>
    </row>
    <row r="47242">
      <c r="B47242" s="497"/>
      <c r="H47242" s="500"/>
      <c r="O47242" s="500"/>
      <c r="Q47242" s="498" t="s">
        <v>213</v>
      </c>
      <c r="S47242" s="499"/>
    </row>
    <row r="47243">
      <c r="B47243" s="497"/>
      <c r="H47243" s="500"/>
      <c r="O47243" s="500"/>
      <c r="Q47243" s="498" t="s">
        <v>213</v>
      </c>
      <c r="S47243" s="499"/>
    </row>
    <row r="47244">
      <c r="B47244" s="497"/>
      <c r="H47244" s="500"/>
      <c r="O47244" s="500"/>
      <c r="Q47244" s="498" t="s">
        <v>213</v>
      </c>
      <c r="S47244" s="499"/>
    </row>
    <row r="47245">
      <c r="B47245" s="497"/>
      <c r="H47245" s="500"/>
      <c r="O47245" s="500"/>
      <c r="Q47245" s="498" t="s">
        <v>213</v>
      </c>
      <c r="S47245" s="499"/>
    </row>
    <row r="47246">
      <c r="B47246" s="497"/>
      <c r="H47246" s="500"/>
      <c r="O47246" s="500"/>
      <c r="Q47246" s="498" t="s">
        <v>213</v>
      </c>
      <c r="S47246" s="499"/>
    </row>
    <row r="47247">
      <c r="B47247" s="497"/>
      <c r="H47247" s="500"/>
      <c r="O47247" s="500"/>
      <c r="Q47247" s="498" t="s">
        <v>213</v>
      </c>
      <c r="S47247" s="499"/>
    </row>
    <row r="47248">
      <c r="B47248" s="497"/>
      <c r="H47248" s="500"/>
      <c r="O47248" s="500"/>
      <c r="Q47248" s="498" t="s">
        <v>213</v>
      </c>
      <c r="S47248" s="499"/>
    </row>
    <row r="47249">
      <c r="B47249" s="497"/>
      <c r="H47249" s="500"/>
      <c r="O47249" s="500"/>
      <c r="Q47249" s="498" t="s">
        <v>213</v>
      </c>
      <c r="S47249" s="499"/>
    </row>
    <row r="47250">
      <c r="B47250" s="497"/>
      <c r="H47250" s="500"/>
      <c r="O47250" s="500"/>
      <c r="Q47250" s="498" t="s">
        <v>213</v>
      </c>
      <c r="S47250" s="499"/>
    </row>
    <row r="47251">
      <c r="B47251" s="497"/>
      <c r="H47251" s="500"/>
      <c r="O47251" s="500"/>
      <c r="Q47251" s="498" t="s">
        <v>213</v>
      </c>
      <c r="S47251" s="499"/>
    </row>
    <row r="47252">
      <c r="B47252" s="497"/>
      <c r="H47252" s="500"/>
      <c r="O47252" s="500"/>
      <c r="Q47252" s="498" t="s">
        <v>213</v>
      </c>
      <c r="S47252" s="499"/>
    </row>
    <row r="47253">
      <c r="B47253" s="497"/>
      <c r="H47253" s="500"/>
      <c r="O47253" s="500"/>
      <c r="Q47253" s="498" t="s">
        <v>213</v>
      </c>
      <c r="S47253" s="499"/>
    </row>
    <row r="47254">
      <c r="B47254" s="497"/>
      <c r="H47254" s="500"/>
      <c r="O47254" s="500"/>
      <c r="Q47254" s="498" t="s">
        <v>213</v>
      </c>
      <c r="S47254" s="499"/>
    </row>
    <row r="47255">
      <c r="B47255" s="497"/>
      <c r="H47255" s="500"/>
      <c r="O47255" s="500"/>
      <c r="Q47255" s="498" t="s">
        <v>213</v>
      </c>
      <c r="S47255" s="499"/>
    </row>
    <row r="47256">
      <c r="B47256" s="497"/>
      <c r="H47256" s="500"/>
      <c r="O47256" s="500"/>
      <c r="Q47256" s="498" t="s">
        <v>213</v>
      </c>
      <c r="S47256" s="499"/>
    </row>
    <row r="47257">
      <c r="B47257" s="497"/>
      <c r="H47257" s="500"/>
      <c r="O47257" s="500"/>
      <c r="Q47257" s="498" t="s">
        <v>213</v>
      </c>
      <c r="S47257" s="499"/>
    </row>
    <row r="47258">
      <c r="B47258" s="497"/>
      <c r="H47258" s="500"/>
      <c r="O47258" s="500"/>
      <c r="Q47258" s="498" t="s">
        <v>213</v>
      </c>
      <c r="S47258" s="499"/>
    </row>
    <row r="47259">
      <c r="B47259" s="497"/>
      <c r="H47259" s="500"/>
      <c r="O47259" s="500"/>
      <c r="Q47259" s="498" t="s">
        <v>213</v>
      </c>
      <c r="S47259" s="499"/>
    </row>
    <row r="47260">
      <c r="B47260" s="497"/>
      <c r="H47260" s="500"/>
      <c r="O47260" s="500"/>
      <c r="Q47260" s="498" t="s">
        <v>213</v>
      </c>
      <c r="S47260" s="499"/>
    </row>
    <row r="47261">
      <c r="B47261" s="497"/>
      <c r="H47261" s="500"/>
      <c r="O47261" s="500"/>
      <c r="Q47261" s="498" t="s">
        <v>213</v>
      </c>
      <c r="S47261" s="499"/>
    </row>
    <row r="47262">
      <c r="B47262" s="497"/>
      <c r="H47262" s="500"/>
      <c r="O47262" s="500"/>
      <c r="Q47262" s="498" t="s">
        <v>213</v>
      </c>
      <c r="S47262" s="499"/>
    </row>
    <row r="47263">
      <c r="B47263" s="497"/>
      <c r="H47263" s="500"/>
      <c r="O47263" s="500"/>
      <c r="Q47263" s="498" t="s">
        <v>213</v>
      </c>
      <c r="S47263" s="499"/>
    </row>
    <row r="47264">
      <c r="B47264" s="497"/>
      <c r="H47264" s="500"/>
      <c r="O47264" s="500"/>
      <c r="Q47264" s="498" t="s">
        <v>213</v>
      </c>
      <c r="S47264" s="499"/>
    </row>
    <row r="47265">
      <c r="B47265" s="497"/>
      <c r="H47265" s="500"/>
      <c r="O47265" s="500"/>
      <c r="Q47265" s="498" t="s">
        <v>213</v>
      </c>
      <c r="S47265" s="499"/>
    </row>
    <row r="47266">
      <c r="B47266" s="497"/>
      <c r="H47266" s="500"/>
      <c r="O47266" s="500"/>
      <c r="Q47266" s="498" t="s">
        <v>213</v>
      </c>
      <c r="S47266" s="499"/>
    </row>
    <row r="47267">
      <c r="B47267" s="497"/>
      <c r="H47267" s="500"/>
      <c r="O47267" s="500"/>
      <c r="Q47267" s="498" t="s">
        <v>213</v>
      </c>
      <c r="S47267" s="499"/>
    </row>
    <row r="47268">
      <c r="B47268" s="497"/>
      <c r="H47268" s="500"/>
      <c r="O47268" s="500"/>
      <c r="Q47268" s="498" t="s">
        <v>213</v>
      </c>
      <c r="S47268" s="499"/>
    </row>
    <row r="47269">
      <c r="B47269" s="497"/>
      <c r="H47269" s="500"/>
      <c r="O47269" s="500"/>
      <c r="Q47269" s="498" t="s">
        <v>213</v>
      </c>
      <c r="S47269" s="499"/>
    </row>
    <row r="47270">
      <c r="B47270" s="497"/>
      <c r="H47270" s="500"/>
      <c r="O47270" s="500"/>
      <c r="Q47270" s="498" t="s">
        <v>213</v>
      </c>
      <c r="S47270" s="499"/>
    </row>
    <row r="47271">
      <c r="B47271" s="497"/>
      <c r="H47271" s="500"/>
      <c r="O47271" s="500"/>
      <c r="Q47271" s="498" t="s">
        <v>213</v>
      </c>
      <c r="S47271" s="499"/>
    </row>
    <row r="47272">
      <c r="B47272" s="497"/>
      <c r="H47272" s="500"/>
      <c r="O47272" s="500"/>
      <c r="Q47272" s="498" t="s">
        <v>213</v>
      </c>
      <c r="S47272" s="499"/>
    </row>
    <row r="47273">
      <c r="B47273" s="497"/>
      <c r="H47273" s="500"/>
      <c r="O47273" s="500"/>
      <c r="Q47273" s="498" t="s">
        <v>213</v>
      </c>
      <c r="S47273" s="499"/>
    </row>
    <row r="47274">
      <c r="B47274" s="497"/>
      <c r="H47274" s="500"/>
      <c r="O47274" s="500"/>
      <c r="Q47274" s="498" t="s">
        <v>213</v>
      </c>
      <c r="S47274" s="499"/>
    </row>
    <row r="47275">
      <c r="B47275" s="497"/>
      <c r="H47275" s="500"/>
      <c r="O47275" s="500"/>
      <c r="Q47275" s="498" t="s">
        <v>213</v>
      </c>
      <c r="S47275" s="499"/>
    </row>
    <row r="47276">
      <c r="B47276" s="497"/>
      <c r="H47276" s="500"/>
      <c r="O47276" s="500"/>
      <c r="Q47276" s="498" t="s">
        <v>213</v>
      </c>
      <c r="S47276" s="499"/>
    </row>
    <row r="47277">
      <c r="B47277" s="497"/>
      <c r="H47277" s="500"/>
      <c r="O47277" s="500"/>
      <c r="Q47277" s="498" t="s">
        <v>213</v>
      </c>
      <c r="S47277" s="499"/>
    </row>
    <row r="47278">
      <c r="B47278" s="497"/>
      <c r="H47278" s="500"/>
      <c r="O47278" s="500"/>
      <c r="Q47278" s="498" t="s">
        <v>213</v>
      </c>
      <c r="S47278" s="499"/>
    </row>
    <row r="47279">
      <c r="B47279" s="497"/>
      <c r="H47279" s="500"/>
      <c r="O47279" s="500"/>
      <c r="Q47279" s="498" t="s">
        <v>213</v>
      </c>
      <c r="S47279" s="499"/>
    </row>
    <row r="47280">
      <c r="B47280" s="497"/>
      <c r="H47280" s="500"/>
      <c r="O47280" s="500"/>
      <c r="Q47280" s="498" t="s">
        <v>213</v>
      </c>
      <c r="S47280" s="499"/>
    </row>
    <row r="47281">
      <c r="B47281" s="497"/>
      <c r="H47281" s="500"/>
      <c r="O47281" s="500"/>
      <c r="Q47281" s="498" t="s">
        <v>213</v>
      </c>
      <c r="S47281" s="499"/>
    </row>
    <row r="47282">
      <c r="B47282" s="497"/>
      <c r="H47282" s="500"/>
      <c r="O47282" s="500"/>
      <c r="Q47282" s="498" t="s">
        <v>213</v>
      </c>
      <c r="S47282" s="499"/>
    </row>
    <row r="47283">
      <c r="B47283" s="497"/>
      <c r="H47283" s="500"/>
      <c r="O47283" s="500"/>
      <c r="Q47283" s="498" t="s">
        <v>213</v>
      </c>
      <c r="S47283" s="499"/>
    </row>
    <row r="47284">
      <c r="B47284" s="497"/>
      <c r="H47284" s="500"/>
      <c r="O47284" s="500"/>
      <c r="Q47284" s="498" t="s">
        <v>213</v>
      </c>
      <c r="S47284" s="499"/>
    </row>
    <row r="47285">
      <c r="B47285" s="497"/>
      <c r="H47285" s="500"/>
      <c r="O47285" s="500"/>
      <c r="Q47285" s="498" t="s">
        <v>213</v>
      </c>
      <c r="S47285" s="499"/>
    </row>
    <row r="47286">
      <c r="B47286" s="497"/>
      <c r="H47286" s="500"/>
      <c r="O47286" s="500"/>
      <c r="Q47286" s="498" t="s">
        <v>213</v>
      </c>
      <c r="S47286" s="499"/>
    </row>
    <row r="47287">
      <c r="B47287" s="497"/>
      <c r="H47287" s="500"/>
      <c r="O47287" s="500"/>
      <c r="Q47287" s="498" t="s">
        <v>213</v>
      </c>
      <c r="S47287" s="499"/>
    </row>
    <row r="47288">
      <c r="B47288" s="497"/>
      <c r="H47288" s="500"/>
      <c r="O47288" s="500"/>
      <c r="Q47288" s="498" t="s">
        <v>213</v>
      </c>
      <c r="S47288" s="499"/>
    </row>
    <row r="47289">
      <c r="B47289" s="497"/>
      <c r="H47289" s="500"/>
      <c r="O47289" s="500"/>
      <c r="Q47289" s="498" t="s">
        <v>213</v>
      </c>
      <c r="S47289" s="499"/>
    </row>
    <row r="47290">
      <c r="B47290" s="497"/>
      <c r="H47290" s="500"/>
      <c r="O47290" s="500"/>
      <c r="Q47290" s="498" t="s">
        <v>213</v>
      </c>
      <c r="S47290" s="499"/>
    </row>
    <row r="47291">
      <c r="B47291" s="497"/>
      <c r="H47291" s="500"/>
      <c r="O47291" s="500"/>
      <c r="Q47291" s="498" t="s">
        <v>213</v>
      </c>
      <c r="S47291" s="499"/>
    </row>
    <row r="47292">
      <c r="B47292" s="497"/>
      <c r="H47292" s="500"/>
      <c r="O47292" s="500"/>
      <c r="Q47292" s="498" t="s">
        <v>213</v>
      </c>
      <c r="S47292" s="499"/>
    </row>
    <row r="47293">
      <c r="B47293" s="497"/>
      <c r="H47293" s="500"/>
      <c r="O47293" s="500"/>
      <c r="Q47293" s="498" t="s">
        <v>213</v>
      </c>
      <c r="S47293" s="499"/>
    </row>
    <row r="47294">
      <c r="B47294" s="497"/>
      <c r="H47294" s="500"/>
      <c r="O47294" s="500"/>
      <c r="Q47294" s="498" t="s">
        <v>213</v>
      </c>
      <c r="S47294" s="499"/>
    </row>
    <row r="47295">
      <c r="B47295" s="497"/>
      <c r="H47295" s="500"/>
      <c r="O47295" s="500"/>
      <c r="Q47295" s="498" t="s">
        <v>213</v>
      </c>
      <c r="S47295" s="499"/>
    </row>
    <row r="47296">
      <c r="B47296" s="497"/>
      <c r="H47296" s="500"/>
      <c r="O47296" s="500"/>
      <c r="Q47296" s="498" t="s">
        <v>213</v>
      </c>
      <c r="S47296" s="499"/>
    </row>
    <row r="47297">
      <c r="B47297" s="497"/>
      <c r="H47297" s="500"/>
      <c r="O47297" s="500"/>
      <c r="Q47297" s="498" t="s">
        <v>213</v>
      </c>
      <c r="S47297" s="499"/>
    </row>
    <row r="47298">
      <c r="B47298" s="497"/>
      <c r="H47298" s="500"/>
      <c r="O47298" s="500"/>
      <c r="Q47298" s="498" t="s">
        <v>213</v>
      </c>
      <c r="S47298" s="499"/>
    </row>
    <row r="47299">
      <c r="B47299" s="497"/>
      <c r="H47299" s="500"/>
      <c r="O47299" s="500"/>
      <c r="Q47299" s="498" t="s">
        <v>213</v>
      </c>
      <c r="S47299" s="499"/>
    </row>
    <row r="47300">
      <c r="B47300" s="497"/>
      <c r="H47300" s="500"/>
      <c r="O47300" s="500"/>
      <c r="Q47300" s="498" t="s">
        <v>213</v>
      </c>
      <c r="S47300" s="499"/>
    </row>
    <row r="47301">
      <c r="B47301" s="497"/>
      <c r="H47301" s="500"/>
      <c r="O47301" s="500"/>
      <c r="Q47301" s="498" t="s">
        <v>213</v>
      </c>
      <c r="S47301" s="499"/>
    </row>
    <row r="47302">
      <c r="B47302" s="497"/>
      <c r="H47302" s="500"/>
      <c r="O47302" s="500"/>
      <c r="Q47302" s="498" t="s">
        <v>213</v>
      </c>
      <c r="S47302" s="499"/>
    </row>
    <row r="47303">
      <c r="B47303" s="497"/>
      <c r="H47303" s="500"/>
      <c r="O47303" s="500"/>
      <c r="Q47303" s="498" t="s">
        <v>213</v>
      </c>
      <c r="S47303" s="499"/>
    </row>
    <row r="47304">
      <c r="B47304" s="497"/>
      <c r="H47304" s="500"/>
      <c r="O47304" s="500"/>
      <c r="Q47304" s="498" t="s">
        <v>213</v>
      </c>
      <c r="S47304" s="499"/>
    </row>
    <row r="47305">
      <c r="B47305" s="497"/>
      <c r="H47305" s="500"/>
      <c r="O47305" s="500"/>
      <c r="Q47305" s="498" t="s">
        <v>213</v>
      </c>
      <c r="S47305" s="499"/>
    </row>
    <row r="47306">
      <c r="B47306" s="497"/>
      <c r="H47306" s="500"/>
      <c r="O47306" s="500"/>
      <c r="Q47306" s="498" t="s">
        <v>213</v>
      </c>
      <c r="S47306" s="499"/>
    </row>
    <row r="47307">
      <c r="B47307" s="497"/>
      <c r="H47307" s="500"/>
      <c r="O47307" s="500"/>
      <c r="Q47307" s="498" t="s">
        <v>213</v>
      </c>
      <c r="S47307" s="499"/>
    </row>
    <row r="47308">
      <c r="B47308" s="497"/>
      <c r="H47308" s="500"/>
      <c r="O47308" s="500"/>
      <c r="Q47308" s="498" t="s">
        <v>213</v>
      </c>
      <c r="S47308" s="499"/>
    </row>
    <row r="47309">
      <c r="B47309" s="497"/>
      <c r="H47309" s="500"/>
      <c r="O47309" s="500"/>
      <c r="Q47309" s="498" t="s">
        <v>213</v>
      </c>
      <c r="S47309" s="499"/>
    </row>
    <row r="47310">
      <c r="B47310" s="497"/>
      <c r="H47310" s="500"/>
      <c r="O47310" s="500"/>
      <c r="Q47310" s="498" t="s">
        <v>213</v>
      </c>
      <c r="S47310" s="499"/>
    </row>
    <row r="47311">
      <c r="B47311" s="497"/>
      <c r="H47311" s="500"/>
      <c r="O47311" s="500"/>
      <c r="Q47311" s="498" t="s">
        <v>213</v>
      </c>
      <c r="S47311" s="499"/>
    </row>
    <row r="47312">
      <c r="B47312" s="497"/>
      <c r="H47312" s="500"/>
      <c r="O47312" s="500"/>
      <c r="Q47312" s="498" t="s">
        <v>213</v>
      </c>
      <c r="S47312" s="499"/>
    </row>
    <row r="47313">
      <c r="B47313" s="497"/>
      <c r="H47313" s="500"/>
      <c r="O47313" s="500"/>
      <c r="Q47313" s="498" t="s">
        <v>213</v>
      </c>
      <c r="S47313" s="499"/>
    </row>
    <row r="47314">
      <c r="B47314" s="497"/>
      <c r="H47314" s="500"/>
      <c r="O47314" s="500"/>
      <c r="Q47314" s="498" t="s">
        <v>213</v>
      </c>
      <c r="S47314" s="499"/>
    </row>
    <row r="47315">
      <c r="B47315" s="497"/>
      <c r="H47315" s="500"/>
      <c r="O47315" s="500"/>
      <c r="Q47315" s="498" t="s">
        <v>213</v>
      </c>
      <c r="S47315" s="499"/>
    </row>
    <row r="47316">
      <c r="B47316" s="497"/>
      <c r="H47316" s="500"/>
      <c r="O47316" s="500"/>
      <c r="Q47316" s="498" t="s">
        <v>213</v>
      </c>
      <c r="S47316" s="499"/>
    </row>
    <row r="47317">
      <c r="B47317" s="497"/>
      <c r="H47317" s="500"/>
      <c r="O47317" s="500"/>
      <c r="Q47317" s="498" t="s">
        <v>213</v>
      </c>
      <c r="S47317" s="499"/>
    </row>
    <row r="47318">
      <c r="B47318" s="497"/>
      <c r="H47318" s="500"/>
      <c r="O47318" s="500"/>
      <c r="Q47318" s="498" t="s">
        <v>213</v>
      </c>
      <c r="S47318" s="499"/>
    </row>
    <row r="47319">
      <c r="B47319" s="497"/>
      <c r="H47319" s="500"/>
      <c r="O47319" s="500"/>
      <c r="Q47319" s="498" t="s">
        <v>213</v>
      </c>
      <c r="S47319" s="499"/>
    </row>
    <row r="47320">
      <c r="B47320" s="497"/>
      <c r="H47320" s="500"/>
      <c r="O47320" s="500"/>
      <c r="Q47320" s="498" t="s">
        <v>213</v>
      </c>
      <c r="S47320" s="499"/>
    </row>
    <row r="47321">
      <c r="B47321" s="497"/>
      <c r="H47321" s="500"/>
      <c r="O47321" s="500"/>
      <c r="Q47321" s="498" t="s">
        <v>213</v>
      </c>
      <c r="S47321" s="499"/>
    </row>
    <row r="47322">
      <c r="B47322" s="497"/>
      <c r="H47322" s="500"/>
      <c r="O47322" s="500"/>
      <c r="Q47322" s="498" t="s">
        <v>213</v>
      </c>
      <c r="S47322" s="499"/>
    </row>
    <row r="47323">
      <c r="B47323" s="497"/>
      <c r="H47323" s="500"/>
      <c r="O47323" s="500"/>
      <c r="Q47323" s="498" t="s">
        <v>213</v>
      </c>
      <c r="S47323" s="499"/>
    </row>
    <row r="47324">
      <c r="B47324" s="497"/>
      <c r="H47324" s="500"/>
      <c r="O47324" s="500"/>
      <c r="Q47324" s="498" t="s">
        <v>213</v>
      </c>
      <c r="S47324" s="499"/>
    </row>
    <row r="47325">
      <c r="B47325" s="497"/>
      <c r="H47325" s="500"/>
      <c r="O47325" s="500"/>
      <c r="Q47325" s="498" t="s">
        <v>213</v>
      </c>
      <c r="S47325" s="499"/>
    </row>
    <row r="47326">
      <c r="B47326" s="497"/>
      <c r="H47326" s="500"/>
      <c r="O47326" s="500"/>
      <c r="Q47326" s="498" t="s">
        <v>213</v>
      </c>
      <c r="S47326" s="499"/>
    </row>
    <row r="47327">
      <c r="B47327" s="497"/>
      <c r="H47327" s="500"/>
      <c r="O47327" s="500"/>
      <c r="Q47327" s="498" t="s">
        <v>213</v>
      </c>
      <c r="S47327" s="499"/>
    </row>
    <row r="47328">
      <c r="B47328" s="497"/>
      <c r="H47328" s="500"/>
      <c r="O47328" s="500"/>
      <c r="Q47328" s="498" t="s">
        <v>213</v>
      </c>
      <c r="S47328" s="499"/>
    </row>
    <row r="47329">
      <c r="B47329" s="497"/>
      <c r="H47329" s="500"/>
      <c r="O47329" s="500"/>
      <c r="Q47329" s="498" t="s">
        <v>213</v>
      </c>
      <c r="S47329" s="499"/>
    </row>
    <row r="47330">
      <c r="B47330" s="497"/>
      <c r="H47330" s="500"/>
      <c r="O47330" s="500"/>
      <c r="Q47330" s="498" t="s">
        <v>213</v>
      </c>
      <c r="S47330" s="499"/>
    </row>
    <row r="47331">
      <c r="B47331" s="497"/>
      <c r="H47331" s="500"/>
      <c r="O47331" s="500"/>
      <c r="Q47331" s="498" t="s">
        <v>213</v>
      </c>
      <c r="S47331" s="499"/>
    </row>
    <row r="47332">
      <c r="B47332" s="497"/>
      <c r="H47332" s="500"/>
      <c r="O47332" s="500"/>
      <c r="Q47332" s="498" t="s">
        <v>213</v>
      </c>
      <c r="S47332" s="499"/>
    </row>
    <row r="47333">
      <c r="B47333" s="497"/>
      <c r="H47333" s="500"/>
      <c r="O47333" s="500"/>
      <c r="Q47333" s="498" t="s">
        <v>213</v>
      </c>
      <c r="S47333" s="499"/>
    </row>
    <row r="47334">
      <c r="B47334" s="497"/>
      <c r="H47334" s="500"/>
      <c r="O47334" s="500"/>
      <c r="Q47334" s="498" t="s">
        <v>213</v>
      </c>
      <c r="S47334" s="499"/>
    </row>
    <row r="47335">
      <c r="B47335" s="497"/>
      <c r="H47335" s="500"/>
      <c r="O47335" s="500"/>
      <c r="Q47335" s="498" t="s">
        <v>213</v>
      </c>
      <c r="S47335" s="499"/>
    </row>
    <row r="47336">
      <c r="B47336" s="497"/>
      <c r="H47336" s="500"/>
      <c r="O47336" s="500"/>
      <c r="Q47336" s="498" t="s">
        <v>213</v>
      </c>
      <c r="S47336" s="499"/>
    </row>
    <row r="47337">
      <c r="B47337" s="497"/>
      <c r="H47337" s="500"/>
      <c r="O47337" s="500"/>
      <c r="Q47337" s="498" t="s">
        <v>213</v>
      </c>
      <c r="S47337" s="499"/>
    </row>
    <row r="47338">
      <c r="B47338" s="497"/>
      <c r="H47338" s="500"/>
      <c r="O47338" s="500"/>
      <c r="Q47338" s="498" t="s">
        <v>213</v>
      </c>
      <c r="S47338" s="499"/>
    </row>
    <row r="47339">
      <c r="B47339" s="497"/>
      <c r="H47339" s="500"/>
      <c r="O47339" s="500"/>
      <c r="Q47339" s="498" t="s">
        <v>213</v>
      </c>
      <c r="S47339" s="499"/>
    </row>
    <row r="47340">
      <c r="B47340" s="497"/>
      <c r="H47340" s="500"/>
      <c r="O47340" s="500"/>
      <c r="Q47340" s="498" t="s">
        <v>213</v>
      </c>
      <c r="S47340" s="499"/>
    </row>
    <row r="47341">
      <c r="B47341" s="497"/>
      <c r="H47341" s="500"/>
      <c r="O47341" s="500"/>
      <c r="Q47341" s="498" t="s">
        <v>213</v>
      </c>
      <c r="S47341" s="499"/>
    </row>
    <row r="47342">
      <c r="B47342" s="497"/>
      <c r="H47342" s="500"/>
      <c r="O47342" s="500"/>
      <c r="Q47342" s="498" t="s">
        <v>213</v>
      </c>
      <c r="S47342" s="499"/>
    </row>
    <row r="47343">
      <c r="B47343" s="497"/>
      <c r="H47343" s="500"/>
      <c r="O47343" s="500"/>
      <c r="Q47343" s="498" t="s">
        <v>213</v>
      </c>
      <c r="S47343" s="499"/>
    </row>
    <row r="47344">
      <c r="B47344" s="497"/>
      <c r="H47344" s="500"/>
      <c r="O47344" s="500"/>
      <c r="Q47344" s="498" t="s">
        <v>213</v>
      </c>
      <c r="S47344" s="499"/>
    </row>
    <row r="47345">
      <c r="B47345" s="497"/>
      <c r="H47345" s="500"/>
      <c r="O47345" s="500"/>
      <c r="Q47345" s="498" t="s">
        <v>213</v>
      </c>
      <c r="S47345" s="499"/>
    </row>
    <row r="47346">
      <c r="B47346" s="497"/>
      <c r="H47346" s="500"/>
      <c r="O47346" s="500"/>
      <c r="Q47346" s="498" t="s">
        <v>213</v>
      </c>
      <c r="S47346" s="499"/>
    </row>
    <row r="47347">
      <c r="B47347" s="497"/>
      <c r="H47347" s="500"/>
      <c r="O47347" s="500"/>
      <c r="Q47347" s="498" t="s">
        <v>213</v>
      </c>
      <c r="S47347" s="499"/>
    </row>
    <row r="47348">
      <c r="B47348" s="497"/>
      <c r="H47348" s="500"/>
      <c r="O47348" s="500"/>
      <c r="Q47348" s="498" t="s">
        <v>213</v>
      </c>
      <c r="S47348" s="499"/>
    </row>
    <row r="47349">
      <c r="B47349" s="497"/>
      <c r="H47349" s="500"/>
      <c r="O47349" s="500"/>
      <c r="Q47349" s="498" t="s">
        <v>213</v>
      </c>
      <c r="S47349" s="499"/>
    </row>
    <row r="47350">
      <c r="B47350" s="497"/>
      <c r="H47350" s="500"/>
      <c r="O47350" s="500"/>
      <c r="Q47350" s="498" t="s">
        <v>213</v>
      </c>
      <c r="S47350" s="499"/>
    </row>
    <row r="47351">
      <c r="B47351" s="497"/>
      <c r="H47351" s="500"/>
      <c r="O47351" s="500"/>
      <c r="Q47351" s="498" t="s">
        <v>213</v>
      </c>
      <c r="S47351" s="499"/>
    </row>
    <row r="47352">
      <c r="B47352" s="497"/>
      <c r="H47352" s="500"/>
      <c r="O47352" s="500"/>
      <c r="Q47352" s="498" t="s">
        <v>213</v>
      </c>
      <c r="S47352" s="499"/>
    </row>
    <row r="47353">
      <c r="B47353" s="497"/>
      <c r="H47353" s="500"/>
      <c r="O47353" s="500"/>
      <c r="Q47353" s="498" t="s">
        <v>213</v>
      </c>
      <c r="S47353" s="499"/>
    </row>
    <row r="47354">
      <c r="B47354" s="497"/>
      <c r="H47354" s="500"/>
      <c r="O47354" s="500"/>
      <c r="Q47354" s="498" t="s">
        <v>213</v>
      </c>
      <c r="S47354" s="499"/>
    </row>
    <row r="47355">
      <c r="B47355" s="497"/>
      <c r="H47355" s="500"/>
      <c r="O47355" s="500"/>
      <c r="Q47355" s="498" t="s">
        <v>213</v>
      </c>
      <c r="S47355" s="499"/>
    </row>
    <row r="47356">
      <c r="B47356" s="497"/>
      <c r="H47356" s="500"/>
      <c r="O47356" s="500"/>
      <c r="Q47356" s="498" t="s">
        <v>213</v>
      </c>
      <c r="S47356" s="499"/>
    </row>
    <row r="47357">
      <c r="B47357" s="497"/>
      <c r="H47357" s="500"/>
      <c r="O47357" s="500"/>
      <c r="Q47357" s="498" t="s">
        <v>213</v>
      </c>
      <c r="S47357" s="499"/>
    </row>
    <row r="47358">
      <c r="B47358" s="497"/>
      <c r="H47358" s="500"/>
      <c r="O47358" s="500"/>
      <c r="Q47358" s="498" t="s">
        <v>213</v>
      </c>
      <c r="S47358" s="499"/>
    </row>
    <row r="47359">
      <c r="B47359" s="497"/>
      <c r="H47359" s="500"/>
      <c r="O47359" s="500"/>
      <c r="Q47359" s="498" t="s">
        <v>213</v>
      </c>
      <c r="S47359" s="499"/>
    </row>
    <row r="47360">
      <c r="B47360" s="497"/>
      <c r="H47360" s="500"/>
      <c r="O47360" s="500"/>
      <c r="Q47360" s="498" t="s">
        <v>213</v>
      </c>
      <c r="S47360" s="499"/>
    </row>
    <row r="47361">
      <c r="B47361" s="497"/>
      <c r="H47361" s="500"/>
      <c r="O47361" s="500"/>
      <c r="Q47361" s="498" t="s">
        <v>213</v>
      </c>
      <c r="S47361" s="499"/>
    </row>
    <row r="47362">
      <c r="B47362" s="497"/>
      <c r="H47362" s="500"/>
      <c r="O47362" s="500"/>
      <c r="Q47362" s="498" t="s">
        <v>213</v>
      </c>
      <c r="S47362" s="499"/>
    </row>
    <row r="47363">
      <c r="B47363" s="497"/>
      <c r="H47363" s="500"/>
      <c r="O47363" s="500"/>
      <c r="Q47363" s="498" t="s">
        <v>213</v>
      </c>
      <c r="S47363" s="499"/>
    </row>
    <row r="47364">
      <c r="B47364" s="497"/>
      <c r="H47364" s="500"/>
      <c r="O47364" s="500"/>
      <c r="Q47364" s="498" t="s">
        <v>213</v>
      </c>
      <c r="S47364" s="499"/>
    </row>
    <row r="47365">
      <c r="B47365" s="497"/>
      <c r="H47365" s="500"/>
      <c r="O47365" s="500"/>
      <c r="Q47365" s="498" t="s">
        <v>213</v>
      </c>
      <c r="S47365" s="499"/>
    </row>
    <row r="47366">
      <c r="B47366" s="497"/>
      <c r="H47366" s="500"/>
      <c r="O47366" s="500"/>
      <c r="Q47366" s="498" t="s">
        <v>213</v>
      </c>
      <c r="S47366" s="499"/>
    </row>
    <row r="47367">
      <c r="B47367" s="497"/>
      <c r="H47367" s="500"/>
      <c r="O47367" s="500"/>
      <c r="Q47367" s="498" t="s">
        <v>213</v>
      </c>
      <c r="S47367" s="499"/>
    </row>
    <row r="47368">
      <c r="B47368" s="497"/>
      <c r="H47368" s="500"/>
      <c r="O47368" s="500"/>
      <c r="Q47368" s="498" t="s">
        <v>213</v>
      </c>
      <c r="S47368" s="499"/>
    </row>
    <row r="47369">
      <c r="B47369" s="497"/>
      <c r="H47369" s="500"/>
      <c r="O47369" s="500"/>
      <c r="Q47369" s="498" t="s">
        <v>213</v>
      </c>
      <c r="S47369" s="499"/>
    </row>
    <row r="47370">
      <c r="B47370" s="497"/>
      <c r="H47370" s="500"/>
      <c r="O47370" s="500"/>
      <c r="Q47370" s="498" t="s">
        <v>213</v>
      </c>
      <c r="S47370" s="499"/>
    </row>
    <row r="47371">
      <c r="B47371" s="497"/>
      <c r="H47371" s="500"/>
      <c r="O47371" s="500"/>
      <c r="Q47371" s="498" t="s">
        <v>213</v>
      </c>
      <c r="S47371" s="499"/>
    </row>
    <row r="47372">
      <c r="B47372" s="497"/>
      <c r="H47372" s="500"/>
      <c r="O47372" s="500"/>
      <c r="Q47372" s="498" t="s">
        <v>213</v>
      </c>
      <c r="S47372" s="499"/>
    </row>
    <row r="47373">
      <c r="B47373" s="497"/>
      <c r="H47373" s="500"/>
      <c r="O47373" s="500"/>
      <c r="Q47373" s="498" t="s">
        <v>213</v>
      </c>
      <c r="S47373" s="499"/>
    </row>
    <row r="47374">
      <c r="B47374" s="497"/>
      <c r="H47374" s="500"/>
      <c r="O47374" s="500"/>
      <c r="Q47374" s="498" t="s">
        <v>213</v>
      </c>
      <c r="S47374" s="499"/>
    </row>
    <row r="47375">
      <c r="B47375" s="497"/>
      <c r="H47375" s="500"/>
      <c r="O47375" s="500"/>
      <c r="Q47375" s="498" t="s">
        <v>213</v>
      </c>
      <c r="S47375" s="499"/>
    </row>
    <row r="47376">
      <c r="B47376" s="497"/>
      <c r="H47376" s="500"/>
      <c r="O47376" s="500"/>
      <c r="Q47376" s="498" t="s">
        <v>213</v>
      </c>
      <c r="S47376" s="499"/>
    </row>
    <row r="47377">
      <c r="B47377" s="497"/>
      <c r="H47377" s="500"/>
      <c r="O47377" s="500"/>
      <c r="Q47377" s="498" t="s">
        <v>213</v>
      </c>
      <c r="S47377" s="499"/>
    </row>
    <row r="47378">
      <c r="B47378" s="497"/>
      <c r="H47378" s="500"/>
      <c r="O47378" s="500"/>
      <c r="Q47378" s="498" t="s">
        <v>213</v>
      </c>
      <c r="S47378" s="499"/>
    </row>
    <row r="47379">
      <c r="B47379" s="497"/>
      <c r="H47379" s="500"/>
      <c r="O47379" s="500"/>
      <c r="Q47379" s="498" t="s">
        <v>213</v>
      </c>
      <c r="S47379" s="499"/>
    </row>
    <row r="47380">
      <c r="B47380" s="497"/>
      <c r="H47380" s="500"/>
      <c r="O47380" s="500"/>
      <c r="Q47380" s="498" t="s">
        <v>213</v>
      </c>
      <c r="S47380" s="499"/>
    </row>
    <row r="47381">
      <c r="B47381" s="497"/>
      <c r="H47381" s="500"/>
      <c r="O47381" s="500"/>
      <c r="Q47381" s="498" t="s">
        <v>213</v>
      </c>
      <c r="S47381" s="499"/>
    </row>
    <row r="47382">
      <c r="B47382" s="497"/>
      <c r="H47382" s="500"/>
      <c r="O47382" s="500"/>
      <c r="Q47382" s="498" t="s">
        <v>213</v>
      </c>
      <c r="S47382" s="499"/>
    </row>
    <row r="47383">
      <c r="B47383" s="497"/>
      <c r="H47383" s="500"/>
      <c r="O47383" s="500"/>
      <c r="Q47383" s="498" t="s">
        <v>213</v>
      </c>
      <c r="S47383" s="499"/>
    </row>
    <row r="47384">
      <c r="B47384" s="497"/>
      <c r="H47384" s="500"/>
      <c r="O47384" s="500"/>
      <c r="Q47384" s="498" t="s">
        <v>213</v>
      </c>
      <c r="S47384" s="499"/>
    </row>
    <row r="47385">
      <c r="B47385" s="497"/>
      <c r="H47385" s="500"/>
      <c r="O47385" s="500"/>
      <c r="Q47385" s="498" t="s">
        <v>213</v>
      </c>
      <c r="S47385" s="499"/>
    </row>
    <row r="47386">
      <c r="B47386" s="497"/>
      <c r="H47386" s="500"/>
      <c r="O47386" s="500"/>
      <c r="Q47386" s="498" t="s">
        <v>213</v>
      </c>
      <c r="S47386" s="499"/>
    </row>
    <row r="47387">
      <c r="B47387" s="497"/>
      <c r="H47387" s="500"/>
      <c r="O47387" s="500"/>
      <c r="Q47387" s="498" t="s">
        <v>213</v>
      </c>
      <c r="S47387" s="499"/>
    </row>
    <row r="47388">
      <c r="B47388" s="497"/>
      <c r="H47388" s="500"/>
      <c r="O47388" s="500"/>
      <c r="Q47388" s="498" t="s">
        <v>213</v>
      </c>
      <c r="S47388" s="499"/>
    </row>
    <row r="47389">
      <c r="B47389" s="497"/>
      <c r="H47389" s="500"/>
      <c r="O47389" s="500"/>
      <c r="Q47389" s="498" t="s">
        <v>213</v>
      </c>
      <c r="S47389" s="499"/>
    </row>
    <row r="47390">
      <c r="B47390" s="497"/>
      <c r="H47390" s="500"/>
      <c r="O47390" s="500"/>
      <c r="Q47390" s="498" t="s">
        <v>213</v>
      </c>
      <c r="S47390" s="499"/>
    </row>
    <row r="47391">
      <c r="B47391" s="497"/>
      <c r="H47391" s="500"/>
      <c r="O47391" s="500"/>
      <c r="Q47391" s="498" t="s">
        <v>213</v>
      </c>
      <c r="S47391" s="499"/>
    </row>
    <row r="47392">
      <c r="B47392" s="497"/>
      <c r="H47392" s="500"/>
      <c r="O47392" s="500"/>
      <c r="Q47392" s="498" t="s">
        <v>213</v>
      </c>
      <c r="S47392" s="499"/>
    </row>
    <row r="47393">
      <c r="B47393" s="497"/>
      <c r="H47393" s="500"/>
      <c r="O47393" s="500"/>
      <c r="Q47393" s="498" t="s">
        <v>213</v>
      </c>
      <c r="S47393" s="499"/>
    </row>
    <row r="47394">
      <c r="B47394" s="497"/>
      <c r="H47394" s="500"/>
      <c r="O47394" s="500"/>
      <c r="Q47394" s="498" t="s">
        <v>213</v>
      </c>
      <c r="S47394" s="499"/>
    </row>
    <row r="47395">
      <c r="B47395" s="497"/>
      <c r="H47395" s="500"/>
      <c r="O47395" s="500"/>
      <c r="Q47395" s="498" t="s">
        <v>213</v>
      </c>
      <c r="S47395" s="499"/>
    </row>
    <row r="47396">
      <c r="B47396" s="497"/>
      <c r="H47396" s="500"/>
      <c r="O47396" s="500"/>
      <c r="Q47396" s="498" t="s">
        <v>213</v>
      </c>
      <c r="S47396" s="499"/>
    </row>
    <row r="47397">
      <c r="B47397" s="497"/>
      <c r="H47397" s="500"/>
      <c r="O47397" s="500"/>
      <c r="Q47397" s="498" t="s">
        <v>213</v>
      </c>
      <c r="S47397" s="499"/>
    </row>
    <row r="47398">
      <c r="B47398" s="497"/>
      <c r="H47398" s="500"/>
      <c r="O47398" s="500"/>
      <c r="Q47398" s="498" t="s">
        <v>213</v>
      </c>
      <c r="S47398" s="499"/>
    </row>
    <row r="47399">
      <c r="B47399" s="497"/>
      <c r="H47399" s="500"/>
      <c r="O47399" s="500"/>
      <c r="Q47399" s="498" t="s">
        <v>213</v>
      </c>
      <c r="S47399" s="499"/>
    </row>
    <row r="47400">
      <c r="B47400" s="497"/>
      <c r="H47400" s="500"/>
      <c r="O47400" s="500"/>
      <c r="Q47400" s="498" t="s">
        <v>213</v>
      </c>
      <c r="S47400" s="499"/>
    </row>
    <row r="47401">
      <c r="B47401" s="497"/>
      <c r="H47401" s="500"/>
      <c r="O47401" s="500"/>
      <c r="Q47401" s="498" t="s">
        <v>213</v>
      </c>
      <c r="S47401" s="499"/>
    </row>
    <row r="47402">
      <c r="B47402" s="497"/>
      <c r="H47402" s="500"/>
      <c r="O47402" s="500"/>
      <c r="Q47402" s="498" t="s">
        <v>213</v>
      </c>
      <c r="S47402" s="499"/>
    </row>
    <row r="47403">
      <c r="B47403" s="497"/>
      <c r="H47403" s="500"/>
      <c r="O47403" s="500"/>
      <c r="Q47403" s="498" t="s">
        <v>213</v>
      </c>
      <c r="S47403" s="499"/>
    </row>
    <row r="47404">
      <c r="B47404" s="497"/>
      <c r="H47404" s="500"/>
      <c r="O47404" s="500"/>
      <c r="Q47404" s="498" t="s">
        <v>213</v>
      </c>
      <c r="S47404" s="499"/>
    </row>
    <row r="47405">
      <c r="B47405" s="497"/>
      <c r="H47405" s="500"/>
      <c r="O47405" s="500"/>
      <c r="Q47405" s="498" t="s">
        <v>213</v>
      </c>
      <c r="S47405" s="499"/>
    </row>
    <row r="47406">
      <c r="B47406" s="497"/>
      <c r="H47406" s="500"/>
      <c r="O47406" s="500"/>
      <c r="Q47406" s="498" t="s">
        <v>213</v>
      </c>
      <c r="S47406" s="499"/>
    </row>
    <row r="47407">
      <c r="B47407" s="497"/>
      <c r="H47407" s="500"/>
      <c r="O47407" s="500"/>
      <c r="Q47407" s="498" t="s">
        <v>213</v>
      </c>
      <c r="S47407" s="499"/>
    </row>
    <row r="47408">
      <c r="B47408" s="497"/>
      <c r="H47408" s="500"/>
      <c r="O47408" s="500"/>
      <c r="Q47408" s="498" t="s">
        <v>213</v>
      </c>
      <c r="S47408" s="499"/>
    </row>
    <row r="47409">
      <c r="B47409" s="497"/>
      <c r="H47409" s="500"/>
      <c r="O47409" s="500"/>
      <c r="Q47409" s="498" t="s">
        <v>213</v>
      </c>
      <c r="S47409" s="499"/>
    </row>
    <row r="47410">
      <c r="B47410" s="497"/>
      <c r="H47410" s="500"/>
      <c r="O47410" s="500"/>
      <c r="Q47410" s="498" t="s">
        <v>213</v>
      </c>
      <c r="S47410" s="499"/>
    </row>
    <row r="47411">
      <c r="B47411" s="497"/>
      <c r="H47411" s="500"/>
      <c r="O47411" s="500"/>
      <c r="Q47411" s="498" t="s">
        <v>213</v>
      </c>
      <c r="S47411" s="499"/>
    </row>
    <row r="47412">
      <c r="B47412" s="497"/>
      <c r="H47412" s="500"/>
      <c r="O47412" s="500"/>
      <c r="Q47412" s="498" t="s">
        <v>213</v>
      </c>
      <c r="S47412" s="499"/>
    </row>
    <row r="47413">
      <c r="B47413" s="497"/>
      <c r="H47413" s="500"/>
      <c r="O47413" s="500"/>
      <c r="Q47413" s="498" t="s">
        <v>213</v>
      </c>
      <c r="S47413" s="499"/>
    </row>
    <row r="47414">
      <c r="B47414" s="497"/>
      <c r="H47414" s="500"/>
      <c r="O47414" s="500"/>
      <c r="Q47414" s="498" t="s">
        <v>213</v>
      </c>
      <c r="S47414" s="499"/>
    </row>
    <row r="47415">
      <c r="B47415" s="497"/>
      <c r="H47415" s="500"/>
      <c r="O47415" s="500"/>
      <c r="Q47415" s="498" t="s">
        <v>213</v>
      </c>
      <c r="S47415" s="499"/>
    </row>
    <row r="47416">
      <c r="B47416" s="497"/>
      <c r="H47416" s="500"/>
      <c r="O47416" s="500"/>
      <c r="Q47416" s="498" t="s">
        <v>213</v>
      </c>
      <c r="S47416" s="499"/>
    </row>
    <row r="47417">
      <c r="B47417" s="497"/>
      <c r="H47417" s="500"/>
      <c r="O47417" s="500"/>
      <c r="Q47417" s="498" t="s">
        <v>213</v>
      </c>
      <c r="S47417" s="499"/>
    </row>
    <row r="47418">
      <c r="B47418" s="497"/>
      <c r="H47418" s="500"/>
      <c r="O47418" s="500"/>
      <c r="Q47418" s="498" t="s">
        <v>213</v>
      </c>
      <c r="S47418" s="499"/>
    </row>
    <row r="47419">
      <c r="B47419" s="497"/>
      <c r="H47419" s="500"/>
      <c r="O47419" s="500"/>
      <c r="Q47419" s="498" t="s">
        <v>213</v>
      </c>
      <c r="S47419" s="499"/>
    </row>
    <row r="47420">
      <c r="B47420" s="497"/>
      <c r="H47420" s="500"/>
      <c r="O47420" s="500"/>
      <c r="Q47420" s="498" t="s">
        <v>213</v>
      </c>
      <c r="S47420" s="499"/>
    </row>
    <row r="47421">
      <c r="B47421" s="497"/>
      <c r="H47421" s="500"/>
      <c r="O47421" s="500"/>
      <c r="Q47421" s="498" t="s">
        <v>213</v>
      </c>
      <c r="S47421" s="499"/>
    </row>
    <row r="47422">
      <c r="B47422" s="497"/>
      <c r="H47422" s="500"/>
      <c r="O47422" s="500"/>
      <c r="Q47422" s="498" t="s">
        <v>213</v>
      </c>
      <c r="S47422" s="499"/>
    </row>
    <row r="47423">
      <c r="B47423" s="497"/>
      <c r="H47423" s="500"/>
      <c r="O47423" s="500"/>
      <c r="Q47423" s="498" t="s">
        <v>213</v>
      </c>
      <c r="S47423" s="499"/>
    </row>
    <row r="47424">
      <c r="B47424" s="497"/>
      <c r="H47424" s="500"/>
      <c r="O47424" s="500"/>
      <c r="Q47424" s="498" t="s">
        <v>213</v>
      </c>
      <c r="S47424" s="499"/>
    </row>
    <row r="47425">
      <c r="B47425" s="497"/>
      <c r="H47425" s="500"/>
      <c r="O47425" s="500"/>
      <c r="Q47425" s="498" t="s">
        <v>213</v>
      </c>
      <c r="S47425" s="499"/>
    </row>
    <row r="47426">
      <c r="B47426" s="497"/>
      <c r="H47426" s="500"/>
      <c r="O47426" s="500"/>
      <c r="Q47426" s="498" t="s">
        <v>213</v>
      </c>
      <c r="S47426" s="499"/>
    </row>
    <row r="47427">
      <c r="B47427" s="497"/>
      <c r="H47427" s="500"/>
      <c r="O47427" s="500"/>
      <c r="Q47427" s="498" t="s">
        <v>213</v>
      </c>
      <c r="S47427" s="499"/>
    </row>
    <row r="47428">
      <c r="B47428" s="497"/>
      <c r="H47428" s="500"/>
      <c r="O47428" s="500"/>
      <c r="Q47428" s="498" t="s">
        <v>213</v>
      </c>
      <c r="S47428" s="499"/>
    </row>
    <row r="47429">
      <c r="B47429" s="497"/>
      <c r="H47429" s="500"/>
      <c r="O47429" s="500"/>
      <c r="Q47429" s="498" t="s">
        <v>213</v>
      </c>
      <c r="S47429" s="499"/>
    </row>
    <row r="47430">
      <c r="B47430" s="497"/>
      <c r="H47430" s="500"/>
      <c r="O47430" s="500"/>
      <c r="Q47430" s="498" t="s">
        <v>213</v>
      </c>
      <c r="S47430" s="499"/>
    </row>
    <row r="47431">
      <c r="B47431" s="497"/>
      <c r="H47431" s="500"/>
      <c r="O47431" s="500"/>
      <c r="Q47431" s="498" t="s">
        <v>213</v>
      </c>
      <c r="S47431" s="499"/>
    </row>
    <row r="47432">
      <c r="B47432" s="497"/>
      <c r="H47432" s="500"/>
      <c r="O47432" s="500"/>
      <c r="Q47432" s="498" t="s">
        <v>213</v>
      </c>
      <c r="S47432" s="499"/>
    </row>
    <row r="47433">
      <c r="B47433" s="497"/>
      <c r="H47433" s="500"/>
      <c r="O47433" s="500"/>
      <c r="Q47433" s="498" t="s">
        <v>213</v>
      </c>
      <c r="S47433" s="499"/>
    </row>
    <row r="47434">
      <c r="B47434" s="497"/>
      <c r="H47434" s="500"/>
      <c r="O47434" s="500"/>
      <c r="Q47434" s="498" t="s">
        <v>213</v>
      </c>
      <c r="S47434" s="499"/>
    </row>
    <row r="47435">
      <c r="B47435" s="497"/>
      <c r="H47435" s="500"/>
      <c r="O47435" s="500"/>
      <c r="Q47435" s="498" t="s">
        <v>213</v>
      </c>
      <c r="S47435" s="499"/>
    </row>
    <row r="47436">
      <c r="B47436" s="497"/>
      <c r="H47436" s="500"/>
      <c r="O47436" s="500"/>
      <c r="Q47436" s="498" t="s">
        <v>213</v>
      </c>
      <c r="S47436" s="499"/>
    </row>
    <row r="47437">
      <c r="B47437" s="497"/>
      <c r="H47437" s="500"/>
      <c r="O47437" s="500"/>
      <c r="Q47437" s="498" t="s">
        <v>213</v>
      </c>
      <c r="S47437" s="499"/>
    </row>
    <row r="47438">
      <c r="B47438" s="497"/>
      <c r="H47438" s="500"/>
      <c r="O47438" s="500"/>
      <c r="Q47438" s="498" t="s">
        <v>213</v>
      </c>
      <c r="S47438" s="499"/>
    </row>
    <row r="47439">
      <c r="B47439" s="497"/>
      <c r="H47439" s="500"/>
      <c r="O47439" s="500"/>
      <c r="Q47439" s="498" t="s">
        <v>213</v>
      </c>
      <c r="S47439" s="499"/>
    </row>
    <row r="47440">
      <c r="B47440" s="497"/>
      <c r="H47440" s="500"/>
      <c r="O47440" s="500"/>
      <c r="Q47440" s="498" t="s">
        <v>213</v>
      </c>
      <c r="S47440" s="499"/>
    </row>
    <row r="47441">
      <c r="B47441" s="497"/>
      <c r="H47441" s="500"/>
      <c r="O47441" s="500"/>
      <c r="Q47441" s="498" t="s">
        <v>213</v>
      </c>
      <c r="S47441" s="499"/>
    </row>
    <row r="47442">
      <c r="B47442" s="497"/>
      <c r="H47442" s="500"/>
      <c r="O47442" s="500"/>
      <c r="Q47442" s="498" t="s">
        <v>213</v>
      </c>
      <c r="S47442" s="499"/>
    </row>
    <row r="47443">
      <c r="B47443" s="497"/>
      <c r="H47443" s="500"/>
      <c r="O47443" s="500"/>
      <c r="Q47443" s="498" t="s">
        <v>213</v>
      </c>
      <c r="S47443" s="499"/>
    </row>
    <row r="47444">
      <c r="B47444" s="497"/>
      <c r="H47444" s="500"/>
      <c r="O47444" s="500"/>
      <c r="Q47444" s="498" t="s">
        <v>213</v>
      </c>
      <c r="S47444" s="499"/>
    </row>
    <row r="47445">
      <c r="B47445" s="497"/>
      <c r="H47445" s="500"/>
      <c r="O47445" s="500"/>
      <c r="Q47445" s="498" t="s">
        <v>213</v>
      </c>
      <c r="S47445" s="499"/>
    </row>
    <row r="47446">
      <c r="B47446" s="497"/>
      <c r="H47446" s="500"/>
      <c r="O47446" s="500"/>
      <c r="Q47446" s="498" t="s">
        <v>213</v>
      </c>
      <c r="S47446" s="499"/>
    </row>
    <row r="47447">
      <c r="B47447" s="497"/>
      <c r="H47447" s="500"/>
      <c r="O47447" s="500"/>
      <c r="Q47447" s="498" t="s">
        <v>213</v>
      </c>
      <c r="S47447" s="499"/>
    </row>
    <row r="47448">
      <c r="B47448" s="497"/>
      <c r="H47448" s="500"/>
      <c r="O47448" s="500"/>
      <c r="Q47448" s="498" t="s">
        <v>213</v>
      </c>
      <c r="S47448" s="499"/>
    </row>
    <row r="47449">
      <c r="B47449" s="497"/>
      <c r="H47449" s="500"/>
      <c r="O47449" s="500"/>
      <c r="Q47449" s="498" t="s">
        <v>213</v>
      </c>
      <c r="S47449" s="499"/>
    </row>
    <row r="47450">
      <c r="B47450" s="497"/>
      <c r="H47450" s="500"/>
      <c r="O47450" s="500"/>
      <c r="Q47450" s="498" t="s">
        <v>213</v>
      </c>
      <c r="S47450" s="499"/>
    </row>
    <row r="47451">
      <c r="B47451" s="497"/>
      <c r="H47451" s="500"/>
      <c r="O47451" s="500"/>
      <c r="Q47451" s="498" t="s">
        <v>213</v>
      </c>
      <c r="S47451" s="499"/>
    </row>
    <row r="47452">
      <c r="B47452" s="497"/>
      <c r="H47452" s="500"/>
      <c r="O47452" s="500"/>
      <c r="Q47452" s="498" t="s">
        <v>213</v>
      </c>
      <c r="S47452" s="499"/>
    </row>
    <row r="47453">
      <c r="B47453" s="497"/>
      <c r="H47453" s="500"/>
      <c r="O47453" s="500"/>
      <c r="Q47453" s="498" t="s">
        <v>213</v>
      </c>
      <c r="S47453" s="499"/>
    </row>
    <row r="47454">
      <c r="B47454" s="497"/>
      <c r="H47454" s="500"/>
      <c r="O47454" s="500"/>
      <c r="Q47454" s="498" t="s">
        <v>213</v>
      </c>
      <c r="S47454" s="499"/>
    </row>
    <row r="47455">
      <c r="B47455" s="497"/>
      <c r="H47455" s="500"/>
      <c r="O47455" s="500"/>
      <c r="Q47455" s="498" t="s">
        <v>213</v>
      </c>
      <c r="S47455" s="499"/>
    </row>
    <row r="47456">
      <c r="B47456" s="497"/>
      <c r="H47456" s="500"/>
      <c r="O47456" s="500"/>
      <c r="Q47456" s="498" t="s">
        <v>213</v>
      </c>
      <c r="S47456" s="499"/>
    </row>
    <row r="47457">
      <c r="B47457" s="497"/>
      <c r="H47457" s="500"/>
      <c r="O47457" s="500"/>
      <c r="Q47457" s="498" t="s">
        <v>213</v>
      </c>
      <c r="S47457" s="499"/>
    </row>
    <row r="47458">
      <c r="B47458" s="497"/>
      <c r="H47458" s="500"/>
      <c r="O47458" s="500"/>
      <c r="Q47458" s="498" t="s">
        <v>213</v>
      </c>
      <c r="S47458" s="499"/>
    </row>
    <row r="47459">
      <c r="B47459" s="497"/>
      <c r="H47459" s="500"/>
      <c r="O47459" s="500"/>
      <c r="Q47459" s="498" t="s">
        <v>213</v>
      </c>
      <c r="S47459" s="499"/>
    </row>
    <row r="47460">
      <c r="B47460" s="497"/>
      <c r="H47460" s="500"/>
      <c r="O47460" s="500"/>
      <c r="Q47460" s="498" t="s">
        <v>213</v>
      </c>
      <c r="S47460" s="499"/>
    </row>
    <row r="47461">
      <c r="B47461" s="497"/>
      <c r="H47461" s="500"/>
      <c r="O47461" s="500"/>
      <c r="Q47461" s="498" t="s">
        <v>213</v>
      </c>
      <c r="S47461" s="499"/>
    </row>
    <row r="47462">
      <c r="B47462" s="497"/>
      <c r="H47462" s="500"/>
      <c r="O47462" s="500"/>
      <c r="Q47462" s="498" t="s">
        <v>213</v>
      </c>
      <c r="S47462" s="499"/>
    </row>
    <row r="47463">
      <c r="B47463" s="497"/>
      <c r="H47463" s="500"/>
      <c r="O47463" s="500"/>
      <c r="Q47463" s="498" t="s">
        <v>213</v>
      </c>
      <c r="S47463" s="499"/>
    </row>
    <row r="47464">
      <c r="B47464" s="497"/>
      <c r="H47464" s="500"/>
      <c r="O47464" s="500"/>
      <c r="Q47464" s="498" t="s">
        <v>213</v>
      </c>
      <c r="S47464" s="499"/>
    </row>
    <row r="47465">
      <c r="B47465" s="497"/>
      <c r="H47465" s="500"/>
      <c r="O47465" s="500"/>
      <c r="Q47465" s="498" t="s">
        <v>213</v>
      </c>
      <c r="S47465" s="499"/>
    </row>
    <row r="47466">
      <c r="B47466" s="497"/>
      <c r="H47466" s="500"/>
      <c r="O47466" s="500"/>
      <c r="Q47466" s="498" t="s">
        <v>213</v>
      </c>
      <c r="S47466" s="499"/>
    </row>
    <row r="47467">
      <c r="B47467" s="497"/>
      <c r="H47467" s="500"/>
      <c r="O47467" s="500"/>
      <c r="Q47467" s="498" t="s">
        <v>213</v>
      </c>
      <c r="S47467" s="499"/>
    </row>
    <row r="47468">
      <c r="B47468" s="497"/>
      <c r="H47468" s="500"/>
      <c r="O47468" s="500"/>
      <c r="Q47468" s="498" t="s">
        <v>213</v>
      </c>
      <c r="S47468" s="499"/>
    </row>
    <row r="47469">
      <c r="B47469" s="497"/>
      <c r="H47469" s="500"/>
      <c r="O47469" s="500"/>
      <c r="Q47469" s="498" t="s">
        <v>213</v>
      </c>
      <c r="S47469" s="499"/>
    </row>
    <row r="47470">
      <c r="B47470" s="497"/>
      <c r="H47470" s="500"/>
      <c r="O47470" s="500"/>
      <c r="Q47470" s="498" t="s">
        <v>213</v>
      </c>
      <c r="S47470" s="499"/>
    </row>
    <row r="47471">
      <c r="B47471" s="497"/>
      <c r="H47471" s="500"/>
      <c r="O47471" s="500"/>
      <c r="Q47471" s="498" t="s">
        <v>213</v>
      </c>
      <c r="S47471" s="499"/>
    </row>
    <row r="47472">
      <c r="B47472" s="497"/>
      <c r="H47472" s="500"/>
      <c r="O47472" s="500"/>
      <c r="Q47472" s="498" t="s">
        <v>213</v>
      </c>
      <c r="S47472" s="499"/>
    </row>
    <row r="47473">
      <c r="B47473" s="497"/>
      <c r="H47473" s="500"/>
      <c r="O47473" s="500"/>
      <c r="Q47473" s="498" t="s">
        <v>213</v>
      </c>
      <c r="S47473" s="499"/>
    </row>
    <row r="47474">
      <c r="B47474" s="497"/>
      <c r="H47474" s="500"/>
      <c r="O47474" s="500"/>
      <c r="Q47474" s="498" t="s">
        <v>213</v>
      </c>
      <c r="S47474" s="499"/>
    </row>
    <row r="47475">
      <c r="B47475" s="497"/>
      <c r="H47475" s="500"/>
      <c r="O47475" s="500"/>
      <c r="Q47475" s="498" t="s">
        <v>213</v>
      </c>
      <c r="S47475" s="499"/>
    </row>
    <row r="47476">
      <c r="B47476" s="497"/>
      <c r="H47476" s="500"/>
      <c r="O47476" s="500"/>
      <c r="Q47476" s="498" t="s">
        <v>213</v>
      </c>
      <c r="S47476" s="499"/>
    </row>
    <row r="47477">
      <c r="B47477" s="497"/>
      <c r="H47477" s="500"/>
      <c r="O47477" s="500"/>
      <c r="Q47477" s="498" t="s">
        <v>213</v>
      </c>
      <c r="S47477" s="499"/>
    </row>
    <row r="47478">
      <c r="B47478" s="497"/>
      <c r="H47478" s="500"/>
      <c r="O47478" s="500"/>
      <c r="Q47478" s="498" t="s">
        <v>213</v>
      </c>
      <c r="S47478" s="499"/>
    </row>
    <row r="47479">
      <c r="B47479" s="497"/>
      <c r="H47479" s="500"/>
      <c r="O47479" s="500"/>
      <c r="Q47479" s="498" t="s">
        <v>213</v>
      </c>
      <c r="S47479" s="499"/>
    </row>
    <row r="47480">
      <c r="B47480" s="497"/>
      <c r="H47480" s="500"/>
      <c r="O47480" s="500"/>
      <c r="Q47480" s="498" t="s">
        <v>213</v>
      </c>
      <c r="S47480" s="499"/>
    </row>
    <row r="47481">
      <c r="B47481" s="497"/>
      <c r="H47481" s="500"/>
      <c r="O47481" s="500"/>
      <c r="Q47481" s="498" t="s">
        <v>213</v>
      </c>
      <c r="S47481" s="499"/>
    </row>
    <row r="47482">
      <c r="B47482" s="497"/>
      <c r="H47482" s="500"/>
      <c r="O47482" s="500"/>
      <c r="Q47482" s="498" t="s">
        <v>213</v>
      </c>
      <c r="S47482" s="499"/>
    </row>
    <row r="47483">
      <c r="B47483" s="497"/>
      <c r="H47483" s="500"/>
      <c r="O47483" s="500"/>
      <c r="Q47483" s="498" t="s">
        <v>213</v>
      </c>
      <c r="S47483" s="499"/>
    </row>
    <row r="47484">
      <c r="B47484" s="497"/>
      <c r="H47484" s="500"/>
      <c r="O47484" s="500"/>
      <c r="Q47484" s="498" t="s">
        <v>213</v>
      </c>
      <c r="S47484" s="499"/>
    </row>
    <row r="47485">
      <c r="B47485" s="497"/>
      <c r="H47485" s="500"/>
      <c r="O47485" s="500"/>
      <c r="Q47485" s="498" t="s">
        <v>213</v>
      </c>
      <c r="S47485" s="499"/>
    </row>
    <row r="47486">
      <c r="B47486" s="497"/>
      <c r="H47486" s="500"/>
      <c r="O47486" s="500"/>
      <c r="Q47486" s="498" t="s">
        <v>213</v>
      </c>
      <c r="S47486" s="499"/>
    </row>
    <row r="47487">
      <c r="B47487" s="497"/>
      <c r="H47487" s="500"/>
      <c r="O47487" s="500"/>
      <c r="Q47487" s="498" t="s">
        <v>213</v>
      </c>
      <c r="S47487" s="499"/>
    </row>
    <row r="47488">
      <c r="B47488" s="497"/>
      <c r="H47488" s="500"/>
      <c r="O47488" s="500"/>
      <c r="Q47488" s="498" t="s">
        <v>213</v>
      </c>
      <c r="S47488" s="499"/>
    </row>
    <row r="47489">
      <c r="B47489" s="497"/>
      <c r="H47489" s="500"/>
      <c r="O47489" s="500"/>
      <c r="Q47489" s="498" t="s">
        <v>213</v>
      </c>
      <c r="S47489" s="499"/>
    </row>
    <row r="47490">
      <c r="B47490" s="497"/>
      <c r="H47490" s="500"/>
      <c r="O47490" s="500"/>
      <c r="Q47490" s="498" t="s">
        <v>213</v>
      </c>
      <c r="S47490" s="499"/>
    </row>
    <row r="47491">
      <c r="B47491" s="497"/>
      <c r="H47491" s="500"/>
      <c r="O47491" s="500"/>
      <c r="Q47491" s="498" t="s">
        <v>213</v>
      </c>
      <c r="S47491" s="499"/>
    </row>
    <row r="47492">
      <c r="B47492" s="497"/>
      <c r="H47492" s="500"/>
      <c r="O47492" s="500"/>
      <c r="Q47492" s="498" t="s">
        <v>213</v>
      </c>
      <c r="S47492" s="499"/>
    </row>
    <row r="47493">
      <c r="B47493" s="497"/>
      <c r="H47493" s="500"/>
      <c r="O47493" s="500"/>
      <c r="Q47493" s="498" t="s">
        <v>213</v>
      </c>
      <c r="S47493" s="499"/>
    </row>
    <row r="47494">
      <c r="B47494" s="497"/>
      <c r="H47494" s="500"/>
      <c r="O47494" s="500"/>
      <c r="Q47494" s="498" t="s">
        <v>213</v>
      </c>
      <c r="S47494" s="499"/>
    </row>
    <row r="47495">
      <c r="B47495" s="497"/>
      <c r="H47495" s="500"/>
      <c r="O47495" s="500"/>
      <c r="Q47495" s="498" t="s">
        <v>213</v>
      </c>
      <c r="S47495" s="499"/>
    </row>
    <row r="47496">
      <c r="B47496" s="497"/>
      <c r="H47496" s="500"/>
      <c r="O47496" s="500"/>
      <c r="Q47496" s="498" t="s">
        <v>213</v>
      </c>
      <c r="S47496" s="499"/>
    </row>
    <row r="47497">
      <c r="B47497" s="497"/>
      <c r="H47497" s="500"/>
      <c r="O47497" s="500"/>
      <c r="Q47497" s="498" t="s">
        <v>213</v>
      </c>
      <c r="S47497" s="499"/>
    </row>
    <row r="47498">
      <c r="B47498" s="497"/>
      <c r="H47498" s="500"/>
      <c r="O47498" s="500"/>
      <c r="Q47498" s="498" t="s">
        <v>213</v>
      </c>
      <c r="S47498" s="499"/>
    </row>
    <row r="47499">
      <c r="B47499" s="497"/>
      <c r="H47499" s="500"/>
      <c r="O47499" s="500"/>
      <c r="Q47499" s="498" t="s">
        <v>213</v>
      </c>
      <c r="S47499" s="499"/>
    </row>
    <row r="47500">
      <c r="B47500" s="497"/>
      <c r="H47500" s="500"/>
      <c r="O47500" s="500"/>
      <c r="Q47500" s="498" t="s">
        <v>213</v>
      </c>
      <c r="S47500" s="499"/>
    </row>
    <row r="47501">
      <c r="B47501" s="497"/>
      <c r="H47501" s="500"/>
      <c r="O47501" s="500"/>
      <c r="Q47501" s="498" t="s">
        <v>213</v>
      </c>
      <c r="S47501" s="499"/>
    </row>
    <row r="47502">
      <c r="B47502" s="497"/>
      <c r="H47502" s="500"/>
      <c r="O47502" s="500"/>
      <c r="Q47502" s="498" t="s">
        <v>213</v>
      </c>
      <c r="S47502" s="499"/>
    </row>
    <row r="47503">
      <c r="B47503" s="497"/>
      <c r="H47503" s="500"/>
      <c r="O47503" s="500"/>
      <c r="Q47503" s="498" t="s">
        <v>213</v>
      </c>
      <c r="S47503" s="499"/>
    </row>
    <row r="47504">
      <c r="B47504" s="497"/>
      <c r="H47504" s="500"/>
      <c r="O47504" s="500"/>
      <c r="Q47504" s="498" t="s">
        <v>213</v>
      </c>
      <c r="S47504" s="499"/>
    </row>
    <row r="47505">
      <c r="B47505" s="497"/>
      <c r="H47505" s="500"/>
      <c r="O47505" s="500"/>
      <c r="Q47505" s="498" t="s">
        <v>213</v>
      </c>
      <c r="S47505" s="499"/>
    </row>
    <row r="47506">
      <c r="B47506" s="497"/>
      <c r="H47506" s="500"/>
      <c r="O47506" s="500"/>
      <c r="Q47506" s="498" t="s">
        <v>213</v>
      </c>
      <c r="S47506" s="499"/>
    </row>
    <row r="47507">
      <c r="B47507" s="497"/>
      <c r="H47507" s="500"/>
      <c r="O47507" s="500"/>
      <c r="Q47507" s="498" t="s">
        <v>213</v>
      </c>
      <c r="S47507" s="499"/>
    </row>
    <row r="47508">
      <c r="B47508" s="497"/>
      <c r="H47508" s="500"/>
      <c r="O47508" s="500"/>
      <c r="Q47508" s="498" t="s">
        <v>213</v>
      </c>
      <c r="S47508" s="499"/>
    </row>
    <row r="47509">
      <c r="B47509" s="497"/>
      <c r="H47509" s="500"/>
      <c r="O47509" s="500"/>
      <c r="Q47509" s="498" t="s">
        <v>213</v>
      </c>
      <c r="S47509" s="499"/>
    </row>
    <row r="47510">
      <c r="B47510" s="497"/>
      <c r="H47510" s="500"/>
      <c r="O47510" s="500"/>
      <c r="Q47510" s="498" t="s">
        <v>213</v>
      </c>
      <c r="S47510" s="499"/>
    </row>
    <row r="47511">
      <c r="B47511" s="497"/>
      <c r="H47511" s="500"/>
      <c r="O47511" s="500"/>
      <c r="Q47511" s="498" t="s">
        <v>213</v>
      </c>
      <c r="S47511" s="499"/>
    </row>
    <row r="47512">
      <c r="B47512" s="497"/>
      <c r="H47512" s="500"/>
      <c r="O47512" s="500"/>
      <c r="Q47512" s="498" t="s">
        <v>213</v>
      </c>
      <c r="S47512" s="499"/>
    </row>
    <row r="47513">
      <c r="B47513" s="497"/>
      <c r="H47513" s="500"/>
      <c r="O47513" s="500"/>
      <c r="Q47513" s="498" t="s">
        <v>213</v>
      </c>
      <c r="S47513" s="499"/>
    </row>
    <row r="47514">
      <c r="B47514" s="497"/>
      <c r="H47514" s="500"/>
      <c r="O47514" s="500"/>
      <c r="Q47514" s="498" t="s">
        <v>213</v>
      </c>
      <c r="S47514" s="499"/>
    </row>
    <row r="47515">
      <c r="B47515" s="497"/>
      <c r="H47515" s="500"/>
      <c r="O47515" s="500"/>
      <c r="Q47515" s="498" t="s">
        <v>213</v>
      </c>
      <c r="S47515" s="499"/>
    </row>
    <row r="47516">
      <c r="B47516" s="497"/>
      <c r="H47516" s="500"/>
      <c r="O47516" s="500"/>
      <c r="Q47516" s="498" t="s">
        <v>213</v>
      </c>
      <c r="S47516" s="499"/>
    </row>
    <row r="47517">
      <c r="B47517" s="497"/>
      <c r="H47517" s="500"/>
      <c r="O47517" s="500"/>
      <c r="Q47517" s="498" t="s">
        <v>213</v>
      </c>
      <c r="S47517" s="499"/>
    </row>
    <row r="47518">
      <c r="B47518" s="497"/>
      <c r="H47518" s="500"/>
      <c r="O47518" s="500"/>
      <c r="Q47518" s="498" t="s">
        <v>213</v>
      </c>
      <c r="S47518" s="499"/>
    </row>
    <row r="47519">
      <c r="B47519" s="497"/>
      <c r="H47519" s="500"/>
      <c r="O47519" s="500"/>
      <c r="Q47519" s="498" t="s">
        <v>213</v>
      </c>
      <c r="S47519" s="499"/>
    </row>
    <row r="47520">
      <c r="B47520" s="497"/>
      <c r="H47520" s="500"/>
      <c r="O47520" s="500"/>
      <c r="Q47520" s="498" t="s">
        <v>213</v>
      </c>
      <c r="S47520" s="499"/>
    </row>
    <row r="47521">
      <c r="B47521" s="497"/>
      <c r="H47521" s="500"/>
      <c r="O47521" s="500"/>
      <c r="Q47521" s="498" t="s">
        <v>213</v>
      </c>
      <c r="S47521" s="499"/>
    </row>
    <row r="47522">
      <c r="B47522" s="497"/>
      <c r="H47522" s="500"/>
      <c r="O47522" s="500"/>
      <c r="Q47522" s="498" t="s">
        <v>213</v>
      </c>
      <c r="S47522" s="499"/>
    </row>
    <row r="47523">
      <c r="B47523" s="497"/>
      <c r="H47523" s="500"/>
      <c r="O47523" s="500"/>
      <c r="Q47523" s="498" t="s">
        <v>213</v>
      </c>
      <c r="S47523" s="499"/>
    </row>
    <row r="47524">
      <c r="B47524" s="497"/>
      <c r="H47524" s="500"/>
      <c r="O47524" s="500"/>
      <c r="Q47524" s="498" t="s">
        <v>213</v>
      </c>
      <c r="S47524" s="499"/>
    </row>
    <row r="47525">
      <c r="B47525" s="497"/>
      <c r="H47525" s="500"/>
      <c r="O47525" s="500"/>
      <c r="Q47525" s="498" t="s">
        <v>213</v>
      </c>
      <c r="S47525" s="499"/>
    </row>
    <row r="47526">
      <c r="B47526" s="497"/>
      <c r="H47526" s="500"/>
      <c r="O47526" s="500"/>
      <c r="Q47526" s="498" t="s">
        <v>213</v>
      </c>
      <c r="S47526" s="499"/>
    </row>
    <row r="47527">
      <c r="B47527" s="497"/>
      <c r="H47527" s="500"/>
      <c r="O47527" s="500"/>
      <c r="Q47527" s="498" t="s">
        <v>213</v>
      </c>
      <c r="S47527" s="499"/>
    </row>
    <row r="47528">
      <c r="B47528" s="497"/>
      <c r="H47528" s="500"/>
      <c r="O47528" s="500"/>
      <c r="Q47528" s="498" t="s">
        <v>213</v>
      </c>
      <c r="S47528" s="499"/>
    </row>
    <row r="47529">
      <c r="B47529" s="497"/>
      <c r="H47529" s="500"/>
      <c r="O47529" s="500"/>
      <c r="Q47529" s="498" t="s">
        <v>213</v>
      </c>
      <c r="S47529" s="499"/>
    </row>
    <row r="47530">
      <c r="B47530" s="497"/>
      <c r="H47530" s="500"/>
      <c r="O47530" s="500"/>
      <c r="Q47530" s="498" t="s">
        <v>213</v>
      </c>
      <c r="S47530" s="499"/>
    </row>
    <row r="47531">
      <c r="B47531" s="497"/>
      <c r="H47531" s="500"/>
      <c r="O47531" s="500"/>
      <c r="Q47531" s="498" t="s">
        <v>213</v>
      </c>
      <c r="S47531" s="499"/>
    </row>
    <row r="47532">
      <c r="B47532" s="497"/>
      <c r="H47532" s="500"/>
      <c r="O47532" s="500"/>
      <c r="Q47532" s="498" t="s">
        <v>213</v>
      </c>
      <c r="S47532" s="499"/>
    </row>
    <row r="47533">
      <c r="B47533" s="497"/>
      <c r="H47533" s="500"/>
      <c r="O47533" s="500"/>
      <c r="Q47533" s="498" t="s">
        <v>213</v>
      </c>
      <c r="S47533" s="499"/>
    </row>
    <row r="47534">
      <c r="B47534" s="497"/>
      <c r="H47534" s="500"/>
      <c r="O47534" s="500"/>
      <c r="Q47534" s="498" t="s">
        <v>213</v>
      </c>
      <c r="S47534" s="499"/>
    </row>
    <row r="47535">
      <c r="B47535" s="497"/>
      <c r="H47535" s="500"/>
      <c r="O47535" s="500"/>
      <c r="Q47535" s="498" t="s">
        <v>213</v>
      </c>
      <c r="S47535" s="499"/>
    </row>
    <row r="47536">
      <c r="B47536" s="497"/>
      <c r="H47536" s="500"/>
      <c r="O47536" s="500"/>
      <c r="Q47536" s="498" t="s">
        <v>213</v>
      </c>
      <c r="S47536" s="499"/>
    </row>
    <row r="47537">
      <c r="B47537" s="497"/>
      <c r="H47537" s="500"/>
      <c r="O47537" s="500"/>
      <c r="Q47537" s="498" t="s">
        <v>213</v>
      </c>
      <c r="S47537" s="499"/>
    </row>
    <row r="47538">
      <c r="B47538" s="497"/>
      <c r="H47538" s="500"/>
      <c r="O47538" s="500"/>
      <c r="Q47538" s="498" t="s">
        <v>213</v>
      </c>
      <c r="S47538" s="499"/>
    </row>
    <row r="47539">
      <c r="B47539" s="497"/>
      <c r="H47539" s="500"/>
      <c r="O47539" s="500"/>
      <c r="Q47539" s="498" t="s">
        <v>213</v>
      </c>
      <c r="S47539" s="499"/>
    </row>
    <row r="47540">
      <c r="B47540" s="497"/>
      <c r="H47540" s="500"/>
      <c r="O47540" s="500"/>
      <c r="Q47540" s="498" t="s">
        <v>213</v>
      </c>
      <c r="S47540" s="499"/>
    </row>
    <row r="47541">
      <c r="B47541" s="497"/>
      <c r="H47541" s="500"/>
      <c r="O47541" s="500"/>
      <c r="Q47541" s="498" t="s">
        <v>213</v>
      </c>
      <c r="S47541" s="499"/>
    </row>
    <row r="47542">
      <c r="B47542" s="497"/>
      <c r="H47542" s="500"/>
      <c r="O47542" s="500"/>
      <c r="Q47542" s="498" t="s">
        <v>213</v>
      </c>
      <c r="S47542" s="499"/>
    </row>
    <row r="47543">
      <c r="B47543" s="497"/>
      <c r="H47543" s="500"/>
      <c r="O47543" s="500"/>
      <c r="Q47543" s="498" t="s">
        <v>213</v>
      </c>
      <c r="S47543" s="499"/>
    </row>
    <row r="47544">
      <c r="B47544" s="497"/>
      <c r="H47544" s="500"/>
      <c r="O47544" s="500"/>
      <c r="Q47544" s="498" t="s">
        <v>213</v>
      </c>
      <c r="S47544" s="499"/>
    </row>
    <row r="47545">
      <c r="B47545" s="497"/>
      <c r="H47545" s="500"/>
      <c r="O47545" s="500"/>
      <c r="Q47545" s="498" t="s">
        <v>213</v>
      </c>
      <c r="S47545" s="499"/>
    </row>
    <row r="47546">
      <c r="B47546" s="497"/>
      <c r="H47546" s="500"/>
      <c r="O47546" s="500"/>
      <c r="Q47546" s="498" t="s">
        <v>213</v>
      </c>
      <c r="S47546" s="499"/>
    </row>
    <row r="47547">
      <c r="B47547" s="497"/>
      <c r="H47547" s="500"/>
      <c r="O47547" s="500"/>
      <c r="Q47547" s="498" t="s">
        <v>213</v>
      </c>
      <c r="S47547" s="499"/>
    </row>
    <row r="47548">
      <c r="B47548" s="497"/>
      <c r="H47548" s="500"/>
      <c r="O47548" s="500"/>
      <c r="Q47548" s="498" t="s">
        <v>213</v>
      </c>
      <c r="S47548" s="499"/>
    </row>
    <row r="47549">
      <c r="B47549" s="497"/>
      <c r="H47549" s="500"/>
      <c r="O47549" s="500"/>
      <c r="Q47549" s="498" t="s">
        <v>213</v>
      </c>
      <c r="S47549" s="499"/>
    </row>
    <row r="47550">
      <c r="B47550" s="497"/>
      <c r="H47550" s="500"/>
      <c r="O47550" s="500"/>
      <c r="Q47550" s="498" t="s">
        <v>213</v>
      </c>
      <c r="S47550" s="499"/>
    </row>
    <row r="47551">
      <c r="B47551" s="497"/>
      <c r="H47551" s="500"/>
      <c r="O47551" s="500"/>
      <c r="Q47551" s="498" t="s">
        <v>213</v>
      </c>
      <c r="S47551" s="499"/>
    </row>
    <row r="47552">
      <c r="B47552" s="497"/>
      <c r="H47552" s="500"/>
      <c r="O47552" s="500"/>
      <c r="Q47552" s="498" t="s">
        <v>213</v>
      </c>
      <c r="S47552" s="499"/>
    </row>
    <row r="47553">
      <c r="B47553" s="497"/>
      <c r="H47553" s="500"/>
      <c r="O47553" s="500"/>
      <c r="Q47553" s="498" t="s">
        <v>213</v>
      </c>
      <c r="S47553" s="499"/>
    </row>
    <row r="47554">
      <c r="B47554" s="497"/>
      <c r="H47554" s="500"/>
      <c r="O47554" s="500"/>
      <c r="Q47554" s="498" t="s">
        <v>213</v>
      </c>
      <c r="S47554" s="499"/>
    </row>
    <row r="47555">
      <c r="B47555" s="497"/>
      <c r="H47555" s="500"/>
      <c r="O47555" s="500"/>
      <c r="Q47555" s="498" t="s">
        <v>213</v>
      </c>
      <c r="S47555" s="499"/>
    </row>
    <row r="47556">
      <c r="B47556" s="497"/>
      <c r="H47556" s="500"/>
      <c r="O47556" s="500"/>
      <c r="Q47556" s="498" t="s">
        <v>213</v>
      </c>
      <c r="S47556" s="499"/>
    </row>
    <row r="47557">
      <c r="B47557" s="497"/>
      <c r="H47557" s="500"/>
      <c r="O47557" s="500"/>
      <c r="Q47557" s="498" t="s">
        <v>213</v>
      </c>
      <c r="S47557" s="499"/>
    </row>
    <row r="47558">
      <c r="B47558" s="497"/>
      <c r="H47558" s="500"/>
      <c r="O47558" s="500"/>
      <c r="Q47558" s="498" t="s">
        <v>213</v>
      </c>
      <c r="S47558" s="499"/>
    </row>
    <row r="47559">
      <c r="B47559" s="497"/>
      <c r="H47559" s="500"/>
      <c r="O47559" s="500"/>
      <c r="Q47559" s="498" t="s">
        <v>213</v>
      </c>
      <c r="S47559" s="499"/>
    </row>
    <row r="47560">
      <c r="B47560" s="497"/>
      <c r="H47560" s="500"/>
      <c r="O47560" s="500"/>
      <c r="Q47560" s="498" t="s">
        <v>213</v>
      </c>
      <c r="S47560" s="499"/>
    </row>
    <row r="47561">
      <c r="B47561" s="497"/>
      <c r="H47561" s="500"/>
      <c r="O47561" s="500"/>
      <c r="Q47561" s="498" t="s">
        <v>213</v>
      </c>
      <c r="S47561" s="499"/>
    </row>
    <row r="47562">
      <c r="B47562" s="497"/>
      <c r="H47562" s="500"/>
      <c r="O47562" s="500"/>
      <c r="Q47562" s="498" t="s">
        <v>213</v>
      </c>
      <c r="S47562" s="499"/>
    </row>
    <row r="47563">
      <c r="B47563" s="497"/>
      <c r="H47563" s="500"/>
      <c r="O47563" s="500"/>
      <c r="Q47563" s="498" t="s">
        <v>213</v>
      </c>
      <c r="S47563" s="499"/>
    </row>
    <row r="47564">
      <c r="B47564" s="497"/>
      <c r="H47564" s="500"/>
      <c r="O47564" s="500"/>
      <c r="Q47564" s="498" t="s">
        <v>213</v>
      </c>
      <c r="S47564" s="499"/>
    </row>
    <row r="47565">
      <c r="B47565" s="497"/>
      <c r="H47565" s="500"/>
      <c r="O47565" s="500"/>
      <c r="Q47565" s="498" t="s">
        <v>213</v>
      </c>
      <c r="S47565" s="499"/>
    </row>
    <row r="47566">
      <c r="B47566" s="497"/>
      <c r="H47566" s="500"/>
      <c r="O47566" s="500"/>
      <c r="Q47566" s="498" t="s">
        <v>213</v>
      </c>
      <c r="S47566" s="499"/>
    </row>
    <row r="47567">
      <c r="B47567" s="497"/>
      <c r="H47567" s="500"/>
      <c r="O47567" s="500"/>
      <c r="Q47567" s="498" t="s">
        <v>213</v>
      </c>
      <c r="S47567" s="499"/>
    </row>
    <row r="47568">
      <c r="B47568" s="497"/>
      <c r="H47568" s="500"/>
      <c r="O47568" s="500"/>
      <c r="Q47568" s="498" t="s">
        <v>213</v>
      </c>
      <c r="S47568" s="499"/>
    </row>
    <row r="47569">
      <c r="B47569" s="497"/>
      <c r="H47569" s="500"/>
      <c r="O47569" s="500"/>
      <c r="Q47569" s="498" t="s">
        <v>213</v>
      </c>
      <c r="S47569" s="499"/>
    </row>
    <row r="47570">
      <c r="B47570" s="497"/>
      <c r="H47570" s="500"/>
      <c r="O47570" s="500"/>
      <c r="Q47570" s="498" t="s">
        <v>213</v>
      </c>
      <c r="S47570" s="499"/>
    </row>
    <row r="47571">
      <c r="B47571" s="497"/>
      <c r="H47571" s="500"/>
      <c r="O47571" s="500"/>
      <c r="Q47571" s="498" t="s">
        <v>213</v>
      </c>
      <c r="S47571" s="499"/>
    </row>
    <row r="47572">
      <c r="B47572" s="497"/>
      <c r="H47572" s="500"/>
      <c r="O47572" s="500"/>
      <c r="Q47572" s="498" t="s">
        <v>213</v>
      </c>
      <c r="S47572" s="499"/>
    </row>
    <row r="47573">
      <c r="B47573" s="497"/>
      <c r="H47573" s="500"/>
      <c r="O47573" s="500"/>
      <c r="Q47573" s="498" t="s">
        <v>213</v>
      </c>
      <c r="S47573" s="499"/>
    </row>
    <row r="47574">
      <c r="B47574" s="497"/>
      <c r="H47574" s="500"/>
      <c r="O47574" s="500"/>
      <c r="Q47574" s="498" t="s">
        <v>213</v>
      </c>
      <c r="S47574" s="499"/>
    </row>
    <row r="47575">
      <c r="B47575" s="497"/>
      <c r="H47575" s="500"/>
      <c r="O47575" s="500"/>
      <c r="Q47575" s="498" t="s">
        <v>213</v>
      </c>
      <c r="S47575" s="499"/>
    </row>
    <row r="47576">
      <c r="B47576" s="497"/>
      <c r="H47576" s="500"/>
      <c r="O47576" s="500"/>
      <c r="Q47576" s="498" t="s">
        <v>213</v>
      </c>
      <c r="S47576" s="499"/>
    </row>
    <row r="47577">
      <c r="B47577" s="497"/>
      <c r="H47577" s="500"/>
      <c r="O47577" s="500"/>
      <c r="Q47577" s="498" t="s">
        <v>213</v>
      </c>
      <c r="S47577" s="499"/>
    </row>
    <row r="47578">
      <c r="B47578" s="497"/>
      <c r="H47578" s="500"/>
      <c r="O47578" s="500"/>
      <c r="Q47578" s="498" t="s">
        <v>213</v>
      </c>
      <c r="S47578" s="499"/>
    </row>
    <row r="47579">
      <c r="B47579" s="497"/>
      <c r="H47579" s="500"/>
      <c r="O47579" s="500"/>
      <c r="Q47579" s="498" t="s">
        <v>213</v>
      </c>
      <c r="S47579" s="499"/>
    </row>
    <row r="47580">
      <c r="B47580" s="497"/>
      <c r="H47580" s="500"/>
      <c r="O47580" s="500"/>
      <c r="Q47580" s="498" t="s">
        <v>213</v>
      </c>
      <c r="S47580" s="499"/>
    </row>
    <row r="47581">
      <c r="B47581" s="497"/>
      <c r="H47581" s="500"/>
      <c r="O47581" s="500"/>
      <c r="Q47581" s="498" t="s">
        <v>213</v>
      </c>
      <c r="S47581" s="499"/>
    </row>
    <row r="47582">
      <c r="B47582" s="497"/>
      <c r="H47582" s="500"/>
      <c r="O47582" s="500"/>
      <c r="Q47582" s="498" t="s">
        <v>213</v>
      </c>
      <c r="S47582" s="499"/>
    </row>
    <row r="47583">
      <c r="B47583" s="497"/>
      <c r="H47583" s="500"/>
      <c r="O47583" s="500"/>
      <c r="Q47583" s="498" t="s">
        <v>213</v>
      </c>
      <c r="S47583" s="499"/>
    </row>
    <row r="47584">
      <c r="B47584" s="497"/>
      <c r="H47584" s="500"/>
      <c r="O47584" s="500"/>
      <c r="Q47584" s="498" t="s">
        <v>213</v>
      </c>
      <c r="S47584" s="499"/>
    </row>
    <row r="47585">
      <c r="B47585" s="497"/>
      <c r="H47585" s="500"/>
      <c r="O47585" s="500"/>
      <c r="Q47585" s="498" t="s">
        <v>213</v>
      </c>
      <c r="S47585" s="499"/>
    </row>
    <row r="47586">
      <c r="B47586" s="497"/>
      <c r="H47586" s="500"/>
      <c r="O47586" s="500"/>
      <c r="Q47586" s="498" t="s">
        <v>213</v>
      </c>
      <c r="S47586" s="499"/>
    </row>
    <row r="47587">
      <c r="B47587" s="497"/>
      <c r="H47587" s="500"/>
      <c r="O47587" s="500"/>
      <c r="Q47587" s="498" t="s">
        <v>213</v>
      </c>
      <c r="S47587" s="499"/>
    </row>
    <row r="47588">
      <c r="B47588" s="497"/>
      <c r="H47588" s="500"/>
      <c r="O47588" s="500"/>
      <c r="Q47588" s="498" t="s">
        <v>213</v>
      </c>
      <c r="S47588" s="499"/>
    </row>
    <row r="47589">
      <c r="B47589" s="497"/>
      <c r="H47589" s="500"/>
      <c r="O47589" s="500"/>
      <c r="Q47589" s="498" t="s">
        <v>213</v>
      </c>
      <c r="S47589" s="499"/>
    </row>
    <row r="47590">
      <c r="B47590" s="497"/>
      <c r="H47590" s="500"/>
      <c r="O47590" s="500"/>
      <c r="Q47590" s="498" t="s">
        <v>213</v>
      </c>
      <c r="S47590" s="499"/>
    </row>
    <row r="47591">
      <c r="B47591" s="497"/>
      <c r="H47591" s="500"/>
      <c r="O47591" s="500"/>
      <c r="Q47591" s="498" t="s">
        <v>213</v>
      </c>
      <c r="S47591" s="499"/>
    </row>
    <row r="47592">
      <c r="B47592" s="497"/>
      <c r="H47592" s="500"/>
      <c r="O47592" s="500"/>
      <c r="Q47592" s="498" t="s">
        <v>213</v>
      </c>
      <c r="S47592" s="499"/>
    </row>
    <row r="47593">
      <c r="B47593" s="497"/>
      <c r="H47593" s="500"/>
      <c r="O47593" s="500"/>
      <c r="Q47593" s="498" t="s">
        <v>213</v>
      </c>
      <c r="S47593" s="499"/>
    </row>
    <row r="47594">
      <c r="B47594" s="497"/>
      <c r="H47594" s="500"/>
      <c r="O47594" s="500"/>
      <c r="Q47594" s="498" t="s">
        <v>213</v>
      </c>
      <c r="S47594" s="499"/>
    </row>
    <row r="47595">
      <c r="B47595" s="497"/>
      <c r="H47595" s="500"/>
      <c r="O47595" s="500"/>
      <c r="Q47595" s="498" t="s">
        <v>213</v>
      </c>
      <c r="S47595" s="499"/>
    </row>
    <row r="47596">
      <c r="B47596" s="497"/>
      <c r="H47596" s="500"/>
      <c r="O47596" s="500"/>
      <c r="Q47596" s="498" t="s">
        <v>213</v>
      </c>
      <c r="S47596" s="499"/>
    </row>
    <row r="47597">
      <c r="B47597" s="497"/>
      <c r="H47597" s="500"/>
      <c r="O47597" s="500"/>
      <c r="Q47597" s="498" t="s">
        <v>213</v>
      </c>
      <c r="S47597" s="499"/>
    </row>
    <row r="47598">
      <c r="B47598" s="497"/>
      <c r="H47598" s="500"/>
      <c r="O47598" s="500"/>
      <c r="Q47598" s="498" t="s">
        <v>213</v>
      </c>
      <c r="S47598" s="499"/>
    </row>
    <row r="47599">
      <c r="B47599" s="497"/>
      <c r="H47599" s="500"/>
      <c r="O47599" s="500"/>
      <c r="Q47599" s="498" t="s">
        <v>213</v>
      </c>
      <c r="S47599" s="499"/>
    </row>
    <row r="47600">
      <c r="B47600" s="497"/>
      <c r="H47600" s="500"/>
      <c r="O47600" s="500"/>
      <c r="Q47600" s="498" t="s">
        <v>213</v>
      </c>
      <c r="S47600" s="499"/>
    </row>
    <row r="47601">
      <c r="B47601" s="497"/>
      <c r="H47601" s="500"/>
      <c r="O47601" s="500"/>
      <c r="Q47601" s="498" t="s">
        <v>213</v>
      </c>
      <c r="S47601" s="499"/>
    </row>
    <row r="47602">
      <c r="B47602" s="497"/>
      <c r="H47602" s="500"/>
      <c r="O47602" s="500"/>
      <c r="Q47602" s="498" t="s">
        <v>213</v>
      </c>
      <c r="S47602" s="499"/>
    </row>
    <row r="47603">
      <c r="B47603" s="497"/>
      <c r="H47603" s="500"/>
      <c r="O47603" s="500"/>
      <c r="Q47603" s="498" t="s">
        <v>213</v>
      </c>
      <c r="S47603" s="499"/>
    </row>
    <row r="47604">
      <c r="B47604" s="497"/>
      <c r="H47604" s="500"/>
      <c r="O47604" s="500"/>
      <c r="Q47604" s="498" t="s">
        <v>213</v>
      </c>
      <c r="S47604" s="499"/>
    </row>
    <row r="47605">
      <c r="B47605" s="497"/>
      <c r="H47605" s="500"/>
      <c r="O47605" s="500"/>
      <c r="Q47605" s="498" t="s">
        <v>213</v>
      </c>
      <c r="S47605" s="499"/>
    </row>
    <row r="47606">
      <c r="B47606" s="497"/>
      <c r="H47606" s="500"/>
      <c r="O47606" s="500"/>
      <c r="Q47606" s="498" t="s">
        <v>213</v>
      </c>
      <c r="S47606" s="499"/>
    </row>
    <row r="47607">
      <c r="B47607" s="497"/>
      <c r="H47607" s="500"/>
      <c r="O47607" s="500"/>
      <c r="Q47607" s="498" t="s">
        <v>213</v>
      </c>
      <c r="S47607" s="499"/>
    </row>
    <row r="47608">
      <c r="B47608" s="497"/>
      <c r="H47608" s="500"/>
      <c r="O47608" s="500"/>
      <c r="Q47608" s="498" t="s">
        <v>213</v>
      </c>
      <c r="S47608" s="499"/>
    </row>
    <row r="47609">
      <c r="B47609" s="497"/>
      <c r="H47609" s="500"/>
      <c r="O47609" s="500"/>
      <c r="Q47609" s="498" t="s">
        <v>213</v>
      </c>
      <c r="S47609" s="499"/>
    </row>
    <row r="47610">
      <c r="B47610" s="497"/>
      <c r="H47610" s="500"/>
      <c r="O47610" s="500"/>
      <c r="Q47610" s="498" t="s">
        <v>213</v>
      </c>
      <c r="S47610" s="499"/>
    </row>
    <row r="47611">
      <c r="B47611" s="497"/>
      <c r="H47611" s="500"/>
      <c r="O47611" s="500"/>
      <c r="Q47611" s="498" t="s">
        <v>213</v>
      </c>
      <c r="S47611" s="499"/>
    </row>
    <row r="47612">
      <c r="B47612" s="497"/>
      <c r="H47612" s="500"/>
      <c r="O47612" s="500"/>
      <c r="Q47612" s="498" t="s">
        <v>213</v>
      </c>
      <c r="S47612" s="499"/>
    </row>
    <row r="47613">
      <c r="B47613" s="497"/>
      <c r="H47613" s="500"/>
      <c r="O47613" s="500"/>
      <c r="Q47613" s="498" t="s">
        <v>213</v>
      </c>
      <c r="S47613" s="499"/>
    </row>
    <row r="47614">
      <c r="B47614" s="497"/>
      <c r="H47614" s="500"/>
      <c r="O47614" s="500"/>
      <c r="Q47614" s="498" t="s">
        <v>213</v>
      </c>
      <c r="S47614" s="499"/>
    </row>
    <row r="47615">
      <c r="B47615" s="497"/>
      <c r="H47615" s="500"/>
      <c r="O47615" s="500"/>
      <c r="Q47615" s="498" t="s">
        <v>213</v>
      </c>
      <c r="S47615" s="499"/>
    </row>
    <row r="47616">
      <c r="B47616" s="497"/>
      <c r="H47616" s="500"/>
      <c r="O47616" s="500"/>
      <c r="Q47616" s="498" t="s">
        <v>213</v>
      </c>
      <c r="S47616" s="499"/>
    </row>
    <row r="47617">
      <c r="B47617" s="497"/>
      <c r="H47617" s="500"/>
      <c r="O47617" s="500"/>
      <c r="Q47617" s="498" t="s">
        <v>213</v>
      </c>
      <c r="S47617" s="499"/>
    </row>
    <row r="47618">
      <c r="B47618" s="497"/>
      <c r="H47618" s="500"/>
      <c r="O47618" s="500"/>
      <c r="Q47618" s="498" t="s">
        <v>213</v>
      </c>
      <c r="S47618" s="499"/>
    </row>
    <row r="47619">
      <c r="B47619" s="497"/>
      <c r="H47619" s="500"/>
      <c r="O47619" s="500"/>
      <c r="Q47619" s="498" t="s">
        <v>213</v>
      </c>
      <c r="S47619" s="499"/>
    </row>
    <row r="47620">
      <c r="B47620" s="497"/>
      <c r="H47620" s="500"/>
      <c r="O47620" s="500"/>
      <c r="Q47620" s="498" t="s">
        <v>213</v>
      </c>
      <c r="S47620" s="499"/>
    </row>
    <row r="47621">
      <c r="B47621" s="497"/>
      <c r="H47621" s="500"/>
      <c r="O47621" s="500"/>
      <c r="Q47621" s="498" t="s">
        <v>213</v>
      </c>
      <c r="S47621" s="499"/>
    </row>
    <row r="47622">
      <c r="B47622" s="497"/>
      <c r="H47622" s="500"/>
      <c r="O47622" s="500"/>
      <c r="Q47622" s="498" t="s">
        <v>213</v>
      </c>
      <c r="S47622" s="499"/>
    </row>
    <row r="47623">
      <c r="B47623" s="497"/>
      <c r="H47623" s="500"/>
      <c r="O47623" s="500"/>
      <c r="Q47623" s="498" t="s">
        <v>213</v>
      </c>
      <c r="S47623" s="499"/>
    </row>
    <row r="47624">
      <c r="B47624" s="497"/>
      <c r="H47624" s="500"/>
      <c r="O47624" s="500"/>
      <c r="Q47624" s="498" t="s">
        <v>213</v>
      </c>
      <c r="S47624" s="499"/>
    </row>
    <row r="47625">
      <c r="B47625" s="497"/>
      <c r="H47625" s="500"/>
      <c r="O47625" s="500"/>
      <c r="Q47625" s="498" t="s">
        <v>213</v>
      </c>
      <c r="S47625" s="499"/>
    </row>
    <row r="47626">
      <c r="B47626" s="497"/>
      <c r="H47626" s="500"/>
      <c r="O47626" s="500"/>
      <c r="Q47626" s="498" t="s">
        <v>213</v>
      </c>
      <c r="S47626" s="499"/>
    </row>
    <row r="47627">
      <c r="B47627" s="497"/>
      <c r="H47627" s="500"/>
      <c r="O47627" s="500"/>
      <c r="Q47627" s="498" t="s">
        <v>213</v>
      </c>
      <c r="S47627" s="499"/>
    </row>
    <row r="47628">
      <c r="B47628" s="497"/>
      <c r="H47628" s="500"/>
      <c r="O47628" s="500"/>
      <c r="Q47628" s="498" t="s">
        <v>213</v>
      </c>
      <c r="S47628" s="499"/>
    </row>
    <row r="47629">
      <c r="B47629" s="497"/>
      <c r="H47629" s="500"/>
      <c r="O47629" s="500"/>
      <c r="Q47629" s="498" t="s">
        <v>213</v>
      </c>
      <c r="S47629" s="499"/>
    </row>
    <row r="47630">
      <c r="B47630" s="497"/>
      <c r="H47630" s="500"/>
      <c r="O47630" s="500"/>
      <c r="Q47630" s="498" t="s">
        <v>213</v>
      </c>
      <c r="S47630" s="499"/>
    </row>
    <row r="47631">
      <c r="B47631" s="497"/>
      <c r="H47631" s="500"/>
      <c r="O47631" s="500"/>
      <c r="Q47631" s="498" t="s">
        <v>213</v>
      </c>
      <c r="S47631" s="499"/>
    </row>
    <row r="47632">
      <c r="B47632" s="497"/>
      <c r="H47632" s="500"/>
      <c r="O47632" s="500"/>
      <c r="Q47632" s="498" t="s">
        <v>213</v>
      </c>
      <c r="S47632" s="499"/>
    </row>
    <row r="47633">
      <c r="B47633" s="497"/>
      <c r="H47633" s="500"/>
      <c r="O47633" s="500"/>
      <c r="Q47633" s="498" t="s">
        <v>213</v>
      </c>
      <c r="S47633" s="499"/>
    </row>
    <row r="47634">
      <c r="B47634" s="497"/>
      <c r="H47634" s="500"/>
      <c r="O47634" s="500"/>
      <c r="Q47634" s="498" t="s">
        <v>213</v>
      </c>
      <c r="S47634" s="499"/>
    </row>
    <row r="47635">
      <c r="B47635" s="497"/>
      <c r="H47635" s="500"/>
      <c r="O47635" s="500"/>
      <c r="Q47635" s="498" t="s">
        <v>213</v>
      </c>
      <c r="S47635" s="499"/>
    </row>
    <row r="47636">
      <c r="B47636" s="497"/>
      <c r="H47636" s="500"/>
      <c r="O47636" s="500"/>
      <c r="Q47636" s="498" t="s">
        <v>213</v>
      </c>
      <c r="S47636" s="499"/>
    </row>
    <row r="47637">
      <c r="B47637" s="497"/>
      <c r="H47637" s="500"/>
      <c r="O47637" s="500"/>
      <c r="Q47637" s="498" t="s">
        <v>213</v>
      </c>
      <c r="S47637" s="499"/>
    </row>
    <row r="47638">
      <c r="B47638" s="497"/>
      <c r="H47638" s="500"/>
      <c r="O47638" s="500"/>
      <c r="Q47638" s="498" t="s">
        <v>213</v>
      </c>
      <c r="S47638" s="499"/>
    </row>
    <row r="47639">
      <c r="B47639" s="497"/>
      <c r="H47639" s="500"/>
      <c r="O47639" s="500"/>
      <c r="Q47639" s="498" t="s">
        <v>213</v>
      </c>
      <c r="S47639" s="499"/>
    </row>
    <row r="47640">
      <c r="B47640" s="497"/>
      <c r="H47640" s="500"/>
      <c r="O47640" s="500"/>
      <c r="Q47640" s="498" t="s">
        <v>213</v>
      </c>
      <c r="S47640" s="499"/>
    </row>
    <row r="47641">
      <c r="B47641" s="497"/>
      <c r="H47641" s="500"/>
      <c r="O47641" s="500"/>
      <c r="Q47641" s="498" t="s">
        <v>213</v>
      </c>
      <c r="S47641" s="499"/>
    </row>
    <row r="47642">
      <c r="B47642" s="497"/>
      <c r="H47642" s="500"/>
      <c r="O47642" s="500"/>
      <c r="Q47642" s="498" t="s">
        <v>213</v>
      </c>
      <c r="S47642" s="499"/>
    </row>
    <row r="47643">
      <c r="B47643" s="497"/>
      <c r="H47643" s="500"/>
      <c r="O47643" s="500"/>
      <c r="Q47643" s="498" t="s">
        <v>213</v>
      </c>
      <c r="S47643" s="499"/>
    </row>
    <row r="47644">
      <c r="B47644" s="497"/>
      <c r="H47644" s="500"/>
      <c r="O47644" s="500"/>
      <c r="Q47644" s="498" t="s">
        <v>213</v>
      </c>
      <c r="S47644" s="499"/>
    </row>
    <row r="47645">
      <c r="B47645" s="497"/>
      <c r="H47645" s="500"/>
      <c r="O47645" s="500"/>
      <c r="Q47645" s="498" t="s">
        <v>213</v>
      </c>
      <c r="S47645" s="499"/>
    </row>
    <row r="47646">
      <c r="B47646" s="497"/>
      <c r="H47646" s="500"/>
      <c r="O47646" s="500"/>
      <c r="Q47646" s="498" t="s">
        <v>213</v>
      </c>
      <c r="S47646" s="499"/>
    </row>
    <row r="47647">
      <c r="B47647" s="497"/>
      <c r="H47647" s="500"/>
      <c r="O47647" s="500"/>
      <c r="Q47647" s="498" t="s">
        <v>213</v>
      </c>
      <c r="S47647" s="499"/>
    </row>
    <row r="47648">
      <c r="B47648" s="497"/>
      <c r="H47648" s="500"/>
      <c r="O47648" s="500"/>
      <c r="Q47648" s="498" t="s">
        <v>213</v>
      </c>
      <c r="S47648" s="499"/>
    </row>
    <row r="47649">
      <c r="B47649" s="497"/>
      <c r="H47649" s="500"/>
      <c r="O47649" s="500"/>
      <c r="Q47649" s="498" t="s">
        <v>213</v>
      </c>
      <c r="S47649" s="499"/>
    </row>
    <row r="47650">
      <c r="B47650" s="497"/>
      <c r="H47650" s="500"/>
      <c r="O47650" s="500"/>
      <c r="Q47650" s="498" t="s">
        <v>213</v>
      </c>
      <c r="S47650" s="499"/>
    </row>
    <row r="47651">
      <c r="B47651" s="497"/>
      <c r="H47651" s="500"/>
      <c r="O47651" s="500"/>
      <c r="Q47651" s="498" t="s">
        <v>213</v>
      </c>
      <c r="S47651" s="499"/>
    </row>
    <row r="47652">
      <c r="B47652" s="497"/>
      <c r="H47652" s="500"/>
      <c r="O47652" s="500"/>
      <c r="Q47652" s="498" t="s">
        <v>213</v>
      </c>
      <c r="S47652" s="499"/>
    </row>
    <row r="47653">
      <c r="B47653" s="497"/>
      <c r="H47653" s="500"/>
      <c r="O47653" s="500"/>
      <c r="Q47653" s="498" t="s">
        <v>213</v>
      </c>
      <c r="S47653" s="499"/>
    </row>
    <row r="47654">
      <c r="B47654" s="497"/>
      <c r="H47654" s="500"/>
      <c r="O47654" s="500"/>
      <c r="Q47654" s="498" t="s">
        <v>213</v>
      </c>
      <c r="S47654" s="499"/>
    </row>
    <row r="47655">
      <c r="B47655" s="497"/>
      <c r="H47655" s="500"/>
      <c r="O47655" s="500"/>
      <c r="Q47655" s="498" t="s">
        <v>213</v>
      </c>
      <c r="S47655" s="499"/>
    </row>
    <row r="47656">
      <c r="B47656" s="497"/>
      <c r="H47656" s="500"/>
      <c r="O47656" s="500"/>
      <c r="Q47656" s="498" t="s">
        <v>213</v>
      </c>
      <c r="S47656" s="499"/>
    </row>
    <row r="47657">
      <c r="B47657" s="497"/>
      <c r="H47657" s="500"/>
      <c r="O47657" s="500"/>
      <c r="Q47657" s="498" t="s">
        <v>213</v>
      </c>
      <c r="S47657" s="499"/>
    </row>
    <row r="47658">
      <c r="B47658" s="497"/>
      <c r="H47658" s="500"/>
      <c r="O47658" s="500"/>
      <c r="Q47658" s="498" t="s">
        <v>213</v>
      </c>
      <c r="S47658" s="499"/>
    </row>
    <row r="47659">
      <c r="B47659" s="497"/>
      <c r="H47659" s="500"/>
      <c r="O47659" s="500"/>
      <c r="Q47659" s="498" t="s">
        <v>213</v>
      </c>
      <c r="S47659" s="499"/>
    </row>
    <row r="47660">
      <c r="B47660" s="497"/>
      <c r="H47660" s="500"/>
      <c r="O47660" s="500"/>
      <c r="Q47660" s="498" t="s">
        <v>213</v>
      </c>
      <c r="S47660" s="499"/>
    </row>
    <row r="47661">
      <c r="B47661" s="497"/>
      <c r="H47661" s="500"/>
      <c r="O47661" s="500"/>
      <c r="Q47661" s="498" t="s">
        <v>213</v>
      </c>
      <c r="S47661" s="499"/>
    </row>
    <row r="47662">
      <c r="B47662" s="497"/>
      <c r="H47662" s="500"/>
      <c r="O47662" s="500"/>
      <c r="Q47662" s="498" t="s">
        <v>213</v>
      </c>
      <c r="S47662" s="499"/>
    </row>
    <row r="47663">
      <c r="B47663" s="497"/>
      <c r="H47663" s="500"/>
      <c r="O47663" s="500"/>
      <c r="Q47663" s="498" t="s">
        <v>213</v>
      </c>
      <c r="S47663" s="499"/>
    </row>
    <row r="47664">
      <c r="B47664" s="497"/>
      <c r="H47664" s="500"/>
      <c r="O47664" s="500"/>
      <c r="Q47664" s="498" t="s">
        <v>213</v>
      </c>
      <c r="S47664" s="499"/>
    </row>
    <row r="47665">
      <c r="B47665" s="497"/>
      <c r="H47665" s="500"/>
      <c r="O47665" s="500"/>
      <c r="Q47665" s="498" t="s">
        <v>213</v>
      </c>
      <c r="S47665" s="499"/>
    </row>
    <row r="47666">
      <c r="B47666" s="497"/>
      <c r="H47666" s="500"/>
      <c r="O47666" s="500"/>
      <c r="Q47666" s="498" t="s">
        <v>213</v>
      </c>
      <c r="S47666" s="499"/>
    </row>
    <row r="47667">
      <c r="B47667" s="497"/>
      <c r="H47667" s="500"/>
      <c r="O47667" s="500"/>
      <c r="Q47667" s="498" t="s">
        <v>213</v>
      </c>
      <c r="S47667" s="499"/>
    </row>
    <row r="47668">
      <c r="B47668" s="497"/>
      <c r="H47668" s="500"/>
      <c r="O47668" s="500"/>
      <c r="Q47668" s="498" t="s">
        <v>213</v>
      </c>
      <c r="S47668" s="499"/>
    </row>
    <row r="47669">
      <c r="B47669" s="497"/>
      <c r="H47669" s="500"/>
      <c r="O47669" s="500"/>
      <c r="Q47669" s="498" t="s">
        <v>213</v>
      </c>
      <c r="S47669" s="499"/>
    </row>
    <row r="47670">
      <c r="B47670" s="497"/>
      <c r="H47670" s="500"/>
      <c r="O47670" s="500"/>
      <c r="Q47670" s="498" t="s">
        <v>213</v>
      </c>
      <c r="S47670" s="499"/>
    </row>
    <row r="47671">
      <c r="B47671" s="497"/>
      <c r="H47671" s="500"/>
      <c r="O47671" s="500"/>
      <c r="Q47671" s="498" t="s">
        <v>213</v>
      </c>
      <c r="S47671" s="499"/>
    </row>
    <row r="47672">
      <c r="B47672" s="497"/>
      <c r="H47672" s="500"/>
      <c r="O47672" s="500"/>
      <c r="Q47672" s="498" t="s">
        <v>213</v>
      </c>
      <c r="S47672" s="499"/>
    </row>
    <row r="47673">
      <c r="B47673" s="497"/>
      <c r="H47673" s="500"/>
      <c r="O47673" s="500"/>
      <c r="Q47673" s="498" t="s">
        <v>213</v>
      </c>
      <c r="S47673" s="499"/>
    </row>
    <row r="47674">
      <c r="B47674" s="497"/>
      <c r="H47674" s="500"/>
      <c r="O47674" s="500"/>
      <c r="Q47674" s="498" t="s">
        <v>213</v>
      </c>
      <c r="S47674" s="499"/>
    </row>
    <row r="47675">
      <c r="B47675" s="497"/>
      <c r="H47675" s="500"/>
      <c r="O47675" s="500"/>
      <c r="Q47675" s="498" t="s">
        <v>213</v>
      </c>
      <c r="S47675" s="499"/>
    </row>
    <row r="47676">
      <c r="B47676" s="497"/>
      <c r="H47676" s="500"/>
      <c r="O47676" s="500"/>
      <c r="Q47676" s="498" t="s">
        <v>213</v>
      </c>
      <c r="S47676" s="499"/>
    </row>
    <row r="47677">
      <c r="B47677" s="497"/>
      <c r="H47677" s="500"/>
      <c r="O47677" s="500"/>
      <c r="Q47677" s="498" t="s">
        <v>213</v>
      </c>
      <c r="S47677" s="499"/>
    </row>
    <row r="47678">
      <c r="B47678" s="497"/>
      <c r="H47678" s="500"/>
      <c r="O47678" s="500"/>
      <c r="Q47678" s="498" t="s">
        <v>213</v>
      </c>
      <c r="S47678" s="499"/>
    </row>
    <row r="47679">
      <c r="B47679" s="497"/>
      <c r="H47679" s="500"/>
      <c r="O47679" s="500"/>
      <c r="Q47679" s="498" t="s">
        <v>213</v>
      </c>
      <c r="S47679" s="499"/>
    </row>
    <row r="47680">
      <c r="B47680" s="497"/>
      <c r="H47680" s="500"/>
      <c r="O47680" s="500"/>
      <c r="Q47680" s="498" t="s">
        <v>213</v>
      </c>
      <c r="S47680" s="499"/>
    </row>
    <row r="47681">
      <c r="B47681" s="497"/>
      <c r="H47681" s="500"/>
      <c r="O47681" s="500"/>
      <c r="Q47681" s="498" t="s">
        <v>213</v>
      </c>
      <c r="S47681" s="499"/>
    </row>
    <row r="47682">
      <c r="B47682" s="497"/>
      <c r="H47682" s="500"/>
      <c r="O47682" s="500"/>
      <c r="Q47682" s="498" t="s">
        <v>213</v>
      </c>
      <c r="S47682" s="499"/>
    </row>
    <row r="47683">
      <c r="B47683" s="497"/>
      <c r="H47683" s="500"/>
      <c r="O47683" s="500"/>
      <c r="Q47683" s="498" t="s">
        <v>213</v>
      </c>
      <c r="S47683" s="499"/>
    </row>
    <row r="47684">
      <c r="B47684" s="497"/>
      <c r="H47684" s="500"/>
      <c r="O47684" s="500"/>
      <c r="Q47684" s="498" t="s">
        <v>213</v>
      </c>
      <c r="S47684" s="499"/>
    </row>
    <row r="47685">
      <c r="B47685" s="497"/>
      <c r="H47685" s="500"/>
      <c r="O47685" s="500"/>
      <c r="Q47685" s="498" t="s">
        <v>213</v>
      </c>
      <c r="S47685" s="499"/>
    </row>
    <row r="47686">
      <c r="B47686" s="497"/>
      <c r="H47686" s="500"/>
      <c r="O47686" s="500"/>
      <c r="Q47686" s="498" t="s">
        <v>213</v>
      </c>
      <c r="S47686" s="499"/>
    </row>
    <row r="47687">
      <c r="B47687" s="497"/>
      <c r="H47687" s="500"/>
      <c r="O47687" s="500"/>
      <c r="Q47687" s="498" t="s">
        <v>213</v>
      </c>
      <c r="S47687" s="499"/>
    </row>
    <row r="47688">
      <c r="B47688" s="497"/>
      <c r="H47688" s="500"/>
      <c r="O47688" s="500"/>
      <c r="Q47688" s="498" t="s">
        <v>213</v>
      </c>
      <c r="S47688" s="499"/>
    </row>
    <row r="47689">
      <c r="B47689" s="497"/>
      <c r="H47689" s="500"/>
      <c r="O47689" s="500"/>
      <c r="Q47689" s="498" t="s">
        <v>213</v>
      </c>
      <c r="S47689" s="499"/>
    </row>
    <row r="47690">
      <c r="B47690" s="497"/>
      <c r="H47690" s="500"/>
      <c r="O47690" s="500"/>
      <c r="Q47690" s="498" t="s">
        <v>213</v>
      </c>
      <c r="S47690" s="499"/>
    </row>
    <row r="47691">
      <c r="B47691" s="497"/>
      <c r="H47691" s="500"/>
      <c r="O47691" s="500"/>
      <c r="Q47691" s="498" t="s">
        <v>213</v>
      </c>
      <c r="S47691" s="499"/>
    </row>
    <row r="47692">
      <c r="B47692" s="497"/>
      <c r="H47692" s="500"/>
      <c r="O47692" s="500"/>
      <c r="Q47692" s="498" t="s">
        <v>213</v>
      </c>
      <c r="S47692" s="499"/>
    </row>
    <row r="47693">
      <c r="B47693" s="497"/>
      <c r="H47693" s="500"/>
      <c r="O47693" s="500"/>
      <c r="Q47693" s="498" t="s">
        <v>213</v>
      </c>
      <c r="S47693" s="499"/>
    </row>
    <row r="47694">
      <c r="B47694" s="497"/>
      <c r="H47694" s="500"/>
      <c r="O47694" s="500"/>
      <c r="Q47694" s="498" t="s">
        <v>213</v>
      </c>
      <c r="S47694" s="499"/>
    </row>
    <row r="47695">
      <c r="B47695" s="497"/>
      <c r="H47695" s="500"/>
      <c r="O47695" s="500"/>
      <c r="Q47695" s="498" t="s">
        <v>213</v>
      </c>
      <c r="S47695" s="499"/>
    </row>
    <row r="47696">
      <c r="B47696" s="497"/>
      <c r="H47696" s="500"/>
      <c r="O47696" s="500"/>
      <c r="Q47696" s="498" t="s">
        <v>213</v>
      </c>
      <c r="S47696" s="499"/>
    </row>
    <row r="47697">
      <c r="B47697" s="497"/>
      <c r="H47697" s="500"/>
      <c r="O47697" s="500"/>
      <c r="Q47697" s="498" t="s">
        <v>213</v>
      </c>
      <c r="S47697" s="499"/>
    </row>
    <row r="47698">
      <c r="B47698" s="497"/>
      <c r="H47698" s="500"/>
      <c r="O47698" s="500"/>
      <c r="Q47698" s="498" t="s">
        <v>213</v>
      </c>
      <c r="S47698" s="499"/>
    </row>
    <row r="47699">
      <c r="B47699" s="497"/>
      <c r="H47699" s="500"/>
      <c r="O47699" s="500"/>
      <c r="Q47699" s="498" t="s">
        <v>213</v>
      </c>
      <c r="S47699" s="499"/>
    </row>
    <row r="47700">
      <c r="B47700" s="497"/>
      <c r="H47700" s="500"/>
      <c r="O47700" s="500"/>
      <c r="Q47700" s="498" t="s">
        <v>213</v>
      </c>
      <c r="S47700" s="499"/>
    </row>
    <row r="47701">
      <c r="B47701" s="497"/>
      <c r="H47701" s="500"/>
      <c r="O47701" s="500"/>
      <c r="Q47701" s="498" t="s">
        <v>213</v>
      </c>
      <c r="S47701" s="499"/>
    </row>
    <row r="47702">
      <c r="B47702" s="497"/>
      <c r="H47702" s="500"/>
      <c r="O47702" s="500"/>
      <c r="Q47702" s="498" t="s">
        <v>213</v>
      </c>
      <c r="S47702" s="499"/>
    </row>
    <row r="47703">
      <c r="B47703" s="497"/>
      <c r="H47703" s="500"/>
      <c r="O47703" s="500"/>
      <c r="Q47703" s="498" t="s">
        <v>213</v>
      </c>
      <c r="S47703" s="499"/>
    </row>
    <row r="47704">
      <c r="B47704" s="497"/>
      <c r="H47704" s="500"/>
      <c r="O47704" s="500"/>
      <c r="Q47704" s="498" t="s">
        <v>213</v>
      </c>
      <c r="S47704" s="499"/>
    </row>
    <row r="47705">
      <c r="B47705" s="497"/>
      <c r="H47705" s="500"/>
      <c r="O47705" s="500"/>
      <c r="Q47705" s="498" t="s">
        <v>213</v>
      </c>
      <c r="S47705" s="499"/>
    </row>
    <row r="47706">
      <c r="B47706" s="497"/>
      <c r="H47706" s="500"/>
      <c r="O47706" s="500"/>
      <c r="Q47706" s="498" t="s">
        <v>213</v>
      </c>
      <c r="S47706" s="499"/>
    </row>
    <row r="47707">
      <c r="B47707" s="497"/>
      <c r="H47707" s="500"/>
      <c r="O47707" s="500"/>
      <c r="Q47707" s="498" t="s">
        <v>213</v>
      </c>
      <c r="S47707" s="499"/>
    </row>
    <row r="47708">
      <c r="B47708" s="497"/>
      <c r="H47708" s="500"/>
      <c r="O47708" s="500"/>
      <c r="Q47708" s="498" t="s">
        <v>213</v>
      </c>
      <c r="S47708" s="499"/>
    </row>
    <row r="47709">
      <c r="B47709" s="497"/>
      <c r="H47709" s="500"/>
      <c r="O47709" s="500"/>
      <c r="Q47709" s="498" t="s">
        <v>213</v>
      </c>
      <c r="S47709" s="499"/>
    </row>
    <row r="47710">
      <c r="B47710" s="497"/>
      <c r="H47710" s="500"/>
      <c r="O47710" s="500"/>
      <c r="Q47710" s="498" t="s">
        <v>213</v>
      </c>
      <c r="S47710" s="499"/>
    </row>
    <row r="47711">
      <c r="B47711" s="497"/>
      <c r="H47711" s="500"/>
      <c r="O47711" s="500"/>
      <c r="Q47711" s="498" t="s">
        <v>213</v>
      </c>
      <c r="S47711" s="499"/>
    </row>
    <row r="47712">
      <c r="B47712" s="497"/>
      <c r="H47712" s="500"/>
      <c r="O47712" s="500"/>
      <c r="Q47712" s="498" t="s">
        <v>213</v>
      </c>
      <c r="S47712" s="499"/>
    </row>
    <row r="47713">
      <c r="B47713" s="497"/>
      <c r="H47713" s="500"/>
      <c r="O47713" s="500"/>
      <c r="Q47713" s="498" t="s">
        <v>213</v>
      </c>
      <c r="S47713" s="499"/>
    </row>
    <row r="47714">
      <c r="B47714" s="497"/>
      <c r="H47714" s="500"/>
      <c r="O47714" s="500"/>
      <c r="Q47714" s="498" t="s">
        <v>213</v>
      </c>
      <c r="S47714" s="499"/>
    </row>
    <row r="47715">
      <c r="B47715" s="497"/>
      <c r="H47715" s="500"/>
      <c r="O47715" s="500"/>
      <c r="Q47715" s="498" t="s">
        <v>213</v>
      </c>
      <c r="S47715" s="499"/>
    </row>
    <row r="47716">
      <c r="B47716" s="497"/>
      <c r="H47716" s="500"/>
      <c r="O47716" s="500"/>
      <c r="Q47716" s="498" t="s">
        <v>213</v>
      </c>
      <c r="S47716" s="499"/>
    </row>
    <row r="47717">
      <c r="B47717" s="497"/>
      <c r="H47717" s="500"/>
      <c r="O47717" s="500"/>
      <c r="Q47717" s="498" t="s">
        <v>213</v>
      </c>
      <c r="S47717" s="499"/>
    </row>
    <row r="47718">
      <c r="B47718" s="497"/>
      <c r="H47718" s="500"/>
      <c r="O47718" s="500"/>
      <c r="Q47718" s="498" t="s">
        <v>213</v>
      </c>
      <c r="S47718" s="499"/>
    </row>
    <row r="47719">
      <c r="B47719" s="497"/>
      <c r="H47719" s="500"/>
      <c r="O47719" s="500"/>
      <c r="Q47719" s="498" t="s">
        <v>213</v>
      </c>
      <c r="S47719" s="499"/>
    </row>
    <row r="47720">
      <c r="B47720" s="497"/>
      <c r="H47720" s="500"/>
      <c r="O47720" s="500"/>
      <c r="Q47720" s="498" t="s">
        <v>213</v>
      </c>
      <c r="S47720" s="499"/>
    </row>
    <row r="47721">
      <c r="B47721" s="497"/>
      <c r="H47721" s="500"/>
      <c r="O47721" s="500"/>
      <c r="Q47721" s="498" t="s">
        <v>213</v>
      </c>
      <c r="S47721" s="499"/>
    </row>
    <row r="47722">
      <c r="B47722" s="497"/>
      <c r="H47722" s="500"/>
      <c r="O47722" s="500"/>
      <c r="Q47722" s="498" t="s">
        <v>213</v>
      </c>
      <c r="S47722" s="499"/>
    </row>
    <row r="47723">
      <c r="B47723" s="497"/>
      <c r="H47723" s="500"/>
      <c r="O47723" s="500"/>
      <c r="Q47723" s="498" t="s">
        <v>213</v>
      </c>
      <c r="S47723" s="499"/>
    </row>
    <row r="47724">
      <c r="B47724" s="497"/>
      <c r="H47724" s="500"/>
      <c r="O47724" s="500"/>
      <c r="Q47724" s="498" t="s">
        <v>213</v>
      </c>
      <c r="S47724" s="499"/>
    </row>
    <row r="47725">
      <c r="B47725" s="497"/>
      <c r="H47725" s="500"/>
      <c r="O47725" s="500"/>
      <c r="Q47725" s="498" t="s">
        <v>213</v>
      </c>
      <c r="S47725" s="499"/>
    </row>
    <row r="47726">
      <c r="B47726" s="497"/>
      <c r="H47726" s="500"/>
      <c r="O47726" s="500"/>
      <c r="Q47726" s="498" t="s">
        <v>213</v>
      </c>
      <c r="S47726" s="499"/>
    </row>
    <row r="47727">
      <c r="B47727" s="497"/>
      <c r="H47727" s="500"/>
      <c r="O47727" s="500"/>
      <c r="Q47727" s="498" t="s">
        <v>213</v>
      </c>
      <c r="S47727" s="499"/>
    </row>
    <row r="47728">
      <c r="B47728" s="497"/>
      <c r="H47728" s="500"/>
      <c r="O47728" s="500"/>
      <c r="Q47728" s="498" t="s">
        <v>213</v>
      </c>
      <c r="S47728" s="499"/>
    </row>
    <row r="47729">
      <c r="B47729" s="497"/>
      <c r="H47729" s="500"/>
      <c r="O47729" s="500"/>
      <c r="Q47729" s="498" t="s">
        <v>213</v>
      </c>
      <c r="S47729" s="499"/>
    </row>
    <row r="47730">
      <c r="B47730" s="497"/>
      <c r="H47730" s="500"/>
      <c r="O47730" s="500"/>
      <c r="Q47730" s="498" t="s">
        <v>213</v>
      </c>
      <c r="S47730" s="499"/>
    </row>
    <row r="47731">
      <c r="B47731" s="497"/>
      <c r="H47731" s="500"/>
      <c r="O47731" s="500"/>
      <c r="Q47731" s="498" t="s">
        <v>213</v>
      </c>
      <c r="S47731" s="499"/>
    </row>
    <row r="47732">
      <c r="B47732" s="497"/>
      <c r="H47732" s="500"/>
      <c r="O47732" s="500"/>
      <c r="Q47732" s="498" t="s">
        <v>213</v>
      </c>
      <c r="S47732" s="499"/>
    </row>
    <row r="47733">
      <c r="B47733" s="497"/>
      <c r="H47733" s="500"/>
      <c r="O47733" s="500"/>
      <c r="Q47733" s="498" t="s">
        <v>213</v>
      </c>
      <c r="S47733" s="499"/>
    </row>
    <row r="47734">
      <c r="B47734" s="497"/>
      <c r="H47734" s="500"/>
      <c r="O47734" s="500"/>
      <c r="Q47734" s="498" t="s">
        <v>213</v>
      </c>
      <c r="S47734" s="499"/>
    </row>
    <row r="47735">
      <c r="B47735" s="497"/>
      <c r="H47735" s="500"/>
      <c r="O47735" s="500"/>
      <c r="Q47735" s="498" t="s">
        <v>213</v>
      </c>
      <c r="S47735" s="499"/>
    </row>
    <row r="47736">
      <c r="B47736" s="497"/>
      <c r="H47736" s="500"/>
      <c r="O47736" s="500"/>
      <c r="Q47736" s="498" t="s">
        <v>213</v>
      </c>
      <c r="S47736" s="499"/>
    </row>
    <row r="47737">
      <c r="B47737" s="497"/>
      <c r="H47737" s="500"/>
      <c r="O47737" s="500"/>
      <c r="Q47737" s="498" t="s">
        <v>213</v>
      </c>
      <c r="S47737" s="499"/>
    </row>
    <row r="47738">
      <c r="B47738" s="497"/>
      <c r="H47738" s="500"/>
      <c r="O47738" s="500"/>
      <c r="Q47738" s="498" t="s">
        <v>213</v>
      </c>
      <c r="S47738" s="499"/>
    </row>
    <row r="47739">
      <c r="B47739" s="497"/>
      <c r="H47739" s="500"/>
      <c r="O47739" s="500"/>
      <c r="Q47739" s="498" t="s">
        <v>213</v>
      </c>
      <c r="S47739" s="499"/>
    </row>
    <row r="47740">
      <c r="B47740" s="497"/>
      <c r="H47740" s="500"/>
      <c r="O47740" s="500"/>
      <c r="Q47740" s="498" t="s">
        <v>213</v>
      </c>
      <c r="S47740" s="499"/>
    </row>
    <row r="47741">
      <c r="B47741" s="497"/>
      <c r="H47741" s="500"/>
      <c r="O47741" s="500"/>
      <c r="Q47741" s="498" t="s">
        <v>213</v>
      </c>
      <c r="S47741" s="499"/>
    </row>
    <row r="47742">
      <c r="B47742" s="497"/>
      <c r="H47742" s="500"/>
      <c r="O47742" s="500"/>
      <c r="Q47742" s="498" t="s">
        <v>213</v>
      </c>
      <c r="S47742" s="499"/>
    </row>
    <row r="47743">
      <c r="B47743" s="497"/>
      <c r="H47743" s="500"/>
      <c r="O47743" s="500"/>
      <c r="Q47743" s="498" t="s">
        <v>213</v>
      </c>
      <c r="S47743" s="499"/>
    </row>
    <row r="47744">
      <c r="B47744" s="497"/>
      <c r="H47744" s="500"/>
      <c r="O47744" s="500"/>
      <c r="Q47744" s="498" t="s">
        <v>213</v>
      </c>
      <c r="S47744" s="499"/>
    </row>
    <row r="47745">
      <c r="B47745" s="497"/>
      <c r="H47745" s="500"/>
      <c r="O47745" s="500"/>
      <c r="Q47745" s="498" t="s">
        <v>213</v>
      </c>
      <c r="S47745" s="499"/>
    </row>
    <row r="47746">
      <c r="B47746" s="497"/>
      <c r="H47746" s="500"/>
      <c r="O47746" s="500"/>
      <c r="Q47746" s="498" t="s">
        <v>213</v>
      </c>
      <c r="S47746" s="499"/>
    </row>
    <row r="47747">
      <c r="B47747" s="497"/>
      <c r="H47747" s="500"/>
      <c r="O47747" s="500"/>
      <c r="Q47747" s="498" t="s">
        <v>213</v>
      </c>
      <c r="S47747" s="499"/>
    </row>
    <row r="47748">
      <c r="B47748" s="497"/>
      <c r="H47748" s="500"/>
      <c r="O47748" s="500"/>
      <c r="Q47748" s="498" t="s">
        <v>213</v>
      </c>
      <c r="S47748" s="499"/>
    </row>
    <row r="47749">
      <c r="B47749" s="497"/>
      <c r="H47749" s="500"/>
      <c r="O47749" s="500"/>
      <c r="Q47749" s="498" t="s">
        <v>213</v>
      </c>
      <c r="S47749" s="499"/>
    </row>
    <row r="47750">
      <c r="B47750" s="497"/>
      <c r="H47750" s="500"/>
      <c r="O47750" s="500"/>
      <c r="Q47750" s="498" t="s">
        <v>213</v>
      </c>
      <c r="S47750" s="499"/>
    </row>
    <row r="47751">
      <c r="B47751" s="497"/>
      <c r="H47751" s="500"/>
      <c r="O47751" s="500"/>
      <c r="Q47751" s="498" t="s">
        <v>213</v>
      </c>
      <c r="S47751" s="499"/>
    </row>
    <row r="47752">
      <c r="B47752" s="497"/>
      <c r="H47752" s="500"/>
      <c r="O47752" s="500"/>
      <c r="Q47752" s="498" t="s">
        <v>213</v>
      </c>
      <c r="S47752" s="499"/>
    </row>
    <row r="47753">
      <c r="B47753" s="497"/>
      <c r="H47753" s="500"/>
      <c r="O47753" s="500"/>
      <c r="Q47753" s="498" t="s">
        <v>213</v>
      </c>
      <c r="S47753" s="499"/>
    </row>
    <row r="47754">
      <c r="B47754" s="497"/>
      <c r="H47754" s="500"/>
      <c r="O47754" s="500"/>
      <c r="Q47754" s="498" t="s">
        <v>213</v>
      </c>
      <c r="S47754" s="499"/>
    </row>
    <row r="47755">
      <c r="B47755" s="497"/>
      <c r="H47755" s="500"/>
      <c r="O47755" s="500"/>
      <c r="Q47755" s="498" t="s">
        <v>213</v>
      </c>
      <c r="S47755" s="499"/>
    </row>
    <row r="47756">
      <c r="B47756" s="497"/>
      <c r="H47756" s="500"/>
      <c r="O47756" s="500"/>
      <c r="Q47756" s="498" t="s">
        <v>213</v>
      </c>
      <c r="S47756" s="499"/>
    </row>
    <row r="47757">
      <c r="B47757" s="497"/>
      <c r="H47757" s="500"/>
      <c r="O47757" s="500"/>
      <c r="Q47757" s="498" t="s">
        <v>213</v>
      </c>
      <c r="S47757" s="499"/>
    </row>
    <row r="47758">
      <c r="B47758" s="497"/>
      <c r="H47758" s="500"/>
      <c r="O47758" s="500"/>
      <c r="Q47758" s="498" t="s">
        <v>213</v>
      </c>
      <c r="S47758" s="499"/>
    </row>
    <row r="47759">
      <c r="B47759" s="497"/>
      <c r="H47759" s="500"/>
      <c r="O47759" s="500"/>
      <c r="Q47759" s="498" t="s">
        <v>213</v>
      </c>
      <c r="S47759" s="499"/>
    </row>
    <row r="47760">
      <c r="B47760" s="497"/>
      <c r="H47760" s="500"/>
      <c r="O47760" s="500"/>
      <c r="Q47760" s="498" t="s">
        <v>213</v>
      </c>
      <c r="S47760" s="499"/>
    </row>
    <row r="47761">
      <c r="B47761" s="497"/>
      <c r="H47761" s="500"/>
      <c r="O47761" s="500"/>
      <c r="Q47761" s="498" t="s">
        <v>213</v>
      </c>
      <c r="S47761" s="499"/>
    </row>
    <row r="47762">
      <c r="B47762" s="497"/>
      <c r="H47762" s="500"/>
      <c r="O47762" s="500"/>
      <c r="Q47762" s="498" t="s">
        <v>213</v>
      </c>
      <c r="S47762" s="499"/>
    </row>
    <row r="47763">
      <c r="B47763" s="497"/>
      <c r="H47763" s="500"/>
      <c r="O47763" s="500"/>
      <c r="Q47763" s="498" t="s">
        <v>213</v>
      </c>
      <c r="S47763" s="499"/>
    </row>
    <row r="47764">
      <c r="B47764" s="497"/>
      <c r="H47764" s="500"/>
      <c r="O47764" s="500"/>
      <c r="Q47764" s="498" t="s">
        <v>213</v>
      </c>
      <c r="S47764" s="499"/>
    </row>
    <row r="47765">
      <c r="B47765" s="497"/>
      <c r="H47765" s="500"/>
      <c r="O47765" s="500"/>
      <c r="Q47765" s="498" t="s">
        <v>213</v>
      </c>
      <c r="S47765" s="499"/>
    </row>
    <row r="47766">
      <c r="B47766" s="497"/>
      <c r="H47766" s="500"/>
      <c r="O47766" s="500"/>
      <c r="Q47766" s="498" t="s">
        <v>213</v>
      </c>
      <c r="S47766" s="499"/>
    </row>
    <row r="47767">
      <c r="B47767" s="497"/>
      <c r="H47767" s="500"/>
      <c r="O47767" s="500"/>
      <c r="Q47767" s="498" t="s">
        <v>213</v>
      </c>
      <c r="S47767" s="499"/>
    </row>
    <row r="47768">
      <c r="B47768" s="497"/>
      <c r="H47768" s="500"/>
      <c r="O47768" s="500"/>
      <c r="Q47768" s="498" t="s">
        <v>213</v>
      </c>
      <c r="S47768" s="499"/>
    </row>
    <row r="47769">
      <c r="B47769" s="497"/>
      <c r="H47769" s="500"/>
      <c r="O47769" s="500"/>
      <c r="Q47769" s="498" t="s">
        <v>213</v>
      </c>
      <c r="S47769" s="499"/>
    </row>
    <row r="47770">
      <c r="B47770" s="497"/>
      <c r="H47770" s="500"/>
      <c r="O47770" s="500"/>
      <c r="Q47770" s="498" t="s">
        <v>213</v>
      </c>
      <c r="S47770" s="499"/>
    </row>
    <row r="47771">
      <c r="B47771" s="497"/>
      <c r="H47771" s="500"/>
      <c r="O47771" s="500"/>
      <c r="Q47771" s="498" t="s">
        <v>213</v>
      </c>
      <c r="S47771" s="499"/>
    </row>
    <row r="47772">
      <c r="B47772" s="497"/>
      <c r="H47772" s="500"/>
      <c r="O47772" s="500"/>
      <c r="Q47772" s="498" t="s">
        <v>213</v>
      </c>
      <c r="S47772" s="499"/>
    </row>
    <row r="47773">
      <c r="B47773" s="497"/>
      <c r="H47773" s="500"/>
      <c r="O47773" s="500"/>
      <c r="Q47773" s="498" t="s">
        <v>213</v>
      </c>
      <c r="S47773" s="499"/>
    </row>
    <row r="47774">
      <c r="B47774" s="497"/>
      <c r="H47774" s="500"/>
      <c r="O47774" s="500"/>
      <c r="Q47774" s="498" t="s">
        <v>213</v>
      </c>
      <c r="S47774" s="499"/>
    </row>
    <row r="47775">
      <c r="B47775" s="497"/>
      <c r="H47775" s="500"/>
      <c r="O47775" s="500"/>
      <c r="Q47775" s="498" t="s">
        <v>213</v>
      </c>
      <c r="S47775" s="499"/>
    </row>
    <row r="47776">
      <c r="B47776" s="497"/>
      <c r="H47776" s="500"/>
      <c r="O47776" s="500"/>
      <c r="Q47776" s="498" t="s">
        <v>213</v>
      </c>
      <c r="S47776" s="499"/>
    </row>
    <row r="47777">
      <c r="B47777" s="497"/>
      <c r="H47777" s="500"/>
      <c r="O47777" s="500"/>
      <c r="Q47777" s="498" t="s">
        <v>213</v>
      </c>
      <c r="S47777" s="499"/>
    </row>
    <row r="47778">
      <c r="B47778" s="497"/>
      <c r="H47778" s="500"/>
      <c r="O47778" s="500"/>
      <c r="Q47778" s="498" t="s">
        <v>213</v>
      </c>
      <c r="S47778" s="499"/>
    </row>
    <row r="47779">
      <c r="B47779" s="497"/>
      <c r="H47779" s="500"/>
      <c r="O47779" s="500"/>
      <c r="Q47779" s="498" t="s">
        <v>213</v>
      </c>
      <c r="S47779" s="499"/>
    </row>
    <row r="47780">
      <c r="B47780" s="497"/>
      <c r="H47780" s="500"/>
      <c r="O47780" s="500"/>
      <c r="Q47780" s="498" t="s">
        <v>213</v>
      </c>
      <c r="S47780" s="499"/>
    </row>
    <row r="47781">
      <c r="B47781" s="497"/>
      <c r="H47781" s="500"/>
      <c r="O47781" s="500"/>
      <c r="Q47781" s="498" t="s">
        <v>213</v>
      </c>
      <c r="S47781" s="499"/>
    </row>
    <row r="47782">
      <c r="B47782" s="497"/>
      <c r="H47782" s="500"/>
      <c r="O47782" s="500"/>
      <c r="Q47782" s="498" t="s">
        <v>213</v>
      </c>
      <c r="S47782" s="499"/>
    </row>
    <row r="47783">
      <c r="B47783" s="497"/>
      <c r="H47783" s="500"/>
      <c r="O47783" s="500"/>
      <c r="Q47783" s="498" t="s">
        <v>213</v>
      </c>
      <c r="S47783" s="499"/>
    </row>
    <row r="47784">
      <c r="B47784" s="497"/>
      <c r="H47784" s="500"/>
      <c r="O47784" s="500"/>
      <c r="Q47784" s="498" t="s">
        <v>213</v>
      </c>
      <c r="S47784" s="499"/>
    </row>
    <row r="47785">
      <c r="B47785" s="497"/>
      <c r="H47785" s="500"/>
      <c r="O47785" s="500"/>
      <c r="Q47785" s="498" t="s">
        <v>213</v>
      </c>
      <c r="S47785" s="499"/>
    </row>
    <row r="47786">
      <c r="B47786" s="497"/>
      <c r="H47786" s="500"/>
      <c r="O47786" s="500"/>
      <c r="Q47786" s="498" t="s">
        <v>213</v>
      </c>
      <c r="S47786" s="499"/>
    </row>
    <row r="47787">
      <c r="B47787" s="497"/>
      <c r="H47787" s="500"/>
      <c r="O47787" s="500"/>
      <c r="Q47787" s="498" t="s">
        <v>213</v>
      </c>
      <c r="S47787" s="499"/>
    </row>
    <row r="47788">
      <c r="B47788" s="497"/>
      <c r="H47788" s="500"/>
      <c r="O47788" s="500"/>
      <c r="Q47788" s="498" t="s">
        <v>213</v>
      </c>
      <c r="S47788" s="499"/>
    </row>
    <row r="47789">
      <c r="B47789" s="497"/>
      <c r="H47789" s="500"/>
      <c r="O47789" s="500"/>
      <c r="Q47789" s="498" t="s">
        <v>213</v>
      </c>
      <c r="S47789" s="499"/>
    </row>
    <row r="47790">
      <c r="B47790" s="497"/>
      <c r="H47790" s="500"/>
      <c r="O47790" s="500"/>
      <c r="Q47790" s="498" t="s">
        <v>213</v>
      </c>
      <c r="S47790" s="499"/>
    </row>
    <row r="47791">
      <c r="B47791" s="497"/>
      <c r="H47791" s="500"/>
      <c r="O47791" s="500"/>
      <c r="Q47791" s="498" t="s">
        <v>213</v>
      </c>
      <c r="S47791" s="499"/>
    </row>
    <row r="47792">
      <c r="B47792" s="497"/>
      <c r="H47792" s="500"/>
      <c r="O47792" s="500"/>
      <c r="Q47792" s="498" t="s">
        <v>213</v>
      </c>
      <c r="S47792" s="499"/>
    </row>
    <row r="47793">
      <c r="B47793" s="497"/>
      <c r="H47793" s="500"/>
      <c r="O47793" s="500"/>
      <c r="Q47793" s="498" t="s">
        <v>213</v>
      </c>
      <c r="S47793" s="499"/>
    </row>
    <row r="47794">
      <c r="B47794" s="497"/>
      <c r="H47794" s="500"/>
      <c r="O47794" s="500"/>
      <c r="Q47794" s="498" t="s">
        <v>213</v>
      </c>
      <c r="S47794" s="499"/>
    </row>
    <row r="47795">
      <c r="B47795" s="497"/>
      <c r="H47795" s="500"/>
      <c r="O47795" s="500"/>
      <c r="Q47795" s="498" t="s">
        <v>213</v>
      </c>
      <c r="S47795" s="499"/>
    </row>
    <row r="47796">
      <c r="B47796" s="497"/>
      <c r="H47796" s="500"/>
      <c r="O47796" s="500"/>
      <c r="Q47796" s="498" t="s">
        <v>213</v>
      </c>
      <c r="S47796" s="499"/>
    </row>
    <row r="47797">
      <c r="B47797" s="497"/>
      <c r="H47797" s="500"/>
      <c r="O47797" s="500"/>
      <c r="Q47797" s="498" t="s">
        <v>213</v>
      </c>
      <c r="S47797" s="499"/>
    </row>
    <row r="47798">
      <c r="B47798" s="497"/>
      <c r="H47798" s="500"/>
      <c r="O47798" s="500"/>
      <c r="Q47798" s="498" t="s">
        <v>213</v>
      </c>
      <c r="S47798" s="499"/>
    </row>
    <row r="47799">
      <c r="B47799" s="497"/>
      <c r="H47799" s="500"/>
      <c r="O47799" s="500"/>
      <c r="Q47799" s="498" t="s">
        <v>213</v>
      </c>
      <c r="S47799" s="499"/>
    </row>
    <row r="47800">
      <c r="B47800" s="497"/>
      <c r="H47800" s="500"/>
      <c r="O47800" s="500"/>
      <c r="Q47800" s="498" t="s">
        <v>213</v>
      </c>
      <c r="S47800" s="499"/>
    </row>
    <row r="47801">
      <c r="B47801" s="497"/>
      <c r="H47801" s="500"/>
      <c r="O47801" s="500"/>
      <c r="Q47801" s="498" t="s">
        <v>213</v>
      </c>
      <c r="S47801" s="499"/>
    </row>
    <row r="47802">
      <c r="B47802" s="497"/>
      <c r="H47802" s="500"/>
      <c r="O47802" s="500"/>
      <c r="Q47802" s="498" t="s">
        <v>213</v>
      </c>
      <c r="S47802" s="499"/>
    </row>
    <row r="47803">
      <c r="B47803" s="497"/>
      <c r="H47803" s="500"/>
      <c r="O47803" s="500"/>
      <c r="Q47803" s="498" t="s">
        <v>213</v>
      </c>
      <c r="S47803" s="499"/>
    </row>
    <row r="47804">
      <c r="B47804" s="497"/>
      <c r="H47804" s="500"/>
      <c r="O47804" s="500"/>
      <c r="Q47804" s="498" t="s">
        <v>213</v>
      </c>
      <c r="S47804" s="499"/>
    </row>
    <row r="47805">
      <c r="B47805" s="497"/>
      <c r="H47805" s="500"/>
      <c r="O47805" s="500"/>
      <c r="Q47805" s="498" t="s">
        <v>213</v>
      </c>
      <c r="S47805" s="499"/>
    </row>
    <row r="47806">
      <c r="B47806" s="497"/>
      <c r="H47806" s="500"/>
      <c r="O47806" s="500"/>
      <c r="Q47806" s="498" t="s">
        <v>213</v>
      </c>
      <c r="S47806" s="499"/>
    </row>
    <row r="47807">
      <c r="B47807" s="497"/>
      <c r="H47807" s="500"/>
      <c r="O47807" s="500"/>
      <c r="Q47807" s="498" t="s">
        <v>213</v>
      </c>
      <c r="S47807" s="499"/>
    </row>
    <row r="47808">
      <c r="B47808" s="497"/>
      <c r="H47808" s="500"/>
      <c r="O47808" s="500"/>
      <c r="Q47808" s="498" t="s">
        <v>213</v>
      </c>
      <c r="S47808" s="499"/>
    </row>
    <row r="47809">
      <c r="B47809" s="497"/>
      <c r="H47809" s="500"/>
      <c r="O47809" s="500"/>
      <c r="Q47809" s="498" t="s">
        <v>213</v>
      </c>
      <c r="S47809" s="499"/>
    </row>
    <row r="47810">
      <c r="B47810" s="497"/>
      <c r="H47810" s="500"/>
      <c r="O47810" s="500"/>
      <c r="Q47810" s="498" t="s">
        <v>213</v>
      </c>
      <c r="S47810" s="499"/>
    </row>
    <row r="47811">
      <c r="B47811" s="497"/>
      <c r="H47811" s="500"/>
      <c r="O47811" s="500"/>
      <c r="Q47811" s="498" t="s">
        <v>213</v>
      </c>
      <c r="S47811" s="499"/>
    </row>
    <row r="47812">
      <c r="B47812" s="497"/>
      <c r="H47812" s="500"/>
      <c r="O47812" s="500"/>
      <c r="Q47812" s="498" t="s">
        <v>213</v>
      </c>
      <c r="S47812" s="499"/>
    </row>
    <row r="47813">
      <c r="B47813" s="497"/>
      <c r="H47813" s="500"/>
      <c r="O47813" s="500"/>
      <c r="Q47813" s="498" t="s">
        <v>213</v>
      </c>
      <c r="S47813" s="499"/>
    </row>
    <row r="47814">
      <c r="B47814" s="497"/>
      <c r="H47814" s="500"/>
      <c r="O47814" s="500"/>
      <c r="Q47814" s="498" t="s">
        <v>213</v>
      </c>
      <c r="S47814" s="499"/>
    </row>
    <row r="47815">
      <c r="B47815" s="497"/>
      <c r="H47815" s="500"/>
      <c r="O47815" s="500"/>
      <c r="Q47815" s="498" t="s">
        <v>213</v>
      </c>
      <c r="S47815" s="499"/>
    </row>
    <row r="47816">
      <c r="B47816" s="497"/>
      <c r="H47816" s="500"/>
      <c r="O47816" s="500"/>
      <c r="Q47816" s="498" t="s">
        <v>213</v>
      </c>
      <c r="S47816" s="499"/>
    </row>
    <row r="47817">
      <c r="B47817" s="497"/>
      <c r="H47817" s="500"/>
      <c r="O47817" s="500"/>
      <c r="Q47817" s="498" t="s">
        <v>213</v>
      </c>
      <c r="S47817" s="499"/>
    </row>
    <row r="47818">
      <c r="B47818" s="497"/>
      <c r="H47818" s="500"/>
      <c r="O47818" s="500"/>
      <c r="Q47818" s="498" t="s">
        <v>213</v>
      </c>
      <c r="S47818" s="499"/>
    </row>
    <row r="47819">
      <c r="B47819" s="497"/>
      <c r="H47819" s="500"/>
      <c r="O47819" s="500"/>
      <c r="Q47819" s="498" t="s">
        <v>213</v>
      </c>
      <c r="S47819" s="499"/>
    </row>
    <row r="47820">
      <c r="B47820" s="497"/>
      <c r="H47820" s="500"/>
      <c r="O47820" s="500"/>
      <c r="Q47820" s="498" t="s">
        <v>213</v>
      </c>
      <c r="S47820" s="499"/>
    </row>
    <row r="47821">
      <c r="B47821" s="497"/>
      <c r="H47821" s="500"/>
      <c r="O47821" s="500"/>
      <c r="Q47821" s="498" t="s">
        <v>213</v>
      </c>
      <c r="S47821" s="499"/>
    </row>
    <row r="47822">
      <c r="B47822" s="497"/>
      <c r="H47822" s="500"/>
      <c r="O47822" s="500"/>
      <c r="Q47822" s="498" t="s">
        <v>213</v>
      </c>
      <c r="S47822" s="499"/>
    </row>
    <row r="47823">
      <c r="B47823" s="497"/>
      <c r="H47823" s="500"/>
      <c r="O47823" s="500"/>
      <c r="Q47823" s="498" t="s">
        <v>213</v>
      </c>
      <c r="S47823" s="499"/>
    </row>
    <row r="47824">
      <c r="B47824" s="497"/>
      <c r="H47824" s="500"/>
      <c r="O47824" s="500"/>
      <c r="Q47824" s="498" t="s">
        <v>213</v>
      </c>
      <c r="S47824" s="499"/>
    </row>
    <row r="47825">
      <c r="B47825" s="497"/>
      <c r="H47825" s="500"/>
      <c r="O47825" s="500"/>
      <c r="Q47825" s="498" t="s">
        <v>213</v>
      </c>
      <c r="S47825" s="499"/>
    </row>
    <row r="47826">
      <c r="B47826" s="497"/>
      <c r="H47826" s="500"/>
      <c r="O47826" s="500"/>
      <c r="Q47826" s="498" t="s">
        <v>213</v>
      </c>
      <c r="S47826" s="499"/>
    </row>
    <row r="47827">
      <c r="B47827" s="497"/>
      <c r="H47827" s="500"/>
      <c r="O47827" s="500"/>
      <c r="Q47827" s="498" t="s">
        <v>213</v>
      </c>
      <c r="S47827" s="499"/>
    </row>
    <row r="47828">
      <c r="B47828" s="497"/>
      <c r="H47828" s="500"/>
      <c r="O47828" s="500"/>
      <c r="Q47828" s="498" t="s">
        <v>213</v>
      </c>
      <c r="S47828" s="499"/>
    </row>
    <row r="47829">
      <c r="B47829" s="497"/>
      <c r="H47829" s="500"/>
      <c r="O47829" s="500"/>
      <c r="Q47829" s="498" t="s">
        <v>213</v>
      </c>
      <c r="S47829" s="499"/>
    </row>
    <row r="47830">
      <c r="B47830" s="497"/>
      <c r="H47830" s="500"/>
      <c r="O47830" s="500"/>
      <c r="Q47830" s="498" t="s">
        <v>213</v>
      </c>
      <c r="S47830" s="499"/>
    </row>
    <row r="47831">
      <c r="B47831" s="497"/>
      <c r="H47831" s="500"/>
      <c r="O47831" s="500"/>
      <c r="Q47831" s="498" t="s">
        <v>213</v>
      </c>
      <c r="S47831" s="499"/>
    </row>
    <row r="47832">
      <c r="B47832" s="497"/>
      <c r="H47832" s="500"/>
      <c r="O47832" s="500"/>
      <c r="Q47832" s="498" t="s">
        <v>213</v>
      </c>
      <c r="S47832" s="499"/>
    </row>
    <row r="47833">
      <c r="B47833" s="497"/>
      <c r="H47833" s="500"/>
      <c r="O47833" s="500"/>
      <c r="Q47833" s="498" t="s">
        <v>213</v>
      </c>
      <c r="S47833" s="499"/>
    </row>
    <row r="47834">
      <c r="B47834" s="497"/>
      <c r="H47834" s="500"/>
      <c r="O47834" s="500"/>
      <c r="Q47834" s="498" t="s">
        <v>213</v>
      </c>
      <c r="S47834" s="499"/>
    </row>
    <row r="47835">
      <c r="B47835" s="497"/>
      <c r="H47835" s="500"/>
      <c r="O47835" s="500"/>
      <c r="Q47835" s="498" t="s">
        <v>213</v>
      </c>
      <c r="S47835" s="499"/>
    </row>
    <row r="47836">
      <c r="B47836" s="497"/>
      <c r="H47836" s="500"/>
      <c r="O47836" s="500"/>
      <c r="Q47836" s="498" t="s">
        <v>213</v>
      </c>
      <c r="S47836" s="499"/>
    </row>
    <row r="47837">
      <c r="B47837" s="497"/>
      <c r="H47837" s="500"/>
      <c r="O47837" s="500"/>
      <c r="Q47837" s="498" t="s">
        <v>213</v>
      </c>
      <c r="S47837" s="499"/>
    </row>
    <row r="47838">
      <c r="B47838" s="497"/>
      <c r="H47838" s="500"/>
      <c r="O47838" s="500"/>
      <c r="Q47838" s="498" t="s">
        <v>213</v>
      </c>
      <c r="S47838" s="499"/>
    </row>
    <row r="47839">
      <c r="B47839" s="497"/>
      <c r="H47839" s="500"/>
      <c r="O47839" s="500"/>
      <c r="Q47839" s="498" t="s">
        <v>213</v>
      </c>
      <c r="S47839" s="499"/>
    </row>
    <row r="47840">
      <c r="B47840" s="497"/>
      <c r="H47840" s="500"/>
      <c r="O47840" s="500"/>
      <c r="Q47840" s="498" t="s">
        <v>213</v>
      </c>
      <c r="S47840" s="499"/>
    </row>
    <row r="47841">
      <c r="B47841" s="497"/>
      <c r="H47841" s="500"/>
      <c r="O47841" s="500"/>
      <c r="Q47841" s="498" t="s">
        <v>213</v>
      </c>
      <c r="S47841" s="499"/>
    </row>
    <row r="47842">
      <c r="B47842" s="497"/>
      <c r="H47842" s="500"/>
      <c r="O47842" s="500"/>
      <c r="Q47842" s="498" t="s">
        <v>213</v>
      </c>
      <c r="S47842" s="499"/>
    </row>
    <row r="47843">
      <c r="B47843" s="497"/>
      <c r="H47843" s="500"/>
      <c r="O47843" s="500"/>
      <c r="Q47843" s="498" t="s">
        <v>213</v>
      </c>
      <c r="S47843" s="499"/>
    </row>
    <row r="47844">
      <c r="B47844" s="497"/>
      <c r="H47844" s="500"/>
      <c r="O47844" s="500"/>
      <c r="Q47844" s="498" t="s">
        <v>213</v>
      </c>
      <c r="S47844" s="499"/>
    </row>
    <row r="47845">
      <c r="B47845" s="497"/>
      <c r="H47845" s="500"/>
      <c r="O47845" s="500"/>
      <c r="Q47845" s="498" t="s">
        <v>213</v>
      </c>
      <c r="S47845" s="499"/>
    </row>
    <row r="47846">
      <c r="B47846" s="497"/>
      <c r="H47846" s="500"/>
      <c r="O47846" s="500"/>
      <c r="Q47846" s="498" t="s">
        <v>213</v>
      </c>
      <c r="S47846" s="499"/>
    </row>
    <row r="47847">
      <c r="B47847" s="497"/>
      <c r="H47847" s="500"/>
      <c r="O47847" s="500"/>
      <c r="Q47847" s="498" t="s">
        <v>213</v>
      </c>
      <c r="S47847" s="499"/>
    </row>
    <row r="47848">
      <c r="B47848" s="497"/>
      <c r="H47848" s="500"/>
      <c r="O47848" s="500"/>
      <c r="Q47848" s="498" t="s">
        <v>213</v>
      </c>
      <c r="S47848" s="499"/>
    </row>
    <row r="47849">
      <c r="B47849" s="497"/>
      <c r="H47849" s="500"/>
      <c r="O47849" s="500"/>
      <c r="Q47849" s="498" t="s">
        <v>213</v>
      </c>
      <c r="S47849" s="499"/>
    </row>
    <row r="47850">
      <c r="B47850" s="497"/>
      <c r="H47850" s="500"/>
      <c r="O47850" s="500"/>
      <c r="Q47850" s="498" t="s">
        <v>213</v>
      </c>
      <c r="S47850" s="499"/>
    </row>
    <row r="47851">
      <c r="B47851" s="497"/>
      <c r="H47851" s="500"/>
      <c r="O47851" s="500"/>
      <c r="Q47851" s="498" t="s">
        <v>213</v>
      </c>
      <c r="S47851" s="499"/>
    </row>
    <row r="47852">
      <c r="B47852" s="497"/>
      <c r="H47852" s="500"/>
      <c r="O47852" s="500"/>
      <c r="Q47852" s="498" t="s">
        <v>213</v>
      </c>
      <c r="S47852" s="499"/>
    </row>
    <row r="47853">
      <c r="B47853" s="497"/>
      <c r="H47853" s="500"/>
      <c r="O47853" s="500"/>
      <c r="Q47853" s="498" t="s">
        <v>213</v>
      </c>
      <c r="S47853" s="499"/>
    </row>
    <row r="47854">
      <c r="B47854" s="497"/>
      <c r="H47854" s="500"/>
      <c r="O47854" s="500"/>
      <c r="Q47854" s="498" t="s">
        <v>213</v>
      </c>
      <c r="S47854" s="499"/>
    </row>
    <row r="47855">
      <c r="B47855" s="497"/>
      <c r="H47855" s="500"/>
      <c r="O47855" s="500"/>
      <c r="Q47855" s="498" t="s">
        <v>213</v>
      </c>
      <c r="S47855" s="499"/>
    </row>
    <row r="47856">
      <c r="B47856" s="497"/>
      <c r="H47856" s="500"/>
      <c r="O47856" s="500"/>
      <c r="Q47856" s="498" t="s">
        <v>213</v>
      </c>
      <c r="S47856" s="499"/>
    </row>
    <row r="47857">
      <c r="B47857" s="497"/>
      <c r="H47857" s="500"/>
      <c r="O47857" s="500"/>
      <c r="Q47857" s="498" t="s">
        <v>213</v>
      </c>
      <c r="S47857" s="499"/>
    </row>
    <row r="47858">
      <c r="B47858" s="497"/>
      <c r="H47858" s="500"/>
      <c r="O47858" s="500"/>
      <c r="Q47858" s="498" t="s">
        <v>213</v>
      </c>
      <c r="S47858" s="499"/>
    </row>
    <row r="47859">
      <c r="B47859" s="497"/>
      <c r="H47859" s="500"/>
      <c r="O47859" s="500"/>
      <c r="Q47859" s="498" t="s">
        <v>213</v>
      </c>
      <c r="S47859" s="499"/>
    </row>
    <row r="47860">
      <c r="B47860" s="497"/>
      <c r="H47860" s="500"/>
      <c r="O47860" s="500"/>
      <c r="Q47860" s="498" t="s">
        <v>213</v>
      </c>
      <c r="S47860" s="499"/>
    </row>
    <row r="47861">
      <c r="B47861" s="497"/>
      <c r="H47861" s="500"/>
      <c r="O47861" s="500"/>
      <c r="Q47861" s="498" t="s">
        <v>213</v>
      </c>
      <c r="S47861" s="499"/>
    </row>
    <row r="47862">
      <c r="B47862" s="497"/>
      <c r="H47862" s="500"/>
      <c r="O47862" s="500"/>
      <c r="Q47862" s="498" t="s">
        <v>213</v>
      </c>
      <c r="S47862" s="499"/>
    </row>
    <row r="47863">
      <c r="B47863" s="497"/>
      <c r="H47863" s="500"/>
      <c r="O47863" s="500"/>
      <c r="Q47863" s="498" t="s">
        <v>213</v>
      </c>
      <c r="S47863" s="499"/>
    </row>
    <row r="47864">
      <c r="B47864" s="497"/>
      <c r="H47864" s="500"/>
      <c r="O47864" s="500"/>
      <c r="Q47864" s="498" t="s">
        <v>213</v>
      </c>
      <c r="S47864" s="499"/>
    </row>
    <row r="47865">
      <c r="B47865" s="497"/>
      <c r="H47865" s="500"/>
      <c r="O47865" s="500"/>
      <c r="Q47865" s="498" t="s">
        <v>213</v>
      </c>
      <c r="S47865" s="499"/>
    </row>
    <row r="47866">
      <c r="B47866" s="497"/>
      <c r="H47866" s="500"/>
      <c r="O47866" s="500"/>
      <c r="Q47866" s="498" t="s">
        <v>213</v>
      </c>
      <c r="S47866" s="499"/>
    </row>
    <row r="47867">
      <c r="B47867" s="497"/>
      <c r="H47867" s="500"/>
      <c r="O47867" s="500"/>
      <c r="Q47867" s="498" t="s">
        <v>213</v>
      </c>
      <c r="S47867" s="499"/>
    </row>
    <row r="47868">
      <c r="B47868" s="497"/>
      <c r="H47868" s="500"/>
      <c r="O47868" s="500"/>
      <c r="Q47868" s="498" t="s">
        <v>213</v>
      </c>
      <c r="S47868" s="499"/>
    </row>
    <row r="47869">
      <c r="B47869" s="497"/>
      <c r="H47869" s="500"/>
      <c r="O47869" s="500"/>
      <c r="Q47869" s="498" t="s">
        <v>213</v>
      </c>
      <c r="S47869" s="499"/>
    </row>
    <row r="47870">
      <c r="B47870" s="497"/>
      <c r="H47870" s="500"/>
      <c r="O47870" s="500"/>
      <c r="Q47870" s="498" t="s">
        <v>213</v>
      </c>
      <c r="S47870" s="499"/>
    </row>
    <row r="47871">
      <c r="B47871" s="497"/>
      <c r="H47871" s="500"/>
      <c r="O47871" s="500"/>
      <c r="Q47871" s="498" t="s">
        <v>213</v>
      </c>
      <c r="S47871" s="499"/>
    </row>
    <row r="47872">
      <c r="B47872" s="497"/>
      <c r="H47872" s="500"/>
      <c r="O47872" s="500"/>
      <c r="Q47872" s="498" t="s">
        <v>213</v>
      </c>
      <c r="S47872" s="499"/>
    </row>
    <row r="47873">
      <c r="B47873" s="497"/>
      <c r="H47873" s="500"/>
      <c r="O47873" s="500"/>
      <c r="Q47873" s="498" t="s">
        <v>213</v>
      </c>
      <c r="S47873" s="499"/>
    </row>
    <row r="47874">
      <c r="B47874" s="497"/>
      <c r="H47874" s="500"/>
      <c r="O47874" s="500"/>
      <c r="Q47874" s="498" t="s">
        <v>213</v>
      </c>
      <c r="S47874" s="499"/>
    </row>
    <row r="47875">
      <c r="B47875" s="497"/>
      <c r="H47875" s="500"/>
      <c r="O47875" s="500"/>
      <c r="Q47875" s="498" t="s">
        <v>213</v>
      </c>
      <c r="S47875" s="499"/>
    </row>
    <row r="47876">
      <c r="B47876" s="497"/>
      <c r="H47876" s="500"/>
      <c r="O47876" s="500"/>
      <c r="Q47876" s="498" t="s">
        <v>213</v>
      </c>
      <c r="S47876" s="499"/>
    </row>
    <row r="47877">
      <c r="B47877" s="497"/>
      <c r="H47877" s="500"/>
      <c r="O47877" s="500"/>
      <c r="Q47877" s="498" t="s">
        <v>213</v>
      </c>
      <c r="S47877" s="499"/>
    </row>
    <row r="47878">
      <c r="B47878" s="497"/>
      <c r="H47878" s="500"/>
      <c r="O47878" s="500"/>
      <c r="Q47878" s="498" t="s">
        <v>213</v>
      </c>
      <c r="S47878" s="499"/>
    </row>
    <row r="47879">
      <c r="B47879" s="497"/>
      <c r="H47879" s="500"/>
      <c r="O47879" s="500"/>
      <c r="Q47879" s="498" t="s">
        <v>213</v>
      </c>
      <c r="S47879" s="499"/>
    </row>
    <row r="47880">
      <c r="B47880" s="497"/>
      <c r="H47880" s="500"/>
      <c r="O47880" s="500"/>
      <c r="Q47880" s="498" t="s">
        <v>213</v>
      </c>
      <c r="S47880" s="499"/>
    </row>
    <row r="47881">
      <c r="B47881" s="497"/>
      <c r="H47881" s="500"/>
      <c r="O47881" s="500"/>
      <c r="Q47881" s="498" t="s">
        <v>213</v>
      </c>
      <c r="S47881" s="499"/>
    </row>
    <row r="47882">
      <c r="B47882" s="497"/>
      <c r="H47882" s="500"/>
      <c r="O47882" s="500"/>
      <c r="Q47882" s="498" t="s">
        <v>213</v>
      </c>
      <c r="S47882" s="499"/>
    </row>
    <row r="47883">
      <c r="B47883" s="497"/>
      <c r="H47883" s="500"/>
      <c r="O47883" s="500"/>
      <c r="Q47883" s="498" t="s">
        <v>213</v>
      </c>
      <c r="S47883" s="499"/>
    </row>
    <row r="47884">
      <c r="B47884" s="497"/>
      <c r="H47884" s="500"/>
      <c r="O47884" s="500"/>
      <c r="Q47884" s="498" t="s">
        <v>213</v>
      </c>
      <c r="S47884" s="499"/>
    </row>
    <row r="47885">
      <c r="B47885" s="497"/>
      <c r="H47885" s="500"/>
      <c r="O47885" s="500"/>
      <c r="Q47885" s="498" t="s">
        <v>213</v>
      </c>
      <c r="S47885" s="499"/>
    </row>
    <row r="47886">
      <c r="B47886" s="497"/>
      <c r="H47886" s="500"/>
      <c r="O47886" s="500"/>
      <c r="Q47886" s="498" t="s">
        <v>213</v>
      </c>
      <c r="S47886" s="499"/>
    </row>
    <row r="47887">
      <c r="B47887" s="497"/>
      <c r="H47887" s="500"/>
      <c r="O47887" s="500"/>
      <c r="Q47887" s="498" t="s">
        <v>213</v>
      </c>
      <c r="S47887" s="499"/>
    </row>
    <row r="47888">
      <c r="B47888" s="497"/>
      <c r="H47888" s="500"/>
      <c r="O47888" s="500"/>
      <c r="Q47888" s="498" t="s">
        <v>213</v>
      </c>
      <c r="S47888" s="499"/>
    </row>
    <row r="47889">
      <c r="B47889" s="497"/>
      <c r="H47889" s="500"/>
      <c r="O47889" s="500"/>
      <c r="Q47889" s="498" t="s">
        <v>213</v>
      </c>
      <c r="S47889" s="499"/>
    </row>
    <row r="47890">
      <c r="B47890" s="497"/>
      <c r="H47890" s="500"/>
      <c r="O47890" s="500"/>
      <c r="Q47890" s="498" t="s">
        <v>213</v>
      </c>
      <c r="S47890" s="499"/>
    </row>
    <row r="47891">
      <c r="B47891" s="497"/>
      <c r="H47891" s="500"/>
      <c r="O47891" s="500"/>
      <c r="Q47891" s="498" t="s">
        <v>213</v>
      </c>
      <c r="S47891" s="499"/>
    </row>
    <row r="47892">
      <c r="B47892" s="497"/>
      <c r="H47892" s="500"/>
      <c r="O47892" s="500"/>
      <c r="Q47892" s="498" t="s">
        <v>213</v>
      </c>
      <c r="S47892" s="499"/>
    </row>
    <row r="47893">
      <c r="B47893" s="497"/>
      <c r="H47893" s="500"/>
      <c r="O47893" s="500"/>
      <c r="Q47893" s="498" t="s">
        <v>213</v>
      </c>
      <c r="S47893" s="499"/>
    </row>
    <row r="47894">
      <c r="B47894" s="497"/>
      <c r="H47894" s="500"/>
      <c r="O47894" s="500"/>
      <c r="Q47894" s="498" t="s">
        <v>213</v>
      </c>
      <c r="S47894" s="499"/>
    </row>
    <row r="47895">
      <c r="B47895" s="497"/>
      <c r="H47895" s="500"/>
      <c r="O47895" s="500"/>
      <c r="Q47895" s="498" t="s">
        <v>213</v>
      </c>
      <c r="S47895" s="499"/>
    </row>
    <row r="47896">
      <c r="B47896" s="497"/>
      <c r="H47896" s="500"/>
      <c r="O47896" s="500"/>
      <c r="Q47896" s="498" t="s">
        <v>213</v>
      </c>
      <c r="S47896" s="499"/>
    </row>
    <row r="47897">
      <c r="B47897" s="497"/>
      <c r="H47897" s="500"/>
      <c r="O47897" s="500"/>
      <c r="Q47897" s="498" t="s">
        <v>213</v>
      </c>
      <c r="S47897" s="499"/>
    </row>
    <row r="47898">
      <c r="B47898" s="497"/>
      <c r="H47898" s="500"/>
      <c r="O47898" s="500"/>
      <c r="Q47898" s="498" t="s">
        <v>213</v>
      </c>
      <c r="S47898" s="499"/>
    </row>
    <row r="47899">
      <c r="B47899" s="497"/>
      <c r="H47899" s="500"/>
      <c r="O47899" s="500"/>
      <c r="Q47899" s="498" t="s">
        <v>213</v>
      </c>
      <c r="S47899" s="499"/>
    </row>
    <row r="47900">
      <c r="B47900" s="497"/>
      <c r="H47900" s="500"/>
      <c r="O47900" s="500"/>
      <c r="Q47900" s="498" t="s">
        <v>213</v>
      </c>
      <c r="S47900" s="499"/>
    </row>
    <row r="47901">
      <c r="B47901" s="497"/>
      <c r="H47901" s="500"/>
      <c r="O47901" s="500"/>
      <c r="Q47901" s="498" t="s">
        <v>213</v>
      </c>
      <c r="S47901" s="499"/>
    </row>
    <row r="47902">
      <c r="B47902" s="497"/>
      <c r="H47902" s="500"/>
      <c r="O47902" s="500"/>
      <c r="Q47902" s="498" t="s">
        <v>213</v>
      </c>
      <c r="S47902" s="499"/>
    </row>
    <row r="47903">
      <c r="B47903" s="497"/>
      <c r="H47903" s="500"/>
      <c r="O47903" s="500"/>
      <c r="Q47903" s="498" t="s">
        <v>213</v>
      </c>
      <c r="S47903" s="499"/>
    </row>
    <row r="47904">
      <c r="B47904" s="497"/>
      <c r="H47904" s="500"/>
      <c r="O47904" s="500"/>
      <c r="Q47904" s="498" t="s">
        <v>213</v>
      </c>
      <c r="S47904" s="499"/>
    </row>
    <row r="47905">
      <c r="B47905" s="497"/>
      <c r="H47905" s="500"/>
      <c r="O47905" s="500"/>
      <c r="Q47905" s="498" t="s">
        <v>213</v>
      </c>
      <c r="S47905" s="499"/>
    </row>
    <row r="47906">
      <c r="B47906" s="497"/>
      <c r="H47906" s="500"/>
      <c r="O47906" s="500"/>
      <c r="Q47906" s="498" t="s">
        <v>213</v>
      </c>
      <c r="S47906" s="499"/>
    </row>
    <row r="47907">
      <c r="B47907" s="497"/>
      <c r="H47907" s="500"/>
      <c r="O47907" s="500"/>
      <c r="Q47907" s="498" t="s">
        <v>213</v>
      </c>
      <c r="S47907" s="499"/>
    </row>
    <row r="47908">
      <c r="B47908" s="497"/>
      <c r="H47908" s="500"/>
      <c r="O47908" s="500"/>
      <c r="Q47908" s="498" t="s">
        <v>213</v>
      </c>
      <c r="S47908" s="499"/>
    </row>
    <row r="47909">
      <c r="B47909" s="497"/>
      <c r="H47909" s="500"/>
      <c r="O47909" s="500"/>
      <c r="Q47909" s="498" t="s">
        <v>213</v>
      </c>
      <c r="S47909" s="499"/>
    </row>
    <row r="47910">
      <c r="B47910" s="497"/>
      <c r="H47910" s="500"/>
      <c r="O47910" s="500"/>
      <c r="Q47910" s="498" t="s">
        <v>213</v>
      </c>
      <c r="S47910" s="499"/>
    </row>
    <row r="47911">
      <c r="B47911" s="497"/>
      <c r="H47911" s="500"/>
      <c r="O47911" s="500"/>
      <c r="Q47911" s="498" t="s">
        <v>213</v>
      </c>
      <c r="S47911" s="499"/>
    </row>
    <row r="47912">
      <c r="B47912" s="497"/>
      <c r="H47912" s="500"/>
      <c r="O47912" s="500"/>
      <c r="Q47912" s="498" t="s">
        <v>213</v>
      </c>
      <c r="S47912" s="499"/>
    </row>
    <row r="47913">
      <c r="B47913" s="497"/>
      <c r="H47913" s="500"/>
      <c r="O47913" s="500"/>
      <c r="Q47913" s="498" t="s">
        <v>213</v>
      </c>
      <c r="S47913" s="499"/>
    </row>
    <row r="47914">
      <c r="B47914" s="497"/>
      <c r="H47914" s="500"/>
      <c r="O47914" s="500"/>
      <c r="Q47914" s="498" t="s">
        <v>213</v>
      </c>
      <c r="S47914" s="499"/>
    </row>
    <row r="47915">
      <c r="B47915" s="497"/>
      <c r="H47915" s="500"/>
      <c r="O47915" s="500"/>
      <c r="Q47915" s="498" t="s">
        <v>213</v>
      </c>
      <c r="S47915" s="499"/>
    </row>
    <row r="47916">
      <c r="B47916" s="497"/>
      <c r="H47916" s="500"/>
      <c r="O47916" s="500"/>
      <c r="Q47916" s="498" t="s">
        <v>213</v>
      </c>
      <c r="S47916" s="499"/>
    </row>
    <row r="47917">
      <c r="B47917" s="497"/>
      <c r="H47917" s="500"/>
      <c r="O47917" s="500"/>
      <c r="Q47917" s="498" t="s">
        <v>213</v>
      </c>
      <c r="S47917" s="499"/>
    </row>
    <row r="47918">
      <c r="B47918" s="497"/>
      <c r="H47918" s="500"/>
      <c r="O47918" s="500"/>
      <c r="Q47918" s="498" t="s">
        <v>213</v>
      </c>
      <c r="S47918" s="499"/>
    </row>
    <row r="47919">
      <c r="B47919" s="497"/>
      <c r="H47919" s="500"/>
      <c r="O47919" s="500"/>
      <c r="Q47919" s="498" t="s">
        <v>213</v>
      </c>
      <c r="S47919" s="499"/>
    </row>
    <row r="47920">
      <c r="B47920" s="497"/>
      <c r="H47920" s="500"/>
      <c r="O47920" s="500"/>
      <c r="Q47920" s="498" t="s">
        <v>213</v>
      </c>
      <c r="S47920" s="499"/>
    </row>
    <row r="47921">
      <c r="B47921" s="497"/>
      <c r="H47921" s="500"/>
      <c r="O47921" s="500"/>
      <c r="Q47921" s="498" t="s">
        <v>213</v>
      </c>
      <c r="S47921" s="499"/>
    </row>
    <row r="47922">
      <c r="B47922" s="497"/>
      <c r="H47922" s="500"/>
      <c r="O47922" s="500"/>
      <c r="Q47922" s="498" t="s">
        <v>213</v>
      </c>
      <c r="S47922" s="499"/>
    </row>
    <row r="47923">
      <c r="B47923" s="497"/>
      <c r="H47923" s="500"/>
      <c r="O47923" s="500"/>
      <c r="Q47923" s="498" t="s">
        <v>213</v>
      </c>
      <c r="S47923" s="499"/>
    </row>
    <row r="47924">
      <c r="B47924" s="497"/>
      <c r="H47924" s="500"/>
      <c r="O47924" s="500"/>
      <c r="Q47924" s="498" t="s">
        <v>213</v>
      </c>
      <c r="S47924" s="499"/>
    </row>
    <row r="47925">
      <c r="B47925" s="497"/>
      <c r="H47925" s="500"/>
      <c r="O47925" s="500"/>
      <c r="Q47925" s="498" t="s">
        <v>213</v>
      </c>
      <c r="S47925" s="499"/>
    </row>
    <row r="47926">
      <c r="B47926" s="497"/>
      <c r="H47926" s="500"/>
      <c r="O47926" s="500"/>
      <c r="Q47926" s="498" t="s">
        <v>213</v>
      </c>
      <c r="S47926" s="499"/>
    </row>
    <row r="47927">
      <c r="B47927" s="497"/>
      <c r="H47927" s="500"/>
      <c r="O47927" s="500"/>
      <c r="Q47927" s="498" t="s">
        <v>213</v>
      </c>
      <c r="S47927" s="499"/>
    </row>
    <row r="47928">
      <c r="B47928" s="497"/>
      <c r="H47928" s="500"/>
      <c r="O47928" s="500"/>
      <c r="Q47928" s="498" t="s">
        <v>213</v>
      </c>
      <c r="S47928" s="499"/>
    </row>
    <row r="47929">
      <c r="B47929" s="497"/>
      <c r="H47929" s="500"/>
      <c r="O47929" s="500"/>
      <c r="Q47929" s="498" t="s">
        <v>213</v>
      </c>
      <c r="S47929" s="499"/>
    </row>
    <row r="47930">
      <c r="B47930" s="497"/>
      <c r="H47930" s="500"/>
      <c r="O47930" s="500"/>
      <c r="Q47930" s="498" t="s">
        <v>213</v>
      </c>
      <c r="S47930" s="499"/>
    </row>
    <row r="47931">
      <c r="B47931" s="497"/>
      <c r="H47931" s="500"/>
      <c r="O47931" s="500"/>
      <c r="Q47931" s="498" t="s">
        <v>213</v>
      </c>
      <c r="S47931" s="499"/>
    </row>
    <row r="47932">
      <c r="B47932" s="497"/>
      <c r="H47932" s="500"/>
      <c r="O47932" s="500"/>
      <c r="Q47932" s="498" t="s">
        <v>213</v>
      </c>
      <c r="S47932" s="499"/>
    </row>
    <row r="47933">
      <c r="B47933" s="497"/>
      <c r="H47933" s="500"/>
      <c r="O47933" s="500"/>
      <c r="Q47933" s="498" t="s">
        <v>213</v>
      </c>
      <c r="S47933" s="499"/>
    </row>
    <row r="47934">
      <c r="B47934" s="497"/>
      <c r="H47934" s="500"/>
      <c r="O47934" s="500"/>
      <c r="Q47934" s="498" t="s">
        <v>213</v>
      </c>
      <c r="S47934" s="499"/>
    </row>
    <row r="47935">
      <c r="B47935" s="497"/>
      <c r="H47935" s="500"/>
      <c r="O47935" s="500"/>
      <c r="Q47935" s="498" t="s">
        <v>213</v>
      </c>
      <c r="S47935" s="499"/>
    </row>
    <row r="47936">
      <c r="B47936" s="497"/>
      <c r="H47936" s="500"/>
      <c r="O47936" s="500"/>
      <c r="Q47936" s="498" t="s">
        <v>213</v>
      </c>
      <c r="S47936" s="499"/>
    </row>
    <row r="47937">
      <c r="B47937" s="497"/>
      <c r="H47937" s="500"/>
      <c r="O47937" s="500"/>
      <c r="Q47937" s="498" t="s">
        <v>213</v>
      </c>
      <c r="S47937" s="499"/>
    </row>
    <row r="47938">
      <c r="B47938" s="497"/>
      <c r="H47938" s="500"/>
      <c r="O47938" s="500"/>
      <c r="Q47938" s="498" t="s">
        <v>213</v>
      </c>
      <c r="S47938" s="499"/>
    </row>
    <row r="47939">
      <c r="B47939" s="497"/>
      <c r="H47939" s="500"/>
      <c r="O47939" s="500"/>
      <c r="Q47939" s="498" t="s">
        <v>213</v>
      </c>
      <c r="S47939" s="499"/>
    </row>
    <row r="47940">
      <c r="B47940" s="497"/>
      <c r="H47940" s="500"/>
      <c r="O47940" s="500"/>
      <c r="Q47940" s="498" t="s">
        <v>213</v>
      </c>
      <c r="S47940" s="499"/>
    </row>
    <row r="47941">
      <c r="B47941" s="497"/>
      <c r="H47941" s="500"/>
      <c r="O47941" s="500"/>
      <c r="Q47941" s="498" t="s">
        <v>213</v>
      </c>
      <c r="S47941" s="499"/>
    </row>
    <row r="47942">
      <c r="B47942" s="497"/>
      <c r="H47942" s="500"/>
      <c r="O47942" s="500"/>
      <c r="Q47942" s="498" t="s">
        <v>213</v>
      </c>
      <c r="S47942" s="499"/>
    </row>
    <row r="47943">
      <c r="B47943" s="497"/>
      <c r="H47943" s="500"/>
      <c r="O47943" s="500"/>
      <c r="Q47943" s="498" t="s">
        <v>213</v>
      </c>
      <c r="S47943" s="499"/>
    </row>
    <row r="47944">
      <c r="B47944" s="497"/>
      <c r="H47944" s="500"/>
      <c r="O47944" s="500"/>
      <c r="Q47944" s="498" t="s">
        <v>213</v>
      </c>
      <c r="S47944" s="499"/>
    </row>
    <row r="47945">
      <c r="B47945" s="497"/>
      <c r="H47945" s="500"/>
      <c r="O47945" s="500"/>
      <c r="Q47945" s="498" t="s">
        <v>213</v>
      </c>
      <c r="S47945" s="499"/>
    </row>
    <row r="47946">
      <c r="B47946" s="497"/>
      <c r="H47946" s="500"/>
      <c r="O47946" s="500"/>
      <c r="Q47946" s="498" t="s">
        <v>213</v>
      </c>
      <c r="S47946" s="499"/>
    </row>
    <row r="47947">
      <c r="B47947" s="497"/>
      <c r="H47947" s="500"/>
      <c r="O47947" s="500"/>
      <c r="Q47947" s="498" t="s">
        <v>213</v>
      </c>
      <c r="S47947" s="499"/>
    </row>
    <row r="47948">
      <c r="B47948" s="497"/>
      <c r="H47948" s="500"/>
      <c r="O47948" s="500"/>
      <c r="Q47948" s="498" t="s">
        <v>213</v>
      </c>
      <c r="S47948" s="499"/>
    </row>
    <row r="47949">
      <c r="B47949" s="497"/>
      <c r="H47949" s="500"/>
      <c r="O47949" s="500"/>
      <c r="Q47949" s="498" t="s">
        <v>213</v>
      </c>
      <c r="S47949" s="499"/>
    </row>
    <row r="47950">
      <c r="B47950" s="497"/>
      <c r="H47950" s="500"/>
      <c r="O47950" s="500"/>
      <c r="Q47950" s="498" t="s">
        <v>213</v>
      </c>
      <c r="S47950" s="499"/>
    </row>
    <row r="47951">
      <c r="B47951" s="497"/>
      <c r="H47951" s="500"/>
      <c r="O47951" s="500"/>
      <c r="Q47951" s="498" t="s">
        <v>213</v>
      </c>
      <c r="S47951" s="499"/>
    </row>
    <row r="47952">
      <c r="B47952" s="497"/>
      <c r="H47952" s="500"/>
      <c r="O47952" s="500"/>
      <c r="Q47952" s="498" t="s">
        <v>213</v>
      </c>
      <c r="S47952" s="499"/>
    </row>
    <row r="47953">
      <c r="B47953" s="497"/>
      <c r="H47953" s="500"/>
      <c r="O47953" s="500"/>
      <c r="Q47953" s="498" t="s">
        <v>213</v>
      </c>
      <c r="S47953" s="499"/>
    </row>
    <row r="47954">
      <c r="B47954" s="497"/>
      <c r="H47954" s="500"/>
      <c r="O47954" s="500"/>
      <c r="Q47954" s="498" t="s">
        <v>213</v>
      </c>
      <c r="S47954" s="499"/>
    </row>
    <row r="47955">
      <c r="B47955" s="497"/>
      <c r="H47955" s="500"/>
      <c r="O47955" s="500"/>
      <c r="Q47955" s="498" t="s">
        <v>213</v>
      </c>
      <c r="S47955" s="499"/>
    </row>
    <row r="47956">
      <c r="B47956" s="497"/>
      <c r="H47956" s="500"/>
      <c r="O47956" s="500"/>
      <c r="Q47956" s="498" t="s">
        <v>213</v>
      </c>
      <c r="S47956" s="499"/>
    </row>
    <row r="47957">
      <c r="B47957" s="497"/>
      <c r="H47957" s="500"/>
      <c r="O47957" s="500"/>
      <c r="Q47957" s="498" t="s">
        <v>213</v>
      </c>
      <c r="S47957" s="499"/>
    </row>
    <row r="47958">
      <c r="B47958" s="497"/>
      <c r="H47958" s="500"/>
      <c r="O47958" s="500"/>
      <c r="Q47958" s="498" t="s">
        <v>213</v>
      </c>
      <c r="S47958" s="499"/>
    </row>
    <row r="47959">
      <c r="B47959" s="497"/>
      <c r="H47959" s="500"/>
      <c r="O47959" s="500"/>
      <c r="Q47959" s="498" t="s">
        <v>213</v>
      </c>
      <c r="S47959" s="499"/>
    </row>
    <row r="47960">
      <c r="B47960" s="497"/>
      <c r="H47960" s="500"/>
      <c r="O47960" s="500"/>
      <c r="Q47960" s="498" t="s">
        <v>213</v>
      </c>
      <c r="S47960" s="499"/>
    </row>
    <row r="47961">
      <c r="B47961" s="497"/>
      <c r="H47961" s="500"/>
      <c r="O47961" s="500"/>
      <c r="Q47961" s="498" t="s">
        <v>213</v>
      </c>
      <c r="S47961" s="499"/>
    </row>
    <row r="47962">
      <c r="B47962" s="497"/>
      <c r="H47962" s="500"/>
      <c r="O47962" s="500"/>
      <c r="Q47962" s="498" t="s">
        <v>213</v>
      </c>
      <c r="S47962" s="499"/>
    </row>
    <row r="47963">
      <c r="B47963" s="497"/>
      <c r="H47963" s="500"/>
      <c r="O47963" s="500"/>
      <c r="Q47963" s="498" t="s">
        <v>213</v>
      </c>
      <c r="S47963" s="499"/>
    </row>
    <row r="47964">
      <c r="B47964" s="497"/>
      <c r="H47964" s="500"/>
      <c r="O47964" s="500"/>
      <c r="Q47964" s="498" t="s">
        <v>213</v>
      </c>
      <c r="S47964" s="499"/>
    </row>
    <row r="47965">
      <c r="B47965" s="497"/>
      <c r="H47965" s="500"/>
      <c r="O47965" s="500"/>
      <c r="Q47965" s="498" t="s">
        <v>213</v>
      </c>
      <c r="S47965" s="499"/>
    </row>
    <row r="47966">
      <c r="B47966" s="497"/>
      <c r="H47966" s="500"/>
      <c r="O47966" s="500"/>
      <c r="Q47966" s="498" t="s">
        <v>213</v>
      </c>
      <c r="S47966" s="499"/>
    </row>
    <row r="47967">
      <c r="B47967" s="497"/>
      <c r="H47967" s="500"/>
      <c r="O47967" s="500"/>
      <c r="Q47967" s="498" t="s">
        <v>213</v>
      </c>
      <c r="S47967" s="499"/>
    </row>
    <row r="47968">
      <c r="B47968" s="497"/>
      <c r="H47968" s="500"/>
      <c r="O47968" s="500"/>
      <c r="Q47968" s="498" t="s">
        <v>213</v>
      </c>
      <c r="S47968" s="499"/>
    </row>
    <row r="47969">
      <c r="B47969" s="497"/>
      <c r="H47969" s="500"/>
      <c r="O47969" s="500"/>
      <c r="Q47969" s="498" t="s">
        <v>213</v>
      </c>
      <c r="S47969" s="499"/>
    </row>
    <row r="47970">
      <c r="B47970" s="497"/>
      <c r="H47970" s="500"/>
      <c r="O47970" s="500"/>
      <c r="Q47970" s="498" t="s">
        <v>213</v>
      </c>
      <c r="S47970" s="499"/>
    </row>
    <row r="47971">
      <c r="B47971" s="497"/>
      <c r="H47971" s="500"/>
      <c r="O47971" s="500"/>
      <c r="Q47971" s="498" t="s">
        <v>213</v>
      </c>
      <c r="S47971" s="499"/>
    </row>
    <row r="47972">
      <c r="B47972" s="497"/>
      <c r="H47972" s="500"/>
      <c r="O47972" s="500"/>
      <c r="Q47972" s="498" t="s">
        <v>213</v>
      </c>
      <c r="S47972" s="499"/>
    </row>
    <row r="47973">
      <c r="B47973" s="497"/>
      <c r="H47973" s="500"/>
      <c r="O47973" s="500"/>
      <c r="Q47973" s="498" t="s">
        <v>213</v>
      </c>
      <c r="S47973" s="499"/>
    </row>
    <row r="47974">
      <c r="B47974" s="497"/>
      <c r="H47974" s="500"/>
      <c r="O47974" s="500"/>
      <c r="Q47974" s="498" t="s">
        <v>213</v>
      </c>
      <c r="S47974" s="499"/>
    </row>
    <row r="47975">
      <c r="B47975" s="497"/>
      <c r="H47975" s="500"/>
      <c r="O47975" s="500"/>
      <c r="Q47975" s="498" t="s">
        <v>213</v>
      </c>
      <c r="S47975" s="499"/>
    </row>
    <row r="47976">
      <c r="B47976" s="497"/>
      <c r="H47976" s="500"/>
      <c r="O47976" s="500"/>
      <c r="Q47976" s="498" t="s">
        <v>213</v>
      </c>
      <c r="S47976" s="499"/>
    </row>
    <row r="47977">
      <c r="B47977" s="497"/>
      <c r="H47977" s="500"/>
      <c r="O47977" s="500"/>
      <c r="Q47977" s="498" t="s">
        <v>213</v>
      </c>
      <c r="S47977" s="499"/>
    </row>
    <row r="47978">
      <c r="B47978" s="497"/>
      <c r="H47978" s="500"/>
      <c r="O47978" s="500"/>
      <c r="Q47978" s="498" t="s">
        <v>213</v>
      </c>
      <c r="S47978" s="499"/>
    </row>
    <row r="47979">
      <c r="B47979" s="497"/>
      <c r="H47979" s="500"/>
      <c r="O47979" s="500"/>
      <c r="Q47979" s="498" t="s">
        <v>213</v>
      </c>
      <c r="S47979" s="499"/>
    </row>
    <row r="47980">
      <c r="B47980" s="497"/>
      <c r="H47980" s="500"/>
      <c r="O47980" s="500"/>
      <c r="Q47980" s="498" t="s">
        <v>213</v>
      </c>
      <c r="S47980" s="499"/>
    </row>
    <row r="47981">
      <c r="B47981" s="497"/>
      <c r="H47981" s="500"/>
      <c r="O47981" s="500"/>
      <c r="Q47981" s="498" t="s">
        <v>213</v>
      </c>
      <c r="S47981" s="499"/>
    </row>
    <row r="47982">
      <c r="B47982" s="497"/>
      <c r="H47982" s="500"/>
      <c r="O47982" s="500"/>
      <c r="Q47982" s="498" t="s">
        <v>213</v>
      </c>
      <c r="S47982" s="499"/>
    </row>
    <row r="47983">
      <c r="B47983" s="497"/>
      <c r="H47983" s="500"/>
      <c r="O47983" s="500"/>
      <c r="Q47983" s="498" t="s">
        <v>213</v>
      </c>
      <c r="S47983" s="499"/>
    </row>
    <row r="47984">
      <c r="B47984" s="497"/>
      <c r="H47984" s="500"/>
      <c r="O47984" s="500"/>
      <c r="Q47984" s="498" t="s">
        <v>213</v>
      </c>
      <c r="S47984" s="499"/>
    </row>
    <row r="47985">
      <c r="B47985" s="497"/>
      <c r="H47985" s="500"/>
      <c r="O47985" s="500"/>
      <c r="Q47985" s="498" t="s">
        <v>213</v>
      </c>
      <c r="S47985" s="499"/>
    </row>
    <row r="47986">
      <c r="B47986" s="497"/>
      <c r="H47986" s="500"/>
      <c r="O47986" s="500"/>
      <c r="Q47986" s="498" t="s">
        <v>213</v>
      </c>
      <c r="S47986" s="499"/>
    </row>
    <row r="47987">
      <c r="B47987" s="497"/>
      <c r="H47987" s="500"/>
      <c r="O47987" s="500"/>
      <c r="Q47987" s="498" t="s">
        <v>213</v>
      </c>
      <c r="S47987" s="499"/>
    </row>
    <row r="47988">
      <c r="B47988" s="497"/>
      <c r="H47988" s="500"/>
      <c r="O47988" s="500"/>
      <c r="Q47988" s="498" t="s">
        <v>213</v>
      </c>
      <c r="S47988" s="499"/>
    </row>
    <row r="47989">
      <c r="B47989" s="497"/>
      <c r="H47989" s="500"/>
      <c r="O47989" s="500"/>
      <c r="Q47989" s="498" t="s">
        <v>213</v>
      </c>
      <c r="S47989" s="499"/>
    </row>
    <row r="47990">
      <c r="B47990" s="497"/>
      <c r="H47990" s="500"/>
      <c r="O47990" s="500"/>
      <c r="Q47990" s="498" t="s">
        <v>213</v>
      </c>
      <c r="S47990" s="499"/>
    </row>
    <row r="47991">
      <c r="B47991" s="497"/>
      <c r="H47991" s="500"/>
      <c r="O47991" s="500"/>
      <c r="Q47991" s="498" t="s">
        <v>213</v>
      </c>
      <c r="S47991" s="499"/>
    </row>
    <row r="47992">
      <c r="B47992" s="497"/>
      <c r="H47992" s="500"/>
      <c r="O47992" s="500"/>
      <c r="Q47992" s="498" t="s">
        <v>213</v>
      </c>
      <c r="S47992" s="499"/>
    </row>
    <row r="47993">
      <c r="B47993" s="497"/>
      <c r="H47993" s="500"/>
      <c r="O47993" s="500"/>
      <c r="Q47993" s="498" t="s">
        <v>213</v>
      </c>
      <c r="S47993" s="499"/>
    </row>
    <row r="47994">
      <c r="B47994" s="497"/>
      <c r="H47994" s="500"/>
      <c r="O47994" s="500"/>
      <c r="Q47994" s="498" t="s">
        <v>213</v>
      </c>
      <c r="S47994" s="499"/>
    </row>
    <row r="47995">
      <c r="B47995" s="497"/>
      <c r="H47995" s="500"/>
      <c r="O47995" s="500"/>
      <c r="Q47995" s="498" t="s">
        <v>213</v>
      </c>
      <c r="S47995" s="499"/>
    </row>
    <row r="47996">
      <c r="B47996" s="497"/>
      <c r="H47996" s="500"/>
      <c r="O47996" s="500"/>
      <c r="Q47996" s="498" t="s">
        <v>213</v>
      </c>
      <c r="S47996" s="499"/>
    </row>
    <row r="47997">
      <c r="B47997" s="497"/>
      <c r="H47997" s="500"/>
      <c r="O47997" s="500"/>
      <c r="Q47997" s="498" t="s">
        <v>213</v>
      </c>
      <c r="S47997" s="499"/>
    </row>
    <row r="47998">
      <c r="B47998" s="497"/>
      <c r="H47998" s="500"/>
      <c r="O47998" s="500"/>
      <c r="Q47998" s="498" t="s">
        <v>213</v>
      </c>
      <c r="S47998" s="499"/>
    </row>
    <row r="47999">
      <c r="B47999" s="497"/>
      <c r="H47999" s="500"/>
      <c r="O47999" s="500"/>
      <c r="Q47999" s="498" t="s">
        <v>213</v>
      </c>
      <c r="S47999" s="499"/>
    </row>
    <row r="48000">
      <c r="B48000" s="497"/>
      <c r="H48000" s="500"/>
      <c r="O48000" s="500"/>
      <c r="Q48000" s="498" t="s">
        <v>213</v>
      </c>
      <c r="S48000" s="499"/>
    </row>
    <row r="48001">
      <c r="B48001" s="497"/>
      <c r="H48001" s="500"/>
      <c r="O48001" s="500"/>
      <c r="Q48001" s="498" t="s">
        <v>213</v>
      </c>
      <c r="S48001" s="499"/>
    </row>
    <row r="48002">
      <c r="B48002" s="497"/>
      <c r="H48002" s="500"/>
      <c r="O48002" s="500"/>
      <c r="Q48002" s="498" t="s">
        <v>213</v>
      </c>
      <c r="S48002" s="499"/>
    </row>
    <row r="48003">
      <c r="B48003" s="497"/>
      <c r="H48003" s="500"/>
      <c r="O48003" s="500"/>
      <c r="Q48003" s="498" t="s">
        <v>213</v>
      </c>
      <c r="S48003" s="499"/>
    </row>
    <row r="48004">
      <c r="B48004" s="497"/>
      <c r="H48004" s="500"/>
      <c r="O48004" s="500"/>
      <c r="Q48004" s="498" t="s">
        <v>213</v>
      </c>
      <c r="S48004" s="499"/>
    </row>
    <row r="48005">
      <c r="B48005" s="497"/>
      <c r="H48005" s="500"/>
      <c r="O48005" s="500"/>
      <c r="Q48005" s="498" t="s">
        <v>213</v>
      </c>
      <c r="S48005" s="499"/>
    </row>
    <row r="48006">
      <c r="B48006" s="497"/>
      <c r="H48006" s="500"/>
      <c r="O48006" s="500"/>
      <c r="Q48006" s="498" t="s">
        <v>213</v>
      </c>
      <c r="S48006" s="499"/>
    </row>
    <row r="48007">
      <c r="B48007" s="497"/>
      <c r="H48007" s="500"/>
      <c r="O48007" s="500"/>
      <c r="Q48007" s="498" t="s">
        <v>213</v>
      </c>
      <c r="S48007" s="499"/>
    </row>
    <row r="48008">
      <c r="B48008" s="497"/>
      <c r="H48008" s="500"/>
      <c r="O48008" s="500"/>
      <c r="Q48008" s="498" t="s">
        <v>213</v>
      </c>
      <c r="S48008" s="499"/>
    </row>
    <row r="48009">
      <c r="B48009" s="497"/>
      <c r="H48009" s="500"/>
      <c r="O48009" s="500"/>
      <c r="Q48009" s="498" t="s">
        <v>213</v>
      </c>
      <c r="S48009" s="499"/>
    </row>
    <row r="48010">
      <c r="B48010" s="497"/>
      <c r="H48010" s="500"/>
      <c r="O48010" s="500"/>
      <c r="Q48010" s="498" t="s">
        <v>213</v>
      </c>
      <c r="S48010" s="499"/>
    </row>
    <row r="48011">
      <c r="B48011" s="497"/>
      <c r="H48011" s="500"/>
      <c r="O48011" s="500"/>
      <c r="Q48011" s="498" t="s">
        <v>213</v>
      </c>
      <c r="S48011" s="499"/>
    </row>
    <row r="48012">
      <c r="B48012" s="497"/>
      <c r="H48012" s="500"/>
      <c r="O48012" s="500"/>
      <c r="Q48012" s="498" t="s">
        <v>213</v>
      </c>
      <c r="S48012" s="499"/>
    </row>
    <row r="48013">
      <c r="B48013" s="497"/>
      <c r="H48013" s="500"/>
      <c r="O48013" s="500"/>
      <c r="Q48013" s="498" t="s">
        <v>213</v>
      </c>
      <c r="S48013" s="499"/>
    </row>
    <row r="48014">
      <c r="B48014" s="497"/>
      <c r="H48014" s="500"/>
      <c r="O48014" s="500"/>
      <c r="Q48014" s="498" t="s">
        <v>213</v>
      </c>
      <c r="S48014" s="499"/>
    </row>
    <row r="48015">
      <c r="B48015" s="497"/>
      <c r="H48015" s="500"/>
      <c r="O48015" s="500"/>
      <c r="Q48015" s="498" t="s">
        <v>213</v>
      </c>
      <c r="S48015" s="499"/>
    </row>
    <row r="48016">
      <c r="B48016" s="497"/>
      <c r="H48016" s="500"/>
      <c r="O48016" s="500"/>
      <c r="Q48016" s="498" t="s">
        <v>213</v>
      </c>
      <c r="S48016" s="499"/>
    </row>
    <row r="48017">
      <c r="B48017" s="497"/>
      <c r="H48017" s="500"/>
      <c r="O48017" s="500"/>
      <c r="Q48017" s="498" t="s">
        <v>213</v>
      </c>
      <c r="S48017" s="499"/>
    </row>
    <row r="48018">
      <c r="B48018" s="497"/>
      <c r="H48018" s="500"/>
      <c r="O48018" s="500"/>
      <c r="Q48018" s="498" t="s">
        <v>213</v>
      </c>
      <c r="S48018" s="499"/>
    </row>
    <row r="48019">
      <c r="B48019" s="497"/>
      <c r="H48019" s="500"/>
      <c r="O48019" s="500"/>
      <c r="Q48019" s="498" t="s">
        <v>213</v>
      </c>
      <c r="S48019" s="499"/>
    </row>
    <row r="48020">
      <c r="B48020" s="497"/>
      <c r="H48020" s="500"/>
      <c r="O48020" s="500"/>
      <c r="Q48020" s="498" t="s">
        <v>213</v>
      </c>
      <c r="S48020" s="499"/>
    </row>
    <row r="48021">
      <c r="B48021" s="497"/>
      <c r="H48021" s="500"/>
      <c r="O48021" s="500"/>
      <c r="Q48021" s="498" t="s">
        <v>213</v>
      </c>
      <c r="S48021" s="499"/>
    </row>
    <row r="48022">
      <c r="B48022" s="497"/>
      <c r="H48022" s="500"/>
      <c r="O48022" s="500"/>
      <c r="Q48022" s="498" t="s">
        <v>213</v>
      </c>
      <c r="S48022" s="499"/>
    </row>
    <row r="48023">
      <c r="B48023" s="497"/>
      <c r="H48023" s="500"/>
      <c r="O48023" s="500"/>
      <c r="Q48023" s="498" t="s">
        <v>213</v>
      </c>
      <c r="S48023" s="499"/>
    </row>
    <row r="48024">
      <c r="B48024" s="497"/>
      <c r="H48024" s="500"/>
      <c r="O48024" s="500"/>
      <c r="Q48024" s="498" t="s">
        <v>213</v>
      </c>
      <c r="S48024" s="499"/>
    </row>
    <row r="48025">
      <c r="B48025" s="497"/>
      <c r="H48025" s="500"/>
      <c r="O48025" s="500"/>
      <c r="Q48025" s="498" t="s">
        <v>213</v>
      </c>
      <c r="S48025" s="499"/>
    </row>
    <row r="48026">
      <c r="B48026" s="497"/>
      <c r="H48026" s="500"/>
      <c r="O48026" s="500"/>
      <c r="Q48026" s="498" t="s">
        <v>213</v>
      </c>
      <c r="S48026" s="499"/>
    </row>
    <row r="48027">
      <c r="B48027" s="497"/>
      <c r="H48027" s="500"/>
      <c r="O48027" s="500"/>
      <c r="Q48027" s="498" t="s">
        <v>213</v>
      </c>
      <c r="S48027" s="499"/>
    </row>
    <row r="48028">
      <c r="B48028" s="497"/>
      <c r="H48028" s="500"/>
      <c r="O48028" s="500"/>
      <c r="Q48028" s="498" t="s">
        <v>213</v>
      </c>
      <c r="S48028" s="499"/>
    </row>
    <row r="48029">
      <c r="B48029" s="497"/>
      <c r="H48029" s="500"/>
      <c r="O48029" s="500"/>
      <c r="Q48029" s="498" t="s">
        <v>213</v>
      </c>
      <c r="S48029" s="499"/>
    </row>
    <row r="48030">
      <c r="B48030" s="497"/>
      <c r="H48030" s="500"/>
      <c r="O48030" s="500"/>
      <c r="Q48030" s="498" t="s">
        <v>213</v>
      </c>
      <c r="S48030" s="499"/>
    </row>
    <row r="48031">
      <c r="B48031" s="497"/>
      <c r="H48031" s="500"/>
      <c r="O48031" s="500"/>
      <c r="Q48031" s="498" t="s">
        <v>213</v>
      </c>
      <c r="S48031" s="499"/>
    </row>
    <row r="48032">
      <c r="B48032" s="497"/>
      <c r="H48032" s="500"/>
      <c r="O48032" s="500"/>
      <c r="Q48032" s="498" t="s">
        <v>213</v>
      </c>
      <c r="S48032" s="499"/>
    </row>
    <row r="48033">
      <c r="B48033" s="497"/>
      <c r="H48033" s="500"/>
      <c r="O48033" s="500"/>
      <c r="Q48033" s="498" t="s">
        <v>213</v>
      </c>
      <c r="S48033" s="499"/>
    </row>
    <row r="48034">
      <c r="B48034" s="497"/>
      <c r="H48034" s="500"/>
      <c r="O48034" s="500"/>
      <c r="Q48034" s="498" t="s">
        <v>213</v>
      </c>
      <c r="S48034" s="499"/>
    </row>
    <row r="48035">
      <c r="B48035" s="497"/>
      <c r="H48035" s="500"/>
      <c r="O48035" s="500"/>
      <c r="Q48035" s="498" t="s">
        <v>213</v>
      </c>
      <c r="S48035" s="499"/>
    </row>
    <row r="48036">
      <c r="B48036" s="497"/>
      <c r="H48036" s="500"/>
      <c r="O48036" s="500"/>
      <c r="Q48036" s="498" t="s">
        <v>213</v>
      </c>
      <c r="S48036" s="499"/>
    </row>
    <row r="48037">
      <c r="B48037" s="497"/>
      <c r="H48037" s="500"/>
      <c r="O48037" s="500"/>
      <c r="Q48037" s="498" t="s">
        <v>213</v>
      </c>
      <c r="S48037" s="499"/>
    </row>
    <row r="48038">
      <c r="B48038" s="497"/>
      <c r="H48038" s="500"/>
      <c r="O48038" s="500"/>
      <c r="Q48038" s="498" t="s">
        <v>213</v>
      </c>
      <c r="S48038" s="499"/>
    </row>
    <row r="48039">
      <c r="B48039" s="497"/>
      <c r="H48039" s="500"/>
      <c r="O48039" s="500"/>
      <c r="Q48039" s="498" t="s">
        <v>213</v>
      </c>
      <c r="S48039" s="499"/>
    </row>
    <row r="48040">
      <c r="B48040" s="497"/>
      <c r="H48040" s="500"/>
      <c r="O48040" s="500"/>
      <c r="Q48040" s="498" t="s">
        <v>213</v>
      </c>
      <c r="S48040" s="499"/>
    </row>
    <row r="48041">
      <c r="B48041" s="497"/>
      <c r="H48041" s="500"/>
      <c r="O48041" s="500"/>
      <c r="Q48041" s="498" t="s">
        <v>213</v>
      </c>
      <c r="S48041" s="499"/>
    </row>
    <row r="48042">
      <c r="B48042" s="497"/>
      <c r="H48042" s="500"/>
      <c r="O48042" s="500"/>
      <c r="Q48042" s="498" t="s">
        <v>213</v>
      </c>
      <c r="S48042" s="499"/>
    </row>
    <row r="48043">
      <c r="B48043" s="497"/>
      <c r="H48043" s="500"/>
      <c r="O48043" s="500"/>
      <c r="Q48043" s="498" t="s">
        <v>213</v>
      </c>
      <c r="S48043" s="499"/>
    </row>
    <row r="48044">
      <c r="B48044" s="497"/>
      <c r="H48044" s="500"/>
      <c r="O48044" s="500"/>
      <c r="Q48044" s="498" t="s">
        <v>213</v>
      </c>
      <c r="S48044" s="499"/>
    </row>
    <row r="48045">
      <c r="B48045" s="497"/>
      <c r="H48045" s="500"/>
      <c r="O48045" s="500"/>
      <c r="Q48045" s="498" t="s">
        <v>213</v>
      </c>
      <c r="S48045" s="499"/>
    </row>
    <row r="48046">
      <c r="B48046" s="497"/>
      <c r="H48046" s="500"/>
      <c r="O48046" s="500"/>
      <c r="Q48046" s="498" t="s">
        <v>213</v>
      </c>
      <c r="S48046" s="499"/>
    </row>
    <row r="48047">
      <c r="B48047" s="497"/>
      <c r="H48047" s="500"/>
      <c r="O48047" s="500"/>
      <c r="Q48047" s="498" t="s">
        <v>213</v>
      </c>
      <c r="S48047" s="499"/>
    </row>
    <row r="48048">
      <c r="B48048" s="497"/>
      <c r="H48048" s="500"/>
      <c r="O48048" s="500"/>
      <c r="Q48048" s="498" t="s">
        <v>213</v>
      </c>
      <c r="S48048" s="499"/>
    </row>
    <row r="48049">
      <c r="B48049" s="497"/>
      <c r="H48049" s="500"/>
      <c r="O48049" s="500"/>
      <c r="Q48049" s="498" t="s">
        <v>213</v>
      </c>
      <c r="S48049" s="499"/>
    </row>
    <row r="48050">
      <c r="B48050" s="497"/>
      <c r="H48050" s="500"/>
      <c r="O48050" s="500"/>
      <c r="Q48050" s="498" t="s">
        <v>213</v>
      </c>
      <c r="S48050" s="499"/>
    </row>
    <row r="48051">
      <c r="B48051" s="497"/>
      <c r="H48051" s="500"/>
      <c r="O48051" s="500"/>
      <c r="Q48051" s="498" t="s">
        <v>213</v>
      </c>
      <c r="S48051" s="499"/>
    </row>
    <row r="48052">
      <c r="B48052" s="497"/>
      <c r="H48052" s="500"/>
      <c r="O48052" s="500"/>
      <c r="Q48052" s="498" t="s">
        <v>213</v>
      </c>
      <c r="S48052" s="499"/>
    </row>
    <row r="48053">
      <c r="B48053" s="497"/>
      <c r="H48053" s="500"/>
      <c r="O48053" s="500"/>
      <c r="Q48053" s="498" t="s">
        <v>213</v>
      </c>
      <c r="S48053" s="499"/>
    </row>
    <row r="48054">
      <c r="B48054" s="497"/>
      <c r="H48054" s="500"/>
      <c r="O48054" s="500"/>
      <c r="Q48054" s="498" t="s">
        <v>213</v>
      </c>
      <c r="S48054" s="499"/>
    </row>
    <row r="48055">
      <c r="B48055" s="497"/>
      <c r="H48055" s="500"/>
      <c r="O48055" s="500"/>
      <c r="Q48055" s="498" t="s">
        <v>213</v>
      </c>
      <c r="S48055" s="499"/>
    </row>
    <row r="48056">
      <c r="B48056" s="497"/>
      <c r="H48056" s="500"/>
      <c r="O48056" s="500"/>
      <c r="Q48056" s="498" t="s">
        <v>213</v>
      </c>
      <c r="S48056" s="499"/>
    </row>
    <row r="48057">
      <c r="B48057" s="497"/>
      <c r="H48057" s="500"/>
      <c r="O48057" s="500"/>
      <c r="Q48057" s="498" t="s">
        <v>213</v>
      </c>
      <c r="S48057" s="499"/>
    </row>
    <row r="48058">
      <c r="B48058" s="497"/>
      <c r="H48058" s="500"/>
      <c r="O48058" s="500"/>
      <c r="Q48058" s="498" t="s">
        <v>213</v>
      </c>
      <c r="S48058" s="499"/>
    </row>
    <row r="48059">
      <c r="B48059" s="497"/>
      <c r="H48059" s="500"/>
      <c r="O48059" s="500"/>
      <c r="Q48059" s="498" t="s">
        <v>213</v>
      </c>
      <c r="S48059" s="499"/>
    </row>
    <row r="48060">
      <c r="B48060" s="497"/>
      <c r="H48060" s="500"/>
      <c r="O48060" s="500"/>
      <c r="Q48060" s="498" t="s">
        <v>213</v>
      </c>
      <c r="S48060" s="499"/>
    </row>
    <row r="48061">
      <c r="B48061" s="497"/>
      <c r="H48061" s="500"/>
      <c r="O48061" s="500"/>
      <c r="Q48061" s="498" t="s">
        <v>213</v>
      </c>
      <c r="S48061" s="499"/>
    </row>
    <row r="48062">
      <c r="B48062" s="497"/>
      <c r="H48062" s="500"/>
      <c r="O48062" s="500"/>
      <c r="Q48062" s="498" t="s">
        <v>213</v>
      </c>
      <c r="S48062" s="499"/>
    </row>
    <row r="48063">
      <c r="B48063" s="497"/>
      <c r="H48063" s="500"/>
      <c r="O48063" s="500"/>
      <c r="Q48063" s="498" t="s">
        <v>213</v>
      </c>
      <c r="S48063" s="499"/>
    </row>
    <row r="48064">
      <c r="B48064" s="497"/>
      <c r="H48064" s="500"/>
      <c r="O48064" s="500"/>
      <c r="Q48064" s="498" t="s">
        <v>213</v>
      </c>
      <c r="S48064" s="499"/>
    </row>
    <row r="48065">
      <c r="B48065" s="497"/>
      <c r="H48065" s="500"/>
      <c r="O48065" s="500"/>
      <c r="Q48065" s="498" t="s">
        <v>213</v>
      </c>
      <c r="S48065" s="499"/>
    </row>
    <row r="48066">
      <c r="B48066" s="497"/>
      <c r="H48066" s="500"/>
      <c r="O48066" s="500"/>
      <c r="Q48066" s="498" t="s">
        <v>213</v>
      </c>
      <c r="S48066" s="499"/>
    </row>
    <row r="48067">
      <c r="B48067" s="497"/>
      <c r="H48067" s="500"/>
      <c r="O48067" s="500"/>
      <c r="Q48067" s="498" t="s">
        <v>213</v>
      </c>
      <c r="S48067" s="499"/>
    </row>
    <row r="48068">
      <c r="B48068" s="497"/>
      <c r="H48068" s="500"/>
      <c r="O48068" s="500"/>
      <c r="Q48068" s="498" t="s">
        <v>213</v>
      </c>
      <c r="S48068" s="499"/>
    </row>
    <row r="48069">
      <c r="B48069" s="497"/>
      <c r="H48069" s="500"/>
      <c r="O48069" s="500"/>
      <c r="Q48069" s="498" t="s">
        <v>213</v>
      </c>
      <c r="S48069" s="499"/>
    </row>
    <row r="48070">
      <c r="B48070" s="497"/>
      <c r="H48070" s="500"/>
      <c r="O48070" s="500"/>
      <c r="Q48070" s="498" t="s">
        <v>213</v>
      </c>
      <c r="S48070" s="499"/>
    </row>
    <row r="48071">
      <c r="B48071" s="497"/>
      <c r="H48071" s="500"/>
      <c r="O48071" s="500"/>
      <c r="Q48071" s="498" t="s">
        <v>213</v>
      </c>
      <c r="S48071" s="499"/>
    </row>
    <row r="48072">
      <c r="B48072" s="497"/>
      <c r="H48072" s="500"/>
      <c r="O48072" s="500"/>
      <c r="Q48072" s="498" t="s">
        <v>213</v>
      </c>
      <c r="S48072" s="499"/>
    </row>
    <row r="48073">
      <c r="B48073" s="497"/>
      <c r="H48073" s="500"/>
      <c r="O48073" s="500"/>
      <c r="Q48073" s="498" t="s">
        <v>213</v>
      </c>
      <c r="S48073" s="499"/>
    </row>
    <row r="48074">
      <c r="B48074" s="497"/>
      <c r="H48074" s="500"/>
      <c r="O48074" s="500"/>
      <c r="Q48074" s="498" t="s">
        <v>213</v>
      </c>
      <c r="S48074" s="499"/>
    </row>
    <row r="48075">
      <c r="B48075" s="497"/>
      <c r="H48075" s="500"/>
      <c r="O48075" s="500"/>
      <c r="Q48075" s="498" t="s">
        <v>213</v>
      </c>
      <c r="S48075" s="499"/>
    </row>
    <row r="48076">
      <c r="B48076" s="497"/>
      <c r="H48076" s="500"/>
      <c r="O48076" s="500"/>
      <c r="Q48076" s="498" t="s">
        <v>213</v>
      </c>
      <c r="S48076" s="499"/>
    </row>
    <row r="48077">
      <c r="B48077" s="497"/>
      <c r="H48077" s="500"/>
      <c r="O48077" s="500"/>
      <c r="Q48077" s="498" t="s">
        <v>213</v>
      </c>
      <c r="S48077" s="499"/>
    </row>
    <row r="48078">
      <c r="B48078" s="497"/>
      <c r="H48078" s="500"/>
      <c r="O48078" s="500"/>
      <c r="Q48078" s="498" t="s">
        <v>213</v>
      </c>
      <c r="S48078" s="499"/>
    </row>
    <row r="48079">
      <c r="B48079" s="497"/>
      <c r="H48079" s="500"/>
      <c r="O48079" s="500"/>
      <c r="Q48079" s="498" t="s">
        <v>213</v>
      </c>
      <c r="S48079" s="499"/>
    </row>
    <row r="48080">
      <c r="B48080" s="497"/>
      <c r="H48080" s="500"/>
      <c r="O48080" s="500"/>
      <c r="Q48080" s="498" t="s">
        <v>213</v>
      </c>
      <c r="S48080" s="499"/>
    </row>
    <row r="48081">
      <c r="B48081" s="497"/>
      <c r="H48081" s="500"/>
      <c r="O48081" s="500"/>
      <c r="Q48081" s="498" t="s">
        <v>213</v>
      </c>
      <c r="S48081" s="499"/>
    </row>
    <row r="48082">
      <c r="B48082" s="497"/>
      <c r="H48082" s="500"/>
      <c r="O48082" s="500"/>
      <c r="Q48082" s="498" t="s">
        <v>213</v>
      </c>
      <c r="S48082" s="499"/>
    </row>
    <row r="48083">
      <c r="B48083" s="497"/>
      <c r="H48083" s="500"/>
      <c r="O48083" s="500"/>
      <c r="Q48083" s="498" t="s">
        <v>213</v>
      </c>
      <c r="S48083" s="499"/>
    </row>
    <row r="48084">
      <c r="B48084" s="497"/>
      <c r="H48084" s="500"/>
      <c r="O48084" s="500"/>
      <c r="Q48084" s="498" t="s">
        <v>213</v>
      </c>
      <c r="S48084" s="499"/>
    </row>
    <row r="48085">
      <c r="B48085" s="497"/>
      <c r="H48085" s="500"/>
      <c r="O48085" s="500"/>
      <c r="Q48085" s="498" t="s">
        <v>213</v>
      </c>
      <c r="S48085" s="499"/>
    </row>
    <row r="48086">
      <c r="B48086" s="497"/>
      <c r="H48086" s="500"/>
      <c r="O48086" s="500"/>
      <c r="Q48086" s="498" t="s">
        <v>213</v>
      </c>
      <c r="S48086" s="499"/>
    </row>
    <row r="48087">
      <c r="B48087" s="497"/>
      <c r="H48087" s="500"/>
      <c r="O48087" s="500"/>
      <c r="Q48087" s="498" t="s">
        <v>213</v>
      </c>
      <c r="S48087" s="499"/>
    </row>
    <row r="48088">
      <c r="B48088" s="497"/>
      <c r="H48088" s="500"/>
      <c r="O48088" s="500"/>
      <c r="Q48088" s="498" t="s">
        <v>213</v>
      </c>
      <c r="S48088" s="499"/>
    </row>
    <row r="48089">
      <c r="B48089" s="497"/>
      <c r="H48089" s="500"/>
      <c r="O48089" s="500"/>
      <c r="Q48089" s="498" t="s">
        <v>213</v>
      </c>
      <c r="S48089" s="499"/>
    </row>
    <row r="48090">
      <c r="B48090" s="497"/>
      <c r="H48090" s="500"/>
      <c r="O48090" s="500"/>
      <c r="Q48090" s="498" t="s">
        <v>213</v>
      </c>
      <c r="S48090" s="499"/>
    </row>
    <row r="48091">
      <c r="B48091" s="497"/>
      <c r="H48091" s="500"/>
      <c r="O48091" s="500"/>
      <c r="Q48091" s="498" t="s">
        <v>213</v>
      </c>
      <c r="S48091" s="499"/>
    </row>
    <row r="48092">
      <c r="B48092" s="497"/>
      <c r="H48092" s="500"/>
      <c r="O48092" s="500"/>
      <c r="Q48092" s="498" t="s">
        <v>213</v>
      </c>
      <c r="S48092" s="499"/>
    </row>
    <row r="48093">
      <c r="B48093" s="497"/>
      <c r="H48093" s="500"/>
      <c r="O48093" s="500"/>
      <c r="Q48093" s="498" t="s">
        <v>213</v>
      </c>
      <c r="S48093" s="499"/>
    </row>
    <row r="48094">
      <c r="B48094" s="497"/>
      <c r="H48094" s="500"/>
      <c r="O48094" s="500"/>
      <c r="Q48094" s="498" t="s">
        <v>213</v>
      </c>
      <c r="S48094" s="499"/>
    </row>
    <row r="48095">
      <c r="B48095" s="497"/>
      <c r="H48095" s="500"/>
      <c r="O48095" s="500"/>
      <c r="Q48095" s="498" t="s">
        <v>213</v>
      </c>
      <c r="S48095" s="499"/>
    </row>
    <row r="48096">
      <c r="B48096" s="497"/>
      <c r="H48096" s="500"/>
      <c r="O48096" s="500"/>
      <c r="Q48096" s="498" t="s">
        <v>213</v>
      </c>
      <c r="S48096" s="499"/>
    </row>
    <row r="48097">
      <c r="B48097" s="497"/>
      <c r="H48097" s="500"/>
      <c r="O48097" s="500"/>
      <c r="Q48097" s="498" t="s">
        <v>213</v>
      </c>
      <c r="S48097" s="499"/>
    </row>
    <row r="48098">
      <c r="B48098" s="497"/>
      <c r="H48098" s="500"/>
      <c r="O48098" s="500"/>
      <c r="Q48098" s="498" t="s">
        <v>213</v>
      </c>
      <c r="S48098" s="499"/>
    </row>
    <row r="48099">
      <c r="B48099" s="497"/>
      <c r="H48099" s="500"/>
      <c r="O48099" s="500"/>
      <c r="Q48099" s="498" t="s">
        <v>213</v>
      </c>
      <c r="S48099" s="499"/>
    </row>
    <row r="48100">
      <c r="B48100" s="497"/>
      <c r="H48100" s="500"/>
      <c r="O48100" s="500"/>
      <c r="Q48100" s="498" t="s">
        <v>213</v>
      </c>
      <c r="S48100" s="499"/>
    </row>
    <row r="48101">
      <c r="B48101" s="497"/>
      <c r="H48101" s="500"/>
      <c r="O48101" s="500"/>
      <c r="Q48101" s="498" t="s">
        <v>213</v>
      </c>
      <c r="S48101" s="499"/>
    </row>
    <row r="48102">
      <c r="B48102" s="497"/>
      <c r="H48102" s="500"/>
      <c r="O48102" s="500"/>
      <c r="Q48102" s="498" t="s">
        <v>213</v>
      </c>
      <c r="S48102" s="499"/>
    </row>
    <row r="48103">
      <c r="B48103" s="497"/>
      <c r="H48103" s="500"/>
      <c r="O48103" s="500"/>
      <c r="Q48103" s="498" t="s">
        <v>213</v>
      </c>
      <c r="S48103" s="499"/>
    </row>
    <row r="48104">
      <c r="B48104" s="497"/>
      <c r="H48104" s="500"/>
      <c r="O48104" s="500"/>
      <c r="Q48104" s="498" t="s">
        <v>213</v>
      </c>
      <c r="S48104" s="499"/>
    </row>
    <row r="48105">
      <c r="B48105" s="497"/>
      <c r="H48105" s="500"/>
      <c r="O48105" s="500"/>
      <c r="Q48105" s="498" t="s">
        <v>213</v>
      </c>
      <c r="S48105" s="499"/>
    </row>
    <row r="48106">
      <c r="B48106" s="497"/>
      <c r="H48106" s="500"/>
      <c r="O48106" s="500"/>
      <c r="Q48106" s="498" t="s">
        <v>213</v>
      </c>
      <c r="S48106" s="499"/>
    </row>
    <row r="48107">
      <c r="B48107" s="497"/>
      <c r="H48107" s="500"/>
      <c r="O48107" s="500"/>
      <c r="Q48107" s="498" t="s">
        <v>213</v>
      </c>
      <c r="S48107" s="499"/>
    </row>
    <row r="48108">
      <c r="B48108" s="497"/>
      <c r="H48108" s="500"/>
      <c r="O48108" s="500"/>
      <c r="Q48108" s="498" t="s">
        <v>213</v>
      </c>
      <c r="S48108" s="499"/>
    </row>
    <row r="48109">
      <c r="B48109" s="497"/>
      <c r="H48109" s="500"/>
      <c r="O48109" s="500"/>
      <c r="Q48109" s="498" t="s">
        <v>213</v>
      </c>
      <c r="S48109" s="499"/>
    </row>
    <row r="48110">
      <c r="B48110" s="497"/>
      <c r="H48110" s="500"/>
      <c r="O48110" s="500"/>
      <c r="Q48110" s="498" t="s">
        <v>213</v>
      </c>
      <c r="S48110" s="499"/>
    </row>
    <row r="48111">
      <c r="B48111" s="497"/>
      <c r="H48111" s="500"/>
      <c r="O48111" s="500"/>
      <c r="Q48111" s="498" t="s">
        <v>213</v>
      </c>
      <c r="S48111" s="499"/>
    </row>
    <row r="48112">
      <c r="B48112" s="497"/>
      <c r="H48112" s="500"/>
      <c r="O48112" s="500"/>
      <c r="Q48112" s="498" t="s">
        <v>213</v>
      </c>
      <c r="S48112" s="499"/>
    </row>
    <row r="48113">
      <c r="B48113" s="497"/>
      <c r="H48113" s="500"/>
      <c r="O48113" s="500"/>
      <c r="Q48113" s="498" t="s">
        <v>213</v>
      </c>
      <c r="S48113" s="499"/>
    </row>
    <row r="48114">
      <c r="B48114" s="497"/>
      <c r="H48114" s="500"/>
      <c r="O48114" s="500"/>
      <c r="Q48114" s="498" t="s">
        <v>213</v>
      </c>
      <c r="S48114" s="499"/>
    </row>
    <row r="48115">
      <c r="B48115" s="497"/>
      <c r="H48115" s="500"/>
      <c r="O48115" s="500"/>
      <c r="Q48115" s="498" t="s">
        <v>213</v>
      </c>
      <c r="S48115" s="499"/>
    </row>
    <row r="48116">
      <c r="B48116" s="497"/>
      <c r="H48116" s="500"/>
      <c r="O48116" s="500"/>
      <c r="Q48116" s="498" t="s">
        <v>213</v>
      </c>
      <c r="S48116" s="499"/>
    </row>
    <row r="48117">
      <c r="B48117" s="497"/>
      <c r="H48117" s="500"/>
      <c r="O48117" s="500"/>
      <c r="Q48117" s="498" t="s">
        <v>213</v>
      </c>
      <c r="S48117" s="499"/>
    </row>
    <row r="48118">
      <c r="B48118" s="497"/>
      <c r="H48118" s="500"/>
      <c r="O48118" s="500"/>
      <c r="Q48118" s="498" t="s">
        <v>213</v>
      </c>
      <c r="S48118" s="499"/>
    </row>
    <row r="48119">
      <c r="B48119" s="497"/>
      <c r="H48119" s="500"/>
      <c r="O48119" s="500"/>
      <c r="Q48119" s="498" t="s">
        <v>213</v>
      </c>
      <c r="S48119" s="499"/>
    </row>
    <row r="48120">
      <c r="B48120" s="497"/>
      <c r="H48120" s="500"/>
      <c r="O48120" s="500"/>
      <c r="Q48120" s="498" t="s">
        <v>213</v>
      </c>
      <c r="S48120" s="499"/>
    </row>
    <row r="48121">
      <c r="B48121" s="497"/>
      <c r="H48121" s="500"/>
      <c r="O48121" s="500"/>
      <c r="Q48121" s="498" t="s">
        <v>213</v>
      </c>
      <c r="S48121" s="499"/>
    </row>
    <row r="48122">
      <c r="B48122" s="497"/>
      <c r="H48122" s="500"/>
      <c r="O48122" s="500"/>
      <c r="Q48122" s="498" t="s">
        <v>213</v>
      </c>
      <c r="S48122" s="499"/>
    </row>
    <row r="48123">
      <c r="B48123" s="497"/>
      <c r="H48123" s="500"/>
      <c r="O48123" s="500"/>
      <c r="Q48123" s="498" t="s">
        <v>213</v>
      </c>
      <c r="S48123" s="499"/>
    </row>
    <row r="48124">
      <c r="B48124" s="497"/>
      <c r="H48124" s="500"/>
      <c r="O48124" s="500"/>
      <c r="Q48124" s="498" t="s">
        <v>213</v>
      </c>
      <c r="S48124" s="499"/>
    </row>
    <row r="48125">
      <c r="B48125" s="497"/>
      <c r="H48125" s="500"/>
      <c r="O48125" s="500"/>
      <c r="Q48125" s="498" t="s">
        <v>213</v>
      </c>
      <c r="S48125" s="499"/>
    </row>
    <row r="48126">
      <c r="B48126" s="497"/>
      <c r="H48126" s="500"/>
      <c r="O48126" s="500"/>
      <c r="Q48126" s="498" t="s">
        <v>213</v>
      </c>
      <c r="S48126" s="499"/>
    </row>
    <row r="48127">
      <c r="B48127" s="497"/>
      <c r="H48127" s="500"/>
      <c r="O48127" s="500"/>
      <c r="Q48127" s="498" t="s">
        <v>213</v>
      </c>
      <c r="S48127" s="499"/>
    </row>
    <row r="48128">
      <c r="B48128" s="497"/>
      <c r="H48128" s="500"/>
      <c r="O48128" s="500"/>
      <c r="Q48128" s="498" t="s">
        <v>213</v>
      </c>
      <c r="S48128" s="499"/>
    </row>
    <row r="48129">
      <c r="B48129" s="497"/>
      <c r="H48129" s="500"/>
      <c r="O48129" s="500"/>
      <c r="Q48129" s="498" t="s">
        <v>213</v>
      </c>
      <c r="S48129" s="499"/>
    </row>
    <row r="48130">
      <c r="B48130" s="497"/>
      <c r="H48130" s="500"/>
      <c r="O48130" s="500"/>
      <c r="Q48130" s="498" t="s">
        <v>213</v>
      </c>
      <c r="S48130" s="499"/>
    </row>
    <row r="48131">
      <c r="B48131" s="497"/>
      <c r="H48131" s="500"/>
      <c r="O48131" s="500"/>
      <c r="Q48131" s="498" t="s">
        <v>213</v>
      </c>
      <c r="S48131" s="499"/>
    </row>
    <row r="48132">
      <c r="B48132" s="497"/>
      <c r="H48132" s="500"/>
      <c r="O48132" s="500"/>
      <c r="Q48132" s="498" t="s">
        <v>213</v>
      </c>
      <c r="S48132" s="499"/>
    </row>
    <row r="48133">
      <c r="B48133" s="497"/>
      <c r="H48133" s="500"/>
      <c r="O48133" s="500"/>
      <c r="Q48133" s="498" t="s">
        <v>213</v>
      </c>
      <c r="S48133" s="499"/>
    </row>
    <row r="48134">
      <c r="B48134" s="497"/>
      <c r="H48134" s="500"/>
      <c r="O48134" s="500"/>
      <c r="Q48134" s="498" t="s">
        <v>213</v>
      </c>
      <c r="S48134" s="499"/>
    </row>
    <row r="48135">
      <c r="B48135" s="497"/>
      <c r="H48135" s="500"/>
      <c r="O48135" s="500"/>
      <c r="Q48135" s="498" t="s">
        <v>213</v>
      </c>
      <c r="S48135" s="499"/>
    </row>
    <row r="48136">
      <c r="B48136" s="497"/>
      <c r="H48136" s="500"/>
      <c r="O48136" s="500"/>
      <c r="Q48136" s="498" t="s">
        <v>213</v>
      </c>
      <c r="S48136" s="499"/>
    </row>
    <row r="48137">
      <c r="B48137" s="497"/>
      <c r="H48137" s="500"/>
      <c r="O48137" s="500"/>
      <c r="Q48137" s="498" t="s">
        <v>213</v>
      </c>
      <c r="S48137" s="499"/>
    </row>
    <row r="48138">
      <c r="B48138" s="497"/>
      <c r="H48138" s="500"/>
      <c r="O48138" s="500"/>
      <c r="Q48138" s="498" t="s">
        <v>213</v>
      </c>
      <c r="S48138" s="499"/>
    </row>
    <row r="48139">
      <c r="B48139" s="497"/>
      <c r="H48139" s="500"/>
      <c r="O48139" s="500"/>
      <c r="Q48139" s="498" t="s">
        <v>213</v>
      </c>
      <c r="S48139" s="499"/>
    </row>
    <row r="48140">
      <c r="B48140" s="497"/>
      <c r="H48140" s="500"/>
      <c r="O48140" s="500"/>
      <c r="Q48140" s="498" t="s">
        <v>213</v>
      </c>
      <c r="S48140" s="499"/>
    </row>
    <row r="48141">
      <c r="B48141" s="497"/>
      <c r="H48141" s="500"/>
      <c r="O48141" s="500"/>
      <c r="Q48141" s="498" t="s">
        <v>213</v>
      </c>
      <c r="S48141" s="499"/>
    </row>
    <row r="48142">
      <c r="B48142" s="497"/>
      <c r="H48142" s="500"/>
      <c r="O48142" s="500"/>
      <c r="Q48142" s="498" t="s">
        <v>213</v>
      </c>
      <c r="S48142" s="499"/>
    </row>
    <row r="48143">
      <c r="B48143" s="497"/>
      <c r="H48143" s="500"/>
      <c r="O48143" s="500"/>
      <c r="Q48143" s="498" t="s">
        <v>213</v>
      </c>
      <c r="S48143" s="499"/>
    </row>
    <row r="48144">
      <c r="B48144" s="497"/>
      <c r="H48144" s="500"/>
      <c r="O48144" s="500"/>
      <c r="Q48144" s="498" t="s">
        <v>213</v>
      </c>
      <c r="S48144" s="499"/>
    </row>
    <row r="48145">
      <c r="B48145" s="497"/>
      <c r="H48145" s="500"/>
      <c r="O48145" s="500"/>
      <c r="Q48145" s="498" t="s">
        <v>213</v>
      </c>
      <c r="S48145" s="499"/>
    </row>
    <row r="48146">
      <c r="B48146" s="497"/>
      <c r="H48146" s="500"/>
      <c r="O48146" s="500"/>
      <c r="Q48146" s="498" t="s">
        <v>213</v>
      </c>
      <c r="S48146" s="499"/>
    </row>
    <row r="48147">
      <c r="B48147" s="497"/>
      <c r="H48147" s="500"/>
      <c r="O48147" s="500"/>
      <c r="Q48147" s="498" t="s">
        <v>213</v>
      </c>
      <c r="S48147" s="499"/>
    </row>
    <row r="48148">
      <c r="B48148" s="497"/>
      <c r="H48148" s="500"/>
      <c r="O48148" s="500"/>
      <c r="Q48148" s="498" t="s">
        <v>213</v>
      </c>
      <c r="S48148" s="499"/>
    </row>
    <row r="48149">
      <c r="B48149" s="497"/>
      <c r="H48149" s="500"/>
      <c r="O48149" s="500"/>
      <c r="Q48149" s="498" t="s">
        <v>213</v>
      </c>
      <c r="S48149" s="499"/>
    </row>
    <row r="48150">
      <c r="B48150" s="497"/>
      <c r="H48150" s="500"/>
      <c r="O48150" s="500"/>
      <c r="Q48150" s="498" t="s">
        <v>213</v>
      </c>
      <c r="S48150" s="499"/>
    </row>
    <row r="48151">
      <c r="B48151" s="497"/>
      <c r="H48151" s="500"/>
      <c r="O48151" s="500"/>
      <c r="Q48151" s="498" t="s">
        <v>213</v>
      </c>
      <c r="S48151" s="499"/>
    </row>
    <row r="48152">
      <c r="B48152" s="497"/>
      <c r="H48152" s="500"/>
      <c r="O48152" s="500"/>
      <c r="Q48152" s="498" t="s">
        <v>213</v>
      </c>
      <c r="S48152" s="499"/>
    </row>
    <row r="48153">
      <c r="B48153" s="497"/>
      <c r="H48153" s="500"/>
      <c r="O48153" s="500"/>
      <c r="Q48153" s="498" t="s">
        <v>213</v>
      </c>
      <c r="S48153" s="499"/>
    </row>
    <row r="48154">
      <c r="B48154" s="497"/>
      <c r="H48154" s="500"/>
      <c r="O48154" s="500"/>
      <c r="Q48154" s="498" t="s">
        <v>213</v>
      </c>
      <c r="S48154" s="499"/>
    </row>
    <row r="48155">
      <c r="B48155" s="497"/>
      <c r="H48155" s="500"/>
      <c r="O48155" s="500"/>
      <c r="Q48155" s="498" t="s">
        <v>213</v>
      </c>
      <c r="S48155" s="499"/>
    </row>
    <row r="48156">
      <c r="B48156" s="497"/>
      <c r="H48156" s="500"/>
      <c r="O48156" s="500"/>
      <c r="Q48156" s="498" t="s">
        <v>213</v>
      </c>
      <c r="S48156" s="499"/>
    </row>
    <row r="48157">
      <c r="B48157" s="497"/>
      <c r="H48157" s="500"/>
      <c r="O48157" s="500"/>
      <c r="Q48157" s="498" t="s">
        <v>213</v>
      </c>
      <c r="S48157" s="499"/>
    </row>
    <row r="48158">
      <c r="B48158" s="497"/>
      <c r="H48158" s="500"/>
      <c r="O48158" s="500"/>
      <c r="Q48158" s="498" t="s">
        <v>213</v>
      </c>
      <c r="S48158" s="499"/>
    </row>
    <row r="48159">
      <c r="B48159" s="497"/>
      <c r="H48159" s="500"/>
      <c r="O48159" s="500"/>
      <c r="Q48159" s="498" t="s">
        <v>213</v>
      </c>
      <c r="S48159" s="499"/>
    </row>
    <row r="48160">
      <c r="B48160" s="497"/>
      <c r="H48160" s="500"/>
      <c r="O48160" s="500"/>
      <c r="Q48160" s="498" t="s">
        <v>213</v>
      </c>
      <c r="S48160" s="499"/>
    </row>
    <row r="48161">
      <c r="B48161" s="497"/>
      <c r="H48161" s="500"/>
      <c r="O48161" s="500"/>
      <c r="Q48161" s="498" t="s">
        <v>213</v>
      </c>
      <c r="S48161" s="499"/>
    </row>
    <row r="48162">
      <c r="B48162" s="497"/>
      <c r="H48162" s="500"/>
      <c r="O48162" s="500"/>
      <c r="Q48162" s="498" t="s">
        <v>213</v>
      </c>
      <c r="S48162" s="499"/>
    </row>
    <row r="48163">
      <c r="B48163" s="497"/>
      <c r="H48163" s="500"/>
      <c r="O48163" s="500"/>
      <c r="Q48163" s="498" t="s">
        <v>213</v>
      </c>
      <c r="S48163" s="499"/>
    </row>
    <row r="48164">
      <c r="B48164" s="497"/>
      <c r="H48164" s="500"/>
      <c r="O48164" s="500"/>
      <c r="Q48164" s="498" t="s">
        <v>213</v>
      </c>
      <c r="S48164" s="499"/>
    </row>
    <row r="48165">
      <c r="B48165" s="497"/>
      <c r="H48165" s="500"/>
      <c r="O48165" s="500"/>
      <c r="Q48165" s="498" t="s">
        <v>213</v>
      </c>
      <c r="S48165" s="499"/>
    </row>
    <row r="48166">
      <c r="B48166" s="497"/>
      <c r="H48166" s="500"/>
      <c r="O48166" s="500"/>
      <c r="Q48166" s="498" t="s">
        <v>213</v>
      </c>
      <c r="S48166" s="499"/>
    </row>
    <row r="48167">
      <c r="B48167" s="497"/>
      <c r="H48167" s="500"/>
      <c r="O48167" s="500"/>
      <c r="Q48167" s="498" t="s">
        <v>213</v>
      </c>
      <c r="S48167" s="499"/>
    </row>
    <row r="48168">
      <c r="B48168" s="497"/>
      <c r="H48168" s="500"/>
      <c r="O48168" s="500"/>
      <c r="Q48168" s="498" t="s">
        <v>213</v>
      </c>
      <c r="S48168" s="499"/>
    </row>
    <row r="48169">
      <c r="B48169" s="497"/>
      <c r="H48169" s="500"/>
      <c r="O48169" s="500"/>
      <c r="Q48169" s="498" t="s">
        <v>213</v>
      </c>
      <c r="S48169" s="499"/>
    </row>
    <row r="48170">
      <c r="B48170" s="497"/>
      <c r="H48170" s="500"/>
      <c r="O48170" s="500"/>
      <c r="Q48170" s="498" t="s">
        <v>213</v>
      </c>
      <c r="S48170" s="499"/>
    </row>
    <row r="48171">
      <c r="B48171" s="497"/>
      <c r="H48171" s="500"/>
      <c r="O48171" s="500"/>
      <c r="Q48171" s="498" t="s">
        <v>213</v>
      </c>
      <c r="S48171" s="499"/>
    </row>
    <row r="48172">
      <c r="B48172" s="497"/>
      <c r="H48172" s="500"/>
      <c r="O48172" s="500"/>
      <c r="Q48172" s="498" t="s">
        <v>213</v>
      </c>
      <c r="S48172" s="499"/>
    </row>
    <row r="48173">
      <c r="B48173" s="497"/>
      <c r="H48173" s="500"/>
      <c r="O48173" s="500"/>
      <c r="Q48173" s="498" t="s">
        <v>213</v>
      </c>
      <c r="S48173" s="499"/>
    </row>
    <row r="48174">
      <c r="B48174" s="497"/>
      <c r="H48174" s="500"/>
      <c r="O48174" s="500"/>
      <c r="Q48174" s="498" t="s">
        <v>213</v>
      </c>
      <c r="S48174" s="499"/>
    </row>
    <row r="48175">
      <c r="B48175" s="497"/>
      <c r="H48175" s="500"/>
      <c r="O48175" s="500"/>
      <c r="Q48175" s="498" t="s">
        <v>213</v>
      </c>
      <c r="S48175" s="499"/>
    </row>
    <row r="48176">
      <c r="B48176" s="497"/>
      <c r="H48176" s="500"/>
      <c r="O48176" s="500"/>
      <c r="Q48176" s="498" t="s">
        <v>213</v>
      </c>
      <c r="S48176" s="499"/>
    </row>
    <row r="48177">
      <c r="B48177" s="497"/>
      <c r="H48177" s="500"/>
      <c r="O48177" s="500"/>
      <c r="Q48177" s="498" t="s">
        <v>213</v>
      </c>
      <c r="S48177" s="499"/>
    </row>
    <row r="48178">
      <c r="B48178" s="497"/>
      <c r="H48178" s="500"/>
      <c r="O48178" s="500"/>
      <c r="Q48178" s="498" t="s">
        <v>213</v>
      </c>
      <c r="S48178" s="499"/>
    </row>
    <row r="48179">
      <c r="B48179" s="497"/>
      <c r="H48179" s="500"/>
      <c r="O48179" s="500"/>
      <c r="Q48179" s="498" t="s">
        <v>213</v>
      </c>
      <c r="S48179" s="499"/>
    </row>
    <row r="48180">
      <c r="B48180" s="497"/>
      <c r="H48180" s="500"/>
      <c r="O48180" s="500"/>
      <c r="Q48180" s="498" t="s">
        <v>213</v>
      </c>
      <c r="S48180" s="499"/>
    </row>
    <row r="48181">
      <c r="B48181" s="497"/>
      <c r="H48181" s="500"/>
      <c r="O48181" s="500"/>
      <c r="Q48181" s="498" t="s">
        <v>213</v>
      </c>
      <c r="S48181" s="499"/>
    </row>
    <row r="48182">
      <c r="B48182" s="497"/>
      <c r="H48182" s="500"/>
      <c r="O48182" s="500"/>
      <c r="Q48182" s="498" t="s">
        <v>213</v>
      </c>
      <c r="S48182" s="499"/>
    </row>
    <row r="48183">
      <c r="B48183" s="497"/>
      <c r="H48183" s="500"/>
      <c r="O48183" s="500"/>
      <c r="Q48183" s="498" t="s">
        <v>213</v>
      </c>
      <c r="S48183" s="499"/>
    </row>
    <row r="48184">
      <c r="B48184" s="497"/>
      <c r="H48184" s="500"/>
      <c r="O48184" s="500"/>
      <c r="Q48184" s="498" t="s">
        <v>213</v>
      </c>
      <c r="S48184" s="499"/>
    </row>
    <row r="48185">
      <c r="B48185" s="497"/>
      <c r="H48185" s="500"/>
      <c r="O48185" s="500"/>
      <c r="Q48185" s="498" t="s">
        <v>213</v>
      </c>
      <c r="S48185" s="499"/>
    </row>
    <row r="48186">
      <c r="B48186" s="497"/>
      <c r="H48186" s="500"/>
      <c r="O48186" s="500"/>
      <c r="Q48186" s="498" t="s">
        <v>213</v>
      </c>
      <c r="S48186" s="499"/>
    </row>
    <row r="48187">
      <c r="B48187" s="497"/>
      <c r="H48187" s="500"/>
      <c r="O48187" s="500"/>
      <c r="Q48187" s="498" t="s">
        <v>213</v>
      </c>
      <c r="S48187" s="499"/>
    </row>
    <row r="48188">
      <c r="B48188" s="497"/>
      <c r="H48188" s="500"/>
      <c r="O48188" s="500"/>
      <c r="Q48188" s="498" t="s">
        <v>213</v>
      </c>
      <c r="S48188" s="499"/>
    </row>
    <row r="48189">
      <c r="B48189" s="497"/>
      <c r="H48189" s="500"/>
      <c r="O48189" s="500"/>
      <c r="Q48189" s="498" t="s">
        <v>213</v>
      </c>
      <c r="S48189" s="499"/>
    </row>
    <row r="48190">
      <c r="B48190" s="497"/>
      <c r="H48190" s="500"/>
      <c r="O48190" s="500"/>
      <c r="Q48190" s="498" t="s">
        <v>213</v>
      </c>
      <c r="S48190" s="499"/>
    </row>
    <row r="48191">
      <c r="B48191" s="497"/>
      <c r="H48191" s="500"/>
      <c r="O48191" s="500"/>
      <c r="Q48191" s="498" t="s">
        <v>213</v>
      </c>
      <c r="S48191" s="499"/>
    </row>
    <row r="48192">
      <c r="B48192" s="497"/>
      <c r="H48192" s="500"/>
      <c r="O48192" s="500"/>
      <c r="Q48192" s="498" t="s">
        <v>213</v>
      </c>
      <c r="S48192" s="499"/>
    </row>
    <row r="48193">
      <c r="B48193" s="497"/>
      <c r="H48193" s="500"/>
      <c r="O48193" s="500"/>
      <c r="Q48193" s="498" t="s">
        <v>213</v>
      </c>
      <c r="S48193" s="499"/>
    </row>
    <row r="48194">
      <c r="B48194" s="497"/>
      <c r="H48194" s="500"/>
      <c r="O48194" s="500"/>
      <c r="Q48194" s="498" t="s">
        <v>213</v>
      </c>
      <c r="S48194" s="499"/>
    </row>
    <row r="48195">
      <c r="B48195" s="497"/>
      <c r="H48195" s="500"/>
      <c r="O48195" s="500"/>
      <c r="Q48195" s="498" t="s">
        <v>213</v>
      </c>
      <c r="S48195" s="499"/>
    </row>
    <row r="48196">
      <c r="B48196" s="497"/>
      <c r="H48196" s="500"/>
      <c r="O48196" s="500"/>
      <c r="Q48196" s="498" t="s">
        <v>213</v>
      </c>
      <c r="S48196" s="499"/>
    </row>
    <row r="48197">
      <c r="B48197" s="497"/>
      <c r="H48197" s="500"/>
      <c r="O48197" s="500"/>
      <c r="Q48197" s="498" t="s">
        <v>213</v>
      </c>
      <c r="S48197" s="499"/>
    </row>
    <row r="48198">
      <c r="B48198" s="497"/>
      <c r="H48198" s="500"/>
      <c r="O48198" s="500"/>
      <c r="Q48198" s="498" t="s">
        <v>213</v>
      </c>
      <c r="S48198" s="499"/>
    </row>
    <row r="48199">
      <c r="B48199" s="497"/>
      <c r="H48199" s="500"/>
      <c r="O48199" s="500"/>
      <c r="Q48199" s="498" t="s">
        <v>213</v>
      </c>
      <c r="S48199" s="499"/>
    </row>
    <row r="48200">
      <c r="B48200" s="497"/>
      <c r="H48200" s="500"/>
      <c r="O48200" s="500"/>
      <c r="Q48200" s="498" t="s">
        <v>213</v>
      </c>
      <c r="S48200" s="499"/>
    </row>
    <row r="48201">
      <c r="B48201" s="497"/>
      <c r="H48201" s="500"/>
      <c r="O48201" s="500"/>
      <c r="Q48201" s="498" t="s">
        <v>213</v>
      </c>
      <c r="S48201" s="499"/>
    </row>
    <row r="48202">
      <c r="B48202" s="497"/>
      <c r="H48202" s="500"/>
      <c r="O48202" s="500"/>
      <c r="Q48202" s="498" t="s">
        <v>213</v>
      </c>
      <c r="S48202" s="499"/>
    </row>
    <row r="48203">
      <c r="B48203" s="497"/>
      <c r="H48203" s="500"/>
      <c r="O48203" s="500"/>
      <c r="Q48203" s="498" t="s">
        <v>213</v>
      </c>
      <c r="S48203" s="499"/>
    </row>
    <row r="48204">
      <c r="B48204" s="497"/>
      <c r="H48204" s="500"/>
      <c r="O48204" s="500"/>
      <c r="Q48204" s="498" t="s">
        <v>213</v>
      </c>
      <c r="S48204" s="499"/>
    </row>
    <row r="48205">
      <c r="B48205" s="497"/>
      <c r="H48205" s="500"/>
      <c r="O48205" s="500"/>
      <c r="Q48205" s="498" t="s">
        <v>213</v>
      </c>
      <c r="S48205" s="499"/>
    </row>
    <row r="48206">
      <c r="B48206" s="497"/>
      <c r="H48206" s="500"/>
      <c r="O48206" s="500"/>
      <c r="Q48206" s="498" t="s">
        <v>213</v>
      </c>
      <c r="S48206" s="499"/>
    </row>
    <row r="48207">
      <c r="B48207" s="497"/>
      <c r="H48207" s="500"/>
      <c r="O48207" s="500"/>
      <c r="Q48207" s="498" t="s">
        <v>213</v>
      </c>
      <c r="S48207" s="499"/>
    </row>
    <row r="48208">
      <c r="B48208" s="497"/>
      <c r="H48208" s="500"/>
      <c r="O48208" s="500"/>
      <c r="Q48208" s="498" t="s">
        <v>213</v>
      </c>
      <c r="S48208" s="499"/>
    </row>
    <row r="48209">
      <c r="B48209" s="497"/>
      <c r="H48209" s="500"/>
      <c r="O48209" s="500"/>
      <c r="Q48209" s="498" t="s">
        <v>213</v>
      </c>
      <c r="S48209" s="499"/>
    </row>
    <row r="48210">
      <c r="B48210" s="497"/>
      <c r="H48210" s="500"/>
      <c r="O48210" s="500"/>
      <c r="Q48210" s="498" t="s">
        <v>213</v>
      </c>
      <c r="S48210" s="499"/>
    </row>
    <row r="48211">
      <c r="B48211" s="497"/>
      <c r="H48211" s="500"/>
      <c r="O48211" s="500"/>
      <c r="Q48211" s="498" t="s">
        <v>213</v>
      </c>
      <c r="S48211" s="499"/>
    </row>
    <row r="48212">
      <c r="B48212" s="497"/>
      <c r="H48212" s="500"/>
      <c r="O48212" s="500"/>
      <c r="Q48212" s="498" t="s">
        <v>213</v>
      </c>
      <c r="S48212" s="499"/>
    </row>
    <row r="48213">
      <c r="B48213" s="497"/>
      <c r="H48213" s="500"/>
      <c r="O48213" s="500"/>
      <c r="Q48213" s="498" t="s">
        <v>213</v>
      </c>
      <c r="S48213" s="499"/>
    </row>
    <row r="48214">
      <c r="B48214" s="497"/>
      <c r="H48214" s="500"/>
      <c r="O48214" s="500"/>
      <c r="Q48214" s="498" t="s">
        <v>213</v>
      </c>
      <c r="S48214" s="499"/>
    </row>
    <row r="48215">
      <c r="B48215" s="497"/>
      <c r="H48215" s="500"/>
      <c r="O48215" s="500"/>
      <c r="Q48215" s="498" t="s">
        <v>213</v>
      </c>
      <c r="S48215" s="499"/>
    </row>
    <row r="48216">
      <c r="B48216" s="497"/>
      <c r="H48216" s="500"/>
      <c r="O48216" s="500"/>
      <c r="Q48216" s="498" t="s">
        <v>213</v>
      </c>
      <c r="S48216" s="499"/>
    </row>
    <row r="48217">
      <c r="B48217" s="497"/>
      <c r="H48217" s="500"/>
      <c r="O48217" s="500"/>
      <c r="Q48217" s="498" t="s">
        <v>213</v>
      </c>
      <c r="S48217" s="499"/>
    </row>
    <row r="48218">
      <c r="B48218" s="497"/>
      <c r="H48218" s="500"/>
      <c r="O48218" s="500"/>
      <c r="Q48218" s="498" t="s">
        <v>213</v>
      </c>
      <c r="S48218" s="499"/>
    </row>
    <row r="48219">
      <c r="B48219" s="497"/>
      <c r="H48219" s="500"/>
      <c r="O48219" s="500"/>
      <c r="Q48219" s="498" t="s">
        <v>213</v>
      </c>
      <c r="S48219" s="499"/>
    </row>
    <row r="48220">
      <c r="B48220" s="497"/>
      <c r="H48220" s="500"/>
      <c r="O48220" s="500"/>
      <c r="Q48220" s="498" t="s">
        <v>213</v>
      </c>
      <c r="S48220" s="499"/>
    </row>
    <row r="48221">
      <c r="B48221" s="497"/>
      <c r="H48221" s="500"/>
      <c r="O48221" s="500"/>
      <c r="Q48221" s="498" t="s">
        <v>213</v>
      </c>
      <c r="S48221" s="499"/>
    </row>
    <row r="48222">
      <c r="B48222" s="497"/>
      <c r="H48222" s="500"/>
      <c r="O48222" s="500"/>
      <c r="Q48222" s="498" t="s">
        <v>213</v>
      </c>
      <c r="S48222" s="499"/>
    </row>
    <row r="48223">
      <c r="B48223" s="497"/>
      <c r="H48223" s="500"/>
      <c r="O48223" s="500"/>
      <c r="Q48223" s="498" t="s">
        <v>213</v>
      </c>
      <c r="S48223" s="499"/>
    </row>
    <row r="48224">
      <c r="B48224" s="497"/>
      <c r="H48224" s="500"/>
      <c r="O48224" s="500"/>
      <c r="Q48224" s="498" t="s">
        <v>213</v>
      </c>
      <c r="S48224" s="499"/>
    </row>
    <row r="48225">
      <c r="B48225" s="497"/>
      <c r="H48225" s="500"/>
      <c r="O48225" s="500"/>
      <c r="Q48225" s="498" t="s">
        <v>213</v>
      </c>
      <c r="S48225" s="499"/>
    </row>
    <row r="48226">
      <c r="B48226" s="497"/>
      <c r="H48226" s="500"/>
      <c r="O48226" s="500"/>
      <c r="Q48226" s="498" t="s">
        <v>213</v>
      </c>
      <c r="S48226" s="499"/>
    </row>
    <row r="48227">
      <c r="B48227" s="497"/>
      <c r="H48227" s="500"/>
      <c r="O48227" s="500"/>
      <c r="Q48227" s="498" t="s">
        <v>213</v>
      </c>
      <c r="S48227" s="499"/>
    </row>
    <row r="48228">
      <c r="B48228" s="497"/>
      <c r="H48228" s="500"/>
      <c r="O48228" s="500"/>
      <c r="Q48228" s="498" t="s">
        <v>213</v>
      </c>
      <c r="S48228" s="499"/>
    </row>
    <row r="48229">
      <c r="B48229" s="497"/>
      <c r="H48229" s="500"/>
      <c r="O48229" s="500"/>
      <c r="Q48229" s="498" t="s">
        <v>213</v>
      </c>
      <c r="S48229" s="499"/>
    </row>
    <row r="48230">
      <c r="B48230" s="497"/>
      <c r="H48230" s="500"/>
      <c r="O48230" s="500"/>
      <c r="Q48230" s="498" t="s">
        <v>213</v>
      </c>
      <c r="S48230" s="499"/>
    </row>
    <row r="48231">
      <c r="B48231" s="497"/>
      <c r="H48231" s="500"/>
      <c r="O48231" s="500"/>
      <c r="Q48231" s="498" t="s">
        <v>213</v>
      </c>
      <c r="S48231" s="499"/>
    </row>
    <row r="48232">
      <c r="B48232" s="497"/>
      <c r="H48232" s="500"/>
      <c r="O48232" s="500"/>
      <c r="Q48232" s="498" t="s">
        <v>213</v>
      </c>
      <c r="S48232" s="499"/>
    </row>
    <row r="48233">
      <c r="B48233" s="497"/>
      <c r="H48233" s="500"/>
      <c r="O48233" s="500"/>
      <c r="Q48233" s="498" t="s">
        <v>213</v>
      </c>
      <c r="S48233" s="499"/>
    </row>
    <row r="48234">
      <c r="B48234" s="497"/>
      <c r="H48234" s="500"/>
      <c r="O48234" s="500"/>
      <c r="Q48234" s="498" t="s">
        <v>213</v>
      </c>
      <c r="S48234" s="499"/>
    </row>
    <row r="48235">
      <c r="B48235" s="497"/>
      <c r="H48235" s="500"/>
      <c r="O48235" s="500"/>
      <c r="Q48235" s="498" t="s">
        <v>213</v>
      </c>
      <c r="S48235" s="499"/>
    </row>
    <row r="48236">
      <c r="B48236" s="497"/>
      <c r="H48236" s="500"/>
      <c r="O48236" s="500"/>
      <c r="Q48236" s="498" t="s">
        <v>213</v>
      </c>
      <c r="S48236" s="499"/>
    </row>
    <row r="48237">
      <c r="B48237" s="497"/>
      <c r="H48237" s="500"/>
      <c r="O48237" s="500"/>
      <c r="Q48237" s="498" t="s">
        <v>213</v>
      </c>
      <c r="S48237" s="499"/>
    </row>
    <row r="48238">
      <c r="B48238" s="497"/>
      <c r="H48238" s="500"/>
      <c r="O48238" s="500"/>
      <c r="Q48238" s="498" t="s">
        <v>213</v>
      </c>
      <c r="S48238" s="499"/>
    </row>
    <row r="48239">
      <c r="B48239" s="497"/>
      <c r="H48239" s="500"/>
      <c r="O48239" s="500"/>
      <c r="Q48239" s="498" t="s">
        <v>213</v>
      </c>
      <c r="S48239" s="499"/>
    </row>
    <row r="48240">
      <c r="B48240" s="497"/>
      <c r="H48240" s="500"/>
      <c r="O48240" s="500"/>
      <c r="Q48240" s="498" t="s">
        <v>213</v>
      </c>
      <c r="S48240" s="499"/>
    </row>
    <row r="48241">
      <c r="B48241" s="497"/>
      <c r="H48241" s="500"/>
      <c r="O48241" s="500"/>
      <c r="Q48241" s="498" t="s">
        <v>213</v>
      </c>
      <c r="S48241" s="499"/>
    </row>
    <row r="48242">
      <c r="B48242" s="497"/>
      <c r="H48242" s="500"/>
      <c r="O48242" s="500"/>
      <c r="Q48242" s="498" t="s">
        <v>213</v>
      </c>
      <c r="S48242" s="499"/>
    </row>
    <row r="48243">
      <c r="B48243" s="497"/>
      <c r="H48243" s="500"/>
      <c r="O48243" s="500"/>
      <c r="Q48243" s="498" t="s">
        <v>213</v>
      </c>
      <c r="S48243" s="499"/>
    </row>
    <row r="48244">
      <c r="B48244" s="497"/>
      <c r="H48244" s="500"/>
      <c r="O48244" s="500"/>
      <c r="Q48244" s="498" t="s">
        <v>213</v>
      </c>
      <c r="S48244" s="499"/>
    </row>
    <row r="48245">
      <c r="B48245" s="497"/>
      <c r="H48245" s="500"/>
      <c r="O48245" s="500"/>
      <c r="Q48245" s="498" t="s">
        <v>213</v>
      </c>
      <c r="S48245" s="499"/>
    </row>
    <row r="48246">
      <c r="B48246" s="497"/>
      <c r="H48246" s="500"/>
      <c r="O48246" s="500"/>
      <c r="Q48246" s="498" t="s">
        <v>213</v>
      </c>
      <c r="S48246" s="499"/>
    </row>
    <row r="48247">
      <c r="B48247" s="497"/>
      <c r="H48247" s="500"/>
      <c r="O48247" s="500"/>
      <c r="Q48247" s="498" t="s">
        <v>213</v>
      </c>
      <c r="S48247" s="499"/>
    </row>
    <row r="48248">
      <c r="B48248" s="497"/>
      <c r="H48248" s="500"/>
      <c r="O48248" s="500"/>
      <c r="Q48248" s="498" t="s">
        <v>213</v>
      </c>
      <c r="S48248" s="499"/>
    </row>
    <row r="48249">
      <c r="B48249" s="497"/>
      <c r="H48249" s="500"/>
      <c r="O48249" s="500"/>
      <c r="Q48249" s="498" t="s">
        <v>213</v>
      </c>
      <c r="S48249" s="499"/>
    </row>
    <row r="48250">
      <c r="B48250" s="497"/>
      <c r="H48250" s="500"/>
      <c r="O48250" s="500"/>
      <c r="Q48250" s="498" t="s">
        <v>213</v>
      </c>
      <c r="S48250" s="499"/>
    </row>
    <row r="48251">
      <c r="B48251" s="497"/>
      <c r="H48251" s="500"/>
      <c r="O48251" s="500"/>
      <c r="Q48251" s="498" t="s">
        <v>213</v>
      </c>
      <c r="S48251" s="499"/>
    </row>
    <row r="48252">
      <c r="B48252" s="497"/>
      <c r="H48252" s="500"/>
      <c r="O48252" s="500"/>
      <c r="Q48252" s="498" t="s">
        <v>213</v>
      </c>
      <c r="S48252" s="499"/>
    </row>
    <row r="48253">
      <c r="B48253" s="497"/>
      <c r="H48253" s="500"/>
      <c r="O48253" s="500"/>
      <c r="Q48253" s="498" t="s">
        <v>213</v>
      </c>
      <c r="S48253" s="499"/>
    </row>
    <row r="48254">
      <c r="B48254" s="497"/>
      <c r="H48254" s="500"/>
      <c r="O48254" s="500"/>
      <c r="Q48254" s="498" t="s">
        <v>213</v>
      </c>
      <c r="S48254" s="499"/>
    </row>
    <row r="48255">
      <c r="B48255" s="497"/>
      <c r="H48255" s="500"/>
      <c r="O48255" s="500"/>
      <c r="Q48255" s="498" t="s">
        <v>213</v>
      </c>
      <c r="S48255" s="499"/>
    </row>
    <row r="48256">
      <c r="B48256" s="497"/>
      <c r="H48256" s="500"/>
      <c r="O48256" s="500"/>
      <c r="Q48256" s="498" t="s">
        <v>213</v>
      </c>
      <c r="S48256" s="499"/>
    </row>
    <row r="48257">
      <c r="B48257" s="497"/>
      <c r="H48257" s="500"/>
      <c r="O48257" s="500"/>
      <c r="Q48257" s="498" t="s">
        <v>213</v>
      </c>
      <c r="S48257" s="499"/>
    </row>
    <row r="48258">
      <c r="B48258" s="497"/>
      <c r="H48258" s="500"/>
      <c r="O48258" s="500"/>
      <c r="Q48258" s="498" t="s">
        <v>213</v>
      </c>
      <c r="S48258" s="499"/>
    </row>
    <row r="48259">
      <c r="B48259" s="497"/>
      <c r="H48259" s="500"/>
      <c r="O48259" s="500"/>
      <c r="Q48259" s="498" t="s">
        <v>213</v>
      </c>
      <c r="S48259" s="499"/>
    </row>
    <row r="48260">
      <c r="B48260" s="497"/>
      <c r="H48260" s="500"/>
      <c r="O48260" s="500"/>
      <c r="Q48260" s="498" t="s">
        <v>213</v>
      </c>
      <c r="S48260" s="499"/>
    </row>
    <row r="48261">
      <c r="B48261" s="497"/>
      <c r="H48261" s="500"/>
      <c r="O48261" s="500"/>
      <c r="Q48261" s="498" t="s">
        <v>213</v>
      </c>
      <c r="S48261" s="499"/>
    </row>
    <row r="48262">
      <c r="B48262" s="497"/>
      <c r="H48262" s="500"/>
      <c r="O48262" s="500"/>
      <c r="Q48262" s="498" t="s">
        <v>213</v>
      </c>
      <c r="S48262" s="499"/>
    </row>
    <row r="48263">
      <c r="B48263" s="497"/>
      <c r="H48263" s="500"/>
      <c r="O48263" s="500"/>
      <c r="Q48263" s="498" t="s">
        <v>213</v>
      </c>
      <c r="S48263" s="499"/>
    </row>
    <row r="48264">
      <c r="B48264" s="497"/>
      <c r="H48264" s="500"/>
      <c r="O48264" s="500"/>
      <c r="Q48264" s="498" t="s">
        <v>213</v>
      </c>
      <c r="S48264" s="499"/>
    </row>
    <row r="48265">
      <c r="B48265" s="497"/>
      <c r="H48265" s="500"/>
      <c r="O48265" s="500"/>
      <c r="Q48265" s="498" t="s">
        <v>213</v>
      </c>
      <c r="S48265" s="499"/>
    </row>
    <row r="48266">
      <c r="B48266" s="497"/>
      <c r="H48266" s="500"/>
      <c r="O48266" s="500"/>
      <c r="Q48266" s="498" t="s">
        <v>213</v>
      </c>
      <c r="S48266" s="499"/>
    </row>
    <row r="48267">
      <c r="B48267" s="497"/>
      <c r="H48267" s="500"/>
      <c r="O48267" s="500"/>
      <c r="Q48267" s="498" t="s">
        <v>213</v>
      </c>
      <c r="S48267" s="499"/>
    </row>
    <row r="48268">
      <c r="B48268" s="497"/>
      <c r="H48268" s="500"/>
      <c r="O48268" s="500"/>
      <c r="Q48268" s="498" t="s">
        <v>213</v>
      </c>
      <c r="S48268" s="499"/>
    </row>
    <row r="48269">
      <c r="B48269" s="497"/>
      <c r="H48269" s="500"/>
      <c r="O48269" s="500"/>
      <c r="Q48269" s="498" t="s">
        <v>213</v>
      </c>
      <c r="S48269" s="499"/>
    </row>
    <row r="48270">
      <c r="B48270" s="497"/>
      <c r="H48270" s="500"/>
      <c r="O48270" s="500"/>
      <c r="Q48270" s="498" t="s">
        <v>213</v>
      </c>
      <c r="S48270" s="499"/>
    </row>
    <row r="48271">
      <c r="B48271" s="497"/>
      <c r="H48271" s="500"/>
      <c r="O48271" s="500"/>
      <c r="Q48271" s="498" t="s">
        <v>213</v>
      </c>
      <c r="S48271" s="499"/>
    </row>
    <row r="48272">
      <c r="B48272" s="497"/>
      <c r="H48272" s="500"/>
      <c r="O48272" s="500"/>
      <c r="Q48272" s="498" t="s">
        <v>213</v>
      </c>
      <c r="S48272" s="499"/>
    </row>
    <row r="48273">
      <c r="B48273" s="497"/>
      <c r="H48273" s="500"/>
      <c r="O48273" s="500"/>
      <c r="Q48273" s="498" t="s">
        <v>213</v>
      </c>
      <c r="S48273" s="499"/>
    </row>
    <row r="48274">
      <c r="B48274" s="497"/>
      <c r="H48274" s="500"/>
      <c r="O48274" s="500"/>
      <c r="Q48274" s="498" t="s">
        <v>213</v>
      </c>
      <c r="S48274" s="499"/>
    </row>
    <row r="48275">
      <c r="B48275" s="497"/>
      <c r="H48275" s="500"/>
      <c r="O48275" s="500"/>
      <c r="Q48275" s="498" t="s">
        <v>213</v>
      </c>
      <c r="S48275" s="499"/>
    </row>
    <row r="48276">
      <c r="B48276" s="497"/>
      <c r="H48276" s="500"/>
      <c r="O48276" s="500"/>
      <c r="Q48276" s="498" t="s">
        <v>213</v>
      </c>
      <c r="S48276" s="499"/>
    </row>
    <row r="48277">
      <c r="B48277" s="497"/>
      <c r="H48277" s="500"/>
      <c r="O48277" s="500"/>
      <c r="Q48277" s="498" t="s">
        <v>213</v>
      </c>
      <c r="S48277" s="499"/>
    </row>
    <row r="48278">
      <c r="B48278" s="497"/>
      <c r="H48278" s="500"/>
      <c r="O48278" s="500"/>
      <c r="Q48278" s="498" t="s">
        <v>213</v>
      </c>
      <c r="S48278" s="499"/>
    </row>
    <row r="48279">
      <c r="B48279" s="497"/>
      <c r="H48279" s="500"/>
      <c r="O48279" s="500"/>
      <c r="Q48279" s="498" t="s">
        <v>213</v>
      </c>
      <c r="S48279" s="499"/>
    </row>
    <row r="48280">
      <c r="B48280" s="497"/>
      <c r="H48280" s="500"/>
      <c r="O48280" s="500"/>
      <c r="Q48280" s="498" t="s">
        <v>213</v>
      </c>
      <c r="S48280" s="499"/>
    </row>
    <row r="48281">
      <c r="B48281" s="497"/>
      <c r="H48281" s="500"/>
      <c r="O48281" s="500"/>
      <c r="Q48281" s="498" t="s">
        <v>213</v>
      </c>
      <c r="S48281" s="499"/>
    </row>
    <row r="48282">
      <c r="B48282" s="497"/>
      <c r="H48282" s="500"/>
      <c r="O48282" s="500"/>
      <c r="Q48282" s="498" t="s">
        <v>213</v>
      </c>
      <c r="S48282" s="499"/>
    </row>
    <row r="48283">
      <c r="B48283" s="497"/>
      <c r="H48283" s="500"/>
      <c r="O48283" s="500"/>
      <c r="Q48283" s="498" t="s">
        <v>213</v>
      </c>
      <c r="S48283" s="499"/>
    </row>
    <row r="48284">
      <c r="B48284" s="497"/>
      <c r="H48284" s="500"/>
      <c r="O48284" s="500"/>
      <c r="Q48284" s="498" t="s">
        <v>213</v>
      </c>
      <c r="S48284" s="499"/>
    </row>
    <row r="48285">
      <c r="B48285" s="497"/>
      <c r="H48285" s="500"/>
      <c r="O48285" s="500"/>
      <c r="Q48285" s="498" t="s">
        <v>213</v>
      </c>
      <c r="S48285" s="499"/>
    </row>
    <row r="48286">
      <c r="B48286" s="497"/>
      <c r="H48286" s="500"/>
      <c r="O48286" s="500"/>
      <c r="Q48286" s="498" t="s">
        <v>213</v>
      </c>
      <c r="S48286" s="499"/>
    </row>
    <row r="48287">
      <c r="B48287" s="497"/>
      <c r="H48287" s="500"/>
      <c r="O48287" s="500"/>
      <c r="Q48287" s="498" t="s">
        <v>213</v>
      </c>
      <c r="S48287" s="499"/>
    </row>
    <row r="48288">
      <c r="B48288" s="497"/>
      <c r="H48288" s="500"/>
      <c r="O48288" s="500"/>
      <c r="Q48288" s="498" t="s">
        <v>213</v>
      </c>
      <c r="S48288" s="499"/>
    </row>
    <row r="48289">
      <c r="B48289" s="497"/>
      <c r="H48289" s="500"/>
      <c r="O48289" s="500"/>
      <c r="Q48289" s="498" t="s">
        <v>213</v>
      </c>
      <c r="S48289" s="499"/>
    </row>
    <row r="48290">
      <c r="B48290" s="497"/>
      <c r="H48290" s="500"/>
      <c r="O48290" s="500"/>
      <c r="Q48290" s="498" t="s">
        <v>213</v>
      </c>
      <c r="S48290" s="499"/>
    </row>
    <row r="48291">
      <c r="B48291" s="497"/>
      <c r="H48291" s="500"/>
      <c r="O48291" s="500"/>
      <c r="Q48291" s="498" t="s">
        <v>213</v>
      </c>
      <c r="S48291" s="499"/>
    </row>
    <row r="48292">
      <c r="B48292" s="497"/>
      <c r="H48292" s="500"/>
      <c r="O48292" s="500"/>
      <c r="Q48292" s="498" t="s">
        <v>213</v>
      </c>
      <c r="S48292" s="499"/>
    </row>
    <row r="48293">
      <c r="B48293" s="497"/>
      <c r="H48293" s="500"/>
      <c r="O48293" s="500"/>
      <c r="Q48293" s="498" t="s">
        <v>213</v>
      </c>
      <c r="S48293" s="499"/>
    </row>
    <row r="48294">
      <c r="B48294" s="497"/>
      <c r="H48294" s="500"/>
      <c r="O48294" s="500"/>
      <c r="Q48294" s="498" t="s">
        <v>213</v>
      </c>
      <c r="S48294" s="499"/>
    </row>
    <row r="48295">
      <c r="B48295" s="497"/>
      <c r="H48295" s="500"/>
      <c r="O48295" s="500"/>
      <c r="Q48295" s="498" t="s">
        <v>213</v>
      </c>
      <c r="S48295" s="499"/>
    </row>
    <row r="48296">
      <c r="B48296" s="497"/>
      <c r="H48296" s="500"/>
      <c r="O48296" s="500"/>
      <c r="Q48296" s="498" t="s">
        <v>213</v>
      </c>
      <c r="S48296" s="499"/>
    </row>
    <row r="48297">
      <c r="B48297" s="497"/>
      <c r="H48297" s="500"/>
      <c r="O48297" s="500"/>
      <c r="Q48297" s="498" t="s">
        <v>213</v>
      </c>
      <c r="S48297" s="499"/>
    </row>
    <row r="48298">
      <c r="B48298" s="497"/>
      <c r="H48298" s="500"/>
      <c r="O48298" s="500"/>
      <c r="Q48298" s="498" t="s">
        <v>213</v>
      </c>
      <c r="S48298" s="499"/>
    </row>
    <row r="48299">
      <c r="B48299" s="497"/>
      <c r="H48299" s="500"/>
      <c r="O48299" s="500"/>
      <c r="Q48299" s="498" t="s">
        <v>213</v>
      </c>
      <c r="S48299" s="499"/>
    </row>
    <row r="48300">
      <c r="B48300" s="497"/>
      <c r="H48300" s="500"/>
      <c r="O48300" s="500"/>
      <c r="Q48300" s="498" t="s">
        <v>213</v>
      </c>
      <c r="S48300" s="499"/>
    </row>
    <row r="48301">
      <c r="B48301" s="497"/>
      <c r="H48301" s="500"/>
      <c r="O48301" s="500"/>
      <c r="Q48301" s="498" t="s">
        <v>213</v>
      </c>
      <c r="S48301" s="499"/>
    </row>
    <row r="48302">
      <c r="B48302" s="497"/>
      <c r="H48302" s="500"/>
      <c r="O48302" s="500"/>
      <c r="Q48302" s="498" t="s">
        <v>213</v>
      </c>
      <c r="S48302" s="499"/>
    </row>
    <row r="48303">
      <c r="B48303" s="497"/>
      <c r="H48303" s="500"/>
      <c r="O48303" s="500"/>
      <c r="Q48303" s="498" t="s">
        <v>213</v>
      </c>
      <c r="S48303" s="499"/>
    </row>
    <row r="48304">
      <c r="B48304" s="497"/>
      <c r="H48304" s="500"/>
      <c r="O48304" s="500"/>
      <c r="Q48304" s="498" t="s">
        <v>213</v>
      </c>
      <c r="S48304" s="499"/>
    </row>
    <row r="48305">
      <c r="B48305" s="497"/>
      <c r="H48305" s="500"/>
      <c r="O48305" s="500"/>
      <c r="Q48305" s="498" t="s">
        <v>213</v>
      </c>
      <c r="S48305" s="499"/>
    </row>
    <row r="48306">
      <c r="B48306" s="497"/>
      <c r="H48306" s="500"/>
      <c r="O48306" s="500"/>
      <c r="Q48306" s="498" t="s">
        <v>213</v>
      </c>
      <c r="S48306" s="499"/>
    </row>
    <row r="48307">
      <c r="B48307" s="497"/>
      <c r="H48307" s="500"/>
      <c r="O48307" s="500"/>
      <c r="Q48307" s="498" t="s">
        <v>213</v>
      </c>
      <c r="S48307" s="499"/>
    </row>
    <row r="48308">
      <c r="B48308" s="497"/>
      <c r="H48308" s="500"/>
      <c r="O48308" s="500"/>
      <c r="Q48308" s="498" t="s">
        <v>213</v>
      </c>
      <c r="S48308" s="499"/>
    </row>
    <row r="48309">
      <c r="B48309" s="497"/>
      <c r="H48309" s="500"/>
      <c r="O48309" s="500"/>
      <c r="Q48309" s="498" t="s">
        <v>213</v>
      </c>
      <c r="S48309" s="499"/>
    </row>
    <row r="48310">
      <c r="B48310" s="497"/>
      <c r="H48310" s="500"/>
      <c r="O48310" s="500"/>
      <c r="Q48310" s="498" t="s">
        <v>213</v>
      </c>
      <c r="S48310" s="499"/>
    </row>
    <row r="48311">
      <c r="B48311" s="497"/>
      <c r="H48311" s="500"/>
      <c r="O48311" s="500"/>
      <c r="Q48311" s="498" t="s">
        <v>213</v>
      </c>
      <c r="S48311" s="499"/>
    </row>
    <row r="48312">
      <c r="B48312" s="497"/>
      <c r="H48312" s="500"/>
      <c r="O48312" s="500"/>
      <c r="Q48312" s="498" t="s">
        <v>213</v>
      </c>
      <c r="S48312" s="499"/>
    </row>
    <row r="48313">
      <c r="B48313" s="497"/>
      <c r="H48313" s="500"/>
      <c r="O48313" s="500"/>
      <c r="Q48313" s="498" t="s">
        <v>213</v>
      </c>
      <c r="S48313" s="499"/>
    </row>
    <row r="48314">
      <c r="B48314" s="497"/>
      <c r="H48314" s="500"/>
      <c r="O48314" s="500"/>
      <c r="Q48314" s="498" t="s">
        <v>213</v>
      </c>
      <c r="S48314" s="499"/>
    </row>
    <row r="48315">
      <c r="B48315" s="497"/>
      <c r="H48315" s="500"/>
      <c r="O48315" s="500"/>
      <c r="Q48315" s="498" t="s">
        <v>213</v>
      </c>
      <c r="S48315" s="499"/>
    </row>
    <row r="48316">
      <c r="B48316" s="497"/>
      <c r="H48316" s="500"/>
      <c r="O48316" s="500"/>
      <c r="Q48316" s="498" t="s">
        <v>213</v>
      </c>
      <c r="S48316" s="499"/>
    </row>
    <row r="48317">
      <c r="B48317" s="497"/>
      <c r="H48317" s="500"/>
      <c r="O48317" s="500"/>
      <c r="Q48317" s="498" t="s">
        <v>213</v>
      </c>
      <c r="S48317" s="499"/>
    </row>
    <row r="48318">
      <c r="B48318" s="497"/>
      <c r="H48318" s="500"/>
      <c r="O48318" s="500"/>
      <c r="Q48318" s="498" t="s">
        <v>213</v>
      </c>
      <c r="S48318" s="499"/>
    </row>
    <row r="48319">
      <c r="B48319" s="497"/>
      <c r="H48319" s="500"/>
      <c r="O48319" s="500"/>
      <c r="Q48319" s="498" t="s">
        <v>213</v>
      </c>
      <c r="S48319" s="499"/>
    </row>
    <row r="48320">
      <c r="B48320" s="497"/>
      <c r="H48320" s="500"/>
      <c r="O48320" s="500"/>
      <c r="Q48320" s="498" t="s">
        <v>213</v>
      </c>
      <c r="S48320" s="499"/>
    </row>
    <row r="48321">
      <c r="B48321" s="497"/>
      <c r="H48321" s="500"/>
      <c r="O48321" s="500"/>
      <c r="Q48321" s="498" t="s">
        <v>213</v>
      </c>
      <c r="S48321" s="499"/>
    </row>
    <row r="48322">
      <c r="B48322" s="497"/>
      <c r="H48322" s="500"/>
      <c r="O48322" s="500"/>
      <c r="Q48322" s="498" t="s">
        <v>213</v>
      </c>
      <c r="S48322" s="499"/>
    </row>
    <row r="48323">
      <c r="B48323" s="497"/>
      <c r="H48323" s="500"/>
      <c r="O48323" s="500"/>
      <c r="Q48323" s="498" t="s">
        <v>213</v>
      </c>
      <c r="S48323" s="499"/>
    </row>
    <row r="48324">
      <c r="B48324" s="497"/>
      <c r="H48324" s="500"/>
      <c r="O48324" s="500"/>
      <c r="Q48324" s="498" t="s">
        <v>213</v>
      </c>
      <c r="S48324" s="499"/>
    </row>
    <row r="48325">
      <c r="B48325" s="497"/>
      <c r="H48325" s="500"/>
      <c r="O48325" s="500"/>
      <c r="Q48325" s="498" t="s">
        <v>213</v>
      </c>
      <c r="S48325" s="499"/>
    </row>
    <row r="48326">
      <c r="B48326" s="497"/>
      <c r="H48326" s="500"/>
      <c r="O48326" s="500"/>
      <c r="Q48326" s="498" t="s">
        <v>213</v>
      </c>
      <c r="S48326" s="499"/>
    </row>
    <row r="48327">
      <c r="B48327" s="497"/>
      <c r="H48327" s="500"/>
      <c r="O48327" s="500"/>
      <c r="Q48327" s="498" t="s">
        <v>213</v>
      </c>
      <c r="S48327" s="499"/>
    </row>
    <row r="48328">
      <c r="B48328" s="497"/>
      <c r="H48328" s="500"/>
      <c r="O48328" s="500"/>
      <c r="Q48328" s="498" t="s">
        <v>213</v>
      </c>
      <c r="S48328" s="499"/>
    </row>
    <row r="48329">
      <c r="B48329" s="497"/>
      <c r="H48329" s="500"/>
      <c r="O48329" s="500"/>
      <c r="Q48329" s="498" t="s">
        <v>213</v>
      </c>
      <c r="S48329" s="499"/>
    </row>
    <row r="48330">
      <c r="B48330" s="497"/>
      <c r="H48330" s="500"/>
      <c r="O48330" s="500"/>
      <c r="Q48330" s="498" t="s">
        <v>213</v>
      </c>
      <c r="S48330" s="499"/>
    </row>
    <row r="48331">
      <c r="B48331" s="497"/>
      <c r="H48331" s="500"/>
      <c r="O48331" s="500"/>
      <c r="Q48331" s="498" t="s">
        <v>213</v>
      </c>
      <c r="S48331" s="499"/>
    </row>
    <row r="48332">
      <c r="B48332" s="497"/>
      <c r="H48332" s="500"/>
      <c r="O48332" s="500"/>
      <c r="Q48332" s="498" t="s">
        <v>213</v>
      </c>
      <c r="S48332" s="499"/>
    </row>
    <row r="48333">
      <c r="B48333" s="497"/>
      <c r="H48333" s="500"/>
      <c r="O48333" s="500"/>
      <c r="Q48333" s="498" t="s">
        <v>213</v>
      </c>
      <c r="S48333" s="499"/>
    </row>
    <row r="48334">
      <c r="B48334" s="497"/>
      <c r="H48334" s="500"/>
      <c r="O48334" s="500"/>
      <c r="Q48334" s="498" t="s">
        <v>213</v>
      </c>
      <c r="S48334" s="499"/>
    </row>
    <row r="48335">
      <c r="B48335" s="497"/>
      <c r="H48335" s="500"/>
      <c r="O48335" s="500"/>
      <c r="Q48335" s="498" t="s">
        <v>213</v>
      </c>
      <c r="S48335" s="499"/>
    </row>
    <row r="48336">
      <c r="B48336" s="497"/>
      <c r="H48336" s="500"/>
      <c r="O48336" s="500"/>
      <c r="Q48336" s="498" t="s">
        <v>213</v>
      </c>
      <c r="S48336" s="499"/>
    </row>
    <row r="48337">
      <c r="B48337" s="497"/>
      <c r="H48337" s="500"/>
      <c r="O48337" s="500"/>
      <c r="Q48337" s="498" t="s">
        <v>213</v>
      </c>
      <c r="S48337" s="499"/>
    </row>
    <row r="48338">
      <c r="B48338" s="497"/>
      <c r="H48338" s="500"/>
      <c r="O48338" s="500"/>
      <c r="Q48338" s="498" t="s">
        <v>213</v>
      </c>
      <c r="S48338" s="499"/>
    </row>
    <row r="48339">
      <c r="B48339" s="497"/>
      <c r="H48339" s="500"/>
      <c r="O48339" s="500"/>
      <c r="Q48339" s="498" t="s">
        <v>213</v>
      </c>
      <c r="S48339" s="499"/>
    </row>
    <row r="48340">
      <c r="B48340" s="497"/>
      <c r="H48340" s="500"/>
      <c r="O48340" s="500"/>
      <c r="Q48340" s="498" t="s">
        <v>213</v>
      </c>
      <c r="S48340" s="499"/>
    </row>
    <row r="48341">
      <c r="B48341" s="497"/>
      <c r="H48341" s="500"/>
      <c r="O48341" s="500"/>
      <c r="Q48341" s="498" t="s">
        <v>213</v>
      </c>
      <c r="S48341" s="499"/>
    </row>
    <row r="48342">
      <c r="B48342" s="497"/>
      <c r="H48342" s="500"/>
      <c r="O48342" s="500"/>
      <c r="Q48342" s="498" t="s">
        <v>213</v>
      </c>
      <c r="S48342" s="499"/>
    </row>
    <row r="48343">
      <c r="B48343" s="497"/>
      <c r="H48343" s="500"/>
      <c r="O48343" s="500"/>
      <c r="Q48343" s="498" t="s">
        <v>213</v>
      </c>
      <c r="S48343" s="499"/>
    </row>
    <row r="48344">
      <c r="B48344" s="497"/>
      <c r="H48344" s="500"/>
      <c r="O48344" s="500"/>
      <c r="Q48344" s="498" t="s">
        <v>213</v>
      </c>
      <c r="S48344" s="499"/>
    </row>
    <row r="48345">
      <c r="B48345" s="497"/>
      <c r="H48345" s="500"/>
      <c r="O48345" s="500"/>
      <c r="Q48345" s="498" t="s">
        <v>213</v>
      </c>
      <c r="S48345" s="499"/>
    </row>
    <row r="48346">
      <c r="B48346" s="497"/>
      <c r="H48346" s="500"/>
      <c r="O48346" s="500"/>
      <c r="Q48346" s="498" t="s">
        <v>213</v>
      </c>
      <c r="S48346" s="499"/>
    </row>
    <row r="48347">
      <c r="B48347" s="497"/>
      <c r="H48347" s="500"/>
      <c r="O48347" s="500"/>
      <c r="Q48347" s="498" t="s">
        <v>213</v>
      </c>
      <c r="S48347" s="499"/>
    </row>
    <row r="48348">
      <c r="B48348" s="497"/>
      <c r="H48348" s="500"/>
      <c r="O48348" s="500"/>
      <c r="Q48348" s="498" t="s">
        <v>213</v>
      </c>
      <c r="S48348" s="499"/>
    </row>
    <row r="48349">
      <c r="B48349" s="497"/>
      <c r="H48349" s="500"/>
      <c r="O48349" s="500"/>
      <c r="Q48349" s="498" t="s">
        <v>213</v>
      </c>
      <c r="S48349" s="499"/>
    </row>
    <row r="48350">
      <c r="B48350" s="497"/>
      <c r="H48350" s="500"/>
      <c r="O48350" s="500"/>
      <c r="Q48350" s="498" t="s">
        <v>213</v>
      </c>
      <c r="S48350" s="499"/>
    </row>
    <row r="48351">
      <c r="B48351" s="497"/>
      <c r="H48351" s="500"/>
      <c r="O48351" s="500"/>
      <c r="Q48351" s="498" t="s">
        <v>213</v>
      </c>
      <c r="S48351" s="499"/>
    </row>
    <row r="48352">
      <c r="B48352" s="497"/>
      <c r="H48352" s="500"/>
      <c r="O48352" s="500"/>
      <c r="Q48352" s="498" t="s">
        <v>213</v>
      </c>
      <c r="S48352" s="499"/>
    </row>
    <row r="48353">
      <c r="B48353" s="497"/>
      <c r="H48353" s="500"/>
      <c r="O48353" s="500"/>
      <c r="Q48353" s="498" t="s">
        <v>213</v>
      </c>
      <c r="S48353" s="499"/>
    </row>
    <row r="48354">
      <c r="B48354" s="497"/>
      <c r="H48354" s="500"/>
      <c r="O48354" s="500"/>
      <c r="Q48354" s="498" t="s">
        <v>213</v>
      </c>
      <c r="S48354" s="499"/>
    </row>
    <row r="48355">
      <c r="B48355" s="497"/>
      <c r="H48355" s="500"/>
      <c r="O48355" s="500"/>
      <c r="Q48355" s="498" t="s">
        <v>213</v>
      </c>
      <c r="S48355" s="499"/>
    </row>
    <row r="48356">
      <c r="B48356" s="497"/>
      <c r="H48356" s="500"/>
      <c r="O48356" s="500"/>
      <c r="Q48356" s="498" t="s">
        <v>213</v>
      </c>
      <c r="S48356" s="499"/>
    </row>
    <row r="48357">
      <c r="B48357" s="497"/>
      <c r="H48357" s="500"/>
      <c r="O48357" s="500"/>
      <c r="Q48357" s="498" t="s">
        <v>213</v>
      </c>
      <c r="S48357" s="499"/>
    </row>
    <row r="48358">
      <c r="B48358" s="497"/>
      <c r="H48358" s="500"/>
      <c r="O48358" s="500"/>
      <c r="Q48358" s="498" t="s">
        <v>213</v>
      </c>
      <c r="S48358" s="499"/>
    </row>
    <row r="48359">
      <c r="B48359" s="497"/>
      <c r="H48359" s="500"/>
      <c r="O48359" s="500"/>
      <c r="Q48359" s="498" t="s">
        <v>213</v>
      </c>
      <c r="S48359" s="499"/>
    </row>
    <row r="48360">
      <c r="B48360" s="497"/>
      <c r="H48360" s="500"/>
      <c r="O48360" s="500"/>
      <c r="Q48360" s="498" t="s">
        <v>213</v>
      </c>
      <c r="S48360" s="499"/>
    </row>
    <row r="48361">
      <c r="B48361" s="497"/>
      <c r="H48361" s="500"/>
      <c r="O48361" s="500"/>
      <c r="Q48361" s="498" t="s">
        <v>213</v>
      </c>
      <c r="S48361" s="499"/>
    </row>
    <row r="48362">
      <c r="B48362" s="497"/>
      <c r="H48362" s="500"/>
      <c r="O48362" s="500"/>
      <c r="Q48362" s="498" t="s">
        <v>213</v>
      </c>
      <c r="S48362" s="499"/>
    </row>
    <row r="48363">
      <c r="B48363" s="497"/>
      <c r="H48363" s="500"/>
      <c r="O48363" s="500"/>
      <c r="Q48363" s="498" t="s">
        <v>213</v>
      </c>
      <c r="S48363" s="499"/>
    </row>
    <row r="48364">
      <c r="B48364" s="497"/>
      <c r="H48364" s="500"/>
      <c r="O48364" s="500"/>
      <c r="Q48364" s="498" t="s">
        <v>213</v>
      </c>
      <c r="S48364" s="499"/>
    </row>
    <row r="48365">
      <c r="B48365" s="497"/>
      <c r="H48365" s="500"/>
      <c r="O48365" s="500"/>
      <c r="Q48365" s="498" t="s">
        <v>213</v>
      </c>
      <c r="S48365" s="499"/>
    </row>
    <row r="48366">
      <c r="B48366" s="497"/>
      <c r="H48366" s="500"/>
      <c r="O48366" s="500"/>
      <c r="Q48366" s="498" t="s">
        <v>213</v>
      </c>
      <c r="S48366" s="499"/>
    </row>
    <row r="48367">
      <c r="B48367" s="497"/>
      <c r="H48367" s="500"/>
      <c r="O48367" s="500"/>
      <c r="Q48367" s="498" t="s">
        <v>213</v>
      </c>
      <c r="S48367" s="499"/>
    </row>
    <row r="48368">
      <c r="B48368" s="497"/>
      <c r="H48368" s="500"/>
      <c r="O48368" s="500"/>
      <c r="Q48368" s="498" t="s">
        <v>213</v>
      </c>
      <c r="S48368" s="499"/>
    </row>
    <row r="48369">
      <c r="B48369" s="497"/>
      <c r="H48369" s="500"/>
      <c r="O48369" s="500"/>
      <c r="Q48369" s="498" t="s">
        <v>213</v>
      </c>
      <c r="S48369" s="499"/>
    </row>
    <row r="48370">
      <c r="B48370" s="497"/>
      <c r="H48370" s="500"/>
      <c r="O48370" s="500"/>
      <c r="Q48370" s="498" t="s">
        <v>213</v>
      </c>
      <c r="S48370" s="499"/>
    </row>
    <row r="48371">
      <c r="B48371" s="497"/>
      <c r="H48371" s="500"/>
      <c r="O48371" s="500"/>
      <c r="Q48371" s="498" t="s">
        <v>213</v>
      </c>
      <c r="S48371" s="499"/>
    </row>
    <row r="48372">
      <c r="B48372" s="497"/>
      <c r="H48372" s="500"/>
      <c r="O48372" s="500"/>
      <c r="Q48372" s="498" t="s">
        <v>213</v>
      </c>
      <c r="S48372" s="499"/>
    </row>
    <row r="48373">
      <c r="B48373" s="497"/>
      <c r="H48373" s="500"/>
      <c r="O48373" s="500"/>
      <c r="Q48373" s="498" t="s">
        <v>213</v>
      </c>
      <c r="S48373" s="499"/>
    </row>
    <row r="48374">
      <c r="B48374" s="497"/>
      <c r="H48374" s="500"/>
      <c r="O48374" s="500"/>
      <c r="Q48374" s="498" t="s">
        <v>213</v>
      </c>
      <c r="S48374" s="499"/>
    </row>
    <row r="48375">
      <c r="B48375" s="497"/>
      <c r="H48375" s="500"/>
      <c r="O48375" s="500"/>
      <c r="Q48375" s="498" t="s">
        <v>213</v>
      </c>
      <c r="S48375" s="499"/>
    </row>
    <row r="48376">
      <c r="B48376" s="497"/>
      <c r="H48376" s="500"/>
      <c r="O48376" s="500"/>
      <c r="Q48376" s="498" t="s">
        <v>213</v>
      </c>
      <c r="S48376" s="499"/>
    </row>
    <row r="48377">
      <c r="B48377" s="497"/>
      <c r="H48377" s="500"/>
      <c r="O48377" s="500"/>
      <c r="Q48377" s="498" t="s">
        <v>213</v>
      </c>
      <c r="S48377" s="499"/>
    </row>
    <row r="48378">
      <c r="B48378" s="497"/>
      <c r="H48378" s="500"/>
      <c r="O48378" s="500"/>
      <c r="Q48378" s="498" t="s">
        <v>213</v>
      </c>
      <c r="S48378" s="499"/>
    </row>
    <row r="48379">
      <c r="B48379" s="497"/>
      <c r="H48379" s="500"/>
      <c r="O48379" s="500"/>
      <c r="Q48379" s="498" t="s">
        <v>213</v>
      </c>
      <c r="S48379" s="499"/>
    </row>
    <row r="48380">
      <c r="B48380" s="497"/>
      <c r="H48380" s="500"/>
      <c r="O48380" s="500"/>
      <c r="Q48380" s="498" t="s">
        <v>213</v>
      </c>
      <c r="S48380" s="499"/>
    </row>
    <row r="48381">
      <c r="B48381" s="497"/>
      <c r="H48381" s="500"/>
      <c r="O48381" s="500"/>
      <c r="Q48381" s="498" t="s">
        <v>213</v>
      </c>
      <c r="S48381" s="499"/>
    </row>
    <row r="48382">
      <c r="B48382" s="497"/>
      <c r="H48382" s="500"/>
      <c r="O48382" s="500"/>
      <c r="Q48382" s="498" t="s">
        <v>213</v>
      </c>
      <c r="S48382" s="499"/>
    </row>
    <row r="48383">
      <c r="B48383" s="497"/>
      <c r="H48383" s="500"/>
      <c r="O48383" s="500"/>
      <c r="Q48383" s="498" t="s">
        <v>213</v>
      </c>
      <c r="S48383" s="499"/>
    </row>
    <row r="48384">
      <c r="B48384" s="497"/>
      <c r="H48384" s="500"/>
      <c r="O48384" s="500"/>
      <c r="Q48384" s="498" t="s">
        <v>213</v>
      </c>
      <c r="S48384" s="499"/>
    </row>
    <row r="48385">
      <c r="B48385" s="497"/>
      <c r="H48385" s="500"/>
      <c r="O48385" s="500"/>
      <c r="Q48385" s="498" t="s">
        <v>213</v>
      </c>
      <c r="S48385" s="499"/>
    </row>
    <row r="48386">
      <c r="B48386" s="497"/>
      <c r="H48386" s="500"/>
      <c r="O48386" s="500"/>
      <c r="Q48386" s="498" t="s">
        <v>213</v>
      </c>
      <c r="S48386" s="499"/>
    </row>
    <row r="48387">
      <c r="B48387" s="497"/>
      <c r="H48387" s="500"/>
      <c r="O48387" s="500"/>
      <c r="Q48387" s="498" t="s">
        <v>213</v>
      </c>
      <c r="S48387" s="499"/>
    </row>
    <row r="48388">
      <c r="B48388" s="497"/>
      <c r="H48388" s="500"/>
      <c r="O48388" s="500"/>
      <c r="Q48388" s="498" t="s">
        <v>213</v>
      </c>
      <c r="S48388" s="499"/>
    </row>
    <row r="48389">
      <c r="B48389" s="497"/>
      <c r="H48389" s="500"/>
      <c r="O48389" s="500"/>
      <c r="Q48389" s="498" t="s">
        <v>213</v>
      </c>
      <c r="S48389" s="499"/>
    </row>
    <row r="48390">
      <c r="B48390" s="497"/>
      <c r="H48390" s="500"/>
      <c r="O48390" s="500"/>
      <c r="Q48390" s="498" t="s">
        <v>213</v>
      </c>
      <c r="S48390" s="499"/>
    </row>
    <row r="48391">
      <c r="B48391" s="497"/>
      <c r="H48391" s="500"/>
      <c r="O48391" s="500"/>
      <c r="Q48391" s="498" t="s">
        <v>213</v>
      </c>
      <c r="S48391" s="499"/>
    </row>
    <row r="48392">
      <c r="B48392" s="497"/>
      <c r="H48392" s="500"/>
      <c r="O48392" s="500"/>
      <c r="Q48392" s="498" t="s">
        <v>213</v>
      </c>
      <c r="S48392" s="499"/>
    </row>
    <row r="48393">
      <c r="B48393" s="497"/>
      <c r="H48393" s="500"/>
      <c r="O48393" s="500"/>
      <c r="Q48393" s="498" t="s">
        <v>213</v>
      </c>
      <c r="S48393" s="499"/>
    </row>
    <row r="48394">
      <c r="B48394" s="497"/>
      <c r="H48394" s="500"/>
      <c r="O48394" s="500"/>
      <c r="Q48394" s="498" t="s">
        <v>213</v>
      </c>
      <c r="S48394" s="499"/>
    </row>
    <row r="48395">
      <c r="B48395" s="497"/>
      <c r="H48395" s="500"/>
      <c r="O48395" s="500"/>
      <c r="Q48395" s="498" t="s">
        <v>213</v>
      </c>
      <c r="S48395" s="499"/>
    </row>
    <row r="48396">
      <c r="B48396" s="497"/>
      <c r="H48396" s="500"/>
      <c r="O48396" s="500"/>
      <c r="Q48396" s="498" t="s">
        <v>213</v>
      </c>
      <c r="S48396" s="499"/>
    </row>
    <row r="48397">
      <c r="B48397" s="497"/>
      <c r="H48397" s="500"/>
      <c r="O48397" s="500"/>
      <c r="Q48397" s="498" t="s">
        <v>213</v>
      </c>
      <c r="S48397" s="499"/>
    </row>
    <row r="48398">
      <c r="B48398" s="497"/>
      <c r="H48398" s="500"/>
      <c r="O48398" s="500"/>
      <c r="Q48398" s="498" t="s">
        <v>213</v>
      </c>
      <c r="S48398" s="499"/>
    </row>
    <row r="48399">
      <c r="B48399" s="497"/>
      <c r="H48399" s="500"/>
      <c r="O48399" s="500"/>
      <c r="Q48399" s="498" t="s">
        <v>213</v>
      </c>
      <c r="S48399" s="499"/>
    </row>
    <row r="48400">
      <c r="B48400" s="497"/>
      <c r="H48400" s="500"/>
      <c r="O48400" s="500"/>
      <c r="Q48400" s="498" t="s">
        <v>213</v>
      </c>
      <c r="S48400" s="499"/>
    </row>
    <row r="48401">
      <c r="B48401" s="497"/>
      <c r="H48401" s="500"/>
      <c r="O48401" s="500"/>
      <c r="Q48401" s="498" t="s">
        <v>213</v>
      </c>
      <c r="S48401" s="499"/>
    </row>
    <row r="48402">
      <c r="B48402" s="497"/>
      <c r="H48402" s="500"/>
      <c r="O48402" s="500"/>
      <c r="Q48402" s="498" t="s">
        <v>213</v>
      </c>
      <c r="S48402" s="499"/>
    </row>
    <row r="48403">
      <c r="B48403" s="497"/>
      <c r="H48403" s="500"/>
      <c r="O48403" s="500"/>
      <c r="Q48403" s="498" t="s">
        <v>213</v>
      </c>
      <c r="S48403" s="499"/>
    </row>
    <row r="48404">
      <c r="B48404" s="497"/>
      <c r="H48404" s="500"/>
      <c r="O48404" s="500"/>
      <c r="Q48404" s="498" t="s">
        <v>213</v>
      </c>
      <c r="S48404" s="499"/>
    </row>
    <row r="48405">
      <c r="B48405" s="497"/>
      <c r="H48405" s="500"/>
      <c r="O48405" s="500"/>
      <c r="Q48405" s="498" t="s">
        <v>213</v>
      </c>
      <c r="S48405" s="499"/>
    </row>
    <row r="48406">
      <c r="B48406" s="497"/>
      <c r="H48406" s="500"/>
      <c r="O48406" s="500"/>
      <c r="Q48406" s="498" t="s">
        <v>213</v>
      </c>
      <c r="S48406" s="499"/>
    </row>
    <row r="48407">
      <c r="B48407" s="497"/>
      <c r="H48407" s="500"/>
      <c r="O48407" s="500"/>
      <c r="Q48407" s="498" t="s">
        <v>213</v>
      </c>
      <c r="S48407" s="499"/>
    </row>
    <row r="48408">
      <c r="B48408" s="497"/>
      <c r="H48408" s="500"/>
      <c r="O48408" s="500"/>
      <c r="Q48408" s="498" t="s">
        <v>213</v>
      </c>
      <c r="S48408" s="499"/>
    </row>
    <row r="48409">
      <c r="B48409" s="497"/>
      <c r="H48409" s="500"/>
      <c r="O48409" s="500"/>
      <c r="Q48409" s="498" t="s">
        <v>213</v>
      </c>
      <c r="S48409" s="499"/>
    </row>
    <row r="48410">
      <c r="B48410" s="497"/>
      <c r="H48410" s="500"/>
      <c r="O48410" s="500"/>
      <c r="Q48410" s="498" t="s">
        <v>213</v>
      </c>
      <c r="S48410" s="499"/>
    </row>
    <row r="48411">
      <c r="B48411" s="497"/>
      <c r="H48411" s="500"/>
      <c r="O48411" s="500"/>
      <c r="Q48411" s="498" t="s">
        <v>213</v>
      </c>
      <c r="S48411" s="499"/>
    </row>
    <row r="48412">
      <c r="B48412" s="497"/>
      <c r="H48412" s="500"/>
      <c r="O48412" s="500"/>
      <c r="Q48412" s="498" t="s">
        <v>213</v>
      </c>
      <c r="S48412" s="499"/>
    </row>
    <row r="48413">
      <c r="B48413" s="497"/>
      <c r="H48413" s="500"/>
      <c r="O48413" s="500"/>
      <c r="Q48413" s="498" t="s">
        <v>213</v>
      </c>
      <c r="S48413" s="499"/>
    </row>
    <row r="48414">
      <c r="B48414" s="497"/>
      <c r="H48414" s="500"/>
      <c r="O48414" s="500"/>
      <c r="Q48414" s="498" t="s">
        <v>213</v>
      </c>
      <c r="S48414" s="499"/>
    </row>
    <row r="48415">
      <c r="B48415" s="497"/>
      <c r="H48415" s="500"/>
      <c r="O48415" s="500"/>
      <c r="Q48415" s="498" t="s">
        <v>213</v>
      </c>
      <c r="S48415" s="499"/>
    </row>
    <row r="48416">
      <c r="B48416" s="497"/>
      <c r="H48416" s="500"/>
      <c r="O48416" s="500"/>
      <c r="Q48416" s="498" t="s">
        <v>213</v>
      </c>
      <c r="S48416" s="499"/>
    </row>
    <row r="48417">
      <c r="B48417" s="497"/>
      <c r="H48417" s="500"/>
      <c r="O48417" s="500"/>
      <c r="Q48417" s="498" t="s">
        <v>213</v>
      </c>
      <c r="S48417" s="499"/>
    </row>
    <row r="48418">
      <c r="B48418" s="497"/>
      <c r="H48418" s="500"/>
      <c r="O48418" s="500"/>
      <c r="Q48418" s="498" t="s">
        <v>213</v>
      </c>
      <c r="S48418" s="499"/>
    </row>
    <row r="48419">
      <c r="B48419" s="497"/>
      <c r="H48419" s="500"/>
      <c r="O48419" s="500"/>
      <c r="Q48419" s="498" t="s">
        <v>213</v>
      </c>
      <c r="S48419" s="499"/>
    </row>
    <row r="48420">
      <c r="B48420" s="497"/>
      <c r="H48420" s="500"/>
      <c r="O48420" s="500"/>
      <c r="Q48420" s="498" t="s">
        <v>213</v>
      </c>
      <c r="S48420" s="499"/>
    </row>
    <row r="48421">
      <c r="B48421" s="497"/>
      <c r="H48421" s="500"/>
      <c r="O48421" s="500"/>
      <c r="Q48421" s="498" t="s">
        <v>213</v>
      </c>
      <c r="S48421" s="499"/>
    </row>
    <row r="48422">
      <c r="B48422" s="497"/>
      <c r="H48422" s="500"/>
      <c r="O48422" s="500"/>
      <c r="Q48422" s="498" t="s">
        <v>213</v>
      </c>
      <c r="S48422" s="499"/>
    </row>
    <row r="48423">
      <c r="B48423" s="497"/>
      <c r="H48423" s="500"/>
      <c r="O48423" s="500"/>
      <c r="Q48423" s="498" t="s">
        <v>213</v>
      </c>
      <c r="S48423" s="499"/>
    </row>
    <row r="48424">
      <c r="B48424" s="497"/>
      <c r="H48424" s="500"/>
      <c r="O48424" s="500"/>
      <c r="Q48424" s="498" t="s">
        <v>213</v>
      </c>
      <c r="S48424" s="499"/>
    </row>
    <row r="48425">
      <c r="B48425" s="497"/>
      <c r="H48425" s="500"/>
      <c r="O48425" s="500"/>
      <c r="Q48425" s="498" t="s">
        <v>213</v>
      </c>
      <c r="S48425" s="499"/>
    </row>
    <row r="48426">
      <c r="B48426" s="497"/>
      <c r="H48426" s="500"/>
      <c r="O48426" s="500"/>
      <c r="Q48426" s="498" t="s">
        <v>213</v>
      </c>
      <c r="S48426" s="499"/>
    </row>
    <row r="48427">
      <c r="B48427" s="497"/>
      <c r="H48427" s="500"/>
      <c r="O48427" s="500"/>
      <c r="Q48427" s="498" t="s">
        <v>213</v>
      </c>
      <c r="S48427" s="499"/>
    </row>
    <row r="48428">
      <c r="B48428" s="497"/>
      <c r="H48428" s="500"/>
      <c r="O48428" s="500"/>
      <c r="Q48428" s="498" t="s">
        <v>213</v>
      </c>
      <c r="S48428" s="499"/>
    </row>
    <row r="48429">
      <c r="B48429" s="497"/>
      <c r="H48429" s="500"/>
      <c r="O48429" s="500"/>
      <c r="Q48429" s="498" t="s">
        <v>213</v>
      </c>
      <c r="S48429" s="499"/>
    </row>
    <row r="48430">
      <c r="B48430" s="497"/>
      <c r="H48430" s="500"/>
      <c r="O48430" s="500"/>
      <c r="Q48430" s="498" t="s">
        <v>213</v>
      </c>
      <c r="S48430" s="499"/>
    </row>
    <row r="48431">
      <c r="B48431" s="497"/>
      <c r="H48431" s="500"/>
      <c r="O48431" s="500"/>
      <c r="Q48431" s="498" t="s">
        <v>213</v>
      </c>
      <c r="S48431" s="499"/>
    </row>
    <row r="48432">
      <c r="B48432" s="497"/>
      <c r="H48432" s="500"/>
      <c r="O48432" s="500"/>
      <c r="Q48432" s="498" t="s">
        <v>213</v>
      </c>
      <c r="S48432" s="499"/>
    </row>
    <row r="48433">
      <c r="B48433" s="497"/>
      <c r="H48433" s="500"/>
      <c r="O48433" s="500"/>
      <c r="Q48433" s="498" t="s">
        <v>213</v>
      </c>
      <c r="S48433" s="499"/>
    </row>
    <row r="48434">
      <c r="B48434" s="497"/>
      <c r="H48434" s="500"/>
      <c r="O48434" s="500"/>
      <c r="Q48434" s="498" t="s">
        <v>213</v>
      </c>
      <c r="S48434" s="499"/>
    </row>
    <row r="48435">
      <c r="B48435" s="497"/>
      <c r="H48435" s="500"/>
      <c r="O48435" s="500"/>
      <c r="Q48435" s="498" t="s">
        <v>213</v>
      </c>
      <c r="S48435" s="499"/>
    </row>
    <row r="48436">
      <c r="B48436" s="497"/>
      <c r="H48436" s="500"/>
      <c r="O48436" s="500"/>
      <c r="Q48436" s="498" t="s">
        <v>213</v>
      </c>
      <c r="S48436" s="499"/>
    </row>
    <row r="48437">
      <c r="B48437" s="497"/>
      <c r="H48437" s="500"/>
      <c r="O48437" s="500"/>
      <c r="Q48437" s="498" t="s">
        <v>213</v>
      </c>
      <c r="S48437" s="499"/>
    </row>
    <row r="48438">
      <c r="B48438" s="497"/>
      <c r="H48438" s="500"/>
      <c r="O48438" s="500"/>
      <c r="Q48438" s="498" t="s">
        <v>213</v>
      </c>
      <c r="S48438" s="499"/>
    </row>
    <row r="48439">
      <c r="B48439" s="497"/>
      <c r="H48439" s="500"/>
      <c r="O48439" s="500"/>
      <c r="Q48439" s="498" t="s">
        <v>213</v>
      </c>
      <c r="S48439" s="499"/>
    </row>
    <row r="48440">
      <c r="B48440" s="497"/>
      <c r="H48440" s="500"/>
      <c r="O48440" s="500"/>
      <c r="Q48440" s="498" t="s">
        <v>213</v>
      </c>
      <c r="S48440" s="499"/>
    </row>
    <row r="48441">
      <c r="B48441" s="497"/>
      <c r="H48441" s="500"/>
      <c r="O48441" s="500"/>
      <c r="Q48441" s="498" t="s">
        <v>213</v>
      </c>
      <c r="S48441" s="499"/>
    </row>
    <row r="48442">
      <c r="B48442" s="497"/>
      <c r="H48442" s="500"/>
      <c r="O48442" s="500"/>
      <c r="Q48442" s="498" t="s">
        <v>213</v>
      </c>
      <c r="S48442" s="499"/>
    </row>
    <row r="48443">
      <c r="B48443" s="497"/>
      <c r="H48443" s="500"/>
      <c r="O48443" s="500"/>
      <c r="Q48443" s="498" t="s">
        <v>213</v>
      </c>
      <c r="S48443" s="499"/>
    </row>
    <row r="48444">
      <c r="B48444" s="497"/>
      <c r="H48444" s="500"/>
      <c r="O48444" s="500"/>
      <c r="Q48444" s="498" t="s">
        <v>213</v>
      </c>
      <c r="S48444" s="499"/>
    </row>
    <row r="48445">
      <c r="B48445" s="497"/>
      <c r="H48445" s="500"/>
      <c r="O48445" s="500"/>
      <c r="Q48445" s="498" t="s">
        <v>213</v>
      </c>
      <c r="S48445" s="499"/>
    </row>
    <row r="48446">
      <c r="B48446" s="497"/>
      <c r="H48446" s="500"/>
      <c r="O48446" s="500"/>
      <c r="Q48446" s="498" t="s">
        <v>213</v>
      </c>
      <c r="S48446" s="499"/>
    </row>
    <row r="48447">
      <c r="B48447" s="497"/>
      <c r="H48447" s="500"/>
      <c r="O48447" s="500"/>
      <c r="Q48447" s="498" t="s">
        <v>213</v>
      </c>
      <c r="S48447" s="499"/>
    </row>
    <row r="48448">
      <c r="B48448" s="497"/>
      <c r="H48448" s="500"/>
      <c r="O48448" s="500"/>
      <c r="Q48448" s="498" t="s">
        <v>213</v>
      </c>
      <c r="S48448" s="499"/>
    </row>
    <row r="48449">
      <c r="B48449" s="497"/>
      <c r="H48449" s="500"/>
      <c r="O48449" s="500"/>
      <c r="Q48449" s="498" t="s">
        <v>213</v>
      </c>
      <c r="S48449" s="499"/>
    </row>
    <row r="48450">
      <c r="B48450" s="497"/>
      <c r="H48450" s="500"/>
      <c r="O48450" s="500"/>
      <c r="Q48450" s="498" t="s">
        <v>213</v>
      </c>
      <c r="S48450" s="499"/>
    </row>
    <row r="48451">
      <c r="B48451" s="497"/>
      <c r="H48451" s="500"/>
      <c r="O48451" s="500"/>
      <c r="Q48451" s="498" t="s">
        <v>213</v>
      </c>
      <c r="S48451" s="499"/>
    </row>
    <row r="48452">
      <c r="B48452" s="497"/>
      <c r="H48452" s="500"/>
      <c r="O48452" s="500"/>
      <c r="Q48452" s="498" t="s">
        <v>213</v>
      </c>
      <c r="S48452" s="499"/>
    </row>
    <row r="48453">
      <c r="B48453" s="497"/>
      <c r="H48453" s="500"/>
      <c r="O48453" s="500"/>
      <c r="Q48453" s="498" t="s">
        <v>213</v>
      </c>
      <c r="S48453" s="499"/>
    </row>
    <row r="48454">
      <c r="B48454" s="497"/>
      <c r="H48454" s="500"/>
      <c r="O48454" s="500"/>
      <c r="Q48454" s="498" t="s">
        <v>213</v>
      </c>
      <c r="S48454" s="499"/>
    </row>
    <row r="48455">
      <c r="B48455" s="497"/>
      <c r="H48455" s="500"/>
      <c r="O48455" s="500"/>
      <c r="Q48455" s="498" t="s">
        <v>213</v>
      </c>
      <c r="S48455" s="499"/>
    </row>
    <row r="48456">
      <c r="B48456" s="497"/>
      <c r="H48456" s="500"/>
      <c r="O48456" s="500"/>
      <c r="Q48456" s="498" t="s">
        <v>213</v>
      </c>
      <c r="S48456" s="499"/>
    </row>
    <row r="48457">
      <c r="B48457" s="497"/>
      <c r="H48457" s="500"/>
      <c r="O48457" s="500"/>
      <c r="Q48457" s="498" t="s">
        <v>213</v>
      </c>
      <c r="S48457" s="499"/>
    </row>
    <row r="48458">
      <c r="B48458" s="497"/>
      <c r="H48458" s="500"/>
      <c r="O48458" s="500"/>
      <c r="Q48458" s="498" t="s">
        <v>213</v>
      </c>
      <c r="S48458" s="499"/>
    </row>
    <row r="48459">
      <c r="B48459" s="497"/>
      <c r="H48459" s="500"/>
      <c r="O48459" s="500"/>
      <c r="Q48459" s="498" t="s">
        <v>213</v>
      </c>
      <c r="S48459" s="499"/>
    </row>
    <row r="48460">
      <c r="B48460" s="497"/>
      <c r="H48460" s="500"/>
      <c r="O48460" s="500"/>
      <c r="Q48460" s="498" t="s">
        <v>213</v>
      </c>
      <c r="S48460" s="499"/>
    </row>
    <row r="48461">
      <c r="B48461" s="497"/>
      <c r="H48461" s="500"/>
      <c r="O48461" s="500"/>
      <c r="Q48461" s="498" t="s">
        <v>213</v>
      </c>
      <c r="S48461" s="499"/>
    </row>
    <row r="48462">
      <c r="B48462" s="497"/>
      <c r="H48462" s="500"/>
      <c r="O48462" s="500"/>
      <c r="Q48462" s="498" t="s">
        <v>213</v>
      </c>
      <c r="S48462" s="499"/>
    </row>
    <row r="48463">
      <c r="B48463" s="497"/>
      <c r="H48463" s="500"/>
      <c r="O48463" s="500"/>
      <c r="Q48463" s="498" t="s">
        <v>213</v>
      </c>
      <c r="S48463" s="499"/>
    </row>
    <row r="48464">
      <c r="B48464" s="497"/>
      <c r="H48464" s="500"/>
      <c r="O48464" s="500"/>
      <c r="Q48464" s="498" t="s">
        <v>213</v>
      </c>
      <c r="S48464" s="499"/>
    </row>
    <row r="48465">
      <c r="B48465" s="497"/>
      <c r="H48465" s="500"/>
      <c r="O48465" s="500"/>
      <c r="Q48465" s="498" t="s">
        <v>213</v>
      </c>
      <c r="S48465" s="499"/>
    </row>
    <row r="48466">
      <c r="B48466" s="497"/>
      <c r="H48466" s="500"/>
      <c r="O48466" s="500"/>
      <c r="Q48466" s="498" t="s">
        <v>213</v>
      </c>
      <c r="S48466" s="499"/>
    </row>
    <row r="48467">
      <c r="B48467" s="497"/>
      <c r="H48467" s="500"/>
      <c r="O48467" s="500"/>
      <c r="Q48467" s="498" t="s">
        <v>213</v>
      </c>
      <c r="S48467" s="499"/>
    </row>
    <row r="48468">
      <c r="B48468" s="497"/>
      <c r="H48468" s="500"/>
      <c r="O48468" s="500"/>
      <c r="Q48468" s="498" t="s">
        <v>213</v>
      </c>
      <c r="S48468" s="499"/>
    </row>
    <row r="48469">
      <c r="B48469" s="497"/>
      <c r="H48469" s="500"/>
      <c r="O48469" s="500"/>
      <c r="Q48469" s="498" t="s">
        <v>213</v>
      </c>
      <c r="S48469" s="499"/>
    </row>
    <row r="48470">
      <c r="B48470" s="497"/>
      <c r="H48470" s="500"/>
      <c r="O48470" s="500"/>
      <c r="Q48470" s="498" t="s">
        <v>213</v>
      </c>
      <c r="S48470" s="499"/>
    </row>
    <row r="48471">
      <c r="B48471" s="497"/>
      <c r="H48471" s="500"/>
      <c r="O48471" s="500"/>
      <c r="Q48471" s="498" t="s">
        <v>213</v>
      </c>
      <c r="S48471" s="499"/>
    </row>
    <row r="48472">
      <c r="B48472" s="497"/>
      <c r="H48472" s="500"/>
      <c r="O48472" s="500"/>
      <c r="Q48472" s="498" t="s">
        <v>213</v>
      </c>
      <c r="S48472" s="499"/>
    </row>
    <row r="48473">
      <c r="B48473" s="497"/>
      <c r="H48473" s="500"/>
      <c r="O48473" s="500"/>
      <c r="Q48473" s="498" t="s">
        <v>213</v>
      </c>
      <c r="S48473" s="499"/>
    </row>
    <row r="48474">
      <c r="B48474" s="497"/>
      <c r="H48474" s="500"/>
      <c r="O48474" s="500"/>
      <c r="Q48474" s="498" t="s">
        <v>213</v>
      </c>
      <c r="S48474" s="499"/>
    </row>
    <row r="48475">
      <c r="B48475" s="497"/>
      <c r="H48475" s="500"/>
      <c r="O48475" s="500"/>
      <c r="Q48475" s="498" t="s">
        <v>213</v>
      </c>
      <c r="S48475" s="499"/>
    </row>
    <row r="48476">
      <c r="B48476" s="497"/>
      <c r="H48476" s="500"/>
      <c r="O48476" s="500"/>
      <c r="Q48476" s="498" t="s">
        <v>213</v>
      </c>
      <c r="S48476" s="499"/>
    </row>
    <row r="48477">
      <c r="B48477" s="497"/>
      <c r="H48477" s="500"/>
      <c r="O48477" s="500"/>
      <c r="Q48477" s="498" t="s">
        <v>213</v>
      </c>
      <c r="S48477" s="499"/>
    </row>
    <row r="48478">
      <c r="B48478" s="497"/>
      <c r="H48478" s="500"/>
      <c r="O48478" s="500"/>
      <c r="Q48478" s="498" t="s">
        <v>213</v>
      </c>
      <c r="S48478" s="499"/>
    </row>
    <row r="48479">
      <c r="B48479" s="497"/>
      <c r="H48479" s="500"/>
      <c r="O48479" s="500"/>
      <c r="Q48479" s="498" t="s">
        <v>213</v>
      </c>
      <c r="S48479" s="499"/>
    </row>
    <row r="48480">
      <c r="B48480" s="497"/>
      <c r="H48480" s="500"/>
      <c r="O48480" s="500"/>
      <c r="Q48480" s="498" t="s">
        <v>213</v>
      </c>
      <c r="S48480" s="499"/>
    </row>
    <row r="48481">
      <c r="B48481" s="497"/>
      <c r="H48481" s="500"/>
      <c r="O48481" s="500"/>
      <c r="Q48481" s="498" t="s">
        <v>213</v>
      </c>
      <c r="S48481" s="499"/>
    </row>
    <row r="48482">
      <c r="B48482" s="497"/>
      <c r="H48482" s="500"/>
      <c r="O48482" s="500"/>
      <c r="Q48482" s="498" t="s">
        <v>213</v>
      </c>
      <c r="S48482" s="499"/>
    </row>
    <row r="48483">
      <c r="B48483" s="497"/>
      <c r="H48483" s="500"/>
      <c r="O48483" s="500"/>
      <c r="Q48483" s="498" t="s">
        <v>213</v>
      </c>
      <c r="S48483" s="499"/>
    </row>
    <row r="48484">
      <c r="B48484" s="497"/>
      <c r="H48484" s="500"/>
      <c r="O48484" s="500"/>
      <c r="Q48484" s="498" t="s">
        <v>213</v>
      </c>
      <c r="S48484" s="499"/>
    </row>
    <row r="48485">
      <c r="B48485" s="497"/>
      <c r="H48485" s="500"/>
      <c r="O48485" s="500"/>
      <c r="Q48485" s="498" t="s">
        <v>213</v>
      </c>
      <c r="S48485" s="499"/>
    </row>
    <row r="48486">
      <c r="B48486" s="497"/>
      <c r="H48486" s="500"/>
      <c r="O48486" s="500"/>
      <c r="Q48486" s="498" t="s">
        <v>213</v>
      </c>
      <c r="S48486" s="499"/>
    </row>
    <row r="48487">
      <c r="B48487" s="497"/>
      <c r="H48487" s="500"/>
      <c r="O48487" s="500"/>
      <c r="Q48487" s="498" t="s">
        <v>213</v>
      </c>
      <c r="S48487" s="499"/>
    </row>
    <row r="48488">
      <c r="B48488" s="497"/>
      <c r="H48488" s="500"/>
      <c r="O48488" s="500"/>
      <c r="Q48488" s="498" t="s">
        <v>213</v>
      </c>
      <c r="S48488" s="499"/>
    </row>
    <row r="48489">
      <c r="B48489" s="497"/>
      <c r="H48489" s="500"/>
      <c r="O48489" s="500"/>
      <c r="Q48489" s="498" t="s">
        <v>213</v>
      </c>
      <c r="S48489" s="499"/>
    </row>
    <row r="48490">
      <c r="B48490" s="497"/>
      <c r="H48490" s="500"/>
      <c r="O48490" s="500"/>
      <c r="Q48490" s="498" t="s">
        <v>213</v>
      </c>
      <c r="S48490" s="499"/>
    </row>
    <row r="48491">
      <c r="B48491" s="497"/>
      <c r="H48491" s="500"/>
      <c r="O48491" s="500"/>
      <c r="Q48491" s="498" t="s">
        <v>213</v>
      </c>
      <c r="S48491" s="499"/>
    </row>
    <row r="48492">
      <c r="B48492" s="497"/>
      <c r="H48492" s="500"/>
      <c r="O48492" s="500"/>
      <c r="Q48492" s="498" t="s">
        <v>213</v>
      </c>
      <c r="S48492" s="499"/>
    </row>
    <row r="48493">
      <c r="B48493" s="497"/>
      <c r="H48493" s="500"/>
      <c r="O48493" s="500"/>
      <c r="Q48493" s="498" t="s">
        <v>213</v>
      </c>
      <c r="S48493" s="499"/>
    </row>
    <row r="48494">
      <c r="B48494" s="497"/>
      <c r="H48494" s="500"/>
      <c r="O48494" s="500"/>
      <c r="Q48494" s="498" t="s">
        <v>213</v>
      </c>
      <c r="S48494" s="499"/>
    </row>
    <row r="48495">
      <c r="B48495" s="497"/>
      <c r="H48495" s="500"/>
      <c r="O48495" s="500"/>
      <c r="Q48495" s="498" t="s">
        <v>213</v>
      </c>
      <c r="S48495" s="499"/>
    </row>
    <row r="48496">
      <c r="B48496" s="497"/>
      <c r="H48496" s="500"/>
      <c r="O48496" s="500"/>
      <c r="Q48496" s="498" t="s">
        <v>213</v>
      </c>
      <c r="S48496" s="499"/>
    </row>
    <row r="48497">
      <c r="B48497" s="497"/>
      <c r="H48497" s="500"/>
      <c r="O48497" s="500"/>
      <c r="Q48497" s="498" t="s">
        <v>213</v>
      </c>
      <c r="S48497" s="499"/>
    </row>
    <row r="48498">
      <c r="B48498" s="497"/>
      <c r="H48498" s="500"/>
      <c r="O48498" s="500"/>
      <c r="Q48498" s="498" t="s">
        <v>213</v>
      </c>
      <c r="S48498" s="499"/>
    </row>
    <row r="48499">
      <c r="B48499" s="497"/>
      <c r="H48499" s="500"/>
      <c r="O48499" s="500"/>
      <c r="Q48499" s="498" t="s">
        <v>213</v>
      </c>
      <c r="S48499" s="499"/>
    </row>
    <row r="48500">
      <c r="B48500" s="497"/>
      <c r="H48500" s="500"/>
      <c r="O48500" s="500"/>
      <c r="Q48500" s="498" t="s">
        <v>213</v>
      </c>
      <c r="S48500" s="499"/>
    </row>
    <row r="48501">
      <c r="B48501" s="497"/>
      <c r="H48501" s="500"/>
      <c r="O48501" s="500"/>
      <c r="Q48501" s="498" t="s">
        <v>213</v>
      </c>
      <c r="S48501" s="499"/>
    </row>
    <row r="48502">
      <c r="B48502" s="497"/>
      <c r="H48502" s="500"/>
      <c r="O48502" s="500"/>
      <c r="Q48502" s="498" t="s">
        <v>213</v>
      </c>
      <c r="S48502" s="499"/>
    </row>
    <row r="48503">
      <c r="B48503" s="497"/>
      <c r="H48503" s="500"/>
      <c r="O48503" s="500"/>
      <c r="Q48503" s="498" t="s">
        <v>213</v>
      </c>
      <c r="S48503" s="499"/>
    </row>
    <row r="48504">
      <c r="B48504" s="497"/>
      <c r="H48504" s="500"/>
      <c r="O48504" s="500"/>
      <c r="Q48504" s="498" t="s">
        <v>213</v>
      </c>
      <c r="S48504" s="499"/>
    </row>
    <row r="48505">
      <c r="B48505" s="497"/>
      <c r="H48505" s="500"/>
      <c r="O48505" s="500"/>
      <c r="Q48505" s="498" t="s">
        <v>213</v>
      </c>
      <c r="S48505" s="499"/>
    </row>
    <row r="48506">
      <c r="B48506" s="497"/>
      <c r="H48506" s="500"/>
      <c r="O48506" s="500"/>
      <c r="Q48506" s="498" t="s">
        <v>213</v>
      </c>
      <c r="S48506" s="499"/>
    </row>
    <row r="48507">
      <c r="B48507" s="497"/>
      <c r="H48507" s="500"/>
      <c r="O48507" s="500"/>
      <c r="Q48507" s="498" t="s">
        <v>213</v>
      </c>
      <c r="S48507" s="499"/>
    </row>
    <row r="48508">
      <c r="B48508" s="497"/>
      <c r="H48508" s="500"/>
      <c r="O48508" s="500"/>
      <c r="Q48508" s="498" t="s">
        <v>213</v>
      </c>
      <c r="S48508" s="499"/>
    </row>
    <row r="48509">
      <c r="B48509" s="497"/>
      <c r="H48509" s="500"/>
      <c r="O48509" s="500"/>
      <c r="Q48509" s="498" t="s">
        <v>213</v>
      </c>
      <c r="S48509" s="499"/>
    </row>
    <row r="48510">
      <c r="B48510" s="497"/>
      <c r="H48510" s="500"/>
      <c r="O48510" s="500"/>
      <c r="Q48510" s="498" t="s">
        <v>213</v>
      </c>
      <c r="S48510" s="499"/>
    </row>
    <row r="48511">
      <c r="B48511" s="497"/>
      <c r="H48511" s="500"/>
      <c r="O48511" s="500"/>
      <c r="Q48511" s="498" t="s">
        <v>213</v>
      </c>
      <c r="S48511" s="499"/>
    </row>
    <row r="48512">
      <c r="B48512" s="497"/>
      <c r="H48512" s="500"/>
      <c r="O48512" s="500"/>
      <c r="Q48512" s="498" t="s">
        <v>213</v>
      </c>
      <c r="S48512" s="499"/>
    </row>
    <row r="48513">
      <c r="B48513" s="497"/>
      <c r="H48513" s="500"/>
      <c r="O48513" s="500"/>
      <c r="Q48513" s="498" t="s">
        <v>213</v>
      </c>
      <c r="S48513" s="499"/>
    </row>
    <row r="48514">
      <c r="B48514" s="497"/>
      <c r="H48514" s="500"/>
      <c r="O48514" s="500"/>
      <c r="Q48514" s="498" t="s">
        <v>213</v>
      </c>
      <c r="S48514" s="499"/>
    </row>
    <row r="48515">
      <c r="B48515" s="497"/>
      <c r="H48515" s="500"/>
      <c r="O48515" s="500"/>
      <c r="Q48515" s="498" t="s">
        <v>213</v>
      </c>
      <c r="S48515" s="499"/>
    </row>
    <row r="48516">
      <c r="B48516" s="497"/>
      <c r="H48516" s="500"/>
      <c r="O48516" s="500"/>
      <c r="Q48516" s="498" t="s">
        <v>213</v>
      </c>
      <c r="S48516" s="499"/>
    </row>
    <row r="48517">
      <c r="B48517" s="497"/>
      <c r="H48517" s="500"/>
      <c r="O48517" s="500"/>
      <c r="Q48517" s="498" t="s">
        <v>213</v>
      </c>
      <c r="S48517" s="499"/>
    </row>
    <row r="48518">
      <c r="B48518" s="497"/>
      <c r="H48518" s="500"/>
      <c r="O48518" s="500"/>
      <c r="Q48518" s="498" t="s">
        <v>213</v>
      </c>
      <c r="S48518" s="499"/>
    </row>
    <row r="48519">
      <c r="B48519" s="497"/>
      <c r="H48519" s="500"/>
      <c r="O48519" s="500"/>
      <c r="Q48519" s="498" t="s">
        <v>213</v>
      </c>
      <c r="S48519" s="499"/>
    </row>
    <row r="48520">
      <c r="B48520" s="497"/>
      <c r="H48520" s="500"/>
      <c r="O48520" s="500"/>
      <c r="Q48520" s="498" t="s">
        <v>213</v>
      </c>
      <c r="S48520" s="499"/>
    </row>
    <row r="48521">
      <c r="B48521" s="497"/>
      <c r="H48521" s="500"/>
      <c r="O48521" s="500"/>
      <c r="Q48521" s="498" t="s">
        <v>213</v>
      </c>
      <c r="S48521" s="499"/>
    </row>
    <row r="48522">
      <c r="B48522" s="497"/>
      <c r="H48522" s="500"/>
      <c r="O48522" s="500"/>
      <c r="Q48522" s="498" t="s">
        <v>213</v>
      </c>
      <c r="S48522" s="499"/>
    </row>
    <row r="48523">
      <c r="B48523" s="497"/>
      <c r="H48523" s="500"/>
      <c r="O48523" s="500"/>
      <c r="Q48523" s="498" t="s">
        <v>213</v>
      </c>
      <c r="S48523" s="499"/>
    </row>
    <row r="48524">
      <c r="B48524" s="497"/>
      <c r="H48524" s="500"/>
      <c r="O48524" s="500"/>
      <c r="Q48524" s="498" t="s">
        <v>213</v>
      </c>
      <c r="S48524" s="499"/>
    </row>
    <row r="48525">
      <c r="B48525" s="497"/>
      <c r="H48525" s="500"/>
      <c r="O48525" s="500"/>
      <c r="Q48525" s="498" t="s">
        <v>213</v>
      </c>
      <c r="S48525" s="499"/>
    </row>
    <row r="48526">
      <c r="B48526" s="497"/>
      <c r="H48526" s="500"/>
      <c r="O48526" s="500"/>
      <c r="Q48526" s="498" t="s">
        <v>213</v>
      </c>
      <c r="S48526" s="499"/>
    </row>
    <row r="48527">
      <c r="B48527" s="497"/>
      <c r="H48527" s="500"/>
      <c r="O48527" s="500"/>
      <c r="Q48527" s="498" t="s">
        <v>213</v>
      </c>
      <c r="S48527" s="499"/>
    </row>
    <row r="48528">
      <c r="B48528" s="497"/>
      <c r="H48528" s="500"/>
      <c r="O48528" s="500"/>
      <c r="Q48528" s="498" t="s">
        <v>213</v>
      </c>
      <c r="S48528" s="499"/>
    </row>
    <row r="48529">
      <c r="B48529" s="497"/>
      <c r="H48529" s="500"/>
      <c r="O48529" s="500"/>
      <c r="Q48529" s="498" t="s">
        <v>213</v>
      </c>
      <c r="S48529" s="499"/>
    </row>
    <row r="48530">
      <c r="B48530" s="497"/>
      <c r="H48530" s="500"/>
      <c r="O48530" s="500"/>
      <c r="Q48530" s="498" t="s">
        <v>213</v>
      </c>
      <c r="S48530" s="499"/>
    </row>
    <row r="48531">
      <c r="B48531" s="497"/>
      <c r="H48531" s="500"/>
      <c r="O48531" s="500"/>
      <c r="Q48531" s="498" t="s">
        <v>213</v>
      </c>
      <c r="S48531" s="499"/>
    </row>
    <row r="48532">
      <c r="B48532" s="497"/>
      <c r="H48532" s="500"/>
      <c r="O48532" s="500"/>
      <c r="Q48532" s="498" t="s">
        <v>213</v>
      </c>
      <c r="S48532" s="499"/>
    </row>
    <row r="48533">
      <c r="B48533" s="497"/>
      <c r="H48533" s="500"/>
      <c r="O48533" s="500"/>
      <c r="Q48533" s="498" t="s">
        <v>213</v>
      </c>
      <c r="S48533" s="499"/>
    </row>
    <row r="48534">
      <c r="B48534" s="497"/>
      <c r="H48534" s="500"/>
      <c r="O48534" s="500"/>
      <c r="Q48534" s="498" t="s">
        <v>213</v>
      </c>
      <c r="S48534" s="499"/>
    </row>
    <row r="48535">
      <c r="B48535" s="497"/>
      <c r="H48535" s="500"/>
      <c r="O48535" s="500"/>
      <c r="Q48535" s="498" t="s">
        <v>213</v>
      </c>
      <c r="S48535" s="499"/>
    </row>
    <row r="48536">
      <c r="B48536" s="497"/>
      <c r="H48536" s="500"/>
      <c r="O48536" s="500"/>
      <c r="Q48536" s="498" t="s">
        <v>213</v>
      </c>
      <c r="S48536" s="499"/>
    </row>
    <row r="48537">
      <c r="B48537" s="497"/>
      <c r="H48537" s="500"/>
      <c r="O48537" s="500"/>
      <c r="Q48537" s="498" t="s">
        <v>213</v>
      </c>
      <c r="S48537" s="499"/>
    </row>
    <row r="48538">
      <c r="B48538" s="497"/>
      <c r="H48538" s="500"/>
      <c r="O48538" s="500"/>
      <c r="Q48538" s="498" t="s">
        <v>213</v>
      </c>
      <c r="S48538" s="499"/>
    </row>
    <row r="48539">
      <c r="B48539" s="497"/>
      <c r="H48539" s="500"/>
      <c r="O48539" s="500"/>
      <c r="Q48539" s="498" t="s">
        <v>213</v>
      </c>
      <c r="S48539" s="499"/>
    </row>
    <row r="48540">
      <c r="B48540" s="497"/>
      <c r="H48540" s="500"/>
      <c r="O48540" s="500"/>
      <c r="Q48540" s="498" t="s">
        <v>213</v>
      </c>
      <c r="S48540" s="499"/>
    </row>
    <row r="48541">
      <c r="B48541" s="497"/>
      <c r="H48541" s="500"/>
      <c r="O48541" s="500"/>
      <c r="Q48541" s="498" t="s">
        <v>213</v>
      </c>
      <c r="S48541" s="499"/>
    </row>
    <row r="48542">
      <c r="B48542" s="497"/>
      <c r="H48542" s="500"/>
      <c r="O48542" s="500"/>
      <c r="Q48542" s="498" t="s">
        <v>213</v>
      </c>
      <c r="S48542" s="499"/>
    </row>
    <row r="48543">
      <c r="B48543" s="497"/>
      <c r="H48543" s="500"/>
      <c r="O48543" s="500"/>
      <c r="Q48543" s="498" t="s">
        <v>213</v>
      </c>
      <c r="S48543" s="499"/>
    </row>
    <row r="48544">
      <c r="B48544" s="497"/>
      <c r="H48544" s="500"/>
      <c r="O48544" s="500"/>
      <c r="Q48544" s="498" t="s">
        <v>213</v>
      </c>
      <c r="S48544" s="499"/>
    </row>
    <row r="48545">
      <c r="B48545" s="497"/>
      <c r="H48545" s="500"/>
      <c r="O48545" s="500"/>
      <c r="Q48545" s="498" t="s">
        <v>213</v>
      </c>
      <c r="S48545" s="499"/>
    </row>
    <row r="48546">
      <c r="B48546" s="497"/>
      <c r="H48546" s="500"/>
      <c r="O48546" s="500"/>
      <c r="Q48546" s="498" t="s">
        <v>213</v>
      </c>
      <c r="S48546" s="499"/>
    </row>
    <row r="48547">
      <c r="B48547" s="497"/>
      <c r="H48547" s="500"/>
      <c r="O48547" s="500"/>
      <c r="Q48547" s="498" t="s">
        <v>213</v>
      </c>
      <c r="S48547" s="499"/>
    </row>
    <row r="48548">
      <c r="B48548" s="497"/>
      <c r="H48548" s="500"/>
      <c r="O48548" s="500"/>
      <c r="Q48548" s="498" t="s">
        <v>213</v>
      </c>
      <c r="S48548" s="499"/>
    </row>
    <row r="48549">
      <c r="B48549" s="497"/>
      <c r="H48549" s="500"/>
      <c r="O48549" s="500"/>
      <c r="Q48549" s="498" t="s">
        <v>213</v>
      </c>
      <c r="S48549" s="499"/>
    </row>
    <row r="48550">
      <c r="B48550" s="497"/>
      <c r="H48550" s="500"/>
      <c r="O48550" s="500"/>
      <c r="Q48550" s="498" t="s">
        <v>213</v>
      </c>
      <c r="S48550" s="499"/>
    </row>
    <row r="48551">
      <c r="B48551" s="497"/>
      <c r="H48551" s="500"/>
      <c r="O48551" s="500"/>
      <c r="Q48551" s="498" t="s">
        <v>213</v>
      </c>
      <c r="S48551" s="499"/>
    </row>
    <row r="48552">
      <c r="B48552" s="497"/>
      <c r="H48552" s="500"/>
      <c r="O48552" s="500"/>
      <c r="Q48552" s="498" t="s">
        <v>213</v>
      </c>
      <c r="S48552" s="499"/>
    </row>
    <row r="48553">
      <c r="B48553" s="497"/>
      <c r="H48553" s="500"/>
      <c r="O48553" s="500"/>
      <c r="Q48553" s="498" t="s">
        <v>213</v>
      </c>
      <c r="S48553" s="499"/>
    </row>
    <row r="48554">
      <c r="B48554" s="497"/>
      <c r="H48554" s="500"/>
      <c r="O48554" s="500"/>
      <c r="Q48554" s="498" t="s">
        <v>213</v>
      </c>
      <c r="S48554" s="499"/>
    </row>
    <row r="48555">
      <c r="B48555" s="497"/>
      <c r="H48555" s="500"/>
      <c r="O48555" s="500"/>
      <c r="Q48555" s="498" t="s">
        <v>213</v>
      </c>
      <c r="S48555" s="499"/>
    </row>
    <row r="48556">
      <c r="B48556" s="497"/>
      <c r="H48556" s="500"/>
      <c r="O48556" s="500"/>
      <c r="Q48556" s="498" t="s">
        <v>213</v>
      </c>
      <c r="S48556" s="499"/>
    </row>
    <row r="48557">
      <c r="B48557" s="497"/>
      <c r="H48557" s="500"/>
      <c r="O48557" s="500"/>
      <c r="Q48557" s="498" t="s">
        <v>213</v>
      </c>
      <c r="S48557" s="499"/>
    </row>
    <row r="48558">
      <c r="B48558" s="497"/>
      <c r="H48558" s="500"/>
      <c r="O48558" s="500"/>
      <c r="Q48558" s="498" t="s">
        <v>213</v>
      </c>
      <c r="S48558" s="499"/>
    </row>
    <row r="48559">
      <c r="B48559" s="497"/>
      <c r="H48559" s="500"/>
      <c r="O48559" s="500"/>
      <c r="Q48559" s="498" t="s">
        <v>213</v>
      </c>
      <c r="S48559" s="499"/>
    </row>
    <row r="48560">
      <c r="B48560" s="497"/>
      <c r="H48560" s="500"/>
      <c r="O48560" s="500"/>
      <c r="Q48560" s="498" t="s">
        <v>213</v>
      </c>
      <c r="S48560" s="499"/>
    </row>
    <row r="48561">
      <c r="B48561" s="497"/>
      <c r="H48561" s="500"/>
      <c r="O48561" s="500"/>
      <c r="Q48561" s="498" t="s">
        <v>213</v>
      </c>
      <c r="S48561" s="499"/>
    </row>
    <row r="48562">
      <c r="B48562" s="497"/>
      <c r="H48562" s="500"/>
      <c r="O48562" s="500"/>
      <c r="Q48562" s="498" t="s">
        <v>213</v>
      </c>
      <c r="S48562" s="499"/>
    </row>
    <row r="48563">
      <c r="B48563" s="497"/>
      <c r="H48563" s="500"/>
      <c r="O48563" s="500"/>
      <c r="Q48563" s="498" t="s">
        <v>213</v>
      </c>
      <c r="S48563" s="499"/>
    </row>
    <row r="48564">
      <c r="B48564" s="497"/>
      <c r="H48564" s="500"/>
      <c r="O48564" s="500"/>
      <c r="Q48564" s="498" t="s">
        <v>213</v>
      </c>
      <c r="S48564" s="499"/>
    </row>
    <row r="48565">
      <c r="B48565" s="497"/>
      <c r="H48565" s="500"/>
      <c r="O48565" s="500"/>
      <c r="Q48565" s="498" t="s">
        <v>213</v>
      </c>
      <c r="S48565" s="499"/>
    </row>
    <row r="48566">
      <c r="B48566" s="497"/>
      <c r="H48566" s="500"/>
      <c r="O48566" s="500"/>
      <c r="Q48566" s="498" t="s">
        <v>213</v>
      </c>
      <c r="S48566" s="499"/>
    </row>
    <row r="48567">
      <c r="B48567" s="497"/>
      <c r="H48567" s="500"/>
      <c r="O48567" s="500"/>
      <c r="Q48567" s="498" t="s">
        <v>213</v>
      </c>
      <c r="S48567" s="499"/>
    </row>
    <row r="48568">
      <c r="B48568" s="497"/>
      <c r="H48568" s="500"/>
      <c r="O48568" s="500"/>
      <c r="Q48568" s="498" t="s">
        <v>213</v>
      </c>
      <c r="S48568" s="499"/>
    </row>
    <row r="48569">
      <c r="B48569" s="497"/>
      <c r="H48569" s="500"/>
      <c r="O48569" s="500"/>
      <c r="Q48569" s="498" t="s">
        <v>213</v>
      </c>
      <c r="S48569" s="499"/>
    </row>
    <row r="48570">
      <c r="B48570" s="497"/>
      <c r="H48570" s="500"/>
      <c r="O48570" s="500"/>
      <c r="Q48570" s="498" t="s">
        <v>213</v>
      </c>
      <c r="S48570" s="499"/>
    </row>
    <row r="48571">
      <c r="B48571" s="497"/>
      <c r="H48571" s="500"/>
      <c r="O48571" s="500"/>
      <c r="Q48571" s="498" t="s">
        <v>213</v>
      </c>
      <c r="S48571" s="499"/>
    </row>
    <row r="48572">
      <c r="B48572" s="497"/>
      <c r="H48572" s="500"/>
      <c r="O48572" s="500"/>
      <c r="Q48572" s="498" t="s">
        <v>213</v>
      </c>
      <c r="S48572" s="499"/>
    </row>
    <row r="48573">
      <c r="B48573" s="497"/>
      <c r="H48573" s="500"/>
      <c r="O48573" s="500"/>
      <c r="Q48573" s="498" t="s">
        <v>213</v>
      </c>
      <c r="S48573" s="499"/>
    </row>
    <row r="48574">
      <c r="B48574" s="497"/>
      <c r="H48574" s="500"/>
      <c r="O48574" s="500"/>
      <c r="Q48574" s="498" t="s">
        <v>213</v>
      </c>
      <c r="S48574" s="499"/>
    </row>
    <row r="48575">
      <c r="B48575" s="497"/>
      <c r="H48575" s="500"/>
      <c r="O48575" s="500"/>
      <c r="Q48575" s="498" t="s">
        <v>213</v>
      </c>
      <c r="S48575" s="499"/>
    </row>
    <row r="48576">
      <c r="B48576" s="497"/>
      <c r="H48576" s="500"/>
      <c r="O48576" s="500"/>
      <c r="Q48576" s="498" t="s">
        <v>213</v>
      </c>
      <c r="S48576" s="499"/>
    </row>
    <row r="48577">
      <c r="B48577" s="497"/>
      <c r="H48577" s="500"/>
      <c r="O48577" s="500"/>
      <c r="Q48577" s="498" t="s">
        <v>213</v>
      </c>
      <c r="S48577" s="499"/>
    </row>
    <row r="48578">
      <c r="B48578" s="497"/>
      <c r="H48578" s="500"/>
      <c r="O48578" s="500"/>
      <c r="Q48578" s="498" t="s">
        <v>213</v>
      </c>
      <c r="S48578" s="499"/>
    </row>
    <row r="48579">
      <c r="B48579" s="497"/>
      <c r="H48579" s="500"/>
      <c r="O48579" s="500"/>
      <c r="Q48579" s="498" t="s">
        <v>213</v>
      </c>
      <c r="S48579" s="499"/>
    </row>
    <row r="48580">
      <c r="B48580" s="497"/>
      <c r="H48580" s="500"/>
      <c r="O48580" s="500"/>
      <c r="Q48580" s="498" t="s">
        <v>213</v>
      </c>
      <c r="S48580" s="499"/>
    </row>
    <row r="48581">
      <c r="B48581" s="497"/>
      <c r="H48581" s="500"/>
      <c r="O48581" s="500"/>
      <c r="Q48581" s="498" t="s">
        <v>213</v>
      </c>
      <c r="S48581" s="499"/>
    </row>
    <row r="48582">
      <c r="B48582" s="497"/>
      <c r="H48582" s="500"/>
      <c r="O48582" s="500"/>
      <c r="Q48582" s="498" t="s">
        <v>213</v>
      </c>
      <c r="S48582" s="499"/>
    </row>
    <row r="48583">
      <c r="B48583" s="497"/>
      <c r="H48583" s="500"/>
      <c r="O48583" s="500"/>
      <c r="Q48583" s="498" t="s">
        <v>213</v>
      </c>
      <c r="S48583" s="499"/>
    </row>
    <row r="48584">
      <c r="B48584" s="497"/>
      <c r="H48584" s="500"/>
      <c r="O48584" s="500"/>
      <c r="Q48584" s="498" t="s">
        <v>213</v>
      </c>
      <c r="S48584" s="499"/>
    </row>
    <row r="48585">
      <c r="B48585" s="497"/>
      <c r="H48585" s="500"/>
      <c r="O48585" s="500"/>
      <c r="Q48585" s="498" t="s">
        <v>213</v>
      </c>
      <c r="S48585" s="499"/>
    </row>
    <row r="48586">
      <c r="B48586" s="497"/>
      <c r="H48586" s="500"/>
      <c r="O48586" s="500"/>
      <c r="Q48586" s="498" t="s">
        <v>213</v>
      </c>
      <c r="S48586" s="499"/>
    </row>
    <row r="48587">
      <c r="B48587" s="497"/>
      <c r="H48587" s="500"/>
      <c r="O48587" s="500"/>
      <c r="Q48587" s="498" t="s">
        <v>213</v>
      </c>
      <c r="S48587" s="499"/>
    </row>
    <row r="48588">
      <c r="B48588" s="497"/>
      <c r="H48588" s="500"/>
      <c r="O48588" s="500"/>
      <c r="Q48588" s="498" t="s">
        <v>213</v>
      </c>
      <c r="S48588" s="499"/>
    </row>
    <row r="48589">
      <c r="B48589" s="497"/>
      <c r="H48589" s="500"/>
      <c r="O48589" s="500"/>
      <c r="Q48589" s="498" t="s">
        <v>213</v>
      </c>
      <c r="S48589" s="499"/>
    </row>
    <row r="48590">
      <c r="B48590" s="497"/>
      <c r="H48590" s="500"/>
      <c r="O48590" s="500"/>
      <c r="Q48590" s="498" t="s">
        <v>213</v>
      </c>
      <c r="S48590" s="499"/>
    </row>
    <row r="48591">
      <c r="B48591" s="497"/>
      <c r="H48591" s="500"/>
      <c r="O48591" s="500"/>
      <c r="Q48591" s="498" t="s">
        <v>213</v>
      </c>
      <c r="S48591" s="499"/>
    </row>
    <row r="48592">
      <c r="B48592" s="497"/>
      <c r="H48592" s="500"/>
      <c r="O48592" s="500"/>
      <c r="Q48592" s="498" t="s">
        <v>213</v>
      </c>
      <c r="S48592" s="499"/>
    </row>
    <row r="48593">
      <c r="B48593" s="497"/>
      <c r="H48593" s="500"/>
      <c r="O48593" s="500"/>
      <c r="Q48593" s="498" t="s">
        <v>213</v>
      </c>
      <c r="S48593" s="499"/>
    </row>
    <row r="48594">
      <c r="B48594" s="497"/>
      <c r="H48594" s="500"/>
      <c r="O48594" s="500"/>
      <c r="Q48594" s="498" t="s">
        <v>213</v>
      </c>
      <c r="S48594" s="499"/>
    </row>
    <row r="48595">
      <c r="B48595" s="497"/>
      <c r="H48595" s="500"/>
      <c r="O48595" s="500"/>
      <c r="Q48595" s="498" t="s">
        <v>213</v>
      </c>
      <c r="S48595" s="499"/>
    </row>
    <row r="48596">
      <c r="B48596" s="497"/>
      <c r="H48596" s="500"/>
      <c r="O48596" s="500"/>
      <c r="Q48596" s="498" t="s">
        <v>213</v>
      </c>
      <c r="S48596" s="499"/>
    </row>
    <row r="48597">
      <c r="B48597" s="497"/>
      <c r="H48597" s="500"/>
      <c r="O48597" s="500"/>
      <c r="Q48597" s="498" t="s">
        <v>213</v>
      </c>
      <c r="S48597" s="499"/>
    </row>
    <row r="48598">
      <c r="B48598" s="497"/>
      <c r="H48598" s="500"/>
      <c r="O48598" s="500"/>
      <c r="Q48598" s="498" t="s">
        <v>213</v>
      </c>
      <c r="S48598" s="499"/>
    </row>
    <row r="48599">
      <c r="B48599" s="497"/>
      <c r="H48599" s="500"/>
      <c r="O48599" s="500"/>
      <c r="Q48599" s="498" t="s">
        <v>213</v>
      </c>
      <c r="S48599" s="499"/>
    </row>
    <row r="48600">
      <c r="B48600" s="497"/>
      <c r="H48600" s="500"/>
      <c r="O48600" s="500"/>
      <c r="Q48600" s="498" t="s">
        <v>213</v>
      </c>
      <c r="S48600" s="499"/>
    </row>
    <row r="48601">
      <c r="B48601" s="497"/>
      <c r="H48601" s="500"/>
      <c r="O48601" s="500"/>
      <c r="Q48601" s="498" t="s">
        <v>213</v>
      </c>
      <c r="S48601" s="499"/>
    </row>
    <row r="48602">
      <c r="B48602" s="497"/>
      <c r="H48602" s="500"/>
      <c r="O48602" s="500"/>
      <c r="Q48602" s="498" t="s">
        <v>213</v>
      </c>
      <c r="S48602" s="499"/>
    </row>
    <row r="48603">
      <c r="B48603" s="497"/>
      <c r="H48603" s="500"/>
      <c r="O48603" s="500"/>
      <c r="Q48603" s="498" t="s">
        <v>213</v>
      </c>
      <c r="S48603" s="499"/>
    </row>
    <row r="48604">
      <c r="B48604" s="497"/>
      <c r="H48604" s="500"/>
      <c r="O48604" s="500"/>
      <c r="Q48604" s="498" t="s">
        <v>213</v>
      </c>
      <c r="S48604" s="499"/>
    </row>
    <row r="48605">
      <c r="B48605" s="497"/>
      <c r="H48605" s="500"/>
      <c r="O48605" s="500"/>
      <c r="Q48605" s="498" t="s">
        <v>213</v>
      </c>
      <c r="S48605" s="499"/>
    </row>
    <row r="48606">
      <c r="B48606" s="497"/>
      <c r="H48606" s="500"/>
      <c r="O48606" s="500"/>
      <c r="Q48606" s="498" t="s">
        <v>213</v>
      </c>
      <c r="S48606" s="499"/>
    </row>
    <row r="48607">
      <c r="B48607" s="497"/>
      <c r="H48607" s="500"/>
      <c r="O48607" s="500"/>
      <c r="Q48607" s="498" t="s">
        <v>213</v>
      </c>
      <c r="S48607" s="499"/>
    </row>
    <row r="48608">
      <c r="B48608" s="497"/>
      <c r="H48608" s="500"/>
      <c r="O48608" s="500"/>
      <c r="Q48608" s="498" t="s">
        <v>213</v>
      </c>
      <c r="S48608" s="499"/>
    </row>
    <row r="48609">
      <c r="B48609" s="497"/>
      <c r="H48609" s="500"/>
      <c r="O48609" s="500"/>
      <c r="Q48609" s="498" t="s">
        <v>213</v>
      </c>
      <c r="S48609" s="499"/>
    </row>
    <row r="48610">
      <c r="B48610" s="497"/>
      <c r="H48610" s="500"/>
      <c r="O48610" s="500"/>
      <c r="Q48610" s="498" t="s">
        <v>213</v>
      </c>
      <c r="S48610" s="499"/>
    </row>
    <row r="48611">
      <c r="B48611" s="497"/>
      <c r="H48611" s="500"/>
      <c r="O48611" s="500"/>
      <c r="Q48611" s="498" t="s">
        <v>213</v>
      </c>
      <c r="S48611" s="499"/>
    </row>
    <row r="48612">
      <c r="B48612" s="497"/>
      <c r="H48612" s="500"/>
      <c r="O48612" s="500"/>
      <c r="Q48612" s="498" t="s">
        <v>213</v>
      </c>
      <c r="S48612" s="499"/>
    </row>
    <row r="48613">
      <c r="B48613" s="497"/>
      <c r="H48613" s="500"/>
      <c r="O48613" s="500"/>
      <c r="Q48613" s="498" t="s">
        <v>213</v>
      </c>
      <c r="S48613" s="499"/>
    </row>
    <row r="48614">
      <c r="B48614" s="497"/>
      <c r="H48614" s="500"/>
      <c r="O48614" s="500"/>
      <c r="Q48614" s="498" t="s">
        <v>213</v>
      </c>
      <c r="S48614" s="499"/>
    </row>
    <row r="48615">
      <c r="B48615" s="497"/>
      <c r="H48615" s="500"/>
      <c r="O48615" s="500"/>
      <c r="Q48615" s="498" t="s">
        <v>213</v>
      </c>
      <c r="S48615" s="499"/>
    </row>
    <row r="48616">
      <c r="B48616" s="497"/>
      <c r="H48616" s="500"/>
      <c r="O48616" s="500"/>
      <c r="Q48616" s="498" t="s">
        <v>213</v>
      </c>
      <c r="S48616" s="499"/>
    </row>
    <row r="48617">
      <c r="B48617" s="497"/>
      <c r="H48617" s="500"/>
      <c r="O48617" s="500"/>
      <c r="Q48617" s="498" t="s">
        <v>213</v>
      </c>
      <c r="S48617" s="499"/>
    </row>
    <row r="48618">
      <c r="B48618" s="497"/>
      <c r="H48618" s="500"/>
      <c r="O48618" s="500"/>
      <c r="Q48618" s="498" t="s">
        <v>213</v>
      </c>
      <c r="S48618" s="499"/>
    </row>
    <row r="48619">
      <c r="B48619" s="497"/>
      <c r="H48619" s="500"/>
      <c r="O48619" s="500"/>
      <c r="Q48619" s="498" t="s">
        <v>213</v>
      </c>
      <c r="S48619" s="499"/>
    </row>
    <row r="48620">
      <c r="B48620" s="497"/>
      <c r="H48620" s="500"/>
      <c r="O48620" s="500"/>
      <c r="Q48620" s="498" t="s">
        <v>213</v>
      </c>
      <c r="S48620" s="499"/>
    </row>
    <row r="48621">
      <c r="B48621" s="497"/>
      <c r="H48621" s="500"/>
      <c r="O48621" s="500"/>
      <c r="Q48621" s="498" t="s">
        <v>213</v>
      </c>
      <c r="S48621" s="499"/>
    </row>
    <row r="48622">
      <c r="B48622" s="497"/>
      <c r="H48622" s="500"/>
      <c r="O48622" s="500"/>
      <c r="Q48622" s="498" t="s">
        <v>213</v>
      </c>
      <c r="S48622" s="499"/>
    </row>
    <row r="48623">
      <c r="B48623" s="497"/>
      <c r="H48623" s="500"/>
      <c r="O48623" s="500"/>
      <c r="Q48623" s="498" t="s">
        <v>213</v>
      </c>
      <c r="S48623" s="499"/>
    </row>
    <row r="48624">
      <c r="B48624" s="497"/>
      <c r="H48624" s="500"/>
      <c r="O48624" s="500"/>
      <c r="Q48624" s="498" t="s">
        <v>213</v>
      </c>
      <c r="S48624" s="499"/>
    </row>
    <row r="48625">
      <c r="B48625" s="497"/>
      <c r="H48625" s="500"/>
      <c r="O48625" s="500"/>
      <c r="Q48625" s="498" t="s">
        <v>213</v>
      </c>
      <c r="S48625" s="499"/>
    </row>
    <row r="48626">
      <c r="B48626" s="497"/>
      <c r="H48626" s="500"/>
      <c r="O48626" s="500"/>
      <c r="Q48626" s="498" t="s">
        <v>213</v>
      </c>
      <c r="S48626" s="499"/>
    </row>
    <row r="48627">
      <c r="B48627" s="497"/>
      <c r="H48627" s="500"/>
      <c r="O48627" s="500"/>
      <c r="Q48627" s="498" t="s">
        <v>213</v>
      </c>
      <c r="S48627" s="499"/>
    </row>
    <row r="48628">
      <c r="B48628" s="497"/>
      <c r="H48628" s="500"/>
      <c r="O48628" s="500"/>
      <c r="Q48628" s="498" t="s">
        <v>213</v>
      </c>
      <c r="S48628" s="499"/>
    </row>
    <row r="48629">
      <c r="B48629" s="497"/>
      <c r="H48629" s="500"/>
      <c r="O48629" s="500"/>
      <c r="Q48629" s="498" t="s">
        <v>213</v>
      </c>
      <c r="S48629" s="499"/>
    </row>
    <row r="48630">
      <c r="B48630" s="497"/>
      <c r="H48630" s="500"/>
      <c r="O48630" s="500"/>
      <c r="Q48630" s="498" t="s">
        <v>213</v>
      </c>
      <c r="S48630" s="499"/>
    </row>
    <row r="48631">
      <c r="B48631" s="497"/>
      <c r="H48631" s="500"/>
      <c r="O48631" s="500"/>
      <c r="Q48631" s="498" t="s">
        <v>213</v>
      </c>
      <c r="S48631" s="499"/>
    </row>
    <row r="48632">
      <c r="B48632" s="497"/>
      <c r="H48632" s="500"/>
      <c r="O48632" s="500"/>
      <c r="Q48632" s="498" t="s">
        <v>213</v>
      </c>
      <c r="S48632" s="499"/>
    </row>
    <row r="48633">
      <c r="B48633" s="497"/>
      <c r="H48633" s="500"/>
      <c r="O48633" s="500"/>
      <c r="Q48633" s="498" t="s">
        <v>213</v>
      </c>
      <c r="S48633" s="499"/>
    </row>
    <row r="48634">
      <c r="B48634" s="497"/>
      <c r="H48634" s="500"/>
      <c r="O48634" s="500"/>
      <c r="Q48634" s="498" t="s">
        <v>213</v>
      </c>
      <c r="S48634" s="499"/>
    </row>
    <row r="48635">
      <c r="B48635" s="497"/>
      <c r="H48635" s="500"/>
      <c r="O48635" s="500"/>
      <c r="Q48635" s="498" t="s">
        <v>213</v>
      </c>
      <c r="S48635" s="499"/>
    </row>
    <row r="48636">
      <c r="B48636" s="497"/>
      <c r="H48636" s="500"/>
      <c r="O48636" s="500"/>
      <c r="Q48636" s="498" t="s">
        <v>213</v>
      </c>
      <c r="S48636" s="499"/>
    </row>
    <row r="48637">
      <c r="B48637" s="497"/>
      <c r="H48637" s="500"/>
      <c r="O48637" s="500"/>
      <c r="Q48637" s="498" t="s">
        <v>213</v>
      </c>
      <c r="S48637" s="499"/>
    </row>
    <row r="48638">
      <c r="B48638" s="497"/>
      <c r="H48638" s="500"/>
      <c r="O48638" s="500"/>
      <c r="Q48638" s="498" t="s">
        <v>213</v>
      </c>
      <c r="S48638" s="499"/>
    </row>
    <row r="48639">
      <c r="B48639" s="497"/>
      <c r="H48639" s="500"/>
      <c r="O48639" s="500"/>
      <c r="Q48639" s="498" t="s">
        <v>213</v>
      </c>
      <c r="S48639" s="499"/>
    </row>
    <row r="48640">
      <c r="B48640" s="497"/>
      <c r="H48640" s="500"/>
      <c r="O48640" s="500"/>
      <c r="Q48640" s="498" t="s">
        <v>213</v>
      </c>
      <c r="S48640" s="499"/>
    </row>
    <row r="48641">
      <c r="B48641" s="497"/>
      <c r="H48641" s="500"/>
      <c r="O48641" s="500"/>
      <c r="Q48641" s="498" t="s">
        <v>213</v>
      </c>
      <c r="S48641" s="499"/>
    </row>
    <row r="48642">
      <c r="B48642" s="497"/>
      <c r="H48642" s="500"/>
      <c r="O48642" s="500"/>
      <c r="Q48642" s="498" t="s">
        <v>213</v>
      </c>
      <c r="S48642" s="499"/>
    </row>
    <row r="48643">
      <c r="B48643" s="497"/>
      <c r="H48643" s="500"/>
      <c r="O48643" s="500"/>
      <c r="Q48643" s="498" t="s">
        <v>213</v>
      </c>
      <c r="S48643" s="499"/>
    </row>
    <row r="48644">
      <c r="B48644" s="497"/>
      <c r="H48644" s="500"/>
      <c r="O48644" s="500"/>
      <c r="Q48644" s="498" t="s">
        <v>213</v>
      </c>
      <c r="S48644" s="499"/>
    </row>
    <row r="48645">
      <c r="B48645" s="497"/>
      <c r="H48645" s="500"/>
      <c r="O48645" s="500"/>
      <c r="Q48645" s="498" t="s">
        <v>213</v>
      </c>
      <c r="S48645" s="499"/>
    </row>
    <row r="48646">
      <c r="B48646" s="497"/>
      <c r="H48646" s="500"/>
      <c r="O48646" s="500"/>
      <c r="Q48646" s="498" t="s">
        <v>213</v>
      </c>
      <c r="S48646" s="499"/>
    </row>
    <row r="48647">
      <c r="B48647" s="497"/>
      <c r="H48647" s="500"/>
      <c r="O48647" s="500"/>
      <c r="Q48647" s="498" t="s">
        <v>213</v>
      </c>
      <c r="S48647" s="499"/>
    </row>
    <row r="48648">
      <c r="B48648" s="497"/>
      <c r="H48648" s="500"/>
      <c r="O48648" s="500"/>
      <c r="Q48648" s="498" t="s">
        <v>213</v>
      </c>
      <c r="S48648" s="499"/>
    </row>
    <row r="48649">
      <c r="B48649" s="497"/>
      <c r="H48649" s="500"/>
      <c r="O48649" s="500"/>
      <c r="Q48649" s="498" t="s">
        <v>213</v>
      </c>
      <c r="S48649" s="499"/>
    </row>
    <row r="48650">
      <c r="B48650" s="497"/>
      <c r="H48650" s="500"/>
      <c r="O48650" s="500"/>
      <c r="Q48650" s="498" t="s">
        <v>213</v>
      </c>
      <c r="S48650" s="499"/>
    </row>
    <row r="48651">
      <c r="B48651" s="497"/>
      <c r="H48651" s="500"/>
      <c r="O48651" s="500"/>
      <c r="Q48651" s="498" t="s">
        <v>213</v>
      </c>
      <c r="S48651" s="499"/>
    </row>
    <row r="48652">
      <c r="B48652" s="497"/>
      <c r="H48652" s="500"/>
      <c r="O48652" s="500"/>
      <c r="Q48652" s="498" t="s">
        <v>213</v>
      </c>
      <c r="S48652" s="499"/>
    </row>
    <row r="48653">
      <c r="B48653" s="497"/>
      <c r="H48653" s="500"/>
      <c r="O48653" s="500"/>
      <c r="Q48653" s="498" t="s">
        <v>213</v>
      </c>
      <c r="S48653" s="499"/>
    </row>
    <row r="48654">
      <c r="B48654" s="497"/>
      <c r="H48654" s="500"/>
      <c r="O48654" s="500"/>
      <c r="Q48654" s="498" t="s">
        <v>213</v>
      </c>
      <c r="S48654" s="499"/>
    </row>
    <row r="48655">
      <c r="B48655" s="497"/>
      <c r="H48655" s="500"/>
      <c r="O48655" s="500"/>
      <c r="Q48655" s="498" t="s">
        <v>213</v>
      </c>
      <c r="S48655" s="499"/>
    </row>
    <row r="48656">
      <c r="B48656" s="497"/>
      <c r="H48656" s="500"/>
      <c r="O48656" s="500"/>
      <c r="Q48656" s="498" t="s">
        <v>213</v>
      </c>
      <c r="S48656" s="499"/>
    </row>
    <row r="48657">
      <c r="B48657" s="497"/>
      <c r="H48657" s="500"/>
      <c r="O48657" s="500"/>
      <c r="Q48657" s="498" t="s">
        <v>213</v>
      </c>
      <c r="S48657" s="499"/>
    </row>
    <row r="48658">
      <c r="B48658" s="497"/>
      <c r="H48658" s="500"/>
      <c r="O48658" s="500"/>
      <c r="Q48658" s="498" t="s">
        <v>213</v>
      </c>
      <c r="S48658" s="499"/>
    </row>
    <row r="48659">
      <c r="B48659" s="497"/>
      <c r="H48659" s="500"/>
      <c r="O48659" s="500"/>
      <c r="Q48659" s="498" t="s">
        <v>213</v>
      </c>
      <c r="S48659" s="499"/>
    </row>
    <row r="48660">
      <c r="B48660" s="497"/>
      <c r="H48660" s="500"/>
      <c r="O48660" s="500"/>
      <c r="Q48660" s="498" t="s">
        <v>213</v>
      </c>
      <c r="S48660" s="499"/>
    </row>
    <row r="48661">
      <c r="B48661" s="497"/>
      <c r="H48661" s="500"/>
      <c r="O48661" s="500"/>
      <c r="Q48661" s="498" t="s">
        <v>213</v>
      </c>
      <c r="S48661" s="499"/>
    </row>
    <row r="48662">
      <c r="B48662" s="497"/>
      <c r="H48662" s="500"/>
      <c r="O48662" s="500"/>
      <c r="Q48662" s="498" t="s">
        <v>213</v>
      </c>
      <c r="S48662" s="499"/>
    </row>
    <row r="48663">
      <c r="B48663" s="497"/>
      <c r="H48663" s="500"/>
      <c r="O48663" s="500"/>
      <c r="Q48663" s="498" t="s">
        <v>213</v>
      </c>
      <c r="S48663" s="499"/>
    </row>
    <row r="48664">
      <c r="B48664" s="497"/>
      <c r="H48664" s="500"/>
      <c r="O48664" s="500"/>
      <c r="Q48664" s="498" t="s">
        <v>213</v>
      </c>
      <c r="S48664" s="499"/>
    </row>
    <row r="48665">
      <c r="B48665" s="497"/>
      <c r="H48665" s="500"/>
      <c r="O48665" s="500"/>
      <c r="Q48665" s="498" t="s">
        <v>213</v>
      </c>
      <c r="S48665" s="499"/>
    </row>
    <row r="48666">
      <c r="B48666" s="497"/>
      <c r="H48666" s="500"/>
      <c r="O48666" s="500"/>
      <c r="Q48666" s="498" t="s">
        <v>213</v>
      </c>
      <c r="S48666" s="499"/>
    </row>
    <row r="48667">
      <c r="B48667" s="497"/>
      <c r="H48667" s="500"/>
      <c r="O48667" s="500"/>
      <c r="Q48667" s="498" t="s">
        <v>213</v>
      </c>
      <c r="S48667" s="499"/>
    </row>
    <row r="48668">
      <c r="B48668" s="497"/>
      <c r="H48668" s="500"/>
      <c r="O48668" s="500"/>
      <c r="Q48668" s="498" t="s">
        <v>213</v>
      </c>
      <c r="S48668" s="499"/>
    </row>
    <row r="48669">
      <c r="B48669" s="497"/>
      <c r="H48669" s="500"/>
      <c r="O48669" s="500"/>
      <c r="Q48669" s="498" t="s">
        <v>213</v>
      </c>
      <c r="S48669" s="499"/>
    </row>
    <row r="48670">
      <c r="B48670" s="497"/>
      <c r="H48670" s="500"/>
      <c r="O48670" s="500"/>
      <c r="Q48670" s="498" t="s">
        <v>213</v>
      </c>
      <c r="S48670" s="499"/>
    </row>
    <row r="48671">
      <c r="B48671" s="497"/>
      <c r="H48671" s="500"/>
      <c r="O48671" s="500"/>
      <c r="Q48671" s="498" t="s">
        <v>213</v>
      </c>
      <c r="S48671" s="499"/>
    </row>
    <row r="48672">
      <c r="B48672" s="497"/>
      <c r="H48672" s="500"/>
      <c r="O48672" s="500"/>
      <c r="Q48672" s="498" t="s">
        <v>213</v>
      </c>
      <c r="S48672" s="499"/>
    </row>
    <row r="48673">
      <c r="B48673" s="497"/>
      <c r="H48673" s="500"/>
      <c r="O48673" s="500"/>
      <c r="Q48673" s="498" t="s">
        <v>213</v>
      </c>
      <c r="S48673" s="499"/>
    </row>
    <row r="48674">
      <c r="B48674" s="497"/>
      <c r="H48674" s="500"/>
      <c r="O48674" s="500"/>
      <c r="Q48674" s="498" t="s">
        <v>213</v>
      </c>
      <c r="S48674" s="499"/>
    </row>
    <row r="48675">
      <c r="B48675" s="497"/>
      <c r="H48675" s="500"/>
      <c r="O48675" s="500"/>
      <c r="Q48675" s="498" t="s">
        <v>213</v>
      </c>
      <c r="S48675" s="499"/>
    </row>
    <row r="48676">
      <c r="B48676" s="497"/>
      <c r="H48676" s="500"/>
      <c r="O48676" s="500"/>
      <c r="Q48676" s="498" t="s">
        <v>213</v>
      </c>
      <c r="S48676" s="499"/>
    </row>
    <row r="48677">
      <c r="B48677" s="497"/>
      <c r="H48677" s="500"/>
      <c r="O48677" s="500"/>
      <c r="Q48677" s="498" t="s">
        <v>213</v>
      </c>
      <c r="S48677" s="499"/>
    </row>
    <row r="48678">
      <c r="B48678" s="497"/>
      <c r="H48678" s="500"/>
      <c r="O48678" s="500"/>
      <c r="Q48678" s="498" t="s">
        <v>213</v>
      </c>
      <c r="S48678" s="499"/>
    </row>
    <row r="48679">
      <c r="B48679" s="497"/>
      <c r="H48679" s="500"/>
      <c r="O48679" s="500"/>
      <c r="Q48679" s="498" t="s">
        <v>213</v>
      </c>
      <c r="S48679" s="499"/>
    </row>
    <row r="48680">
      <c r="B48680" s="497"/>
      <c r="H48680" s="500"/>
      <c r="O48680" s="500"/>
      <c r="Q48680" s="498" t="s">
        <v>213</v>
      </c>
      <c r="S48680" s="499"/>
    </row>
    <row r="48681">
      <c r="B48681" s="497"/>
      <c r="H48681" s="500"/>
      <c r="O48681" s="500"/>
      <c r="Q48681" s="498" t="s">
        <v>213</v>
      </c>
      <c r="S48681" s="499"/>
    </row>
    <row r="48682">
      <c r="B48682" s="497"/>
      <c r="H48682" s="500"/>
      <c r="O48682" s="500"/>
      <c r="Q48682" s="498" t="s">
        <v>213</v>
      </c>
      <c r="S48682" s="499"/>
    </row>
    <row r="48683">
      <c r="B48683" s="497"/>
      <c r="H48683" s="500"/>
      <c r="O48683" s="500"/>
      <c r="Q48683" s="498" t="s">
        <v>213</v>
      </c>
      <c r="S48683" s="499"/>
    </row>
    <row r="48684">
      <c r="B48684" s="497"/>
      <c r="H48684" s="500"/>
      <c r="O48684" s="500"/>
      <c r="Q48684" s="498" t="s">
        <v>213</v>
      </c>
      <c r="S48684" s="499"/>
    </row>
    <row r="48685">
      <c r="B48685" s="497"/>
      <c r="H48685" s="500"/>
      <c r="O48685" s="500"/>
      <c r="Q48685" s="498" t="s">
        <v>213</v>
      </c>
      <c r="S48685" s="499"/>
    </row>
    <row r="48686">
      <c r="B48686" s="497"/>
      <c r="H48686" s="500"/>
      <c r="O48686" s="500"/>
      <c r="Q48686" s="498" t="s">
        <v>213</v>
      </c>
      <c r="S48686" s="499"/>
    </row>
    <row r="48687">
      <c r="B48687" s="497"/>
      <c r="H48687" s="500"/>
      <c r="O48687" s="500"/>
      <c r="Q48687" s="498" t="s">
        <v>213</v>
      </c>
      <c r="S48687" s="499"/>
    </row>
    <row r="48688">
      <c r="B48688" s="497"/>
      <c r="H48688" s="500"/>
      <c r="O48688" s="500"/>
      <c r="Q48688" s="498" t="s">
        <v>213</v>
      </c>
      <c r="S48688" s="499"/>
    </row>
    <row r="48689">
      <c r="B48689" s="497"/>
      <c r="H48689" s="500"/>
      <c r="O48689" s="500"/>
      <c r="Q48689" s="498" t="s">
        <v>213</v>
      </c>
      <c r="S48689" s="499"/>
    </row>
    <row r="48690">
      <c r="B48690" s="497"/>
      <c r="H48690" s="500"/>
      <c r="O48690" s="500"/>
      <c r="Q48690" s="498" t="s">
        <v>213</v>
      </c>
      <c r="S48690" s="499"/>
    </row>
    <row r="48691">
      <c r="B48691" s="497"/>
      <c r="H48691" s="500"/>
      <c r="O48691" s="500"/>
      <c r="Q48691" s="498" t="s">
        <v>213</v>
      </c>
      <c r="S48691" s="499"/>
    </row>
    <row r="48692">
      <c r="B48692" s="497"/>
      <c r="H48692" s="500"/>
      <c r="O48692" s="500"/>
      <c r="Q48692" s="498" t="s">
        <v>213</v>
      </c>
      <c r="S48692" s="499"/>
    </row>
    <row r="48693">
      <c r="B48693" s="497"/>
      <c r="H48693" s="500"/>
      <c r="O48693" s="500"/>
      <c r="Q48693" s="498" t="s">
        <v>213</v>
      </c>
      <c r="S48693" s="499"/>
    </row>
    <row r="48694">
      <c r="B48694" s="497"/>
      <c r="H48694" s="500"/>
      <c r="O48694" s="500"/>
      <c r="Q48694" s="498" t="s">
        <v>213</v>
      </c>
      <c r="S48694" s="499"/>
    </row>
    <row r="48695">
      <c r="B48695" s="497"/>
      <c r="H48695" s="500"/>
      <c r="O48695" s="500"/>
      <c r="Q48695" s="498" t="s">
        <v>213</v>
      </c>
      <c r="S48695" s="499"/>
    </row>
    <row r="48696">
      <c r="B48696" s="497"/>
      <c r="H48696" s="500"/>
      <c r="O48696" s="500"/>
      <c r="Q48696" s="498" t="s">
        <v>213</v>
      </c>
      <c r="S48696" s="499"/>
    </row>
    <row r="48697">
      <c r="B48697" s="497"/>
      <c r="H48697" s="500"/>
      <c r="O48697" s="500"/>
      <c r="Q48697" s="498" t="s">
        <v>213</v>
      </c>
      <c r="S48697" s="499"/>
    </row>
    <row r="48698">
      <c r="B48698" s="497"/>
      <c r="H48698" s="500"/>
      <c r="O48698" s="500"/>
      <c r="Q48698" s="498" t="s">
        <v>213</v>
      </c>
      <c r="S48698" s="499"/>
    </row>
    <row r="48699">
      <c r="B48699" s="497"/>
      <c r="H48699" s="500"/>
      <c r="O48699" s="500"/>
      <c r="Q48699" s="498" t="s">
        <v>213</v>
      </c>
      <c r="S48699" s="499"/>
    </row>
    <row r="48700">
      <c r="B48700" s="497"/>
      <c r="H48700" s="500"/>
      <c r="O48700" s="500"/>
      <c r="Q48700" s="498" t="s">
        <v>213</v>
      </c>
      <c r="S48700" s="499"/>
    </row>
    <row r="48701">
      <c r="B48701" s="497"/>
      <c r="H48701" s="500"/>
      <c r="O48701" s="500"/>
      <c r="Q48701" s="498" t="s">
        <v>213</v>
      </c>
      <c r="S48701" s="499"/>
    </row>
    <row r="48702">
      <c r="B48702" s="497"/>
      <c r="H48702" s="500"/>
      <c r="O48702" s="500"/>
      <c r="Q48702" s="498" t="s">
        <v>213</v>
      </c>
      <c r="S48702" s="499"/>
    </row>
    <row r="48703">
      <c r="B48703" s="497"/>
      <c r="H48703" s="500"/>
      <c r="O48703" s="500"/>
      <c r="Q48703" s="498" t="s">
        <v>213</v>
      </c>
      <c r="S48703" s="499"/>
    </row>
    <row r="48704">
      <c r="B48704" s="497"/>
      <c r="H48704" s="500"/>
      <c r="O48704" s="500"/>
      <c r="Q48704" s="498" t="s">
        <v>213</v>
      </c>
      <c r="S48704" s="499"/>
    </row>
    <row r="48705">
      <c r="B48705" s="497"/>
      <c r="H48705" s="500"/>
      <c r="O48705" s="500"/>
      <c r="Q48705" s="498" t="s">
        <v>213</v>
      </c>
      <c r="S48705" s="499"/>
    </row>
    <row r="48706">
      <c r="B48706" s="497"/>
      <c r="H48706" s="500"/>
      <c r="O48706" s="500"/>
      <c r="Q48706" s="498" t="s">
        <v>213</v>
      </c>
      <c r="S48706" s="499"/>
    </row>
    <row r="48707">
      <c r="B48707" s="497"/>
      <c r="H48707" s="500"/>
      <c r="O48707" s="500"/>
      <c r="Q48707" s="498" t="s">
        <v>213</v>
      </c>
      <c r="S48707" s="499"/>
    </row>
    <row r="48708">
      <c r="B48708" s="497"/>
      <c r="H48708" s="500"/>
      <c r="O48708" s="500"/>
      <c r="Q48708" s="498" t="s">
        <v>213</v>
      </c>
      <c r="S48708" s="499"/>
    </row>
    <row r="48709">
      <c r="B48709" s="497"/>
      <c r="H48709" s="500"/>
      <c r="O48709" s="500"/>
      <c r="Q48709" s="498" t="s">
        <v>213</v>
      </c>
      <c r="S48709" s="499"/>
    </row>
    <row r="48710">
      <c r="B48710" s="497"/>
      <c r="H48710" s="500"/>
      <c r="O48710" s="500"/>
      <c r="Q48710" s="498" t="s">
        <v>213</v>
      </c>
      <c r="S48710" s="499"/>
    </row>
    <row r="48711">
      <c r="B48711" s="497"/>
      <c r="H48711" s="500"/>
      <c r="O48711" s="500"/>
      <c r="Q48711" s="498" t="s">
        <v>213</v>
      </c>
      <c r="S48711" s="499"/>
    </row>
    <row r="48712">
      <c r="B48712" s="497"/>
      <c r="H48712" s="500"/>
      <c r="O48712" s="500"/>
      <c r="Q48712" s="498" t="s">
        <v>213</v>
      </c>
      <c r="S48712" s="499"/>
    </row>
    <row r="48713">
      <c r="B48713" s="497"/>
      <c r="H48713" s="500"/>
      <c r="O48713" s="500"/>
      <c r="Q48713" s="498" t="s">
        <v>213</v>
      </c>
      <c r="S48713" s="499"/>
    </row>
    <row r="48714">
      <c r="B48714" s="497"/>
      <c r="H48714" s="500"/>
      <c r="O48714" s="500"/>
      <c r="Q48714" s="498" t="s">
        <v>213</v>
      </c>
      <c r="S48714" s="499"/>
    </row>
    <row r="48715">
      <c r="B48715" s="497"/>
      <c r="H48715" s="500"/>
      <c r="O48715" s="500"/>
      <c r="Q48715" s="498" t="s">
        <v>213</v>
      </c>
      <c r="S48715" s="499"/>
    </row>
    <row r="48716">
      <c r="B48716" s="497"/>
      <c r="H48716" s="500"/>
      <c r="O48716" s="500"/>
      <c r="Q48716" s="498" t="s">
        <v>213</v>
      </c>
      <c r="S48716" s="499"/>
    </row>
    <row r="48717">
      <c r="B48717" s="497"/>
      <c r="H48717" s="500"/>
      <c r="O48717" s="500"/>
      <c r="Q48717" s="498" t="s">
        <v>213</v>
      </c>
      <c r="S48717" s="499"/>
    </row>
    <row r="48718">
      <c r="B48718" s="497"/>
      <c r="H48718" s="500"/>
      <c r="O48718" s="500"/>
      <c r="Q48718" s="498" t="s">
        <v>213</v>
      </c>
      <c r="S48718" s="499"/>
    </row>
    <row r="48719">
      <c r="B48719" s="497"/>
      <c r="H48719" s="500"/>
      <c r="O48719" s="500"/>
      <c r="Q48719" s="498" t="s">
        <v>213</v>
      </c>
      <c r="S48719" s="499"/>
    </row>
    <row r="48720">
      <c r="B48720" s="497"/>
      <c r="H48720" s="500"/>
      <c r="O48720" s="500"/>
      <c r="Q48720" s="498" t="s">
        <v>213</v>
      </c>
      <c r="S48720" s="499"/>
    </row>
    <row r="48721">
      <c r="B48721" s="497"/>
      <c r="H48721" s="500"/>
      <c r="O48721" s="500"/>
      <c r="Q48721" s="498" t="s">
        <v>213</v>
      </c>
      <c r="S48721" s="499"/>
    </row>
    <row r="48722">
      <c r="B48722" s="497"/>
      <c r="H48722" s="500"/>
      <c r="O48722" s="500"/>
      <c r="Q48722" s="498" t="s">
        <v>213</v>
      </c>
      <c r="S48722" s="499"/>
    </row>
    <row r="48723">
      <c r="B48723" s="497"/>
      <c r="H48723" s="500"/>
      <c r="O48723" s="500"/>
      <c r="Q48723" s="498" t="s">
        <v>213</v>
      </c>
      <c r="S48723" s="499"/>
    </row>
    <row r="48724">
      <c r="B48724" s="497"/>
      <c r="H48724" s="500"/>
      <c r="O48724" s="500"/>
      <c r="Q48724" s="498" t="s">
        <v>213</v>
      </c>
      <c r="S48724" s="499"/>
    </row>
    <row r="48725">
      <c r="B48725" s="497"/>
      <c r="H48725" s="500"/>
      <c r="O48725" s="500"/>
      <c r="Q48725" s="498" t="s">
        <v>213</v>
      </c>
      <c r="S48725" s="499"/>
    </row>
    <row r="48726">
      <c r="B48726" s="497"/>
      <c r="H48726" s="500"/>
      <c r="O48726" s="500"/>
      <c r="Q48726" s="498" t="s">
        <v>213</v>
      </c>
      <c r="S48726" s="499"/>
    </row>
    <row r="48727">
      <c r="B48727" s="497"/>
      <c r="H48727" s="500"/>
      <c r="O48727" s="500"/>
      <c r="Q48727" s="498" t="s">
        <v>213</v>
      </c>
      <c r="S48727" s="499"/>
    </row>
    <row r="48728">
      <c r="B48728" s="497"/>
      <c r="H48728" s="500"/>
      <c r="O48728" s="500"/>
      <c r="Q48728" s="498" t="s">
        <v>213</v>
      </c>
      <c r="S48728" s="499"/>
    </row>
    <row r="48729">
      <c r="B48729" s="497"/>
      <c r="H48729" s="500"/>
      <c r="O48729" s="500"/>
      <c r="Q48729" s="498" t="s">
        <v>213</v>
      </c>
      <c r="S48729" s="499"/>
    </row>
    <row r="48730">
      <c r="B48730" s="497"/>
      <c r="H48730" s="500"/>
      <c r="O48730" s="500"/>
      <c r="Q48730" s="498" t="s">
        <v>213</v>
      </c>
      <c r="S48730" s="499"/>
    </row>
    <row r="48731">
      <c r="B48731" s="497"/>
      <c r="H48731" s="500"/>
      <c r="O48731" s="500"/>
      <c r="Q48731" s="498" t="s">
        <v>213</v>
      </c>
      <c r="S48731" s="499"/>
    </row>
    <row r="48732">
      <c r="B48732" s="497"/>
      <c r="H48732" s="500"/>
      <c r="O48732" s="500"/>
      <c r="Q48732" s="498" t="s">
        <v>213</v>
      </c>
      <c r="S48732" s="499"/>
    </row>
    <row r="48733">
      <c r="B48733" s="497"/>
      <c r="H48733" s="500"/>
      <c r="O48733" s="500"/>
      <c r="Q48733" s="498" t="s">
        <v>213</v>
      </c>
      <c r="S48733" s="499"/>
    </row>
    <row r="48734">
      <c r="B48734" s="497"/>
      <c r="H48734" s="500"/>
      <c r="O48734" s="500"/>
      <c r="Q48734" s="498" t="s">
        <v>213</v>
      </c>
      <c r="S48734" s="499"/>
    </row>
    <row r="48735">
      <c r="B48735" s="497"/>
      <c r="H48735" s="500"/>
      <c r="O48735" s="500"/>
      <c r="Q48735" s="498" t="s">
        <v>213</v>
      </c>
      <c r="S48735" s="499"/>
    </row>
    <row r="48736">
      <c r="B48736" s="497"/>
      <c r="H48736" s="500"/>
      <c r="O48736" s="500"/>
      <c r="Q48736" s="498" t="s">
        <v>213</v>
      </c>
      <c r="S48736" s="499"/>
    </row>
    <row r="48737">
      <c r="B48737" s="497"/>
      <c r="H48737" s="500"/>
      <c r="O48737" s="500"/>
      <c r="Q48737" s="498" t="s">
        <v>213</v>
      </c>
      <c r="S48737" s="499"/>
    </row>
    <row r="48738">
      <c r="B48738" s="497"/>
      <c r="H48738" s="500"/>
      <c r="O48738" s="500"/>
      <c r="Q48738" s="498" t="s">
        <v>213</v>
      </c>
      <c r="S48738" s="499"/>
    </row>
    <row r="48739">
      <c r="B48739" s="497"/>
      <c r="H48739" s="500"/>
      <c r="O48739" s="500"/>
      <c r="Q48739" s="498" t="s">
        <v>213</v>
      </c>
      <c r="S48739" s="499"/>
    </row>
    <row r="48740">
      <c r="B48740" s="497"/>
      <c r="H48740" s="500"/>
      <c r="O48740" s="500"/>
      <c r="Q48740" s="498" t="s">
        <v>213</v>
      </c>
      <c r="S48740" s="499"/>
    </row>
    <row r="48741">
      <c r="B48741" s="497"/>
      <c r="H48741" s="500"/>
      <c r="O48741" s="500"/>
      <c r="Q48741" s="498" t="s">
        <v>213</v>
      </c>
      <c r="S48741" s="499"/>
    </row>
    <row r="48742">
      <c r="B48742" s="497"/>
      <c r="H48742" s="500"/>
      <c r="O48742" s="500"/>
      <c r="Q48742" s="498" t="s">
        <v>213</v>
      </c>
      <c r="S48742" s="499"/>
    </row>
    <row r="48743">
      <c r="B48743" s="497"/>
      <c r="H48743" s="500"/>
      <c r="O48743" s="500"/>
      <c r="Q48743" s="498" t="s">
        <v>213</v>
      </c>
      <c r="S48743" s="499"/>
    </row>
    <row r="48744">
      <c r="B48744" s="497"/>
      <c r="H48744" s="500"/>
      <c r="O48744" s="500"/>
      <c r="Q48744" s="498" t="s">
        <v>213</v>
      </c>
      <c r="S48744" s="499"/>
    </row>
    <row r="48745">
      <c r="B48745" s="497"/>
      <c r="H48745" s="500"/>
      <c r="O48745" s="500"/>
      <c r="Q48745" s="498" t="s">
        <v>213</v>
      </c>
      <c r="S48745" s="499"/>
    </row>
    <row r="48746">
      <c r="B48746" s="497"/>
      <c r="H48746" s="500"/>
      <c r="O48746" s="500"/>
      <c r="Q48746" s="498" t="s">
        <v>213</v>
      </c>
      <c r="S48746" s="499"/>
    </row>
    <row r="48747">
      <c r="B48747" s="497"/>
      <c r="H48747" s="500"/>
      <c r="O48747" s="500"/>
      <c r="Q48747" s="498" t="s">
        <v>213</v>
      </c>
      <c r="S48747" s="499"/>
    </row>
    <row r="48748">
      <c r="B48748" s="497"/>
      <c r="H48748" s="500"/>
      <c r="O48748" s="500"/>
      <c r="Q48748" s="498" t="s">
        <v>213</v>
      </c>
      <c r="S48748" s="499"/>
    </row>
    <row r="48749">
      <c r="B48749" s="497"/>
      <c r="H48749" s="500"/>
      <c r="O48749" s="500"/>
      <c r="Q48749" s="498" t="s">
        <v>213</v>
      </c>
      <c r="S48749" s="499"/>
    </row>
    <row r="48750">
      <c r="B48750" s="497"/>
      <c r="H48750" s="500"/>
      <c r="O48750" s="500"/>
      <c r="Q48750" s="498" t="s">
        <v>213</v>
      </c>
      <c r="S48750" s="499"/>
    </row>
    <row r="48751">
      <c r="B48751" s="497"/>
      <c r="H48751" s="500"/>
      <c r="O48751" s="500"/>
      <c r="Q48751" s="498" t="s">
        <v>213</v>
      </c>
      <c r="S48751" s="499"/>
    </row>
    <row r="48752">
      <c r="B48752" s="497"/>
      <c r="H48752" s="500"/>
      <c r="O48752" s="500"/>
      <c r="Q48752" s="498" t="s">
        <v>213</v>
      </c>
      <c r="S48752" s="499"/>
    </row>
    <row r="48753">
      <c r="B48753" s="497"/>
      <c r="H48753" s="500"/>
      <c r="O48753" s="500"/>
      <c r="Q48753" s="498" t="s">
        <v>213</v>
      </c>
      <c r="S48753" s="499"/>
    </row>
    <row r="48754">
      <c r="B48754" s="497"/>
      <c r="H48754" s="500"/>
      <c r="O48754" s="500"/>
      <c r="Q48754" s="498" t="s">
        <v>213</v>
      </c>
      <c r="S48754" s="499"/>
    </row>
    <row r="48755">
      <c r="B48755" s="497"/>
      <c r="H48755" s="500"/>
      <c r="O48755" s="500"/>
      <c r="Q48755" s="498" t="s">
        <v>213</v>
      </c>
      <c r="S48755" s="499"/>
    </row>
    <row r="48756">
      <c r="B48756" s="497"/>
      <c r="H48756" s="500"/>
      <c r="O48756" s="500"/>
      <c r="Q48756" s="498" t="s">
        <v>213</v>
      </c>
      <c r="S48756" s="499"/>
    </row>
    <row r="48757">
      <c r="B48757" s="497"/>
      <c r="H48757" s="500"/>
      <c r="O48757" s="500"/>
      <c r="Q48757" s="498" t="s">
        <v>213</v>
      </c>
      <c r="S48757" s="499"/>
    </row>
    <row r="48758">
      <c r="B48758" s="497"/>
      <c r="H48758" s="500"/>
      <c r="O48758" s="500"/>
      <c r="Q48758" s="498" t="s">
        <v>213</v>
      </c>
      <c r="S48758" s="499"/>
    </row>
    <row r="48759">
      <c r="B48759" s="497"/>
      <c r="H48759" s="500"/>
      <c r="O48759" s="500"/>
      <c r="Q48759" s="498" t="s">
        <v>213</v>
      </c>
      <c r="S48759" s="499"/>
    </row>
    <row r="48760">
      <c r="B48760" s="497"/>
      <c r="H48760" s="500"/>
      <c r="O48760" s="500"/>
      <c r="Q48760" s="498" t="s">
        <v>213</v>
      </c>
      <c r="S48760" s="499"/>
    </row>
    <row r="48761">
      <c r="B48761" s="497"/>
      <c r="H48761" s="500"/>
      <c r="O48761" s="500"/>
      <c r="Q48761" s="498" t="s">
        <v>213</v>
      </c>
      <c r="S48761" s="499"/>
    </row>
    <row r="48762">
      <c r="B48762" s="497"/>
      <c r="H48762" s="500"/>
      <c r="O48762" s="500"/>
      <c r="Q48762" s="498" t="s">
        <v>213</v>
      </c>
      <c r="S48762" s="499"/>
    </row>
    <row r="48763">
      <c r="B48763" s="497"/>
      <c r="H48763" s="500"/>
      <c r="O48763" s="500"/>
      <c r="Q48763" s="498" t="s">
        <v>213</v>
      </c>
      <c r="S48763" s="499"/>
    </row>
    <row r="48764">
      <c r="B48764" s="497"/>
      <c r="H48764" s="500"/>
      <c r="O48764" s="500"/>
      <c r="Q48764" s="498" t="s">
        <v>213</v>
      </c>
      <c r="S48764" s="499"/>
    </row>
    <row r="48765">
      <c r="B48765" s="497"/>
      <c r="H48765" s="500"/>
      <c r="O48765" s="500"/>
      <c r="Q48765" s="498" t="s">
        <v>213</v>
      </c>
      <c r="S48765" s="499"/>
    </row>
    <row r="48766">
      <c r="B48766" s="497"/>
      <c r="H48766" s="500"/>
      <c r="O48766" s="500"/>
      <c r="Q48766" s="498" t="s">
        <v>213</v>
      </c>
      <c r="S48766" s="499"/>
    </row>
    <row r="48767">
      <c r="B48767" s="497"/>
      <c r="H48767" s="500"/>
      <c r="O48767" s="500"/>
      <c r="Q48767" s="498" t="s">
        <v>213</v>
      </c>
      <c r="S48767" s="499"/>
    </row>
    <row r="48768">
      <c r="B48768" s="497"/>
      <c r="H48768" s="500"/>
      <c r="O48768" s="500"/>
      <c r="Q48768" s="498" t="s">
        <v>213</v>
      </c>
      <c r="S48768" s="499"/>
    </row>
    <row r="48769">
      <c r="B48769" s="497"/>
      <c r="H48769" s="500"/>
      <c r="O48769" s="500"/>
      <c r="Q48769" s="498" t="s">
        <v>213</v>
      </c>
      <c r="S48769" s="499"/>
    </row>
    <row r="48770">
      <c r="B48770" s="497"/>
      <c r="H48770" s="500"/>
      <c r="O48770" s="500"/>
      <c r="Q48770" s="498" t="s">
        <v>213</v>
      </c>
      <c r="S48770" s="499"/>
    </row>
    <row r="48771">
      <c r="B48771" s="497"/>
      <c r="H48771" s="500"/>
      <c r="O48771" s="500"/>
      <c r="Q48771" s="498" t="s">
        <v>213</v>
      </c>
      <c r="S48771" s="499"/>
    </row>
    <row r="48772">
      <c r="B48772" s="497"/>
      <c r="H48772" s="500"/>
      <c r="O48772" s="500"/>
      <c r="Q48772" s="498" t="s">
        <v>213</v>
      </c>
      <c r="S48772" s="499"/>
    </row>
    <row r="48773">
      <c r="B48773" s="497"/>
      <c r="H48773" s="500"/>
      <c r="O48773" s="500"/>
      <c r="Q48773" s="498" t="s">
        <v>213</v>
      </c>
      <c r="S48773" s="499"/>
    </row>
    <row r="48774">
      <c r="B48774" s="497"/>
      <c r="H48774" s="500"/>
      <c r="O48774" s="500"/>
      <c r="Q48774" s="498" t="s">
        <v>213</v>
      </c>
      <c r="S48774" s="499"/>
    </row>
    <row r="48775">
      <c r="B48775" s="497"/>
      <c r="H48775" s="500"/>
      <c r="O48775" s="500"/>
      <c r="Q48775" s="498" t="s">
        <v>213</v>
      </c>
      <c r="S48775" s="499"/>
    </row>
    <row r="48776">
      <c r="B48776" s="497"/>
      <c r="H48776" s="500"/>
      <c r="O48776" s="500"/>
      <c r="Q48776" s="498" t="s">
        <v>213</v>
      </c>
      <c r="S48776" s="499"/>
    </row>
    <row r="48777">
      <c r="B48777" s="497"/>
      <c r="H48777" s="500"/>
      <c r="O48777" s="500"/>
      <c r="Q48777" s="498" t="s">
        <v>213</v>
      </c>
      <c r="S48777" s="499"/>
    </row>
    <row r="48778">
      <c r="B48778" s="497"/>
      <c r="H48778" s="500"/>
      <c r="O48778" s="500"/>
      <c r="Q48778" s="498" t="s">
        <v>213</v>
      </c>
      <c r="S48778" s="499"/>
    </row>
    <row r="48779">
      <c r="B48779" s="497"/>
      <c r="H48779" s="500"/>
      <c r="O48779" s="500"/>
      <c r="Q48779" s="498" t="s">
        <v>213</v>
      </c>
      <c r="S48779" s="499"/>
    </row>
    <row r="48780">
      <c r="B48780" s="497"/>
      <c r="H48780" s="500"/>
      <c r="O48780" s="500"/>
      <c r="Q48780" s="498" t="s">
        <v>213</v>
      </c>
      <c r="S48780" s="499"/>
    </row>
    <row r="48781">
      <c r="B48781" s="497"/>
      <c r="H48781" s="500"/>
      <c r="O48781" s="500"/>
      <c r="Q48781" s="498" t="s">
        <v>213</v>
      </c>
      <c r="S48781" s="499"/>
    </row>
    <row r="48782">
      <c r="B48782" s="497"/>
      <c r="H48782" s="500"/>
      <c r="O48782" s="500"/>
      <c r="Q48782" s="498" t="s">
        <v>213</v>
      </c>
      <c r="S48782" s="499"/>
    </row>
    <row r="48783">
      <c r="B48783" s="497"/>
      <c r="H48783" s="500"/>
      <c r="O48783" s="500"/>
      <c r="Q48783" s="498" t="s">
        <v>213</v>
      </c>
      <c r="S48783" s="499"/>
    </row>
    <row r="48784">
      <c r="B48784" s="497"/>
      <c r="H48784" s="500"/>
      <c r="O48784" s="500"/>
      <c r="Q48784" s="498" t="s">
        <v>213</v>
      </c>
      <c r="S48784" s="499"/>
    </row>
    <row r="48785">
      <c r="B48785" s="497"/>
      <c r="H48785" s="500"/>
      <c r="O48785" s="500"/>
      <c r="Q48785" s="498" t="s">
        <v>213</v>
      </c>
      <c r="S48785" s="499"/>
    </row>
    <row r="48786">
      <c r="B48786" s="497"/>
      <c r="H48786" s="500"/>
      <c r="O48786" s="500"/>
      <c r="Q48786" s="498" t="s">
        <v>213</v>
      </c>
      <c r="S48786" s="499"/>
    </row>
    <row r="48787">
      <c r="B48787" s="497"/>
      <c r="H48787" s="500"/>
      <c r="O48787" s="500"/>
      <c r="Q48787" s="498" t="s">
        <v>213</v>
      </c>
      <c r="S48787" s="499"/>
    </row>
    <row r="48788">
      <c r="B48788" s="497"/>
      <c r="H48788" s="500"/>
      <c r="O48788" s="500"/>
      <c r="Q48788" s="498" t="s">
        <v>213</v>
      </c>
      <c r="S48788" s="499"/>
    </row>
    <row r="48789">
      <c r="B48789" s="497"/>
      <c r="H48789" s="500"/>
      <c r="O48789" s="500"/>
      <c r="Q48789" s="498" t="s">
        <v>213</v>
      </c>
      <c r="S48789" s="499"/>
    </row>
    <row r="48790">
      <c r="B48790" s="497"/>
      <c r="H48790" s="500"/>
      <c r="O48790" s="500"/>
      <c r="Q48790" s="498" t="s">
        <v>213</v>
      </c>
      <c r="S48790" s="499"/>
    </row>
    <row r="48791">
      <c r="B48791" s="497"/>
      <c r="H48791" s="500"/>
      <c r="O48791" s="500"/>
      <c r="Q48791" s="498" t="s">
        <v>213</v>
      </c>
      <c r="S48791" s="499"/>
    </row>
    <row r="48792">
      <c r="B48792" s="497"/>
      <c r="H48792" s="500"/>
      <c r="O48792" s="500"/>
      <c r="Q48792" s="498" t="s">
        <v>213</v>
      </c>
      <c r="S48792" s="499"/>
    </row>
    <row r="48793">
      <c r="B48793" s="497"/>
      <c r="H48793" s="500"/>
      <c r="O48793" s="500"/>
      <c r="Q48793" s="498" t="s">
        <v>213</v>
      </c>
      <c r="S48793" s="499"/>
    </row>
    <row r="48794">
      <c r="B48794" s="497"/>
      <c r="H48794" s="500"/>
      <c r="O48794" s="500"/>
      <c r="Q48794" s="498" t="s">
        <v>213</v>
      </c>
      <c r="S48794" s="499"/>
    </row>
    <row r="48795">
      <c r="B48795" s="497"/>
      <c r="H48795" s="500"/>
      <c r="O48795" s="500"/>
      <c r="Q48795" s="498" t="s">
        <v>213</v>
      </c>
      <c r="S48795" s="499"/>
    </row>
    <row r="48796">
      <c r="B48796" s="497"/>
      <c r="H48796" s="500"/>
      <c r="O48796" s="500"/>
      <c r="Q48796" s="498" t="s">
        <v>213</v>
      </c>
      <c r="S48796" s="499"/>
    </row>
    <row r="48797">
      <c r="B48797" s="497"/>
      <c r="H48797" s="500"/>
      <c r="O48797" s="500"/>
      <c r="Q48797" s="498" t="s">
        <v>213</v>
      </c>
      <c r="S48797" s="499"/>
    </row>
    <row r="48798">
      <c r="B48798" s="497"/>
      <c r="H48798" s="500"/>
      <c r="O48798" s="500"/>
      <c r="Q48798" s="498" t="s">
        <v>213</v>
      </c>
      <c r="S48798" s="499"/>
    </row>
    <row r="48799">
      <c r="B48799" s="497"/>
      <c r="H48799" s="500"/>
      <c r="O48799" s="500"/>
      <c r="Q48799" s="498" t="s">
        <v>213</v>
      </c>
      <c r="S48799" s="499"/>
    </row>
    <row r="48800">
      <c r="B48800" s="497"/>
      <c r="H48800" s="500"/>
      <c r="O48800" s="500"/>
      <c r="Q48800" s="498" t="s">
        <v>213</v>
      </c>
      <c r="S48800" s="499"/>
    </row>
    <row r="48801">
      <c r="B48801" s="497"/>
      <c r="H48801" s="500"/>
      <c r="O48801" s="500"/>
      <c r="Q48801" s="498" t="s">
        <v>213</v>
      </c>
      <c r="S48801" s="499"/>
    </row>
    <row r="48802">
      <c r="B48802" s="497"/>
      <c r="H48802" s="500"/>
      <c r="O48802" s="500"/>
      <c r="Q48802" s="498" t="s">
        <v>213</v>
      </c>
      <c r="S48802" s="499"/>
    </row>
    <row r="48803">
      <c r="B48803" s="497"/>
      <c r="H48803" s="500"/>
      <c r="O48803" s="500"/>
      <c r="Q48803" s="498" t="s">
        <v>213</v>
      </c>
      <c r="S48803" s="499"/>
    </row>
    <row r="48804">
      <c r="B48804" s="497"/>
      <c r="H48804" s="500"/>
      <c r="O48804" s="500"/>
      <c r="Q48804" s="498" t="s">
        <v>213</v>
      </c>
      <c r="S48804" s="499"/>
    </row>
    <row r="48805">
      <c r="B48805" s="497"/>
      <c r="H48805" s="500"/>
      <c r="O48805" s="500"/>
      <c r="Q48805" s="498" t="s">
        <v>213</v>
      </c>
      <c r="S48805" s="499"/>
    </row>
    <row r="48806">
      <c r="B48806" s="497"/>
      <c r="H48806" s="500"/>
      <c r="O48806" s="500"/>
      <c r="Q48806" s="498" t="s">
        <v>213</v>
      </c>
      <c r="S48806" s="499"/>
    </row>
    <row r="48807">
      <c r="B48807" s="497"/>
      <c r="H48807" s="500"/>
      <c r="O48807" s="500"/>
      <c r="Q48807" s="498" t="s">
        <v>213</v>
      </c>
      <c r="S48807" s="499"/>
    </row>
    <row r="48808">
      <c r="B48808" s="497"/>
      <c r="H48808" s="500"/>
      <c r="O48808" s="500"/>
      <c r="Q48808" s="498" t="s">
        <v>213</v>
      </c>
      <c r="S48808" s="499"/>
    </row>
    <row r="48809">
      <c r="B48809" s="497"/>
      <c r="H48809" s="500"/>
      <c r="O48809" s="500"/>
      <c r="Q48809" s="498" t="s">
        <v>213</v>
      </c>
      <c r="S48809" s="499"/>
    </row>
    <row r="48810">
      <c r="B48810" s="497"/>
      <c r="H48810" s="500"/>
      <c r="O48810" s="500"/>
      <c r="Q48810" s="498" t="s">
        <v>213</v>
      </c>
      <c r="S48810" s="499"/>
    </row>
    <row r="48811">
      <c r="B48811" s="497"/>
      <c r="H48811" s="500"/>
      <c r="O48811" s="500"/>
      <c r="Q48811" s="498" t="s">
        <v>213</v>
      </c>
      <c r="S48811" s="499"/>
    </row>
    <row r="48812">
      <c r="B48812" s="497"/>
      <c r="H48812" s="500"/>
      <c r="O48812" s="500"/>
      <c r="Q48812" s="498" t="s">
        <v>213</v>
      </c>
      <c r="S48812" s="499"/>
    </row>
    <row r="48813">
      <c r="B48813" s="497"/>
      <c r="H48813" s="500"/>
      <c r="O48813" s="500"/>
      <c r="Q48813" s="498" t="s">
        <v>213</v>
      </c>
      <c r="S48813" s="499"/>
    </row>
    <row r="48814">
      <c r="B48814" s="497"/>
      <c r="H48814" s="500"/>
      <c r="O48814" s="500"/>
      <c r="Q48814" s="498" t="s">
        <v>213</v>
      </c>
      <c r="S48814" s="499"/>
    </row>
    <row r="48815">
      <c r="B48815" s="497"/>
      <c r="H48815" s="500"/>
      <c r="O48815" s="500"/>
      <c r="Q48815" s="498" t="s">
        <v>213</v>
      </c>
      <c r="S48815" s="499"/>
    </row>
    <row r="48816">
      <c r="B48816" s="497"/>
      <c r="H48816" s="500"/>
      <c r="O48816" s="500"/>
      <c r="Q48816" s="498" t="s">
        <v>213</v>
      </c>
      <c r="S48816" s="499"/>
    </row>
    <row r="48817">
      <c r="B48817" s="497"/>
      <c r="H48817" s="500"/>
      <c r="O48817" s="500"/>
      <c r="Q48817" s="498" t="s">
        <v>213</v>
      </c>
      <c r="S48817" s="499"/>
    </row>
    <row r="48818">
      <c r="B48818" s="497"/>
      <c r="H48818" s="500"/>
      <c r="O48818" s="500"/>
      <c r="Q48818" s="498" t="s">
        <v>213</v>
      </c>
      <c r="S48818" s="499"/>
    </row>
    <row r="48819">
      <c r="B48819" s="497"/>
      <c r="H48819" s="500"/>
      <c r="O48819" s="500"/>
      <c r="Q48819" s="498" t="s">
        <v>213</v>
      </c>
      <c r="S48819" s="499"/>
    </row>
    <row r="48820">
      <c r="B48820" s="497"/>
      <c r="H48820" s="500"/>
      <c r="O48820" s="500"/>
      <c r="Q48820" s="498" t="s">
        <v>213</v>
      </c>
      <c r="S48820" s="499"/>
    </row>
    <row r="48821">
      <c r="B48821" s="497"/>
      <c r="H48821" s="500"/>
      <c r="O48821" s="500"/>
      <c r="Q48821" s="498" t="s">
        <v>213</v>
      </c>
      <c r="S48821" s="499"/>
    </row>
    <row r="48822">
      <c r="B48822" s="497"/>
      <c r="H48822" s="500"/>
      <c r="O48822" s="500"/>
      <c r="Q48822" s="498" t="s">
        <v>213</v>
      </c>
      <c r="S48822" s="499"/>
    </row>
    <row r="48823">
      <c r="B48823" s="497"/>
      <c r="H48823" s="500"/>
      <c r="O48823" s="500"/>
      <c r="Q48823" s="498" t="s">
        <v>213</v>
      </c>
      <c r="S48823" s="499"/>
    </row>
    <row r="48824">
      <c r="B48824" s="497"/>
      <c r="H48824" s="500"/>
      <c r="O48824" s="500"/>
      <c r="Q48824" s="498" t="s">
        <v>213</v>
      </c>
      <c r="S48824" s="499"/>
    </row>
    <row r="48825">
      <c r="B48825" s="497"/>
      <c r="H48825" s="500"/>
      <c r="O48825" s="500"/>
      <c r="Q48825" s="498" t="s">
        <v>213</v>
      </c>
      <c r="S48825" s="499"/>
    </row>
    <row r="48826">
      <c r="B48826" s="497"/>
      <c r="H48826" s="500"/>
      <c r="O48826" s="500"/>
      <c r="Q48826" s="498" t="s">
        <v>213</v>
      </c>
      <c r="S48826" s="499"/>
    </row>
    <row r="48827">
      <c r="B48827" s="497"/>
      <c r="H48827" s="500"/>
      <c r="O48827" s="500"/>
      <c r="Q48827" s="498" t="s">
        <v>213</v>
      </c>
      <c r="S48827" s="499"/>
    </row>
    <row r="48828">
      <c r="B48828" s="497"/>
      <c r="H48828" s="500"/>
      <c r="O48828" s="500"/>
      <c r="Q48828" s="498" t="s">
        <v>213</v>
      </c>
      <c r="S48828" s="499"/>
    </row>
    <row r="48829">
      <c r="B48829" s="497"/>
      <c r="H48829" s="500"/>
      <c r="O48829" s="500"/>
      <c r="Q48829" s="498" t="s">
        <v>213</v>
      </c>
      <c r="S48829" s="499"/>
    </row>
    <row r="48830">
      <c r="B48830" s="497"/>
      <c r="H48830" s="500"/>
      <c r="O48830" s="500"/>
      <c r="Q48830" s="498" t="s">
        <v>213</v>
      </c>
      <c r="S48830" s="499"/>
    </row>
    <row r="48831">
      <c r="B48831" s="497"/>
      <c r="H48831" s="500"/>
      <c r="O48831" s="500"/>
      <c r="Q48831" s="498" t="s">
        <v>213</v>
      </c>
      <c r="S48831" s="499"/>
    </row>
    <row r="48832">
      <c r="B48832" s="497"/>
      <c r="H48832" s="500"/>
      <c r="O48832" s="500"/>
      <c r="Q48832" s="498" t="s">
        <v>213</v>
      </c>
      <c r="S48832" s="499"/>
    </row>
    <row r="48833">
      <c r="B48833" s="497"/>
      <c r="H48833" s="500"/>
      <c r="O48833" s="500"/>
      <c r="Q48833" s="498" t="s">
        <v>213</v>
      </c>
      <c r="S48833" s="499"/>
    </row>
    <row r="48834">
      <c r="B48834" s="497"/>
      <c r="H48834" s="500"/>
      <c r="O48834" s="500"/>
      <c r="Q48834" s="498" t="s">
        <v>213</v>
      </c>
      <c r="S48834" s="499"/>
    </row>
    <row r="48835">
      <c r="B48835" s="497"/>
      <c r="H48835" s="500"/>
      <c r="O48835" s="500"/>
      <c r="Q48835" s="498" t="s">
        <v>213</v>
      </c>
      <c r="S48835" s="499"/>
    </row>
    <row r="48836">
      <c r="B48836" s="497"/>
      <c r="H48836" s="500"/>
      <c r="O48836" s="500"/>
      <c r="Q48836" s="498" t="s">
        <v>213</v>
      </c>
      <c r="S48836" s="499"/>
    </row>
    <row r="48837">
      <c r="B48837" s="497"/>
      <c r="H48837" s="500"/>
      <c r="O48837" s="500"/>
      <c r="Q48837" s="498" t="s">
        <v>213</v>
      </c>
      <c r="S48837" s="499"/>
    </row>
    <row r="48838">
      <c r="B48838" s="497"/>
      <c r="H48838" s="500"/>
      <c r="O48838" s="500"/>
      <c r="Q48838" s="498" t="s">
        <v>213</v>
      </c>
      <c r="S48838" s="499"/>
    </row>
    <row r="48839">
      <c r="B48839" s="497"/>
      <c r="H48839" s="500"/>
      <c r="O48839" s="500"/>
      <c r="Q48839" s="498" t="s">
        <v>213</v>
      </c>
      <c r="S48839" s="499"/>
    </row>
    <row r="48840">
      <c r="B48840" s="497"/>
      <c r="H48840" s="500"/>
      <c r="O48840" s="500"/>
      <c r="Q48840" s="498" t="s">
        <v>213</v>
      </c>
      <c r="S48840" s="499"/>
    </row>
    <row r="48841">
      <c r="B48841" s="497"/>
      <c r="H48841" s="500"/>
      <c r="O48841" s="500"/>
      <c r="Q48841" s="498" t="s">
        <v>213</v>
      </c>
      <c r="S48841" s="499"/>
    </row>
    <row r="48842">
      <c r="B48842" s="497"/>
      <c r="H48842" s="500"/>
      <c r="O48842" s="500"/>
      <c r="Q48842" s="498" t="s">
        <v>213</v>
      </c>
      <c r="S48842" s="499"/>
    </row>
    <row r="48843">
      <c r="B48843" s="497"/>
      <c r="H48843" s="500"/>
      <c r="O48843" s="500"/>
      <c r="Q48843" s="498" t="s">
        <v>213</v>
      </c>
      <c r="S48843" s="499"/>
    </row>
    <row r="48844">
      <c r="B48844" s="497"/>
      <c r="H48844" s="500"/>
      <c r="O48844" s="500"/>
      <c r="Q48844" s="498" t="s">
        <v>213</v>
      </c>
      <c r="S48844" s="499"/>
    </row>
    <row r="48845">
      <c r="B48845" s="497"/>
      <c r="H48845" s="500"/>
      <c r="O48845" s="500"/>
      <c r="Q48845" s="498" t="s">
        <v>213</v>
      </c>
      <c r="S48845" s="499"/>
    </row>
    <row r="48846">
      <c r="B48846" s="497"/>
      <c r="H48846" s="500"/>
      <c r="O48846" s="500"/>
      <c r="Q48846" s="498" t="s">
        <v>213</v>
      </c>
      <c r="S48846" s="499"/>
    </row>
    <row r="48847">
      <c r="B48847" s="497"/>
      <c r="H48847" s="500"/>
      <c r="O48847" s="500"/>
      <c r="Q48847" s="498" t="s">
        <v>213</v>
      </c>
      <c r="S48847" s="499"/>
    </row>
    <row r="48848">
      <c r="B48848" s="497"/>
      <c r="H48848" s="500"/>
      <c r="O48848" s="500"/>
      <c r="Q48848" s="498" t="s">
        <v>213</v>
      </c>
      <c r="S48848" s="499"/>
    </row>
    <row r="48849">
      <c r="B48849" s="497"/>
      <c r="H48849" s="500"/>
      <c r="O48849" s="500"/>
      <c r="Q48849" s="498" t="s">
        <v>213</v>
      </c>
      <c r="S48849" s="499"/>
    </row>
    <row r="48850">
      <c r="B48850" s="497"/>
      <c r="H48850" s="500"/>
      <c r="O48850" s="500"/>
      <c r="Q48850" s="498" t="s">
        <v>213</v>
      </c>
      <c r="S48850" s="499"/>
    </row>
    <row r="48851">
      <c r="B48851" s="497"/>
      <c r="H48851" s="500"/>
      <c r="O48851" s="500"/>
      <c r="Q48851" s="498" t="s">
        <v>213</v>
      </c>
      <c r="S48851" s="499"/>
    </row>
    <row r="48852">
      <c r="B48852" s="497"/>
      <c r="H48852" s="500"/>
      <c r="O48852" s="500"/>
      <c r="Q48852" s="498" t="s">
        <v>213</v>
      </c>
      <c r="S48852" s="499"/>
    </row>
    <row r="48853">
      <c r="B48853" s="497"/>
      <c r="H48853" s="500"/>
      <c r="O48853" s="500"/>
      <c r="Q48853" s="498" t="s">
        <v>213</v>
      </c>
      <c r="S48853" s="499"/>
    </row>
    <row r="48854">
      <c r="B48854" s="497"/>
      <c r="H48854" s="500"/>
      <c r="O48854" s="500"/>
      <c r="Q48854" s="498" t="s">
        <v>213</v>
      </c>
      <c r="S48854" s="499"/>
    </row>
    <row r="48855">
      <c r="B48855" s="497"/>
      <c r="H48855" s="500"/>
      <c r="O48855" s="500"/>
      <c r="Q48855" s="498" t="s">
        <v>213</v>
      </c>
      <c r="S48855" s="499"/>
    </row>
    <row r="48856">
      <c r="B48856" s="497"/>
      <c r="H48856" s="500"/>
      <c r="O48856" s="500"/>
      <c r="Q48856" s="498" t="s">
        <v>213</v>
      </c>
      <c r="S48856" s="499"/>
    </row>
    <row r="48857">
      <c r="B48857" s="497"/>
      <c r="H48857" s="500"/>
      <c r="O48857" s="500"/>
      <c r="Q48857" s="498" t="s">
        <v>213</v>
      </c>
      <c r="S48857" s="499"/>
    </row>
    <row r="48858">
      <c r="B48858" s="497"/>
      <c r="H48858" s="500"/>
      <c r="O48858" s="500"/>
      <c r="Q48858" s="498" t="s">
        <v>213</v>
      </c>
      <c r="S48858" s="499"/>
    </row>
    <row r="48859">
      <c r="B48859" s="497"/>
      <c r="H48859" s="500"/>
      <c r="O48859" s="500"/>
      <c r="Q48859" s="498" t="s">
        <v>213</v>
      </c>
      <c r="S48859" s="499"/>
    </row>
    <row r="48860">
      <c r="B48860" s="497"/>
      <c r="H48860" s="500"/>
      <c r="O48860" s="500"/>
      <c r="Q48860" s="498" t="s">
        <v>213</v>
      </c>
      <c r="S48860" s="499"/>
    </row>
    <row r="48861">
      <c r="B48861" s="497"/>
      <c r="H48861" s="500"/>
      <c r="O48861" s="500"/>
      <c r="Q48861" s="498" t="s">
        <v>213</v>
      </c>
      <c r="S48861" s="499"/>
    </row>
    <row r="48862">
      <c r="B48862" s="497"/>
      <c r="H48862" s="500"/>
      <c r="O48862" s="500"/>
      <c r="Q48862" s="498" t="s">
        <v>213</v>
      </c>
      <c r="S48862" s="499"/>
    </row>
    <row r="48863">
      <c r="B48863" s="497"/>
      <c r="H48863" s="500"/>
      <c r="O48863" s="500"/>
      <c r="Q48863" s="498" t="s">
        <v>213</v>
      </c>
      <c r="S48863" s="499"/>
    </row>
    <row r="48864">
      <c r="B48864" s="497"/>
      <c r="H48864" s="500"/>
      <c r="O48864" s="500"/>
      <c r="Q48864" s="498" t="s">
        <v>213</v>
      </c>
      <c r="S48864" s="499"/>
    </row>
    <row r="48865">
      <c r="B48865" s="497"/>
      <c r="H48865" s="500"/>
      <c r="O48865" s="500"/>
      <c r="Q48865" s="498" t="s">
        <v>213</v>
      </c>
      <c r="S48865" s="499"/>
    </row>
    <row r="48866">
      <c r="B48866" s="497"/>
      <c r="H48866" s="500"/>
      <c r="O48866" s="500"/>
      <c r="Q48866" s="498" t="s">
        <v>213</v>
      </c>
      <c r="S48866" s="499"/>
    </row>
    <row r="48867">
      <c r="B48867" s="497"/>
      <c r="H48867" s="500"/>
      <c r="O48867" s="500"/>
      <c r="Q48867" s="498" t="s">
        <v>213</v>
      </c>
      <c r="S48867" s="499"/>
    </row>
    <row r="48868">
      <c r="B48868" s="497"/>
      <c r="H48868" s="500"/>
      <c r="O48868" s="500"/>
      <c r="Q48868" s="498" t="s">
        <v>213</v>
      </c>
      <c r="S48868" s="499"/>
    </row>
    <row r="48869">
      <c r="B48869" s="497"/>
      <c r="H48869" s="500"/>
      <c r="O48869" s="500"/>
      <c r="Q48869" s="498" t="s">
        <v>213</v>
      </c>
      <c r="S48869" s="499"/>
    </row>
    <row r="48870">
      <c r="B48870" s="497"/>
      <c r="H48870" s="500"/>
      <c r="O48870" s="500"/>
      <c r="Q48870" s="498" t="s">
        <v>213</v>
      </c>
      <c r="S48870" s="499"/>
    </row>
    <row r="48871">
      <c r="B48871" s="497"/>
      <c r="H48871" s="500"/>
      <c r="O48871" s="500"/>
      <c r="Q48871" s="498" t="s">
        <v>213</v>
      </c>
      <c r="S48871" s="499"/>
    </row>
    <row r="48872">
      <c r="B48872" s="497"/>
      <c r="H48872" s="500"/>
      <c r="O48872" s="500"/>
      <c r="Q48872" s="498" t="s">
        <v>213</v>
      </c>
      <c r="S48872" s="499"/>
    </row>
    <row r="48873">
      <c r="B48873" s="497"/>
      <c r="H48873" s="500"/>
      <c r="O48873" s="500"/>
      <c r="Q48873" s="498" t="s">
        <v>213</v>
      </c>
      <c r="S48873" s="499"/>
    </row>
    <row r="48874">
      <c r="B48874" s="497"/>
      <c r="H48874" s="500"/>
      <c r="O48874" s="500"/>
      <c r="Q48874" s="498" t="s">
        <v>213</v>
      </c>
      <c r="S48874" s="499"/>
    </row>
    <row r="48875">
      <c r="B48875" s="497"/>
      <c r="H48875" s="500"/>
      <c r="O48875" s="500"/>
      <c r="Q48875" s="498" t="s">
        <v>213</v>
      </c>
      <c r="S48875" s="499"/>
    </row>
    <row r="48876">
      <c r="B48876" s="497"/>
      <c r="H48876" s="500"/>
      <c r="O48876" s="500"/>
      <c r="Q48876" s="498" t="s">
        <v>213</v>
      </c>
      <c r="S48876" s="499"/>
    </row>
    <row r="48877">
      <c r="B48877" s="497"/>
      <c r="H48877" s="500"/>
      <c r="O48877" s="500"/>
      <c r="Q48877" s="498" t="s">
        <v>213</v>
      </c>
      <c r="S48877" s="499"/>
    </row>
    <row r="48878">
      <c r="B48878" s="497"/>
      <c r="H48878" s="500"/>
      <c r="O48878" s="500"/>
      <c r="Q48878" s="498" t="s">
        <v>213</v>
      </c>
      <c r="S48878" s="499"/>
    </row>
    <row r="48879">
      <c r="B48879" s="497"/>
      <c r="H48879" s="500"/>
      <c r="O48879" s="500"/>
      <c r="Q48879" s="498" t="s">
        <v>213</v>
      </c>
      <c r="S48879" s="499"/>
    </row>
    <row r="48880">
      <c r="B48880" s="497"/>
      <c r="H48880" s="500"/>
      <c r="O48880" s="500"/>
      <c r="Q48880" s="498" t="s">
        <v>213</v>
      </c>
      <c r="S48880" s="499"/>
    </row>
    <row r="48881">
      <c r="B48881" s="497"/>
      <c r="H48881" s="500"/>
      <c r="O48881" s="500"/>
      <c r="Q48881" s="498" t="s">
        <v>213</v>
      </c>
      <c r="S48881" s="499"/>
    </row>
    <row r="48882">
      <c r="B48882" s="497"/>
      <c r="H48882" s="500"/>
      <c r="O48882" s="500"/>
      <c r="Q48882" s="498" t="s">
        <v>213</v>
      </c>
      <c r="S48882" s="499"/>
    </row>
    <row r="48883">
      <c r="B48883" s="497"/>
      <c r="H48883" s="500"/>
      <c r="O48883" s="500"/>
      <c r="Q48883" s="498" t="s">
        <v>213</v>
      </c>
      <c r="S48883" s="499"/>
    </row>
    <row r="48884">
      <c r="B48884" s="497"/>
      <c r="H48884" s="500"/>
      <c r="O48884" s="500"/>
      <c r="Q48884" s="498" t="s">
        <v>213</v>
      </c>
      <c r="S48884" s="499"/>
    </row>
    <row r="48885">
      <c r="B48885" s="497"/>
      <c r="H48885" s="500"/>
      <c r="O48885" s="500"/>
      <c r="Q48885" s="498" t="s">
        <v>213</v>
      </c>
      <c r="S48885" s="499"/>
    </row>
    <row r="48886">
      <c r="B48886" s="497"/>
      <c r="H48886" s="500"/>
      <c r="O48886" s="500"/>
      <c r="Q48886" s="498" t="s">
        <v>213</v>
      </c>
      <c r="S48886" s="499"/>
    </row>
    <row r="48887">
      <c r="B48887" s="497"/>
      <c r="H48887" s="500"/>
      <c r="O48887" s="500"/>
      <c r="Q48887" s="498" t="s">
        <v>213</v>
      </c>
      <c r="S48887" s="499"/>
    </row>
    <row r="48888">
      <c r="B48888" s="497"/>
      <c r="H48888" s="500"/>
      <c r="O48888" s="500"/>
      <c r="Q48888" s="498" t="s">
        <v>213</v>
      </c>
      <c r="S48888" s="499"/>
    </row>
    <row r="48889">
      <c r="B48889" s="497"/>
      <c r="H48889" s="500"/>
      <c r="O48889" s="500"/>
      <c r="Q48889" s="498" t="s">
        <v>213</v>
      </c>
      <c r="S48889" s="499"/>
    </row>
    <row r="48890">
      <c r="B48890" s="497"/>
      <c r="H48890" s="500"/>
      <c r="O48890" s="500"/>
      <c r="Q48890" s="498" t="s">
        <v>213</v>
      </c>
      <c r="S48890" s="499"/>
    </row>
    <row r="48891">
      <c r="B48891" s="497"/>
      <c r="H48891" s="500"/>
      <c r="O48891" s="500"/>
      <c r="Q48891" s="498" t="s">
        <v>213</v>
      </c>
      <c r="S48891" s="499"/>
    </row>
    <row r="48892">
      <c r="B48892" s="497"/>
      <c r="H48892" s="500"/>
      <c r="O48892" s="500"/>
      <c r="Q48892" s="498" t="s">
        <v>213</v>
      </c>
      <c r="S48892" s="499"/>
    </row>
    <row r="48893">
      <c r="B48893" s="497"/>
      <c r="H48893" s="500"/>
      <c r="O48893" s="500"/>
      <c r="Q48893" s="498" t="s">
        <v>213</v>
      </c>
      <c r="S48893" s="499"/>
    </row>
    <row r="48894">
      <c r="B48894" s="497"/>
      <c r="H48894" s="500"/>
      <c r="O48894" s="500"/>
      <c r="Q48894" s="498" t="s">
        <v>213</v>
      </c>
      <c r="S48894" s="499"/>
    </row>
    <row r="48895">
      <c r="B48895" s="497"/>
      <c r="H48895" s="500"/>
      <c r="O48895" s="500"/>
      <c r="Q48895" s="498" t="s">
        <v>213</v>
      </c>
      <c r="S48895" s="499"/>
    </row>
    <row r="48896">
      <c r="B48896" s="497"/>
      <c r="H48896" s="500"/>
      <c r="O48896" s="500"/>
      <c r="Q48896" s="498" t="s">
        <v>213</v>
      </c>
      <c r="S48896" s="499"/>
    </row>
    <row r="48897">
      <c r="B48897" s="497"/>
      <c r="H48897" s="500"/>
      <c r="O48897" s="500"/>
      <c r="Q48897" s="498" t="s">
        <v>213</v>
      </c>
      <c r="S48897" s="499"/>
    </row>
    <row r="48898">
      <c r="B48898" s="497"/>
      <c r="H48898" s="500"/>
      <c r="O48898" s="500"/>
      <c r="Q48898" s="498" t="s">
        <v>213</v>
      </c>
      <c r="S48898" s="499"/>
    </row>
    <row r="48899">
      <c r="B48899" s="497"/>
      <c r="H48899" s="500"/>
      <c r="O48899" s="500"/>
      <c r="Q48899" s="498" t="s">
        <v>213</v>
      </c>
      <c r="S48899" s="499"/>
    </row>
    <row r="48900">
      <c r="B48900" s="497"/>
      <c r="H48900" s="500"/>
      <c r="O48900" s="500"/>
      <c r="Q48900" s="498" t="s">
        <v>213</v>
      </c>
      <c r="S48900" s="499"/>
    </row>
    <row r="48901">
      <c r="B48901" s="497"/>
      <c r="H48901" s="500"/>
      <c r="O48901" s="500"/>
      <c r="Q48901" s="498" t="s">
        <v>213</v>
      </c>
      <c r="S48901" s="499"/>
    </row>
    <row r="48902">
      <c r="B48902" s="497"/>
      <c r="H48902" s="500"/>
      <c r="O48902" s="500"/>
      <c r="Q48902" s="498" t="s">
        <v>213</v>
      </c>
      <c r="S48902" s="499"/>
    </row>
    <row r="48903">
      <c r="B48903" s="497"/>
      <c r="H48903" s="500"/>
      <c r="O48903" s="500"/>
      <c r="Q48903" s="498" t="s">
        <v>213</v>
      </c>
      <c r="S48903" s="499"/>
    </row>
    <row r="48904">
      <c r="B48904" s="497"/>
      <c r="H48904" s="500"/>
      <c r="O48904" s="500"/>
      <c r="Q48904" s="498" t="s">
        <v>213</v>
      </c>
      <c r="S48904" s="499"/>
    </row>
    <row r="48905">
      <c r="B48905" s="497"/>
      <c r="H48905" s="500"/>
      <c r="O48905" s="500"/>
      <c r="Q48905" s="498" t="s">
        <v>213</v>
      </c>
      <c r="S48905" s="499"/>
    </row>
    <row r="48906">
      <c r="B48906" s="497"/>
      <c r="H48906" s="500"/>
      <c r="O48906" s="500"/>
      <c r="Q48906" s="498" t="s">
        <v>213</v>
      </c>
      <c r="S48906" s="499"/>
    </row>
    <row r="48907">
      <c r="B48907" s="497"/>
      <c r="H48907" s="500"/>
      <c r="O48907" s="500"/>
      <c r="Q48907" s="498" t="s">
        <v>213</v>
      </c>
      <c r="S48907" s="499"/>
    </row>
    <row r="48908">
      <c r="B48908" s="497"/>
      <c r="H48908" s="500"/>
      <c r="O48908" s="500"/>
      <c r="Q48908" s="498" t="s">
        <v>213</v>
      </c>
      <c r="S48908" s="499"/>
    </row>
    <row r="48909">
      <c r="B48909" s="497"/>
      <c r="H48909" s="500"/>
      <c r="O48909" s="500"/>
      <c r="Q48909" s="498" t="s">
        <v>213</v>
      </c>
      <c r="S48909" s="499"/>
    </row>
    <row r="48910">
      <c r="B48910" s="497"/>
      <c r="H48910" s="500"/>
      <c r="O48910" s="500"/>
      <c r="Q48910" s="498" t="s">
        <v>213</v>
      </c>
      <c r="S48910" s="499"/>
    </row>
    <row r="48911">
      <c r="B48911" s="497"/>
      <c r="H48911" s="500"/>
      <c r="O48911" s="500"/>
      <c r="Q48911" s="498" t="s">
        <v>213</v>
      </c>
      <c r="S48911" s="499"/>
    </row>
    <row r="48912">
      <c r="B48912" s="497"/>
      <c r="H48912" s="500"/>
      <c r="O48912" s="500"/>
      <c r="Q48912" s="498" t="s">
        <v>213</v>
      </c>
      <c r="S48912" s="499"/>
    </row>
    <row r="48913">
      <c r="B48913" s="497"/>
      <c r="H48913" s="500"/>
      <c r="O48913" s="500"/>
      <c r="Q48913" s="498" t="s">
        <v>213</v>
      </c>
      <c r="S48913" s="499"/>
    </row>
    <row r="48914">
      <c r="B48914" s="497"/>
      <c r="H48914" s="500"/>
      <c r="O48914" s="500"/>
      <c r="Q48914" s="498" t="s">
        <v>213</v>
      </c>
      <c r="S48914" s="499"/>
    </row>
    <row r="48915">
      <c r="B48915" s="497"/>
      <c r="H48915" s="500"/>
      <c r="O48915" s="500"/>
      <c r="Q48915" s="498" t="s">
        <v>213</v>
      </c>
      <c r="S48915" s="499"/>
    </row>
    <row r="48916">
      <c r="B48916" s="497"/>
      <c r="H48916" s="500"/>
      <c r="O48916" s="500"/>
      <c r="Q48916" s="498" t="s">
        <v>213</v>
      </c>
      <c r="S48916" s="499"/>
    </row>
    <row r="48917">
      <c r="B48917" s="497"/>
      <c r="H48917" s="500"/>
      <c r="O48917" s="500"/>
      <c r="Q48917" s="498" t="s">
        <v>213</v>
      </c>
      <c r="S48917" s="499"/>
    </row>
    <row r="48918">
      <c r="B48918" s="497"/>
      <c r="H48918" s="500"/>
      <c r="O48918" s="500"/>
      <c r="Q48918" s="498" t="s">
        <v>213</v>
      </c>
      <c r="S48918" s="499"/>
    </row>
    <row r="48919">
      <c r="B48919" s="497"/>
      <c r="H48919" s="500"/>
      <c r="O48919" s="500"/>
      <c r="Q48919" s="498" t="s">
        <v>213</v>
      </c>
      <c r="S48919" s="499"/>
    </row>
    <row r="48920">
      <c r="B48920" s="497"/>
      <c r="H48920" s="500"/>
      <c r="O48920" s="500"/>
      <c r="Q48920" s="498" t="s">
        <v>213</v>
      </c>
      <c r="S48920" s="499"/>
    </row>
    <row r="48921">
      <c r="B48921" s="497"/>
      <c r="H48921" s="500"/>
      <c r="O48921" s="500"/>
      <c r="Q48921" s="498" t="s">
        <v>213</v>
      </c>
      <c r="S48921" s="499"/>
    </row>
    <row r="48922">
      <c r="B48922" s="497"/>
      <c r="H48922" s="500"/>
      <c r="O48922" s="500"/>
      <c r="Q48922" s="498" t="s">
        <v>213</v>
      </c>
      <c r="S48922" s="499"/>
    </row>
    <row r="48923">
      <c r="B48923" s="497"/>
      <c r="H48923" s="500"/>
      <c r="O48923" s="500"/>
      <c r="Q48923" s="498" t="s">
        <v>213</v>
      </c>
      <c r="S48923" s="499"/>
    </row>
    <row r="48924">
      <c r="B48924" s="497"/>
      <c r="H48924" s="500"/>
      <c r="O48924" s="500"/>
      <c r="Q48924" s="498" t="s">
        <v>213</v>
      </c>
      <c r="S48924" s="499"/>
    </row>
    <row r="48925">
      <c r="B48925" s="497"/>
      <c r="H48925" s="500"/>
      <c r="O48925" s="500"/>
      <c r="Q48925" s="498" t="s">
        <v>213</v>
      </c>
      <c r="S48925" s="499"/>
    </row>
    <row r="48926">
      <c r="B48926" s="497"/>
      <c r="H48926" s="500"/>
      <c r="O48926" s="500"/>
      <c r="Q48926" s="498" t="s">
        <v>213</v>
      </c>
      <c r="S48926" s="499"/>
    </row>
    <row r="48927">
      <c r="B48927" s="497"/>
      <c r="H48927" s="500"/>
      <c r="O48927" s="500"/>
      <c r="Q48927" s="498" t="s">
        <v>213</v>
      </c>
      <c r="S48927" s="499"/>
    </row>
    <row r="48928">
      <c r="B48928" s="497"/>
      <c r="H48928" s="500"/>
      <c r="O48928" s="500"/>
      <c r="Q48928" s="498" t="s">
        <v>213</v>
      </c>
      <c r="S48928" s="499"/>
    </row>
    <row r="48929">
      <c r="B48929" s="497"/>
      <c r="H48929" s="500"/>
      <c r="O48929" s="500"/>
      <c r="Q48929" s="498" t="s">
        <v>213</v>
      </c>
      <c r="S48929" s="499"/>
    </row>
    <row r="48930">
      <c r="B48930" s="497"/>
      <c r="H48930" s="500"/>
      <c r="O48930" s="500"/>
      <c r="Q48930" s="498" t="s">
        <v>213</v>
      </c>
      <c r="S48930" s="499"/>
    </row>
    <row r="48931">
      <c r="B48931" s="497"/>
      <c r="H48931" s="500"/>
      <c r="O48931" s="500"/>
      <c r="Q48931" s="498" t="s">
        <v>213</v>
      </c>
      <c r="S48931" s="499"/>
    </row>
    <row r="48932">
      <c r="B48932" s="497"/>
      <c r="H48932" s="500"/>
      <c r="O48932" s="500"/>
      <c r="Q48932" s="498" t="s">
        <v>213</v>
      </c>
      <c r="S48932" s="499"/>
    </row>
    <row r="48933">
      <c r="B48933" s="497"/>
      <c r="H48933" s="500"/>
      <c r="O48933" s="500"/>
      <c r="Q48933" s="498" t="s">
        <v>213</v>
      </c>
      <c r="S48933" s="499"/>
    </row>
    <row r="48934">
      <c r="B48934" s="497"/>
      <c r="H48934" s="500"/>
      <c r="O48934" s="500"/>
      <c r="Q48934" s="498" t="s">
        <v>213</v>
      </c>
      <c r="S48934" s="499"/>
    </row>
    <row r="48935">
      <c r="B48935" s="497"/>
      <c r="H48935" s="500"/>
      <c r="O48935" s="500"/>
      <c r="Q48935" s="498" t="s">
        <v>213</v>
      </c>
      <c r="S48935" s="499"/>
    </row>
    <row r="48936">
      <c r="B48936" s="497"/>
      <c r="H48936" s="500"/>
      <c r="O48936" s="500"/>
      <c r="Q48936" s="498" t="s">
        <v>213</v>
      </c>
      <c r="S48936" s="499"/>
    </row>
    <row r="48937">
      <c r="B48937" s="497"/>
      <c r="H48937" s="500"/>
      <c r="O48937" s="500"/>
      <c r="Q48937" s="498" t="s">
        <v>213</v>
      </c>
      <c r="S48937" s="499"/>
    </row>
    <row r="48938">
      <c r="B48938" s="497"/>
      <c r="H48938" s="500"/>
      <c r="O48938" s="500"/>
      <c r="Q48938" s="498" t="s">
        <v>213</v>
      </c>
      <c r="S48938" s="499"/>
    </row>
    <row r="48939">
      <c r="B48939" s="497"/>
      <c r="H48939" s="500"/>
      <c r="O48939" s="500"/>
      <c r="Q48939" s="498" t="s">
        <v>213</v>
      </c>
      <c r="S48939" s="499"/>
    </row>
    <row r="48940">
      <c r="B48940" s="497"/>
      <c r="H48940" s="500"/>
      <c r="O48940" s="500"/>
      <c r="Q48940" s="498" t="s">
        <v>213</v>
      </c>
      <c r="S48940" s="499"/>
    </row>
    <row r="48941">
      <c r="B48941" s="497"/>
      <c r="H48941" s="500"/>
      <c r="O48941" s="500"/>
      <c r="Q48941" s="498" t="s">
        <v>213</v>
      </c>
      <c r="S48941" s="499"/>
    </row>
    <row r="48942">
      <c r="B48942" s="497"/>
      <c r="H48942" s="500"/>
      <c r="O48942" s="500"/>
      <c r="Q48942" s="498" t="s">
        <v>213</v>
      </c>
      <c r="S48942" s="499"/>
    </row>
    <row r="48943">
      <c r="B48943" s="497"/>
      <c r="H48943" s="500"/>
      <c r="O48943" s="500"/>
      <c r="Q48943" s="498" t="s">
        <v>213</v>
      </c>
      <c r="S48943" s="499"/>
    </row>
    <row r="48944">
      <c r="B48944" s="497"/>
      <c r="H48944" s="500"/>
      <c r="O48944" s="500"/>
      <c r="Q48944" s="498" t="s">
        <v>213</v>
      </c>
      <c r="S48944" s="499"/>
    </row>
    <row r="48945">
      <c r="B48945" s="497"/>
      <c r="H48945" s="500"/>
      <c r="O48945" s="500"/>
      <c r="Q48945" s="498" t="s">
        <v>213</v>
      </c>
      <c r="S48945" s="499"/>
    </row>
    <row r="48946">
      <c r="B48946" s="497"/>
      <c r="H48946" s="500"/>
      <c r="O48946" s="500"/>
      <c r="Q48946" s="498" t="s">
        <v>213</v>
      </c>
      <c r="S48946" s="499"/>
    </row>
    <row r="48947">
      <c r="B48947" s="497"/>
      <c r="H48947" s="500"/>
      <c r="O48947" s="500"/>
      <c r="Q48947" s="498" t="s">
        <v>213</v>
      </c>
      <c r="S48947" s="499"/>
    </row>
    <row r="48948">
      <c r="B48948" s="497"/>
      <c r="H48948" s="500"/>
      <c r="O48948" s="500"/>
      <c r="Q48948" s="498" t="s">
        <v>213</v>
      </c>
      <c r="S48948" s="499"/>
    </row>
    <row r="48949">
      <c r="B48949" s="497"/>
      <c r="H48949" s="500"/>
      <c r="O48949" s="500"/>
      <c r="Q48949" s="498" t="s">
        <v>213</v>
      </c>
      <c r="S48949" s="499"/>
    </row>
    <row r="48950">
      <c r="B48950" s="497"/>
      <c r="H48950" s="500"/>
      <c r="O48950" s="500"/>
      <c r="Q48950" s="498" t="s">
        <v>213</v>
      </c>
      <c r="S48950" s="499"/>
    </row>
    <row r="48951">
      <c r="B48951" s="497"/>
      <c r="H48951" s="500"/>
      <c r="O48951" s="500"/>
      <c r="Q48951" s="498" t="s">
        <v>213</v>
      </c>
      <c r="S48951" s="499"/>
    </row>
    <row r="48952">
      <c r="B48952" s="497"/>
      <c r="H48952" s="500"/>
      <c r="O48952" s="500"/>
      <c r="Q48952" s="498" t="s">
        <v>213</v>
      </c>
      <c r="S48952" s="499"/>
    </row>
    <row r="48953">
      <c r="B48953" s="497"/>
      <c r="H48953" s="500"/>
      <c r="O48953" s="500"/>
      <c r="Q48953" s="498" t="s">
        <v>213</v>
      </c>
      <c r="S48953" s="499"/>
    </row>
    <row r="48954">
      <c r="B48954" s="497"/>
      <c r="H48954" s="500"/>
      <c r="O48954" s="500"/>
      <c r="Q48954" s="498" t="s">
        <v>213</v>
      </c>
      <c r="S48954" s="499"/>
    </row>
    <row r="48955">
      <c r="B48955" s="497"/>
      <c r="H48955" s="500"/>
      <c r="O48955" s="500"/>
      <c r="Q48955" s="498" t="s">
        <v>213</v>
      </c>
      <c r="S48955" s="499"/>
    </row>
    <row r="48956">
      <c r="B48956" s="497"/>
      <c r="H48956" s="500"/>
      <c r="O48956" s="500"/>
      <c r="Q48956" s="498" t="s">
        <v>213</v>
      </c>
      <c r="S48956" s="499"/>
    </row>
    <row r="48957">
      <c r="B48957" s="497"/>
      <c r="H48957" s="500"/>
      <c r="O48957" s="500"/>
      <c r="Q48957" s="498" t="s">
        <v>213</v>
      </c>
      <c r="S48957" s="499"/>
    </row>
    <row r="48958">
      <c r="B48958" s="497"/>
      <c r="H48958" s="500"/>
      <c r="O48958" s="500"/>
      <c r="Q48958" s="498" t="s">
        <v>213</v>
      </c>
      <c r="S48958" s="499"/>
    </row>
    <row r="48959">
      <c r="B48959" s="497"/>
      <c r="H48959" s="500"/>
      <c r="O48959" s="500"/>
      <c r="Q48959" s="498" t="s">
        <v>213</v>
      </c>
      <c r="S48959" s="499"/>
    </row>
    <row r="48960">
      <c r="B48960" s="497"/>
      <c r="H48960" s="500"/>
      <c r="O48960" s="500"/>
      <c r="Q48960" s="498" t="s">
        <v>213</v>
      </c>
      <c r="S48960" s="499"/>
    </row>
    <row r="48961">
      <c r="B48961" s="497"/>
      <c r="H48961" s="500"/>
      <c r="O48961" s="500"/>
      <c r="Q48961" s="498" t="s">
        <v>213</v>
      </c>
      <c r="S48961" s="499"/>
    </row>
    <row r="48962">
      <c r="B48962" s="497"/>
      <c r="H48962" s="500"/>
      <c r="O48962" s="500"/>
      <c r="Q48962" s="498" t="s">
        <v>213</v>
      </c>
      <c r="S48962" s="499"/>
    </row>
    <row r="48963">
      <c r="B48963" s="497"/>
      <c r="H48963" s="500"/>
      <c r="O48963" s="500"/>
      <c r="Q48963" s="498" t="s">
        <v>213</v>
      </c>
      <c r="S48963" s="499"/>
    </row>
    <row r="48964">
      <c r="B48964" s="497"/>
      <c r="H48964" s="500"/>
      <c r="O48964" s="500"/>
      <c r="Q48964" s="498" t="s">
        <v>213</v>
      </c>
      <c r="S48964" s="499"/>
    </row>
    <row r="48965">
      <c r="B48965" s="497"/>
      <c r="H48965" s="500"/>
      <c r="O48965" s="500"/>
      <c r="Q48965" s="498" t="s">
        <v>213</v>
      </c>
      <c r="S48965" s="499"/>
    </row>
    <row r="48966">
      <c r="B48966" s="497"/>
      <c r="H48966" s="500"/>
      <c r="O48966" s="500"/>
      <c r="Q48966" s="498" t="s">
        <v>213</v>
      </c>
      <c r="S48966" s="499"/>
    </row>
    <row r="48967">
      <c r="B48967" s="497"/>
      <c r="H48967" s="500"/>
      <c r="O48967" s="500"/>
      <c r="Q48967" s="498" t="s">
        <v>213</v>
      </c>
      <c r="S48967" s="499"/>
    </row>
    <row r="48968">
      <c r="B48968" s="497"/>
      <c r="H48968" s="500"/>
      <c r="O48968" s="500"/>
      <c r="Q48968" s="498" t="s">
        <v>213</v>
      </c>
      <c r="S48968" s="499"/>
    </row>
    <row r="48969">
      <c r="B48969" s="497"/>
      <c r="H48969" s="500"/>
      <c r="O48969" s="500"/>
      <c r="Q48969" s="498" t="s">
        <v>213</v>
      </c>
      <c r="S48969" s="499"/>
    </row>
    <row r="48970">
      <c r="B48970" s="497"/>
      <c r="H48970" s="500"/>
      <c r="O48970" s="500"/>
      <c r="Q48970" s="498" t="s">
        <v>213</v>
      </c>
      <c r="S48970" s="499"/>
    </row>
    <row r="48971">
      <c r="B48971" s="497"/>
      <c r="H48971" s="500"/>
      <c r="O48971" s="500"/>
      <c r="Q48971" s="498" t="s">
        <v>213</v>
      </c>
      <c r="S48971" s="499"/>
    </row>
    <row r="48972">
      <c r="B48972" s="497"/>
      <c r="H48972" s="500"/>
      <c r="O48972" s="500"/>
      <c r="Q48972" s="498" t="s">
        <v>213</v>
      </c>
      <c r="S48972" s="499"/>
    </row>
    <row r="48973">
      <c r="B48973" s="497"/>
      <c r="H48973" s="500"/>
      <c r="O48973" s="500"/>
      <c r="Q48973" s="498" t="s">
        <v>213</v>
      </c>
      <c r="S48973" s="499"/>
    </row>
    <row r="48974">
      <c r="B48974" s="497"/>
      <c r="H48974" s="500"/>
      <c r="O48974" s="500"/>
      <c r="Q48974" s="498" t="s">
        <v>213</v>
      </c>
      <c r="S48974" s="499"/>
    </row>
    <row r="48975">
      <c r="B48975" s="497"/>
      <c r="H48975" s="500"/>
      <c r="O48975" s="500"/>
      <c r="Q48975" s="498" t="s">
        <v>213</v>
      </c>
      <c r="S48975" s="499"/>
    </row>
    <row r="48976">
      <c r="B48976" s="497"/>
      <c r="H48976" s="500"/>
      <c r="O48976" s="500"/>
      <c r="Q48976" s="498" t="s">
        <v>213</v>
      </c>
      <c r="S48976" s="499"/>
    </row>
    <row r="48977">
      <c r="B48977" s="497"/>
      <c r="H48977" s="500"/>
      <c r="O48977" s="500"/>
      <c r="Q48977" s="498" t="s">
        <v>213</v>
      </c>
      <c r="S48977" s="499"/>
    </row>
    <row r="48978">
      <c r="B48978" s="497"/>
      <c r="H48978" s="500"/>
      <c r="O48978" s="500"/>
      <c r="Q48978" s="498" t="s">
        <v>213</v>
      </c>
      <c r="S48978" s="499"/>
    </row>
    <row r="48979">
      <c r="B48979" s="497"/>
      <c r="H48979" s="500"/>
      <c r="O48979" s="500"/>
      <c r="Q48979" s="498" t="s">
        <v>213</v>
      </c>
      <c r="S48979" s="499"/>
    </row>
    <row r="48980">
      <c r="B48980" s="497"/>
      <c r="H48980" s="500"/>
      <c r="O48980" s="500"/>
      <c r="Q48980" s="498" t="s">
        <v>213</v>
      </c>
      <c r="S48980" s="499"/>
    </row>
    <row r="48981">
      <c r="B48981" s="497"/>
      <c r="H48981" s="500"/>
      <c r="O48981" s="500"/>
      <c r="Q48981" s="498" t="s">
        <v>213</v>
      </c>
      <c r="S48981" s="499"/>
    </row>
    <row r="48982">
      <c r="B48982" s="497"/>
      <c r="H48982" s="500"/>
      <c r="O48982" s="500"/>
      <c r="Q48982" s="498" t="s">
        <v>213</v>
      </c>
      <c r="S48982" s="499"/>
    </row>
    <row r="48983">
      <c r="B48983" s="497"/>
      <c r="H48983" s="500"/>
      <c r="O48983" s="500"/>
      <c r="Q48983" s="498" t="s">
        <v>213</v>
      </c>
      <c r="S48983" s="499"/>
    </row>
    <row r="48984">
      <c r="B48984" s="497"/>
      <c r="H48984" s="500"/>
      <c r="O48984" s="500"/>
      <c r="Q48984" s="498" t="s">
        <v>213</v>
      </c>
      <c r="S48984" s="499"/>
    </row>
    <row r="48985">
      <c r="B48985" s="497"/>
      <c r="H48985" s="500"/>
      <c r="O48985" s="500"/>
      <c r="Q48985" s="498" t="s">
        <v>213</v>
      </c>
      <c r="S48985" s="499"/>
    </row>
    <row r="48986">
      <c r="B48986" s="497"/>
      <c r="H48986" s="500"/>
      <c r="O48986" s="500"/>
      <c r="Q48986" s="498" t="s">
        <v>213</v>
      </c>
      <c r="S48986" s="499"/>
    </row>
    <row r="48987">
      <c r="B48987" s="497"/>
      <c r="H48987" s="500"/>
      <c r="O48987" s="500"/>
      <c r="Q48987" s="498" t="s">
        <v>213</v>
      </c>
      <c r="S48987" s="499"/>
    </row>
    <row r="48988">
      <c r="B48988" s="497"/>
      <c r="H48988" s="500"/>
      <c r="O48988" s="500"/>
      <c r="Q48988" s="498" t="s">
        <v>213</v>
      </c>
      <c r="S48988" s="499"/>
    </row>
    <row r="48989">
      <c r="B48989" s="497"/>
      <c r="H48989" s="500"/>
      <c r="O48989" s="500"/>
      <c r="Q48989" s="498" t="s">
        <v>213</v>
      </c>
      <c r="S48989" s="499"/>
    </row>
    <row r="48990">
      <c r="B48990" s="497"/>
      <c r="H48990" s="500"/>
      <c r="O48990" s="500"/>
      <c r="Q48990" s="498" t="s">
        <v>213</v>
      </c>
      <c r="S48990" s="499"/>
    </row>
    <row r="48991">
      <c r="B48991" s="497"/>
      <c r="H48991" s="500"/>
      <c r="O48991" s="500"/>
      <c r="Q48991" s="498" t="s">
        <v>213</v>
      </c>
      <c r="S48991" s="499"/>
    </row>
    <row r="48992">
      <c r="B48992" s="497"/>
      <c r="H48992" s="500"/>
      <c r="O48992" s="500"/>
      <c r="Q48992" s="498" t="s">
        <v>213</v>
      </c>
      <c r="S48992" s="499"/>
    </row>
    <row r="48993">
      <c r="B48993" s="497"/>
      <c r="H48993" s="500"/>
      <c r="O48993" s="500"/>
      <c r="Q48993" s="498" t="s">
        <v>213</v>
      </c>
      <c r="S48993" s="499"/>
    </row>
    <row r="48994">
      <c r="B48994" s="497"/>
      <c r="H48994" s="500"/>
      <c r="O48994" s="500"/>
      <c r="Q48994" s="498" t="s">
        <v>213</v>
      </c>
      <c r="S48994" s="499"/>
    </row>
    <row r="48995">
      <c r="B48995" s="497"/>
      <c r="H48995" s="500"/>
      <c r="O48995" s="500"/>
      <c r="Q48995" s="498" t="s">
        <v>213</v>
      </c>
      <c r="S48995" s="499"/>
    </row>
    <row r="48996">
      <c r="B48996" s="497"/>
      <c r="H48996" s="500"/>
      <c r="O48996" s="500"/>
      <c r="Q48996" s="498" t="s">
        <v>213</v>
      </c>
      <c r="S48996" s="499"/>
    </row>
    <row r="48997">
      <c r="B48997" s="497"/>
      <c r="H48997" s="500"/>
      <c r="O48997" s="500"/>
      <c r="Q48997" s="498" t="s">
        <v>213</v>
      </c>
      <c r="S48997" s="499"/>
    </row>
    <row r="48998">
      <c r="B48998" s="497"/>
      <c r="H48998" s="500"/>
      <c r="O48998" s="500"/>
      <c r="Q48998" s="498" t="s">
        <v>213</v>
      </c>
      <c r="S48998" s="499"/>
    </row>
    <row r="48999">
      <c r="B48999" s="497"/>
      <c r="H48999" s="500"/>
      <c r="O48999" s="500"/>
      <c r="Q48999" s="498" t="s">
        <v>213</v>
      </c>
      <c r="S48999" s="499"/>
    </row>
    <row r="49000">
      <c r="B49000" s="497"/>
      <c r="H49000" s="500"/>
      <c r="O49000" s="500"/>
      <c r="Q49000" s="498" t="s">
        <v>213</v>
      </c>
      <c r="S49000" s="499"/>
    </row>
    <row r="49001">
      <c r="B49001" s="497"/>
      <c r="H49001" s="500"/>
      <c r="O49001" s="500"/>
      <c r="Q49001" s="498" t="s">
        <v>213</v>
      </c>
      <c r="S49001" s="499"/>
    </row>
    <row r="49002">
      <c r="B49002" s="497"/>
      <c r="H49002" s="500"/>
      <c r="O49002" s="500"/>
      <c r="Q49002" s="498" t="s">
        <v>213</v>
      </c>
      <c r="S49002" s="499"/>
    </row>
    <row r="49003">
      <c r="B49003" s="497"/>
      <c r="H49003" s="500"/>
      <c r="O49003" s="500"/>
      <c r="Q49003" s="498" t="s">
        <v>213</v>
      </c>
      <c r="S49003" s="499"/>
    </row>
    <row r="49004">
      <c r="B49004" s="497"/>
      <c r="H49004" s="500"/>
      <c r="O49004" s="500"/>
      <c r="Q49004" s="498" t="s">
        <v>213</v>
      </c>
      <c r="S49004" s="499"/>
    </row>
    <row r="49005">
      <c r="B49005" s="497"/>
      <c r="H49005" s="500"/>
      <c r="O49005" s="500"/>
      <c r="Q49005" s="498" t="s">
        <v>213</v>
      </c>
      <c r="S49005" s="499"/>
    </row>
    <row r="49006">
      <c r="B49006" s="497"/>
      <c r="H49006" s="500"/>
      <c r="O49006" s="500"/>
      <c r="Q49006" s="498" t="s">
        <v>213</v>
      </c>
      <c r="S49006" s="499"/>
    </row>
    <row r="49007">
      <c r="B49007" s="497"/>
      <c r="H49007" s="500"/>
      <c r="O49007" s="500"/>
      <c r="Q49007" s="498" t="s">
        <v>213</v>
      </c>
      <c r="S49007" s="499"/>
    </row>
    <row r="49008">
      <c r="B49008" s="497"/>
      <c r="H49008" s="500"/>
      <c r="O49008" s="500"/>
      <c r="Q49008" s="498" t="s">
        <v>213</v>
      </c>
      <c r="S49008" s="499"/>
    </row>
    <row r="49009">
      <c r="B49009" s="497"/>
      <c r="H49009" s="500"/>
      <c r="O49009" s="500"/>
      <c r="Q49009" s="498" t="s">
        <v>213</v>
      </c>
      <c r="S49009" s="499"/>
    </row>
    <row r="49010">
      <c r="B49010" s="497"/>
      <c r="H49010" s="500"/>
      <c r="O49010" s="500"/>
      <c r="Q49010" s="498" t="s">
        <v>213</v>
      </c>
      <c r="S49010" s="499"/>
    </row>
    <row r="49011">
      <c r="B49011" s="497"/>
      <c r="H49011" s="500"/>
      <c r="O49011" s="500"/>
      <c r="Q49011" s="498" t="s">
        <v>213</v>
      </c>
      <c r="S49011" s="499"/>
    </row>
    <row r="49012">
      <c r="B49012" s="497"/>
      <c r="H49012" s="500"/>
      <c r="O49012" s="500"/>
      <c r="Q49012" s="498" t="s">
        <v>213</v>
      </c>
      <c r="S49012" s="499"/>
    </row>
    <row r="49013">
      <c r="B49013" s="497"/>
      <c r="H49013" s="500"/>
      <c r="O49013" s="500"/>
      <c r="Q49013" s="498" t="s">
        <v>213</v>
      </c>
      <c r="S49013" s="499"/>
    </row>
    <row r="49014">
      <c r="B49014" s="497"/>
      <c r="H49014" s="500"/>
      <c r="O49014" s="500"/>
      <c r="Q49014" s="498" t="s">
        <v>213</v>
      </c>
      <c r="S49014" s="499"/>
    </row>
    <row r="49015">
      <c r="B49015" s="497"/>
      <c r="H49015" s="500"/>
      <c r="O49015" s="500"/>
      <c r="Q49015" s="498" t="s">
        <v>213</v>
      </c>
      <c r="S49015" s="499"/>
    </row>
    <row r="49016">
      <c r="B49016" s="497"/>
      <c r="H49016" s="500"/>
      <c r="O49016" s="500"/>
      <c r="Q49016" s="498" t="s">
        <v>213</v>
      </c>
      <c r="S49016" s="499"/>
    </row>
    <row r="49017">
      <c r="B49017" s="497"/>
      <c r="H49017" s="500"/>
      <c r="O49017" s="500"/>
      <c r="Q49017" s="498" t="s">
        <v>213</v>
      </c>
      <c r="S49017" s="499"/>
    </row>
    <row r="49018">
      <c r="B49018" s="497"/>
      <c r="H49018" s="500"/>
      <c r="O49018" s="500"/>
      <c r="Q49018" s="498" t="s">
        <v>213</v>
      </c>
      <c r="S49018" s="499"/>
    </row>
    <row r="49019">
      <c r="B49019" s="497"/>
      <c r="H49019" s="500"/>
      <c r="O49019" s="500"/>
      <c r="Q49019" s="498" t="s">
        <v>213</v>
      </c>
      <c r="S49019" s="499"/>
    </row>
    <row r="49020">
      <c r="B49020" s="497"/>
      <c r="H49020" s="500"/>
      <c r="O49020" s="500"/>
      <c r="Q49020" s="498" t="s">
        <v>213</v>
      </c>
      <c r="S49020" s="499"/>
    </row>
    <row r="49021">
      <c r="B49021" s="497"/>
      <c r="H49021" s="500"/>
      <c r="O49021" s="500"/>
      <c r="Q49021" s="498" t="s">
        <v>213</v>
      </c>
      <c r="S49021" s="499"/>
    </row>
    <row r="49022">
      <c r="B49022" s="497"/>
      <c r="H49022" s="500"/>
      <c r="O49022" s="500"/>
      <c r="Q49022" s="498" t="s">
        <v>213</v>
      </c>
      <c r="S49022" s="499"/>
    </row>
    <row r="49023">
      <c r="B49023" s="497"/>
      <c r="H49023" s="500"/>
      <c r="O49023" s="500"/>
      <c r="Q49023" s="498" t="s">
        <v>213</v>
      </c>
      <c r="S49023" s="499"/>
    </row>
    <row r="49024">
      <c r="B49024" s="497"/>
      <c r="H49024" s="500"/>
      <c r="O49024" s="500"/>
      <c r="Q49024" s="498" t="s">
        <v>213</v>
      </c>
      <c r="S49024" s="499"/>
    </row>
    <row r="49025">
      <c r="B49025" s="497"/>
      <c r="H49025" s="500"/>
      <c r="O49025" s="500"/>
      <c r="Q49025" s="498" t="s">
        <v>213</v>
      </c>
      <c r="S49025" s="499"/>
    </row>
    <row r="49026">
      <c r="B49026" s="497"/>
      <c r="H49026" s="500"/>
      <c r="O49026" s="500"/>
      <c r="Q49026" s="498" t="s">
        <v>213</v>
      </c>
      <c r="S49026" s="499"/>
    </row>
    <row r="49027">
      <c r="B49027" s="497"/>
      <c r="H49027" s="500"/>
      <c r="O49027" s="500"/>
      <c r="Q49027" s="498" t="s">
        <v>213</v>
      </c>
      <c r="S49027" s="499"/>
    </row>
    <row r="49028">
      <c r="B49028" s="497"/>
      <c r="H49028" s="500"/>
      <c r="O49028" s="500"/>
      <c r="Q49028" s="498" t="s">
        <v>213</v>
      </c>
      <c r="S49028" s="499"/>
    </row>
    <row r="49029">
      <c r="B49029" s="497"/>
      <c r="H49029" s="500"/>
      <c r="O49029" s="500"/>
      <c r="Q49029" s="498" t="s">
        <v>213</v>
      </c>
      <c r="S49029" s="499"/>
    </row>
    <row r="49030">
      <c r="B49030" s="497"/>
      <c r="H49030" s="500"/>
      <c r="O49030" s="500"/>
      <c r="Q49030" s="498" t="s">
        <v>213</v>
      </c>
      <c r="S49030" s="499"/>
    </row>
    <row r="49031">
      <c r="B49031" s="497"/>
      <c r="H49031" s="500"/>
      <c r="O49031" s="500"/>
      <c r="Q49031" s="498" t="s">
        <v>213</v>
      </c>
      <c r="S49031" s="499"/>
    </row>
    <row r="49032">
      <c r="B49032" s="497"/>
      <c r="H49032" s="500"/>
      <c r="O49032" s="500"/>
      <c r="Q49032" s="498" t="s">
        <v>213</v>
      </c>
      <c r="S49032" s="499"/>
    </row>
    <row r="49033">
      <c r="B49033" s="497"/>
      <c r="H49033" s="500"/>
      <c r="O49033" s="500"/>
      <c r="Q49033" s="498" t="s">
        <v>213</v>
      </c>
      <c r="S49033" s="499"/>
    </row>
    <row r="49034">
      <c r="B49034" s="497"/>
      <c r="H49034" s="500"/>
      <c r="O49034" s="500"/>
      <c r="Q49034" s="498" t="s">
        <v>213</v>
      </c>
      <c r="S49034" s="499"/>
    </row>
    <row r="49035">
      <c r="B49035" s="497"/>
      <c r="H49035" s="500"/>
      <c r="O49035" s="500"/>
      <c r="Q49035" s="498" t="s">
        <v>213</v>
      </c>
      <c r="S49035" s="499"/>
    </row>
    <row r="49036">
      <c r="B49036" s="497"/>
      <c r="H49036" s="500"/>
      <c r="O49036" s="500"/>
      <c r="Q49036" s="498" t="s">
        <v>213</v>
      </c>
      <c r="S49036" s="499"/>
    </row>
    <row r="49037">
      <c r="B49037" s="497"/>
      <c r="H49037" s="500"/>
      <c r="O49037" s="500"/>
      <c r="Q49037" s="498" t="s">
        <v>213</v>
      </c>
      <c r="S49037" s="499"/>
    </row>
    <row r="49038">
      <c r="B49038" s="497"/>
      <c r="H49038" s="500"/>
      <c r="O49038" s="500"/>
      <c r="Q49038" s="498" t="s">
        <v>213</v>
      </c>
      <c r="S49038" s="499"/>
    </row>
    <row r="49039">
      <c r="B49039" s="497"/>
      <c r="H49039" s="500"/>
      <c r="O49039" s="500"/>
      <c r="Q49039" s="498" t="s">
        <v>213</v>
      </c>
      <c r="S49039" s="499"/>
    </row>
    <row r="49040">
      <c r="B49040" s="497"/>
      <c r="H49040" s="500"/>
      <c r="O49040" s="500"/>
      <c r="Q49040" s="498" t="s">
        <v>213</v>
      </c>
      <c r="S49040" s="499"/>
    </row>
    <row r="49041">
      <c r="B49041" s="497"/>
      <c r="H49041" s="500"/>
      <c r="O49041" s="500"/>
      <c r="Q49041" s="498" t="s">
        <v>213</v>
      </c>
      <c r="S49041" s="499"/>
    </row>
    <row r="49042">
      <c r="B49042" s="497"/>
      <c r="H49042" s="500"/>
      <c r="O49042" s="500"/>
      <c r="Q49042" s="498" t="s">
        <v>213</v>
      </c>
      <c r="S49042" s="499"/>
    </row>
    <row r="49043">
      <c r="B49043" s="497"/>
      <c r="H49043" s="500"/>
      <c r="O49043" s="500"/>
      <c r="Q49043" s="498" t="s">
        <v>213</v>
      </c>
      <c r="S49043" s="499"/>
    </row>
    <row r="49044">
      <c r="B49044" s="497"/>
      <c r="H49044" s="500"/>
      <c r="O49044" s="500"/>
      <c r="Q49044" s="498" t="s">
        <v>213</v>
      </c>
      <c r="S49044" s="499"/>
    </row>
    <row r="49045">
      <c r="B49045" s="497"/>
      <c r="H49045" s="500"/>
      <c r="O49045" s="500"/>
      <c r="Q49045" s="498" t="s">
        <v>213</v>
      </c>
      <c r="S49045" s="499"/>
    </row>
    <row r="49046">
      <c r="B49046" s="497"/>
      <c r="H49046" s="500"/>
      <c r="O49046" s="500"/>
      <c r="Q49046" s="498" t="s">
        <v>213</v>
      </c>
      <c r="S49046" s="499"/>
    </row>
    <row r="49047">
      <c r="B49047" s="497"/>
      <c r="H49047" s="500"/>
      <c r="O49047" s="500"/>
      <c r="Q49047" s="498" t="s">
        <v>213</v>
      </c>
      <c r="S49047" s="499"/>
    </row>
    <row r="49048">
      <c r="B49048" s="497"/>
      <c r="H49048" s="500"/>
      <c r="O49048" s="500"/>
      <c r="Q49048" s="498" t="s">
        <v>213</v>
      </c>
      <c r="S49048" s="499"/>
    </row>
    <row r="49049">
      <c r="B49049" s="497"/>
      <c r="H49049" s="500"/>
      <c r="O49049" s="500"/>
      <c r="Q49049" s="498" t="s">
        <v>213</v>
      </c>
      <c r="S49049" s="499"/>
    </row>
    <row r="49050">
      <c r="B49050" s="497"/>
      <c r="H49050" s="500"/>
      <c r="O49050" s="500"/>
      <c r="Q49050" s="498" t="s">
        <v>213</v>
      </c>
      <c r="S49050" s="499"/>
    </row>
    <row r="49051">
      <c r="B49051" s="497"/>
      <c r="H49051" s="500"/>
      <c r="O49051" s="500"/>
      <c r="Q49051" s="498" t="s">
        <v>213</v>
      </c>
      <c r="S49051" s="499"/>
    </row>
    <row r="49052">
      <c r="B49052" s="497"/>
      <c r="H49052" s="500"/>
      <c r="O49052" s="500"/>
      <c r="Q49052" s="498" t="s">
        <v>213</v>
      </c>
      <c r="S49052" s="499"/>
    </row>
    <row r="49053">
      <c r="B49053" s="497"/>
      <c r="H49053" s="500"/>
      <c r="O49053" s="500"/>
      <c r="Q49053" s="498" t="s">
        <v>213</v>
      </c>
      <c r="S49053" s="499"/>
    </row>
    <row r="49054">
      <c r="B49054" s="497"/>
      <c r="H49054" s="500"/>
      <c r="O49054" s="500"/>
      <c r="Q49054" s="498" t="s">
        <v>213</v>
      </c>
      <c r="S49054" s="499"/>
    </row>
    <row r="49055">
      <c r="B49055" s="497"/>
      <c r="H49055" s="500"/>
      <c r="O49055" s="500"/>
      <c r="Q49055" s="498" t="s">
        <v>213</v>
      </c>
      <c r="S49055" s="499"/>
    </row>
    <row r="49056">
      <c r="B49056" s="497"/>
      <c r="H49056" s="500"/>
      <c r="O49056" s="500"/>
      <c r="Q49056" s="498" t="s">
        <v>213</v>
      </c>
      <c r="S49056" s="499"/>
    </row>
    <row r="49057">
      <c r="B49057" s="497"/>
      <c r="H49057" s="500"/>
      <c r="O49057" s="500"/>
      <c r="Q49057" s="498" t="s">
        <v>213</v>
      </c>
      <c r="S49057" s="499"/>
    </row>
    <row r="49058">
      <c r="B49058" s="497"/>
      <c r="H49058" s="500"/>
      <c r="O49058" s="500"/>
      <c r="Q49058" s="498" t="s">
        <v>213</v>
      </c>
      <c r="S49058" s="499"/>
    </row>
    <row r="49059">
      <c r="B49059" s="497"/>
      <c r="H49059" s="500"/>
      <c r="O49059" s="500"/>
      <c r="Q49059" s="498" t="s">
        <v>213</v>
      </c>
      <c r="S49059" s="499"/>
    </row>
    <row r="49060">
      <c r="B49060" s="497"/>
      <c r="H49060" s="500"/>
      <c r="O49060" s="500"/>
      <c r="Q49060" s="498" t="s">
        <v>213</v>
      </c>
      <c r="S49060" s="499"/>
    </row>
    <row r="49061">
      <c r="B49061" s="497"/>
      <c r="H49061" s="500"/>
      <c r="O49061" s="500"/>
      <c r="Q49061" s="498" t="s">
        <v>213</v>
      </c>
      <c r="S49061" s="499"/>
    </row>
    <row r="49062">
      <c r="B49062" s="497"/>
      <c r="H49062" s="500"/>
      <c r="O49062" s="500"/>
      <c r="Q49062" s="498" t="s">
        <v>213</v>
      </c>
      <c r="S49062" s="499"/>
    </row>
    <row r="49063">
      <c r="B49063" s="497"/>
      <c r="H49063" s="500"/>
      <c r="O49063" s="500"/>
      <c r="Q49063" s="498" t="s">
        <v>213</v>
      </c>
      <c r="S49063" s="499"/>
    </row>
    <row r="49064">
      <c r="B49064" s="497"/>
      <c r="H49064" s="500"/>
      <c r="O49064" s="500"/>
      <c r="Q49064" s="498" t="s">
        <v>213</v>
      </c>
      <c r="S49064" s="499"/>
    </row>
    <row r="49065">
      <c r="B49065" s="497"/>
      <c r="H49065" s="500"/>
      <c r="O49065" s="500"/>
      <c r="Q49065" s="498" t="s">
        <v>213</v>
      </c>
      <c r="S49065" s="499"/>
    </row>
    <row r="49066">
      <c r="B49066" s="497"/>
      <c r="H49066" s="500"/>
      <c r="O49066" s="500"/>
      <c r="Q49066" s="498" t="s">
        <v>213</v>
      </c>
      <c r="S49066" s="499"/>
    </row>
    <row r="49067">
      <c r="B49067" s="497"/>
      <c r="H49067" s="500"/>
      <c r="O49067" s="500"/>
      <c r="Q49067" s="498" t="s">
        <v>213</v>
      </c>
      <c r="S49067" s="499"/>
    </row>
    <row r="49068">
      <c r="B49068" s="497"/>
      <c r="H49068" s="500"/>
      <c r="O49068" s="500"/>
      <c r="Q49068" s="498" t="s">
        <v>213</v>
      </c>
      <c r="S49068" s="499"/>
    </row>
    <row r="49069">
      <c r="B49069" s="497"/>
      <c r="H49069" s="500"/>
      <c r="O49069" s="500"/>
      <c r="Q49069" s="498" t="s">
        <v>213</v>
      </c>
      <c r="S49069" s="499"/>
    </row>
    <row r="49070">
      <c r="B49070" s="497"/>
      <c r="H49070" s="500"/>
      <c r="O49070" s="500"/>
      <c r="Q49070" s="498" t="s">
        <v>213</v>
      </c>
      <c r="S49070" s="499"/>
    </row>
    <row r="49071">
      <c r="B49071" s="497"/>
      <c r="H49071" s="500"/>
      <c r="O49071" s="500"/>
      <c r="Q49071" s="498" t="s">
        <v>213</v>
      </c>
      <c r="S49071" s="499"/>
    </row>
    <row r="49072">
      <c r="B49072" s="497"/>
      <c r="H49072" s="500"/>
      <c r="O49072" s="500"/>
      <c r="Q49072" s="498" t="s">
        <v>213</v>
      </c>
      <c r="S49072" s="499"/>
    </row>
    <row r="49073">
      <c r="B49073" s="497"/>
      <c r="H49073" s="500"/>
      <c r="O49073" s="500"/>
      <c r="Q49073" s="498" t="s">
        <v>213</v>
      </c>
      <c r="S49073" s="499"/>
    </row>
    <row r="49074">
      <c r="B49074" s="497"/>
      <c r="H49074" s="500"/>
      <c r="O49074" s="500"/>
      <c r="Q49074" s="498" t="s">
        <v>213</v>
      </c>
      <c r="S49074" s="499"/>
    </row>
    <row r="49075">
      <c r="B49075" s="497"/>
      <c r="H49075" s="500"/>
      <c r="O49075" s="500"/>
      <c r="Q49075" s="498" t="s">
        <v>213</v>
      </c>
      <c r="S49075" s="499"/>
    </row>
    <row r="49076">
      <c r="B49076" s="497"/>
      <c r="H49076" s="500"/>
      <c r="O49076" s="500"/>
      <c r="Q49076" s="498" t="s">
        <v>213</v>
      </c>
      <c r="S49076" s="499"/>
    </row>
    <row r="49077">
      <c r="B49077" s="497"/>
      <c r="H49077" s="500"/>
      <c r="O49077" s="500"/>
      <c r="Q49077" s="498" t="s">
        <v>213</v>
      </c>
      <c r="S49077" s="499"/>
    </row>
    <row r="49078">
      <c r="B49078" s="497"/>
      <c r="H49078" s="500"/>
      <c r="O49078" s="500"/>
      <c r="Q49078" s="498" t="s">
        <v>213</v>
      </c>
      <c r="S49078" s="499"/>
    </row>
    <row r="49079">
      <c r="B49079" s="497"/>
      <c r="H49079" s="500"/>
      <c r="O49079" s="500"/>
      <c r="Q49079" s="498" t="s">
        <v>213</v>
      </c>
      <c r="S49079" s="499"/>
    </row>
    <row r="49080">
      <c r="B49080" s="497"/>
      <c r="H49080" s="500"/>
      <c r="O49080" s="500"/>
      <c r="Q49080" s="498" t="s">
        <v>213</v>
      </c>
      <c r="S49080" s="499"/>
    </row>
    <row r="49081">
      <c r="B49081" s="497"/>
      <c r="H49081" s="500"/>
      <c r="O49081" s="500"/>
      <c r="Q49081" s="498" t="s">
        <v>213</v>
      </c>
      <c r="S49081" s="499"/>
    </row>
    <row r="49082">
      <c r="B49082" s="497"/>
      <c r="H49082" s="500"/>
      <c r="O49082" s="500"/>
      <c r="Q49082" s="498" t="s">
        <v>213</v>
      </c>
      <c r="S49082" s="499"/>
    </row>
    <row r="49083">
      <c r="B49083" s="497"/>
      <c r="H49083" s="500"/>
      <c r="O49083" s="500"/>
      <c r="Q49083" s="498" t="s">
        <v>213</v>
      </c>
      <c r="S49083" s="499"/>
    </row>
    <row r="49084">
      <c r="B49084" s="497"/>
      <c r="H49084" s="500"/>
      <c r="O49084" s="500"/>
      <c r="Q49084" s="498" t="s">
        <v>213</v>
      </c>
      <c r="S49084" s="499"/>
    </row>
    <row r="49085">
      <c r="B49085" s="497"/>
      <c r="H49085" s="500"/>
      <c r="O49085" s="500"/>
      <c r="Q49085" s="498" t="s">
        <v>213</v>
      </c>
      <c r="S49085" s="499"/>
    </row>
    <row r="49086">
      <c r="B49086" s="497"/>
      <c r="H49086" s="500"/>
      <c r="O49086" s="500"/>
      <c r="Q49086" s="498" t="s">
        <v>213</v>
      </c>
      <c r="S49086" s="499"/>
    </row>
    <row r="49087">
      <c r="B49087" s="497"/>
      <c r="H49087" s="500"/>
      <c r="O49087" s="500"/>
      <c r="Q49087" s="498" t="s">
        <v>213</v>
      </c>
      <c r="S49087" s="499"/>
    </row>
    <row r="49088">
      <c r="B49088" s="497"/>
      <c r="H49088" s="500"/>
      <c r="O49088" s="500"/>
      <c r="Q49088" s="498" t="s">
        <v>213</v>
      </c>
      <c r="S49088" s="499"/>
    </row>
    <row r="49089">
      <c r="B49089" s="497"/>
      <c r="H49089" s="500"/>
      <c r="O49089" s="500"/>
      <c r="Q49089" s="498" t="s">
        <v>213</v>
      </c>
      <c r="S49089" s="499"/>
    </row>
    <row r="49090">
      <c r="B49090" s="497"/>
      <c r="H49090" s="500"/>
      <c r="O49090" s="500"/>
      <c r="Q49090" s="498" t="s">
        <v>213</v>
      </c>
      <c r="S49090" s="499"/>
    </row>
    <row r="49091">
      <c r="B49091" s="497"/>
      <c r="H49091" s="500"/>
      <c r="O49091" s="500"/>
      <c r="Q49091" s="498" t="s">
        <v>213</v>
      </c>
      <c r="S49091" s="499"/>
    </row>
    <row r="49092">
      <c r="B49092" s="497"/>
      <c r="H49092" s="500"/>
      <c r="O49092" s="500"/>
      <c r="Q49092" s="498" t="s">
        <v>213</v>
      </c>
      <c r="S49092" s="499"/>
    </row>
    <row r="49093">
      <c r="B49093" s="497"/>
      <c r="H49093" s="500"/>
      <c r="O49093" s="500"/>
      <c r="Q49093" s="498" t="s">
        <v>213</v>
      </c>
      <c r="S49093" s="499"/>
    </row>
    <row r="49094">
      <c r="B49094" s="497"/>
      <c r="H49094" s="500"/>
      <c r="O49094" s="500"/>
      <c r="Q49094" s="498" t="s">
        <v>213</v>
      </c>
      <c r="S49094" s="499"/>
    </row>
    <row r="49095">
      <c r="B49095" s="497"/>
      <c r="H49095" s="500"/>
      <c r="O49095" s="500"/>
      <c r="Q49095" s="498" t="s">
        <v>213</v>
      </c>
      <c r="S49095" s="499"/>
    </row>
    <row r="49096">
      <c r="B49096" s="497"/>
      <c r="H49096" s="500"/>
      <c r="O49096" s="500"/>
      <c r="Q49096" s="498" t="s">
        <v>213</v>
      </c>
      <c r="S49096" s="499"/>
    </row>
    <row r="49097">
      <c r="B49097" s="497"/>
      <c r="H49097" s="500"/>
      <c r="O49097" s="500"/>
      <c r="Q49097" s="498" t="s">
        <v>213</v>
      </c>
      <c r="S49097" s="499"/>
    </row>
    <row r="49098">
      <c r="B49098" s="497"/>
      <c r="H49098" s="500"/>
      <c r="O49098" s="500"/>
      <c r="Q49098" s="498" t="s">
        <v>213</v>
      </c>
      <c r="S49098" s="499"/>
    </row>
    <row r="49099">
      <c r="B49099" s="497"/>
      <c r="H49099" s="500"/>
      <c r="O49099" s="500"/>
      <c r="Q49099" s="498" t="s">
        <v>213</v>
      </c>
      <c r="S49099" s="499"/>
    </row>
    <row r="49100">
      <c r="B49100" s="497"/>
      <c r="H49100" s="500"/>
      <c r="O49100" s="500"/>
      <c r="Q49100" s="498" t="s">
        <v>213</v>
      </c>
      <c r="S49100" s="499"/>
    </row>
    <row r="49101">
      <c r="B49101" s="497"/>
      <c r="H49101" s="500"/>
      <c r="O49101" s="500"/>
      <c r="Q49101" s="498" t="s">
        <v>213</v>
      </c>
      <c r="S49101" s="499"/>
    </row>
    <row r="49102">
      <c r="B49102" s="497"/>
      <c r="H49102" s="500"/>
      <c r="O49102" s="500"/>
      <c r="Q49102" s="498" t="s">
        <v>213</v>
      </c>
      <c r="S49102" s="499"/>
    </row>
    <row r="49103">
      <c r="B49103" s="497"/>
      <c r="H49103" s="500"/>
      <c r="O49103" s="500"/>
      <c r="Q49103" s="498" t="s">
        <v>213</v>
      </c>
      <c r="S49103" s="499"/>
    </row>
    <row r="49104">
      <c r="B49104" s="497"/>
      <c r="H49104" s="500"/>
      <c r="O49104" s="500"/>
      <c r="Q49104" s="498" t="s">
        <v>213</v>
      </c>
      <c r="S49104" s="499"/>
    </row>
    <row r="49105">
      <c r="B49105" s="497"/>
      <c r="H49105" s="500"/>
      <c r="O49105" s="500"/>
      <c r="Q49105" s="498" t="s">
        <v>213</v>
      </c>
      <c r="S49105" s="499"/>
    </row>
    <row r="49106">
      <c r="B49106" s="497"/>
      <c r="H49106" s="500"/>
      <c r="O49106" s="500"/>
      <c r="Q49106" s="498" t="s">
        <v>213</v>
      </c>
      <c r="S49106" s="499"/>
    </row>
    <row r="49107">
      <c r="B49107" s="497"/>
      <c r="H49107" s="500"/>
      <c r="O49107" s="500"/>
      <c r="Q49107" s="498" t="s">
        <v>213</v>
      </c>
      <c r="S49107" s="499"/>
    </row>
    <row r="49108">
      <c r="B49108" s="497"/>
      <c r="H49108" s="500"/>
      <c r="O49108" s="500"/>
      <c r="Q49108" s="498" t="s">
        <v>213</v>
      </c>
      <c r="S49108" s="499"/>
    </row>
    <row r="49109">
      <c r="B49109" s="497"/>
      <c r="H49109" s="500"/>
      <c r="O49109" s="500"/>
      <c r="Q49109" s="498" t="s">
        <v>213</v>
      </c>
      <c r="S49109" s="499"/>
    </row>
    <row r="49110">
      <c r="B49110" s="497"/>
      <c r="H49110" s="500"/>
      <c r="O49110" s="500"/>
      <c r="Q49110" s="498" t="s">
        <v>213</v>
      </c>
      <c r="S49110" s="499"/>
    </row>
    <row r="49111">
      <c r="B49111" s="497"/>
      <c r="H49111" s="500"/>
      <c r="O49111" s="500"/>
      <c r="Q49111" s="498" t="s">
        <v>213</v>
      </c>
      <c r="S49111" s="499"/>
    </row>
    <row r="49112">
      <c r="B49112" s="497"/>
      <c r="H49112" s="500"/>
      <c r="O49112" s="500"/>
      <c r="Q49112" s="498" t="s">
        <v>213</v>
      </c>
      <c r="S49112" s="499"/>
    </row>
    <row r="49113">
      <c r="B49113" s="497"/>
      <c r="H49113" s="500"/>
      <c r="O49113" s="500"/>
      <c r="Q49113" s="498" t="s">
        <v>213</v>
      </c>
      <c r="S49113" s="499"/>
    </row>
    <row r="49114">
      <c r="B49114" s="497"/>
      <c r="H49114" s="500"/>
      <c r="O49114" s="500"/>
      <c r="Q49114" s="498" t="s">
        <v>213</v>
      </c>
      <c r="S49114" s="499"/>
    </row>
    <row r="49115">
      <c r="B49115" s="497"/>
      <c r="H49115" s="500"/>
      <c r="O49115" s="500"/>
      <c r="Q49115" s="498" t="s">
        <v>213</v>
      </c>
      <c r="S49115" s="499"/>
    </row>
    <row r="49116">
      <c r="B49116" s="497"/>
      <c r="H49116" s="500"/>
      <c r="O49116" s="500"/>
      <c r="Q49116" s="498" t="s">
        <v>213</v>
      </c>
      <c r="S49116" s="499"/>
    </row>
    <row r="49117">
      <c r="B49117" s="497"/>
      <c r="H49117" s="500"/>
      <c r="O49117" s="500"/>
      <c r="Q49117" s="498" t="s">
        <v>213</v>
      </c>
      <c r="S49117" s="499"/>
    </row>
    <row r="49118">
      <c r="B49118" s="497"/>
      <c r="H49118" s="500"/>
      <c r="O49118" s="500"/>
      <c r="Q49118" s="498" t="s">
        <v>213</v>
      </c>
      <c r="S49118" s="499"/>
    </row>
    <row r="49119">
      <c r="B49119" s="497"/>
      <c r="H49119" s="500"/>
      <c r="O49119" s="500"/>
      <c r="Q49119" s="498" t="s">
        <v>213</v>
      </c>
      <c r="S49119" s="499"/>
    </row>
    <row r="49120">
      <c r="B49120" s="497"/>
      <c r="H49120" s="500"/>
      <c r="O49120" s="500"/>
      <c r="Q49120" s="498" t="s">
        <v>213</v>
      </c>
      <c r="S49120" s="499"/>
    </row>
    <row r="49121">
      <c r="B49121" s="497"/>
      <c r="H49121" s="500"/>
      <c r="O49121" s="500"/>
      <c r="Q49121" s="498" t="s">
        <v>213</v>
      </c>
      <c r="S49121" s="499"/>
    </row>
    <row r="49122">
      <c r="B49122" s="497"/>
      <c r="H49122" s="500"/>
      <c r="O49122" s="500"/>
      <c r="Q49122" s="498" t="s">
        <v>213</v>
      </c>
      <c r="S49122" s="499"/>
    </row>
    <row r="49123">
      <c r="B49123" s="497"/>
      <c r="H49123" s="500"/>
      <c r="O49123" s="500"/>
      <c r="Q49123" s="498" t="s">
        <v>213</v>
      </c>
      <c r="S49123" s="499"/>
    </row>
    <row r="49124">
      <c r="B49124" s="497"/>
      <c r="H49124" s="500"/>
      <c r="O49124" s="500"/>
      <c r="Q49124" s="498" t="s">
        <v>213</v>
      </c>
      <c r="S49124" s="499"/>
    </row>
    <row r="49125">
      <c r="B49125" s="497"/>
      <c r="H49125" s="500"/>
      <c r="O49125" s="500"/>
      <c r="Q49125" s="498" t="s">
        <v>213</v>
      </c>
      <c r="S49125" s="499"/>
    </row>
    <row r="49126">
      <c r="B49126" s="497"/>
      <c r="H49126" s="500"/>
      <c r="O49126" s="500"/>
      <c r="Q49126" s="498" t="s">
        <v>213</v>
      </c>
      <c r="S49126" s="499"/>
    </row>
    <row r="49127">
      <c r="B49127" s="497"/>
      <c r="H49127" s="500"/>
      <c r="O49127" s="500"/>
      <c r="Q49127" s="498" t="s">
        <v>213</v>
      </c>
      <c r="S49127" s="499"/>
    </row>
    <row r="49128">
      <c r="B49128" s="497"/>
      <c r="H49128" s="500"/>
      <c r="O49128" s="500"/>
      <c r="Q49128" s="498" t="s">
        <v>213</v>
      </c>
      <c r="S49128" s="499"/>
    </row>
    <row r="49129">
      <c r="B49129" s="497"/>
      <c r="H49129" s="500"/>
      <c r="O49129" s="500"/>
      <c r="Q49129" s="498" t="s">
        <v>213</v>
      </c>
      <c r="S49129" s="499"/>
    </row>
    <row r="49130">
      <c r="B49130" s="497"/>
      <c r="H49130" s="500"/>
      <c r="O49130" s="500"/>
      <c r="Q49130" s="498" t="s">
        <v>213</v>
      </c>
      <c r="S49130" s="499"/>
    </row>
    <row r="49131">
      <c r="B49131" s="497"/>
      <c r="H49131" s="500"/>
      <c r="O49131" s="500"/>
      <c r="Q49131" s="498" t="s">
        <v>213</v>
      </c>
      <c r="S49131" s="499"/>
    </row>
    <row r="49132">
      <c r="B49132" s="497"/>
      <c r="H49132" s="500"/>
      <c r="O49132" s="500"/>
      <c r="Q49132" s="498" t="s">
        <v>213</v>
      </c>
      <c r="S49132" s="499"/>
    </row>
    <row r="49133">
      <c r="B49133" s="497"/>
      <c r="H49133" s="500"/>
      <c r="O49133" s="500"/>
      <c r="Q49133" s="498" t="s">
        <v>213</v>
      </c>
      <c r="S49133" s="499"/>
    </row>
    <row r="49134">
      <c r="B49134" s="497"/>
      <c r="H49134" s="500"/>
      <c r="O49134" s="500"/>
      <c r="Q49134" s="498" t="s">
        <v>213</v>
      </c>
      <c r="S49134" s="499"/>
    </row>
    <row r="49135">
      <c r="B49135" s="497"/>
      <c r="H49135" s="500"/>
      <c r="O49135" s="500"/>
      <c r="Q49135" s="498" t="s">
        <v>213</v>
      </c>
      <c r="S49135" s="499"/>
    </row>
    <row r="49136">
      <c r="B49136" s="497"/>
      <c r="H49136" s="500"/>
      <c r="O49136" s="500"/>
      <c r="Q49136" s="498" t="s">
        <v>213</v>
      </c>
      <c r="S49136" s="499"/>
    </row>
    <row r="49137">
      <c r="B49137" s="497"/>
      <c r="H49137" s="500"/>
      <c r="O49137" s="500"/>
      <c r="Q49137" s="498" t="s">
        <v>213</v>
      </c>
      <c r="S49137" s="499"/>
    </row>
    <row r="49138">
      <c r="B49138" s="497"/>
      <c r="H49138" s="500"/>
      <c r="O49138" s="500"/>
      <c r="Q49138" s="498" t="s">
        <v>213</v>
      </c>
      <c r="S49138" s="499"/>
    </row>
    <row r="49139">
      <c r="B49139" s="497"/>
      <c r="H49139" s="500"/>
      <c r="O49139" s="500"/>
      <c r="Q49139" s="498" t="s">
        <v>213</v>
      </c>
      <c r="S49139" s="499"/>
    </row>
    <row r="49140">
      <c r="B49140" s="497"/>
      <c r="H49140" s="500"/>
      <c r="O49140" s="500"/>
      <c r="Q49140" s="498" t="s">
        <v>213</v>
      </c>
      <c r="S49140" s="499"/>
    </row>
    <row r="49141">
      <c r="B49141" s="497"/>
      <c r="H49141" s="500"/>
      <c r="O49141" s="500"/>
      <c r="Q49141" s="498" t="s">
        <v>213</v>
      </c>
      <c r="S49141" s="499"/>
    </row>
    <row r="49142">
      <c r="B49142" s="497"/>
      <c r="H49142" s="500"/>
      <c r="O49142" s="500"/>
      <c r="Q49142" s="498" t="s">
        <v>213</v>
      </c>
      <c r="S49142" s="499"/>
    </row>
    <row r="49143">
      <c r="B49143" s="497"/>
      <c r="H49143" s="500"/>
      <c r="O49143" s="500"/>
      <c r="Q49143" s="498" t="s">
        <v>213</v>
      </c>
      <c r="S49143" s="499"/>
    </row>
    <row r="49144">
      <c r="B49144" s="497"/>
      <c r="H49144" s="500"/>
      <c r="O49144" s="500"/>
      <c r="Q49144" s="498" t="s">
        <v>213</v>
      </c>
      <c r="S49144" s="499"/>
    </row>
    <row r="49145">
      <c r="B49145" s="497"/>
      <c r="H49145" s="500"/>
      <c r="O49145" s="500"/>
      <c r="Q49145" s="498" t="s">
        <v>213</v>
      </c>
      <c r="S49145" s="499"/>
    </row>
    <row r="49146">
      <c r="B49146" s="497"/>
      <c r="H49146" s="500"/>
      <c r="O49146" s="500"/>
      <c r="Q49146" s="498" t="s">
        <v>213</v>
      </c>
      <c r="S49146" s="499"/>
    </row>
    <row r="49147">
      <c r="B49147" s="497"/>
      <c r="H49147" s="500"/>
      <c r="O49147" s="500"/>
      <c r="Q49147" s="498" t="s">
        <v>213</v>
      </c>
      <c r="S49147" s="499"/>
    </row>
    <row r="49148">
      <c r="B49148" s="497"/>
      <c r="H49148" s="500"/>
      <c r="O49148" s="500"/>
      <c r="Q49148" s="498" t="s">
        <v>213</v>
      </c>
      <c r="S49148" s="499"/>
    </row>
    <row r="49149">
      <c r="B49149" s="497"/>
      <c r="H49149" s="500"/>
      <c r="O49149" s="500"/>
      <c r="Q49149" s="498" t="s">
        <v>213</v>
      </c>
      <c r="S49149" s="499"/>
    </row>
    <row r="49150">
      <c r="B49150" s="497"/>
      <c r="H49150" s="500"/>
      <c r="O49150" s="500"/>
      <c r="Q49150" s="498" t="s">
        <v>213</v>
      </c>
      <c r="S49150" s="499"/>
    </row>
    <row r="49151">
      <c r="B49151" s="497"/>
      <c r="H49151" s="500"/>
      <c r="O49151" s="500"/>
      <c r="Q49151" s="498" t="s">
        <v>213</v>
      </c>
      <c r="S49151" s="499"/>
    </row>
    <row r="49152">
      <c r="B49152" s="497"/>
      <c r="H49152" s="500"/>
      <c r="O49152" s="500"/>
      <c r="Q49152" s="498" t="s">
        <v>213</v>
      </c>
      <c r="S49152" s="499"/>
    </row>
    <row r="49153">
      <c r="B49153" s="497"/>
      <c r="H49153" s="500"/>
      <c r="O49153" s="500"/>
      <c r="Q49153" s="498" t="s">
        <v>213</v>
      </c>
      <c r="S49153" s="499"/>
    </row>
    <row r="49154">
      <c r="B49154" s="497"/>
      <c r="H49154" s="500"/>
      <c r="O49154" s="500"/>
      <c r="Q49154" s="498" t="s">
        <v>213</v>
      </c>
      <c r="S49154" s="499"/>
    </row>
    <row r="49155">
      <c r="B49155" s="497"/>
      <c r="H49155" s="500"/>
      <c r="O49155" s="500"/>
      <c r="Q49155" s="498" t="s">
        <v>213</v>
      </c>
      <c r="S49155" s="499"/>
    </row>
    <row r="49156">
      <c r="B49156" s="497"/>
      <c r="H49156" s="500"/>
      <c r="O49156" s="500"/>
      <c r="Q49156" s="498" t="s">
        <v>213</v>
      </c>
      <c r="S49156" s="499"/>
    </row>
    <row r="49157">
      <c r="B49157" s="497"/>
      <c r="H49157" s="500"/>
      <c r="O49157" s="500"/>
      <c r="Q49157" s="498" t="s">
        <v>213</v>
      </c>
      <c r="S49157" s="499"/>
    </row>
    <row r="49158">
      <c r="B49158" s="497"/>
      <c r="H49158" s="500"/>
      <c r="O49158" s="500"/>
      <c r="Q49158" s="498" t="s">
        <v>213</v>
      </c>
      <c r="S49158" s="499"/>
    </row>
    <row r="49159">
      <c r="B49159" s="497"/>
      <c r="H49159" s="500"/>
      <c r="O49159" s="500"/>
      <c r="Q49159" s="498" t="s">
        <v>213</v>
      </c>
      <c r="S49159" s="499"/>
    </row>
    <row r="49160">
      <c r="B49160" s="497"/>
      <c r="H49160" s="500"/>
      <c r="O49160" s="500"/>
      <c r="Q49160" s="498" t="s">
        <v>213</v>
      </c>
      <c r="S49160" s="499"/>
    </row>
    <row r="49161">
      <c r="B49161" s="497"/>
      <c r="H49161" s="500"/>
      <c r="O49161" s="500"/>
      <c r="Q49161" s="498" t="s">
        <v>213</v>
      </c>
      <c r="S49161" s="499"/>
    </row>
    <row r="49162">
      <c r="B49162" s="497"/>
      <c r="H49162" s="500"/>
      <c r="O49162" s="500"/>
      <c r="Q49162" s="498" t="s">
        <v>213</v>
      </c>
      <c r="S49162" s="499"/>
    </row>
    <row r="49163">
      <c r="B49163" s="497"/>
      <c r="H49163" s="500"/>
      <c r="O49163" s="500"/>
      <c r="Q49163" s="498" t="s">
        <v>213</v>
      </c>
      <c r="S49163" s="499"/>
    </row>
    <row r="49164">
      <c r="B49164" s="497"/>
      <c r="H49164" s="500"/>
      <c r="O49164" s="500"/>
      <c r="Q49164" s="498" t="s">
        <v>213</v>
      </c>
      <c r="S49164" s="499"/>
    </row>
    <row r="49165">
      <c r="B49165" s="497"/>
      <c r="H49165" s="500"/>
      <c r="O49165" s="500"/>
      <c r="Q49165" s="498" t="s">
        <v>213</v>
      </c>
      <c r="S49165" s="499"/>
    </row>
    <row r="49166">
      <c r="B49166" s="497"/>
      <c r="H49166" s="500"/>
      <c r="O49166" s="500"/>
      <c r="Q49166" s="498" t="s">
        <v>213</v>
      </c>
      <c r="S49166" s="499"/>
    </row>
    <row r="49167">
      <c r="B49167" s="497"/>
      <c r="H49167" s="500"/>
      <c r="O49167" s="500"/>
      <c r="Q49167" s="498" t="s">
        <v>213</v>
      </c>
      <c r="S49167" s="499"/>
    </row>
    <row r="49168">
      <c r="B49168" s="497"/>
      <c r="H49168" s="500"/>
      <c r="O49168" s="500"/>
      <c r="Q49168" s="498" t="s">
        <v>213</v>
      </c>
      <c r="S49168" s="499"/>
    </row>
    <row r="49169">
      <c r="B49169" s="497"/>
      <c r="H49169" s="500"/>
      <c r="O49169" s="500"/>
      <c r="Q49169" s="498" t="s">
        <v>213</v>
      </c>
      <c r="S49169" s="499"/>
    </row>
    <row r="49170">
      <c r="B49170" s="497"/>
      <c r="H49170" s="500"/>
      <c r="O49170" s="500"/>
      <c r="Q49170" s="498" t="s">
        <v>213</v>
      </c>
      <c r="S49170" s="499"/>
    </row>
    <row r="49171">
      <c r="B49171" s="497"/>
      <c r="H49171" s="500"/>
      <c r="O49171" s="500"/>
      <c r="Q49171" s="498" t="s">
        <v>213</v>
      </c>
      <c r="S49171" s="499"/>
    </row>
    <row r="49172">
      <c r="B49172" s="497"/>
      <c r="H49172" s="500"/>
      <c r="O49172" s="500"/>
      <c r="Q49172" s="498" t="s">
        <v>213</v>
      </c>
      <c r="S49172" s="499"/>
    </row>
    <row r="49173">
      <c r="B49173" s="497"/>
      <c r="H49173" s="500"/>
      <c r="O49173" s="500"/>
      <c r="Q49173" s="498" t="s">
        <v>213</v>
      </c>
      <c r="S49173" s="499"/>
    </row>
    <row r="49174">
      <c r="B49174" s="497"/>
      <c r="H49174" s="500"/>
      <c r="O49174" s="500"/>
      <c r="Q49174" s="498" t="s">
        <v>213</v>
      </c>
      <c r="S49174" s="499"/>
    </row>
    <row r="49175">
      <c r="B49175" s="497"/>
      <c r="H49175" s="500"/>
      <c r="O49175" s="500"/>
      <c r="Q49175" s="498" t="s">
        <v>213</v>
      </c>
      <c r="S49175" s="499"/>
    </row>
    <row r="49176">
      <c r="B49176" s="497"/>
      <c r="H49176" s="500"/>
      <c r="O49176" s="500"/>
      <c r="Q49176" s="498" t="s">
        <v>213</v>
      </c>
      <c r="S49176" s="499"/>
    </row>
    <row r="49177">
      <c r="B49177" s="497"/>
      <c r="H49177" s="500"/>
      <c r="O49177" s="500"/>
      <c r="Q49177" s="498" t="s">
        <v>213</v>
      </c>
      <c r="S49177" s="499"/>
    </row>
    <row r="49178">
      <c r="B49178" s="497"/>
      <c r="H49178" s="500"/>
      <c r="O49178" s="500"/>
      <c r="Q49178" s="498" t="s">
        <v>213</v>
      </c>
      <c r="S49178" s="499"/>
    </row>
    <row r="49179">
      <c r="B49179" s="497"/>
      <c r="H49179" s="500"/>
      <c r="O49179" s="500"/>
      <c r="Q49179" s="498" t="s">
        <v>213</v>
      </c>
      <c r="S49179" s="499"/>
    </row>
    <row r="49180">
      <c r="B49180" s="497"/>
      <c r="H49180" s="500"/>
      <c r="O49180" s="500"/>
      <c r="Q49180" s="498" t="s">
        <v>213</v>
      </c>
      <c r="S49180" s="499"/>
    </row>
    <row r="49181">
      <c r="B49181" s="497"/>
      <c r="H49181" s="500"/>
      <c r="O49181" s="500"/>
      <c r="Q49181" s="498" t="s">
        <v>213</v>
      </c>
      <c r="S49181" s="499"/>
    </row>
    <row r="49182">
      <c r="B49182" s="497"/>
      <c r="H49182" s="500"/>
      <c r="O49182" s="500"/>
      <c r="Q49182" s="498" t="s">
        <v>213</v>
      </c>
      <c r="S49182" s="499"/>
    </row>
    <row r="49183">
      <c r="B49183" s="497"/>
      <c r="H49183" s="500"/>
      <c r="O49183" s="500"/>
      <c r="Q49183" s="498" t="s">
        <v>213</v>
      </c>
      <c r="S49183" s="499"/>
    </row>
    <row r="49184">
      <c r="B49184" s="497"/>
      <c r="H49184" s="500"/>
      <c r="O49184" s="500"/>
      <c r="Q49184" s="498" t="s">
        <v>213</v>
      </c>
      <c r="S49184" s="499"/>
    </row>
    <row r="49185">
      <c r="B49185" s="497"/>
      <c r="H49185" s="500"/>
      <c r="O49185" s="500"/>
      <c r="Q49185" s="498" t="s">
        <v>213</v>
      </c>
      <c r="S49185" s="499"/>
    </row>
    <row r="49186">
      <c r="B49186" s="497"/>
      <c r="H49186" s="500"/>
      <c r="O49186" s="500"/>
      <c r="Q49186" s="498" t="s">
        <v>213</v>
      </c>
      <c r="S49186" s="499"/>
    </row>
    <row r="49187">
      <c r="B49187" s="497"/>
      <c r="H49187" s="500"/>
      <c r="O49187" s="500"/>
      <c r="Q49187" s="498" t="s">
        <v>213</v>
      </c>
      <c r="S49187" s="499"/>
    </row>
    <row r="49188">
      <c r="B49188" s="497"/>
      <c r="H49188" s="500"/>
      <c r="O49188" s="500"/>
      <c r="Q49188" s="498" t="s">
        <v>213</v>
      </c>
      <c r="S49188" s="499"/>
    </row>
    <row r="49189">
      <c r="B49189" s="497"/>
      <c r="H49189" s="500"/>
      <c r="O49189" s="500"/>
      <c r="Q49189" s="498" t="s">
        <v>213</v>
      </c>
      <c r="S49189" s="499"/>
    </row>
    <row r="49190">
      <c r="B49190" s="497"/>
      <c r="H49190" s="500"/>
      <c r="O49190" s="500"/>
      <c r="Q49190" s="498" t="s">
        <v>213</v>
      </c>
      <c r="S49190" s="499"/>
    </row>
    <row r="49191">
      <c r="B49191" s="497"/>
      <c r="H49191" s="500"/>
      <c r="O49191" s="500"/>
      <c r="Q49191" s="498" t="s">
        <v>213</v>
      </c>
      <c r="S49191" s="499"/>
    </row>
    <row r="49192">
      <c r="B49192" s="497"/>
      <c r="H49192" s="500"/>
      <c r="O49192" s="500"/>
      <c r="Q49192" s="498" t="s">
        <v>213</v>
      </c>
      <c r="S49192" s="499"/>
    </row>
    <row r="49193">
      <c r="B49193" s="497"/>
      <c r="H49193" s="500"/>
      <c r="O49193" s="500"/>
      <c r="Q49193" s="498" t="s">
        <v>213</v>
      </c>
      <c r="S49193" s="499"/>
    </row>
    <row r="49194">
      <c r="B49194" s="497"/>
      <c r="H49194" s="500"/>
      <c r="O49194" s="500"/>
      <c r="Q49194" s="498" t="s">
        <v>213</v>
      </c>
      <c r="S49194" s="499"/>
    </row>
    <row r="49195">
      <c r="B49195" s="497"/>
      <c r="H49195" s="500"/>
      <c r="O49195" s="500"/>
      <c r="Q49195" s="498" t="s">
        <v>213</v>
      </c>
      <c r="S49195" s="499"/>
    </row>
    <row r="49196">
      <c r="B49196" s="497"/>
      <c r="H49196" s="500"/>
      <c r="O49196" s="500"/>
      <c r="Q49196" s="498" t="s">
        <v>213</v>
      </c>
      <c r="S49196" s="499"/>
    </row>
    <row r="49197">
      <c r="B49197" s="497"/>
      <c r="H49197" s="500"/>
      <c r="O49197" s="500"/>
      <c r="Q49197" s="498" t="s">
        <v>213</v>
      </c>
      <c r="S49197" s="499"/>
    </row>
    <row r="49198">
      <c r="B49198" s="497"/>
      <c r="H49198" s="500"/>
      <c r="O49198" s="500"/>
      <c r="Q49198" s="498" t="s">
        <v>213</v>
      </c>
      <c r="S49198" s="499"/>
    </row>
    <row r="49199">
      <c r="B49199" s="497"/>
      <c r="H49199" s="500"/>
      <c r="O49199" s="500"/>
      <c r="Q49199" s="498" t="s">
        <v>213</v>
      </c>
      <c r="S49199" s="499"/>
    </row>
    <row r="49200">
      <c r="B49200" s="497"/>
      <c r="H49200" s="500"/>
      <c r="O49200" s="500"/>
      <c r="Q49200" s="498" t="s">
        <v>213</v>
      </c>
      <c r="S49200" s="499"/>
    </row>
    <row r="49201">
      <c r="B49201" s="497"/>
      <c r="H49201" s="500"/>
      <c r="O49201" s="500"/>
      <c r="Q49201" s="498" t="s">
        <v>213</v>
      </c>
      <c r="S49201" s="499"/>
    </row>
    <row r="49202">
      <c r="B49202" s="497"/>
      <c r="H49202" s="500"/>
      <c r="O49202" s="500"/>
      <c r="Q49202" s="498" t="s">
        <v>213</v>
      </c>
      <c r="S49202" s="499"/>
    </row>
    <row r="49203">
      <c r="B49203" s="497"/>
      <c r="H49203" s="500"/>
      <c r="O49203" s="500"/>
      <c r="Q49203" s="498" t="s">
        <v>213</v>
      </c>
      <c r="S49203" s="499"/>
    </row>
    <row r="49204">
      <c r="B49204" s="497"/>
      <c r="H49204" s="500"/>
      <c r="O49204" s="500"/>
      <c r="Q49204" s="498" t="s">
        <v>213</v>
      </c>
      <c r="S49204" s="499"/>
    </row>
    <row r="49205">
      <c r="B49205" s="497"/>
      <c r="H49205" s="500"/>
      <c r="O49205" s="500"/>
      <c r="Q49205" s="498" t="s">
        <v>213</v>
      </c>
      <c r="S49205" s="499"/>
    </row>
    <row r="49206">
      <c r="B49206" s="497"/>
      <c r="H49206" s="500"/>
      <c r="O49206" s="500"/>
      <c r="Q49206" s="498" t="s">
        <v>213</v>
      </c>
      <c r="S49206" s="499"/>
    </row>
    <row r="49207">
      <c r="B49207" s="497"/>
      <c r="H49207" s="500"/>
      <c r="O49207" s="500"/>
      <c r="Q49207" s="498" t="s">
        <v>213</v>
      </c>
      <c r="S49207" s="499"/>
    </row>
    <row r="49208">
      <c r="B49208" s="497"/>
      <c r="H49208" s="500"/>
      <c r="O49208" s="500"/>
      <c r="Q49208" s="498" t="s">
        <v>213</v>
      </c>
      <c r="S49208" s="499"/>
    </row>
    <row r="49209">
      <c r="B49209" s="497"/>
      <c r="H49209" s="500"/>
      <c r="O49209" s="500"/>
      <c r="Q49209" s="498" t="s">
        <v>213</v>
      </c>
      <c r="S49209" s="499"/>
    </row>
    <row r="49210">
      <c r="B49210" s="497"/>
      <c r="H49210" s="500"/>
      <c r="O49210" s="500"/>
      <c r="Q49210" s="498" t="s">
        <v>213</v>
      </c>
      <c r="S49210" s="499"/>
    </row>
    <row r="49211">
      <c r="B49211" s="497"/>
      <c r="H49211" s="500"/>
      <c r="O49211" s="500"/>
      <c r="Q49211" s="498" t="s">
        <v>213</v>
      </c>
      <c r="S49211" s="499"/>
    </row>
    <row r="49212">
      <c r="B49212" s="497"/>
      <c r="H49212" s="500"/>
      <c r="O49212" s="500"/>
      <c r="Q49212" s="498" t="s">
        <v>213</v>
      </c>
      <c r="S49212" s="499"/>
    </row>
    <row r="49213">
      <c r="B49213" s="497"/>
      <c r="H49213" s="500"/>
      <c r="O49213" s="500"/>
      <c r="Q49213" s="498" t="s">
        <v>213</v>
      </c>
      <c r="S49213" s="499"/>
    </row>
    <row r="49214">
      <c r="B49214" s="497"/>
      <c r="H49214" s="500"/>
      <c r="O49214" s="500"/>
      <c r="Q49214" s="498" t="s">
        <v>213</v>
      </c>
      <c r="S49214" s="499"/>
    </row>
    <row r="49215">
      <c r="B49215" s="497"/>
      <c r="H49215" s="500"/>
      <c r="O49215" s="500"/>
      <c r="Q49215" s="498" t="s">
        <v>213</v>
      </c>
      <c r="S49215" s="499"/>
    </row>
    <row r="49216">
      <c r="B49216" s="497"/>
      <c r="H49216" s="500"/>
      <c r="O49216" s="500"/>
      <c r="Q49216" s="498" t="s">
        <v>213</v>
      </c>
      <c r="S49216" s="499"/>
    </row>
    <row r="49217">
      <c r="B49217" s="497"/>
      <c r="H49217" s="500"/>
      <c r="O49217" s="500"/>
      <c r="Q49217" s="498" t="s">
        <v>213</v>
      </c>
      <c r="S49217" s="499"/>
    </row>
    <row r="49218">
      <c r="B49218" s="497"/>
      <c r="H49218" s="500"/>
      <c r="O49218" s="500"/>
      <c r="Q49218" s="498" t="s">
        <v>213</v>
      </c>
      <c r="S49218" s="499"/>
    </row>
    <row r="49219">
      <c r="B49219" s="497"/>
      <c r="H49219" s="500"/>
      <c r="O49219" s="500"/>
      <c r="Q49219" s="498" t="s">
        <v>213</v>
      </c>
      <c r="S49219" s="499"/>
    </row>
    <row r="49220">
      <c r="B49220" s="497"/>
      <c r="H49220" s="500"/>
      <c r="O49220" s="500"/>
      <c r="Q49220" s="498" t="s">
        <v>213</v>
      </c>
      <c r="S49220" s="499"/>
    </row>
    <row r="49221">
      <c r="B49221" s="497"/>
      <c r="H49221" s="500"/>
      <c r="O49221" s="500"/>
      <c r="Q49221" s="498" t="s">
        <v>213</v>
      </c>
      <c r="S49221" s="499"/>
    </row>
    <row r="49222">
      <c r="B49222" s="497"/>
      <c r="H49222" s="500"/>
      <c r="O49222" s="500"/>
      <c r="Q49222" s="498" t="s">
        <v>213</v>
      </c>
      <c r="S49222" s="499"/>
    </row>
    <row r="49223">
      <c r="B49223" s="497"/>
      <c r="H49223" s="500"/>
      <c r="O49223" s="500"/>
      <c r="Q49223" s="498" t="s">
        <v>213</v>
      </c>
      <c r="S49223" s="499"/>
    </row>
    <row r="49224">
      <c r="B49224" s="497"/>
      <c r="H49224" s="500"/>
      <c r="O49224" s="500"/>
      <c r="Q49224" s="498" t="s">
        <v>213</v>
      </c>
      <c r="S49224" s="499"/>
    </row>
    <row r="49225">
      <c r="B49225" s="497"/>
      <c r="H49225" s="500"/>
      <c r="O49225" s="500"/>
      <c r="Q49225" s="498" t="s">
        <v>213</v>
      </c>
      <c r="S49225" s="499"/>
    </row>
    <row r="49226">
      <c r="B49226" s="497"/>
      <c r="H49226" s="500"/>
      <c r="O49226" s="500"/>
      <c r="Q49226" s="498" t="s">
        <v>213</v>
      </c>
      <c r="S49226" s="499"/>
    </row>
    <row r="49227">
      <c r="B49227" s="497"/>
      <c r="H49227" s="500"/>
      <c r="O49227" s="500"/>
      <c r="Q49227" s="498" t="s">
        <v>213</v>
      </c>
      <c r="S49227" s="499"/>
    </row>
    <row r="49228">
      <c r="B49228" s="497"/>
      <c r="H49228" s="500"/>
      <c r="O49228" s="500"/>
      <c r="Q49228" s="498" t="s">
        <v>213</v>
      </c>
      <c r="S49228" s="499"/>
    </row>
    <row r="49229">
      <c r="B49229" s="497"/>
      <c r="H49229" s="500"/>
      <c r="O49229" s="500"/>
      <c r="Q49229" s="498" t="s">
        <v>213</v>
      </c>
      <c r="S49229" s="499"/>
    </row>
    <row r="49230">
      <c r="B49230" s="497"/>
      <c r="H49230" s="500"/>
      <c r="O49230" s="500"/>
      <c r="Q49230" s="498" t="s">
        <v>213</v>
      </c>
      <c r="S49230" s="499"/>
    </row>
    <row r="49231">
      <c r="B49231" s="497"/>
      <c r="H49231" s="500"/>
      <c r="O49231" s="500"/>
      <c r="Q49231" s="498" t="s">
        <v>213</v>
      </c>
      <c r="S49231" s="499"/>
    </row>
    <row r="49232">
      <c r="B49232" s="497"/>
      <c r="H49232" s="500"/>
      <c r="O49232" s="500"/>
      <c r="Q49232" s="498" t="s">
        <v>213</v>
      </c>
      <c r="S49232" s="499"/>
    </row>
    <row r="49233">
      <c r="B49233" s="497"/>
      <c r="H49233" s="500"/>
      <c r="O49233" s="500"/>
      <c r="Q49233" s="498" t="s">
        <v>213</v>
      </c>
      <c r="S49233" s="499"/>
    </row>
    <row r="49234">
      <c r="B49234" s="497"/>
      <c r="H49234" s="500"/>
      <c r="O49234" s="500"/>
      <c r="Q49234" s="498" t="s">
        <v>213</v>
      </c>
      <c r="S49234" s="499"/>
    </row>
    <row r="49235">
      <c r="B49235" s="497"/>
      <c r="H49235" s="500"/>
      <c r="O49235" s="500"/>
      <c r="Q49235" s="498" t="s">
        <v>213</v>
      </c>
      <c r="S49235" s="499"/>
    </row>
    <row r="49236">
      <c r="B49236" s="497"/>
      <c r="H49236" s="500"/>
      <c r="O49236" s="500"/>
      <c r="Q49236" s="498" t="s">
        <v>213</v>
      </c>
      <c r="S49236" s="499"/>
    </row>
    <row r="49237">
      <c r="B49237" s="497"/>
      <c r="H49237" s="500"/>
      <c r="O49237" s="500"/>
      <c r="Q49237" s="498" t="s">
        <v>213</v>
      </c>
      <c r="S49237" s="499"/>
    </row>
    <row r="49238">
      <c r="B49238" s="497"/>
      <c r="H49238" s="500"/>
      <c r="O49238" s="500"/>
      <c r="Q49238" s="498" t="s">
        <v>213</v>
      </c>
      <c r="S49238" s="499"/>
    </row>
    <row r="49239">
      <c r="B49239" s="497"/>
      <c r="H49239" s="500"/>
      <c r="O49239" s="500"/>
      <c r="Q49239" s="498" t="s">
        <v>213</v>
      </c>
      <c r="S49239" s="499"/>
    </row>
    <row r="49240">
      <c r="B49240" s="497"/>
      <c r="H49240" s="500"/>
      <c r="O49240" s="500"/>
      <c r="Q49240" s="498" t="s">
        <v>213</v>
      </c>
      <c r="S49240" s="499"/>
    </row>
    <row r="49241">
      <c r="B49241" s="497"/>
      <c r="H49241" s="500"/>
      <c r="O49241" s="500"/>
      <c r="Q49241" s="498" t="s">
        <v>213</v>
      </c>
      <c r="S49241" s="499"/>
    </row>
    <row r="49242">
      <c r="B49242" s="497"/>
      <c r="H49242" s="500"/>
      <c r="O49242" s="500"/>
      <c r="Q49242" s="498" t="s">
        <v>213</v>
      </c>
      <c r="S49242" s="499"/>
    </row>
    <row r="49243">
      <c r="B49243" s="497"/>
      <c r="H49243" s="500"/>
      <c r="O49243" s="500"/>
      <c r="Q49243" s="498" t="s">
        <v>213</v>
      </c>
      <c r="S49243" s="499"/>
    </row>
    <row r="49244">
      <c r="B49244" s="497"/>
      <c r="H49244" s="500"/>
      <c r="O49244" s="500"/>
      <c r="Q49244" s="498" t="s">
        <v>213</v>
      </c>
      <c r="S49244" s="499"/>
    </row>
    <row r="49245">
      <c r="B49245" s="497"/>
      <c r="H49245" s="500"/>
      <c r="O49245" s="500"/>
      <c r="Q49245" s="498" t="s">
        <v>213</v>
      </c>
      <c r="S49245" s="499"/>
    </row>
    <row r="49246">
      <c r="B49246" s="497"/>
      <c r="H49246" s="500"/>
      <c r="O49246" s="500"/>
      <c r="Q49246" s="498" t="s">
        <v>213</v>
      </c>
      <c r="S49246" s="499"/>
    </row>
    <row r="49247">
      <c r="B49247" s="497"/>
      <c r="H49247" s="500"/>
      <c r="O49247" s="500"/>
      <c r="Q49247" s="498" t="s">
        <v>213</v>
      </c>
      <c r="S49247" s="499"/>
    </row>
    <row r="49248">
      <c r="B49248" s="497"/>
      <c r="H49248" s="500"/>
      <c r="O49248" s="500"/>
      <c r="Q49248" s="498" t="s">
        <v>213</v>
      </c>
      <c r="S49248" s="499"/>
    </row>
    <row r="49249">
      <c r="B49249" s="497"/>
      <c r="H49249" s="500"/>
      <c r="O49249" s="500"/>
      <c r="Q49249" s="498" t="s">
        <v>213</v>
      </c>
      <c r="S49249" s="499"/>
    </row>
    <row r="49250">
      <c r="B49250" s="497"/>
      <c r="H49250" s="500"/>
      <c r="O49250" s="500"/>
      <c r="Q49250" s="498" t="s">
        <v>213</v>
      </c>
      <c r="S49250" s="499"/>
    </row>
    <row r="49251">
      <c r="B49251" s="497"/>
      <c r="H49251" s="500"/>
      <c r="O49251" s="500"/>
      <c r="Q49251" s="498" t="s">
        <v>213</v>
      </c>
      <c r="S49251" s="499"/>
    </row>
    <row r="49252">
      <c r="B49252" s="497"/>
      <c r="H49252" s="500"/>
      <c r="O49252" s="500"/>
      <c r="Q49252" s="498" t="s">
        <v>213</v>
      </c>
      <c r="S49252" s="499"/>
    </row>
    <row r="49253">
      <c r="B49253" s="497"/>
      <c r="H49253" s="500"/>
      <c r="O49253" s="500"/>
      <c r="Q49253" s="498" t="s">
        <v>213</v>
      </c>
      <c r="S49253" s="499"/>
    </row>
    <row r="49254">
      <c r="B49254" s="497"/>
      <c r="H49254" s="500"/>
      <c r="O49254" s="500"/>
      <c r="Q49254" s="498" t="s">
        <v>213</v>
      </c>
      <c r="S49254" s="499"/>
    </row>
    <row r="49255">
      <c r="B49255" s="497"/>
      <c r="H49255" s="500"/>
      <c r="O49255" s="500"/>
      <c r="Q49255" s="498" t="s">
        <v>213</v>
      </c>
      <c r="S49255" s="499"/>
    </row>
    <row r="49256">
      <c r="B49256" s="497"/>
      <c r="H49256" s="500"/>
      <c r="O49256" s="500"/>
      <c r="Q49256" s="498" t="s">
        <v>213</v>
      </c>
      <c r="S49256" s="499"/>
    </row>
    <row r="49257">
      <c r="B49257" s="497"/>
      <c r="H49257" s="500"/>
      <c r="O49257" s="500"/>
      <c r="Q49257" s="498" t="s">
        <v>213</v>
      </c>
      <c r="S49257" s="499"/>
    </row>
    <row r="49258">
      <c r="B49258" s="497"/>
      <c r="H49258" s="500"/>
      <c r="O49258" s="500"/>
      <c r="Q49258" s="498" t="s">
        <v>213</v>
      </c>
      <c r="S49258" s="499"/>
    </row>
    <row r="49259">
      <c r="B49259" s="497"/>
      <c r="H49259" s="500"/>
      <c r="O49259" s="500"/>
      <c r="Q49259" s="498" t="s">
        <v>213</v>
      </c>
      <c r="S49259" s="499"/>
    </row>
    <row r="49260">
      <c r="B49260" s="497"/>
      <c r="H49260" s="500"/>
      <c r="O49260" s="500"/>
      <c r="Q49260" s="498" t="s">
        <v>213</v>
      </c>
      <c r="S49260" s="499"/>
    </row>
    <row r="49261">
      <c r="B49261" s="497"/>
      <c r="H49261" s="500"/>
      <c r="O49261" s="500"/>
      <c r="Q49261" s="498" t="s">
        <v>213</v>
      </c>
      <c r="S49261" s="499"/>
    </row>
    <row r="49262">
      <c r="B49262" s="497"/>
      <c r="H49262" s="500"/>
      <c r="O49262" s="500"/>
      <c r="Q49262" s="498" t="s">
        <v>213</v>
      </c>
      <c r="S49262" s="499"/>
    </row>
    <row r="49263">
      <c r="B49263" s="497"/>
      <c r="H49263" s="500"/>
      <c r="O49263" s="500"/>
      <c r="Q49263" s="498" t="s">
        <v>213</v>
      </c>
      <c r="S49263" s="499"/>
    </row>
    <row r="49264">
      <c r="B49264" s="497"/>
      <c r="H49264" s="500"/>
      <c r="O49264" s="500"/>
      <c r="Q49264" s="498" t="s">
        <v>213</v>
      </c>
      <c r="S49264" s="499"/>
    </row>
    <row r="49265">
      <c r="B49265" s="497"/>
      <c r="H49265" s="500"/>
      <c r="O49265" s="500"/>
      <c r="Q49265" s="498" t="s">
        <v>213</v>
      </c>
      <c r="S49265" s="499"/>
    </row>
    <row r="49266">
      <c r="B49266" s="497"/>
      <c r="H49266" s="500"/>
      <c r="O49266" s="500"/>
      <c r="Q49266" s="498" t="s">
        <v>213</v>
      </c>
      <c r="S49266" s="499"/>
    </row>
    <row r="49267">
      <c r="B49267" s="497"/>
      <c r="H49267" s="500"/>
      <c r="O49267" s="500"/>
      <c r="Q49267" s="498" t="s">
        <v>213</v>
      </c>
      <c r="S49267" s="499"/>
    </row>
    <row r="49268">
      <c r="B49268" s="497"/>
      <c r="H49268" s="500"/>
      <c r="O49268" s="500"/>
      <c r="Q49268" s="498" t="s">
        <v>213</v>
      </c>
      <c r="S49268" s="499"/>
    </row>
    <row r="49269">
      <c r="B49269" s="497"/>
      <c r="H49269" s="500"/>
      <c r="O49269" s="500"/>
      <c r="Q49269" s="498" t="s">
        <v>213</v>
      </c>
      <c r="S49269" s="499"/>
    </row>
    <row r="49270">
      <c r="B49270" s="497"/>
      <c r="H49270" s="500"/>
      <c r="O49270" s="500"/>
      <c r="Q49270" s="498" t="s">
        <v>213</v>
      </c>
      <c r="S49270" s="499"/>
    </row>
    <row r="49271">
      <c r="B49271" s="497"/>
      <c r="H49271" s="500"/>
      <c r="O49271" s="500"/>
      <c r="Q49271" s="498" t="s">
        <v>213</v>
      </c>
      <c r="S49271" s="499"/>
    </row>
    <row r="49272">
      <c r="B49272" s="497"/>
      <c r="H49272" s="500"/>
      <c r="O49272" s="500"/>
      <c r="Q49272" s="498" t="s">
        <v>213</v>
      </c>
      <c r="S49272" s="499"/>
    </row>
    <row r="49273">
      <c r="B49273" s="497"/>
      <c r="H49273" s="500"/>
      <c r="O49273" s="500"/>
      <c r="Q49273" s="498" t="s">
        <v>213</v>
      </c>
      <c r="S49273" s="499"/>
    </row>
    <row r="49274">
      <c r="B49274" s="497"/>
      <c r="H49274" s="500"/>
      <c r="O49274" s="500"/>
      <c r="Q49274" s="498" t="s">
        <v>213</v>
      </c>
      <c r="S49274" s="499"/>
    </row>
    <row r="49275">
      <c r="B49275" s="497"/>
      <c r="H49275" s="500"/>
      <c r="O49275" s="500"/>
      <c r="Q49275" s="498" t="s">
        <v>213</v>
      </c>
      <c r="S49275" s="499"/>
    </row>
    <row r="49276">
      <c r="B49276" s="497"/>
      <c r="H49276" s="500"/>
      <c r="O49276" s="500"/>
      <c r="Q49276" s="498" t="s">
        <v>213</v>
      </c>
      <c r="S49276" s="499"/>
    </row>
    <row r="49277">
      <c r="B49277" s="497"/>
      <c r="H49277" s="500"/>
      <c r="O49277" s="500"/>
      <c r="Q49277" s="498" t="s">
        <v>213</v>
      </c>
      <c r="S49277" s="499"/>
    </row>
    <row r="49278">
      <c r="B49278" s="497"/>
      <c r="H49278" s="500"/>
      <c r="O49278" s="500"/>
      <c r="Q49278" s="498" t="s">
        <v>213</v>
      </c>
      <c r="S49278" s="499"/>
    </row>
    <row r="49279">
      <c r="B49279" s="497"/>
      <c r="H49279" s="500"/>
      <c r="O49279" s="500"/>
      <c r="Q49279" s="498" t="s">
        <v>213</v>
      </c>
      <c r="S49279" s="499"/>
    </row>
    <row r="49280">
      <c r="B49280" s="497"/>
      <c r="H49280" s="500"/>
      <c r="O49280" s="500"/>
      <c r="Q49280" s="498" t="s">
        <v>213</v>
      </c>
      <c r="S49280" s="499"/>
    </row>
    <row r="49281">
      <c r="B49281" s="497"/>
      <c r="H49281" s="500"/>
      <c r="O49281" s="500"/>
      <c r="Q49281" s="498" t="s">
        <v>213</v>
      </c>
      <c r="S49281" s="499"/>
    </row>
    <row r="49282">
      <c r="B49282" s="497"/>
      <c r="H49282" s="500"/>
      <c r="O49282" s="500"/>
      <c r="Q49282" s="498" t="s">
        <v>213</v>
      </c>
      <c r="S49282" s="499"/>
    </row>
    <row r="49283">
      <c r="B49283" s="497"/>
      <c r="H49283" s="500"/>
      <c r="O49283" s="500"/>
      <c r="Q49283" s="498" t="s">
        <v>213</v>
      </c>
      <c r="S49283" s="499"/>
    </row>
    <row r="49284">
      <c r="B49284" s="497"/>
      <c r="H49284" s="500"/>
      <c r="O49284" s="500"/>
      <c r="Q49284" s="498" t="s">
        <v>213</v>
      </c>
      <c r="S49284" s="499"/>
    </row>
    <row r="49285">
      <c r="B49285" s="497"/>
      <c r="H49285" s="500"/>
      <c r="O49285" s="500"/>
      <c r="Q49285" s="498" t="s">
        <v>213</v>
      </c>
      <c r="S49285" s="499"/>
    </row>
    <row r="49286">
      <c r="B49286" s="497"/>
      <c r="H49286" s="500"/>
      <c r="O49286" s="500"/>
      <c r="Q49286" s="498" t="s">
        <v>213</v>
      </c>
      <c r="S49286" s="499"/>
    </row>
    <row r="49287">
      <c r="B49287" s="497"/>
      <c r="H49287" s="500"/>
      <c r="O49287" s="500"/>
      <c r="Q49287" s="498" t="s">
        <v>213</v>
      </c>
      <c r="S49287" s="499"/>
    </row>
    <row r="49288">
      <c r="B49288" s="497"/>
      <c r="H49288" s="500"/>
      <c r="O49288" s="500"/>
      <c r="Q49288" s="498" t="s">
        <v>213</v>
      </c>
      <c r="S49288" s="499"/>
    </row>
    <row r="49289">
      <c r="B49289" s="497"/>
      <c r="H49289" s="500"/>
      <c r="O49289" s="500"/>
      <c r="Q49289" s="498" t="s">
        <v>213</v>
      </c>
      <c r="S49289" s="499"/>
    </row>
    <row r="49290">
      <c r="B49290" s="497"/>
      <c r="H49290" s="500"/>
      <c r="O49290" s="500"/>
      <c r="Q49290" s="498" t="s">
        <v>213</v>
      </c>
      <c r="S49290" s="499"/>
    </row>
    <row r="49291">
      <c r="B49291" s="497"/>
      <c r="H49291" s="500"/>
      <c r="O49291" s="500"/>
      <c r="Q49291" s="498" t="s">
        <v>213</v>
      </c>
      <c r="S49291" s="499"/>
    </row>
    <row r="49292">
      <c r="B49292" s="497"/>
      <c r="H49292" s="500"/>
      <c r="O49292" s="500"/>
      <c r="Q49292" s="498" t="s">
        <v>213</v>
      </c>
      <c r="S49292" s="499"/>
    </row>
    <row r="49293">
      <c r="B49293" s="497"/>
      <c r="H49293" s="500"/>
      <c r="O49293" s="500"/>
      <c r="Q49293" s="498" t="s">
        <v>213</v>
      </c>
      <c r="S49293" s="499"/>
    </row>
    <row r="49294">
      <c r="B49294" s="497"/>
      <c r="H49294" s="500"/>
      <c r="O49294" s="500"/>
      <c r="Q49294" s="498" t="s">
        <v>213</v>
      </c>
      <c r="S49294" s="499"/>
    </row>
    <row r="49295">
      <c r="B49295" s="497"/>
      <c r="H49295" s="500"/>
      <c r="O49295" s="500"/>
      <c r="Q49295" s="498" t="s">
        <v>213</v>
      </c>
      <c r="S49295" s="499"/>
    </row>
    <row r="49296">
      <c r="B49296" s="497"/>
      <c r="H49296" s="500"/>
      <c r="O49296" s="500"/>
      <c r="Q49296" s="498" t="s">
        <v>213</v>
      </c>
      <c r="S49296" s="499"/>
    </row>
    <row r="49297">
      <c r="B49297" s="497"/>
      <c r="H49297" s="500"/>
      <c r="O49297" s="500"/>
      <c r="Q49297" s="498" t="s">
        <v>213</v>
      </c>
      <c r="S49297" s="499"/>
    </row>
    <row r="49298">
      <c r="B49298" s="497"/>
      <c r="H49298" s="500"/>
      <c r="O49298" s="500"/>
      <c r="Q49298" s="498" t="s">
        <v>213</v>
      </c>
      <c r="S49298" s="499"/>
    </row>
    <row r="49299">
      <c r="B49299" s="497"/>
      <c r="H49299" s="500"/>
      <c r="O49299" s="500"/>
      <c r="Q49299" s="498" t="s">
        <v>213</v>
      </c>
      <c r="S49299" s="499"/>
    </row>
    <row r="49300">
      <c r="B49300" s="497"/>
      <c r="H49300" s="500"/>
      <c r="O49300" s="500"/>
      <c r="Q49300" s="498" t="s">
        <v>213</v>
      </c>
      <c r="S49300" s="499"/>
    </row>
    <row r="49301">
      <c r="B49301" s="497"/>
      <c r="H49301" s="500"/>
      <c r="O49301" s="500"/>
      <c r="Q49301" s="498" t="s">
        <v>213</v>
      </c>
      <c r="S49301" s="499"/>
    </row>
    <row r="49302">
      <c r="B49302" s="497"/>
      <c r="H49302" s="500"/>
      <c r="O49302" s="500"/>
      <c r="Q49302" s="498" t="s">
        <v>213</v>
      </c>
      <c r="S49302" s="499"/>
    </row>
    <row r="49303">
      <c r="B49303" s="497"/>
      <c r="H49303" s="500"/>
      <c r="O49303" s="500"/>
      <c r="Q49303" s="498" t="s">
        <v>213</v>
      </c>
      <c r="S49303" s="499"/>
    </row>
    <row r="49304">
      <c r="B49304" s="497"/>
      <c r="H49304" s="500"/>
      <c r="O49304" s="500"/>
      <c r="Q49304" s="498" t="s">
        <v>213</v>
      </c>
      <c r="S49304" s="499"/>
    </row>
    <row r="49305">
      <c r="B49305" s="497"/>
      <c r="H49305" s="500"/>
      <c r="O49305" s="500"/>
      <c r="Q49305" s="498" t="s">
        <v>213</v>
      </c>
      <c r="S49305" s="499"/>
    </row>
    <row r="49306">
      <c r="B49306" s="497"/>
      <c r="H49306" s="500"/>
      <c r="O49306" s="500"/>
      <c r="Q49306" s="498" t="s">
        <v>213</v>
      </c>
      <c r="S49306" s="499"/>
    </row>
    <row r="49307">
      <c r="B49307" s="497"/>
      <c r="H49307" s="500"/>
      <c r="O49307" s="500"/>
      <c r="Q49307" s="498" t="s">
        <v>213</v>
      </c>
      <c r="S49307" s="499"/>
    </row>
    <row r="49308">
      <c r="B49308" s="497"/>
      <c r="H49308" s="500"/>
      <c r="O49308" s="500"/>
      <c r="Q49308" s="498" t="s">
        <v>213</v>
      </c>
      <c r="S49308" s="499"/>
    </row>
    <row r="49309">
      <c r="B49309" s="497"/>
      <c r="H49309" s="500"/>
      <c r="O49309" s="500"/>
      <c r="Q49309" s="498" t="s">
        <v>213</v>
      </c>
      <c r="S49309" s="499"/>
    </row>
    <row r="49310">
      <c r="B49310" s="497"/>
      <c r="H49310" s="500"/>
      <c r="O49310" s="500"/>
      <c r="Q49310" s="498" t="s">
        <v>213</v>
      </c>
      <c r="S49310" s="499"/>
    </row>
    <row r="49311">
      <c r="B49311" s="497"/>
      <c r="H49311" s="500"/>
      <c r="O49311" s="500"/>
      <c r="Q49311" s="498" t="s">
        <v>213</v>
      </c>
      <c r="S49311" s="499"/>
    </row>
    <row r="49312">
      <c r="B49312" s="497"/>
      <c r="H49312" s="500"/>
      <c r="O49312" s="500"/>
      <c r="Q49312" s="498" t="s">
        <v>213</v>
      </c>
      <c r="S49312" s="499"/>
    </row>
    <row r="49313">
      <c r="B49313" s="497"/>
      <c r="H49313" s="500"/>
      <c r="O49313" s="500"/>
      <c r="Q49313" s="498" t="s">
        <v>213</v>
      </c>
      <c r="S49313" s="499"/>
    </row>
    <row r="49314">
      <c r="B49314" s="497"/>
      <c r="H49314" s="500"/>
      <c r="O49314" s="500"/>
      <c r="Q49314" s="498" t="s">
        <v>213</v>
      </c>
      <c r="S49314" s="499"/>
    </row>
    <row r="49315">
      <c r="B49315" s="497"/>
      <c r="H49315" s="500"/>
      <c r="O49315" s="500"/>
      <c r="Q49315" s="498" t="s">
        <v>213</v>
      </c>
      <c r="S49315" s="499"/>
    </row>
    <row r="49316">
      <c r="B49316" s="497"/>
      <c r="H49316" s="500"/>
      <c r="O49316" s="500"/>
      <c r="Q49316" s="498" t="s">
        <v>213</v>
      </c>
      <c r="S49316" s="499"/>
    </row>
    <row r="49317">
      <c r="B49317" s="497"/>
      <c r="H49317" s="500"/>
      <c r="O49317" s="500"/>
      <c r="Q49317" s="498" t="s">
        <v>213</v>
      </c>
      <c r="S49317" s="499"/>
    </row>
    <row r="49318">
      <c r="B49318" s="497"/>
      <c r="H49318" s="500"/>
      <c r="O49318" s="500"/>
      <c r="Q49318" s="498" t="s">
        <v>213</v>
      </c>
      <c r="S49318" s="499"/>
    </row>
    <row r="49319">
      <c r="B49319" s="497"/>
      <c r="H49319" s="500"/>
      <c r="O49319" s="500"/>
      <c r="Q49319" s="498" t="s">
        <v>213</v>
      </c>
      <c r="S49319" s="499"/>
    </row>
    <row r="49320">
      <c r="B49320" s="497"/>
      <c r="H49320" s="500"/>
      <c r="O49320" s="500"/>
      <c r="Q49320" s="498" t="s">
        <v>213</v>
      </c>
      <c r="S49320" s="499"/>
    </row>
    <row r="49321">
      <c r="B49321" s="497"/>
      <c r="H49321" s="500"/>
      <c r="O49321" s="500"/>
      <c r="Q49321" s="498" t="s">
        <v>213</v>
      </c>
      <c r="S49321" s="499"/>
    </row>
    <row r="49322">
      <c r="B49322" s="497"/>
      <c r="H49322" s="500"/>
      <c r="O49322" s="500"/>
      <c r="Q49322" s="498" t="s">
        <v>213</v>
      </c>
      <c r="S49322" s="499"/>
    </row>
    <row r="49323">
      <c r="B49323" s="497"/>
      <c r="H49323" s="500"/>
      <c r="O49323" s="500"/>
      <c r="Q49323" s="498" t="s">
        <v>213</v>
      </c>
      <c r="S49323" s="499"/>
    </row>
    <row r="49324">
      <c r="B49324" s="497"/>
      <c r="H49324" s="500"/>
      <c r="O49324" s="500"/>
      <c r="Q49324" s="498" t="s">
        <v>213</v>
      </c>
      <c r="S49324" s="499"/>
    </row>
    <row r="49325">
      <c r="B49325" s="497"/>
      <c r="H49325" s="500"/>
      <c r="O49325" s="500"/>
      <c r="Q49325" s="498" t="s">
        <v>213</v>
      </c>
      <c r="S49325" s="499"/>
    </row>
    <row r="49326">
      <c r="B49326" s="497"/>
      <c r="H49326" s="500"/>
      <c r="O49326" s="500"/>
      <c r="Q49326" s="498" t="s">
        <v>213</v>
      </c>
      <c r="S49326" s="499"/>
    </row>
    <row r="49327">
      <c r="B49327" s="497"/>
      <c r="H49327" s="500"/>
      <c r="O49327" s="500"/>
      <c r="Q49327" s="498" t="s">
        <v>213</v>
      </c>
      <c r="S49327" s="499"/>
    </row>
    <row r="49328">
      <c r="B49328" s="497"/>
      <c r="H49328" s="500"/>
      <c r="O49328" s="500"/>
      <c r="Q49328" s="498" t="s">
        <v>213</v>
      </c>
      <c r="S49328" s="499"/>
    </row>
    <row r="49329">
      <c r="B49329" s="497"/>
      <c r="H49329" s="500"/>
      <c r="O49329" s="500"/>
      <c r="Q49329" s="498" t="s">
        <v>213</v>
      </c>
      <c r="S49329" s="499"/>
    </row>
    <row r="49330">
      <c r="B49330" s="497"/>
      <c r="H49330" s="500"/>
      <c r="O49330" s="500"/>
      <c r="Q49330" s="498" t="s">
        <v>213</v>
      </c>
      <c r="S49330" s="499"/>
    </row>
    <row r="49331">
      <c r="B49331" s="497"/>
      <c r="H49331" s="500"/>
      <c r="O49331" s="500"/>
      <c r="Q49331" s="498" t="s">
        <v>213</v>
      </c>
      <c r="S49331" s="499"/>
    </row>
    <row r="49332">
      <c r="B49332" s="497"/>
      <c r="H49332" s="500"/>
      <c r="O49332" s="500"/>
      <c r="Q49332" s="498" t="s">
        <v>213</v>
      </c>
      <c r="S49332" s="499"/>
    </row>
    <row r="49333">
      <c r="B49333" s="497"/>
      <c r="H49333" s="500"/>
      <c r="O49333" s="500"/>
      <c r="Q49333" s="498" t="s">
        <v>213</v>
      </c>
      <c r="S49333" s="499"/>
    </row>
    <row r="49334">
      <c r="B49334" s="497"/>
      <c r="H49334" s="500"/>
      <c r="O49334" s="500"/>
      <c r="Q49334" s="498" t="s">
        <v>213</v>
      </c>
      <c r="S49334" s="499"/>
    </row>
    <row r="49335">
      <c r="B49335" s="497"/>
      <c r="H49335" s="500"/>
      <c r="O49335" s="500"/>
      <c r="Q49335" s="498" t="s">
        <v>213</v>
      </c>
      <c r="S49335" s="499"/>
    </row>
    <row r="49336">
      <c r="B49336" s="497"/>
      <c r="H49336" s="500"/>
      <c r="O49336" s="500"/>
      <c r="Q49336" s="498" t="s">
        <v>213</v>
      </c>
      <c r="S49336" s="499"/>
    </row>
    <row r="49337">
      <c r="B49337" s="497"/>
      <c r="H49337" s="500"/>
      <c r="O49337" s="500"/>
      <c r="Q49337" s="498" t="s">
        <v>213</v>
      </c>
      <c r="S49337" s="499"/>
    </row>
    <row r="49338">
      <c r="B49338" s="497"/>
      <c r="H49338" s="500"/>
      <c r="O49338" s="500"/>
      <c r="Q49338" s="498" t="s">
        <v>213</v>
      </c>
      <c r="S49338" s="499"/>
    </row>
    <row r="49339">
      <c r="B49339" s="497"/>
      <c r="H49339" s="500"/>
      <c r="O49339" s="500"/>
      <c r="Q49339" s="498" t="s">
        <v>213</v>
      </c>
      <c r="S49339" s="499"/>
    </row>
    <row r="49340">
      <c r="B49340" s="497"/>
      <c r="H49340" s="500"/>
      <c r="O49340" s="500"/>
      <c r="Q49340" s="498" t="s">
        <v>213</v>
      </c>
      <c r="S49340" s="499"/>
    </row>
    <row r="49341">
      <c r="B49341" s="497"/>
      <c r="H49341" s="500"/>
      <c r="O49341" s="500"/>
      <c r="Q49341" s="498" t="s">
        <v>213</v>
      </c>
      <c r="S49341" s="499"/>
    </row>
    <row r="49342">
      <c r="B49342" s="497"/>
      <c r="H49342" s="500"/>
      <c r="O49342" s="500"/>
      <c r="Q49342" s="498" t="s">
        <v>213</v>
      </c>
      <c r="S49342" s="499"/>
    </row>
    <row r="49343">
      <c r="B49343" s="497"/>
      <c r="H49343" s="500"/>
      <c r="O49343" s="500"/>
      <c r="Q49343" s="498" t="s">
        <v>213</v>
      </c>
      <c r="S49343" s="499"/>
    </row>
    <row r="49344">
      <c r="B49344" s="497"/>
      <c r="H49344" s="500"/>
      <c r="O49344" s="500"/>
      <c r="Q49344" s="498" t="s">
        <v>213</v>
      </c>
      <c r="S49344" s="499"/>
    </row>
    <row r="49345">
      <c r="B49345" s="497"/>
      <c r="H49345" s="500"/>
      <c r="O49345" s="500"/>
      <c r="Q49345" s="498" t="s">
        <v>213</v>
      </c>
      <c r="S49345" s="499"/>
    </row>
    <row r="49346">
      <c r="B49346" s="497"/>
      <c r="H49346" s="500"/>
      <c r="O49346" s="500"/>
      <c r="Q49346" s="498" t="s">
        <v>213</v>
      </c>
      <c r="S49346" s="499"/>
    </row>
    <row r="49347">
      <c r="B49347" s="497"/>
      <c r="H49347" s="500"/>
      <c r="O49347" s="500"/>
      <c r="Q49347" s="498" t="s">
        <v>213</v>
      </c>
      <c r="S49347" s="499"/>
    </row>
    <row r="49348">
      <c r="B49348" s="497"/>
      <c r="H49348" s="500"/>
      <c r="O49348" s="500"/>
      <c r="Q49348" s="498" t="s">
        <v>213</v>
      </c>
      <c r="S49348" s="499"/>
    </row>
    <row r="49349">
      <c r="B49349" s="497"/>
      <c r="H49349" s="500"/>
      <c r="O49349" s="500"/>
      <c r="Q49349" s="498" t="s">
        <v>213</v>
      </c>
      <c r="S49349" s="499"/>
    </row>
    <row r="49350">
      <c r="B49350" s="497"/>
      <c r="H49350" s="500"/>
      <c r="O49350" s="500"/>
      <c r="Q49350" s="498" t="s">
        <v>213</v>
      </c>
      <c r="S49350" s="499"/>
    </row>
    <row r="49351">
      <c r="B49351" s="497"/>
      <c r="H49351" s="500"/>
      <c r="O49351" s="500"/>
      <c r="Q49351" s="498" t="s">
        <v>213</v>
      </c>
      <c r="S49351" s="499"/>
    </row>
    <row r="49352">
      <c r="B49352" s="497"/>
      <c r="H49352" s="500"/>
      <c r="O49352" s="500"/>
      <c r="Q49352" s="498" t="s">
        <v>213</v>
      </c>
      <c r="S49352" s="499"/>
    </row>
    <row r="49353">
      <c r="B49353" s="497"/>
      <c r="H49353" s="500"/>
      <c r="O49353" s="500"/>
      <c r="Q49353" s="498" t="s">
        <v>213</v>
      </c>
      <c r="S49353" s="499"/>
    </row>
    <row r="49354">
      <c r="B49354" s="497"/>
      <c r="H49354" s="500"/>
      <c r="O49354" s="500"/>
      <c r="Q49354" s="498" t="s">
        <v>213</v>
      </c>
      <c r="S49354" s="499"/>
    </row>
    <row r="49355">
      <c r="B49355" s="497"/>
      <c r="H49355" s="500"/>
      <c r="O49355" s="500"/>
      <c r="Q49355" s="498" t="s">
        <v>213</v>
      </c>
      <c r="S49355" s="499"/>
    </row>
    <row r="49356">
      <c r="B49356" s="497"/>
      <c r="H49356" s="500"/>
      <c r="O49356" s="500"/>
      <c r="Q49356" s="498" t="s">
        <v>213</v>
      </c>
      <c r="S49356" s="499"/>
    </row>
    <row r="49357">
      <c r="B49357" s="497"/>
      <c r="H49357" s="500"/>
      <c r="O49357" s="500"/>
      <c r="Q49357" s="498" t="s">
        <v>213</v>
      </c>
      <c r="S49357" s="499"/>
    </row>
    <row r="49358">
      <c r="B49358" s="497"/>
      <c r="H49358" s="500"/>
      <c r="O49358" s="500"/>
      <c r="Q49358" s="498" t="s">
        <v>213</v>
      </c>
      <c r="S49358" s="499"/>
    </row>
    <row r="49359">
      <c r="B49359" s="497"/>
      <c r="H49359" s="500"/>
      <c r="O49359" s="500"/>
      <c r="Q49359" s="498" t="s">
        <v>213</v>
      </c>
      <c r="S49359" s="499"/>
    </row>
    <row r="49360">
      <c r="B49360" s="497"/>
      <c r="H49360" s="500"/>
      <c r="O49360" s="500"/>
      <c r="Q49360" s="498" t="s">
        <v>213</v>
      </c>
      <c r="S49360" s="499"/>
    </row>
    <row r="49361">
      <c r="B49361" s="497"/>
      <c r="H49361" s="500"/>
      <c r="O49361" s="500"/>
      <c r="Q49361" s="498" t="s">
        <v>213</v>
      </c>
      <c r="S49361" s="499"/>
    </row>
    <row r="49362">
      <c r="B49362" s="497"/>
      <c r="H49362" s="500"/>
      <c r="O49362" s="500"/>
      <c r="Q49362" s="498" t="s">
        <v>213</v>
      </c>
      <c r="S49362" s="499"/>
    </row>
    <row r="49363">
      <c r="B49363" s="497"/>
      <c r="H49363" s="500"/>
      <c r="O49363" s="500"/>
      <c r="Q49363" s="498" t="s">
        <v>213</v>
      </c>
      <c r="S49363" s="499"/>
    </row>
    <row r="49364">
      <c r="B49364" s="497"/>
      <c r="H49364" s="500"/>
      <c r="O49364" s="500"/>
      <c r="Q49364" s="498" t="s">
        <v>213</v>
      </c>
      <c r="S49364" s="499"/>
    </row>
    <row r="49365">
      <c r="B49365" s="497"/>
      <c r="H49365" s="500"/>
      <c r="O49365" s="500"/>
      <c r="Q49365" s="498" t="s">
        <v>213</v>
      </c>
      <c r="S49365" s="499"/>
    </row>
    <row r="49366">
      <c r="B49366" s="497"/>
      <c r="H49366" s="500"/>
      <c r="O49366" s="500"/>
      <c r="Q49366" s="498" t="s">
        <v>213</v>
      </c>
      <c r="S49366" s="499"/>
    </row>
    <row r="49367">
      <c r="B49367" s="497"/>
      <c r="H49367" s="500"/>
      <c r="O49367" s="500"/>
      <c r="Q49367" s="498" t="s">
        <v>213</v>
      </c>
      <c r="S49367" s="499"/>
    </row>
    <row r="49368">
      <c r="B49368" s="497"/>
      <c r="H49368" s="500"/>
      <c r="O49368" s="500"/>
      <c r="Q49368" s="498" t="s">
        <v>213</v>
      </c>
      <c r="S49368" s="499"/>
    </row>
    <row r="49369">
      <c r="B49369" s="497"/>
      <c r="H49369" s="500"/>
      <c r="O49369" s="500"/>
      <c r="Q49369" s="498" t="s">
        <v>213</v>
      </c>
      <c r="S49369" s="499"/>
    </row>
    <row r="49370">
      <c r="B49370" s="497"/>
      <c r="H49370" s="500"/>
      <c r="O49370" s="500"/>
      <c r="Q49370" s="498" t="s">
        <v>213</v>
      </c>
      <c r="S49370" s="499"/>
    </row>
    <row r="49371">
      <c r="B49371" s="497"/>
      <c r="H49371" s="500"/>
      <c r="O49371" s="500"/>
      <c r="Q49371" s="498" t="s">
        <v>213</v>
      </c>
      <c r="S49371" s="499"/>
    </row>
    <row r="49372">
      <c r="B49372" s="497"/>
      <c r="H49372" s="500"/>
      <c r="O49372" s="500"/>
      <c r="Q49372" s="498" t="s">
        <v>213</v>
      </c>
      <c r="S49372" s="499"/>
    </row>
    <row r="49373">
      <c r="B49373" s="497"/>
      <c r="H49373" s="500"/>
      <c r="O49373" s="500"/>
      <c r="Q49373" s="498" t="s">
        <v>213</v>
      </c>
      <c r="S49373" s="499"/>
    </row>
    <row r="49374">
      <c r="B49374" s="497"/>
      <c r="H49374" s="500"/>
      <c r="O49374" s="500"/>
      <c r="Q49374" s="498" t="s">
        <v>213</v>
      </c>
      <c r="S49374" s="499"/>
    </row>
    <row r="49375">
      <c r="B49375" s="497"/>
      <c r="H49375" s="500"/>
      <c r="O49375" s="500"/>
      <c r="Q49375" s="498" t="s">
        <v>213</v>
      </c>
      <c r="S49375" s="499"/>
    </row>
    <row r="49376">
      <c r="B49376" s="497"/>
      <c r="H49376" s="500"/>
      <c r="O49376" s="500"/>
      <c r="Q49376" s="498" t="s">
        <v>213</v>
      </c>
      <c r="S49376" s="499"/>
    </row>
    <row r="49377">
      <c r="B49377" s="497"/>
      <c r="H49377" s="500"/>
      <c r="O49377" s="500"/>
      <c r="Q49377" s="498" t="s">
        <v>213</v>
      </c>
      <c r="S49377" s="499"/>
    </row>
    <row r="49378">
      <c r="B49378" s="497"/>
      <c r="H49378" s="500"/>
      <c r="O49378" s="500"/>
      <c r="Q49378" s="498" t="s">
        <v>213</v>
      </c>
      <c r="S49378" s="499"/>
    </row>
    <row r="49379">
      <c r="B49379" s="497"/>
      <c r="H49379" s="500"/>
      <c r="O49379" s="500"/>
      <c r="Q49379" s="498" t="s">
        <v>213</v>
      </c>
      <c r="S49379" s="499"/>
    </row>
    <row r="49380">
      <c r="B49380" s="497"/>
      <c r="H49380" s="500"/>
      <c r="O49380" s="500"/>
      <c r="Q49380" s="498" t="s">
        <v>213</v>
      </c>
      <c r="S49380" s="499"/>
    </row>
    <row r="49381">
      <c r="B49381" s="497"/>
      <c r="H49381" s="500"/>
      <c r="O49381" s="500"/>
      <c r="Q49381" s="498" t="s">
        <v>213</v>
      </c>
      <c r="S49381" s="499"/>
    </row>
    <row r="49382">
      <c r="B49382" s="497"/>
      <c r="H49382" s="500"/>
      <c r="O49382" s="500"/>
      <c r="Q49382" s="498" t="s">
        <v>213</v>
      </c>
      <c r="S49382" s="499"/>
    </row>
    <row r="49383">
      <c r="B49383" s="497"/>
      <c r="H49383" s="500"/>
      <c r="O49383" s="500"/>
      <c r="Q49383" s="498" t="s">
        <v>213</v>
      </c>
      <c r="S49383" s="499"/>
    </row>
    <row r="49384">
      <c r="B49384" s="497"/>
      <c r="H49384" s="500"/>
      <c r="O49384" s="500"/>
      <c r="Q49384" s="498" t="s">
        <v>213</v>
      </c>
      <c r="S49384" s="499"/>
    </row>
    <row r="49385">
      <c r="B49385" s="497"/>
      <c r="H49385" s="500"/>
      <c r="O49385" s="500"/>
      <c r="Q49385" s="498" t="s">
        <v>213</v>
      </c>
      <c r="S49385" s="499"/>
    </row>
    <row r="49386">
      <c r="B49386" s="497"/>
      <c r="H49386" s="500"/>
      <c r="O49386" s="500"/>
      <c r="Q49386" s="498" t="s">
        <v>213</v>
      </c>
      <c r="S49386" s="499"/>
    </row>
    <row r="49387">
      <c r="B49387" s="497"/>
      <c r="H49387" s="500"/>
      <c r="O49387" s="500"/>
      <c r="Q49387" s="498" t="s">
        <v>213</v>
      </c>
      <c r="S49387" s="499"/>
    </row>
    <row r="49388">
      <c r="B49388" s="497"/>
      <c r="H49388" s="500"/>
      <c r="O49388" s="500"/>
      <c r="Q49388" s="498" t="s">
        <v>213</v>
      </c>
      <c r="S49388" s="499"/>
    </row>
    <row r="49389">
      <c r="B49389" s="497"/>
      <c r="H49389" s="500"/>
      <c r="O49389" s="500"/>
      <c r="Q49389" s="498" t="s">
        <v>213</v>
      </c>
      <c r="S49389" s="499"/>
    </row>
    <row r="49390">
      <c r="B49390" s="497"/>
      <c r="H49390" s="500"/>
      <c r="O49390" s="500"/>
      <c r="Q49390" s="498" t="s">
        <v>213</v>
      </c>
      <c r="S49390" s="499"/>
    </row>
    <row r="49391">
      <c r="B49391" s="497"/>
      <c r="H49391" s="500"/>
      <c r="O49391" s="500"/>
      <c r="Q49391" s="498" t="s">
        <v>213</v>
      </c>
      <c r="S49391" s="499"/>
    </row>
    <row r="49392">
      <c r="B49392" s="497"/>
      <c r="H49392" s="500"/>
      <c r="O49392" s="500"/>
      <c r="Q49392" s="498" t="s">
        <v>213</v>
      </c>
      <c r="S49392" s="499"/>
    </row>
    <row r="49393">
      <c r="B49393" s="497"/>
      <c r="H49393" s="500"/>
      <c r="O49393" s="500"/>
      <c r="Q49393" s="498" t="s">
        <v>213</v>
      </c>
      <c r="S49393" s="499"/>
    </row>
    <row r="49394">
      <c r="B49394" s="497"/>
      <c r="H49394" s="500"/>
      <c r="O49394" s="500"/>
      <c r="Q49394" s="498" t="s">
        <v>213</v>
      </c>
      <c r="S49394" s="499"/>
    </row>
    <row r="49395">
      <c r="B49395" s="497"/>
      <c r="H49395" s="500"/>
      <c r="O49395" s="500"/>
      <c r="Q49395" s="498" t="s">
        <v>213</v>
      </c>
      <c r="S49395" s="499"/>
    </row>
    <row r="49396">
      <c r="B49396" s="497"/>
      <c r="H49396" s="500"/>
      <c r="O49396" s="500"/>
      <c r="Q49396" s="498" t="s">
        <v>213</v>
      </c>
      <c r="S49396" s="499"/>
    </row>
    <row r="49397">
      <c r="B49397" s="497"/>
      <c r="H49397" s="500"/>
      <c r="O49397" s="500"/>
      <c r="Q49397" s="498" t="s">
        <v>213</v>
      </c>
      <c r="S49397" s="499"/>
    </row>
    <row r="49398">
      <c r="B49398" s="497"/>
      <c r="H49398" s="500"/>
      <c r="O49398" s="500"/>
      <c r="Q49398" s="498" t="s">
        <v>213</v>
      </c>
      <c r="S49398" s="499"/>
    </row>
    <row r="49399">
      <c r="B49399" s="497"/>
      <c r="H49399" s="500"/>
      <c r="O49399" s="500"/>
      <c r="Q49399" s="498" t="s">
        <v>213</v>
      </c>
      <c r="S49399" s="499"/>
    </row>
    <row r="49400">
      <c r="B49400" s="497"/>
      <c r="H49400" s="500"/>
      <c r="O49400" s="500"/>
      <c r="Q49400" s="498" t="s">
        <v>213</v>
      </c>
      <c r="S49400" s="499"/>
    </row>
    <row r="49401">
      <c r="B49401" s="497"/>
      <c r="H49401" s="500"/>
      <c r="O49401" s="500"/>
      <c r="Q49401" s="498" t="s">
        <v>213</v>
      </c>
      <c r="S49401" s="499"/>
    </row>
    <row r="49402">
      <c r="B49402" s="497"/>
      <c r="H49402" s="500"/>
      <c r="O49402" s="500"/>
      <c r="Q49402" s="498" t="s">
        <v>213</v>
      </c>
      <c r="S49402" s="499"/>
    </row>
    <row r="49403">
      <c r="B49403" s="497"/>
      <c r="H49403" s="500"/>
      <c r="O49403" s="500"/>
      <c r="Q49403" s="498" t="s">
        <v>213</v>
      </c>
      <c r="S49403" s="499"/>
    </row>
    <row r="49404">
      <c r="B49404" s="497"/>
      <c r="H49404" s="500"/>
      <c r="O49404" s="500"/>
      <c r="Q49404" s="498" t="s">
        <v>213</v>
      </c>
      <c r="S49404" s="499"/>
    </row>
    <row r="49405">
      <c r="B49405" s="497"/>
      <c r="H49405" s="500"/>
      <c r="O49405" s="500"/>
      <c r="Q49405" s="498" t="s">
        <v>213</v>
      </c>
      <c r="S49405" s="499"/>
    </row>
    <row r="49406">
      <c r="B49406" s="497"/>
      <c r="H49406" s="500"/>
      <c r="O49406" s="500"/>
      <c r="Q49406" s="498" t="s">
        <v>213</v>
      </c>
      <c r="S49406" s="499"/>
    </row>
    <row r="49407">
      <c r="B49407" s="497"/>
      <c r="H49407" s="500"/>
      <c r="O49407" s="500"/>
      <c r="Q49407" s="498" t="s">
        <v>213</v>
      </c>
      <c r="S49407" s="499"/>
    </row>
    <row r="49408">
      <c r="B49408" s="497"/>
      <c r="H49408" s="500"/>
      <c r="O49408" s="500"/>
      <c r="Q49408" s="498" t="s">
        <v>213</v>
      </c>
      <c r="S49408" s="499"/>
    </row>
    <row r="49409">
      <c r="B49409" s="497"/>
      <c r="H49409" s="500"/>
      <c r="O49409" s="500"/>
      <c r="Q49409" s="498" t="s">
        <v>213</v>
      </c>
      <c r="S49409" s="499"/>
    </row>
    <row r="49410">
      <c r="B49410" s="497"/>
      <c r="H49410" s="500"/>
      <c r="O49410" s="500"/>
      <c r="Q49410" s="498" t="s">
        <v>213</v>
      </c>
      <c r="S49410" s="499"/>
    </row>
    <row r="49411">
      <c r="B49411" s="497"/>
      <c r="H49411" s="500"/>
      <c r="O49411" s="500"/>
      <c r="Q49411" s="498" t="s">
        <v>213</v>
      </c>
      <c r="S49411" s="499"/>
    </row>
    <row r="49412">
      <c r="B49412" s="497"/>
      <c r="H49412" s="500"/>
      <c r="O49412" s="500"/>
      <c r="Q49412" s="498" t="s">
        <v>213</v>
      </c>
      <c r="S49412" s="499"/>
    </row>
    <row r="49413">
      <c r="B49413" s="497"/>
      <c r="H49413" s="500"/>
      <c r="O49413" s="500"/>
      <c r="Q49413" s="498" t="s">
        <v>213</v>
      </c>
      <c r="S49413" s="499"/>
    </row>
    <row r="49414">
      <c r="B49414" s="497"/>
      <c r="H49414" s="500"/>
      <c r="O49414" s="500"/>
      <c r="Q49414" s="498" t="s">
        <v>213</v>
      </c>
      <c r="S49414" s="499"/>
    </row>
    <row r="49415">
      <c r="B49415" s="497"/>
      <c r="H49415" s="500"/>
      <c r="O49415" s="500"/>
      <c r="Q49415" s="498" t="s">
        <v>213</v>
      </c>
      <c r="S49415" s="499"/>
    </row>
    <row r="49416">
      <c r="B49416" s="497"/>
      <c r="H49416" s="500"/>
      <c r="O49416" s="500"/>
      <c r="Q49416" s="498" t="s">
        <v>213</v>
      </c>
      <c r="S49416" s="499"/>
    </row>
    <row r="49417">
      <c r="B49417" s="497"/>
      <c r="H49417" s="500"/>
      <c r="O49417" s="500"/>
      <c r="Q49417" s="498" t="s">
        <v>213</v>
      </c>
      <c r="S49417" s="499"/>
    </row>
    <row r="49418">
      <c r="B49418" s="497"/>
      <c r="H49418" s="500"/>
      <c r="O49418" s="500"/>
      <c r="Q49418" s="498" t="s">
        <v>213</v>
      </c>
      <c r="S49418" s="499"/>
    </row>
    <row r="49419">
      <c r="B49419" s="497"/>
      <c r="H49419" s="500"/>
      <c r="O49419" s="500"/>
      <c r="Q49419" s="498" t="s">
        <v>213</v>
      </c>
      <c r="S49419" s="499"/>
    </row>
    <row r="49420">
      <c r="B49420" s="497"/>
      <c r="H49420" s="500"/>
      <c r="O49420" s="500"/>
      <c r="Q49420" s="498" t="s">
        <v>213</v>
      </c>
      <c r="S49420" s="499"/>
    </row>
    <row r="49421">
      <c r="B49421" s="497"/>
      <c r="H49421" s="500"/>
      <c r="O49421" s="500"/>
      <c r="Q49421" s="498" t="s">
        <v>213</v>
      </c>
      <c r="S49421" s="499"/>
    </row>
    <row r="49422">
      <c r="B49422" s="497"/>
      <c r="H49422" s="500"/>
      <c r="O49422" s="500"/>
      <c r="Q49422" s="498" t="s">
        <v>213</v>
      </c>
      <c r="S49422" s="499"/>
    </row>
    <row r="49423">
      <c r="B49423" s="497"/>
      <c r="H49423" s="500"/>
      <c r="O49423" s="500"/>
      <c r="Q49423" s="498" t="s">
        <v>213</v>
      </c>
      <c r="S49423" s="499"/>
    </row>
    <row r="49424">
      <c r="B49424" s="497"/>
      <c r="H49424" s="500"/>
      <c r="O49424" s="500"/>
      <c r="Q49424" s="498" t="s">
        <v>213</v>
      </c>
      <c r="S49424" s="499"/>
    </row>
    <row r="49425">
      <c r="B49425" s="497"/>
      <c r="H49425" s="500"/>
      <c r="O49425" s="500"/>
      <c r="Q49425" s="498" t="s">
        <v>213</v>
      </c>
      <c r="S49425" s="499"/>
    </row>
    <row r="49426">
      <c r="B49426" s="497"/>
      <c r="H49426" s="500"/>
      <c r="O49426" s="500"/>
      <c r="Q49426" s="498" t="s">
        <v>213</v>
      </c>
      <c r="S49426" s="499"/>
    </row>
    <row r="49427">
      <c r="B49427" s="497"/>
      <c r="H49427" s="500"/>
      <c r="O49427" s="500"/>
      <c r="Q49427" s="498" t="s">
        <v>213</v>
      </c>
      <c r="S49427" s="499"/>
    </row>
    <row r="49428">
      <c r="B49428" s="497"/>
      <c r="H49428" s="500"/>
      <c r="O49428" s="500"/>
      <c r="Q49428" s="498" t="s">
        <v>213</v>
      </c>
      <c r="S49428" s="499"/>
    </row>
    <row r="49429">
      <c r="B49429" s="497"/>
      <c r="H49429" s="500"/>
      <c r="O49429" s="500"/>
      <c r="Q49429" s="498" t="s">
        <v>213</v>
      </c>
      <c r="S49429" s="499"/>
    </row>
    <row r="49430">
      <c r="B49430" s="497"/>
      <c r="H49430" s="500"/>
      <c r="O49430" s="500"/>
      <c r="Q49430" s="498" t="s">
        <v>213</v>
      </c>
      <c r="S49430" s="499"/>
    </row>
    <row r="49431">
      <c r="B49431" s="497"/>
      <c r="H49431" s="500"/>
      <c r="O49431" s="500"/>
      <c r="Q49431" s="498" t="s">
        <v>213</v>
      </c>
      <c r="S49431" s="499"/>
    </row>
    <row r="49432">
      <c r="B49432" s="497"/>
      <c r="H49432" s="500"/>
      <c r="O49432" s="500"/>
      <c r="Q49432" s="498" t="s">
        <v>213</v>
      </c>
      <c r="S49432" s="499"/>
    </row>
    <row r="49433">
      <c r="B49433" s="497"/>
      <c r="H49433" s="500"/>
      <c r="O49433" s="500"/>
      <c r="Q49433" s="498" t="s">
        <v>213</v>
      </c>
      <c r="S49433" s="499"/>
    </row>
    <row r="49434">
      <c r="B49434" s="497"/>
      <c r="H49434" s="500"/>
      <c r="O49434" s="500"/>
      <c r="Q49434" s="498" t="s">
        <v>213</v>
      </c>
      <c r="S49434" s="499"/>
    </row>
    <row r="49435">
      <c r="B49435" s="497"/>
      <c r="H49435" s="500"/>
      <c r="O49435" s="500"/>
      <c r="Q49435" s="498" t="s">
        <v>213</v>
      </c>
      <c r="S49435" s="499"/>
    </row>
    <row r="49436">
      <c r="B49436" s="497"/>
      <c r="H49436" s="500"/>
      <c r="O49436" s="500"/>
      <c r="Q49436" s="498" t="s">
        <v>213</v>
      </c>
      <c r="S49436" s="499"/>
    </row>
    <row r="49437">
      <c r="B49437" s="497"/>
      <c r="H49437" s="500"/>
      <c r="O49437" s="500"/>
      <c r="Q49437" s="498" t="s">
        <v>213</v>
      </c>
      <c r="S49437" s="499"/>
    </row>
    <row r="49438">
      <c r="B49438" s="497"/>
      <c r="H49438" s="500"/>
      <c r="O49438" s="500"/>
      <c r="Q49438" s="498" t="s">
        <v>213</v>
      </c>
      <c r="S49438" s="499"/>
    </row>
    <row r="49439">
      <c r="B49439" s="497"/>
      <c r="H49439" s="500"/>
      <c r="O49439" s="500"/>
      <c r="Q49439" s="498" t="s">
        <v>213</v>
      </c>
      <c r="S49439" s="499"/>
    </row>
    <row r="49440">
      <c r="B49440" s="497"/>
      <c r="H49440" s="500"/>
      <c r="O49440" s="500"/>
      <c r="Q49440" s="498" t="s">
        <v>213</v>
      </c>
      <c r="S49440" s="499"/>
    </row>
    <row r="49441">
      <c r="B49441" s="497"/>
      <c r="H49441" s="500"/>
      <c r="O49441" s="500"/>
      <c r="Q49441" s="498" t="s">
        <v>213</v>
      </c>
      <c r="S49441" s="499"/>
    </row>
    <row r="49442">
      <c r="B49442" s="497"/>
      <c r="H49442" s="500"/>
      <c r="O49442" s="500"/>
      <c r="Q49442" s="498" t="s">
        <v>213</v>
      </c>
      <c r="S49442" s="499"/>
    </row>
    <row r="49443">
      <c r="B49443" s="497"/>
      <c r="H49443" s="500"/>
      <c r="O49443" s="500"/>
      <c r="Q49443" s="498" t="s">
        <v>213</v>
      </c>
      <c r="S49443" s="499"/>
    </row>
    <row r="49444">
      <c r="B49444" s="497"/>
      <c r="H49444" s="500"/>
      <c r="O49444" s="500"/>
      <c r="Q49444" s="498" t="s">
        <v>213</v>
      </c>
      <c r="S49444" s="499"/>
    </row>
    <row r="49445">
      <c r="B49445" s="497"/>
      <c r="H49445" s="500"/>
      <c r="O49445" s="500"/>
      <c r="Q49445" s="498" t="s">
        <v>213</v>
      </c>
      <c r="S49445" s="499"/>
    </row>
    <row r="49446">
      <c r="B49446" s="497"/>
      <c r="H49446" s="500"/>
      <c r="O49446" s="500"/>
      <c r="Q49446" s="498" t="s">
        <v>213</v>
      </c>
      <c r="S49446" s="499"/>
    </row>
    <row r="49447">
      <c r="B49447" s="497"/>
      <c r="H49447" s="500"/>
      <c r="O49447" s="500"/>
      <c r="Q49447" s="498" t="s">
        <v>213</v>
      </c>
      <c r="S49447" s="499"/>
    </row>
    <row r="49448">
      <c r="B49448" s="497"/>
      <c r="H49448" s="500"/>
      <c r="O49448" s="500"/>
      <c r="Q49448" s="498" t="s">
        <v>213</v>
      </c>
      <c r="S49448" s="499"/>
    </row>
    <row r="49449">
      <c r="B49449" s="497"/>
      <c r="H49449" s="500"/>
      <c r="O49449" s="500"/>
      <c r="Q49449" s="498" t="s">
        <v>213</v>
      </c>
      <c r="S49449" s="499"/>
    </row>
    <row r="49450">
      <c r="B49450" s="497"/>
      <c r="H49450" s="500"/>
      <c r="O49450" s="500"/>
      <c r="Q49450" s="498" t="s">
        <v>213</v>
      </c>
      <c r="S49450" s="499"/>
    </row>
    <row r="49451">
      <c r="B49451" s="497"/>
      <c r="H49451" s="500"/>
      <c r="O49451" s="500"/>
      <c r="Q49451" s="498" t="s">
        <v>213</v>
      </c>
      <c r="S49451" s="499"/>
    </row>
    <row r="49452">
      <c r="B49452" s="497"/>
      <c r="H49452" s="500"/>
      <c r="O49452" s="500"/>
      <c r="Q49452" s="498" t="s">
        <v>213</v>
      </c>
      <c r="S49452" s="499"/>
    </row>
    <row r="49453">
      <c r="B49453" s="497"/>
      <c r="H49453" s="500"/>
      <c r="O49453" s="500"/>
      <c r="Q49453" s="498" t="s">
        <v>213</v>
      </c>
      <c r="S49453" s="499"/>
    </row>
    <row r="49454">
      <c r="B49454" s="497"/>
      <c r="H49454" s="500"/>
      <c r="O49454" s="500"/>
      <c r="Q49454" s="498" t="s">
        <v>213</v>
      </c>
      <c r="S49454" s="499"/>
    </row>
    <row r="49455">
      <c r="B49455" s="497"/>
      <c r="H49455" s="500"/>
      <c r="O49455" s="500"/>
      <c r="Q49455" s="498" t="s">
        <v>213</v>
      </c>
      <c r="S49455" s="499"/>
    </row>
    <row r="49456">
      <c r="B49456" s="497"/>
      <c r="H49456" s="500"/>
      <c r="O49456" s="500"/>
      <c r="Q49456" s="498" t="s">
        <v>213</v>
      </c>
      <c r="S49456" s="499"/>
    </row>
    <row r="49457">
      <c r="B49457" s="497"/>
      <c r="H49457" s="500"/>
      <c r="O49457" s="500"/>
      <c r="Q49457" s="498" t="s">
        <v>213</v>
      </c>
      <c r="S49457" s="499"/>
    </row>
    <row r="49458">
      <c r="B49458" s="497"/>
      <c r="H49458" s="500"/>
      <c r="O49458" s="500"/>
      <c r="Q49458" s="498" t="s">
        <v>213</v>
      </c>
      <c r="S49458" s="499"/>
    </row>
    <row r="49459">
      <c r="B49459" s="497"/>
      <c r="H49459" s="500"/>
      <c r="O49459" s="500"/>
      <c r="Q49459" s="498" t="s">
        <v>213</v>
      </c>
      <c r="S49459" s="499"/>
    </row>
    <row r="49460">
      <c r="B49460" s="497"/>
      <c r="H49460" s="500"/>
      <c r="O49460" s="500"/>
      <c r="Q49460" s="498" t="s">
        <v>213</v>
      </c>
      <c r="S49460" s="499"/>
    </row>
    <row r="49461">
      <c r="B49461" s="497"/>
      <c r="H49461" s="500"/>
      <c r="O49461" s="500"/>
      <c r="Q49461" s="498" t="s">
        <v>213</v>
      </c>
      <c r="S49461" s="499"/>
    </row>
    <row r="49462">
      <c r="B49462" s="497"/>
      <c r="H49462" s="500"/>
      <c r="O49462" s="500"/>
      <c r="Q49462" s="498" t="s">
        <v>213</v>
      </c>
      <c r="S49462" s="499"/>
    </row>
    <row r="49463">
      <c r="B49463" s="497"/>
      <c r="H49463" s="500"/>
      <c r="O49463" s="500"/>
      <c r="Q49463" s="498" t="s">
        <v>213</v>
      </c>
      <c r="S49463" s="499"/>
    </row>
    <row r="49464">
      <c r="B49464" s="497"/>
      <c r="H49464" s="500"/>
      <c r="O49464" s="500"/>
      <c r="Q49464" s="498" t="s">
        <v>213</v>
      </c>
      <c r="S49464" s="499"/>
    </row>
    <row r="49465">
      <c r="B49465" s="497"/>
      <c r="H49465" s="500"/>
      <c r="O49465" s="500"/>
      <c r="Q49465" s="498" t="s">
        <v>213</v>
      </c>
      <c r="S49465" s="499"/>
    </row>
    <row r="49466">
      <c r="B49466" s="497"/>
      <c r="H49466" s="500"/>
      <c r="O49466" s="500"/>
      <c r="Q49466" s="498" t="s">
        <v>213</v>
      </c>
      <c r="S49466" s="499"/>
    </row>
    <row r="49467">
      <c r="B49467" s="497"/>
      <c r="H49467" s="500"/>
      <c r="O49467" s="500"/>
      <c r="Q49467" s="498" t="s">
        <v>213</v>
      </c>
      <c r="S49467" s="499"/>
    </row>
    <row r="49468">
      <c r="B49468" s="497"/>
      <c r="H49468" s="500"/>
      <c r="O49468" s="500"/>
      <c r="Q49468" s="498" t="s">
        <v>213</v>
      </c>
      <c r="S49468" s="499"/>
    </row>
    <row r="49469">
      <c r="B49469" s="497"/>
      <c r="H49469" s="500"/>
      <c r="O49469" s="500"/>
      <c r="Q49469" s="498" t="s">
        <v>213</v>
      </c>
      <c r="S49469" s="499"/>
    </row>
    <row r="49470">
      <c r="B49470" s="497"/>
      <c r="H49470" s="500"/>
      <c r="O49470" s="500"/>
      <c r="Q49470" s="498" t="s">
        <v>213</v>
      </c>
      <c r="S49470" s="499"/>
    </row>
    <row r="49471">
      <c r="B49471" s="497"/>
      <c r="H49471" s="500"/>
      <c r="O49471" s="500"/>
      <c r="Q49471" s="498" t="s">
        <v>213</v>
      </c>
      <c r="S49471" s="499"/>
    </row>
    <row r="49472">
      <c r="B49472" s="497"/>
      <c r="H49472" s="500"/>
      <c r="O49472" s="500"/>
      <c r="Q49472" s="498" t="s">
        <v>213</v>
      </c>
      <c r="S49472" s="499"/>
    </row>
    <row r="49473">
      <c r="B49473" s="497"/>
      <c r="H49473" s="500"/>
      <c r="O49473" s="500"/>
      <c r="Q49473" s="498" t="s">
        <v>213</v>
      </c>
      <c r="S49473" s="499"/>
    </row>
    <row r="49474">
      <c r="B49474" s="497"/>
      <c r="H49474" s="500"/>
      <c r="O49474" s="500"/>
      <c r="Q49474" s="498" t="s">
        <v>213</v>
      </c>
      <c r="S49474" s="499"/>
    </row>
    <row r="49475">
      <c r="B49475" s="497"/>
      <c r="H49475" s="500"/>
      <c r="O49475" s="500"/>
      <c r="Q49475" s="498" t="s">
        <v>213</v>
      </c>
      <c r="S49475" s="499"/>
    </row>
    <row r="49476">
      <c r="B49476" s="497"/>
      <c r="H49476" s="500"/>
      <c r="O49476" s="500"/>
      <c r="Q49476" s="498" t="s">
        <v>213</v>
      </c>
      <c r="S49476" s="499"/>
    </row>
    <row r="49477">
      <c r="B49477" s="497"/>
      <c r="H49477" s="500"/>
      <c r="O49477" s="500"/>
      <c r="Q49477" s="498" t="s">
        <v>213</v>
      </c>
      <c r="S49477" s="499"/>
    </row>
    <row r="49478">
      <c r="B49478" s="497"/>
      <c r="H49478" s="500"/>
      <c r="O49478" s="500"/>
      <c r="Q49478" s="498" t="s">
        <v>213</v>
      </c>
      <c r="S49478" s="499"/>
    </row>
    <row r="49479">
      <c r="B49479" s="497"/>
      <c r="H49479" s="500"/>
      <c r="O49479" s="500"/>
      <c r="Q49479" s="498" t="s">
        <v>213</v>
      </c>
      <c r="S49479" s="499"/>
    </row>
    <row r="49480">
      <c r="B49480" s="497"/>
      <c r="H49480" s="500"/>
      <c r="O49480" s="500"/>
      <c r="Q49480" s="498" t="s">
        <v>213</v>
      </c>
      <c r="S49480" s="499"/>
    </row>
    <row r="49481">
      <c r="B49481" s="497"/>
      <c r="H49481" s="500"/>
      <c r="O49481" s="500"/>
      <c r="Q49481" s="498" t="s">
        <v>213</v>
      </c>
      <c r="S49481" s="499"/>
    </row>
    <row r="49482">
      <c r="B49482" s="497"/>
      <c r="H49482" s="500"/>
      <c r="O49482" s="500"/>
      <c r="Q49482" s="498" t="s">
        <v>213</v>
      </c>
      <c r="S49482" s="499"/>
    </row>
    <row r="49483">
      <c r="B49483" s="497"/>
      <c r="H49483" s="500"/>
      <c r="O49483" s="500"/>
      <c r="Q49483" s="498" t="s">
        <v>213</v>
      </c>
      <c r="S49483" s="499"/>
    </row>
    <row r="49484">
      <c r="B49484" s="497"/>
      <c r="H49484" s="500"/>
      <c r="O49484" s="500"/>
      <c r="Q49484" s="498" t="s">
        <v>213</v>
      </c>
      <c r="S49484" s="499"/>
    </row>
    <row r="49485">
      <c r="B49485" s="497"/>
      <c r="H49485" s="500"/>
      <c r="O49485" s="500"/>
      <c r="Q49485" s="498" t="s">
        <v>213</v>
      </c>
      <c r="S49485" s="499"/>
    </row>
    <row r="49486">
      <c r="B49486" s="497"/>
      <c r="H49486" s="500"/>
      <c r="O49486" s="500"/>
      <c r="Q49486" s="498" t="s">
        <v>213</v>
      </c>
      <c r="S49486" s="499"/>
    </row>
    <row r="49487">
      <c r="B49487" s="497"/>
      <c r="H49487" s="500"/>
      <c r="O49487" s="500"/>
      <c r="Q49487" s="498" t="s">
        <v>213</v>
      </c>
      <c r="S49487" s="499"/>
    </row>
    <row r="49488">
      <c r="B49488" s="497"/>
      <c r="H49488" s="500"/>
      <c r="O49488" s="500"/>
      <c r="Q49488" s="498" t="s">
        <v>213</v>
      </c>
      <c r="S49488" s="499"/>
    </row>
    <row r="49489">
      <c r="B49489" s="497"/>
      <c r="H49489" s="500"/>
      <c r="O49489" s="500"/>
      <c r="Q49489" s="498" t="s">
        <v>213</v>
      </c>
      <c r="S49489" s="499"/>
    </row>
    <row r="49490">
      <c r="B49490" s="497"/>
      <c r="H49490" s="500"/>
      <c r="O49490" s="500"/>
      <c r="Q49490" s="498" t="s">
        <v>213</v>
      </c>
      <c r="S49490" s="499"/>
    </row>
    <row r="49491">
      <c r="B49491" s="497"/>
      <c r="H49491" s="500"/>
      <c r="O49491" s="500"/>
      <c r="Q49491" s="498" t="s">
        <v>213</v>
      </c>
      <c r="S49491" s="499"/>
    </row>
    <row r="49492">
      <c r="B49492" s="497"/>
      <c r="H49492" s="500"/>
      <c r="O49492" s="500"/>
      <c r="Q49492" s="498" t="s">
        <v>213</v>
      </c>
      <c r="S49492" s="499"/>
    </row>
    <row r="49493">
      <c r="B49493" s="497"/>
      <c r="H49493" s="500"/>
      <c r="O49493" s="500"/>
      <c r="Q49493" s="498" t="s">
        <v>213</v>
      </c>
      <c r="S49493" s="499"/>
    </row>
    <row r="49494">
      <c r="B49494" s="497"/>
      <c r="H49494" s="500"/>
      <c r="O49494" s="500"/>
      <c r="Q49494" s="498" t="s">
        <v>213</v>
      </c>
      <c r="S49494" s="499"/>
    </row>
    <row r="49495">
      <c r="B49495" s="497"/>
      <c r="H49495" s="500"/>
      <c r="O49495" s="500"/>
      <c r="Q49495" s="498" t="s">
        <v>213</v>
      </c>
      <c r="S49495" s="499"/>
    </row>
    <row r="49496">
      <c r="B49496" s="497"/>
      <c r="H49496" s="500"/>
      <c r="O49496" s="500"/>
      <c r="Q49496" s="498" t="s">
        <v>213</v>
      </c>
      <c r="S49496" s="499"/>
    </row>
    <row r="49497">
      <c r="B49497" s="497"/>
      <c r="H49497" s="500"/>
      <c r="O49497" s="500"/>
      <c r="Q49497" s="498" t="s">
        <v>213</v>
      </c>
      <c r="S49497" s="499"/>
    </row>
    <row r="49498">
      <c r="B49498" s="497"/>
      <c r="H49498" s="500"/>
      <c r="O49498" s="500"/>
      <c r="Q49498" s="498" t="s">
        <v>213</v>
      </c>
      <c r="S49498" s="499"/>
    </row>
    <row r="49499">
      <c r="B49499" s="497"/>
      <c r="H49499" s="500"/>
      <c r="O49499" s="500"/>
      <c r="Q49499" s="498" t="s">
        <v>213</v>
      </c>
      <c r="S49499" s="499"/>
    </row>
    <row r="49500">
      <c r="B49500" s="497"/>
      <c r="H49500" s="500"/>
      <c r="O49500" s="500"/>
      <c r="Q49500" s="498" t="s">
        <v>213</v>
      </c>
      <c r="S49500" s="499"/>
    </row>
    <row r="49501">
      <c r="B49501" s="497"/>
      <c r="H49501" s="500"/>
      <c r="O49501" s="500"/>
      <c r="Q49501" s="498" t="s">
        <v>213</v>
      </c>
      <c r="S49501" s="499"/>
    </row>
    <row r="49502">
      <c r="B49502" s="497"/>
      <c r="H49502" s="500"/>
      <c r="O49502" s="500"/>
      <c r="Q49502" s="498" t="s">
        <v>213</v>
      </c>
      <c r="S49502" s="499"/>
    </row>
    <row r="49503">
      <c r="B49503" s="497"/>
      <c r="H49503" s="500"/>
      <c r="O49503" s="500"/>
      <c r="Q49503" s="498" t="s">
        <v>213</v>
      </c>
      <c r="S49503" s="499"/>
    </row>
    <row r="49504">
      <c r="B49504" s="497"/>
      <c r="H49504" s="500"/>
      <c r="O49504" s="500"/>
      <c r="Q49504" s="498" t="s">
        <v>213</v>
      </c>
      <c r="S49504" s="499"/>
    </row>
    <row r="49505">
      <c r="B49505" s="497"/>
      <c r="H49505" s="500"/>
      <c r="O49505" s="500"/>
      <c r="Q49505" s="498" t="s">
        <v>213</v>
      </c>
      <c r="S49505" s="499"/>
    </row>
    <row r="49506">
      <c r="B49506" s="497"/>
      <c r="H49506" s="500"/>
      <c r="O49506" s="500"/>
      <c r="Q49506" s="498" t="s">
        <v>213</v>
      </c>
      <c r="S49506" s="499"/>
    </row>
    <row r="49507">
      <c r="B49507" s="497"/>
      <c r="H49507" s="500"/>
      <c r="O49507" s="500"/>
      <c r="Q49507" s="498" t="s">
        <v>213</v>
      </c>
      <c r="S49507" s="499"/>
    </row>
    <row r="49508">
      <c r="B49508" s="497"/>
      <c r="H49508" s="500"/>
      <c r="O49508" s="500"/>
      <c r="Q49508" s="498" t="s">
        <v>213</v>
      </c>
      <c r="S49508" s="499"/>
    </row>
    <row r="49509">
      <c r="B49509" s="497"/>
      <c r="H49509" s="500"/>
      <c r="O49509" s="500"/>
      <c r="Q49509" s="498" t="s">
        <v>213</v>
      </c>
      <c r="S49509" s="499"/>
    </row>
    <row r="49510">
      <c r="B49510" s="497"/>
      <c r="H49510" s="500"/>
      <c r="O49510" s="500"/>
      <c r="Q49510" s="498" t="s">
        <v>213</v>
      </c>
      <c r="S49510" s="499"/>
    </row>
    <row r="49511">
      <c r="B49511" s="497"/>
      <c r="H49511" s="500"/>
      <c r="O49511" s="500"/>
      <c r="Q49511" s="498" t="s">
        <v>213</v>
      </c>
      <c r="S49511" s="499"/>
    </row>
    <row r="49512">
      <c r="B49512" s="497"/>
      <c r="H49512" s="500"/>
      <c r="O49512" s="500"/>
      <c r="Q49512" s="498" t="s">
        <v>213</v>
      </c>
      <c r="S49512" s="499"/>
    </row>
    <row r="49513">
      <c r="B49513" s="497"/>
      <c r="H49513" s="500"/>
      <c r="O49513" s="500"/>
      <c r="Q49513" s="498" t="s">
        <v>213</v>
      </c>
      <c r="S49513" s="499"/>
    </row>
    <row r="49514">
      <c r="B49514" s="497"/>
      <c r="H49514" s="500"/>
      <c r="O49514" s="500"/>
      <c r="Q49514" s="498" t="s">
        <v>213</v>
      </c>
      <c r="S49514" s="499"/>
    </row>
    <row r="49515">
      <c r="B49515" s="497"/>
      <c r="H49515" s="500"/>
      <c r="O49515" s="500"/>
      <c r="Q49515" s="498" t="s">
        <v>213</v>
      </c>
      <c r="S49515" s="499"/>
    </row>
    <row r="49516">
      <c r="B49516" s="497"/>
      <c r="H49516" s="500"/>
      <c r="O49516" s="500"/>
      <c r="Q49516" s="498" t="s">
        <v>213</v>
      </c>
      <c r="S49516" s="499"/>
    </row>
    <row r="49517">
      <c r="B49517" s="497"/>
      <c r="H49517" s="500"/>
      <c r="O49517" s="500"/>
      <c r="Q49517" s="498" t="s">
        <v>213</v>
      </c>
      <c r="S49517" s="499"/>
    </row>
    <row r="49518">
      <c r="B49518" s="497"/>
      <c r="H49518" s="500"/>
      <c r="O49518" s="500"/>
      <c r="Q49518" s="498" t="s">
        <v>213</v>
      </c>
      <c r="S49518" s="499"/>
    </row>
    <row r="49519">
      <c r="B49519" s="497"/>
      <c r="H49519" s="500"/>
      <c r="O49519" s="500"/>
      <c r="Q49519" s="498" t="s">
        <v>213</v>
      </c>
      <c r="S49519" s="499"/>
    </row>
    <row r="49520">
      <c r="B49520" s="497"/>
      <c r="H49520" s="500"/>
      <c r="O49520" s="500"/>
      <c r="Q49520" s="498" t="s">
        <v>213</v>
      </c>
      <c r="S49520" s="499"/>
    </row>
    <row r="49521">
      <c r="B49521" s="497"/>
      <c r="H49521" s="500"/>
      <c r="O49521" s="500"/>
      <c r="Q49521" s="498" t="s">
        <v>213</v>
      </c>
      <c r="S49521" s="499"/>
    </row>
    <row r="49522">
      <c r="B49522" s="497"/>
      <c r="H49522" s="500"/>
      <c r="O49522" s="500"/>
      <c r="Q49522" s="498" t="s">
        <v>213</v>
      </c>
      <c r="S49522" s="499"/>
    </row>
    <row r="49523">
      <c r="B49523" s="497"/>
      <c r="H49523" s="500"/>
      <c r="O49523" s="500"/>
      <c r="Q49523" s="498" t="s">
        <v>213</v>
      </c>
      <c r="S49523" s="499"/>
    </row>
    <row r="49524">
      <c r="B49524" s="497"/>
      <c r="H49524" s="500"/>
      <c r="O49524" s="500"/>
      <c r="Q49524" s="498" t="s">
        <v>213</v>
      </c>
      <c r="S49524" s="499"/>
    </row>
    <row r="49525">
      <c r="B49525" s="497"/>
      <c r="H49525" s="500"/>
      <c r="O49525" s="500"/>
      <c r="Q49525" s="498" t="s">
        <v>213</v>
      </c>
      <c r="S49525" s="499"/>
    </row>
    <row r="49526">
      <c r="B49526" s="497"/>
      <c r="H49526" s="500"/>
      <c r="O49526" s="500"/>
      <c r="Q49526" s="498" t="s">
        <v>213</v>
      </c>
      <c r="S49526" s="499"/>
    </row>
    <row r="49527">
      <c r="B49527" s="497"/>
      <c r="H49527" s="500"/>
      <c r="O49527" s="500"/>
      <c r="Q49527" s="498" t="s">
        <v>213</v>
      </c>
      <c r="S49527" s="499"/>
    </row>
    <row r="49528">
      <c r="B49528" s="497"/>
      <c r="H49528" s="500"/>
      <c r="O49528" s="500"/>
      <c r="Q49528" s="498" t="s">
        <v>213</v>
      </c>
      <c r="S49528" s="499"/>
    </row>
    <row r="49529">
      <c r="B49529" s="497"/>
      <c r="H49529" s="500"/>
      <c r="O49529" s="500"/>
      <c r="Q49529" s="498" t="s">
        <v>213</v>
      </c>
      <c r="S49529" s="499"/>
    </row>
    <row r="49530">
      <c r="B49530" s="497"/>
      <c r="H49530" s="500"/>
      <c r="O49530" s="500"/>
      <c r="Q49530" s="498" t="s">
        <v>213</v>
      </c>
      <c r="S49530" s="499"/>
    </row>
    <row r="49531">
      <c r="B49531" s="497"/>
      <c r="H49531" s="500"/>
      <c r="O49531" s="500"/>
      <c r="Q49531" s="498" t="s">
        <v>213</v>
      </c>
      <c r="S49531" s="499"/>
    </row>
    <row r="49532">
      <c r="B49532" s="497"/>
      <c r="H49532" s="500"/>
      <c r="O49532" s="500"/>
      <c r="Q49532" s="498" t="s">
        <v>213</v>
      </c>
      <c r="S49532" s="499"/>
    </row>
    <row r="49533">
      <c r="B49533" s="497"/>
      <c r="H49533" s="500"/>
      <c r="O49533" s="500"/>
      <c r="Q49533" s="498" t="s">
        <v>213</v>
      </c>
      <c r="S49533" s="499"/>
    </row>
    <row r="49534">
      <c r="B49534" s="497"/>
      <c r="H49534" s="500"/>
      <c r="O49534" s="500"/>
      <c r="Q49534" s="498" t="s">
        <v>213</v>
      </c>
      <c r="S49534" s="499"/>
    </row>
    <row r="49535">
      <c r="B49535" s="497"/>
      <c r="H49535" s="500"/>
      <c r="O49535" s="500"/>
      <c r="Q49535" s="498" t="s">
        <v>213</v>
      </c>
      <c r="S49535" s="499"/>
    </row>
    <row r="49536">
      <c r="B49536" s="497"/>
      <c r="H49536" s="500"/>
      <c r="O49536" s="500"/>
      <c r="Q49536" s="498" t="s">
        <v>213</v>
      </c>
      <c r="S49536" s="499"/>
    </row>
    <row r="49537">
      <c r="B49537" s="497"/>
      <c r="H49537" s="500"/>
      <c r="O49537" s="500"/>
      <c r="Q49537" s="498" t="s">
        <v>213</v>
      </c>
      <c r="S49537" s="499"/>
    </row>
    <row r="49538">
      <c r="B49538" s="497"/>
      <c r="H49538" s="500"/>
      <c r="O49538" s="500"/>
      <c r="Q49538" s="498" t="s">
        <v>213</v>
      </c>
      <c r="S49538" s="499"/>
    </row>
    <row r="49539">
      <c r="B49539" s="497"/>
      <c r="H49539" s="500"/>
      <c r="O49539" s="500"/>
      <c r="Q49539" s="498" t="s">
        <v>213</v>
      </c>
      <c r="S49539" s="499"/>
    </row>
    <row r="49540">
      <c r="B49540" s="497"/>
      <c r="H49540" s="500"/>
      <c r="O49540" s="500"/>
      <c r="Q49540" s="498" t="s">
        <v>213</v>
      </c>
      <c r="S49540" s="499"/>
    </row>
    <row r="49541">
      <c r="B49541" s="497"/>
      <c r="H49541" s="500"/>
      <c r="O49541" s="500"/>
      <c r="Q49541" s="498" t="s">
        <v>213</v>
      </c>
      <c r="S49541" s="499"/>
    </row>
    <row r="49542">
      <c r="B49542" s="497"/>
      <c r="H49542" s="500"/>
      <c r="O49542" s="500"/>
      <c r="Q49542" s="498" t="s">
        <v>213</v>
      </c>
      <c r="S49542" s="499"/>
    </row>
    <row r="49543">
      <c r="B49543" s="497"/>
      <c r="H49543" s="500"/>
      <c r="O49543" s="500"/>
      <c r="Q49543" s="498" t="s">
        <v>213</v>
      </c>
      <c r="S49543" s="499"/>
    </row>
    <row r="49544">
      <c r="B49544" s="497"/>
      <c r="H49544" s="500"/>
      <c r="O49544" s="500"/>
      <c r="Q49544" s="498" t="s">
        <v>213</v>
      </c>
      <c r="S49544" s="499"/>
    </row>
    <row r="49545">
      <c r="B49545" s="497"/>
      <c r="H49545" s="500"/>
      <c r="O49545" s="500"/>
      <c r="Q49545" s="498" t="s">
        <v>213</v>
      </c>
      <c r="S49545" s="499"/>
    </row>
    <row r="49546">
      <c r="B49546" s="497"/>
      <c r="H49546" s="500"/>
      <c r="O49546" s="500"/>
      <c r="Q49546" s="498" t="s">
        <v>213</v>
      </c>
      <c r="S49546" s="499"/>
    </row>
    <row r="49547">
      <c r="B49547" s="497"/>
      <c r="H49547" s="500"/>
      <c r="O49547" s="500"/>
      <c r="Q49547" s="498" t="s">
        <v>213</v>
      </c>
      <c r="S49547" s="499"/>
    </row>
    <row r="49548">
      <c r="B49548" s="497"/>
      <c r="H49548" s="500"/>
      <c r="O49548" s="500"/>
      <c r="Q49548" s="498" t="s">
        <v>213</v>
      </c>
      <c r="S49548" s="499"/>
    </row>
    <row r="49549">
      <c r="B49549" s="497"/>
      <c r="H49549" s="500"/>
      <c r="O49549" s="500"/>
      <c r="Q49549" s="498" t="s">
        <v>213</v>
      </c>
      <c r="S49549" s="499"/>
    </row>
    <row r="49550">
      <c r="B49550" s="497"/>
      <c r="H49550" s="500"/>
      <c r="O49550" s="500"/>
      <c r="Q49550" s="498" t="s">
        <v>213</v>
      </c>
      <c r="S49550" s="499"/>
    </row>
    <row r="49551">
      <c r="B49551" s="497"/>
      <c r="H49551" s="500"/>
      <c r="O49551" s="500"/>
      <c r="Q49551" s="498" t="s">
        <v>213</v>
      </c>
      <c r="S49551" s="499"/>
    </row>
    <row r="49552">
      <c r="B49552" s="497"/>
      <c r="H49552" s="500"/>
      <c r="O49552" s="500"/>
      <c r="Q49552" s="498" t="s">
        <v>213</v>
      </c>
      <c r="S49552" s="499"/>
    </row>
    <row r="49553">
      <c r="B49553" s="497"/>
      <c r="H49553" s="500"/>
      <c r="O49553" s="500"/>
      <c r="Q49553" s="498" t="s">
        <v>213</v>
      </c>
      <c r="S49553" s="499"/>
    </row>
    <row r="49554">
      <c r="B49554" s="497"/>
      <c r="H49554" s="500"/>
      <c r="O49554" s="500"/>
      <c r="Q49554" s="498" t="s">
        <v>213</v>
      </c>
      <c r="S49554" s="499"/>
    </row>
    <row r="49555">
      <c r="B49555" s="497"/>
      <c r="H49555" s="500"/>
      <c r="O49555" s="500"/>
      <c r="Q49555" s="498" t="s">
        <v>213</v>
      </c>
      <c r="S49555" s="499"/>
    </row>
    <row r="49556">
      <c r="B49556" s="497"/>
      <c r="H49556" s="500"/>
      <c r="O49556" s="500"/>
      <c r="Q49556" s="498" t="s">
        <v>213</v>
      </c>
      <c r="S49556" s="499"/>
    </row>
    <row r="49557">
      <c r="B49557" s="497"/>
      <c r="H49557" s="500"/>
      <c r="O49557" s="500"/>
      <c r="Q49557" s="498" t="s">
        <v>213</v>
      </c>
      <c r="S49557" s="499"/>
    </row>
    <row r="49558">
      <c r="B49558" s="497"/>
      <c r="H49558" s="500"/>
      <c r="O49558" s="500"/>
      <c r="Q49558" s="498" t="s">
        <v>213</v>
      </c>
      <c r="S49558" s="499"/>
    </row>
    <row r="49559">
      <c r="B49559" s="497"/>
      <c r="H49559" s="500"/>
      <c r="O49559" s="500"/>
      <c r="Q49559" s="498" t="s">
        <v>213</v>
      </c>
      <c r="S49559" s="499"/>
    </row>
    <row r="49560">
      <c r="B49560" s="497"/>
      <c r="H49560" s="500"/>
      <c r="O49560" s="500"/>
      <c r="Q49560" s="498" t="s">
        <v>213</v>
      </c>
      <c r="S49560" s="499"/>
    </row>
    <row r="49561">
      <c r="B49561" s="497"/>
      <c r="H49561" s="500"/>
      <c r="O49561" s="500"/>
      <c r="Q49561" s="498" t="s">
        <v>213</v>
      </c>
      <c r="S49561" s="499"/>
    </row>
    <row r="49562">
      <c r="B49562" s="497"/>
      <c r="H49562" s="500"/>
      <c r="O49562" s="500"/>
      <c r="Q49562" s="498" t="s">
        <v>213</v>
      </c>
      <c r="S49562" s="499"/>
    </row>
    <row r="49563">
      <c r="B49563" s="497"/>
      <c r="H49563" s="500"/>
      <c r="O49563" s="500"/>
      <c r="Q49563" s="498" t="s">
        <v>213</v>
      </c>
      <c r="S49563" s="499"/>
    </row>
    <row r="49564">
      <c r="B49564" s="497"/>
      <c r="H49564" s="500"/>
      <c r="O49564" s="500"/>
      <c r="Q49564" s="498" t="s">
        <v>213</v>
      </c>
      <c r="S49564" s="499"/>
    </row>
    <row r="49565">
      <c r="B49565" s="497"/>
      <c r="H49565" s="500"/>
      <c r="O49565" s="500"/>
      <c r="Q49565" s="498" t="s">
        <v>213</v>
      </c>
      <c r="S49565" s="499"/>
    </row>
    <row r="49566">
      <c r="B49566" s="497"/>
      <c r="H49566" s="500"/>
      <c r="O49566" s="500"/>
      <c r="Q49566" s="498" t="s">
        <v>213</v>
      </c>
      <c r="S49566" s="499"/>
    </row>
    <row r="49567">
      <c r="B49567" s="497"/>
      <c r="H49567" s="500"/>
      <c r="O49567" s="500"/>
      <c r="Q49567" s="498" t="s">
        <v>213</v>
      </c>
      <c r="S49567" s="499"/>
    </row>
    <row r="49568">
      <c r="B49568" s="497"/>
      <c r="H49568" s="500"/>
      <c r="O49568" s="500"/>
      <c r="Q49568" s="498" t="s">
        <v>213</v>
      </c>
      <c r="S49568" s="499"/>
    </row>
    <row r="49569">
      <c r="B49569" s="497"/>
      <c r="H49569" s="500"/>
      <c r="O49569" s="500"/>
      <c r="Q49569" s="498" t="s">
        <v>213</v>
      </c>
      <c r="S49569" s="499"/>
    </row>
    <row r="49570">
      <c r="B49570" s="497"/>
      <c r="H49570" s="500"/>
      <c r="O49570" s="500"/>
      <c r="Q49570" s="498" t="s">
        <v>213</v>
      </c>
      <c r="S49570" s="499"/>
    </row>
    <row r="49571">
      <c r="B49571" s="497"/>
      <c r="H49571" s="500"/>
      <c r="O49571" s="500"/>
      <c r="Q49571" s="498" t="s">
        <v>213</v>
      </c>
      <c r="S49571" s="499"/>
    </row>
    <row r="49572">
      <c r="B49572" s="497"/>
      <c r="H49572" s="500"/>
      <c r="O49572" s="500"/>
      <c r="Q49572" s="498" t="s">
        <v>213</v>
      </c>
      <c r="S49572" s="499"/>
    </row>
    <row r="49573">
      <c r="B49573" s="497"/>
      <c r="H49573" s="500"/>
      <c r="O49573" s="500"/>
      <c r="Q49573" s="498" t="s">
        <v>213</v>
      </c>
      <c r="S49573" s="499"/>
    </row>
    <row r="49574">
      <c r="B49574" s="497"/>
      <c r="H49574" s="500"/>
      <c r="O49574" s="500"/>
      <c r="Q49574" s="498" t="s">
        <v>213</v>
      </c>
      <c r="S49574" s="499"/>
    </row>
    <row r="49575">
      <c r="B49575" s="497"/>
      <c r="H49575" s="500"/>
      <c r="O49575" s="500"/>
      <c r="Q49575" s="498" t="s">
        <v>213</v>
      </c>
      <c r="S49575" s="499"/>
    </row>
    <row r="49576">
      <c r="B49576" s="497"/>
      <c r="H49576" s="500"/>
      <c r="O49576" s="500"/>
      <c r="Q49576" s="498" t="s">
        <v>213</v>
      </c>
      <c r="S49576" s="499"/>
    </row>
    <row r="49577">
      <c r="B49577" s="497"/>
      <c r="H49577" s="500"/>
      <c r="O49577" s="500"/>
      <c r="Q49577" s="498" t="s">
        <v>213</v>
      </c>
      <c r="S49577" s="499"/>
    </row>
    <row r="49578">
      <c r="B49578" s="497"/>
      <c r="H49578" s="500"/>
      <c r="O49578" s="500"/>
      <c r="Q49578" s="498" t="s">
        <v>213</v>
      </c>
      <c r="S49578" s="499"/>
    </row>
    <row r="49579">
      <c r="B49579" s="497"/>
      <c r="H49579" s="500"/>
      <c r="O49579" s="500"/>
      <c r="Q49579" s="498" t="s">
        <v>213</v>
      </c>
      <c r="S49579" s="499"/>
    </row>
    <row r="49580">
      <c r="B49580" s="497"/>
      <c r="H49580" s="500"/>
      <c r="O49580" s="500"/>
      <c r="Q49580" s="498" t="s">
        <v>213</v>
      </c>
      <c r="S49580" s="499"/>
    </row>
    <row r="49581">
      <c r="B49581" s="497"/>
      <c r="H49581" s="500"/>
      <c r="O49581" s="500"/>
      <c r="Q49581" s="498" t="s">
        <v>213</v>
      </c>
      <c r="S49581" s="499"/>
    </row>
    <row r="49582">
      <c r="B49582" s="497"/>
      <c r="H49582" s="500"/>
      <c r="O49582" s="500"/>
      <c r="Q49582" s="498" t="s">
        <v>213</v>
      </c>
      <c r="S49582" s="499"/>
    </row>
    <row r="49583">
      <c r="B49583" s="497"/>
      <c r="H49583" s="500"/>
      <c r="O49583" s="500"/>
      <c r="Q49583" s="498" t="s">
        <v>213</v>
      </c>
      <c r="S49583" s="499"/>
    </row>
    <row r="49584">
      <c r="B49584" s="497"/>
      <c r="H49584" s="500"/>
      <c r="O49584" s="500"/>
      <c r="Q49584" s="498" t="s">
        <v>213</v>
      </c>
      <c r="S49584" s="499"/>
    </row>
    <row r="49585">
      <c r="B49585" s="497"/>
      <c r="H49585" s="500"/>
      <c r="O49585" s="500"/>
      <c r="Q49585" s="498" t="s">
        <v>213</v>
      </c>
      <c r="S49585" s="499"/>
    </row>
    <row r="49586">
      <c r="B49586" s="497"/>
      <c r="H49586" s="500"/>
      <c r="O49586" s="500"/>
      <c r="Q49586" s="498" t="s">
        <v>213</v>
      </c>
      <c r="S49586" s="499"/>
    </row>
    <row r="49587">
      <c r="B49587" s="497"/>
      <c r="H49587" s="500"/>
      <c r="O49587" s="500"/>
      <c r="Q49587" s="498" t="s">
        <v>213</v>
      </c>
      <c r="S49587" s="499"/>
    </row>
    <row r="49588">
      <c r="B49588" s="497"/>
      <c r="H49588" s="500"/>
      <c r="O49588" s="500"/>
      <c r="Q49588" s="498" t="s">
        <v>213</v>
      </c>
      <c r="S49588" s="499"/>
    </row>
    <row r="49589">
      <c r="B49589" s="497"/>
      <c r="H49589" s="500"/>
      <c r="O49589" s="500"/>
      <c r="Q49589" s="498" t="s">
        <v>213</v>
      </c>
      <c r="S49589" s="499"/>
    </row>
    <row r="49590">
      <c r="B49590" s="497"/>
      <c r="H49590" s="500"/>
      <c r="O49590" s="500"/>
      <c r="Q49590" s="498" t="s">
        <v>213</v>
      </c>
      <c r="S49590" s="499"/>
    </row>
    <row r="49591">
      <c r="B49591" s="497"/>
      <c r="H49591" s="500"/>
      <c r="O49591" s="500"/>
      <c r="Q49591" s="498" t="s">
        <v>213</v>
      </c>
      <c r="S49591" s="499"/>
    </row>
    <row r="49592">
      <c r="B49592" s="497"/>
      <c r="H49592" s="500"/>
      <c r="O49592" s="500"/>
      <c r="Q49592" s="498" t="s">
        <v>213</v>
      </c>
      <c r="S49592" s="499"/>
    </row>
    <row r="49593">
      <c r="B49593" s="497"/>
      <c r="H49593" s="500"/>
      <c r="O49593" s="500"/>
      <c r="Q49593" s="498" t="s">
        <v>213</v>
      </c>
      <c r="S49593" s="499"/>
    </row>
    <row r="49594">
      <c r="B49594" s="497"/>
      <c r="H49594" s="500"/>
      <c r="O49594" s="500"/>
      <c r="Q49594" s="498" t="s">
        <v>213</v>
      </c>
      <c r="S49594" s="499"/>
    </row>
    <row r="49595">
      <c r="B49595" s="497"/>
      <c r="H49595" s="500"/>
      <c r="O49595" s="500"/>
      <c r="Q49595" s="498" t="s">
        <v>213</v>
      </c>
      <c r="S49595" s="499"/>
    </row>
    <row r="49596">
      <c r="B49596" s="497"/>
      <c r="H49596" s="500"/>
      <c r="O49596" s="500"/>
      <c r="Q49596" s="498" t="s">
        <v>213</v>
      </c>
      <c r="S49596" s="499"/>
    </row>
    <row r="49597">
      <c r="B49597" s="497"/>
      <c r="H49597" s="500"/>
      <c r="O49597" s="500"/>
      <c r="Q49597" s="498" t="s">
        <v>213</v>
      </c>
      <c r="S49597" s="499"/>
    </row>
    <row r="49598">
      <c r="B49598" s="497"/>
      <c r="H49598" s="500"/>
      <c r="O49598" s="500"/>
      <c r="Q49598" s="498" t="s">
        <v>213</v>
      </c>
      <c r="S49598" s="499"/>
    </row>
    <row r="49599">
      <c r="B49599" s="497"/>
      <c r="H49599" s="500"/>
      <c r="O49599" s="500"/>
      <c r="Q49599" s="498" t="s">
        <v>213</v>
      </c>
      <c r="S49599" s="499"/>
    </row>
    <row r="49600">
      <c r="B49600" s="497"/>
      <c r="H49600" s="500"/>
      <c r="O49600" s="500"/>
      <c r="Q49600" s="498" t="s">
        <v>213</v>
      </c>
      <c r="S49600" s="499"/>
    </row>
    <row r="49601">
      <c r="B49601" s="497"/>
      <c r="H49601" s="500"/>
      <c r="O49601" s="500"/>
      <c r="Q49601" s="498" t="s">
        <v>213</v>
      </c>
      <c r="S49601" s="499"/>
    </row>
    <row r="49602">
      <c r="B49602" s="497"/>
      <c r="H49602" s="500"/>
      <c r="O49602" s="500"/>
      <c r="Q49602" s="498" t="s">
        <v>213</v>
      </c>
      <c r="S49602" s="499"/>
    </row>
    <row r="49603">
      <c r="B49603" s="497"/>
      <c r="H49603" s="500"/>
      <c r="O49603" s="500"/>
      <c r="Q49603" s="498" t="s">
        <v>213</v>
      </c>
      <c r="S49603" s="499"/>
    </row>
    <row r="49604">
      <c r="B49604" s="497"/>
      <c r="H49604" s="500"/>
      <c r="O49604" s="500"/>
      <c r="Q49604" s="498" t="s">
        <v>213</v>
      </c>
      <c r="S49604" s="499"/>
    </row>
    <row r="49605">
      <c r="B49605" s="497"/>
      <c r="H49605" s="500"/>
      <c r="O49605" s="500"/>
      <c r="Q49605" s="498" t="s">
        <v>213</v>
      </c>
      <c r="S49605" s="499"/>
    </row>
    <row r="49606">
      <c r="B49606" s="497"/>
      <c r="H49606" s="500"/>
      <c r="O49606" s="500"/>
      <c r="Q49606" s="498" t="s">
        <v>213</v>
      </c>
      <c r="S49606" s="499"/>
    </row>
    <row r="49607">
      <c r="B49607" s="497"/>
      <c r="H49607" s="500"/>
      <c r="O49607" s="500"/>
      <c r="Q49607" s="498" t="s">
        <v>213</v>
      </c>
      <c r="S49607" s="499"/>
    </row>
    <row r="49608">
      <c r="B49608" s="497"/>
      <c r="H49608" s="500"/>
      <c r="O49608" s="500"/>
      <c r="Q49608" s="498" t="s">
        <v>213</v>
      </c>
      <c r="S49608" s="499"/>
    </row>
    <row r="49609">
      <c r="B49609" s="497"/>
      <c r="H49609" s="500"/>
      <c r="O49609" s="500"/>
      <c r="Q49609" s="498" t="s">
        <v>213</v>
      </c>
      <c r="S49609" s="499"/>
    </row>
    <row r="49610">
      <c r="B49610" s="497"/>
      <c r="H49610" s="500"/>
      <c r="O49610" s="500"/>
      <c r="Q49610" s="498" t="s">
        <v>213</v>
      </c>
      <c r="S49610" s="499"/>
    </row>
    <row r="49611">
      <c r="B49611" s="497"/>
      <c r="H49611" s="500"/>
      <c r="O49611" s="500"/>
      <c r="Q49611" s="498" t="s">
        <v>213</v>
      </c>
      <c r="S49611" s="499"/>
    </row>
    <row r="49612">
      <c r="B49612" s="497"/>
      <c r="H49612" s="500"/>
      <c r="O49612" s="500"/>
      <c r="Q49612" s="498" t="s">
        <v>213</v>
      </c>
      <c r="S49612" s="499"/>
    </row>
    <row r="49613">
      <c r="B49613" s="497"/>
      <c r="H49613" s="500"/>
      <c r="O49613" s="500"/>
      <c r="Q49613" s="498" t="s">
        <v>213</v>
      </c>
      <c r="S49613" s="499"/>
    </row>
    <row r="49614">
      <c r="B49614" s="497"/>
      <c r="H49614" s="500"/>
      <c r="O49614" s="500"/>
      <c r="Q49614" s="498" t="s">
        <v>213</v>
      </c>
      <c r="S49614" s="499"/>
    </row>
    <row r="49615">
      <c r="B49615" s="497"/>
      <c r="H49615" s="500"/>
      <c r="O49615" s="500"/>
      <c r="Q49615" s="498" t="s">
        <v>213</v>
      </c>
      <c r="S49615" s="499"/>
    </row>
    <row r="49616">
      <c r="B49616" s="497"/>
      <c r="H49616" s="500"/>
      <c r="O49616" s="500"/>
      <c r="Q49616" s="498" t="s">
        <v>213</v>
      </c>
      <c r="S49616" s="499"/>
    </row>
    <row r="49617">
      <c r="B49617" s="497"/>
      <c r="H49617" s="500"/>
      <c r="O49617" s="500"/>
      <c r="Q49617" s="498" t="s">
        <v>213</v>
      </c>
      <c r="S49617" s="499"/>
    </row>
    <row r="49618">
      <c r="B49618" s="497"/>
      <c r="H49618" s="500"/>
      <c r="O49618" s="500"/>
      <c r="Q49618" s="498" t="s">
        <v>213</v>
      </c>
      <c r="S49618" s="499"/>
    </row>
    <row r="49619">
      <c r="B49619" s="497"/>
      <c r="H49619" s="500"/>
      <c r="O49619" s="500"/>
      <c r="Q49619" s="498" t="s">
        <v>213</v>
      </c>
      <c r="S49619" s="499"/>
    </row>
    <row r="49620">
      <c r="B49620" s="497"/>
      <c r="H49620" s="500"/>
      <c r="O49620" s="500"/>
      <c r="Q49620" s="498" t="s">
        <v>213</v>
      </c>
      <c r="S49620" s="499"/>
    </row>
    <row r="49621">
      <c r="B49621" s="497"/>
      <c r="H49621" s="500"/>
      <c r="O49621" s="500"/>
      <c r="Q49621" s="498" t="s">
        <v>213</v>
      </c>
      <c r="S49621" s="499"/>
    </row>
    <row r="49622">
      <c r="B49622" s="497"/>
      <c r="H49622" s="500"/>
      <c r="O49622" s="500"/>
      <c r="Q49622" s="498" t="s">
        <v>213</v>
      </c>
      <c r="S49622" s="499"/>
    </row>
    <row r="49623">
      <c r="B49623" s="497"/>
      <c r="H49623" s="500"/>
      <c r="O49623" s="500"/>
      <c r="Q49623" s="498" t="s">
        <v>213</v>
      </c>
      <c r="S49623" s="499"/>
    </row>
    <row r="49624">
      <c r="B49624" s="497"/>
      <c r="H49624" s="500"/>
      <c r="O49624" s="500"/>
      <c r="Q49624" s="498" t="s">
        <v>213</v>
      </c>
      <c r="S49624" s="499"/>
    </row>
    <row r="49625">
      <c r="B49625" s="497"/>
      <c r="H49625" s="500"/>
      <c r="O49625" s="500"/>
      <c r="Q49625" s="498" t="s">
        <v>213</v>
      </c>
      <c r="S49625" s="499"/>
    </row>
    <row r="49626">
      <c r="B49626" s="497"/>
      <c r="H49626" s="500"/>
      <c r="O49626" s="500"/>
      <c r="Q49626" s="498" t="s">
        <v>213</v>
      </c>
      <c r="S49626" s="499"/>
    </row>
    <row r="49627">
      <c r="B49627" s="497"/>
      <c r="H49627" s="500"/>
      <c r="O49627" s="500"/>
      <c r="Q49627" s="498" t="s">
        <v>213</v>
      </c>
      <c r="S49627" s="499"/>
    </row>
    <row r="49628">
      <c r="B49628" s="497"/>
      <c r="H49628" s="500"/>
      <c r="O49628" s="500"/>
      <c r="Q49628" s="498" t="s">
        <v>213</v>
      </c>
      <c r="S49628" s="499"/>
    </row>
    <row r="49629">
      <c r="B49629" s="497"/>
      <c r="H49629" s="500"/>
      <c r="O49629" s="500"/>
      <c r="Q49629" s="498" t="s">
        <v>213</v>
      </c>
      <c r="S49629" s="499"/>
    </row>
    <row r="49630">
      <c r="B49630" s="497"/>
      <c r="H49630" s="500"/>
      <c r="O49630" s="500"/>
      <c r="Q49630" s="498" t="s">
        <v>213</v>
      </c>
      <c r="S49630" s="499"/>
    </row>
    <row r="49631">
      <c r="B49631" s="497"/>
      <c r="H49631" s="500"/>
      <c r="O49631" s="500"/>
      <c r="Q49631" s="498" t="s">
        <v>213</v>
      </c>
      <c r="S49631" s="499"/>
    </row>
    <row r="49632">
      <c r="B49632" s="497"/>
      <c r="H49632" s="500"/>
      <c r="O49632" s="500"/>
      <c r="Q49632" s="498" t="s">
        <v>213</v>
      </c>
      <c r="S49632" s="499"/>
    </row>
    <row r="49633">
      <c r="B49633" s="497"/>
      <c r="H49633" s="500"/>
      <c r="O49633" s="500"/>
      <c r="Q49633" s="498" t="s">
        <v>213</v>
      </c>
      <c r="S49633" s="499"/>
    </row>
    <row r="49634">
      <c r="B49634" s="497"/>
      <c r="H49634" s="500"/>
      <c r="O49634" s="500"/>
      <c r="Q49634" s="498" t="s">
        <v>213</v>
      </c>
      <c r="S49634" s="499"/>
    </row>
    <row r="49635">
      <c r="B49635" s="497"/>
      <c r="H49635" s="500"/>
      <c r="O49635" s="500"/>
      <c r="Q49635" s="498" t="s">
        <v>213</v>
      </c>
      <c r="S49635" s="499"/>
    </row>
    <row r="49636">
      <c r="B49636" s="497"/>
      <c r="H49636" s="500"/>
      <c r="O49636" s="500"/>
      <c r="Q49636" s="498" t="s">
        <v>213</v>
      </c>
      <c r="S49636" s="499"/>
    </row>
    <row r="49637">
      <c r="B49637" s="497"/>
      <c r="H49637" s="500"/>
      <c r="O49637" s="500"/>
      <c r="Q49637" s="498" t="s">
        <v>213</v>
      </c>
      <c r="S49637" s="499"/>
    </row>
    <row r="49638">
      <c r="B49638" s="497"/>
      <c r="H49638" s="500"/>
      <c r="O49638" s="500"/>
      <c r="Q49638" s="498" t="s">
        <v>213</v>
      </c>
      <c r="S49638" s="499"/>
    </row>
    <row r="49639">
      <c r="B49639" s="497"/>
      <c r="H49639" s="500"/>
      <c r="O49639" s="500"/>
      <c r="Q49639" s="498" t="s">
        <v>213</v>
      </c>
      <c r="S49639" s="499"/>
    </row>
    <row r="49640">
      <c r="B49640" s="497"/>
      <c r="H49640" s="500"/>
      <c r="O49640" s="500"/>
      <c r="Q49640" s="498" t="s">
        <v>213</v>
      </c>
      <c r="S49640" s="499"/>
    </row>
    <row r="49641">
      <c r="B49641" s="497"/>
      <c r="H49641" s="500"/>
      <c r="O49641" s="500"/>
      <c r="Q49641" s="498" t="s">
        <v>213</v>
      </c>
      <c r="S49641" s="499"/>
    </row>
    <row r="49642">
      <c r="B49642" s="497"/>
      <c r="H49642" s="500"/>
      <c r="O49642" s="500"/>
      <c r="Q49642" s="498" t="s">
        <v>213</v>
      </c>
      <c r="S49642" s="499"/>
    </row>
    <row r="49643">
      <c r="B49643" s="497"/>
      <c r="H49643" s="500"/>
      <c r="O49643" s="500"/>
      <c r="Q49643" s="498" t="s">
        <v>213</v>
      </c>
      <c r="S49643" s="499"/>
    </row>
    <row r="49644">
      <c r="B49644" s="497"/>
      <c r="H49644" s="500"/>
      <c r="O49644" s="500"/>
      <c r="Q49644" s="498" t="s">
        <v>213</v>
      </c>
      <c r="S49644" s="499"/>
    </row>
    <row r="49645">
      <c r="B49645" s="497"/>
      <c r="H49645" s="500"/>
      <c r="O49645" s="500"/>
      <c r="Q49645" s="498" t="s">
        <v>213</v>
      </c>
      <c r="S49645" s="499"/>
    </row>
    <row r="49646">
      <c r="B49646" s="497"/>
      <c r="H49646" s="500"/>
      <c r="O49646" s="500"/>
      <c r="Q49646" s="498" t="s">
        <v>213</v>
      </c>
      <c r="S49646" s="499"/>
    </row>
    <row r="49647">
      <c r="B49647" s="497"/>
      <c r="H49647" s="500"/>
      <c r="O49647" s="500"/>
      <c r="Q49647" s="498" t="s">
        <v>213</v>
      </c>
      <c r="S49647" s="499"/>
    </row>
    <row r="49648">
      <c r="B49648" s="497"/>
      <c r="H49648" s="500"/>
      <c r="O49648" s="500"/>
      <c r="Q49648" s="498" t="s">
        <v>213</v>
      </c>
      <c r="S49648" s="499"/>
    </row>
    <row r="49649">
      <c r="B49649" s="497"/>
      <c r="H49649" s="500"/>
      <c r="O49649" s="500"/>
      <c r="Q49649" s="498" t="s">
        <v>213</v>
      </c>
      <c r="S49649" s="499"/>
    </row>
    <row r="49650">
      <c r="B49650" s="497"/>
      <c r="H49650" s="500"/>
      <c r="O49650" s="500"/>
      <c r="Q49650" s="498" t="s">
        <v>213</v>
      </c>
      <c r="S49650" s="499"/>
    </row>
    <row r="49651">
      <c r="B49651" s="497"/>
      <c r="H49651" s="500"/>
      <c r="O49651" s="500"/>
      <c r="Q49651" s="498" t="s">
        <v>213</v>
      </c>
      <c r="S49651" s="499"/>
    </row>
    <row r="49652">
      <c r="B49652" s="497"/>
      <c r="H49652" s="500"/>
      <c r="O49652" s="500"/>
      <c r="Q49652" s="498" t="s">
        <v>213</v>
      </c>
      <c r="S49652" s="499"/>
    </row>
    <row r="49653">
      <c r="B49653" s="497"/>
      <c r="H49653" s="500"/>
      <c r="O49653" s="500"/>
      <c r="Q49653" s="498" t="s">
        <v>213</v>
      </c>
      <c r="S49653" s="499"/>
    </row>
    <row r="49654">
      <c r="B49654" s="497"/>
      <c r="H49654" s="500"/>
      <c r="O49654" s="500"/>
      <c r="Q49654" s="498" t="s">
        <v>213</v>
      </c>
      <c r="S49654" s="499"/>
    </row>
    <row r="49655">
      <c r="B49655" s="497"/>
      <c r="H49655" s="500"/>
      <c r="O49655" s="500"/>
      <c r="Q49655" s="498" t="s">
        <v>213</v>
      </c>
      <c r="S49655" s="499"/>
    </row>
    <row r="49656">
      <c r="B49656" s="497"/>
      <c r="H49656" s="500"/>
      <c r="O49656" s="500"/>
      <c r="Q49656" s="498" t="s">
        <v>213</v>
      </c>
      <c r="S49656" s="499"/>
    </row>
    <row r="49657">
      <c r="B49657" s="497"/>
      <c r="H49657" s="500"/>
      <c r="O49657" s="500"/>
      <c r="Q49657" s="498" t="s">
        <v>213</v>
      </c>
      <c r="S49657" s="499"/>
    </row>
    <row r="49658">
      <c r="B49658" s="497"/>
      <c r="H49658" s="500"/>
      <c r="O49658" s="500"/>
      <c r="Q49658" s="498" t="s">
        <v>213</v>
      </c>
      <c r="S49658" s="499"/>
    </row>
    <row r="49659">
      <c r="B49659" s="497"/>
      <c r="H49659" s="500"/>
      <c r="O49659" s="500"/>
      <c r="Q49659" s="498" t="s">
        <v>213</v>
      </c>
      <c r="S49659" s="499"/>
    </row>
    <row r="49660">
      <c r="B49660" s="497"/>
      <c r="H49660" s="500"/>
      <c r="O49660" s="500"/>
      <c r="Q49660" s="498" t="s">
        <v>213</v>
      </c>
      <c r="S49660" s="499"/>
    </row>
    <row r="49661">
      <c r="B49661" s="497"/>
      <c r="H49661" s="500"/>
      <c r="O49661" s="500"/>
      <c r="Q49661" s="498" t="s">
        <v>213</v>
      </c>
      <c r="S49661" s="499"/>
    </row>
    <row r="49662">
      <c r="B49662" s="497"/>
      <c r="H49662" s="500"/>
      <c r="O49662" s="500"/>
      <c r="Q49662" s="498" t="s">
        <v>213</v>
      </c>
      <c r="S49662" s="499"/>
    </row>
    <row r="49663">
      <c r="B49663" s="497"/>
      <c r="H49663" s="500"/>
      <c r="O49663" s="500"/>
      <c r="Q49663" s="498" t="s">
        <v>213</v>
      </c>
      <c r="S49663" s="499"/>
    </row>
    <row r="49664">
      <c r="B49664" s="497"/>
      <c r="H49664" s="500"/>
      <c r="O49664" s="500"/>
      <c r="Q49664" s="498" t="s">
        <v>213</v>
      </c>
      <c r="S49664" s="499"/>
    </row>
    <row r="49665">
      <c r="B49665" s="497"/>
      <c r="H49665" s="500"/>
      <c r="O49665" s="500"/>
      <c r="Q49665" s="498" t="s">
        <v>213</v>
      </c>
      <c r="S49665" s="499"/>
    </row>
    <row r="49666">
      <c r="B49666" s="497"/>
      <c r="H49666" s="500"/>
      <c r="O49666" s="500"/>
      <c r="Q49666" s="498" t="s">
        <v>213</v>
      </c>
      <c r="S49666" s="499"/>
    </row>
    <row r="49667">
      <c r="B49667" s="497"/>
      <c r="H49667" s="500"/>
      <c r="O49667" s="500"/>
      <c r="Q49667" s="498" t="s">
        <v>213</v>
      </c>
      <c r="S49667" s="499"/>
    </row>
    <row r="49668">
      <c r="B49668" s="497"/>
      <c r="H49668" s="500"/>
      <c r="O49668" s="500"/>
      <c r="Q49668" s="498" t="s">
        <v>213</v>
      </c>
      <c r="S49668" s="499"/>
    </row>
    <row r="49669">
      <c r="B49669" s="497"/>
      <c r="H49669" s="500"/>
      <c r="O49669" s="500"/>
      <c r="Q49669" s="498" t="s">
        <v>213</v>
      </c>
      <c r="S49669" s="499"/>
    </row>
    <row r="49670">
      <c r="B49670" s="497"/>
      <c r="H49670" s="500"/>
      <c r="O49670" s="500"/>
      <c r="Q49670" s="498" t="s">
        <v>213</v>
      </c>
      <c r="S49670" s="499"/>
    </row>
    <row r="49671">
      <c r="B49671" s="497"/>
      <c r="H49671" s="500"/>
      <c r="O49671" s="500"/>
      <c r="Q49671" s="498" t="s">
        <v>213</v>
      </c>
      <c r="S49671" s="499"/>
    </row>
    <row r="49672">
      <c r="B49672" s="497"/>
      <c r="H49672" s="500"/>
      <c r="O49672" s="500"/>
      <c r="Q49672" s="498" t="s">
        <v>213</v>
      </c>
      <c r="S49672" s="499"/>
    </row>
    <row r="49673">
      <c r="B49673" s="497"/>
      <c r="H49673" s="500"/>
      <c r="O49673" s="500"/>
      <c r="Q49673" s="498" t="s">
        <v>213</v>
      </c>
      <c r="S49673" s="499"/>
    </row>
    <row r="49674">
      <c r="B49674" s="497"/>
      <c r="H49674" s="500"/>
      <c r="O49674" s="500"/>
      <c r="Q49674" s="498" t="s">
        <v>213</v>
      </c>
      <c r="S49674" s="499"/>
    </row>
    <row r="49675">
      <c r="B49675" s="497"/>
      <c r="H49675" s="500"/>
      <c r="O49675" s="500"/>
      <c r="Q49675" s="498" t="s">
        <v>213</v>
      </c>
      <c r="S49675" s="499"/>
    </row>
    <row r="49676">
      <c r="B49676" s="497"/>
      <c r="H49676" s="500"/>
      <c r="O49676" s="500"/>
      <c r="Q49676" s="498" t="s">
        <v>213</v>
      </c>
      <c r="S49676" s="499"/>
    </row>
    <row r="49677">
      <c r="B49677" s="497"/>
      <c r="H49677" s="500"/>
      <c r="O49677" s="500"/>
      <c r="Q49677" s="498" t="s">
        <v>213</v>
      </c>
      <c r="S49677" s="499"/>
    </row>
    <row r="49678">
      <c r="B49678" s="497"/>
      <c r="H49678" s="500"/>
      <c r="O49678" s="500"/>
      <c r="Q49678" s="498" t="s">
        <v>213</v>
      </c>
      <c r="S49678" s="499"/>
    </row>
    <row r="49679">
      <c r="B49679" s="497"/>
      <c r="H49679" s="500"/>
      <c r="O49679" s="500"/>
      <c r="Q49679" s="498" t="s">
        <v>213</v>
      </c>
      <c r="S49679" s="499"/>
    </row>
    <row r="49680">
      <c r="B49680" s="497"/>
      <c r="H49680" s="500"/>
      <c r="O49680" s="500"/>
      <c r="Q49680" s="498" t="s">
        <v>213</v>
      </c>
      <c r="S49680" s="499"/>
    </row>
    <row r="49681">
      <c r="B49681" s="497"/>
      <c r="H49681" s="500"/>
      <c r="O49681" s="500"/>
      <c r="Q49681" s="498" t="s">
        <v>213</v>
      </c>
      <c r="S49681" s="499"/>
    </row>
    <row r="49682">
      <c r="B49682" s="497"/>
      <c r="H49682" s="500"/>
      <c r="O49682" s="500"/>
      <c r="Q49682" s="498" t="s">
        <v>213</v>
      </c>
      <c r="S49682" s="499"/>
    </row>
    <row r="49683">
      <c r="B49683" s="497"/>
      <c r="H49683" s="500"/>
      <c r="O49683" s="500"/>
      <c r="Q49683" s="498" t="s">
        <v>213</v>
      </c>
      <c r="S49683" s="499"/>
    </row>
    <row r="49684">
      <c r="B49684" s="497"/>
      <c r="H49684" s="500"/>
      <c r="O49684" s="500"/>
      <c r="Q49684" s="498" t="s">
        <v>213</v>
      </c>
      <c r="S49684" s="499"/>
    </row>
    <row r="49685">
      <c r="B49685" s="497"/>
      <c r="H49685" s="500"/>
      <c r="O49685" s="500"/>
      <c r="Q49685" s="498" t="s">
        <v>213</v>
      </c>
      <c r="S49685" s="499"/>
    </row>
    <row r="49686">
      <c r="B49686" s="497"/>
      <c r="H49686" s="500"/>
      <c r="O49686" s="500"/>
      <c r="Q49686" s="498" t="s">
        <v>213</v>
      </c>
      <c r="S49686" s="499"/>
    </row>
    <row r="49687">
      <c r="B49687" s="497"/>
      <c r="H49687" s="500"/>
      <c r="O49687" s="500"/>
      <c r="Q49687" s="498" t="s">
        <v>213</v>
      </c>
      <c r="S49687" s="499"/>
    </row>
    <row r="49688">
      <c r="B49688" s="497"/>
      <c r="H49688" s="500"/>
      <c r="O49688" s="500"/>
      <c r="Q49688" s="498" t="s">
        <v>213</v>
      </c>
      <c r="S49688" s="499"/>
    </row>
    <row r="49689">
      <c r="B49689" s="497"/>
      <c r="H49689" s="500"/>
      <c r="O49689" s="500"/>
      <c r="Q49689" s="498" t="s">
        <v>213</v>
      </c>
      <c r="S49689" s="499"/>
    </row>
    <row r="49690">
      <c r="B49690" s="497"/>
      <c r="H49690" s="500"/>
      <c r="O49690" s="500"/>
      <c r="Q49690" s="498" t="s">
        <v>213</v>
      </c>
      <c r="S49690" s="499"/>
    </row>
    <row r="49691">
      <c r="B49691" s="497"/>
      <c r="H49691" s="500"/>
      <c r="O49691" s="500"/>
      <c r="Q49691" s="498" t="s">
        <v>213</v>
      </c>
      <c r="S49691" s="499"/>
    </row>
    <row r="49692">
      <c r="B49692" s="497"/>
      <c r="H49692" s="500"/>
      <c r="O49692" s="500"/>
      <c r="Q49692" s="498" t="s">
        <v>213</v>
      </c>
      <c r="S49692" s="499"/>
    </row>
    <row r="49693">
      <c r="B49693" s="497"/>
      <c r="H49693" s="500"/>
      <c r="O49693" s="500"/>
      <c r="Q49693" s="498" t="s">
        <v>213</v>
      </c>
      <c r="S49693" s="499"/>
    </row>
    <row r="49694">
      <c r="B49694" s="497"/>
      <c r="H49694" s="500"/>
      <c r="O49694" s="500"/>
      <c r="Q49694" s="498" t="s">
        <v>213</v>
      </c>
      <c r="S49694" s="499"/>
    </row>
    <row r="49695">
      <c r="B49695" s="497"/>
      <c r="H49695" s="500"/>
      <c r="O49695" s="500"/>
      <c r="Q49695" s="498" t="s">
        <v>213</v>
      </c>
      <c r="S49695" s="499"/>
    </row>
    <row r="49696">
      <c r="B49696" s="497"/>
      <c r="H49696" s="500"/>
      <c r="O49696" s="500"/>
      <c r="Q49696" s="498" t="s">
        <v>213</v>
      </c>
      <c r="S49696" s="499"/>
    </row>
    <row r="49697">
      <c r="B49697" s="497"/>
      <c r="H49697" s="500"/>
      <c r="O49697" s="500"/>
      <c r="Q49697" s="498" t="s">
        <v>213</v>
      </c>
      <c r="S49697" s="499"/>
    </row>
    <row r="49698">
      <c r="B49698" s="497"/>
      <c r="H49698" s="500"/>
      <c r="O49698" s="500"/>
      <c r="Q49698" s="498" t="s">
        <v>213</v>
      </c>
      <c r="S49698" s="499"/>
    </row>
    <row r="49699">
      <c r="B49699" s="497"/>
      <c r="H49699" s="500"/>
      <c r="O49699" s="500"/>
      <c r="Q49699" s="498" t="s">
        <v>213</v>
      </c>
      <c r="S49699" s="499"/>
    </row>
    <row r="49700">
      <c r="B49700" s="497"/>
      <c r="H49700" s="500"/>
      <c r="O49700" s="500"/>
      <c r="Q49700" s="498" t="s">
        <v>213</v>
      </c>
      <c r="S49700" s="499"/>
    </row>
    <row r="49701">
      <c r="B49701" s="497"/>
      <c r="H49701" s="500"/>
      <c r="O49701" s="500"/>
      <c r="Q49701" s="498" t="s">
        <v>213</v>
      </c>
      <c r="S49701" s="499"/>
    </row>
    <row r="49702">
      <c r="B49702" s="497"/>
      <c r="H49702" s="500"/>
      <c r="O49702" s="500"/>
      <c r="Q49702" s="498" t="s">
        <v>213</v>
      </c>
      <c r="S49702" s="499"/>
    </row>
    <row r="49703">
      <c r="B49703" s="497"/>
      <c r="H49703" s="500"/>
      <c r="O49703" s="500"/>
      <c r="Q49703" s="498" t="s">
        <v>213</v>
      </c>
      <c r="S49703" s="499"/>
    </row>
    <row r="49704">
      <c r="B49704" s="497"/>
      <c r="H49704" s="500"/>
      <c r="O49704" s="500"/>
      <c r="Q49704" s="498" t="s">
        <v>213</v>
      </c>
      <c r="S49704" s="499"/>
    </row>
    <row r="49705">
      <c r="B49705" s="497"/>
      <c r="H49705" s="500"/>
      <c r="O49705" s="500"/>
      <c r="Q49705" s="498" t="s">
        <v>213</v>
      </c>
      <c r="S49705" s="499"/>
    </row>
    <row r="49706">
      <c r="B49706" s="497"/>
      <c r="H49706" s="500"/>
      <c r="O49706" s="500"/>
      <c r="Q49706" s="498" t="s">
        <v>213</v>
      </c>
      <c r="S49706" s="499"/>
    </row>
    <row r="49707">
      <c r="B49707" s="497"/>
      <c r="H49707" s="500"/>
      <c r="O49707" s="500"/>
      <c r="Q49707" s="498" t="s">
        <v>213</v>
      </c>
      <c r="S49707" s="499"/>
    </row>
    <row r="49708">
      <c r="B49708" s="497"/>
      <c r="H49708" s="500"/>
      <c r="O49708" s="500"/>
      <c r="Q49708" s="498" t="s">
        <v>213</v>
      </c>
      <c r="S49708" s="499"/>
    </row>
    <row r="49709">
      <c r="B49709" s="497"/>
      <c r="H49709" s="500"/>
      <c r="O49709" s="500"/>
      <c r="Q49709" s="498" t="s">
        <v>213</v>
      </c>
      <c r="S49709" s="499"/>
    </row>
    <row r="49710">
      <c r="B49710" s="497"/>
      <c r="H49710" s="500"/>
      <c r="O49710" s="500"/>
      <c r="Q49710" s="498" t="s">
        <v>213</v>
      </c>
      <c r="S49710" s="499"/>
    </row>
    <row r="49711">
      <c r="B49711" s="497"/>
      <c r="H49711" s="500"/>
      <c r="O49711" s="500"/>
      <c r="Q49711" s="498" t="s">
        <v>213</v>
      </c>
      <c r="S49711" s="499"/>
    </row>
    <row r="49712">
      <c r="B49712" s="497"/>
      <c r="H49712" s="500"/>
      <c r="O49712" s="500"/>
      <c r="Q49712" s="498" t="s">
        <v>213</v>
      </c>
      <c r="S49712" s="499"/>
    </row>
    <row r="49713">
      <c r="B49713" s="497"/>
      <c r="H49713" s="500"/>
      <c r="O49713" s="500"/>
      <c r="Q49713" s="498" t="s">
        <v>213</v>
      </c>
      <c r="S49713" s="499"/>
    </row>
    <row r="49714">
      <c r="B49714" s="497"/>
      <c r="H49714" s="500"/>
      <c r="O49714" s="500"/>
      <c r="Q49714" s="498" t="s">
        <v>213</v>
      </c>
      <c r="S49714" s="499"/>
    </row>
    <row r="49715">
      <c r="B49715" s="497"/>
      <c r="H49715" s="500"/>
      <c r="O49715" s="500"/>
      <c r="Q49715" s="498" t="s">
        <v>213</v>
      </c>
      <c r="S49715" s="499"/>
    </row>
    <row r="49716">
      <c r="B49716" s="497"/>
      <c r="H49716" s="500"/>
      <c r="O49716" s="500"/>
      <c r="Q49716" s="498" t="s">
        <v>213</v>
      </c>
      <c r="S49716" s="499"/>
    </row>
    <row r="49717">
      <c r="B49717" s="497"/>
      <c r="H49717" s="500"/>
      <c r="O49717" s="500"/>
      <c r="Q49717" s="498" t="s">
        <v>213</v>
      </c>
      <c r="S49717" s="499"/>
    </row>
    <row r="49718">
      <c r="B49718" s="497"/>
      <c r="H49718" s="500"/>
      <c r="O49718" s="500"/>
      <c r="Q49718" s="498" t="s">
        <v>213</v>
      </c>
      <c r="S49718" s="499"/>
    </row>
    <row r="49719">
      <c r="B49719" s="497"/>
      <c r="H49719" s="500"/>
      <c r="O49719" s="500"/>
      <c r="Q49719" s="498" t="s">
        <v>213</v>
      </c>
      <c r="S49719" s="499"/>
    </row>
    <row r="49720">
      <c r="B49720" s="497"/>
      <c r="H49720" s="500"/>
      <c r="O49720" s="500"/>
      <c r="Q49720" s="498" t="s">
        <v>213</v>
      </c>
      <c r="S49720" s="499"/>
    </row>
    <row r="49721">
      <c r="B49721" s="497"/>
      <c r="H49721" s="500"/>
      <c r="O49721" s="500"/>
      <c r="Q49721" s="498" t="s">
        <v>213</v>
      </c>
      <c r="S49721" s="499"/>
    </row>
    <row r="49722">
      <c r="B49722" s="497"/>
      <c r="H49722" s="500"/>
      <c r="O49722" s="500"/>
      <c r="Q49722" s="498" t="s">
        <v>213</v>
      </c>
      <c r="S49722" s="499"/>
    </row>
    <row r="49723">
      <c r="B49723" s="497"/>
      <c r="H49723" s="500"/>
      <c r="O49723" s="500"/>
      <c r="Q49723" s="498" t="s">
        <v>213</v>
      </c>
      <c r="S49723" s="499"/>
    </row>
    <row r="49724">
      <c r="B49724" s="497"/>
      <c r="H49724" s="500"/>
      <c r="O49724" s="500"/>
      <c r="Q49724" s="498" t="s">
        <v>213</v>
      </c>
      <c r="S49724" s="499"/>
    </row>
    <row r="49725">
      <c r="B49725" s="497"/>
      <c r="H49725" s="500"/>
      <c r="O49725" s="500"/>
      <c r="Q49725" s="498" t="s">
        <v>213</v>
      </c>
      <c r="S49725" s="499"/>
    </row>
    <row r="49726">
      <c r="B49726" s="497"/>
      <c r="H49726" s="500"/>
      <c r="O49726" s="500"/>
      <c r="Q49726" s="498" t="s">
        <v>213</v>
      </c>
      <c r="S49726" s="499"/>
    </row>
    <row r="49727">
      <c r="B49727" s="497"/>
      <c r="H49727" s="500"/>
      <c r="O49727" s="500"/>
      <c r="Q49727" s="498" t="s">
        <v>213</v>
      </c>
      <c r="S49727" s="499"/>
    </row>
    <row r="49728">
      <c r="B49728" s="497"/>
      <c r="H49728" s="500"/>
      <c r="O49728" s="500"/>
      <c r="Q49728" s="498" t="s">
        <v>213</v>
      </c>
      <c r="S49728" s="499"/>
    </row>
    <row r="49729">
      <c r="B49729" s="497"/>
      <c r="H49729" s="500"/>
      <c r="O49729" s="500"/>
      <c r="Q49729" s="498" t="s">
        <v>213</v>
      </c>
      <c r="S49729" s="499"/>
    </row>
    <row r="49730">
      <c r="B49730" s="497"/>
      <c r="H49730" s="500"/>
      <c r="O49730" s="500"/>
      <c r="Q49730" s="498" t="s">
        <v>213</v>
      </c>
      <c r="S49730" s="499"/>
    </row>
    <row r="49731">
      <c r="B49731" s="497"/>
      <c r="H49731" s="500"/>
      <c r="O49731" s="500"/>
      <c r="Q49731" s="498" t="s">
        <v>213</v>
      </c>
      <c r="S49731" s="499"/>
    </row>
    <row r="49732">
      <c r="B49732" s="497"/>
      <c r="H49732" s="500"/>
      <c r="O49732" s="500"/>
      <c r="Q49732" s="498" t="s">
        <v>213</v>
      </c>
      <c r="S49732" s="499"/>
    </row>
    <row r="49733">
      <c r="B49733" s="497"/>
      <c r="H49733" s="500"/>
      <c r="O49733" s="500"/>
      <c r="Q49733" s="498" t="s">
        <v>213</v>
      </c>
      <c r="S49733" s="499"/>
    </row>
    <row r="49734">
      <c r="B49734" s="497"/>
      <c r="H49734" s="500"/>
      <c r="O49734" s="500"/>
      <c r="Q49734" s="498" t="s">
        <v>213</v>
      </c>
      <c r="S49734" s="499"/>
    </row>
    <row r="49735">
      <c r="B49735" s="497"/>
      <c r="H49735" s="500"/>
      <c r="O49735" s="500"/>
      <c r="Q49735" s="498" t="s">
        <v>213</v>
      </c>
      <c r="S49735" s="499"/>
    </row>
    <row r="49736">
      <c r="B49736" s="497"/>
      <c r="H49736" s="500"/>
      <c r="O49736" s="500"/>
      <c r="Q49736" s="498" t="s">
        <v>213</v>
      </c>
      <c r="S49736" s="499"/>
    </row>
    <row r="49737">
      <c r="B49737" s="497"/>
      <c r="H49737" s="500"/>
      <c r="O49737" s="500"/>
      <c r="Q49737" s="498" t="s">
        <v>213</v>
      </c>
      <c r="S49737" s="499"/>
    </row>
    <row r="49738">
      <c r="B49738" s="497"/>
      <c r="H49738" s="500"/>
      <c r="O49738" s="500"/>
      <c r="Q49738" s="498" t="s">
        <v>213</v>
      </c>
      <c r="S49738" s="499"/>
    </row>
    <row r="49739">
      <c r="B49739" s="497"/>
      <c r="H49739" s="500"/>
      <c r="O49739" s="500"/>
      <c r="Q49739" s="498" t="s">
        <v>213</v>
      </c>
      <c r="S49739" s="499"/>
    </row>
    <row r="49740">
      <c r="B49740" s="497"/>
      <c r="H49740" s="500"/>
      <c r="O49740" s="500"/>
      <c r="Q49740" s="498" t="s">
        <v>213</v>
      </c>
      <c r="S49740" s="499"/>
    </row>
    <row r="49741">
      <c r="B49741" s="497"/>
      <c r="H49741" s="500"/>
      <c r="O49741" s="500"/>
      <c r="Q49741" s="498" t="s">
        <v>213</v>
      </c>
      <c r="S49741" s="499"/>
    </row>
    <row r="49742">
      <c r="B49742" s="497"/>
      <c r="H49742" s="500"/>
      <c r="O49742" s="500"/>
      <c r="Q49742" s="498" t="s">
        <v>213</v>
      </c>
      <c r="S49742" s="499"/>
    </row>
    <row r="49743">
      <c r="B49743" s="497"/>
      <c r="H49743" s="500"/>
      <c r="O49743" s="500"/>
      <c r="Q49743" s="498" t="s">
        <v>213</v>
      </c>
      <c r="S49743" s="499"/>
    </row>
    <row r="49744">
      <c r="B49744" s="497"/>
      <c r="H49744" s="500"/>
      <c r="O49744" s="500"/>
      <c r="Q49744" s="498" t="s">
        <v>213</v>
      </c>
      <c r="S49744" s="499"/>
    </row>
    <row r="49745">
      <c r="B49745" s="497"/>
      <c r="H49745" s="500"/>
      <c r="O49745" s="500"/>
      <c r="Q49745" s="498" t="s">
        <v>213</v>
      </c>
      <c r="S49745" s="499"/>
    </row>
    <row r="49746">
      <c r="B49746" s="497"/>
      <c r="H49746" s="500"/>
      <c r="O49746" s="500"/>
      <c r="Q49746" s="498" t="s">
        <v>213</v>
      </c>
      <c r="S49746" s="499"/>
    </row>
    <row r="49747">
      <c r="B49747" s="497"/>
      <c r="H49747" s="500"/>
      <c r="O49747" s="500"/>
      <c r="Q49747" s="498" t="s">
        <v>213</v>
      </c>
      <c r="S49747" s="499"/>
    </row>
    <row r="49748">
      <c r="B49748" s="497"/>
      <c r="H49748" s="500"/>
      <c r="O49748" s="500"/>
      <c r="Q49748" s="498" t="s">
        <v>213</v>
      </c>
      <c r="S49748" s="499"/>
    </row>
    <row r="49749">
      <c r="B49749" s="497"/>
      <c r="H49749" s="500"/>
      <c r="O49749" s="500"/>
      <c r="Q49749" s="498" t="s">
        <v>213</v>
      </c>
      <c r="S49749" s="499"/>
    </row>
    <row r="49750">
      <c r="B49750" s="497"/>
      <c r="H49750" s="500"/>
      <c r="O49750" s="500"/>
      <c r="Q49750" s="498" t="s">
        <v>213</v>
      </c>
      <c r="S49750" s="499"/>
    </row>
    <row r="49751">
      <c r="B49751" s="497"/>
      <c r="H49751" s="500"/>
      <c r="O49751" s="500"/>
      <c r="Q49751" s="498" t="s">
        <v>213</v>
      </c>
      <c r="S49751" s="499"/>
    </row>
    <row r="49752">
      <c r="B49752" s="497"/>
      <c r="H49752" s="500"/>
      <c r="O49752" s="500"/>
      <c r="Q49752" s="498" t="s">
        <v>213</v>
      </c>
      <c r="S49752" s="499"/>
    </row>
    <row r="49753">
      <c r="B49753" s="497"/>
      <c r="H49753" s="500"/>
      <c r="O49753" s="500"/>
      <c r="Q49753" s="498" t="s">
        <v>213</v>
      </c>
      <c r="S49753" s="499"/>
    </row>
    <row r="49754">
      <c r="B49754" s="497"/>
      <c r="H49754" s="500"/>
      <c r="O49754" s="500"/>
      <c r="Q49754" s="498" t="s">
        <v>213</v>
      </c>
      <c r="S49754" s="499"/>
    </row>
    <row r="49755">
      <c r="B49755" s="497"/>
      <c r="H49755" s="500"/>
      <c r="O49755" s="500"/>
      <c r="Q49755" s="498" t="s">
        <v>213</v>
      </c>
      <c r="S49755" s="499"/>
    </row>
    <row r="49756">
      <c r="B49756" s="497"/>
      <c r="H49756" s="500"/>
      <c r="O49756" s="500"/>
      <c r="Q49756" s="498" t="s">
        <v>213</v>
      </c>
      <c r="S49756" s="499"/>
    </row>
    <row r="49757">
      <c r="B49757" s="497"/>
      <c r="H49757" s="500"/>
      <c r="O49757" s="500"/>
      <c r="Q49757" s="498" t="s">
        <v>213</v>
      </c>
      <c r="S49757" s="499"/>
    </row>
    <row r="49758">
      <c r="B49758" s="497"/>
      <c r="H49758" s="500"/>
      <c r="O49758" s="500"/>
      <c r="Q49758" s="498" t="s">
        <v>213</v>
      </c>
      <c r="S49758" s="499"/>
    </row>
    <row r="49759">
      <c r="B49759" s="497"/>
      <c r="H49759" s="500"/>
      <c r="O49759" s="500"/>
      <c r="Q49759" s="498" t="s">
        <v>213</v>
      </c>
      <c r="S49759" s="499"/>
    </row>
    <row r="49760">
      <c r="B49760" s="497"/>
      <c r="H49760" s="500"/>
      <c r="O49760" s="500"/>
      <c r="Q49760" s="498" t="s">
        <v>213</v>
      </c>
      <c r="S49760" s="499"/>
    </row>
    <row r="49761">
      <c r="B49761" s="497"/>
      <c r="H49761" s="500"/>
      <c r="O49761" s="500"/>
      <c r="Q49761" s="498" t="s">
        <v>213</v>
      </c>
      <c r="S49761" s="499"/>
    </row>
    <row r="49762">
      <c r="B49762" s="497"/>
      <c r="H49762" s="500"/>
      <c r="O49762" s="500"/>
      <c r="Q49762" s="498" t="s">
        <v>213</v>
      </c>
      <c r="S49762" s="499"/>
    </row>
    <row r="49763">
      <c r="B49763" s="497"/>
      <c r="H49763" s="500"/>
      <c r="O49763" s="500"/>
      <c r="Q49763" s="498" t="s">
        <v>213</v>
      </c>
      <c r="S49763" s="499"/>
    </row>
    <row r="49764">
      <c r="B49764" s="497"/>
      <c r="H49764" s="500"/>
      <c r="O49764" s="500"/>
      <c r="Q49764" s="498" t="s">
        <v>213</v>
      </c>
      <c r="S49764" s="499"/>
    </row>
    <row r="49765">
      <c r="B49765" s="497"/>
      <c r="H49765" s="500"/>
      <c r="O49765" s="500"/>
      <c r="Q49765" s="498" t="s">
        <v>213</v>
      </c>
      <c r="S49765" s="499"/>
    </row>
    <row r="49766">
      <c r="B49766" s="497"/>
      <c r="H49766" s="500"/>
      <c r="O49766" s="500"/>
      <c r="Q49766" s="498" t="s">
        <v>213</v>
      </c>
      <c r="S49766" s="499"/>
    </row>
    <row r="49767">
      <c r="B49767" s="497"/>
      <c r="H49767" s="500"/>
      <c r="O49767" s="500"/>
      <c r="Q49767" s="498" t="s">
        <v>213</v>
      </c>
      <c r="S49767" s="499"/>
    </row>
    <row r="49768">
      <c r="B49768" s="497"/>
      <c r="H49768" s="500"/>
      <c r="O49768" s="500"/>
      <c r="Q49768" s="498" t="s">
        <v>213</v>
      </c>
      <c r="S49768" s="499"/>
    </row>
    <row r="49769">
      <c r="B49769" s="497"/>
      <c r="H49769" s="500"/>
      <c r="O49769" s="500"/>
      <c r="Q49769" s="498" t="s">
        <v>213</v>
      </c>
      <c r="S49769" s="499"/>
    </row>
    <row r="49770">
      <c r="B49770" s="497"/>
      <c r="H49770" s="500"/>
      <c r="O49770" s="500"/>
      <c r="Q49770" s="498" t="s">
        <v>213</v>
      </c>
      <c r="S49770" s="499"/>
    </row>
    <row r="49771">
      <c r="B49771" s="497"/>
      <c r="H49771" s="500"/>
      <c r="O49771" s="500"/>
      <c r="Q49771" s="498" t="s">
        <v>213</v>
      </c>
      <c r="S49771" s="499"/>
    </row>
    <row r="49772">
      <c r="B49772" s="497"/>
      <c r="H49772" s="500"/>
      <c r="O49772" s="500"/>
      <c r="Q49772" s="498" t="s">
        <v>213</v>
      </c>
      <c r="S49772" s="499"/>
    </row>
    <row r="49773">
      <c r="B49773" s="497"/>
      <c r="H49773" s="500"/>
      <c r="O49773" s="500"/>
      <c r="Q49773" s="498" t="s">
        <v>213</v>
      </c>
      <c r="S49773" s="499"/>
    </row>
    <row r="49774">
      <c r="B49774" s="497"/>
      <c r="H49774" s="500"/>
      <c r="O49774" s="500"/>
      <c r="Q49774" s="498" t="s">
        <v>213</v>
      </c>
      <c r="S49774" s="499"/>
    </row>
    <row r="49775">
      <c r="B49775" s="497"/>
      <c r="H49775" s="500"/>
      <c r="O49775" s="500"/>
      <c r="Q49775" s="498" t="s">
        <v>213</v>
      </c>
      <c r="S49775" s="499"/>
    </row>
    <row r="49776">
      <c r="B49776" s="497"/>
      <c r="H49776" s="500"/>
      <c r="O49776" s="500"/>
      <c r="Q49776" s="498" t="s">
        <v>213</v>
      </c>
      <c r="S49776" s="499"/>
    </row>
    <row r="49777">
      <c r="B49777" s="497"/>
      <c r="H49777" s="500"/>
      <c r="O49777" s="500"/>
      <c r="Q49777" s="498" t="s">
        <v>213</v>
      </c>
      <c r="S49777" s="499"/>
    </row>
    <row r="49778">
      <c r="B49778" s="497"/>
      <c r="H49778" s="500"/>
      <c r="O49778" s="500"/>
      <c r="Q49778" s="498" t="s">
        <v>213</v>
      </c>
      <c r="S49778" s="499"/>
    </row>
    <row r="49779">
      <c r="B49779" s="497"/>
      <c r="H49779" s="500"/>
      <c r="O49779" s="500"/>
      <c r="Q49779" s="498" t="s">
        <v>213</v>
      </c>
      <c r="S49779" s="499"/>
    </row>
    <row r="49780">
      <c r="B49780" s="497"/>
      <c r="H49780" s="500"/>
      <c r="O49780" s="500"/>
      <c r="Q49780" s="498" t="s">
        <v>213</v>
      </c>
      <c r="S49780" s="499"/>
    </row>
    <row r="49781">
      <c r="B49781" s="497"/>
      <c r="H49781" s="500"/>
      <c r="O49781" s="500"/>
      <c r="Q49781" s="498" t="s">
        <v>213</v>
      </c>
      <c r="S49781" s="499"/>
    </row>
    <row r="49782">
      <c r="B49782" s="497"/>
      <c r="H49782" s="500"/>
      <c r="O49782" s="500"/>
      <c r="Q49782" s="498" t="s">
        <v>213</v>
      </c>
      <c r="S49782" s="499"/>
    </row>
    <row r="49783">
      <c r="B49783" s="497"/>
      <c r="H49783" s="500"/>
      <c r="O49783" s="500"/>
      <c r="Q49783" s="498" t="s">
        <v>213</v>
      </c>
      <c r="S49783" s="499"/>
    </row>
    <row r="49784">
      <c r="B49784" s="497"/>
      <c r="H49784" s="500"/>
      <c r="O49784" s="500"/>
      <c r="Q49784" s="498" t="s">
        <v>213</v>
      </c>
      <c r="S49784" s="499"/>
    </row>
    <row r="49785">
      <c r="B49785" s="497"/>
      <c r="H49785" s="500"/>
      <c r="O49785" s="500"/>
      <c r="Q49785" s="498" t="s">
        <v>213</v>
      </c>
      <c r="S49785" s="499"/>
    </row>
    <row r="49786">
      <c r="B49786" s="497"/>
      <c r="H49786" s="500"/>
      <c r="O49786" s="500"/>
      <c r="Q49786" s="498" t="s">
        <v>213</v>
      </c>
      <c r="S49786" s="499"/>
    </row>
    <row r="49787">
      <c r="B49787" s="497"/>
      <c r="H49787" s="500"/>
      <c r="O49787" s="500"/>
      <c r="Q49787" s="498" t="s">
        <v>213</v>
      </c>
      <c r="S49787" s="499"/>
    </row>
    <row r="49788">
      <c r="B49788" s="497"/>
      <c r="H49788" s="500"/>
      <c r="O49788" s="500"/>
      <c r="Q49788" s="498" t="s">
        <v>213</v>
      </c>
      <c r="S49788" s="499"/>
    </row>
    <row r="49789">
      <c r="B49789" s="497"/>
      <c r="H49789" s="500"/>
      <c r="O49789" s="500"/>
      <c r="Q49789" s="498" t="s">
        <v>213</v>
      </c>
      <c r="S49789" s="499"/>
    </row>
    <row r="49790">
      <c r="B49790" s="497"/>
      <c r="H49790" s="500"/>
      <c r="O49790" s="500"/>
      <c r="Q49790" s="498" t="s">
        <v>213</v>
      </c>
      <c r="S49790" s="499"/>
    </row>
    <row r="49791">
      <c r="B49791" s="497"/>
      <c r="H49791" s="500"/>
      <c r="O49791" s="500"/>
      <c r="Q49791" s="498" t="s">
        <v>213</v>
      </c>
      <c r="S49791" s="499"/>
    </row>
    <row r="49792">
      <c r="B49792" s="497"/>
      <c r="H49792" s="500"/>
      <c r="O49792" s="500"/>
      <c r="Q49792" s="498" t="s">
        <v>213</v>
      </c>
      <c r="S49792" s="499"/>
    </row>
    <row r="49793">
      <c r="B49793" s="497"/>
      <c r="H49793" s="500"/>
      <c r="O49793" s="500"/>
      <c r="Q49793" s="498" t="s">
        <v>213</v>
      </c>
      <c r="S49793" s="499"/>
    </row>
    <row r="49794">
      <c r="B49794" s="497"/>
      <c r="H49794" s="500"/>
      <c r="O49794" s="500"/>
      <c r="Q49794" s="498" t="s">
        <v>213</v>
      </c>
      <c r="S49794" s="499"/>
    </row>
    <row r="49795">
      <c r="B49795" s="497"/>
      <c r="H49795" s="500"/>
      <c r="O49795" s="500"/>
      <c r="Q49795" s="498" t="s">
        <v>213</v>
      </c>
      <c r="S49795" s="499"/>
    </row>
    <row r="49796">
      <c r="B49796" s="497"/>
      <c r="H49796" s="500"/>
      <c r="O49796" s="500"/>
      <c r="Q49796" s="498" t="s">
        <v>213</v>
      </c>
      <c r="S49796" s="499"/>
    </row>
    <row r="49797">
      <c r="B49797" s="497"/>
      <c r="H49797" s="500"/>
      <c r="O49797" s="500"/>
      <c r="Q49797" s="498" t="s">
        <v>213</v>
      </c>
      <c r="S49797" s="499"/>
    </row>
    <row r="49798">
      <c r="B49798" s="497"/>
      <c r="H49798" s="500"/>
      <c r="O49798" s="500"/>
      <c r="Q49798" s="498" t="s">
        <v>213</v>
      </c>
      <c r="S49798" s="499"/>
    </row>
    <row r="49799">
      <c r="B49799" s="497"/>
      <c r="H49799" s="500"/>
      <c r="O49799" s="500"/>
      <c r="Q49799" s="498" t="s">
        <v>213</v>
      </c>
      <c r="S49799" s="499"/>
    </row>
    <row r="49800">
      <c r="B49800" s="497"/>
      <c r="H49800" s="500"/>
      <c r="O49800" s="500"/>
      <c r="Q49800" s="498" t="s">
        <v>213</v>
      </c>
      <c r="S49800" s="499"/>
    </row>
    <row r="49801">
      <c r="B49801" s="497"/>
      <c r="H49801" s="500"/>
      <c r="O49801" s="500"/>
      <c r="Q49801" s="498" t="s">
        <v>213</v>
      </c>
      <c r="S49801" s="499"/>
    </row>
    <row r="49802">
      <c r="B49802" s="497"/>
      <c r="H49802" s="500"/>
      <c r="O49802" s="500"/>
      <c r="Q49802" s="498" t="s">
        <v>213</v>
      </c>
      <c r="S49802" s="499"/>
    </row>
    <row r="49803">
      <c r="B49803" s="497"/>
      <c r="H49803" s="500"/>
      <c r="O49803" s="500"/>
      <c r="Q49803" s="498" t="s">
        <v>213</v>
      </c>
      <c r="S49803" s="499"/>
    </row>
    <row r="49804">
      <c r="B49804" s="497"/>
      <c r="H49804" s="500"/>
      <c r="O49804" s="500"/>
      <c r="Q49804" s="498" t="s">
        <v>213</v>
      </c>
      <c r="S49804" s="499"/>
    </row>
    <row r="49805">
      <c r="B49805" s="497"/>
      <c r="H49805" s="500"/>
      <c r="O49805" s="500"/>
      <c r="Q49805" s="498" t="s">
        <v>213</v>
      </c>
      <c r="S49805" s="499"/>
    </row>
    <row r="49806">
      <c r="B49806" s="497"/>
      <c r="H49806" s="500"/>
      <c r="O49806" s="500"/>
      <c r="Q49806" s="498" t="s">
        <v>213</v>
      </c>
      <c r="S49806" s="499"/>
    </row>
    <row r="49807">
      <c r="B49807" s="497"/>
      <c r="H49807" s="500"/>
      <c r="O49807" s="500"/>
      <c r="Q49807" s="498" t="s">
        <v>213</v>
      </c>
      <c r="S49807" s="499"/>
    </row>
    <row r="49808">
      <c r="B49808" s="497"/>
      <c r="H49808" s="500"/>
      <c r="O49808" s="500"/>
      <c r="Q49808" s="498" t="s">
        <v>213</v>
      </c>
      <c r="S49808" s="499"/>
    </row>
    <row r="49809">
      <c r="B49809" s="497"/>
      <c r="H49809" s="500"/>
      <c r="O49809" s="500"/>
      <c r="Q49809" s="498" t="s">
        <v>213</v>
      </c>
      <c r="S49809" s="499"/>
    </row>
    <row r="49810">
      <c r="B49810" s="497"/>
      <c r="H49810" s="500"/>
      <c r="O49810" s="500"/>
      <c r="Q49810" s="498" t="s">
        <v>213</v>
      </c>
      <c r="S49810" s="499"/>
    </row>
    <row r="49811">
      <c r="B49811" s="497"/>
      <c r="H49811" s="500"/>
      <c r="O49811" s="500"/>
      <c r="Q49811" s="498" t="s">
        <v>213</v>
      </c>
      <c r="S49811" s="499"/>
    </row>
    <row r="49812">
      <c r="B49812" s="497"/>
      <c r="H49812" s="500"/>
      <c r="O49812" s="500"/>
      <c r="Q49812" s="498" t="s">
        <v>213</v>
      </c>
      <c r="S49812" s="499"/>
    </row>
    <row r="49813">
      <c r="B49813" s="497"/>
      <c r="H49813" s="500"/>
      <c r="O49813" s="500"/>
      <c r="Q49813" s="498" t="s">
        <v>213</v>
      </c>
      <c r="S49813" s="499"/>
    </row>
    <row r="49814">
      <c r="B49814" s="497"/>
      <c r="H49814" s="500"/>
      <c r="O49814" s="500"/>
      <c r="Q49814" s="498" t="s">
        <v>213</v>
      </c>
      <c r="S49814" s="499"/>
    </row>
    <row r="49815">
      <c r="B49815" s="497"/>
      <c r="H49815" s="500"/>
      <c r="O49815" s="500"/>
      <c r="Q49815" s="498" t="s">
        <v>213</v>
      </c>
      <c r="S49815" s="499"/>
    </row>
    <row r="49816">
      <c r="B49816" s="497"/>
      <c r="H49816" s="500"/>
      <c r="O49816" s="500"/>
      <c r="Q49816" s="498" t="s">
        <v>213</v>
      </c>
      <c r="S49816" s="499"/>
    </row>
    <row r="49817">
      <c r="B49817" s="497"/>
      <c r="H49817" s="500"/>
      <c r="O49817" s="500"/>
      <c r="Q49817" s="498" t="s">
        <v>213</v>
      </c>
      <c r="S49817" s="499"/>
    </row>
    <row r="49818">
      <c r="B49818" s="497"/>
      <c r="H49818" s="500"/>
      <c r="O49818" s="500"/>
      <c r="Q49818" s="498" t="s">
        <v>213</v>
      </c>
      <c r="S49818" s="499"/>
    </row>
    <row r="49819">
      <c r="B49819" s="497"/>
      <c r="H49819" s="500"/>
      <c r="O49819" s="500"/>
      <c r="Q49819" s="498" t="s">
        <v>213</v>
      </c>
      <c r="S49819" s="499"/>
    </row>
    <row r="49820">
      <c r="B49820" s="497"/>
      <c r="H49820" s="500"/>
      <c r="O49820" s="500"/>
      <c r="Q49820" s="498" t="s">
        <v>213</v>
      </c>
      <c r="S49820" s="499"/>
    </row>
    <row r="49821">
      <c r="B49821" s="497"/>
      <c r="H49821" s="500"/>
      <c r="O49821" s="500"/>
      <c r="Q49821" s="498" t="s">
        <v>213</v>
      </c>
      <c r="S49821" s="499"/>
    </row>
    <row r="49822">
      <c r="B49822" s="497"/>
      <c r="H49822" s="500"/>
      <c r="O49822" s="500"/>
      <c r="Q49822" s="498" t="s">
        <v>213</v>
      </c>
      <c r="S49822" s="499"/>
    </row>
    <row r="49823">
      <c r="B49823" s="497"/>
      <c r="H49823" s="500"/>
      <c r="O49823" s="500"/>
      <c r="Q49823" s="498" t="s">
        <v>213</v>
      </c>
      <c r="S49823" s="499"/>
    </row>
    <row r="49824">
      <c r="B49824" s="497"/>
      <c r="H49824" s="500"/>
      <c r="O49824" s="500"/>
      <c r="Q49824" s="498" t="s">
        <v>213</v>
      </c>
      <c r="S49824" s="499"/>
    </row>
    <row r="49825">
      <c r="B49825" s="497"/>
      <c r="H49825" s="500"/>
      <c r="O49825" s="500"/>
      <c r="Q49825" s="498" t="s">
        <v>213</v>
      </c>
      <c r="S49825" s="499"/>
    </row>
    <row r="49826">
      <c r="B49826" s="497"/>
      <c r="H49826" s="500"/>
      <c r="O49826" s="500"/>
      <c r="Q49826" s="498" t="s">
        <v>213</v>
      </c>
      <c r="S49826" s="499"/>
    </row>
    <row r="49827">
      <c r="B49827" s="497"/>
      <c r="H49827" s="500"/>
      <c r="O49827" s="500"/>
      <c r="Q49827" s="498" t="s">
        <v>213</v>
      </c>
      <c r="S49827" s="499"/>
    </row>
    <row r="49828">
      <c r="B49828" s="497"/>
      <c r="H49828" s="500"/>
      <c r="O49828" s="500"/>
      <c r="Q49828" s="498" t="s">
        <v>213</v>
      </c>
      <c r="S49828" s="499"/>
    </row>
    <row r="49829">
      <c r="B49829" s="497"/>
      <c r="H49829" s="500"/>
      <c r="O49829" s="500"/>
      <c r="Q49829" s="498" t="s">
        <v>213</v>
      </c>
      <c r="S49829" s="499"/>
    </row>
    <row r="49830">
      <c r="B49830" s="497"/>
      <c r="H49830" s="500"/>
      <c r="O49830" s="500"/>
      <c r="Q49830" s="498" t="s">
        <v>213</v>
      </c>
      <c r="S49830" s="499"/>
    </row>
    <row r="49831">
      <c r="B49831" s="497"/>
      <c r="H49831" s="500"/>
      <c r="O49831" s="500"/>
      <c r="Q49831" s="498" t="s">
        <v>213</v>
      </c>
      <c r="S49831" s="499"/>
    </row>
    <row r="49832">
      <c r="B49832" s="497"/>
      <c r="H49832" s="500"/>
      <c r="O49832" s="500"/>
      <c r="Q49832" s="498" t="s">
        <v>213</v>
      </c>
      <c r="S49832" s="499"/>
    </row>
    <row r="49833">
      <c r="B49833" s="497"/>
      <c r="H49833" s="500"/>
      <c r="O49833" s="500"/>
      <c r="Q49833" s="498" t="s">
        <v>213</v>
      </c>
      <c r="S49833" s="499"/>
    </row>
    <row r="49834">
      <c r="B49834" s="497"/>
      <c r="H49834" s="500"/>
      <c r="O49834" s="500"/>
      <c r="Q49834" s="498" t="s">
        <v>213</v>
      </c>
      <c r="S49834" s="499"/>
    </row>
    <row r="49835">
      <c r="B49835" s="497"/>
      <c r="H49835" s="500"/>
      <c r="O49835" s="500"/>
      <c r="Q49835" s="498" t="s">
        <v>213</v>
      </c>
      <c r="S49835" s="499"/>
    </row>
    <row r="49836">
      <c r="B49836" s="497"/>
      <c r="H49836" s="500"/>
      <c r="O49836" s="500"/>
      <c r="Q49836" s="498" t="s">
        <v>213</v>
      </c>
      <c r="S49836" s="499"/>
    </row>
    <row r="49837">
      <c r="B49837" s="497"/>
      <c r="H49837" s="500"/>
      <c r="O49837" s="500"/>
      <c r="Q49837" s="498" t="s">
        <v>213</v>
      </c>
      <c r="S49837" s="499"/>
    </row>
    <row r="49838">
      <c r="B49838" s="497"/>
      <c r="H49838" s="500"/>
      <c r="O49838" s="500"/>
      <c r="Q49838" s="498" t="s">
        <v>213</v>
      </c>
      <c r="S49838" s="499"/>
    </row>
    <row r="49839">
      <c r="B49839" s="497"/>
      <c r="H49839" s="500"/>
      <c r="O49839" s="500"/>
      <c r="Q49839" s="498" t="s">
        <v>213</v>
      </c>
      <c r="S49839" s="499"/>
    </row>
    <row r="49840">
      <c r="B49840" s="497"/>
      <c r="H49840" s="500"/>
      <c r="O49840" s="500"/>
      <c r="Q49840" s="498" t="s">
        <v>213</v>
      </c>
      <c r="S49840" s="499"/>
    </row>
    <row r="49841">
      <c r="B49841" s="497"/>
      <c r="H49841" s="500"/>
      <c r="O49841" s="500"/>
      <c r="Q49841" s="498" t="s">
        <v>213</v>
      </c>
      <c r="S49841" s="499"/>
    </row>
    <row r="49842">
      <c r="B49842" s="497"/>
      <c r="H49842" s="500"/>
      <c r="O49842" s="500"/>
      <c r="Q49842" s="498" t="s">
        <v>213</v>
      </c>
      <c r="S49842" s="499"/>
    </row>
    <row r="49843">
      <c r="B49843" s="497"/>
      <c r="H49843" s="500"/>
      <c r="O49843" s="500"/>
      <c r="Q49843" s="498" t="s">
        <v>213</v>
      </c>
      <c r="S49843" s="499"/>
    </row>
    <row r="49844">
      <c r="B49844" s="497"/>
      <c r="H49844" s="500"/>
      <c r="O49844" s="500"/>
      <c r="Q49844" s="498" t="s">
        <v>213</v>
      </c>
      <c r="S49844" s="499"/>
    </row>
    <row r="49845">
      <c r="B49845" s="497"/>
      <c r="H49845" s="500"/>
      <c r="O49845" s="500"/>
      <c r="Q49845" s="498" t="s">
        <v>213</v>
      </c>
      <c r="S49845" s="499"/>
    </row>
    <row r="49846">
      <c r="B49846" s="497"/>
      <c r="H49846" s="500"/>
      <c r="O49846" s="500"/>
      <c r="Q49846" s="498" t="s">
        <v>213</v>
      </c>
      <c r="S49846" s="499"/>
    </row>
    <row r="49847">
      <c r="B49847" s="497"/>
      <c r="H49847" s="500"/>
      <c r="O49847" s="500"/>
      <c r="Q49847" s="498" t="s">
        <v>213</v>
      </c>
      <c r="S49847" s="499"/>
    </row>
    <row r="49848">
      <c r="B49848" s="497"/>
      <c r="H49848" s="500"/>
      <c r="O49848" s="500"/>
      <c r="Q49848" s="498" t="s">
        <v>213</v>
      </c>
      <c r="S49848" s="499"/>
    </row>
    <row r="49849">
      <c r="B49849" s="497"/>
      <c r="H49849" s="500"/>
      <c r="O49849" s="500"/>
      <c r="Q49849" s="498" t="s">
        <v>213</v>
      </c>
      <c r="S49849" s="499"/>
    </row>
    <row r="49850">
      <c r="B49850" s="497"/>
      <c r="H49850" s="500"/>
      <c r="O49850" s="500"/>
      <c r="Q49850" s="498" t="s">
        <v>213</v>
      </c>
      <c r="S49850" s="499"/>
    </row>
    <row r="49851">
      <c r="B49851" s="497"/>
      <c r="H49851" s="500"/>
      <c r="O49851" s="500"/>
      <c r="Q49851" s="498" t="s">
        <v>213</v>
      </c>
      <c r="S49851" s="499"/>
    </row>
    <row r="49852">
      <c r="B49852" s="497"/>
      <c r="H49852" s="500"/>
      <c r="O49852" s="500"/>
      <c r="Q49852" s="498" t="s">
        <v>213</v>
      </c>
      <c r="S49852" s="499"/>
    </row>
    <row r="49853">
      <c r="B49853" s="497"/>
      <c r="H49853" s="500"/>
      <c r="O49853" s="500"/>
      <c r="Q49853" s="498" t="s">
        <v>213</v>
      </c>
      <c r="S49853" s="499"/>
    </row>
    <row r="49854">
      <c r="B49854" s="497"/>
      <c r="H49854" s="500"/>
      <c r="O49854" s="500"/>
      <c r="Q49854" s="498" t="s">
        <v>213</v>
      </c>
      <c r="S49854" s="499"/>
    </row>
    <row r="49855">
      <c r="B49855" s="497"/>
      <c r="H49855" s="500"/>
      <c r="O49855" s="500"/>
      <c r="Q49855" s="498" t="s">
        <v>213</v>
      </c>
      <c r="S49855" s="499"/>
    </row>
    <row r="49856">
      <c r="B49856" s="497"/>
      <c r="H49856" s="500"/>
      <c r="O49856" s="500"/>
      <c r="Q49856" s="498" t="s">
        <v>213</v>
      </c>
      <c r="S49856" s="499"/>
    </row>
    <row r="49857">
      <c r="B49857" s="497"/>
      <c r="H49857" s="500"/>
      <c r="O49857" s="500"/>
      <c r="Q49857" s="498" t="s">
        <v>213</v>
      </c>
      <c r="S49857" s="499"/>
    </row>
    <row r="49858">
      <c r="B49858" s="497"/>
      <c r="H49858" s="500"/>
      <c r="O49858" s="500"/>
      <c r="Q49858" s="498" t="s">
        <v>213</v>
      </c>
      <c r="S49858" s="499"/>
    </row>
    <row r="49859">
      <c r="B49859" s="497"/>
      <c r="H49859" s="500"/>
      <c r="O49859" s="500"/>
      <c r="Q49859" s="498" t="s">
        <v>213</v>
      </c>
      <c r="S49859" s="499"/>
    </row>
    <row r="49860">
      <c r="B49860" s="497"/>
      <c r="H49860" s="500"/>
      <c r="O49860" s="500"/>
      <c r="Q49860" s="498" t="s">
        <v>213</v>
      </c>
      <c r="S49860" s="499"/>
    </row>
    <row r="49861">
      <c r="B49861" s="497"/>
      <c r="H49861" s="500"/>
      <c r="O49861" s="500"/>
      <c r="Q49861" s="498" t="s">
        <v>213</v>
      </c>
      <c r="S49861" s="499"/>
    </row>
    <row r="49862">
      <c r="B49862" s="497"/>
      <c r="H49862" s="500"/>
      <c r="O49862" s="500"/>
      <c r="Q49862" s="498" t="s">
        <v>213</v>
      </c>
      <c r="S49862" s="499"/>
    </row>
    <row r="49863">
      <c r="B49863" s="497"/>
      <c r="H49863" s="500"/>
      <c r="O49863" s="500"/>
      <c r="Q49863" s="498" t="s">
        <v>213</v>
      </c>
      <c r="S49863" s="499"/>
    </row>
    <row r="49864">
      <c r="B49864" s="497"/>
      <c r="H49864" s="500"/>
      <c r="O49864" s="500"/>
      <c r="Q49864" s="498" t="s">
        <v>213</v>
      </c>
      <c r="S49864" s="499"/>
    </row>
    <row r="49865">
      <c r="B49865" s="497"/>
      <c r="H49865" s="500"/>
      <c r="O49865" s="500"/>
      <c r="Q49865" s="498" t="s">
        <v>213</v>
      </c>
      <c r="S49865" s="499"/>
    </row>
    <row r="49866">
      <c r="B49866" s="497"/>
      <c r="H49866" s="500"/>
      <c r="O49866" s="500"/>
      <c r="Q49866" s="498" t="s">
        <v>213</v>
      </c>
      <c r="S49866" s="499"/>
    </row>
    <row r="49867">
      <c r="B49867" s="497"/>
      <c r="H49867" s="500"/>
      <c r="O49867" s="500"/>
      <c r="Q49867" s="498" t="s">
        <v>213</v>
      </c>
      <c r="S49867" s="499"/>
    </row>
    <row r="49868">
      <c r="B49868" s="497"/>
      <c r="H49868" s="500"/>
      <c r="O49868" s="500"/>
      <c r="Q49868" s="498" t="s">
        <v>213</v>
      </c>
      <c r="S49868" s="499"/>
    </row>
    <row r="49869">
      <c r="B49869" s="497"/>
      <c r="H49869" s="500"/>
      <c r="O49869" s="500"/>
      <c r="Q49869" s="498" t="s">
        <v>213</v>
      </c>
      <c r="S49869" s="499"/>
    </row>
    <row r="49870">
      <c r="B49870" s="497"/>
      <c r="H49870" s="500"/>
      <c r="O49870" s="500"/>
      <c r="Q49870" s="498" t="s">
        <v>213</v>
      </c>
      <c r="S49870" s="499"/>
    </row>
    <row r="49871">
      <c r="B49871" s="497"/>
      <c r="H49871" s="500"/>
      <c r="O49871" s="500"/>
      <c r="Q49871" s="498" t="s">
        <v>213</v>
      </c>
      <c r="S49871" s="499"/>
    </row>
    <row r="49872">
      <c r="B49872" s="497"/>
      <c r="H49872" s="500"/>
      <c r="O49872" s="500"/>
      <c r="Q49872" s="498" t="s">
        <v>213</v>
      </c>
      <c r="S49872" s="499"/>
    </row>
    <row r="49873">
      <c r="B49873" s="497"/>
      <c r="H49873" s="500"/>
      <c r="O49873" s="500"/>
      <c r="Q49873" s="498" t="s">
        <v>213</v>
      </c>
      <c r="S49873" s="499"/>
    </row>
    <row r="49874">
      <c r="B49874" s="497"/>
      <c r="H49874" s="500"/>
      <c r="O49874" s="500"/>
      <c r="Q49874" s="498" t="s">
        <v>213</v>
      </c>
      <c r="S49874" s="499"/>
    </row>
    <row r="49875">
      <c r="B49875" s="497"/>
      <c r="H49875" s="500"/>
      <c r="O49875" s="500"/>
      <c r="Q49875" s="498" t="s">
        <v>213</v>
      </c>
      <c r="S49875" s="499"/>
    </row>
    <row r="49876">
      <c r="B49876" s="497"/>
      <c r="H49876" s="500"/>
      <c r="O49876" s="500"/>
      <c r="Q49876" s="498" t="s">
        <v>213</v>
      </c>
      <c r="S49876" s="499"/>
    </row>
    <row r="49877">
      <c r="B49877" s="497"/>
      <c r="H49877" s="500"/>
      <c r="O49877" s="500"/>
      <c r="Q49877" s="498" t="s">
        <v>213</v>
      </c>
      <c r="S49877" s="499"/>
    </row>
    <row r="49878">
      <c r="B49878" s="497"/>
      <c r="H49878" s="500"/>
      <c r="O49878" s="500"/>
      <c r="Q49878" s="498" t="s">
        <v>213</v>
      </c>
      <c r="S49878" s="499"/>
    </row>
    <row r="49879">
      <c r="B49879" s="497"/>
      <c r="H49879" s="500"/>
      <c r="O49879" s="500"/>
      <c r="Q49879" s="498" t="s">
        <v>213</v>
      </c>
      <c r="S49879" s="499"/>
    </row>
    <row r="49880">
      <c r="B49880" s="497"/>
      <c r="H49880" s="500"/>
      <c r="O49880" s="500"/>
      <c r="Q49880" s="498" t="s">
        <v>213</v>
      </c>
      <c r="S49880" s="499"/>
    </row>
    <row r="49881">
      <c r="B49881" s="497"/>
      <c r="H49881" s="500"/>
      <c r="O49881" s="500"/>
      <c r="Q49881" s="498" t="s">
        <v>213</v>
      </c>
      <c r="S49881" s="499"/>
    </row>
    <row r="49882">
      <c r="B49882" s="497"/>
      <c r="H49882" s="500"/>
      <c r="O49882" s="500"/>
      <c r="Q49882" s="498" t="s">
        <v>213</v>
      </c>
      <c r="S49882" s="499"/>
    </row>
    <row r="49883">
      <c r="B49883" s="497"/>
      <c r="H49883" s="500"/>
      <c r="O49883" s="500"/>
      <c r="Q49883" s="498" t="s">
        <v>213</v>
      </c>
      <c r="S49883" s="499"/>
    </row>
    <row r="49884">
      <c r="B49884" s="497"/>
      <c r="H49884" s="500"/>
      <c r="O49884" s="500"/>
      <c r="Q49884" s="498" t="s">
        <v>213</v>
      </c>
      <c r="S49884" s="499"/>
    </row>
    <row r="49885">
      <c r="B49885" s="497"/>
      <c r="H49885" s="500"/>
      <c r="O49885" s="500"/>
      <c r="Q49885" s="498" t="s">
        <v>213</v>
      </c>
      <c r="S49885" s="499"/>
    </row>
    <row r="49886">
      <c r="B49886" s="497"/>
      <c r="H49886" s="500"/>
      <c r="O49886" s="500"/>
      <c r="Q49886" s="498" t="s">
        <v>213</v>
      </c>
      <c r="S49886" s="499"/>
    </row>
    <row r="49887">
      <c r="B49887" s="497"/>
      <c r="H49887" s="500"/>
      <c r="O49887" s="500"/>
      <c r="Q49887" s="498" t="s">
        <v>213</v>
      </c>
      <c r="S49887" s="499"/>
    </row>
    <row r="49888">
      <c r="B49888" s="497"/>
      <c r="H49888" s="500"/>
      <c r="O49888" s="500"/>
      <c r="Q49888" s="498" t="s">
        <v>213</v>
      </c>
      <c r="S49888" s="499"/>
    </row>
    <row r="49889">
      <c r="B49889" s="497"/>
      <c r="H49889" s="500"/>
      <c r="O49889" s="500"/>
      <c r="Q49889" s="498" t="s">
        <v>213</v>
      </c>
      <c r="S49889" s="499"/>
    </row>
    <row r="49890">
      <c r="B49890" s="497"/>
      <c r="H49890" s="500"/>
      <c r="O49890" s="500"/>
      <c r="Q49890" s="498" t="s">
        <v>213</v>
      </c>
      <c r="S49890" s="499"/>
    </row>
    <row r="49891">
      <c r="B49891" s="497"/>
      <c r="H49891" s="500"/>
      <c r="O49891" s="500"/>
      <c r="Q49891" s="498" t="s">
        <v>213</v>
      </c>
      <c r="S49891" s="499"/>
    </row>
    <row r="49892">
      <c r="B49892" s="497"/>
      <c r="H49892" s="500"/>
      <c r="O49892" s="500"/>
      <c r="Q49892" s="498" t="s">
        <v>213</v>
      </c>
      <c r="S49892" s="499"/>
    </row>
    <row r="49893">
      <c r="B49893" s="497"/>
      <c r="H49893" s="500"/>
      <c r="O49893" s="500"/>
      <c r="Q49893" s="498" t="s">
        <v>213</v>
      </c>
      <c r="S49893" s="499"/>
    </row>
    <row r="49894">
      <c r="B49894" s="497"/>
      <c r="H49894" s="500"/>
      <c r="O49894" s="500"/>
      <c r="Q49894" s="498" t="s">
        <v>213</v>
      </c>
      <c r="S49894" s="499"/>
    </row>
    <row r="49895">
      <c r="B49895" s="497"/>
      <c r="H49895" s="500"/>
      <c r="O49895" s="500"/>
      <c r="Q49895" s="498" t="s">
        <v>213</v>
      </c>
      <c r="S49895" s="499"/>
    </row>
    <row r="49896">
      <c r="B49896" s="497"/>
      <c r="H49896" s="500"/>
      <c r="O49896" s="500"/>
      <c r="Q49896" s="498" t="s">
        <v>213</v>
      </c>
      <c r="S49896" s="499"/>
    </row>
    <row r="49897">
      <c r="B49897" s="497"/>
      <c r="H49897" s="500"/>
      <c r="O49897" s="500"/>
      <c r="Q49897" s="498" t="s">
        <v>213</v>
      </c>
      <c r="S49897" s="499"/>
    </row>
    <row r="49898">
      <c r="B49898" s="497"/>
      <c r="H49898" s="500"/>
      <c r="O49898" s="500"/>
      <c r="Q49898" s="498" t="s">
        <v>213</v>
      </c>
      <c r="S49898" s="499"/>
    </row>
    <row r="49899">
      <c r="B49899" s="497"/>
      <c r="H49899" s="500"/>
      <c r="O49899" s="500"/>
      <c r="Q49899" s="498" t="s">
        <v>213</v>
      </c>
      <c r="S49899" s="499"/>
    </row>
    <row r="49900">
      <c r="B49900" s="497"/>
      <c r="H49900" s="500"/>
      <c r="O49900" s="500"/>
      <c r="Q49900" s="498" t="s">
        <v>213</v>
      </c>
      <c r="S49900" s="499"/>
    </row>
    <row r="49901">
      <c r="B49901" s="497"/>
      <c r="H49901" s="500"/>
      <c r="O49901" s="500"/>
      <c r="Q49901" s="498" t="s">
        <v>213</v>
      </c>
      <c r="S49901" s="499"/>
    </row>
    <row r="49902">
      <c r="B49902" s="497"/>
      <c r="H49902" s="500"/>
      <c r="O49902" s="500"/>
      <c r="Q49902" s="498" t="s">
        <v>213</v>
      </c>
      <c r="S49902" s="499"/>
    </row>
    <row r="49903">
      <c r="B49903" s="497"/>
      <c r="H49903" s="500"/>
      <c r="O49903" s="500"/>
      <c r="Q49903" s="498" t="s">
        <v>213</v>
      </c>
      <c r="S49903" s="499"/>
    </row>
    <row r="49904">
      <c r="B49904" s="497"/>
      <c r="H49904" s="500"/>
      <c r="O49904" s="500"/>
      <c r="Q49904" s="498" t="s">
        <v>213</v>
      </c>
      <c r="S49904" s="499"/>
    </row>
    <row r="49905">
      <c r="B49905" s="497"/>
      <c r="H49905" s="500"/>
      <c r="O49905" s="500"/>
      <c r="Q49905" s="498" t="s">
        <v>213</v>
      </c>
      <c r="S49905" s="499"/>
    </row>
    <row r="49906">
      <c r="B49906" s="497"/>
      <c r="H49906" s="500"/>
      <c r="O49906" s="500"/>
      <c r="Q49906" s="498" t="s">
        <v>213</v>
      </c>
      <c r="S49906" s="499"/>
    </row>
    <row r="49907">
      <c r="B49907" s="497"/>
      <c r="H49907" s="500"/>
      <c r="O49907" s="500"/>
      <c r="Q49907" s="498" t="s">
        <v>213</v>
      </c>
      <c r="S49907" s="499"/>
    </row>
    <row r="49908">
      <c r="B49908" s="497"/>
      <c r="H49908" s="500"/>
      <c r="O49908" s="500"/>
      <c r="Q49908" s="498" t="s">
        <v>213</v>
      </c>
      <c r="S49908" s="499"/>
    </row>
    <row r="49909">
      <c r="B49909" s="497"/>
      <c r="H49909" s="500"/>
      <c r="O49909" s="500"/>
      <c r="Q49909" s="498" t="s">
        <v>213</v>
      </c>
      <c r="S49909" s="499"/>
    </row>
    <row r="49910">
      <c r="B49910" s="497"/>
      <c r="H49910" s="500"/>
      <c r="O49910" s="500"/>
      <c r="Q49910" s="498" t="s">
        <v>213</v>
      </c>
      <c r="S49910" s="499"/>
    </row>
    <row r="49911">
      <c r="B49911" s="497"/>
      <c r="H49911" s="500"/>
      <c r="O49911" s="500"/>
      <c r="Q49911" s="498" t="s">
        <v>213</v>
      </c>
      <c r="S49911" s="499"/>
    </row>
    <row r="49912">
      <c r="B49912" s="497"/>
      <c r="H49912" s="500"/>
      <c r="O49912" s="500"/>
      <c r="Q49912" s="498" t="s">
        <v>213</v>
      </c>
      <c r="S49912" s="499"/>
    </row>
    <row r="49913">
      <c r="B49913" s="497"/>
      <c r="H49913" s="500"/>
      <c r="O49913" s="500"/>
      <c r="Q49913" s="498" t="s">
        <v>213</v>
      </c>
      <c r="S49913" s="499"/>
    </row>
    <row r="49914">
      <c r="B49914" s="497"/>
      <c r="H49914" s="500"/>
      <c r="O49914" s="500"/>
      <c r="Q49914" s="498" t="s">
        <v>213</v>
      </c>
      <c r="S49914" s="499"/>
    </row>
    <row r="49915">
      <c r="B49915" s="497"/>
      <c r="H49915" s="500"/>
      <c r="O49915" s="500"/>
      <c r="Q49915" s="498" t="s">
        <v>213</v>
      </c>
      <c r="S49915" s="499"/>
    </row>
    <row r="49916">
      <c r="B49916" s="497"/>
      <c r="H49916" s="500"/>
      <c r="O49916" s="500"/>
      <c r="Q49916" s="498" t="s">
        <v>213</v>
      </c>
      <c r="S49916" s="499"/>
    </row>
    <row r="49917">
      <c r="B49917" s="497"/>
      <c r="H49917" s="500"/>
      <c r="O49917" s="500"/>
      <c r="Q49917" s="498" t="s">
        <v>213</v>
      </c>
      <c r="S49917" s="499"/>
    </row>
    <row r="49918">
      <c r="B49918" s="497"/>
      <c r="H49918" s="500"/>
      <c r="O49918" s="500"/>
      <c r="Q49918" s="498" t="s">
        <v>213</v>
      </c>
      <c r="S49918" s="499"/>
    </row>
    <row r="49919">
      <c r="B49919" s="497"/>
      <c r="H49919" s="500"/>
      <c r="O49919" s="500"/>
      <c r="Q49919" s="498" t="s">
        <v>213</v>
      </c>
      <c r="S49919" s="499"/>
    </row>
    <row r="49920">
      <c r="B49920" s="497"/>
      <c r="H49920" s="500"/>
      <c r="O49920" s="500"/>
      <c r="Q49920" s="498" t="s">
        <v>213</v>
      </c>
      <c r="S49920" s="499"/>
    </row>
    <row r="49921">
      <c r="B49921" s="497"/>
      <c r="H49921" s="500"/>
      <c r="O49921" s="500"/>
      <c r="Q49921" s="498" t="s">
        <v>213</v>
      </c>
      <c r="S49921" s="499"/>
    </row>
    <row r="49922">
      <c r="B49922" s="497"/>
      <c r="H49922" s="500"/>
      <c r="O49922" s="500"/>
      <c r="Q49922" s="498" t="s">
        <v>213</v>
      </c>
      <c r="S49922" s="499"/>
    </row>
    <row r="49923">
      <c r="B49923" s="497"/>
      <c r="H49923" s="500"/>
      <c r="O49923" s="500"/>
      <c r="Q49923" s="498" t="s">
        <v>213</v>
      </c>
      <c r="S49923" s="499"/>
    </row>
    <row r="49924">
      <c r="B49924" s="497"/>
      <c r="H49924" s="500"/>
      <c r="O49924" s="500"/>
      <c r="Q49924" s="498" t="s">
        <v>213</v>
      </c>
      <c r="S49924" s="499"/>
    </row>
    <row r="49925">
      <c r="B49925" s="497"/>
      <c r="H49925" s="500"/>
      <c r="O49925" s="500"/>
      <c r="Q49925" s="498" t="s">
        <v>213</v>
      </c>
      <c r="S49925" s="499"/>
    </row>
    <row r="49926">
      <c r="B49926" s="497"/>
      <c r="H49926" s="500"/>
      <c r="O49926" s="500"/>
      <c r="Q49926" s="498" t="s">
        <v>213</v>
      </c>
      <c r="S49926" s="499"/>
    </row>
    <row r="49927">
      <c r="B49927" s="497"/>
      <c r="H49927" s="500"/>
      <c r="O49927" s="500"/>
      <c r="Q49927" s="498" t="s">
        <v>213</v>
      </c>
      <c r="S49927" s="499"/>
    </row>
    <row r="49928">
      <c r="B49928" s="497"/>
      <c r="H49928" s="500"/>
      <c r="O49928" s="500"/>
      <c r="Q49928" s="498" t="s">
        <v>213</v>
      </c>
      <c r="S49928" s="499"/>
    </row>
    <row r="49929">
      <c r="B49929" s="497"/>
      <c r="H49929" s="500"/>
      <c r="O49929" s="500"/>
      <c r="Q49929" s="498" t="s">
        <v>213</v>
      </c>
      <c r="S49929" s="499"/>
    </row>
    <row r="49930">
      <c r="B49930" s="497"/>
      <c r="H49930" s="500"/>
      <c r="O49930" s="500"/>
      <c r="Q49930" s="498" t="s">
        <v>213</v>
      </c>
      <c r="S49930" s="499"/>
    </row>
    <row r="49931">
      <c r="B49931" s="497"/>
      <c r="H49931" s="500"/>
      <c r="O49931" s="500"/>
      <c r="Q49931" s="498" t="s">
        <v>213</v>
      </c>
      <c r="S49931" s="499"/>
    </row>
    <row r="49932">
      <c r="B49932" s="497"/>
      <c r="H49932" s="500"/>
      <c r="O49932" s="500"/>
      <c r="Q49932" s="498" t="s">
        <v>213</v>
      </c>
      <c r="S49932" s="499"/>
    </row>
    <row r="49933">
      <c r="B49933" s="497"/>
      <c r="H49933" s="500"/>
      <c r="O49933" s="500"/>
      <c r="Q49933" s="498" t="s">
        <v>213</v>
      </c>
      <c r="S49933" s="499"/>
    </row>
    <row r="49934">
      <c r="B49934" s="497"/>
      <c r="H49934" s="500"/>
      <c r="O49934" s="500"/>
      <c r="Q49934" s="498" t="s">
        <v>213</v>
      </c>
      <c r="S49934" s="499"/>
    </row>
    <row r="49935">
      <c r="B49935" s="497"/>
      <c r="H49935" s="500"/>
      <c r="O49935" s="500"/>
      <c r="Q49935" s="498" t="s">
        <v>213</v>
      </c>
      <c r="S49935" s="499"/>
    </row>
    <row r="49936">
      <c r="B49936" s="497"/>
      <c r="H49936" s="500"/>
      <c r="O49936" s="500"/>
      <c r="Q49936" s="498" t="s">
        <v>213</v>
      </c>
      <c r="S49936" s="499"/>
    </row>
    <row r="49937">
      <c r="B49937" s="497"/>
      <c r="H49937" s="500"/>
      <c r="O49937" s="500"/>
      <c r="Q49937" s="498" t="s">
        <v>213</v>
      </c>
      <c r="S49937" s="499"/>
    </row>
    <row r="49938">
      <c r="B49938" s="497"/>
      <c r="H49938" s="500"/>
      <c r="O49938" s="500"/>
      <c r="Q49938" s="498" t="s">
        <v>213</v>
      </c>
      <c r="S49938" s="499"/>
    </row>
    <row r="49939">
      <c r="B49939" s="497"/>
      <c r="H49939" s="500"/>
      <c r="O49939" s="500"/>
      <c r="Q49939" s="498" t="s">
        <v>213</v>
      </c>
      <c r="S49939" s="499"/>
    </row>
    <row r="49940">
      <c r="B49940" s="497"/>
      <c r="H49940" s="500"/>
      <c r="O49940" s="500"/>
      <c r="Q49940" s="498" t="s">
        <v>213</v>
      </c>
      <c r="S49940" s="499"/>
    </row>
    <row r="49941">
      <c r="B49941" s="497"/>
      <c r="H49941" s="500"/>
      <c r="O49941" s="500"/>
      <c r="Q49941" s="498" t="s">
        <v>213</v>
      </c>
      <c r="S49941" s="499"/>
    </row>
    <row r="49942">
      <c r="B49942" s="497"/>
      <c r="H49942" s="500"/>
      <c r="O49942" s="500"/>
      <c r="Q49942" s="498" t="s">
        <v>213</v>
      </c>
      <c r="S49942" s="499"/>
    </row>
    <row r="49943">
      <c r="B49943" s="497"/>
      <c r="H49943" s="500"/>
      <c r="O49943" s="500"/>
      <c r="Q49943" s="498" t="s">
        <v>213</v>
      </c>
      <c r="S49943" s="499"/>
    </row>
    <row r="49944">
      <c r="B49944" s="497"/>
      <c r="H49944" s="500"/>
      <c r="O49944" s="500"/>
      <c r="Q49944" s="498" t="s">
        <v>213</v>
      </c>
      <c r="S49944" s="499"/>
    </row>
    <row r="49945">
      <c r="B49945" s="497"/>
      <c r="H49945" s="500"/>
      <c r="O49945" s="500"/>
      <c r="Q49945" s="498" t="s">
        <v>213</v>
      </c>
      <c r="S49945" s="499"/>
    </row>
    <row r="49946">
      <c r="B49946" s="497"/>
      <c r="H49946" s="500"/>
      <c r="O49946" s="500"/>
      <c r="Q49946" s="498" t="s">
        <v>213</v>
      </c>
      <c r="S49946" s="499"/>
    </row>
    <row r="49947">
      <c r="B49947" s="497"/>
      <c r="H49947" s="500"/>
      <c r="O49947" s="500"/>
      <c r="Q49947" s="498" t="s">
        <v>213</v>
      </c>
      <c r="S49947" s="499"/>
    </row>
    <row r="49948">
      <c r="B49948" s="497"/>
      <c r="H49948" s="500"/>
      <c r="O49948" s="500"/>
      <c r="Q49948" s="498" t="s">
        <v>213</v>
      </c>
      <c r="S49948" s="499"/>
    </row>
    <row r="49949">
      <c r="B49949" s="497"/>
      <c r="H49949" s="500"/>
      <c r="O49949" s="500"/>
      <c r="Q49949" s="498" t="s">
        <v>213</v>
      </c>
      <c r="S49949" s="499"/>
    </row>
    <row r="49950">
      <c r="B49950" s="497"/>
      <c r="H49950" s="500"/>
      <c r="O49950" s="500"/>
      <c r="Q49950" s="498" t="s">
        <v>213</v>
      </c>
      <c r="S49950" s="499"/>
    </row>
    <row r="49951">
      <c r="B49951" s="497"/>
      <c r="H49951" s="500"/>
      <c r="O49951" s="500"/>
      <c r="Q49951" s="498" t="s">
        <v>213</v>
      </c>
      <c r="S49951" s="499"/>
    </row>
    <row r="49952">
      <c r="B49952" s="497"/>
      <c r="H49952" s="500"/>
      <c r="O49952" s="500"/>
      <c r="Q49952" s="498" t="s">
        <v>213</v>
      </c>
      <c r="S49952" s="499"/>
    </row>
    <row r="49953">
      <c r="B49953" s="497"/>
      <c r="H49953" s="500"/>
      <c r="O49953" s="500"/>
      <c r="Q49953" s="498" t="s">
        <v>213</v>
      </c>
      <c r="S49953" s="499"/>
    </row>
    <row r="49954">
      <c r="B49954" s="497"/>
      <c r="H49954" s="500"/>
      <c r="O49954" s="500"/>
      <c r="Q49954" s="498" t="s">
        <v>213</v>
      </c>
      <c r="S49954" s="499"/>
    </row>
    <row r="49955">
      <c r="B49955" s="497"/>
      <c r="H49955" s="500"/>
      <c r="O49955" s="500"/>
      <c r="Q49955" s="498" t="s">
        <v>213</v>
      </c>
      <c r="S49955" s="499"/>
    </row>
    <row r="49956">
      <c r="B49956" s="497"/>
      <c r="H49956" s="500"/>
      <c r="O49956" s="500"/>
      <c r="Q49956" s="498" t="s">
        <v>213</v>
      </c>
      <c r="S49956" s="499"/>
    </row>
    <row r="49957">
      <c r="B49957" s="497"/>
      <c r="H49957" s="500"/>
      <c r="O49957" s="500"/>
      <c r="Q49957" s="498" t="s">
        <v>213</v>
      </c>
      <c r="S49957" s="499"/>
    </row>
    <row r="49958">
      <c r="B49958" s="497"/>
      <c r="H49958" s="500"/>
      <c r="O49958" s="500"/>
      <c r="Q49958" s="498" t="s">
        <v>213</v>
      </c>
      <c r="S49958" s="499"/>
    </row>
    <row r="49959">
      <c r="B49959" s="497"/>
      <c r="H49959" s="500"/>
      <c r="O49959" s="500"/>
      <c r="Q49959" s="498" t="s">
        <v>213</v>
      </c>
      <c r="S49959" s="499"/>
    </row>
    <row r="49960">
      <c r="B49960" s="497"/>
      <c r="H49960" s="500"/>
      <c r="O49960" s="500"/>
      <c r="Q49960" s="498" t="s">
        <v>213</v>
      </c>
      <c r="S49960" s="499"/>
    </row>
    <row r="49961">
      <c r="B49961" s="497"/>
      <c r="H49961" s="500"/>
      <c r="O49961" s="500"/>
      <c r="Q49961" s="498" t="s">
        <v>213</v>
      </c>
      <c r="S49961" s="499"/>
    </row>
    <row r="49962">
      <c r="B49962" s="497"/>
      <c r="H49962" s="500"/>
      <c r="O49962" s="500"/>
      <c r="Q49962" s="498" t="s">
        <v>213</v>
      </c>
      <c r="S49962" s="499"/>
    </row>
    <row r="49963">
      <c r="B49963" s="497"/>
      <c r="H49963" s="500"/>
      <c r="O49963" s="500"/>
      <c r="Q49963" s="498" t="s">
        <v>213</v>
      </c>
      <c r="S49963" s="499"/>
    </row>
    <row r="49964">
      <c r="B49964" s="497"/>
      <c r="H49964" s="500"/>
      <c r="O49964" s="500"/>
      <c r="Q49964" s="498" t="s">
        <v>213</v>
      </c>
      <c r="S49964" s="499"/>
    </row>
    <row r="49965">
      <c r="B49965" s="497"/>
      <c r="H49965" s="500"/>
      <c r="O49965" s="500"/>
      <c r="Q49965" s="498" t="s">
        <v>213</v>
      </c>
      <c r="S49965" s="499"/>
    </row>
    <row r="49966">
      <c r="B49966" s="497"/>
      <c r="H49966" s="500"/>
      <c r="O49966" s="500"/>
      <c r="Q49966" s="498" t="s">
        <v>213</v>
      </c>
      <c r="S49966" s="499"/>
    </row>
    <row r="49967">
      <c r="B49967" s="497"/>
      <c r="H49967" s="500"/>
      <c r="O49967" s="500"/>
      <c r="Q49967" s="498" t="s">
        <v>213</v>
      </c>
      <c r="S49967" s="499"/>
    </row>
    <row r="49968">
      <c r="B49968" s="497"/>
      <c r="H49968" s="500"/>
      <c r="O49968" s="500"/>
      <c r="Q49968" s="498" t="s">
        <v>213</v>
      </c>
      <c r="S49968" s="499"/>
    </row>
    <row r="49969">
      <c r="B49969" s="497"/>
      <c r="H49969" s="500"/>
      <c r="O49969" s="500"/>
      <c r="Q49969" s="498" t="s">
        <v>213</v>
      </c>
      <c r="S49969" s="499"/>
    </row>
    <row r="49970">
      <c r="B49970" s="497"/>
      <c r="H49970" s="500"/>
      <c r="O49970" s="500"/>
      <c r="Q49970" s="498" t="s">
        <v>213</v>
      </c>
      <c r="S49970" s="499"/>
    </row>
    <row r="49971">
      <c r="B49971" s="497"/>
      <c r="H49971" s="500"/>
      <c r="O49971" s="500"/>
      <c r="Q49971" s="498" t="s">
        <v>213</v>
      </c>
      <c r="S49971" s="499"/>
    </row>
    <row r="49972">
      <c r="B49972" s="497"/>
      <c r="H49972" s="500"/>
      <c r="O49972" s="500"/>
      <c r="Q49972" s="498" t="s">
        <v>213</v>
      </c>
      <c r="S49972" s="499"/>
    </row>
    <row r="49973">
      <c r="B49973" s="497"/>
      <c r="H49973" s="500"/>
      <c r="O49973" s="500"/>
      <c r="Q49973" s="498" t="s">
        <v>213</v>
      </c>
      <c r="S49973" s="499"/>
    </row>
    <row r="49974">
      <c r="B49974" s="497"/>
      <c r="H49974" s="500"/>
      <c r="O49974" s="500"/>
      <c r="Q49974" s="498" t="s">
        <v>213</v>
      </c>
      <c r="S49974" s="499"/>
    </row>
    <row r="49975">
      <c r="B49975" s="497"/>
      <c r="H49975" s="500"/>
      <c r="O49975" s="500"/>
      <c r="Q49975" s="498" t="s">
        <v>213</v>
      </c>
      <c r="S49975" s="499"/>
    </row>
    <row r="49976">
      <c r="B49976" s="497"/>
      <c r="H49976" s="500"/>
      <c r="O49976" s="500"/>
      <c r="Q49976" s="498" t="s">
        <v>213</v>
      </c>
      <c r="S49976" s="499"/>
    </row>
    <row r="49977">
      <c r="B49977" s="497"/>
      <c r="H49977" s="500"/>
      <c r="O49977" s="500"/>
      <c r="Q49977" s="498" t="s">
        <v>213</v>
      </c>
      <c r="S49977" s="499"/>
    </row>
    <row r="49978">
      <c r="B49978" s="497"/>
      <c r="H49978" s="500"/>
      <c r="O49978" s="500"/>
      <c r="Q49978" s="498" t="s">
        <v>213</v>
      </c>
      <c r="S49978" s="499"/>
    </row>
    <row r="49979">
      <c r="B49979" s="497"/>
      <c r="H49979" s="500"/>
      <c r="O49979" s="500"/>
      <c r="Q49979" s="498" t="s">
        <v>213</v>
      </c>
      <c r="S49979" s="499"/>
    </row>
    <row r="49980">
      <c r="B49980" s="497"/>
      <c r="H49980" s="500"/>
      <c r="O49980" s="500"/>
      <c r="Q49980" s="498" t="s">
        <v>213</v>
      </c>
      <c r="S49980" s="499"/>
    </row>
    <row r="49981">
      <c r="B49981" s="497"/>
      <c r="H49981" s="500"/>
      <c r="O49981" s="500"/>
      <c r="Q49981" s="498" t="s">
        <v>213</v>
      </c>
      <c r="S49981" s="499"/>
    </row>
    <row r="49982">
      <c r="B49982" s="497"/>
      <c r="H49982" s="500"/>
      <c r="O49982" s="500"/>
      <c r="Q49982" s="498" t="s">
        <v>213</v>
      </c>
      <c r="S49982" s="499"/>
    </row>
    <row r="49983">
      <c r="B49983" s="497"/>
      <c r="H49983" s="500"/>
      <c r="O49983" s="500"/>
      <c r="Q49983" s="498" t="s">
        <v>213</v>
      </c>
      <c r="S49983" s="499"/>
    </row>
    <row r="49984">
      <c r="B49984" s="497"/>
      <c r="H49984" s="500"/>
      <c r="O49984" s="500"/>
      <c r="Q49984" s="498" t="s">
        <v>213</v>
      </c>
      <c r="S49984" s="499"/>
    </row>
    <row r="49985">
      <c r="B49985" s="497"/>
      <c r="H49985" s="500"/>
      <c r="O49985" s="500"/>
      <c r="Q49985" s="498" t="s">
        <v>213</v>
      </c>
      <c r="S49985" s="499"/>
    </row>
    <row r="49986">
      <c r="B49986" s="497"/>
      <c r="H49986" s="500"/>
      <c r="O49986" s="500"/>
      <c r="Q49986" s="498" t="s">
        <v>213</v>
      </c>
      <c r="S49986" s="499"/>
    </row>
    <row r="49987">
      <c r="B49987" s="497"/>
      <c r="H49987" s="500"/>
      <c r="O49987" s="500"/>
      <c r="Q49987" s="498" t="s">
        <v>213</v>
      </c>
      <c r="S49987" s="499"/>
    </row>
    <row r="49988">
      <c r="B49988" s="497"/>
      <c r="H49988" s="500"/>
      <c r="O49988" s="500"/>
      <c r="Q49988" s="498" t="s">
        <v>213</v>
      </c>
      <c r="S49988" s="499"/>
    </row>
    <row r="49989">
      <c r="B49989" s="497"/>
      <c r="H49989" s="500"/>
      <c r="O49989" s="500"/>
      <c r="Q49989" s="498" t="s">
        <v>213</v>
      </c>
      <c r="S49989" s="499"/>
    </row>
    <row r="49990">
      <c r="B49990" s="497"/>
      <c r="H49990" s="500"/>
      <c r="O49990" s="500"/>
      <c r="Q49990" s="498" t="s">
        <v>213</v>
      </c>
      <c r="S49990" s="499"/>
    </row>
    <row r="49991">
      <c r="B49991" s="497"/>
      <c r="H49991" s="500"/>
      <c r="O49991" s="500"/>
      <c r="Q49991" s="498" t="s">
        <v>213</v>
      </c>
      <c r="S49991" s="499"/>
    </row>
    <row r="49992">
      <c r="B49992" s="497"/>
      <c r="H49992" s="500"/>
      <c r="O49992" s="500"/>
      <c r="Q49992" s="498" t="s">
        <v>213</v>
      </c>
      <c r="S49992" s="499"/>
    </row>
    <row r="49993">
      <c r="B49993" s="497"/>
      <c r="H49993" s="500"/>
      <c r="O49993" s="500"/>
      <c r="Q49993" s="498" t="s">
        <v>213</v>
      </c>
      <c r="S49993" s="499"/>
    </row>
    <row r="49994">
      <c r="B49994" s="497"/>
      <c r="H49994" s="500"/>
      <c r="O49994" s="500"/>
      <c r="Q49994" s="498" t="s">
        <v>213</v>
      </c>
      <c r="S49994" s="499"/>
    </row>
    <row r="49995">
      <c r="B49995" s="497"/>
      <c r="H49995" s="500"/>
      <c r="O49995" s="500"/>
      <c r="Q49995" s="498" t="s">
        <v>213</v>
      </c>
      <c r="S49995" s="499"/>
    </row>
    <row r="49996">
      <c r="B49996" s="497"/>
      <c r="H49996" s="500"/>
      <c r="O49996" s="500"/>
      <c r="Q49996" s="498" t="s">
        <v>213</v>
      </c>
      <c r="S49996" s="499"/>
    </row>
    <row r="49997">
      <c r="B49997" s="497"/>
      <c r="H49997" s="500"/>
      <c r="O49997" s="500"/>
      <c r="Q49997" s="498" t="s">
        <v>213</v>
      </c>
      <c r="S49997" s="499"/>
    </row>
    <row r="49998">
      <c r="B49998" s="497"/>
      <c r="H49998" s="500"/>
      <c r="O49998" s="500"/>
      <c r="Q49998" s="498" t="s">
        <v>213</v>
      </c>
      <c r="S49998" s="499"/>
    </row>
    <row r="49999">
      <c r="B49999" s="497"/>
      <c r="H49999" s="500"/>
      <c r="O49999" s="500"/>
      <c r="Q49999" s="498" t="s">
        <v>213</v>
      </c>
      <c r="S49999" s="499"/>
    </row>
    <row r="50000">
      <c r="B50000" s="497"/>
      <c r="H50000" s="500"/>
      <c r="O50000" s="500"/>
      <c r="Q50000" s="498" t="s">
        <v>213</v>
      </c>
      <c r="S50000" s="499"/>
    </row>
    <row r="50001">
      <c r="B50001" s="497"/>
      <c r="H50001" s="500"/>
      <c r="O50001" s="500"/>
      <c r="Q50001" s="498" t="s">
        <v>213</v>
      </c>
      <c r="S50001" s="499"/>
    </row>
    <row r="50002">
      <c r="B50002" s="497"/>
      <c r="H50002" s="500"/>
      <c r="O50002" s="500"/>
      <c r="Q50002" s="498" t="s">
        <v>213</v>
      </c>
      <c r="S50002" s="499"/>
    </row>
    <row r="50003">
      <c r="B50003" s="497"/>
      <c r="H50003" s="500"/>
      <c r="O50003" s="500"/>
      <c r="Q50003" s="498" t="s">
        <v>213</v>
      </c>
      <c r="S50003" s="499"/>
    </row>
    <row r="50004">
      <c r="B50004" s="497"/>
      <c r="H50004" s="500"/>
      <c r="O50004" s="500"/>
      <c r="Q50004" s="498" t="s">
        <v>213</v>
      </c>
      <c r="S50004" s="499"/>
    </row>
    <row r="50005">
      <c r="B50005" s="497"/>
      <c r="H50005" s="500"/>
      <c r="O50005" s="500"/>
      <c r="Q50005" s="498" t="s">
        <v>213</v>
      </c>
      <c r="S50005" s="499"/>
    </row>
    <row r="50006">
      <c r="B50006" s="497"/>
      <c r="H50006" s="500"/>
      <c r="O50006" s="500"/>
      <c r="Q50006" s="498" t="s">
        <v>213</v>
      </c>
      <c r="S50006" s="499"/>
    </row>
    <row r="50007">
      <c r="B50007" s="497"/>
      <c r="H50007" s="500"/>
      <c r="O50007" s="500"/>
      <c r="Q50007" s="498" t="s">
        <v>213</v>
      </c>
      <c r="S50007" s="499"/>
    </row>
    <row r="50008">
      <c r="B50008" s="497"/>
      <c r="H50008" s="500"/>
      <c r="O50008" s="500"/>
      <c r="Q50008" s="498" t="s">
        <v>213</v>
      </c>
      <c r="S50008" s="499"/>
    </row>
    <row r="50009">
      <c r="B50009" s="497"/>
      <c r="H50009" s="500"/>
      <c r="O50009" s="500"/>
      <c r="Q50009" s="498" t="s">
        <v>213</v>
      </c>
      <c r="S50009" s="499"/>
    </row>
    <row r="50010">
      <c r="B50010" s="497"/>
      <c r="H50010" s="500"/>
      <c r="O50010" s="500"/>
      <c r="Q50010" s="498" t="s">
        <v>213</v>
      </c>
      <c r="S50010" s="499"/>
    </row>
    <row r="50011">
      <c r="B50011" s="497"/>
      <c r="H50011" s="500"/>
      <c r="O50011" s="500"/>
      <c r="Q50011" s="498" t="s">
        <v>213</v>
      </c>
      <c r="S50011" s="499"/>
    </row>
    <row r="50012">
      <c r="B50012" s="497"/>
      <c r="H50012" s="500"/>
      <c r="O50012" s="500"/>
      <c r="Q50012" s="498" t="s">
        <v>213</v>
      </c>
      <c r="S50012" s="499"/>
    </row>
    <row r="50013">
      <c r="B50013" s="497"/>
      <c r="H50013" s="500"/>
      <c r="O50013" s="500"/>
      <c r="Q50013" s="498" t="s">
        <v>213</v>
      </c>
      <c r="S50013" s="499"/>
    </row>
    <row r="50014">
      <c r="B50014" s="497"/>
      <c r="H50014" s="500"/>
      <c r="O50014" s="500"/>
      <c r="Q50014" s="498" t="s">
        <v>213</v>
      </c>
      <c r="S50014" s="499"/>
    </row>
    <row r="50015">
      <c r="B50015" s="497"/>
      <c r="H50015" s="500"/>
      <c r="O50015" s="500"/>
      <c r="Q50015" s="498" t="s">
        <v>213</v>
      </c>
      <c r="S50015" s="499"/>
    </row>
    <row r="50016">
      <c r="B50016" s="497"/>
      <c r="H50016" s="500"/>
      <c r="O50016" s="500"/>
      <c r="Q50016" s="498" t="s">
        <v>213</v>
      </c>
      <c r="S50016" s="499"/>
    </row>
    <row r="50017">
      <c r="B50017" s="497"/>
      <c r="H50017" s="500"/>
      <c r="O50017" s="500"/>
      <c r="Q50017" s="498" t="s">
        <v>213</v>
      </c>
      <c r="S50017" s="499"/>
    </row>
    <row r="50018">
      <c r="B50018" s="497"/>
      <c r="H50018" s="500"/>
      <c r="O50018" s="500"/>
      <c r="Q50018" s="498" t="s">
        <v>213</v>
      </c>
      <c r="S50018" s="499"/>
    </row>
    <row r="50019">
      <c r="B50019" s="497"/>
      <c r="H50019" s="500"/>
      <c r="O50019" s="500"/>
      <c r="Q50019" s="498" t="s">
        <v>213</v>
      </c>
      <c r="S50019" s="499"/>
    </row>
    <row r="50020">
      <c r="B50020" s="497"/>
      <c r="H50020" s="500"/>
      <c r="O50020" s="500"/>
      <c r="Q50020" s="498" t="s">
        <v>213</v>
      </c>
      <c r="S50020" s="499"/>
    </row>
    <row r="50021">
      <c r="B50021" s="497"/>
      <c r="H50021" s="500"/>
      <c r="O50021" s="500"/>
      <c r="Q50021" s="498" t="s">
        <v>213</v>
      </c>
      <c r="S50021" s="499"/>
    </row>
    <row r="50022">
      <c r="B50022" s="497"/>
      <c r="H50022" s="500"/>
      <c r="O50022" s="500"/>
      <c r="Q50022" s="498" t="s">
        <v>213</v>
      </c>
      <c r="S50022" s="499"/>
    </row>
    <row r="50023">
      <c r="B50023" s="497"/>
      <c r="H50023" s="500"/>
      <c r="O50023" s="500"/>
      <c r="Q50023" s="498" t="s">
        <v>213</v>
      </c>
      <c r="S50023" s="499"/>
    </row>
    <row r="50024">
      <c r="B50024" s="497"/>
      <c r="H50024" s="500"/>
      <c r="O50024" s="500"/>
      <c r="Q50024" s="498" t="s">
        <v>213</v>
      </c>
      <c r="S50024" s="499"/>
    </row>
    <row r="50025">
      <c r="B50025" s="497"/>
      <c r="H50025" s="500"/>
      <c r="O50025" s="500"/>
      <c r="Q50025" s="498" t="s">
        <v>213</v>
      </c>
      <c r="S50025" s="499"/>
    </row>
    <row r="50026">
      <c r="B50026" s="497"/>
      <c r="H50026" s="500"/>
      <c r="O50026" s="500"/>
      <c r="Q50026" s="498" t="s">
        <v>213</v>
      </c>
      <c r="S50026" s="499"/>
    </row>
    <row r="50027">
      <c r="B50027" s="497"/>
      <c r="H50027" s="500"/>
      <c r="O50027" s="500"/>
      <c r="Q50027" s="498" t="s">
        <v>213</v>
      </c>
      <c r="S50027" s="499"/>
    </row>
    <row r="50028">
      <c r="B50028" s="497"/>
      <c r="H50028" s="500"/>
      <c r="O50028" s="500"/>
      <c r="Q50028" s="498" t="s">
        <v>213</v>
      </c>
      <c r="S50028" s="499"/>
    </row>
    <row r="50029">
      <c r="B50029" s="497"/>
      <c r="H50029" s="500"/>
      <c r="O50029" s="500"/>
      <c r="Q50029" s="498" t="s">
        <v>213</v>
      </c>
      <c r="S50029" s="499"/>
    </row>
    <row r="50030">
      <c r="B50030" s="497"/>
      <c r="H50030" s="500"/>
      <c r="O50030" s="500"/>
      <c r="Q50030" s="498" t="s">
        <v>213</v>
      </c>
      <c r="S50030" s="499"/>
    </row>
    <row r="50031">
      <c r="B50031" s="497"/>
      <c r="H50031" s="500"/>
      <c r="O50031" s="500"/>
      <c r="Q50031" s="498" t="s">
        <v>213</v>
      </c>
      <c r="S50031" s="499"/>
    </row>
    <row r="50032">
      <c r="B50032" s="497"/>
      <c r="H50032" s="500"/>
      <c r="O50032" s="500"/>
      <c r="Q50032" s="498" t="s">
        <v>213</v>
      </c>
      <c r="S50032" s="499"/>
    </row>
    <row r="50033">
      <c r="B50033" s="497"/>
      <c r="H50033" s="500"/>
      <c r="O50033" s="500"/>
      <c r="Q50033" s="498" t="s">
        <v>213</v>
      </c>
      <c r="S50033" s="499"/>
    </row>
    <row r="50034">
      <c r="B50034" s="497"/>
      <c r="H50034" s="500"/>
      <c r="O50034" s="500"/>
      <c r="Q50034" s="498" t="s">
        <v>213</v>
      </c>
      <c r="S50034" s="499"/>
    </row>
    <row r="50035">
      <c r="B50035" s="497"/>
      <c r="H50035" s="500"/>
      <c r="O50035" s="500"/>
      <c r="Q50035" s="498" t="s">
        <v>213</v>
      </c>
      <c r="S50035" s="499"/>
    </row>
    <row r="50036">
      <c r="B50036" s="497"/>
      <c r="H50036" s="500"/>
      <c r="O50036" s="500"/>
      <c r="Q50036" s="498" t="s">
        <v>213</v>
      </c>
      <c r="S50036" s="499"/>
    </row>
    <row r="50037">
      <c r="B50037" s="497"/>
      <c r="H50037" s="500"/>
      <c r="O50037" s="500"/>
      <c r="Q50037" s="498" t="s">
        <v>213</v>
      </c>
      <c r="S50037" s="499"/>
    </row>
    <row r="50038">
      <c r="B50038" s="497"/>
      <c r="H50038" s="500"/>
      <c r="O50038" s="500"/>
      <c r="Q50038" s="498" t="s">
        <v>213</v>
      </c>
      <c r="S50038" s="499"/>
    </row>
    <row r="50039">
      <c r="B50039" s="497"/>
      <c r="H50039" s="500"/>
      <c r="O50039" s="500"/>
      <c r="Q50039" s="498" t="s">
        <v>213</v>
      </c>
      <c r="S50039" s="499"/>
    </row>
    <row r="50040">
      <c r="B50040" s="497"/>
      <c r="H50040" s="500"/>
      <c r="O50040" s="500"/>
      <c r="Q50040" s="498" t="s">
        <v>213</v>
      </c>
      <c r="S50040" s="499"/>
    </row>
    <row r="50041">
      <c r="B50041" s="497"/>
      <c r="H50041" s="500"/>
      <c r="O50041" s="500"/>
      <c r="Q50041" s="498" t="s">
        <v>213</v>
      </c>
      <c r="S50041" s="499"/>
    </row>
    <row r="50042">
      <c r="B50042" s="497"/>
      <c r="H50042" s="500"/>
      <c r="O50042" s="500"/>
      <c r="Q50042" s="498" t="s">
        <v>213</v>
      </c>
      <c r="S50042" s="499"/>
    </row>
    <row r="50043">
      <c r="B50043" s="497"/>
      <c r="H50043" s="500"/>
      <c r="O50043" s="500"/>
      <c r="Q50043" s="498" t="s">
        <v>213</v>
      </c>
      <c r="S50043" s="499"/>
    </row>
    <row r="50044">
      <c r="B50044" s="497"/>
      <c r="H50044" s="500"/>
      <c r="O50044" s="500"/>
      <c r="Q50044" s="498" t="s">
        <v>213</v>
      </c>
      <c r="S50044" s="499"/>
    </row>
    <row r="50045">
      <c r="B50045" s="497"/>
      <c r="H50045" s="500"/>
      <c r="O50045" s="500"/>
      <c r="Q50045" s="498" t="s">
        <v>213</v>
      </c>
      <c r="S50045" s="499"/>
    </row>
    <row r="50046">
      <c r="B50046" s="497"/>
      <c r="H50046" s="500"/>
      <c r="O50046" s="500"/>
      <c r="Q50046" s="498" t="s">
        <v>213</v>
      </c>
      <c r="S50046" s="499"/>
    </row>
    <row r="50047">
      <c r="B50047" s="497"/>
      <c r="H50047" s="500"/>
      <c r="O50047" s="500"/>
      <c r="Q50047" s="498" t="s">
        <v>213</v>
      </c>
      <c r="S50047" s="499"/>
    </row>
    <row r="50048">
      <c r="B50048" s="497"/>
      <c r="H50048" s="500"/>
      <c r="O50048" s="500"/>
      <c r="Q50048" s="498" t="s">
        <v>213</v>
      </c>
      <c r="S50048" s="499"/>
    </row>
    <row r="50049">
      <c r="B50049" s="497"/>
      <c r="H50049" s="500"/>
      <c r="O50049" s="500"/>
      <c r="Q50049" s="498" t="s">
        <v>213</v>
      </c>
      <c r="S50049" s="499"/>
    </row>
    <row r="50050">
      <c r="B50050" s="497"/>
      <c r="H50050" s="500"/>
      <c r="O50050" s="500"/>
      <c r="Q50050" s="498" t="s">
        <v>213</v>
      </c>
      <c r="S50050" s="499"/>
    </row>
    <row r="50051">
      <c r="B50051" s="497"/>
      <c r="H50051" s="500"/>
      <c r="O50051" s="500"/>
      <c r="Q50051" s="498" t="s">
        <v>213</v>
      </c>
      <c r="S50051" s="499"/>
    </row>
    <row r="50052">
      <c r="B50052" s="497"/>
      <c r="H50052" s="500"/>
      <c r="O50052" s="500"/>
      <c r="Q50052" s="498" t="s">
        <v>213</v>
      </c>
      <c r="S50052" s="499"/>
    </row>
    <row r="50053">
      <c r="B50053" s="497"/>
      <c r="H50053" s="500"/>
      <c r="O50053" s="500"/>
      <c r="Q50053" s="498" t="s">
        <v>213</v>
      </c>
      <c r="S50053" s="499"/>
    </row>
    <row r="50054">
      <c r="B50054" s="497"/>
      <c r="H50054" s="500"/>
      <c r="O50054" s="500"/>
      <c r="Q50054" s="498" t="s">
        <v>213</v>
      </c>
      <c r="S50054" s="499"/>
    </row>
    <row r="50055">
      <c r="B50055" s="497"/>
      <c r="H50055" s="500"/>
      <c r="O50055" s="500"/>
      <c r="Q50055" s="498" t="s">
        <v>213</v>
      </c>
      <c r="S50055" s="499"/>
    </row>
    <row r="50056">
      <c r="B50056" s="497"/>
      <c r="H50056" s="500"/>
      <c r="O50056" s="500"/>
      <c r="Q50056" s="498" t="s">
        <v>213</v>
      </c>
      <c r="S50056" s="499"/>
    </row>
    <row r="50057">
      <c r="B50057" s="497"/>
      <c r="H50057" s="500"/>
      <c r="O50057" s="500"/>
      <c r="Q50057" s="498" t="s">
        <v>213</v>
      </c>
      <c r="S50057" s="499"/>
    </row>
    <row r="50058">
      <c r="B50058" s="497"/>
      <c r="H50058" s="500"/>
      <c r="O50058" s="500"/>
      <c r="Q50058" s="498" t="s">
        <v>213</v>
      </c>
      <c r="S50058" s="499"/>
    </row>
    <row r="50059">
      <c r="B50059" s="497"/>
      <c r="H50059" s="500"/>
      <c r="O50059" s="500"/>
      <c r="Q50059" s="498" t="s">
        <v>213</v>
      </c>
      <c r="S50059" s="499"/>
    </row>
    <row r="50060">
      <c r="B50060" s="497"/>
      <c r="H50060" s="500"/>
      <c r="O50060" s="500"/>
      <c r="Q50060" s="498" t="s">
        <v>213</v>
      </c>
      <c r="S50060" s="499"/>
    </row>
    <row r="50061">
      <c r="B50061" s="497"/>
      <c r="H50061" s="500"/>
      <c r="O50061" s="500"/>
      <c r="Q50061" s="498" t="s">
        <v>213</v>
      </c>
      <c r="S50061" s="499"/>
    </row>
    <row r="50062">
      <c r="B50062" s="497"/>
      <c r="H50062" s="500"/>
      <c r="O50062" s="500"/>
      <c r="Q50062" s="498" t="s">
        <v>213</v>
      </c>
      <c r="S50062" s="499"/>
    </row>
    <row r="50063">
      <c r="B50063" s="497"/>
      <c r="H50063" s="500"/>
      <c r="O50063" s="500"/>
      <c r="Q50063" s="498" t="s">
        <v>213</v>
      </c>
      <c r="S50063" s="499"/>
    </row>
    <row r="50064">
      <c r="B50064" s="497"/>
      <c r="H50064" s="500"/>
      <c r="O50064" s="500"/>
      <c r="Q50064" s="498" t="s">
        <v>213</v>
      </c>
      <c r="S50064" s="499"/>
    </row>
    <row r="50065">
      <c r="B50065" s="497"/>
      <c r="H50065" s="500"/>
      <c r="O50065" s="500"/>
      <c r="Q50065" s="498" t="s">
        <v>213</v>
      </c>
      <c r="S50065" s="499"/>
    </row>
    <row r="50066">
      <c r="B50066" s="497"/>
      <c r="H50066" s="500"/>
      <c r="O50066" s="500"/>
      <c r="Q50066" s="498" t="s">
        <v>213</v>
      </c>
      <c r="S50066" s="499"/>
    </row>
    <row r="50067">
      <c r="B50067" s="497"/>
      <c r="H50067" s="500"/>
      <c r="O50067" s="500"/>
      <c r="Q50067" s="498" t="s">
        <v>213</v>
      </c>
      <c r="S50067" s="499"/>
    </row>
    <row r="50068">
      <c r="B50068" s="497"/>
      <c r="H50068" s="500"/>
      <c r="O50068" s="500"/>
      <c r="Q50068" s="498" t="s">
        <v>213</v>
      </c>
      <c r="S50068" s="499"/>
    </row>
    <row r="50069">
      <c r="B50069" s="497"/>
      <c r="H50069" s="500"/>
      <c r="O50069" s="500"/>
      <c r="Q50069" s="498" t="s">
        <v>213</v>
      </c>
      <c r="S50069" s="499"/>
    </row>
    <row r="50070">
      <c r="B50070" s="497"/>
      <c r="H50070" s="500"/>
      <c r="O50070" s="500"/>
      <c r="Q50070" s="498" t="s">
        <v>213</v>
      </c>
      <c r="S50070" s="499"/>
    </row>
    <row r="50071">
      <c r="B50071" s="497"/>
      <c r="H50071" s="500"/>
      <c r="O50071" s="500"/>
      <c r="Q50071" s="498" t="s">
        <v>213</v>
      </c>
      <c r="S50071" s="499"/>
    </row>
    <row r="50072">
      <c r="B50072" s="497"/>
      <c r="H50072" s="500"/>
      <c r="O50072" s="500"/>
      <c r="Q50072" s="498" t="s">
        <v>213</v>
      </c>
      <c r="S50072" s="499"/>
    </row>
    <row r="50073">
      <c r="B50073" s="497"/>
      <c r="H50073" s="500"/>
      <c r="O50073" s="500"/>
      <c r="Q50073" s="498" t="s">
        <v>213</v>
      </c>
      <c r="S50073" s="499"/>
    </row>
    <row r="50074">
      <c r="B50074" s="497"/>
      <c r="H50074" s="500"/>
      <c r="O50074" s="500"/>
      <c r="Q50074" s="498" t="s">
        <v>213</v>
      </c>
      <c r="S50074" s="499"/>
    </row>
    <row r="50075">
      <c r="B50075" s="497"/>
      <c r="H50075" s="500"/>
      <c r="O50075" s="500"/>
      <c r="Q50075" s="498" t="s">
        <v>213</v>
      </c>
      <c r="S50075" s="499"/>
    </row>
    <row r="50076">
      <c r="B50076" s="497"/>
      <c r="H50076" s="500"/>
      <c r="O50076" s="500"/>
      <c r="Q50076" s="498" t="s">
        <v>213</v>
      </c>
      <c r="S50076" s="499"/>
    </row>
    <row r="50077">
      <c r="B50077" s="497"/>
      <c r="H50077" s="500"/>
      <c r="O50077" s="500"/>
      <c r="Q50077" s="498" t="s">
        <v>213</v>
      </c>
      <c r="S50077" s="499"/>
    </row>
    <row r="50078">
      <c r="B50078" s="497"/>
      <c r="H50078" s="500"/>
      <c r="O50078" s="500"/>
      <c r="Q50078" s="498" t="s">
        <v>213</v>
      </c>
      <c r="S50078" s="499"/>
    </row>
    <row r="50079">
      <c r="B50079" s="497"/>
      <c r="H50079" s="500"/>
      <c r="O50079" s="500"/>
      <c r="Q50079" s="498" t="s">
        <v>213</v>
      </c>
      <c r="S50079" s="499"/>
    </row>
    <row r="50080">
      <c r="B50080" s="497"/>
      <c r="H50080" s="500"/>
      <c r="O50080" s="500"/>
      <c r="Q50080" s="498" t="s">
        <v>213</v>
      </c>
      <c r="S50080" s="499"/>
    </row>
    <row r="50081">
      <c r="B50081" s="497"/>
      <c r="H50081" s="500"/>
      <c r="O50081" s="500"/>
      <c r="Q50081" s="498" t="s">
        <v>213</v>
      </c>
      <c r="S50081" s="499"/>
    </row>
    <row r="50082">
      <c r="B50082" s="497"/>
      <c r="H50082" s="500"/>
      <c r="O50082" s="500"/>
      <c r="Q50082" s="498" t="s">
        <v>213</v>
      </c>
      <c r="S50082" s="499"/>
    </row>
    <row r="50083">
      <c r="B50083" s="497"/>
      <c r="H50083" s="500"/>
      <c r="O50083" s="500"/>
      <c r="Q50083" s="498" t="s">
        <v>213</v>
      </c>
      <c r="S50083" s="499"/>
    </row>
    <row r="50084">
      <c r="B50084" s="497"/>
      <c r="H50084" s="500"/>
      <c r="O50084" s="500"/>
      <c r="Q50084" s="498" t="s">
        <v>213</v>
      </c>
      <c r="S50084" s="499"/>
    </row>
    <row r="50085">
      <c r="B50085" s="497"/>
      <c r="H50085" s="500"/>
      <c r="O50085" s="500"/>
      <c r="Q50085" s="498" t="s">
        <v>213</v>
      </c>
      <c r="S50085" s="499"/>
    </row>
    <row r="50086">
      <c r="B50086" s="497"/>
      <c r="H50086" s="500"/>
      <c r="O50086" s="500"/>
      <c r="Q50086" s="498" t="s">
        <v>213</v>
      </c>
      <c r="S50086" s="499"/>
    </row>
    <row r="50087">
      <c r="B50087" s="497"/>
      <c r="H50087" s="500"/>
      <c r="O50087" s="500"/>
      <c r="Q50087" s="498" t="s">
        <v>213</v>
      </c>
      <c r="S50087" s="499"/>
    </row>
    <row r="50088">
      <c r="B50088" s="497"/>
      <c r="H50088" s="500"/>
      <c r="O50088" s="500"/>
      <c r="Q50088" s="498" t="s">
        <v>213</v>
      </c>
      <c r="S50088" s="499"/>
    </row>
    <row r="50089">
      <c r="B50089" s="497"/>
      <c r="H50089" s="500"/>
      <c r="O50089" s="500"/>
      <c r="Q50089" s="498" t="s">
        <v>213</v>
      </c>
      <c r="S50089" s="499"/>
    </row>
    <row r="50090">
      <c r="B50090" s="497"/>
      <c r="H50090" s="500"/>
      <c r="O50090" s="500"/>
      <c r="Q50090" s="498" t="s">
        <v>213</v>
      </c>
      <c r="S50090" s="499"/>
    </row>
    <row r="50091">
      <c r="B50091" s="497"/>
      <c r="H50091" s="500"/>
      <c r="O50091" s="500"/>
      <c r="Q50091" s="498" t="s">
        <v>213</v>
      </c>
      <c r="S50091" s="499"/>
    </row>
    <row r="50092">
      <c r="B50092" s="497"/>
      <c r="H50092" s="500"/>
      <c r="O50092" s="500"/>
      <c r="Q50092" s="498" t="s">
        <v>213</v>
      </c>
      <c r="S50092" s="499"/>
    </row>
    <row r="50093">
      <c r="B50093" s="497"/>
      <c r="H50093" s="500"/>
      <c r="O50093" s="500"/>
      <c r="Q50093" s="498" t="s">
        <v>213</v>
      </c>
      <c r="S50093" s="499"/>
    </row>
    <row r="50094">
      <c r="B50094" s="497"/>
      <c r="H50094" s="500"/>
      <c r="O50094" s="500"/>
      <c r="Q50094" s="498" t="s">
        <v>213</v>
      </c>
      <c r="S50094" s="499"/>
    </row>
    <row r="50095">
      <c r="B50095" s="497"/>
      <c r="H50095" s="500"/>
      <c r="O50095" s="500"/>
      <c r="Q50095" s="498" t="s">
        <v>213</v>
      </c>
      <c r="S50095" s="499"/>
    </row>
    <row r="50096">
      <c r="B50096" s="497"/>
      <c r="H50096" s="500"/>
      <c r="O50096" s="500"/>
      <c r="Q50096" s="498" t="s">
        <v>213</v>
      </c>
      <c r="S50096" s="499"/>
    </row>
    <row r="50097">
      <c r="B50097" s="497"/>
      <c r="H50097" s="500"/>
      <c r="O50097" s="500"/>
      <c r="Q50097" s="498" t="s">
        <v>213</v>
      </c>
      <c r="S50097" s="499"/>
    </row>
    <row r="50098">
      <c r="B50098" s="497"/>
      <c r="H50098" s="500"/>
      <c r="O50098" s="500"/>
      <c r="Q50098" s="498" t="s">
        <v>213</v>
      </c>
      <c r="S50098" s="499"/>
    </row>
    <row r="50099">
      <c r="B50099" s="497"/>
      <c r="H50099" s="500"/>
      <c r="O50099" s="500"/>
      <c r="Q50099" s="498" t="s">
        <v>213</v>
      </c>
      <c r="S50099" s="499"/>
    </row>
    <row r="50100">
      <c r="B50100" s="497"/>
      <c r="H50100" s="500"/>
      <c r="O50100" s="500"/>
      <c r="Q50100" s="498" t="s">
        <v>213</v>
      </c>
      <c r="S50100" s="499"/>
    </row>
    <row r="50101">
      <c r="B50101" s="497"/>
      <c r="H50101" s="500"/>
      <c r="O50101" s="500"/>
      <c r="Q50101" s="498" t="s">
        <v>213</v>
      </c>
      <c r="S50101" s="499"/>
    </row>
    <row r="50102">
      <c r="B50102" s="497"/>
      <c r="H50102" s="500"/>
      <c r="O50102" s="500"/>
      <c r="Q50102" s="498" t="s">
        <v>213</v>
      </c>
      <c r="S50102" s="499"/>
    </row>
    <row r="50103">
      <c r="B50103" s="497"/>
      <c r="H50103" s="500"/>
      <c r="O50103" s="500"/>
      <c r="Q50103" s="498" t="s">
        <v>213</v>
      </c>
      <c r="S50103" s="499"/>
    </row>
    <row r="50104">
      <c r="B50104" s="497"/>
      <c r="H50104" s="500"/>
      <c r="O50104" s="500"/>
      <c r="Q50104" s="498" t="s">
        <v>213</v>
      </c>
      <c r="S50104" s="499"/>
    </row>
    <row r="50105">
      <c r="B50105" s="497"/>
      <c r="H50105" s="500"/>
      <c r="O50105" s="500"/>
      <c r="Q50105" s="498" t="s">
        <v>213</v>
      </c>
      <c r="S50105" s="499"/>
    </row>
    <row r="50106">
      <c r="B50106" s="497"/>
      <c r="H50106" s="500"/>
      <c r="O50106" s="500"/>
      <c r="Q50106" s="498" t="s">
        <v>213</v>
      </c>
      <c r="S50106" s="499"/>
    </row>
    <row r="50107">
      <c r="B50107" s="497"/>
      <c r="H50107" s="500"/>
      <c r="O50107" s="500"/>
      <c r="Q50107" s="498" t="s">
        <v>213</v>
      </c>
      <c r="S50107" s="499"/>
    </row>
    <row r="50108">
      <c r="B50108" s="497"/>
      <c r="H50108" s="500"/>
      <c r="O50108" s="500"/>
      <c r="Q50108" s="498" t="s">
        <v>213</v>
      </c>
      <c r="S50108" s="499"/>
    </row>
    <row r="50109">
      <c r="B50109" s="497"/>
      <c r="H50109" s="500"/>
      <c r="O50109" s="500"/>
      <c r="Q50109" s="498" t="s">
        <v>213</v>
      </c>
      <c r="S50109" s="499"/>
    </row>
    <row r="50110">
      <c r="B50110" s="497"/>
      <c r="H50110" s="500"/>
      <c r="O50110" s="500"/>
      <c r="Q50110" s="498" t="s">
        <v>213</v>
      </c>
      <c r="S50110" s="499"/>
    </row>
    <row r="50111">
      <c r="B50111" s="497"/>
      <c r="H50111" s="500"/>
      <c r="O50111" s="500"/>
      <c r="Q50111" s="498" t="s">
        <v>213</v>
      </c>
      <c r="S50111" s="499"/>
    </row>
    <row r="50112">
      <c r="B50112" s="497"/>
      <c r="H50112" s="500"/>
      <c r="O50112" s="500"/>
      <c r="Q50112" s="498" t="s">
        <v>213</v>
      </c>
      <c r="S50112" s="499"/>
    </row>
    <row r="50113">
      <c r="B50113" s="497"/>
      <c r="H50113" s="500"/>
      <c r="O50113" s="500"/>
      <c r="Q50113" s="498" t="s">
        <v>213</v>
      </c>
      <c r="S50113" s="499"/>
    </row>
    <row r="50114">
      <c r="B50114" s="497"/>
      <c r="H50114" s="500"/>
      <c r="O50114" s="500"/>
      <c r="Q50114" s="498" t="s">
        <v>213</v>
      </c>
      <c r="S50114" s="499"/>
    </row>
    <row r="50115">
      <c r="B50115" s="497"/>
      <c r="H50115" s="500"/>
      <c r="O50115" s="500"/>
      <c r="Q50115" s="498" t="s">
        <v>213</v>
      </c>
      <c r="S50115" s="499"/>
    </row>
    <row r="50116">
      <c r="B50116" s="497"/>
      <c r="H50116" s="500"/>
      <c r="O50116" s="500"/>
      <c r="Q50116" s="498" t="s">
        <v>213</v>
      </c>
      <c r="S50116" s="499"/>
    </row>
    <row r="50117">
      <c r="B50117" s="497"/>
      <c r="H50117" s="500"/>
      <c r="O50117" s="500"/>
      <c r="Q50117" s="498" t="s">
        <v>213</v>
      </c>
      <c r="S50117" s="499"/>
    </row>
    <row r="50118">
      <c r="B50118" s="497"/>
      <c r="H50118" s="500"/>
      <c r="O50118" s="500"/>
      <c r="Q50118" s="498" t="s">
        <v>213</v>
      </c>
      <c r="S50118" s="499"/>
    </row>
    <row r="50119">
      <c r="B50119" s="497"/>
      <c r="H50119" s="500"/>
      <c r="O50119" s="500"/>
      <c r="Q50119" s="498" t="s">
        <v>213</v>
      </c>
      <c r="S50119" s="499"/>
    </row>
    <row r="50120">
      <c r="B50120" s="497"/>
      <c r="H50120" s="500"/>
      <c r="O50120" s="500"/>
      <c r="Q50120" s="498" t="s">
        <v>213</v>
      </c>
      <c r="S50120" s="499"/>
    </row>
    <row r="50121">
      <c r="B50121" s="497"/>
      <c r="H50121" s="500"/>
      <c r="O50121" s="500"/>
      <c r="Q50121" s="498" t="s">
        <v>213</v>
      </c>
      <c r="S50121" s="499"/>
    </row>
    <row r="50122">
      <c r="B50122" s="497"/>
      <c r="H50122" s="500"/>
      <c r="O50122" s="500"/>
      <c r="Q50122" s="498" t="s">
        <v>213</v>
      </c>
      <c r="S50122" s="499"/>
    </row>
    <row r="50123">
      <c r="B50123" s="497"/>
      <c r="H50123" s="500"/>
      <c r="O50123" s="500"/>
      <c r="Q50123" s="498" t="s">
        <v>213</v>
      </c>
      <c r="S50123" s="499"/>
    </row>
    <row r="50124">
      <c r="B50124" s="497"/>
      <c r="H50124" s="500"/>
      <c r="O50124" s="500"/>
      <c r="Q50124" s="498" t="s">
        <v>213</v>
      </c>
      <c r="S50124" s="499"/>
    </row>
    <row r="50125">
      <c r="B50125" s="497"/>
      <c r="H50125" s="500"/>
      <c r="O50125" s="500"/>
      <c r="Q50125" s="498" t="s">
        <v>213</v>
      </c>
      <c r="S50125" s="499"/>
    </row>
    <row r="50126">
      <c r="B50126" s="497"/>
      <c r="H50126" s="500"/>
      <c r="O50126" s="500"/>
      <c r="Q50126" s="498" t="s">
        <v>213</v>
      </c>
      <c r="S50126" s="499"/>
    </row>
    <row r="50127">
      <c r="B50127" s="497"/>
      <c r="H50127" s="500"/>
      <c r="O50127" s="500"/>
      <c r="Q50127" s="498" t="s">
        <v>213</v>
      </c>
      <c r="S50127" s="499"/>
    </row>
    <row r="50128">
      <c r="B50128" s="497"/>
      <c r="H50128" s="500"/>
      <c r="O50128" s="500"/>
      <c r="Q50128" s="498" t="s">
        <v>213</v>
      </c>
      <c r="S50128" s="499"/>
    </row>
    <row r="50129">
      <c r="B50129" s="497"/>
      <c r="H50129" s="500"/>
      <c r="O50129" s="500"/>
      <c r="Q50129" s="498" t="s">
        <v>213</v>
      </c>
      <c r="S50129" s="499"/>
    </row>
    <row r="50130">
      <c r="B50130" s="497"/>
      <c r="H50130" s="500"/>
      <c r="O50130" s="500"/>
      <c r="Q50130" s="498" t="s">
        <v>213</v>
      </c>
      <c r="S50130" s="499"/>
    </row>
    <row r="50131">
      <c r="B50131" s="497"/>
      <c r="H50131" s="500"/>
      <c r="O50131" s="500"/>
      <c r="Q50131" s="498" t="s">
        <v>213</v>
      </c>
      <c r="S50131" s="499"/>
    </row>
    <row r="50132">
      <c r="B50132" s="497"/>
      <c r="H50132" s="500"/>
      <c r="O50132" s="500"/>
      <c r="Q50132" s="498" t="s">
        <v>213</v>
      </c>
      <c r="S50132" s="499"/>
    </row>
    <row r="50133">
      <c r="B50133" s="497"/>
      <c r="H50133" s="500"/>
      <c r="O50133" s="500"/>
      <c r="Q50133" s="498" t="s">
        <v>213</v>
      </c>
      <c r="S50133" s="499"/>
    </row>
    <row r="50134">
      <c r="B50134" s="497"/>
      <c r="H50134" s="500"/>
      <c r="O50134" s="500"/>
      <c r="Q50134" s="498" t="s">
        <v>213</v>
      </c>
      <c r="S50134" s="499"/>
    </row>
    <row r="50135">
      <c r="B50135" s="497"/>
      <c r="H50135" s="500"/>
      <c r="O50135" s="500"/>
      <c r="Q50135" s="498" t="s">
        <v>213</v>
      </c>
      <c r="S50135" s="499"/>
    </row>
    <row r="50136">
      <c r="B50136" s="497"/>
      <c r="H50136" s="500"/>
      <c r="O50136" s="500"/>
      <c r="Q50136" s="498" t="s">
        <v>213</v>
      </c>
      <c r="S50136" s="499"/>
    </row>
    <row r="50137">
      <c r="B50137" s="497"/>
      <c r="H50137" s="500"/>
      <c r="O50137" s="500"/>
      <c r="Q50137" s="498" t="s">
        <v>213</v>
      </c>
      <c r="S50137" s="499"/>
    </row>
    <row r="50138">
      <c r="B50138" s="497"/>
      <c r="H50138" s="500"/>
      <c r="O50138" s="500"/>
      <c r="Q50138" s="498" t="s">
        <v>213</v>
      </c>
      <c r="S50138" s="499"/>
    </row>
    <row r="50139">
      <c r="B50139" s="497"/>
      <c r="H50139" s="500"/>
      <c r="O50139" s="500"/>
      <c r="Q50139" s="498" t="s">
        <v>213</v>
      </c>
      <c r="S50139" s="499"/>
    </row>
    <row r="50140">
      <c r="B50140" s="497"/>
      <c r="H50140" s="500"/>
      <c r="O50140" s="500"/>
      <c r="Q50140" s="498" t="s">
        <v>213</v>
      </c>
      <c r="S50140" s="499"/>
    </row>
    <row r="50141">
      <c r="B50141" s="497"/>
      <c r="H50141" s="500"/>
      <c r="O50141" s="500"/>
      <c r="Q50141" s="498" t="s">
        <v>213</v>
      </c>
      <c r="S50141" s="499"/>
    </row>
    <row r="50142">
      <c r="B50142" s="497"/>
      <c r="H50142" s="500"/>
      <c r="O50142" s="500"/>
      <c r="Q50142" s="498" t="s">
        <v>213</v>
      </c>
      <c r="S50142" s="499"/>
    </row>
    <row r="50143">
      <c r="B50143" s="497"/>
      <c r="H50143" s="500"/>
      <c r="O50143" s="500"/>
      <c r="Q50143" s="498" t="s">
        <v>213</v>
      </c>
      <c r="S50143" s="499"/>
    </row>
    <row r="50144">
      <c r="B50144" s="497"/>
      <c r="H50144" s="500"/>
      <c r="O50144" s="500"/>
      <c r="Q50144" s="498" t="s">
        <v>213</v>
      </c>
      <c r="S50144" s="499"/>
    </row>
    <row r="50145">
      <c r="B50145" s="497"/>
      <c r="H50145" s="500"/>
      <c r="O50145" s="500"/>
      <c r="Q50145" s="498" t="s">
        <v>213</v>
      </c>
      <c r="S50145" s="499"/>
    </row>
    <row r="50146">
      <c r="B50146" s="497"/>
      <c r="H50146" s="500"/>
      <c r="O50146" s="500"/>
      <c r="Q50146" s="498" t="s">
        <v>213</v>
      </c>
      <c r="S50146" s="499"/>
    </row>
    <row r="50147">
      <c r="B50147" s="497"/>
      <c r="H50147" s="500"/>
      <c r="O50147" s="500"/>
      <c r="Q50147" s="498" t="s">
        <v>213</v>
      </c>
      <c r="S50147" s="499"/>
    </row>
    <row r="50148">
      <c r="B50148" s="497"/>
      <c r="H50148" s="500"/>
      <c r="O50148" s="500"/>
      <c r="Q50148" s="498" t="s">
        <v>213</v>
      </c>
      <c r="S50148" s="499"/>
    </row>
    <row r="50149">
      <c r="B50149" s="497"/>
      <c r="H50149" s="500"/>
      <c r="O50149" s="500"/>
      <c r="Q50149" s="498" t="s">
        <v>213</v>
      </c>
      <c r="S50149" s="499"/>
    </row>
    <row r="50150">
      <c r="B50150" s="497"/>
      <c r="H50150" s="500"/>
      <c r="O50150" s="500"/>
      <c r="Q50150" s="498" t="s">
        <v>213</v>
      </c>
      <c r="S50150" s="499"/>
    </row>
    <row r="50151">
      <c r="B50151" s="497"/>
      <c r="H50151" s="500"/>
      <c r="O50151" s="500"/>
      <c r="Q50151" s="498" t="s">
        <v>213</v>
      </c>
      <c r="S50151" s="499"/>
    </row>
    <row r="50152">
      <c r="B50152" s="497"/>
      <c r="H50152" s="500"/>
      <c r="O50152" s="500"/>
      <c r="Q50152" s="498" t="s">
        <v>213</v>
      </c>
      <c r="S50152" s="499"/>
    </row>
    <row r="50153">
      <c r="B50153" s="497"/>
      <c r="H50153" s="500"/>
      <c r="O50153" s="500"/>
      <c r="Q50153" s="498" t="s">
        <v>213</v>
      </c>
      <c r="S50153" s="499"/>
    </row>
    <row r="50154">
      <c r="B50154" s="497"/>
      <c r="H50154" s="500"/>
      <c r="O50154" s="500"/>
      <c r="Q50154" s="498" t="s">
        <v>213</v>
      </c>
      <c r="S50154" s="499"/>
    </row>
    <row r="50155">
      <c r="B50155" s="497"/>
      <c r="H50155" s="500"/>
      <c r="O50155" s="500"/>
      <c r="Q50155" s="498" t="s">
        <v>213</v>
      </c>
      <c r="S50155" s="499"/>
    </row>
    <row r="50156">
      <c r="B50156" s="497"/>
      <c r="H50156" s="500"/>
      <c r="O50156" s="500"/>
      <c r="Q50156" s="498" t="s">
        <v>213</v>
      </c>
      <c r="S50156" s="499"/>
    </row>
    <row r="50157">
      <c r="B50157" s="497"/>
      <c r="H50157" s="500"/>
      <c r="O50157" s="500"/>
      <c r="Q50157" s="498" t="s">
        <v>213</v>
      </c>
      <c r="S50157" s="499"/>
    </row>
    <row r="50158">
      <c r="B50158" s="497"/>
      <c r="H50158" s="500"/>
      <c r="O50158" s="500"/>
      <c r="Q50158" s="498" t="s">
        <v>213</v>
      </c>
      <c r="S50158" s="499"/>
    </row>
    <row r="50159">
      <c r="B50159" s="497"/>
      <c r="H50159" s="500"/>
      <c r="O50159" s="500"/>
      <c r="Q50159" s="498" t="s">
        <v>213</v>
      </c>
      <c r="S50159" s="499"/>
    </row>
    <row r="50160">
      <c r="B50160" s="497"/>
      <c r="H50160" s="500"/>
      <c r="O50160" s="500"/>
      <c r="Q50160" s="498" t="s">
        <v>213</v>
      </c>
      <c r="S50160" s="499"/>
    </row>
    <row r="50161">
      <c r="B50161" s="497"/>
      <c r="H50161" s="500"/>
      <c r="O50161" s="500"/>
      <c r="Q50161" s="498" t="s">
        <v>213</v>
      </c>
      <c r="S50161" s="499"/>
    </row>
    <row r="50162">
      <c r="B50162" s="497"/>
      <c r="H50162" s="500"/>
      <c r="O50162" s="500"/>
      <c r="Q50162" s="498" t="s">
        <v>213</v>
      </c>
      <c r="S50162" s="499"/>
    </row>
    <row r="50163">
      <c r="B50163" s="497"/>
      <c r="H50163" s="500"/>
      <c r="O50163" s="500"/>
      <c r="Q50163" s="498" t="s">
        <v>213</v>
      </c>
      <c r="S50163" s="499"/>
    </row>
    <row r="50164">
      <c r="B50164" s="497"/>
      <c r="H50164" s="500"/>
      <c r="O50164" s="500"/>
      <c r="Q50164" s="498" t="s">
        <v>213</v>
      </c>
      <c r="S50164" s="499"/>
    </row>
    <row r="50165">
      <c r="B50165" s="497"/>
      <c r="H50165" s="500"/>
      <c r="O50165" s="500"/>
      <c r="Q50165" s="498" t="s">
        <v>213</v>
      </c>
      <c r="S50165" s="499"/>
    </row>
    <row r="50166">
      <c r="B50166" s="497"/>
      <c r="H50166" s="500"/>
      <c r="O50166" s="500"/>
      <c r="Q50166" s="498" t="s">
        <v>213</v>
      </c>
      <c r="S50166" s="499"/>
    </row>
    <row r="50167">
      <c r="B50167" s="497"/>
      <c r="H50167" s="500"/>
      <c r="O50167" s="500"/>
      <c r="Q50167" s="498" t="s">
        <v>213</v>
      </c>
      <c r="S50167" s="499"/>
    </row>
    <row r="50168">
      <c r="B50168" s="497"/>
      <c r="H50168" s="500"/>
      <c r="O50168" s="500"/>
      <c r="Q50168" s="498" t="s">
        <v>213</v>
      </c>
      <c r="S50168" s="499"/>
    </row>
    <row r="50169">
      <c r="B50169" s="497"/>
      <c r="H50169" s="500"/>
      <c r="O50169" s="500"/>
      <c r="Q50169" s="498" t="s">
        <v>213</v>
      </c>
      <c r="S50169" s="499"/>
    </row>
    <row r="50170">
      <c r="B50170" s="497"/>
      <c r="H50170" s="500"/>
      <c r="O50170" s="500"/>
      <c r="Q50170" s="498" t="s">
        <v>213</v>
      </c>
      <c r="S50170" s="499"/>
    </row>
    <row r="50171">
      <c r="B50171" s="497"/>
      <c r="H50171" s="500"/>
      <c r="O50171" s="500"/>
      <c r="Q50171" s="498" t="s">
        <v>213</v>
      </c>
      <c r="S50171" s="499"/>
    </row>
    <row r="50172">
      <c r="B50172" s="497"/>
      <c r="H50172" s="500"/>
      <c r="O50172" s="500"/>
      <c r="Q50172" s="498" t="s">
        <v>213</v>
      </c>
      <c r="S50172" s="499"/>
    </row>
    <row r="50173">
      <c r="B50173" s="497"/>
      <c r="H50173" s="500"/>
      <c r="O50173" s="500"/>
      <c r="Q50173" s="498" t="s">
        <v>213</v>
      </c>
      <c r="S50173" s="499"/>
    </row>
    <row r="50174">
      <c r="B50174" s="497"/>
      <c r="H50174" s="500"/>
      <c r="O50174" s="500"/>
      <c r="Q50174" s="498" t="s">
        <v>213</v>
      </c>
      <c r="S50174" s="499"/>
    </row>
    <row r="50175">
      <c r="B50175" s="497"/>
      <c r="H50175" s="500"/>
      <c r="O50175" s="500"/>
      <c r="Q50175" s="498" t="s">
        <v>213</v>
      </c>
      <c r="S50175" s="499"/>
    </row>
    <row r="50176">
      <c r="B50176" s="497"/>
      <c r="H50176" s="500"/>
      <c r="O50176" s="500"/>
      <c r="Q50176" s="498" t="s">
        <v>213</v>
      </c>
      <c r="S50176" s="499"/>
    </row>
    <row r="50177">
      <c r="B50177" s="497"/>
      <c r="H50177" s="500"/>
      <c r="O50177" s="500"/>
      <c r="Q50177" s="498" t="s">
        <v>213</v>
      </c>
      <c r="S50177" s="499"/>
    </row>
    <row r="50178">
      <c r="B50178" s="497"/>
      <c r="H50178" s="500"/>
      <c r="O50178" s="500"/>
      <c r="Q50178" s="498" t="s">
        <v>213</v>
      </c>
      <c r="S50178" s="499"/>
    </row>
    <row r="50179">
      <c r="B50179" s="497"/>
      <c r="H50179" s="500"/>
      <c r="O50179" s="500"/>
      <c r="Q50179" s="498" t="s">
        <v>213</v>
      </c>
      <c r="S50179" s="499"/>
    </row>
    <row r="50180">
      <c r="B50180" s="497"/>
      <c r="H50180" s="500"/>
      <c r="O50180" s="500"/>
      <c r="Q50180" s="498" t="s">
        <v>213</v>
      </c>
      <c r="S50180" s="499"/>
    </row>
    <row r="50181">
      <c r="B50181" s="497"/>
      <c r="H50181" s="500"/>
      <c r="O50181" s="500"/>
      <c r="Q50181" s="498" t="s">
        <v>213</v>
      </c>
      <c r="S50181" s="499"/>
    </row>
    <row r="50182">
      <c r="B50182" s="497"/>
      <c r="H50182" s="500"/>
      <c r="O50182" s="500"/>
      <c r="Q50182" s="498" t="s">
        <v>213</v>
      </c>
      <c r="S50182" s="499"/>
    </row>
    <row r="50183">
      <c r="B50183" s="497"/>
      <c r="H50183" s="500"/>
      <c r="O50183" s="500"/>
      <c r="Q50183" s="498" t="s">
        <v>213</v>
      </c>
      <c r="S50183" s="499"/>
    </row>
    <row r="50184">
      <c r="B50184" s="497"/>
      <c r="H50184" s="500"/>
      <c r="O50184" s="500"/>
      <c r="Q50184" s="498" t="s">
        <v>213</v>
      </c>
      <c r="S50184" s="499"/>
    </row>
    <row r="50185">
      <c r="B50185" s="497"/>
      <c r="H50185" s="500"/>
      <c r="O50185" s="500"/>
      <c r="Q50185" s="498" t="s">
        <v>213</v>
      </c>
      <c r="S50185" s="499"/>
    </row>
    <row r="50186">
      <c r="B50186" s="497"/>
      <c r="H50186" s="500"/>
      <c r="O50186" s="500"/>
      <c r="Q50186" s="498" t="s">
        <v>213</v>
      </c>
      <c r="S50186" s="499"/>
    </row>
    <row r="50187">
      <c r="B50187" s="497"/>
      <c r="H50187" s="500"/>
      <c r="O50187" s="500"/>
      <c r="Q50187" s="498" t="s">
        <v>213</v>
      </c>
      <c r="S50187" s="499"/>
    </row>
    <row r="50188">
      <c r="B50188" s="497"/>
      <c r="H50188" s="500"/>
      <c r="O50188" s="500"/>
      <c r="Q50188" s="498" t="s">
        <v>213</v>
      </c>
      <c r="S50188" s="499"/>
    </row>
    <row r="50189">
      <c r="B50189" s="497"/>
      <c r="H50189" s="500"/>
      <c r="O50189" s="500"/>
      <c r="Q50189" s="498" t="s">
        <v>213</v>
      </c>
      <c r="S50189" s="499"/>
    </row>
    <row r="50190">
      <c r="B50190" s="497"/>
      <c r="H50190" s="500"/>
      <c r="O50190" s="500"/>
      <c r="Q50190" s="498" t="s">
        <v>213</v>
      </c>
      <c r="S50190" s="499"/>
    </row>
    <row r="50191">
      <c r="B50191" s="497"/>
      <c r="H50191" s="500"/>
      <c r="O50191" s="500"/>
      <c r="Q50191" s="498" t="s">
        <v>213</v>
      </c>
      <c r="S50191" s="499"/>
    </row>
    <row r="50192">
      <c r="B50192" s="497"/>
      <c r="H50192" s="500"/>
      <c r="O50192" s="500"/>
      <c r="Q50192" s="498" t="s">
        <v>213</v>
      </c>
      <c r="S50192" s="499"/>
    </row>
    <row r="50193">
      <c r="B50193" s="497"/>
      <c r="H50193" s="500"/>
      <c r="O50193" s="500"/>
      <c r="Q50193" s="498" t="s">
        <v>213</v>
      </c>
      <c r="S50193" s="499"/>
    </row>
    <row r="50194">
      <c r="B50194" s="497"/>
      <c r="H50194" s="500"/>
      <c r="O50194" s="500"/>
      <c r="Q50194" s="498" t="s">
        <v>213</v>
      </c>
      <c r="S50194" s="499"/>
    </row>
    <row r="50195">
      <c r="B50195" s="497"/>
      <c r="H50195" s="500"/>
      <c r="O50195" s="500"/>
      <c r="Q50195" s="498" t="s">
        <v>213</v>
      </c>
      <c r="S50195" s="499"/>
    </row>
    <row r="50196">
      <c r="B50196" s="497"/>
      <c r="H50196" s="500"/>
      <c r="O50196" s="500"/>
      <c r="Q50196" s="498" t="s">
        <v>213</v>
      </c>
      <c r="S50196" s="499"/>
    </row>
    <row r="50197">
      <c r="B50197" s="497"/>
      <c r="H50197" s="500"/>
      <c r="O50197" s="500"/>
      <c r="Q50197" s="498" t="s">
        <v>213</v>
      </c>
      <c r="S50197" s="499"/>
    </row>
    <row r="50198">
      <c r="B50198" s="497"/>
      <c r="H50198" s="500"/>
      <c r="O50198" s="500"/>
      <c r="Q50198" s="498" t="s">
        <v>213</v>
      </c>
      <c r="S50198" s="499"/>
    </row>
    <row r="50199">
      <c r="B50199" s="497"/>
      <c r="H50199" s="500"/>
      <c r="O50199" s="500"/>
      <c r="Q50199" s="498" t="s">
        <v>213</v>
      </c>
      <c r="S50199" s="499"/>
    </row>
    <row r="50200">
      <c r="B50200" s="497"/>
      <c r="H50200" s="500"/>
      <c r="O50200" s="500"/>
      <c r="Q50200" s="498" t="s">
        <v>213</v>
      </c>
      <c r="S50200" s="499"/>
    </row>
    <row r="50201">
      <c r="B50201" s="497"/>
      <c r="H50201" s="500"/>
      <c r="O50201" s="500"/>
      <c r="Q50201" s="498" t="s">
        <v>213</v>
      </c>
      <c r="S50201" s="499"/>
    </row>
    <row r="50202">
      <c r="B50202" s="497"/>
      <c r="H50202" s="500"/>
      <c r="O50202" s="500"/>
      <c r="Q50202" s="498" t="s">
        <v>213</v>
      </c>
      <c r="S50202" s="499"/>
    </row>
    <row r="50203">
      <c r="B50203" s="497"/>
      <c r="H50203" s="500"/>
      <c r="O50203" s="500"/>
      <c r="Q50203" s="498" t="s">
        <v>213</v>
      </c>
      <c r="S50203" s="499"/>
    </row>
    <row r="50204">
      <c r="B50204" s="497"/>
      <c r="H50204" s="500"/>
      <c r="O50204" s="500"/>
      <c r="Q50204" s="498" t="s">
        <v>213</v>
      </c>
      <c r="S50204" s="499"/>
    </row>
    <row r="50205">
      <c r="B50205" s="497"/>
      <c r="H50205" s="500"/>
      <c r="O50205" s="500"/>
      <c r="Q50205" s="498" t="s">
        <v>213</v>
      </c>
      <c r="S50205" s="499"/>
    </row>
    <row r="50206">
      <c r="B50206" s="497"/>
      <c r="H50206" s="500"/>
      <c r="O50206" s="500"/>
      <c r="Q50206" s="498" t="s">
        <v>213</v>
      </c>
      <c r="S50206" s="499"/>
    </row>
    <row r="50207">
      <c r="B50207" s="497"/>
      <c r="H50207" s="500"/>
      <c r="O50207" s="500"/>
      <c r="Q50207" s="498" t="s">
        <v>213</v>
      </c>
      <c r="S50207" s="499"/>
    </row>
    <row r="50208">
      <c r="B50208" s="497"/>
      <c r="H50208" s="500"/>
      <c r="O50208" s="500"/>
      <c r="Q50208" s="498" t="s">
        <v>213</v>
      </c>
      <c r="S50208" s="499"/>
    </row>
    <row r="50209">
      <c r="B50209" s="497"/>
      <c r="H50209" s="500"/>
      <c r="O50209" s="500"/>
      <c r="Q50209" s="498" t="s">
        <v>213</v>
      </c>
      <c r="S50209" s="499"/>
    </row>
    <row r="50210">
      <c r="B50210" s="497"/>
      <c r="H50210" s="500"/>
      <c r="O50210" s="500"/>
      <c r="Q50210" s="498" t="s">
        <v>213</v>
      </c>
      <c r="S50210" s="499"/>
    </row>
    <row r="50211">
      <c r="B50211" s="497"/>
      <c r="H50211" s="500"/>
      <c r="O50211" s="500"/>
      <c r="Q50211" s="498" t="s">
        <v>213</v>
      </c>
      <c r="S50211" s="499"/>
    </row>
    <row r="50212">
      <c r="B50212" s="497"/>
      <c r="H50212" s="500"/>
      <c r="O50212" s="500"/>
      <c r="Q50212" s="498" t="s">
        <v>213</v>
      </c>
      <c r="S50212" s="499"/>
    </row>
    <row r="50213">
      <c r="B50213" s="497"/>
      <c r="H50213" s="500"/>
      <c r="O50213" s="500"/>
      <c r="Q50213" s="498" t="s">
        <v>213</v>
      </c>
      <c r="S50213" s="499"/>
    </row>
    <row r="50214">
      <c r="B50214" s="497"/>
      <c r="H50214" s="500"/>
      <c r="O50214" s="500"/>
      <c r="Q50214" s="498" t="s">
        <v>213</v>
      </c>
      <c r="S50214" s="499"/>
    </row>
    <row r="50215">
      <c r="B50215" s="497"/>
      <c r="H50215" s="500"/>
      <c r="O50215" s="500"/>
      <c r="Q50215" s="498" t="s">
        <v>213</v>
      </c>
      <c r="S50215" s="499"/>
    </row>
    <row r="50216">
      <c r="B50216" s="497"/>
      <c r="H50216" s="500"/>
      <c r="O50216" s="500"/>
      <c r="Q50216" s="498" t="s">
        <v>213</v>
      </c>
      <c r="S50216" s="499"/>
    </row>
    <row r="50217">
      <c r="B50217" s="497"/>
      <c r="H50217" s="500"/>
      <c r="O50217" s="500"/>
      <c r="Q50217" s="498" t="s">
        <v>213</v>
      </c>
      <c r="S50217" s="499"/>
    </row>
    <row r="50218">
      <c r="B50218" s="497"/>
      <c r="H50218" s="500"/>
      <c r="O50218" s="500"/>
      <c r="Q50218" s="498" t="s">
        <v>213</v>
      </c>
      <c r="S50218" s="499"/>
    </row>
    <row r="50219">
      <c r="B50219" s="497"/>
      <c r="H50219" s="500"/>
      <c r="O50219" s="500"/>
      <c r="Q50219" s="498" t="s">
        <v>213</v>
      </c>
      <c r="S50219" s="499"/>
    </row>
    <row r="50220">
      <c r="B50220" s="497"/>
      <c r="H50220" s="500"/>
      <c r="O50220" s="500"/>
      <c r="Q50220" s="498" t="s">
        <v>213</v>
      </c>
      <c r="S50220" s="499"/>
    </row>
    <row r="50221">
      <c r="B50221" s="497"/>
      <c r="H50221" s="500"/>
      <c r="O50221" s="500"/>
      <c r="Q50221" s="498" t="s">
        <v>213</v>
      </c>
      <c r="S50221" s="499"/>
    </row>
    <row r="50222">
      <c r="B50222" s="497"/>
      <c r="H50222" s="500"/>
      <c r="O50222" s="500"/>
      <c r="Q50222" s="498" t="s">
        <v>213</v>
      </c>
      <c r="S50222" s="499"/>
    </row>
    <row r="50223">
      <c r="B50223" s="497"/>
      <c r="H50223" s="500"/>
      <c r="O50223" s="500"/>
      <c r="Q50223" s="498" t="s">
        <v>213</v>
      </c>
      <c r="S50223" s="499"/>
    </row>
    <row r="50224">
      <c r="B50224" s="497"/>
      <c r="H50224" s="500"/>
      <c r="O50224" s="500"/>
      <c r="Q50224" s="498" t="s">
        <v>213</v>
      </c>
      <c r="S50224" s="499"/>
    </row>
    <row r="50225">
      <c r="B50225" s="497"/>
      <c r="H50225" s="500"/>
      <c r="O50225" s="500"/>
      <c r="Q50225" s="498" t="s">
        <v>213</v>
      </c>
      <c r="S50225" s="499"/>
    </row>
    <row r="50226">
      <c r="B50226" s="497"/>
      <c r="H50226" s="500"/>
      <c r="O50226" s="500"/>
      <c r="Q50226" s="498" t="s">
        <v>213</v>
      </c>
      <c r="S50226" s="499"/>
    </row>
    <row r="50227">
      <c r="B50227" s="497"/>
      <c r="H50227" s="500"/>
      <c r="O50227" s="500"/>
      <c r="Q50227" s="498" t="s">
        <v>213</v>
      </c>
      <c r="S50227" s="499"/>
    </row>
    <row r="50228">
      <c r="B50228" s="497"/>
      <c r="H50228" s="500"/>
      <c r="O50228" s="500"/>
      <c r="Q50228" s="498" t="s">
        <v>213</v>
      </c>
      <c r="S50228" s="499"/>
    </row>
    <row r="50229">
      <c r="B50229" s="497"/>
      <c r="H50229" s="500"/>
      <c r="O50229" s="500"/>
      <c r="Q50229" s="498" t="s">
        <v>213</v>
      </c>
      <c r="S50229" s="499"/>
    </row>
    <row r="50230">
      <c r="B50230" s="497"/>
      <c r="H50230" s="500"/>
      <c r="O50230" s="500"/>
      <c r="Q50230" s="498" t="s">
        <v>213</v>
      </c>
      <c r="S50230" s="499"/>
    </row>
    <row r="50231">
      <c r="B50231" s="497"/>
      <c r="H50231" s="500"/>
      <c r="O50231" s="500"/>
      <c r="Q50231" s="498" t="s">
        <v>213</v>
      </c>
      <c r="S50231" s="499"/>
    </row>
    <row r="50232">
      <c r="B50232" s="497"/>
      <c r="H50232" s="500"/>
      <c r="O50232" s="500"/>
      <c r="Q50232" s="498" t="s">
        <v>213</v>
      </c>
      <c r="S50232" s="499"/>
    </row>
    <row r="50233">
      <c r="B50233" s="497"/>
      <c r="H50233" s="500"/>
      <c r="O50233" s="500"/>
      <c r="Q50233" s="498" t="s">
        <v>213</v>
      </c>
      <c r="S50233" s="499"/>
    </row>
    <row r="50234">
      <c r="B50234" s="497"/>
      <c r="H50234" s="500"/>
      <c r="O50234" s="500"/>
      <c r="Q50234" s="498" t="s">
        <v>213</v>
      </c>
      <c r="S50234" s="499"/>
    </row>
    <row r="50235">
      <c r="B50235" s="497"/>
      <c r="H50235" s="500"/>
      <c r="O50235" s="500"/>
      <c r="Q50235" s="498" t="s">
        <v>213</v>
      </c>
      <c r="S50235" s="499"/>
    </row>
    <row r="50236">
      <c r="B50236" s="497"/>
      <c r="H50236" s="500"/>
      <c r="O50236" s="500"/>
      <c r="Q50236" s="498" t="s">
        <v>213</v>
      </c>
      <c r="S50236" s="499"/>
    </row>
    <row r="50237">
      <c r="B50237" s="497"/>
      <c r="H50237" s="500"/>
      <c r="O50237" s="500"/>
      <c r="Q50237" s="498" t="s">
        <v>213</v>
      </c>
      <c r="S50237" s="499"/>
    </row>
    <row r="50238">
      <c r="B50238" s="497"/>
      <c r="H50238" s="500"/>
      <c r="O50238" s="500"/>
      <c r="Q50238" s="498" t="s">
        <v>213</v>
      </c>
      <c r="S50238" s="499"/>
    </row>
    <row r="50239">
      <c r="B50239" s="497"/>
      <c r="H50239" s="500"/>
      <c r="O50239" s="500"/>
      <c r="Q50239" s="498" t="s">
        <v>213</v>
      </c>
      <c r="S50239" s="499"/>
    </row>
    <row r="50240">
      <c r="B50240" s="497"/>
      <c r="H50240" s="500"/>
      <c r="O50240" s="500"/>
      <c r="Q50240" s="498" t="s">
        <v>213</v>
      </c>
      <c r="S50240" s="499"/>
    </row>
    <row r="50241">
      <c r="B50241" s="497"/>
      <c r="H50241" s="500"/>
      <c r="O50241" s="500"/>
      <c r="Q50241" s="498" t="s">
        <v>213</v>
      </c>
      <c r="S50241" s="499"/>
    </row>
    <row r="50242">
      <c r="B50242" s="497"/>
      <c r="H50242" s="500"/>
      <c r="O50242" s="500"/>
      <c r="Q50242" s="498" t="s">
        <v>213</v>
      </c>
      <c r="S50242" s="499"/>
    </row>
    <row r="50243">
      <c r="B50243" s="497"/>
      <c r="H50243" s="500"/>
      <c r="O50243" s="500"/>
      <c r="Q50243" s="498" t="s">
        <v>213</v>
      </c>
      <c r="S50243" s="499"/>
    </row>
    <row r="50244">
      <c r="B50244" s="497"/>
      <c r="H50244" s="500"/>
      <c r="O50244" s="500"/>
      <c r="Q50244" s="498" t="s">
        <v>213</v>
      </c>
      <c r="S50244" s="499"/>
    </row>
    <row r="50245">
      <c r="B50245" s="497"/>
      <c r="H50245" s="500"/>
      <c r="O50245" s="500"/>
      <c r="Q50245" s="498" t="s">
        <v>213</v>
      </c>
      <c r="S50245" s="499"/>
    </row>
    <row r="50246">
      <c r="B50246" s="497"/>
      <c r="H50246" s="500"/>
      <c r="O50246" s="500"/>
      <c r="Q50246" s="498" t="s">
        <v>213</v>
      </c>
      <c r="S50246" s="499"/>
    </row>
    <row r="50247">
      <c r="B50247" s="497"/>
      <c r="H50247" s="500"/>
      <c r="O50247" s="500"/>
      <c r="Q50247" s="498" t="s">
        <v>213</v>
      </c>
      <c r="S50247" s="499"/>
    </row>
    <row r="50248">
      <c r="B50248" s="497"/>
      <c r="H50248" s="500"/>
      <c r="O50248" s="500"/>
      <c r="Q50248" s="498" t="s">
        <v>213</v>
      </c>
      <c r="S50248" s="499"/>
    </row>
    <row r="50249">
      <c r="B50249" s="497"/>
      <c r="H50249" s="500"/>
      <c r="O50249" s="500"/>
      <c r="Q50249" s="498" t="s">
        <v>213</v>
      </c>
      <c r="S50249" s="499"/>
    </row>
    <row r="50250">
      <c r="B50250" s="497"/>
      <c r="H50250" s="500"/>
      <c r="O50250" s="500"/>
      <c r="Q50250" s="498" t="s">
        <v>213</v>
      </c>
      <c r="S50250" s="499"/>
    </row>
    <row r="50251">
      <c r="B50251" s="497"/>
      <c r="H50251" s="500"/>
      <c r="O50251" s="500"/>
      <c r="Q50251" s="498" t="s">
        <v>213</v>
      </c>
      <c r="S50251" s="499"/>
    </row>
    <row r="50252">
      <c r="B50252" s="497"/>
      <c r="H50252" s="500"/>
      <c r="O50252" s="500"/>
      <c r="Q50252" s="498" t="s">
        <v>213</v>
      </c>
      <c r="S50252" s="499"/>
    </row>
    <row r="50253">
      <c r="B50253" s="497"/>
      <c r="H50253" s="500"/>
      <c r="O50253" s="500"/>
      <c r="Q50253" s="498" t="s">
        <v>213</v>
      </c>
      <c r="S50253" s="499"/>
    </row>
    <row r="50254">
      <c r="B50254" s="497"/>
      <c r="H50254" s="500"/>
      <c r="O50254" s="500"/>
      <c r="Q50254" s="498" t="s">
        <v>213</v>
      </c>
      <c r="S50254" s="499"/>
    </row>
    <row r="50255">
      <c r="B50255" s="497"/>
      <c r="H50255" s="500"/>
      <c r="O50255" s="500"/>
      <c r="Q50255" s="498" t="s">
        <v>213</v>
      </c>
      <c r="S50255" s="499"/>
    </row>
    <row r="50256">
      <c r="B50256" s="497"/>
      <c r="H50256" s="500"/>
      <c r="O50256" s="500"/>
      <c r="Q50256" s="498" t="s">
        <v>213</v>
      </c>
      <c r="S50256" s="499"/>
    </row>
    <row r="50257">
      <c r="B50257" s="497"/>
      <c r="H50257" s="500"/>
      <c r="O50257" s="500"/>
      <c r="Q50257" s="498" t="s">
        <v>213</v>
      </c>
      <c r="S50257" s="499"/>
    </row>
    <row r="50258">
      <c r="B50258" s="497"/>
      <c r="H50258" s="500"/>
      <c r="O50258" s="500"/>
      <c r="Q50258" s="498" t="s">
        <v>213</v>
      </c>
      <c r="S50258" s="499"/>
    </row>
    <row r="50259">
      <c r="B50259" s="497"/>
      <c r="H50259" s="500"/>
      <c r="O50259" s="500"/>
      <c r="Q50259" s="498" t="s">
        <v>213</v>
      </c>
      <c r="S50259" s="499"/>
    </row>
    <row r="50260">
      <c r="B50260" s="497"/>
      <c r="H50260" s="500"/>
      <c r="O50260" s="500"/>
      <c r="Q50260" s="498" t="s">
        <v>213</v>
      </c>
      <c r="S50260" s="499"/>
    </row>
    <row r="50261">
      <c r="B50261" s="497"/>
      <c r="H50261" s="500"/>
      <c r="O50261" s="500"/>
      <c r="Q50261" s="498" t="s">
        <v>213</v>
      </c>
      <c r="S50261" s="499"/>
    </row>
    <row r="50262">
      <c r="B50262" s="497"/>
      <c r="H50262" s="500"/>
      <c r="O50262" s="500"/>
      <c r="Q50262" s="498" t="s">
        <v>213</v>
      </c>
      <c r="S50262" s="499"/>
    </row>
    <row r="50263">
      <c r="B50263" s="497"/>
      <c r="H50263" s="500"/>
      <c r="O50263" s="500"/>
      <c r="Q50263" s="498" t="s">
        <v>213</v>
      </c>
      <c r="S50263" s="499"/>
    </row>
    <row r="50264">
      <c r="B50264" s="497"/>
      <c r="H50264" s="500"/>
      <c r="O50264" s="500"/>
      <c r="Q50264" s="498" t="s">
        <v>213</v>
      </c>
      <c r="S50264" s="499"/>
    </row>
    <row r="50265">
      <c r="B50265" s="497"/>
      <c r="H50265" s="500"/>
      <c r="O50265" s="500"/>
      <c r="Q50265" s="498" t="s">
        <v>213</v>
      </c>
      <c r="S50265" s="499"/>
    </row>
    <row r="50266">
      <c r="B50266" s="497"/>
      <c r="H50266" s="500"/>
      <c r="O50266" s="500"/>
      <c r="Q50266" s="498" t="s">
        <v>213</v>
      </c>
      <c r="S50266" s="499"/>
    </row>
    <row r="50267">
      <c r="B50267" s="497"/>
      <c r="H50267" s="500"/>
      <c r="O50267" s="500"/>
      <c r="Q50267" s="498" t="s">
        <v>213</v>
      </c>
      <c r="S50267" s="499"/>
    </row>
    <row r="50268">
      <c r="B50268" s="497"/>
      <c r="H50268" s="500"/>
      <c r="O50268" s="500"/>
      <c r="Q50268" s="498" t="s">
        <v>213</v>
      </c>
      <c r="S50268" s="499"/>
    </row>
    <row r="50269">
      <c r="B50269" s="497"/>
      <c r="H50269" s="500"/>
      <c r="O50269" s="500"/>
      <c r="Q50269" s="498" t="s">
        <v>213</v>
      </c>
      <c r="S50269" s="499"/>
    </row>
    <row r="50270">
      <c r="B50270" s="497"/>
      <c r="H50270" s="500"/>
      <c r="O50270" s="500"/>
      <c r="Q50270" s="498" t="s">
        <v>213</v>
      </c>
      <c r="S50270" s="499"/>
    </row>
    <row r="50271">
      <c r="B50271" s="497"/>
      <c r="H50271" s="500"/>
      <c r="O50271" s="500"/>
      <c r="Q50271" s="498" t="s">
        <v>213</v>
      </c>
      <c r="S50271" s="499"/>
    </row>
    <row r="50272">
      <c r="B50272" s="497"/>
      <c r="H50272" s="500"/>
      <c r="O50272" s="500"/>
      <c r="Q50272" s="498" t="s">
        <v>213</v>
      </c>
      <c r="S50272" s="499"/>
    </row>
    <row r="50273">
      <c r="B50273" s="497"/>
      <c r="H50273" s="500"/>
      <c r="O50273" s="500"/>
      <c r="Q50273" s="498" t="s">
        <v>213</v>
      </c>
      <c r="S50273" s="499"/>
    </row>
    <row r="50274">
      <c r="B50274" s="497"/>
      <c r="H50274" s="500"/>
      <c r="O50274" s="500"/>
      <c r="Q50274" s="498" t="s">
        <v>213</v>
      </c>
      <c r="S50274" s="499"/>
    </row>
    <row r="50275">
      <c r="B50275" s="497"/>
      <c r="H50275" s="500"/>
      <c r="O50275" s="500"/>
      <c r="Q50275" s="498" t="s">
        <v>213</v>
      </c>
      <c r="S50275" s="499"/>
    </row>
    <row r="50276">
      <c r="B50276" s="497"/>
      <c r="H50276" s="500"/>
      <c r="O50276" s="500"/>
      <c r="Q50276" s="498" t="s">
        <v>213</v>
      </c>
      <c r="S50276" s="499"/>
    </row>
    <row r="50277">
      <c r="B50277" s="497"/>
      <c r="H50277" s="500"/>
      <c r="O50277" s="500"/>
      <c r="Q50277" s="498" t="s">
        <v>213</v>
      </c>
      <c r="S50277" s="499"/>
    </row>
    <row r="50278">
      <c r="B50278" s="497"/>
      <c r="H50278" s="500"/>
      <c r="O50278" s="500"/>
      <c r="Q50278" s="498" t="s">
        <v>213</v>
      </c>
      <c r="S50278" s="499"/>
    </row>
    <row r="50279">
      <c r="B50279" s="497"/>
      <c r="H50279" s="500"/>
      <c r="O50279" s="500"/>
      <c r="Q50279" s="498" t="s">
        <v>213</v>
      </c>
      <c r="S50279" s="499"/>
    </row>
    <row r="50280">
      <c r="B50280" s="497"/>
      <c r="H50280" s="500"/>
      <c r="O50280" s="500"/>
      <c r="Q50280" s="498" t="s">
        <v>213</v>
      </c>
      <c r="S50280" s="499"/>
    </row>
    <row r="50281">
      <c r="B50281" s="497"/>
      <c r="H50281" s="500"/>
      <c r="O50281" s="500"/>
      <c r="Q50281" s="498" t="s">
        <v>213</v>
      </c>
      <c r="S50281" s="499"/>
    </row>
    <row r="50282">
      <c r="B50282" s="497"/>
      <c r="H50282" s="500"/>
      <c r="O50282" s="500"/>
      <c r="Q50282" s="498" t="s">
        <v>213</v>
      </c>
      <c r="S50282" s="499"/>
    </row>
    <row r="50283">
      <c r="B50283" s="497"/>
      <c r="H50283" s="500"/>
      <c r="O50283" s="500"/>
      <c r="Q50283" s="498" t="s">
        <v>213</v>
      </c>
      <c r="S50283" s="499"/>
    </row>
    <row r="50284">
      <c r="B50284" s="497"/>
      <c r="H50284" s="500"/>
      <c r="O50284" s="500"/>
      <c r="Q50284" s="498" t="s">
        <v>213</v>
      </c>
      <c r="S50284" s="499"/>
    </row>
    <row r="50285">
      <c r="B50285" s="497"/>
      <c r="H50285" s="500"/>
      <c r="O50285" s="500"/>
      <c r="Q50285" s="498" t="s">
        <v>213</v>
      </c>
      <c r="S50285" s="499"/>
    </row>
    <row r="50286">
      <c r="B50286" s="497"/>
      <c r="H50286" s="500"/>
      <c r="O50286" s="500"/>
      <c r="Q50286" s="498" t="s">
        <v>213</v>
      </c>
      <c r="S50286" s="499"/>
    </row>
    <row r="50287">
      <c r="B50287" s="497"/>
      <c r="H50287" s="500"/>
      <c r="O50287" s="500"/>
      <c r="Q50287" s="498" t="s">
        <v>213</v>
      </c>
      <c r="S50287" s="499"/>
    </row>
    <row r="50288">
      <c r="B50288" s="497"/>
      <c r="H50288" s="500"/>
      <c r="O50288" s="500"/>
      <c r="Q50288" s="498" t="s">
        <v>213</v>
      </c>
      <c r="S50288" s="499"/>
    </row>
    <row r="50289">
      <c r="B50289" s="497"/>
      <c r="H50289" s="500"/>
      <c r="O50289" s="500"/>
      <c r="Q50289" s="498" t="s">
        <v>213</v>
      </c>
      <c r="S50289" s="499"/>
    </row>
    <row r="50290">
      <c r="B50290" s="497"/>
      <c r="H50290" s="500"/>
      <c r="O50290" s="500"/>
      <c r="Q50290" s="498" t="s">
        <v>213</v>
      </c>
      <c r="S50290" s="499"/>
    </row>
    <row r="50291">
      <c r="B50291" s="497"/>
      <c r="H50291" s="500"/>
      <c r="O50291" s="500"/>
      <c r="Q50291" s="498" t="s">
        <v>213</v>
      </c>
      <c r="S50291" s="499"/>
    </row>
    <row r="50292">
      <c r="B50292" s="497"/>
      <c r="H50292" s="500"/>
      <c r="O50292" s="500"/>
      <c r="Q50292" s="498" t="s">
        <v>213</v>
      </c>
      <c r="S50292" s="499"/>
    </row>
    <row r="50293">
      <c r="B50293" s="497"/>
      <c r="H50293" s="500"/>
      <c r="O50293" s="500"/>
      <c r="Q50293" s="498" t="s">
        <v>213</v>
      </c>
      <c r="S50293" s="499"/>
    </row>
    <row r="50294">
      <c r="B50294" s="497"/>
      <c r="H50294" s="500"/>
      <c r="O50294" s="500"/>
      <c r="Q50294" s="498" t="s">
        <v>213</v>
      </c>
      <c r="S50294" s="499"/>
    </row>
    <row r="50295">
      <c r="B50295" s="497"/>
      <c r="H50295" s="500"/>
      <c r="O50295" s="500"/>
      <c r="Q50295" s="498" t="s">
        <v>213</v>
      </c>
      <c r="S50295" s="499"/>
    </row>
    <row r="50296">
      <c r="B50296" s="497"/>
      <c r="H50296" s="500"/>
      <c r="O50296" s="500"/>
      <c r="Q50296" s="498" t="s">
        <v>213</v>
      </c>
      <c r="S50296" s="499"/>
    </row>
    <row r="50297">
      <c r="B50297" s="497"/>
      <c r="H50297" s="500"/>
      <c r="O50297" s="500"/>
      <c r="Q50297" s="498" t="s">
        <v>213</v>
      </c>
      <c r="S50297" s="499"/>
    </row>
    <row r="50298">
      <c r="B50298" s="497"/>
      <c r="H50298" s="500"/>
      <c r="O50298" s="500"/>
      <c r="Q50298" s="498" t="s">
        <v>213</v>
      </c>
      <c r="S50298" s="499"/>
    </row>
    <row r="50299">
      <c r="B50299" s="497"/>
      <c r="H50299" s="500"/>
      <c r="O50299" s="500"/>
      <c r="Q50299" s="498" t="s">
        <v>213</v>
      </c>
      <c r="S50299" s="499"/>
    </row>
    <row r="50300">
      <c r="B50300" s="497"/>
      <c r="H50300" s="500"/>
      <c r="O50300" s="500"/>
      <c r="Q50300" s="498" t="s">
        <v>213</v>
      </c>
      <c r="S50300" s="499"/>
    </row>
    <row r="50301">
      <c r="B50301" s="497"/>
      <c r="H50301" s="500"/>
      <c r="O50301" s="500"/>
      <c r="Q50301" s="498" t="s">
        <v>213</v>
      </c>
      <c r="S50301" s="499"/>
    </row>
    <row r="50302">
      <c r="B50302" s="497"/>
      <c r="H50302" s="500"/>
      <c r="O50302" s="500"/>
      <c r="Q50302" s="498" t="s">
        <v>213</v>
      </c>
      <c r="S50302" s="499"/>
    </row>
    <row r="50303">
      <c r="B50303" s="497"/>
      <c r="H50303" s="500"/>
      <c r="O50303" s="500"/>
      <c r="Q50303" s="498" t="s">
        <v>213</v>
      </c>
      <c r="S50303" s="499"/>
    </row>
    <row r="50304">
      <c r="B50304" s="497"/>
      <c r="H50304" s="500"/>
      <c r="O50304" s="500"/>
      <c r="Q50304" s="498" t="s">
        <v>213</v>
      </c>
      <c r="S50304" s="499"/>
    </row>
    <row r="50305">
      <c r="B50305" s="497"/>
      <c r="H50305" s="500"/>
      <c r="O50305" s="500"/>
      <c r="Q50305" s="498" t="s">
        <v>213</v>
      </c>
      <c r="S50305" s="499"/>
    </row>
    <row r="50306">
      <c r="B50306" s="497"/>
      <c r="H50306" s="500"/>
      <c r="O50306" s="500"/>
      <c r="Q50306" s="498" t="s">
        <v>213</v>
      </c>
      <c r="S50306" s="499"/>
    </row>
    <row r="50307">
      <c r="B50307" s="497"/>
      <c r="H50307" s="500"/>
      <c r="O50307" s="500"/>
      <c r="Q50307" s="498" t="s">
        <v>213</v>
      </c>
      <c r="S50307" s="499"/>
    </row>
    <row r="50308">
      <c r="B50308" s="497"/>
      <c r="H50308" s="500"/>
      <c r="O50308" s="500"/>
      <c r="Q50308" s="498" t="s">
        <v>213</v>
      </c>
      <c r="S50308" s="499"/>
    </row>
    <row r="50309">
      <c r="B50309" s="497"/>
      <c r="H50309" s="500"/>
      <c r="O50309" s="500"/>
      <c r="Q50309" s="498" t="s">
        <v>213</v>
      </c>
      <c r="S50309" s="499"/>
    </row>
    <row r="50310">
      <c r="B50310" s="497"/>
      <c r="H50310" s="500"/>
      <c r="O50310" s="500"/>
      <c r="Q50310" s="498" t="s">
        <v>213</v>
      </c>
      <c r="S50310" s="499"/>
    </row>
    <row r="50311">
      <c r="B50311" s="497"/>
      <c r="H50311" s="500"/>
      <c r="O50311" s="500"/>
      <c r="Q50311" s="498" t="s">
        <v>213</v>
      </c>
      <c r="S50311" s="499"/>
    </row>
    <row r="50312">
      <c r="B50312" s="497"/>
      <c r="H50312" s="500"/>
      <c r="O50312" s="500"/>
      <c r="Q50312" s="498" t="s">
        <v>213</v>
      </c>
      <c r="S50312" s="499"/>
    </row>
    <row r="50313">
      <c r="B50313" s="497"/>
      <c r="H50313" s="500"/>
      <c r="O50313" s="500"/>
      <c r="Q50313" s="498" t="s">
        <v>213</v>
      </c>
      <c r="S50313" s="499"/>
    </row>
    <row r="50314">
      <c r="B50314" s="497"/>
      <c r="H50314" s="500"/>
      <c r="O50314" s="500"/>
      <c r="Q50314" s="498" t="s">
        <v>213</v>
      </c>
      <c r="S50314" s="499"/>
    </row>
    <row r="50315">
      <c r="B50315" s="497"/>
      <c r="H50315" s="500"/>
      <c r="O50315" s="500"/>
      <c r="Q50315" s="498" t="s">
        <v>213</v>
      </c>
      <c r="S50315" s="499"/>
    </row>
    <row r="50316">
      <c r="B50316" s="497"/>
      <c r="H50316" s="500"/>
      <c r="O50316" s="500"/>
      <c r="Q50316" s="498" t="s">
        <v>213</v>
      </c>
      <c r="S50316" s="499"/>
    </row>
    <row r="50317">
      <c r="B50317" s="497"/>
      <c r="H50317" s="500"/>
      <c r="O50317" s="500"/>
      <c r="Q50317" s="498" t="s">
        <v>213</v>
      </c>
      <c r="S50317" s="499"/>
    </row>
    <row r="50318">
      <c r="B50318" s="497"/>
      <c r="H50318" s="500"/>
      <c r="O50318" s="500"/>
      <c r="Q50318" s="498" t="s">
        <v>213</v>
      </c>
      <c r="S50318" s="499"/>
    </row>
    <row r="50319">
      <c r="B50319" s="497"/>
      <c r="H50319" s="500"/>
      <c r="O50319" s="500"/>
      <c r="Q50319" s="498" t="s">
        <v>213</v>
      </c>
      <c r="S50319" s="499"/>
    </row>
    <row r="50320">
      <c r="B50320" s="497"/>
      <c r="H50320" s="500"/>
      <c r="O50320" s="500"/>
      <c r="Q50320" s="498" t="s">
        <v>213</v>
      </c>
      <c r="S50320" s="499"/>
    </row>
    <row r="50321">
      <c r="B50321" s="497"/>
      <c r="H50321" s="500"/>
      <c r="O50321" s="500"/>
      <c r="Q50321" s="498" t="s">
        <v>213</v>
      </c>
      <c r="S50321" s="499"/>
    </row>
    <row r="50322">
      <c r="B50322" s="497"/>
      <c r="H50322" s="500"/>
      <c r="O50322" s="500"/>
      <c r="Q50322" s="498" t="s">
        <v>213</v>
      </c>
      <c r="S50322" s="499"/>
    </row>
    <row r="50323">
      <c r="B50323" s="497"/>
      <c r="H50323" s="500"/>
      <c r="O50323" s="500"/>
      <c r="Q50323" s="498" t="s">
        <v>213</v>
      </c>
      <c r="S50323" s="499"/>
    </row>
    <row r="50324">
      <c r="B50324" s="497"/>
      <c r="H50324" s="500"/>
      <c r="O50324" s="500"/>
      <c r="Q50324" s="498" t="s">
        <v>213</v>
      </c>
      <c r="S50324" s="499"/>
    </row>
    <row r="50325">
      <c r="B50325" s="497"/>
      <c r="H50325" s="500"/>
      <c r="O50325" s="500"/>
      <c r="Q50325" s="498" t="s">
        <v>213</v>
      </c>
      <c r="S50325" s="499"/>
    </row>
    <row r="50326">
      <c r="B50326" s="497"/>
      <c r="H50326" s="500"/>
      <c r="O50326" s="500"/>
      <c r="Q50326" s="498" t="s">
        <v>213</v>
      </c>
      <c r="S50326" s="499"/>
    </row>
    <row r="50327">
      <c r="B50327" s="497"/>
      <c r="H50327" s="500"/>
      <c r="O50327" s="500"/>
      <c r="Q50327" s="498" t="s">
        <v>213</v>
      </c>
      <c r="S50327" s="499"/>
    </row>
    <row r="50328">
      <c r="B50328" s="497"/>
      <c r="H50328" s="500"/>
      <c r="O50328" s="500"/>
      <c r="Q50328" s="498" t="s">
        <v>213</v>
      </c>
      <c r="S50328" s="499"/>
    </row>
    <row r="50329">
      <c r="B50329" s="497"/>
      <c r="H50329" s="500"/>
      <c r="O50329" s="500"/>
      <c r="Q50329" s="498" t="s">
        <v>213</v>
      </c>
      <c r="S50329" s="499"/>
    </row>
    <row r="50330">
      <c r="B50330" s="497"/>
      <c r="H50330" s="500"/>
      <c r="O50330" s="500"/>
      <c r="Q50330" s="498" t="s">
        <v>213</v>
      </c>
      <c r="S50330" s="499"/>
    </row>
    <row r="50331">
      <c r="B50331" s="497"/>
      <c r="H50331" s="500"/>
      <c r="O50331" s="500"/>
      <c r="Q50331" s="498" t="s">
        <v>213</v>
      </c>
      <c r="S50331" s="499"/>
    </row>
    <row r="50332">
      <c r="B50332" s="497"/>
      <c r="H50332" s="500"/>
      <c r="O50332" s="500"/>
      <c r="Q50332" s="498" t="s">
        <v>213</v>
      </c>
      <c r="S50332" s="499"/>
    </row>
    <row r="50333">
      <c r="B50333" s="497"/>
      <c r="H50333" s="500"/>
      <c r="O50333" s="500"/>
      <c r="Q50333" s="498" t="s">
        <v>213</v>
      </c>
      <c r="S50333" s="499"/>
    </row>
    <row r="50334">
      <c r="B50334" s="497"/>
      <c r="H50334" s="500"/>
      <c r="O50334" s="500"/>
      <c r="Q50334" s="498" t="s">
        <v>213</v>
      </c>
      <c r="S50334" s="499"/>
    </row>
    <row r="50335">
      <c r="B50335" s="497"/>
      <c r="H50335" s="500"/>
      <c r="O50335" s="500"/>
      <c r="Q50335" s="498" t="s">
        <v>213</v>
      </c>
      <c r="S50335" s="499"/>
    </row>
    <row r="50336">
      <c r="B50336" s="497"/>
      <c r="H50336" s="500"/>
      <c r="O50336" s="500"/>
      <c r="Q50336" s="498" t="s">
        <v>213</v>
      </c>
      <c r="S50336" s="499"/>
    </row>
    <row r="50337">
      <c r="B50337" s="497"/>
      <c r="H50337" s="500"/>
      <c r="O50337" s="500"/>
      <c r="Q50337" s="498" t="s">
        <v>213</v>
      </c>
      <c r="S50337" s="499"/>
    </row>
    <row r="50338">
      <c r="B50338" s="497"/>
      <c r="H50338" s="500"/>
      <c r="O50338" s="500"/>
      <c r="Q50338" s="498" t="s">
        <v>213</v>
      </c>
      <c r="S50338" s="499"/>
    </row>
    <row r="50339">
      <c r="B50339" s="497"/>
      <c r="H50339" s="500"/>
      <c r="O50339" s="500"/>
      <c r="Q50339" s="498" t="s">
        <v>213</v>
      </c>
      <c r="S50339" s="499"/>
    </row>
    <row r="50340">
      <c r="B50340" s="497"/>
      <c r="H50340" s="500"/>
      <c r="O50340" s="500"/>
      <c r="Q50340" s="498" t="s">
        <v>213</v>
      </c>
      <c r="S50340" s="499"/>
    </row>
    <row r="50341">
      <c r="B50341" s="497"/>
      <c r="H50341" s="500"/>
      <c r="O50341" s="500"/>
      <c r="Q50341" s="498" t="s">
        <v>213</v>
      </c>
      <c r="S50341" s="499"/>
    </row>
    <row r="50342">
      <c r="B50342" s="497"/>
      <c r="H50342" s="500"/>
      <c r="O50342" s="500"/>
      <c r="Q50342" s="498" t="s">
        <v>213</v>
      </c>
      <c r="S50342" s="499"/>
    </row>
    <row r="50343">
      <c r="B50343" s="497"/>
      <c r="H50343" s="500"/>
      <c r="O50343" s="500"/>
      <c r="Q50343" s="498" t="s">
        <v>213</v>
      </c>
      <c r="S50343" s="499"/>
    </row>
    <row r="50344">
      <c r="B50344" s="497"/>
      <c r="H50344" s="500"/>
      <c r="O50344" s="500"/>
      <c r="Q50344" s="498" t="s">
        <v>213</v>
      </c>
      <c r="S50344" s="499"/>
    </row>
    <row r="50345">
      <c r="B50345" s="497"/>
      <c r="H50345" s="500"/>
      <c r="O50345" s="500"/>
      <c r="Q50345" s="498" t="s">
        <v>213</v>
      </c>
      <c r="S50345" s="499"/>
    </row>
    <row r="50346">
      <c r="B50346" s="497"/>
      <c r="H50346" s="500"/>
      <c r="O50346" s="500"/>
      <c r="Q50346" s="498" t="s">
        <v>213</v>
      </c>
      <c r="S50346" s="499"/>
    </row>
    <row r="50347">
      <c r="B50347" s="497"/>
      <c r="H50347" s="500"/>
      <c r="O50347" s="500"/>
      <c r="Q50347" s="498" t="s">
        <v>213</v>
      </c>
      <c r="S50347" s="499"/>
    </row>
    <row r="50348">
      <c r="B50348" s="497"/>
      <c r="H50348" s="500"/>
      <c r="O50348" s="500"/>
      <c r="Q50348" s="498" t="s">
        <v>213</v>
      </c>
      <c r="S50348" s="499"/>
    </row>
    <row r="50349">
      <c r="B50349" s="497"/>
      <c r="H50349" s="500"/>
      <c r="O50349" s="500"/>
      <c r="Q50349" s="498" t="s">
        <v>213</v>
      </c>
      <c r="S50349" s="499"/>
    </row>
    <row r="50350">
      <c r="B50350" s="497"/>
      <c r="H50350" s="500"/>
      <c r="O50350" s="500"/>
      <c r="Q50350" s="498" t="s">
        <v>213</v>
      </c>
      <c r="S50350" s="499"/>
    </row>
    <row r="50351">
      <c r="B50351" s="497"/>
      <c r="H50351" s="500"/>
      <c r="O50351" s="500"/>
      <c r="Q50351" s="498" t="s">
        <v>213</v>
      </c>
      <c r="S50351" s="499"/>
    </row>
    <row r="50352">
      <c r="B50352" s="497"/>
      <c r="H50352" s="500"/>
      <c r="O50352" s="500"/>
      <c r="Q50352" s="498" t="s">
        <v>213</v>
      </c>
      <c r="S50352" s="499"/>
    </row>
    <row r="50353">
      <c r="B50353" s="497"/>
      <c r="H50353" s="500"/>
      <c r="O50353" s="500"/>
      <c r="Q50353" s="498" t="s">
        <v>213</v>
      </c>
      <c r="S50353" s="499"/>
    </row>
    <row r="50354">
      <c r="B50354" s="497"/>
      <c r="H50354" s="500"/>
      <c r="O50354" s="500"/>
      <c r="Q50354" s="498" t="s">
        <v>213</v>
      </c>
      <c r="S50354" s="499"/>
    </row>
    <row r="50355">
      <c r="B50355" s="497"/>
      <c r="H50355" s="500"/>
      <c r="O50355" s="500"/>
      <c r="Q50355" s="498" t="s">
        <v>213</v>
      </c>
      <c r="S50355" s="499"/>
    </row>
    <row r="50356">
      <c r="B50356" s="497"/>
      <c r="H50356" s="500"/>
      <c r="O50356" s="500"/>
      <c r="Q50356" s="498" t="s">
        <v>213</v>
      </c>
      <c r="S50356" s="499"/>
    </row>
    <row r="50357">
      <c r="B50357" s="497"/>
      <c r="H50357" s="500"/>
      <c r="O50357" s="500"/>
      <c r="Q50357" s="498" t="s">
        <v>213</v>
      </c>
      <c r="S50357" s="499"/>
    </row>
    <row r="50358">
      <c r="B50358" s="497"/>
      <c r="H50358" s="500"/>
      <c r="O50358" s="500"/>
      <c r="Q50358" s="498" t="s">
        <v>213</v>
      </c>
      <c r="S50358" s="499"/>
    </row>
    <row r="50359">
      <c r="B50359" s="497"/>
      <c r="H50359" s="500"/>
      <c r="O50359" s="500"/>
      <c r="Q50359" s="498" t="s">
        <v>213</v>
      </c>
      <c r="S50359" s="499"/>
    </row>
    <row r="50360">
      <c r="B50360" s="497"/>
      <c r="H50360" s="500"/>
      <c r="O50360" s="500"/>
      <c r="Q50360" s="498" t="s">
        <v>213</v>
      </c>
      <c r="S50360" s="499"/>
    </row>
    <row r="50361">
      <c r="B50361" s="497"/>
      <c r="H50361" s="500"/>
      <c r="O50361" s="500"/>
      <c r="Q50361" s="498" t="s">
        <v>213</v>
      </c>
      <c r="S50361" s="499"/>
    </row>
    <row r="50362">
      <c r="B50362" s="497"/>
      <c r="H50362" s="500"/>
      <c r="O50362" s="500"/>
      <c r="Q50362" s="498" t="s">
        <v>213</v>
      </c>
      <c r="S50362" s="499"/>
    </row>
    <row r="50363">
      <c r="B50363" s="497"/>
      <c r="H50363" s="500"/>
      <c r="O50363" s="500"/>
      <c r="Q50363" s="498" t="s">
        <v>213</v>
      </c>
      <c r="S50363" s="499"/>
    </row>
    <row r="50364">
      <c r="B50364" s="497"/>
      <c r="H50364" s="500"/>
      <c r="O50364" s="500"/>
      <c r="Q50364" s="498" t="s">
        <v>213</v>
      </c>
      <c r="S50364" s="499"/>
    </row>
    <row r="50365">
      <c r="B50365" s="497"/>
      <c r="H50365" s="500"/>
      <c r="O50365" s="500"/>
      <c r="Q50365" s="498" t="s">
        <v>213</v>
      </c>
      <c r="S50365" s="499"/>
    </row>
    <row r="50366">
      <c r="B50366" s="497"/>
      <c r="H50366" s="500"/>
      <c r="O50366" s="500"/>
      <c r="Q50366" s="498" t="s">
        <v>213</v>
      </c>
      <c r="S50366" s="499"/>
    </row>
    <row r="50367">
      <c r="B50367" s="497"/>
      <c r="H50367" s="500"/>
      <c r="O50367" s="500"/>
      <c r="Q50367" s="498" t="s">
        <v>213</v>
      </c>
      <c r="S50367" s="499"/>
    </row>
    <row r="50368">
      <c r="B50368" s="497"/>
      <c r="H50368" s="500"/>
      <c r="O50368" s="500"/>
      <c r="Q50368" s="498" t="s">
        <v>213</v>
      </c>
      <c r="S50368" s="499"/>
    </row>
    <row r="50369">
      <c r="B50369" s="497"/>
      <c r="H50369" s="500"/>
      <c r="O50369" s="500"/>
      <c r="Q50369" s="498" t="s">
        <v>213</v>
      </c>
      <c r="S50369" s="499"/>
    </row>
    <row r="50370">
      <c r="B50370" s="497"/>
      <c r="H50370" s="500"/>
      <c r="O50370" s="500"/>
      <c r="Q50370" s="498" t="s">
        <v>213</v>
      </c>
      <c r="S50370" s="499"/>
    </row>
    <row r="50371">
      <c r="B50371" s="497"/>
      <c r="H50371" s="500"/>
      <c r="O50371" s="500"/>
      <c r="Q50371" s="498" t="s">
        <v>213</v>
      </c>
      <c r="S50371" s="499"/>
    </row>
    <row r="50372">
      <c r="B50372" s="497"/>
      <c r="H50372" s="500"/>
      <c r="O50372" s="500"/>
      <c r="Q50372" s="498" t="s">
        <v>213</v>
      </c>
      <c r="S50372" s="499"/>
    </row>
    <row r="50373">
      <c r="B50373" s="497"/>
      <c r="H50373" s="500"/>
      <c r="O50373" s="500"/>
      <c r="Q50373" s="498" t="s">
        <v>213</v>
      </c>
      <c r="S50373" s="499"/>
    </row>
    <row r="50374">
      <c r="B50374" s="497"/>
      <c r="H50374" s="500"/>
      <c r="O50374" s="500"/>
      <c r="Q50374" s="498" t="s">
        <v>213</v>
      </c>
      <c r="S50374" s="499"/>
    </row>
    <row r="50375">
      <c r="B50375" s="497"/>
      <c r="H50375" s="500"/>
      <c r="O50375" s="500"/>
      <c r="Q50375" s="498" t="s">
        <v>213</v>
      </c>
      <c r="S50375" s="499"/>
    </row>
    <row r="50376">
      <c r="B50376" s="497"/>
      <c r="H50376" s="500"/>
      <c r="O50376" s="500"/>
      <c r="Q50376" s="498" t="s">
        <v>213</v>
      </c>
      <c r="S50376" s="499"/>
    </row>
    <row r="50377">
      <c r="B50377" s="497"/>
      <c r="H50377" s="500"/>
      <c r="O50377" s="500"/>
      <c r="Q50377" s="498" t="s">
        <v>213</v>
      </c>
      <c r="S50377" s="499"/>
    </row>
    <row r="50378">
      <c r="B50378" s="497"/>
      <c r="H50378" s="500"/>
      <c r="O50378" s="500"/>
      <c r="Q50378" s="498" t="s">
        <v>213</v>
      </c>
      <c r="S50378" s="499"/>
    </row>
    <row r="50379">
      <c r="B50379" s="497"/>
      <c r="H50379" s="500"/>
      <c r="O50379" s="500"/>
      <c r="Q50379" s="498" t="s">
        <v>213</v>
      </c>
      <c r="S50379" s="499"/>
    </row>
    <row r="50380">
      <c r="B50380" s="497"/>
      <c r="H50380" s="500"/>
      <c r="O50380" s="500"/>
      <c r="Q50380" s="498" t="s">
        <v>213</v>
      </c>
      <c r="S50380" s="499"/>
    </row>
    <row r="50381">
      <c r="B50381" s="497"/>
      <c r="H50381" s="500"/>
      <c r="O50381" s="500"/>
      <c r="Q50381" s="498" t="s">
        <v>213</v>
      </c>
      <c r="S50381" s="499"/>
    </row>
    <row r="50382">
      <c r="B50382" s="497"/>
      <c r="H50382" s="500"/>
      <c r="O50382" s="500"/>
      <c r="Q50382" s="498" t="s">
        <v>213</v>
      </c>
      <c r="S50382" s="499"/>
    </row>
    <row r="50383">
      <c r="B50383" s="497"/>
      <c r="H50383" s="500"/>
      <c r="O50383" s="500"/>
      <c r="Q50383" s="498" t="s">
        <v>213</v>
      </c>
      <c r="S50383" s="499"/>
    </row>
    <row r="50384">
      <c r="B50384" s="497"/>
      <c r="H50384" s="500"/>
      <c r="O50384" s="500"/>
      <c r="Q50384" s="498" t="s">
        <v>213</v>
      </c>
      <c r="S50384" s="499"/>
    </row>
    <row r="50385">
      <c r="B50385" s="497"/>
      <c r="H50385" s="500"/>
      <c r="O50385" s="500"/>
      <c r="Q50385" s="498" t="s">
        <v>213</v>
      </c>
      <c r="S50385" s="499"/>
    </row>
    <row r="50386">
      <c r="B50386" s="497"/>
      <c r="H50386" s="500"/>
      <c r="O50386" s="500"/>
      <c r="Q50386" s="498" t="s">
        <v>213</v>
      </c>
      <c r="S50386" s="499"/>
    </row>
    <row r="50387">
      <c r="B50387" s="497"/>
      <c r="H50387" s="500"/>
      <c r="O50387" s="500"/>
      <c r="Q50387" s="498" t="s">
        <v>213</v>
      </c>
      <c r="S50387" s="499"/>
    </row>
    <row r="50388">
      <c r="B50388" s="497"/>
      <c r="H50388" s="500"/>
      <c r="O50388" s="500"/>
      <c r="Q50388" s="498" t="s">
        <v>213</v>
      </c>
      <c r="S50388" s="499"/>
    </row>
    <row r="50389">
      <c r="B50389" s="497"/>
      <c r="H50389" s="500"/>
      <c r="O50389" s="500"/>
      <c r="Q50389" s="498" t="s">
        <v>213</v>
      </c>
      <c r="S50389" s="499"/>
    </row>
    <row r="50390">
      <c r="B50390" s="497"/>
      <c r="H50390" s="500"/>
      <c r="O50390" s="500"/>
      <c r="Q50390" s="498" t="s">
        <v>213</v>
      </c>
      <c r="S50390" s="499"/>
    </row>
    <row r="50391">
      <c r="B50391" s="497"/>
      <c r="H50391" s="500"/>
      <c r="O50391" s="500"/>
      <c r="Q50391" s="498" t="s">
        <v>213</v>
      </c>
      <c r="S50391" s="499"/>
    </row>
    <row r="50392">
      <c r="B50392" s="497"/>
      <c r="H50392" s="500"/>
      <c r="O50392" s="500"/>
      <c r="Q50392" s="498" t="s">
        <v>213</v>
      </c>
      <c r="S50392" s="499"/>
    </row>
    <row r="50393">
      <c r="B50393" s="497"/>
      <c r="H50393" s="500"/>
      <c r="O50393" s="500"/>
      <c r="Q50393" s="498" t="s">
        <v>213</v>
      </c>
      <c r="S50393" s="499"/>
    </row>
    <row r="50394">
      <c r="B50394" s="497"/>
      <c r="H50394" s="500"/>
      <c r="O50394" s="500"/>
      <c r="Q50394" s="498" t="s">
        <v>213</v>
      </c>
      <c r="S50394" s="499"/>
    </row>
    <row r="50395">
      <c r="B50395" s="497"/>
      <c r="H50395" s="500"/>
      <c r="O50395" s="500"/>
      <c r="Q50395" s="498" t="s">
        <v>213</v>
      </c>
      <c r="S50395" s="499"/>
    </row>
    <row r="50396">
      <c r="B50396" s="497"/>
      <c r="H50396" s="500"/>
      <c r="O50396" s="500"/>
      <c r="Q50396" s="498" t="s">
        <v>213</v>
      </c>
      <c r="S50396" s="499"/>
    </row>
    <row r="50397">
      <c r="B50397" s="497"/>
      <c r="H50397" s="500"/>
      <c r="O50397" s="500"/>
      <c r="Q50397" s="498" t="s">
        <v>213</v>
      </c>
      <c r="S50397" s="499"/>
    </row>
    <row r="50398">
      <c r="B50398" s="497"/>
      <c r="H50398" s="500"/>
      <c r="O50398" s="500"/>
      <c r="Q50398" s="498" t="s">
        <v>213</v>
      </c>
      <c r="S50398" s="499"/>
    </row>
    <row r="50399">
      <c r="B50399" s="497"/>
      <c r="H50399" s="500"/>
      <c r="O50399" s="500"/>
      <c r="Q50399" s="498" t="s">
        <v>213</v>
      </c>
      <c r="S50399" s="499"/>
    </row>
    <row r="50400">
      <c r="B50400" s="497"/>
      <c r="H50400" s="500"/>
      <c r="O50400" s="500"/>
      <c r="Q50400" s="498" t="s">
        <v>213</v>
      </c>
      <c r="S50400" s="499"/>
    </row>
    <row r="50401">
      <c r="B50401" s="497"/>
      <c r="H50401" s="500"/>
      <c r="O50401" s="500"/>
      <c r="Q50401" s="498" t="s">
        <v>213</v>
      </c>
      <c r="S50401" s="499"/>
    </row>
    <row r="50402">
      <c r="B50402" s="497"/>
      <c r="H50402" s="500"/>
      <c r="O50402" s="500"/>
      <c r="Q50402" s="498" t="s">
        <v>213</v>
      </c>
      <c r="S50402" s="499"/>
    </row>
    <row r="50403">
      <c r="B50403" s="497"/>
      <c r="H50403" s="500"/>
      <c r="O50403" s="500"/>
      <c r="Q50403" s="498" t="s">
        <v>213</v>
      </c>
      <c r="S50403" s="499"/>
    </row>
    <row r="50404">
      <c r="B50404" s="497"/>
      <c r="H50404" s="500"/>
      <c r="O50404" s="500"/>
      <c r="Q50404" s="498" t="s">
        <v>213</v>
      </c>
      <c r="S50404" s="499"/>
    </row>
    <row r="50405">
      <c r="B50405" s="497"/>
      <c r="H50405" s="500"/>
      <c r="O50405" s="500"/>
      <c r="Q50405" s="498" t="s">
        <v>213</v>
      </c>
      <c r="S50405" s="499"/>
    </row>
    <row r="50406">
      <c r="B50406" s="497"/>
      <c r="H50406" s="500"/>
      <c r="O50406" s="500"/>
      <c r="Q50406" s="498" t="s">
        <v>213</v>
      </c>
      <c r="S50406" s="499"/>
    </row>
    <row r="50407">
      <c r="B50407" s="497"/>
      <c r="H50407" s="500"/>
      <c r="O50407" s="500"/>
      <c r="Q50407" s="498" t="s">
        <v>213</v>
      </c>
      <c r="S50407" s="499"/>
    </row>
    <row r="50408">
      <c r="B50408" s="497"/>
      <c r="H50408" s="500"/>
      <c r="O50408" s="500"/>
      <c r="Q50408" s="498" t="s">
        <v>213</v>
      </c>
      <c r="S50408" s="499"/>
    </row>
    <row r="50409">
      <c r="B50409" s="497"/>
      <c r="H50409" s="500"/>
      <c r="O50409" s="500"/>
      <c r="Q50409" s="498" t="s">
        <v>213</v>
      </c>
      <c r="S50409" s="499"/>
    </row>
    <row r="50410">
      <c r="B50410" s="497"/>
      <c r="H50410" s="500"/>
      <c r="O50410" s="500"/>
      <c r="Q50410" s="498" t="s">
        <v>213</v>
      </c>
      <c r="S50410" s="499"/>
    </row>
    <row r="50411">
      <c r="B50411" s="497"/>
      <c r="H50411" s="500"/>
      <c r="O50411" s="500"/>
      <c r="Q50411" s="498" t="s">
        <v>213</v>
      </c>
      <c r="S50411" s="499"/>
    </row>
    <row r="50412">
      <c r="B50412" s="497"/>
      <c r="H50412" s="500"/>
      <c r="O50412" s="500"/>
      <c r="Q50412" s="498" t="s">
        <v>213</v>
      </c>
      <c r="S50412" s="499"/>
    </row>
    <row r="50413">
      <c r="B50413" s="497"/>
      <c r="H50413" s="500"/>
      <c r="O50413" s="500"/>
      <c r="Q50413" s="498" t="s">
        <v>213</v>
      </c>
      <c r="S50413" s="499"/>
    </row>
    <row r="50414">
      <c r="B50414" s="497"/>
      <c r="H50414" s="500"/>
      <c r="O50414" s="500"/>
      <c r="Q50414" s="498" t="s">
        <v>213</v>
      </c>
      <c r="S50414" s="499"/>
    </row>
    <row r="50415">
      <c r="B50415" s="497"/>
      <c r="H50415" s="500"/>
      <c r="O50415" s="500"/>
      <c r="Q50415" s="498" t="s">
        <v>213</v>
      </c>
      <c r="S50415" s="499"/>
    </row>
    <row r="50416">
      <c r="B50416" s="497"/>
      <c r="H50416" s="500"/>
      <c r="O50416" s="500"/>
      <c r="Q50416" s="498" t="s">
        <v>213</v>
      </c>
      <c r="S50416" s="499"/>
    </row>
    <row r="50417">
      <c r="B50417" s="497"/>
      <c r="H50417" s="500"/>
      <c r="O50417" s="500"/>
      <c r="Q50417" s="498" t="s">
        <v>213</v>
      </c>
      <c r="S50417" s="499"/>
    </row>
    <row r="50418">
      <c r="B50418" s="497"/>
      <c r="H50418" s="500"/>
      <c r="O50418" s="500"/>
      <c r="Q50418" s="498" t="s">
        <v>213</v>
      </c>
      <c r="S50418" s="499"/>
    </row>
    <row r="50419">
      <c r="B50419" s="497"/>
      <c r="H50419" s="500"/>
      <c r="O50419" s="500"/>
      <c r="Q50419" s="498" t="s">
        <v>213</v>
      </c>
      <c r="S50419" s="499"/>
    </row>
    <row r="50420">
      <c r="B50420" s="497"/>
      <c r="H50420" s="500"/>
      <c r="O50420" s="500"/>
      <c r="Q50420" s="498" t="s">
        <v>213</v>
      </c>
      <c r="S50420" s="499"/>
    </row>
    <row r="50421">
      <c r="B50421" s="497"/>
      <c r="H50421" s="500"/>
      <c r="O50421" s="500"/>
      <c r="Q50421" s="498" t="s">
        <v>213</v>
      </c>
      <c r="S50421" s="499"/>
    </row>
    <row r="50422">
      <c r="B50422" s="497"/>
      <c r="H50422" s="500"/>
      <c r="O50422" s="500"/>
      <c r="Q50422" s="498" t="s">
        <v>213</v>
      </c>
      <c r="S50422" s="499"/>
    </row>
    <row r="50423">
      <c r="B50423" s="497"/>
      <c r="H50423" s="500"/>
      <c r="O50423" s="500"/>
      <c r="Q50423" s="498" t="s">
        <v>213</v>
      </c>
      <c r="S50423" s="499"/>
    </row>
    <row r="50424">
      <c r="B50424" s="497"/>
      <c r="H50424" s="500"/>
      <c r="O50424" s="500"/>
      <c r="Q50424" s="498" t="s">
        <v>213</v>
      </c>
      <c r="S50424" s="499"/>
    </row>
    <row r="50425">
      <c r="B50425" s="497"/>
      <c r="H50425" s="500"/>
      <c r="O50425" s="500"/>
      <c r="Q50425" s="498" t="s">
        <v>213</v>
      </c>
      <c r="S50425" s="499"/>
    </row>
    <row r="50426">
      <c r="B50426" s="497"/>
      <c r="H50426" s="500"/>
      <c r="O50426" s="500"/>
      <c r="Q50426" s="498" t="s">
        <v>213</v>
      </c>
      <c r="S50426" s="499"/>
    </row>
    <row r="50427">
      <c r="B50427" s="497"/>
      <c r="H50427" s="500"/>
      <c r="O50427" s="500"/>
      <c r="Q50427" s="498" t="s">
        <v>213</v>
      </c>
      <c r="S50427" s="499"/>
    </row>
    <row r="50428">
      <c r="B50428" s="497"/>
      <c r="H50428" s="500"/>
      <c r="O50428" s="500"/>
      <c r="Q50428" s="498" t="s">
        <v>213</v>
      </c>
      <c r="S50428" s="499"/>
    </row>
    <row r="50429">
      <c r="B50429" s="497"/>
      <c r="H50429" s="500"/>
      <c r="O50429" s="500"/>
      <c r="Q50429" s="498" t="s">
        <v>213</v>
      </c>
      <c r="S50429" s="499"/>
    </row>
    <row r="50430">
      <c r="B50430" s="497"/>
      <c r="H50430" s="500"/>
      <c r="O50430" s="500"/>
      <c r="Q50430" s="498" t="s">
        <v>213</v>
      </c>
      <c r="S50430" s="499"/>
    </row>
    <row r="50431">
      <c r="B50431" s="497"/>
      <c r="H50431" s="500"/>
      <c r="O50431" s="500"/>
      <c r="Q50431" s="498" t="s">
        <v>213</v>
      </c>
      <c r="S50431" s="499"/>
    </row>
    <row r="50432">
      <c r="B50432" s="497"/>
      <c r="H50432" s="500"/>
      <c r="O50432" s="500"/>
      <c r="Q50432" s="498" t="s">
        <v>213</v>
      </c>
      <c r="S50432" s="499"/>
    </row>
    <row r="50433">
      <c r="B50433" s="497"/>
      <c r="H50433" s="500"/>
      <c r="O50433" s="500"/>
      <c r="Q50433" s="498" t="s">
        <v>213</v>
      </c>
      <c r="S50433" s="499"/>
    </row>
    <row r="50434">
      <c r="B50434" s="497"/>
      <c r="H50434" s="500"/>
      <c r="O50434" s="500"/>
      <c r="Q50434" s="498" t="s">
        <v>213</v>
      </c>
      <c r="S50434" s="499"/>
    </row>
    <row r="50435">
      <c r="B50435" s="497"/>
      <c r="H50435" s="500"/>
      <c r="O50435" s="500"/>
      <c r="Q50435" s="498" t="s">
        <v>213</v>
      </c>
      <c r="S50435" s="499"/>
    </row>
    <row r="50436">
      <c r="B50436" s="497"/>
      <c r="H50436" s="500"/>
      <c r="O50436" s="500"/>
      <c r="Q50436" s="498" t="s">
        <v>213</v>
      </c>
      <c r="S50436" s="499"/>
    </row>
    <row r="50437">
      <c r="B50437" s="497"/>
      <c r="H50437" s="500"/>
      <c r="O50437" s="500"/>
      <c r="Q50437" s="498" t="s">
        <v>213</v>
      </c>
      <c r="S50437" s="499"/>
    </row>
    <row r="50438">
      <c r="B50438" s="497"/>
      <c r="H50438" s="500"/>
      <c r="O50438" s="500"/>
      <c r="Q50438" s="498" t="s">
        <v>213</v>
      </c>
      <c r="S50438" s="499"/>
    </row>
    <row r="50439">
      <c r="B50439" s="497"/>
      <c r="H50439" s="500"/>
      <c r="O50439" s="500"/>
      <c r="Q50439" s="498" t="s">
        <v>213</v>
      </c>
      <c r="S50439" s="499"/>
    </row>
    <row r="50440">
      <c r="B50440" s="497"/>
      <c r="H50440" s="500"/>
      <c r="O50440" s="500"/>
      <c r="Q50440" s="498" t="s">
        <v>213</v>
      </c>
      <c r="S50440" s="499"/>
    </row>
    <row r="50441">
      <c r="B50441" s="497"/>
      <c r="H50441" s="500"/>
      <c r="O50441" s="500"/>
      <c r="Q50441" s="498" t="s">
        <v>213</v>
      </c>
      <c r="S50441" s="499"/>
    </row>
    <row r="50442">
      <c r="B50442" s="497"/>
      <c r="H50442" s="500"/>
      <c r="O50442" s="500"/>
      <c r="Q50442" s="498" t="s">
        <v>213</v>
      </c>
      <c r="S50442" s="499"/>
    </row>
    <row r="50443">
      <c r="B50443" s="497"/>
      <c r="H50443" s="500"/>
      <c r="O50443" s="500"/>
      <c r="Q50443" s="498" t="s">
        <v>213</v>
      </c>
      <c r="S50443" s="499"/>
    </row>
    <row r="50444">
      <c r="B50444" s="497"/>
      <c r="H50444" s="500"/>
      <c r="O50444" s="500"/>
      <c r="Q50444" s="498" t="s">
        <v>213</v>
      </c>
      <c r="S50444" s="499"/>
    </row>
    <row r="50445">
      <c r="B50445" s="497"/>
      <c r="H50445" s="500"/>
      <c r="O50445" s="500"/>
      <c r="Q50445" s="498" t="s">
        <v>213</v>
      </c>
      <c r="S50445" s="499"/>
    </row>
    <row r="50446">
      <c r="B50446" s="497"/>
      <c r="H50446" s="500"/>
      <c r="O50446" s="500"/>
      <c r="Q50446" s="498" t="s">
        <v>213</v>
      </c>
      <c r="S50446" s="499"/>
    </row>
    <row r="50447">
      <c r="B50447" s="497"/>
      <c r="H50447" s="500"/>
      <c r="O50447" s="500"/>
      <c r="Q50447" s="498" t="s">
        <v>213</v>
      </c>
      <c r="S50447" s="499"/>
    </row>
    <row r="50448">
      <c r="B50448" s="497"/>
      <c r="H50448" s="500"/>
      <c r="O50448" s="500"/>
      <c r="Q50448" s="498" t="s">
        <v>213</v>
      </c>
      <c r="S50448" s="499"/>
    </row>
    <row r="50449">
      <c r="B50449" s="497"/>
      <c r="H50449" s="500"/>
      <c r="O50449" s="500"/>
      <c r="Q50449" s="498" t="s">
        <v>213</v>
      </c>
      <c r="S50449" s="499"/>
    </row>
    <row r="50450">
      <c r="B50450" s="497"/>
      <c r="H50450" s="500"/>
      <c r="O50450" s="500"/>
      <c r="Q50450" s="498" t="s">
        <v>213</v>
      </c>
      <c r="S50450" s="499"/>
    </row>
    <row r="50451">
      <c r="B50451" s="497"/>
      <c r="H50451" s="500"/>
      <c r="O50451" s="500"/>
      <c r="Q50451" s="498" t="s">
        <v>213</v>
      </c>
      <c r="S50451" s="499"/>
    </row>
    <row r="50452">
      <c r="B50452" s="497"/>
      <c r="H50452" s="500"/>
      <c r="O50452" s="500"/>
      <c r="Q50452" s="498" t="s">
        <v>213</v>
      </c>
      <c r="S50452" s="499"/>
    </row>
    <row r="50453">
      <c r="B50453" s="497"/>
      <c r="H50453" s="500"/>
      <c r="O50453" s="500"/>
      <c r="Q50453" s="498" t="s">
        <v>213</v>
      </c>
      <c r="S50453" s="499"/>
    </row>
    <row r="50454">
      <c r="B50454" s="497"/>
      <c r="H50454" s="500"/>
      <c r="O50454" s="500"/>
      <c r="Q50454" s="498" t="s">
        <v>213</v>
      </c>
      <c r="S50454" s="499"/>
    </row>
    <row r="50455">
      <c r="B50455" s="497"/>
      <c r="H50455" s="500"/>
      <c r="O50455" s="500"/>
      <c r="Q50455" s="498" t="s">
        <v>213</v>
      </c>
      <c r="S50455" s="499"/>
    </row>
    <row r="50456">
      <c r="B50456" s="497"/>
      <c r="H50456" s="500"/>
      <c r="O50456" s="500"/>
      <c r="Q50456" s="498" t="s">
        <v>213</v>
      </c>
      <c r="S50456" s="499"/>
    </row>
    <row r="50457">
      <c r="B50457" s="497"/>
      <c r="H50457" s="500"/>
      <c r="O50457" s="500"/>
      <c r="Q50457" s="498" t="s">
        <v>213</v>
      </c>
      <c r="S50457" s="499"/>
    </row>
    <row r="50458">
      <c r="B50458" s="497"/>
      <c r="H50458" s="500"/>
      <c r="O50458" s="500"/>
      <c r="Q50458" s="498" t="s">
        <v>213</v>
      </c>
      <c r="S50458" s="499"/>
    </row>
    <row r="50459">
      <c r="B50459" s="497"/>
      <c r="H50459" s="500"/>
      <c r="O50459" s="500"/>
      <c r="Q50459" s="498" t="s">
        <v>213</v>
      </c>
      <c r="S50459" s="499"/>
    </row>
    <row r="50460">
      <c r="B50460" s="497"/>
      <c r="H50460" s="500"/>
      <c r="O50460" s="500"/>
      <c r="Q50460" s="498" t="s">
        <v>213</v>
      </c>
      <c r="S50460" s="499"/>
    </row>
    <row r="50461">
      <c r="B50461" s="497"/>
      <c r="H50461" s="500"/>
      <c r="O50461" s="500"/>
      <c r="Q50461" s="498" t="s">
        <v>213</v>
      </c>
      <c r="S50461" s="499"/>
    </row>
    <row r="50462">
      <c r="B50462" s="497"/>
      <c r="H50462" s="500"/>
      <c r="O50462" s="500"/>
      <c r="Q50462" s="498" t="s">
        <v>213</v>
      </c>
      <c r="S50462" s="499"/>
    </row>
    <row r="50463">
      <c r="B50463" s="497"/>
      <c r="H50463" s="500"/>
      <c r="O50463" s="500"/>
      <c r="Q50463" s="498" t="s">
        <v>213</v>
      </c>
      <c r="S50463" s="499"/>
    </row>
    <row r="50464">
      <c r="B50464" s="497"/>
      <c r="H50464" s="500"/>
      <c r="O50464" s="500"/>
      <c r="Q50464" s="498" t="s">
        <v>213</v>
      </c>
      <c r="S50464" s="499"/>
    </row>
    <row r="50465">
      <c r="B50465" s="497"/>
      <c r="H50465" s="500"/>
      <c r="O50465" s="500"/>
      <c r="Q50465" s="498" t="s">
        <v>213</v>
      </c>
      <c r="S50465" s="499"/>
    </row>
    <row r="50466">
      <c r="B50466" s="497"/>
      <c r="H50466" s="500"/>
      <c r="O50466" s="500"/>
      <c r="Q50466" s="498" t="s">
        <v>213</v>
      </c>
      <c r="S50466" s="499"/>
    </row>
    <row r="50467">
      <c r="B50467" s="497"/>
      <c r="H50467" s="500"/>
      <c r="O50467" s="500"/>
      <c r="Q50467" s="498" t="s">
        <v>213</v>
      </c>
      <c r="S50467" s="499"/>
    </row>
    <row r="50468">
      <c r="B50468" s="497"/>
      <c r="H50468" s="500"/>
      <c r="O50468" s="500"/>
      <c r="Q50468" s="498" t="s">
        <v>213</v>
      </c>
      <c r="S50468" s="499"/>
    </row>
    <row r="50469">
      <c r="B50469" s="497"/>
      <c r="H50469" s="500"/>
      <c r="O50469" s="500"/>
      <c r="Q50469" s="498" t="s">
        <v>213</v>
      </c>
      <c r="S50469" s="499"/>
    </row>
    <row r="50470">
      <c r="B50470" s="497"/>
      <c r="H50470" s="500"/>
      <c r="O50470" s="500"/>
      <c r="Q50470" s="498" t="s">
        <v>213</v>
      </c>
      <c r="S50470" s="499"/>
    </row>
    <row r="50471">
      <c r="B50471" s="497"/>
      <c r="H50471" s="500"/>
      <c r="O50471" s="500"/>
      <c r="Q50471" s="498" t="s">
        <v>213</v>
      </c>
      <c r="S50471" s="499"/>
    </row>
    <row r="50472">
      <c r="B50472" s="497"/>
      <c r="H50472" s="500"/>
      <c r="O50472" s="500"/>
      <c r="Q50472" s="498" t="s">
        <v>213</v>
      </c>
      <c r="S50472" s="499"/>
    </row>
    <row r="50473">
      <c r="B50473" s="497"/>
      <c r="H50473" s="500"/>
      <c r="O50473" s="500"/>
      <c r="Q50473" s="498" t="s">
        <v>213</v>
      </c>
      <c r="S50473" s="499"/>
    </row>
    <row r="50474">
      <c r="B50474" s="497"/>
      <c r="H50474" s="500"/>
      <c r="O50474" s="500"/>
      <c r="Q50474" s="498" t="s">
        <v>213</v>
      </c>
      <c r="S50474" s="499"/>
    </row>
    <row r="50475">
      <c r="B50475" s="497"/>
      <c r="H50475" s="500"/>
      <c r="O50475" s="500"/>
      <c r="Q50475" s="498" t="s">
        <v>213</v>
      </c>
      <c r="S50475" s="499"/>
    </row>
    <row r="50476">
      <c r="B50476" s="497"/>
      <c r="H50476" s="500"/>
      <c r="O50476" s="500"/>
      <c r="Q50476" s="498" t="s">
        <v>213</v>
      </c>
      <c r="S50476" s="499"/>
    </row>
    <row r="50477">
      <c r="B50477" s="497"/>
      <c r="H50477" s="500"/>
      <c r="O50477" s="500"/>
      <c r="Q50477" s="498" t="s">
        <v>213</v>
      </c>
      <c r="S50477" s="499"/>
    </row>
    <row r="50478">
      <c r="B50478" s="497"/>
      <c r="H50478" s="500"/>
      <c r="O50478" s="500"/>
      <c r="Q50478" s="498" t="s">
        <v>213</v>
      </c>
      <c r="S50478" s="499"/>
    </row>
    <row r="50479">
      <c r="B50479" s="497"/>
      <c r="H50479" s="500"/>
      <c r="O50479" s="500"/>
      <c r="Q50479" s="498" t="s">
        <v>213</v>
      </c>
      <c r="S50479" s="499"/>
    </row>
    <row r="50480">
      <c r="B50480" s="497"/>
      <c r="H50480" s="500"/>
      <c r="O50480" s="500"/>
      <c r="Q50480" s="498" t="s">
        <v>213</v>
      </c>
      <c r="S50480" s="499"/>
    </row>
    <row r="50481">
      <c r="B50481" s="497"/>
      <c r="H50481" s="500"/>
      <c r="O50481" s="500"/>
      <c r="Q50481" s="498" t="s">
        <v>213</v>
      </c>
      <c r="S50481" s="499"/>
    </row>
    <row r="50482">
      <c r="B50482" s="497"/>
      <c r="H50482" s="500"/>
      <c r="O50482" s="500"/>
      <c r="Q50482" s="498" t="s">
        <v>213</v>
      </c>
      <c r="S50482" s="499"/>
    </row>
    <row r="50483">
      <c r="B50483" s="497"/>
      <c r="H50483" s="500"/>
      <c r="O50483" s="500"/>
      <c r="Q50483" s="498" t="s">
        <v>213</v>
      </c>
      <c r="S50483" s="499"/>
    </row>
    <row r="50484">
      <c r="B50484" s="497"/>
      <c r="H50484" s="500"/>
      <c r="O50484" s="500"/>
      <c r="Q50484" s="498" t="s">
        <v>213</v>
      </c>
      <c r="S50484" s="499"/>
    </row>
    <row r="50485">
      <c r="B50485" s="497"/>
      <c r="H50485" s="500"/>
      <c r="O50485" s="500"/>
      <c r="Q50485" s="498" t="s">
        <v>213</v>
      </c>
      <c r="S50485" s="499"/>
    </row>
    <row r="50486">
      <c r="B50486" s="497"/>
      <c r="H50486" s="500"/>
      <c r="O50486" s="500"/>
      <c r="Q50486" s="498" t="s">
        <v>213</v>
      </c>
      <c r="S50486" s="499"/>
    </row>
    <row r="50487">
      <c r="B50487" s="497"/>
      <c r="H50487" s="500"/>
      <c r="O50487" s="500"/>
      <c r="Q50487" s="498" t="s">
        <v>213</v>
      </c>
      <c r="S50487" s="499"/>
    </row>
    <row r="50488">
      <c r="B50488" s="497"/>
      <c r="H50488" s="500"/>
      <c r="O50488" s="500"/>
      <c r="Q50488" s="498" t="s">
        <v>213</v>
      </c>
      <c r="S50488" s="499"/>
    </row>
    <row r="50489">
      <c r="B50489" s="497"/>
      <c r="H50489" s="500"/>
      <c r="O50489" s="500"/>
      <c r="Q50489" s="498" t="s">
        <v>213</v>
      </c>
      <c r="S50489" s="499"/>
    </row>
    <row r="50490">
      <c r="B50490" s="497"/>
      <c r="H50490" s="500"/>
      <c r="O50490" s="500"/>
      <c r="Q50490" s="498" t="s">
        <v>213</v>
      </c>
      <c r="S50490" s="499"/>
    </row>
    <row r="50491">
      <c r="B50491" s="497"/>
      <c r="H50491" s="500"/>
      <c r="O50491" s="500"/>
      <c r="Q50491" s="498" t="s">
        <v>213</v>
      </c>
      <c r="S50491" s="499"/>
    </row>
    <row r="50492">
      <c r="B50492" s="497"/>
      <c r="H50492" s="500"/>
      <c r="O50492" s="500"/>
      <c r="Q50492" s="498" t="s">
        <v>213</v>
      </c>
      <c r="S50492" s="499"/>
    </row>
    <row r="50493">
      <c r="B50493" s="497"/>
      <c r="H50493" s="500"/>
      <c r="O50493" s="500"/>
      <c r="Q50493" s="498" t="s">
        <v>213</v>
      </c>
      <c r="S50493" s="499"/>
    </row>
    <row r="50494">
      <c r="B50494" s="497"/>
      <c r="H50494" s="500"/>
      <c r="O50494" s="500"/>
      <c r="Q50494" s="498" t="s">
        <v>213</v>
      </c>
      <c r="S50494" s="499"/>
    </row>
    <row r="50495">
      <c r="B50495" s="497"/>
      <c r="H50495" s="500"/>
      <c r="O50495" s="500"/>
      <c r="Q50495" s="498" t="s">
        <v>213</v>
      </c>
      <c r="S50495" s="499"/>
    </row>
    <row r="50496">
      <c r="B50496" s="497"/>
      <c r="H50496" s="500"/>
      <c r="O50496" s="500"/>
      <c r="Q50496" s="498" t="s">
        <v>213</v>
      </c>
      <c r="S50496" s="499"/>
    </row>
    <row r="50497">
      <c r="B50497" s="497"/>
      <c r="H50497" s="500"/>
      <c r="O50497" s="500"/>
      <c r="Q50497" s="498" t="s">
        <v>213</v>
      </c>
      <c r="S50497" s="499"/>
    </row>
    <row r="50498">
      <c r="B50498" s="497"/>
      <c r="H50498" s="500"/>
      <c r="O50498" s="500"/>
      <c r="Q50498" s="498" t="s">
        <v>213</v>
      </c>
      <c r="S50498" s="499"/>
    </row>
    <row r="50499">
      <c r="B50499" s="497"/>
      <c r="H50499" s="500"/>
      <c r="O50499" s="500"/>
      <c r="Q50499" s="498" t="s">
        <v>213</v>
      </c>
      <c r="S50499" s="499"/>
    </row>
    <row r="50500">
      <c r="B50500" s="497"/>
      <c r="H50500" s="500"/>
      <c r="O50500" s="500"/>
      <c r="Q50500" s="498" t="s">
        <v>213</v>
      </c>
      <c r="S50500" s="499"/>
    </row>
    <row r="50501">
      <c r="B50501" s="497"/>
      <c r="H50501" s="500"/>
      <c r="O50501" s="500"/>
      <c r="Q50501" s="498" t="s">
        <v>213</v>
      </c>
      <c r="S50501" s="499"/>
    </row>
  </sheetData>
  <mergeCells count="38">
    <mergeCell ref="G1:H29"/>
    <mergeCell ref="I1:N1"/>
    <mergeCell ref="O1:O33"/>
    <mergeCell ref="P1:S1"/>
    <mergeCell ref="X1:AB1"/>
    <mergeCell ref="V2:V39"/>
    <mergeCell ref="W8:AB8"/>
    <mergeCell ref="I34:L34"/>
    <mergeCell ref="I35:L36"/>
    <mergeCell ref="I53:L69"/>
    <mergeCell ref="A54:G54"/>
    <mergeCell ref="H70:L70"/>
    <mergeCell ref="N28:N33"/>
    <mergeCell ref="I30:M30"/>
    <mergeCell ref="I31:M31"/>
    <mergeCell ref="I32:M32"/>
    <mergeCell ref="I33:M33"/>
    <mergeCell ref="M34:O70"/>
    <mergeCell ref="V50:V69"/>
    <mergeCell ref="P70:V70"/>
    <mergeCell ref="A2:E2"/>
    <mergeCell ref="A3:F3"/>
    <mergeCell ref="I8:N8"/>
    <mergeCell ref="P8:U8"/>
    <mergeCell ref="A1:E1"/>
    <mergeCell ref="A9:F9"/>
    <mergeCell ref="I14:N14"/>
    <mergeCell ref="I18:N18"/>
    <mergeCell ref="A19:F19"/>
    <mergeCell ref="F20:F29"/>
    <mergeCell ref="I20:N20"/>
    <mergeCell ref="I27:N27"/>
    <mergeCell ref="I28:L28"/>
    <mergeCell ref="A29:E29"/>
    <mergeCell ref="P24:U26"/>
    <mergeCell ref="P27:U27"/>
    <mergeCell ref="P30:U30"/>
    <mergeCell ref="P31:U31"/>
  </mergeCells>
  <conditionalFormatting sqref="N3:N7 N9:N13">
    <cfRule type="expression" dxfId="4" priority="1">
      <formula>N3&lt;0</formula>
    </cfRule>
  </conditionalFormatting>
  <conditionalFormatting sqref="Q23">
    <cfRule type="colorScale" priority="2">
      <colorScale>
        <cfvo type="formula" val="0"/>
        <cfvo type="formula" val="60"/>
        <cfvo type="formula" val="100"/>
        <color rgb="FF00FF00"/>
        <color rgb="FFFFFF00"/>
        <color rgb="FFFF0000"/>
      </colorScale>
    </cfRule>
  </conditionalFormatting>
  <conditionalFormatting sqref="Q21">
    <cfRule type="colorScale" priority="3">
      <colorScale>
        <cfvo type="formula" val="25"/>
        <cfvo type="formula" val="55"/>
        <cfvo type="formula" val="90"/>
        <color rgb="FFFF0000"/>
        <color rgb="FFFFFF00"/>
        <color rgb="FF00FF00"/>
      </colorScale>
    </cfRule>
  </conditionalFormatting>
  <conditionalFormatting sqref="B4 Q22 Q28 Q32">
    <cfRule type="colorScale" priority="4">
      <colorScale>
        <cfvo type="formula" val="40"/>
        <cfvo type="formula" val="59"/>
        <cfvo type="formula" val="80"/>
        <color rgb="FFFF0000"/>
        <color rgb="FFFF9900"/>
        <color rgb="FF00FF00"/>
      </colorScale>
    </cfRule>
  </conditionalFormatting>
  <conditionalFormatting sqref="U3:U7 AB3:AB7 U9:U18 AB9:AB53">
    <cfRule type="colorScale" priority="5">
      <colorScale>
        <cfvo type="formula" val="-0.2"/>
        <cfvo type="formula" val="0"/>
        <cfvo type="formula" val="0.2"/>
        <color rgb="FF57BB8A"/>
        <color rgb="FFEFEFEF"/>
        <color rgb="FFE67C73"/>
      </colorScale>
    </cfRule>
  </conditionalFormatting>
  <conditionalFormatting sqref="T3:T7 AA3:AA7 T9:T17 AA9:AA24 AA34:AA53">
    <cfRule type="expression" dxfId="5" priority="6">
      <formula>OR(U3="⬆️⬆️ MAJOR Rise", U3="⬆️ Rise")</formula>
    </cfRule>
  </conditionalFormatting>
  <conditionalFormatting sqref="U3:U7 AB3:AB7 U9:U18 AB9:AB53">
    <cfRule type="expression" dxfId="6" priority="7">
      <formula>U3="⬆️⬆️ MAJOR Rise"</formula>
    </cfRule>
  </conditionalFormatting>
  <conditionalFormatting sqref="U3:U7 AB3:AB7 U9:U18 AB9:AB53">
    <cfRule type="expression" dxfId="7" priority="8">
      <formula>U3="⬇️ Drop"</formula>
    </cfRule>
  </conditionalFormatting>
  <conditionalFormatting sqref="T3:T7 AA3:AA7 T9:T17 AA9:AA24 AA34:AA53">
    <cfRule type="expression" dxfId="8" priority="9">
      <formula>OR(U3="⬇️⬇️ MAJOR Drop", U3="⬇️ Drop")</formula>
    </cfRule>
  </conditionalFormatting>
  <conditionalFormatting sqref="U3:U7 AB3:AB7 U9:U18 AB9:AB53">
    <cfRule type="expression" dxfId="9" priority="10">
      <formula>U3="⬆️ Rise"</formula>
    </cfRule>
  </conditionalFormatting>
  <conditionalFormatting sqref="U3:U7 AB3:AB7 U9:U18 AB9:AB53">
    <cfRule type="expression" dxfId="10" priority="11">
      <formula>U3="⬇️⬇️ MAJOR Drop"</formula>
    </cfRule>
  </conditionalFormatting>
  <conditionalFormatting sqref="U3:U7 AB3:AB7 U9:U18 AB9:AB53">
    <cfRule type="expression" dxfId="11" priority="12">
      <formula>U3="Stable"</formula>
    </cfRule>
  </conditionalFormatting>
  <conditionalFormatting sqref="N3:N7 N9:N13">
    <cfRule type="cellIs" dxfId="12" priority="13" operator="greaterThan">
      <formula>0</formula>
    </cfRule>
  </conditionalFormatting>
  <conditionalFormatting sqref="N21:N24">
    <cfRule type="expression" dxfId="12" priority="14">
      <formula>N23&lt;0</formula>
    </cfRule>
  </conditionalFormatting>
  <conditionalFormatting sqref="S3:S7 Z3:Z7 S9:S17 Z9:Z53">
    <cfRule type="cellIs" dxfId="13" priority="15" operator="greaterThan">
      <formula>0</formula>
    </cfRule>
  </conditionalFormatting>
  <conditionalFormatting sqref="S3:S7 Z3:Z7 S9:S17 Z9:Z53">
    <cfRule type="cellIs" dxfId="14" priority="16" operator="lessThan">
      <formula>0</formula>
    </cfRule>
  </conditionalFormatting>
  <conditionalFormatting sqref="M9:M13">
    <cfRule type="cellIs" dxfId="13" priority="17" operator="greaterThan">
      <formula>0</formula>
    </cfRule>
  </conditionalFormatting>
  <conditionalFormatting sqref="M9:M13">
    <cfRule type="cellIs" dxfId="15" priority="18" operator="lessThan">
      <formula>0</formula>
    </cfRule>
  </conditionalFormatting>
  <conditionalFormatting sqref="M15:M17">
    <cfRule type="cellIs" dxfId="15" priority="19" operator="greaterThan">
      <formula>0</formula>
    </cfRule>
  </conditionalFormatting>
  <conditionalFormatting sqref="M15:M17">
    <cfRule type="cellIs" dxfId="13" priority="20" operator="lessThan">
      <formula>0</formula>
    </cfRule>
  </conditionalFormatting>
  <conditionalFormatting sqref="M21:M24 B28:E28">
    <cfRule type="cellIs" dxfId="13" priority="21" operator="lessThan">
      <formula>0</formula>
    </cfRule>
  </conditionalFormatting>
  <conditionalFormatting sqref="M21:M24 B28:E28">
    <cfRule type="cellIs" dxfId="15" priority="22" operator="greaterThan">
      <formula>0</formula>
    </cfRule>
  </conditionalFormatting>
  <conditionalFormatting sqref="M3:M5">
    <cfRule type="cellIs" dxfId="13" priority="23" operator="greaterThan">
      <formula>0</formula>
    </cfRule>
  </conditionalFormatting>
  <conditionalFormatting sqref="M3:M5">
    <cfRule type="cellIs" dxfId="15" priority="24" operator="lessThan">
      <formula>0</formula>
    </cfRule>
  </conditionalFormatting>
  <conditionalFormatting sqref="S36:S69">
    <cfRule type="cellIs" dxfId="15" priority="25" operator="lessThan">
      <formula>0</formula>
    </cfRule>
  </conditionalFormatting>
  <conditionalFormatting sqref="S36:S69">
    <cfRule type="cellIs" dxfId="13" priority="26" operator="greaterThan">
      <formula>0</formula>
    </cfRule>
  </conditionalFormatting>
  <conditionalFormatting sqref="T33:T69">
    <cfRule type="cellIs" dxfId="13" priority="27" operator="greaterThan">
      <formula>0</formula>
    </cfRule>
  </conditionalFormatting>
  <conditionalFormatting sqref="T33:T69">
    <cfRule type="cellIs" dxfId="15" priority="28" operator="lessThan">
      <formula>0</formula>
    </cfRule>
  </conditionalFormatting>
  <conditionalFormatting sqref="U33:U69">
    <cfRule type="cellIs" dxfId="15" priority="29" operator="lessThan">
      <formula>0</formula>
    </cfRule>
  </conditionalFormatting>
  <conditionalFormatting sqref="U33:U69">
    <cfRule type="cellIs" dxfId="13" priority="30" operator="greaterThan">
      <formula>0</formula>
    </cfRule>
  </conditionalFormatting>
  <conditionalFormatting sqref="K38:L52">
    <cfRule type="cellIs" dxfId="15" priority="31" operator="greaterThan">
      <formula>0</formula>
    </cfRule>
  </conditionalFormatting>
  <conditionalFormatting sqref="K38:L52">
    <cfRule type="cellIs" dxfId="13" priority="32" operator="lessThan">
      <formula>0</formula>
    </cfRule>
  </conditionalFormatting>
  <hyperlinks>
    <hyperlink r:id="rId2" ref="I3"/>
    <hyperlink r:id="rId3" ref="P3"/>
    <hyperlink r:id="rId4" ref="W3"/>
    <hyperlink r:id="rId5" ref="I4"/>
    <hyperlink r:id="rId6" ref="P4"/>
    <hyperlink r:id="rId7" ref="W4"/>
    <hyperlink r:id="rId8" ref="I5"/>
    <hyperlink r:id="rId9" ref="P5"/>
    <hyperlink r:id="rId10" ref="W5"/>
    <hyperlink r:id="rId11" ref="P6"/>
    <hyperlink r:id="rId12" ref="W6"/>
    <hyperlink r:id="rId13" ref="P7"/>
    <hyperlink r:id="rId14" ref="W7"/>
    <hyperlink r:id="rId15" ref="I9"/>
    <hyperlink r:id="rId16" ref="P9"/>
    <hyperlink r:id="rId17" ref="W9"/>
    <hyperlink r:id="rId18" ref="I10"/>
    <hyperlink r:id="rId19" ref="P10"/>
    <hyperlink r:id="rId20" ref="W10"/>
    <hyperlink r:id="rId21" ref="I11"/>
    <hyperlink r:id="rId22" ref="P11"/>
    <hyperlink r:id="rId23" ref="I12"/>
    <hyperlink r:id="rId24" ref="P12"/>
    <hyperlink r:id="rId25" ref="W12"/>
    <hyperlink r:id="rId26" ref="I13"/>
    <hyperlink r:id="rId27" ref="P13"/>
    <hyperlink r:id="rId28" ref="W13"/>
    <hyperlink r:id="rId29" ref="P14"/>
    <hyperlink r:id="rId30" ref="W14"/>
    <hyperlink r:id="rId31" ref="I15"/>
    <hyperlink r:id="rId32" ref="P15"/>
    <hyperlink r:id="rId33" ref="W15"/>
    <hyperlink r:id="rId34" ref="I16"/>
    <hyperlink r:id="rId35" ref="P16"/>
    <hyperlink r:id="rId36" ref="W16"/>
    <hyperlink r:id="rId37" location="hasComeFromMpArticle=false" ref="I17"/>
    <hyperlink r:id="rId38" ref="P17"/>
    <hyperlink r:id="rId39" ref="W17"/>
    <hyperlink r:id="rId40" ref="W18"/>
    <hyperlink r:id="rId41" ref="A19"/>
    <hyperlink r:id="rId42" ref="I19"/>
    <hyperlink r:id="rId43" ref="W19"/>
    <hyperlink r:id="rId44" ref="B20"/>
    <hyperlink r:id="rId45" ref="C20"/>
    <hyperlink r:id="rId46" ref="D20"/>
    <hyperlink r:id="rId47" ref="E20"/>
    <hyperlink r:id="rId48" ref="W20"/>
    <hyperlink r:id="rId49" ref="A21"/>
    <hyperlink r:id="rId50" ref="I21"/>
    <hyperlink r:id="rId51" ref="W21"/>
    <hyperlink r:id="rId52" ref="A22"/>
    <hyperlink r:id="rId53" ref="I22"/>
    <hyperlink r:id="rId54" ref="W22"/>
    <hyperlink r:id="rId55" ref="A23"/>
    <hyperlink r:id="rId56" ref="W23"/>
    <hyperlink r:id="rId57" ref="A24"/>
    <hyperlink r:id="rId58" ref="I24"/>
    <hyperlink r:id="rId59" ref="W24"/>
    <hyperlink r:id="rId60" ref="A25"/>
    <hyperlink r:id="rId61" ref="W25"/>
    <hyperlink r:id="rId62" ref="W26"/>
    <hyperlink r:id="rId63" ref="W27"/>
    <hyperlink r:id="rId64" ref="I28"/>
    <hyperlink r:id="rId65" ref="W28"/>
    <hyperlink r:id="rId66" ref="I30"/>
    <hyperlink r:id="rId67" ref="W30"/>
    <hyperlink r:id="rId68" ref="I31"/>
    <hyperlink r:id="rId69" ref="A32"/>
    <hyperlink r:id="rId70" ref="I32"/>
    <hyperlink r:id="rId71" ref="W32"/>
    <hyperlink r:id="rId72" ref="A33"/>
    <hyperlink r:id="rId73" ref="I33"/>
    <hyperlink r:id="rId74" ref="W33"/>
    <hyperlink r:id="rId75" ref="A34"/>
    <hyperlink r:id="rId76" ref="W34"/>
    <hyperlink r:id="rId77" ref="A35"/>
    <hyperlink r:id="rId78" ref="W35"/>
    <hyperlink r:id="rId79" ref="A36"/>
    <hyperlink r:id="rId80" ref="W36"/>
    <hyperlink r:id="rId81" ref="A37"/>
    <hyperlink r:id="rId82" ref="W37"/>
    <hyperlink r:id="rId83" ref="A38"/>
    <hyperlink r:id="rId84" ref="W38"/>
    <hyperlink r:id="rId85" ref="A39"/>
    <hyperlink r:id="rId86" ref="A40"/>
    <hyperlink r:id="rId87" ref="W40"/>
    <hyperlink r:id="rId88" ref="A41"/>
    <hyperlink r:id="rId89" ref="W41"/>
    <hyperlink r:id="rId90" ref="A42"/>
    <hyperlink r:id="rId91" ref="W42"/>
    <hyperlink r:id="rId92" ref="A43"/>
    <hyperlink r:id="rId93" ref="W43"/>
    <hyperlink r:id="rId94" ref="A44"/>
    <hyperlink r:id="rId95" ref="W44"/>
    <hyperlink r:id="rId96" ref="A45"/>
    <hyperlink r:id="rId97" ref="W45"/>
    <hyperlink r:id="rId98" ref="A46"/>
    <hyperlink r:id="rId99" ref="W46"/>
    <hyperlink r:id="rId100" ref="A47"/>
    <hyperlink r:id="rId101" ref="W47"/>
    <hyperlink r:id="rId102" ref="A48"/>
    <hyperlink r:id="rId103" ref="W48"/>
    <hyperlink r:id="rId104" ref="A49"/>
    <hyperlink r:id="rId105" ref="W49"/>
    <hyperlink r:id="rId106" ref="A50"/>
    <hyperlink r:id="rId107" ref="W50"/>
    <hyperlink r:id="rId108" ref="A51"/>
    <hyperlink r:id="rId109" ref="W51"/>
    <hyperlink r:id="rId110" ref="W52"/>
    <hyperlink r:id="rId111" ref="W53"/>
  </hyperlinks>
  <drawing r:id="rId112"/>
  <legacyDrawing r:id="rId113"/>
  <tableParts count="6">
    <tablePart r:id="rId120"/>
    <tablePart r:id="rId121"/>
    <tablePart r:id="rId122"/>
    <tablePart r:id="rId123"/>
    <tablePart r:id="rId124"/>
    <tablePart r:id="rId12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21.13"/>
  </cols>
  <sheetData>
    <row r="1">
      <c r="A1" s="501" t="s">
        <v>190</v>
      </c>
      <c r="B1" s="502" t="s">
        <v>262</v>
      </c>
      <c r="C1" s="502" t="s">
        <v>263</v>
      </c>
      <c r="D1" s="503" t="s">
        <v>86</v>
      </c>
      <c r="E1" s="503" t="s">
        <v>264</v>
      </c>
      <c r="F1" s="503" t="s">
        <v>265</v>
      </c>
      <c r="G1" s="503" t="s">
        <v>266</v>
      </c>
      <c r="H1" s="501" t="s">
        <v>125</v>
      </c>
      <c r="I1" s="504" t="s">
        <v>128</v>
      </c>
      <c r="J1" s="502" t="s">
        <v>267</v>
      </c>
      <c r="K1" s="502" t="s">
        <v>268</v>
      </c>
      <c r="L1" s="502" t="s">
        <v>269</v>
      </c>
      <c r="M1" s="503" t="s">
        <v>187</v>
      </c>
      <c r="N1" s="503" t="s">
        <v>270</v>
      </c>
      <c r="O1" s="503" t="s">
        <v>271</v>
      </c>
      <c r="P1" s="503" t="s">
        <v>208</v>
      </c>
      <c r="Q1" s="503" t="s">
        <v>272</v>
      </c>
      <c r="R1" s="503" t="s">
        <v>273</v>
      </c>
      <c r="S1" s="503" t="s">
        <v>274</v>
      </c>
      <c r="T1" s="503" t="s">
        <v>228</v>
      </c>
      <c r="U1" s="502" t="s">
        <v>275</v>
      </c>
      <c r="V1" s="503" t="s">
        <v>246</v>
      </c>
      <c r="W1" s="502" t="s">
        <v>276</v>
      </c>
      <c r="X1" s="504" t="s">
        <v>277</v>
      </c>
      <c r="Y1" s="504" t="s">
        <v>69</v>
      </c>
      <c r="Z1" s="504" t="s">
        <v>74</v>
      </c>
      <c r="AA1" s="504" t="s">
        <v>77</v>
      </c>
      <c r="AB1" s="504" t="s">
        <v>80</v>
      </c>
      <c r="AC1" s="504" t="s">
        <v>87</v>
      </c>
      <c r="AD1" s="504" t="s">
        <v>93</v>
      </c>
      <c r="AE1" s="504" t="s">
        <v>99</v>
      </c>
      <c r="AF1" s="504" t="s">
        <v>105</v>
      </c>
      <c r="AG1" s="504" t="s">
        <v>278</v>
      </c>
      <c r="AH1" s="504" t="s">
        <v>121</v>
      </c>
      <c r="AI1" s="504" t="s">
        <v>279</v>
      </c>
      <c r="AJ1" s="504" t="s">
        <v>129</v>
      </c>
      <c r="AK1" s="504" t="s">
        <v>65</v>
      </c>
      <c r="AL1" s="504" t="s">
        <v>280</v>
      </c>
      <c r="AM1" s="504" t="s">
        <v>75</v>
      </c>
      <c r="AN1" s="504" t="s">
        <v>78</v>
      </c>
      <c r="AO1" s="504" t="s">
        <v>81</v>
      </c>
      <c r="AP1" s="504" t="s">
        <v>88</v>
      </c>
      <c r="AQ1" s="504" t="s">
        <v>94</v>
      </c>
      <c r="AR1" s="504" t="s">
        <v>100</v>
      </c>
      <c r="AS1" s="504" t="s">
        <v>281</v>
      </c>
      <c r="AT1" s="504" t="s">
        <v>112</v>
      </c>
      <c r="AU1" s="504" t="s">
        <v>116</v>
      </c>
      <c r="AV1" s="504" t="s">
        <v>282</v>
      </c>
      <c r="AW1" s="504" t="s">
        <v>127</v>
      </c>
      <c r="AX1" s="504" t="s">
        <v>283</v>
      </c>
      <c r="AY1" s="504" t="s">
        <v>284</v>
      </c>
      <c r="AZ1" s="504" t="s">
        <v>285</v>
      </c>
      <c r="BA1" s="504" t="s">
        <v>149</v>
      </c>
      <c r="BB1" s="504" t="s">
        <v>286</v>
      </c>
      <c r="BC1" s="504" t="s">
        <v>287</v>
      </c>
      <c r="BD1" s="504" t="s">
        <v>288</v>
      </c>
      <c r="BE1" s="504" t="s">
        <v>289</v>
      </c>
      <c r="BF1" s="504" t="s">
        <v>166</v>
      </c>
      <c r="BG1" s="504" t="s">
        <v>169</v>
      </c>
      <c r="BH1" s="504" t="s">
        <v>290</v>
      </c>
      <c r="BI1" s="504" t="s">
        <v>291</v>
      </c>
      <c r="BJ1" s="504" t="s">
        <v>177</v>
      </c>
      <c r="BK1" s="504" t="s">
        <v>181</v>
      </c>
      <c r="BL1" s="504" t="s">
        <v>186</v>
      </c>
      <c r="BM1" s="504" t="s">
        <v>194</v>
      </c>
      <c r="BN1" s="504" t="s">
        <v>198</v>
      </c>
      <c r="BO1" s="504" t="s">
        <v>201</v>
      </c>
      <c r="BP1" s="504" t="s">
        <v>204</v>
      </c>
      <c r="BQ1" s="504" t="s">
        <v>207</v>
      </c>
      <c r="BR1" s="504" t="s">
        <v>214</v>
      </c>
      <c r="BS1" s="504" t="s">
        <v>292</v>
      </c>
      <c r="BT1" s="504" t="s">
        <v>293</v>
      </c>
    </row>
    <row r="2">
      <c r="A2" s="505">
        <v>45688.0</v>
      </c>
      <c r="B2" s="506">
        <v>393400.0</v>
      </c>
      <c r="C2" s="506">
        <v>429600.0</v>
      </c>
      <c r="D2" s="507">
        <v>0.0695</v>
      </c>
      <c r="E2" s="507">
        <v>0.0433</v>
      </c>
      <c r="F2" s="507">
        <v>0.0458</v>
      </c>
      <c r="G2" s="507">
        <v>0.03625276327</v>
      </c>
      <c r="H2" s="508">
        <v>101.6</v>
      </c>
      <c r="I2" s="509">
        <v>80610.0</v>
      </c>
      <c r="J2" s="506">
        <v>829376.0</v>
      </c>
      <c r="K2" s="506">
        <v>496000.0</v>
      </c>
      <c r="L2" s="506">
        <v>1460000.0</v>
      </c>
      <c r="M2" s="507">
        <v>0.04</v>
      </c>
      <c r="N2" s="507">
        <v>0.0178</v>
      </c>
      <c r="O2" s="507">
        <v>0.11257759</v>
      </c>
      <c r="P2" s="507">
        <v>0.0047</v>
      </c>
      <c r="Q2" s="507">
        <v>0.0129</v>
      </c>
      <c r="R2" s="507">
        <v>0.015600000000000001</v>
      </c>
      <c r="S2" s="507">
        <v>0.030600000000000002</v>
      </c>
      <c r="T2" s="507">
        <v>0.071</v>
      </c>
      <c r="U2" s="506">
        <v>7762000.0</v>
      </c>
      <c r="V2" s="507">
        <v>0.075</v>
      </c>
      <c r="W2" s="506">
        <v>2543800.0</v>
      </c>
      <c r="X2" s="510">
        <v>267.542</v>
      </c>
      <c r="Y2" s="510">
        <v>131.669</v>
      </c>
      <c r="Z2" s="510">
        <v>359.216</v>
      </c>
      <c r="AA2" s="510">
        <v>421.341</v>
      </c>
      <c r="AB2" s="510">
        <v>251.215</v>
      </c>
      <c r="AC2" s="510">
        <v>0.179</v>
      </c>
      <c r="AD2" s="510">
        <v>4.025</v>
      </c>
      <c r="AE2" s="510">
        <v>4.953</v>
      </c>
      <c r="AF2" s="510">
        <v>1.925</v>
      </c>
      <c r="AG2" s="510">
        <v>3.969</v>
      </c>
      <c r="AH2" s="510">
        <v>261.261</v>
      </c>
      <c r="AI2" s="510">
        <v>217.268</v>
      </c>
      <c r="AJ2" s="510">
        <v>571.234</v>
      </c>
      <c r="AK2" s="510">
        <v>335.671</v>
      </c>
      <c r="AL2" s="510">
        <v>429.678</v>
      </c>
      <c r="AM2" s="510">
        <v>222.5</v>
      </c>
      <c r="AN2" s="510">
        <v>131.262</v>
      </c>
      <c r="AO2" s="510">
        <v>591.449</v>
      </c>
      <c r="AP2" s="510">
        <v>5.545</v>
      </c>
      <c r="AQ2" s="510">
        <v>7.019</v>
      </c>
      <c r="AR2" s="510">
        <v>182.985</v>
      </c>
      <c r="AS2" s="510">
        <v>879.514</v>
      </c>
      <c r="AT2" s="510">
        <v>128.175</v>
      </c>
      <c r="AU2" s="510">
        <v>185.424</v>
      </c>
      <c r="AV2" s="510">
        <v>160.448</v>
      </c>
      <c r="AW2" s="510">
        <v>429.017</v>
      </c>
      <c r="AX2" s="510">
        <v>1.552</v>
      </c>
      <c r="AY2" s="510">
        <v>310.239</v>
      </c>
      <c r="AZ2" s="510">
        <v>264.669</v>
      </c>
      <c r="BA2" s="510">
        <v>148.308</v>
      </c>
      <c r="BB2" s="510">
        <v>236.131</v>
      </c>
      <c r="BC2" s="510">
        <v>595.023</v>
      </c>
      <c r="BD2" s="510">
        <v>6.766</v>
      </c>
      <c r="BE2" s="510">
        <v>375.532</v>
      </c>
      <c r="BF2" s="510">
        <v>351.736</v>
      </c>
      <c r="BG2" s="510">
        <v>1.008</v>
      </c>
      <c r="BH2" s="510">
        <v>0.561</v>
      </c>
      <c r="BI2" s="510">
        <v>1.011</v>
      </c>
      <c r="BJ2" s="510">
        <v>2.05</v>
      </c>
      <c r="BK2" s="510">
        <v>0.621</v>
      </c>
      <c r="BL2" s="510">
        <v>0.973</v>
      </c>
      <c r="BM2" s="510">
        <v>2.831</v>
      </c>
      <c r="BN2" s="510">
        <v>5.698</v>
      </c>
      <c r="BO2" s="510">
        <v>7.044</v>
      </c>
      <c r="BP2" s="510">
        <v>6.474</v>
      </c>
      <c r="BQ2" s="510">
        <v>104.949</v>
      </c>
      <c r="BR2" s="510">
        <v>1.531</v>
      </c>
      <c r="BS2" s="510">
        <v>144.932</v>
      </c>
      <c r="BT2" s="510">
        <v>194.665</v>
      </c>
    </row>
    <row r="3">
      <c r="A3" s="505">
        <v>45716.0</v>
      </c>
      <c r="B3" s="506">
        <v>396800.0</v>
      </c>
      <c r="C3" s="506">
        <v>415100.0</v>
      </c>
      <c r="D3" s="507">
        <v>0.0676</v>
      </c>
      <c r="E3" s="507">
        <v>0.0433</v>
      </c>
      <c r="F3" s="507">
        <v>0.0424</v>
      </c>
      <c r="G3" s="507">
        <v>0.03516515255</v>
      </c>
      <c r="H3" s="508">
        <v>102.5</v>
      </c>
      <c r="I3" s="509">
        <v>80610.0</v>
      </c>
      <c r="J3" s="506">
        <v>847825.0</v>
      </c>
      <c r="K3" s="506">
        <v>499000.0</v>
      </c>
      <c r="L3" s="506">
        <v>1454000.0</v>
      </c>
      <c r="M3" s="507">
        <v>0.040999999999999995</v>
      </c>
      <c r="N3" s="507">
        <v>0.0178</v>
      </c>
      <c r="O3" s="507">
        <v>0.11257759</v>
      </c>
      <c r="P3" s="507">
        <v>0.0047</v>
      </c>
      <c r="Q3" s="507">
        <v>0.0129</v>
      </c>
      <c r="R3" s="507">
        <v>0.015600000000000001</v>
      </c>
      <c r="S3" s="507">
        <v>0.030600000000000002</v>
      </c>
      <c r="T3" s="507">
        <v>0.071</v>
      </c>
      <c r="U3" s="506">
        <v>7480000.0</v>
      </c>
      <c r="V3" s="507">
        <v>0.08</v>
      </c>
      <c r="W3" s="506">
        <v>2541600.0</v>
      </c>
      <c r="X3" s="510">
        <v>274.907</v>
      </c>
      <c r="Y3" s="510">
        <v>133.158</v>
      </c>
      <c r="Z3" s="510">
        <v>356.041</v>
      </c>
      <c r="AA3" s="510">
        <v>421.341</v>
      </c>
      <c r="AB3" s="510">
        <v>251.468</v>
      </c>
      <c r="AC3" s="510">
        <v>0.179</v>
      </c>
      <c r="AD3" s="510">
        <v>4.026</v>
      </c>
      <c r="AE3" s="510">
        <v>5.897</v>
      </c>
      <c r="AF3" s="510">
        <v>1.925</v>
      </c>
      <c r="AG3" s="510">
        <v>4.079</v>
      </c>
      <c r="AH3" s="510">
        <v>261.775</v>
      </c>
      <c r="AI3" s="510">
        <v>218.12</v>
      </c>
      <c r="AJ3" s="510">
        <v>572.797</v>
      </c>
      <c r="AK3" s="510">
        <v>336.223</v>
      </c>
      <c r="AL3" s="510">
        <v>430.286</v>
      </c>
      <c r="AM3" s="510">
        <v>223.835</v>
      </c>
      <c r="AN3" s="510">
        <v>130.747</v>
      </c>
      <c r="AO3" s="510">
        <v>591.449</v>
      </c>
      <c r="AP3" s="510">
        <v>5.625</v>
      </c>
      <c r="AQ3" s="510">
        <v>7.246</v>
      </c>
      <c r="AR3" s="510">
        <v>182.12</v>
      </c>
      <c r="AS3" s="510">
        <v>881.006</v>
      </c>
      <c r="AT3" s="510">
        <v>128.862</v>
      </c>
      <c r="AU3" s="510">
        <v>187.057</v>
      </c>
      <c r="AV3" s="510">
        <v>160.746</v>
      </c>
      <c r="AW3" s="510">
        <v>430.224</v>
      </c>
      <c r="AX3" s="510">
        <v>1.584</v>
      </c>
      <c r="AY3" s="510">
        <v>313.344</v>
      </c>
      <c r="AZ3" s="510">
        <v>261.231</v>
      </c>
      <c r="BA3" s="510">
        <v>149.408</v>
      </c>
      <c r="BB3" s="510">
        <v>236.131</v>
      </c>
      <c r="BC3" s="510">
        <v>599.392</v>
      </c>
      <c r="BD3" s="510">
        <v>6.805</v>
      </c>
      <c r="BE3" s="510">
        <v>376.991</v>
      </c>
      <c r="BF3" s="510">
        <v>353.165</v>
      </c>
      <c r="BG3" s="510">
        <v>1.03</v>
      </c>
      <c r="BH3" s="510">
        <v>0.561</v>
      </c>
      <c r="BI3" s="510">
        <v>1.012</v>
      </c>
      <c r="BJ3" s="510">
        <v>1.848</v>
      </c>
      <c r="BK3" s="510">
        <v>0.619</v>
      </c>
      <c r="BL3" s="510">
        <v>0.957</v>
      </c>
      <c r="BM3" s="510">
        <v>2.865</v>
      </c>
      <c r="BN3" s="510">
        <v>5.536</v>
      </c>
      <c r="BO3" s="510">
        <v>6.798</v>
      </c>
      <c r="BP3" s="510">
        <v>6.462</v>
      </c>
      <c r="BQ3" s="510">
        <v>104.949</v>
      </c>
      <c r="BR3" s="510">
        <v>1.536</v>
      </c>
      <c r="BS3" s="510">
        <v>145.166</v>
      </c>
      <c r="BT3" s="510">
        <v>196.708</v>
      </c>
    </row>
    <row r="4">
      <c r="A4" s="505">
        <v>45747.0</v>
      </c>
      <c r="B4" s="506">
        <v>403100.0</v>
      </c>
      <c r="C4" s="506">
        <v>412900.0</v>
      </c>
      <c r="D4" s="507">
        <v>0.0665</v>
      </c>
      <c r="E4" s="507">
        <v>0.0433</v>
      </c>
      <c r="F4" s="507">
        <v>0.042300000000000004</v>
      </c>
      <c r="G4" s="507">
        <v>0.03257815123</v>
      </c>
      <c r="H4" s="508">
        <v>103.5</v>
      </c>
      <c r="I4" s="509">
        <v>80610.0</v>
      </c>
      <c r="J4" s="506">
        <v>892561.0</v>
      </c>
      <c r="K4" s="506">
        <v>504000.0</v>
      </c>
      <c r="L4" s="506">
        <v>1481000.0</v>
      </c>
      <c r="M4" s="507">
        <v>0.042</v>
      </c>
      <c r="N4" s="507">
        <v>0.0178</v>
      </c>
      <c r="O4" s="507">
        <v>0.11257759</v>
      </c>
      <c r="P4" s="507">
        <v>0.0047</v>
      </c>
      <c r="Q4" s="507">
        <v>0.0129</v>
      </c>
      <c r="R4" s="507">
        <v>0.015600000000000001</v>
      </c>
      <c r="S4" s="507">
        <v>0.030600000000000002</v>
      </c>
      <c r="T4" s="507">
        <v>0.071</v>
      </c>
      <c r="U4" s="506">
        <v>7200000.0</v>
      </c>
      <c r="V4" s="507">
        <v>0.079</v>
      </c>
      <c r="W4" s="506">
        <v>2527300.0</v>
      </c>
      <c r="X4" s="510">
        <v>287.961</v>
      </c>
      <c r="Y4" s="510">
        <v>132.455</v>
      </c>
      <c r="Z4" s="510">
        <v>355.373</v>
      </c>
      <c r="AA4" s="510">
        <v>421.341</v>
      </c>
      <c r="AB4" s="510">
        <v>251.42</v>
      </c>
      <c r="AC4" s="510">
        <v>0.181</v>
      </c>
      <c r="AD4" s="510">
        <v>4.05</v>
      </c>
      <c r="AE4" s="510">
        <v>6.227</v>
      </c>
      <c r="AF4" s="510">
        <v>1.88</v>
      </c>
      <c r="AG4" s="510">
        <v>4.16</v>
      </c>
      <c r="AH4" s="510">
        <v>263.589</v>
      </c>
      <c r="AI4" s="510">
        <v>222.027</v>
      </c>
      <c r="AJ4" s="510">
        <v>573.966</v>
      </c>
      <c r="AK4" s="510">
        <v>337.686</v>
      </c>
      <c r="AL4" s="510">
        <v>434.714</v>
      </c>
      <c r="AM4" s="510">
        <v>223.791</v>
      </c>
      <c r="AN4" s="510">
        <v>130.847</v>
      </c>
      <c r="AO4" s="510">
        <v>591.449</v>
      </c>
      <c r="AP4" s="510">
        <v>5.79</v>
      </c>
      <c r="AQ4" s="510">
        <v>7.385</v>
      </c>
      <c r="AR4" s="510">
        <v>181.89</v>
      </c>
      <c r="AS4" s="510">
        <v>884.67</v>
      </c>
      <c r="AT4" s="510">
        <v>126.726</v>
      </c>
      <c r="AU4" s="510">
        <v>185.772</v>
      </c>
      <c r="AV4" s="510">
        <v>160.964</v>
      </c>
      <c r="AW4" s="510">
        <v>431.655</v>
      </c>
      <c r="AX4" s="510">
        <v>1.596</v>
      </c>
      <c r="AY4" s="510">
        <v>313.925</v>
      </c>
      <c r="AZ4" s="510">
        <v>256.412</v>
      </c>
      <c r="BA4" s="510">
        <v>149.42</v>
      </c>
      <c r="BB4" s="510">
        <v>236.131</v>
      </c>
      <c r="BC4" s="510">
        <v>594.03</v>
      </c>
      <c r="BD4" s="510">
        <v>6.829</v>
      </c>
      <c r="BE4" s="510">
        <v>378.363</v>
      </c>
      <c r="BF4" s="510">
        <v>353.554</v>
      </c>
      <c r="BG4" s="510">
        <v>1.038</v>
      </c>
      <c r="BH4" s="510">
        <v>0.565</v>
      </c>
      <c r="BI4" s="510">
        <v>1.014</v>
      </c>
      <c r="BJ4" s="510">
        <v>1.819</v>
      </c>
      <c r="BK4" s="510">
        <v>0.625</v>
      </c>
      <c r="BL4" s="510">
        <v>0.95</v>
      </c>
      <c r="BM4" s="510">
        <v>2.923</v>
      </c>
      <c r="BN4" s="510">
        <v>5.737</v>
      </c>
      <c r="BO4" s="510">
        <v>6.978</v>
      </c>
      <c r="BP4" s="510">
        <v>6.536</v>
      </c>
      <c r="BQ4" s="510">
        <v>106.133</v>
      </c>
      <c r="BR4" s="510">
        <v>1.484</v>
      </c>
      <c r="BS4" s="510">
        <v>148.794</v>
      </c>
      <c r="BT4" s="510">
        <v>202.175</v>
      </c>
    </row>
    <row r="5">
      <c r="A5" s="505">
        <v>45777.0</v>
      </c>
      <c r="B5" s="506">
        <v>414000.0</v>
      </c>
      <c r="C5" s="506">
        <v>413600.0</v>
      </c>
      <c r="D5" s="507">
        <v>0.0681</v>
      </c>
      <c r="E5" s="507">
        <v>0.0433</v>
      </c>
      <c r="F5" s="507">
        <v>0.0417</v>
      </c>
      <c r="G5" s="507">
        <v>0.03176689863</v>
      </c>
      <c r="H5" s="508">
        <v>100.9</v>
      </c>
      <c r="I5" s="509">
        <v>80610.0</v>
      </c>
      <c r="J5" s="506">
        <v>959251.0</v>
      </c>
      <c r="K5" s="506">
        <v>500000.0</v>
      </c>
      <c r="L5" s="506">
        <v>1422000.0</v>
      </c>
      <c r="M5" s="507">
        <v>0.042</v>
      </c>
      <c r="N5" s="507">
        <v>0.0178</v>
      </c>
      <c r="O5" s="507">
        <v>0.11249194</v>
      </c>
      <c r="P5" s="507">
        <v>0.006</v>
      </c>
      <c r="Q5" s="507">
        <v>0.0128</v>
      </c>
      <c r="R5" s="507">
        <v>0.0147</v>
      </c>
      <c r="S5" s="507">
        <v>0.0304</v>
      </c>
      <c r="T5" s="507">
        <v>0.07</v>
      </c>
      <c r="U5" s="506">
        <v>7395000.0</v>
      </c>
      <c r="V5" s="507">
        <v>0.078</v>
      </c>
      <c r="W5" s="506">
        <v>2544200.0</v>
      </c>
      <c r="X5" s="510">
        <v>280.407</v>
      </c>
      <c r="Y5" s="510">
        <v>135.495</v>
      </c>
      <c r="Z5" s="510">
        <v>352.468</v>
      </c>
      <c r="AA5" s="510">
        <v>428.847</v>
      </c>
      <c r="AB5" s="510">
        <v>250.895</v>
      </c>
      <c r="AC5" s="510">
        <v>0.181</v>
      </c>
      <c r="AD5" s="510">
        <v>4.074</v>
      </c>
      <c r="AE5" s="510">
        <v>5.122</v>
      </c>
      <c r="AF5" s="510">
        <v>1.913</v>
      </c>
      <c r="AG5" s="510">
        <v>4.18</v>
      </c>
      <c r="AH5" s="510">
        <v>263.858</v>
      </c>
      <c r="AI5" s="510">
        <v>221.749</v>
      </c>
      <c r="AJ5" s="510">
        <v>576.785</v>
      </c>
      <c r="AK5" s="510">
        <v>337.424</v>
      </c>
      <c r="AL5" s="510">
        <v>437.606</v>
      </c>
      <c r="AM5" s="510">
        <v>226.566</v>
      </c>
      <c r="AN5" s="510">
        <v>130.962</v>
      </c>
      <c r="AO5" s="510">
        <v>591.449</v>
      </c>
      <c r="AP5" s="510">
        <v>5.801</v>
      </c>
      <c r="AQ5" s="510">
        <v>7.536</v>
      </c>
      <c r="AR5" s="510">
        <v>181.709</v>
      </c>
      <c r="AS5" s="510">
        <v>885.988</v>
      </c>
      <c r="AT5" s="510">
        <v>128.994</v>
      </c>
      <c r="AU5" s="510">
        <v>184.783</v>
      </c>
      <c r="AV5" s="510">
        <v>161.532</v>
      </c>
      <c r="AW5" s="510">
        <v>433.13</v>
      </c>
      <c r="AX5" s="510">
        <v>1.626</v>
      </c>
      <c r="AY5" s="510">
        <v>314.82</v>
      </c>
      <c r="AZ5" s="510">
        <v>258.686</v>
      </c>
      <c r="BA5" s="510">
        <v>150.485</v>
      </c>
      <c r="BB5" s="510">
        <v>236.131</v>
      </c>
      <c r="BC5" s="510">
        <v>591.592</v>
      </c>
      <c r="BD5" s="510">
        <v>6.782</v>
      </c>
      <c r="BE5" s="510">
        <v>380.039</v>
      </c>
      <c r="BF5" s="510">
        <v>353.939</v>
      </c>
      <c r="BG5" s="510">
        <v>1.031</v>
      </c>
      <c r="BH5" s="510">
        <v>0.557</v>
      </c>
      <c r="BI5" s="510">
        <v>1.021</v>
      </c>
      <c r="BJ5" s="510">
        <v>1.793</v>
      </c>
      <c r="BK5" s="510">
        <v>0.635</v>
      </c>
      <c r="BL5" s="510">
        <v>0.967</v>
      </c>
      <c r="BM5" s="510">
        <v>2.915</v>
      </c>
      <c r="BN5" s="510">
        <v>5.743</v>
      </c>
      <c r="BO5" s="510">
        <v>7.009</v>
      </c>
      <c r="BP5" s="510">
        <v>6.611</v>
      </c>
      <c r="BQ5" s="510">
        <v>106.133</v>
      </c>
      <c r="BR5" s="510">
        <v>1.485</v>
      </c>
      <c r="BS5" s="510">
        <v>148.606</v>
      </c>
      <c r="BT5" s="510">
        <v>201.195</v>
      </c>
    </row>
    <row r="6">
      <c r="A6" s="505">
        <v>45808.0</v>
      </c>
      <c r="B6" s="506">
        <v>423700.0</v>
      </c>
      <c r="C6" s="506">
        <v>424800.0</v>
      </c>
      <c r="D6" s="507">
        <v>0.0689</v>
      </c>
      <c r="E6" s="507">
        <v>0.0433</v>
      </c>
      <c r="F6" s="507">
        <v>0.0441</v>
      </c>
      <c r="G6" s="507">
        <v>0.031591310500000004</v>
      </c>
      <c r="H6" s="508">
        <v>97.1</v>
      </c>
      <c r="I6" s="509">
        <v>83730.0</v>
      </c>
      <c r="J6" s="506">
        <v>1036101.0</v>
      </c>
      <c r="K6" s="506">
        <v>504000.0</v>
      </c>
      <c r="L6" s="506">
        <v>1394000.0</v>
      </c>
      <c r="M6" s="507">
        <v>0.042</v>
      </c>
      <c r="N6" s="507">
        <v>0.0178</v>
      </c>
      <c r="O6" s="507">
        <v>0.11249194</v>
      </c>
      <c r="P6" s="507">
        <v>0.006</v>
      </c>
      <c r="Q6" s="507">
        <v>0.0128</v>
      </c>
      <c r="R6" s="507">
        <v>0.0147</v>
      </c>
      <c r="S6" s="507">
        <v>0.0304</v>
      </c>
      <c r="T6" s="507">
        <v>0.07</v>
      </c>
      <c r="U6" s="506">
        <v>7712000.0</v>
      </c>
      <c r="V6" s="507">
        <v>0.078</v>
      </c>
      <c r="W6" s="506">
        <v>2529000.0</v>
      </c>
      <c r="X6" s="510">
        <v>271.479</v>
      </c>
      <c r="Y6" s="510">
        <v>139.919</v>
      </c>
      <c r="Z6" s="510">
        <v>365.694</v>
      </c>
      <c r="AA6" s="510">
        <v>438.959</v>
      </c>
      <c r="AB6" s="510">
        <v>252.303</v>
      </c>
      <c r="AC6" s="510">
        <v>0.182</v>
      </c>
      <c r="AD6" s="510">
        <v>4.022</v>
      </c>
      <c r="AE6" s="510">
        <v>4.548</v>
      </c>
      <c r="AF6" s="510">
        <v>1.876</v>
      </c>
      <c r="AG6" s="510">
        <v>4.216</v>
      </c>
      <c r="AH6" s="510">
        <v>264.252</v>
      </c>
      <c r="AI6" s="510">
        <v>222.217</v>
      </c>
      <c r="AJ6" s="510">
        <v>578.236</v>
      </c>
      <c r="AK6" s="510">
        <v>338.386</v>
      </c>
      <c r="AL6" s="510">
        <v>437.456</v>
      </c>
      <c r="AM6" s="510">
        <v>229.204</v>
      </c>
      <c r="AN6" s="510">
        <v>132.461</v>
      </c>
      <c r="AO6" s="510">
        <v>641.379</v>
      </c>
      <c r="AP6" s="510">
        <v>5.981</v>
      </c>
      <c r="AQ6" s="510">
        <v>7.931</v>
      </c>
      <c r="AR6" s="510">
        <v>183.402</v>
      </c>
      <c r="AS6" s="510">
        <v>888.536</v>
      </c>
      <c r="AT6" s="510">
        <v>131.974</v>
      </c>
      <c r="AU6" s="510">
        <v>183.779</v>
      </c>
      <c r="AV6" s="510">
        <v>161.917</v>
      </c>
      <c r="AW6" s="510">
        <v>434.054</v>
      </c>
      <c r="AX6" s="510">
        <v>1.626</v>
      </c>
      <c r="AY6" s="510">
        <v>315.585</v>
      </c>
      <c r="AZ6" s="510">
        <v>261.734</v>
      </c>
      <c r="BA6" s="510">
        <v>150.69</v>
      </c>
      <c r="BB6" s="510">
        <v>236.131</v>
      </c>
      <c r="BC6" s="510">
        <v>595.208</v>
      </c>
      <c r="BD6" s="510">
        <v>6.778</v>
      </c>
      <c r="BE6" s="510">
        <v>381.228</v>
      </c>
      <c r="BF6" s="510">
        <v>355.642</v>
      </c>
      <c r="BG6" s="510">
        <v>1.067</v>
      </c>
      <c r="BH6" s="510">
        <v>0.562</v>
      </c>
      <c r="BI6" s="510">
        <v>1.054</v>
      </c>
      <c r="BJ6" s="510">
        <v>1.705</v>
      </c>
      <c r="BK6" s="510">
        <v>0.655</v>
      </c>
      <c r="BL6" s="510">
        <v>0.958</v>
      </c>
      <c r="BM6" s="510">
        <v>2.994</v>
      </c>
      <c r="BN6" s="510">
        <v>5.908</v>
      </c>
      <c r="BO6" s="510">
        <v>6.985</v>
      </c>
      <c r="BP6" s="510">
        <v>6.731</v>
      </c>
      <c r="BQ6" s="510">
        <v>106.133</v>
      </c>
      <c r="BR6" s="510">
        <v>1.564</v>
      </c>
      <c r="BS6" s="510">
        <v>148.885</v>
      </c>
      <c r="BT6" s="510">
        <v>200.623</v>
      </c>
    </row>
    <row r="7">
      <c r="A7" s="505">
        <v>45838.0</v>
      </c>
      <c r="B7" s="506">
        <v>432700.0</v>
      </c>
      <c r="C7" s="506">
        <v>403600.0</v>
      </c>
      <c r="D7" s="507">
        <v>0.0677</v>
      </c>
      <c r="E7" s="507">
        <v>0.0433</v>
      </c>
      <c r="F7" s="507">
        <v>0.0424</v>
      </c>
      <c r="G7" s="507">
        <v>0.032887740139999996</v>
      </c>
      <c r="H7" s="508">
        <v>95.1</v>
      </c>
      <c r="I7" s="509">
        <v>83730.0</v>
      </c>
      <c r="J7" s="506">
        <v>1082520.0</v>
      </c>
      <c r="K7" s="506">
        <v>503000.0</v>
      </c>
      <c r="L7" s="506">
        <v>1393000.0</v>
      </c>
      <c r="M7" s="507">
        <v>0.040999999999999995</v>
      </c>
      <c r="N7" s="507">
        <v>0.0178</v>
      </c>
      <c r="O7" s="507">
        <v>0.11249194</v>
      </c>
      <c r="P7" s="507">
        <v>0.006</v>
      </c>
      <c r="Q7" s="507">
        <v>0.0128</v>
      </c>
      <c r="R7" s="507">
        <v>0.0147</v>
      </c>
      <c r="S7" s="507">
        <v>0.0304</v>
      </c>
      <c r="T7" s="507">
        <v>0.07</v>
      </c>
      <c r="U7" s="506">
        <v>7357000.0</v>
      </c>
      <c r="V7" s="507">
        <v>0.077</v>
      </c>
      <c r="W7" s="506">
        <v>2519000.0</v>
      </c>
      <c r="X7" s="510">
        <v>266.343</v>
      </c>
      <c r="Y7" s="510">
        <v>144.144</v>
      </c>
      <c r="Z7" s="510">
        <v>367.402</v>
      </c>
      <c r="AA7" s="510">
        <v>438.959</v>
      </c>
      <c r="AB7" s="510">
        <v>252.308</v>
      </c>
      <c r="AC7" s="510">
        <v>0.19</v>
      </c>
      <c r="AD7" s="510">
        <v>4.029</v>
      </c>
      <c r="AE7" s="510">
        <v>3.775</v>
      </c>
      <c r="AF7" s="510">
        <v>1.864</v>
      </c>
      <c r="AG7" s="510">
        <v>4.239</v>
      </c>
      <c r="AH7" s="510">
        <v>264.439</v>
      </c>
      <c r="AI7" s="510">
        <v>222.183</v>
      </c>
      <c r="AJ7" s="510">
        <v>580.978</v>
      </c>
      <c r="AK7" s="510">
        <v>339.498</v>
      </c>
      <c r="AL7" s="510">
        <v>444.218</v>
      </c>
      <c r="AM7" s="510">
        <v>231.425</v>
      </c>
      <c r="AN7" s="510">
        <v>134.217</v>
      </c>
      <c r="AO7" s="510">
        <v>641.379</v>
      </c>
      <c r="AP7" s="510">
        <v>6.12</v>
      </c>
      <c r="AQ7" s="510">
        <v>8.132</v>
      </c>
      <c r="AR7" s="510">
        <v>184.509</v>
      </c>
      <c r="AS7" s="510">
        <v>890.277</v>
      </c>
      <c r="AT7" s="510">
        <v>136.564</v>
      </c>
      <c r="AU7" s="510">
        <v>182.543</v>
      </c>
      <c r="AV7" s="510">
        <v>162.375</v>
      </c>
      <c r="AW7" s="510">
        <v>435.038</v>
      </c>
      <c r="AX7" s="510">
        <v>1.653</v>
      </c>
      <c r="AY7" s="510">
        <v>316.851</v>
      </c>
      <c r="AZ7" s="510">
        <v>258.924</v>
      </c>
      <c r="BA7" s="510">
        <v>152.394</v>
      </c>
      <c r="BB7" s="510">
        <v>236.131</v>
      </c>
      <c r="BC7" s="510">
        <v>597.347</v>
      </c>
      <c r="BD7" s="510">
        <v>6.797</v>
      </c>
      <c r="BE7" s="510">
        <v>382.75</v>
      </c>
      <c r="BF7" s="510">
        <v>357.641</v>
      </c>
      <c r="BG7" s="510">
        <v>1.061</v>
      </c>
      <c r="BH7" s="510">
        <v>0.574</v>
      </c>
      <c r="BI7" s="510">
        <v>1.054</v>
      </c>
      <c r="BJ7" s="510">
        <v>1.737</v>
      </c>
      <c r="BK7" s="510">
        <v>0.654</v>
      </c>
      <c r="BL7" s="510">
        <v>0.981</v>
      </c>
      <c r="BM7" s="510">
        <v>2.951</v>
      </c>
      <c r="BN7" s="510">
        <v>5.999</v>
      </c>
      <c r="BO7" s="510">
        <v>7.098</v>
      </c>
      <c r="BP7" s="510">
        <v>6.815</v>
      </c>
      <c r="BQ7" s="510">
        <v>106.133</v>
      </c>
      <c r="BR7" s="510">
        <v>1.633</v>
      </c>
      <c r="BS7" s="510">
        <v>148.832</v>
      </c>
      <c r="BT7" s="510">
        <v>199.748</v>
      </c>
    </row>
    <row r="8">
      <c r="A8" s="505">
        <v>45869.0</v>
      </c>
      <c r="B8" s="506">
        <v>425700.0</v>
      </c>
      <c r="C8" s="506">
        <v>395100.0</v>
      </c>
      <c r="D8" s="507">
        <v>0.0672</v>
      </c>
      <c r="E8" s="507">
        <v>0.0433</v>
      </c>
      <c r="F8" s="507">
        <v>0.0437</v>
      </c>
      <c r="G8" s="507">
        <v>0.03419810534</v>
      </c>
      <c r="H8" s="508">
        <v>97.9</v>
      </c>
      <c r="I8" s="509">
        <v>83730.0</v>
      </c>
      <c r="J8" s="506">
        <v>1102787.0</v>
      </c>
      <c r="K8" s="506">
        <v>497000.0</v>
      </c>
      <c r="L8" s="506">
        <v>1362000.0</v>
      </c>
      <c r="M8" s="507">
        <v>0.042</v>
      </c>
      <c r="N8" s="507">
        <v>0.0178</v>
      </c>
      <c r="O8" s="507">
        <v>0.11249194</v>
      </c>
      <c r="P8" s="507">
        <v>0.006</v>
      </c>
      <c r="Q8" s="507">
        <v>0.013300000000000001</v>
      </c>
      <c r="R8" s="507">
        <v>0.0147</v>
      </c>
      <c r="S8" s="507">
        <v>0.0298</v>
      </c>
      <c r="T8" s="507">
        <v>0.07</v>
      </c>
      <c r="U8" s="506">
        <v>7208000.0</v>
      </c>
      <c r="V8" s="507">
        <v>0.079</v>
      </c>
      <c r="W8" s="506">
        <v>2504000.0</v>
      </c>
      <c r="X8" s="510">
        <v>261.368</v>
      </c>
      <c r="Y8" s="510">
        <v>143.349</v>
      </c>
      <c r="Z8" s="510">
        <v>367.122</v>
      </c>
      <c r="AA8" s="510">
        <v>463.869</v>
      </c>
      <c r="AB8" s="510">
        <v>252.104</v>
      </c>
      <c r="AC8" s="510">
        <v>0.189</v>
      </c>
      <c r="AD8" s="510">
        <v>4.162</v>
      </c>
      <c r="AE8" s="510">
        <v>3.599</v>
      </c>
      <c r="AF8" s="510">
        <v>1.851</v>
      </c>
      <c r="AG8" s="510">
        <v>4.204</v>
      </c>
      <c r="AH8" s="510">
        <v>265.354</v>
      </c>
      <c r="AI8" s="510">
        <v>222.286</v>
      </c>
      <c r="AJ8" s="510">
        <v>584.77</v>
      </c>
      <c r="AK8" s="510">
        <v>339.652</v>
      </c>
      <c r="AL8" s="510">
        <v>444.383</v>
      </c>
      <c r="AM8" s="510">
        <v>232.833</v>
      </c>
      <c r="AN8" s="510">
        <v>135.085</v>
      </c>
      <c r="AO8" s="510">
        <v>641.381</v>
      </c>
      <c r="AP8" s="510">
        <v>6.254</v>
      </c>
      <c r="AQ8" s="510">
        <v>8.414</v>
      </c>
      <c r="AR8" s="510">
        <v>186.085</v>
      </c>
      <c r="AS8" s="510">
        <v>893.568</v>
      </c>
      <c r="AT8" s="510">
        <v>133.021</v>
      </c>
      <c r="AU8" s="510">
        <v>183.419</v>
      </c>
      <c r="AV8" s="510">
        <v>163.448</v>
      </c>
      <c r="AW8" s="510">
        <v>436.152</v>
      </c>
      <c r="AX8" s="510">
        <v>1.642</v>
      </c>
      <c r="AY8" s="510">
        <v>318.244</v>
      </c>
      <c r="AZ8" s="510">
        <v>254.018</v>
      </c>
      <c r="BA8" s="510">
        <v>152.865</v>
      </c>
      <c r="BB8" s="510">
        <v>236.131</v>
      </c>
      <c r="BC8" s="510">
        <v>594.484</v>
      </c>
      <c r="BD8" s="510">
        <v>6.758</v>
      </c>
      <c r="BE8" s="510">
        <v>383.808</v>
      </c>
      <c r="BF8" s="510">
        <v>357.824</v>
      </c>
      <c r="BG8" s="510">
        <v>1.068</v>
      </c>
      <c r="BH8" s="510">
        <v>0.557</v>
      </c>
      <c r="BI8" s="510">
        <v>1.046</v>
      </c>
      <c r="BJ8" s="510">
        <v>1.793</v>
      </c>
      <c r="BK8" s="510">
        <v>0.657</v>
      </c>
      <c r="BL8" s="510">
        <v>0.978</v>
      </c>
      <c r="BM8" s="510">
        <v>3.006</v>
      </c>
      <c r="BN8" s="510">
        <v>6.041</v>
      </c>
      <c r="BO8" s="510">
        <v>7.118</v>
      </c>
      <c r="BP8" s="510">
        <v>6.797</v>
      </c>
      <c r="BQ8" s="510">
        <v>106.133</v>
      </c>
      <c r="BR8" s="510">
        <v>1.77</v>
      </c>
      <c r="BS8" s="510">
        <v>150.033</v>
      </c>
      <c r="BT8" s="510">
        <v>202.015</v>
      </c>
    </row>
    <row r="9">
      <c r="A9" s="505">
        <v>45900.0</v>
      </c>
      <c r="B9" s="506">
        <v>422400.0</v>
      </c>
      <c r="C9" s="506">
        <v>413500.0</v>
      </c>
      <c r="D9" s="507">
        <v>0.06559999999999999</v>
      </c>
      <c r="E9" s="507">
        <v>0.0433</v>
      </c>
      <c r="F9" s="507">
        <v>0.042300000000000004</v>
      </c>
      <c r="G9" s="507">
        <v>0.034</v>
      </c>
      <c r="H9" s="508">
        <v>100.6</v>
      </c>
      <c r="I9" s="509">
        <v>83730.0</v>
      </c>
      <c r="J9" s="506">
        <v>1098681.0</v>
      </c>
      <c r="K9" s="506">
        <v>490000.0</v>
      </c>
      <c r="L9" s="506">
        <v>1330000.0</v>
      </c>
      <c r="M9" s="507">
        <v>0.043</v>
      </c>
      <c r="N9" s="507">
        <v>0.0178</v>
      </c>
      <c r="O9" s="507">
        <v>0.11249194</v>
      </c>
      <c r="P9" s="507">
        <v>0.006</v>
      </c>
      <c r="Q9" s="507">
        <v>0.013300000000000001</v>
      </c>
      <c r="R9" s="507">
        <v>0.0147</v>
      </c>
      <c r="S9" s="507">
        <v>0.0298</v>
      </c>
      <c r="T9" s="507">
        <v>0.07</v>
      </c>
      <c r="U9" s="506">
        <v>7227000.0</v>
      </c>
      <c r="V9" s="507">
        <v>0.081</v>
      </c>
      <c r="W9" s="506">
        <v>2493900.0</v>
      </c>
      <c r="X9" s="510">
        <v>263.714</v>
      </c>
      <c r="Y9" s="510">
        <v>144.126</v>
      </c>
      <c r="Z9" s="510">
        <v>369.985</v>
      </c>
      <c r="AA9" s="510">
        <v>463.869</v>
      </c>
      <c r="AB9" s="510">
        <v>252.682</v>
      </c>
      <c r="AC9" s="510">
        <v>0.19</v>
      </c>
      <c r="AD9" s="510">
        <v>4.171</v>
      </c>
      <c r="AE9" s="510">
        <v>3.587</v>
      </c>
      <c r="AF9" s="510">
        <v>1.841</v>
      </c>
      <c r="AG9" s="510">
        <v>4.212</v>
      </c>
      <c r="AH9" s="510">
        <v>265.897</v>
      </c>
      <c r="AI9" s="510">
        <v>222.351</v>
      </c>
      <c r="AJ9" s="510">
        <v>583.832</v>
      </c>
      <c r="AK9" s="510">
        <v>341.208</v>
      </c>
      <c r="AL9" s="510">
        <v>472.839</v>
      </c>
      <c r="AM9" s="510">
        <v>233.259</v>
      </c>
      <c r="AN9" s="510">
        <v>133.343</v>
      </c>
      <c r="AO9" s="510">
        <v>641.381</v>
      </c>
      <c r="AP9" s="510">
        <v>6.318</v>
      </c>
      <c r="AQ9" s="510">
        <v>8.872</v>
      </c>
      <c r="AR9" s="510">
        <v>187.124</v>
      </c>
      <c r="AS9" s="510">
        <v>895.305</v>
      </c>
      <c r="AT9" s="510">
        <v>135.835</v>
      </c>
      <c r="AU9" s="510">
        <v>185.322</v>
      </c>
      <c r="AV9" s="510">
        <v>163.484</v>
      </c>
      <c r="AW9" s="510">
        <v>437.462</v>
      </c>
      <c r="AX9" s="510">
        <v>1.634</v>
      </c>
      <c r="AY9" s="510">
        <v>319.403</v>
      </c>
      <c r="AZ9" s="510">
        <v>254.848</v>
      </c>
      <c r="BA9" s="510">
        <v>153.039</v>
      </c>
      <c r="BB9" s="510">
        <v>236.131</v>
      </c>
      <c r="BC9" s="510">
        <v>592.604</v>
      </c>
      <c r="BD9" s="510">
        <v>6.797</v>
      </c>
      <c r="BE9" s="510">
        <v>384.909</v>
      </c>
      <c r="BF9" s="510">
        <v>359.588</v>
      </c>
      <c r="BG9" s="510">
        <v>1.059</v>
      </c>
      <c r="BH9" s="510">
        <v>0.557</v>
      </c>
      <c r="BI9" s="510">
        <v>1.04</v>
      </c>
      <c r="BJ9" s="510">
        <v>1.925</v>
      </c>
      <c r="BK9" s="510">
        <v>0.666</v>
      </c>
      <c r="BL9" s="510">
        <v>1.001</v>
      </c>
      <c r="BM9" s="510">
        <v>3.006</v>
      </c>
      <c r="BN9" s="510">
        <v>6.123</v>
      </c>
      <c r="BO9" s="510">
        <v>7.208</v>
      </c>
      <c r="BP9" s="510">
        <v>6.751</v>
      </c>
      <c r="BQ9" s="510">
        <v>106.133</v>
      </c>
      <c r="BR9" s="510">
        <v>1.795</v>
      </c>
      <c r="BS9" s="510">
        <v>149.826</v>
      </c>
      <c r="BT9" s="510">
        <v>202.325</v>
      </c>
    </row>
    <row r="10">
      <c r="A10" s="505">
        <v>45930.0</v>
      </c>
      <c r="B10" s="506">
        <v>412300.0</v>
      </c>
      <c r="C10" s="506">
        <v>413500.0</v>
      </c>
      <c r="D10" s="507">
        <v>0.063</v>
      </c>
      <c r="E10" s="507">
        <v>0.0422</v>
      </c>
      <c r="F10" s="507">
        <v>0.041600000000000005</v>
      </c>
      <c r="G10" s="507">
        <v>0.03326080084</v>
      </c>
      <c r="H10" s="508">
        <v>104.5</v>
      </c>
      <c r="I10" s="509">
        <v>83730.0</v>
      </c>
      <c r="J10" s="506">
        <v>1100407.0</v>
      </c>
      <c r="K10" s="506">
        <v>490000.0</v>
      </c>
      <c r="L10" s="506">
        <v>1330000.0</v>
      </c>
      <c r="M10" s="507">
        <v>0.044000000000000004</v>
      </c>
      <c r="N10" s="507">
        <v>0.0178</v>
      </c>
      <c r="O10" s="507">
        <v>0.11249194</v>
      </c>
      <c r="P10" s="507">
        <v>0.006</v>
      </c>
      <c r="Q10" s="507">
        <v>0.013300000000000001</v>
      </c>
      <c r="R10" s="507">
        <v>0.0147</v>
      </c>
      <c r="S10" s="507">
        <v>0.0298</v>
      </c>
      <c r="T10" s="507">
        <v>0.07</v>
      </c>
      <c r="U10" s="506">
        <v>7227000.0</v>
      </c>
      <c r="V10" s="507">
        <v>0.08</v>
      </c>
      <c r="W10" s="506">
        <v>2478000.0</v>
      </c>
      <c r="X10" s="510">
        <v>252.735</v>
      </c>
      <c r="Y10" s="510">
        <v>143.246</v>
      </c>
      <c r="Z10" s="510">
        <v>369.258</v>
      </c>
      <c r="AA10" s="510">
        <v>463.869</v>
      </c>
      <c r="AB10" s="510">
        <v>252.99</v>
      </c>
      <c r="AC10" s="510">
        <v>0.188</v>
      </c>
      <c r="AD10" s="510">
        <v>4.129</v>
      </c>
      <c r="AE10" s="510">
        <v>3.488</v>
      </c>
      <c r="AF10" s="510">
        <v>1.867</v>
      </c>
      <c r="AG10" s="510">
        <v>4.172</v>
      </c>
      <c r="AH10" s="510">
        <v>266.307</v>
      </c>
      <c r="AI10" s="510">
        <v>222.465</v>
      </c>
      <c r="AJ10" s="510">
        <v>585.097</v>
      </c>
      <c r="AK10" s="510">
        <v>342.054</v>
      </c>
      <c r="AL10" s="510">
        <v>473.057</v>
      </c>
      <c r="AM10" s="510">
        <v>233.063</v>
      </c>
      <c r="AN10" s="510">
        <v>134.751</v>
      </c>
      <c r="AO10" s="510">
        <v>641.381</v>
      </c>
      <c r="AP10" s="510">
        <v>6.323</v>
      </c>
      <c r="AQ10" s="510">
        <v>9.139</v>
      </c>
      <c r="AR10" s="510">
        <v>188.028</v>
      </c>
      <c r="AS10" s="510">
        <v>897.302</v>
      </c>
      <c r="AT10" s="510">
        <v>132.588</v>
      </c>
      <c r="AU10" s="510">
        <v>184.568</v>
      </c>
      <c r="AV10" s="510">
        <v>163.883</v>
      </c>
      <c r="AW10" s="510">
        <v>438.322</v>
      </c>
      <c r="AX10" s="510">
        <v>1.613</v>
      </c>
      <c r="AY10" s="510">
        <v>319.867</v>
      </c>
      <c r="AZ10" s="510">
        <v>259.202</v>
      </c>
      <c r="BA10" s="510">
        <v>154.023</v>
      </c>
      <c r="BB10" s="510">
        <v>236.131</v>
      </c>
      <c r="BC10" s="510">
        <v>593.928</v>
      </c>
      <c r="BD10" s="510">
        <v>6.772</v>
      </c>
      <c r="BE10" s="510">
        <v>385.451</v>
      </c>
      <c r="BF10" s="510">
        <v>362.968</v>
      </c>
      <c r="BG10" s="510">
        <v>1.06</v>
      </c>
      <c r="BH10" s="510">
        <v>0.563</v>
      </c>
      <c r="BI10" s="510">
        <v>1.042</v>
      </c>
      <c r="BJ10" s="510">
        <v>1.91</v>
      </c>
      <c r="BK10" s="510">
        <v>0.67</v>
      </c>
      <c r="BL10" s="510">
        <v>1.014</v>
      </c>
      <c r="BM10" s="510">
        <v>3.006</v>
      </c>
      <c r="BN10" s="510">
        <v>6.049</v>
      </c>
      <c r="BO10" s="510">
        <v>7.29</v>
      </c>
      <c r="BP10" s="510">
        <v>6.971</v>
      </c>
      <c r="BQ10" s="510">
        <v>106.133</v>
      </c>
      <c r="BR10" s="510">
        <v>1.803</v>
      </c>
      <c r="BS10" s="510">
        <v>150.867</v>
      </c>
      <c r="BT10" s="510">
        <v>204.967</v>
      </c>
    </row>
    <row r="11">
      <c r="A11" s="505">
        <v>45961.0</v>
      </c>
      <c r="B11" s="506">
        <v>415200.0</v>
      </c>
      <c r="C11" s="511"/>
      <c r="D11" s="507">
        <v>0.0617</v>
      </c>
      <c r="E11" s="507">
        <v>0.0409</v>
      </c>
      <c r="F11" s="507">
        <v>0.041100000000000005</v>
      </c>
      <c r="G11" s="512"/>
      <c r="H11" s="513"/>
      <c r="I11" s="509"/>
      <c r="J11" s="506">
        <v>1100001.0</v>
      </c>
      <c r="K11" s="511"/>
      <c r="L11" s="511"/>
      <c r="M11" s="512"/>
      <c r="N11" s="512"/>
      <c r="O11" s="512"/>
      <c r="P11" s="512"/>
      <c r="Q11" s="512"/>
      <c r="R11" s="512"/>
      <c r="S11" s="512"/>
      <c r="T11" s="512"/>
      <c r="U11" s="511"/>
      <c r="V11" s="512"/>
      <c r="W11" s="511"/>
      <c r="X11" s="514"/>
      <c r="Y11" s="514"/>
      <c r="Z11" s="514"/>
      <c r="AA11" s="514"/>
      <c r="AB11" s="514"/>
      <c r="AC11" s="514"/>
      <c r="AD11" s="514"/>
      <c r="AE11" s="514"/>
      <c r="AF11" s="514"/>
      <c r="AG11" s="514"/>
      <c r="AH11" s="514"/>
      <c r="AI11" s="514"/>
      <c r="AJ11" s="514"/>
      <c r="AK11" s="514"/>
      <c r="AL11" s="514"/>
      <c r="AM11" s="514"/>
      <c r="AN11" s="514"/>
      <c r="AO11" s="514"/>
      <c r="AP11" s="514"/>
      <c r="AQ11" s="514"/>
      <c r="AR11" s="514"/>
      <c r="AS11" s="514"/>
      <c r="AT11" s="514"/>
      <c r="AU11" s="514"/>
      <c r="AV11" s="514"/>
      <c r="AW11" s="514"/>
      <c r="AX11" s="514"/>
      <c r="AY11" s="514"/>
      <c r="AZ11" s="514"/>
      <c r="BA11" s="514"/>
      <c r="BB11" s="514"/>
      <c r="BC11" s="514"/>
      <c r="BD11" s="514"/>
      <c r="BE11" s="514"/>
      <c r="BF11" s="514"/>
      <c r="BG11" s="514"/>
      <c r="BH11" s="514"/>
      <c r="BI11" s="514"/>
      <c r="BJ11" s="514"/>
      <c r="BK11" s="514"/>
      <c r="BL11" s="514"/>
      <c r="BM11" s="514"/>
      <c r="BN11" s="514"/>
      <c r="BO11" s="514"/>
      <c r="BP11" s="514"/>
      <c r="BQ11" s="514"/>
      <c r="BR11" s="514"/>
      <c r="BS11" s="514"/>
      <c r="BT11" s="514"/>
    </row>
    <row r="12">
      <c r="A12" s="515"/>
      <c r="B12" s="516"/>
      <c r="C12" s="516"/>
      <c r="D12" s="517"/>
      <c r="E12" s="517"/>
      <c r="F12" s="517"/>
      <c r="G12" s="517"/>
      <c r="H12" s="518"/>
      <c r="I12" s="519"/>
      <c r="J12" s="516"/>
      <c r="K12" s="516"/>
      <c r="L12" s="516"/>
      <c r="M12" s="517"/>
      <c r="N12" s="517"/>
      <c r="O12" s="517"/>
      <c r="P12" s="517"/>
      <c r="Q12" s="517"/>
      <c r="R12" s="517"/>
      <c r="S12" s="517"/>
      <c r="T12" s="517"/>
      <c r="U12" s="516"/>
      <c r="V12" s="517"/>
      <c r="W12" s="516"/>
      <c r="X12" s="520"/>
      <c r="Y12" s="520"/>
      <c r="Z12" s="520"/>
      <c r="AA12" s="520"/>
      <c r="AB12" s="520"/>
      <c r="AC12" s="520"/>
      <c r="AD12" s="520"/>
      <c r="AE12" s="520"/>
      <c r="AF12" s="520"/>
      <c r="AG12" s="520"/>
      <c r="AH12" s="520"/>
      <c r="AI12" s="520"/>
      <c r="AJ12" s="520"/>
      <c r="AK12" s="520"/>
      <c r="AL12" s="520"/>
      <c r="AM12" s="520"/>
      <c r="AN12" s="520"/>
      <c r="AO12" s="520"/>
      <c r="AP12" s="520"/>
      <c r="AQ12" s="520"/>
      <c r="AR12" s="520"/>
      <c r="AS12" s="520"/>
      <c r="AT12" s="520"/>
      <c r="AU12" s="520"/>
      <c r="AV12" s="520"/>
      <c r="AW12" s="520"/>
      <c r="AX12" s="520"/>
      <c r="AY12" s="520"/>
      <c r="AZ12" s="520"/>
      <c r="BA12" s="520"/>
      <c r="BB12" s="520"/>
      <c r="BC12" s="520"/>
      <c r="BD12" s="520"/>
      <c r="BE12" s="520"/>
      <c r="BF12" s="520"/>
      <c r="BG12" s="520"/>
      <c r="BH12" s="520"/>
      <c r="BI12" s="520"/>
      <c r="BJ12" s="520"/>
      <c r="BK12" s="520"/>
      <c r="BL12" s="520"/>
      <c r="BM12" s="520"/>
      <c r="BN12" s="520"/>
      <c r="BO12" s="520"/>
      <c r="BP12" s="520"/>
      <c r="BQ12" s="520"/>
      <c r="BR12" s="520"/>
      <c r="BS12" s="520"/>
      <c r="BT12" s="520"/>
    </row>
    <row r="13">
      <c r="A13" s="515"/>
      <c r="B13" s="516"/>
      <c r="C13" s="516"/>
      <c r="D13" s="517"/>
      <c r="E13" s="517"/>
      <c r="F13" s="517"/>
      <c r="G13" s="517"/>
      <c r="H13" s="518"/>
      <c r="I13" s="519"/>
      <c r="J13" s="516"/>
      <c r="K13" s="516"/>
      <c r="L13" s="516"/>
      <c r="M13" s="517"/>
      <c r="N13" s="517"/>
      <c r="O13" s="517"/>
      <c r="P13" s="517"/>
      <c r="Q13" s="517"/>
      <c r="R13" s="517"/>
      <c r="S13" s="517"/>
      <c r="T13" s="517"/>
      <c r="U13" s="516"/>
      <c r="V13" s="517"/>
      <c r="W13" s="516"/>
      <c r="X13" s="520"/>
      <c r="Y13" s="520"/>
      <c r="Z13" s="520"/>
      <c r="AA13" s="520"/>
      <c r="AB13" s="520"/>
      <c r="AC13" s="520"/>
      <c r="AD13" s="520"/>
      <c r="AE13" s="520"/>
      <c r="AF13" s="520"/>
      <c r="AG13" s="520"/>
      <c r="AH13" s="520"/>
      <c r="AI13" s="520"/>
      <c r="AJ13" s="520"/>
      <c r="AK13" s="520"/>
      <c r="AL13" s="520"/>
      <c r="AM13" s="520"/>
      <c r="AN13" s="520"/>
      <c r="AO13" s="520"/>
      <c r="AP13" s="520"/>
      <c r="AQ13" s="520"/>
      <c r="AR13" s="520"/>
      <c r="AS13" s="520"/>
      <c r="AT13" s="520"/>
      <c r="AU13" s="520"/>
      <c r="AV13" s="520"/>
      <c r="AW13" s="520"/>
      <c r="AX13" s="520"/>
      <c r="AY13" s="520"/>
      <c r="AZ13" s="520"/>
      <c r="BA13" s="520"/>
      <c r="BB13" s="520"/>
      <c r="BC13" s="520"/>
      <c r="BD13" s="520"/>
      <c r="BE13" s="520"/>
      <c r="BF13" s="520"/>
      <c r="BG13" s="520"/>
      <c r="BH13" s="520"/>
      <c r="BI13" s="520"/>
      <c r="BJ13" s="520"/>
      <c r="BK13" s="520"/>
      <c r="BL13" s="520"/>
      <c r="BM13" s="520"/>
      <c r="BN13" s="520"/>
      <c r="BO13" s="520"/>
      <c r="BP13" s="520"/>
      <c r="BQ13" s="520"/>
      <c r="BR13" s="520"/>
      <c r="BS13" s="520"/>
      <c r="BT13" s="520"/>
    </row>
    <row r="15">
      <c r="A15" s="521"/>
      <c r="B15" s="516"/>
      <c r="C15" s="516"/>
      <c r="D15" s="517"/>
      <c r="E15" s="517"/>
      <c r="F15" s="517"/>
      <c r="G15" s="517"/>
      <c r="H15" s="518"/>
      <c r="I15" s="520"/>
      <c r="J15" s="516"/>
      <c r="K15" s="516"/>
      <c r="L15" s="516"/>
      <c r="M15" s="517"/>
      <c r="N15" s="517"/>
      <c r="O15" s="517"/>
      <c r="P15" s="517"/>
      <c r="Q15" s="517"/>
      <c r="R15" s="517"/>
      <c r="S15" s="517"/>
      <c r="T15" s="517"/>
      <c r="U15" s="516"/>
      <c r="V15" s="517"/>
      <c r="W15" s="516"/>
      <c r="X15" s="520"/>
      <c r="Y15" s="520"/>
      <c r="Z15" s="520"/>
      <c r="AA15" s="520"/>
      <c r="AB15" s="520"/>
      <c r="AC15" s="520"/>
      <c r="AD15" s="520"/>
      <c r="AE15" s="520"/>
      <c r="AF15" s="520"/>
      <c r="AG15" s="520"/>
      <c r="AH15" s="520"/>
      <c r="AI15" s="520"/>
      <c r="AJ15" s="520"/>
      <c r="AK15" s="520"/>
      <c r="AL15" s="520"/>
      <c r="AM15" s="520"/>
      <c r="AN15" s="520"/>
      <c r="AO15" s="520"/>
      <c r="AP15" s="520"/>
      <c r="AQ15" s="520"/>
      <c r="AR15" s="520"/>
      <c r="AS15" s="520"/>
      <c r="AT15" s="520"/>
      <c r="AU15" s="520"/>
      <c r="AV15" s="520"/>
      <c r="AW15" s="520"/>
      <c r="AX15" s="520"/>
      <c r="AY15" s="520"/>
      <c r="AZ15" s="520"/>
      <c r="BA15" s="520"/>
      <c r="BB15" s="520"/>
      <c r="BC15" s="520"/>
      <c r="BD15" s="520"/>
      <c r="BE15" s="520"/>
      <c r="BF15" s="520"/>
      <c r="BG15" s="520"/>
      <c r="BH15" s="520"/>
      <c r="BI15" s="520"/>
      <c r="BJ15" s="520"/>
      <c r="BK15" s="520"/>
      <c r="BL15" s="520"/>
      <c r="BM15" s="520"/>
      <c r="BN15" s="520"/>
      <c r="BO15" s="520"/>
      <c r="BP15" s="520"/>
      <c r="BQ15" s="520"/>
      <c r="BR15" s="520"/>
      <c r="BS15" s="520"/>
      <c r="BT15" s="520"/>
    </row>
    <row r="16">
      <c r="A16" s="521"/>
      <c r="B16" s="516"/>
      <c r="C16" s="516"/>
      <c r="D16" s="517"/>
      <c r="E16" s="517"/>
      <c r="F16" s="517"/>
      <c r="G16" s="517"/>
      <c r="H16" s="518"/>
      <c r="I16" s="520"/>
      <c r="J16" s="516"/>
      <c r="K16" s="516"/>
      <c r="L16" s="516"/>
      <c r="M16" s="517"/>
      <c r="N16" s="517"/>
      <c r="O16" s="517"/>
      <c r="P16" s="517"/>
      <c r="Q16" s="517"/>
      <c r="R16" s="517"/>
      <c r="S16" s="517"/>
      <c r="T16" s="517"/>
      <c r="U16" s="516"/>
      <c r="V16" s="517"/>
      <c r="W16" s="516"/>
      <c r="X16" s="520"/>
      <c r="Y16" s="520"/>
      <c r="Z16" s="520"/>
      <c r="AA16" s="520"/>
      <c r="AB16" s="520"/>
      <c r="AC16" s="520"/>
      <c r="AD16" s="520"/>
      <c r="AE16" s="520"/>
      <c r="AF16" s="520"/>
      <c r="AG16" s="520"/>
      <c r="AH16" s="520"/>
      <c r="AI16" s="520"/>
      <c r="AJ16" s="520"/>
      <c r="AK16" s="520"/>
      <c r="AL16" s="520"/>
      <c r="AM16" s="520"/>
      <c r="AN16" s="520"/>
      <c r="AO16" s="520"/>
      <c r="AP16" s="520"/>
      <c r="AQ16" s="520"/>
      <c r="AR16" s="520"/>
      <c r="AS16" s="520"/>
      <c r="AT16" s="520"/>
      <c r="AU16" s="520"/>
      <c r="AV16" s="520"/>
      <c r="AW16" s="520"/>
      <c r="AX16" s="520"/>
      <c r="AY16" s="520"/>
      <c r="AZ16" s="520"/>
      <c r="BA16" s="520"/>
      <c r="BB16" s="520"/>
      <c r="BC16" s="520"/>
      <c r="BD16" s="520"/>
      <c r="BE16" s="520"/>
      <c r="BF16" s="520"/>
      <c r="BG16" s="520"/>
      <c r="BH16" s="520"/>
      <c r="BI16" s="520"/>
      <c r="BJ16" s="520"/>
      <c r="BK16" s="520"/>
      <c r="BL16" s="520"/>
      <c r="BM16" s="520"/>
      <c r="BN16" s="520"/>
      <c r="BO16" s="520"/>
      <c r="BP16" s="520"/>
      <c r="BQ16" s="520"/>
      <c r="BR16" s="520"/>
      <c r="BS16" s="520"/>
      <c r="BT16" s="520"/>
    </row>
    <row r="17">
      <c r="A17" s="521"/>
      <c r="B17" s="516"/>
      <c r="C17" s="516"/>
      <c r="D17" s="517"/>
      <c r="E17" s="517"/>
      <c r="F17" s="517"/>
      <c r="G17" s="517"/>
      <c r="H17" s="518"/>
      <c r="I17" s="520"/>
      <c r="J17" s="516"/>
      <c r="K17" s="516"/>
      <c r="L17" s="516"/>
      <c r="M17" s="517"/>
      <c r="N17" s="517"/>
      <c r="O17" s="517"/>
      <c r="P17" s="517"/>
      <c r="Q17" s="517"/>
      <c r="R17" s="517"/>
      <c r="S17" s="517"/>
      <c r="T17" s="517"/>
      <c r="U17" s="516"/>
      <c r="V17" s="517"/>
      <c r="W17" s="516"/>
      <c r="X17" s="520"/>
      <c r="Y17" s="520"/>
      <c r="Z17" s="520"/>
      <c r="AA17" s="520"/>
      <c r="AB17" s="520"/>
      <c r="AC17" s="520"/>
      <c r="AD17" s="520"/>
      <c r="AE17" s="520"/>
      <c r="AF17" s="520"/>
      <c r="AG17" s="520"/>
      <c r="AH17" s="520"/>
      <c r="AI17" s="520"/>
      <c r="AJ17" s="520"/>
      <c r="AK17" s="520"/>
      <c r="AL17" s="520"/>
      <c r="AM17" s="520"/>
      <c r="AN17" s="520"/>
      <c r="AO17" s="520"/>
      <c r="AP17" s="520"/>
      <c r="AQ17" s="520"/>
      <c r="AR17" s="520"/>
      <c r="AS17" s="520"/>
      <c r="AT17" s="520"/>
      <c r="AU17" s="520"/>
      <c r="AV17" s="520"/>
      <c r="AW17" s="520"/>
      <c r="AX17" s="520"/>
      <c r="AY17" s="520"/>
      <c r="AZ17" s="520"/>
      <c r="BA17" s="520"/>
      <c r="BB17" s="520"/>
      <c r="BC17" s="520"/>
      <c r="BD17" s="520"/>
      <c r="BE17" s="520"/>
      <c r="BF17" s="520"/>
      <c r="BG17" s="520"/>
      <c r="BH17" s="520"/>
      <c r="BI17" s="520"/>
      <c r="BJ17" s="520"/>
      <c r="BK17" s="520"/>
      <c r="BL17" s="520"/>
      <c r="BM17" s="520"/>
      <c r="BN17" s="520"/>
      <c r="BO17" s="520"/>
      <c r="BP17" s="520"/>
      <c r="BQ17" s="520"/>
      <c r="BR17" s="520"/>
      <c r="BS17" s="520"/>
      <c r="BT17" s="520"/>
    </row>
    <row r="18">
      <c r="A18" s="521"/>
      <c r="B18" s="516"/>
      <c r="C18" s="516"/>
      <c r="D18" s="517"/>
      <c r="E18" s="517"/>
      <c r="F18" s="517"/>
      <c r="G18" s="517"/>
      <c r="H18" s="518"/>
      <c r="I18" s="520"/>
      <c r="J18" s="516"/>
      <c r="K18" s="516"/>
      <c r="L18" s="516"/>
      <c r="M18" s="517"/>
      <c r="N18" s="517"/>
      <c r="O18" s="517"/>
      <c r="P18" s="517"/>
      <c r="Q18" s="517"/>
      <c r="R18" s="517"/>
      <c r="S18" s="517"/>
      <c r="T18" s="517"/>
      <c r="U18" s="516"/>
      <c r="V18" s="517"/>
      <c r="W18" s="516"/>
      <c r="X18" s="520"/>
      <c r="Y18" s="520"/>
      <c r="Z18" s="520"/>
      <c r="AA18" s="520"/>
      <c r="AB18" s="520"/>
      <c r="AC18" s="520"/>
      <c r="AD18" s="520"/>
      <c r="AE18" s="520"/>
      <c r="AF18" s="520"/>
      <c r="AG18" s="520"/>
      <c r="AH18" s="520"/>
      <c r="AI18" s="520"/>
      <c r="AJ18" s="520"/>
      <c r="AK18" s="520"/>
      <c r="AL18" s="520"/>
      <c r="AM18" s="520"/>
      <c r="AN18" s="520"/>
      <c r="AO18" s="520"/>
      <c r="AP18" s="520"/>
      <c r="AQ18" s="520"/>
      <c r="AR18" s="520"/>
      <c r="AS18" s="520"/>
      <c r="AT18" s="520"/>
      <c r="AU18" s="520"/>
      <c r="AV18" s="520"/>
      <c r="AW18" s="520"/>
      <c r="AX18" s="520"/>
      <c r="AY18" s="520"/>
      <c r="AZ18" s="520"/>
      <c r="BA18" s="520"/>
      <c r="BB18" s="520"/>
      <c r="BC18" s="520"/>
      <c r="BD18" s="520"/>
      <c r="BE18" s="520"/>
      <c r="BF18" s="520"/>
      <c r="BG18" s="520"/>
      <c r="BH18" s="520"/>
      <c r="BI18" s="520"/>
      <c r="BJ18" s="520"/>
      <c r="BK18" s="520"/>
      <c r="BL18" s="520"/>
      <c r="BM18" s="520"/>
      <c r="BN18" s="520"/>
      <c r="BO18" s="520"/>
      <c r="BP18" s="520"/>
      <c r="BQ18" s="520"/>
      <c r="BR18" s="520"/>
      <c r="BS18" s="520"/>
      <c r="BT18" s="520"/>
    </row>
    <row r="19">
      <c r="A19" s="521"/>
      <c r="B19" s="516"/>
      <c r="C19" s="516"/>
      <c r="D19" s="517"/>
      <c r="E19" s="517"/>
      <c r="F19" s="517"/>
      <c r="G19" s="517"/>
      <c r="H19" s="518"/>
      <c r="I19" s="520"/>
      <c r="J19" s="516"/>
      <c r="K19" s="516"/>
      <c r="L19" s="516"/>
      <c r="M19" s="517"/>
      <c r="N19" s="517"/>
      <c r="O19" s="517"/>
      <c r="P19" s="517"/>
      <c r="Q19" s="517"/>
      <c r="R19" s="517"/>
      <c r="S19" s="517"/>
      <c r="T19" s="517"/>
      <c r="U19" s="516"/>
      <c r="V19" s="517"/>
      <c r="W19" s="516"/>
      <c r="X19" s="520"/>
      <c r="Y19" s="520"/>
      <c r="Z19" s="520"/>
      <c r="AA19" s="520"/>
      <c r="AB19" s="520"/>
      <c r="AC19" s="520"/>
      <c r="AD19" s="520"/>
      <c r="AE19" s="520"/>
      <c r="AF19" s="520"/>
      <c r="AG19" s="520"/>
      <c r="AH19" s="520"/>
      <c r="AI19" s="520"/>
      <c r="AJ19" s="520"/>
      <c r="AK19" s="520"/>
      <c r="AL19" s="520"/>
      <c r="AM19" s="520"/>
      <c r="AN19" s="520"/>
      <c r="AO19" s="520"/>
      <c r="AP19" s="520"/>
      <c r="AQ19" s="520"/>
      <c r="AR19" s="520"/>
      <c r="AS19" s="520"/>
      <c r="AT19" s="520"/>
      <c r="AU19" s="520"/>
      <c r="AV19" s="520"/>
      <c r="AW19" s="520"/>
      <c r="AX19" s="520"/>
      <c r="AY19" s="520"/>
      <c r="AZ19" s="520"/>
      <c r="BA19" s="520"/>
      <c r="BB19" s="520"/>
      <c r="BC19" s="520"/>
      <c r="BD19" s="520"/>
      <c r="BE19" s="520"/>
      <c r="BF19" s="520"/>
      <c r="BG19" s="520"/>
      <c r="BH19" s="520"/>
      <c r="BI19" s="520"/>
      <c r="BJ19" s="520"/>
      <c r="BK19" s="520"/>
      <c r="BL19" s="520"/>
      <c r="BM19" s="520"/>
      <c r="BN19" s="520"/>
      <c r="BO19" s="520"/>
      <c r="BP19" s="520"/>
      <c r="BQ19" s="520"/>
      <c r="BR19" s="520"/>
      <c r="BS19" s="520"/>
      <c r="BT19" s="520"/>
    </row>
    <row r="20">
      <c r="A20" s="522"/>
      <c r="B20" s="523"/>
      <c r="C20" s="523"/>
      <c r="D20" s="524"/>
      <c r="E20" s="524"/>
      <c r="F20" s="524"/>
      <c r="G20" s="524"/>
      <c r="H20" s="525"/>
      <c r="I20" s="526"/>
      <c r="J20" s="523"/>
      <c r="K20" s="523"/>
      <c r="L20" s="523"/>
      <c r="M20" s="524"/>
      <c r="N20" s="524"/>
      <c r="O20" s="524"/>
      <c r="P20" s="524"/>
      <c r="Q20" s="524"/>
      <c r="R20" s="524"/>
      <c r="S20" s="524"/>
      <c r="T20" s="524"/>
      <c r="U20" s="523"/>
      <c r="V20" s="524"/>
      <c r="W20" s="523"/>
      <c r="X20" s="526"/>
      <c r="Y20" s="526"/>
      <c r="Z20" s="526"/>
      <c r="AA20" s="526"/>
      <c r="AB20" s="526"/>
      <c r="AC20" s="526"/>
      <c r="AD20" s="526"/>
      <c r="AE20" s="526"/>
      <c r="AF20" s="526"/>
      <c r="AG20" s="526"/>
      <c r="AH20" s="526"/>
      <c r="AI20" s="526"/>
      <c r="AJ20" s="526"/>
      <c r="AK20" s="526"/>
      <c r="AL20" s="526"/>
      <c r="AM20" s="526"/>
      <c r="AN20" s="526"/>
      <c r="AO20" s="526"/>
      <c r="AP20" s="526"/>
      <c r="AQ20" s="526"/>
      <c r="AR20" s="526"/>
      <c r="AS20" s="526"/>
      <c r="AT20" s="526"/>
      <c r="AU20" s="526"/>
      <c r="AV20" s="526"/>
      <c r="AW20" s="526"/>
      <c r="AX20" s="526"/>
      <c r="AY20" s="526"/>
      <c r="AZ20" s="526"/>
      <c r="BA20" s="526"/>
      <c r="BB20" s="526"/>
      <c r="BC20" s="526"/>
      <c r="BD20" s="526"/>
      <c r="BE20" s="526"/>
      <c r="BF20" s="526"/>
      <c r="BG20" s="526"/>
      <c r="BH20" s="526"/>
      <c r="BI20" s="526"/>
      <c r="BJ20" s="526"/>
      <c r="BK20" s="526"/>
      <c r="BL20" s="526"/>
      <c r="BM20" s="526"/>
      <c r="BN20" s="526"/>
      <c r="BO20" s="526"/>
      <c r="BP20" s="526"/>
      <c r="BQ20" s="526"/>
      <c r="BR20" s="526"/>
      <c r="BS20" s="526"/>
      <c r="BT20" s="526"/>
    </row>
    <row r="21">
      <c r="A21" s="499"/>
      <c r="B21" s="527"/>
      <c r="C21" s="527"/>
      <c r="D21" s="528"/>
      <c r="E21" s="528"/>
      <c r="F21" s="528"/>
      <c r="G21" s="528"/>
      <c r="I21" s="529"/>
      <c r="J21" s="527"/>
      <c r="K21" s="527"/>
      <c r="L21" s="527"/>
      <c r="M21" s="528"/>
      <c r="N21" s="528"/>
      <c r="O21" s="528"/>
      <c r="P21" s="528"/>
      <c r="Q21" s="528"/>
      <c r="R21" s="528"/>
      <c r="S21" s="528"/>
      <c r="T21" s="528"/>
      <c r="U21" s="527"/>
      <c r="V21" s="528"/>
      <c r="W21" s="527"/>
      <c r="X21" s="529"/>
      <c r="Y21" s="529"/>
      <c r="Z21" s="529"/>
      <c r="AA21" s="529"/>
      <c r="AB21" s="529"/>
      <c r="AC21" s="529"/>
      <c r="AD21" s="529"/>
      <c r="AE21" s="529"/>
      <c r="AF21" s="529"/>
      <c r="AG21" s="529"/>
      <c r="AH21" s="529"/>
      <c r="AI21" s="529"/>
      <c r="AJ21" s="529"/>
      <c r="AK21" s="529"/>
      <c r="AL21" s="529"/>
      <c r="AM21" s="529"/>
      <c r="AN21" s="529"/>
      <c r="AO21" s="529"/>
      <c r="AP21" s="529"/>
      <c r="AQ21" s="529"/>
      <c r="AR21" s="529"/>
      <c r="AS21" s="529"/>
      <c r="AT21" s="529"/>
      <c r="AU21" s="529"/>
      <c r="AV21" s="529"/>
      <c r="AW21" s="529"/>
      <c r="AX21" s="529"/>
      <c r="AY21" s="529"/>
      <c r="AZ21" s="529"/>
      <c r="BA21" s="529"/>
      <c r="BB21" s="529"/>
      <c r="BC21" s="529"/>
      <c r="BD21" s="529"/>
      <c r="BE21" s="529"/>
      <c r="BF21" s="529"/>
      <c r="BG21" s="529"/>
      <c r="BH21" s="529"/>
      <c r="BI21" s="529"/>
      <c r="BJ21" s="529"/>
      <c r="BK21" s="529"/>
      <c r="BL21" s="529"/>
      <c r="BM21" s="529"/>
      <c r="BN21" s="529"/>
      <c r="BO21" s="529"/>
      <c r="BP21" s="529"/>
      <c r="BQ21" s="529"/>
      <c r="BR21" s="529"/>
      <c r="BS21" s="529"/>
      <c r="BT21" s="529"/>
    </row>
    <row r="22">
      <c r="A22" s="499"/>
      <c r="B22" s="527"/>
      <c r="C22" s="527"/>
      <c r="D22" s="528"/>
      <c r="E22" s="528"/>
      <c r="F22" s="528"/>
      <c r="G22" s="528"/>
      <c r="I22" s="529"/>
      <c r="J22" s="527"/>
      <c r="K22" s="527"/>
      <c r="L22" s="527"/>
      <c r="M22" s="528"/>
      <c r="N22" s="528"/>
      <c r="O22" s="528"/>
      <c r="P22" s="528"/>
      <c r="Q22" s="528"/>
      <c r="R22" s="528"/>
      <c r="S22" s="528"/>
      <c r="T22" s="528"/>
      <c r="U22" s="527"/>
      <c r="V22" s="528"/>
      <c r="W22" s="527"/>
      <c r="X22" s="529"/>
      <c r="Y22" s="529"/>
      <c r="Z22" s="529"/>
      <c r="AA22" s="529"/>
      <c r="AB22" s="529"/>
      <c r="AC22" s="529"/>
      <c r="AD22" s="529"/>
      <c r="AE22" s="529"/>
      <c r="AF22" s="529"/>
      <c r="AG22" s="529"/>
      <c r="AH22" s="529"/>
      <c r="AI22" s="529"/>
      <c r="AJ22" s="529"/>
      <c r="AK22" s="529"/>
      <c r="AL22" s="529"/>
      <c r="AM22" s="529"/>
      <c r="AN22" s="529"/>
      <c r="AO22" s="529"/>
      <c r="AP22" s="529"/>
      <c r="AQ22" s="529"/>
      <c r="AR22" s="529"/>
      <c r="AS22" s="529"/>
      <c r="AT22" s="529"/>
      <c r="AU22" s="529"/>
      <c r="AV22" s="529"/>
      <c r="AW22" s="529"/>
      <c r="AX22" s="529"/>
      <c r="AY22" s="529"/>
      <c r="AZ22" s="529"/>
      <c r="BA22" s="529"/>
      <c r="BB22" s="529"/>
      <c r="BC22" s="529"/>
      <c r="BD22" s="529"/>
      <c r="BE22" s="529"/>
      <c r="BF22" s="529"/>
      <c r="BG22" s="529"/>
      <c r="BH22" s="529"/>
      <c r="BI22" s="529"/>
      <c r="BJ22" s="529"/>
      <c r="BK22" s="529"/>
      <c r="BL22" s="529"/>
      <c r="BM22" s="529"/>
      <c r="BN22" s="529"/>
      <c r="BO22" s="529"/>
      <c r="BP22" s="529"/>
      <c r="BQ22" s="529"/>
      <c r="BR22" s="529"/>
      <c r="BS22" s="529"/>
      <c r="BT22" s="529"/>
    </row>
    <row r="23">
      <c r="A23" s="499"/>
      <c r="B23" s="527"/>
      <c r="C23" s="527"/>
      <c r="D23" s="528"/>
      <c r="E23" s="528"/>
      <c r="F23" s="528"/>
      <c r="G23" s="528"/>
      <c r="I23" s="529"/>
      <c r="J23" s="527"/>
      <c r="K23" s="527"/>
      <c r="L23" s="527"/>
      <c r="M23" s="528"/>
      <c r="N23" s="528"/>
      <c r="O23" s="528"/>
      <c r="P23" s="528"/>
      <c r="Q23" s="528"/>
      <c r="R23" s="528"/>
      <c r="S23" s="528"/>
      <c r="T23" s="528"/>
      <c r="U23" s="527"/>
      <c r="V23" s="528"/>
      <c r="W23" s="527"/>
      <c r="X23" s="529"/>
      <c r="Y23" s="529"/>
      <c r="Z23" s="529"/>
      <c r="AA23" s="529"/>
      <c r="AB23" s="529"/>
      <c r="AC23" s="529"/>
      <c r="AD23" s="529"/>
      <c r="AE23" s="529"/>
      <c r="AF23" s="529"/>
      <c r="AG23" s="529"/>
      <c r="AH23" s="529"/>
      <c r="AI23" s="529"/>
      <c r="AJ23" s="529"/>
      <c r="AK23" s="529"/>
      <c r="AL23" s="529"/>
      <c r="AM23" s="529"/>
      <c r="AN23" s="529"/>
      <c r="AO23" s="529"/>
      <c r="AP23" s="529"/>
      <c r="AQ23" s="529"/>
      <c r="AR23" s="529"/>
      <c r="AS23" s="529"/>
      <c r="AT23" s="529"/>
      <c r="AU23" s="529"/>
      <c r="AV23" s="529"/>
      <c r="AW23" s="529"/>
      <c r="AX23" s="529"/>
      <c r="AY23" s="529"/>
      <c r="AZ23" s="529"/>
      <c r="BA23" s="529"/>
      <c r="BB23" s="529"/>
      <c r="BC23" s="529"/>
      <c r="BD23" s="529"/>
      <c r="BE23" s="529"/>
      <c r="BF23" s="529"/>
      <c r="BG23" s="529"/>
      <c r="BH23" s="529"/>
      <c r="BI23" s="529"/>
      <c r="BJ23" s="529"/>
      <c r="BK23" s="529"/>
      <c r="BL23" s="529"/>
      <c r="BM23" s="529"/>
      <c r="BN23" s="529"/>
      <c r="BO23" s="529"/>
      <c r="BP23" s="529"/>
      <c r="BQ23" s="529"/>
      <c r="BR23" s="529"/>
      <c r="BS23" s="529"/>
      <c r="BT23" s="529"/>
    </row>
    <row r="24">
      <c r="A24" s="499"/>
      <c r="B24" s="527"/>
      <c r="C24" s="527"/>
      <c r="D24" s="528"/>
      <c r="E24" s="528"/>
      <c r="F24" s="528"/>
      <c r="G24" s="528"/>
      <c r="I24" s="529"/>
      <c r="J24" s="527"/>
      <c r="K24" s="527"/>
      <c r="L24" s="527"/>
      <c r="M24" s="528"/>
      <c r="N24" s="528"/>
      <c r="O24" s="528"/>
      <c r="P24" s="528"/>
      <c r="Q24" s="528"/>
      <c r="R24" s="528"/>
      <c r="S24" s="528"/>
      <c r="T24" s="528"/>
      <c r="U24" s="527"/>
      <c r="V24" s="528"/>
      <c r="W24" s="527"/>
      <c r="X24" s="529"/>
      <c r="Y24" s="529"/>
      <c r="Z24" s="529"/>
      <c r="AA24" s="529"/>
      <c r="AB24" s="529"/>
      <c r="AC24" s="529"/>
      <c r="AD24" s="529"/>
      <c r="AE24" s="529"/>
      <c r="AF24" s="529"/>
      <c r="AG24" s="529"/>
      <c r="AH24" s="529"/>
      <c r="AI24" s="529"/>
      <c r="AJ24" s="529"/>
      <c r="AK24" s="529"/>
      <c r="AL24" s="529"/>
      <c r="AM24" s="529"/>
      <c r="AN24" s="529"/>
      <c r="AO24" s="529"/>
      <c r="AP24" s="529"/>
      <c r="AQ24" s="529"/>
      <c r="AR24" s="529"/>
      <c r="AS24" s="529"/>
      <c r="AT24" s="529"/>
      <c r="AU24" s="529"/>
      <c r="AV24" s="529"/>
      <c r="AW24" s="529"/>
      <c r="AX24" s="529"/>
      <c r="AY24" s="529"/>
      <c r="AZ24" s="529"/>
      <c r="BA24" s="529"/>
      <c r="BB24" s="529"/>
      <c r="BC24" s="529"/>
      <c r="BD24" s="529"/>
      <c r="BE24" s="529"/>
      <c r="BF24" s="529"/>
      <c r="BG24" s="529"/>
      <c r="BH24" s="529"/>
      <c r="BI24" s="529"/>
      <c r="BJ24" s="529"/>
      <c r="BK24" s="529"/>
      <c r="BL24" s="529"/>
      <c r="BM24" s="529"/>
      <c r="BN24" s="529"/>
      <c r="BO24" s="529"/>
      <c r="BP24" s="529"/>
      <c r="BQ24" s="529"/>
      <c r="BR24" s="529"/>
      <c r="BS24" s="529"/>
      <c r="BT24" s="529"/>
    </row>
    <row r="25">
      <c r="A25" s="499"/>
      <c r="B25" s="527"/>
      <c r="C25" s="527"/>
      <c r="D25" s="528"/>
      <c r="E25" s="528"/>
      <c r="F25" s="528"/>
      <c r="G25" s="528"/>
      <c r="I25" s="529"/>
      <c r="J25" s="527"/>
      <c r="K25" s="527"/>
      <c r="L25" s="527"/>
      <c r="M25" s="528"/>
      <c r="N25" s="528"/>
      <c r="O25" s="528"/>
      <c r="P25" s="528"/>
      <c r="Q25" s="528"/>
      <c r="R25" s="528"/>
      <c r="S25" s="528"/>
      <c r="T25" s="528"/>
      <c r="U25" s="527"/>
      <c r="V25" s="528"/>
      <c r="W25" s="527"/>
      <c r="X25" s="529"/>
      <c r="Y25" s="529"/>
      <c r="Z25" s="529"/>
      <c r="AA25" s="529"/>
      <c r="AB25" s="529"/>
      <c r="AC25" s="529"/>
      <c r="AD25" s="529"/>
      <c r="AE25" s="529"/>
      <c r="AF25" s="529"/>
      <c r="AG25" s="529"/>
      <c r="AH25" s="529"/>
      <c r="AI25" s="529"/>
      <c r="AJ25" s="529"/>
      <c r="AK25" s="529"/>
      <c r="AL25" s="529"/>
      <c r="AM25" s="529"/>
      <c r="AN25" s="529"/>
      <c r="AO25" s="529"/>
      <c r="AP25" s="529"/>
      <c r="AQ25" s="529"/>
      <c r="AR25" s="529"/>
      <c r="AS25" s="529"/>
      <c r="AT25" s="529"/>
      <c r="AU25" s="529"/>
      <c r="AV25" s="529"/>
      <c r="AW25" s="529"/>
      <c r="AX25" s="529"/>
      <c r="AY25" s="529"/>
      <c r="AZ25" s="529"/>
      <c r="BA25" s="529"/>
      <c r="BB25" s="529"/>
      <c r="BC25" s="529"/>
      <c r="BD25" s="529"/>
      <c r="BE25" s="529"/>
      <c r="BF25" s="529"/>
      <c r="BG25" s="529"/>
      <c r="BH25" s="529"/>
      <c r="BI25" s="529"/>
      <c r="BJ25" s="529"/>
      <c r="BK25" s="529"/>
      <c r="BL25" s="529"/>
      <c r="BM25" s="529"/>
      <c r="BN25" s="529"/>
      <c r="BO25" s="529"/>
      <c r="BP25" s="529"/>
      <c r="BQ25" s="529"/>
      <c r="BR25" s="529"/>
      <c r="BS25" s="529"/>
      <c r="BT25" s="529"/>
    </row>
    <row r="26">
      <c r="A26" s="499"/>
      <c r="B26" s="527"/>
      <c r="C26" s="527"/>
      <c r="D26" s="528"/>
      <c r="E26" s="528"/>
      <c r="F26" s="528"/>
      <c r="G26" s="528"/>
      <c r="I26" s="529"/>
      <c r="J26" s="527"/>
      <c r="K26" s="527"/>
      <c r="L26" s="527"/>
      <c r="M26" s="528"/>
      <c r="N26" s="528"/>
      <c r="O26" s="528"/>
      <c r="P26" s="528"/>
      <c r="Q26" s="528"/>
      <c r="R26" s="528"/>
      <c r="S26" s="528"/>
      <c r="T26" s="528"/>
      <c r="U26" s="527"/>
      <c r="V26" s="528"/>
      <c r="W26" s="527"/>
      <c r="X26" s="529"/>
      <c r="Y26" s="529"/>
      <c r="Z26" s="529"/>
      <c r="AA26" s="529"/>
      <c r="AB26" s="529"/>
      <c r="AC26" s="529"/>
      <c r="AD26" s="529"/>
      <c r="AE26" s="529"/>
      <c r="AF26" s="529"/>
      <c r="AG26" s="529"/>
      <c r="AH26" s="529"/>
      <c r="AI26" s="529"/>
      <c r="AJ26" s="529"/>
      <c r="AK26" s="529"/>
      <c r="AL26" s="529"/>
      <c r="AM26" s="529"/>
      <c r="AN26" s="529"/>
      <c r="AO26" s="529"/>
      <c r="AP26" s="529"/>
      <c r="AQ26" s="529"/>
      <c r="AR26" s="529"/>
      <c r="AS26" s="529"/>
      <c r="AT26" s="529"/>
      <c r="AU26" s="529"/>
      <c r="AV26" s="529"/>
      <c r="AW26" s="529"/>
      <c r="AX26" s="529"/>
      <c r="AY26" s="529"/>
      <c r="AZ26" s="529"/>
      <c r="BA26" s="529"/>
      <c r="BB26" s="529"/>
      <c r="BC26" s="529"/>
      <c r="BD26" s="529"/>
      <c r="BE26" s="529"/>
      <c r="BF26" s="529"/>
      <c r="BG26" s="529"/>
      <c r="BH26" s="529"/>
      <c r="BI26" s="529"/>
      <c r="BJ26" s="529"/>
      <c r="BK26" s="529"/>
      <c r="BL26" s="529"/>
      <c r="BM26" s="529"/>
      <c r="BN26" s="529"/>
      <c r="BO26" s="529"/>
      <c r="BP26" s="529"/>
      <c r="BQ26" s="529"/>
      <c r="BR26" s="529"/>
      <c r="BS26" s="529"/>
      <c r="BT26" s="529"/>
    </row>
    <row r="27">
      <c r="A27" s="499"/>
      <c r="B27" s="527"/>
      <c r="C27" s="527"/>
      <c r="D27" s="528"/>
      <c r="E27" s="528"/>
      <c r="F27" s="528"/>
      <c r="G27" s="528"/>
      <c r="I27" s="529"/>
      <c r="J27" s="527"/>
      <c r="K27" s="527"/>
      <c r="L27" s="527"/>
      <c r="M27" s="528"/>
      <c r="N27" s="528"/>
      <c r="O27" s="528"/>
      <c r="P27" s="528"/>
      <c r="Q27" s="528"/>
      <c r="R27" s="528"/>
      <c r="S27" s="528"/>
      <c r="T27" s="528"/>
      <c r="U27" s="527"/>
      <c r="V27" s="528"/>
      <c r="W27" s="527"/>
      <c r="X27" s="529"/>
      <c r="Y27" s="529"/>
      <c r="Z27" s="529"/>
      <c r="AA27" s="529"/>
      <c r="AB27" s="529"/>
      <c r="AC27" s="529"/>
      <c r="AD27" s="529"/>
      <c r="AE27" s="529"/>
      <c r="AF27" s="529"/>
      <c r="AG27" s="529"/>
      <c r="AH27" s="529"/>
      <c r="AI27" s="529"/>
      <c r="AJ27" s="529"/>
      <c r="AK27" s="529"/>
      <c r="AL27" s="529"/>
      <c r="AM27" s="529"/>
      <c r="AN27" s="529"/>
      <c r="AO27" s="529"/>
      <c r="AP27" s="529"/>
      <c r="AQ27" s="529"/>
      <c r="AR27" s="529"/>
      <c r="AS27" s="529"/>
      <c r="AT27" s="529"/>
      <c r="AU27" s="529"/>
      <c r="AV27" s="529"/>
      <c r="AW27" s="529"/>
      <c r="AX27" s="529"/>
      <c r="AY27" s="529"/>
      <c r="AZ27" s="529"/>
      <c r="BA27" s="529"/>
      <c r="BB27" s="529"/>
      <c r="BC27" s="529"/>
      <c r="BD27" s="529"/>
      <c r="BE27" s="529"/>
      <c r="BF27" s="529"/>
      <c r="BG27" s="529"/>
      <c r="BH27" s="529"/>
      <c r="BI27" s="529"/>
      <c r="BJ27" s="529"/>
      <c r="BK27" s="529"/>
      <c r="BL27" s="529"/>
      <c r="BM27" s="529"/>
      <c r="BN27" s="529"/>
      <c r="BO27" s="529"/>
      <c r="BP27" s="529"/>
      <c r="BQ27" s="529"/>
      <c r="BR27" s="529"/>
      <c r="BS27" s="529"/>
      <c r="BT27" s="529"/>
    </row>
    <row r="28">
      <c r="A28" s="499"/>
      <c r="B28" s="527"/>
      <c r="C28" s="527"/>
      <c r="D28" s="528"/>
      <c r="E28" s="528"/>
      <c r="F28" s="528"/>
      <c r="G28" s="528"/>
      <c r="I28" s="529"/>
      <c r="J28" s="527"/>
      <c r="K28" s="527"/>
      <c r="L28" s="527"/>
      <c r="M28" s="528"/>
      <c r="N28" s="528"/>
      <c r="O28" s="528"/>
      <c r="P28" s="528"/>
      <c r="Q28" s="528"/>
      <c r="R28" s="528"/>
      <c r="S28" s="528"/>
      <c r="T28" s="528"/>
      <c r="U28" s="527"/>
      <c r="V28" s="528"/>
      <c r="W28" s="527"/>
      <c r="X28" s="529"/>
      <c r="Y28" s="529"/>
      <c r="Z28" s="529"/>
      <c r="AA28" s="529"/>
      <c r="AB28" s="529"/>
      <c r="AC28" s="529"/>
      <c r="AD28" s="529"/>
      <c r="AE28" s="529"/>
      <c r="AF28" s="529"/>
      <c r="AG28" s="529"/>
      <c r="AH28" s="529"/>
      <c r="AI28" s="529"/>
      <c r="AJ28" s="529"/>
      <c r="AK28" s="529"/>
      <c r="AL28" s="529"/>
      <c r="AM28" s="529"/>
      <c r="AN28" s="529"/>
      <c r="AO28" s="529"/>
      <c r="AP28" s="529"/>
      <c r="AQ28" s="529"/>
      <c r="AR28" s="529"/>
      <c r="AS28" s="529"/>
      <c r="AT28" s="529"/>
      <c r="AU28" s="529"/>
      <c r="AV28" s="529"/>
      <c r="AW28" s="529"/>
      <c r="AX28" s="529"/>
      <c r="AY28" s="529"/>
      <c r="AZ28" s="529"/>
      <c r="BA28" s="529"/>
      <c r="BB28" s="529"/>
      <c r="BC28" s="529"/>
      <c r="BD28" s="529"/>
      <c r="BE28" s="529"/>
      <c r="BF28" s="529"/>
      <c r="BG28" s="529"/>
      <c r="BH28" s="529"/>
      <c r="BI28" s="529"/>
      <c r="BJ28" s="529"/>
      <c r="BK28" s="529"/>
      <c r="BL28" s="529"/>
      <c r="BM28" s="529"/>
      <c r="BN28" s="529"/>
      <c r="BO28" s="529"/>
      <c r="BP28" s="529"/>
      <c r="BQ28" s="529"/>
      <c r="BR28" s="529"/>
      <c r="BS28" s="529"/>
      <c r="BT28" s="529"/>
    </row>
    <row r="29">
      <c r="A29" s="499"/>
      <c r="B29" s="527"/>
      <c r="C29" s="527"/>
      <c r="D29" s="528"/>
      <c r="E29" s="528"/>
      <c r="F29" s="528"/>
      <c r="G29" s="528"/>
      <c r="I29" s="529"/>
      <c r="J29" s="527"/>
      <c r="K29" s="527"/>
      <c r="L29" s="527"/>
      <c r="M29" s="528"/>
      <c r="N29" s="528"/>
      <c r="O29" s="528"/>
      <c r="P29" s="528"/>
      <c r="Q29" s="528"/>
      <c r="R29" s="528"/>
      <c r="S29" s="528"/>
      <c r="T29" s="528"/>
      <c r="U29" s="527"/>
      <c r="V29" s="528"/>
      <c r="W29" s="527"/>
      <c r="X29" s="529"/>
      <c r="Y29" s="529"/>
      <c r="Z29" s="529"/>
      <c r="AA29" s="529"/>
      <c r="AB29" s="529"/>
      <c r="AC29" s="529"/>
      <c r="AD29" s="529"/>
      <c r="AE29" s="529"/>
      <c r="AF29" s="529"/>
      <c r="AG29" s="529"/>
      <c r="AH29" s="529"/>
      <c r="AI29" s="529"/>
      <c r="AJ29" s="529"/>
      <c r="AK29" s="529"/>
      <c r="AL29" s="529"/>
      <c r="AM29" s="529"/>
      <c r="AN29" s="529"/>
      <c r="AO29" s="529"/>
      <c r="AP29" s="529"/>
      <c r="AQ29" s="529"/>
      <c r="AR29" s="529"/>
      <c r="AS29" s="529"/>
      <c r="AT29" s="529"/>
      <c r="AU29" s="529"/>
      <c r="AV29" s="529"/>
      <c r="AW29" s="529"/>
      <c r="AX29" s="529"/>
      <c r="AY29" s="529"/>
      <c r="AZ29" s="529"/>
      <c r="BA29" s="529"/>
      <c r="BB29" s="529"/>
      <c r="BC29" s="529"/>
      <c r="BD29" s="529"/>
      <c r="BE29" s="529"/>
      <c r="BF29" s="529"/>
      <c r="BG29" s="529"/>
      <c r="BH29" s="529"/>
      <c r="BI29" s="529"/>
      <c r="BJ29" s="529"/>
      <c r="BK29" s="529"/>
      <c r="BL29" s="529"/>
      <c r="BM29" s="529"/>
      <c r="BN29" s="529"/>
      <c r="BO29" s="529"/>
      <c r="BP29" s="529"/>
      <c r="BQ29" s="529"/>
      <c r="BR29" s="529"/>
      <c r="BS29" s="529"/>
      <c r="BT29" s="529"/>
    </row>
    <row r="30">
      <c r="A30" s="499"/>
      <c r="B30" s="527"/>
      <c r="C30" s="527"/>
      <c r="D30" s="528"/>
      <c r="E30" s="528"/>
      <c r="F30" s="528"/>
      <c r="G30" s="528"/>
      <c r="I30" s="529"/>
      <c r="J30" s="527"/>
      <c r="K30" s="527"/>
      <c r="L30" s="527"/>
      <c r="M30" s="528"/>
      <c r="N30" s="528"/>
      <c r="O30" s="528"/>
      <c r="P30" s="528"/>
      <c r="Q30" s="528"/>
      <c r="R30" s="528"/>
      <c r="S30" s="528"/>
      <c r="T30" s="528"/>
      <c r="U30" s="527"/>
      <c r="V30" s="528"/>
      <c r="W30" s="527"/>
      <c r="X30" s="529"/>
      <c r="Y30" s="529"/>
      <c r="Z30" s="529"/>
      <c r="AA30" s="529"/>
      <c r="AB30" s="529"/>
      <c r="AC30" s="529"/>
      <c r="AD30" s="529"/>
      <c r="AE30" s="529"/>
      <c r="AF30" s="529"/>
      <c r="AG30" s="529"/>
      <c r="AH30" s="529"/>
      <c r="AI30" s="529"/>
      <c r="AJ30" s="529"/>
      <c r="AK30" s="529"/>
      <c r="AL30" s="529"/>
      <c r="AM30" s="529"/>
      <c r="AN30" s="529"/>
      <c r="AO30" s="529"/>
      <c r="AP30" s="529"/>
      <c r="AQ30" s="529"/>
      <c r="AR30" s="529"/>
      <c r="AS30" s="529"/>
      <c r="AT30" s="529"/>
      <c r="AU30" s="529"/>
      <c r="AV30" s="529"/>
      <c r="AW30" s="529"/>
      <c r="AX30" s="529"/>
      <c r="AY30" s="529"/>
      <c r="AZ30" s="529"/>
      <c r="BA30" s="529"/>
      <c r="BB30" s="529"/>
      <c r="BC30" s="529"/>
      <c r="BD30" s="529"/>
      <c r="BE30" s="529"/>
      <c r="BF30" s="529"/>
      <c r="BG30" s="529"/>
      <c r="BH30" s="529"/>
      <c r="BI30" s="529"/>
      <c r="BJ30" s="529"/>
      <c r="BK30" s="529"/>
      <c r="BL30" s="529"/>
      <c r="BM30" s="529"/>
      <c r="BN30" s="529"/>
      <c r="BO30" s="529"/>
      <c r="BP30" s="529"/>
      <c r="BQ30" s="529"/>
      <c r="BR30" s="529"/>
      <c r="BS30" s="529"/>
      <c r="BT30" s="529"/>
    </row>
    <row r="31">
      <c r="A31" s="499"/>
      <c r="B31" s="527"/>
      <c r="C31" s="527"/>
      <c r="D31" s="528"/>
      <c r="E31" s="528"/>
      <c r="F31" s="528"/>
      <c r="G31" s="528"/>
      <c r="I31" s="529"/>
      <c r="J31" s="527"/>
      <c r="K31" s="527"/>
      <c r="L31" s="527"/>
      <c r="M31" s="528"/>
      <c r="N31" s="528"/>
      <c r="O31" s="528"/>
      <c r="P31" s="528"/>
      <c r="Q31" s="528"/>
      <c r="R31" s="528"/>
      <c r="S31" s="528"/>
      <c r="T31" s="528"/>
      <c r="U31" s="527"/>
      <c r="V31" s="528"/>
      <c r="W31" s="527"/>
      <c r="X31" s="529"/>
      <c r="Y31" s="529"/>
      <c r="Z31" s="529"/>
      <c r="AA31" s="529"/>
      <c r="AB31" s="529"/>
      <c r="AC31" s="529"/>
      <c r="AD31" s="529"/>
      <c r="AE31" s="529"/>
      <c r="AF31" s="529"/>
      <c r="AG31" s="529"/>
      <c r="AH31" s="529"/>
      <c r="AI31" s="529"/>
      <c r="AJ31" s="529"/>
      <c r="AK31" s="529"/>
      <c r="AL31" s="529"/>
      <c r="AM31" s="529"/>
      <c r="AN31" s="529"/>
      <c r="AO31" s="529"/>
      <c r="AP31" s="529"/>
      <c r="AQ31" s="529"/>
      <c r="AR31" s="529"/>
      <c r="AS31" s="529"/>
      <c r="AT31" s="529"/>
      <c r="AU31" s="529"/>
      <c r="AV31" s="529"/>
      <c r="AW31" s="529"/>
      <c r="AX31" s="529"/>
      <c r="AY31" s="529"/>
      <c r="AZ31" s="529"/>
      <c r="BA31" s="529"/>
      <c r="BB31" s="529"/>
      <c r="BC31" s="529"/>
      <c r="BD31" s="529"/>
      <c r="BE31" s="529"/>
      <c r="BF31" s="529"/>
      <c r="BG31" s="529"/>
      <c r="BH31" s="529"/>
      <c r="BI31" s="529"/>
      <c r="BJ31" s="529"/>
      <c r="BK31" s="529"/>
      <c r="BL31" s="529"/>
      <c r="BM31" s="529"/>
      <c r="BN31" s="529"/>
      <c r="BO31" s="529"/>
      <c r="BP31" s="529"/>
      <c r="BQ31" s="529"/>
      <c r="BR31" s="529"/>
      <c r="BS31" s="529"/>
      <c r="BT31" s="529"/>
    </row>
    <row r="32">
      <c r="A32" s="499"/>
      <c r="B32" s="527"/>
      <c r="C32" s="527"/>
      <c r="D32" s="528"/>
      <c r="E32" s="528"/>
      <c r="F32" s="528"/>
      <c r="G32" s="528"/>
      <c r="I32" s="529"/>
      <c r="J32" s="527"/>
      <c r="K32" s="527"/>
      <c r="L32" s="527"/>
      <c r="M32" s="528"/>
      <c r="N32" s="528"/>
      <c r="O32" s="528"/>
      <c r="P32" s="528"/>
      <c r="Q32" s="528"/>
      <c r="R32" s="528"/>
      <c r="S32" s="528"/>
      <c r="T32" s="528"/>
      <c r="U32" s="527"/>
      <c r="V32" s="528"/>
      <c r="W32" s="527"/>
      <c r="X32" s="529"/>
      <c r="Y32" s="529"/>
      <c r="Z32" s="529"/>
      <c r="AA32" s="529"/>
      <c r="AB32" s="529"/>
      <c r="AC32" s="529"/>
      <c r="AD32" s="529"/>
      <c r="AE32" s="529"/>
      <c r="AF32" s="529"/>
      <c r="AG32" s="529"/>
      <c r="AH32" s="529"/>
      <c r="AI32" s="529"/>
      <c r="AJ32" s="529"/>
      <c r="AK32" s="529"/>
      <c r="AL32" s="529"/>
      <c r="AM32" s="529"/>
      <c r="AN32" s="529"/>
      <c r="AO32" s="529"/>
      <c r="AP32" s="529"/>
      <c r="AQ32" s="529"/>
      <c r="AR32" s="529"/>
      <c r="AS32" s="529"/>
      <c r="AT32" s="529"/>
      <c r="AU32" s="529"/>
      <c r="AV32" s="529"/>
      <c r="AW32" s="529"/>
      <c r="AX32" s="529"/>
      <c r="AY32" s="529"/>
      <c r="AZ32" s="529"/>
      <c r="BA32" s="529"/>
      <c r="BB32" s="529"/>
      <c r="BC32" s="529"/>
      <c r="BD32" s="529"/>
      <c r="BE32" s="529"/>
      <c r="BF32" s="529"/>
      <c r="BG32" s="529"/>
      <c r="BH32" s="529"/>
      <c r="BI32" s="529"/>
      <c r="BJ32" s="529"/>
      <c r="BK32" s="529"/>
      <c r="BL32" s="529"/>
      <c r="BM32" s="529"/>
      <c r="BN32" s="529"/>
      <c r="BO32" s="529"/>
      <c r="BP32" s="529"/>
      <c r="BQ32" s="529"/>
      <c r="BR32" s="529"/>
      <c r="BS32" s="529"/>
      <c r="BT32" s="529"/>
    </row>
    <row r="33">
      <c r="A33" s="499"/>
      <c r="B33" s="527"/>
      <c r="C33" s="527"/>
      <c r="D33" s="528"/>
      <c r="E33" s="528"/>
      <c r="F33" s="528"/>
      <c r="G33" s="528"/>
      <c r="I33" s="529"/>
      <c r="J33" s="527"/>
      <c r="K33" s="527"/>
      <c r="L33" s="527"/>
      <c r="M33" s="528"/>
      <c r="N33" s="528"/>
      <c r="O33" s="528"/>
      <c r="P33" s="528"/>
      <c r="Q33" s="528"/>
      <c r="R33" s="528"/>
      <c r="S33" s="528"/>
      <c r="T33" s="528"/>
      <c r="U33" s="527"/>
      <c r="V33" s="528"/>
      <c r="W33" s="527"/>
      <c r="X33" s="529"/>
      <c r="Y33" s="529"/>
      <c r="Z33" s="529"/>
      <c r="AA33" s="529"/>
      <c r="AB33" s="529"/>
      <c r="AC33" s="529"/>
      <c r="AD33" s="529"/>
      <c r="AE33" s="529"/>
      <c r="AF33" s="529"/>
      <c r="AG33" s="529"/>
      <c r="AH33" s="529"/>
      <c r="AI33" s="529"/>
      <c r="AJ33" s="529"/>
      <c r="AK33" s="529"/>
      <c r="AL33" s="529"/>
      <c r="AM33" s="529"/>
      <c r="AN33" s="529"/>
      <c r="AO33" s="529"/>
      <c r="AP33" s="529"/>
      <c r="AQ33" s="529"/>
      <c r="AR33" s="529"/>
      <c r="AS33" s="529"/>
      <c r="AT33" s="529"/>
      <c r="AU33" s="529"/>
      <c r="AV33" s="529"/>
      <c r="AW33" s="529"/>
      <c r="AX33" s="529"/>
      <c r="AY33" s="529"/>
      <c r="AZ33" s="529"/>
      <c r="BA33" s="529"/>
      <c r="BB33" s="529"/>
      <c r="BC33" s="529"/>
      <c r="BD33" s="529"/>
      <c r="BE33" s="529"/>
      <c r="BF33" s="529"/>
      <c r="BG33" s="529"/>
      <c r="BH33" s="529"/>
      <c r="BI33" s="529"/>
      <c r="BJ33" s="529"/>
      <c r="BK33" s="529"/>
      <c r="BL33" s="529"/>
      <c r="BM33" s="529"/>
      <c r="BN33" s="529"/>
      <c r="BO33" s="529"/>
      <c r="BP33" s="529"/>
      <c r="BQ33" s="529"/>
      <c r="BR33" s="529"/>
      <c r="BS33" s="529"/>
      <c r="BT33" s="529"/>
    </row>
    <row r="34">
      <c r="A34" s="499"/>
      <c r="B34" s="527"/>
      <c r="C34" s="527"/>
      <c r="D34" s="528"/>
      <c r="E34" s="528"/>
      <c r="F34" s="528"/>
      <c r="G34" s="528"/>
      <c r="I34" s="529"/>
      <c r="J34" s="527"/>
      <c r="K34" s="527"/>
      <c r="L34" s="527"/>
      <c r="M34" s="528"/>
      <c r="N34" s="528"/>
      <c r="O34" s="528"/>
      <c r="P34" s="528"/>
      <c r="Q34" s="528"/>
      <c r="R34" s="528"/>
      <c r="S34" s="528"/>
      <c r="T34" s="528"/>
      <c r="U34" s="527"/>
      <c r="V34" s="528"/>
      <c r="W34" s="527"/>
      <c r="X34" s="529"/>
      <c r="Y34" s="529"/>
      <c r="Z34" s="529"/>
      <c r="AA34" s="529"/>
      <c r="AB34" s="529"/>
      <c r="AC34" s="529"/>
      <c r="AD34" s="529"/>
      <c r="AE34" s="529"/>
      <c r="AF34" s="529"/>
      <c r="AG34" s="529"/>
      <c r="AH34" s="529"/>
      <c r="AI34" s="529"/>
      <c r="AJ34" s="529"/>
      <c r="AK34" s="529"/>
      <c r="AL34" s="529"/>
      <c r="AM34" s="529"/>
      <c r="AN34" s="529"/>
      <c r="AO34" s="529"/>
      <c r="AP34" s="529"/>
      <c r="AQ34" s="529"/>
      <c r="AR34" s="529"/>
      <c r="AS34" s="529"/>
      <c r="AT34" s="529"/>
      <c r="AU34" s="529"/>
      <c r="AV34" s="529"/>
      <c r="AW34" s="529"/>
      <c r="AX34" s="529"/>
      <c r="AY34" s="529"/>
      <c r="AZ34" s="529"/>
      <c r="BA34" s="529"/>
      <c r="BB34" s="529"/>
      <c r="BC34" s="529"/>
      <c r="BD34" s="529"/>
      <c r="BE34" s="529"/>
      <c r="BF34" s="529"/>
      <c r="BG34" s="529"/>
      <c r="BH34" s="529"/>
      <c r="BI34" s="529"/>
      <c r="BJ34" s="529"/>
      <c r="BK34" s="529"/>
      <c r="BL34" s="529"/>
      <c r="BM34" s="529"/>
      <c r="BN34" s="529"/>
      <c r="BO34" s="529"/>
      <c r="BP34" s="529"/>
      <c r="BQ34" s="529"/>
      <c r="BR34" s="529"/>
      <c r="BS34" s="529"/>
      <c r="BT34" s="529"/>
    </row>
    <row r="35">
      <c r="A35" s="499"/>
      <c r="B35" s="527"/>
      <c r="C35" s="527"/>
      <c r="D35" s="528"/>
      <c r="E35" s="528"/>
      <c r="F35" s="528"/>
      <c r="G35" s="528"/>
      <c r="I35" s="529"/>
      <c r="J35" s="527"/>
      <c r="K35" s="527"/>
      <c r="L35" s="527"/>
      <c r="M35" s="528"/>
      <c r="N35" s="528"/>
      <c r="O35" s="528"/>
      <c r="P35" s="528"/>
      <c r="Q35" s="528"/>
      <c r="R35" s="528"/>
      <c r="S35" s="528"/>
      <c r="T35" s="528"/>
      <c r="U35" s="527"/>
      <c r="V35" s="528"/>
      <c r="W35" s="527"/>
      <c r="X35" s="529"/>
      <c r="Y35" s="529"/>
      <c r="Z35" s="529"/>
      <c r="AA35" s="529"/>
      <c r="AB35" s="529"/>
      <c r="AC35" s="529"/>
      <c r="AD35" s="529"/>
      <c r="AE35" s="529"/>
      <c r="AF35" s="529"/>
      <c r="AG35" s="529"/>
      <c r="AH35" s="529"/>
      <c r="AI35" s="529"/>
      <c r="AJ35" s="529"/>
      <c r="AK35" s="529"/>
      <c r="AL35" s="529"/>
      <c r="AM35" s="529"/>
      <c r="AN35" s="529"/>
      <c r="AO35" s="529"/>
      <c r="AP35" s="529"/>
      <c r="AQ35" s="529"/>
      <c r="AR35" s="529"/>
      <c r="AS35" s="529"/>
      <c r="AT35" s="529"/>
      <c r="AU35" s="529"/>
      <c r="AV35" s="529"/>
      <c r="AW35" s="529"/>
      <c r="AX35" s="529"/>
      <c r="AY35" s="529"/>
      <c r="AZ35" s="529"/>
      <c r="BA35" s="529"/>
      <c r="BB35" s="529"/>
      <c r="BC35" s="529"/>
      <c r="BD35" s="529"/>
      <c r="BE35" s="529"/>
      <c r="BF35" s="529"/>
      <c r="BG35" s="529"/>
      <c r="BH35" s="529"/>
      <c r="BI35" s="529"/>
      <c r="BJ35" s="529"/>
      <c r="BK35" s="529"/>
      <c r="BL35" s="529"/>
      <c r="BM35" s="529"/>
      <c r="BN35" s="529"/>
      <c r="BO35" s="529"/>
      <c r="BP35" s="529"/>
      <c r="BQ35" s="529"/>
      <c r="BR35" s="529"/>
      <c r="BS35" s="529"/>
      <c r="BT35" s="529"/>
    </row>
    <row r="36">
      <c r="A36" s="499"/>
      <c r="B36" s="527"/>
      <c r="C36" s="527"/>
      <c r="D36" s="528"/>
      <c r="E36" s="528"/>
      <c r="F36" s="528"/>
      <c r="G36" s="528"/>
      <c r="I36" s="529"/>
      <c r="J36" s="527"/>
      <c r="K36" s="527"/>
      <c r="L36" s="527"/>
      <c r="M36" s="528"/>
      <c r="N36" s="528"/>
      <c r="O36" s="528"/>
      <c r="P36" s="528"/>
      <c r="Q36" s="528"/>
      <c r="R36" s="528"/>
      <c r="S36" s="528"/>
      <c r="T36" s="528"/>
      <c r="U36" s="527"/>
      <c r="V36" s="528"/>
      <c r="W36" s="527"/>
      <c r="X36" s="529"/>
      <c r="Y36" s="529"/>
      <c r="Z36" s="529"/>
      <c r="AA36" s="529"/>
      <c r="AB36" s="529"/>
      <c r="AC36" s="529"/>
      <c r="AD36" s="529"/>
      <c r="AE36" s="529"/>
      <c r="AF36" s="529"/>
      <c r="AG36" s="529"/>
      <c r="AH36" s="529"/>
      <c r="AI36" s="529"/>
      <c r="AJ36" s="529"/>
      <c r="AK36" s="529"/>
      <c r="AL36" s="529"/>
      <c r="AM36" s="529"/>
      <c r="AN36" s="529"/>
      <c r="AO36" s="529"/>
      <c r="AP36" s="529"/>
      <c r="AQ36" s="529"/>
      <c r="AR36" s="529"/>
      <c r="AS36" s="529"/>
      <c r="AT36" s="529"/>
      <c r="AU36" s="529"/>
      <c r="AV36" s="529"/>
      <c r="AW36" s="529"/>
      <c r="AX36" s="529"/>
      <c r="AY36" s="529"/>
      <c r="AZ36" s="529"/>
      <c r="BA36" s="529"/>
      <c r="BB36" s="529"/>
      <c r="BC36" s="529"/>
      <c r="BD36" s="529"/>
      <c r="BE36" s="529"/>
      <c r="BF36" s="529"/>
      <c r="BG36" s="529"/>
      <c r="BH36" s="529"/>
      <c r="BI36" s="529"/>
      <c r="BJ36" s="529"/>
      <c r="BK36" s="529"/>
      <c r="BL36" s="529"/>
      <c r="BM36" s="529"/>
      <c r="BN36" s="529"/>
      <c r="BO36" s="529"/>
      <c r="BP36" s="529"/>
      <c r="BQ36" s="529"/>
      <c r="BR36" s="529"/>
      <c r="BS36" s="529"/>
      <c r="BT36" s="529"/>
    </row>
    <row r="37">
      <c r="A37" s="499"/>
      <c r="B37" s="527"/>
      <c r="C37" s="527"/>
      <c r="D37" s="528"/>
      <c r="E37" s="528"/>
      <c r="F37" s="528"/>
      <c r="G37" s="528"/>
      <c r="I37" s="529"/>
      <c r="J37" s="527"/>
      <c r="K37" s="527"/>
      <c r="L37" s="527"/>
      <c r="M37" s="528"/>
      <c r="N37" s="528"/>
      <c r="O37" s="528"/>
      <c r="P37" s="528"/>
      <c r="Q37" s="528"/>
      <c r="R37" s="528"/>
      <c r="S37" s="528"/>
      <c r="T37" s="528"/>
      <c r="U37" s="527"/>
      <c r="V37" s="528"/>
      <c r="W37" s="527"/>
      <c r="X37" s="529"/>
      <c r="Y37" s="529"/>
      <c r="Z37" s="529"/>
      <c r="AA37" s="529"/>
      <c r="AB37" s="529"/>
      <c r="AC37" s="529"/>
      <c r="AD37" s="529"/>
      <c r="AE37" s="529"/>
      <c r="AF37" s="529"/>
      <c r="AG37" s="529"/>
      <c r="AH37" s="529"/>
      <c r="AI37" s="529"/>
      <c r="AJ37" s="529"/>
      <c r="AK37" s="529"/>
      <c r="AL37" s="529"/>
      <c r="AM37" s="529"/>
      <c r="AN37" s="529"/>
      <c r="AO37" s="529"/>
      <c r="AP37" s="529"/>
      <c r="AQ37" s="529"/>
      <c r="AR37" s="529"/>
      <c r="AS37" s="529"/>
      <c r="AT37" s="529"/>
      <c r="AU37" s="529"/>
      <c r="AV37" s="529"/>
      <c r="AW37" s="529"/>
      <c r="AX37" s="529"/>
      <c r="AY37" s="529"/>
      <c r="AZ37" s="529"/>
      <c r="BA37" s="529"/>
      <c r="BB37" s="529"/>
      <c r="BC37" s="529"/>
      <c r="BD37" s="529"/>
      <c r="BE37" s="529"/>
      <c r="BF37" s="529"/>
      <c r="BG37" s="529"/>
      <c r="BH37" s="529"/>
      <c r="BI37" s="529"/>
      <c r="BJ37" s="529"/>
      <c r="BK37" s="529"/>
      <c r="BL37" s="529"/>
      <c r="BM37" s="529"/>
      <c r="BN37" s="529"/>
      <c r="BO37" s="529"/>
      <c r="BP37" s="529"/>
      <c r="BQ37" s="529"/>
      <c r="BR37" s="529"/>
      <c r="BS37" s="529"/>
      <c r="BT37" s="529"/>
    </row>
    <row r="38">
      <c r="A38" s="499"/>
      <c r="B38" s="527"/>
      <c r="C38" s="527"/>
      <c r="D38" s="528"/>
      <c r="E38" s="528"/>
      <c r="F38" s="528"/>
      <c r="G38" s="528"/>
      <c r="I38" s="529"/>
      <c r="J38" s="527"/>
      <c r="K38" s="527"/>
      <c r="L38" s="527"/>
      <c r="M38" s="528"/>
      <c r="N38" s="528"/>
      <c r="O38" s="528"/>
      <c r="P38" s="528"/>
      <c r="Q38" s="528"/>
      <c r="R38" s="528"/>
      <c r="S38" s="528"/>
      <c r="T38" s="528"/>
      <c r="U38" s="527"/>
      <c r="V38" s="528"/>
      <c r="W38" s="527"/>
      <c r="X38" s="529"/>
      <c r="Y38" s="529"/>
      <c r="Z38" s="529"/>
      <c r="AA38" s="529"/>
      <c r="AB38" s="529"/>
      <c r="AC38" s="529"/>
      <c r="AD38" s="529"/>
      <c r="AE38" s="529"/>
      <c r="AF38" s="529"/>
      <c r="AG38" s="529"/>
      <c r="AH38" s="529"/>
      <c r="AI38" s="529"/>
      <c r="AJ38" s="529"/>
      <c r="AK38" s="529"/>
      <c r="AL38" s="529"/>
      <c r="AM38" s="529"/>
      <c r="AN38" s="529"/>
      <c r="AO38" s="529"/>
      <c r="AP38" s="529"/>
      <c r="AQ38" s="529"/>
      <c r="AR38" s="529"/>
      <c r="AS38" s="529"/>
      <c r="AT38" s="529"/>
      <c r="AU38" s="529"/>
      <c r="AV38" s="529"/>
      <c r="AW38" s="529"/>
      <c r="AX38" s="529"/>
      <c r="AY38" s="529"/>
      <c r="AZ38" s="529"/>
      <c r="BA38" s="529"/>
      <c r="BB38" s="529"/>
      <c r="BC38" s="529"/>
      <c r="BD38" s="529"/>
      <c r="BE38" s="529"/>
      <c r="BF38" s="529"/>
      <c r="BG38" s="529"/>
      <c r="BH38" s="529"/>
      <c r="BI38" s="529"/>
      <c r="BJ38" s="529"/>
      <c r="BK38" s="529"/>
      <c r="BL38" s="529"/>
      <c r="BM38" s="529"/>
      <c r="BN38" s="529"/>
      <c r="BO38" s="529"/>
      <c r="BP38" s="529"/>
      <c r="BQ38" s="529"/>
      <c r="BR38" s="529"/>
      <c r="BS38" s="529"/>
      <c r="BT38" s="529"/>
    </row>
    <row r="39">
      <c r="A39" s="499"/>
      <c r="B39" s="527"/>
      <c r="C39" s="527"/>
      <c r="D39" s="528"/>
      <c r="E39" s="528"/>
      <c r="F39" s="528"/>
      <c r="G39" s="528"/>
      <c r="I39" s="529"/>
      <c r="J39" s="527"/>
      <c r="K39" s="527"/>
      <c r="L39" s="527"/>
      <c r="M39" s="528"/>
      <c r="N39" s="528"/>
      <c r="O39" s="528"/>
      <c r="P39" s="528"/>
      <c r="Q39" s="528"/>
      <c r="R39" s="528"/>
      <c r="S39" s="528"/>
      <c r="T39" s="528"/>
      <c r="U39" s="527"/>
      <c r="V39" s="528"/>
      <c r="W39" s="527"/>
      <c r="X39" s="529"/>
      <c r="Y39" s="529"/>
      <c r="Z39" s="529"/>
      <c r="AA39" s="529"/>
      <c r="AB39" s="529"/>
      <c r="AC39" s="529"/>
      <c r="AD39" s="529"/>
      <c r="AE39" s="529"/>
      <c r="AF39" s="529"/>
      <c r="AG39" s="529"/>
      <c r="AH39" s="529"/>
      <c r="AI39" s="529"/>
      <c r="AJ39" s="529"/>
      <c r="AK39" s="529"/>
      <c r="AL39" s="529"/>
      <c r="AM39" s="529"/>
      <c r="AN39" s="529"/>
      <c r="AO39" s="529"/>
      <c r="AP39" s="529"/>
      <c r="AQ39" s="529"/>
      <c r="AR39" s="529"/>
      <c r="AS39" s="529"/>
      <c r="AT39" s="529"/>
      <c r="AU39" s="529"/>
      <c r="AV39" s="529"/>
      <c r="AW39" s="529"/>
      <c r="AX39" s="529"/>
      <c r="AY39" s="529"/>
      <c r="AZ39" s="529"/>
      <c r="BA39" s="529"/>
      <c r="BB39" s="529"/>
      <c r="BC39" s="529"/>
      <c r="BD39" s="529"/>
      <c r="BE39" s="529"/>
      <c r="BF39" s="529"/>
      <c r="BG39" s="529"/>
      <c r="BH39" s="529"/>
      <c r="BI39" s="529"/>
      <c r="BJ39" s="529"/>
      <c r="BK39" s="529"/>
      <c r="BL39" s="529"/>
      <c r="BM39" s="529"/>
      <c r="BN39" s="529"/>
      <c r="BO39" s="529"/>
      <c r="BP39" s="529"/>
      <c r="BQ39" s="529"/>
      <c r="BR39" s="529"/>
      <c r="BS39" s="529"/>
      <c r="BT39" s="529"/>
    </row>
    <row r="40">
      <c r="A40" s="499"/>
      <c r="B40" s="527"/>
      <c r="C40" s="527"/>
      <c r="D40" s="528"/>
      <c r="E40" s="528"/>
      <c r="F40" s="528"/>
      <c r="G40" s="528"/>
      <c r="I40" s="529"/>
      <c r="J40" s="527"/>
      <c r="K40" s="527"/>
      <c r="L40" s="527"/>
      <c r="M40" s="528"/>
      <c r="N40" s="528"/>
      <c r="O40" s="528"/>
      <c r="P40" s="528"/>
      <c r="Q40" s="528"/>
      <c r="R40" s="528"/>
      <c r="S40" s="528"/>
      <c r="T40" s="528"/>
      <c r="U40" s="527"/>
      <c r="V40" s="528"/>
      <c r="W40" s="527"/>
      <c r="X40" s="529"/>
      <c r="Y40" s="529"/>
      <c r="Z40" s="529"/>
      <c r="AA40" s="529"/>
      <c r="AB40" s="529"/>
      <c r="AC40" s="529"/>
      <c r="AD40" s="529"/>
      <c r="AE40" s="529"/>
      <c r="AF40" s="529"/>
      <c r="AG40" s="529"/>
      <c r="AH40" s="529"/>
      <c r="AI40" s="529"/>
      <c r="AJ40" s="529"/>
      <c r="AK40" s="529"/>
      <c r="AL40" s="529"/>
      <c r="AM40" s="529"/>
      <c r="AN40" s="529"/>
      <c r="AO40" s="529"/>
      <c r="AP40" s="529"/>
      <c r="AQ40" s="529"/>
      <c r="AR40" s="529"/>
      <c r="AS40" s="529"/>
      <c r="AT40" s="529"/>
      <c r="AU40" s="529"/>
      <c r="AV40" s="529"/>
      <c r="AW40" s="529"/>
      <c r="AX40" s="529"/>
      <c r="AY40" s="529"/>
      <c r="AZ40" s="529"/>
      <c r="BA40" s="529"/>
      <c r="BB40" s="529"/>
      <c r="BC40" s="529"/>
      <c r="BD40" s="529"/>
      <c r="BE40" s="529"/>
      <c r="BF40" s="529"/>
      <c r="BG40" s="529"/>
      <c r="BH40" s="529"/>
      <c r="BI40" s="529"/>
      <c r="BJ40" s="529"/>
      <c r="BK40" s="529"/>
      <c r="BL40" s="529"/>
      <c r="BM40" s="529"/>
      <c r="BN40" s="529"/>
      <c r="BO40" s="529"/>
      <c r="BP40" s="529"/>
      <c r="BQ40" s="529"/>
      <c r="BR40" s="529"/>
      <c r="BS40" s="529"/>
      <c r="BT40" s="529"/>
    </row>
    <row r="41">
      <c r="A41" s="499"/>
      <c r="B41" s="527"/>
      <c r="C41" s="527"/>
      <c r="D41" s="528"/>
      <c r="E41" s="528"/>
      <c r="F41" s="528"/>
      <c r="G41" s="528"/>
      <c r="I41" s="529"/>
      <c r="J41" s="527"/>
      <c r="K41" s="527"/>
      <c r="L41" s="527"/>
      <c r="M41" s="528"/>
      <c r="N41" s="528"/>
      <c r="O41" s="528"/>
      <c r="P41" s="528"/>
      <c r="Q41" s="528"/>
      <c r="R41" s="528"/>
      <c r="S41" s="528"/>
      <c r="T41" s="528"/>
      <c r="U41" s="527"/>
      <c r="V41" s="528"/>
      <c r="W41" s="527"/>
      <c r="X41" s="529"/>
      <c r="Y41" s="529"/>
      <c r="Z41" s="529"/>
      <c r="AA41" s="529"/>
      <c r="AB41" s="529"/>
      <c r="AC41" s="529"/>
      <c r="AD41" s="529"/>
      <c r="AE41" s="529"/>
      <c r="AF41" s="529"/>
      <c r="AG41" s="529"/>
      <c r="AH41" s="529"/>
      <c r="AI41" s="529"/>
      <c r="AJ41" s="529"/>
      <c r="AK41" s="529"/>
      <c r="AL41" s="529"/>
      <c r="AM41" s="529"/>
      <c r="AN41" s="529"/>
      <c r="AO41" s="529"/>
      <c r="AP41" s="529"/>
      <c r="AQ41" s="529"/>
      <c r="AR41" s="529"/>
      <c r="AS41" s="529"/>
      <c r="AT41" s="529"/>
      <c r="AU41" s="529"/>
      <c r="AV41" s="529"/>
      <c r="AW41" s="529"/>
      <c r="AX41" s="529"/>
      <c r="AY41" s="529"/>
      <c r="AZ41" s="529"/>
      <c r="BA41" s="529"/>
      <c r="BB41" s="529"/>
      <c r="BC41" s="529"/>
      <c r="BD41" s="529"/>
      <c r="BE41" s="529"/>
      <c r="BF41" s="529"/>
      <c r="BG41" s="529"/>
      <c r="BH41" s="529"/>
      <c r="BI41" s="529"/>
      <c r="BJ41" s="529"/>
      <c r="BK41" s="529"/>
      <c r="BL41" s="529"/>
      <c r="BM41" s="529"/>
      <c r="BN41" s="529"/>
      <c r="BO41" s="529"/>
      <c r="BP41" s="529"/>
      <c r="BQ41" s="529"/>
      <c r="BR41" s="529"/>
      <c r="BS41" s="529"/>
      <c r="BT41" s="529"/>
    </row>
    <row r="42">
      <c r="A42" s="499"/>
      <c r="B42" s="527"/>
      <c r="C42" s="527"/>
      <c r="D42" s="528"/>
      <c r="E42" s="528"/>
      <c r="F42" s="528"/>
      <c r="G42" s="528"/>
      <c r="I42" s="529"/>
      <c r="J42" s="527"/>
      <c r="K42" s="527"/>
      <c r="L42" s="527"/>
      <c r="M42" s="528"/>
      <c r="N42" s="528"/>
      <c r="O42" s="528"/>
      <c r="P42" s="528"/>
      <c r="Q42" s="528"/>
      <c r="R42" s="528"/>
      <c r="S42" s="528"/>
      <c r="T42" s="528"/>
      <c r="U42" s="527"/>
      <c r="V42" s="528"/>
      <c r="W42" s="527"/>
      <c r="X42" s="529"/>
      <c r="Y42" s="529"/>
      <c r="Z42" s="529"/>
      <c r="AA42" s="529"/>
      <c r="AB42" s="529"/>
      <c r="AC42" s="529"/>
      <c r="AD42" s="529"/>
      <c r="AE42" s="529"/>
      <c r="AF42" s="529"/>
      <c r="AG42" s="529"/>
      <c r="AH42" s="529"/>
      <c r="AI42" s="529"/>
      <c r="AJ42" s="529"/>
      <c r="AK42" s="529"/>
      <c r="AL42" s="529"/>
      <c r="AM42" s="529"/>
      <c r="AN42" s="529"/>
      <c r="AO42" s="529"/>
      <c r="AP42" s="529"/>
      <c r="AQ42" s="529"/>
      <c r="AR42" s="529"/>
      <c r="AS42" s="529"/>
      <c r="AT42" s="529"/>
      <c r="AU42" s="529"/>
      <c r="AV42" s="529"/>
      <c r="AW42" s="529"/>
      <c r="AX42" s="529"/>
      <c r="AY42" s="529"/>
      <c r="AZ42" s="529"/>
      <c r="BA42" s="529"/>
      <c r="BB42" s="529"/>
      <c r="BC42" s="529"/>
      <c r="BD42" s="529"/>
      <c r="BE42" s="529"/>
      <c r="BF42" s="529"/>
      <c r="BG42" s="529"/>
      <c r="BH42" s="529"/>
      <c r="BI42" s="529"/>
      <c r="BJ42" s="529"/>
      <c r="BK42" s="529"/>
      <c r="BL42" s="529"/>
      <c r="BM42" s="529"/>
      <c r="BN42" s="529"/>
      <c r="BO42" s="529"/>
      <c r="BP42" s="529"/>
      <c r="BQ42" s="529"/>
      <c r="BR42" s="529"/>
      <c r="BS42" s="529"/>
      <c r="BT42" s="529"/>
    </row>
    <row r="43">
      <c r="A43" s="499"/>
      <c r="B43" s="527"/>
      <c r="C43" s="527"/>
      <c r="D43" s="528"/>
      <c r="E43" s="528"/>
      <c r="F43" s="528"/>
      <c r="G43" s="528"/>
      <c r="I43" s="529"/>
      <c r="J43" s="527"/>
      <c r="K43" s="527"/>
      <c r="L43" s="527"/>
      <c r="M43" s="528"/>
      <c r="N43" s="528"/>
      <c r="O43" s="528"/>
      <c r="P43" s="528"/>
      <c r="Q43" s="528"/>
      <c r="R43" s="528"/>
      <c r="S43" s="528"/>
      <c r="T43" s="528"/>
      <c r="U43" s="527"/>
      <c r="V43" s="528"/>
      <c r="W43" s="527"/>
      <c r="X43" s="529"/>
      <c r="Y43" s="529"/>
      <c r="Z43" s="529"/>
      <c r="AA43" s="529"/>
      <c r="AB43" s="529"/>
      <c r="AC43" s="529"/>
      <c r="AD43" s="529"/>
      <c r="AE43" s="529"/>
      <c r="AF43" s="529"/>
      <c r="AG43" s="529"/>
      <c r="AH43" s="529"/>
      <c r="AI43" s="529"/>
      <c r="AJ43" s="529"/>
      <c r="AK43" s="529"/>
      <c r="AL43" s="529"/>
      <c r="AM43" s="529"/>
      <c r="AN43" s="529"/>
      <c r="AO43" s="529"/>
      <c r="AP43" s="529"/>
      <c r="AQ43" s="529"/>
      <c r="AR43" s="529"/>
      <c r="AS43" s="529"/>
      <c r="AT43" s="529"/>
      <c r="AU43" s="529"/>
      <c r="AV43" s="529"/>
      <c r="AW43" s="529"/>
      <c r="AX43" s="529"/>
      <c r="AY43" s="529"/>
      <c r="AZ43" s="529"/>
      <c r="BA43" s="529"/>
      <c r="BB43" s="529"/>
      <c r="BC43" s="529"/>
      <c r="BD43" s="529"/>
      <c r="BE43" s="529"/>
      <c r="BF43" s="529"/>
      <c r="BG43" s="529"/>
      <c r="BH43" s="529"/>
      <c r="BI43" s="529"/>
      <c r="BJ43" s="529"/>
      <c r="BK43" s="529"/>
      <c r="BL43" s="529"/>
      <c r="BM43" s="529"/>
      <c r="BN43" s="529"/>
      <c r="BO43" s="529"/>
      <c r="BP43" s="529"/>
      <c r="BQ43" s="529"/>
      <c r="BR43" s="529"/>
      <c r="BS43" s="529"/>
      <c r="BT43" s="529"/>
    </row>
    <row r="44">
      <c r="A44" s="499"/>
      <c r="B44" s="527"/>
      <c r="C44" s="527"/>
      <c r="D44" s="528"/>
      <c r="E44" s="528"/>
      <c r="F44" s="528"/>
      <c r="G44" s="528"/>
      <c r="I44" s="529"/>
      <c r="J44" s="527"/>
      <c r="K44" s="527"/>
      <c r="L44" s="527"/>
      <c r="M44" s="528"/>
      <c r="N44" s="528"/>
      <c r="O44" s="528"/>
      <c r="P44" s="528"/>
      <c r="Q44" s="528"/>
      <c r="R44" s="528"/>
      <c r="S44" s="528"/>
      <c r="T44" s="528"/>
      <c r="U44" s="527"/>
      <c r="V44" s="528"/>
      <c r="W44" s="527"/>
      <c r="X44" s="529"/>
      <c r="Y44" s="529"/>
      <c r="Z44" s="529"/>
      <c r="AA44" s="529"/>
      <c r="AB44" s="529"/>
      <c r="AC44" s="529"/>
      <c r="AD44" s="529"/>
      <c r="AE44" s="529"/>
      <c r="AF44" s="529"/>
      <c r="AG44" s="529"/>
      <c r="AH44" s="529"/>
      <c r="AI44" s="529"/>
      <c r="AJ44" s="529"/>
      <c r="AK44" s="529"/>
      <c r="AL44" s="529"/>
      <c r="AM44" s="529"/>
      <c r="AN44" s="529"/>
      <c r="AO44" s="529"/>
      <c r="AP44" s="529"/>
      <c r="AQ44" s="529"/>
      <c r="AR44" s="529"/>
      <c r="AS44" s="529"/>
      <c r="AT44" s="529"/>
      <c r="AU44" s="529"/>
      <c r="AV44" s="529"/>
      <c r="AW44" s="529"/>
      <c r="AX44" s="529"/>
      <c r="AY44" s="529"/>
      <c r="AZ44" s="529"/>
      <c r="BA44" s="529"/>
      <c r="BB44" s="529"/>
      <c r="BC44" s="529"/>
      <c r="BD44" s="529"/>
      <c r="BE44" s="529"/>
      <c r="BF44" s="529"/>
      <c r="BG44" s="529"/>
      <c r="BH44" s="529"/>
      <c r="BI44" s="529"/>
      <c r="BJ44" s="529"/>
      <c r="BK44" s="529"/>
      <c r="BL44" s="529"/>
      <c r="BM44" s="529"/>
      <c r="BN44" s="529"/>
      <c r="BO44" s="529"/>
      <c r="BP44" s="529"/>
      <c r="BQ44" s="529"/>
      <c r="BR44" s="529"/>
      <c r="BS44" s="529"/>
      <c r="BT44" s="529"/>
    </row>
    <row r="45">
      <c r="A45" s="499"/>
      <c r="B45" s="527"/>
      <c r="C45" s="527"/>
      <c r="D45" s="528"/>
      <c r="E45" s="528"/>
      <c r="F45" s="528"/>
      <c r="G45" s="528"/>
      <c r="I45" s="529"/>
      <c r="J45" s="527"/>
      <c r="K45" s="527"/>
      <c r="L45" s="527"/>
      <c r="M45" s="528"/>
      <c r="N45" s="528"/>
      <c r="O45" s="528"/>
      <c r="P45" s="528"/>
      <c r="Q45" s="528"/>
      <c r="R45" s="528"/>
      <c r="S45" s="528"/>
      <c r="T45" s="528"/>
      <c r="U45" s="527"/>
      <c r="V45" s="528"/>
      <c r="W45" s="527"/>
      <c r="X45" s="529"/>
      <c r="Y45" s="529"/>
      <c r="Z45" s="529"/>
      <c r="AA45" s="529"/>
      <c r="AB45" s="529"/>
      <c r="AC45" s="529"/>
      <c r="AD45" s="529"/>
      <c r="AE45" s="529"/>
      <c r="AF45" s="529"/>
      <c r="AG45" s="529"/>
      <c r="AH45" s="529"/>
      <c r="AI45" s="529"/>
      <c r="AJ45" s="529"/>
      <c r="AK45" s="529"/>
      <c r="AL45" s="529"/>
      <c r="AM45" s="529"/>
      <c r="AN45" s="529"/>
      <c r="AO45" s="529"/>
      <c r="AP45" s="529"/>
      <c r="AQ45" s="529"/>
      <c r="AR45" s="529"/>
      <c r="AS45" s="529"/>
      <c r="AT45" s="529"/>
      <c r="AU45" s="529"/>
      <c r="AV45" s="529"/>
      <c r="AW45" s="529"/>
      <c r="AX45" s="529"/>
      <c r="AY45" s="529"/>
      <c r="AZ45" s="529"/>
      <c r="BA45" s="529"/>
      <c r="BB45" s="529"/>
      <c r="BC45" s="529"/>
      <c r="BD45" s="529"/>
      <c r="BE45" s="529"/>
      <c r="BF45" s="529"/>
      <c r="BG45" s="529"/>
      <c r="BH45" s="529"/>
      <c r="BI45" s="529"/>
      <c r="BJ45" s="529"/>
      <c r="BK45" s="529"/>
      <c r="BL45" s="529"/>
      <c r="BM45" s="529"/>
      <c r="BN45" s="529"/>
      <c r="BO45" s="529"/>
      <c r="BP45" s="529"/>
      <c r="BQ45" s="529"/>
      <c r="BR45" s="529"/>
      <c r="BS45" s="529"/>
      <c r="BT45" s="529"/>
    </row>
    <row r="46">
      <c r="A46" s="499"/>
      <c r="B46" s="527"/>
      <c r="C46" s="527"/>
      <c r="D46" s="528"/>
      <c r="E46" s="528"/>
      <c r="F46" s="528"/>
      <c r="G46" s="528"/>
      <c r="I46" s="529"/>
      <c r="J46" s="527"/>
      <c r="K46" s="527"/>
      <c r="L46" s="527"/>
      <c r="M46" s="528"/>
      <c r="N46" s="528"/>
      <c r="O46" s="528"/>
      <c r="P46" s="528"/>
      <c r="Q46" s="528"/>
      <c r="R46" s="528"/>
      <c r="S46" s="528"/>
      <c r="T46" s="528"/>
      <c r="U46" s="527"/>
      <c r="V46" s="528"/>
      <c r="W46" s="527"/>
      <c r="X46" s="529"/>
      <c r="Y46" s="529"/>
      <c r="Z46" s="529"/>
      <c r="AA46" s="529"/>
      <c r="AB46" s="529"/>
      <c r="AC46" s="529"/>
      <c r="AD46" s="529"/>
      <c r="AE46" s="529"/>
      <c r="AF46" s="529"/>
      <c r="AG46" s="529"/>
      <c r="AH46" s="529"/>
      <c r="AI46" s="529"/>
      <c r="AJ46" s="529"/>
      <c r="AK46" s="529"/>
      <c r="AL46" s="529"/>
      <c r="AM46" s="529"/>
      <c r="AN46" s="529"/>
      <c r="AO46" s="529"/>
      <c r="AP46" s="529"/>
      <c r="AQ46" s="529"/>
      <c r="AR46" s="529"/>
      <c r="AS46" s="529"/>
      <c r="AT46" s="529"/>
      <c r="AU46" s="529"/>
      <c r="AV46" s="529"/>
      <c r="AW46" s="529"/>
      <c r="AX46" s="529"/>
      <c r="AY46" s="529"/>
      <c r="AZ46" s="529"/>
      <c r="BA46" s="529"/>
      <c r="BB46" s="529"/>
      <c r="BC46" s="529"/>
      <c r="BD46" s="529"/>
      <c r="BE46" s="529"/>
      <c r="BF46" s="529"/>
      <c r="BG46" s="529"/>
      <c r="BH46" s="529"/>
      <c r="BI46" s="529"/>
      <c r="BJ46" s="529"/>
      <c r="BK46" s="529"/>
      <c r="BL46" s="529"/>
      <c r="BM46" s="529"/>
      <c r="BN46" s="529"/>
      <c r="BO46" s="529"/>
      <c r="BP46" s="529"/>
      <c r="BQ46" s="529"/>
      <c r="BR46" s="529"/>
      <c r="BS46" s="529"/>
      <c r="BT46" s="529"/>
    </row>
    <row r="47">
      <c r="A47" s="499"/>
      <c r="B47" s="527"/>
      <c r="C47" s="527"/>
      <c r="D47" s="528"/>
      <c r="E47" s="528"/>
      <c r="F47" s="528"/>
      <c r="G47" s="528"/>
      <c r="I47" s="529"/>
      <c r="J47" s="527"/>
      <c r="K47" s="527"/>
      <c r="L47" s="527"/>
      <c r="M47" s="528"/>
      <c r="N47" s="528"/>
      <c r="O47" s="528"/>
      <c r="P47" s="528"/>
      <c r="Q47" s="528"/>
      <c r="R47" s="528"/>
      <c r="S47" s="528"/>
      <c r="T47" s="528"/>
      <c r="U47" s="527"/>
      <c r="V47" s="528"/>
      <c r="W47" s="527"/>
      <c r="X47" s="529"/>
      <c r="Y47" s="529"/>
      <c r="Z47" s="529"/>
      <c r="AA47" s="529"/>
      <c r="AB47" s="529"/>
      <c r="AC47" s="529"/>
      <c r="AD47" s="529"/>
      <c r="AE47" s="529"/>
      <c r="AF47" s="529"/>
      <c r="AG47" s="529"/>
      <c r="AH47" s="529"/>
      <c r="AI47" s="529"/>
      <c r="AJ47" s="529"/>
      <c r="AK47" s="529"/>
      <c r="AL47" s="529"/>
      <c r="AM47" s="529"/>
      <c r="AN47" s="529"/>
      <c r="AO47" s="529"/>
      <c r="AP47" s="529"/>
      <c r="AQ47" s="529"/>
      <c r="AR47" s="529"/>
      <c r="AS47" s="529"/>
      <c r="AT47" s="529"/>
      <c r="AU47" s="529"/>
      <c r="AV47" s="529"/>
      <c r="AW47" s="529"/>
      <c r="AX47" s="529"/>
      <c r="AY47" s="529"/>
      <c r="AZ47" s="529"/>
      <c r="BA47" s="529"/>
      <c r="BB47" s="529"/>
      <c r="BC47" s="529"/>
      <c r="BD47" s="529"/>
      <c r="BE47" s="529"/>
      <c r="BF47" s="529"/>
      <c r="BG47" s="529"/>
      <c r="BH47" s="529"/>
      <c r="BI47" s="529"/>
      <c r="BJ47" s="529"/>
      <c r="BK47" s="529"/>
      <c r="BL47" s="529"/>
      <c r="BM47" s="529"/>
      <c r="BN47" s="529"/>
      <c r="BO47" s="529"/>
      <c r="BP47" s="529"/>
      <c r="BQ47" s="529"/>
      <c r="BR47" s="529"/>
      <c r="BS47" s="529"/>
      <c r="BT47" s="529"/>
    </row>
    <row r="48">
      <c r="A48" s="499"/>
      <c r="B48" s="527"/>
      <c r="C48" s="527"/>
      <c r="D48" s="528"/>
      <c r="E48" s="528"/>
      <c r="F48" s="528"/>
      <c r="G48" s="528"/>
      <c r="I48" s="529"/>
      <c r="J48" s="527"/>
      <c r="K48" s="527"/>
      <c r="L48" s="527"/>
      <c r="M48" s="528"/>
      <c r="N48" s="528"/>
      <c r="O48" s="528"/>
      <c r="P48" s="528"/>
      <c r="Q48" s="528"/>
      <c r="R48" s="528"/>
      <c r="S48" s="528"/>
      <c r="T48" s="528"/>
      <c r="U48" s="527"/>
      <c r="V48" s="528"/>
      <c r="W48" s="527"/>
      <c r="X48" s="529"/>
      <c r="Y48" s="529"/>
      <c r="Z48" s="529"/>
      <c r="AA48" s="529"/>
      <c r="AB48" s="529"/>
      <c r="AC48" s="529"/>
      <c r="AD48" s="529"/>
      <c r="AE48" s="529"/>
      <c r="AF48" s="529"/>
      <c r="AG48" s="529"/>
      <c r="AH48" s="529"/>
      <c r="AI48" s="529"/>
      <c r="AJ48" s="529"/>
      <c r="AK48" s="529"/>
      <c r="AL48" s="529"/>
      <c r="AM48" s="529"/>
      <c r="AN48" s="529"/>
      <c r="AO48" s="529"/>
      <c r="AP48" s="529"/>
      <c r="AQ48" s="529"/>
      <c r="AR48" s="529"/>
      <c r="AS48" s="529"/>
      <c r="AT48" s="529"/>
      <c r="AU48" s="529"/>
      <c r="AV48" s="529"/>
      <c r="AW48" s="529"/>
      <c r="AX48" s="529"/>
      <c r="AY48" s="529"/>
      <c r="AZ48" s="529"/>
      <c r="BA48" s="529"/>
      <c r="BB48" s="529"/>
      <c r="BC48" s="529"/>
      <c r="BD48" s="529"/>
      <c r="BE48" s="529"/>
      <c r="BF48" s="529"/>
      <c r="BG48" s="529"/>
      <c r="BH48" s="529"/>
      <c r="BI48" s="529"/>
      <c r="BJ48" s="529"/>
      <c r="BK48" s="529"/>
      <c r="BL48" s="529"/>
      <c r="BM48" s="529"/>
      <c r="BN48" s="529"/>
      <c r="BO48" s="529"/>
      <c r="BP48" s="529"/>
      <c r="BQ48" s="529"/>
      <c r="BR48" s="529"/>
      <c r="BS48" s="529"/>
      <c r="BT48" s="529"/>
    </row>
    <row r="49">
      <c r="A49" s="499"/>
      <c r="B49" s="527"/>
      <c r="C49" s="527"/>
      <c r="D49" s="528"/>
      <c r="E49" s="528"/>
      <c r="F49" s="528"/>
      <c r="G49" s="528"/>
      <c r="I49" s="529"/>
      <c r="J49" s="527"/>
      <c r="K49" s="527"/>
      <c r="L49" s="527"/>
      <c r="M49" s="528"/>
      <c r="N49" s="528"/>
      <c r="O49" s="528"/>
      <c r="P49" s="528"/>
      <c r="Q49" s="528"/>
      <c r="R49" s="528"/>
      <c r="S49" s="528"/>
      <c r="T49" s="528"/>
      <c r="U49" s="527"/>
      <c r="V49" s="528"/>
      <c r="W49" s="527"/>
      <c r="X49" s="529"/>
      <c r="Y49" s="529"/>
      <c r="Z49" s="529"/>
      <c r="AA49" s="529"/>
      <c r="AB49" s="529"/>
      <c r="AC49" s="529"/>
      <c r="AD49" s="529"/>
      <c r="AE49" s="529"/>
      <c r="AF49" s="529"/>
      <c r="AG49" s="529"/>
      <c r="AH49" s="529"/>
      <c r="AI49" s="529"/>
      <c r="AJ49" s="529"/>
      <c r="AK49" s="529"/>
      <c r="AL49" s="529"/>
      <c r="AM49" s="529"/>
      <c r="AN49" s="529"/>
      <c r="AO49" s="529"/>
      <c r="AP49" s="529"/>
      <c r="AQ49" s="529"/>
      <c r="AR49" s="529"/>
      <c r="AS49" s="529"/>
      <c r="AT49" s="529"/>
      <c r="AU49" s="529"/>
      <c r="AV49" s="529"/>
      <c r="AW49" s="529"/>
      <c r="AX49" s="529"/>
      <c r="AY49" s="529"/>
      <c r="AZ49" s="529"/>
      <c r="BA49" s="529"/>
      <c r="BB49" s="529"/>
      <c r="BC49" s="529"/>
      <c r="BD49" s="529"/>
      <c r="BE49" s="529"/>
      <c r="BF49" s="529"/>
      <c r="BG49" s="529"/>
      <c r="BH49" s="529"/>
      <c r="BI49" s="529"/>
      <c r="BJ49" s="529"/>
      <c r="BK49" s="529"/>
      <c r="BL49" s="529"/>
      <c r="BM49" s="529"/>
      <c r="BN49" s="529"/>
      <c r="BO49" s="529"/>
      <c r="BP49" s="529"/>
      <c r="BQ49" s="529"/>
      <c r="BR49" s="529"/>
      <c r="BS49" s="529"/>
      <c r="BT49" s="529"/>
    </row>
    <row r="50">
      <c r="A50" s="499"/>
      <c r="B50" s="527"/>
      <c r="C50" s="527"/>
      <c r="D50" s="528"/>
      <c r="E50" s="528"/>
      <c r="F50" s="528"/>
      <c r="G50" s="528"/>
      <c r="I50" s="529"/>
      <c r="J50" s="527"/>
      <c r="K50" s="527"/>
      <c r="L50" s="527"/>
      <c r="M50" s="528"/>
      <c r="N50" s="528"/>
      <c r="O50" s="528"/>
      <c r="P50" s="528"/>
      <c r="Q50" s="528"/>
      <c r="R50" s="528"/>
      <c r="S50" s="528"/>
      <c r="T50" s="528"/>
      <c r="U50" s="527"/>
      <c r="V50" s="528"/>
      <c r="W50" s="527"/>
      <c r="X50" s="529"/>
      <c r="Y50" s="529"/>
      <c r="Z50" s="529"/>
      <c r="AA50" s="529"/>
      <c r="AB50" s="529"/>
      <c r="AC50" s="529"/>
      <c r="AD50" s="529"/>
      <c r="AE50" s="529"/>
      <c r="AF50" s="529"/>
      <c r="AG50" s="529"/>
      <c r="AH50" s="529"/>
      <c r="AI50" s="529"/>
      <c r="AJ50" s="529"/>
      <c r="AK50" s="529"/>
      <c r="AL50" s="529"/>
      <c r="AM50" s="529"/>
      <c r="AN50" s="529"/>
      <c r="AO50" s="529"/>
      <c r="AP50" s="529"/>
      <c r="AQ50" s="529"/>
      <c r="AR50" s="529"/>
      <c r="AS50" s="529"/>
      <c r="AT50" s="529"/>
      <c r="AU50" s="529"/>
      <c r="AV50" s="529"/>
      <c r="AW50" s="529"/>
      <c r="AX50" s="529"/>
      <c r="AY50" s="529"/>
      <c r="AZ50" s="529"/>
      <c r="BA50" s="529"/>
      <c r="BB50" s="529"/>
      <c r="BC50" s="529"/>
      <c r="BD50" s="529"/>
      <c r="BE50" s="529"/>
      <c r="BF50" s="529"/>
      <c r="BG50" s="529"/>
      <c r="BH50" s="529"/>
      <c r="BI50" s="529"/>
      <c r="BJ50" s="529"/>
      <c r="BK50" s="529"/>
      <c r="BL50" s="529"/>
      <c r="BM50" s="529"/>
      <c r="BN50" s="529"/>
      <c r="BO50" s="529"/>
      <c r="BP50" s="529"/>
      <c r="BQ50" s="529"/>
      <c r="BR50" s="529"/>
      <c r="BS50" s="529"/>
      <c r="BT50" s="529"/>
    </row>
    <row r="51">
      <c r="A51" s="499"/>
      <c r="B51" s="527"/>
      <c r="C51" s="527"/>
      <c r="D51" s="528"/>
      <c r="E51" s="528"/>
      <c r="F51" s="528"/>
      <c r="G51" s="528"/>
      <c r="I51" s="529"/>
      <c r="J51" s="527"/>
      <c r="K51" s="527"/>
      <c r="L51" s="527"/>
      <c r="M51" s="528"/>
      <c r="N51" s="528"/>
      <c r="O51" s="528"/>
      <c r="P51" s="528"/>
      <c r="Q51" s="528"/>
      <c r="R51" s="528"/>
      <c r="S51" s="528"/>
      <c r="T51" s="528"/>
      <c r="U51" s="527"/>
      <c r="V51" s="528"/>
      <c r="W51" s="527"/>
      <c r="X51" s="529"/>
      <c r="Y51" s="529"/>
      <c r="Z51" s="529"/>
      <c r="AA51" s="529"/>
      <c r="AB51" s="529"/>
      <c r="AC51" s="529"/>
      <c r="AD51" s="529"/>
      <c r="AE51" s="529"/>
      <c r="AF51" s="529"/>
      <c r="AG51" s="529"/>
      <c r="AH51" s="529"/>
      <c r="AI51" s="529"/>
      <c r="AJ51" s="529"/>
      <c r="AK51" s="529"/>
      <c r="AL51" s="529"/>
      <c r="AM51" s="529"/>
      <c r="AN51" s="529"/>
      <c r="AO51" s="529"/>
      <c r="AP51" s="529"/>
      <c r="AQ51" s="529"/>
      <c r="AR51" s="529"/>
      <c r="AS51" s="529"/>
      <c r="AT51" s="529"/>
      <c r="AU51" s="529"/>
      <c r="AV51" s="529"/>
      <c r="AW51" s="529"/>
      <c r="AX51" s="529"/>
      <c r="AY51" s="529"/>
      <c r="AZ51" s="529"/>
      <c r="BA51" s="529"/>
      <c r="BB51" s="529"/>
      <c r="BC51" s="529"/>
      <c r="BD51" s="529"/>
      <c r="BE51" s="529"/>
      <c r="BF51" s="529"/>
      <c r="BG51" s="529"/>
      <c r="BH51" s="529"/>
      <c r="BI51" s="529"/>
      <c r="BJ51" s="529"/>
      <c r="BK51" s="529"/>
      <c r="BL51" s="529"/>
      <c r="BM51" s="529"/>
      <c r="BN51" s="529"/>
      <c r="BO51" s="529"/>
      <c r="BP51" s="529"/>
      <c r="BQ51" s="529"/>
      <c r="BR51" s="529"/>
      <c r="BS51" s="529"/>
      <c r="BT51" s="529"/>
    </row>
    <row r="52">
      <c r="A52" s="499"/>
      <c r="B52" s="527"/>
      <c r="C52" s="527"/>
      <c r="D52" s="528"/>
      <c r="E52" s="528"/>
      <c r="F52" s="528"/>
      <c r="G52" s="528"/>
      <c r="I52" s="529"/>
      <c r="J52" s="527"/>
      <c r="K52" s="527"/>
      <c r="L52" s="527"/>
      <c r="M52" s="528"/>
      <c r="N52" s="528"/>
      <c r="O52" s="528"/>
      <c r="P52" s="528"/>
      <c r="Q52" s="528"/>
      <c r="R52" s="528"/>
      <c r="S52" s="528"/>
      <c r="T52" s="528"/>
      <c r="U52" s="527"/>
      <c r="V52" s="528"/>
      <c r="W52" s="527"/>
      <c r="X52" s="529"/>
      <c r="Y52" s="529"/>
      <c r="Z52" s="529"/>
      <c r="AA52" s="529"/>
      <c r="AB52" s="529"/>
      <c r="AC52" s="529"/>
      <c r="AD52" s="529"/>
      <c r="AE52" s="529"/>
      <c r="AF52" s="529"/>
      <c r="AG52" s="529"/>
      <c r="AH52" s="529"/>
      <c r="AI52" s="529"/>
      <c r="AJ52" s="529"/>
      <c r="AK52" s="529"/>
      <c r="AL52" s="529"/>
      <c r="AM52" s="529"/>
      <c r="AN52" s="529"/>
      <c r="AO52" s="529"/>
      <c r="AP52" s="529"/>
      <c r="AQ52" s="529"/>
      <c r="AR52" s="529"/>
      <c r="AS52" s="529"/>
      <c r="AT52" s="529"/>
      <c r="AU52" s="529"/>
      <c r="AV52" s="529"/>
      <c r="AW52" s="529"/>
      <c r="AX52" s="529"/>
      <c r="AY52" s="529"/>
      <c r="AZ52" s="529"/>
      <c r="BA52" s="529"/>
      <c r="BB52" s="529"/>
      <c r="BC52" s="529"/>
      <c r="BD52" s="529"/>
      <c r="BE52" s="529"/>
      <c r="BF52" s="529"/>
      <c r="BG52" s="529"/>
      <c r="BH52" s="529"/>
      <c r="BI52" s="529"/>
      <c r="BJ52" s="529"/>
      <c r="BK52" s="529"/>
      <c r="BL52" s="529"/>
      <c r="BM52" s="529"/>
      <c r="BN52" s="529"/>
      <c r="BO52" s="529"/>
      <c r="BP52" s="529"/>
      <c r="BQ52" s="529"/>
      <c r="BR52" s="529"/>
      <c r="BS52" s="529"/>
      <c r="BT52" s="529"/>
    </row>
    <row r="53">
      <c r="A53" s="499"/>
      <c r="B53" s="527"/>
      <c r="C53" s="527"/>
      <c r="D53" s="528"/>
      <c r="E53" s="528"/>
      <c r="F53" s="528"/>
      <c r="G53" s="528"/>
      <c r="I53" s="529"/>
      <c r="J53" s="527"/>
      <c r="K53" s="527"/>
      <c r="L53" s="527"/>
      <c r="M53" s="528"/>
      <c r="N53" s="528"/>
      <c r="O53" s="528"/>
      <c r="P53" s="528"/>
      <c r="Q53" s="528"/>
      <c r="R53" s="528"/>
      <c r="S53" s="528"/>
      <c r="T53" s="528"/>
      <c r="U53" s="527"/>
      <c r="V53" s="528"/>
      <c r="W53" s="527"/>
      <c r="X53" s="529"/>
      <c r="Y53" s="529"/>
      <c r="Z53" s="529"/>
      <c r="AA53" s="529"/>
      <c r="AB53" s="529"/>
      <c r="AC53" s="529"/>
      <c r="AD53" s="529"/>
      <c r="AE53" s="529"/>
      <c r="AF53" s="529"/>
      <c r="AG53" s="529"/>
      <c r="AH53" s="529"/>
      <c r="AI53" s="529"/>
      <c r="AJ53" s="529"/>
      <c r="AK53" s="529"/>
      <c r="AL53" s="529"/>
      <c r="AM53" s="529"/>
      <c r="AN53" s="529"/>
      <c r="AO53" s="529"/>
      <c r="AP53" s="529"/>
      <c r="AQ53" s="529"/>
      <c r="AR53" s="529"/>
      <c r="AS53" s="529"/>
      <c r="AT53" s="529"/>
      <c r="AU53" s="529"/>
      <c r="AV53" s="529"/>
      <c r="AW53" s="529"/>
      <c r="AX53" s="529"/>
      <c r="AY53" s="529"/>
      <c r="AZ53" s="529"/>
      <c r="BA53" s="529"/>
      <c r="BB53" s="529"/>
      <c r="BC53" s="529"/>
      <c r="BD53" s="529"/>
      <c r="BE53" s="529"/>
      <c r="BF53" s="529"/>
      <c r="BG53" s="529"/>
      <c r="BH53" s="529"/>
      <c r="BI53" s="529"/>
      <c r="BJ53" s="529"/>
      <c r="BK53" s="529"/>
      <c r="BL53" s="529"/>
      <c r="BM53" s="529"/>
      <c r="BN53" s="529"/>
      <c r="BO53" s="529"/>
      <c r="BP53" s="529"/>
      <c r="BQ53" s="529"/>
      <c r="BR53" s="529"/>
      <c r="BS53" s="529"/>
      <c r="BT53" s="529"/>
    </row>
    <row r="54">
      <c r="A54" s="499"/>
      <c r="B54" s="527"/>
      <c r="C54" s="527"/>
      <c r="D54" s="528"/>
      <c r="E54" s="528"/>
      <c r="F54" s="528"/>
      <c r="G54" s="528"/>
      <c r="I54" s="529"/>
      <c r="J54" s="527"/>
      <c r="K54" s="527"/>
      <c r="L54" s="527"/>
      <c r="M54" s="528"/>
      <c r="N54" s="528"/>
      <c r="O54" s="528"/>
      <c r="P54" s="528"/>
      <c r="Q54" s="528"/>
      <c r="R54" s="528"/>
      <c r="S54" s="528"/>
      <c r="T54" s="528"/>
      <c r="U54" s="527"/>
      <c r="V54" s="528"/>
      <c r="W54" s="527"/>
      <c r="X54" s="529"/>
      <c r="Y54" s="529"/>
      <c r="Z54" s="529"/>
      <c r="AA54" s="529"/>
      <c r="AB54" s="529"/>
      <c r="AC54" s="529"/>
      <c r="AD54" s="529"/>
      <c r="AE54" s="529"/>
      <c r="AF54" s="529"/>
      <c r="AG54" s="529"/>
      <c r="AH54" s="529"/>
      <c r="AI54" s="529"/>
      <c r="AJ54" s="529"/>
      <c r="AK54" s="529"/>
      <c r="AL54" s="529"/>
      <c r="AM54" s="529"/>
      <c r="AN54" s="529"/>
      <c r="AO54" s="529"/>
      <c r="AP54" s="529"/>
      <c r="AQ54" s="529"/>
      <c r="AR54" s="529"/>
      <c r="AS54" s="529"/>
      <c r="AT54" s="529"/>
      <c r="AU54" s="529"/>
      <c r="AV54" s="529"/>
      <c r="AW54" s="529"/>
      <c r="AX54" s="529"/>
      <c r="AY54" s="529"/>
      <c r="AZ54" s="529"/>
      <c r="BA54" s="529"/>
      <c r="BB54" s="529"/>
      <c r="BC54" s="529"/>
      <c r="BD54" s="529"/>
      <c r="BE54" s="529"/>
      <c r="BF54" s="529"/>
      <c r="BG54" s="529"/>
      <c r="BH54" s="529"/>
      <c r="BI54" s="529"/>
      <c r="BJ54" s="529"/>
      <c r="BK54" s="529"/>
      <c r="BL54" s="529"/>
      <c r="BM54" s="529"/>
      <c r="BN54" s="529"/>
      <c r="BO54" s="529"/>
      <c r="BP54" s="529"/>
      <c r="BQ54" s="529"/>
      <c r="BR54" s="529"/>
      <c r="BS54" s="529"/>
      <c r="BT54" s="529"/>
    </row>
    <row r="55">
      <c r="A55" s="499"/>
      <c r="B55" s="527"/>
      <c r="C55" s="527"/>
      <c r="D55" s="528"/>
      <c r="E55" s="528"/>
      <c r="F55" s="528"/>
      <c r="G55" s="528"/>
      <c r="I55" s="529"/>
      <c r="J55" s="527"/>
      <c r="K55" s="527"/>
      <c r="L55" s="527"/>
      <c r="M55" s="528"/>
      <c r="N55" s="528"/>
      <c r="O55" s="528"/>
      <c r="P55" s="528"/>
      <c r="Q55" s="528"/>
      <c r="R55" s="528"/>
      <c r="S55" s="528"/>
      <c r="T55" s="528"/>
      <c r="U55" s="527"/>
      <c r="V55" s="528"/>
      <c r="W55" s="527"/>
      <c r="X55" s="529"/>
      <c r="Y55" s="529"/>
      <c r="Z55" s="529"/>
      <c r="AA55" s="529"/>
      <c r="AB55" s="529"/>
      <c r="AC55" s="529"/>
      <c r="AD55" s="529"/>
      <c r="AE55" s="529"/>
      <c r="AF55" s="529"/>
      <c r="AG55" s="529"/>
      <c r="AH55" s="529"/>
      <c r="AI55" s="529"/>
      <c r="AJ55" s="529"/>
      <c r="AK55" s="529"/>
      <c r="AL55" s="529"/>
      <c r="AM55" s="529"/>
      <c r="AN55" s="529"/>
      <c r="AO55" s="529"/>
      <c r="AP55" s="529"/>
      <c r="AQ55" s="529"/>
      <c r="AR55" s="529"/>
      <c r="AS55" s="529"/>
      <c r="AT55" s="529"/>
      <c r="AU55" s="529"/>
      <c r="AV55" s="529"/>
      <c r="AW55" s="529"/>
      <c r="AX55" s="529"/>
      <c r="AY55" s="529"/>
      <c r="AZ55" s="529"/>
      <c r="BA55" s="529"/>
      <c r="BB55" s="529"/>
      <c r="BC55" s="529"/>
      <c r="BD55" s="529"/>
      <c r="BE55" s="529"/>
      <c r="BF55" s="529"/>
      <c r="BG55" s="529"/>
      <c r="BH55" s="529"/>
      <c r="BI55" s="529"/>
      <c r="BJ55" s="529"/>
      <c r="BK55" s="529"/>
      <c r="BL55" s="529"/>
      <c r="BM55" s="529"/>
      <c r="BN55" s="529"/>
      <c r="BO55" s="529"/>
      <c r="BP55" s="529"/>
      <c r="BQ55" s="529"/>
      <c r="BR55" s="529"/>
      <c r="BS55" s="529"/>
      <c r="BT55" s="529"/>
    </row>
    <row r="56">
      <c r="A56" s="499"/>
      <c r="B56" s="527"/>
      <c r="C56" s="527"/>
      <c r="D56" s="528"/>
      <c r="E56" s="528"/>
      <c r="F56" s="528"/>
      <c r="G56" s="528"/>
      <c r="I56" s="529"/>
      <c r="J56" s="527"/>
      <c r="K56" s="527"/>
      <c r="L56" s="527"/>
      <c r="M56" s="528"/>
      <c r="N56" s="528"/>
      <c r="O56" s="528"/>
      <c r="P56" s="528"/>
      <c r="Q56" s="528"/>
      <c r="R56" s="528"/>
      <c r="S56" s="528"/>
      <c r="T56" s="528"/>
      <c r="U56" s="527"/>
      <c r="V56" s="528"/>
      <c r="W56" s="527"/>
      <c r="X56" s="529"/>
      <c r="Y56" s="529"/>
      <c r="Z56" s="529"/>
      <c r="AA56" s="529"/>
      <c r="AB56" s="529"/>
      <c r="AC56" s="529"/>
      <c r="AD56" s="529"/>
      <c r="AE56" s="529"/>
      <c r="AF56" s="529"/>
      <c r="AG56" s="529"/>
      <c r="AH56" s="529"/>
      <c r="AI56" s="529"/>
      <c r="AJ56" s="529"/>
      <c r="AK56" s="529"/>
      <c r="AL56" s="529"/>
      <c r="AM56" s="529"/>
      <c r="AN56" s="529"/>
      <c r="AO56" s="529"/>
      <c r="AP56" s="529"/>
      <c r="AQ56" s="529"/>
      <c r="AR56" s="529"/>
      <c r="AS56" s="529"/>
      <c r="AT56" s="529"/>
      <c r="AU56" s="529"/>
      <c r="AV56" s="529"/>
      <c r="AW56" s="529"/>
      <c r="AX56" s="529"/>
      <c r="AY56" s="529"/>
      <c r="AZ56" s="529"/>
      <c r="BA56" s="529"/>
      <c r="BB56" s="529"/>
      <c r="BC56" s="529"/>
      <c r="BD56" s="529"/>
      <c r="BE56" s="529"/>
      <c r="BF56" s="529"/>
      <c r="BG56" s="529"/>
      <c r="BH56" s="529"/>
      <c r="BI56" s="529"/>
      <c r="BJ56" s="529"/>
      <c r="BK56" s="529"/>
      <c r="BL56" s="529"/>
      <c r="BM56" s="529"/>
      <c r="BN56" s="529"/>
      <c r="BO56" s="529"/>
      <c r="BP56" s="529"/>
      <c r="BQ56" s="529"/>
      <c r="BR56" s="529"/>
      <c r="BS56" s="529"/>
      <c r="BT56" s="529"/>
    </row>
    <row r="57">
      <c r="A57" s="499"/>
      <c r="B57" s="527"/>
      <c r="C57" s="527"/>
      <c r="D57" s="528"/>
      <c r="E57" s="528"/>
      <c r="F57" s="528"/>
      <c r="G57" s="528"/>
      <c r="I57" s="529"/>
      <c r="J57" s="527"/>
      <c r="K57" s="527"/>
      <c r="L57" s="527"/>
      <c r="M57" s="528"/>
      <c r="N57" s="528"/>
      <c r="O57" s="528"/>
      <c r="P57" s="528"/>
      <c r="Q57" s="528"/>
      <c r="R57" s="528"/>
      <c r="S57" s="528"/>
      <c r="T57" s="528"/>
      <c r="U57" s="527"/>
      <c r="V57" s="528"/>
      <c r="W57" s="527"/>
      <c r="X57" s="529"/>
      <c r="Y57" s="529"/>
      <c r="Z57" s="529"/>
      <c r="AA57" s="529"/>
      <c r="AB57" s="529"/>
      <c r="AC57" s="529"/>
      <c r="AD57" s="529"/>
      <c r="AE57" s="529"/>
      <c r="AF57" s="529"/>
      <c r="AG57" s="529"/>
      <c r="AH57" s="529"/>
      <c r="AI57" s="529"/>
      <c r="AJ57" s="529"/>
      <c r="AK57" s="529"/>
      <c r="AL57" s="529"/>
      <c r="AM57" s="529"/>
      <c r="AN57" s="529"/>
      <c r="AO57" s="529"/>
      <c r="AP57" s="529"/>
      <c r="AQ57" s="529"/>
      <c r="AR57" s="529"/>
      <c r="AS57" s="529"/>
      <c r="AT57" s="529"/>
      <c r="AU57" s="529"/>
      <c r="AV57" s="529"/>
      <c r="AW57" s="529"/>
      <c r="AX57" s="529"/>
      <c r="AY57" s="529"/>
      <c r="AZ57" s="529"/>
      <c r="BA57" s="529"/>
      <c r="BB57" s="529"/>
      <c r="BC57" s="529"/>
      <c r="BD57" s="529"/>
      <c r="BE57" s="529"/>
      <c r="BF57" s="529"/>
      <c r="BG57" s="529"/>
      <c r="BH57" s="529"/>
      <c r="BI57" s="529"/>
      <c r="BJ57" s="529"/>
      <c r="BK57" s="529"/>
      <c r="BL57" s="529"/>
      <c r="BM57" s="529"/>
      <c r="BN57" s="529"/>
      <c r="BO57" s="529"/>
      <c r="BP57" s="529"/>
      <c r="BQ57" s="529"/>
      <c r="BR57" s="529"/>
      <c r="BS57" s="529"/>
      <c r="BT57" s="529"/>
    </row>
    <row r="58">
      <c r="A58" s="499"/>
      <c r="B58" s="527"/>
      <c r="C58" s="527"/>
      <c r="D58" s="528"/>
      <c r="E58" s="528"/>
      <c r="F58" s="528"/>
      <c r="G58" s="528"/>
      <c r="I58" s="529"/>
      <c r="J58" s="527"/>
      <c r="K58" s="527"/>
      <c r="L58" s="527"/>
      <c r="M58" s="528"/>
      <c r="N58" s="528"/>
      <c r="O58" s="528"/>
      <c r="P58" s="528"/>
      <c r="Q58" s="528"/>
      <c r="R58" s="528"/>
      <c r="S58" s="528"/>
      <c r="T58" s="528"/>
      <c r="U58" s="527"/>
      <c r="V58" s="528"/>
      <c r="W58" s="527"/>
      <c r="X58" s="529"/>
      <c r="Y58" s="529"/>
      <c r="Z58" s="529"/>
      <c r="AA58" s="529"/>
      <c r="AB58" s="529"/>
      <c r="AC58" s="529"/>
      <c r="AD58" s="529"/>
      <c r="AE58" s="529"/>
      <c r="AF58" s="529"/>
      <c r="AG58" s="529"/>
      <c r="AH58" s="529"/>
      <c r="AI58" s="529"/>
      <c r="AJ58" s="529"/>
      <c r="AK58" s="529"/>
      <c r="AL58" s="529"/>
      <c r="AM58" s="529"/>
      <c r="AN58" s="529"/>
      <c r="AO58" s="529"/>
      <c r="AP58" s="529"/>
      <c r="AQ58" s="529"/>
      <c r="AR58" s="529"/>
      <c r="AS58" s="529"/>
      <c r="AT58" s="529"/>
      <c r="AU58" s="529"/>
      <c r="AV58" s="529"/>
      <c r="AW58" s="529"/>
      <c r="AX58" s="529"/>
      <c r="AY58" s="529"/>
      <c r="AZ58" s="529"/>
      <c r="BA58" s="529"/>
      <c r="BB58" s="529"/>
      <c r="BC58" s="529"/>
      <c r="BD58" s="529"/>
      <c r="BE58" s="529"/>
      <c r="BF58" s="529"/>
      <c r="BG58" s="529"/>
      <c r="BH58" s="529"/>
      <c r="BI58" s="529"/>
      <c r="BJ58" s="529"/>
      <c r="BK58" s="529"/>
      <c r="BL58" s="529"/>
      <c r="BM58" s="529"/>
      <c r="BN58" s="529"/>
      <c r="BO58" s="529"/>
      <c r="BP58" s="529"/>
      <c r="BQ58" s="529"/>
      <c r="BR58" s="529"/>
      <c r="BS58" s="529"/>
      <c r="BT58" s="529"/>
    </row>
    <row r="59">
      <c r="A59" s="499"/>
      <c r="B59" s="527"/>
      <c r="C59" s="527"/>
      <c r="D59" s="528"/>
      <c r="E59" s="528"/>
      <c r="F59" s="528"/>
      <c r="G59" s="528"/>
      <c r="I59" s="529"/>
      <c r="J59" s="527"/>
      <c r="K59" s="527"/>
      <c r="L59" s="527"/>
      <c r="M59" s="528"/>
      <c r="N59" s="528"/>
      <c r="O59" s="528"/>
      <c r="P59" s="528"/>
      <c r="Q59" s="528"/>
      <c r="R59" s="528"/>
      <c r="S59" s="528"/>
      <c r="T59" s="528"/>
      <c r="U59" s="527"/>
      <c r="V59" s="528"/>
      <c r="W59" s="527"/>
      <c r="X59" s="529"/>
      <c r="Y59" s="529"/>
      <c r="Z59" s="529"/>
      <c r="AA59" s="529"/>
      <c r="AB59" s="529"/>
      <c r="AC59" s="529"/>
      <c r="AD59" s="529"/>
      <c r="AE59" s="529"/>
      <c r="AF59" s="529"/>
      <c r="AG59" s="529"/>
      <c r="AH59" s="529"/>
      <c r="AI59" s="529"/>
      <c r="AJ59" s="529"/>
      <c r="AK59" s="529"/>
      <c r="AL59" s="529"/>
      <c r="AM59" s="529"/>
      <c r="AN59" s="529"/>
      <c r="AO59" s="529"/>
      <c r="AP59" s="529"/>
      <c r="AQ59" s="529"/>
      <c r="AR59" s="529"/>
      <c r="AS59" s="529"/>
      <c r="AT59" s="529"/>
      <c r="AU59" s="529"/>
      <c r="AV59" s="529"/>
      <c r="AW59" s="529"/>
      <c r="AX59" s="529"/>
      <c r="AY59" s="529"/>
      <c r="AZ59" s="529"/>
      <c r="BA59" s="529"/>
      <c r="BB59" s="529"/>
      <c r="BC59" s="529"/>
      <c r="BD59" s="529"/>
      <c r="BE59" s="529"/>
      <c r="BF59" s="529"/>
      <c r="BG59" s="529"/>
      <c r="BH59" s="529"/>
      <c r="BI59" s="529"/>
      <c r="BJ59" s="529"/>
      <c r="BK59" s="529"/>
      <c r="BL59" s="529"/>
      <c r="BM59" s="529"/>
      <c r="BN59" s="529"/>
      <c r="BO59" s="529"/>
      <c r="BP59" s="529"/>
      <c r="BQ59" s="529"/>
      <c r="BR59" s="529"/>
      <c r="BS59" s="529"/>
      <c r="BT59" s="529"/>
    </row>
    <row r="60">
      <c r="A60" s="499"/>
      <c r="B60" s="527"/>
      <c r="C60" s="527"/>
      <c r="D60" s="528"/>
      <c r="E60" s="528"/>
      <c r="F60" s="528"/>
      <c r="G60" s="528"/>
      <c r="I60" s="529"/>
      <c r="J60" s="527"/>
      <c r="K60" s="527"/>
      <c r="L60" s="527"/>
      <c r="M60" s="528"/>
      <c r="N60" s="528"/>
      <c r="O60" s="528"/>
      <c r="P60" s="528"/>
      <c r="Q60" s="528"/>
      <c r="R60" s="528"/>
      <c r="S60" s="528"/>
      <c r="T60" s="528"/>
      <c r="U60" s="527"/>
      <c r="V60" s="528"/>
      <c r="W60" s="527"/>
      <c r="X60" s="529"/>
      <c r="Y60" s="529"/>
      <c r="Z60" s="529"/>
      <c r="AA60" s="529"/>
      <c r="AB60" s="529"/>
      <c r="AC60" s="529"/>
      <c r="AD60" s="529"/>
      <c r="AE60" s="529"/>
      <c r="AF60" s="529"/>
      <c r="AG60" s="529"/>
      <c r="AH60" s="529"/>
      <c r="AI60" s="529"/>
      <c r="AJ60" s="529"/>
      <c r="AK60" s="529"/>
      <c r="AL60" s="529"/>
      <c r="AM60" s="529"/>
      <c r="AN60" s="529"/>
      <c r="AO60" s="529"/>
      <c r="AP60" s="529"/>
      <c r="AQ60" s="529"/>
      <c r="AR60" s="529"/>
      <c r="AS60" s="529"/>
      <c r="AT60" s="529"/>
      <c r="AU60" s="529"/>
      <c r="AV60" s="529"/>
      <c r="AW60" s="529"/>
      <c r="AX60" s="529"/>
      <c r="AY60" s="529"/>
      <c r="AZ60" s="529"/>
      <c r="BA60" s="529"/>
      <c r="BB60" s="529"/>
      <c r="BC60" s="529"/>
      <c r="BD60" s="529"/>
      <c r="BE60" s="529"/>
      <c r="BF60" s="529"/>
      <c r="BG60" s="529"/>
      <c r="BH60" s="529"/>
      <c r="BI60" s="529"/>
      <c r="BJ60" s="529"/>
      <c r="BK60" s="529"/>
      <c r="BL60" s="529"/>
      <c r="BM60" s="529"/>
      <c r="BN60" s="529"/>
      <c r="BO60" s="529"/>
      <c r="BP60" s="529"/>
      <c r="BQ60" s="529"/>
      <c r="BR60" s="529"/>
      <c r="BS60" s="529"/>
      <c r="BT60" s="529"/>
    </row>
    <row r="61">
      <c r="A61" s="499"/>
      <c r="B61" s="527"/>
      <c r="C61" s="527"/>
      <c r="D61" s="528"/>
      <c r="E61" s="528"/>
      <c r="F61" s="528"/>
      <c r="G61" s="528"/>
      <c r="I61" s="529"/>
      <c r="J61" s="527"/>
      <c r="K61" s="527"/>
      <c r="L61" s="527"/>
      <c r="M61" s="528"/>
      <c r="N61" s="528"/>
      <c r="O61" s="528"/>
      <c r="P61" s="528"/>
      <c r="Q61" s="528"/>
      <c r="R61" s="528"/>
      <c r="S61" s="528"/>
      <c r="T61" s="528"/>
      <c r="U61" s="527"/>
      <c r="V61" s="528"/>
      <c r="W61" s="527"/>
      <c r="X61" s="529"/>
      <c r="Y61" s="529"/>
      <c r="Z61" s="529"/>
      <c r="AA61" s="529"/>
      <c r="AB61" s="529"/>
      <c r="AC61" s="529"/>
      <c r="AD61" s="529"/>
      <c r="AE61" s="529"/>
      <c r="AF61" s="529"/>
      <c r="AG61" s="529"/>
      <c r="AH61" s="529"/>
      <c r="AI61" s="529"/>
      <c r="AJ61" s="529"/>
      <c r="AK61" s="529"/>
      <c r="AL61" s="529"/>
      <c r="AM61" s="529"/>
      <c r="AN61" s="529"/>
      <c r="AO61" s="529"/>
      <c r="AP61" s="529"/>
      <c r="AQ61" s="529"/>
      <c r="AR61" s="529"/>
      <c r="AS61" s="529"/>
      <c r="AT61" s="529"/>
      <c r="AU61" s="529"/>
      <c r="AV61" s="529"/>
      <c r="AW61" s="529"/>
      <c r="AX61" s="529"/>
      <c r="AY61" s="529"/>
      <c r="AZ61" s="529"/>
      <c r="BA61" s="529"/>
      <c r="BB61" s="529"/>
      <c r="BC61" s="529"/>
      <c r="BD61" s="529"/>
      <c r="BE61" s="529"/>
      <c r="BF61" s="529"/>
      <c r="BG61" s="529"/>
      <c r="BH61" s="529"/>
      <c r="BI61" s="529"/>
      <c r="BJ61" s="529"/>
      <c r="BK61" s="529"/>
      <c r="BL61" s="529"/>
      <c r="BM61" s="529"/>
      <c r="BN61" s="529"/>
      <c r="BO61" s="529"/>
      <c r="BP61" s="529"/>
      <c r="BQ61" s="529"/>
      <c r="BR61" s="529"/>
      <c r="BS61" s="529"/>
      <c r="BT61" s="529"/>
    </row>
    <row r="62">
      <c r="A62" s="499"/>
      <c r="B62" s="527"/>
      <c r="C62" s="527"/>
      <c r="D62" s="528"/>
      <c r="E62" s="528"/>
      <c r="F62" s="528"/>
      <c r="G62" s="528"/>
      <c r="I62" s="529"/>
      <c r="J62" s="527"/>
      <c r="K62" s="527"/>
      <c r="L62" s="527"/>
      <c r="M62" s="528"/>
      <c r="N62" s="528"/>
      <c r="O62" s="528"/>
      <c r="P62" s="528"/>
      <c r="Q62" s="528"/>
      <c r="R62" s="528"/>
      <c r="S62" s="528"/>
      <c r="T62" s="528"/>
      <c r="U62" s="527"/>
      <c r="V62" s="528"/>
      <c r="W62" s="527"/>
      <c r="X62" s="529"/>
      <c r="Y62" s="529"/>
      <c r="Z62" s="529"/>
      <c r="AA62" s="529"/>
      <c r="AB62" s="529"/>
      <c r="AC62" s="529"/>
      <c r="AD62" s="529"/>
      <c r="AE62" s="529"/>
      <c r="AF62" s="529"/>
      <c r="AG62" s="529"/>
      <c r="AH62" s="529"/>
      <c r="AI62" s="529"/>
      <c r="AJ62" s="529"/>
      <c r="AK62" s="529"/>
      <c r="AL62" s="529"/>
      <c r="AM62" s="529"/>
      <c r="AN62" s="529"/>
      <c r="AO62" s="529"/>
      <c r="AP62" s="529"/>
      <c r="AQ62" s="529"/>
      <c r="AR62" s="529"/>
      <c r="AS62" s="529"/>
      <c r="AT62" s="529"/>
      <c r="AU62" s="529"/>
      <c r="AV62" s="529"/>
      <c r="AW62" s="529"/>
      <c r="AX62" s="529"/>
      <c r="AY62" s="529"/>
      <c r="AZ62" s="529"/>
      <c r="BA62" s="529"/>
      <c r="BB62" s="529"/>
      <c r="BC62" s="529"/>
      <c r="BD62" s="529"/>
      <c r="BE62" s="529"/>
      <c r="BF62" s="529"/>
      <c r="BG62" s="529"/>
      <c r="BH62" s="529"/>
      <c r="BI62" s="529"/>
      <c r="BJ62" s="529"/>
      <c r="BK62" s="529"/>
      <c r="BL62" s="529"/>
      <c r="BM62" s="529"/>
      <c r="BN62" s="529"/>
      <c r="BO62" s="529"/>
      <c r="BP62" s="529"/>
      <c r="BQ62" s="529"/>
      <c r="BR62" s="529"/>
      <c r="BS62" s="529"/>
      <c r="BT62" s="529"/>
    </row>
    <row r="63">
      <c r="A63" s="499"/>
      <c r="B63" s="527"/>
      <c r="C63" s="527"/>
      <c r="D63" s="528"/>
      <c r="E63" s="528"/>
      <c r="F63" s="528"/>
      <c r="G63" s="528"/>
      <c r="I63" s="529"/>
      <c r="J63" s="527"/>
      <c r="K63" s="527"/>
      <c r="L63" s="527"/>
      <c r="M63" s="528"/>
      <c r="N63" s="528"/>
      <c r="O63" s="528"/>
      <c r="P63" s="528"/>
      <c r="Q63" s="528"/>
      <c r="R63" s="528"/>
      <c r="S63" s="528"/>
      <c r="T63" s="528"/>
      <c r="U63" s="527"/>
      <c r="V63" s="528"/>
      <c r="W63" s="527"/>
      <c r="X63" s="529"/>
      <c r="Y63" s="529"/>
      <c r="Z63" s="529"/>
      <c r="AA63" s="529"/>
      <c r="AB63" s="529"/>
      <c r="AC63" s="529"/>
      <c r="AD63" s="529"/>
      <c r="AE63" s="529"/>
      <c r="AF63" s="529"/>
      <c r="AG63" s="529"/>
      <c r="AH63" s="529"/>
      <c r="AI63" s="529"/>
      <c r="AJ63" s="529"/>
      <c r="AK63" s="529"/>
      <c r="AL63" s="529"/>
      <c r="AM63" s="529"/>
      <c r="AN63" s="529"/>
      <c r="AO63" s="529"/>
      <c r="AP63" s="529"/>
      <c r="AQ63" s="529"/>
      <c r="AR63" s="529"/>
      <c r="AS63" s="529"/>
      <c r="AT63" s="529"/>
      <c r="AU63" s="529"/>
      <c r="AV63" s="529"/>
      <c r="AW63" s="529"/>
      <c r="AX63" s="529"/>
      <c r="AY63" s="529"/>
      <c r="AZ63" s="529"/>
      <c r="BA63" s="529"/>
      <c r="BB63" s="529"/>
      <c r="BC63" s="529"/>
      <c r="BD63" s="529"/>
      <c r="BE63" s="529"/>
      <c r="BF63" s="529"/>
      <c r="BG63" s="529"/>
      <c r="BH63" s="529"/>
      <c r="BI63" s="529"/>
      <c r="BJ63" s="529"/>
      <c r="BK63" s="529"/>
      <c r="BL63" s="529"/>
      <c r="BM63" s="529"/>
      <c r="BN63" s="529"/>
      <c r="BO63" s="529"/>
      <c r="BP63" s="529"/>
      <c r="BQ63" s="529"/>
      <c r="BR63" s="529"/>
      <c r="BS63" s="529"/>
      <c r="BT63" s="529"/>
    </row>
    <row r="64">
      <c r="A64" s="499"/>
      <c r="B64" s="527"/>
      <c r="C64" s="527"/>
      <c r="D64" s="528"/>
      <c r="E64" s="528"/>
      <c r="F64" s="528"/>
      <c r="G64" s="528"/>
      <c r="I64" s="529"/>
      <c r="J64" s="527"/>
      <c r="K64" s="527"/>
      <c r="L64" s="527"/>
      <c r="M64" s="528"/>
      <c r="N64" s="528"/>
      <c r="O64" s="528"/>
      <c r="P64" s="528"/>
      <c r="Q64" s="528"/>
      <c r="R64" s="528"/>
      <c r="S64" s="528"/>
      <c r="T64" s="528"/>
      <c r="U64" s="527"/>
      <c r="V64" s="528"/>
      <c r="W64" s="527"/>
      <c r="X64" s="529"/>
      <c r="Y64" s="529"/>
      <c r="Z64" s="529"/>
      <c r="AA64" s="529"/>
      <c r="AB64" s="529"/>
      <c r="AC64" s="529"/>
      <c r="AD64" s="529"/>
      <c r="AE64" s="529"/>
      <c r="AF64" s="529"/>
      <c r="AG64" s="529"/>
      <c r="AH64" s="529"/>
      <c r="AI64" s="529"/>
      <c r="AJ64" s="529"/>
      <c r="AK64" s="529"/>
      <c r="AL64" s="529"/>
      <c r="AM64" s="529"/>
      <c r="AN64" s="529"/>
      <c r="AO64" s="529"/>
      <c r="AP64" s="529"/>
      <c r="AQ64" s="529"/>
      <c r="AR64" s="529"/>
      <c r="AS64" s="529"/>
      <c r="AT64" s="529"/>
      <c r="AU64" s="529"/>
      <c r="AV64" s="529"/>
      <c r="AW64" s="529"/>
      <c r="AX64" s="529"/>
      <c r="AY64" s="529"/>
      <c r="AZ64" s="529"/>
      <c r="BA64" s="529"/>
      <c r="BB64" s="529"/>
      <c r="BC64" s="529"/>
      <c r="BD64" s="529"/>
      <c r="BE64" s="529"/>
      <c r="BF64" s="529"/>
      <c r="BG64" s="529"/>
      <c r="BH64" s="529"/>
      <c r="BI64" s="529"/>
      <c r="BJ64" s="529"/>
      <c r="BK64" s="529"/>
      <c r="BL64" s="529"/>
      <c r="BM64" s="529"/>
      <c r="BN64" s="529"/>
      <c r="BO64" s="529"/>
      <c r="BP64" s="529"/>
      <c r="BQ64" s="529"/>
      <c r="BR64" s="529"/>
      <c r="BS64" s="529"/>
      <c r="BT64" s="529"/>
    </row>
    <row r="65">
      <c r="A65" s="499"/>
      <c r="B65" s="527"/>
      <c r="C65" s="527"/>
      <c r="D65" s="528"/>
      <c r="E65" s="528"/>
      <c r="F65" s="528"/>
      <c r="G65" s="528"/>
      <c r="I65" s="529"/>
      <c r="J65" s="527"/>
      <c r="K65" s="527"/>
      <c r="L65" s="527"/>
      <c r="M65" s="528"/>
      <c r="N65" s="528"/>
      <c r="O65" s="528"/>
      <c r="P65" s="528"/>
      <c r="Q65" s="528"/>
      <c r="R65" s="528"/>
      <c r="S65" s="528"/>
      <c r="T65" s="528"/>
      <c r="U65" s="527"/>
      <c r="V65" s="528"/>
      <c r="W65" s="527"/>
      <c r="X65" s="529"/>
      <c r="Y65" s="529"/>
      <c r="Z65" s="529"/>
      <c r="AA65" s="529"/>
      <c r="AB65" s="529"/>
      <c r="AC65" s="529"/>
      <c r="AD65" s="529"/>
      <c r="AE65" s="529"/>
      <c r="AF65" s="529"/>
      <c r="AG65" s="529"/>
      <c r="AH65" s="529"/>
      <c r="AI65" s="529"/>
      <c r="AJ65" s="529"/>
      <c r="AK65" s="529"/>
      <c r="AL65" s="529"/>
      <c r="AM65" s="529"/>
      <c r="AN65" s="529"/>
      <c r="AO65" s="529"/>
      <c r="AP65" s="529"/>
      <c r="AQ65" s="529"/>
      <c r="AR65" s="529"/>
      <c r="AS65" s="529"/>
      <c r="AT65" s="529"/>
      <c r="AU65" s="529"/>
      <c r="AV65" s="529"/>
      <c r="AW65" s="529"/>
      <c r="AX65" s="529"/>
      <c r="AY65" s="529"/>
      <c r="AZ65" s="529"/>
      <c r="BA65" s="529"/>
      <c r="BB65" s="529"/>
      <c r="BC65" s="529"/>
      <c r="BD65" s="529"/>
      <c r="BE65" s="529"/>
      <c r="BF65" s="529"/>
      <c r="BG65" s="529"/>
      <c r="BH65" s="529"/>
      <c r="BI65" s="529"/>
      <c r="BJ65" s="529"/>
      <c r="BK65" s="529"/>
      <c r="BL65" s="529"/>
      <c r="BM65" s="529"/>
      <c r="BN65" s="529"/>
      <c r="BO65" s="529"/>
      <c r="BP65" s="529"/>
      <c r="BQ65" s="529"/>
      <c r="BR65" s="529"/>
      <c r="BS65" s="529"/>
      <c r="BT65" s="529"/>
    </row>
    <row r="66">
      <c r="A66" s="499"/>
      <c r="B66" s="527"/>
      <c r="C66" s="527"/>
      <c r="D66" s="528"/>
      <c r="E66" s="528"/>
      <c r="F66" s="528"/>
      <c r="G66" s="528"/>
      <c r="I66" s="529"/>
      <c r="J66" s="527"/>
      <c r="K66" s="527"/>
      <c r="L66" s="527"/>
      <c r="M66" s="528"/>
      <c r="N66" s="528"/>
      <c r="O66" s="528"/>
      <c r="P66" s="528"/>
      <c r="Q66" s="528"/>
      <c r="R66" s="528"/>
      <c r="S66" s="528"/>
      <c r="T66" s="528"/>
      <c r="U66" s="527"/>
      <c r="V66" s="528"/>
      <c r="W66" s="527"/>
      <c r="X66" s="529"/>
      <c r="Y66" s="529"/>
      <c r="Z66" s="529"/>
      <c r="AA66" s="529"/>
      <c r="AB66" s="529"/>
      <c r="AC66" s="529"/>
      <c r="AD66" s="529"/>
      <c r="AE66" s="529"/>
      <c r="AF66" s="529"/>
      <c r="AG66" s="529"/>
      <c r="AH66" s="529"/>
      <c r="AI66" s="529"/>
      <c r="AJ66" s="529"/>
      <c r="AK66" s="529"/>
      <c r="AL66" s="529"/>
      <c r="AM66" s="529"/>
      <c r="AN66" s="529"/>
      <c r="AO66" s="529"/>
      <c r="AP66" s="529"/>
      <c r="AQ66" s="529"/>
      <c r="AR66" s="529"/>
      <c r="AS66" s="529"/>
      <c r="AT66" s="529"/>
      <c r="AU66" s="529"/>
      <c r="AV66" s="529"/>
      <c r="AW66" s="529"/>
      <c r="AX66" s="529"/>
      <c r="AY66" s="529"/>
      <c r="AZ66" s="529"/>
      <c r="BA66" s="529"/>
      <c r="BB66" s="529"/>
      <c r="BC66" s="529"/>
      <c r="BD66" s="529"/>
      <c r="BE66" s="529"/>
      <c r="BF66" s="529"/>
      <c r="BG66" s="529"/>
      <c r="BH66" s="529"/>
      <c r="BI66" s="529"/>
      <c r="BJ66" s="529"/>
      <c r="BK66" s="529"/>
      <c r="BL66" s="529"/>
      <c r="BM66" s="529"/>
      <c r="BN66" s="529"/>
      <c r="BO66" s="529"/>
      <c r="BP66" s="529"/>
      <c r="BQ66" s="529"/>
      <c r="BR66" s="529"/>
      <c r="BS66" s="529"/>
      <c r="BT66" s="529"/>
    </row>
    <row r="67">
      <c r="A67" s="499"/>
      <c r="B67" s="527"/>
      <c r="C67" s="527"/>
      <c r="D67" s="528"/>
      <c r="E67" s="528"/>
      <c r="F67" s="528"/>
      <c r="G67" s="528"/>
      <c r="I67" s="529"/>
      <c r="J67" s="527"/>
      <c r="K67" s="527"/>
      <c r="L67" s="527"/>
      <c r="M67" s="528"/>
      <c r="N67" s="528"/>
      <c r="O67" s="528"/>
      <c r="P67" s="528"/>
      <c r="Q67" s="528"/>
      <c r="R67" s="528"/>
      <c r="S67" s="528"/>
      <c r="T67" s="528"/>
      <c r="U67" s="527"/>
      <c r="V67" s="528"/>
      <c r="W67" s="527"/>
      <c r="X67" s="529"/>
      <c r="Y67" s="529"/>
      <c r="Z67" s="529"/>
      <c r="AA67" s="529"/>
      <c r="AB67" s="529"/>
      <c r="AC67" s="529"/>
      <c r="AD67" s="529"/>
      <c r="AE67" s="529"/>
      <c r="AF67" s="529"/>
      <c r="AG67" s="529"/>
      <c r="AH67" s="529"/>
      <c r="AI67" s="529"/>
      <c r="AJ67" s="529"/>
      <c r="AK67" s="529"/>
      <c r="AL67" s="529"/>
      <c r="AM67" s="529"/>
      <c r="AN67" s="529"/>
      <c r="AO67" s="529"/>
      <c r="AP67" s="529"/>
      <c r="AQ67" s="529"/>
      <c r="AR67" s="529"/>
      <c r="AS67" s="529"/>
      <c r="AT67" s="529"/>
      <c r="AU67" s="529"/>
      <c r="AV67" s="529"/>
      <c r="AW67" s="529"/>
      <c r="AX67" s="529"/>
      <c r="AY67" s="529"/>
      <c r="AZ67" s="529"/>
      <c r="BA67" s="529"/>
      <c r="BB67" s="529"/>
      <c r="BC67" s="529"/>
      <c r="BD67" s="529"/>
      <c r="BE67" s="529"/>
      <c r="BF67" s="529"/>
      <c r="BG67" s="529"/>
      <c r="BH67" s="529"/>
      <c r="BI67" s="529"/>
      <c r="BJ67" s="529"/>
      <c r="BK67" s="529"/>
      <c r="BL67" s="529"/>
      <c r="BM67" s="529"/>
      <c r="BN67" s="529"/>
      <c r="BO67" s="529"/>
      <c r="BP67" s="529"/>
      <c r="BQ67" s="529"/>
      <c r="BR67" s="529"/>
      <c r="BS67" s="529"/>
      <c r="BT67" s="529"/>
    </row>
    <row r="68">
      <c r="A68" s="499"/>
      <c r="B68" s="527"/>
      <c r="C68" s="527"/>
      <c r="D68" s="528"/>
      <c r="E68" s="528"/>
      <c r="F68" s="528"/>
      <c r="G68" s="528"/>
      <c r="I68" s="529"/>
      <c r="J68" s="527"/>
      <c r="K68" s="527"/>
      <c r="L68" s="527"/>
      <c r="M68" s="528"/>
      <c r="N68" s="528"/>
      <c r="O68" s="528"/>
      <c r="P68" s="528"/>
      <c r="Q68" s="528"/>
      <c r="R68" s="528"/>
      <c r="S68" s="528"/>
      <c r="T68" s="528"/>
      <c r="U68" s="527"/>
      <c r="V68" s="528"/>
      <c r="W68" s="527"/>
      <c r="X68" s="529"/>
      <c r="Y68" s="529"/>
      <c r="Z68" s="529"/>
      <c r="AA68" s="529"/>
      <c r="AB68" s="529"/>
      <c r="AC68" s="529"/>
      <c r="AD68" s="529"/>
      <c r="AE68" s="529"/>
      <c r="AF68" s="529"/>
      <c r="AG68" s="529"/>
      <c r="AH68" s="529"/>
      <c r="AI68" s="529"/>
      <c r="AJ68" s="529"/>
      <c r="AK68" s="529"/>
      <c r="AL68" s="529"/>
      <c r="AM68" s="529"/>
      <c r="AN68" s="529"/>
      <c r="AO68" s="529"/>
      <c r="AP68" s="529"/>
      <c r="AQ68" s="529"/>
      <c r="AR68" s="529"/>
      <c r="AS68" s="529"/>
      <c r="AT68" s="529"/>
      <c r="AU68" s="529"/>
      <c r="AV68" s="529"/>
      <c r="AW68" s="529"/>
      <c r="AX68" s="529"/>
      <c r="AY68" s="529"/>
      <c r="AZ68" s="529"/>
      <c r="BA68" s="529"/>
      <c r="BB68" s="529"/>
      <c r="BC68" s="529"/>
      <c r="BD68" s="529"/>
      <c r="BE68" s="529"/>
      <c r="BF68" s="529"/>
      <c r="BG68" s="529"/>
      <c r="BH68" s="529"/>
      <c r="BI68" s="529"/>
      <c r="BJ68" s="529"/>
      <c r="BK68" s="529"/>
      <c r="BL68" s="529"/>
      <c r="BM68" s="529"/>
      <c r="BN68" s="529"/>
      <c r="BO68" s="529"/>
      <c r="BP68" s="529"/>
      <c r="BQ68" s="529"/>
      <c r="BR68" s="529"/>
      <c r="BS68" s="529"/>
      <c r="BT68" s="529"/>
    </row>
    <row r="69">
      <c r="A69" s="499"/>
      <c r="B69" s="527"/>
      <c r="C69" s="527"/>
      <c r="D69" s="528"/>
      <c r="E69" s="528"/>
      <c r="F69" s="528"/>
      <c r="G69" s="528"/>
      <c r="I69" s="529"/>
      <c r="J69" s="527"/>
      <c r="K69" s="527"/>
      <c r="L69" s="527"/>
      <c r="M69" s="528"/>
      <c r="N69" s="528"/>
      <c r="O69" s="528"/>
      <c r="P69" s="528"/>
      <c r="Q69" s="528"/>
      <c r="R69" s="528"/>
      <c r="S69" s="528"/>
      <c r="T69" s="528"/>
      <c r="U69" s="527"/>
      <c r="V69" s="528"/>
      <c r="W69" s="527"/>
      <c r="X69" s="529"/>
      <c r="Y69" s="529"/>
      <c r="Z69" s="529"/>
      <c r="AA69" s="529"/>
      <c r="AB69" s="529"/>
      <c r="AC69" s="529"/>
      <c r="AD69" s="529"/>
      <c r="AE69" s="529"/>
      <c r="AF69" s="529"/>
      <c r="AG69" s="529"/>
      <c r="AH69" s="529"/>
      <c r="AI69" s="529"/>
      <c r="AJ69" s="529"/>
      <c r="AK69" s="529"/>
      <c r="AL69" s="529"/>
      <c r="AM69" s="529"/>
      <c r="AN69" s="529"/>
      <c r="AO69" s="529"/>
      <c r="AP69" s="529"/>
      <c r="AQ69" s="529"/>
      <c r="AR69" s="529"/>
      <c r="AS69" s="529"/>
      <c r="AT69" s="529"/>
      <c r="AU69" s="529"/>
      <c r="AV69" s="529"/>
      <c r="AW69" s="529"/>
      <c r="AX69" s="529"/>
      <c r="AY69" s="529"/>
      <c r="AZ69" s="529"/>
      <c r="BA69" s="529"/>
      <c r="BB69" s="529"/>
      <c r="BC69" s="529"/>
      <c r="BD69" s="529"/>
      <c r="BE69" s="529"/>
      <c r="BF69" s="529"/>
      <c r="BG69" s="529"/>
      <c r="BH69" s="529"/>
      <c r="BI69" s="529"/>
      <c r="BJ69" s="529"/>
      <c r="BK69" s="529"/>
      <c r="BL69" s="529"/>
      <c r="BM69" s="529"/>
      <c r="BN69" s="529"/>
      <c r="BO69" s="529"/>
      <c r="BP69" s="529"/>
      <c r="BQ69" s="529"/>
      <c r="BR69" s="529"/>
      <c r="BS69" s="529"/>
      <c r="BT69" s="529"/>
    </row>
    <row r="70">
      <c r="A70" s="499"/>
      <c r="B70" s="527"/>
      <c r="C70" s="527"/>
      <c r="D70" s="528"/>
      <c r="E70" s="528"/>
      <c r="F70" s="528"/>
      <c r="G70" s="528"/>
      <c r="I70" s="529"/>
      <c r="J70" s="527"/>
      <c r="K70" s="527"/>
      <c r="L70" s="527"/>
      <c r="M70" s="528"/>
      <c r="N70" s="528"/>
      <c r="O70" s="528"/>
      <c r="P70" s="528"/>
      <c r="Q70" s="528"/>
      <c r="R70" s="528"/>
      <c r="S70" s="528"/>
      <c r="T70" s="528"/>
      <c r="U70" s="527"/>
      <c r="V70" s="528"/>
      <c r="W70" s="527"/>
      <c r="X70" s="529"/>
      <c r="Y70" s="529"/>
      <c r="Z70" s="529"/>
      <c r="AA70" s="529"/>
      <c r="AB70" s="529"/>
      <c r="AC70" s="529"/>
      <c r="AD70" s="529"/>
      <c r="AE70" s="529"/>
      <c r="AF70" s="529"/>
      <c r="AG70" s="529"/>
      <c r="AH70" s="529"/>
      <c r="AI70" s="529"/>
      <c r="AJ70" s="529"/>
      <c r="AK70" s="529"/>
      <c r="AL70" s="529"/>
      <c r="AM70" s="529"/>
      <c r="AN70" s="529"/>
      <c r="AO70" s="529"/>
      <c r="AP70" s="529"/>
      <c r="AQ70" s="529"/>
      <c r="AR70" s="529"/>
      <c r="AS70" s="529"/>
      <c r="AT70" s="529"/>
      <c r="AU70" s="529"/>
      <c r="AV70" s="529"/>
      <c r="AW70" s="529"/>
      <c r="AX70" s="529"/>
      <c r="AY70" s="529"/>
      <c r="AZ70" s="529"/>
      <c r="BA70" s="529"/>
      <c r="BB70" s="529"/>
      <c r="BC70" s="529"/>
      <c r="BD70" s="529"/>
      <c r="BE70" s="529"/>
      <c r="BF70" s="529"/>
      <c r="BG70" s="529"/>
      <c r="BH70" s="529"/>
      <c r="BI70" s="529"/>
      <c r="BJ70" s="529"/>
      <c r="BK70" s="529"/>
      <c r="BL70" s="529"/>
      <c r="BM70" s="529"/>
      <c r="BN70" s="529"/>
      <c r="BO70" s="529"/>
      <c r="BP70" s="529"/>
      <c r="BQ70" s="529"/>
      <c r="BR70" s="529"/>
      <c r="BS70" s="529"/>
      <c r="BT70" s="529"/>
    </row>
    <row r="71">
      <c r="A71" s="499"/>
      <c r="B71" s="527"/>
      <c r="C71" s="527"/>
      <c r="D71" s="528"/>
      <c r="E71" s="528"/>
      <c r="F71" s="528"/>
      <c r="G71" s="528"/>
      <c r="I71" s="529"/>
      <c r="J71" s="527"/>
      <c r="K71" s="527"/>
      <c r="L71" s="527"/>
      <c r="M71" s="528"/>
      <c r="N71" s="528"/>
      <c r="O71" s="528"/>
      <c r="P71" s="528"/>
      <c r="Q71" s="528"/>
      <c r="R71" s="528"/>
      <c r="S71" s="528"/>
      <c r="T71" s="528"/>
      <c r="U71" s="527"/>
      <c r="V71" s="528"/>
      <c r="W71" s="527"/>
      <c r="X71" s="529"/>
      <c r="Y71" s="529"/>
      <c r="Z71" s="529"/>
      <c r="AA71" s="529"/>
      <c r="AB71" s="529"/>
      <c r="AC71" s="529"/>
      <c r="AD71" s="529"/>
      <c r="AE71" s="529"/>
      <c r="AF71" s="529"/>
      <c r="AG71" s="529"/>
      <c r="AH71" s="529"/>
      <c r="AI71" s="529"/>
      <c r="AJ71" s="529"/>
      <c r="AK71" s="529"/>
      <c r="AL71" s="529"/>
      <c r="AM71" s="529"/>
      <c r="AN71" s="529"/>
      <c r="AO71" s="529"/>
      <c r="AP71" s="529"/>
      <c r="AQ71" s="529"/>
      <c r="AR71" s="529"/>
      <c r="AS71" s="529"/>
      <c r="AT71" s="529"/>
      <c r="AU71" s="529"/>
      <c r="AV71" s="529"/>
      <c r="AW71" s="529"/>
      <c r="AX71" s="529"/>
      <c r="AY71" s="529"/>
      <c r="AZ71" s="529"/>
      <c r="BA71" s="529"/>
      <c r="BB71" s="529"/>
      <c r="BC71" s="529"/>
      <c r="BD71" s="529"/>
      <c r="BE71" s="529"/>
      <c r="BF71" s="529"/>
      <c r="BG71" s="529"/>
      <c r="BH71" s="529"/>
      <c r="BI71" s="529"/>
      <c r="BJ71" s="529"/>
      <c r="BK71" s="529"/>
      <c r="BL71" s="529"/>
      <c r="BM71" s="529"/>
      <c r="BN71" s="529"/>
      <c r="BO71" s="529"/>
      <c r="BP71" s="529"/>
      <c r="BQ71" s="529"/>
      <c r="BR71" s="529"/>
      <c r="BS71" s="529"/>
      <c r="BT71" s="529"/>
    </row>
    <row r="72">
      <c r="A72" s="499"/>
      <c r="B72" s="527"/>
      <c r="C72" s="527"/>
      <c r="D72" s="528"/>
      <c r="E72" s="528"/>
      <c r="F72" s="528"/>
      <c r="G72" s="528"/>
      <c r="I72" s="529"/>
      <c r="J72" s="527"/>
      <c r="K72" s="527"/>
      <c r="L72" s="527"/>
      <c r="M72" s="528"/>
      <c r="N72" s="528"/>
      <c r="O72" s="528"/>
      <c r="P72" s="528"/>
      <c r="Q72" s="528"/>
      <c r="R72" s="528"/>
      <c r="S72" s="528"/>
      <c r="T72" s="528"/>
      <c r="U72" s="527"/>
      <c r="V72" s="528"/>
      <c r="W72" s="527"/>
      <c r="X72" s="529"/>
      <c r="Y72" s="529"/>
      <c r="Z72" s="529"/>
      <c r="AA72" s="529"/>
      <c r="AB72" s="529"/>
      <c r="AC72" s="529"/>
      <c r="AD72" s="529"/>
      <c r="AE72" s="529"/>
      <c r="AF72" s="529"/>
      <c r="AG72" s="529"/>
      <c r="AH72" s="529"/>
      <c r="AI72" s="529"/>
      <c r="AJ72" s="529"/>
      <c r="AK72" s="529"/>
      <c r="AL72" s="529"/>
      <c r="AM72" s="529"/>
      <c r="AN72" s="529"/>
      <c r="AO72" s="529"/>
      <c r="AP72" s="529"/>
      <c r="AQ72" s="529"/>
      <c r="AR72" s="529"/>
      <c r="AS72" s="529"/>
      <c r="AT72" s="529"/>
      <c r="AU72" s="529"/>
      <c r="AV72" s="529"/>
      <c r="AW72" s="529"/>
      <c r="AX72" s="529"/>
      <c r="AY72" s="529"/>
      <c r="AZ72" s="529"/>
      <c r="BA72" s="529"/>
      <c r="BB72" s="529"/>
      <c r="BC72" s="529"/>
      <c r="BD72" s="529"/>
      <c r="BE72" s="529"/>
      <c r="BF72" s="529"/>
      <c r="BG72" s="529"/>
      <c r="BH72" s="529"/>
      <c r="BI72" s="529"/>
      <c r="BJ72" s="529"/>
      <c r="BK72" s="529"/>
      <c r="BL72" s="529"/>
      <c r="BM72" s="529"/>
      <c r="BN72" s="529"/>
      <c r="BO72" s="529"/>
      <c r="BP72" s="529"/>
      <c r="BQ72" s="529"/>
      <c r="BR72" s="529"/>
      <c r="BS72" s="529"/>
      <c r="BT72" s="529"/>
    </row>
    <row r="73">
      <c r="A73" s="499"/>
      <c r="B73" s="527"/>
      <c r="C73" s="527"/>
      <c r="D73" s="528"/>
      <c r="E73" s="528"/>
      <c r="F73" s="528"/>
      <c r="G73" s="528"/>
      <c r="I73" s="529"/>
      <c r="J73" s="527"/>
      <c r="K73" s="527"/>
      <c r="L73" s="527"/>
      <c r="M73" s="528"/>
      <c r="N73" s="528"/>
      <c r="O73" s="528"/>
      <c r="P73" s="528"/>
      <c r="Q73" s="528"/>
      <c r="R73" s="528"/>
      <c r="S73" s="528"/>
      <c r="T73" s="528"/>
      <c r="U73" s="527"/>
      <c r="V73" s="528"/>
      <c r="W73" s="527"/>
      <c r="X73" s="529"/>
      <c r="Y73" s="529"/>
      <c r="Z73" s="529"/>
      <c r="AA73" s="529"/>
      <c r="AB73" s="529"/>
      <c r="AC73" s="529"/>
      <c r="AD73" s="529"/>
      <c r="AE73" s="529"/>
      <c r="AF73" s="529"/>
      <c r="AG73" s="529"/>
      <c r="AH73" s="529"/>
      <c r="AI73" s="529"/>
      <c r="AJ73" s="529"/>
      <c r="AK73" s="529"/>
      <c r="AL73" s="529"/>
      <c r="AM73" s="529"/>
      <c r="AN73" s="529"/>
      <c r="AO73" s="529"/>
      <c r="AP73" s="529"/>
      <c r="AQ73" s="529"/>
      <c r="AR73" s="529"/>
      <c r="AS73" s="529"/>
      <c r="AT73" s="529"/>
      <c r="AU73" s="529"/>
      <c r="AV73" s="529"/>
      <c r="AW73" s="529"/>
      <c r="AX73" s="529"/>
      <c r="AY73" s="529"/>
      <c r="AZ73" s="529"/>
      <c r="BA73" s="529"/>
      <c r="BB73" s="529"/>
      <c r="BC73" s="529"/>
      <c r="BD73" s="529"/>
      <c r="BE73" s="529"/>
      <c r="BF73" s="529"/>
      <c r="BG73" s="529"/>
      <c r="BH73" s="529"/>
      <c r="BI73" s="529"/>
      <c r="BJ73" s="529"/>
      <c r="BK73" s="529"/>
      <c r="BL73" s="529"/>
      <c r="BM73" s="529"/>
      <c r="BN73" s="529"/>
      <c r="BO73" s="529"/>
      <c r="BP73" s="529"/>
      <c r="BQ73" s="529"/>
      <c r="BR73" s="529"/>
      <c r="BS73" s="529"/>
      <c r="BT73" s="529"/>
    </row>
    <row r="74">
      <c r="A74" s="499"/>
      <c r="B74" s="527"/>
      <c r="C74" s="527"/>
      <c r="D74" s="528"/>
      <c r="E74" s="528"/>
      <c r="F74" s="528"/>
      <c r="G74" s="528"/>
      <c r="I74" s="529"/>
      <c r="J74" s="527"/>
      <c r="K74" s="527"/>
      <c r="L74" s="527"/>
      <c r="M74" s="528"/>
      <c r="N74" s="528"/>
      <c r="O74" s="528"/>
      <c r="P74" s="528"/>
      <c r="Q74" s="528"/>
      <c r="R74" s="528"/>
      <c r="S74" s="528"/>
      <c r="T74" s="528"/>
      <c r="U74" s="527"/>
      <c r="V74" s="528"/>
      <c r="W74" s="527"/>
      <c r="X74" s="529"/>
      <c r="Y74" s="529"/>
      <c r="Z74" s="529"/>
      <c r="AA74" s="529"/>
      <c r="AB74" s="529"/>
      <c r="AC74" s="529"/>
      <c r="AD74" s="529"/>
      <c r="AE74" s="529"/>
      <c r="AF74" s="529"/>
      <c r="AG74" s="529"/>
      <c r="AH74" s="529"/>
      <c r="AI74" s="529"/>
      <c r="AJ74" s="529"/>
      <c r="AK74" s="529"/>
      <c r="AL74" s="529"/>
      <c r="AM74" s="529"/>
      <c r="AN74" s="529"/>
      <c r="AO74" s="529"/>
      <c r="AP74" s="529"/>
      <c r="AQ74" s="529"/>
      <c r="AR74" s="529"/>
      <c r="AS74" s="529"/>
      <c r="AT74" s="529"/>
      <c r="AU74" s="529"/>
      <c r="AV74" s="529"/>
      <c r="AW74" s="529"/>
      <c r="AX74" s="529"/>
      <c r="AY74" s="529"/>
      <c r="AZ74" s="529"/>
      <c r="BA74" s="529"/>
      <c r="BB74" s="529"/>
      <c r="BC74" s="529"/>
      <c r="BD74" s="529"/>
      <c r="BE74" s="529"/>
      <c r="BF74" s="529"/>
      <c r="BG74" s="529"/>
      <c r="BH74" s="529"/>
      <c r="BI74" s="529"/>
      <c r="BJ74" s="529"/>
      <c r="BK74" s="529"/>
      <c r="BL74" s="529"/>
      <c r="BM74" s="529"/>
      <c r="BN74" s="529"/>
      <c r="BO74" s="529"/>
      <c r="BP74" s="529"/>
      <c r="BQ74" s="529"/>
      <c r="BR74" s="529"/>
      <c r="BS74" s="529"/>
      <c r="BT74" s="529"/>
    </row>
    <row r="75">
      <c r="A75" s="499"/>
      <c r="B75" s="527"/>
      <c r="C75" s="527"/>
      <c r="D75" s="528"/>
      <c r="E75" s="528"/>
      <c r="F75" s="528"/>
      <c r="G75" s="528"/>
      <c r="I75" s="529"/>
      <c r="J75" s="527"/>
      <c r="K75" s="527"/>
      <c r="L75" s="527"/>
      <c r="M75" s="528"/>
      <c r="N75" s="528"/>
      <c r="O75" s="528"/>
      <c r="P75" s="528"/>
      <c r="Q75" s="528"/>
      <c r="R75" s="528"/>
      <c r="S75" s="528"/>
      <c r="T75" s="528"/>
      <c r="U75" s="527"/>
      <c r="V75" s="528"/>
      <c r="W75" s="527"/>
      <c r="X75" s="529"/>
      <c r="Y75" s="529"/>
      <c r="Z75" s="529"/>
      <c r="AA75" s="529"/>
      <c r="AB75" s="529"/>
      <c r="AC75" s="529"/>
      <c r="AD75" s="529"/>
      <c r="AE75" s="529"/>
      <c r="AF75" s="529"/>
      <c r="AG75" s="529"/>
      <c r="AH75" s="529"/>
      <c r="AI75" s="529"/>
      <c r="AJ75" s="529"/>
      <c r="AK75" s="529"/>
      <c r="AL75" s="529"/>
      <c r="AM75" s="529"/>
      <c r="AN75" s="529"/>
      <c r="AO75" s="529"/>
      <c r="AP75" s="529"/>
      <c r="AQ75" s="529"/>
      <c r="AR75" s="529"/>
      <c r="AS75" s="529"/>
      <c r="AT75" s="529"/>
      <c r="AU75" s="529"/>
      <c r="AV75" s="529"/>
      <c r="AW75" s="529"/>
      <c r="AX75" s="529"/>
      <c r="AY75" s="529"/>
      <c r="AZ75" s="529"/>
      <c r="BA75" s="529"/>
      <c r="BB75" s="529"/>
      <c r="BC75" s="529"/>
      <c r="BD75" s="529"/>
      <c r="BE75" s="529"/>
      <c r="BF75" s="529"/>
      <c r="BG75" s="529"/>
      <c r="BH75" s="529"/>
      <c r="BI75" s="529"/>
      <c r="BJ75" s="529"/>
      <c r="BK75" s="529"/>
      <c r="BL75" s="529"/>
      <c r="BM75" s="529"/>
      <c r="BN75" s="529"/>
      <c r="BO75" s="529"/>
      <c r="BP75" s="529"/>
      <c r="BQ75" s="529"/>
      <c r="BR75" s="529"/>
      <c r="BS75" s="529"/>
      <c r="BT75" s="529"/>
    </row>
    <row r="76">
      <c r="A76" s="499"/>
      <c r="B76" s="527"/>
      <c r="C76" s="527"/>
      <c r="D76" s="528"/>
      <c r="E76" s="528"/>
      <c r="F76" s="528"/>
      <c r="G76" s="528"/>
      <c r="I76" s="529"/>
      <c r="J76" s="527"/>
      <c r="K76" s="527"/>
      <c r="L76" s="527"/>
      <c r="M76" s="528"/>
      <c r="N76" s="528"/>
      <c r="O76" s="528"/>
      <c r="P76" s="528"/>
      <c r="Q76" s="528"/>
      <c r="R76" s="528"/>
      <c r="S76" s="528"/>
      <c r="T76" s="528"/>
      <c r="U76" s="527"/>
      <c r="V76" s="528"/>
      <c r="W76" s="527"/>
      <c r="X76" s="529"/>
      <c r="Y76" s="529"/>
      <c r="Z76" s="529"/>
      <c r="AA76" s="529"/>
      <c r="AB76" s="529"/>
      <c r="AC76" s="529"/>
      <c r="AD76" s="529"/>
      <c r="AE76" s="529"/>
      <c r="AF76" s="529"/>
      <c r="AG76" s="529"/>
      <c r="AH76" s="529"/>
      <c r="AI76" s="529"/>
      <c r="AJ76" s="529"/>
      <c r="AK76" s="529"/>
      <c r="AL76" s="529"/>
      <c r="AM76" s="529"/>
      <c r="AN76" s="529"/>
      <c r="AO76" s="529"/>
      <c r="AP76" s="529"/>
      <c r="AQ76" s="529"/>
      <c r="AR76" s="529"/>
      <c r="AS76" s="529"/>
      <c r="AT76" s="529"/>
      <c r="AU76" s="529"/>
      <c r="AV76" s="529"/>
      <c r="AW76" s="529"/>
      <c r="AX76" s="529"/>
      <c r="AY76" s="529"/>
      <c r="AZ76" s="529"/>
      <c r="BA76" s="529"/>
      <c r="BB76" s="529"/>
      <c r="BC76" s="529"/>
      <c r="BD76" s="529"/>
      <c r="BE76" s="529"/>
      <c r="BF76" s="529"/>
      <c r="BG76" s="529"/>
      <c r="BH76" s="529"/>
      <c r="BI76" s="529"/>
      <c r="BJ76" s="529"/>
      <c r="BK76" s="529"/>
      <c r="BL76" s="529"/>
      <c r="BM76" s="529"/>
      <c r="BN76" s="529"/>
      <c r="BO76" s="529"/>
      <c r="BP76" s="529"/>
      <c r="BQ76" s="529"/>
      <c r="BR76" s="529"/>
      <c r="BS76" s="529"/>
      <c r="BT76" s="529"/>
    </row>
    <row r="77">
      <c r="A77" s="499"/>
      <c r="B77" s="527"/>
      <c r="C77" s="527"/>
      <c r="D77" s="528"/>
      <c r="E77" s="528"/>
      <c r="F77" s="528"/>
      <c r="G77" s="528"/>
      <c r="I77" s="529"/>
      <c r="J77" s="527"/>
      <c r="K77" s="527"/>
      <c r="L77" s="527"/>
      <c r="M77" s="528"/>
      <c r="N77" s="528"/>
      <c r="O77" s="528"/>
      <c r="P77" s="528"/>
      <c r="Q77" s="528"/>
      <c r="R77" s="528"/>
      <c r="S77" s="528"/>
      <c r="T77" s="528"/>
      <c r="U77" s="527"/>
      <c r="V77" s="528"/>
      <c r="W77" s="527"/>
      <c r="X77" s="529"/>
      <c r="Y77" s="529"/>
      <c r="Z77" s="529"/>
      <c r="AA77" s="529"/>
      <c r="AB77" s="529"/>
      <c r="AC77" s="529"/>
      <c r="AD77" s="529"/>
      <c r="AE77" s="529"/>
      <c r="AF77" s="529"/>
      <c r="AG77" s="529"/>
      <c r="AH77" s="529"/>
      <c r="AI77" s="529"/>
      <c r="AJ77" s="529"/>
      <c r="AK77" s="529"/>
      <c r="AL77" s="529"/>
      <c r="AM77" s="529"/>
      <c r="AN77" s="529"/>
      <c r="AO77" s="529"/>
      <c r="AP77" s="529"/>
      <c r="AQ77" s="529"/>
      <c r="AR77" s="529"/>
      <c r="AS77" s="529"/>
      <c r="AT77" s="529"/>
      <c r="AU77" s="529"/>
      <c r="AV77" s="529"/>
      <c r="AW77" s="529"/>
      <c r="AX77" s="529"/>
      <c r="AY77" s="529"/>
      <c r="AZ77" s="529"/>
      <c r="BA77" s="529"/>
      <c r="BB77" s="529"/>
      <c r="BC77" s="529"/>
      <c r="BD77" s="529"/>
      <c r="BE77" s="529"/>
      <c r="BF77" s="529"/>
      <c r="BG77" s="529"/>
      <c r="BH77" s="529"/>
      <c r="BI77" s="529"/>
      <c r="BJ77" s="529"/>
      <c r="BK77" s="529"/>
      <c r="BL77" s="529"/>
      <c r="BM77" s="529"/>
      <c r="BN77" s="529"/>
      <c r="BO77" s="529"/>
      <c r="BP77" s="529"/>
      <c r="BQ77" s="529"/>
      <c r="BR77" s="529"/>
      <c r="BS77" s="529"/>
      <c r="BT77" s="529"/>
    </row>
    <row r="78">
      <c r="A78" s="499"/>
      <c r="B78" s="527"/>
      <c r="C78" s="527"/>
      <c r="D78" s="528"/>
      <c r="E78" s="528"/>
      <c r="F78" s="528"/>
      <c r="G78" s="528"/>
      <c r="I78" s="529"/>
      <c r="J78" s="527"/>
      <c r="K78" s="527"/>
      <c r="L78" s="527"/>
      <c r="M78" s="528"/>
      <c r="N78" s="528"/>
      <c r="O78" s="528"/>
      <c r="P78" s="528"/>
      <c r="Q78" s="528"/>
      <c r="R78" s="528"/>
      <c r="S78" s="528"/>
      <c r="T78" s="528"/>
      <c r="U78" s="527"/>
      <c r="V78" s="528"/>
      <c r="W78" s="527"/>
      <c r="X78" s="529"/>
      <c r="Y78" s="529"/>
      <c r="Z78" s="529"/>
      <c r="AA78" s="529"/>
      <c r="AB78" s="529"/>
      <c r="AC78" s="529"/>
      <c r="AD78" s="529"/>
      <c r="AE78" s="529"/>
      <c r="AF78" s="529"/>
      <c r="AG78" s="529"/>
      <c r="AH78" s="529"/>
      <c r="AI78" s="529"/>
      <c r="AJ78" s="529"/>
      <c r="AK78" s="529"/>
      <c r="AL78" s="529"/>
      <c r="AM78" s="529"/>
      <c r="AN78" s="529"/>
      <c r="AO78" s="529"/>
      <c r="AP78" s="529"/>
      <c r="AQ78" s="529"/>
      <c r="AR78" s="529"/>
      <c r="AS78" s="529"/>
      <c r="AT78" s="529"/>
      <c r="AU78" s="529"/>
      <c r="AV78" s="529"/>
      <c r="AW78" s="529"/>
      <c r="AX78" s="529"/>
      <c r="AY78" s="529"/>
      <c r="AZ78" s="529"/>
      <c r="BA78" s="529"/>
      <c r="BB78" s="529"/>
      <c r="BC78" s="529"/>
      <c r="BD78" s="529"/>
      <c r="BE78" s="529"/>
      <c r="BF78" s="529"/>
      <c r="BG78" s="529"/>
      <c r="BH78" s="529"/>
      <c r="BI78" s="529"/>
      <c r="BJ78" s="529"/>
      <c r="BK78" s="529"/>
      <c r="BL78" s="529"/>
      <c r="BM78" s="529"/>
      <c r="BN78" s="529"/>
      <c r="BO78" s="529"/>
      <c r="BP78" s="529"/>
      <c r="BQ78" s="529"/>
      <c r="BR78" s="529"/>
      <c r="BS78" s="529"/>
      <c r="BT78" s="529"/>
    </row>
    <row r="79">
      <c r="A79" s="499"/>
      <c r="B79" s="527"/>
      <c r="C79" s="527"/>
      <c r="D79" s="528"/>
      <c r="E79" s="528"/>
      <c r="F79" s="528"/>
      <c r="G79" s="528"/>
      <c r="I79" s="529"/>
      <c r="J79" s="527"/>
      <c r="K79" s="527"/>
      <c r="L79" s="527"/>
      <c r="M79" s="528"/>
      <c r="N79" s="528"/>
      <c r="O79" s="528"/>
      <c r="P79" s="528"/>
      <c r="Q79" s="528"/>
      <c r="R79" s="528"/>
      <c r="S79" s="528"/>
      <c r="T79" s="528"/>
      <c r="U79" s="527"/>
      <c r="V79" s="528"/>
      <c r="W79" s="527"/>
      <c r="X79" s="529"/>
      <c r="Y79" s="529"/>
      <c r="Z79" s="529"/>
      <c r="AA79" s="529"/>
      <c r="AB79" s="529"/>
      <c r="AC79" s="529"/>
      <c r="AD79" s="529"/>
      <c r="AE79" s="529"/>
      <c r="AF79" s="529"/>
      <c r="AG79" s="529"/>
      <c r="AH79" s="529"/>
      <c r="AI79" s="529"/>
      <c r="AJ79" s="529"/>
      <c r="AK79" s="529"/>
      <c r="AL79" s="529"/>
      <c r="AM79" s="529"/>
      <c r="AN79" s="529"/>
      <c r="AO79" s="529"/>
      <c r="AP79" s="529"/>
      <c r="AQ79" s="529"/>
      <c r="AR79" s="529"/>
      <c r="AS79" s="529"/>
      <c r="AT79" s="529"/>
      <c r="AU79" s="529"/>
      <c r="AV79" s="529"/>
      <c r="AW79" s="529"/>
      <c r="AX79" s="529"/>
      <c r="AY79" s="529"/>
      <c r="AZ79" s="529"/>
      <c r="BA79" s="529"/>
      <c r="BB79" s="529"/>
      <c r="BC79" s="529"/>
      <c r="BD79" s="529"/>
      <c r="BE79" s="529"/>
      <c r="BF79" s="529"/>
      <c r="BG79" s="529"/>
      <c r="BH79" s="529"/>
      <c r="BI79" s="529"/>
      <c r="BJ79" s="529"/>
      <c r="BK79" s="529"/>
      <c r="BL79" s="529"/>
      <c r="BM79" s="529"/>
      <c r="BN79" s="529"/>
      <c r="BO79" s="529"/>
      <c r="BP79" s="529"/>
      <c r="BQ79" s="529"/>
      <c r="BR79" s="529"/>
      <c r="BS79" s="529"/>
      <c r="BT79" s="529"/>
    </row>
    <row r="80">
      <c r="A80" s="499"/>
      <c r="B80" s="527"/>
      <c r="C80" s="527"/>
      <c r="D80" s="528"/>
      <c r="E80" s="528"/>
      <c r="F80" s="528"/>
      <c r="G80" s="528"/>
      <c r="I80" s="529"/>
      <c r="J80" s="527"/>
      <c r="K80" s="527"/>
      <c r="L80" s="527"/>
      <c r="M80" s="528"/>
      <c r="N80" s="528"/>
      <c r="O80" s="528"/>
      <c r="P80" s="528"/>
      <c r="Q80" s="528"/>
      <c r="R80" s="528"/>
      <c r="S80" s="528"/>
      <c r="T80" s="528"/>
      <c r="U80" s="527"/>
      <c r="V80" s="528"/>
      <c r="W80" s="527"/>
      <c r="X80" s="529"/>
      <c r="Y80" s="529"/>
      <c r="Z80" s="529"/>
      <c r="AA80" s="529"/>
      <c r="AB80" s="529"/>
      <c r="AC80" s="529"/>
      <c r="AD80" s="529"/>
      <c r="AE80" s="529"/>
      <c r="AF80" s="529"/>
      <c r="AG80" s="529"/>
      <c r="AH80" s="529"/>
      <c r="AI80" s="529"/>
      <c r="AJ80" s="529"/>
      <c r="AK80" s="529"/>
      <c r="AL80" s="529"/>
      <c r="AM80" s="529"/>
      <c r="AN80" s="529"/>
      <c r="AO80" s="529"/>
      <c r="AP80" s="529"/>
      <c r="AQ80" s="529"/>
      <c r="AR80" s="529"/>
      <c r="AS80" s="529"/>
      <c r="AT80" s="529"/>
      <c r="AU80" s="529"/>
      <c r="AV80" s="529"/>
      <c r="AW80" s="529"/>
      <c r="AX80" s="529"/>
      <c r="AY80" s="529"/>
      <c r="AZ80" s="529"/>
      <c r="BA80" s="529"/>
      <c r="BB80" s="529"/>
      <c r="BC80" s="529"/>
      <c r="BD80" s="529"/>
      <c r="BE80" s="529"/>
      <c r="BF80" s="529"/>
      <c r="BG80" s="529"/>
      <c r="BH80" s="529"/>
      <c r="BI80" s="529"/>
      <c r="BJ80" s="529"/>
      <c r="BK80" s="529"/>
      <c r="BL80" s="529"/>
      <c r="BM80" s="529"/>
      <c r="BN80" s="529"/>
      <c r="BO80" s="529"/>
      <c r="BP80" s="529"/>
      <c r="BQ80" s="529"/>
      <c r="BR80" s="529"/>
      <c r="BS80" s="529"/>
      <c r="BT80" s="529"/>
    </row>
    <row r="81">
      <c r="A81" s="499"/>
      <c r="B81" s="527"/>
      <c r="C81" s="527"/>
      <c r="D81" s="528"/>
      <c r="E81" s="528"/>
      <c r="F81" s="528"/>
      <c r="G81" s="528"/>
      <c r="I81" s="529"/>
      <c r="J81" s="527"/>
      <c r="K81" s="527"/>
      <c r="L81" s="527"/>
      <c r="M81" s="528"/>
      <c r="N81" s="528"/>
      <c r="O81" s="528"/>
      <c r="P81" s="528"/>
      <c r="Q81" s="528"/>
      <c r="R81" s="528"/>
      <c r="S81" s="528"/>
      <c r="T81" s="528"/>
      <c r="U81" s="527"/>
      <c r="V81" s="528"/>
      <c r="W81" s="527"/>
      <c r="X81" s="529"/>
      <c r="Y81" s="529"/>
      <c r="Z81" s="529"/>
      <c r="AA81" s="529"/>
      <c r="AB81" s="529"/>
      <c r="AC81" s="529"/>
      <c r="AD81" s="529"/>
      <c r="AE81" s="529"/>
      <c r="AF81" s="529"/>
      <c r="AG81" s="529"/>
      <c r="AH81" s="529"/>
      <c r="AI81" s="529"/>
      <c r="AJ81" s="529"/>
      <c r="AK81" s="529"/>
      <c r="AL81" s="529"/>
      <c r="AM81" s="529"/>
      <c r="AN81" s="529"/>
      <c r="AO81" s="529"/>
      <c r="AP81" s="529"/>
      <c r="AQ81" s="529"/>
      <c r="AR81" s="529"/>
      <c r="AS81" s="529"/>
      <c r="AT81" s="529"/>
      <c r="AU81" s="529"/>
      <c r="AV81" s="529"/>
      <c r="AW81" s="529"/>
      <c r="AX81" s="529"/>
      <c r="AY81" s="529"/>
      <c r="AZ81" s="529"/>
      <c r="BA81" s="529"/>
      <c r="BB81" s="529"/>
      <c r="BC81" s="529"/>
      <c r="BD81" s="529"/>
      <c r="BE81" s="529"/>
      <c r="BF81" s="529"/>
      <c r="BG81" s="529"/>
      <c r="BH81" s="529"/>
      <c r="BI81" s="529"/>
      <c r="BJ81" s="529"/>
      <c r="BK81" s="529"/>
      <c r="BL81" s="529"/>
      <c r="BM81" s="529"/>
      <c r="BN81" s="529"/>
      <c r="BO81" s="529"/>
      <c r="BP81" s="529"/>
      <c r="BQ81" s="529"/>
      <c r="BR81" s="529"/>
      <c r="BS81" s="529"/>
      <c r="BT81" s="529"/>
    </row>
    <row r="82">
      <c r="A82" s="499"/>
      <c r="B82" s="527"/>
      <c r="C82" s="527"/>
      <c r="D82" s="528"/>
      <c r="E82" s="528"/>
      <c r="F82" s="528"/>
      <c r="G82" s="528"/>
      <c r="I82" s="529"/>
      <c r="J82" s="527"/>
      <c r="K82" s="527"/>
      <c r="L82" s="527"/>
      <c r="M82" s="528"/>
      <c r="N82" s="528"/>
      <c r="O82" s="528"/>
      <c r="P82" s="528"/>
      <c r="Q82" s="528"/>
      <c r="R82" s="528"/>
      <c r="S82" s="528"/>
      <c r="T82" s="528"/>
      <c r="U82" s="527"/>
      <c r="V82" s="528"/>
      <c r="W82" s="527"/>
      <c r="X82" s="529"/>
      <c r="Y82" s="529"/>
      <c r="Z82" s="529"/>
      <c r="AA82" s="529"/>
      <c r="AB82" s="529"/>
      <c r="AC82" s="529"/>
      <c r="AD82" s="529"/>
      <c r="AE82" s="529"/>
      <c r="AF82" s="529"/>
      <c r="AG82" s="529"/>
      <c r="AH82" s="529"/>
      <c r="AI82" s="529"/>
      <c r="AJ82" s="529"/>
      <c r="AK82" s="529"/>
      <c r="AL82" s="529"/>
      <c r="AM82" s="529"/>
      <c r="AN82" s="529"/>
      <c r="AO82" s="529"/>
      <c r="AP82" s="529"/>
      <c r="AQ82" s="529"/>
      <c r="AR82" s="529"/>
      <c r="AS82" s="529"/>
      <c r="AT82" s="529"/>
      <c r="AU82" s="529"/>
      <c r="AV82" s="529"/>
      <c r="AW82" s="529"/>
      <c r="AX82" s="529"/>
      <c r="AY82" s="529"/>
      <c r="AZ82" s="529"/>
      <c r="BA82" s="529"/>
      <c r="BB82" s="529"/>
      <c r="BC82" s="529"/>
      <c r="BD82" s="529"/>
      <c r="BE82" s="529"/>
      <c r="BF82" s="529"/>
      <c r="BG82" s="529"/>
      <c r="BH82" s="529"/>
      <c r="BI82" s="529"/>
      <c r="BJ82" s="529"/>
      <c r="BK82" s="529"/>
      <c r="BL82" s="529"/>
      <c r="BM82" s="529"/>
      <c r="BN82" s="529"/>
      <c r="BO82" s="529"/>
      <c r="BP82" s="529"/>
      <c r="BQ82" s="529"/>
      <c r="BR82" s="529"/>
      <c r="BS82" s="529"/>
      <c r="BT82" s="529"/>
    </row>
    <row r="83">
      <c r="A83" s="499"/>
      <c r="B83" s="527"/>
      <c r="C83" s="527"/>
      <c r="D83" s="528"/>
      <c r="E83" s="528"/>
      <c r="F83" s="528"/>
      <c r="G83" s="528"/>
      <c r="I83" s="529"/>
      <c r="J83" s="527"/>
      <c r="K83" s="527"/>
      <c r="L83" s="527"/>
      <c r="M83" s="528"/>
      <c r="N83" s="528"/>
      <c r="O83" s="528"/>
      <c r="P83" s="528"/>
      <c r="Q83" s="528"/>
      <c r="R83" s="528"/>
      <c r="S83" s="528"/>
      <c r="T83" s="528"/>
      <c r="U83" s="527"/>
      <c r="V83" s="528"/>
      <c r="W83" s="527"/>
      <c r="X83" s="529"/>
      <c r="Y83" s="529"/>
      <c r="Z83" s="529"/>
      <c r="AA83" s="529"/>
      <c r="AB83" s="529"/>
      <c r="AC83" s="529"/>
      <c r="AD83" s="529"/>
      <c r="AE83" s="529"/>
      <c r="AF83" s="529"/>
      <c r="AG83" s="529"/>
      <c r="AH83" s="529"/>
      <c r="AI83" s="529"/>
      <c r="AJ83" s="529"/>
      <c r="AK83" s="529"/>
      <c r="AL83" s="529"/>
      <c r="AM83" s="529"/>
      <c r="AN83" s="529"/>
      <c r="AO83" s="529"/>
      <c r="AP83" s="529"/>
      <c r="AQ83" s="529"/>
      <c r="AR83" s="529"/>
      <c r="AS83" s="529"/>
      <c r="AT83" s="529"/>
      <c r="AU83" s="529"/>
      <c r="AV83" s="529"/>
      <c r="AW83" s="529"/>
      <c r="AX83" s="529"/>
      <c r="AY83" s="529"/>
      <c r="AZ83" s="529"/>
      <c r="BA83" s="529"/>
      <c r="BB83" s="529"/>
      <c r="BC83" s="529"/>
      <c r="BD83" s="529"/>
      <c r="BE83" s="529"/>
      <c r="BF83" s="529"/>
      <c r="BG83" s="529"/>
      <c r="BH83" s="529"/>
      <c r="BI83" s="529"/>
      <c r="BJ83" s="529"/>
      <c r="BK83" s="529"/>
      <c r="BL83" s="529"/>
      <c r="BM83" s="529"/>
      <c r="BN83" s="529"/>
      <c r="BO83" s="529"/>
      <c r="BP83" s="529"/>
      <c r="BQ83" s="529"/>
      <c r="BR83" s="529"/>
      <c r="BS83" s="529"/>
      <c r="BT83" s="529"/>
    </row>
    <row r="84">
      <c r="A84" s="499"/>
      <c r="B84" s="527"/>
      <c r="C84" s="527"/>
      <c r="D84" s="528"/>
      <c r="E84" s="528"/>
      <c r="F84" s="528"/>
      <c r="G84" s="528"/>
      <c r="I84" s="529"/>
      <c r="J84" s="527"/>
      <c r="K84" s="527"/>
      <c r="L84" s="527"/>
      <c r="M84" s="528"/>
      <c r="N84" s="528"/>
      <c r="O84" s="528"/>
      <c r="P84" s="528"/>
      <c r="Q84" s="528"/>
      <c r="R84" s="528"/>
      <c r="S84" s="528"/>
      <c r="T84" s="528"/>
      <c r="U84" s="527"/>
      <c r="V84" s="528"/>
      <c r="W84" s="527"/>
      <c r="X84" s="529"/>
      <c r="Y84" s="529"/>
      <c r="Z84" s="529"/>
      <c r="AA84" s="529"/>
      <c r="AB84" s="529"/>
      <c r="AC84" s="529"/>
      <c r="AD84" s="529"/>
      <c r="AE84" s="529"/>
      <c r="AF84" s="529"/>
      <c r="AG84" s="529"/>
      <c r="AH84" s="529"/>
      <c r="AI84" s="529"/>
      <c r="AJ84" s="529"/>
      <c r="AK84" s="529"/>
      <c r="AL84" s="529"/>
      <c r="AM84" s="529"/>
      <c r="AN84" s="529"/>
      <c r="AO84" s="529"/>
      <c r="AP84" s="529"/>
      <c r="AQ84" s="529"/>
      <c r="AR84" s="529"/>
      <c r="AS84" s="529"/>
      <c r="AT84" s="529"/>
      <c r="AU84" s="529"/>
      <c r="AV84" s="529"/>
      <c r="AW84" s="529"/>
      <c r="AX84" s="529"/>
      <c r="AY84" s="529"/>
      <c r="AZ84" s="529"/>
      <c r="BA84" s="529"/>
      <c r="BB84" s="529"/>
      <c r="BC84" s="529"/>
      <c r="BD84" s="529"/>
      <c r="BE84" s="529"/>
      <c r="BF84" s="529"/>
      <c r="BG84" s="529"/>
      <c r="BH84" s="529"/>
      <c r="BI84" s="529"/>
      <c r="BJ84" s="529"/>
      <c r="BK84" s="529"/>
      <c r="BL84" s="529"/>
      <c r="BM84" s="529"/>
      <c r="BN84" s="529"/>
      <c r="BO84" s="529"/>
      <c r="BP84" s="529"/>
      <c r="BQ84" s="529"/>
      <c r="BR84" s="529"/>
      <c r="BS84" s="529"/>
      <c r="BT84" s="529"/>
    </row>
    <row r="85">
      <c r="A85" s="499"/>
      <c r="B85" s="527"/>
      <c r="C85" s="527"/>
      <c r="D85" s="528"/>
      <c r="E85" s="528"/>
      <c r="F85" s="528"/>
      <c r="G85" s="528"/>
      <c r="I85" s="529"/>
      <c r="J85" s="527"/>
      <c r="K85" s="527"/>
      <c r="L85" s="527"/>
      <c r="M85" s="528"/>
      <c r="N85" s="528"/>
      <c r="O85" s="528"/>
      <c r="P85" s="528"/>
      <c r="Q85" s="528"/>
      <c r="R85" s="528"/>
      <c r="S85" s="528"/>
      <c r="T85" s="528"/>
      <c r="U85" s="527"/>
      <c r="V85" s="528"/>
      <c r="W85" s="527"/>
      <c r="X85" s="529"/>
      <c r="Y85" s="529"/>
      <c r="Z85" s="529"/>
      <c r="AA85" s="529"/>
      <c r="AB85" s="529"/>
      <c r="AC85" s="529"/>
      <c r="AD85" s="529"/>
      <c r="AE85" s="529"/>
      <c r="AF85" s="529"/>
      <c r="AG85" s="529"/>
      <c r="AH85" s="529"/>
      <c r="AI85" s="529"/>
      <c r="AJ85" s="529"/>
      <c r="AK85" s="529"/>
      <c r="AL85" s="529"/>
      <c r="AM85" s="529"/>
      <c r="AN85" s="529"/>
      <c r="AO85" s="529"/>
      <c r="AP85" s="529"/>
      <c r="AQ85" s="529"/>
      <c r="AR85" s="529"/>
      <c r="AS85" s="529"/>
      <c r="AT85" s="529"/>
      <c r="AU85" s="529"/>
      <c r="AV85" s="529"/>
      <c r="AW85" s="529"/>
      <c r="AX85" s="529"/>
      <c r="AY85" s="529"/>
      <c r="AZ85" s="529"/>
      <c r="BA85" s="529"/>
      <c r="BB85" s="529"/>
      <c r="BC85" s="529"/>
      <c r="BD85" s="529"/>
      <c r="BE85" s="529"/>
      <c r="BF85" s="529"/>
      <c r="BG85" s="529"/>
      <c r="BH85" s="529"/>
      <c r="BI85" s="529"/>
      <c r="BJ85" s="529"/>
      <c r="BK85" s="529"/>
      <c r="BL85" s="529"/>
      <c r="BM85" s="529"/>
      <c r="BN85" s="529"/>
      <c r="BO85" s="529"/>
      <c r="BP85" s="529"/>
      <c r="BQ85" s="529"/>
      <c r="BR85" s="529"/>
      <c r="BS85" s="529"/>
      <c r="BT85" s="529"/>
    </row>
    <row r="86">
      <c r="A86" s="499"/>
      <c r="B86" s="527"/>
      <c r="C86" s="527"/>
      <c r="D86" s="528"/>
      <c r="E86" s="528"/>
      <c r="F86" s="528"/>
      <c r="G86" s="528"/>
      <c r="I86" s="529"/>
      <c r="J86" s="527"/>
      <c r="K86" s="527"/>
      <c r="L86" s="527"/>
      <c r="M86" s="528"/>
      <c r="N86" s="528"/>
      <c r="O86" s="528"/>
      <c r="P86" s="528"/>
      <c r="Q86" s="528"/>
      <c r="R86" s="528"/>
      <c r="S86" s="528"/>
      <c r="T86" s="528"/>
      <c r="U86" s="527"/>
      <c r="V86" s="528"/>
      <c r="W86" s="527"/>
      <c r="X86" s="529"/>
      <c r="Y86" s="529"/>
      <c r="Z86" s="529"/>
      <c r="AA86" s="529"/>
      <c r="AB86" s="529"/>
      <c r="AC86" s="529"/>
      <c r="AD86" s="529"/>
      <c r="AE86" s="529"/>
      <c r="AF86" s="529"/>
      <c r="AG86" s="529"/>
      <c r="AH86" s="529"/>
      <c r="AI86" s="529"/>
      <c r="AJ86" s="529"/>
      <c r="AK86" s="529"/>
      <c r="AL86" s="529"/>
      <c r="AM86" s="529"/>
      <c r="AN86" s="529"/>
      <c r="AO86" s="529"/>
      <c r="AP86" s="529"/>
      <c r="AQ86" s="529"/>
      <c r="AR86" s="529"/>
      <c r="AS86" s="529"/>
      <c r="AT86" s="529"/>
      <c r="AU86" s="529"/>
      <c r="AV86" s="529"/>
      <c r="AW86" s="529"/>
      <c r="AX86" s="529"/>
      <c r="AY86" s="529"/>
      <c r="AZ86" s="529"/>
      <c r="BA86" s="529"/>
      <c r="BB86" s="529"/>
      <c r="BC86" s="529"/>
      <c r="BD86" s="529"/>
      <c r="BE86" s="529"/>
      <c r="BF86" s="529"/>
      <c r="BG86" s="529"/>
      <c r="BH86" s="529"/>
      <c r="BI86" s="529"/>
      <c r="BJ86" s="529"/>
      <c r="BK86" s="529"/>
      <c r="BL86" s="529"/>
      <c r="BM86" s="529"/>
      <c r="BN86" s="529"/>
      <c r="BO86" s="529"/>
      <c r="BP86" s="529"/>
      <c r="BQ86" s="529"/>
      <c r="BR86" s="529"/>
      <c r="BS86" s="529"/>
      <c r="BT86" s="529"/>
    </row>
    <row r="87">
      <c r="A87" s="499"/>
      <c r="B87" s="527"/>
      <c r="C87" s="527"/>
      <c r="D87" s="528"/>
      <c r="E87" s="528"/>
      <c r="F87" s="528"/>
      <c r="G87" s="528"/>
      <c r="I87" s="529"/>
      <c r="J87" s="527"/>
      <c r="K87" s="527"/>
      <c r="L87" s="527"/>
      <c r="M87" s="528"/>
      <c r="N87" s="528"/>
      <c r="O87" s="528"/>
      <c r="P87" s="528"/>
      <c r="Q87" s="528"/>
      <c r="R87" s="528"/>
      <c r="S87" s="528"/>
      <c r="T87" s="528"/>
      <c r="U87" s="527"/>
      <c r="V87" s="528"/>
      <c r="W87" s="527"/>
      <c r="X87" s="529"/>
      <c r="Y87" s="529"/>
      <c r="Z87" s="529"/>
      <c r="AA87" s="529"/>
      <c r="AB87" s="529"/>
      <c r="AC87" s="529"/>
      <c r="AD87" s="529"/>
      <c r="AE87" s="529"/>
      <c r="AF87" s="529"/>
      <c r="AG87" s="529"/>
      <c r="AH87" s="529"/>
      <c r="AI87" s="529"/>
      <c r="AJ87" s="529"/>
      <c r="AK87" s="529"/>
      <c r="AL87" s="529"/>
      <c r="AM87" s="529"/>
      <c r="AN87" s="529"/>
      <c r="AO87" s="529"/>
      <c r="AP87" s="529"/>
      <c r="AQ87" s="529"/>
      <c r="AR87" s="529"/>
      <c r="AS87" s="529"/>
      <c r="AT87" s="529"/>
      <c r="AU87" s="529"/>
      <c r="AV87" s="529"/>
      <c r="AW87" s="529"/>
      <c r="AX87" s="529"/>
      <c r="AY87" s="529"/>
      <c r="AZ87" s="529"/>
      <c r="BA87" s="529"/>
      <c r="BB87" s="529"/>
      <c r="BC87" s="529"/>
      <c r="BD87" s="529"/>
      <c r="BE87" s="529"/>
      <c r="BF87" s="529"/>
      <c r="BG87" s="529"/>
      <c r="BH87" s="529"/>
      <c r="BI87" s="529"/>
      <c r="BJ87" s="529"/>
      <c r="BK87" s="529"/>
      <c r="BL87" s="529"/>
      <c r="BM87" s="529"/>
      <c r="BN87" s="529"/>
      <c r="BO87" s="529"/>
      <c r="BP87" s="529"/>
      <c r="BQ87" s="529"/>
      <c r="BR87" s="529"/>
      <c r="BS87" s="529"/>
      <c r="BT87" s="529"/>
    </row>
    <row r="88">
      <c r="A88" s="499"/>
      <c r="B88" s="527"/>
      <c r="C88" s="527"/>
      <c r="D88" s="528"/>
      <c r="E88" s="528"/>
      <c r="F88" s="528"/>
      <c r="G88" s="528"/>
      <c r="I88" s="529"/>
      <c r="J88" s="527"/>
      <c r="K88" s="527"/>
      <c r="L88" s="527"/>
      <c r="M88" s="528"/>
      <c r="N88" s="528"/>
      <c r="O88" s="528"/>
      <c r="P88" s="528"/>
      <c r="Q88" s="528"/>
      <c r="R88" s="528"/>
      <c r="S88" s="528"/>
      <c r="T88" s="528"/>
      <c r="U88" s="527"/>
      <c r="V88" s="528"/>
      <c r="W88" s="527"/>
      <c r="X88" s="529"/>
      <c r="Y88" s="529"/>
      <c r="Z88" s="529"/>
      <c r="AA88" s="529"/>
      <c r="AB88" s="529"/>
      <c r="AC88" s="529"/>
      <c r="AD88" s="529"/>
      <c r="AE88" s="529"/>
      <c r="AF88" s="529"/>
      <c r="AG88" s="529"/>
      <c r="AH88" s="529"/>
      <c r="AI88" s="529"/>
      <c r="AJ88" s="529"/>
      <c r="AK88" s="529"/>
      <c r="AL88" s="529"/>
      <c r="AM88" s="529"/>
      <c r="AN88" s="529"/>
      <c r="AO88" s="529"/>
      <c r="AP88" s="529"/>
      <c r="AQ88" s="529"/>
      <c r="AR88" s="529"/>
      <c r="AS88" s="529"/>
      <c r="AT88" s="529"/>
      <c r="AU88" s="529"/>
      <c r="AV88" s="529"/>
      <c r="AW88" s="529"/>
      <c r="AX88" s="529"/>
      <c r="AY88" s="529"/>
      <c r="AZ88" s="529"/>
      <c r="BA88" s="529"/>
      <c r="BB88" s="529"/>
      <c r="BC88" s="529"/>
      <c r="BD88" s="529"/>
      <c r="BE88" s="529"/>
      <c r="BF88" s="529"/>
      <c r="BG88" s="529"/>
      <c r="BH88" s="529"/>
      <c r="BI88" s="529"/>
      <c r="BJ88" s="529"/>
      <c r="BK88" s="529"/>
      <c r="BL88" s="529"/>
      <c r="BM88" s="529"/>
      <c r="BN88" s="529"/>
      <c r="BO88" s="529"/>
      <c r="BP88" s="529"/>
      <c r="BQ88" s="529"/>
      <c r="BR88" s="529"/>
      <c r="BS88" s="529"/>
      <c r="BT88" s="529"/>
    </row>
    <row r="89">
      <c r="A89" s="499"/>
      <c r="B89" s="527"/>
      <c r="C89" s="527"/>
      <c r="D89" s="528"/>
      <c r="E89" s="528"/>
      <c r="F89" s="528"/>
      <c r="G89" s="528"/>
      <c r="I89" s="529"/>
      <c r="J89" s="527"/>
      <c r="K89" s="527"/>
      <c r="L89" s="527"/>
      <c r="M89" s="528"/>
      <c r="N89" s="528"/>
      <c r="O89" s="528"/>
      <c r="P89" s="528"/>
      <c r="Q89" s="528"/>
      <c r="R89" s="528"/>
      <c r="S89" s="528"/>
      <c r="T89" s="528"/>
      <c r="U89" s="527"/>
      <c r="V89" s="528"/>
      <c r="W89" s="527"/>
      <c r="X89" s="529"/>
      <c r="Y89" s="529"/>
      <c r="Z89" s="529"/>
      <c r="AA89" s="529"/>
      <c r="AB89" s="529"/>
      <c r="AC89" s="529"/>
      <c r="AD89" s="529"/>
      <c r="AE89" s="529"/>
      <c r="AF89" s="529"/>
      <c r="AG89" s="529"/>
      <c r="AH89" s="529"/>
      <c r="AI89" s="529"/>
      <c r="AJ89" s="529"/>
      <c r="AK89" s="529"/>
      <c r="AL89" s="529"/>
      <c r="AM89" s="529"/>
      <c r="AN89" s="529"/>
      <c r="AO89" s="529"/>
      <c r="AP89" s="529"/>
      <c r="AQ89" s="529"/>
      <c r="AR89" s="529"/>
      <c r="AS89" s="529"/>
      <c r="AT89" s="529"/>
      <c r="AU89" s="529"/>
      <c r="AV89" s="529"/>
      <c r="AW89" s="529"/>
      <c r="AX89" s="529"/>
      <c r="AY89" s="529"/>
      <c r="AZ89" s="529"/>
      <c r="BA89" s="529"/>
      <c r="BB89" s="529"/>
      <c r="BC89" s="529"/>
      <c r="BD89" s="529"/>
      <c r="BE89" s="529"/>
      <c r="BF89" s="529"/>
      <c r="BG89" s="529"/>
      <c r="BH89" s="529"/>
      <c r="BI89" s="529"/>
      <c r="BJ89" s="529"/>
      <c r="BK89" s="529"/>
      <c r="BL89" s="529"/>
      <c r="BM89" s="529"/>
      <c r="BN89" s="529"/>
      <c r="BO89" s="529"/>
      <c r="BP89" s="529"/>
      <c r="BQ89" s="529"/>
      <c r="BR89" s="529"/>
      <c r="BS89" s="529"/>
      <c r="BT89" s="529"/>
    </row>
    <row r="90">
      <c r="A90" s="499"/>
      <c r="B90" s="527"/>
      <c r="C90" s="527"/>
      <c r="D90" s="528"/>
      <c r="E90" s="528"/>
      <c r="F90" s="528"/>
      <c r="G90" s="528"/>
      <c r="I90" s="529"/>
      <c r="J90" s="527"/>
      <c r="K90" s="527"/>
      <c r="L90" s="527"/>
      <c r="M90" s="528"/>
      <c r="N90" s="528"/>
      <c r="O90" s="528"/>
      <c r="P90" s="528"/>
      <c r="Q90" s="528"/>
      <c r="R90" s="528"/>
      <c r="S90" s="528"/>
      <c r="T90" s="528"/>
      <c r="U90" s="527"/>
      <c r="V90" s="528"/>
      <c r="W90" s="527"/>
      <c r="X90" s="529"/>
      <c r="Y90" s="529"/>
      <c r="Z90" s="529"/>
      <c r="AA90" s="529"/>
      <c r="AB90" s="529"/>
      <c r="AC90" s="529"/>
      <c r="AD90" s="529"/>
      <c r="AE90" s="529"/>
      <c r="AF90" s="529"/>
      <c r="AG90" s="529"/>
      <c r="AH90" s="529"/>
      <c r="AI90" s="529"/>
      <c r="AJ90" s="529"/>
      <c r="AK90" s="529"/>
      <c r="AL90" s="529"/>
      <c r="AM90" s="529"/>
      <c r="AN90" s="529"/>
      <c r="AO90" s="529"/>
      <c r="AP90" s="529"/>
      <c r="AQ90" s="529"/>
      <c r="AR90" s="529"/>
      <c r="AS90" s="529"/>
      <c r="AT90" s="529"/>
      <c r="AU90" s="529"/>
      <c r="AV90" s="529"/>
      <c r="AW90" s="529"/>
      <c r="AX90" s="529"/>
      <c r="AY90" s="529"/>
      <c r="AZ90" s="529"/>
      <c r="BA90" s="529"/>
      <c r="BB90" s="529"/>
      <c r="BC90" s="529"/>
      <c r="BD90" s="529"/>
      <c r="BE90" s="529"/>
      <c r="BF90" s="529"/>
      <c r="BG90" s="529"/>
      <c r="BH90" s="529"/>
      <c r="BI90" s="529"/>
      <c r="BJ90" s="529"/>
      <c r="BK90" s="529"/>
      <c r="BL90" s="529"/>
      <c r="BM90" s="529"/>
      <c r="BN90" s="529"/>
      <c r="BO90" s="529"/>
      <c r="BP90" s="529"/>
      <c r="BQ90" s="529"/>
      <c r="BR90" s="529"/>
      <c r="BS90" s="529"/>
      <c r="BT90" s="529"/>
    </row>
    <row r="91">
      <c r="A91" s="499"/>
      <c r="B91" s="527"/>
      <c r="C91" s="527"/>
      <c r="D91" s="528"/>
      <c r="E91" s="528"/>
      <c r="F91" s="528"/>
      <c r="G91" s="528"/>
      <c r="I91" s="529"/>
      <c r="J91" s="527"/>
      <c r="K91" s="527"/>
      <c r="L91" s="527"/>
      <c r="M91" s="528"/>
      <c r="N91" s="528"/>
      <c r="O91" s="528"/>
      <c r="P91" s="528"/>
      <c r="Q91" s="528"/>
      <c r="R91" s="528"/>
      <c r="S91" s="528"/>
      <c r="T91" s="528"/>
      <c r="U91" s="527"/>
      <c r="V91" s="528"/>
      <c r="W91" s="527"/>
      <c r="X91" s="529"/>
      <c r="Y91" s="529"/>
      <c r="Z91" s="529"/>
      <c r="AA91" s="529"/>
      <c r="AB91" s="529"/>
      <c r="AC91" s="529"/>
      <c r="AD91" s="529"/>
      <c r="AE91" s="529"/>
      <c r="AF91" s="529"/>
      <c r="AG91" s="529"/>
      <c r="AH91" s="529"/>
      <c r="AI91" s="529"/>
      <c r="AJ91" s="529"/>
      <c r="AK91" s="529"/>
      <c r="AL91" s="529"/>
      <c r="AM91" s="529"/>
      <c r="AN91" s="529"/>
      <c r="AO91" s="529"/>
      <c r="AP91" s="529"/>
      <c r="AQ91" s="529"/>
      <c r="AR91" s="529"/>
      <c r="AS91" s="529"/>
      <c r="AT91" s="529"/>
      <c r="AU91" s="529"/>
      <c r="AV91" s="529"/>
      <c r="AW91" s="529"/>
      <c r="AX91" s="529"/>
      <c r="AY91" s="529"/>
      <c r="AZ91" s="529"/>
      <c r="BA91" s="529"/>
      <c r="BB91" s="529"/>
      <c r="BC91" s="529"/>
      <c r="BD91" s="529"/>
      <c r="BE91" s="529"/>
      <c r="BF91" s="529"/>
      <c r="BG91" s="529"/>
      <c r="BH91" s="529"/>
      <c r="BI91" s="529"/>
      <c r="BJ91" s="529"/>
      <c r="BK91" s="529"/>
      <c r="BL91" s="529"/>
      <c r="BM91" s="529"/>
      <c r="BN91" s="529"/>
      <c r="BO91" s="529"/>
      <c r="BP91" s="529"/>
      <c r="BQ91" s="529"/>
      <c r="BR91" s="529"/>
      <c r="BS91" s="529"/>
      <c r="BT91" s="529"/>
    </row>
    <row r="92">
      <c r="A92" s="499"/>
      <c r="B92" s="527"/>
      <c r="C92" s="527"/>
      <c r="D92" s="528"/>
      <c r="E92" s="528"/>
      <c r="F92" s="528"/>
      <c r="G92" s="528"/>
      <c r="I92" s="529"/>
      <c r="J92" s="527"/>
      <c r="K92" s="527"/>
      <c r="L92" s="527"/>
      <c r="M92" s="528"/>
      <c r="N92" s="528"/>
      <c r="O92" s="528"/>
      <c r="P92" s="528"/>
      <c r="Q92" s="528"/>
      <c r="R92" s="528"/>
      <c r="S92" s="528"/>
      <c r="T92" s="528"/>
      <c r="U92" s="527"/>
      <c r="V92" s="528"/>
      <c r="W92" s="527"/>
      <c r="X92" s="529"/>
      <c r="Y92" s="529"/>
      <c r="Z92" s="529"/>
      <c r="AA92" s="529"/>
      <c r="AB92" s="529"/>
      <c r="AC92" s="529"/>
      <c r="AD92" s="529"/>
      <c r="AE92" s="529"/>
      <c r="AF92" s="529"/>
      <c r="AG92" s="529"/>
      <c r="AH92" s="529"/>
      <c r="AI92" s="529"/>
      <c r="AJ92" s="529"/>
      <c r="AK92" s="529"/>
      <c r="AL92" s="529"/>
      <c r="AM92" s="529"/>
      <c r="AN92" s="529"/>
      <c r="AO92" s="529"/>
      <c r="AP92" s="529"/>
      <c r="AQ92" s="529"/>
      <c r="AR92" s="529"/>
      <c r="AS92" s="529"/>
      <c r="AT92" s="529"/>
      <c r="AU92" s="529"/>
      <c r="AV92" s="529"/>
      <c r="AW92" s="529"/>
      <c r="AX92" s="529"/>
      <c r="AY92" s="529"/>
      <c r="AZ92" s="529"/>
      <c r="BA92" s="529"/>
      <c r="BB92" s="529"/>
      <c r="BC92" s="529"/>
      <c r="BD92" s="529"/>
      <c r="BE92" s="529"/>
      <c r="BF92" s="529"/>
      <c r="BG92" s="529"/>
      <c r="BH92" s="529"/>
      <c r="BI92" s="529"/>
      <c r="BJ92" s="529"/>
      <c r="BK92" s="529"/>
      <c r="BL92" s="529"/>
      <c r="BM92" s="529"/>
      <c r="BN92" s="529"/>
      <c r="BO92" s="529"/>
      <c r="BP92" s="529"/>
      <c r="BQ92" s="529"/>
      <c r="BR92" s="529"/>
      <c r="BS92" s="529"/>
      <c r="BT92" s="529"/>
    </row>
    <row r="93">
      <c r="A93" s="499"/>
      <c r="B93" s="527"/>
      <c r="C93" s="527"/>
      <c r="D93" s="528"/>
      <c r="E93" s="528"/>
      <c r="F93" s="528"/>
      <c r="G93" s="528"/>
      <c r="I93" s="529"/>
      <c r="J93" s="527"/>
      <c r="K93" s="527"/>
      <c r="L93" s="527"/>
      <c r="M93" s="528"/>
      <c r="N93" s="528"/>
      <c r="O93" s="528"/>
      <c r="P93" s="528"/>
      <c r="Q93" s="528"/>
      <c r="R93" s="528"/>
      <c r="S93" s="528"/>
      <c r="T93" s="528"/>
      <c r="U93" s="527"/>
      <c r="V93" s="528"/>
      <c r="W93" s="527"/>
      <c r="X93" s="529"/>
      <c r="Y93" s="529"/>
      <c r="Z93" s="529"/>
      <c r="AA93" s="529"/>
      <c r="AB93" s="529"/>
      <c r="AC93" s="529"/>
      <c r="AD93" s="529"/>
      <c r="AE93" s="529"/>
      <c r="AF93" s="529"/>
      <c r="AG93" s="529"/>
      <c r="AH93" s="529"/>
      <c r="AI93" s="529"/>
      <c r="AJ93" s="529"/>
      <c r="AK93" s="529"/>
      <c r="AL93" s="529"/>
      <c r="AM93" s="529"/>
      <c r="AN93" s="529"/>
      <c r="AO93" s="529"/>
      <c r="AP93" s="529"/>
      <c r="AQ93" s="529"/>
      <c r="AR93" s="529"/>
      <c r="AS93" s="529"/>
      <c r="AT93" s="529"/>
      <c r="AU93" s="529"/>
      <c r="AV93" s="529"/>
      <c r="AW93" s="529"/>
      <c r="AX93" s="529"/>
      <c r="AY93" s="529"/>
      <c r="AZ93" s="529"/>
      <c r="BA93" s="529"/>
      <c r="BB93" s="529"/>
      <c r="BC93" s="529"/>
      <c r="BD93" s="529"/>
      <c r="BE93" s="529"/>
      <c r="BF93" s="529"/>
      <c r="BG93" s="529"/>
      <c r="BH93" s="529"/>
      <c r="BI93" s="529"/>
      <c r="BJ93" s="529"/>
      <c r="BK93" s="529"/>
      <c r="BL93" s="529"/>
      <c r="BM93" s="529"/>
      <c r="BN93" s="529"/>
      <c r="BO93" s="529"/>
      <c r="BP93" s="529"/>
      <c r="BQ93" s="529"/>
      <c r="BR93" s="529"/>
      <c r="BS93" s="529"/>
      <c r="BT93" s="529"/>
    </row>
    <row r="94">
      <c r="A94" s="499"/>
      <c r="B94" s="527"/>
      <c r="C94" s="527"/>
      <c r="D94" s="528"/>
      <c r="E94" s="528"/>
      <c r="F94" s="528"/>
      <c r="G94" s="528"/>
      <c r="I94" s="529"/>
      <c r="J94" s="527"/>
      <c r="K94" s="527"/>
      <c r="L94" s="527"/>
      <c r="M94" s="528"/>
      <c r="N94" s="528"/>
      <c r="O94" s="528"/>
      <c r="P94" s="528"/>
      <c r="Q94" s="528"/>
      <c r="R94" s="528"/>
      <c r="S94" s="528"/>
      <c r="T94" s="528"/>
      <c r="U94" s="527"/>
      <c r="V94" s="528"/>
      <c r="W94" s="527"/>
      <c r="X94" s="529"/>
      <c r="Y94" s="529"/>
      <c r="Z94" s="529"/>
      <c r="AA94" s="529"/>
      <c r="AB94" s="529"/>
      <c r="AC94" s="529"/>
      <c r="AD94" s="529"/>
      <c r="AE94" s="529"/>
      <c r="AF94" s="529"/>
      <c r="AG94" s="529"/>
      <c r="AH94" s="529"/>
      <c r="AI94" s="529"/>
      <c r="AJ94" s="529"/>
      <c r="AK94" s="529"/>
      <c r="AL94" s="529"/>
      <c r="AM94" s="529"/>
      <c r="AN94" s="529"/>
      <c r="AO94" s="529"/>
      <c r="AP94" s="529"/>
      <c r="AQ94" s="529"/>
      <c r="AR94" s="529"/>
      <c r="AS94" s="529"/>
      <c r="AT94" s="529"/>
      <c r="AU94" s="529"/>
      <c r="AV94" s="529"/>
      <c r="AW94" s="529"/>
      <c r="AX94" s="529"/>
      <c r="AY94" s="529"/>
      <c r="AZ94" s="529"/>
      <c r="BA94" s="529"/>
      <c r="BB94" s="529"/>
      <c r="BC94" s="529"/>
      <c r="BD94" s="529"/>
      <c r="BE94" s="529"/>
      <c r="BF94" s="529"/>
      <c r="BG94" s="529"/>
      <c r="BH94" s="529"/>
      <c r="BI94" s="529"/>
      <c r="BJ94" s="529"/>
      <c r="BK94" s="529"/>
      <c r="BL94" s="529"/>
      <c r="BM94" s="529"/>
      <c r="BN94" s="529"/>
      <c r="BO94" s="529"/>
      <c r="BP94" s="529"/>
      <c r="BQ94" s="529"/>
      <c r="BR94" s="529"/>
      <c r="BS94" s="529"/>
      <c r="BT94" s="529"/>
    </row>
    <row r="95">
      <c r="A95" s="499"/>
      <c r="B95" s="527"/>
      <c r="C95" s="527"/>
      <c r="D95" s="528"/>
      <c r="E95" s="528"/>
      <c r="F95" s="528"/>
      <c r="G95" s="528"/>
      <c r="I95" s="529"/>
      <c r="J95" s="527"/>
      <c r="K95" s="527"/>
      <c r="L95" s="527"/>
      <c r="M95" s="528"/>
      <c r="N95" s="528"/>
      <c r="O95" s="528"/>
      <c r="P95" s="528"/>
      <c r="Q95" s="528"/>
      <c r="R95" s="528"/>
      <c r="S95" s="528"/>
      <c r="T95" s="528"/>
      <c r="U95" s="527"/>
      <c r="V95" s="528"/>
      <c r="W95" s="527"/>
      <c r="X95" s="529"/>
      <c r="Y95" s="529"/>
      <c r="Z95" s="529"/>
      <c r="AA95" s="529"/>
      <c r="AB95" s="529"/>
      <c r="AC95" s="529"/>
      <c r="AD95" s="529"/>
      <c r="AE95" s="529"/>
      <c r="AF95" s="529"/>
      <c r="AG95" s="529"/>
      <c r="AH95" s="529"/>
      <c r="AI95" s="529"/>
      <c r="AJ95" s="529"/>
      <c r="AK95" s="529"/>
      <c r="AL95" s="529"/>
      <c r="AM95" s="529"/>
      <c r="AN95" s="529"/>
      <c r="AO95" s="529"/>
      <c r="AP95" s="529"/>
      <c r="AQ95" s="529"/>
      <c r="AR95" s="529"/>
      <c r="AS95" s="529"/>
      <c r="AT95" s="529"/>
      <c r="AU95" s="529"/>
      <c r="AV95" s="529"/>
      <c r="AW95" s="529"/>
      <c r="AX95" s="529"/>
      <c r="AY95" s="529"/>
      <c r="AZ95" s="529"/>
      <c r="BA95" s="529"/>
      <c r="BB95" s="529"/>
      <c r="BC95" s="529"/>
      <c r="BD95" s="529"/>
      <c r="BE95" s="529"/>
      <c r="BF95" s="529"/>
      <c r="BG95" s="529"/>
      <c r="BH95" s="529"/>
      <c r="BI95" s="529"/>
      <c r="BJ95" s="529"/>
      <c r="BK95" s="529"/>
      <c r="BL95" s="529"/>
      <c r="BM95" s="529"/>
      <c r="BN95" s="529"/>
      <c r="BO95" s="529"/>
      <c r="BP95" s="529"/>
      <c r="BQ95" s="529"/>
      <c r="BR95" s="529"/>
      <c r="BS95" s="529"/>
      <c r="BT95" s="529"/>
    </row>
    <row r="96">
      <c r="A96" s="499"/>
      <c r="B96" s="527"/>
      <c r="C96" s="527"/>
      <c r="D96" s="528"/>
      <c r="E96" s="528"/>
      <c r="F96" s="528"/>
      <c r="G96" s="528"/>
      <c r="I96" s="529"/>
      <c r="J96" s="527"/>
      <c r="K96" s="527"/>
      <c r="L96" s="527"/>
      <c r="M96" s="528"/>
      <c r="N96" s="528"/>
      <c r="O96" s="528"/>
      <c r="P96" s="528"/>
      <c r="Q96" s="528"/>
      <c r="R96" s="528"/>
      <c r="S96" s="528"/>
      <c r="T96" s="528"/>
      <c r="U96" s="527"/>
      <c r="V96" s="528"/>
      <c r="W96" s="527"/>
      <c r="X96" s="529"/>
      <c r="Y96" s="529"/>
      <c r="Z96" s="529"/>
      <c r="AA96" s="529"/>
      <c r="AB96" s="529"/>
      <c r="AC96" s="529"/>
      <c r="AD96" s="529"/>
      <c r="AE96" s="529"/>
      <c r="AF96" s="529"/>
      <c r="AG96" s="529"/>
      <c r="AH96" s="529"/>
      <c r="AI96" s="529"/>
      <c r="AJ96" s="529"/>
      <c r="AK96" s="529"/>
      <c r="AL96" s="529"/>
      <c r="AM96" s="529"/>
      <c r="AN96" s="529"/>
      <c r="AO96" s="529"/>
      <c r="AP96" s="529"/>
      <c r="AQ96" s="529"/>
      <c r="AR96" s="529"/>
      <c r="AS96" s="529"/>
      <c r="AT96" s="529"/>
      <c r="AU96" s="529"/>
      <c r="AV96" s="529"/>
      <c r="AW96" s="529"/>
      <c r="AX96" s="529"/>
      <c r="AY96" s="529"/>
      <c r="AZ96" s="529"/>
      <c r="BA96" s="529"/>
      <c r="BB96" s="529"/>
      <c r="BC96" s="529"/>
      <c r="BD96" s="529"/>
      <c r="BE96" s="529"/>
      <c r="BF96" s="529"/>
      <c r="BG96" s="529"/>
      <c r="BH96" s="529"/>
      <c r="BI96" s="529"/>
      <c r="BJ96" s="529"/>
      <c r="BK96" s="529"/>
      <c r="BL96" s="529"/>
      <c r="BM96" s="529"/>
      <c r="BN96" s="529"/>
      <c r="BO96" s="529"/>
      <c r="BP96" s="529"/>
      <c r="BQ96" s="529"/>
      <c r="BR96" s="529"/>
      <c r="BS96" s="529"/>
      <c r="BT96" s="529"/>
    </row>
    <row r="97">
      <c r="A97" s="499"/>
      <c r="B97" s="527"/>
      <c r="C97" s="527"/>
      <c r="D97" s="528"/>
      <c r="E97" s="528"/>
      <c r="F97" s="528"/>
      <c r="G97" s="528"/>
      <c r="I97" s="529"/>
      <c r="J97" s="527"/>
      <c r="K97" s="527"/>
      <c r="L97" s="527"/>
      <c r="M97" s="528"/>
      <c r="N97" s="528"/>
      <c r="O97" s="528"/>
      <c r="P97" s="528"/>
      <c r="Q97" s="528"/>
      <c r="R97" s="528"/>
      <c r="S97" s="528"/>
      <c r="T97" s="528"/>
      <c r="U97" s="527"/>
      <c r="V97" s="528"/>
      <c r="W97" s="527"/>
      <c r="X97" s="529"/>
      <c r="Y97" s="529"/>
      <c r="Z97" s="529"/>
      <c r="AA97" s="529"/>
      <c r="AB97" s="529"/>
      <c r="AC97" s="529"/>
      <c r="AD97" s="529"/>
      <c r="AE97" s="529"/>
      <c r="AF97" s="529"/>
      <c r="AG97" s="529"/>
      <c r="AH97" s="529"/>
      <c r="AI97" s="529"/>
      <c r="AJ97" s="529"/>
      <c r="AK97" s="529"/>
      <c r="AL97" s="529"/>
      <c r="AM97" s="529"/>
      <c r="AN97" s="529"/>
      <c r="AO97" s="529"/>
      <c r="AP97" s="529"/>
      <c r="AQ97" s="529"/>
      <c r="AR97" s="529"/>
      <c r="AS97" s="529"/>
      <c r="AT97" s="529"/>
      <c r="AU97" s="529"/>
      <c r="AV97" s="529"/>
      <c r="AW97" s="529"/>
      <c r="AX97" s="529"/>
      <c r="AY97" s="529"/>
      <c r="AZ97" s="529"/>
      <c r="BA97" s="529"/>
      <c r="BB97" s="529"/>
      <c r="BC97" s="529"/>
      <c r="BD97" s="529"/>
      <c r="BE97" s="529"/>
      <c r="BF97" s="529"/>
      <c r="BG97" s="529"/>
      <c r="BH97" s="529"/>
      <c r="BI97" s="529"/>
      <c r="BJ97" s="529"/>
      <c r="BK97" s="529"/>
      <c r="BL97" s="529"/>
      <c r="BM97" s="529"/>
      <c r="BN97" s="529"/>
      <c r="BO97" s="529"/>
      <c r="BP97" s="529"/>
      <c r="BQ97" s="529"/>
      <c r="BR97" s="529"/>
      <c r="BS97" s="529"/>
      <c r="BT97" s="529"/>
    </row>
    <row r="98">
      <c r="A98" s="499"/>
      <c r="B98" s="527"/>
      <c r="C98" s="527"/>
      <c r="D98" s="528"/>
      <c r="E98" s="528"/>
      <c r="F98" s="528"/>
      <c r="G98" s="528"/>
      <c r="I98" s="529"/>
      <c r="J98" s="527"/>
      <c r="K98" s="527"/>
      <c r="L98" s="527"/>
      <c r="M98" s="528"/>
      <c r="N98" s="528"/>
      <c r="O98" s="528"/>
      <c r="P98" s="528"/>
      <c r="Q98" s="528"/>
      <c r="R98" s="528"/>
      <c r="S98" s="528"/>
      <c r="T98" s="528"/>
      <c r="U98" s="527"/>
      <c r="V98" s="528"/>
      <c r="W98" s="527"/>
      <c r="X98" s="529"/>
      <c r="Y98" s="529"/>
      <c r="Z98" s="529"/>
      <c r="AA98" s="529"/>
      <c r="AB98" s="529"/>
      <c r="AC98" s="529"/>
      <c r="AD98" s="529"/>
      <c r="AE98" s="529"/>
      <c r="AF98" s="529"/>
      <c r="AG98" s="529"/>
      <c r="AH98" s="529"/>
      <c r="AI98" s="529"/>
      <c r="AJ98" s="529"/>
      <c r="AK98" s="529"/>
      <c r="AL98" s="529"/>
      <c r="AM98" s="529"/>
      <c r="AN98" s="529"/>
      <c r="AO98" s="529"/>
      <c r="AP98" s="529"/>
      <c r="AQ98" s="529"/>
      <c r="AR98" s="529"/>
      <c r="AS98" s="529"/>
      <c r="AT98" s="529"/>
      <c r="AU98" s="529"/>
      <c r="AV98" s="529"/>
      <c r="AW98" s="529"/>
      <c r="AX98" s="529"/>
      <c r="AY98" s="529"/>
      <c r="AZ98" s="529"/>
      <c r="BA98" s="529"/>
      <c r="BB98" s="529"/>
      <c r="BC98" s="529"/>
      <c r="BD98" s="529"/>
      <c r="BE98" s="529"/>
      <c r="BF98" s="529"/>
      <c r="BG98" s="529"/>
      <c r="BH98" s="529"/>
      <c r="BI98" s="529"/>
      <c r="BJ98" s="529"/>
      <c r="BK98" s="529"/>
      <c r="BL98" s="529"/>
      <c r="BM98" s="529"/>
      <c r="BN98" s="529"/>
      <c r="BO98" s="529"/>
      <c r="BP98" s="529"/>
      <c r="BQ98" s="529"/>
      <c r="BR98" s="529"/>
      <c r="BS98" s="529"/>
      <c r="BT98" s="529"/>
    </row>
    <row r="99">
      <c r="A99" s="499"/>
      <c r="B99" s="527"/>
      <c r="C99" s="527"/>
      <c r="D99" s="528"/>
      <c r="E99" s="528"/>
      <c r="F99" s="528"/>
      <c r="G99" s="528"/>
      <c r="I99" s="529"/>
      <c r="J99" s="527"/>
      <c r="K99" s="527"/>
      <c r="L99" s="527"/>
      <c r="M99" s="528"/>
      <c r="N99" s="528"/>
      <c r="O99" s="528"/>
      <c r="P99" s="528"/>
      <c r="Q99" s="528"/>
      <c r="R99" s="528"/>
      <c r="S99" s="528"/>
      <c r="T99" s="528"/>
      <c r="U99" s="527"/>
      <c r="V99" s="528"/>
      <c r="W99" s="527"/>
      <c r="X99" s="529"/>
      <c r="Y99" s="529"/>
      <c r="Z99" s="529"/>
      <c r="AA99" s="529"/>
      <c r="AB99" s="529"/>
      <c r="AC99" s="529"/>
      <c r="AD99" s="529"/>
      <c r="AE99" s="529"/>
      <c r="AF99" s="529"/>
      <c r="AG99" s="529"/>
      <c r="AH99" s="529"/>
      <c r="AI99" s="529"/>
      <c r="AJ99" s="529"/>
      <c r="AK99" s="529"/>
      <c r="AL99" s="529"/>
      <c r="AM99" s="529"/>
      <c r="AN99" s="529"/>
      <c r="AO99" s="529"/>
      <c r="AP99" s="529"/>
      <c r="AQ99" s="529"/>
      <c r="AR99" s="529"/>
      <c r="AS99" s="529"/>
      <c r="AT99" s="529"/>
      <c r="AU99" s="529"/>
      <c r="AV99" s="529"/>
      <c r="AW99" s="529"/>
      <c r="AX99" s="529"/>
      <c r="AY99" s="529"/>
      <c r="AZ99" s="529"/>
      <c r="BA99" s="529"/>
      <c r="BB99" s="529"/>
      <c r="BC99" s="529"/>
      <c r="BD99" s="529"/>
      <c r="BE99" s="529"/>
      <c r="BF99" s="529"/>
      <c r="BG99" s="529"/>
      <c r="BH99" s="529"/>
      <c r="BI99" s="529"/>
      <c r="BJ99" s="529"/>
      <c r="BK99" s="529"/>
      <c r="BL99" s="529"/>
      <c r="BM99" s="529"/>
      <c r="BN99" s="529"/>
      <c r="BO99" s="529"/>
      <c r="BP99" s="529"/>
      <c r="BQ99" s="529"/>
      <c r="BR99" s="529"/>
      <c r="BS99" s="529"/>
      <c r="BT99" s="529"/>
    </row>
    <row r="100">
      <c r="A100" s="499"/>
      <c r="B100" s="527"/>
      <c r="C100" s="527"/>
      <c r="D100" s="528"/>
      <c r="E100" s="528"/>
      <c r="F100" s="528"/>
      <c r="G100" s="528"/>
      <c r="I100" s="529"/>
      <c r="J100" s="527"/>
      <c r="K100" s="527"/>
      <c r="L100" s="527"/>
      <c r="M100" s="528"/>
      <c r="N100" s="528"/>
      <c r="O100" s="528"/>
      <c r="P100" s="528"/>
      <c r="Q100" s="528"/>
      <c r="R100" s="528"/>
      <c r="S100" s="528"/>
      <c r="T100" s="528"/>
      <c r="U100" s="527"/>
      <c r="V100" s="528"/>
      <c r="W100" s="527"/>
      <c r="X100" s="529"/>
      <c r="Y100" s="529"/>
      <c r="Z100" s="529"/>
      <c r="AA100" s="529"/>
      <c r="AB100" s="529"/>
      <c r="AC100" s="529"/>
      <c r="AD100" s="529"/>
      <c r="AE100" s="529"/>
      <c r="AF100" s="529"/>
      <c r="AG100" s="529"/>
      <c r="AH100" s="529"/>
      <c r="AI100" s="529"/>
      <c r="AJ100" s="529"/>
      <c r="AK100" s="529"/>
      <c r="AL100" s="529"/>
      <c r="AM100" s="529"/>
      <c r="AN100" s="529"/>
      <c r="AO100" s="529"/>
      <c r="AP100" s="529"/>
      <c r="AQ100" s="529"/>
      <c r="AR100" s="529"/>
      <c r="AS100" s="529"/>
      <c r="AT100" s="529"/>
      <c r="AU100" s="529"/>
      <c r="AV100" s="529"/>
      <c r="AW100" s="529"/>
      <c r="AX100" s="529"/>
      <c r="AY100" s="529"/>
      <c r="AZ100" s="529"/>
      <c r="BA100" s="529"/>
      <c r="BB100" s="529"/>
      <c r="BC100" s="529"/>
      <c r="BD100" s="529"/>
      <c r="BE100" s="529"/>
      <c r="BF100" s="529"/>
      <c r="BG100" s="529"/>
      <c r="BH100" s="529"/>
      <c r="BI100" s="529"/>
      <c r="BJ100" s="529"/>
      <c r="BK100" s="529"/>
      <c r="BL100" s="529"/>
      <c r="BM100" s="529"/>
      <c r="BN100" s="529"/>
      <c r="BO100" s="529"/>
      <c r="BP100" s="529"/>
      <c r="BQ100" s="529"/>
      <c r="BR100" s="529"/>
      <c r="BS100" s="529"/>
      <c r="BT100" s="529"/>
    </row>
    <row r="101">
      <c r="A101" s="499"/>
      <c r="B101" s="527"/>
      <c r="C101" s="527"/>
      <c r="D101" s="528"/>
      <c r="E101" s="528"/>
      <c r="F101" s="528"/>
      <c r="G101" s="528"/>
      <c r="I101" s="529"/>
      <c r="J101" s="527"/>
      <c r="K101" s="527"/>
      <c r="L101" s="527"/>
      <c r="M101" s="528"/>
      <c r="N101" s="528"/>
      <c r="O101" s="528"/>
      <c r="P101" s="528"/>
      <c r="Q101" s="528"/>
      <c r="R101" s="528"/>
      <c r="S101" s="528"/>
      <c r="T101" s="528"/>
      <c r="U101" s="527"/>
      <c r="V101" s="528"/>
      <c r="W101" s="527"/>
      <c r="X101" s="529"/>
      <c r="Y101" s="529"/>
      <c r="Z101" s="529"/>
      <c r="AA101" s="529"/>
      <c r="AB101" s="529"/>
      <c r="AC101" s="529"/>
      <c r="AD101" s="529"/>
      <c r="AE101" s="529"/>
      <c r="AF101" s="529"/>
      <c r="AG101" s="529"/>
      <c r="AH101" s="529"/>
      <c r="AI101" s="529"/>
      <c r="AJ101" s="529"/>
      <c r="AK101" s="529"/>
      <c r="AL101" s="529"/>
      <c r="AM101" s="529"/>
      <c r="AN101" s="529"/>
      <c r="AO101" s="529"/>
      <c r="AP101" s="529"/>
      <c r="AQ101" s="529"/>
      <c r="AR101" s="529"/>
      <c r="AS101" s="529"/>
      <c r="AT101" s="529"/>
      <c r="AU101" s="529"/>
      <c r="AV101" s="529"/>
      <c r="AW101" s="529"/>
      <c r="AX101" s="529"/>
      <c r="AY101" s="529"/>
      <c r="AZ101" s="529"/>
      <c r="BA101" s="529"/>
      <c r="BB101" s="529"/>
      <c r="BC101" s="529"/>
      <c r="BD101" s="529"/>
      <c r="BE101" s="529"/>
      <c r="BF101" s="529"/>
      <c r="BG101" s="529"/>
      <c r="BH101" s="529"/>
      <c r="BI101" s="529"/>
      <c r="BJ101" s="529"/>
      <c r="BK101" s="529"/>
      <c r="BL101" s="529"/>
      <c r="BM101" s="529"/>
      <c r="BN101" s="529"/>
      <c r="BO101" s="529"/>
      <c r="BP101" s="529"/>
      <c r="BQ101" s="529"/>
      <c r="BR101" s="529"/>
      <c r="BS101" s="529"/>
      <c r="BT101" s="529"/>
    </row>
    <row r="102">
      <c r="A102" s="499"/>
      <c r="B102" s="527"/>
      <c r="C102" s="527"/>
      <c r="D102" s="528"/>
      <c r="E102" s="528"/>
      <c r="F102" s="528"/>
      <c r="G102" s="528"/>
      <c r="I102" s="529"/>
      <c r="J102" s="527"/>
      <c r="K102" s="527"/>
      <c r="L102" s="527"/>
      <c r="M102" s="528"/>
      <c r="N102" s="528"/>
      <c r="O102" s="528"/>
      <c r="P102" s="528"/>
      <c r="Q102" s="528"/>
      <c r="R102" s="528"/>
      <c r="S102" s="528"/>
      <c r="T102" s="528"/>
      <c r="U102" s="527"/>
      <c r="V102" s="528"/>
      <c r="W102" s="527"/>
      <c r="X102" s="529"/>
      <c r="Y102" s="529"/>
      <c r="Z102" s="529"/>
      <c r="AA102" s="529"/>
      <c r="AB102" s="529"/>
      <c r="AC102" s="529"/>
      <c r="AD102" s="529"/>
      <c r="AE102" s="529"/>
      <c r="AF102" s="529"/>
      <c r="AG102" s="529"/>
      <c r="AH102" s="529"/>
      <c r="AI102" s="529"/>
      <c r="AJ102" s="529"/>
      <c r="AK102" s="529"/>
      <c r="AL102" s="529"/>
      <c r="AM102" s="529"/>
      <c r="AN102" s="529"/>
      <c r="AO102" s="529"/>
      <c r="AP102" s="529"/>
      <c r="AQ102" s="529"/>
      <c r="AR102" s="529"/>
      <c r="AS102" s="529"/>
      <c r="AT102" s="529"/>
      <c r="AU102" s="529"/>
      <c r="AV102" s="529"/>
      <c r="AW102" s="529"/>
      <c r="AX102" s="529"/>
      <c r="AY102" s="529"/>
      <c r="AZ102" s="529"/>
      <c r="BA102" s="529"/>
      <c r="BB102" s="529"/>
      <c r="BC102" s="529"/>
      <c r="BD102" s="529"/>
      <c r="BE102" s="529"/>
      <c r="BF102" s="529"/>
      <c r="BG102" s="529"/>
      <c r="BH102" s="529"/>
      <c r="BI102" s="529"/>
      <c r="BJ102" s="529"/>
      <c r="BK102" s="529"/>
      <c r="BL102" s="529"/>
      <c r="BM102" s="529"/>
      <c r="BN102" s="529"/>
      <c r="BO102" s="529"/>
      <c r="BP102" s="529"/>
      <c r="BQ102" s="529"/>
      <c r="BR102" s="529"/>
      <c r="BS102" s="529"/>
      <c r="BT102" s="529"/>
    </row>
    <row r="103">
      <c r="A103" s="499"/>
      <c r="B103" s="527"/>
      <c r="C103" s="527"/>
      <c r="D103" s="528"/>
      <c r="E103" s="528"/>
      <c r="F103" s="528"/>
      <c r="G103" s="528"/>
      <c r="I103" s="529"/>
      <c r="J103" s="527"/>
      <c r="K103" s="527"/>
      <c r="L103" s="527"/>
      <c r="M103" s="528"/>
      <c r="N103" s="528"/>
      <c r="O103" s="528"/>
      <c r="P103" s="528"/>
      <c r="Q103" s="528"/>
      <c r="R103" s="528"/>
      <c r="S103" s="528"/>
      <c r="T103" s="528"/>
      <c r="U103" s="527"/>
      <c r="V103" s="528"/>
      <c r="W103" s="527"/>
      <c r="X103" s="529"/>
      <c r="Y103" s="529"/>
      <c r="Z103" s="529"/>
      <c r="AA103" s="529"/>
      <c r="AB103" s="529"/>
      <c r="AC103" s="529"/>
      <c r="AD103" s="529"/>
      <c r="AE103" s="529"/>
      <c r="AF103" s="529"/>
      <c r="AG103" s="529"/>
      <c r="AH103" s="529"/>
      <c r="AI103" s="529"/>
      <c r="AJ103" s="529"/>
      <c r="AK103" s="529"/>
      <c r="AL103" s="529"/>
      <c r="AM103" s="529"/>
      <c r="AN103" s="529"/>
      <c r="AO103" s="529"/>
      <c r="AP103" s="529"/>
      <c r="AQ103" s="529"/>
      <c r="AR103" s="529"/>
      <c r="AS103" s="529"/>
      <c r="AT103" s="529"/>
      <c r="AU103" s="529"/>
      <c r="AV103" s="529"/>
      <c r="AW103" s="529"/>
      <c r="AX103" s="529"/>
      <c r="AY103" s="529"/>
      <c r="AZ103" s="529"/>
      <c r="BA103" s="529"/>
      <c r="BB103" s="529"/>
      <c r="BC103" s="529"/>
      <c r="BD103" s="529"/>
      <c r="BE103" s="529"/>
      <c r="BF103" s="529"/>
      <c r="BG103" s="529"/>
      <c r="BH103" s="529"/>
      <c r="BI103" s="529"/>
      <c r="BJ103" s="529"/>
      <c r="BK103" s="529"/>
      <c r="BL103" s="529"/>
      <c r="BM103" s="529"/>
      <c r="BN103" s="529"/>
      <c r="BO103" s="529"/>
      <c r="BP103" s="529"/>
      <c r="BQ103" s="529"/>
      <c r="BR103" s="529"/>
      <c r="BS103" s="529"/>
      <c r="BT103" s="529"/>
    </row>
    <row r="104">
      <c r="A104" s="499"/>
      <c r="B104" s="527"/>
      <c r="C104" s="527"/>
      <c r="D104" s="528"/>
      <c r="E104" s="528"/>
      <c r="F104" s="528"/>
      <c r="G104" s="528"/>
      <c r="I104" s="529"/>
      <c r="J104" s="527"/>
      <c r="K104" s="527"/>
      <c r="L104" s="527"/>
      <c r="M104" s="528"/>
      <c r="N104" s="528"/>
      <c r="O104" s="528"/>
      <c r="P104" s="528"/>
      <c r="Q104" s="528"/>
      <c r="R104" s="528"/>
      <c r="S104" s="528"/>
      <c r="T104" s="528"/>
      <c r="U104" s="527"/>
      <c r="V104" s="528"/>
      <c r="W104" s="527"/>
      <c r="X104" s="529"/>
      <c r="Y104" s="529"/>
      <c r="Z104" s="529"/>
      <c r="AA104" s="529"/>
      <c r="AB104" s="529"/>
      <c r="AC104" s="529"/>
      <c r="AD104" s="529"/>
      <c r="AE104" s="529"/>
      <c r="AF104" s="529"/>
      <c r="AG104" s="529"/>
      <c r="AH104" s="529"/>
      <c r="AI104" s="529"/>
      <c r="AJ104" s="529"/>
      <c r="AK104" s="529"/>
      <c r="AL104" s="529"/>
      <c r="AM104" s="529"/>
      <c r="AN104" s="529"/>
      <c r="AO104" s="529"/>
      <c r="AP104" s="529"/>
      <c r="AQ104" s="529"/>
      <c r="AR104" s="529"/>
      <c r="AS104" s="529"/>
      <c r="AT104" s="529"/>
      <c r="AU104" s="529"/>
      <c r="AV104" s="529"/>
      <c r="AW104" s="529"/>
      <c r="AX104" s="529"/>
      <c r="AY104" s="529"/>
      <c r="AZ104" s="529"/>
      <c r="BA104" s="529"/>
      <c r="BB104" s="529"/>
      <c r="BC104" s="529"/>
      <c r="BD104" s="529"/>
      <c r="BE104" s="529"/>
      <c r="BF104" s="529"/>
      <c r="BG104" s="529"/>
      <c r="BH104" s="529"/>
      <c r="BI104" s="529"/>
      <c r="BJ104" s="529"/>
      <c r="BK104" s="529"/>
      <c r="BL104" s="529"/>
      <c r="BM104" s="529"/>
      <c r="BN104" s="529"/>
      <c r="BO104" s="529"/>
      <c r="BP104" s="529"/>
      <c r="BQ104" s="529"/>
      <c r="BR104" s="529"/>
      <c r="BS104" s="529"/>
      <c r="BT104" s="529"/>
    </row>
    <row r="105">
      <c r="A105" s="499"/>
      <c r="B105" s="527"/>
      <c r="C105" s="527"/>
      <c r="D105" s="528"/>
      <c r="E105" s="528"/>
      <c r="F105" s="528"/>
      <c r="G105" s="528"/>
      <c r="I105" s="529"/>
      <c r="J105" s="527"/>
      <c r="K105" s="527"/>
      <c r="L105" s="527"/>
      <c r="M105" s="528"/>
      <c r="N105" s="528"/>
      <c r="O105" s="528"/>
      <c r="P105" s="528"/>
      <c r="Q105" s="528"/>
      <c r="R105" s="528"/>
      <c r="S105" s="528"/>
      <c r="T105" s="528"/>
      <c r="U105" s="527"/>
      <c r="V105" s="528"/>
      <c r="W105" s="527"/>
      <c r="X105" s="529"/>
      <c r="Y105" s="529"/>
      <c r="Z105" s="529"/>
      <c r="AA105" s="529"/>
      <c r="AB105" s="529"/>
      <c r="AC105" s="529"/>
      <c r="AD105" s="529"/>
      <c r="AE105" s="529"/>
      <c r="AF105" s="529"/>
      <c r="AG105" s="529"/>
      <c r="AH105" s="529"/>
      <c r="AI105" s="529"/>
      <c r="AJ105" s="529"/>
      <c r="AK105" s="529"/>
      <c r="AL105" s="529"/>
      <c r="AM105" s="529"/>
      <c r="AN105" s="529"/>
      <c r="AO105" s="529"/>
      <c r="AP105" s="529"/>
      <c r="AQ105" s="529"/>
      <c r="AR105" s="529"/>
      <c r="AS105" s="529"/>
      <c r="AT105" s="529"/>
      <c r="AU105" s="529"/>
      <c r="AV105" s="529"/>
      <c r="AW105" s="529"/>
      <c r="AX105" s="529"/>
      <c r="AY105" s="529"/>
      <c r="AZ105" s="529"/>
      <c r="BA105" s="529"/>
      <c r="BB105" s="529"/>
      <c r="BC105" s="529"/>
      <c r="BD105" s="529"/>
      <c r="BE105" s="529"/>
      <c r="BF105" s="529"/>
      <c r="BG105" s="529"/>
      <c r="BH105" s="529"/>
      <c r="BI105" s="529"/>
      <c r="BJ105" s="529"/>
      <c r="BK105" s="529"/>
      <c r="BL105" s="529"/>
      <c r="BM105" s="529"/>
      <c r="BN105" s="529"/>
      <c r="BO105" s="529"/>
      <c r="BP105" s="529"/>
      <c r="BQ105" s="529"/>
      <c r="BR105" s="529"/>
      <c r="BS105" s="529"/>
      <c r="BT105" s="529"/>
    </row>
    <row r="106">
      <c r="A106" s="499"/>
      <c r="B106" s="527"/>
      <c r="C106" s="527"/>
      <c r="D106" s="528"/>
      <c r="E106" s="528"/>
      <c r="F106" s="528"/>
      <c r="G106" s="528"/>
      <c r="I106" s="529"/>
      <c r="J106" s="527"/>
      <c r="K106" s="527"/>
      <c r="L106" s="527"/>
      <c r="M106" s="528"/>
      <c r="N106" s="528"/>
      <c r="O106" s="528"/>
      <c r="P106" s="528"/>
      <c r="Q106" s="528"/>
      <c r="R106" s="528"/>
      <c r="S106" s="528"/>
      <c r="T106" s="528"/>
      <c r="U106" s="527"/>
      <c r="V106" s="528"/>
      <c r="W106" s="527"/>
      <c r="X106" s="529"/>
      <c r="Y106" s="529"/>
      <c r="Z106" s="529"/>
      <c r="AA106" s="529"/>
      <c r="AB106" s="529"/>
      <c r="AC106" s="529"/>
      <c r="AD106" s="529"/>
      <c r="AE106" s="529"/>
      <c r="AF106" s="529"/>
      <c r="AG106" s="529"/>
      <c r="AH106" s="529"/>
      <c r="AI106" s="529"/>
      <c r="AJ106" s="529"/>
      <c r="AK106" s="529"/>
      <c r="AL106" s="529"/>
      <c r="AM106" s="529"/>
      <c r="AN106" s="529"/>
      <c r="AO106" s="529"/>
      <c r="AP106" s="529"/>
      <c r="AQ106" s="529"/>
      <c r="AR106" s="529"/>
      <c r="AS106" s="529"/>
      <c r="AT106" s="529"/>
      <c r="AU106" s="529"/>
      <c r="AV106" s="529"/>
      <c r="AW106" s="529"/>
      <c r="AX106" s="529"/>
      <c r="AY106" s="529"/>
      <c r="AZ106" s="529"/>
      <c r="BA106" s="529"/>
      <c r="BB106" s="529"/>
      <c r="BC106" s="529"/>
      <c r="BD106" s="529"/>
      <c r="BE106" s="529"/>
      <c r="BF106" s="529"/>
      <c r="BG106" s="529"/>
      <c r="BH106" s="529"/>
      <c r="BI106" s="529"/>
      <c r="BJ106" s="529"/>
      <c r="BK106" s="529"/>
      <c r="BL106" s="529"/>
      <c r="BM106" s="529"/>
      <c r="BN106" s="529"/>
      <c r="BO106" s="529"/>
      <c r="BP106" s="529"/>
      <c r="BQ106" s="529"/>
      <c r="BR106" s="529"/>
      <c r="BS106" s="529"/>
      <c r="BT106" s="529"/>
    </row>
    <row r="107">
      <c r="A107" s="499"/>
      <c r="B107" s="527"/>
      <c r="C107" s="527"/>
      <c r="D107" s="528"/>
      <c r="E107" s="528"/>
      <c r="F107" s="528"/>
      <c r="G107" s="528"/>
      <c r="I107" s="529"/>
      <c r="J107" s="527"/>
      <c r="K107" s="527"/>
      <c r="L107" s="527"/>
      <c r="M107" s="528"/>
      <c r="N107" s="528"/>
      <c r="O107" s="528"/>
      <c r="P107" s="528"/>
      <c r="Q107" s="528"/>
      <c r="R107" s="528"/>
      <c r="S107" s="528"/>
      <c r="T107" s="528"/>
      <c r="U107" s="527"/>
      <c r="V107" s="528"/>
      <c r="W107" s="527"/>
      <c r="X107" s="529"/>
      <c r="Y107" s="529"/>
      <c r="Z107" s="529"/>
      <c r="AA107" s="529"/>
      <c r="AB107" s="529"/>
      <c r="AC107" s="529"/>
      <c r="AD107" s="529"/>
      <c r="AE107" s="529"/>
      <c r="AF107" s="529"/>
      <c r="AG107" s="529"/>
      <c r="AH107" s="529"/>
      <c r="AI107" s="529"/>
      <c r="AJ107" s="529"/>
      <c r="AK107" s="529"/>
      <c r="AL107" s="529"/>
      <c r="AM107" s="529"/>
      <c r="AN107" s="529"/>
      <c r="AO107" s="529"/>
      <c r="AP107" s="529"/>
      <c r="AQ107" s="529"/>
      <c r="AR107" s="529"/>
      <c r="AS107" s="529"/>
      <c r="AT107" s="529"/>
      <c r="AU107" s="529"/>
      <c r="AV107" s="529"/>
      <c r="AW107" s="529"/>
      <c r="AX107" s="529"/>
      <c r="AY107" s="529"/>
      <c r="AZ107" s="529"/>
      <c r="BA107" s="529"/>
      <c r="BB107" s="529"/>
      <c r="BC107" s="529"/>
      <c r="BD107" s="529"/>
      <c r="BE107" s="529"/>
      <c r="BF107" s="529"/>
      <c r="BG107" s="529"/>
      <c r="BH107" s="529"/>
      <c r="BI107" s="529"/>
      <c r="BJ107" s="529"/>
      <c r="BK107" s="529"/>
      <c r="BL107" s="529"/>
      <c r="BM107" s="529"/>
      <c r="BN107" s="529"/>
      <c r="BO107" s="529"/>
      <c r="BP107" s="529"/>
      <c r="BQ107" s="529"/>
      <c r="BR107" s="529"/>
      <c r="BS107" s="529"/>
      <c r="BT107" s="529"/>
    </row>
    <row r="108">
      <c r="A108" s="499"/>
      <c r="B108" s="527"/>
      <c r="C108" s="527"/>
      <c r="D108" s="528"/>
      <c r="E108" s="528"/>
      <c r="F108" s="528"/>
      <c r="G108" s="528"/>
      <c r="I108" s="529"/>
      <c r="J108" s="527"/>
      <c r="K108" s="527"/>
      <c r="L108" s="527"/>
      <c r="M108" s="528"/>
      <c r="N108" s="528"/>
      <c r="O108" s="528"/>
      <c r="P108" s="528"/>
      <c r="Q108" s="528"/>
      <c r="R108" s="528"/>
      <c r="S108" s="528"/>
      <c r="T108" s="528"/>
      <c r="U108" s="527"/>
      <c r="V108" s="528"/>
      <c r="W108" s="527"/>
      <c r="X108" s="529"/>
      <c r="Y108" s="529"/>
      <c r="Z108" s="529"/>
      <c r="AA108" s="529"/>
      <c r="AB108" s="529"/>
      <c r="AC108" s="529"/>
      <c r="AD108" s="529"/>
      <c r="AE108" s="529"/>
      <c r="AF108" s="529"/>
      <c r="AG108" s="529"/>
      <c r="AH108" s="529"/>
      <c r="AI108" s="529"/>
      <c r="AJ108" s="529"/>
      <c r="AK108" s="529"/>
      <c r="AL108" s="529"/>
      <c r="AM108" s="529"/>
      <c r="AN108" s="529"/>
      <c r="AO108" s="529"/>
      <c r="AP108" s="529"/>
      <c r="AQ108" s="529"/>
      <c r="AR108" s="529"/>
      <c r="AS108" s="529"/>
      <c r="AT108" s="529"/>
      <c r="AU108" s="529"/>
      <c r="AV108" s="529"/>
      <c r="AW108" s="529"/>
      <c r="AX108" s="529"/>
      <c r="AY108" s="529"/>
      <c r="AZ108" s="529"/>
      <c r="BA108" s="529"/>
      <c r="BB108" s="529"/>
      <c r="BC108" s="529"/>
      <c r="BD108" s="529"/>
      <c r="BE108" s="529"/>
      <c r="BF108" s="529"/>
      <c r="BG108" s="529"/>
      <c r="BH108" s="529"/>
      <c r="BI108" s="529"/>
      <c r="BJ108" s="529"/>
      <c r="BK108" s="529"/>
      <c r="BL108" s="529"/>
      <c r="BM108" s="529"/>
      <c r="BN108" s="529"/>
      <c r="BO108" s="529"/>
      <c r="BP108" s="529"/>
      <c r="BQ108" s="529"/>
      <c r="BR108" s="529"/>
      <c r="BS108" s="529"/>
      <c r="BT108" s="529"/>
    </row>
    <row r="109">
      <c r="A109" s="499"/>
      <c r="B109" s="527"/>
      <c r="C109" s="527"/>
      <c r="D109" s="528"/>
      <c r="E109" s="528"/>
      <c r="F109" s="528"/>
      <c r="G109" s="528"/>
      <c r="I109" s="529"/>
      <c r="J109" s="527"/>
      <c r="K109" s="527"/>
      <c r="L109" s="527"/>
      <c r="M109" s="528"/>
      <c r="N109" s="528"/>
      <c r="O109" s="528"/>
      <c r="P109" s="528"/>
      <c r="Q109" s="528"/>
      <c r="R109" s="528"/>
      <c r="S109" s="528"/>
      <c r="T109" s="528"/>
      <c r="U109" s="527"/>
      <c r="V109" s="528"/>
      <c r="W109" s="527"/>
      <c r="X109" s="529"/>
      <c r="Y109" s="529"/>
      <c r="Z109" s="529"/>
      <c r="AA109" s="529"/>
      <c r="AB109" s="529"/>
      <c r="AC109" s="529"/>
      <c r="AD109" s="529"/>
      <c r="AE109" s="529"/>
      <c r="AF109" s="529"/>
      <c r="AG109" s="529"/>
      <c r="AH109" s="529"/>
      <c r="AI109" s="529"/>
      <c r="AJ109" s="529"/>
      <c r="AK109" s="529"/>
      <c r="AL109" s="529"/>
      <c r="AM109" s="529"/>
      <c r="AN109" s="529"/>
      <c r="AO109" s="529"/>
      <c r="AP109" s="529"/>
      <c r="AQ109" s="529"/>
      <c r="AR109" s="529"/>
      <c r="AS109" s="529"/>
      <c r="AT109" s="529"/>
      <c r="AU109" s="529"/>
      <c r="AV109" s="529"/>
      <c r="AW109" s="529"/>
      <c r="AX109" s="529"/>
      <c r="AY109" s="529"/>
      <c r="AZ109" s="529"/>
      <c r="BA109" s="529"/>
      <c r="BB109" s="529"/>
      <c r="BC109" s="529"/>
      <c r="BD109" s="529"/>
      <c r="BE109" s="529"/>
      <c r="BF109" s="529"/>
      <c r="BG109" s="529"/>
      <c r="BH109" s="529"/>
      <c r="BI109" s="529"/>
      <c r="BJ109" s="529"/>
      <c r="BK109" s="529"/>
      <c r="BL109" s="529"/>
      <c r="BM109" s="529"/>
      <c r="BN109" s="529"/>
      <c r="BO109" s="529"/>
      <c r="BP109" s="529"/>
      <c r="BQ109" s="529"/>
      <c r="BR109" s="529"/>
      <c r="BS109" s="529"/>
      <c r="BT109" s="529"/>
    </row>
    <row r="110">
      <c r="A110" s="499"/>
      <c r="B110" s="527"/>
      <c r="C110" s="527"/>
      <c r="D110" s="528"/>
      <c r="E110" s="528"/>
      <c r="F110" s="528"/>
      <c r="G110" s="528"/>
      <c r="I110" s="529"/>
      <c r="J110" s="527"/>
      <c r="K110" s="527"/>
      <c r="L110" s="527"/>
      <c r="M110" s="528"/>
      <c r="N110" s="528"/>
      <c r="O110" s="528"/>
      <c r="P110" s="528"/>
      <c r="Q110" s="528"/>
      <c r="R110" s="528"/>
      <c r="S110" s="528"/>
      <c r="T110" s="528"/>
      <c r="U110" s="527"/>
      <c r="V110" s="528"/>
      <c r="W110" s="527"/>
      <c r="X110" s="529"/>
      <c r="Y110" s="529"/>
      <c r="Z110" s="529"/>
      <c r="AA110" s="529"/>
      <c r="AB110" s="529"/>
      <c r="AC110" s="529"/>
      <c r="AD110" s="529"/>
      <c r="AE110" s="529"/>
      <c r="AF110" s="529"/>
      <c r="AG110" s="529"/>
      <c r="AH110" s="529"/>
      <c r="AI110" s="529"/>
      <c r="AJ110" s="529"/>
      <c r="AK110" s="529"/>
      <c r="AL110" s="529"/>
      <c r="AM110" s="529"/>
      <c r="AN110" s="529"/>
      <c r="AO110" s="529"/>
      <c r="AP110" s="529"/>
      <c r="AQ110" s="529"/>
      <c r="AR110" s="529"/>
      <c r="AS110" s="529"/>
      <c r="AT110" s="529"/>
      <c r="AU110" s="529"/>
      <c r="AV110" s="529"/>
      <c r="AW110" s="529"/>
      <c r="AX110" s="529"/>
      <c r="AY110" s="529"/>
      <c r="AZ110" s="529"/>
      <c r="BA110" s="529"/>
      <c r="BB110" s="529"/>
      <c r="BC110" s="529"/>
      <c r="BD110" s="529"/>
      <c r="BE110" s="529"/>
      <c r="BF110" s="529"/>
      <c r="BG110" s="529"/>
      <c r="BH110" s="529"/>
      <c r="BI110" s="529"/>
      <c r="BJ110" s="529"/>
      <c r="BK110" s="529"/>
      <c r="BL110" s="529"/>
      <c r="BM110" s="529"/>
      <c r="BN110" s="529"/>
      <c r="BO110" s="529"/>
      <c r="BP110" s="529"/>
      <c r="BQ110" s="529"/>
      <c r="BR110" s="529"/>
      <c r="BS110" s="529"/>
      <c r="BT110" s="529"/>
    </row>
    <row r="111">
      <c r="A111" s="499"/>
      <c r="B111" s="527"/>
      <c r="C111" s="527"/>
      <c r="D111" s="528"/>
      <c r="E111" s="528"/>
      <c r="F111" s="528"/>
      <c r="G111" s="528"/>
      <c r="I111" s="529"/>
      <c r="J111" s="527"/>
      <c r="K111" s="527"/>
      <c r="L111" s="527"/>
      <c r="M111" s="528"/>
      <c r="N111" s="528"/>
      <c r="O111" s="528"/>
      <c r="P111" s="528"/>
      <c r="Q111" s="528"/>
      <c r="R111" s="528"/>
      <c r="S111" s="528"/>
      <c r="T111" s="528"/>
      <c r="U111" s="527"/>
      <c r="V111" s="528"/>
      <c r="W111" s="527"/>
      <c r="X111" s="529"/>
      <c r="Y111" s="529"/>
      <c r="Z111" s="529"/>
      <c r="AA111" s="529"/>
      <c r="AB111" s="529"/>
      <c r="AC111" s="529"/>
      <c r="AD111" s="529"/>
      <c r="AE111" s="529"/>
      <c r="AF111" s="529"/>
      <c r="AG111" s="529"/>
      <c r="AH111" s="529"/>
      <c r="AI111" s="529"/>
      <c r="AJ111" s="529"/>
      <c r="AK111" s="529"/>
      <c r="AL111" s="529"/>
      <c r="AM111" s="529"/>
      <c r="AN111" s="529"/>
      <c r="AO111" s="529"/>
      <c r="AP111" s="529"/>
      <c r="AQ111" s="529"/>
      <c r="AR111" s="529"/>
      <c r="AS111" s="529"/>
      <c r="AT111" s="529"/>
      <c r="AU111" s="529"/>
      <c r="AV111" s="529"/>
      <c r="AW111" s="529"/>
      <c r="AX111" s="529"/>
      <c r="AY111" s="529"/>
      <c r="AZ111" s="529"/>
      <c r="BA111" s="529"/>
      <c r="BB111" s="529"/>
      <c r="BC111" s="529"/>
      <c r="BD111" s="529"/>
      <c r="BE111" s="529"/>
      <c r="BF111" s="529"/>
      <c r="BG111" s="529"/>
      <c r="BH111" s="529"/>
      <c r="BI111" s="529"/>
      <c r="BJ111" s="529"/>
      <c r="BK111" s="529"/>
      <c r="BL111" s="529"/>
      <c r="BM111" s="529"/>
      <c r="BN111" s="529"/>
      <c r="BO111" s="529"/>
      <c r="BP111" s="529"/>
      <c r="BQ111" s="529"/>
      <c r="BR111" s="529"/>
      <c r="BS111" s="529"/>
      <c r="BT111" s="529"/>
    </row>
    <row r="112">
      <c r="A112" s="499"/>
      <c r="B112" s="527"/>
      <c r="C112" s="527"/>
      <c r="D112" s="528"/>
      <c r="E112" s="528"/>
      <c r="F112" s="528"/>
      <c r="G112" s="528"/>
      <c r="I112" s="529"/>
      <c r="J112" s="527"/>
      <c r="K112" s="527"/>
      <c r="L112" s="527"/>
      <c r="M112" s="528"/>
      <c r="N112" s="528"/>
      <c r="O112" s="528"/>
      <c r="P112" s="528"/>
      <c r="Q112" s="528"/>
      <c r="R112" s="528"/>
      <c r="S112" s="528"/>
      <c r="T112" s="528"/>
      <c r="U112" s="527"/>
      <c r="V112" s="528"/>
      <c r="W112" s="527"/>
      <c r="X112" s="529"/>
      <c r="Y112" s="529"/>
      <c r="Z112" s="529"/>
      <c r="AA112" s="529"/>
      <c r="AB112" s="529"/>
      <c r="AC112" s="529"/>
      <c r="AD112" s="529"/>
      <c r="AE112" s="529"/>
      <c r="AF112" s="529"/>
      <c r="AG112" s="529"/>
      <c r="AH112" s="529"/>
      <c r="AI112" s="529"/>
      <c r="AJ112" s="529"/>
      <c r="AK112" s="529"/>
      <c r="AL112" s="529"/>
      <c r="AM112" s="529"/>
      <c r="AN112" s="529"/>
      <c r="AO112" s="529"/>
      <c r="AP112" s="529"/>
      <c r="AQ112" s="529"/>
      <c r="AR112" s="529"/>
      <c r="AS112" s="529"/>
      <c r="AT112" s="529"/>
      <c r="AU112" s="529"/>
      <c r="AV112" s="529"/>
      <c r="AW112" s="529"/>
      <c r="AX112" s="529"/>
      <c r="AY112" s="529"/>
      <c r="AZ112" s="529"/>
      <c r="BA112" s="529"/>
      <c r="BB112" s="529"/>
      <c r="BC112" s="529"/>
      <c r="BD112" s="529"/>
      <c r="BE112" s="529"/>
      <c r="BF112" s="529"/>
      <c r="BG112" s="529"/>
      <c r="BH112" s="529"/>
      <c r="BI112" s="529"/>
      <c r="BJ112" s="529"/>
      <c r="BK112" s="529"/>
      <c r="BL112" s="529"/>
      <c r="BM112" s="529"/>
      <c r="BN112" s="529"/>
      <c r="BO112" s="529"/>
      <c r="BP112" s="529"/>
      <c r="BQ112" s="529"/>
      <c r="BR112" s="529"/>
      <c r="BS112" s="529"/>
      <c r="BT112" s="529"/>
    </row>
    <row r="113">
      <c r="A113" s="499"/>
      <c r="B113" s="527"/>
      <c r="C113" s="527"/>
      <c r="D113" s="528"/>
      <c r="E113" s="528"/>
      <c r="F113" s="528"/>
      <c r="G113" s="528"/>
      <c r="I113" s="529"/>
      <c r="J113" s="527"/>
      <c r="K113" s="527"/>
      <c r="L113" s="527"/>
      <c r="M113" s="528"/>
      <c r="N113" s="528"/>
      <c r="O113" s="528"/>
      <c r="P113" s="528"/>
      <c r="Q113" s="528"/>
      <c r="R113" s="528"/>
      <c r="S113" s="528"/>
      <c r="T113" s="528"/>
      <c r="U113" s="527"/>
      <c r="V113" s="528"/>
      <c r="W113" s="527"/>
      <c r="X113" s="529"/>
      <c r="Y113" s="529"/>
      <c r="Z113" s="529"/>
      <c r="AA113" s="529"/>
      <c r="AB113" s="529"/>
      <c r="AC113" s="529"/>
      <c r="AD113" s="529"/>
      <c r="AE113" s="529"/>
      <c r="AF113" s="529"/>
      <c r="AG113" s="529"/>
      <c r="AH113" s="529"/>
      <c r="AI113" s="529"/>
      <c r="AJ113" s="529"/>
      <c r="AK113" s="529"/>
      <c r="AL113" s="529"/>
      <c r="AM113" s="529"/>
      <c r="AN113" s="529"/>
      <c r="AO113" s="529"/>
      <c r="AP113" s="529"/>
      <c r="AQ113" s="529"/>
      <c r="AR113" s="529"/>
      <c r="AS113" s="529"/>
      <c r="AT113" s="529"/>
      <c r="AU113" s="529"/>
      <c r="AV113" s="529"/>
      <c r="AW113" s="529"/>
      <c r="AX113" s="529"/>
      <c r="AY113" s="529"/>
      <c r="AZ113" s="529"/>
      <c r="BA113" s="529"/>
      <c r="BB113" s="529"/>
      <c r="BC113" s="529"/>
      <c r="BD113" s="529"/>
      <c r="BE113" s="529"/>
      <c r="BF113" s="529"/>
      <c r="BG113" s="529"/>
      <c r="BH113" s="529"/>
      <c r="BI113" s="529"/>
      <c r="BJ113" s="529"/>
      <c r="BK113" s="529"/>
      <c r="BL113" s="529"/>
      <c r="BM113" s="529"/>
      <c r="BN113" s="529"/>
      <c r="BO113" s="529"/>
      <c r="BP113" s="529"/>
      <c r="BQ113" s="529"/>
      <c r="BR113" s="529"/>
      <c r="BS113" s="529"/>
      <c r="BT113" s="529"/>
    </row>
    <row r="114">
      <c r="A114" s="499"/>
      <c r="B114" s="527"/>
      <c r="C114" s="527"/>
      <c r="D114" s="528"/>
      <c r="E114" s="528"/>
      <c r="F114" s="528"/>
      <c r="G114" s="528"/>
      <c r="I114" s="529"/>
      <c r="J114" s="527"/>
      <c r="K114" s="527"/>
      <c r="L114" s="527"/>
      <c r="M114" s="528"/>
      <c r="N114" s="528"/>
      <c r="O114" s="528"/>
      <c r="P114" s="528"/>
      <c r="Q114" s="528"/>
      <c r="R114" s="528"/>
      <c r="S114" s="528"/>
      <c r="T114" s="528"/>
      <c r="U114" s="527"/>
      <c r="V114" s="528"/>
      <c r="W114" s="527"/>
      <c r="X114" s="529"/>
      <c r="Y114" s="529"/>
      <c r="Z114" s="529"/>
      <c r="AA114" s="529"/>
      <c r="AB114" s="529"/>
      <c r="AC114" s="529"/>
      <c r="AD114" s="529"/>
      <c r="AE114" s="529"/>
      <c r="AF114" s="529"/>
      <c r="AG114" s="529"/>
      <c r="AH114" s="529"/>
      <c r="AI114" s="529"/>
      <c r="AJ114" s="529"/>
      <c r="AK114" s="529"/>
      <c r="AL114" s="529"/>
      <c r="AM114" s="529"/>
      <c r="AN114" s="529"/>
      <c r="AO114" s="529"/>
      <c r="AP114" s="529"/>
      <c r="AQ114" s="529"/>
      <c r="AR114" s="529"/>
      <c r="AS114" s="529"/>
      <c r="AT114" s="529"/>
      <c r="AU114" s="529"/>
      <c r="AV114" s="529"/>
      <c r="AW114" s="529"/>
      <c r="AX114" s="529"/>
      <c r="AY114" s="529"/>
      <c r="AZ114" s="529"/>
      <c r="BA114" s="529"/>
      <c r="BB114" s="529"/>
      <c r="BC114" s="529"/>
      <c r="BD114" s="529"/>
      <c r="BE114" s="529"/>
      <c r="BF114" s="529"/>
      <c r="BG114" s="529"/>
      <c r="BH114" s="529"/>
      <c r="BI114" s="529"/>
      <c r="BJ114" s="529"/>
      <c r="BK114" s="529"/>
      <c r="BL114" s="529"/>
      <c r="BM114" s="529"/>
      <c r="BN114" s="529"/>
      <c r="BO114" s="529"/>
      <c r="BP114" s="529"/>
      <c r="BQ114" s="529"/>
      <c r="BR114" s="529"/>
      <c r="BS114" s="529"/>
      <c r="BT114" s="529"/>
    </row>
    <row r="115">
      <c r="A115" s="499"/>
      <c r="B115" s="527"/>
      <c r="C115" s="527"/>
      <c r="D115" s="528"/>
      <c r="E115" s="528"/>
      <c r="F115" s="528"/>
      <c r="G115" s="528"/>
      <c r="I115" s="529"/>
      <c r="J115" s="527"/>
      <c r="K115" s="527"/>
      <c r="L115" s="527"/>
      <c r="M115" s="528"/>
      <c r="N115" s="528"/>
      <c r="O115" s="528"/>
      <c r="P115" s="528"/>
      <c r="Q115" s="528"/>
      <c r="R115" s="528"/>
      <c r="S115" s="528"/>
      <c r="T115" s="528"/>
      <c r="U115" s="527"/>
      <c r="V115" s="528"/>
      <c r="W115" s="527"/>
      <c r="X115" s="529"/>
      <c r="Y115" s="529"/>
      <c r="Z115" s="529"/>
      <c r="AA115" s="529"/>
      <c r="AB115" s="529"/>
      <c r="AC115" s="529"/>
      <c r="AD115" s="529"/>
      <c r="AE115" s="529"/>
      <c r="AF115" s="529"/>
      <c r="AG115" s="529"/>
      <c r="AH115" s="529"/>
      <c r="AI115" s="529"/>
      <c r="AJ115" s="529"/>
      <c r="AK115" s="529"/>
      <c r="AL115" s="529"/>
      <c r="AM115" s="529"/>
      <c r="AN115" s="529"/>
      <c r="AO115" s="529"/>
      <c r="AP115" s="529"/>
      <c r="AQ115" s="529"/>
      <c r="AR115" s="529"/>
      <c r="AS115" s="529"/>
      <c r="AT115" s="529"/>
      <c r="AU115" s="529"/>
      <c r="AV115" s="529"/>
      <c r="AW115" s="529"/>
      <c r="AX115" s="529"/>
      <c r="AY115" s="529"/>
      <c r="AZ115" s="529"/>
      <c r="BA115" s="529"/>
      <c r="BB115" s="529"/>
      <c r="BC115" s="529"/>
      <c r="BD115" s="529"/>
      <c r="BE115" s="529"/>
      <c r="BF115" s="529"/>
      <c r="BG115" s="529"/>
      <c r="BH115" s="529"/>
      <c r="BI115" s="529"/>
      <c r="BJ115" s="529"/>
      <c r="BK115" s="529"/>
      <c r="BL115" s="529"/>
      <c r="BM115" s="529"/>
      <c r="BN115" s="529"/>
      <c r="BO115" s="529"/>
      <c r="BP115" s="529"/>
      <c r="BQ115" s="529"/>
      <c r="BR115" s="529"/>
      <c r="BS115" s="529"/>
      <c r="BT115" s="529"/>
    </row>
    <row r="116">
      <c r="A116" s="499"/>
      <c r="B116" s="527"/>
      <c r="C116" s="527"/>
      <c r="D116" s="528"/>
      <c r="E116" s="528"/>
      <c r="F116" s="528"/>
      <c r="G116" s="528"/>
      <c r="I116" s="529"/>
      <c r="J116" s="527"/>
      <c r="K116" s="527"/>
      <c r="L116" s="527"/>
      <c r="M116" s="528"/>
      <c r="N116" s="528"/>
      <c r="O116" s="528"/>
      <c r="P116" s="528"/>
      <c r="Q116" s="528"/>
      <c r="R116" s="528"/>
      <c r="S116" s="528"/>
      <c r="T116" s="528"/>
      <c r="U116" s="527"/>
      <c r="V116" s="528"/>
      <c r="W116" s="527"/>
      <c r="X116" s="529"/>
      <c r="Y116" s="529"/>
      <c r="Z116" s="529"/>
      <c r="AA116" s="529"/>
      <c r="AB116" s="529"/>
      <c r="AC116" s="529"/>
      <c r="AD116" s="529"/>
      <c r="AE116" s="529"/>
      <c r="AF116" s="529"/>
      <c r="AG116" s="529"/>
      <c r="AH116" s="529"/>
      <c r="AI116" s="529"/>
      <c r="AJ116" s="529"/>
      <c r="AK116" s="529"/>
      <c r="AL116" s="529"/>
      <c r="AM116" s="529"/>
      <c r="AN116" s="529"/>
      <c r="AO116" s="529"/>
      <c r="AP116" s="529"/>
      <c r="AQ116" s="529"/>
      <c r="AR116" s="529"/>
      <c r="AS116" s="529"/>
      <c r="AT116" s="529"/>
      <c r="AU116" s="529"/>
      <c r="AV116" s="529"/>
      <c r="AW116" s="529"/>
      <c r="AX116" s="529"/>
      <c r="AY116" s="529"/>
      <c r="AZ116" s="529"/>
      <c r="BA116" s="529"/>
      <c r="BB116" s="529"/>
      <c r="BC116" s="529"/>
      <c r="BD116" s="529"/>
      <c r="BE116" s="529"/>
      <c r="BF116" s="529"/>
      <c r="BG116" s="529"/>
      <c r="BH116" s="529"/>
      <c r="BI116" s="529"/>
      <c r="BJ116" s="529"/>
      <c r="BK116" s="529"/>
      <c r="BL116" s="529"/>
      <c r="BM116" s="529"/>
      <c r="BN116" s="529"/>
      <c r="BO116" s="529"/>
      <c r="BP116" s="529"/>
      <c r="BQ116" s="529"/>
      <c r="BR116" s="529"/>
      <c r="BS116" s="529"/>
      <c r="BT116" s="529"/>
    </row>
    <row r="117">
      <c r="A117" s="499"/>
      <c r="B117" s="527"/>
      <c r="C117" s="527"/>
      <c r="D117" s="528"/>
      <c r="E117" s="528"/>
      <c r="F117" s="528"/>
      <c r="G117" s="528"/>
      <c r="I117" s="529"/>
      <c r="J117" s="527"/>
      <c r="K117" s="527"/>
      <c r="L117" s="527"/>
      <c r="M117" s="528"/>
      <c r="N117" s="528"/>
      <c r="O117" s="528"/>
      <c r="P117" s="528"/>
      <c r="Q117" s="528"/>
      <c r="R117" s="528"/>
      <c r="S117" s="528"/>
      <c r="T117" s="528"/>
      <c r="U117" s="527"/>
      <c r="V117" s="528"/>
      <c r="W117" s="527"/>
      <c r="X117" s="529"/>
      <c r="Y117" s="529"/>
      <c r="Z117" s="529"/>
      <c r="AA117" s="529"/>
      <c r="AB117" s="529"/>
      <c r="AC117" s="529"/>
      <c r="AD117" s="529"/>
      <c r="AE117" s="529"/>
      <c r="AF117" s="529"/>
      <c r="AG117" s="529"/>
      <c r="AH117" s="529"/>
      <c r="AI117" s="529"/>
      <c r="AJ117" s="529"/>
      <c r="AK117" s="529"/>
      <c r="AL117" s="529"/>
      <c r="AM117" s="529"/>
      <c r="AN117" s="529"/>
      <c r="AO117" s="529"/>
      <c r="AP117" s="529"/>
      <c r="AQ117" s="529"/>
      <c r="AR117" s="529"/>
      <c r="AS117" s="529"/>
      <c r="AT117" s="529"/>
      <c r="AU117" s="529"/>
      <c r="AV117" s="529"/>
      <c r="AW117" s="529"/>
      <c r="AX117" s="529"/>
      <c r="AY117" s="529"/>
      <c r="AZ117" s="529"/>
      <c r="BA117" s="529"/>
      <c r="BB117" s="529"/>
      <c r="BC117" s="529"/>
      <c r="BD117" s="529"/>
      <c r="BE117" s="529"/>
      <c r="BF117" s="529"/>
      <c r="BG117" s="529"/>
      <c r="BH117" s="529"/>
      <c r="BI117" s="529"/>
      <c r="BJ117" s="529"/>
      <c r="BK117" s="529"/>
      <c r="BL117" s="529"/>
      <c r="BM117" s="529"/>
      <c r="BN117" s="529"/>
      <c r="BO117" s="529"/>
      <c r="BP117" s="529"/>
      <c r="BQ117" s="529"/>
      <c r="BR117" s="529"/>
      <c r="BS117" s="529"/>
      <c r="BT117" s="529"/>
    </row>
    <row r="118">
      <c r="A118" s="499"/>
      <c r="B118" s="527"/>
      <c r="C118" s="527"/>
      <c r="D118" s="528"/>
      <c r="E118" s="528"/>
      <c r="F118" s="528"/>
      <c r="G118" s="528"/>
      <c r="I118" s="529"/>
      <c r="J118" s="527"/>
      <c r="K118" s="527"/>
      <c r="L118" s="527"/>
      <c r="M118" s="528"/>
      <c r="N118" s="528"/>
      <c r="O118" s="528"/>
      <c r="P118" s="528"/>
      <c r="Q118" s="528"/>
      <c r="R118" s="528"/>
      <c r="S118" s="528"/>
      <c r="T118" s="528"/>
      <c r="U118" s="527"/>
      <c r="V118" s="528"/>
      <c r="W118" s="527"/>
      <c r="X118" s="529"/>
      <c r="Y118" s="529"/>
      <c r="Z118" s="529"/>
      <c r="AA118" s="529"/>
      <c r="AB118" s="529"/>
      <c r="AC118" s="529"/>
      <c r="AD118" s="529"/>
      <c r="AE118" s="529"/>
      <c r="AF118" s="529"/>
      <c r="AG118" s="529"/>
      <c r="AH118" s="529"/>
      <c r="AI118" s="529"/>
      <c r="AJ118" s="529"/>
      <c r="AK118" s="529"/>
      <c r="AL118" s="529"/>
      <c r="AM118" s="529"/>
      <c r="AN118" s="529"/>
      <c r="AO118" s="529"/>
      <c r="AP118" s="529"/>
      <c r="AQ118" s="529"/>
      <c r="AR118" s="529"/>
      <c r="AS118" s="529"/>
      <c r="AT118" s="529"/>
      <c r="AU118" s="529"/>
      <c r="AV118" s="529"/>
      <c r="AW118" s="529"/>
      <c r="AX118" s="529"/>
      <c r="AY118" s="529"/>
      <c r="AZ118" s="529"/>
      <c r="BA118" s="529"/>
      <c r="BB118" s="529"/>
      <c r="BC118" s="529"/>
      <c r="BD118" s="529"/>
      <c r="BE118" s="529"/>
      <c r="BF118" s="529"/>
      <c r="BG118" s="529"/>
      <c r="BH118" s="529"/>
      <c r="BI118" s="529"/>
      <c r="BJ118" s="529"/>
      <c r="BK118" s="529"/>
      <c r="BL118" s="529"/>
      <c r="BM118" s="529"/>
      <c r="BN118" s="529"/>
      <c r="BO118" s="529"/>
      <c r="BP118" s="529"/>
      <c r="BQ118" s="529"/>
      <c r="BR118" s="529"/>
      <c r="BS118" s="529"/>
      <c r="BT118" s="529"/>
    </row>
    <row r="119">
      <c r="A119" s="499"/>
      <c r="B119" s="527"/>
      <c r="C119" s="527"/>
      <c r="D119" s="528"/>
      <c r="E119" s="528"/>
      <c r="F119" s="528"/>
      <c r="G119" s="528"/>
      <c r="I119" s="529"/>
      <c r="J119" s="527"/>
      <c r="K119" s="527"/>
      <c r="L119" s="527"/>
      <c r="M119" s="528"/>
      <c r="N119" s="528"/>
      <c r="O119" s="528"/>
      <c r="P119" s="528"/>
      <c r="Q119" s="528"/>
      <c r="R119" s="528"/>
      <c r="S119" s="528"/>
      <c r="T119" s="528"/>
      <c r="U119" s="527"/>
      <c r="V119" s="528"/>
      <c r="W119" s="527"/>
      <c r="X119" s="529"/>
      <c r="Y119" s="529"/>
      <c r="Z119" s="529"/>
      <c r="AA119" s="529"/>
      <c r="AB119" s="529"/>
      <c r="AC119" s="529"/>
      <c r="AD119" s="529"/>
      <c r="AE119" s="529"/>
      <c r="AF119" s="529"/>
      <c r="AG119" s="529"/>
      <c r="AH119" s="529"/>
      <c r="AI119" s="529"/>
      <c r="AJ119" s="529"/>
      <c r="AK119" s="529"/>
      <c r="AL119" s="529"/>
      <c r="AM119" s="529"/>
      <c r="AN119" s="529"/>
      <c r="AO119" s="529"/>
      <c r="AP119" s="529"/>
      <c r="AQ119" s="529"/>
      <c r="AR119" s="529"/>
      <c r="AS119" s="529"/>
      <c r="AT119" s="529"/>
      <c r="AU119" s="529"/>
      <c r="AV119" s="529"/>
      <c r="AW119" s="529"/>
      <c r="AX119" s="529"/>
      <c r="AY119" s="529"/>
      <c r="AZ119" s="529"/>
      <c r="BA119" s="529"/>
      <c r="BB119" s="529"/>
      <c r="BC119" s="529"/>
      <c r="BD119" s="529"/>
      <c r="BE119" s="529"/>
      <c r="BF119" s="529"/>
      <c r="BG119" s="529"/>
      <c r="BH119" s="529"/>
      <c r="BI119" s="529"/>
      <c r="BJ119" s="529"/>
      <c r="BK119" s="529"/>
      <c r="BL119" s="529"/>
      <c r="BM119" s="529"/>
      <c r="BN119" s="529"/>
      <c r="BO119" s="529"/>
      <c r="BP119" s="529"/>
      <c r="BQ119" s="529"/>
      <c r="BR119" s="529"/>
      <c r="BS119" s="529"/>
      <c r="BT119" s="529"/>
    </row>
    <row r="120">
      <c r="A120" s="499"/>
      <c r="B120" s="527"/>
      <c r="C120" s="527"/>
      <c r="D120" s="528"/>
      <c r="E120" s="528"/>
      <c r="F120" s="528"/>
      <c r="G120" s="528"/>
      <c r="I120" s="529"/>
      <c r="J120" s="527"/>
      <c r="K120" s="527"/>
      <c r="L120" s="527"/>
      <c r="M120" s="528"/>
      <c r="N120" s="528"/>
      <c r="O120" s="528"/>
      <c r="P120" s="528"/>
      <c r="Q120" s="528"/>
      <c r="R120" s="528"/>
      <c r="S120" s="528"/>
      <c r="T120" s="528"/>
      <c r="U120" s="527"/>
      <c r="V120" s="528"/>
      <c r="W120" s="527"/>
      <c r="X120" s="529"/>
      <c r="Y120" s="529"/>
      <c r="Z120" s="529"/>
      <c r="AA120" s="529"/>
      <c r="AB120" s="529"/>
      <c r="AC120" s="529"/>
      <c r="AD120" s="529"/>
      <c r="AE120" s="529"/>
      <c r="AF120" s="529"/>
      <c r="AG120" s="529"/>
      <c r="AH120" s="529"/>
      <c r="AI120" s="529"/>
      <c r="AJ120" s="529"/>
      <c r="AK120" s="529"/>
      <c r="AL120" s="529"/>
      <c r="AM120" s="529"/>
      <c r="AN120" s="529"/>
      <c r="AO120" s="529"/>
      <c r="AP120" s="529"/>
      <c r="AQ120" s="529"/>
      <c r="AR120" s="529"/>
      <c r="AS120" s="529"/>
      <c r="AT120" s="529"/>
      <c r="AU120" s="529"/>
      <c r="AV120" s="529"/>
      <c r="AW120" s="529"/>
      <c r="AX120" s="529"/>
      <c r="AY120" s="529"/>
      <c r="AZ120" s="529"/>
      <c r="BA120" s="529"/>
      <c r="BB120" s="529"/>
      <c r="BC120" s="529"/>
      <c r="BD120" s="529"/>
      <c r="BE120" s="529"/>
      <c r="BF120" s="529"/>
      <c r="BG120" s="529"/>
      <c r="BH120" s="529"/>
      <c r="BI120" s="529"/>
      <c r="BJ120" s="529"/>
      <c r="BK120" s="529"/>
      <c r="BL120" s="529"/>
      <c r="BM120" s="529"/>
      <c r="BN120" s="529"/>
      <c r="BO120" s="529"/>
      <c r="BP120" s="529"/>
      <c r="BQ120" s="529"/>
      <c r="BR120" s="529"/>
      <c r="BS120" s="529"/>
      <c r="BT120" s="529"/>
    </row>
    <row r="121">
      <c r="A121" s="499"/>
      <c r="B121" s="527"/>
      <c r="C121" s="527"/>
      <c r="D121" s="528"/>
      <c r="E121" s="528"/>
      <c r="F121" s="528"/>
      <c r="G121" s="528"/>
      <c r="I121" s="529"/>
      <c r="J121" s="527"/>
      <c r="K121" s="527"/>
      <c r="L121" s="527"/>
      <c r="M121" s="528"/>
      <c r="N121" s="528"/>
      <c r="O121" s="528"/>
      <c r="P121" s="528"/>
      <c r="Q121" s="528"/>
      <c r="R121" s="528"/>
      <c r="S121" s="528"/>
      <c r="T121" s="528"/>
      <c r="U121" s="527"/>
      <c r="V121" s="528"/>
      <c r="W121" s="527"/>
      <c r="X121" s="529"/>
      <c r="Y121" s="529"/>
      <c r="Z121" s="529"/>
      <c r="AA121" s="529"/>
      <c r="AB121" s="529"/>
      <c r="AC121" s="529"/>
      <c r="AD121" s="529"/>
      <c r="AE121" s="529"/>
      <c r="AF121" s="529"/>
      <c r="AG121" s="529"/>
      <c r="AH121" s="529"/>
      <c r="AI121" s="529"/>
      <c r="AJ121" s="529"/>
      <c r="AK121" s="529"/>
      <c r="AL121" s="529"/>
      <c r="AM121" s="529"/>
      <c r="AN121" s="529"/>
      <c r="AO121" s="529"/>
      <c r="AP121" s="529"/>
      <c r="AQ121" s="529"/>
      <c r="AR121" s="529"/>
      <c r="AS121" s="529"/>
      <c r="AT121" s="529"/>
      <c r="AU121" s="529"/>
      <c r="AV121" s="529"/>
      <c r="AW121" s="529"/>
      <c r="AX121" s="529"/>
      <c r="AY121" s="529"/>
      <c r="AZ121" s="529"/>
      <c r="BA121" s="529"/>
      <c r="BB121" s="529"/>
      <c r="BC121" s="529"/>
      <c r="BD121" s="529"/>
      <c r="BE121" s="529"/>
      <c r="BF121" s="529"/>
      <c r="BG121" s="529"/>
      <c r="BH121" s="529"/>
      <c r="BI121" s="529"/>
      <c r="BJ121" s="529"/>
      <c r="BK121" s="529"/>
      <c r="BL121" s="529"/>
      <c r="BM121" s="529"/>
      <c r="BN121" s="529"/>
      <c r="BO121" s="529"/>
      <c r="BP121" s="529"/>
      <c r="BQ121" s="529"/>
      <c r="BR121" s="529"/>
      <c r="BS121" s="529"/>
      <c r="BT121" s="529"/>
    </row>
    <row r="122">
      <c r="A122" s="499"/>
      <c r="B122" s="527"/>
      <c r="C122" s="527"/>
      <c r="D122" s="528"/>
      <c r="E122" s="528"/>
      <c r="F122" s="528"/>
      <c r="G122" s="528"/>
      <c r="I122" s="529"/>
      <c r="J122" s="527"/>
      <c r="K122" s="527"/>
      <c r="L122" s="527"/>
      <c r="M122" s="528"/>
      <c r="N122" s="528"/>
      <c r="O122" s="528"/>
      <c r="P122" s="528"/>
      <c r="Q122" s="528"/>
      <c r="R122" s="528"/>
      <c r="S122" s="528"/>
      <c r="T122" s="528"/>
      <c r="U122" s="527"/>
      <c r="V122" s="528"/>
      <c r="W122" s="527"/>
      <c r="X122" s="529"/>
      <c r="Y122" s="529"/>
      <c r="Z122" s="529"/>
      <c r="AA122" s="529"/>
      <c r="AB122" s="529"/>
      <c r="AC122" s="529"/>
      <c r="AD122" s="529"/>
      <c r="AE122" s="529"/>
      <c r="AF122" s="529"/>
      <c r="AG122" s="529"/>
      <c r="AH122" s="529"/>
      <c r="AI122" s="529"/>
      <c r="AJ122" s="529"/>
      <c r="AK122" s="529"/>
      <c r="AL122" s="529"/>
      <c r="AM122" s="529"/>
      <c r="AN122" s="529"/>
      <c r="AO122" s="529"/>
      <c r="AP122" s="529"/>
      <c r="AQ122" s="529"/>
      <c r="AR122" s="529"/>
      <c r="AS122" s="529"/>
      <c r="AT122" s="529"/>
      <c r="AU122" s="529"/>
      <c r="AV122" s="529"/>
      <c r="AW122" s="529"/>
      <c r="AX122" s="529"/>
      <c r="AY122" s="529"/>
      <c r="AZ122" s="529"/>
      <c r="BA122" s="529"/>
      <c r="BB122" s="529"/>
      <c r="BC122" s="529"/>
      <c r="BD122" s="529"/>
      <c r="BE122" s="529"/>
      <c r="BF122" s="529"/>
      <c r="BG122" s="529"/>
      <c r="BH122" s="529"/>
      <c r="BI122" s="529"/>
      <c r="BJ122" s="529"/>
      <c r="BK122" s="529"/>
      <c r="BL122" s="529"/>
      <c r="BM122" s="529"/>
      <c r="BN122" s="529"/>
      <c r="BO122" s="529"/>
      <c r="BP122" s="529"/>
      <c r="BQ122" s="529"/>
      <c r="BR122" s="529"/>
      <c r="BS122" s="529"/>
      <c r="BT122" s="529"/>
    </row>
    <row r="123">
      <c r="A123" s="499"/>
      <c r="B123" s="527"/>
      <c r="C123" s="527"/>
      <c r="D123" s="528"/>
      <c r="E123" s="528"/>
      <c r="F123" s="528"/>
      <c r="G123" s="528"/>
      <c r="I123" s="529"/>
      <c r="J123" s="527"/>
      <c r="K123" s="527"/>
      <c r="L123" s="527"/>
      <c r="M123" s="528"/>
      <c r="N123" s="528"/>
      <c r="O123" s="528"/>
      <c r="P123" s="528"/>
      <c r="Q123" s="528"/>
      <c r="R123" s="528"/>
      <c r="S123" s="528"/>
      <c r="T123" s="528"/>
      <c r="U123" s="527"/>
      <c r="V123" s="528"/>
      <c r="W123" s="527"/>
      <c r="X123" s="529"/>
      <c r="Y123" s="529"/>
      <c r="Z123" s="529"/>
      <c r="AA123" s="529"/>
      <c r="AB123" s="529"/>
      <c r="AC123" s="529"/>
      <c r="AD123" s="529"/>
      <c r="AE123" s="529"/>
      <c r="AF123" s="529"/>
      <c r="AG123" s="529"/>
      <c r="AH123" s="529"/>
      <c r="AI123" s="529"/>
      <c r="AJ123" s="529"/>
      <c r="AK123" s="529"/>
      <c r="AL123" s="529"/>
      <c r="AM123" s="529"/>
      <c r="AN123" s="529"/>
      <c r="AO123" s="529"/>
      <c r="AP123" s="529"/>
      <c r="AQ123" s="529"/>
      <c r="AR123" s="529"/>
      <c r="AS123" s="529"/>
      <c r="AT123" s="529"/>
      <c r="AU123" s="529"/>
      <c r="AV123" s="529"/>
      <c r="AW123" s="529"/>
      <c r="AX123" s="529"/>
      <c r="AY123" s="529"/>
      <c r="AZ123" s="529"/>
      <c r="BA123" s="529"/>
      <c r="BB123" s="529"/>
      <c r="BC123" s="529"/>
      <c r="BD123" s="529"/>
      <c r="BE123" s="529"/>
      <c r="BF123" s="529"/>
      <c r="BG123" s="529"/>
      <c r="BH123" s="529"/>
      <c r="BI123" s="529"/>
      <c r="BJ123" s="529"/>
      <c r="BK123" s="529"/>
      <c r="BL123" s="529"/>
      <c r="BM123" s="529"/>
      <c r="BN123" s="529"/>
      <c r="BO123" s="529"/>
      <c r="BP123" s="529"/>
      <c r="BQ123" s="529"/>
      <c r="BR123" s="529"/>
      <c r="BS123" s="529"/>
      <c r="BT123" s="529"/>
    </row>
    <row r="124">
      <c r="A124" s="499"/>
      <c r="B124" s="527"/>
      <c r="C124" s="527"/>
      <c r="D124" s="528"/>
      <c r="E124" s="528"/>
      <c r="F124" s="528"/>
      <c r="G124" s="528"/>
      <c r="I124" s="529"/>
      <c r="J124" s="527"/>
      <c r="K124" s="527"/>
      <c r="L124" s="527"/>
      <c r="M124" s="528"/>
      <c r="N124" s="528"/>
      <c r="O124" s="528"/>
      <c r="P124" s="528"/>
      <c r="Q124" s="528"/>
      <c r="R124" s="528"/>
      <c r="S124" s="528"/>
      <c r="T124" s="528"/>
      <c r="U124" s="527"/>
      <c r="V124" s="528"/>
      <c r="W124" s="527"/>
      <c r="X124" s="529"/>
      <c r="Y124" s="529"/>
      <c r="Z124" s="529"/>
      <c r="AA124" s="529"/>
      <c r="AB124" s="529"/>
      <c r="AC124" s="529"/>
      <c r="AD124" s="529"/>
      <c r="AE124" s="529"/>
      <c r="AF124" s="529"/>
      <c r="AG124" s="529"/>
      <c r="AH124" s="529"/>
      <c r="AI124" s="529"/>
      <c r="AJ124" s="529"/>
      <c r="AK124" s="529"/>
      <c r="AL124" s="529"/>
      <c r="AM124" s="529"/>
      <c r="AN124" s="529"/>
      <c r="AO124" s="529"/>
      <c r="AP124" s="529"/>
      <c r="AQ124" s="529"/>
      <c r="AR124" s="529"/>
      <c r="AS124" s="529"/>
      <c r="AT124" s="529"/>
      <c r="AU124" s="529"/>
      <c r="AV124" s="529"/>
      <c r="AW124" s="529"/>
      <c r="AX124" s="529"/>
      <c r="AY124" s="529"/>
      <c r="AZ124" s="529"/>
      <c r="BA124" s="529"/>
      <c r="BB124" s="529"/>
      <c r="BC124" s="529"/>
      <c r="BD124" s="529"/>
      <c r="BE124" s="529"/>
      <c r="BF124" s="529"/>
      <c r="BG124" s="529"/>
      <c r="BH124" s="529"/>
      <c r="BI124" s="529"/>
      <c r="BJ124" s="529"/>
      <c r="BK124" s="529"/>
      <c r="BL124" s="529"/>
      <c r="BM124" s="529"/>
      <c r="BN124" s="529"/>
      <c r="BO124" s="529"/>
      <c r="BP124" s="529"/>
      <c r="BQ124" s="529"/>
      <c r="BR124" s="529"/>
      <c r="BS124" s="529"/>
      <c r="BT124" s="529"/>
    </row>
    <row r="125">
      <c r="A125" s="499"/>
      <c r="B125" s="527"/>
      <c r="C125" s="527"/>
      <c r="D125" s="528"/>
      <c r="E125" s="528"/>
      <c r="F125" s="528"/>
      <c r="G125" s="528"/>
      <c r="I125" s="529"/>
      <c r="J125" s="527"/>
      <c r="K125" s="527"/>
      <c r="L125" s="527"/>
      <c r="M125" s="528"/>
      <c r="N125" s="528"/>
      <c r="O125" s="528"/>
      <c r="P125" s="528"/>
      <c r="Q125" s="528"/>
      <c r="R125" s="528"/>
      <c r="S125" s="528"/>
      <c r="T125" s="528"/>
      <c r="U125" s="527"/>
      <c r="V125" s="528"/>
      <c r="W125" s="527"/>
      <c r="X125" s="529"/>
      <c r="Y125" s="529"/>
      <c r="Z125" s="529"/>
      <c r="AA125" s="529"/>
      <c r="AB125" s="529"/>
      <c r="AC125" s="529"/>
      <c r="AD125" s="529"/>
      <c r="AE125" s="529"/>
      <c r="AF125" s="529"/>
      <c r="AG125" s="529"/>
      <c r="AH125" s="529"/>
      <c r="AI125" s="529"/>
      <c r="AJ125" s="529"/>
      <c r="AK125" s="529"/>
      <c r="AL125" s="529"/>
      <c r="AM125" s="529"/>
      <c r="AN125" s="529"/>
      <c r="AO125" s="529"/>
      <c r="AP125" s="529"/>
      <c r="AQ125" s="529"/>
      <c r="AR125" s="529"/>
      <c r="AS125" s="529"/>
      <c r="AT125" s="529"/>
      <c r="AU125" s="529"/>
      <c r="AV125" s="529"/>
      <c r="AW125" s="529"/>
      <c r="AX125" s="529"/>
      <c r="AY125" s="529"/>
      <c r="AZ125" s="529"/>
      <c r="BA125" s="529"/>
      <c r="BB125" s="529"/>
      <c r="BC125" s="529"/>
      <c r="BD125" s="529"/>
      <c r="BE125" s="529"/>
      <c r="BF125" s="529"/>
      <c r="BG125" s="529"/>
      <c r="BH125" s="529"/>
      <c r="BI125" s="529"/>
      <c r="BJ125" s="529"/>
      <c r="BK125" s="529"/>
      <c r="BL125" s="529"/>
      <c r="BM125" s="529"/>
      <c r="BN125" s="529"/>
      <c r="BO125" s="529"/>
      <c r="BP125" s="529"/>
      <c r="BQ125" s="529"/>
      <c r="BR125" s="529"/>
      <c r="BS125" s="529"/>
      <c r="BT125" s="529"/>
    </row>
    <row r="126">
      <c r="A126" s="499"/>
      <c r="B126" s="527"/>
      <c r="C126" s="527"/>
      <c r="D126" s="528"/>
      <c r="E126" s="528"/>
      <c r="F126" s="528"/>
      <c r="G126" s="528"/>
      <c r="I126" s="529"/>
      <c r="J126" s="527"/>
      <c r="K126" s="527"/>
      <c r="L126" s="527"/>
      <c r="M126" s="528"/>
      <c r="N126" s="528"/>
      <c r="O126" s="528"/>
      <c r="P126" s="528"/>
      <c r="Q126" s="528"/>
      <c r="R126" s="528"/>
      <c r="S126" s="528"/>
      <c r="T126" s="528"/>
      <c r="U126" s="527"/>
      <c r="V126" s="528"/>
      <c r="W126" s="527"/>
      <c r="X126" s="529"/>
      <c r="Y126" s="529"/>
      <c r="Z126" s="529"/>
      <c r="AA126" s="529"/>
      <c r="AB126" s="529"/>
      <c r="AC126" s="529"/>
      <c r="AD126" s="529"/>
      <c r="AE126" s="529"/>
      <c r="AF126" s="529"/>
      <c r="AG126" s="529"/>
      <c r="AH126" s="529"/>
      <c r="AI126" s="529"/>
      <c r="AJ126" s="529"/>
      <c r="AK126" s="529"/>
      <c r="AL126" s="529"/>
      <c r="AM126" s="529"/>
      <c r="AN126" s="529"/>
      <c r="AO126" s="529"/>
      <c r="AP126" s="529"/>
      <c r="AQ126" s="529"/>
      <c r="AR126" s="529"/>
      <c r="AS126" s="529"/>
      <c r="AT126" s="529"/>
      <c r="AU126" s="529"/>
      <c r="AV126" s="529"/>
      <c r="AW126" s="529"/>
      <c r="AX126" s="529"/>
      <c r="AY126" s="529"/>
      <c r="AZ126" s="529"/>
      <c r="BA126" s="529"/>
      <c r="BB126" s="529"/>
      <c r="BC126" s="529"/>
      <c r="BD126" s="529"/>
      <c r="BE126" s="529"/>
      <c r="BF126" s="529"/>
      <c r="BG126" s="529"/>
      <c r="BH126" s="529"/>
      <c r="BI126" s="529"/>
      <c r="BJ126" s="529"/>
      <c r="BK126" s="529"/>
      <c r="BL126" s="529"/>
      <c r="BM126" s="529"/>
      <c r="BN126" s="529"/>
      <c r="BO126" s="529"/>
      <c r="BP126" s="529"/>
      <c r="BQ126" s="529"/>
      <c r="BR126" s="529"/>
      <c r="BS126" s="529"/>
      <c r="BT126" s="529"/>
    </row>
    <row r="127">
      <c r="A127" s="499"/>
      <c r="B127" s="527"/>
      <c r="C127" s="527"/>
      <c r="D127" s="528"/>
      <c r="E127" s="528"/>
      <c r="F127" s="528"/>
      <c r="G127" s="528"/>
      <c r="I127" s="529"/>
      <c r="J127" s="527"/>
      <c r="K127" s="527"/>
      <c r="L127" s="527"/>
      <c r="M127" s="528"/>
      <c r="N127" s="528"/>
      <c r="O127" s="528"/>
      <c r="P127" s="528"/>
      <c r="Q127" s="528"/>
      <c r="R127" s="528"/>
      <c r="S127" s="528"/>
      <c r="T127" s="528"/>
      <c r="U127" s="527"/>
      <c r="V127" s="528"/>
      <c r="W127" s="527"/>
      <c r="X127" s="529"/>
      <c r="Y127" s="529"/>
      <c r="Z127" s="529"/>
      <c r="AA127" s="529"/>
      <c r="AB127" s="529"/>
      <c r="AC127" s="529"/>
      <c r="AD127" s="529"/>
      <c r="AE127" s="529"/>
      <c r="AF127" s="529"/>
      <c r="AG127" s="529"/>
      <c r="AH127" s="529"/>
      <c r="AI127" s="529"/>
      <c r="AJ127" s="529"/>
      <c r="AK127" s="529"/>
      <c r="AL127" s="529"/>
      <c r="AM127" s="529"/>
      <c r="AN127" s="529"/>
      <c r="AO127" s="529"/>
      <c r="AP127" s="529"/>
      <c r="AQ127" s="529"/>
      <c r="AR127" s="529"/>
      <c r="AS127" s="529"/>
      <c r="AT127" s="529"/>
      <c r="AU127" s="529"/>
      <c r="AV127" s="529"/>
      <c r="AW127" s="529"/>
      <c r="AX127" s="529"/>
      <c r="AY127" s="529"/>
      <c r="AZ127" s="529"/>
      <c r="BA127" s="529"/>
      <c r="BB127" s="529"/>
      <c r="BC127" s="529"/>
      <c r="BD127" s="529"/>
      <c r="BE127" s="529"/>
      <c r="BF127" s="529"/>
      <c r="BG127" s="529"/>
      <c r="BH127" s="529"/>
      <c r="BI127" s="529"/>
      <c r="BJ127" s="529"/>
      <c r="BK127" s="529"/>
      <c r="BL127" s="529"/>
      <c r="BM127" s="529"/>
      <c r="BN127" s="529"/>
      <c r="BO127" s="529"/>
      <c r="BP127" s="529"/>
      <c r="BQ127" s="529"/>
      <c r="BR127" s="529"/>
      <c r="BS127" s="529"/>
      <c r="BT127" s="529"/>
    </row>
    <row r="128">
      <c r="A128" s="499"/>
      <c r="B128" s="527"/>
      <c r="C128" s="527"/>
      <c r="D128" s="528"/>
      <c r="E128" s="528"/>
      <c r="F128" s="528"/>
      <c r="G128" s="528"/>
      <c r="I128" s="529"/>
      <c r="J128" s="527"/>
      <c r="K128" s="527"/>
      <c r="L128" s="527"/>
      <c r="M128" s="528"/>
      <c r="N128" s="528"/>
      <c r="O128" s="528"/>
      <c r="P128" s="528"/>
      <c r="Q128" s="528"/>
      <c r="R128" s="528"/>
      <c r="S128" s="528"/>
      <c r="T128" s="528"/>
      <c r="U128" s="527"/>
      <c r="V128" s="528"/>
      <c r="W128" s="527"/>
      <c r="X128" s="529"/>
      <c r="Y128" s="529"/>
      <c r="Z128" s="529"/>
      <c r="AA128" s="529"/>
      <c r="AB128" s="529"/>
      <c r="AC128" s="529"/>
      <c r="AD128" s="529"/>
      <c r="AE128" s="529"/>
      <c r="AF128" s="529"/>
      <c r="AG128" s="529"/>
      <c r="AH128" s="529"/>
      <c r="AI128" s="529"/>
      <c r="AJ128" s="529"/>
      <c r="AK128" s="529"/>
      <c r="AL128" s="529"/>
      <c r="AM128" s="529"/>
      <c r="AN128" s="529"/>
      <c r="AO128" s="529"/>
      <c r="AP128" s="529"/>
      <c r="AQ128" s="529"/>
      <c r="AR128" s="529"/>
      <c r="AS128" s="529"/>
      <c r="AT128" s="529"/>
      <c r="AU128" s="529"/>
      <c r="AV128" s="529"/>
      <c r="AW128" s="529"/>
      <c r="AX128" s="529"/>
      <c r="AY128" s="529"/>
      <c r="AZ128" s="529"/>
      <c r="BA128" s="529"/>
      <c r="BB128" s="529"/>
      <c r="BC128" s="529"/>
      <c r="BD128" s="529"/>
      <c r="BE128" s="529"/>
      <c r="BF128" s="529"/>
      <c r="BG128" s="529"/>
      <c r="BH128" s="529"/>
      <c r="BI128" s="529"/>
      <c r="BJ128" s="529"/>
      <c r="BK128" s="529"/>
      <c r="BL128" s="529"/>
      <c r="BM128" s="529"/>
      <c r="BN128" s="529"/>
      <c r="BO128" s="529"/>
      <c r="BP128" s="529"/>
      <c r="BQ128" s="529"/>
      <c r="BR128" s="529"/>
      <c r="BS128" s="529"/>
      <c r="BT128" s="529"/>
    </row>
    <row r="129">
      <c r="A129" s="499"/>
      <c r="B129" s="527"/>
      <c r="C129" s="527"/>
      <c r="D129" s="528"/>
      <c r="E129" s="528"/>
      <c r="F129" s="528"/>
      <c r="G129" s="528"/>
      <c r="I129" s="529"/>
      <c r="J129" s="527"/>
      <c r="K129" s="527"/>
      <c r="L129" s="527"/>
      <c r="M129" s="528"/>
      <c r="N129" s="528"/>
      <c r="O129" s="528"/>
      <c r="P129" s="528"/>
      <c r="Q129" s="528"/>
      <c r="R129" s="528"/>
      <c r="S129" s="528"/>
      <c r="T129" s="528"/>
      <c r="U129" s="527"/>
      <c r="V129" s="528"/>
      <c r="W129" s="527"/>
      <c r="X129" s="529"/>
      <c r="Y129" s="529"/>
      <c r="Z129" s="529"/>
      <c r="AA129" s="529"/>
      <c r="AB129" s="529"/>
      <c r="AC129" s="529"/>
      <c r="AD129" s="529"/>
      <c r="AE129" s="529"/>
      <c r="AF129" s="529"/>
      <c r="AG129" s="529"/>
      <c r="AH129" s="529"/>
      <c r="AI129" s="529"/>
      <c r="AJ129" s="529"/>
      <c r="AK129" s="529"/>
      <c r="AL129" s="529"/>
      <c r="AM129" s="529"/>
      <c r="AN129" s="529"/>
      <c r="AO129" s="529"/>
      <c r="AP129" s="529"/>
      <c r="AQ129" s="529"/>
      <c r="AR129" s="529"/>
      <c r="AS129" s="529"/>
      <c r="AT129" s="529"/>
      <c r="AU129" s="529"/>
      <c r="AV129" s="529"/>
      <c r="AW129" s="529"/>
      <c r="AX129" s="529"/>
      <c r="AY129" s="529"/>
      <c r="AZ129" s="529"/>
      <c r="BA129" s="529"/>
      <c r="BB129" s="529"/>
      <c r="BC129" s="529"/>
      <c r="BD129" s="529"/>
      <c r="BE129" s="529"/>
      <c r="BF129" s="529"/>
      <c r="BG129" s="529"/>
      <c r="BH129" s="529"/>
      <c r="BI129" s="529"/>
      <c r="BJ129" s="529"/>
      <c r="BK129" s="529"/>
      <c r="BL129" s="529"/>
      <c r="BM129" s="529"/>
      <c r="BN129" s="529"/>
      <c r="BO129" s="529"/>
      <c r="BP129" s="529"/>
      <c r="BQ129" s="529"/>
      <c r="BR129" s="529"/>
      <c r="BS129" s="529"/>
      <c r="BT129" s="529"/>
    </row>
    <row r="130">
      <c r="A130" s="499"/>
      <c r="B130" s="527"/>
      <c r="C130" s="527"/>
      <c r="D130" s="528"/>
      <c r="E130" s="528"/>
      <c r="F130" s="528"/>
      <c r="G130" s="528"/>
      <c r="I130" s="529"/>
      <c r="J130" s="527"/>
      <c r="K130" s="527"/>
      <c r="L130" s="527"/>
      <c r="M130" s="528"/>
      <c r="N130" s="528"/>
      <c r="O130" s="528"/>
      <c r="P130" s="528"/>
      <c r="Q130" s="528"/>
      <c r="R130" s="528"/>
      <c r="S130" s="528"/>
      <c r="T130" s="528"/>
      <c r="U130" s="527"/>
      <c r="V130" s="528"/>
      <c r="W130" s="527"/>
      <c r="X130" s="529"/>
      <c r="Y130" s="529"/>
      <c r="Z130" s="529"/>
      <c r="AA130" s="529"/>
      <c r="AB130" s="529"/>
      <c r="AC130" s="529"/>
      <c r="AD130" s="529"/>
      <c r="AE130" s="529"/>
      <c r="AF130" s="529"/>
      <c r="AG130" s="529"/>
      <c r="AH130" s="529"/>
      <c r="AI130" s="529"/>
      <c r="AJ130" s="529"/>
      <c r="AK130" s="529"/>
      <c r="AL130" s="529"/>
      <c r="AM130" s="529"/>
      <c r="AN130" s="529"/>
      <c r="AO130" s="529"/>
      <c r="AP130" s="529"/>
      <c r="AQ130" s="529"/>
      <c r="AR130" s="529"/>
      <c r="AS130" s="529"/>
      <c r="AT130" s="529"/>
      <c r="AU130" s="529"/>
      <c r="AV130" s="529"/>
      <c r="AW130" s="529"/>
      <c r="AX130" s="529"/>
      <c r="AY130" s="529"/>
      <c r="AZ130" s="529"/>
      <c r="BA130" s="529"/>
      <c r="BB130" s="529"/>
      <c r="BC130" s="529"/>
      <c r="BD130" s="529"/>
      <c r="BE130" s="529"/>
      <c r="BF130" s="529"/>
      <c r="BG130" s="529"/>
      <c r="BH130" s="529"/>
      <c r="BI130" s="529"/>
      <c r="BJ130" s="529"/>
      <c r="BK130" s="529"/>
      <c r="BL130" s="529"/>
      <c r="BM130" s="529"/>
      <c r="BN130" s="529"/>
      <c r="BO130" s="529"/>
      <c r="BP130" s="529"/>
      <c r="BQ130" s="529"/>
      <c r="BR130" s="529"/>
      <c r="BS130" s="529"/>
      <c r="BT130" s="529"/>
    </row>
    <row r="131">
      <c r="A131" s="499"/>
      <c r="B131" s="527"/>
      <c r="C131" s="527"/>
      <c r="D131" s="528"/>
      <c r="E131" s="528"/>
      <c r="F131" s="528"/>
      <c r="G131" s="528"/>
      <c r="I131" s="529"/>
      <c r="J131" s="527"/>
      <c r="K131" s="527"/>
      <c r="L131" s="527"/>
      <c r="M131" s="528"/>
      <c r="N131" s="528"/>
      <c r="O131" s="528"/>
      <c r="P131" s="528"/>
      <c r="Q131" s="528"/>
      <c r="R131" s="528"/>
      <c r="S131" s="528"/>
      <c r="T131" s="528"/>
      <c r="U131" s="527"/>
      <c r="V131" s="528"/>
      <c r="W131" s="527"/>
      <c r="X131" s="529"/>
      <c r="Y131" s="529"/>
      <c r="Z131" s="529"/>
      <c r="AA131" s="529"/>
      <c r="AB131" s="529"/>
      <c r="AC131" s="529"/>
      <c r="AD131" s="529"/>
      <c r="AE131" s="529"/>
      <c r="AF131" s="529"/>
      <c r="AG131" s="529"/>
      <c r="AH131" s="529"/>
      <c r="AI131" s="529"/>
      <c r="AJ131" s="529"/>
      <c r="AK131" s="529"/>
      <c r="AL131" s="529"/>
      <c r="AM131" s="529"/>
      <c r="AN131" s="529"/>
      <c r="AO131" s="529"/>
      <c r="AP131" s="529"/>
      <c r="AQ131" s="529"/>
      <c r="AR131" s="529"/>
      <c r="AS131" s="529"/>
      <c r="AT131" s="529"/>
      <c r="AU131" s="529"/>
      <c r="AV131" s="529"/>
      <c r="AW131" s="529"/>
      <c r="AX131" s="529"/>
      <c r="AY131" s="529"/>
      <c r="AZ131" s="529"/>
      <c r="BA131" s="529"/>
      <c r="BB131" s="529"/>
      <c r="BC131" s="529"/>
      <c r="BD131" s="529"/>
      <c r="BE131" s="529"/>
      <c r="BF131" s="529"/>
      <c r="BG131" s="529"/>
      <c r="BH131" s="529"/>
      <c r="BI131" s="529"/>
      <c r="BJ131" s="529"/>
      <c r="BK131" s="529"/>
      <c r="BL131" s="529"/>
      <c r="BM131" s="529"/>
      <c r="BN131" s="529"/>
      <c r="BO131" s="529"/>
      <c r="BP131" s="529"/>
      <c r="BQ131" s="529"/>
      <c r="BR131" s="529"/>
      <c r="BS131" s="529"/>
      <c r="BT131" s="529"/>
    </row>
    <row r="132">
      <c r="A132" s="499"/>
      <c r="B132" s="527"/>
      <c r="C132" s="527"/>
      <c r="D132" s="528"/>
      <c r="E132" s="528"/>
      <c r="F132" s="528"/>
      <c r="G132" s="528"/>
      <c r="I132" s="529"/>
      <c r="J132" s="527"/>
      <c r="K132" s="527"/>
      <c r="L132" s="527"/>
      <c r="M132" s="528"/>
      <c r="N132" s="528"/>
      <c r="O132" s="528"/>
      <c r="P132" s="528"/>
      <c r="Q132" s="528"/>
      <c r="R132" s="528"/>
      <c r="S132" s="528"/>
      <c r="T132" s="528"/>
      <c r="U132" s="527"/>
      <c r="V132" s="528"/>
      <c r="W132" s="527"/>
      <c r="X132" s="529"/>
      <c r="Y132" s="529"/>
      <c r="Z132" s="529"/>
      <c r="AA132" s="529"/>
      <c r="AB132" s="529"/>
      <c r="AC132" s="529"/>
      <c r="AD132" s="529"/>
      <c r="AE132" s="529"/>
      <c r="AF132" s="529"/>
      <c r="AG132" s="529"/>
      <c r="AH132" s="529"/>
      <c r="AI132" s="529"/>
      <c r="AJ132" s="529"/>
      <c r="AK132" s="529"/>
      <c r="AL132" s="529"/>
      <c r="AM132" s="529"/>
      <c r="AN132" s="529"/>
      <c r="AO132" s="529"/>
      <c r="AP132" s="529"/>
      <c r="AQ132" s="529"/>
      <c r="AR132" s="529"/>
      <c r="AS132" s="529"/>
      <c r="AT132" s="529"/>
      <c r="AU132" s="529"/>
      <c r="AV132" s="529"/>
      <c r="AW132" s="529"/>
      <c r="AX132" s="529"/>
      <c r="AY132" s="529"/>
      <c r="AZ132" s="529"/>
      <c r="BA132" s="529"/>
      <c r="BB132" s="529"/>
      <c r="BC132" s="529"/>
      <c r="BD132" s="529"/>
      <c r="BE132" s="529"/>
      <c r="BF132" s="529"/>
      <c r="BG132" s="529"/>
      <c r="BH132" s="529"/>
      <c r="BI132" s="529"/>
      <c r="BJ132" s="529"/>
      <c r="BK132" s="529"/>
      <c r="BL132" s="529"/>
      <c r="BM132" s="529"/>
      <c r="BN132" s="529"/>
      <c r="BO132" s="529"/>
      <c r="BP132" s="529"/>
      <c r="BQ132" s="529"/>
      <c r="BR132" s="529"/>
      <c r="BS132" s="529"/>
      <c r="BT132" s="529"/>
    </row>
    <row r="133">
      <c r="A133" s="499"/>
      <c r="B133" s="527"/>
      <c r="C133" s="527"/>
      <c r="D133" s="528"/>
      <c r="E133" s="528"/>
      <c r="F133" s="528"/>
      <c r="G133" s="528"/>
      <c r="I133" s="529"/>
      <c r="J133" s="527"/>
      <c r="K133" s="527"/>
      <c r="L133" s="527"/>
      <c r="M133" s="528"/>
      <c r="N133" s="528"/>
      <c r="O133" s="528"/>
      <c r="P133" s="528"/>
      <c r="Q133" s="528"/>
      <c r="R133" s="528"/>
      <c r="S133" s="528"/>
      <c r="T133" s="528"/>
      <c r="U133" s="527"/>
      <c r="V133" s="528"/>
      <c r="W133" s="527"/>
      <c r="X133" s="529"/>
      <c r="Y133" s="529"/>
      <c r="Z133" s="529"/>
      <c r="AA133" s="529"/>
      <c r="AB133" s="529"/>
      <c r="AC133" s="529"/>
      <c r="AD133" s="529"/>
      <c r="AE133" s="529"/>
      <c r="AF133" s="529"/>
      <c r="AG133" s="529"/>
      <c r="AH133" s="529"/>
      <c r="AI133" s="529"/>
      <c r="AJ133" s="529"/>
      <c r="AK133" s="529"/>
      <c r="AL133" s="529"/>
      <c r="AM133" s="529"/>
      <c r="AN133" s="529"/>
      <c r="AO133" s="529"/>
      <c r="AP133" s="529"/>
      <c r="AQ133" s="529"/>
      <c r="AR133" s="529"/>
      <c r="AS133" s="529"/>
      <c r="AT133" s="529"/>
      <c r="AU133" s="529"/>
      <c r="AV133" s="529"/>
      <c r="AW133" s="529"/>
      <c r="AX133" s="529"/>
      <c r="AY133" s="529"/>
      <c r="AZ133" s="529"/>
      <c r="BA133" s="529"/>
      <c r="BB133" s="529"/>
      <c r="BC133" s="529"/>
      <c r="BD133" s="529"/>
      <c r="BE133" s="529"/>
      <c r="BF133" s="529"/>
      <c r="BG133" s="529"/>
      <c r="BH133" s="529"/>
      <c r="BI133" s="529"/>
      <c r="BJ133" s="529"/>
      <c r="BK133" s="529"/>
      <c r="BL133" s="529"/>
      <c r="BM133" s="529"/>
      <c r="BN133" s="529"/>
      <c r="BO133" s="529"/>
      <c r="BP133" s="529"/>
      <c r="BQ133" s="529"/>
      <c r="BR133" s="529"/>
      <c r="BS133" s="529"/>
      <c r="BT133" s="529"/>
    </row>
    <row r="134">
      <c r="A134" s="499"/>
      <c r="B134" s="527"/>
      <c r="C134" s="527"/>
      <c r="D134" s="528"/>
      <c r="E134" s="528"/>
      <c r="F134" s="528"/>
      <c r="G134" s="528"/>
      <c r="I134" s="529"/>
      <c r="J134" s="527"/>
      <c r="K134" s="527"/>
      <c r="L134" s="527"/>
      <c r="M134" s="528"/>
      <c r="N134" s="528"/>
      <c r="O134" s="528"/>
      <c r="P134" s="528"/>
      <c r="Q134" s="528"/>
      <c r="R134" s="528"/>
      <c r="S134" s="528"/>
      <c r="T134" s="528"/>
      <c r="U134" s="527"/>
      <c r="V134" s="528"/>
      <c r="W134" s="527"/>
      <c r="X134" s="529"/>
      <c r="Y134" s="529"/>
      <c r="Z134" s="529"/>
      <c r="AA134" s="529"/>
      <c r="AB134" s="529"/>
      <c r="AC134" s="529"/>
      <c r="AD134" s="529"/>
      <c r="AE134" s="529"/>
      <c r="AF134" s="529"/>
      <c r="AG134" s="529"/>
      <c r="AH134" s="529"/>
      <c r="AI134" s="529"/>
      <c r="AJ134" s="529"/>
      <c r="AK134" s="529"/>
      <c r="AL134" s="529"/>
      <c r="AM134" s="529"/>
      <c r="AN134" s="529"/>
      <c r="AO134" s="529"/>
      <c r="AP134" s="529"/>
      <c r="AQ134" s="529"/>
      <c r="AR134" s="529"/>
      <c r="AS134" s="529"/>
      <c r="AT134" s="529"/>
      <c r="AU134" s="529"/>
      <c r="AV134" s="529"/>
      <c r="AW134" s="529"/>
      <c r="AX134" s="529"/>
      <c r="AY134" s="529"/>
      <c r="AZ134" s="529"/>
      <c r="BA134" s="529"/>
      <c r="BB134" s="529"/>
      <c r="BC134" s="529"/>
      <c r="BD134" s="529"/>
      <c r="BE134" s="529"/>
      <c r="BF134" s="529"/>
      <c r="BG134" s="529"/>
      <c r="BH134" s="529"/>
      <c r="BI134" s="529"/>
      <c r="BJ134" s="529"/>
      <c r="BK134" s="529"/>
      <c r="BL134" s="529"/>
      <c r="BM134" s="529"/>
      <c r="BN134" s="529"/>
      <c r="BO134" s="529"/>
      <c r="BP134" s="529"/>
      <c r="BQ134" s="529"/>
      <c r="BR134" s="529"/>
      <c r="BS134" s="529"/>
      <c r="BT134" s="529"/>
    </row>
    <row r="135">
      <c r="A135" s="499"/>
      <c r="B135" s="527"/>
      <c r="C135" s="527"/>
      <c r="D135" s="528"/>
      <c r="E135" s="528"/>
      <c r="F135" s="528"/>
      <c r="G135" s="528"/>
      <c r="I135" s="529"/>
      <c r="J135" s="527"/>
      <c r="K135" s="527"/>
      <c r="L135" s="527"/>
      <c r="M135" s="528"/>
      <c r="N135" s="528"/>
      <c r="O135" s="528"/>
      <c r="P135" s="528"/>
      <c r="Q135" s="528"/>
      <c r="R135" s="528"/>
      <c r="S135" s="528"/>
      <c r="T135" s="528"/>
      <c r="U135" s="527"/>
      <c r="V135" s="528"/>
      <c r="W135" s="527"/>
      <c r="X135" s="529"/>
      <c r="Y135" s="529"/>
      <c r="Z135" s="529"/>
      <c r="AA135" s="529"/>
      <c r="AB135" s="529"/>
      <c r="AC135" s="529"/>
      <c r="AD135" s="529"/>
      <c r="AE135" s="529"/>
      <c r="AF135" s="529"/>
      <c r="AG135" s="529"/>
      <c r="AH135" s="529"/>
      <c r="AI135" s="529"/>
      <c r="AJ135" s="529"/>
      <c r="AK135" s="529"/>
      <c r="AL135" s="529"/>
      <c r="AM135" s="529"/>
      <c r="AN135" s="529"/>
      <c r="AO135" s="529"/>
      <c r="AP135" s="529"/>
      <c r="AQ135" s="529"/>
      <c r="AR135" s="529"/>
      <c r="AS135" s="529"/>
      <c r="AT135" s="529"/>
      <c r="AU135" s="529"/>
      <c r="AV135" s="529"/>
      <c r="AW135" s="529"/>
      <c r="AX135" s="529"/>
      <c r="AY135" s="529"/>
      <c r="AZ135" s="529"/>
      <c r="BA135" s="529"/>
      <c r="BB135" s="529"/>
      <c r="BC135" s="529"/>
      <c r="BD135" s="529"/>
      <c r="BE135" s="529"/>
      <c r="BF135" s="529"/>
      <c r="BG135" s="529"/>
      <c r="BH135" s="529"/>
      <c r="BI135" s="529"/>
      <c r="BJ135" s="529"/>
      <c r="BK135" s="529"/>
      <c r="BL135" s="529"/>
      <c r="BM135" s="529"/>
      <c r="BN135" s="529"/>
      <c r="BO135" s="529"/>
      <c r="BP135" s="529"/>
      <c r="BQ135" s="529"/>
      <c r="BR135" s="529"/>
      <c r="BS135" s="529"/>
      <c r="BT135" s="529"/>
    </row>
    <row r="136">
      <c r="A136" s="499"/>
      <c r="B136" s="527"/>
      <c r="C136" s="527"/>
      <c r="D136" s="528"/>
      <c r="E136" s="528"/>
      <c r="F136" s="528"/>
      <c r="G136" s="528"/>
      <c r="I136" s="529"/>
      <c r="J136" s="527"/>
      <c r="K136" s="527"/>
      <c r="L136" s="527"/>
      <c r="M136" s="528"/>
      <c r="N136" s="528"/>
      <c r="O136" s="528"/>
      <c r="P136" s="528"/>
      <c r="Q136" s="528"/>
      <c r="R136" s="528"/>
      <c r="S136" s="528"/>
      <c r="T136" s="528"/>
      <c r="U136" s="527"/>
      <c r="V136" s="528"/>
      <c r="W136" s="527"/>
      <c r="X136" s="529"/>
      <c r="Y136" s="529"/>
      <c r="Z136" s="529"/>
      <c r="AA136" s="529"/>
      <c r="AB136" s="529"/>
      <c r="AC136" s="529"/>
      <c r="AD136" s="529"/>
      <c r="AE136" s="529"/>
      <c r="AF136" s="529"/>
      <c r="AG136" s="529"/>
      <c r="AH136" s="529"/>
      <c r="AI136" s="529"/>
      <c r="AJ136" s="529"/>
      <c r="AK136" s="529"/>
      <c r="AL136" s="529"/>
      <c r="AM136" s="529"/>
      <c r="AN136" s="529"/>
      <c r="AO136" s="529"/>
      <c r="AP136" s="529"/>
      <c r="AQ136" s="529"/>
      <c r="AR136" s="529"/>
      <c r="AS136" s="529"/>
      <c r="AT136" s="529"/>
      <c r="AU136" s="529"/>
      <c r="AV136" s="529"/>
      <c r="AW136" s="529"/>
      <c r="AX136" s="529"/>
      <c r="AY136" s="529"/>
      <c r="AZ136" s="529"/>
      <c r="BA136" s="529"/>
      <c r="BB136" s="529"/>
      <c r="BC136" s="529"/>
      <c r="BD136" s="529"/>
      <c r="BE136" s="529"/>
      <c r="BF136" s="529"/>
      <c r="BG136" s="529"/>
      <c r="BH136" s="529"/>
      <c r="BI136" s="529"/>
      <c r="BJ136" s="529"/>
      <c r="BK136" s="529"/>
      <c r="BL136" s="529"/>
      <c r="BM136" s="529"/>
      <c r="BN136" s="529"/>
      <c r="BO136" s="529"/>
      <c r="BP136" s="529"/>
      <c r="BQ136" s="529"/>
      <c r="BR136" s="529"/>
      <c r="BS136" s="529"/>
      <c r="BT136" s="529"/>
    </row>
    <row r="137">
      <c r="A137" s="499"/>
      <c r="B137" s="527"/>
      <c r="C137" s="527"/>
      <c r="D137" s="528"/>
      <c r="E137" s="528"/>
      <c r="F137" s="528"/>
      <c r="G137" s="528"/>
      <c r="I137" s="529"/>
      <c r="J137" s="527"/>
      <c r="K137" s="527"/>
      <c r="L137" s="527"/>
      <c r="M137" s="528"/>
      <c r="N137" s="528"/>
      <c r="O137" s="528"/>
      <c r="P137" s="528"/>
      <c r="Q137" s="528"/>
      <c r="R137" s="528"/>
      <c r="S137" s="528"/>
      <c r="T137" s="528"/>
      <c r="U137" s="527"/>
      <c r="V137" s="528"/>
      <c r="W137" s="527"/>
      <c r="X137" s="529"/>
      <c r="Y137" s="529"/>
      <c r="Z137" s="529"/>
      <c r="AA137" s="529"/>
      <c r="AB137" s="529"/>
      <c r="AC137" s="529"/>
      <c r="AD137" s="529"/>
      <c r="AE137" s="529"/>
      <c r="AF137" s="529"/>
      <c r="AG137" s="529"/>
      <c r="AH137" s="529"/>
      <c r="AI137" s="529"/>
      <c r="AJ137" s="529"/>
      <c r="AK137" s="529"/>
      <c r="AL137" s="529"/>
      <c r="AM137" s="529"/>
      <c r="AN137" s="529"/>
      <c r="AO137" s="529"/>
      <c r="AP137" s="529"/>
      <c r="AQ137" s="529"/>
      <c r="AR137" s="529"/>
      <c r="AS137" s="529"/>
      <c r="AT137" s="529"/>
      <c r="AU137" s="529"/>
      <c r="AV137" s="529"/>
      <c r="AW137" s="529"/>
      <c r="AX137" s="529"/>
      <c r="AY137" s="529"/>
      <c r="AZ137" s="529"/>
      <c r="BA137" s="529"/>
      <c r="BB137" s="529"/>
      <c r="BC137" s="529"/>
      <c r="BD137" s="529"/>
      <c r="BE137" s="529"/>
      <c r="BF137" s="529"/>
      <c r="BG137" s="529"/>
      <c r="BH137" s="529"/>
      <c r="BI137" s="529"/>
      <c r="BJ137" s="529"/>
      <c r="BK137" s="529"/>
      <c r="BL137" s="529"/>
      <c r="BM137" s="529"/>
      <c r="BN137" s="529"/>
      <c r="BO137" s="529"/>
      <c r="BP137" s="529"/>
      <c r="BQ137" s="529"/>
      <c r="BR137" s="529"/>
      <c r="BS137" s="529"/>
      <c r="BT137" s="529"/>
    </row>
    <row r="138">
      <c r="A138" s="499"/>
      <c r="B138" s="527"/>
      <c r="C138" s="527"/>
      <c r="D138" s="528"/>
      <c r="E138" s="528"/>
      <c r="F138" s="528"/>
      <c r="G138" s="528"/>
      <c r="I138" s="529"/>
      <c r="J138" s="527"/>
      <c r="K138" s="527"/>
      <c r="L138" s="527"/>
      <c r="M138" s="528"/>
      <c r="N138" s="528"/>
      <c r="O138" s="528"/>
      <c r="P138" s="528"/>
      <c r="Q138" s="528"/>
      <c r="R138" s="528"/>
      <c r="S138" s="528"/>
      <c r="T138" s="528"/>
      <c r="U138" s="527"/>
      <c r="V138" s="528"/>
      <c r="W138" s="527"/>
      <c r="X138" s="529"/>
      <c r="Y138" s="529"/>
      <c r="Z138" s="529"/>
      <c r="AA138" s="529"/>
      <c r="AB138" s="529"/>
      <c r="AC138" s="529"/>
      <c r="AD138" s="529"/>
      <c r="AE138" s="529"/>
      <c r="AF138" s="529"/>
      <c r="AG138" s="529"/>
      <c r="AH138" s="529"/>
      <c r="AI138" s="529"/>
      <c r="AJ138" s="529"/>
      <c r="AK138" s="529"/>
      <c r="AL138" s="529"/>
      <c r="AM138" s="529"/>
      <c r="AN138" s="529"/>
      <c r="AO138" s="529"/>
      <c r="AP138" s="529"/>
      <c r="AQ138" s="529"/>
      <c r="AR138" s="529"/>
      <c r="AS138" s="529"/>
      <c r="AT138" s="529"/>
      <c r="AU138" s="529"/>
      <c r="AV138" s="529"/>
      <c r="AW138" s="529"/>
      <c r="AX138" s="529"/>
      <c r="AY138" s="529"/>
      <c r="AZ138" s="529"/>
      <c r="BA138" s="529"/>
      <c r="BB138" s="529"/>
      <c r="BC138" s="529"/>
      <c r="BD138" s="529"/>
      <c r="BE138" s="529"/>
      <c r="BF138" s="529"/>
      <c r="BG138" s="529"/>
      <c r="BH138" s="529"/>
      <c r="BI138" s="529"/>
      <c r="BJ138" s="529"/>
      <c r="BK138" s="529"/>
      <c r="BL138" s="529"/>
      <c r="BM138" s="529"/>
      <c r="BN138" s="529"/>
      <c r="BO138" s="529"/>
      <c r="BP138" s="529"/>
      <c r="BQ138" s="529"/>
      <c r="BR138" s="529"/>
      <c r="BS138" s="529"/>
      <c r="BT138" s="529"/>
    </row>
    <row r="139">
      <c r="A139" s="499"/>
      <c r="B139" s="527"/>
      <c r="C139" s="527"/>
      <c r="D139" s="528"/>
      <c r="E139" s="528"/>
      <c r="F139" s="528"/>
      <c r="G139" s="528"/>
      <c r="I139" s="529"/>
      <c r="J139" s="527"/>
      <c r="K139" s="527"/>
      <c r="L139" s="527"/>
      <c r="M139" s="528"/>
      <c r="N139" s="528"/>
      <c r="O139" s="528"/>
      <c r="P139" s="528"/>
      <c r="Q139" s="528"/>
      <c r="R139" s="528"/>
      <c r="S139" s="528"/>
      <c r="T139" s="528"/>
      <c r="U139" s="527"/>
      <c r="V139" s="528"/>
      <c r="W139" s="527"/>
      <c r="X139" s="529"/>
      <c r="Y139" s="529"/>
      <c r="Z139" s="529"/>
      <c r="AA139" s="529"/>
      <c r="AB139" s="529"/>
      <c r="AC139" s="529"/>
      <c r="AD139" s="529"/>
      <c r="AE139" s="529"/>
      <c r="AF139" s="529"/>
      <c r="AG139" s="529"/>
      <c r="AH139" s="529"/>
      <c r="AI139" s="529"/>
      <c r="AJ139" s="529"/>
      <c r="AK139" s="529"/>
      <c r="AL139" s="529"/>
      <c r="AM139" s="529"/>
      <c r="AN139" s="529"/>
      <c r="AO139" s="529"/>
      <c r="AP139" s="529"/>
      <c r="AQ139" s="529"/>
      <c r="AR139" s="529"/>
      <c r="AS139" s="529"/>
      <c r="AT139" s="529"/>
      <c r="AU139" s="529"/>
      <c r="AV139" s="529"/>
      <c r="AW139" s="529"/>
      <c r="AX139" s="529"/>
      <c r="AY139" s="529"/>
      <c r="AZ139" s="529"/>
      <c r="BA139" s="529"/>
      <c r="BB139" s="529"/>
      <c r="BC139" s="529"/>
      <c r="BD139" s="529"/>
      <c r="BE139" s="529"/>
      <c r="BF139" s="529"/>
      <c r="BG139" s="529"/>
      <c r="BH139" s="529"/>
      <c r="BI139" s="529"/>
      <c r="BJ139" s="529"/>
      <c r="BK139" s="529"/>
      <c r="BL139" s="529"/>
      <c r="BM139" s="529"/>
      <c r="BN139" s="529"/>
      <c r="BO139" s="529"/>
      <c r="BP139" s="529"/>
      <c r="BQ139" s="529"/>
      <c r="BR139" s="529"/>
      <c r="BS139" s="529"/>
      <c r="BT139" s="529"/>
    </row>
    <row r="140">
      <c r="A140" s="499"/>
      <c r="B140" s="527"/>
      <c r="C140" s="527"/>
      <c r="D140" s="528"/>
      <c r="E140" s="528"/>
      <c r="F140" s="528"/>
      <c r="G140" s="528"/>
      <c r="I140" s="529"/>
      <c r="J140" s="527"/>
      <c r="K140" s="527"/>
      <c r="L140" s="527"/>
      <c r="M140" s="528"/>
      <c r="N140" s="528"/>
      <c r="O140" s="528"/>
      <c r="P140" s="528"/>
      <c r="Q140" s="528"/>
      <c r="R140" s="528"/>
      <c r="S140" s="528"/>
      <c r="T140" s="528"/>
      <c r="U140" s="527"/>
      <c r="V140" s="528"/>
      <c r="W140" s="527"/>
      <c r="X140" s="529"/>
      <c r="Y140" s="529"/>
      <c r="Z140" s="529"/>
      <c r="AA140" s="529"/>
      <c r="AB140" s="529"/>
      <c r="AC140" s="529"/>
      <c r="AD140" s="529"/>
      <c r="AE140" s="529"/>
      <c r="AF140" s="529"/>
      <c r="AG140" s="529"/>
      <c r="AH140" s="529"/>
      <c r="AI140" s="529"/>
      <c r="AJ140" s="529"/>
      <c r="AK140" s="529"/>
      <c r="AL140" s="529"/>
      <c r="AM140" s="529"/>
      <c r="AN140" s="529"/>
      <c r="AO140" s="529"/>
      <c r="AP140" s="529"/>
      <c r="AQ140" s="529"/>
      <c r="AR140" s="529"/>
      <c r="AS140" s="529"/>
      <c r="AT140" s="529"/>
      <c r="AU140" s="529"/>
      <c r="AV140" s="529"/>
      <c r="AW140" s="529"/>
      <c r="AX140" s="529"/>
      <c r="AY140" s="529"/>
      <c r="AZ140" s="529"/>
      <c r="BA140" s="529"/>
      <c r="BB140" s="529"/>
      <c r="BC140" s="529"/>
      <c r="BD140" s="529"/>
      <c r="BE140" s="529"/>
      <c r="BF140" s="529"/>
      <c r="BG140" s="529"/>
      <c r="BH140" s="529"/>
      <c r="BI140" s="529"/>
      <c r="BJ140" s="529"/>
      <c r="BK140" s="529"/>
      <c r="BL140" s="529"/>
      <c r="BM140" s="529"/>
      <c r="BN140" s="529"/>
      <c r="BO140" s="529"/>
      <c r="BP140" s="529"/>
      <c r="BQ140" s="529"/>
      <c r="BR140" s="529"/>
      <c r="BS140" s="529"/>
      <c r="BT140" s="529"/>
    </row>
    <row r="141">
      <c r="A141" s="499"/>
      <c r="B141" s="527"/>
      <c r="C141" s="527"/>
      <c r="D141" s="528"/>
      <c r="E141" s="528"/>
      <c r="F141" s="528"/>
      <c r="G141" s="528"/>
      <c r="I141" s="529"/>
      <c r="J141" s="527"/>
      <c r="K141" s="527"/>
      <c r="L141" s="527"/>
      <c r="M141" s="528"/>
      <c r="N141" s="528"/>
      <c r="O141" s="528"/>
      <c r="P141" s="528"/>
      <c r="Q141" s="528"/>
      <c r="R141" s="528"/>
      <c r="S141" s="528"/>
      <c r="T141" s="528"/>
      <c r="U141" s="527"/>
      <c r="V141" s="528"/>
      <c r="W141" s="527"/>
      <c r="X141" s="529"/>
      <c r="Y141" s="529"/>
      <c r="Z141" s="529"/>
      <c r="AA141" s="529"/>
      <c r="AB141" s="529"/>
      <c r="AC141" s="529"/>
      <c r="AD141" s="529"/>
      <c r="AE141" s="529"/>
      <c r="AF141" s="529"/>
      <c r="AG141" s="529"/>
      <c r="AH141" s="529"/>
      <c r="AI141" s="529"/>
      <c r="AJ141" s="529"/>
      <c r="AK141" s="529"/>
      <c r="AL141" s="529"/>
      <c r="AM141" s="529"/>
      <c r="AN141" s="529"/>
      <c r="AO141" s="529"/>
      <c r="AP141" s="529"/>
      <c r="AQ141" s="529"/>
      <c r="AR141" s="529"/>
      <c r="AS141" s="529"/>
      <c r="AT141" s="529"/>
      <c r="AU141" s="529"/>
      <c r="AV141" s="529"/>
      <c r="AW141" s="529"/>
      <c r="AX141" s="529"/>
      <c r="AY141" s="529"/>
      <c r="AZ141" s="529"/>
      <c r="BA141" s="529"/>
      <c r="BB141" s="529"/>
      <c r="BC141" s="529"/>
      <c r="BD141" s="529"/>
      <c r="BE141" s="529"/>
      <c r="BF141" s="529"/>
      <c r="BG141" s="529"/>
      <c r="BH141" s="529"/>
      <c r="BI141" s="529"/>
      <c r="BJ141" s="529"/>
      <c r="BK141" s="529"/>
      <c r="BL141" s="529"/>
      <c r="BM141" s="529"/>
      <c r="BN141" s="529"/>
      <c r="BO141" s="529"/>
      <c r="BP141" s="529"/>
      <c r="BQ141" s="529"/>
      <c r="BR141" s="529"/>
      <c r="BS141" s="529"/>
      <c r="BT141" s="529"/>
    </row>
    <row r="142">
      <c r="A142" s="499"/>
      <c r="B142" s="527"/>
      <c r="C142" s="527"/>
      <c r="D142" s="528"/>
      <c r="E142" s="528"/>
      <c r="F142" s="528"/>
      <c r="G142" s="528"/>
      <c r="I142" s="529"/>
      <c r="J142" s="527"/>
      <c r="K142" s="527"/>
      <c r="L142" s="527"/>
      <c r="M142" s="528"/>
      <c r="N142" s="528"/>
      <c r="O142" s="528"/>
      <c r="P142" s="528"/>
      <c r="Q142" s="528"/>
      <c r="R142" s="528"/>
      <c r="S142" s="528"/>
      <c r="T142" s="528"/>
      <c r="U142" s="527"/>
      <c r="V142" s="528"/>
      <c r="W142" s="527"/>
      <c r="X142" s="529"/>
      <c r="Y142" s="529"/>
      <c r="Z142" s="529"/>
      <c r="AA142" s="529"/>
      <c r="AB142" s="529"/>
      <c r="AC142" s="529"/>
      <c r="AD142" s="529"/>
      <c r="AE142" s="529"/>
      <c r="AF142" s="529"/>
      <c r="AG142" s="529"/>
      <c r="AH142" s="529"/>
      <c r="AI142" s="529"/>
      <c r="AJ142" s="529"/>
      <c r="AK142" s="529"/>
      <c r="AL142" s="529"/>
      <c r="AM142" s="529"/>
      <c r="AN142" s="529"/>
      <c r="AO142" s="529"/>
      <c r="AP142" s="529"/>
      <c r="AQ142" s="529"/>
      <c r="AR142" s="529"/>
      <c r="AS142" s="529"/>
      <c r="AT142" s="529"/>
      <c r="AU142" s="529"/>
      <c r="AV142" s="529"/>
      <c r="AW142" s="529"/>
      <c r="AX142" s="529"/>
      <c r="AY142" s="529"/>
      <c r="AZ142" s="529"/>
      <c r="BA142" s="529"/>
      <c r="BB142" s="529"/>
      <c r="BC142" s="529"/>
      <c r="BD142" s="529"/>
      <c r="BE142" s="529"/>
      <c r="BF142" s="529"/>
      <c r="BG142" s="529"/>
      <c r="BH142" s="529"/>
      <c r="BI142" s="529"/>
      <c r="BJ142" s="529"/>
      <c r="BK142" s="529"/>
      <c r="BL142" s="529"/>
      <c r="BM142" s="529"/>
      <c r="BN142" s="529"/>
      <c r="BO142" s="529"/>
      <c r="BP142" s="529"/>
      <c r="BQ142" s="529"/>
      <c r="BR142" s="529"/>
      <c r="BS142" s="529"/>
      <c r="BT142" s="529"/>
    </row>
    <row r="143">
      <c r="A143" s="499"/>
      <c r="B143" s="527"/>
      <c r="C143" s="527"/>
      <c r="D143" s="528"/>
      <c r="E143" s="528"/>
      <c r="F143" s="528"/>
      <c r="G143" s="528"/>
      <c r="I143" s="529"/>
      <c r="J143" s="527"/>
      <c r="K143" s="527"/>
      <c r="L143" s="527"/>
      <c r="M143" s="528"/>
      <c r="N143" s="528"/>
      <c r="O143" s="528"/>
      <c r="P143" s="528"/>
      <c r="Q143" s="528"/>
      <c r="R143" s="528"/>
      <c r="S143" s="528"/>
      <c r="T143" s="528"/>
      <c r="U143" s="527"/>
      <c r="V143" s="528"/>
      <c r="W143" s="527"/>
      <c r="X143" s="529"/>
      <c r="Y143" s="529"/>
      <c r="Z143" s="529"/>
      <c r="AA143" s="529"/>
      <c r="AB143" s="529"/>
      <c r="AC143" s="529"/>
      <c r="AD143" s="529"/>
      <c r="AE143" s="529"/>
      <c r="AF143" s="529"/>
      <c r="AG143" s="529"/>
      <c r="AH143" s="529"/>
      <c r="AI143" s="529"/>
      <c r="AJ143" s="529"/>
      <c r="AK143" s="529"/>
      <c r="AL143" s="529"/>
      <c r="AM143" s="529"/>
      <c r="AN143" s="529"/>
      <c r="AO143" s="529"/>
      <c r="AP143" s="529"/>
      <c r="AQ143" s="529"/>
      <c r="AR143" s="529"/>
      <c r="AS143" s="529"/>
      <c r="AT143" s="529"/>
      <c r="AU143" s="529"/>
      <c r="AV143" s="529"/>
      <c r="AW143" s="529"/>
      <c r="AX143" s="529"/>
      <c r="AY143" s="529"/>
      <c r="AZ143" s="529"/>
      <c r="BA143" s="529"/>
      <c r="BB143" s="529"/>
      <c r="BC143" s="529"/>
      <c r="BD143" s="529"/>
      <c r="BE143" s="529"/>
      <c r="BF143" s="529"/>
      <c r="BG143" s="529"/>
      <c r="BH143" s="529"/>
      <c r="BI143" s="529"/>
      <c r="BJ143" s="529"/>
      <c r="BK143" s="529"/>
      <c r="BL143" s="529"/>
      <c r="BM143" s="529"/>
      <c r="BN143" s="529"/>
      <c r="BO143" s="529"/>
      <c r="BP143" s="529"/>
      <c r="BQ143" s="529"/>
      <c r="BR143" s="529"/>
      <c r="BS143" s="529"/>
      <c r="BT143" s="529"/>
    </row>
    <row r="144">
      <c r="A144" s="499"/>
      <c r="B144" s="527"/>
      <c r="C144" s="527"/>
      <c r="D144" s="528"/>
      <c r="E144" s="528"/>
      <c r="F144" s="528"/>
      <c r="G144" s="528"/>
      <c r="I144" s="529"/>
      <c r="J144" s="527"/>
      <c r="K144" s="527"/>
      <c r="L144" s="527"/>
      <c r="M144" s="528"/>
      <c r="N144" s="528"/>
      <c r="O144" s="528"/>
      <c r="P144" s="528"/>
      <c r="Q144" s="528"/>
      <c r="R144" s="528"/>
      <c r="S144" s="528"/>
      <c r="T144" s="528"/>
      <c r="U144" s="527"/>
      <c r="V144" s="528"/>
      <c r="W144" s="527"/>
      <c r="X144" s="529"/>
      <c r="Y144" s="529"/>
      <c r="Z144" s="529"/>
      <c r="AA144" s="529"/>
      <c r="AB144" s="529"/>
      <c r="AC144" s="529"/>
      <c r="AD144" s="529"/>
      <c r="AE144" s="529"/>
      <c r="AF144" s="529"/>
      <c r="AG144" s="529"/>
      <c r="AH144" s="529"/>
      <c r="AI144" s="529"/>
      <c r="AJ144" s="529"/>
      <c r="AK144" s="529"/>
      <c r="AL144" s="529"/>
      <c r="AM144" s="529"/>
      <c r="AN144" s="529"/>
      <c r="AO144" s="529"/>
      <c r="AP144" s="529"/>
      <c r="AQ144" s="529"/>
      <c r="AR144" s="529"/>
      <c r="AS144" s="529"/>
      <c r="AT144" s="529"/>
      <c r="AU144" s="529"/>
      <c r="AV144" s="529"/>
      <c r="AW144" s="529"/>
      <c r="AX144" s="529"/>
      <c r="AY144" s="529"/>
      <c r="AZ144" s="529"/>
      <c r="BA144" s="529"/>
      <c r="BB144" s="529"/>
      <c r="BC144" s="529"/>
      <c r="BD144" s="529"/>
      <c r="BE144" s="529"/>
      <c r="BF144" s="529"/>
      <c r="BG144" s="529"/>
      <c r="BH144" s="529"/>
      <c r="BI144" s="529"/>
      <c r="BJ144" s="529"/>
      <c r="BK144" s="529"/>
      <c r="BL144" s="529"/>
      <c r="BM144" s="529"/>
      <c r="BN144" s="529"/>
      <c r="BO144" s="529"/>
      <c r="BP144" s="529"/>
      <c r="BQ144" s="529"/>
      <c r="BR144" s="529"/>
      <c r="BS144" s="529"/>
      <c r="BT144" s="529"/>
    </row>
    <row r="145">
      <c r="A145" s="499"/>
      <c r="B145" s="527"/>
      <c r="C145" s="527"/>
      <c r="D145" s="528"/>
      <c r="E145" s="528"/>
      <c r="F145" s="528"/>
      <c r="G145" s="528"/>
      <c r="I145" s="529"/>
      <c r="J145" s="527"/>
      <c r="K145" s="527"/>
      <c r="L145" s="527"/>
      <c r="M145" s="528"/>
      <c r="N145" s="528"/>
      <c r="O145" s="528"/>
      <c r="P145" s="528"/>
      <c r="Q145" s="528"/>
      <c r="R145" s="528"/>
      <c r="S145" s="528"/>
      <c r="T145" s="528"/>
      <c r="U145" s="527"/>
      <c r="V145" s="528"/>
      <c r="W145" s="527"/>
      <c r="X145" s="529"/>
      <c r="Y145" s="529"/>
      <c r="Z145" s="529"/>
      <c r="AA145" s="529"/>
      <c r="AB145" s="529"/>
      <c r="AC145" s="529"/>
      <c r="AD145" s="529"/>
      <c r="AE145" s="529"/>
      <c r="AF145" s="529"/>
      <c r="AG145" s="529"/>
      <c r="AH145" s="529"/>
      <c r="AI145" s="529"/>
      <c r="AJ145" s="529"/>
      <c r="AK145" s="529"/>
      <c r="AL145" s="529"/>
      <c r="AM145" s="529"/>
      <c r="AN145" s="529"/>
      <c r="AO145" s="529"/>
      <c r="AP145" s="529"/>
      <c r="AQ145" s="529"/>
      <c r="AR145" s="529"/>
      <c r="AS145" s="529"/>
      <c r="AT145" s="529"/>
      <c r="AU145" s="529"/>
      <c r="AV145" s="529"/>
      <c r="AW145" s="529"/>
      <c r="AX145" s="529"/>
      <c r="AY145" s="529"/>
      <c r="AZ145" s="529"/>
      <c r="BA145" s="529"/>
      <c r="BB145" s="529"/>
      <c r="BC145" s="529"/>
      <c r="BD145" s="529"/>
      <c r="BE145" s="529"/>
      <c r="BF145" s="529"/>
      <c r="BG145" s="529"/>
      <c r="BH145" s="529"/>
      <c r="BI145" s="529"/>
      <c r="BJ145" s="529"/>
      <c r="BK145" s="529"/>
      <c r="BL145" s="529"/>
      <c r="BM145" s="529"/>
      <c r="BN145" s="529"/>
      <c r="BO145" s="529"/>
      <c r="BP145" s="529"/>
      <c r="BQ145" s="529"/>
      <c r="BR145" s="529"/>
      <c r="BS145" s="529"/>
      <c r="BT145" s="529"/>
    </row>
    <row r="146">
      <c r="A146" s="499"/>
      <c r="B146" s="527"/>
      <c r="C146" s="527"/>
      <c r="D146" s="528"/>
      <c r="E146" s="528"/>
      <c r="F146" s="528"/>
      <c r="G146" s="528"/>
      <c r="I146" s="529"/>
      <c r="J146" s="527"/>
      <c r="K146" s="527"/>
      <c r="L146" s="527"/>
      <c r="M146" s="528"/>
      <c r="N146" s="528"/>
      <c r="O146" s="528"/>
      <c r="P146" s="528"/>
      <c r="Q146" s="528"/>
      <c r="R146" s="528"/>
      <c r="S146" s="528"/>
      <c r="T146" s="528"/>
      <c r="U146" s="527"/>
      <c r="V146" s="528"/>
      <c r="W146" s="527"/>
      <c r="X146" s="529"/>
      <c r="Y146" s="529"/>
      <c r="Z146" s="529"/>
      <c r="AA146" s="529"/>
      <c r="AB146" s="529"/>
      <c r="AC146" s="529"/>
      <c r="AD146" s="529"/>
      <c r="AE146" s="529"/>
      <c r="AF146" s="529"/>
      <c r="AG146" s="529"/>
      <c r="AH146" s="529"/>
      <c r="AI146" s="529"/>
      <c r="AJ146" s="529"/>
      <c r="AK146" s="529"/>
      <c r="AL146" s="529"/>
      <c r="AM146" s="529"/>
      <c r="AN146" s="529"/>
      <c r="AO146" s="529"/>
      <c r="AP146" s="529"/>
      <c r="AQ146" s="529"/>
      <c r="AR146" s="529"/>
      <c r="AS146" s="529"/>
      <c r="AT146" s="529"/>
      <c r="AU146" s="529"/>
      <c r="AV146" s="529"/>
      <c r="AW146" s="529"/>
      <c r="AX146" s="529"/>
      <c r="AY146" s="529"/>
      <c r="AZ146" s="529"/>
      <c r="BA146" s="529"/>
      <c r="BB146" s="529"/>
      <c r="BC146" s="529"/>
      <c r="BD146" s="529"/>
      <c r="BE146" s="529"/>
      <c r="BF146" s="529"/>
      <c r="BG146" s="529"/>
      <c r="BH146" s="529"/>
      <c r="BI146" s="529"/>
      <c r="BJ146" s="529"/>
      <c r="BK146" s="529"/>
      <c r="BL146" s="529"/>
      <c r="BM146" s="529"/>
      <c r="BN146" s="529"/>
      <c r="BO146" s="529"/>
      <c r="BP146" s="529"/>
      <c r="BQ146" s="529"/>
      <c r="BR146" s="529"/>
      <c r="BS146" s="529"/>
      <c r="BT146" s="529"/>
    </row>
    <row r="147">
      <c r="A147" s="499"/>
      <c r="B147" s="527"/>
      <c r="C147" s="527"/>
      <c r="D147" s="528"/>
      <c r="E147" s="528"/>
      <c r="F147" s="528"/>
      <c r="G147" s="528"/>
      <c r="I147" s="529"/>
      <c r="J147" s="527"/>
      <c r="K147" s="527"/>
      <c r="L147" s="527"/>
      <c r="M147" s="528"/>
      <c r="N147" s="528"/>
      <c r="O147" s="528"/>
      <c r="P147" s="528"/>
      <c r="Q147" s="528"/>
      <c r="R147" s="528"/>
      <c r="S147" s="528"/>
      <c r="T147" s="528"/>
      <c r="U147" s="527"/>
      <c r="V147" s="528"/>
      <c r="W147" s="527"/>
      <c r="X147" s="529"/>
      <c r="Y147" s="529"/>
      <c r="Z147" s="529"/>
      <c r="AA147" s="529"/>
      <c r="AB147" s="529"/>
      <c r="AC147" s="529"/>
      <c r="AD147" s="529"/>
      <c r="AE147" s="529"/>
      <c r="AF147" s="529"/>
      <c r="AG147" s="529"/>
      <c r="AH147" s="529"/>
      <c r="AI147" s="529"/>
      <c r="AJ147" s="529"/>
      <c r="AK147" s="529"/>
      <c r="AL147" s="529"/>
      <c r="AM147" s="529"/>
      <c r="AN147" s="529"/>
      <c r="AO147" s="529"/>
      <c r="AP147" s="529"/>
      <c r="AQ147" s="529"/>
      <c r="AR147" s="529"/>
      <c r="AS147" s="529"/>
      <c r="AT147" s="529"/>
      <c r="AU147" s="529"/>
      <c r="AV147" s="529"/>
      <c r="AW147" s="529"/>
      <c r="AX147" s="529"/>
      <c r="AY147" s="529"/>
      <c r="AZ147" s="529"/>
      <c r="BA147" s="529"/>
      <c r="BB147" s="529"/>
      <c r="BC147" s="529"/>
      <c r="BD147" s="529"/>
      <c r="BE147" s="529"/>
      <c r="BF147" s="529"/>
      <c r="BG147" s="529"/>
      <c r="BH147" s="529"/>
      <c r="BI147" s="529"/>
      <c r="BJ147" s="529"/>
      <c r="BK147" s="529"/>
      <c r="BL147" s="529"/>
      <c r="BM147" s="529"/>
      <c r="BN147" s="529"/>
      <c r="BO147" s="529"/>
      <c r="BP147" s="529"/>
      <c r="BQ147" s="529"/>
      <c r="BR147" s="529"/>
      <c r="BS147" s="529"/>
      <c r="BT147" s="529"/>
    </row>
    <row r="148">
      <c r="A148" s="499"/>
      <c r="B148" s="527"/>
      <c r="C148" s="527"/>
      <c r="D148" s="528"/>
      <c r="E148" s="528"/>
      <c r="F148" s="528"/>
      <c r="G148" s="528"/>
      <c r="I148" s="529"/>
      <c r="J148" s="527"/>
      <c r="K148" s="527"/>
      <c r="L148" s="527"/>
      <c r="M148" s="528"/>
      <c r="N148" s="528"/>
      <c r="O148" s="528"/>
      <c r="P148" s="528"/>
      <c r="Q148" s="528"/>
      <c r="R148" s="528"/>
      <c r="S148" s="528"/>
      <c r="T148" s="528"/>
      <c r="U148" s="527"/>
      <c r="V148" s="528"/>
      <c r="W148" s="527"/>
      <c r="X148" s="529"/>
      <c r="Y148" s="529"/>
      <c r="Z148" s="529"/>
      <c r="AA148" s="529"/>
      <c r="AB148" s="529"/>
      <c r="AC148" s="529"/>
      <c r="AD148" s="529"/>
      <c r="AE148" s="529"/>
      <c r="AF148" s="529"/>
      <c r="AG148" s="529"/>
      <c r="AH148" s="529"/>
      <c r="AI148" s="529"/>
      <c r="AJ148" s="529"/>
      <c r="AK148" s="529"/>
      <c r="AL148" s="529"/>
      <c r="AM148" s="529"/>
      <c r="AN148" s="529"/>
      <c r="AO148" s="529"/>
      <c r="AP148" s="529"/>
      <c r="AQ148" s="529"/>
      <c r="AR148" s="529"/>
      <c r="AS148" s="529"/>
      <c r="AT148" s="529"/>
      <c r="AU148" s="529"/>
      <c r="AV148" s="529"/>
      <c r="AW148" s="529"/>
      <c r="AX148" s="529"/>
      <c r="AY148" s="529"/>
      <c r="AZ148" s="529"/>
      <c r="BA148" s="529"/>
      <c r="BB148" s="529"/>
      <c r="BC148" s="529"/>
      <c r="BD148" s="529"/>
      <c r="BE148" s="529"/>
      <c r="BF148" s="529"/>
      <c r="BG148" s="529"/>
      <c r="BH148" s="529"/>
      <c r="BI148" s="529"/>
      <c r="BJ148" s="529"/>
      <c r="BK148" s="529"/>
      <c r="BL148" s="529"/>
      <c r="BM148" s="529"/>
      <c r="BN148" s="529"/>
      <c r="BO148" s="529"/>
      <c r="BP148" s="529"/>
      <c r="BQ148" s="529"/>
      <c r="BR148" s="529"/>
      <c r="BS148" s="529"/>
      <c r="BT148" s="529"/>
    </row>
    <row r="149">
      <c r="A149" s="499"/>
      <c r="B149" s="527"/>
      <c r="C149" s="527"/>
      <c r="D149" s="528"/>
      <c r="E149" s="528"/>
      <c r="F149" s="528"/>
      <c r="G149" s="528"/>
      <c r="I149" s="529"/>
      <c r="J149" s="527"/>
      <c r="K149" s="527"/>
      <c r="L149" s="527"/>
      <c r="M149" s="528"/>
      <c r="N149" s="528"/>
      <c r="O149" s="528"/>
      <c r="P149" s="528"/>
      <c r="Q149" s="528"/>
      <c r="R149" s="528"/>
      <c r="S149" s="528"/>
      <c r="T149" s="528"/>
      <c r="U149" s="527"/>
      <c r="V149" s="528"/>
      <c r="W149" s="527"/>
      <c r="X149" s="529"/>
      <c r="Y149" s="529"/>
      <c r="Z149" s="529"/>
      <c r="AA149" s="529"/>
      <c r="AB149" s="529"/>
      <c r="AC149" s="529"/>
      <c r="AD149" s="529"/>
      <c r="AE149" s="529"/>
      <c r="AF149" s="529"/>
      <c r="AG149" s="529"/>
      <c r="AH149" s="529"/>
      <c r="AI149" s="529"/>
      <c r="AJ149" s="529"/>
      <c r="AK149" s="529"/>
      <c r="AL149" s="529"/>
      <c r="AM149" s="529"/>
      <c r="AN149" s="529"/>
      <c r="AO149" s="529"/>
      <c r="AP149" s="529"/>
      <c r="AQ149" s="529"/>
      <c r="AR149" s="529"/>
      <c r="AS149" s="529"/>
      <c r="AT149" s="529"/>
      <c r="AU149" s="529"/>
      <c r="AV149" s="529"/>
      <c r="AW149" s="529"/>
      <c r="AX149" s="529"/>
      <c r="AY149" s="529"/>
      <c r="AZ149" s="529"/>
      <c r="BA149" s="529"/>
      <c r="BB149" s="529"/>
      <c r="BC149" s="529"/>
      <c r="BD149" s="529"/>
      <c r="BE149" s="529"/>
      <c r="BF149" s="529"/>
      <c r="BG149" s="529"/>
      <c r="BH149" s="529"/>
      <c r="BI149" s="529"/>
      <c r="BJ149" s="529"/>
      <c r="BK149" s="529"/>
      <c r="BL149" s="529"/>
      <c r="BM149" s="529"/>
      <c r="BN149" s="529"/>
      <c r="BO149" s="529"/>
      <c r="BP149" s="529"/>
      <c r="BQ149" s="529"/>
      <c r="BR149" s="529"/>
      <c r="BS149" s="529"/>
      <c r="BT149" s="529"/>
    </row>
    <row r="150">
      <c r="A150" s="499"/>
      <c r="B150" s="527"/>
      <c r="C150" s="527"/>
      <c r="D150" s="528"/>
      <c r="E150" s="528"/>
      <c r="F150" s="528"/>
      <c r="G150" s="528"/>
      <c r="I150" s="529"/>
      <c r="J150" s="527"/>
      <c r="K150" s="527"/>
      <c r="L150" s="527"/>
      <c r="M150" s="528"/>
      <c r="N150" s="528"/>
      <c r="O150" s="528"/>
      <c r="P150" s="528"/>
      <c r="Q150" s="528"/>
      <c r="R150" s="528"/>
      <c r="S150" s="528"/>
      <c r="T150" s="528"/>
      <c r="U150" s="527"/>
      <c r="V150" s="528"/>
      <c r="W150" s="527"/>
      <c r="X150" s="529"/>
      <c r="Y150" s="529"/>
      <c r="Z150" s="529"/>
      <c r="AA150" s="529"/>
      <c r="AB150" s="529"/>
      <c r="AC150" s="529"/>
      <c r="AD150" s="529"/>
      <c r="AE150" s="529"/>
      <c r="AF150" s="529"/>
      <c r="AG150" s="529"/>
      <c r="AH150" s="529"/>
      <c r="AI150" s="529"/>
      <c r="AJ150" s="529"/>
      <c r="AK150" s="529"/>
      <c r="AL150" s="529"/>
      <c r="AM150" s="529"/>
      <c r="AN150" s="529"/>
      <c r="AO150" s="529"/>
      <c r="AP150" s="529"/>
      <c r="AQ150" s="529"/>
      <c r="AR150" s="529"/>
      <c r="AS150" s="529"/>
      <c r="AT150" s="529"/>
      <c r="AU150" s="529"/>
      <c r="AV150" s="529"/>
      <c r="AW150" s="529"/>
      <c r="AX150" s="529"/>
      <c r="AY150" s="529"/>
      <c r="AZ150" s="529"/>
      <c r="BA150" s="529"/>
      <c r="BB150" s="529"/>
      <c r="BC150" s="529"/>
      <c r="BD150" s="529"/>
      <c r="BE150" s="529"/>
      <c r="BF150" s="529"/>
      <c r="BG150" s="529"/>
      <c r="BH150" s="529"/>
      <c r="BI150" s="529"/>
      <c r="BJ150" s="529"/>
      <c r="BK150" s="529"/>
      <c r="BL150" s="529"/>
      <c r="BM150" s="529"/>
      <c r="BN150" s="529"/>
      <c r="BO150" s="529"/>
      <c r="BP150" s="529"/>
      <c r="BQ150" s="529"/>
      <c r="BR150" s="529"/>
      <c r="BS150" s="529"/>
      <c r="BT150" s="529"/>
    </row>
    <row r="151">
      <c r="A151" s="499"/>
      <c r="B151" s="527"/>
      <c r="C151" s="527"/>
      <c r="D151" s="528"/>
      <c r="E151" s="528"/>
      <c r="F151" s="528"/>
      <c r="G151" s="528"/>
      <c r="I151" s="529"/>
      <c r="J151" s="527"/>
      <c r="K151" s="527"/>
      <c r="L151" s="527"/>
      <c r="M151" s="528"/>
      <c r="N151" s="528"/>
      <c r="O151" s="528"/>
      <c r="P151" s="528"/>
      <c r="Q151" s="528"/>
      <c r="R151" s="528"/>
      <c r="S151" s="528"/>
      <c r="T151" s="528"/>
      <c r="U151" s="527"/>
      <c r="V151" s="528"/>
      <c r="W151" s="527"/>
      <c r="X151" s="529"/>
      <c r="Y151" s="529"/>
      <c r="Z151" s="529"/>
      <c r="AA151" s="529"/>
      <c r="AB151" s="529"/>
      <c r="AC151" s="529"/>
      <c r="AD151" s="529"/>
      <c r="AE151" s="529"/>
      <c r="AF151" s="529"/>
      <c r="AG151" s="529"/>
      <c r="AH151" s="529"/>
      <c r="AI151" s="529"/>
      <c r="AJ151" s="529"/>
      <c r="AK151" s="529"/>
      <c r="AL151" s="529"/>
      <c r="AM151" s="529"/>
      <c r="AN151" s="529"/>
      <c r="AO151" s="529"/>
      <c r="AP151" s="529"/>
      <c r="AQ151" s="529"/>
      <c r="AR151" s="529"/>
      <c r="AS151" s="529"/>
      <c r="AT151" s="529"/>
      <c r="AU151" s="529"/>
      <c r="AV151" s="529"/>
      <c r="AW151" s="529"/>
      <c r="AX151" s="529"/>
      <c r="AY151" s="529"/>
      <c r="AZ151" s="529"/>
      <c r="BA151" s="529"/>
      <c r="BB151" s="529"/>
      <c r="BC151" s="529"/>
      <c r="BD151" s="529"/>
      <c r="BE151" s="529"/>
      <c r="BF151" s="529"/>
      <c r="BG151" s="529"/>
      <c r="BH151" s="529"/>
      <c r="BI151" s="529"/>
      <c r="BJ151" s="529"/>
      <c r="BK151" s="529"/>
      <c r="BL151" s="529"/>
      <c r="BM151" s="529"/>
      <c r="BN151" s="529"/>
      <c r="BO151" s="529"/>
      <c r="BP151" s="529"/>
      <c r="BQ151" s="529"/>
      <c r="BR151" s="529"/>
      <c r="BS151" s="529"/>
      <c r="BT151" s="529"/>
    </row>
    <row r="152">
      <c r="A152" s="499"/>
      <c r="B152" s="527"/>
      <c r="C152" s="527"/>
      <c r="D152" s="528"/>
      <c r="E152" s="528"/>
      <c r="F152" s="528"/>
      <c r="G152" s="528"/>
      <c r="I152" s="529"/>
      <c r="J152" s="527"/>
      <c r="K152" s="527"/>
      <c r="L152" s="527"/>
      <c r="M152" s="528"/>
      <c r="N152" s="528"/>
      <c r="O152" s="528"/>
      <c r="P152" s="528"/>
      <c r="Q152" s="528"/>
      <c r="R152" s="528"/>
      <c r="S152" s="528"/>
      <c r="T152" s="528"/>
      <c r="U152" s="527"/>
      <c r="V152" s="528"/>
      <c r="W152" s="527"/>
      <c r="X152" s="529"/>
      <c r="Y152" s="529"/>
      <c r="Z152" s="529"/>
      <c r="AA152" s="529"/>
      <c r="AB152" s="529"/>
      <c r="AC152" s="529"/>
      <c r="AD152" s="529"/>
      <c r="AE152" s="529"/>
      <c r="AF152" s="529"/>
      <c r="AG152" s="529"/>
      <c r="AH152" s="529"/>
      <c r="AI152" s="529"/>
      <c r="AJ152" s="529"/>
      <c r="AK152" s="529"/>
      <c r="AL152" s="529"/>
      <c r="AM152" s="529"/>
      <c r="AN152" s="529"/>
      <c r="AO152" s="529"/>
      <c r="AP152" s="529"/>
      <c r="AQ152" s="529"/>
      <c r="AR152" s="529"/>
      <c r="AS152" s="529"/>
      <c r="AT152" s="529"/>
      <c r="AU152" s="529"/>
      <c r="AV152" s="529"/>
      <c r="AW152" s="529"/>
      <c r="AX152" s="529"/>
      <c r="AY152" s="529"/>
      <c r="AZ152" s="529"/>
      <c r="BA152" s="529"/>
      <c r="BB152" s="529"/>
      <c r="BC152" s="529"/>
      <c r="BD152" s="529"/>
      <c r="BE152" s="529"/>
      <c r="BF152" s="529"/>
      <c r="BG152" s="529"/>
      <c r="BH152" s="529"/>
      <c r="BI152" s="529"/>
      <c r="BJ152" s="529"/>
      <c r="BK152" s="529"/>
      <c r="BL152" s="529"/>
      <c r="BM152" s="529"/>
      <c r="BN152" s="529"/>
      <c r="BO152" s="529"/>
      <c r="BP152" s="529"/>
      <c r="BQ152" s="529"/>
      <c r="BR152" s="529"/>
      <c r="BS152" s="529"/>
      <c r="BT152" s="529"/>
    </row>
    <row r="153">
      <c r="A153" s="499"/>
      <c r="B153" s="527"/>
      <c r="C153" s="527"/>
      <c r="D153" s="528"/>
      <c r="E153" s="528"/>
      <c r="F153" s="528"/>
      <c r="G153" s="528"/>
      <c r="I153" s="529"/>
      <c r="J153" s="527"/>
      <c r="K153" s="527"/>
      <c r="L153" s="527"/>
      <c r="M153" s="528"/>
      <c r="N153" s="528"/>
      <c r="O153" s="528"/>
      <c r="P153" s="528"/>
      <c r="Q153" s="528"/>
      <c r="R153" s="528"/>
      <c r="S153" s="528"/>
      <c r="T153" s="528"/>
      <c r="U153" s="527"/>
      <c r="V153" s="528"/>
      <c r="W153" s="527"/>
      <c r="X153" s="529"/>
      <c r="Y153" s="529"/>
      <c r="Z153" s="529"/>
      <c r="AA153" s="529"/>
      <c r="AB153" s="529"/>
      <c r="AC153" s="529"/>
      <c r="AD153" s="529"/>
      <c r="AE153" s="529"/>
      <c r="AF153" s="529"/>
      <c r="AG153" s="529"/>
      <c r="AH153" s="529"/>
      <c r="AI153" s="529"/>
      <c r="AJ153" s="529"/>
      <c r="AK153" s="529"/>
      <c r="AL153" s="529"/>
      <c r="AM153" s="529"/>
      <c r="AN153" s="529"/>
      <c r="AO153" s="529"/>
      <c r="AP153" s="529"/>
      <c r="AQ153" s="529"/>
      <c r="AR153" s="529"/>
      <c r="AS153" s="529"/>
      <c r="AT153" s="529"/>
      <c r="AU153" s="529"/>
      <c r="AV153" s="529"/>
      <c r="AW153" s="529"/>
      <c r="AX153" s="529"/>
      <c r="AY153" s="529"/>
      <c r="AZ153" s="529"/>
      <c r="BA153" s="529"/>
      <c r="BB153" s="529"/>
      <c r="BC153" s="529"/>
      <c r="BD153" s="529"/>
      <c r="BE153" s="529"/>
      <c r="BF153" s="529"/>
      <c r="BG153" s="529"/>
      <c r="BH153" s="529"/>
      <c r="BI153" s="529"/>
      <c r="BJ153" s="529"/>
      <c r="BK153" s="529"/>
      <c r="BL153" s="529"/>
      <c r="BM153" s="529"/>
      <c r="BN153" s="529"/>
      <c r="BO153" s="529"/>
      <c r="BP153" s="529"/>
      <c r="BQ153" s="529"/>
      <c r="BR153" s="529"/>
      <c r="BS153" s="529"/>
      <c r="BT153" s="529"/>
    </row>
    <row r="154">
      <c r="A154" s="499"/>
      <c r="B154" s="527"/>
      <c r="C154" s="527"/>
      <c r="D154" s="528"/>
      <c r="E154" s="528"/>
      <c r="F154" s="528"/>
      <c r="G154" s="528"/>
      <c r="I154" s="529"/>
      <c r="J154" s="527"/>
      <c r="K154" s="527"/>
      <c r="L154" s="527"/>
      <c r="M154" s="528"/>
      <c r="N154" s="528"/>
      <c r="O154" s="528"/>
      <c r="P154" s="528"/>
      <c r="Q154" s="528"/>
      <c r="R154" s="528"/>
      <c r="S154" s="528"/>
      <c r="T154" s="528"/>
      <c r="U154" s="527"/>
      <c r="V154" s="528"/>
      <c r="W154" s="527"/>
      <c r="X154" s="529"/>
      <c r="Y154" s="529"/>
      <c r="Z154" s="529"/>
      <c r="AA154" s="529"/>
      <c r="AB154" s="529"/>
      <c r="AC154" s="529"/>
      <c r="AD154" s="529"/>
      <c r="AE154" s="529"/>
      <c r="AF154" s="529"/>
      <c r="AG154" s="529"/>
      <c r="AH154" s="529"/>
      <c r="AI154" s="529"/>
      <c r="AJ154" s="529"/>
      <c r="AK154" s="529"/>
      <c r="AL154" s="529"/>
      <c r="AM154" s="529"/>
      <c r="AN154" s="529"/>
      <c r="AO154" s="529"/>
      <c r="AP154" s="529"/>
      <c r="AQ154" s="529"/>
      <c r="AR154" s="529"/>
      <c r="AS154" s="529"/>
      <c r="AT154" s="529"/>
      <c r="AU154" s="529"/>
      <c r="AV154" s="529"/>
      <c r="AW154" s="529"/>
      <c r="AX154" s="529"/>
      <c r="AY154" s="529"/>
      <c r="AZ154" s="529"/>
      <c r="BA154" s="529"/>
      <c r="BB154" s="529"/>
      <c r="BC154" s="529"/>
      <c r="BD154" s="529"/>
      <c r="BE154" s="529"/>
      <c r="BF154" s="529"/>
      <c r="BG154" s="529"/>
      <c r="BH154" s="529"/>
      <c r="BI154" s="529"/>
      <c r="BJ154" s="529"/>
      <c r="BK154" s="529"/>
      <c r="BL154" s="529"/>
      <c r="BM154" s="529"/>
      <c r="BN154" s="529"/>
      <c r="BO154" s="529"/>
      <c r="BP154" s="529"/>
      <c r="BQ154" s="529"/>
      <c r="BR154" s="529"/>
      <c r="BS154" s="529"/>
      <c r="BT154" s="529"/>
    </row>
    <row r="155">
      <c r="A155" s="499"/>
      <c r="B155" s="527"/>
      <c r="C155" s="527"/>
      <c r="D155" s="528"/>
      <c r="E155" s="528"/>
      <c r="F155" s="528"/>
      <c r="G155" s="528"/>
      <c r="I155" s="529"/>
      <c r="J155" s="527"/>
      <c r="K155" s="527"/>
      <c r="L155" s="527"/>
      <c r="M155" s="528"/>
      <c r="N155" s="528"/>
      <c r="O155" s="528"/>
      <c r="P155" s="528"/>
      <c r="Q155" s="528"/>
      <c r="R155" s="528"/>
      <c r="S155" s="528"/>
      <c r="T155" s="528"/>
      <c r="U155" s="527"/>
      <c r="V155" s="528"/>
      <c r="W155" s="527"/>
      <c r="X155" s="529"/>
      <c r="Y155" s="529"/>
      <c r="Z155" s="529"/>
      <c r="AA155" s="529"/>
      <c r="AB155" s="529"/>
      <c r="AC155" s="529"/>
      <c r="AD155" s="529"/>
      <c r="AE155" s="529"/>
      <c r="AF155" s="529"/>
      <c r="AG155" s="529"/>
      <c r="AH155" s="529"/>
      <c r="AI155" s="529"/>
      <c r="AJ155" s="529"/>
      <c r="AK155" s="529"/>
      <c r="AL155" s="529"/>
      <c r="AM155" s="529"/>
      <c r="AN155" s="529"/>
      <c r="AO155" s="529"/>
      <c r="AP155" s="529"/>
      <c r="AQ155" s="529"/>
      <c r="AR155" s="529"/>
      <c r="AS155" s="529"/>
      <c r="AT155" s="529"/>
      <c r="AU155" s="529"/>
      <c r="AV155" s="529"/>
      <c r="AW155" s="529"/>
      <c r="AX155" s="529"/>
      <c r="AY155" s="529"/>
      <c r="AZ155" s="529"/>
      <c r="BA155" s="529"/>
      <c r="BB155" s="529"/>
      <c r="BC155" s="529"/>
      <c r="BD155" s="529"/>
      <c r="BE155" s="529"/>
      <c r="BF155" s="529"/>
      <c r="BG155" s="529"/>
      <c r="BH155" s="529"/>
      <c r="BI155" s="529"/>
      <c r="BJ155" s="529"/>
      <c r="BK155" s="529"/>
      <c r="BL155" s="529"/>
      <c r="BM155" s="529"/>
      <c r="BN155" s="529"/>
      <c r="BO155" s="529"/>
      <c r="BP155" s="529"/>
      <c r="BQ155" s="529"/>
      <c r="BR155" s="529"/>
      <c r="BS155" s="529"/>
      <c r="BT155" s="529"/>
    </row>
    <row r="156">
      <c r="A156" s="499"/>
      <c r="B156" s="527"/>
      <c r="C156" s="527"/>
      <c r="D156" s="528"/>
      <c r="E156" s="528"/>
      <c r="F156" s="528"/>
      <c r="G156" s="528"/>
      <c r="I156" s="529"/>
      <c r="J156" s="527"/>
      <c r="K156" s="527"/>
      <c r="L156" s="527"/>
      <c r="M156" s="528"/>
      <c r="N156" s="528"/>
      <c r="O156" s="528"/>
      <c r="P156" s="528"/>
      <c r="Q156" s="528"/>
      <c r="R156" s="528"/>
      <c r="S156" s="528"/>
      <c r="T156" s="528"/>
      <c r="U156" s="527"/>
      <c r="V156" s="528"/>
      <c r="W156" s="527"/>
      <c r="X156" s="529"/>
      <c r="Y156" s="529"/>
      <c r="Z156" s="529"/>
      <c r="AA156" s="529"/>
      <c r="AB156" s="529"/>
      <c r="AC156" s="529"/>
      <c r="AD156" s="529"/>
      <c r="AE156" s="529"/>
      <c r="AF156" s="529"/>
      <c r="AG156" s="529"/>
      <c r="AH156" s="529"/>
      <c r="AI156" s="529"/>
      <c r="AJ156" s="529"/>
      <c r="AK156" s="529"/>
      <c r="AL156" s="529"/>
      <c r="AM156" s="529"/>
      <c r="AN156" s="529"/>
      <c r="AO156" s="529"/>
      <c r="AP156" s="529"/>
      <c r="AQ156" s="529"/>
      <c r="AR156" s="529"/>
      <c r="AS156" s="529"/>
      <c r="AT156" s="529"/>
      <c r="AU156" s="529"/>
      <c r="AV156" s="529"/>
      <c r="AW156" s="529"/>
      <c r="AX156" s="529"/>
      <c r="AY156" s="529"/>
      <c r="AZ156" s="529"/>
      <c r="BA156" s="529"/>
      <c r="BB156" s="529"/>
      <c r="BC156" s="529"/>
      <c r="BD156" s="529"/>
      <c r="BE156" s="529"/>
      <c r="BF156" s="529"/>
      <c r="BG156" s="529"/>
      <c r="BH156" s="529"/>
      <c r="BI156" s="529"/>
      <c r="BJ156" s="529"/>
      <c r="BK156" s="529"/>
      <c r="BL156" s="529"/>
      <c r="BM156" s="529"/>
      <c r="BN156" s="529"/>
      <c r="BO156" s="529"/>
      <c r="BP156" s="529"/>
      <c r="BQ156" s="529"/>
      <c r="BR156" s="529"/>
      <c r="BS156" s="529"/>
      <c r="BT156" s="529"/>
    </row>
    <row r="157">
      <c r="A157" s="499"/>
      <c r="B157" s="527"/>
      <c r="C157" s="527"/>
      <c r="D157" s="528"/>
      <c r="E157" s="528"/>
      <c r="F157" s="528"/>
      <c r="G157" s="528"/>
      <c r="I157" s="529"/>
      <c r="J157" s="527"/>
      <c r="K157" s="527"/>
      <c r="L157" s="527"/>
      <c r="M157" s="528"/>
      <c r="N157" s="528"/>
      <c r="O157" s="528"/>
      <c r="P157" s="528"/>
      <c r="Q157" s="528"/>
      <c r="R157" s="528"/>
      <c r="S157" s="528"/>
      <c r="T157" s="528"/>
      <c r="U157" s="527"/>
      <c r="V157" s="528"/>
      <c r="W157" s="527"/>
      <c r="X157" s="529"/>
      <c r="Y157" s="529"/>
      <c r="Z157" s="529"/>
      <c r="AA157" s="529"/>
      <c r="AB157" s="529"/>
      <c r="AC157" s="529"/>
      <c r="AD157" s="529"/>
      <c r="AE157" s="529"/>
      <c r="AF157" s="529"/>
      <c r="AG157" s="529"/>
      <c r="AH157" s="529"/>
      <c r="AI157" s="529"/>
      <c r="AJ157" s="529"/>
      <c r="AK157" s="529"/>
      <c r="AL157" s="529"/>
      <c r="AM157" s="529"/>
      <c r="AN157" s="529"/>
      <c r="AO157" s="529"/>
      <c r="AP157" s="529"/>
      <c r="AQ157" s="529"/>
      <c r="AR157" s="529"/>
      <c r="AS157" s="529"/>
      <c r="AT157" s="529"/>
      <c r="AU157" s="529"/>
      <c r="AV157" s="529"/>
      <c r="AW157" s="529"/>
      <c r="AX157" s="529"/>
      <c r="AY157" s="529"/>
      <c r="AZ157" s="529"/>
      <c r="BA157" s="529"/>
      <c r="BB157" s="529"/>
      <c r="BC157" s="529"/>
      <c r="BD157" s="529"/>
      <c r="BE157" s="529"/>
      <c r="BF157" s="529"/>
      <c r="BG157" s="529"/>
      <c r="BH157" s="529"/>
      <c r="BI157" s="529"/>
      <c r="BJ157" s="529"/>
      <c r="BK157" s="529"/>
      <c r="BL157" s="529"/>
      <c r="BM157" s="529"/>
      <c r="BN157" s="529"/>
      <c r="BO157" s="529"/>
      <c r="BP157" s="529"/>
      <c r="BQ157" s="529"/>
      <c r="BR157" s="529"/>
      <c r="BS157" s="529"/>
      <c r="BT157" s="529"/>
    </row>
    <row r="158">
      <c r="A158" s="499"/>
      <c r="B158" s="527"/>
      <c r="C158" s="527"/>
      <c r="D158" s="528"/>
      <c r="E158" s="528"/>
      <c r="F158" s="528"/>
      <c r="G158" s="528"/>
      <c r="I158" s="529"/>
      <c r="J158" s="527"/>
      <c r="K158" s="527"/>
      <c r="L158" s="527"/>
      <c r="M158" s="528"/>
      <c r="N158" s="528"/>
      <c r="O158" s="528"/>
      <c r="P158" s="528"/>
      <c r="Q158" s="528"/>
      <c r="R158" s="528"/>
      <c r="S158" s="528"/>
      <c r="T158" s="528"/>
      <c r="U158" s="527"/>
      <c r="V158" s="528"/>
      <c r="W158" s="527"/>
      <c r="X158" s="529"/>
      <c r="Y158" s="529"/>
      <c r="Z158" s="529"/>
      <c r="AA158" s="529"/>
      <c r="AB158" s="529"/>
      <c r="AC158" s="529"/>
      <c r="AD158" s="529"/>
      <c r="AE158" s="529"/>
      <c r="AF158" s="529"/>
      <c r="AG158" s="529"/>
      <c r="AH158" s="529"/>
      <c r="AI158" s="529"/>
      <c r="AJ158" s="529"/>
      <c r="AK158" s="529"/>
      <c r="AL158" s="529"/>
      <c r="AM158" s="529"/>
      <c r="AN158" s="529"/>
      <c r="AO158" s="529"/>
      <c r="AP158" s="529"/>
      <c r="AQ158" s="529"/>
      <c r="AR158" s="529"/>
      <c r="AS158" s="529"/>
      <c r="AT158" s="529"/>
      <c r="AU158" s="529"/>
      <c r="AV158" s="529"/>
      <c r="AW158" s="529"/>
      <c r="AX158" s="529"/>
      <c r="AY158" s="529"/>
      <c r="AZ158" s="529"/>
      <c r="BA158" s="529"/>
      <c r="BB158" s="529"/>
      <c r="BC158" s="529"/>
      <c r="BD158" s="529"/>
      <c r="BE158" s="529"/>
      <c r="BF158" s="529"/>
      <c r="BG158" s="529"/>
      <c r="BH158" s="529"/>
      <c r="BI158" s="529"/>
      <c r="BJ158" s="529"/>
      <c r="BK158" s="529"/>
      <c r="BL158" s="529"/>
      <c r="BM158" s="529"/>
      <c r="BN158" s="529"/>
      <c r="BO158" s="529"/>
      <c r="BP158" s="529"/>
      <c r="BQ158" s="529"/>
      <c r="BR158" s="529"/>
      <c r="BS158" s="529"/>
      <c r="BT158" s="529"/>
    </row>
    <row r="159">
      <c r="A159" s="499"/>
      <c r="B159" s="527"/>
      <c r="C159" s="527"/>
      <c r="D159" s="528"/>
      <c r="E159" s="528"/>
      <c r="F159" s="528"/>
      <c r="G159" s="528"/>
      <c r="I159" s="529"/>
      <c r="J159" s="527"/>
      <c r="K159" s="527"/>
      <c r="L159" s="527"/>
      <c r="M159" s="528"/>
      <c r="N159" s="528"/>
      <c r="O159" s="528"/>
      <c r="P159" s="528"/>
      <c r="Q159" s="528"/>
      <c r="R159" s="528"/>
      <c r="S159" s="528"/>
      <c r="T159" s="528"/>
      <c r="U159" s="527"/>
      <c r="V159" s="528"/>
      <c r="W159" s="527"/>
      <c r="X159" s="529"/>
      <c r="Y159" s="529"/>
      <c r="Z159" s="529"/>
      <c r="AA159" s="529"/>
      <c r="AB159" s="529"/>
      <c r="AC159" s="529"/>
      <c r="AD159" s="529"/>
      <c r="AE159" s="529"/>
      <c r="AF159" s="529"/>
      <c r="AG159" s="529"/>
      <c r="AH159" s="529"/>
      <c r="AI159" s="529"/>
      <c r="AJ159" s="529"/>
      <c r="AK159" s="529"/>
      <c r="AL159" s="529"/>
      <c r="AM159" s="529"/>
      <c r="AN159" s="529"/>
      <c r="AO159" s="529"/>
      <c r="AP159" s="529"/>
      <c r="AQ159" s="529"/>
      <c r="AR159" s="529"/>
      <c r="AS159" s="529"/>
      <c r="AT159" s="529"/>
      <c r="AU159" s="529"/>
      <c r="AV159" s="529"/>
      <c r="AW159" s="529"/>
      <c r="AX159" s="529"/>
      <c r="AY159" s="529"/>
      <c r="AZ159" s="529"/>
      <c r="BA159" s="529"/>
      <c r="BB159" s="529"/>
      <c r="BC159" s="529"/>
      <c r="BD159" s="529"/>
      <c r="BE159" s="529"/>
      <c r="BF159" s="529"/>
      <c r="BG159" s="529"/>
      <c r="BH159" s="529"/>
      <c r="BI159" s="529"/>
      <c r="BJ159" s="529"/>
      <c r="BK159" s="529"/>
      <c r="BL159" s="529"/>
      <c r="BM159" s="529"/>
      <c r="BN159" s="529"/>
      <c r="BO159" s="529"/>
      <c r="BP159" s="529"/>
      <c r="BQ159" s="529"/>
      <c r="BR159" s="529"/>
      <c r="BS159" s="529"/>
      <c r="BT159" s="529"/>
    </row>
    <row r="160">
      <c r="A160" s="499"/>
      <c r="B160" s="527"/>
      <c r="C160" s="527"/>
      <c r="D160" s="528"/>
      <c r="E160" s="528"/>
      <c r="F160" s="528"/>
      <c r="G160" s="528"/>
      <c r="I160" s="529"/>
      <c r="J160" s="527"/>
      <c r="K160" s="527"/>
      <c r="L160" s="527"/>
      <c r="M160" s="528"/>
      <c r="N160" s="528"/>
      <c r="O160" s="528"/>
      <c r="P160" s="528"/>
      <c r="Q160" s="528"/>
      <c r="R160" s="528"/>
      <c r="S160" s="528"/>
      <c r="T160" s="528"/>
      <c r="U160" s="527"/>
      <c r="V160" s="528"/>
      <c r="W160" s="527"/>
      <c r="X160" s="529"/>
      <c r="Y160" s="529"/>
      <c r="Z160" s="529"/>
      <c r="AA160" s="529"/>
      <c r="AB160" s="529"/>
      <c r="AC160" s="529"/>
      <c r="AD160" s="529"/>
      <c r="AE160" s="529"/>
      <c r="AF160" s="529"/>
      <c r="AG160" s="529"/>
      <c r="AH160" s="529"/>
      <c r="AI160" s="529"/>
      <c r="AJ160" s="529"/>
      <c r="AK160" s="529"/>
      <c r="AL160" s="529"/>
      <c r="AM160" s="529"/>
      <c r="AN160" s="529"/>
      <c r="AO160" s="529"/>
      <c r="AP160" s="529"/>
      <c r="AQ160" s="529"/>
      <c r="AR160" s="529"/>
      <c r="AS160" s="529"/>
      <c r="AT160" s="529"/>
      <c r="AU160" s="529"/>
      <c r="AV160" s="529"/>
      <c r="AW160" s="529"/>
      <c r="AX160" s="529"/>
      <c r="AY160" s="529"/>
      <c r="AZ160" s="529"/>
      <c r="BA160" s="529"/>
      <c r="BB160" s="529"/>
      <c r="BC160" s="529"/>
      <c r="BD160" s="529"/>
      <c r="BE160" s="529"/>
      <c r="BF160" s="529"/>
      <c r="BG160" s="529"/>
      <c r="BH160" s="529"/>
      <c r="BI160" s="529"/>
      <c r="BJ160" s="529"/>
      <c r="BK160" s="529"/>
      <c r="BL160" s="529"/>
      <c r="BM160" s="529"/>
      <c r="BN160" s="529"/>
      <c r="BO160" s="529"/>
      <c r="BP160" s="529"/>
      <c r="BQ160" s="529"/>
      <c r="BR160" s="529"/>
      <c r="BS160" s="529"/>
      <c r="BT160" s="529"/>
    </row>
    <row r="161">
      <c r="A161" s="499"/>
      <c r="B161" s="527"/>
      <c r="C161" s="527"/>
      <c r="D161" s="528"/>
      <c r="E161" s="528"/>
      <c r="F161" s="528"/>
      <c r="G161" s="528"/>
      <c r="I161" s="529"/>
      <c r="J161" s="527"/>
      <c r="K161" s="527"/>
      <c r="L161" s="527"/>
      <c r="M161" s="528"/>
      <c r="N161" s="528"/>
      <c r="O161" s="528"/>
      <c r="P161" s="528"/>
      <c r="Q161" s="528"/>
      <c r="R161" s="528"/>
      <c r="S161" s="528"/>
      <c r="T161" s="528"/>
      <c r="U161" s="527"/>
      <c r="V161" s="528"/>
      <c r="W161" s="527"/>
      <c r="X161" s="529"/>
      <c r="Y161" s="529"/>
      <c r="Z161" s="529"/>
      <c r="AA161" s="529"/>
      <c r="AB161" s="529"/>
      <c r="AC161" s="529"/>
      <c r="AD161" s="529"/>
      <c r="AE161" s="529"/>
      <c r="AF161" s="529"/>
      <c r="AG161" s="529"/>
      <c r="AH161" s="529"/>
      <c r="AI161" s="529"/>
      <c r="AJ161" s="529"/>
      <c r="AK161" s="529"/>
      <c r="AL161" s="529"/>
      <c r="AM161" s="529"/>
      <c r="AN161" s="529"/>
      <c r="AO161" s="529"/>
      <c r="AP161" s="529"/>
      <c r="AQ161" s="529"/>
      <c r="AR161" s="529"/>
      <c r="AS161" s="529"/>
      <c r="AT161" s="529"/>
      <c r="AU161" s="529"/>
      <c r="AV161" s="529"/>
      <c r="AW161" s="529"/>
      <c r="AX161" s="529"/>
      <c r="AY161" s="529"/>
      <c r="AZ161" s="529"/>
      <c r="BA161" s="529"/>
      <c r="BB161" s="529"/>
      <c r="BC161" s="529"/>
      <c r="BD161" s="529"/>
      <c r="BE161" s="529"/>
      <c r="BF161" s="529"/>
      <c r="BG161" s="529"/>
      <c r="BH161" s="529"/>
      <c r="BI161" s="529"/>
      <c r="BJ161" s="529"/>
      <c r="BK161" s="529"/>
      <c r="BL161" s="529"/>
      <c r="BM161" s="529"/>
      <c r="BN161" s="529"/>
      <c r="BO161" s="529"/>
      <c r="BP161" s="529"/>
      <c r="BQ161" s="529"/>
      <c r="BR161" s="529"/>
      <c r="BS161" s="529"/>
      <c r="BT161" s="529"/>
    </row>
    <row r="162">
      <c r="A162" s="499"/>
      <c r="B162" s="527"/>
      <c r="C162" s="527"/>
      <c r="D162" s="528"/>
      <c r="E162" s="528"/>
      <c r="F162" s="528"/>
      <c r="G162" s="528"/>
      <c r="I162" s="529"/>
      <c r="J162" s="527"/>
      <c r="K162" s="527"/>
      <c r="L162" s="527"/>
      <c r="M162" s="528"/>
      <c r="N162" s="528"/>
      <c r="O162" s="528"/>
      <c r="P162" s="528"/>
      <c r="Q162" s="528"/>
      <c r="R162" s="528"/>
      <c r="S162" s="528"/>
      <c r="T162" s="528"/>
      <c r="U162" s="527"/>
      <c r="V162" s="528"/>
      <c r="W162" s="527"/>
      <c r="X162" s="529"/>
      <c r="Y162" s="529"/>
      <c r="Z162" s="529"/>
      <c r="AA162" s="529"/>
      <c r="AB162" s="529"/>
      <c r="AC162" s="529"/>
      <c r="AD162" s="529"/>
      <c r="AE162" s="529"/>
      <c r="AF162" s="529"/>
      <c r="AG162" s="529"/>
      <c r="AH162" s="529"/>
      <c r="AI162" s="529"/>
      <c r="AJ162" s="529"/>
      <c r="AK162" s="529"/>
      <c r="AL162" s="529"/>
      <c r="AM162" s="529"/>
      <c r="AN162" s="529"/>
      <c r="AO162" s="529"/>
      <c r="AP162" s="529"/>
      <c r="AQ162" s="529"/>
      <c r="AR162" s="529"/>
      <c r="AS162" s="529"/>
      <c r="AT162" s="529"/>
      <c r="AU162" s="529"/>
      <c r="AV162" s="529"/>
      <c r="AW162" s="529"/>
      <c r="AX162" s="529"/>
      <c r="AY162" s="529"/>
      <c r="AZ162" s="529"/>
      <c r="BA162" s="529"/>
      <c r="BB162" s="529"/>
      <c r="BC162" s="529"/>
      <c r="BD162" s="529"/>
      <c r="BE162" s="529"/>
      <c r="BF162" s="529"/>
      <c r="BG162" s="529"/>
      <c r="BH162" s="529"/>
      <c r="BI162" s="529"/>
      <c r="BJ162" s="529"/>
      <c r="BK162" s="529"/>
      <c r="BL162" s="529"/>
      <c r="BM162" s="529"/>
      <c r="BN162" s="529"/>
      <c r="BO162" s="529"/>
      <c r="BP162" s="529"/>
      <c r="BQ162" s="529"/>
      <c r="BR162" s="529"/>
      <c r="BS162" s="529"/>
      <c r="BT162" s="529"/>
    </row>
    <row r="163">
      <c r="A163" s="499"/>
      <c r="B163" s="527"/>
      <c r="C163" s="527"/>
      <c r="D163" s="528"/>
      <c r="E163" s="528"/>
      <c r="F163" s="528"/>
      <c r="G163" s="528"/>
      <c r="I163" s="529"/>
      <c r="J163" s="527"/>
      <c r="K163" s="527"/>
      <c r="L163" s="527"/>
      <c r="M163" s="528"/>
      <c r="N163" s="528"/>
      <c r="O163" s="528"/>
      <c r="P163" s="528"/>
      <c r="Q163" s="528"/>
      <c r="R163" s="528"/>
      <c r="S163" s="528"/>
      <c r="T163" s="528"/>
      <c r="U163" s="527"/>
      <c r="V163" s="528"/>
      <c r="W163" s="527"/>
      <c r="X163" s="529"/>
      <c r="Y163" s="529"/>
      <c r="Z163" s="529"/>
      <c r="AA163" s="529"/>
      <c r="AB163" s="529"/>
      <c r="AC163" s="529"/>
      <c r="AD163" s="529"/>
      <c r="AE163" s="529"/>
      <c r="AF163" s="529"/>
      <c r="AG163" s="529"/>
      <c r="AH163" s="529"/>
      <c r="AI163" s="529"/>
      <c r="AJ163" s="529"/>
      <c r="AK163" s="529"/>
      <c r="AL163" s="529"/>
      <c r="AM163" s="529"/>
      <c r="AN163" s="529"/>
      <c r="AO163" s="529"/>
      <c r="AP163" s="529"/>
      <c r="AQ163" s="529"/>
      <c r="AR163" s="529"/>
      <c r="AS163" s="529"/>
      <c r="AT163" s="529"/>
      <c r="AU163" s="529"/>
      <c r="AV163" s="529"/>
      <c r="AW163" s="529"/>
      <c r="AX163" s="529"/>
      <c r="AY163" s="529"/>
      <c r="AZ163" s="529"/>
      <c r="BA163" s="529"/>
      <c r="BB163" s="529"/>
      <c r="BC163" s="529"/>
      <c r="BD163" s="529"/>
      <c r="BE163" s="529"/>
      <c r="BF163" s="529"/>
      <c r="BG163" s="529"/>
      <c r="BH163" s="529"/>
      <c r="BI163" s="529"/>
      <c r="BJ163" s="529"/>
      <c r="BK163" s="529"/>
      <c r="BL163" s="529"/>
      <c r="BM163" s="529"/>
      <c r="BN163" s="529"/>
      <c r="BO163" s="529"/>
      <c r="BP163" s="529"/>
      <c r="BQ163" s="529"/>
      <c r="BR163" s="529"/>
      <c r="BS163" s="529"/>
      <c r="BT163" s="529"/>
    </row>
    <row r="164">
      <c r="A164" s="499"/>
      <c r="B164" s="527"/>
      <c r="C164" s="527"/>
      <c r="D164" s="528"/>
      <c r="E164" s="528"/>
      <c r="F164" s="528"/>
      <c r="G164" s="528"/>
      <c r="I164" s="529"/>
      <c r="J164" s="527"/>
      <c r="K164" s="527"/>
      <c r="L164" s="527"/>
      <c r="M164" s="528"/>
      <c r="N164" s="528"/>
      <c r="O164" s="528"/>
      <c r="P164" s="528"/>
      <c r="Q164" s="528"/>
      <c r="R164" s="528"/>
      <c r="S164" s="528"/>
      <c r="T164" s="528"/>
      <c r="U164" s="527"/>
      <c r="V164" s="528"/>
      <c r="W164" s="527"/>
      <c r="X164" s="529"/>
      <c r="Y164" s="529"/>
      <c r="Z164" s="529"/>
      <c r="AA164" s="529"/>
      <c r="AB164" s="529"/>
      <c r="AC164" s="529"/>
      <c r="AD164" s="529"/>
      <c r="AE164" s="529"/>
      <c r="AF164" s="529"/>
      <c r="AG164" s="529"/>
      <c r="AH164" s="529"/>
      <c r="AI164" s="529"/>
      <c r="AJ164" s="529"/>
      <c r="AK164" s="529"/>
      <c r="AL164" s="529"/>
      <c r="AM164" s="529"/>
      <c r="AN164" s="529"/>
      <c r="AO164" s="529"/>
      <c r="AP164" s="529"/>
      <c r="AQ164" s="529"/>
      <c r="AR164" s="529"/>
      <c r="AS164" s="529"/>
      <c r="AT164" s="529"/>
      <c r="AU164" s="529"/>
      <c r="AV164" s="529"/>
      <c r="AW164" s="529"/>
      <c r="AX164" s="529"/>
      <c r="AY164" s="529"/>
      <c r="AZ164" s="529"/>
      <c r="BA164" s="529"/>
      <c r="BB164" s="529"/>
      <c r="BC164" s="529"/>
      <c r="BD164" s="529"/>
      <c r="BE164" s="529"/>
      <c r="BF164" s="529"/>
      <c r="BG164" s="529"/>
      <c r="BH164" s="529"/>
      <c r="BI164" s="529"/>
      <c r="BJ164" s="529"/>
      <c r="BK164" s="529"/>
      <c r="BL164" s="529"/>
      <c r="BM164" s="529"/>
      <c r="BN164" s="529"/>
      <c r="BO164" s="529"/>
      <c r="BP164" s="529"/>
      <c r="BQ164" s="529"/>
      <c r="BR164" s="529"/>
      <c r="BS164" s="529"/>
      <c r="BT164" s="529"/>
    </row>
    <row r="165">
      <c r="A165" s="499"/>
      <c r="B165" s="527"/>
      <c r="C165" s="527"/>
      <c r="D165" s="528"/>
      <c r="E165" s="528"/>
      <c r="F165" s="528"/>
      <c r="G165" s="528"/>
      <c r="I165" s="529"/>
      <c r="J165" s="527"/>
      <c r="K165" s="527"/>
      <c r="L165" s="527"/>
      <c r="M165" s="528"/>
      <c r="N165" s="528"/>
      <c r="O165" s="528"/>
      <c r="P165" s="528"/>
      <c r="Q165" s="528"/>
      <c r="R165" s="528"/>
      <c r="S165" s="528"/>
      <c r="T165" s="528"/>
      <c r="U165" s="527"/>
      <c r="V165" s="528"/>
      <c r="W165" s="527"/>
      <c r="X165" s="529"/>
      <c r="Y165" s="529"/>
      <c r="Z165" s="529"/>
      <c r="AA165" s="529"/>
      <c r="AB165" s="529"/>
      <c r="AC165" s="529"/>
      <c r="AD165" s="529"/>
      <c r="AE165" s="529"/>
      <c r="AF165" s="529"/>
      <c r="AG165" s="529"/>
      <c r="AH165" s="529"/>
      <c r="AI165" s="529"/>
      <c r="AJ165" s="529"/>
      <c r="AK165" s="529"/>
      <c r="AL165" s="529"/>
      <c r="AM165" s="529"/>
      <c r="AN165" s="529"/>
      <c r="AO165" s="529"/>
      <c r="AP165" s="529"/>
      <c r="AQ165" s="529"/>
      <c r="AR165" s="529"/>
      <c r="AS165" s="529"/>
      <c r="AT165" s="529"/>
      <c r="AU165" s="529"/>
      <c r="AV165" s="529"/>
      <c r="AW165" s="529"/>
      <c r="AX165" s="529"/>
      <c r="AY165" s="529"/>
      <c r="AZ165" s="529"/>
      <c r="BA165" s="529"/>
      <c r="BB165" s="529"/>
      <c r="BC165" s="529"/>
      <c r="BD165" s="529"/>
      <c r="BE165" s="529"/>
      <c r="BF165" s="529"/>
      <c r="BG165" s="529"/>
      <c r="BH165" s="529"/>
      <c r="BI165" s="529"/>
      <c r="BJ165" s="529"/>
      <c r="BK165" s="529"/>
      <c r="BL165" s="529"/>
      <c r="BM165" s="529"/>
      <c r="BN165" s="529"/>
      <c r="BO165" s="529"/>
      <c r="BP165" s="529"/>
      <c r="BQ165" s="529"/>
      <c r="BR165" s="529"/>
      <c r="BS165" s="529"/>
      <c r="BT165" s="529"/>
    </row>
    <row r="166">
      <c r="A166" s="499"/>
      <c r="B166" s="527"/>
      <c r="C166" s="527"/>
      <c r="D166" s="528"/>
      <c r="E166" s="528"/>
      <c r="F166" s="528"/>
      <c r="G166" s="528"/>
      <c r="I166" s="529"/>
      <c r="J166" s="527"/>
      <c r="K166" s="527"/>
      <c r="L166" s="527"/>
      <c r="M166" s="528"/>
      <c r="N166" s="528"/>
      <c r="O166" s="528"/>
      <c r="P166" s="528"/>
      <c r="Q166" s="528"/>
      <c r="R166" s="528"/>
      <c r="S166" s="528"/>
      <c r="T166" s="528"/>
      <c r="U166" s="527"/>
      <c r="V166" s="528"/>
      <c r="W166" s="527"/>
      <c r="X166" s="529"/>
      <c r="Y166" s="529"/>
      <c r="Z166" s="529"/>
      <c r="AA166" s="529"/>
      <c r="AB166" s="529"/>
      <c r="AC166" s="529"/>
      <c r="AD166" s="529"/>
      <c r="AE166" s="529"/>
      <c r="AF166" s="529"/>
      <c r="AG166" s="529"/>
      <c r="AH166" s="529"/>
      <c r="AI166" s="529"/>
      <c r="AJ166" s="529"/>
      <c r="AK166" s="529"/>
      <c r="AL166" s="529"/>
      <c r="AM166" s="529"/>
      <c r="AN166" s="529"/>
      <c r="AO166" s="529"/>
      <c r="AP166" s="529"/>
      <c r="AQ166" s="529"/>
      <c r="AR166" s="529"/>
      <c r="AS166" s="529"/>
      <c r="AT166" s="529"/>
      <c r="AU166" s="529"/>
      <c r="AV166" s="529"/>
      <c r="AW166" s="529"/>
      <c r="AX166" s="529"/>
      <c r="AY166" s="529"/>
      <c r="AZ166" s="529"/>
      <c r="BA166" s="529"/>
      <c r="BB166" s="529"/>
      <c r="BC166" s="529"/>
      <c r="BD166" s="529"/>
      <c r="BE166" s="529"/>
      <c r="BF166" s="529"/>
      <c r="BG166" s="529"/>
      <c r="BH166" s="529"/>
      <c r="BI166" s="529"/>
      <c r="BJ166" s="529"/>
      <c r="BK166" s="529"/>
      <c r="BL166" s="529"/>
      <c r="BM166" s="529"/>
      <c r="BN166" s="529"/>
      <c r="BO166" s="529"/>
      <c r="BP166" s="529"/>
      <c r="BQ166" s="529"/>
      <c r="BR166" s="529"/>
      <c r="BS166" s="529"/>
      <c r="BT166" s="529"/>
    </row>
    <row r="167">
      <c r="A167" s="499"/>
      <c r="B167" s="527"/>
      <c r="C167" s="527"/>
      <c r="D167" s="528"/>
      <c r="E167" s="528"/>
      <c r="F167" s="528"/>
      <c r="G167" s="528"/>
      <c r="I167" s="529"/>
      <c r="J167" s="527"/>
      <c r="K167" s="527"/>
      <c r="L167" s="527"/>
      <c r="M167" s="528"/>
      <c r="N167" s="528"/>
      <c r="O167" s="528"/>
      <c r="P167" s="528"/>
      <c r="Q167" s="528"/>
      <c r="R167" s="528"/>
      <c r="S167" s="528"/>
      <c r="T167" s="528"/>
      <c r="U167" s="527"/>
      <c r="V167" s="528"/>
      <c r="W167" s="527"/>
      <c r="X167" s="529"/>
      <c r="Y167" s="529"/>
      <c r="Z167" s="529"/>
      <c r="AA167" s="529"/>
      <c r="AB167" s="529"/>
      <c r="AC167" s="529"/>
      <c r="AD167" s="529"/>
      <c r="AE167" s="529"/>
      <c r="AF167" s="529"/>
      <c r="AG167" s="529"/>
      <c r="AH167" s="529"/>
      <c r="AI167" s="529"/>
      <c r="AJ167" s="529"/>
      <c r="AK167" s="529"/>
      <c r="AL167" s="529"/>
      <c r="AM167" s="529"/>
      <c r="AN167" s="529"/>
      <c r="AO167" s="529"/>
      <c r="AP167" s="529"/>
      <c r="AQ167" s="529"/>
      <c r="AR167" s="529"/>
      <c r="AS167" s="529"/>
      <c r="AT167" s="529"/>
      <c r="AU167" s="529"/>
      <c r="AV167" s="529"/>
      <c r="AW167" s="529"/>
      <c r="AX167" s="529"/>
      <c r="AY167" s="529"/>
      <c r="AZ167" s="529"/>
      <c r="BA167" s="529"/>
      <c r="BB167" s="529"/>
      <c r="BC167" s="529"/>
      <c r="BD167" s="529"/>
      <c r="BE167" s="529"/>
      <c r="BF167" s="529"/>
      <c r="BG167" s="529"/>
      <c r="BH167" s="529"/>
      <c r="BI167" s="529"/>
      <c r="BJ167" s="529"/>
      <c r="BK167" s="529"/>
      <c r="BL167" s="529"/>
      <c r="BM167" s="529"/>
      <c r="BN167" s="529"/>
      <c r="BO167" s="529"/>
      <c r="BP167" s="529"/>
      <c r="BQ167" s="529"/>
      <c r="BR167" s="529"/>
      <c r="BS167" s="529"/>
      <c r="BT167" s="529"/>
    </row>
    <row r="168">
      <c r="A168" s="499"/>
      <c r="B168" s="527"/>
      <c r="C168" s="527"/>
      <c r="D168" s="528"/>
      <c r="E168" s="528"/>
      <c r="F168" s="528"/>
      <c r="G168" s="528"/>
      <c r="I168" s="529"/>
      <c r="J168" s="527"/>
      <c r="K168" s="527"/>
      <c r="L168" s="527"/>
      <c r="M168" s="528"/>
      <c r="N168" s="528"/>
      <c r="O168" s="528"/>
      <c r="P168" s="528"/>
      <c r="Q168" s="528"/>
      <c r="R168" s="528"/>
      <c r="S168" s="528"/>
      <c r="T168" s="528"/>
      <c r="U168" s="527"/>
      <c r="V168" s="528"/>
      <c r="W168" s="527"/>
      <c r="X168" s="529"/>
      <c r="Y168" s="529"/>
      <c r="Z168" s="529"/>
      <c r="AA168" s="529"/>
      <c r="AB168" s="529"/>
      <c r="AC168" s="529"/>
      <c r="AD168" s="529"/>
      <c r="AE168" s="529"/>
      <c r="AF168" s="529"/>
      <c r="AG168" s="529"/>
      <c r="AH168" s="529"/>
      <c r="AI168" s="529"/>
      <c r="AJ168" s="529"/>
      <c r="AK168" s="529"/>
      <c r="AL168" s="529"/>
      <c r="AM168" s="529"/>
      <c r="AN168" s="529"/>
      <c r="AO168" s="529"/>
      <c r="AP168" s="529"/>
      <c r="AQ168" s="529"/>
      <c r="AR168" s="529"/>
      <c r="AS168" s="529"/>
      <c r="AT168" s="529"/>
      <c r="AU168" s="529"/>
      <c r="AV168" s="529"/>
      <c r="AW168" s="529"/>
      <c r="AX168" s="529"/>
      <c r="AY168" s="529"/>
      <c r="AZ168" s="529"/>
      <c r="BA168" s="529"/>
      <c r="BB168" s="529"/>
      <c r="BC168" s="529"/>
      <c r="BD168" s="529"/>
      <c r="BE168" s="529"/>
      <c r="BF168" s="529"/>
      <c r="BG168" s="529"/>
      <c r="BH168" s="529"/>
      <c r="BI168" s="529"/>
      <c r="BJ168" s="529"/>
      <c r="BK168" s="529"/>
      <c r="BL168" s="529"/>
      <c r="BM168" s="529"/>
      <c r="BN168" s="529"/>
      <c r="BO168" s="529"/>
      <c r="BP168" s="529"/>
      <c r="BQ168" s="529"/>
      <c r="BR168" s="529"/>
      <c r="BS168" s="529"/>
      <c r="BT168" s="529"/>
    </row>
    <row r="169">
      <c r="A169" s="499"/>
      <c r="B169" s="527"/>
      <c r="C169" s="527"/>
      <c r="D169" s="528"/>
      <c r="E169" s="528"/>
      <c r="F169" s="528"/>
      <c r="G169" s="528"/>
      <c r="I169" s="529"/>
      <c r="J169" s="527"/>
      <c r="K169" s="527"/>
      <c r="L169" s="527"/>
      <c r="M169" s="528"/>
      <c r="N169" s="528"/>
      <c r="O169" s="528"/>
      <c r="P169" s="528"/>
      <c r="Q169" s="528"/>
      <c r="R169" s="528"/>
      <c r="S169" s="528"/>
      <c r="T169" s="528"/>
      <c r="U169" s="527"/>
      <c r="V169" s="528"/>
      <c r="W169" s="527"/>
      <c r="X169" s="529"/>
      <c r="Y169" s="529"/>
      <c r="Z169" s="529"/>
      <c r="AA169" s="529"/>
      <c r="AB169" s="529"/>
      <c r="AC169" s="529"/>
      <c r="AD169" s="529"/>
      <c r="AE169" s="529"/>
      <c r="AF169" s="529"/>
      <c r="AG169" s="529"/>
      <c r="AH169" s="529"/>
      <c r="AI169" s="529"/>
      <c r="AJ169" s="529"/>
      <c r="AK169" s="529"/>
      <c r="AL169" s="529"/>
      <c r="AM169" s="529"/>
      <c r="AN169" s="529"/>
      <c r="AO169" s="529"/>
      <c r="AP169" s="529"/>
      <c r="AQ169" s="529"/>
      <c r="AR169" s="529"/>
      <c r="AS169" s="529"/>
      <c r="AT169" s="529"/>
      <c r="AU169" s="529"/>
      <c r="AV169" s="529"/>
      <c r="AW169" s="529"/>
      <c r="AX169" s="529"/>
      <c r="AY169" s="529"/>
      <c r="AZ169" s="529"/>
      <c r="BA169" s="529"/>
      <c r="BB169" s="529"/>
      <c r="BC169" s="529"/>
      <c r="BD169" s="529"/>
      <c r="BE169" s="529"/>
      <c r="BF169" s="529"/>
      <c r="BG169" s="529"/>
      <c r="BH169" s="529"/>
      <c r="BI169" s="529"/>
      <c r="BJ169" s="529"/>
      <c r="BK169" s="529"/>
      <c r="BL169" s="529"/>
      <c r="BM169" s="529"/>
      <c r="BN169" s="529"/>
      <c r="BO169" s="529"/>
      <c r="BP169" s="529"/>
      <c r="BQ169" s="529"/>
      <c r="BR169" s="529"/>
      <c r="BS169" s="529"/>
      <c r="BT169" s="529"/>
    </row>
    <row r="170">
      <c r="A170" s="499"/>
      <c r="B170" s="527"/>
      <c r="C170" s="527"/>
      <c r="D170" s="528"/>
      <c r="E170" s="528"/>
      <c r="F170" s="528"/>
      <c r="G170" s="528"/>
      <c r="I170" s="529"/>
      <c r="J170" s="527"/>
      <c r="K170" s="527"/>
      <c r="L170" s="527"/>
      <c r="M170" s="528"/>
      <c r="N170" s="528"/>
      <c r="O170" s="528"/>
      <c r="P170" s="528"/>
      <c r="Q170" s="528"/>
      <c r="R170" s="528"/>
      <c r="S170" s="528"/>
      <c r="T170" s="528"/>
      <c r="U170" s="527"/>
      <c r="V170" s="528"/>
      <c r="W170" s="527"/>
      <c r="X170" s="529"/>
      <c r="Y170" s="529"/>
      <c r="Z170" s="529"/>
      <c r="AA170" s="529"/>
      <c r="AB170" s="529"/>
      <c r="AC170" s="529"/>
      <c r="AD170" s="529"/>
      <c r="AE170" s="529"/>
      <c r="AF170" s="529"/>
      <c r="AG170" s="529"/>
      <c r="AH170" s="529"/>
      <c r="AI170" s="529"/>
      <c r="AJ170" s="529"/>
      <c r="AK170" s="529"/>
      <c r="AL170" s="529"/>
      <c r="AM170" s="529"/>
      <c r="AN170" s="529"/>
      <c r="AO170" s="529"/>
      <c r="AP170" s="529"/>
      <c r="AQ170" s="529"/>
      <c r="AR170" s="529"/>
      <c r="AS170" s="529"/>
      <c r="AT170" s="529"/>
      <c r="AU170" s="529"/>
      <c r="AV170" s="529"/>
      <c r="AW170" s="529"/>
      <c r="AX170" s="529"/>
      <c r="AY170" s="529"/>
      <c r="AZ170" s="529"/>
      <c r="BA170" s="529"/>
      <c r="BB170" s="529"/>
      <c r="BC170" s="529"/>
      <c r="BD170" s="529"/>
      <c r="BE170" s="529"/>
      <c r="BF170" s="529"/>
      <c r="BG170" s="529"/>
      <c r="BH170" s="529"/>
      <c r="BI170" s="529"/>
      <c r="BJ170" s="529"/>
      <c r="BK170" s="529"/>
      <c r="BL170" s="529"/>
      <c r="BM170" s="529"/>
      <c r="BN170" s="529"/>
      <c r="BO170" s="529"/>
      <c r="BP170" s="529"/>
      <c r="BQ170" s="529"/>
      <c r="BR170" s="529"/>
      <c r="BS170" s="529"/>
      <c r="BT170" s="529"/>
    </row>
    <row r="171">
      <c r="A171" s="499"/>
      <c r="B171" s="527"/>
      <c r="C171" s="527"/>
      <c r="D171" s="528"/>
      <c r="E171" s="528"/>
      <c r="F171" s="528"/>
      <c r="G171" s="528"/>
      <c r="I171" s="529"/>
      <c r="J171" s="527"/>
      <c r="K171" s="527"/>
      <c r="L171" s="527"/>
      <c r="M171" s="528"/>
      <c r="N171" s="528"/>
      <c r="O171" s="528"/>
      <c r="P171" s="528"/>
      <c r="Q171" s="528"/>
      <c r="R171" s="528"/>
      <c r="S171" s="528"/>
      <c r="T171" s="528"/>
      <c r="U171" s="527"/>
      <c r="V171" s="528"/>
      <c r="W171" s="527"/>
      <c r="X171" s="529"/>
      <c r="Y171" s="529"/>
      <c r="Z171" s="529"/>
      <c r="AA171" s="529"/>
      <c r="AB171" s="529"/>
      <c r="AC171" s="529"/>
      <c r="AD171" s="529"/>
      <c r="AE171" s="529"/>
      <c r="AF171" s="529"/>
      <c r="AG171" s="529"/>
      <c r="AH171" s="529"/>
      <c r="AI171" s="529"/>
      <c r="AJ171" s="529"/>
      <c r="AK171" s="529"/>
      <c r="AL171" s="529"/>
      <c r="AM171" s="529"/>
      <c r="AN171" s="529"/>
      <c r="AO171" s="529"/>
      <c r="AP171" s="529"/>
      <c r="AQ171" s="529"/>
      <c r="AR171" s="529"/>
      <c r="AS171" s="529"/>
      <c r="AT171" s="529"/>
      <c r="AU171" s="529"/>
      <c r="AV171" s="529"/>
      <c r="AW171" s="529"/>
      <c r="AX171" s="529"/>
      <c r="AY171" s="529"/>
      <c r="AZ171" s="529"/>
      <c r="BA171" s="529"/>
      <c r="BB171" s="529"/>
      <c r="BC171" s="529"/>
      <c r="BD171" s="529"/>
      <c r="BE171" s="529"/>
      <c r="BF171" s="529"/>
      <c r="BG171" s="529"/>
      <c r="BH171" s="529"/>
      <c r="BI171" s="529"/>
      <c r="BJ171" s="529"/>
      <c r="BK171" s="529"/>
      <c r="BL171" s="529"/>
      <c r="BM171" s="529"/>
      <c r="BN171" s="529"/>
      <c r="BO171" s="529"/>
      <c r="BP171" s="529"/>
      <c r="BQ171" s="529"/>
      <c r="BR171" s="529"/>
      <c r="BS171" s="529"/>
      <c r="BT171" s="529"/>
    </row>
    <row r="172">
      <c r="A172" s="499"/>
      <c r="B172" s="527"/>
      <c r="C172" s="527"/>
      <c r="D172" s="528"/>
      <c r="E172" s="528"/>
      <c r="F172" s="528"/>
      <c r="G172" s="528"/>
      <c r="I172" s="529"/>
      <c r="J172" s="527"/>
      <c r="K172" s="527"/>
      <c r="L172" s="527"/>
      <c r="M172" s="528"/>
      <c r="N172" s="528"/>
      <c r="O172" s="528"/>
      <c r="P172" s="528"/>
      <c r="Q172" s="528"/>
      <c r="R172" s="528"/>
      <c r="S172" s="528"/>
      <c r="T172" s="528"/>
      <c r="U172" s="527"/>
      <c r="V172" s="528"/>
      <c r="W172" s="527"/>
      <c r="X172" s="529"/>
      <c r="Y172" s="529"/>
      <c r="Z172" s="529"/>
      <c r="AA172" s="529"/>
      <c r="AB172" s="529"/>
      <c r="AC172" s="529"/>
      <c r="AD172" s="529"/>
      <c r="AE172" s="529"/>
      <c r="AF172" s="529"/>
      <c r="AG172" s="529"/>
      <c r="AH172" s="529"/>
      <c r="AI172" s="529"/>
      <c r="AJ172" s="529"/>
      <c r="AK172" s="529"/>
      <c r="AL172" s="529"/>
      <c r="AM172" s="529"/>
      <c r="AN172" s="529"/>
      <c r="AO172" s="529"/>
      <c r="AP172" s="529"/>
      <c r="AQ172" s="529"/>
      <c r="AR172" s="529"/>
      <c r="AS172" s="529"/>
      <c r="AT172" s="529"/>
      <c r="AU172" s="529"/>
      <c r="AV172" s="529"/>
      <c r="AW172" s="529"/>
      <c r="AX172" s="529"/>
      <c r="AY172" s="529"/>
      <c r="AZ172" s="529"/>
      <c r="BA172" s="529"/>
      <c r="BB172" s="529"/>
      <c r="BC172" s="529"/>
      <c r="BD172" s="529"/>
      <c r="BE172" s="529"/>
      <c r="BF172" s="529"/>
      <c r="BG172" s="529"/>
      <c r="BH172" s="529"/>
      <c r="BI172" s="529"/>
      <c r="BJ172" s="529"/>
      <c r="BK172" s="529"/>
      <c r="BL172" s="529"/>
      <c r="BM172" s="529"/>
      <c r="BN172" s="529"/>
      <c r="BO172" s="529"/>
      <c r="BP172" s="529"/>
      <c r="BQ172" s="529"/>
      <c r="BR172" s="529"/>
      <c r="BS172" s="529"/>
      <c r="BT172" s="529"/>
    </row>
    <row r="173">
      <c r="A173" s="499"/>
      <c r="B173" s="527"/>
      <c r="C173" s="527"/>
      <c r="D173" s="528"/>
      <c r="E173" s="528"/>
      <c r="F173" s="528"/>
      <c r="G173" s="528"/>
      <c r="I173" s="529"/>
      <c r="J173" s="527"/>
      <c r="K173" s="527"/>
      <c r="L173" s="527"/>
      <c r="M173" s="528"/>
      <c r="N173" s="528"/>
      <c r="O173" s="528"/>
      <c r="P173" s="528"/>
      <c r="Q173" s="528"/>
      <c r="R173" s="528"/>
      <c r="S173" s="528"/>
      <c r="T173" s="528"/>
      <c r="U173" s="527"/>
      <c r="V173" s="528"/>
      <c r="W173" s="527"/>
      <c r="X173" s="529"/>
      <c r="Y173" s="529"/>
      <c r="Z173" s="529"/>
      <c r="AA173" s="529"/>
      <c r="AB173" s="529"/>
      <c r="AC173" s="529"/>
      <c r="AD173" s="529"/>
      <c r="AE173" s="529"/>
      <c r="AF173" s="529"/>
      <c r="AG173" s="529"/>
      <c r="AH173" s="529"/>
      <c r="AI173" s="529"/>
      <c r="AJ173" s="529"/>
      <c r="AK173" s="529"/>
      <c r="AL173" s="529"/>
      <c r="AM173" s="529"/>
      <c r="AN173" s="529"/>
      <c r="AO173" s="529"/>
      <c r="AP173" s="529"/>
      <c r="AQ173" s="529"/>
      <c r="AR173" s="529"/>
      <c r="AS173" s="529"/>
      <c r="AT173" s="529"/>
      <c r="AU173" s="529"/>
      <c r="AV173" s="529"/>
      <c r="AW173" s="529"/>
      <c r="AX173" s="529"/>
      <c r="AY173" s="529"/>
      <c r="AZ173" s="529"/>
      <c r="BA173" s="529"/>
      <c r="BB173" s="529"/>
      <c r="BC173" s="529"/>
      <c r="BD173" s="529"/>
      <c r="BE173" s="529"/>
      <c r="BF173" s="529"/>
      <c r="BG173" s="529"/>
      <c r="BH173" s="529"/>
      <c r="BI173" s="529"/>
      <c r="BJ173" s="529"/>
      <c r="BK173" s="529"/>
      <c r="BL173" s="529"/>
      <c r="BM173" s="529"/>
      <c r="BN173" s="529"/>
      <c r="BO173" s="529"/>
      <c r="BP173" s="529"/>
      <c r="BQ173" s="529"/>
      <c r="BR173" s="529"/>
      <c r="BS173" s="529"/>
      <c r="BT173" s="529"/>
    </row>
    <row r="174">
      <c r="A174" s="499"/>
      <c r="B174" s="527"/>
      <c r="C174" s="527"/>
      <c r="D174" s="528"/>
      <c r="E174" s="528"/>
      <c r="F174" s="528"/>
      <c r="G174" s="528"/>
      <c r="I174" s="529"/>
      <c r="J174" s="527"/>
      <c r="K174" s="527"/>
      <c r="L174" s="527"/>
      <c r="M174" s="528"/>
      <c r="N174" s="528"/>
      <c r="O174" s="528"/>
      <c r="P174" s="528"/>
      <c r="Q174" s="528"/>
      <c r="R174" s="528"/>
      <c r="S174" s="528"/>
      <c r="T174" s="528"/>
      <c r="U174" s="527"/>
      <c r="V174" s="528"/>
      <c r="W174" s="527"/>
      <c r="X174" s="529"/>
      <c r="Y174" s="529"/>
      <c r="Z174" s="529"/>
      <c r="AA174" s="529"/>
      <c r="AB174" s="529"/>
      <c r="AC174" s="529"/>
      <c r="AD174" s="529"/>
      <c r="AE174" s="529"/>
      <c r="AF174" s="529"/>
      <c r="AG174" s="529"/>
      <c r="AH174" s="529"/>
      <c r="AI174" s="529"/>
      <c r="AJ174" s="529"/>
      <c r="AK174" s="529"/>
      <c r="AL174" s="529"/>
      <c r="AM174" s="529"/>
      <c r="AN174" s="529"/>
      <c r="AO174" s="529"/>
      <c r="AP174" s="529"/>
      <c r="AQ174" s="529"/>
      <c r="AR174" s="529"/>
      <c r="AS174" s="529"/>
      <c r="AT174" s="529"/>
      <c r="AU174" s="529"/>
      <c r="AV174" s="529"/>
      <c r="AW174" s="529"/>
      <c r="AX174" s="529"/>
      <c r="AY174" s="529"/>
      <c r="AZ174" s="529"/>
      <c r="BA174" s="529"/>
      <c r="BB174" s="529"/>
      <c r="BC174" s="529"/>
      <c r="BD174" s="529"/>
      <c r="BE174" s="529"/>
      <c r="BF174" s="529"/>
      <c r="BG174" s="529"/>
      <c r="BH174" s="529"/>
      <c r="BI174" s="529"/>
      <c r="BJ174" s="529"/>
      <c r="BK174" s="529"/>
      <c r="BL174" s="529"/>
      <c r="BM174" s="529"/>
      <c r="BN174" s="529"/>
      <c r="BO174" s="529"/>
      <c r="BP174" s="529"/>
      <c r="BQ174" s="529"/>
      <c r="BR174" s="529"/>
      <c r="BS174" s="529"/>
      <c r="BT174" s="529"/>
    </row>
    <row r="175">
      <c r="A175" s="499"/>
      <c r="B175" s="527"/>
      <c r="C175" s="527"/>
      <c r="D175" s="528"/>
      <c r="E175" s="528"/>
      <c r="F175" s="528"/>
      <c r="G175" s="528"/>
      <c r="I175" s="529"/>
      <c r="J175" s="527"/>
      <c r="K175" s="527"/>
      <c r="L175" s="527"/>
      <c r="M175" s="528"/>
      <c r="N175" s="528"/>
      <c r="O175" s="528"/>
      <c r="P175" s="528"/>
      <c r="Q175" s="528"/>
      <c r="R175" s="528"/>
      <c r="S175" s="528"/>
      <c r="T175" s="528"/>
      <c r="U175" s="527"/>
      <c r="V175" s="528"/>
      <c r="W175" s="527"/>
      <c r="X175" s="529"/>
      <c r="Y175" s="529"/>
      <c r="Z175" s="529"/>
      <c r="AA175" s="529"/>
      <c r="AB175" s="529"/>
      <c r="AC175" s="529"/>
      <c r="AD175" s="529"/>
      <c r="AE175" s="529"/>
      <c r="AF175" s="529"/>
      <c r="AG175" s="529"/>
      <c r="AH175" s="529"/>
      <c r="AI175" s="529"/>
      <c r="AJ175" s="529"/>
      <c r="AK175" s="529"/>
      <c r="AL175" s="529"/>
      <c r="AM175" s="529"/>
      <c r="AN175" s="529"/>
      <c r="AO175" s="529"/>
      <c r="AP175" s="529"/>
      <c r="AQ175" s="529"/>
      <c r="AR175" s="529"/>
      <c r="AS175" s="529"/>
      <c r="AT175" s="529"/>
      <c r="AU175" s="529"/>
      <c r="AV175" s="529"/>
      <c r="AW175" s="529"/>
      <c r="AX175" s="529"/>
      <c r="AY175" s="529"/>
      <c r="AZ175" s="529"/>
      <c r="BA175" s="529"/>
      <c r="BB175" s="529"/>
      <c r="BC175" s="529"/>
      <c r="BD175" s="529"/>
      <c r="BE175" s="529"/>
      <c r="BF175" s="529"/>
      <c r="BG175" s="529"/>
      <c r="BH175" s="529"/>
      <c r="BI175" s="529"/>
      <c r="BJ175" s="529"/>
      <c r="BK175" s="529"/>
      <c r="BL175" s="529"/>
      <c r="BM175" s="529"/>
      <c r="BN175" s="529"/>
      <c r="BO175" s="529"/>
      <c r="BP175" s="529"/>
      <c r="BQ175" s="529"/>
      <c r="BR175" s="529"/>
      <c r="BS175" s="529"/>
      <c r="BT175" s="529"/>
    </row>
    <row r="176">
      <c r="A176" s="499"/>
      <c r="B176" s="527"/>
      <c r="C176" s="527"/>
      <c r="D176" s="528"/>
      <c r="E176" s="528"/>
      <c r="F176" s="528"/>
      <c r="G176" s="528"/>
      <c r="I176" s="529"/>
      <c r="J176" s="527"/>
      <c r="K176" s="527"/>
      <c r="L176" s="527"/>
      <c r="M176" s="528"/>
      <c r="N176" s="528"/>
      <c r="O176" s="528"/>
      <c r="P176" s="528"/>
      <c r="Q176" s="528"/>
      <c r="R176" s="528"/>
      <c r="S176" s="528"/>
      <c r="T176" s="528"/>
      <c r="U176" s="527"/>
      <c r="V176" s="528"/>
      <c r="W176" s="527"/>
      <c r="X176" s="529"/>
      <c r="Y176" s="529"/>
      <c r="Z176" s="529"/>
      <c r="AA176" s="529"/>
      <c r="AB176" s="529"/>
      <c r="AC176" s="529"/>
      <c r="AD176" s="529"/>
      <c r="AE176" s="529"/>
      <c r="AF176" s="529"/>
      <c r="AG176" s="529"/>
      <c r="AH176" s="529"/>
      <c r="AI176" s="529"/>
      <c r="AJ176" s="529"/>
      <c r="AK176" s="529"/>
      <c r="AL176" s="529"/>
      <c r="AM176" s="529"/>
      <c r="AN176" s="529"/>
      <c r="AO176" s="529"/>
      <c r="AP176" s="529"/>
      <c r="AQ176" s="529"/>
      <c r="AR176" s="529"/>
      <c r="AS176" s="529"/>
      <c r="AT176" s="529"/>
      <c r="AU176" s="529"/>
      <c r="AV176" s="529"/>
      <c r="AW176" s="529"/>
      <c r="AX176" s="529"/>
      <c r="AY176" s="529"/>
      <c r="AZ176" s="529"/>
      <c r="BA176" s="529"/>
      <c r="BB176" s="529"/>
      <c r="BC176" s="529"/>
      <c r="BD176" s="529"/>
      <c r="BE176" s="529"/>
      <c r="BF176" s="529"/>
      <c r="BG176" s="529"/>
      <c r="BH176" s="529"/>
      <c r="BI176" s="529"/>
      <c r="BJ176" s="529"/>
      <c r="BK176" s="529"/>
      <c r="BL176" s="529"/>
      <c r="BM176" s="529"/>
      <c r="BN176" s="529"/>
      <c r="BO176" s="529"/>
      <c r="BP176" s="529"/>
      <c r="BQ176" s="529"/>
      <c r="BR176" s="529"/>
      <c r="BS176" s="529"/>
      <c r="BT176" s="529"/>
    </row>
    <row r="177">
      <c r="A177" s="499"/>
      <c r="B177" s="527"/>
      <c r="C177" s="527"/>
      <c r="D177" s="528"/>
      <c r="E177" s="528"/>
      <c r="F177" s="528"/>
      <c r="G177" s="528"/>
      <c r="I177" s="529"/>
      <c r="J177" s="527"/>
      <c r="K177" s="527"/>
      <c r="L177" s="527"/>
      <c r="M177" s="528"/>
      <c r="N177" s="528"/>
      <c r="O177" s="528"/>
      <c r="P177" s="528"/>
      <c r="Q177" s="528"/>
      <c r="R177" s="528"/>
      <c r="S177" s="528"/>
      <c r="T177" s="528"/>
      <c r="U177" s="527"/>
      <c r="V177" s="528"/>
      <c r="W177" s="527"/>
      <c r="X177" s="529"/>
      <c r="Y177" s="529"/>
      <c r="Z177" s="529"/>
      <c r="AA177" s="529"/>
      <c r="AB177" s="529"/>
      <c r="AC177" s="529"/>
      <c r="AD177" s="529"/>
      <c r="AE177" s="529"/>
      <c r="AF177" s="529"/>
      <c r="AG177" s="529"/>
      <c r="AH177" s="529"/>
      <c r="AI177" s="529"/>
      <c r="AJ177" s="529"/>
      <c r="AK177" s="529"/>
      <c r="AL177" s="529"/>
      <c r="AM177" s="529"/>
      <c r="AN177" s="529"/>
      <c r="AO177" s="529"/>
      <c r="AP177" s="529"/>
      <c r="AQ177" s="529"/>
      <c r="AR177" s="529"/>
      <c r="AS177" s="529"/>
      <c r="AT177" s="529"/>
      <c r="AU177" s="529"/>
      <c r="AV177" s="529"/>
      <c r="AW177" s="529"/>
      <c r="AX177" s="529"/>
      <c r="AY177" s="529"/>
      <c r="AZ177" s="529"/>
      <c r="BA177" s="529"/>
      <c r="BB177" s="529"/>
      <c r="BC177" s="529"/>
      <c r="BD177" s="529"/>
      <c r="BE177" s="529"/>
      <c r="BF177" s="529"/>
      <c r="BG177" s="529"/>
      <c r="BH177" s="529"/>
      <c r="BI177" s="529"/>
      <c r="BJ177" s="529"/>
      <c r="BK177" s="529"/>
      <c r="BL177" s="529"/>
      <c r="BM177" s="529"/>
      <c r="BN177" s="529"/>
      <c r="BO177" s="529"/>
      <c r="BP177" s="529"/>
      <c r="BQ177" s="529"/>
      <c r="BR177" s="529"/>
      <c r="BS177" s="529"/>
      <c r="BT177" s="529"/>
    </row>
    <row r="178">
      <c r="A178" s="499"/>
      <c r="B178" s="527"/>
      <c r="C178" s="527"/>
      <c r="D178" s="528"/>
      <c r="E178" s="528"/>
      <c r="F178" s="528"/>
      <c r="G178" s="528"/>
      <c r="I178" s="529"/>
      <c r="J178" s="527"/>
      <c r="K178" s="527"/>
      <c r="L178" s="527"/>
      <c r="M178" s="528"/>
      <c r="N178" s="528"/>
      <c r="O178" s="528"/>
      <c r="P178" s="528"/>
      <c r="Q178" s="528"/>
      <c r="R178" s="528"/>
      <c r="S178" s="528"/>
      <c r="T178" s="528"/>
      <c r="U178" s="527"/>
      <c r="V178" s="528"/>
      <c r="W178" s="527"/>
      <c r="X178" s="529"/>
      <c r="Y178" s="529"/>
      <c r="Z178" s="529"/>
      <c r="AA178" s="529"/>
      <c r="AB178" s="529"/>
      <c r="AC178" s="529"/>
      <c r="AD178" s="529"/>
      <c r="AE178" s="529"/>
      <c r="AF178" s="529"/>
      <c r="AG178" s="529"/>
      <c r="AH178" s="529"/>
      <c r="AI178" s="529"/>
      <c r="AJ178" s="529"/>
      <c r="AK178" s="529"/>
      <c r="AL178" s="529"/>
      <c r="AM178" s="529"/>
      <c r="AN178" s="529"/>
      <c r="AO178" s="529"/>
      <c r="AP178" s="529"/>
      <c r="AQ178" s="529"/>
      <c r="AR178" s="529"/>
      <c r="AS178" s="529"/>
      <c r="AT178" s="529"/>
      <c r="AU178" s="529"/>
      <c r="AV178" s="529"/>
      <c r="AW178" s="529"/>
      <c r="AX178" s="529"/>
      <c r="AY178" s="529"/>
      <c r="AZ178" s="529"/>
      <c r="BA178" s="529"/>
      <c r="BB178" s="529"/>
      <c r="BC178" s="529"/>
      <c r="BD178" s="529"/>
      <c r="BE178" s="529"/>
      <c r="BF178" s="529"/>
      <c r="BG178" s="529"/>
      <c r="BH178" s="529"/>
      <c r="BI178" s="529"/>
      <c r="BJ178" s="529"/>
      <c r="BK178" s="529"/>
      <c r="BL178" s="529"/>
      <c r="BM178" s="529"/>
      <c r="BN178" s="529"/>
      <c r="BO178" s="529"/>
      <c r="BP178" s="529"/>
      <c r="BQ178" s="529"/>
      <c r="BR178" s="529"/>
      <c r="BS178" s="529"/>
      <c r="BT178" s="529"/>
    </row>
    <row r="179">
      <c r="A179" s="499"/>
      <c r="B179" s="527"/>
      <c r="C179" s="527"/>
      <c r="D179" s="528"/>
      <c r="E179" s="528"/>
      <c r="F179" s="528"/>
      <c r="G179" s="528"/>
      <c r="I179" s="529"/>
      <c r="J179" s="527"/>
      <c r="K179" s="527"/>
      <c r="L179" s="527"/>
      <c r="M179" s="528"/>
      <c r="N179" s="528"/>
      <c r="O179" s="528"/>
      <c r="P179" s="528"/>
      <c r="Q179" s="528"/>
      <c r="R179" s="528"/>
      <c r="S179" s="528"/>
      <c r="T179" s="528"/>
      <c r="U179" s="527"/>
      <c r="V179" s="528"/>
      <c r="W179" s="527"/>
      <c r="X179" s="529"/>
      <c r="Y179" s="529"/>
      <c r="Z179" s="529"/>
      <c r="AA179" s="529"/>
      <c r="AB179" s="529"/>
      <c r="AC179" s="529"/>
      <c r="AD179" s="529"/>
      <c r="AE179" s="529"/>
      <c r="AF179" s="529"/>
      <c r="AG179" s="529"/>
      <c r="AH179" s="529"/>
      <c r="AI179" s="529"/>
      <c r="AJ179" s="529"/>
      <c r="AK179" s="529"/>
      <c r="AL179" s="529"/>
      <c r="AM179" s="529"/>
      <c r="AN179" s="529"/>
      <c r="AO179" s="529"/>
      <c r="AP179" s="529"/>
      <c r="AQ179" s="529"/>
      <c r="AR179" s="529"/>
      <c r="AS179" s="529"/>
      <c r="AT179" s="529"/>
      <c r="AU179" s="529"/>
      <c r="AV179" s="529"/>
      <c r="AW179" s="529"/>
      <c r="AX179" s="529"/>
      <c r="AY179" s="529"/>
      <c r="AZ179" s="529"/>
      <c r="BA179" s="529"/>
      <c r="BB179" s="529"/>
      <c r="BC179" s="529"/>
      <c r="BD179" s="529"/>
      <c r="BE179" s="529"/>
      <c r="BF179" s="529"/>
      <c r="BG179" s="529"/>
      <c r="BH179" s="529"/>
      <c r="BI179" s="529"/>
      <c r="BJ179" s="529"/>
      <c r="BK179" s="529"/>
      <c r="BL179" s="529"/>
      <c r="BM179" s="529"/>
      <c r="BN179" s="529"/>
      <c r="BO179" s="529"/>
      <c r="BP179" s="529"/>
      <c r="BQ179" s="529"/>
      <c r="BR179" s="529"/>
      <c r="BS179" s="529"/>
      <c r="BT179" s="529"/>
    </row>
    <row r="180">
      <c r="A180" s="499"/>
      <c r="B180" s="527"/>
      <c r="C180" s="527"/>
      <c r="D180" s="528"/>
      <c r="E180" s="528"/>
      <c r="F180" s="528"/>
      <c r="G180" s="528"/>
      <c r="I180" s="529"/>
      <c r="J180" s="527"/>
      <c r="K180" s="527"/>
      <c r="L180" s="527"/>
      <c r="M180" s="528"/>
      <c r="N180" s="528"/>
      <c r="O180" s="528"/>
      <c r="P180" s="528"/>
      <c r="Q180" s="528"/>
      <c r="R180" s="528"/>
      <c r="S180" s="528"/>
      <c r="T180" s="528"/>
      <c r="U180" s="527"/>
      <c r="V180" s="528"/>
      <c r="W180" s="527"/>
      <c r="X180" s="529"/>
      <c r="Y180" s="529"/>
      <c r="Z180" s="529"/>
      <c r="AA180" s="529"/>
      <c r="AB180" s="529"/>
      <c r="AC180" s="529"/>
      <c r="AD180" s="529"/>
      <c r="AE180" s="529"/>
      <c r="AF180" s="529"/>
      <c r="AG180" s="529"/>
      <c r="AH180" s="529"/>
      <c r="AI180" s="529"/>
      <c r="AJ180" s="529"/>
      <c r="AK180" s="529"/>
      <c r="AL180" s="529"/>
      <c r="AM180" s="529"/>
      <c r="AN180" s="529"/>
      <c r="AO180" s="529"/>
      <c r="AP180" s="529"/>
      <c r="AQ180" s="529"/>
      <c r="AR180" s="529"/>
      <c r="AS180" s="529"/>
      <c r="AT180" s="529"/>
      <c r="AU180" s="529"/>
      <c r="AV180" s="529"/>
      <c r="AW180" s="529"/>
      <c r="AX180" s="529"/>
      <c r="AY180" s="529"/>
      <c r="AZ180" s="529"/>
      <c r="BA180" s="529"/>
      <c r="BB180" s="529"/>
      <c r="BC180" s="529"/>
      <c r="BD180" s="529"/>
      <c r="BE180" s="529"/>
      <c r="BF180" s="529"/>
      <c r="BG180" s="529"/>
      <c r="BH180" s="529"/>
      <c r="BI180" s="529"/>
      <c r="BJ180" s="529"/>
      <c r="BK180" s="529"/>
      <c r="BL180" s="529"/>
      <c r="BM180" s="529"/>
      <c r="BN180" s="529"/>
      <c r="BO180" s="529"/>
      <c r="BP180" s="529"/>
      <c r="BQ180" s="529"/>
      <c r="BR180" s="529"/>
      <c r="BS180" s="529"/>
      <c r="BT180" s="529"/>
    </row>
    <row r="181">
      <c r="A181" s="499"/>
      <c r="B181" s="527"/>
      <c r="C181" s="527"/>
      <c r="D181" s="528"/>
      <c r="E181" s="528"/>
      <c r="F181" s="528"/>
      <c r="G181" s="528"/>
      <c r="I181" s="529"/>
      <c r="J181" s="527"/>
      <c r="K181" s="527"/>
      <c r="L181" s="527"/>
      <c r="M181" s="528"/>
      <c r="N181" s="528"/>
      <c r="O181" s="528"/>
      <c r="P181" s="528"/>
      <c r="Q181" s="528"/>
      <c r="R181" s="528"/>
      <c r="S181" s="528"/>
      <c r="T181" s="528"/>
      <c r="U181" s="527"/>
      <c r="V181" s="528"/>
      <c r="W181" s="527"/>
      <c r="X181" s="529"/>
      <c r="Y181" s="529"/>
      <c r="Z181" s="529"/>
      <c r="AA181" s="529"/>
      <c r="AB181" s="529"/>
      <c r="AC181" s="529"/>
      <c r="AD181" s="529"/>
      <c r="AE181" s="529"/>
      <c r="AF181" s="529"/>
      <c r="AG181" s="529"/>
      <c r="AH181" s="529"/>
      <c r="AI181" s="529"/>
      <c r="AJ181" s="529"/>
      <c r="AK181" s="529"/>
      <c r="AL181" s="529"/>
      <c r="AM181" s="529"/>
      <c r="AN181" s="529"/>
      <c r="AO181" s="529"/>
      <c r="AP181" s="529"/>
      <c r="AQ181" s="529"/>
      <c r="AR181" s="529"/>
      <c r="AS181" s="529"/>
      <c r="AT181" s="529"/>
      <c r="AU181" s="529"/>
      <c r="AV181" s="529"/>
      <c r="AW181" s="529"/>
      <c r="AX181" s="529"/>
      <c r="AY181" s="529"/>
      <c r="AZ181" s="529"/>
      <c r="BA181" s="529"/>
      <c r="BB181" s="529"/>
      <c r="BC181" s="529"/>
      <c r="BD181" s="529"/>
      <c r="BE181" s="529"/>
      <c r="BF181" s="529"/>
      <c r="BG181" s="529"/>
      <c r="BH181" s="529"/>
      <c r="BI181" s="529"/>
      <c r="BJ181" s="529"/>
      <c r="BK181" s="529"/>
      <c r="BL181" s="529"/>
      <c r="BM181" s="529"/>
      <c r="BN181" s="529"/>
      <c r="BO181" s="529"/>
      <c r="BP181" s="529"/>
      <c r="BQ181" s="529"/>
      <c r="BR181" s="529"/>
      <c r="BS181" s="529"/>
      <c r="BT181" s="529"/>
    </row>
    <row r="182">
      <c r="A182" s="499"/>
      <c r="B182" s="527"/>
      <c r="C182" s="527"/>
      <c r="D182" s="528"/>
      <c r="E182" s="528"/>
      <c r="F182" s="528"/>
      <c r="G182" s="528"/>
      <c r="I182" s="529"/>
      <c r="J182" s="527"/>
      <c r="K182" s="527"/>
      <c r="L182" s="527"/>
      <c r="M182" s="528"/>
      <c r="N182" s="528"/>
      <c r="O182" s="528"/>
      <c r="P182" s="528"/>
      <c r="Q182" s="528"/>
      <c r="R182" s="528"/>
      <c r="S182" s="528"/>
      <c r="T182" s="528"/>
      <c r="U182" s="527"/>
      <c r="V182" s="528"/>
      <c r="W182" s="527"/>
      <c r="X182" s="529"/>
      <c r="Y182" s="529"/>
      <c r="Z182" s="529"/>
      <c r="AA182" s="529"/>
      <c r="AB182" s="529"/>
      <c r="AC182" s="529"/>
      <c r="AD182" s="529"/>
      <c r="AE182" s="529"/>
      <c r="AF182" s="529"/>
      <c r="AG182" s="529"/>
      <c r="AH182" s="529"/>
      <c r="AI182" s="529"/>
      <c r="AJ182" s="529"/>
      <c r="AK182" s="529"/>
      <c r="AL182" s="529"/>
      <c r="AM182" s="529"/>
      <c r="AN182" s="529"/>
      <c r="AO182" s="529"/>
      <c r="AP182" s="529"/>
      <c r="AQ182" s="529"/>
      <c r="AR182" s="529"/>
      <c r="AS182" s="529"/>
      <c r="AT182" s="529"/>
      <c r="AU182" s="529"/>
      <c r="AV182" s="529"/>
      <c r="AW182" s="529"/>
      <c r="AX182" s="529"/>
      <c r="AY182" s="529"/>
      <c r="AZ182" s="529"/>
      <c r="BA182" s="529"/>
      <c r="BB182" s="529"/>
      <c r="BC182" s="529"/>
      <c r="BD182" s="529"/>
      <c r="BE182" s="529"/>
      <c r="BF182" s="529"/>
      <c r="BG182" s="529"/>
      <c r="BH182" s="529"/>
      <c r="BI182" s="529"/>
      <c r="BJ182" s="529"/>
      <c r="BK182" s="529"/>
      <c r="BL182" s="529"/>
      <c r="BM182" s="529"/>
      <c r="BN182" s="529"/>
      <c r="BO182" s="529"/>
      <c r="BP182" s="529"/>
      <c r="BQ182" s="529"/>
      <c r="BR182" s="529"/>
      <c r="BS182" s="529"/>
      <c r="BT182" s="529"/>
    </row>
    <row r="183">
      <c r="A183" s="499"/>
      <c r="B183" s="527"/>
      <c r="C183" s="527"/>
      <c r="D183" s="528"/>
      <c r="E183" s="528"/>
      <c r="F183" s="528"/>
      <c r="G183" s="528"/>
      <c r="I183" s="529"/>
      <c r="J183" s="527"/>
      <c r="K183" s="527"/>
      <c r="L183" s="527"/>
      <c r="M183" s="528"/>
      <c r="N183" s="528"/>
      <c r="O183" s="528"/>
      <c r="P183" s="528"/>
      <c r="Q183" s="528"/>
      <c r="R183" s="528"/>
      <c r="S183" s="528"/>
      <c r="T183" s="528"/>
      <c r="U183" s="527"/>
      <c r="V183" s="528"/>
      <c r="W183" s="527"/>
      <c r="X183" s="529"/>
      <c r="Y183" s="529"/>
      <c r="Z183" s="529"/>
      <c r="AA183" s="529"/>
      <c r="AB183" s="529"/>
      <c r="AC183" s="529"/>
      <c r="AD183" s="529"/>
      <c r="AE183" s="529"/>
      <c r="AF183" s="529"/>
      <c r="AG183" s="529"/>
      <c r="AH183" s="529"/>
      <c r="AI183" s="529"/>
      <c r="AJ183" s="529"/>
      <c r="AK183" s="529"/>
      <c r="AL183" s="529"/>
      <c r="AM183" s="529"/>
      <c r="AN183" s="529"/>
      <c r="AO183" s="529"/>
      <c r="AP183" s="529"/>
      <c r="AQ183" s="529"/>
      <c r="AR183" s="529"/>
      <c r="AS183" s="529"/>
      <c r="AT183" s="529"/>
      <c r="AU183" s="529"/>
      <c r="AV183" s="529"/>
      <c r="AW183" s="529"/>
      <c r="AX183" s="529"/>
      <c r="AY183" s="529"/>
      <c r="AZ183" s="529"/>
      <c r="BA183" s="529"/>
      <c r="BB183" s="529"/>
      <c r="BC183" s="529"/>
      <c r="BD183" s="529"/>
      <c r="BE183" s="529"/>
      <c r="BF183" s="529"/>
      <c r="BG183" s="529"/>
      <c r="BH183" s="529"/>
      <c r="BI183" s="529"/>
      <c r="BJ183" s="529"/>
      <c r="BK183" s="529"/>
      <c r="BL183" s="529"/>
      <c r="BM183" s="529"/>
      <c r="BN183" s="529"/>
      <c r="BO183" s="529"/>
      <c r="BP183" s="529"/>
      <c r="BQ183" s="529"/>
      <c r="BR183" s="529"/>
      <c r="BS183" s="529"/>
      <c r="BT183" s="529"/>
    </row>
    <row r="184">
      <c r="A184" s="499"/>
      <c r="B184" s="527"/>
      <c r="C184" s="527"/>
      <c r="D184" s="528"/>
      <c r="E184" s="528"/>
      <c r="F184" s="528"/>
      <c r="G184" s="528"/>
      <c r="I184" s="529"/>
      <c r="J184" s="527"/>
      <c r="K184" s="527"/>
      <c r="L184" s="527"/>
      <c r="M184" s="528"/>
      <c r="N184" s="528"/>
      <c r="O184" s="528"/>
      <c r="P184" s="528"/>
      <c r="Q184" s="528"/>
      <c r="R184" s="528"/>
      <c r="S184" s="528"/>
      <c r="T184" s="528"/>
      <c r="U184" s="527"/>
      <c r="V184" s="528"/>
      <c r="W184" s="527"/>
      <c r="X184" s="529"/>
      <c r="Y184" s="529"/>
      <c r="Z184" s="529"/>
      <c r="AA184" s="529"/>
      <c r="AB184" s="529"/>
      <c r="AC184" s="529"/>
      <c r="AD184" s="529"/>
      <c r="AE184" s="529"/>
      <c r="AF184" s="529"/>
      <c r="AG184" s="529"/>
      <c r="AH184" s="529"/>
      <c r="AI184" s="529"/>
      <c r="AJ184" s="529"/>
      <c r="AK184" s="529"/>
      <c r="AL184" s="529"/>
      <c r="AM184" s="529"/>
      <c r="AN184" s="529"/>
      <c r="AO184" s="529"/>
      <c r="AP184" s="529"/>
      <c r="AQ184" s="529"/>
      <c r="AR184" s="529"/>
      <c r="AS184" s="529"/>
      <c r="AT184" s="529"/>
      <c r="AU184" s="529"/>
      <c r="AV184" s="529"/>
      <c r="AW184" s="529"/>
      <c r="AX184" s="529"/>
      <c r="AY184" s="529"/>
      <c r="AZ184" s="529"/>
      <c r="BA184" s="529"/>
      <c r="BB184" s="529"/>
      <c r="BC184" s="529"/>
      <c r="BD184" s="529"/>
      <c r="BE184" s="529"/>
      <c r="BF184" s="529"/>
      <c r="BG184" s="529"/>
      <c r="BH184" s="529"/>
      <c r="BI184" s="529"/>
      <c r="BJ184" s="529"/>
      <c r="BK184" s="529"/>
      <c r="BL184" s="529"/>
      <c r="BM184" s="529"/>
      <c r="BN184" s="529"/>
      <c r="BO184" s="529"/>
      <c r="BP184" s="529"/>
      <c r="BQ184" s="529"/>
      <c r="BR184" s="529"/>
      <c r="BS184" s="529"/>
      <c r="BT184" s="529"/>
    </row>
    <row r="185">
      <c r="A185" s="499"/>
      <c r="B185" s="527"/>
      <c r="C185" s="527"/>
      <c r="D185" s="528"/>
      <c r="E185" s="528"/>
      <c r="F185" s="528"/>
      <c r="G185" s="528"/>
      <c r="I185" s="529"/>
      <c r="J185" s="527"/>
      <c r="K185" s="527"/>
      <c r="L185" s="527"/>
      <c r="M185" s="528"/>
      <c r="N185" s="528"/>
      <c r="O185" s="528"/>
      <c r="P185" s="528"/>
      <c r="Q185" s="528"/>
      <c r="R185" s="528"/>
      <c r="S185" s="528"/>
      <c r="T185" s="528"/>
      <c r="U185" s="527"/>
      <c r="V185" s="528"/>
      <c r="W185" s="527"/>
      <c r="X185" s="529"/>
      <c r="Y185" s="529"/>
      <c r="Z185" s="529"/>
      <c r="AA185" s="529"/>
      <c r="AB185" s="529"/>
      <c r="AC185" s="529"/>
      <c r="AD185" s="529"/>
      <c r="AE185" s="529"/>
      <c r="AF185" s="529"/>
      <c r="AG185" s="529"/>
      <c r="AH185" s="529"/>
      <c r="AI185" s="529"/>
      <c r="AJ185" s="529"/>
      <c r="AK185" s="529"/>
      <c r="AL185" s="529"/>
      <c r="AM185" s="529"/>
      <c r="AN185" s="529"/>
      <c r="AO185" s="529"/>
      <c r="AP185" s="529"/>
      <c r="AQ185" s="529"/>
      <c r="AR185" s="529"/>
      <c r="AS185" s="529"/>
      <c r="AT185" s="529"/>
      <c r="AU185" s="529"/>
      <c r="AV185" s="529"/>
      <c r="AW185" s="529"/>
      <c r="AX185" s="529"/>
      <c r="AY185" s="529"/>
      <c r="AZ185" s="529"/>
      <c r="BA185" s="529"/>
      <c r="BB185" s="529"/>
      <c r="BC185" s="529"/>
      <c r="BD185" s="529"/>
      <c r="BE185" s="529"/>
      <c r="BF185" s="529"/>
      <c r="BG185" s="529"/>
      <c r="BH185" s="529"/>
      <c r="BI185" s="529"/>
      <c r="BJ185" s="529"/>
      <c r="BK185" s="529"/>
      <c r="BL185" s="529"/>
      <c r="BM185" s="529"/>
      <c r="BN185" s="529"/>
      <c r="BO185" s="529"/>
      <c r="BP185" s="529"/>
      <c r="BQ185" s="529"/>
      <c r="BR185" s="529"/>
      <c r="BS185" s="529"/>
      <c r="BT185" s="529"/>
    </row>
    <row r="186">
      <c r="A186" s="499"/>
      <c r="B186" s="527"/>
      <c r="C186" s="527"/>
      <c r="D186" s="528"/>
      <c r="E186" s="528"/>
      <c r="F186" s="528"/>
      <c r="G186" s="528"/>
      <c r="I186" s="529"/>
      <c r="J186" s="527"/>
      <c r="K186" s="527"/>
      <c r="L186" s="527"/>
      <c r="M186" s="528"/>
      <c r="N186" s="528"/>
      <c r="O186" s="528"/>
      <c r="P186" s="528"/>
      <c r="Q186" s="528"/>
      <c r="R186" s="528"/>
      <c r="S186" s="528"/>
      <c r="T186" s="528"/>
      <c r="U186" s="527"/>
      <c r="V186" s="528"/>
      <c r="W186" s="527"/>
      <c r="X186" s="529"/>
      <c r="Y186" s="529"/>
      <c r="Z186" s="529"/>
      <c r="AA186" s="529"/>
      <c r="AB186" s="529"/>
      <c r="AC186" s="529"/>
      <c r="AD186" s="529"/>
      <c r="AE186" s="529"/>
      <c r="AF186" s="529"/>
      <c r="AG186" s="529"/>
      <c r="AH186" s="529"/>
      <c r="AI186" s="529"/>
      <c r="AJ186" s="529"/>
      <c r="AK186" s="529"/>
      <c r="AL186" s="529"/>
      <c r="AM186" s="529"/>
      <c r="AN186" s="529"/>
      <c r="AO186" s="529"/>
      <c r="AP186" s="529"/>
      <c r="AQ186" s="529"/>
      <c r="AR186" s="529"/>
      <c r="AS186" s="529"/>
      <c r="AT186" s="529"/>
      <c r="AU186" s="529"/>
      <c r="AV186" s="529"/>
      <c r="AW186" s="529"/>
      <c r="AX186" s="529"/>
      <c r="AY186" s="529"/>
      <c r="AZ186" s="529"/>
      <c r="BA186" s="529"/>
      <c r="BB186" s="529"/>
      <c r="BC186" s="529"/>
      <c r="BD186" s="529"/>
      <c r="BE186" s="529"/>
      <c r="BF186" s="529"/>
      <c r="BG186" s="529"/>
      <c r="BH186" s="529"/>
      <c r="BI186" s="529"/>
      <c r="BJ186" s="529"/>
      <c r="BK186" s="529"/>
      <c r="BL186" s="529"/>
      <c r="BM186" s="529"/>
      <c r="BN186" s="529"/>
      <c r="BO186" s="529"/>
      <c r="BP186" s="529"/>
      <c r="BQ186" s="529"/>
      <c r="BR186" s="529"/>
      <c r="BS186" s="529"/>
      <c r="BT186" s="529"/>
    </row>
    <row r="187">
      <c r="A187" s="499"/>
      <c r="B187" s="527"/>
      <c r="C187" s="527"/>
      <c r="D187" s="528"/>
      <c r="E187" s="528"/>
      <c r="F187" s="528"/>
      <c r="G187" s="528"/>
      <c r="I187" s="529"/>
      <c r="J187" s="527"/>
      <c r="K187" s="527"/>
      <c r="L187" s="527"/>
      <c r="M187" s="528"/>
      <c r="N187" s="528"/>
      <c r="O187" s="528"/>
      <c r="P187" s="528"/>
      <c r="Q187" s="528"/>
      <c r="R187" s="528"/>
      <c r="S187" s="528"/>
      <c r="T187" s="528"/>
      <c r="U187" s="527"/>
      <c r="V187" s="528"/>
      <c r="W187" s="527"/>
      <c r="X187" s="529"/>
      <c r="Y187" s="529"/>
      <c r="Z187" s="529"/>
      <c r="AA187" s="529"/>
      <c r="AB187" s="529"/>
      <c r="AC187" s="529"/>
      <c r="AD187" s="529"/>
      <c r="AE187" s="529"/>
      <c r="AF187" s="529"/>
      <c r="AG187" s="529"/>
      <c r="AH187" s="529"/>
      <c r="AI187" s="529"/>
      <c r="AJ187" s="529"/>
      <c r="AK187" s="529"/>
      <c r="AL187" s="529"/>
      <c r="AM187" s="529"/>
      <c r="AN187" s="529"/>
      <c r="AO187" s="529"/>
      <c r="AP187" s="529"/>
      <c r="AQ187" s="529"/>
      <c r="AR187" s="529"/>
      <c r="AS187" s="529"/>
      <c r="AT187" s="529"/>
      <c r="AU187" s="529"/>
      <c r="AV187" s="529"/>
      <c r="AW187" s="529"/>
      <c r="AX187" s="529"/>
      <c r="AY187" s="529"/>
      <c r="AZ187" s="529"/>
      <c r="BA187" s="529"/>
      <c r="BB187" s="529"/>
      <c r="BC187" s="529"/>
      <c r="BD187" s="529"/>
      <c r="BE187" s="529"/>
      <c r="BF187" s="529"/>
      <c r="BG187" s="529"/>
      <c r="BH187" s="529"/>
      <c r="BI187" s="529"/>
      <c r="BJ187" s="529"/>
      <c r="BK187" s="529"/>
      <c r="BL187" s="529"/>
      <c r="BM187" s="529"/>
      <c r="BN187" s="529"/>
      <c r="BO187" s="529"/>
      <c r="BP187" s="529"/>
      <c r="BQ187" s="529"/>
      <c r="BR187" s="529"/>
      <c r="BS187" s="529"/>
      <c r="BT187" s="529"/>
    </row>
    <row r="188">
      <c r="A188" s="499"/>
      <c r="B188" s="527"/>
      <c r="C188" s="527"/>
      <c r="D188" s="528"/>
      <c r="E188" s="528"/>
      <c r="F188" s="528"/>
      <c r="G188" s="528"/>
      <c r="I188" s="529"/>
      <c r="J188" s="527"/>
      <c r="K188" s="527"/>
      <c r="L188" s="527"/>
      <c r="M188" s="528"/>
      <c r="N188" s="528"/>
      <c r="O188" s="528"/>
      <c r="P188" s="528"/>
      <c r="Q188" s="528"/>
      <c r="R188" s="528"/>
      <c r="S188" s="528"/>
      <c r="T188" s="528"/>
      <c r="U188" s="527"/>
      <c r="V188" s="528"/>
      <c r="W188" s="527"/>
      <c r="X188" s="529"/>
      <c r="Y188" s="529"/>
      <c r="Z188" s="529"/>
      <c r="AA188" s="529"/>
      <c r="AB188" s="529"/>
      <c r="AC188" s="529"/>
      <c r="AD188" s="529"/>
      <c r="AE188" s="529"/>
      <c r="AF188" s="529"/>
      <c r="AG188" s="529"/>
      <c r="AH188" s="529"/>
      <c r="AI188" s="529"/>
      <c r="AJ188" s="529"/>
      <c r="AK188" s="529"/>
      <c r="AL188" s="529"/>
      <c r="AM188" s="529"/>
      <c r="AN188" s="529"/>
      <c r="AO188" s="529"/>
      <c r="AP188" s="529"/>
      <c r="AQ188" s="529"/>
      <c r="AR188" s="529"/>
      <c r="AS188" s="529"/>
      <c r="AT188" s="529"/>
      <c r="AU188" s="529"/>
      <c r="AV188" s="529"/>
      <c r="AW188" s="529"/>
      <c r="AX188" s="529"/>
      <c r="AY188" s="529"/>
      <c r="AZ188" s="529"/>
      <c r="BA188" s="529"/>
      <c r="BB188" s="529"/>
      <c r="BC188" s="529"/>
      <c r="BD188" s="529"/>
      <c r="BE188" s="529"/>
      <c r="BF188" s="529"/>
      <c r="BG188" s="529"/>
      <c r="BH188" s="529"/>
      <c r="BI188" s="529"/>
      <c r="BJ188" s="529"/>
      <c r="BK188" s="529"/>
      <c r="BL188" s="529"/>
      <c r="BM188" s="529"/>
      <c r="BN188" s="529"/>
      <c r="BO188" s="529"/>
      <c r="BP188" s="529"/>
      <c r="BQ188" s="529"/>
      <c r="BR188" s="529"/>
      <c r="BS188" s="529"/>
      <c r="BT188" s="529"/>
    </row>
    <row r="189">
      <c r="A189" s="499"/>
      <c r="B189" s="527"/>
      <c r="C189" s="527"/>
      <c r="D189" s="528"/>
      <c r="E189" s="528"/>
      <c r="F189" s="528"/>
      <c r="G189" s="528"/>
      <c r="I189" s="529"/>
      <c r="J189" s="527"/>
      <c r="K189" s="527"/>
      <c r="L189" s="527"/>
      <c r="M189" s="528"/>
      <c r="N189" s="528"/>
      <c r="O189" s="528"/>
      <c r="P189" s="528"/>
      <c r="Q189" s="528"/>
      <c r="R189" s="528"/>
      <c r="S189" s="528"/>
      <c r="T189" s="528"/>
      <c r="U189" s="527"/>
      <c r="V189" s="528"/>
      <c r="W189" s="527"/>
      <c r="X189" s="529"/>
      <c r="Y189" s="529"/>
      <c r="Z189" s="529"/>
      <c r="AA189" s="529"/>
      <c r="AB189" s="529"/>
      <c r="AC189" s="529"/>
      <c r="AD189" s="529"/>
      <c r="AE189" s="529"/>
      <c r="AF189" s="529"/>
      <c r="AG189" s="529"/>
      <c r="AH189" s="529"/>
      <c r="AI189" s="529"/>
      <c r="AJ189" s="529"/>
      <c r="AK189" s="529"/>
      <c r="AL189" s="529"/>
      <c r="AM189" s="529"/>
      <c r="AN189" s="529"/>
      <c r="AO189" s="529"/>
      <c r="AP189" s="529"/>
      <c r="AQ189" s="529"/>
      <c r="AR189" s="529"/>
      <c r="AS189" s="529"/>
      <c r="AT189" s="529"/>
      <c r="AU189" s="529"/>
      <c r="AV189" s="529"/>
      <c r="AW189" s="529"/>
      <c r="AX189" s="529"/>
      <c r="AY189" s="529"/>
      <c r="AZ189" s="529"/>
      <c r="BA189" s="529"/>
      <c r="BB189" s="529"/>
      <c r="BC189" s="529"/>
      <c r="BD189" s="529"/>
      <c r="BE189" s="529"/>
      <c r="BF189" s="529"/>
      <c r="BG189" s="529"/>
      <c r="BH189" s="529"/>
      <c r="BI189" s="529"/>
      <c r="BJ189" s="529"/>
      <c r="BK189" s="529"/>
      <c r="BL189" s="529"/>
      <c r="BM189" s="529"/>
      <c r="BN189" s="529"/>
      <c r="BO189" s="529"/>
      <c r="BP189" s="529"/>
      <c r="BQ189" s="529"/>
      <c r="BR189" s="529"/>
      <c r="BS189" s="529"/>
      <c r="BT189" s="529"/>
    </row>
    <row r="190">
      <c r="A190" s="499"/>
      <c r="B190" s="527"/>
      <c r="C190" s="527"/>
      <c r="D190" s="528"/>
      <c r="E190" s="528"/>
      <c r="F190" s="528"/>
      <c r="G190" s="528"/>
      <c r="I190" s="529"/>
      <c r="J190" s="527"/>
      <c r="K190" s="527"/>
      <c r="L190" s="527"/>
      <c r="M190" s="528"/>
      <c r="N190" s="528"/>
      <c r="O190" s="528"/>
      <c r="P190" s="528"/>
      <c r="Q190" s="528"/>
      <c r="R190" s="528"/>
      <c r="S190" s="528"/>
      <c r="T190" s="528"/>
      <c r="U190" s="527"/>
      <c r="V190" s="528"/>
      <c r="W190" s="527"/>
      <c r="X190" s="529"/>
      <c r="Y190" s="529"/>
      <c r="Z190" s="529"/>
      <c r="AA190" s="529"/>
      <c r="AB190" s="529"/>
      <c r="AC190" s="529"/>
      <c r="AD190" s="529"/>
      <c r="AE190" s="529"/>
      <c r="AF190" s="529"/>
      <c r="AG190" s="529"/>
      <c r="AH190" s="529"/>
      <c r="AI190" s="529"/>
      <c r="AJ190" s="529"/>
      <c r="AK190" s="529"/>
      <c r="AL190" s="529"/>
      <c r="AM190" s="529"/>
      <c r="AN190" s="529"/>
      <c r="AO190" s="529"/>
      <c r="AP190" s="529"/>
      <c r="AQ190" s="529"/>
      <c r="AR190" s="529"/>
      <c r="AS190" s="529"/>
      <c r="AT190" s="529"/>
      <c r="AU190" s="529"/>
      <c r="AV190" s="529"/>
      <c r="AW190" s="529"/>
      <c r="AX190" s="529"/>
      <c r="AY190" s="529"/>
      <c r="AZ190" s="529"/>
      <c r="BA190" s="529"/>
      <c r="BB190" s="529"/>
      <c r="BC190" s="529"/>
      <c r="BD190" s="529"/>
      <c r="BE190" s="529"/>
      <c r="BF190" s="529"/>
      <c r="BG190" s="529"/>
      <c r="BH190" s="529"/>
      <c r="BI190" s="529"/>
      <c r="BJ190" s="529"/>
      <c r="BK190" s="529"/>
      <c r="BL190" s="529"/>
      <c r="BM190" s="529"/>
      <c r="BN190" s="529"/>
      <c r="BO190" s="529"/>
      <c r="BP190" s="529"/>
      <c r="BQ190" s="529"/>
      <c r="BR190" s="529"/>
      <c r="BS190" s="529"/>
      <c r="BT190" s="529"/>
    </row>
    <row r="191">
      <c r="A191" s="499"/>
      <c r="B191" s="527"/>
      <c r="C191" s="527"/>
      <c r="D191" s="528"/>
      <c r="E191" s="528"/>
      <c r="F191" s="528"/>
      <c r="G191" s="528"/>
      <c r="I191" s="529"/>
      <c r="J191" s="527"/>
      <c r="K191" s="527"/>
      <c r="L191" s="527"/>
      <c r="M191" s="528"/>
      <c r="N191" s="528"/>
      <c r="O191" s="528"/>
      <c r="P191" s="528"/>
      <c r="Q191" s="528"/>
      <c r="R191" s="528"/>
      <c r="S191" s="528"/>
      <c r="T191" s="528"/>
      <c r="U191" s="527"/>
      <c r="V191" s="528"/>
      <c r="W191" s="527"/>
      <c r="X191" s="529"/>
      <c r="Y191" s="529"/>
      <c r="Z191" s="529"/>
      <c r="AA191" s="529"/>
      <c r="AB191" s="529"/>
      <c r="AC191" s="529"/>
      <c r="AD191" s="529"/>
      <c r="AE191" s="529"/>
      <c r="AF191" s="529"/>
      <c r="AG191" s="529"/>
      <c r="AH191" s="529"/>
      <c r="AI191" s="529"/>
      <c r="AJ191" s="529"/>
      <c r="AK191" s="529"/>
      <c r="AL191" s="529"/>
      <c r="AM191" s="529"/>
      <c r="AN191" s="529"/>
      <c r="AO191" s="529"/>
      <c r="AP191" s="529"/>
      <c r="AQ191" s="529"/>
      <c r="AR191" s="529"/>
      <c r="AS191" s="529"/>
      <c r="AT191" s="529"/>
      <c r="AU191" s="529"/>
      <c r="AV191" s="529"/>
      <c r="AW191" s="529"/>
      <c r="AX191" s="529"/>
      <c r="AY191" s="529"/>
      <c r="AZ191" s="529"/>
      <c r="BA191" s="529"/>
      <c r="BB191" s="529"/>
      <c r="BC191" s="529"/>
      <c r="BD191" s="529"/>
      <c r="BE191" s="529"/>
      <c r="BF191" s="529"/>
      <c r="BG191" s="529"/>
      <c r="BH191" s="529"/>
      <c r="BI191" s="529"/>
      <c r="BJ191" s="529"/>
      <c r="BK191" s="529"/>
      <c r="BL191" s="529"/>
      <c r="BM191" s="529"/>
      <c r="BN191" s="529"/>
      <c r="BO191" s="529"/>
      <c r="BP191" s="529"/>
      <c r="BQ191" s="529"/>
      <c r="BR191" s="529"/>
      <c r="BS191" s="529"/>
      <c r="BT191" s="529"/>
    </row>
    <row r="192">
      <c r="A192" s="499"/>
      <c r="B192" s="527"/>
      <c r="C192" s="527"/>
      <c r="D192" s="528"/>
      <c r="E192" s="528"/>
      <c r="F192" s="528"/>
      <c r="G192" s="528"/>
      <c r="I192" s="529"/>
      <c r="J192" s="527"/>
      <c r="K192" s="527"/>
      <c r="L192" s="527"/>
      <c r="M192" s="528"/>
      <c r="N192" s="528"/>
      <c r="O192" s="528"/>
      <c r="P192" s="528"/>
      <c r="Q192" s="528"/>
      <c r="R192" s="528"/>
      <c r="S192" s="528"/>
      <c r="T192" s="528"/>
      <c r="U192" s="527"/>
      <c r="V192" s="528"/>
      <c r="W192" s="527"/>
      <c r="X192" s="529"/>
      <c r="Y192" s="529"/>
      <c r="Z192" s="529"/>
      <c r="AA192" s="529"/>
      <c r="AB192" s="529"/>
      <c r="AC192" s="529"/>
      <c r="AD192" s="529"/>
      <c r="AE192" s="529"/>
      <c r="AF192" s="529"/>
      <c r="AG192" s="529"/>
      <c r="AH192" s="529"/>
      <c r="AI192" s="529"/>
      <c r="AJ192" s="529"/>
      <c r="AK192" s="529"/>
      <c r="AL192" s="529"/>
      <c r="AM192" s="529"/>
      <c r="AN192" s="529"/>
      <c r="AO192" s="529"/>
      <c r="AP192" s="529"/>
      <c r="AQ192" s="529"/>
      <c r="AR192" s="529"/>
      <c r="AS192" s="529"/>
      <c r="AT192" s="529"/>
      <c r="AU192" s="529"/>
      <c r="AV192" s="529"/>
      <c r="AW192" s="529"/>
      <c r="AX192" s="529"/>
      <c r="AY192" s="529"/>
      <c r="AZ192" s="529"/>
      <c r="BA192" s="529"/>
      <c r="BB192" s="529"/>
      <c r="BC192" s="529"/>
      <c r="BD192" s="529"/>
      <c r="BE192" s="529"/>
      <c r="BF192" s="529"/>
      <c r="BG192" s="529"/>
      <c r="BH192" s="529"/>
      <c r="BI192" s="529"/>
      <c r="BJ192" s="529"/>
      <c r="BK192" s="529"/>
      <c r="BL192" s="529"/>
      <c r="BM192" s="529"/>
      <c r="BN192" s="529"/>
      <c r="BO192" s="529"/>
      <c r="BP192" s="529"/>
      <c r="BQ192" s="529"/>
      <c r="BR192" s="529"/>
      <c r="BS192" s="529"/>
      <c r="BT192" s="529"/>
    </row>
    <row r="193">
      <c r="A193" s="499"/>
      <c r="B193" s="527"/>
      <c r="C193" s="527"/>
      <c r="D193" s="528"/>
      <c r="E193" s="528"/>
      <c r="F193" s="528"/>
      <c r="G193" s="528"/>
      <c r="I193" s="529"/>
      <c r="J193" s="527"/>
      <c r="K193" s="527"/>
      <c r="L193" s="527"/>
      <c r="M193" s="528"/>
      <c r="N193" s="528"/>
      <c r="O193" s="528"/>
      <c r="P193" s="528"/>
      <c r="Q193" s="528"/>
      <c r="R193" s="528"/>
      <c r="S193" s="528"/>
      <c r="T193" s="528"/>
      <c r="U193" s="527"/>
      <c r="V193" s="528"/>
      <c r="W193" s="527"/>
      <c r="X193" s="529"/>
      <c r="Y193" s="529"/>
      <c r="Z193" s="529"/>
      <c r="AA193" s="529"/>
      <c r="AB193" s="529"/>
      <c r="AC193" s="529"/>
      <c r="AD193" s="529"/>
      <c r="AE193" s="529"/>
      <c r="AF193" s="529"/>
      <c r="AG193" s="529"/>
      <c r="AH193" s="529"/>
      <c r="AI193" s="529"/>
      <c r="AJ193" s="529"/>
      <c r="AK193" s="529"/>
      <c r="AL193" s="529"/>
      <c r="AM193" s="529"/>
      <c r="AN193" s="529"/>
      <c r="AO193" s="529"/>
      <c r="AP193" s="529"/>
      <c r="AQ193" s="529"/>
      <c r="AR193" s="529"/>
      <c r="AS193" s="529"/>
      <c r="AT193" s="529"/>
      <c r="AU193" s="529"/>
      <c r="AV193" s="529"/>
      <c r="AW193" s="529"/>
      <c r="AX193" s="529"/>
      <c r="AY193" s="529"/>
      <c r="AZ193" s="529"/>
      <c r="BA193" s="529"/>
      <c r="BB193" s="529"/>
      <c r="BC193" s="529"/>
      <c r="BD193" s="529"/>
      <c r="BE193" s="529"/>
      <c r="BF193" s="529"/>
      <c r="BG193" s="529"/>
      <c r="BH193" s="529"/>
      <c r="BI193" s="529"/>
      <c r="BJ193" s="529"/>
      <c r="BK193" s="529"/>
      <c r="BL193" s="529"/>
      <c r="BM193" s="529"/>
      <c r="BN193" s="529"/>
      <c r="BO193" s="529"/>
      <c r="BP193" s="529"/>
      <c r="BQ193" s="529"/>
      <c r="BR193" s="529"/>
      <c r="BS193" s="529"/>
      <c r="BT193" s="529"/>
    </row>
    <row r="194">
      <c r="A194" s="499"/>
      <c r="B194" s="527"/>
      <c r="C194" s="527"/>
      <c r="D194" s="528"/>
      <c r="E194" s="528"/>
      <c r="F194" s="528"/>
      <c r="G194" s="528"/>
      <c r="I194" s="529"/>
      <c r="J194" s="527"/>
      <c r="K194" s="527"/>
      <c r="L194" s="527"/>
      <c r="M194" s="528"/>
      <c r="N194" s="528"/>
      <c r="O194" s="528"/>
      <c r="P194" s="528"/>
      <c r="Q194" s="528"/>
      <c r="R194" s="528"/>
      <c r="S194" s="528"/>
      <c r="T194" s="528"/>
      <c r="U194" s="527"/>
      <c r="V194" s="528"/>
      <c r="W194" s="527"/>
      <c r="X194" s="529"/>
      <c r="Y194" s="529"/>
      <c r="Z194" s="529"/>
      <c r="AA194" s="529"/>
      <c r="AB194" s="529"/>
      <c r="AC194" s="529"/>
      <c r="AD194" s="529"/>
      <c r="AE194" s="529"/>
      <c r="AF194" s="529"/>
      <c r="AG194" s="529"/>
      <c r="AH194" s="529"/>
      <c r="AI194" s="529"/>
      <c r="AJ194" s="529"/>
      <c r="AK194" s="529"/>
      <c r="AL194" s="529"/>
      <c r="AM194" s="529"/>
      <c r="AN194" s="529"/>
      <c r="AO194" s="529"/>
      <c r="AP194" s="529"/>
      <c r="AQ194" s="529"/>
      <c r="AR194" s="529"/>
      <c r="AS194" s="529"/>
      <c r="AT194" s="529"/>
      <c r="AU194" s="529"/>
      <c r="AV194" s="529"/>
      <c r="AW194" s="529"/>
      <c r="AX194" s="529"/>
      <c r="AY194" s="529"/>
      <c r="AZ194" s="529"/>
      <c r="BA194" s="529"/>
      <c r="BB194" s="529"/>
      <c r="BC194" s="529"/>
      <c r="BD194" s="529"/>
      <c r="BE194" s="529"/>
      <c r="BF194" s="529"/>
      <c r="BG194" s="529"/>
      <c r="BH194" s="529"/>
      <c r="BI194" s="529"/>
      <c r="BJ194" s="529"/>
      <c r="BK194" s="529"/>
      <c r="BL194" s="529"/>
      <c r="BM194" s="529"/>
      <c r="BN194" s="529"/>
      <c r="BO194" s="529"/>
      <c r="BP194" s="529"/>
      <c r="BQ194" s="529"/>
      <c r="BR194" s="529"/>
      <c r="BS194" s="529"/>
      <c r="BT194" s="529"/>
    </row>
    <row r="195">
      <c r="A195" s="499"/>
      <c r="B195" s="527"/>
      <c r="C195" s="527"/>
      <c r="D195" s="528"/>
      <c r="E195" s="528"/>
      <c r="F195" s="528"/>
      <c r="G195" s="528"/>
      <c r="I195" s="529"/>
      <c r="J195" s="527"/>
      <c r="K195" s="527"/>
      <c r="L195" s="527"/>
      <c r="M195" s="528"/>
      <c r="N195" s="528"/>
      <c r="O195" s="528"/>
      <c r="P195" s="528"/>
      <c r="Q195" s="528"/>
      <c r="R195" s="528"/>
      <c r="S195" s="528"/>
      <c r="T195" s="528"/>
      <c r="U195" s="527"/>
      <c r="V195" s="528"/>
      <c r="W195" s="527"/>
      <c r="X195" s="529"/>
      <c r="Y195" s="529"/>
      <c r="Z195" s="529"/>
      <c r="AA195" s="529"/>
      <c r="AB195" s="529"/>
      <c r="AC195" s="529"/>
      <c r="AD195" s="529"/>
      <c r="AE195" s="529"/>
      <c r="AF195" s="529"/>
      <c r="AG195" s="529"/>
      <c r="AH195" s="529"/>
      <c r="AI195" s="529"/>
      <c r="AJ195" s="529"/>
      <c r="AK195" s="529"/>
      <c r="AL195" s="529"/>
      <c r="AM195" s="529"/>
      <c r="AN195" s="529"/>
      <c r="AO195" s="529"/>
      <c r="AP195" s="529"/>
      <c r="AQ195" s="529"/>
      <c r="AR195" s="529"/>
      <c r="AS195" s="529"/>
      <c r="AT195" s="529"/>
      <c r="AU195" s="529"/>
      <c r="AV195" s="529"/>
      <c r="AW195" s="529"/>
      <c r="AX195" s="529"/>
      <c r="AY195" s="529"/>
      <c r="AZ195" s="529"/>
      <c r="BA195" s="529"/>
      <c r="BB195" s="529"/>
      <c r="BC195" s="529"/>
      <c r="BD195" s="529"/>
      <c r="BE195" s="529"/>
      <c r="BF195" s="529"/>
      <c r="BG195" s="529"/>
      <c r="BH195" s="529"/>
      <c r="BI195" s="529"/>
      <c r="BJ195" s="529"/>
      <c r="BK195" s="529"/>
      <c r="BL195" s="529"/>
      <c r="BM195" s="529"/>
      <c r="BN195" s="529"/>
      <c r="BO195" s="529"/>
      <c r="BP195" s="529"/>
      <c r="BQ195" s="529"/>
      <c r="BR195" s="529"/>
      <c r="BS195" s="529"/>
      <c r="BT195" s="529"/>
    </row>
    <row r="196">
      <c r="A196" s="499"/>
      <c r="B196" s="527"/>
      <c r="C196" s="527"/>
      <c r="D196" s="528"/>
      <c r="E196" s="528"/>
      <c r="F196" s="528"/>
      <c r="G196" s="528"/>
      <c r="I196" s="529"/>
      <c r="J196" s="527"/>
      <c r="K196" s="527"/>
      <c r="L196" s="527"/>
      <c r="M196" s="528"/>
      <c r="N196" s="528"/>
      <c r="O196" s="528"/>
      <c r="P196" s="528"/>
      <c r="Q196" s="528"/>
      <c r="R196" s="528"/>
      <c r="S196" s="528"/>
      <c r="T196" s="528"/>
      <c r="U196" s="527"/>
      <c r="V196" s="528"/>
      <c r="W196" s="527"/>
      <c r="X196" s="529"/>
      <c r="Y196" s="529"/>
      <c r="Z196" s="529"/>
      <c r="AA196" s="529"/>
      <c r="AB196" s="529"/>
      <c r="AC196" s="529"/>
      <c r="AD196" s="529"/>
      <c r="AE196" s="529"/>
      <c r="AF196" s="529"/>
      <c r="AG196" s="529"/>
      <c r="AH196" s="529"/>
      <c r="AI196" s="529"/>
      <c r="AJ196" s="529"/>
      <c r="AK196" s="529"/>
      <c r="AL196" s="529"/>
      <c r="AM196" s="529"/>
      <c r="AN196" s="529"/>
      <c r="AO196" s="529"/>
      <c r="AP196" s="529"/>
      <c r="AQ196" s="529"/>
      <c r="AR196" s="529"/>
      <c r="AS196" s="529"/>
      <c r="AT196" s="529"/>
      <c r="AU196" s="529"/>
      <c r="AV196" s="529"/>
      <c r="AW196" s="529"/>
      <c r="AX196" s="529"/>
      <c r="AY196" s="529"/>
      <c r="AZ196" s="529"/>
      <c r="BA196" s="529"/>
      <c r="BB196" s="529"/>
      <c r="BC196" s="529"/>
      <c r="BD196" s="529"/>
      <c r="BE196" s="529"/>
      <c r="BF196" s="529"/>
      <c r="BG196" s="529"/>
      <c r="BH196" s="529"/>
      <c r="BI196" s="529"/>
      <c r="BJ196" s="529"/>
      <c r="BK196" s="529"/>
      <c r="BL196" s="529"/>
      <c r="BM196" s="529"/>
      <c r="BN196" s="529"/>
      <c r="BO196" s="529"/>
      <c r="BP196" s="529"/>
      <c r="BQ196" s="529"/>
      <c r="BR196" s="529"/>
      <c r="BS196" s="529"/>
      <c r="BT196" s="529"/>
    </row>
    <row r="197">
      <c r="A197" s="499"/>
      <c r="B197" s="527"/>
      <c r="C197" s="527"/>
      <c r="D197" s="528"/>
      <c r="E197" s="528"/>
      <c r="F197" s="528"/>
      <c r="G197" s="528"/>
      <c r="I197" s="529"/>
      <c r="J197" s="527"/>
      <c r="K197" s="527"/>
      <c r="L197" s="527"/>
      <c r="M197" s="528"/>
      <c r="N197" s="528"/>
      <c r="O197" s="528"/>
      <c r="P197" s="528"/>
      <c r="Q197" s="528"/>
      <c r="R197" s="528"/>
      <c r="S197" s="528"/>
      <c r="T197" s="528"/>
      <c r="U197" s="527"/>
      <c r="V197" s="528"/>
      <c r="W197" s="527"/>
      <c r="X197" s="529"/>
      <c r="Y197" s="529"/>
      <c r="Z197" s="529"/>
      <c r="AA197" s="529"/>
      <c r="AB197" s="529"/>
      <c r="AC197" s="529"/>
      <c r="AD197" s="529"/>
      <c r="AE197" s="529"/>
      <c r="AF197" s="529"/>
      <c r="AG197" s="529"/>
      <c r="AH197" s="529"/>
      <c r="AI197" s="529"/>
      <c r="AJ197" s="529"/>
      <c r="AK197" s="529"/>
      <c r="AL197" s="529"/>
      <c r="AM197" s="529"/>
      <c r="AN197" s="529"/>
      <c r="AO197" s="529"/>
      <c r="AP197" s="529"/>
      <c r="AQ197" s="529"/>
      <c r="AR197" s="529"/>
      <c r="AS197" s="529"/>
      <c r="AT197" s="529"/>
      <c r="AU197" s="529"/>
      <c r="AV197" s="529"/>
      <c r="AW197" s="529"/>
      <c r="AX197" s="529"/>
      <c r="AY197" s="529"/>
      <c r="AZ197" s="529"/>
      <c r="BA197" s="529"/>
      <c r="BB197" s="529"/>
      <c r="BC197" s="529"/>
      <c r="BD197" s="529"/>
      <c r="BE197" s="529"/>
      <c r="BF197" s="529"/>
      <c r="BG197" s="529"/>
      <c r="BH197" s="529"/>
      <c r="BI197" s="529"/>
      <c r="BJ197" s="529"/>
      <c r="BK197" s="529"/>
      <c r="BL197" s="529"/>
      <c r="BM197" s="529"/>
      <c r="BN197" s="529"/>
      <c r="BO197" s="529"/>
      <c r="BP197" s="529"/>
      <c r="BQ197" s="529"/>
      <c r="BR197" s="529"/>
      <c r="BS197" s="529"/>
      <c r="BT197" s="529"/>
    </row>
    <row r="198">
      <c r="A198" s="499"/>
      <c r="B198" s="527"/>
      <c r="C198" s="527"/>
      <c r="D198" s="528"/>
      <c r="E198" s="528"/>
      <c r="F198" s="528"/>
      <c r="G198" s="528"/>
      <c r="I198" s="529"/>
      <c r="J198" s="527"/>
      <c r="K198" s="527"/>
      <c r="L198" s="527"/>
      <c r="M198" s="528"/>
      <c r="N198" s="528"/>
      <c r="O198" s="528"/>
      <c r="P198" s="528"/>
      <c r="Q198" s="528"/>
      <c r="R198" s="528"/>
      <c r="S198" s="528"/>
      <c r="T198" s="528"/>
      <c r="U198" s="527"/>
      <c r="V198" s="528"/>
      <c r="W198" s="527"/>
      <c r="X198" s="529"/>
      <c r="Y198" s="529"/>
      <c r="Z198" s="529"/>
      <c r="AA198" s="529"/>
      <c r="AB198" s="529"/>
      <c r="AC198" s="529"/>
      <c r="AD198" s="529"/>
      <c r="AE198" s="529"/>
      <c r="AF198" s="529"/>
      <c r="AG198" s="529"/>
      <c r="AH198" s="529"/>
      <c r="AI198" s="529"/>
      <c r="AJ198" s="529"/>
      <c r="AK198" s="529"/>
      <c r="AL198" s="529"/>
      <c r="AM198" s="529"/>
      <c r="AN198" s="529"/>
      <c r="AO198" s="529"/>
      <c r="AP198" s="529"/>
      <c r="AQ198" s="529"/>
      <c r="AR198" s="529"/>
      <c r="AS198" s="529"/>
      <c r="AT198" s="529"/>
      <c r="AU198" s="529"/>
      <c r="AV198" s="529"/>
      <c r="AW198" s="529"/>
      <c r="AX198" s="529"/>
      <c r="AY198" s="529"/>
      <c r="AZ198" s="529"/>
      <c r="BA198" s="529"/>
      <c r="BB198" s="529"/>
      <c r="BC198" s="529"/>
      <c r="BD198" s="529"/>
      <c r="BE198" s="529"/>
      <c r="BF198" s="529"/>
      <c r="BG198" s="529"/>
      <c r="BH198" s="529"/>
      <c r="BI198" s="529"/>
      <c r="BJ198" s="529"/>
      <c r="BK198" s="529"/>
      <c r="BL198" s="529"/>
      <c r="BM198" s="529"/>
      <c r="BN198" s="529"/>
      <c r="BO198" s="529"/>
      <c r="BP198" s="529"/>
      <c r="BQ198" s="529"/>
      <c r="BR198" s="529"/>
      <c r="BS198" s="529"/>
      <c r="BT198" s="529"/>
    </row>
    <row r="199">
      <c r="A199" s="499"/>
      <c r="B199" s="527"/>
      <c r="C199" s="527"/>
      <c r="D199" s="528"/>
      <c r="E199" s="528"/>
      <c r="F199" s="528"/>
      <c r="G199" s="528"/>
      <c r="I199" s="529"/>
      <c r="J199" s="527"/>
      <c r="K199" s="527"/>
      <c r="L199" s="527"/>
      <c r="M199" s="528"/>
      <c r="N199" s="528"/>
      <c r="O199" s="528"/>
      <c r="P199" s="528"/>
      <c r="Q199" s="528"/>
      <c r="R199" s="528"/>
      <c r="S199" s="528"/>
      <c r="T199" s="528"/>
      <c r="U199" s="527"/>
      <c r="V199" s="528"/>
      <c r="W199" s="527"/>
      <c r="X199" s="529"/>
      <c r="Y199" s="529"/>
      <c r="Z199" s="529"/>
      <c r="AA199" s="529"/>
      <c r="AB199" s="529"/>
      <c r="AC199" s="529"/>
      <c r="AD199" s="529"/>
      <c r="AE199" s="529"/>
      <c r="AF199" s="529"/>
      <c r="AG199" s="529"/>
      <c r="AH199" s="529"/>
      <c r="AI199" s="529"/>
      <c r="AJ199" s="529"/>
      <c r="AK199" s="529"/>
      <c r="AL199" s="529"/>
      <c r="AM199" s="529"/>
      <c r="AN199" s="529"/>
      <c r="AO199" s="529"/>
      <c r="AP199" s="529"/>
      <c r="AQ199" s="529"/>
      <c r="AR199" s="529"/>
      <c r="AS199" s="529"/>
      <c r="AT199" s="529"/>
      <c r="AU199" s="529"/>
      <c r="AV199" s="529"/>
      <c r="AW199" s="529"/>
      <c r="AX199" s="529"/>
      <c r="AY199" s="529"/>
      <c r="AZ199" s="529"/>
      <c r="BA199" s="529"/>
      <c r="BB199" s="529"/>
      <c r="BC199" s="529"/>
      <c r="BD199" s="529"/>
      <c r="BE199" s="529"/>
      <c r="BF199" s="529"/>
      <c r="BG199" s="529"/>
      <c r="BH199" s="529"/>
      <c r="BI199" s="529"/>
      <c r="BJ199" s="529"/>
      <c r="BK199" s="529"/>
      <c r="BL199" s="529"/>
      <c r="BM199" s="529"/>
      <c r="BN199" s="529"/>
      <c r="BO199" s="529"/>
      <c r="BP199" s="529"/>
      <c r="BQ199" s="529"/>
      <c r="BR199" s="529"/>
      <c r="BS199" s="529"/>
      <c r="BT199" s="529"/>
    </row>
    <row r="200">
      <c r="A200" s="499"/>
      <c r="B200" s="527"/>
      <c r="C200" s="527"/>
      <c r="D200" s="528"/>
      <c r="E200" s="528"/>
      <c r="F200" s="528"/>
      <c r="G200" s="528"/>
      <c r="I200" s="529"/>
      <c r="J200" s="527"/>
      <c r="K200" s="527"/>
      <c r="L200" s="527"/>
      <c r="M200" s="528"/>
      <c r="N200" s="528"/>
      <c r="O200" s="528"/>
      <c r="P200" s="528"/>
      <c r="Q200" s="528"/>
      <c r="R200" s="528"/>
      <c r="S200" s="528"/>
      <c r="T200" s="528"/>
      <c r="U200" s="527"/>
      <c r="V200" s="528"/>
      <c r="W200" s="527"/>
      <c r="X200" s="529"/>
      <c r="Y200" s="529"/>
      <c r="Z200" s="529"/>
      <c r="AA200" s="529"/>
      <c r="AB200" s="529"/>
      <c r="AC200" s="529"/>
      <c r="AD200" s="529"/>
      <c r="AE200" s="529"/>
      <c r="AF200" s="529"/>
      <c r="AG200" s="529"/>
      <c r="AH200" s="529"/>
      <c r="AI200" s="529"/>
      <c r="AJ200" s="529"/>
      <c r="AK200" s="529"/>
      <c r="AL200" s="529"/>
      <c r="AM200" s="529"/>
      <c r="AN200" s="529"/>
      <c r="AO200" s="529"/>
      <c r="AP200" s="529"/>
      <c r="AQ200" s="529"/>
      <c r="AR200" s="529"/>
      <c r="AS200" s="529"/>
      <c r="AT200" s="529"/>
      <c r="AU200" s="529"/>
      <c r="AV200" s="529"/>
      <c r="AW200" s="529"/>
      <c r="AX200" s="529"/>
      <c r="AY200" s="529"/>
      <c r="AZ200" s="529"/>
      <c r="BA200" s="529"/>
      <c r="BB200" s="529"/>
      <c r="BC200" s="529"/>
      <c r="BD200" s="529"/>
      <c r="BE200" s="529"/>
      <c r="BF200" s="529"/>
      <c r="BG200" s="529"/>
      <c r="BH200" s="529"/>
      <c r="BI200" s="529"/>
      <c r="BJ200" s="529"/>
      <c r="BK200" s="529"/>
      <c r="BL200" s="529"/>
      <c r="BM200" s="529"/>
      <c r="BN200" s="529"/>
      <c r="BO200" s="529"/>
      <c r="BP200" s="529"/>
      <c r="BQ200" s="529"/>
      <c r="BR200" s="529"/>
      <c r="BS200" s="529"/>
      <c r="BT200" s="529"/>
    </row>
    <row r="201">
      <c r="A201" s="499"/>
      <c r="B201" s="527"/>
      <c r="C201" s="527"/>
      <c r="D201" s="528"/>
      <c r="E201" s="528"/>
      <c r="F201" s="528"/>
      <c r="G201" s="528"/>
      <c r="I201" s="529"/>
      <c r="J201" s="527"/>
      <c r="K201" s="527"/>
      <c r="L201" s="527"/>
      <c r="M201" s="528"/>
      <c r="N201" s="528"/>
      <c r="O201" s="528"/>
      <c r="P201" s="528"/>
      <c r="Q201" s="528"/>
      <c r="R201" s="528"/>
      <c r="S201" s="528"/>
      <c r="T201" s="528"/>
      <c r="U201" s="527"/>
      <c r="V201" s="528"/>
      <c r="W201" s="527"/>
      <c r="X201" s="529"/>
      <c r="Y201" s="529"/>
      <c r="Z201" s="529"/>
      <c r="AA201" s="529"/>
      <c r="AB201" s="529"/>
      <c r="AC201" s="529"/>
      <c r="AD201" s="529"/>
      <c r="AE201" s="529"/>
      <c r="AF201" s="529"/>
      <c r="AG201" s="529"/>
      <c r="AH201" s="529"/>
      <c r="AI201" s="529"/>
      <c r="AJ201" s="529"/>
      <c r="AK201" s="529"/>
      <c r="AL201" s="529"/>
      <c r="AM201" s="529"/>
      <c r="AN201" s="529"/>
      <c r="AO201" s="529"/>
      <c r="AP201" s="529"/>
      <c r="AQ201" s="529"/>
      <c r="AR201" s="529"/>
      <c r="AS201" s="529"/>
      <c r="AT201" s="529"/>
      <c r="AU201" s="529"/>
      <c r="AV201" s="529"/>
      <c r="AW201" s="529"/>
      <c r="AX201" s="529"/>
      <c r="AY201" s="529"/>
      <c r="AZ201" s="529"/>
      <c r="BA201" s="529"/>
      <c r="BB201" s="529"/>
      <c r="BC201" s="529"/>
      <c r="BD201" s="529"/>
      <c r="BE201" s="529"/>
      <c r="BF201" s="529"/>
      <c r="BG201" s="529"/>
      <c r="BH201" s="529"/>
      <c r="BI201" s="529"/>
      <c r="BJ201" s="529"/>
      <c r="BK201" s="529"/>
      <c r="BL201" s="529"/>
      <c r="BM201" s="529"/>
      <c r="BN201" s="529"/>
      <c r="BO201" s="529"/>
      <c r="BP201" s="529"/>
      <c r="BQ201" s="529"/>
      <c r="BR201" s="529"/>
      <c r="BS201" s="529"/>
      <c r="BT201" s="529"/>
    </row>
    <row r="202">
      <c r="A202" s="499"/>
      <c r="B202" s="527"/>
      <c r="C202" s="527"/>
      <c r="D202" s="528"/>
      <c r="E202" s="528"/>
      <c r="F202" s="528"/>
      <c r="G202" s="528"/>
      <c r="I202" s="529"/>
      <c r="J202" s="527"/>
      <c r="K202" s="527"/>
      <c r="L202" s="527"/>
      <c r="M202" s="528"/>
      <c r="N202" s="528"/>
      <c r="O202" s="528"/>
      <c r="P202" s="528"/>
      <c r="Q202" s="528"/>
      <c r="R202" s="528"/>
      <c r="S202" s="528"/>
      <c r="T202" s="528"/>
      <c r="U202" s="527"/>
      <c r="V202" s="528"/>
      <c r="W202" s="527"/>
      <c r="X202" s="529"/>
      <c r="Y202" s="529"/>
      <c r="Z202" s="529"/>
      <c r="AA202" s="529"/>
      <c r="AB202" s="529"/>
      <c r="AC202" s="529"/>
      <c r="AD202" s="529"/>
      <c r="AE202" s="529"/>
      <c r="AF202" s="529"/>
      <c r="AG202" s="529"/>
      <c r="AH202" s="529"/>
      <c r="AI202" s="529"/>
      <c r="AJ202" s="529"/>
      <c r="AK202" s="529"/>
      <c r="AL202" s="529"/>
      <c r="AM202" s="529"/>
      <c r="AN202" s="529"/>
      <c r="AO202" s="529"/>
      <c r="AP202" s="529"/>
      <c r="AQ202" s="529"/>
      <c r="AR202" s="529"/>
      <c r="AS202" s="529"/>
      <c r="AT202" s="529"/>
      <c r="AU202" s="529"/>
      <c r="AV202" s="529"/>
      <c r="AW202" s="529"/>
      <c r="AX202" s="529"/>
      <c r="AY202" s="529"/>
      <c r="AZ202" s="529"/>
      <c r="BA202" s="529"/>
      <c r="BB202" s="529"/>
      <c r="BC202" s="529"/>
      <c r="BD202" s="529"/>
      <c r="BE202" s="529"/>
      <c r="BF202" s="529"/>
      <c r="BG202" s="529"/>
      <c r="BH202" s="529"/>
      <c r="BI202" s="529"/>
      <c r="BJ202" s="529"/>
      <c r="BK202" s="529"/>
      <c r="BL202" s="529"/>
      <c r="BM202" s="529"/>
      <c r="BN202" s="529"/>
      <c r="BO202" s="529"/>
      <c r="BP202" s="529"/>
      <c r="BQ202" s="529"/>
      <c r="BR202" s="529"/>
      <c r="BS202" s="529"/>
      <c r="BT202" s="529"/>
    </row>
    <row r="203">
      <c r="A203" s="499"/>
      <c r="B203" s="527"/>
      <c r="C203" s="527"/>
      <c r="D203" s="528"/>
      <c r="E203" s="528"/>
      <c r="F203" s="528"/>
      <c r="G203" s="528"/>
      <c r="I203" s="529"/>
      <c r="J203" s="527"/>
      <c r="K203" s="527"/>
      <c r="L203" s="527"/>
      <c r="M203" s="528"/>
      <c r="N203" s="528"/>
      <c r="O203" s="528"/>
      <c r="P203" s="528"/>
      <c r="Q203" s="528"/>
      <c r="R203" s="528"/>
      <c r="S203" s="528"/>
      <c r="T203" s="528"/>
      <c r="U203" s="527"/>
      <c r="V203" s="528"/>
      <c r="W203" s="527"/>
      <c r="X203" s="529"/>
      <c r="Y203" s="529"/>
      <c r="Z203" s="529"/>
      <c r="AA203" s="529"/>
      <c r="AB203" s="529"/>
      <c r="AC203" s="529"/>
      <c r="AD203" s="529"/>
      <c r="AE203" s="529"/>
      <c r="AF203" s="529"/>
      <c r="AG203" s="529"/>
      <c r="AH203" s="529"/>
      <c r="AI203" s="529"/>
      <c r="AJ203" s="529"/>
      <c r="AK203" s="529"/>
      <c r="AL203" s="529"/>
      <c r="AM203" s="529"/>
      <c r="AN203" s="529"/>
      <c r="AO203" s="529"/>
      <c r="AP203" s="529"/>
      <c r="AQ203" s="529"/>
      <c r="AR203" s="529"/>
      <c r="AS203" s="529"/>
      <c r="AT203" s="529"/>
      <c r="AU203" s="529"/>
      <c r="AV203" s="529"/>
      <c r="AW203" s="529"/>
      <c r="AX203" s="529"/>
      <c r="AY203" s="529"/>
      <c r="AZ203" s="529"/>
      <c r="BA203" s="529"/>
      <c r="BB203" s="529"/>
      <c r="BC203" s="529"/>
      <c r="BD203" s="529"/>
      <c r="BE203" s="529"/>
      <c r="BF203" s="529"/>
      <c r="BG203" s="529"/>
      <c r="BH203" s="529"/>
      <c r="BI203" s="529"/>
      <c r="BJ203" s="529"/>
      <c r="BK203" s="529"/>
      <c r="BL203" s="529"/>
      <c r="BM203" s="529"/>
      <c r="BN203" s="529"/>
      <c r="BO203" s="529"/>
      <c r="BP203" s="529"/>
      <c r="BQ203" s="529"/>
      <c r="BR203" s="529"/>
      <c r="BS203" s="529"/>
      <c r="BT203" s="529"/>
    </row>
    <row r="204">
      <c r="A204" s="499"/>
      <c r="B204" s="527"/>
      <c r="C204" s="527"/>
      <c r="D204" s="528"/>
      <c r="E204" s="528"/>
      <c r="F204" s="528"/>
      <c r="G204" s="528"/>
      <c r="I204" s="529"/>
      <c r="J204" s="527"/>
      <c r="K204" s="527"/>
      <c r="L204" s="527"/>
      <c r="M204" s="528"/>
      <c r="N204" s="528"/>
      <c r="O204" s="528"/>
      <c r="P204" s="528"/>
      <c r="Q204" s="528"/>
      <c r="R204" s="528"/>
      <c r="S204" s="528"/>
      <c r="T204" s="528"/>
      <c r="U204" s="527"/>
      <c r="V204" s="528"/>
      <c r="W204" s="527"/>
      <c r="X204" s="529"/>
      <c r="Y204" s="529"/>
      <c r="Z204" s="529"/>
      <c r="AA204" s="529"/>
      <c r="AB204" s="529"/>
      <c r="AC204" s="529"/>
      <c r="AD204" s="529"/>
      <c r="AE204" s="529"/>
      <c r="AF204" s="529"/>
      <c r="AG204" s="529"/>
      <c r="AH204" s="529"/>
      <c r="AI204" s="529"/>
      <c r="AJ204" s="529"/>
      <c r="AK204" s="529"/>
      <c r="AL204" s="529"/>
      <c r="AM204" s="529"/>
      <c r="AN204" s="529"/>
      <c r="AO204" s="529"/>
      <c r="AP204" s="529"/>
      <c r="AQ204" s="529"/>
      <c r="AR204" s="529"/>
      <c r="AS204" s="529"/>
      <c r="AT204" s="529"/>
      <c r="AU204" s="529"/>
      <c r="AV204" s="529"/>
      <c r="AW204" s="529"/>
      <c r="AX204" s="529"/>
      <c r="AY204" s="529"/>
      <c r="AZ204" s="529"/>
      <c r="BA204" s="529"/>
      <c r="BB204" s="529"/>
      <c r="BC204" s="529"/>
      <c r="BD204" s="529"/>
      <c r="BE204" s="529"/>
      <c r="BF204" s="529"/>
      <c r="BG204" s="529"/>
      <c r="BH204" s="529"/>
      <c r="BI204" s="529"/>
      <c r="BJ204" s="529"/>
      <c r="BK204" s="529"/>
      <c r="BL204" s="529"/>
      <c r="BM204" s="529"/>
      <c r="BN204" s="529"/>
      <c r="BO204" s="529"/>
      <c r="BP204" s="529"/>
      <c r="BQ204" s="529"/>
      <c r="BR204" s="529"/>
      <c r="BS204" s="529"/>
      <c r="BT204" s="529"/>
    </row>
    <row r="205">
      <c r="A205" s="499"/>
      <c r="B205" s="527"/>
      <c r="C205" s="527"/>
      <c r="D205" s="528"/>
      <c r="E205" s="528"/>
      <c r="F205" s="528"/>
      <c r="G205" s="528"/>
      <c r="I205" s="529"/>
      <c r="J205" s="527"/>
      <c r="K205" s="527"/>
      <c r="L205" s="527"/>
      <c r="M205" s="528"/>
      <c r="N205" s="528"/>
      <c r="O205" s="528"/>
      <c r="P205" s="528"/>
      <c r="Q205" s="528"/>
      <c r="R205" s="528"/>
      <c r="S205" s="528"/>
      <c r="T205" s="528"/>
      <c r="U205" s="527"/>
      <c r="V205" s="528"/>
      <c r="W205" s="527"/>
      <c r="X205" s="529"/>
      <c r="Y205" s="529"/>
      <c r="Z205" s="529"/>
      <c r="AA205" s="529"/>
      <c r="AB205" s="529"/>
      <c r="AC205" s="529"/>
      <c r="AD205" s="529"/>
      <c r="AE205" s="529"/>
      <c r="AF205" s="529"/>
      <c r="AG205" s="529"/>
      <c r="AH205" s="529"/>
      <c r="AI205" s="529"/>
      <c r="AJ205" s="529"/>
      <c r="AK205" s="529"/>
      <c r="AL205" s="529"/>
      <c r="AM205" s="529"/>
      <c r="AN205" s="529"/>
      <c r="AO205" s="529"/>
      <c r="AP205" s="529"/>
      <c r="AQ205" s="529"/>
      <c r="AR205" s="529"/>
      <c r="AS205" s="529"/>
      <c r="AT205" s="529"/>
      <c r="AU205" s="529"/>
      <c r="AV205" s="529"/>
      <c r="AW205" s="529"/>
      <c r="AX205" s="529"/>
      <c r="AY205" s="529"/>
      <c r="AZ205" s="529"/>
      <c r="BA205" s="529"/>
      <c r="BB205" s="529"/>
      <c r="BC205" s="529"/>
      <c r="BD205" s="529"/>
      <c r="BE205" s="529"/>
      <c r="BF205" s="529"/>
      <c r="BG205" s="529"/>
      <c r="BH205" s="529"/>
      <c r="BI205" s="529"/>
      <c r="BJ205" s="529"/>
      <c r="BK205" s="529"/>
      <c r="BL205" s="529"/>
      <c r="BM205" s="529"/>
      <c r="BN205" s="529"/>
      <c r="BO205" s="529"/>
      <c r="BP205" s="529"/>
      <c r="BQ205" s="529"/>
      <c r="BR205" s="529"/>
      <c r="BS205" s="529"/>
      <c r="BT205" s="529"/>
    </row>
    <row r="206">
      <c r="A206" s="499"/>
      <c r="B206" s="527"/>
      <c r="C206" s="527"/>
      <c r="D206" s="528"/>
      <c r="E206" s="528"/>
      <c r="F206" s="528"/>
      <c r="G206" s="528"/>
      <c r="I206" s="529"/>
      <c r="J206" s="527"/>
      <c r="K206" s="527"/>
      <c r="L206" s="527"/>
      <c r="M206" s="528"/>
      <c r="N206" s="528"/>
      <c r="O206" s="528"/>
      <c r="P206" s="528"/>
      <c r="Q206" s="528"/>
      <c r="R206" s="528"/>
      <c r="S206" s="528"/>
      <c r="T206" s="528"/>
      <c r="U206" s="527"/>
      <c r="V206" s="528"/>
      <c r="W206" s="527"/>
      <c r="X206" s="529"/>
      <c r="Y206" s="529"/>
      <c r="Z206" s="529"/>
      <c r="AA206" s="529"/>
      <c r="AB206" s="529"/>
      <c r="AC206" s="529"/>
      <c r="AD206" s="529"/>
      <c r="AE206" s="529"/>
      <c r="AF206" s="529"/>
      <c r="AG206" s="529"/>
      <c r="AH206" s="529"/>
      <c r="AI206" s="529"/>
      <c r="AJ206" s="529"/>
      <c r="AK206" s="529"/>
      <c r="AL206" s="529"/>
      <c r="AM206" s="529"/>
      <c r="AN206" s="529"/>
      <c r="AO206" s="529"/>
      <c r="AP206" s="529"/>
      <c r="AQ206" s="529"/>
      <c r="AR206" s="529"/>
      <c r="AS206" s="529"/>
      <c r="AT206" s="529"/>
      <c r="AU206" s="529"/>
      <c r="AV206" s="529"/>
      <c r="AW206" s="529"/>
      <c r="AX206" s="529"/>
      <c r="AY206" s="529"/>
      <c r="AZ206" s="529"/>
      <c r="BA206" s="529"/>
      <c r="BB206" s="529"/>
      <c r="BC206" s="529"/>
      <c r="BD206" s="529"/>
      <c r="BE206" s="529"/>
      <c r="BF206" s="529"/>
      <c r="BG206" s="529"/>
      <c r="BH206" s="529"/>
      <c r="BI206" s="529"/>
      <c r="BJ206" s="529"/>
      <c r="BK206" s="529"/>
      <c r="BL206" s="529"/>
      <c r="BM206" s="529"/>
      <c r="BN206" s="529"/>
      <c r="BO206" s="529"/>
      <c r="BP206" s="529"/>
      <c r="BQ206" s="529"/>
      <c r="BR206" s="529"/>
      <c r="BS206" s="529"/>
      <c r="BT206" s="529"/>
    </row>
    <row r="207">
      <c r="A207" s="499"/>
      <c r="B207" s="527"/>
      <c r="C207" s="527"/>
      <c r="D207" s="528"/>
      <c r="E207" s="528"/>
      <c r="F207" s="528"/>
      <c r="G207" s="528"/>
      <c r="I207" s="529"/>
      <c r="J207" s="527"/>
      <c r="K207" s="527"/>
      <c r="L207" s="527"/>
      <c r="M207" s="528"/>
      <c r="N207" s="528"/>
      <c r="O207" s="528"/>
      <c r="P207" s="528"/>
      <c r="Q207" s="528"/>
      <c r="R207" s="528"/>
      <c r="S207" s="528"/>
      <c r="T207" s="528"/>
      <c r="U207" s="527"/>
      <c r="V207" s="528"/>
      <c r="W207" s="527"/>
      <c r="X207" s="529"/>
      <c r="Y207" s="529"/>
      <c r="Z207" s="529"/>
      <c r="AA207" s="529"/>
      <c r="AB207" s="529"/>
      <c r="AC207" s="529"/>
      <c r="AD207" s="529"/>
      <c r="AE207" s="529"/>
      <c r="AF207" s="529"/>
      <c r="AG207" s="529"/>
      <c r="AH207" s="529"/>
      <c r="AI207" s="529"/>
      <c r="AJ207" s="529"/>
      <c r="AK207" s="529"/>
      <c r="AL207" s="529"/>
      <c r="AM207" s="529"/>
      <c r="AN207" s="529"/>
      <c r="AO207" s="529"/>
      <c r="AP207" s="529"/>
      <c r="AQ207" s="529"/>
      <c r="AR207" s="529"/>
      <c r="AS207" s="529"/>
      <c r="AT207" s="529"/>
      <c r="AU207" s="529"/>
      <c r="AV207" s="529"/>
      <c r="AW207" s="529"/>
      <c r="AX207" s="529"/>
      <c r="AY207" s="529"/>
      <c r="AZ207" s="529"/>
      <c r="BA207" s="529"/>
      <c r="BB207" s="529"/>
      <c r="BC207" s="529"/>
      <c r="BD207" s="529"/>
      <c r="BE207" s="529"/>
      <c r="BF207" s="529"/>
      <c r="BG207" s="529"/>
      <c r="BH207" s="529"/>
      <c r="BI207" s="529"/>
      <c r="BJ207" s="529"/>
      <c r="BK207" s="529"/>
      <c r="BL207" s="529"/>
      <c r="BM207" s="529"/>
      <c r="BN207" s="529"/>
      <c r="BO207" s="529"/>
      <c r="BP207" s="529"/>
      <c r="BQ207" s="529"/>
      <c r="BR207" s="529"/>
      <c r="BS207" s="529"/>
      <c r="BT207" s="529"/>
    </row>
    <row r="208">
      <c r="A208" s="499"/>
      <c r="B208" s="527"/>
      <c r="C208" s="527"/>
      <c r="D208" s="528"/>
      <c r="E208" s="528"/>
      <c r="F208" s="528"/>
      <c r="G208" s="528"/>
      <c r="I208" s="529"/>
      <c r="J208" s="527"/>
      <c r="K208" s="527"/>
      <c r="L208" s="527"/>
      <c r="M208" s="528"/>
      <c r="N208" s="528"/>
      <c r="O208" s="528"/>
      <c r="P208" s="528"/>
      <c r="Q208" s="528"/>
      <c r="R208" s="528"/>
      <c r="S208" s="528"/>
      <c r="T208" s="528"/>
      <c r="U208" s="527"/>
      <c r="V208" s="528"/>
      <c r="W208" s="527"/>
      <c r="X208" s="529"/>
      <c r="Y208" s="529"/>
      <c r="Z208" s="529"/>
      <c r="AA208" s="529"/>
      <c r="AB208" s="529"/>
      <c r="AC208" s="529"/>
      <c r="AD208" s="529"/>
      <c r="AE208" s="529"/>
      <c r="AF208" s="529"/>
      <c r="AG208" s="529"/>
      <c r="AH208" s="529"/>
      <c r="AI208" s="529"/>
      <c r="AJ208" s="529"/>
      <c r="AK208" s="529"/>
      <c r="AL208" s="529"/>
      <c r="AM208" s="529"/>
      <c r="AN208" s="529"/>
      <c r="AO208" s="529"/>
      <c r="AP208" s="529"/>
      <c r="AQ208" s="529"/>
      <c r="AR208" s="529"/>
      <c r="AS208" s="529"/>
      <c r="AT208" s="529"/>
      <c r="AU208" s="529"/>
      <c r="AV208" s="529"/>
      <c r="AW208" s="529"/>
      <c r="AX208" s="529"/>
      <c r="AY208" s="529"/>
      <c r="AZ208" s="529"/>
      <c r="BA208" s="529"/>
      <c r="BB208" s="529"/>
      <c r="BC208" s="529"/>
      <c r="BD208" s="529"/>
      <c r="BE208" s="529"/>
      <c r="BF208" s="529"/>
      <c r="BG208" s="529"/>
      <c r="BH208" s="529"/>
      <c r="BI208" s="529"/>
      <c r="BJ208" s="529"/>
      <c r="BK208" s="529"/>
      <c r="BL208" s="529"/>
      <c r="BM208" s="529"/>
      <c r="BN208" s="529"/>
      <c r="BO208" s="529"/>
      <c r="BP208" s="529"/>
      <c r="BQ208" s="529"/>
      <c r="BR208" s="529"/>
      <c r="BS208" s="529"/>
      <c r="BT208" s="529"/>
    </row>
    <row r="209">
      <c r="A209" s="499"/>
      <c r="B209" s="527"/>
      <c r="C209" s="527"/>
      <c r="D209" s="528"/>
      <c r="E209" s="528"/>
      <c r="F209" s="528"/>
      <c r="G209" s="528"/>
      <c r="I209" s="529"/>
      <c r="J209" s="527"/>
      <c r="K209" s="527"/>
      <c r="L209" s="527"/>
      <c r="M209" s="528"/>
      <c r="N209" s="528"/>
      <c r="O209" s="528"/>
      <c r="P209" s="528"/>
      <c r="Q209" s="528"/>
      <c r="R209" s="528"/>
      <c r="S209" s="528"/>
      <c r="T209" s="528"/>
      <c r="U209" s="527"/>
      <c r="V209" s="528"/>
      <c r="W209" s="527"/>
      <c r="X209" s="529"/>
      <c r="Y209" s="529"/>
      <c r="Z209" s="529"/>
      <c r="AA209" s="529"/>
      <c r="AB209" s="529"/>
      <c r="AC209" s="529"/>
      <c r="AD209" s="529"/>
      <c r="AE209" s="529"/>
      <c r="AF209" s="529"/>
      <c r="AG209" s="529"/>
      <c r="AH209" s="529"/>
      <c r="AI209" s="529"/>
      <c r="AJ209" s="529"/>
      <c r="AK209" s="529"/>
      <c r="AL209" s="529"/>
      <c r="AM209" s="529"/>
      <c r="AN209" s="529"/>
      <c r="AO209" s="529"/>
      <c r="AP209" s="529"/>
      <c r="AQ209" s="529"/>
      <c r="AR209" s="529"/>
      <c r="AS209" s="529"/>
      <c r="AT209" s="529"/>
      <c r="AU209" s="529"/>
      <c r="AV209" s="529"/>
      <c r="AW209" s="529"/>
      <c r="AX209" s="529"/>
      <c r="AY209" s="529"/>
      <c r="AZ209" s="529"/>
      <c r="BA209" s="529"/>
      <c r="BB209" s="529"/>
      <c r="BC209" s="529"/>
      <c r="BD209" s="529"/>
      <c r="BE209" s="529"/>
      <c r="BF209" s="529"/>
      <c r="BG209" s="529"/>
      <c r="BH209" s="529"/>
      <c r="BI209" s="529"/>
      <c r="BJ209" s="529"/>
      <c r="BK209" s="529"/>
      <c r="BL209" s="529"/>
      <c r="BM209" s="529"/>
      <c r="BN209" s="529"/>
      <c r="BO209" s="529"/>
      <c r="BP209" s="529"/>
      <c r="BQ209" s="529"/>
      <c r="BR209" s="529"/>
      <c r="BS209" s="529"/>
      <c r="BT209" s="529"/>
    </row>
    <row r="210">
      <c r="A210" s="499"/>
      <c r="B210" s="527"/>
      <c r="C210" s="527"/>
      <c r="D210" s="528"/>
      <c r="E210" s="528"/>
      <c r="F210" s="528"/>
      <c r="G210" s="528"/>
      <c r="I210" s="529"/>
      <c r="J210" s="527"/>
      <c r="K210" s="527"/>
      <c r="L210" s="527"/>
      <c r="M210" s="528"/>
      <c r="N210" s="528"/>
      <c r="O210" s="528"/>
      <c r="P210" s="528"/>
      <c r="Q210" s="528"/>
      <c r="R210" s="528"/>
      <c r="S210" s="528"/>
      <c r="T210" s="528"/>
      <c r="U210" s="527"/>
      <c r="V210" s="528"/>
      <c r="W210" s="527"/>
      <c r="X210" s="529"/>
      <c r="Y210" s="529"/>
      <c r="Z210" s="529"/>
      <c r="AA210" s="529"/>
      <c r="AB210" s="529"/>
      <c r="AC210" s="529"/>
      <c r="AD210" s="529"/>
      <c r="AE210" s="529"/>
      <c r="AF210" s="529"/>
      <c r="AG210" s="529"/>
      <c r="AH210" s="529"/>
      <c r="AI210" s="529"/>
      <c r="AJ210" s="529"/>
      <c r="AK210" s="529"/>
      <c r="AL210" s="529"/>
      <c r="AM210" s="529"/>
      <c r="AN210" s="529"/>
      <c r="AO210" s="529"/>
      <c r="AP210" s="529"/>
      <c r="AQ210" s="529"/>
      <c r="AR210" s="529"/>
      <c r="AS210" s="529"/>
      <c r="AT210" s="529"/>
      <c r="AU210" s="529"/>
      <c r="AV210" s="529"/>
      <c r="AW210" s="529"/>
      <c r="AX210" s="529"/>
      <c r="AY210" s="529"/>
      <c r="AZ210" s="529"/>
      <c r="BA210" s="529"/>
      <c r="BB210" s="529"/>
      <c r="BC210" s="529"/>
      <c r="BD210" s="529"/>
      <c r="BE210" s="529"/>
      <c r="BF210" s="529"/>
      <c r="BG210" s="529"/>
      <c r="BH210" s="529"/>
      <c r="BI210" s="529"/>
      <c r="BJ210" s="529"/>
      <c r="BK210" s="529"/>
      <c r="BL210" s="529"/>
      <c r="BM210" s="529"/>
      <c r="BN210" s="529"/>
      <c r="BO210" s="529"/>
      <c r="BP210" s="529"/>
      <c r="BQ210" s="529"/>
      <c r="BR210" s="529"/>
      <c r="BS210" s="529"/>
      <c r="BT210" s="529"/>
    </row>
    <row r="211">
      <c r="A211" s="499"/>
      <c r="B211" s="527"/>
      <c r="C211" s="527"/>
      <c r="D211" s="528"/>
      <c r="E211" s="528"/>
      <c r="F211" s="528"/>
      <c r="G211" s="528"/>
      <c r="I211" s="529"/>
      <c r="J211" s="527"/>
      <c r="K211" s="527"/>
      <c r="L211" s="527"/>
      <c r="M211" s="528"/>
      <c r="N211" s="528"/>
      <c r="O211" s="528"/>
      <c r="P211" s="528"/>
      <c r="Q211" s="528"/>
      <c r="R211" s="528"/>
      <c r="S211" s="528"/>
      <c r="T211" s="528"/>
      <c r="U211" s="527"/>
      <c r="V211" s="528"/>
      <c r="W211" s="527"/>
      <c r="X211" s="529"/>
      <c r="Y211" s="529"/>
      <c r="Z211" s="529"/>
      <c r="AA211" s="529"/>
      <c r="AB211" s="529"/>
      <c r="AC211" s="529"/>
      <c r="AD211" s="529"/>
      <c r="AE211" s="529"/>
      <c r="AF211" s="529"/>
      <c r="AG211" s="529"/>
      <c r="AH211" s="529"/>
      <c r="AI211" s="529"/>
      <c r="AJ211" s="529"/>
      <c r="AK211" s="529"/>
      <c r="AL211" s="529"/>
      <c r="AM211" s="529"/>
      <c r="AN211" s="529"/>
      <c r="AO211" s="529"/>
      <c r="AP211" s="529"/>
      <c r="AQ211" s="529"/>
      <c r="AR211" s="529"/>
      <c r="AS211" s="529"/>
      <c r="AT211" s="529"/>
      <c r="AU211" s="529"/>
      <c r="AV211" s="529"/>
      <c r="AW211" s="529"/>
      <c r="AX211" s="529"/>
      <c r="AY211" s="529"/>
      <c r="AZ211" s="529"/>
      <c r="BA211" s="529"/>
      <c r="BB211" s="529"/>
      <c r="BC211" s="529"/>
      <c r="BD211" s="529"/>
      <c r="BE211" s="529"/>
      <c r="BF211" s="529"/>
      <c r="BG211" s="529"/>
      <c r="BH211" s="529"/>
      <c r="BI211" s="529"/>
      <c r="BJ211" s="529"/>
      <c r="BK211" s="529"/>
      <c r="BL211" s="529"/>
      <c r="BM211" s="529"/>
      <c r="BN211" s="529"/>
      <c r="BO211" s="529"/>
      <c r="BP211" s="529"/>
      <c r="BQ211" s="529"/>
      <c r="BR211" s="529"/>
      <c r="BS211" s="529"/>
      <c r="BT211" s="529"/>
    </row>
    <row r="212">
      <c r="A212" s="499"/>
      <c r="B212" s="527"/>
      <c r="C212" s="527"/>
      <c r="D212" s="528"/>
      <c r="E212" s="528"/>
      <c r="F212" s="528"/>
      <c r="G212" s="528"/>
      <c r="I212" s="529"/>
      <c r="J212" s="527"/>
      <c r="K212" s="527"/>
      <c r="L212" s="527"/>
      <c r="M212" s="528"/>
      <c r="N212" s="528"/>
      <c r="O212" s="528"/>
      <c r="P212" s="528"/>
      <c r="Q212" s="528"/>
      <c r="R212" s="528"/>
      <c r="S212" s="528"/>
      <c r="T212" s="528"/>
      <c r="U212" s="527"/>
      <c r="V212" s="528"/>
      <c r="W212" s="527"/>
      <c r="X212" s="529"/>
      <c r="Y212" s="529"/>
      <c r="Z212" s="529"/>
      <c r="AA212" s="529"/>
      <c r="AB212" s="529"/>
      <c r="AC212" s="529"/>
      <c r="AD212" s="529"/>
      <c r="AE212" s="529"/>
      <c r="AF212" s="529"/>
      <c r="AG212" s="529"/>
      <c r="AH212" s="529"/>
      <c r="AI212" s="529"/>
      <c r="AJ212" s="529"/>
      <c r="AK212" s="529"/>
      <c r="AL212" s="529"/>
      <c r="AM212" s="529"/>
      <c r="AN212" s="529"/>
      <c r="AO212" s="529"/>
      <c r="AP212" s="529"/>
      <c r="AQ212" s="529"/>
      <c r="AR212" s="529"/>
      <c r="AS212" s="529"/>
      <c r="AT212" s="529"/>
      <c r="AU212" s="529"/>
      <c r="AV212" s="529"/>
      <c r="AW212" s="529"/>
      <c r="AX212" s="529"/>
      <c r="AY212" s="529"/>
      <c r="AZ212" s="529"/>
      <c r="BA212" s="529"/>
      <c r="BB212" s="529"/>
      <c r="BC212" s="529"/>
      <c r="BD212" s="529"/>
      <c r="BE212" s="529"/>
      <c r="BF212" s="529"/>
      <c r="BG212" s="529"/>
      <c r="BH212" s="529"/>
      <c r="BI212" s="529"/>
      <c r="BJ212" s="529"/>
      <c r="BK212" s="529"/>
      <c r="BL212" s="529"/>
      <c r="BM212" s="529"/>
      <c r="BN212" s="529"/>
      <c r="BO212" s="529"/>
      <c r="BP212" s="529"/>
      <c r="BQ212" s="529"/>
      <c r="BR212" s="529"/>
      <c r="BS212" s="529"/>
      <c r="BT212" s="529"/>
    </row>
    <row r="213">
      <c r="A213" s="499"/>
      <c r="B213" s="527"/>
      <c r="C213" s="527"/>
      <c r="D213" s="528"/>
      <c r="E213" s="528"/>
      <c r="F213" s="528"/>
      <c r="G213" s="528"/>
      <c r="I213" s="529"/>
      <c r="J213" s="527"/>
      <c r="K213" s="527"/>
      <c r="L213" s="527"/>
      <c r="M213" s="528"/>
      <c r="N213" s="528"/>
      <c r="O213" s="528"/>
      <c r="P213" s="528"/>
      <c r="Q213" s="528"/>
      <c r="R213" s="528"/>
      <c r="S213" s="528"/>
      <c r="T213" s="528"/>
      <c r="U213" s="527"/>
      <c r="V213" s="528"/>
      <c r="W213" s="527"/>
      <c r="X213" s="529"/>
      <c r="Y213" s="529"/>
      <c r="Z213" s="529"/>
      <c r="AA213" s="529"/>
      <c r="AB213" s="529"/>
      <c r="AC213" s="529"/>
      <c r="AD213" s="529"/>
      <c r="AE213" s="529"/>
      <c r="AF213" s="529"/>
      <c r="AG213" s="529"/>
      <c r="AH213" s="529"/>
      <c r="AI213" s="529"/>
      <c r="AJ213" s="529"/>
      <c r="AK213" s="529"/>
      <c r="AL213" s="529"/>
      <c r="AM213" s="529"/>
      <c r="AN213" s="529"/>
      <c r="AO213" s="529"/>
      <c r="AP213" s="529"/>
      <c r="AQ213" s="529"/>
      <c r="AR213" s="529"/>
      <c r="AS213" s="529"/>
      <c r="AT213" s="529"/>
      <c r="AU213" s="529"/>
      <c r="AV213" s="529"/>
      <c r="AW213" s="529"/>
      <c r="AX213" s="529"/>
      <c r="AY213" s="529"/>
      <c r="AZ213" s="529"/>
      <c r="BA213" s="529"/>
      <c r="BB213" s="529"/>
      <c r="BC213" s="529"/>
      <c r="BD213" s="529"/>
      <c r="BE213" s="529"/>
      <c r="BF213" s="529"/>
      <c r="BG213" s="529"/>
      <c r="BH213" s="529"/>
      <c r="BI213" s="529"/>
      <c r="BJ213" s="529"/>
      <c r="BK213" s="529"/>
      <c r="BL213" s="529"/>
      <c r="BM213" s="529"/>
      <c r="BN213" s="529"/>
      <c r="BO213" s="529"/>
      <c r="BP213" s="529"/>
      <c r="BQ213" s="529"/>
      <c r="BR213" s="529"/>
      <c r="BS213" s="529"/>
      <c r="BT213" s="529"/>
    </row>
    <row r="214">
      <c r="A214" s="499"/>
      <c r="B214" s="527"/>
      <c r="C214" s="527"/>
      <c r="D214" s="528"/>
      <c r="E214" s="528"/>
      <c r="F214" s="528"/>
      <c r="G214" s="528"/>
      <c r="I214" s="529"/>
      <c r="J214" s="527"/>
      <c r="K214" s="527"/>
      <c r="L214" s="527"/>
      <c r="M214" s="528"/>
      <c r="N214" s="528"/>
      <c r="O214" s="528"/>
      <c r="P214" s="528"/>
      <c r="Q214" s="528"/>
      <c r="R214" s="528"/>
      <c r="S214" s="528"/>
      <c r="T214" s="528"/>
      <c r="U214" s="527"/>
      <c r="V214" s="528"/>
      <c r="W214" s="527"/>
      <c r="X214" s="529"/>
      <c r="Y214" s="529"/>
      <c r="Z214" s="529"/>
      <c r="AA214" s="529"/>
      <c r="AB214" s="529"/>
      <c r="AC214" s="529"/>
      <c r="AD214" s="529"/>
      <c r="AE214" s="529"/>
      <c r="AF214" s="529"/>
      <c r="AG214" s="529"/>
      <c r="AH214" s="529"/>
      <c r="AI214" s="529"/>
      <c r="AJ214" s="529"/>
      <c r="AK214" s="529"/>
      <c r="AL214" s="529"/>
      <c r="AM214" s="529"/>
      <c r="AN214" s="529"/>
      <c r="AO214" s="529"/>
      <c r="AP214" s="529"/>
      <c r="AQ214" s="529"/>
      <c r="AR214" s="529"/>
      <c r="AS214" s="529"/>
      <c r="AT214" s="529"/>
      <c r="AU214" s="529"/>
      <c r="AV214" s="529"/>
      <c r="AW214" s="529"/>
      <c r="AX214" s="529"/>
      <c r="AY214" s="529"/>
      <c r="AZ214" s="529"/>
      <c r="BA214" s="529"/>
      <c r="BB214" s="529"/>
      <c r="BC214" s="529"/>
      <c r="BD214" s="529"/>
      <c r="BE214" s="529"/>
      <c r="BF214" s="529"/>
      <c r="BG214" s="529"/>
      <c r="BH214" s="529"/>
      <c r="BI214" s="529"/>
      <c r="BJ214" s="529"/>
      <c r="BK214" s="529"/>
      <c r="BL214" s="529"/>
      <c r="BM214" s="529"/>
      <c r="BN214" s="529"/>
      <c r="BO214" s="529"/>
      <c r="BP214" s="529"/>
      <c r="BQ214" s="529"/>
      <c r="BR214" s="529"/>
      <c r="BS214" s="529"/>
      <c r="BT214" s="529"/>
    </row>
    <row r="215">
      <c r="A215" s="499"/>
      <c r="B215" s="527"/>
      <c r="C215" s="527"/>
      <c r="D215" s="528"/>
      <c r="E215" s="528"/>
      <c r="F215" s="528"/>
      <c r="G215" s="528"/>
      <c r="I215" s="529"/>
      <c r="J215" s="527"/>
      <c r="K215" s="527"/>
      <c r="L215" s="527"/>
      <c r="M215" s="528"/>
      <c r="N215" s="528"/>
      <c r="O215" s="528"/>
      <c r="P215" s="528"/>
      <c r="Q215" s="528"/>
      <c r="R215" s="528"/>
      <c r="S215" s="528"/>
      <c r="T215" s="528"/>
      <c r="U215" s="527"/>
      <c r="V215" s="528"/>
      <c r="W215" s="527"/>
      <c r="X215" s="529"/>
      <c r="Y215" s="529"/>
      <c r="Z215" s="529"/>
      <c r="AA215" s="529"/>
      <c r="AB215" s="529"/>
      <c r="AC215" s="529"/>
      <c r="AD215" s="529"/>
      <c r="AE215" s="529"/>
      <c r="AF215" s="529"/>
      <c r="AG215" s="529"/>
      <c r="AH215" s="529"/>
      <c r="AI215" s="529"/>
      <c r="AJ215" s="529"/>
      <c r="AK215" s="529"/>
      <c r="AL215" s="529"/>
      <c r="AM215" s="529"/>
      <c r="AN215" s="529"/>
      <c r="AO215" s="529"/>
      <c r="AP215" s="529"/>
      <c r="AQ215" s="529"/>
      <c r="AR215" s="529"/>
      <c r="AS215" s="529"/>
      <c r="AT215" s="529"/>
      <c r="AU215" s="529"/>
      <c r="AV215" s="529"/>
      <c r="AW215" s="529"/>
      <c r="AX215" s="529"/>
      <c r="AY215" s="529"/>
      <c r="AZ215" s="529"/>
      <c r="BA215" s="529"/>
      <c r="BB215" s="529"/>
      <c r="BC215" s="529"/>
      <c r="BD215" s="529"/>
      <c r="BE215" s="529"/>
      <c r="BF215" s="529"/>
      <c r="BG215" s="529"/>
      <c r="BH215" s="529"/>
      <c r="BI215" s="529"/>
      <c r="BJ215" s="529"/>
      <c r="BK215" s="529"/>
      <c r="BL215" s="529"/>
      <c r="BM215" s="529"/>
      <c r="BN215" s="529"/>
      <c r="BO215" s="529"/>
      <c r="BP215" s="529"/>
      <c r="BQ215" s="529"/>
      <c r="BR215" s="529"/>
      <c r="BS215" s="529"/>
      <c r="BT215" s="529"/>
    </row>
    <row r="216">
      <c r="A216" s="499"/>
      <c r="B216" s="527"/>
      <c r="C216" s="527"/>
      <c r="D216" s="528"/>
      <c r="E216" s="528"/>
      <c r="F216" s="528"/>
      <c r="G216" s="528"/>
      <c r="I216" s="529"/>
      <c r="J216" s="527"/>
      <c r="K216" s="527"/>
      <c r="L216" s="527"/>
      <c r="M216" s="528"/>
      <c r="N216" s="528"/>
      <c r="O216" s="528"/>
      <c r="P216" s="528"/>
      <c r="Q216" s="528"/>
      <c r="R216" s="528"/>
      <c r="S216" s="528"/>
      <c r="T216" s="528"/>
      <c r="U216" s="527"/>
      <c r="V216" s="528"/>
      <c r="W216" s="527"/>
      <c r="X216" s="529"/>
      <c r="Y216" s="529"/>
      <c r="Z216" s="529"/>
      <c r="AA216" s="529"/>
      <c r="AB216" s="529"/>
      <c r="AC216" s="529"/>
      <c r="AD216" s="529"/>
      <c r="AE216" s="529"/>
      <c r="AF216" s="529"/>
      <c r="AG216" s="529"/>
      <c r="AH216" s="529"/>
      <c r="AI216" s="529"/>
      <c r="AJ216" s="529"/>
      <c r="AK216" s="529"/>
      <c r="AL216" s="529"/>
      <c r="AM216" s="529"/>
      <c r="AN216" s="529"/>
      <c r="AO216" s="529"/>
      <c r="AP216" s="529"/>
      <c r="AQ216" s="529"/>
      <c r="AR216" s="529"/>
      <c r="AS216" s="529"/>
      <c r="AT216" s="529"/>
      <c r="AU216" s="529"/>
      <c r="AV216" s="529"/>
      <c r="AW216" s="529"/>
      <c r="AX216" s="529"/>
      <c r="AY216" s="529"/>
      <c r="AZ216" s="529"/>
      <c r="BA216" s="529"/>
      <c r="BB216" s="529"/>
      <c r="BC216" s="529"/>
      <c r="BD216" s="529"/>
      <c r="BE216" s="529"/>
      <c r="BF216" s="529"/>
      <c r="BG216" s="529"/>
      <c r="BH216" s="529"/>
      <c r="BI216" s="529"/>
      <c r="BJ216" s="529"/>
      <c r="BK216" s="529"/>
      <c r="BL216" s="529"/>
      <c r="BM216" s="529"/>
      <c r="BN216" s="529"/>
      <c r="BO216" s="529"/>
      <c r="BP216" s="529"/>
      <c r="BQ216" s="529"/>
      <c r="BR216" s="529"/>
      <c r="BS216" s="529"/>
      <c r="BT216" s="529"/>
    </row>
    <row r="217">
      <c r="A217" s="499"/>
      <c r="B217" s="527"/>
      <c r="C217" s="527"/>
      <c r="D217" s="528"/>
      <c r="E217" s="528"/>
      <c r="F217" s="528"/>
      <c r="G217" s="528"/>
      <c r="I217" s="529"/>
      <c r="J217" s="527"/>
      <c r="K217" s="527"/>
      <c r="L217" s="527"/>
      <c r="M217" s="528"/>
      <c r="N217" s="528"/>
      <c r="O217" s="528"/>
      <c r="P217" s="528"/>
      <c r="Q217" s="528"/>
      <c r="R217" s="528"/>
      <c r="S217" s="528"/>
      <c r="T217" s="528"/>
      <c r="U217" s="527"/>
      <c r="V217" s="528"/>
      <c r="W217" s="527"/>
      <c r="X217" s="529"/>
      <c r="Y217" s="529"/>
      <c r="Z217" s="529"/>
      <c r="AA217" s="529"/>
      <c r="AB217" s="529"/>
      <c r="AC217" s="529"/>
      <c r="AD217" s="529"/>
      <c r="AE217" s="529"/>
      <c r="AF217" s="529"/>
      <c r="AG217" s="529"/>
      <c r="AH217" s="529"/>
      <c r="AI217" s="529"/>
      <c r="AJ217" s="529"/>
      <c r="AK217" s="529"/>
      <c r="AL217" s="529"/>
      <c r="AM217" s="529"/>
      <c r="AN217" s="529"/>
      <c r="AO217" s="529"/>
      <c r="AP217" s="529"/>
      <c r="AQ217" s="529"/>
      <c r="AR217" s="529"/>
      <c r="AS217" s="529"/>
      <c r="AT217" s="529"/>
      <c r="AU217" s="529"/>
      <c r="AV217" s="529"/>
      <c r="AW217" s="529"/>
      <c r="AX217" s="529"/>
      <c r="AY217" s="529"/>
      <c r="AZ217" s="529"/>
      <c r="BA217" s="529"/>
      <c r="BB217" s="529"/>
      <c r="BC217" s="529"/>
      <c r="BD217" s="529"/>
      <c r="BE217" s="529"/>
      <c r="BF217" s="529"/>
      <c r="BG217" s="529"/>
      <c r="BH217" s="529"/>
      <c r="BI217" s="529"/>
      <c r="BJ217" s="529"/>
      <c r="BK217" s="529"/>
      <c r="BL217" s="529"/>
      <c r="BM217" s="529"/>
      <c r="BN217" s="529"/>
      <c r="BO217" s="529"/>
      <c r="BP217" s="529"/>
      <c r="BQ217" s="529"/>
      <c r="BR217" s="529"/>
      <c r="BS217" s="529"/>
      <c r="BT217" s="529"/>
    </row>
    <row r="218">
      <c r="A218" s="499"/>
      <c r="B218" s="527"/>
      <c r="C218" s="527"/>
      <c r="D218" s="528"/>
      <c r="E218" s="528"/>
      <c r="F218" s="528"/>
      <c r="G218" s="528"/>
      <c r="I218" s="529"/>
      <c r="J218" s="527"/>
      <c r="K218" s="527"/>
      <c r="L218" s="527"/>
      <c r="M218" s="528"/>
      <c r="N218" s="528"/>
      <c r="O218" s="528"/>
      <c r="P218" s="528"/>
      <c r="Q218" s="528"/>
      <c r="R218" s="528"/>
      <c r="S218" s="528"/>
      <c r="T218" s="528"/>
      <c r="U218" s="527"/>
      <c r="V218" s="528"/>
      <c r="W218" s="527"/>
      <c r="X218" s="529"/>
      <c r="Y218" s="529"/>
      <c r="Z218" s="529"/>
      <c r="AA218" s="529"/>
      <c r="AB218" s="529"/>
      <c r="AC218" s="529"/>
      <c r="AD218" s="529"/>
      <c r="AE218" s="529"/>
      <c r="AF218" s="529"/>
      <c r="AG218" s="529"/>
      <c r="AH218" s="529"/>
      <c r="AI218" s="529"/>
      <c r="AJ218" s="529"/>
      <c r="AK218" s="529"/>
      <c r="AL218" s="529"/>
      <c r="AM218" s="529"/>
      <c r="AN218" s="529"/>
      <c r="AO218" s="529"/>
      <c r="AP218" s="529"/>
      <c r="AQ218" s="529"/>
      <c r="AR218" s="529"/>
      <c r="AS218" s="529"/>
      <c r="AT218" s="529"/>
      <c r="AU218" s="529"/>
      <c r="AV218" s="529"/>
      <c r="AW218" s="529"/>
      <c r="AX218" s="529"/>
      <c r="AY218" s="529"/>
      <c r="AZ218" s="529"/>
      <c r="BA218" s="529"/>
      <c r="BB218" s="529"/>
      <c r="BC218" s="529"/>
      <c r="BD218" s="529"/>
      <c r="BE218" s="529"/>
      <c r="BF218" s="529"/>
      <c r="BG218" s="529"/>
      <c r="BH218" s="529"/>
      <c r="BI218" s="529"/>
      <c r="BJ218" s="529"/>
      <c r="BK218" s="529"/>
      <c r="BL218" s="529"/>
      <c r="BM218" s="529"/>
      <c r="BN218" s="529"/>
      <c r="BO218" s="529"/>
      <c r="BP218" s="529"/>
      <c r="BQ218" s="529"/>
      <c r="BR218" s="529"/>
      <c r="BS218" s="529"/>
      <c r="BT218" s="529"/>
    </row>
    <row r="219">
      <c r="A219" s="499"/>
      <c r="B219" s="527"/>
      <c r="C219" s="527"/>
      <c r="D219" s="528"/>
      <c r="E219" s="528"/>
      <c r="F219" s="528"/>
      <c r="G219" s="528"/>
      <c r="I219" s="529"/>
      <c r="J219" s="527"/>
      <c r="K219" s="527"/>
      <c r="L219" s="527"/>
      <c r="M219" s="528"/>
      <c r="N219" s="528"/>
      <c r="O219" s="528"/>
      <c r="P219" s="528"/>
      <c r="Q219" s="528"/>
      <c r="R219" s="528"/>
      <c r="S219" s="528"/>
      <c r="T219" s="528"/>
      <c r="U219" s="527"/>
      <c r="V219" s="528"/>
      <c r="W219" s="527"/>
      <c r="X219" s="529"/>
      <c r="Y219" s="529"/>
      <c r="Z219" s="529"/>
      <c r="AA219" s="529"/>
      <c r="AB219" s="529"/>
      <c r="AC219" s="529"/>
      <c r="AD219" s="529"/>
      <c r="AE219" s="529"/>
      <c r="AF219" s="529"/>
      <c r="AG219" s="529"/>
      <c r="AH219" s="529"/>
      <c r="AI219" s="529"/>
      <c r="AJ219" s="529"/>
      <c r="AK219" s="529"/>
      <c r="AL219" s="529"/>
      <c r="AM219" s="529"/>
      <c r="AN219" s="529"/>
      <c r="AO219" s="529"/>
      <c r="AP219" s="529"/>
      <c r="AQ219" s="529"/>
      <c r="AR219" s="529"/>
      <c r="AS219" s="529"/>
      <c r="AT219" s="529"/>
      <c r="AU219" s="529"/>
      <c r="AV219" s="529"/>
      <c r="AW219" s="529"/>
      <c r="AX219" s="529"/>
      <c r="AY219" s="529"/>
      <c r="AZ219" s="529"/>
      <c r="BA219" s="529"/>
      <c r="BB219" s="529"/>
      <c r="BC219" s="529"/>
      <c r="BD219" s="529"/>
      <c r="BE219" s="529"/>
      <c r="BF219" s="529"/>
      <c r="BG219" s="529"/>
      <c r="BH219" s="529"/>
      <c r="BI219" s="529"/>
      <c r="BJ219" s="529"/>
      <c r="BK219" s="529"/>
      <c r="BL219" s="529"/>
      <c r="BM219" s="529"/>
      <c r="BN219" s="529"/>
      <c r="BO219" s="529"/>
      <c r="BP219" s="529"/>
      <c r="BQ219" s="529"/>
      <c r="BR219" s="529"/>
      <c r="BS219" s="529"/>
      <c r="BT219" s="529"/>
    </row>
    <row r="220">
      <c r="A220" s="499"/>
      <c r="B220" s="527"/>
      <c r="C220" s="527"/>
      <c r="D220" s="528"/>
      <c r="E220" s="528"/>
      <c r="F220" s="528"/>
      <c r="G220" s="528"/>
      <c r="I220" s="529"/>
      <c r="J220" s="527"/>
      <c r="K220" s="527"/>
      <c r="L220" s="527"/>
      <c r="M220" s="528"/>
      <c r="N220" s="528"/>
      <c r="O220" s="528"/>
      <c r="P220" s="528"/>
      <c r="Q220" s="528"/>
      <c r="R220" s="528"/>
      <c r="S220" s="528"/>
      <c r="T220" s="528"/>
      <c r="U220" s="527"/>
      <c r="V220" s="528"/>
      <c r="W220" s="527"/>
      <c r="X220" s="529"/>
      <c r="Y220" s="529"/>
      <c r="Z220" s="529"/>
      <c r="AA220" s="529"/>
      <c r="AB220" s="529"/>
      <c r="AC220" s="529"/>
      <c r="AD220" s="529"/>
      <c r="AE220" s="529"/>
      <c r="AF220" s="529"/>
      <c r="AG220" s="529"/>
      <c r="AH220" s="529"/>
      <c r="AI220" s="529"/>
      <c r="AJ220" s="529"/>
      <c r="AK220" s="529"/>
      <c r="AL220" s="529"/>
      <c r="AM220" s="529"/>
      <c r="AN220" s="529"/>
      <c r="AO220" s="529"/>
      <c r="AP220" s="529"/>
      <c r="AQ220" s="529"/>
      <c r="AR220" s="529"/>
      <c r="AS220" s="529"/>
      <c r="AT220" s="529"/>
      <c r="AU220" s="529"/>
      <c r="AV220" s="529"/>
      <c r="AW220" s="529"/>
      <c r="AX220" s="529"/>
      <c r="AY220" s="529"/>
      <c r="AZ220" s="529"/>
      <c r="BA220" s="529"/>
      <c r="BB220" s="529"/>
      <c r="BC220" s="529"/>
      <c r="BD220" s="529"/>
      <c r="BE220" s="529"/>
      <c r="BF220" s="529"/>
      <c r="BG220" s="529"/>
      <c r="BH220" s="529"/>
      <c r="BI220" s="529"/>
      <c r="BJ220" s="529"/>
      <c r="BK220" s="529"/>
      <c r="BL220" s="529"/>
      <c r="BM220" s="529"/>
      <c r="BN220" s="529"/>
      <c r="BO220" s="529"/>
      <c r="BP220" s="529"/>
      <c r="BQ220" s="529"/>
      <c r="BR220" s="529"/>
      <c r="BS220" s="529"/>
      <c r="BT220" s="529"/>
    </row>
    <row r="221">
      <c r="A221" s="499"/>
      <c r="B221" s="527"/>
      <c r="C221" s="527"/>
      <c r="D221" s="528"/>
      <c r="E221" s="528"/>
      <c r="F221" s="528"/>
      <c r="G221" s="528"/>
      <c r="I221" s="529"/>
      <c r="J221" s="527"/>
      <c r="K221" s="527"/>
      <c r="L221" s="527"/>
      <c r="M221" s="528"/>
      <c r="N221" s="528"/>
      <c r="O221" s="528"/>
      <c r="P221" s="528"/>
      <c r="Q221" s="528"/>
      <c r="R221" s="528"/>
      <c r="S221" s="528"/>
      <c r="T221" s="528"/>
      <c r="U221" s="527"/>
      <c r="V221" s="528"/>
      <c r="W221" s="527"/>
      <c r="X221" s="529"/>
      <c r="Y221" s="529"/>
      <c r="Z221" s="529"/>
      <c r="AA221" s="529"/>
      <c r="AB221" s="529"/>
      <c r="AC221" s="529"/>
      <c r="AD221" s="529"/>
      <c r="AE221" s="529"/>
      <c r="AF221" s="529"/>
      <c r="AG221" s="529"/>
      <c r="AH221" s="529"/>
      <c r="AI221" s="529"/>
      <c r="AJ221" s="529"/>
      <c r="AK221" s="529"/>
      <c r="AL221" s="529"/>
      <c r="AM221" s="529"/>
      <c r="AN221" s="529"/>
      <c r="AO221" s="529"/>
      <c r="AP221" s="529"/>
      <c r="AQ221" s="529"/>
      <c r="AR221" s="529"/>
      <c r="AS221" s="529"/>
      <c r="AT221" s="529"/>
      <c r="AU221" s="529"/>
      <c r="AV221" s="529"/>
      <c r="AW221" s="529"/>
      <c r="AX221" s="529"/>
      <c r="AY221" s="529"/>
      <c r="AZ221" s="529"/>
      <c r="BA221" s="529"/>
      <c r="BB221" s="529"/>
      <c r="BC221" s="529"/>
      <c r="BD221" s="529"/>
      <c r="BE221" s="529"/>
      <c r="BF221" s="529"/>
      <c r="BG221" s="529"/>
      <c r="BH221" s="529"/>
      <c r="BI221" s="529"/>
      <c r="BJ221" s="529"/>
      <c r="BK221" s="529"/>
      <c r="BL221" s="529"/>
      <c r="BM221" s="529"/>
      <c r="BN221" s="529"/>
      <c r="BO221" s="529"/>
      <c r="BP221" s="529"/>
      <c r="BQ221" s="529"/>
      <c r="BR221" s="529"/>
      <c r="BS221" s="529"/>
      <c r="BT221" s="529"/>
    </row>
    <row r="222">
      <c r="A222" s="499"/>
      <c r="B222" s="527"/>
      <c r="C222" s="527"/>
      <c r="D222" s="528"/>
      <c r="E222" s="528"/>
      <c r="F222" s="528"/>
      <c r="G222" s="528"/>
      <c r="I222" s="529"/>
      <c r="J222" s="527"/>
      <c r="K222" s="527"/>
      <c r="L222" s="527"/>
      <c r="M222" s="528"/>
      <c r="N222" s="528"/>
      <c r="O222" s="528"/>
      <c r="P222" s="528"/>
      <c r="Q222" s="528"/>
      <c r="R222" s="528"/>
      <c r="S222" s="528"/>
      <c r="T222" s="528"/>
      <c r="U222" s="527"/>
      <c r="V222" s="528"/>
      <c r="W222" s="527"/>
      <c r="X222" s="529"/>
      <c r="Y222" s="529"/>
      <c r="Z222" s="529"/>
      <c r="AA222" s="529"/>
      <c r="AB222" s="529"/>
      <c r="AC222" s="529"/>
      <c r="AD222" s="529"/>
      <c r="AE222" s="529"/>
      <c r="AF222" s="529"/>
      <c r="AG222" s="529"/>
      <c r="AH222" s="529"/>
      <c r="AI222" s="529"/>
      <c r="AJ222" s="529"/>
      <c r="AK222" s="529"/>
      <c r="AL222" s="529"/>
      <c r="AM222" s="529"/>
      <c r="AN222" s="529"/>
      <c r="AO222" s="529"/>
      <c r="AP222" s="529"/>
      <c r="AQ222" s="529"/>
      <c r="AR222" s="529"/>
      <c r="AS222" s="529"/>
      <c r="AT222" s="529"/>
      <c r="AU222" s="529"/>
      <c r="AV222" s="529"/>
      <c r="AW222" s="529"/>
      <c r="AX222" s="529"/>
      <c r="AY222" s="529"/>
      <c r="AZ222" s="529"/>
      <c r="BA222" s="529"/>
      <c r="BB222" s="529"/>
      <c r="BC222" s="529"/>
      <c r="BD222" s="529"/>
      <c r="BE222" s="529"/>
      <c r="BF222" s="529"/>
      <c r="BG222" s="529"/>
      <c r="BH222" s="529"/>
      <c r="BI222" s="529"/>
      <c r="BJ222" s="529"/>
      <c r="BK222" s="529"/>
      <c r="BL222" s="529"/>
      <c r="BM222" s="529"/>
      <c r="BN222" s="529"/>
      <c r="BO222" s="529"/>
      <c r="BP222" s="529"/>
      <c r="BQ222" s="529"/>
      <c r="BR222" s="529"/>
      <c r="BS222" s="529"/>
      <c r="BT222" s="529"/>
    </row>
    <row r="223">
      <c r="A223" s="499"/>
      <c r="B223" s="527"/>
      <c r="C223" s="527"/>
      <c r="D223" s="528"/>
      <c r="E223" s="528"/>
      <c r="F223" s="528"/>
      <c r="G223" s="528"/>
      <c r="I223" s="529"/>
      <c r="J223" s="527"/>
      <c r="K223" s="527"/>
      <c r="L223" s="527"/>
      <c r="M223" s="528"/>
      <c r="N223" s="528"/>
      <c r="O223" s="528"/>
      <c r="P223" s="528"/>
      <c r="Q223" s="528"/>
      <c r="R223" s="528"/>
      <c r="S223" s="528"/>
      <c r="T223" s="528"/>
      <c r="U223" s="527"/>
      <c r="V223" s="528"/>
      <c r="W223" s="527"/>
      <c r="X223" s="529"/>
      <c r="Y223" s="529"/>
      <c r="Z223" s="529"/>
      <c r="AA223" s="529"/>
      <c r="AB223" s="529"/>
      <c r="AC223" s="529"/>
      <c r="AD223" s="529"/>
      <c r="AE223" s="529"/>
      <c r="AF223" s="529"/>
      <c r="AG223" s="529"/>
      <c r="AH223" s="529"/>
      <c r="AI223" s="529"/>
      <c r="AJ223" s="529"/>
      <c r="AK223" s="529"/>
      <c r="AL223" s="529"/>
      <c r="AM223" s="529"/>
      <c r="AN223" s="529"/>
      <c r="AO223" s="529"/>
      <c r="AP223" s="529"/>
      <c r="AQ223" s="529"/>
      <c r="AR223" s="529"/>
      <c r="AS223" s="529"/>
      <c r="AT223" s="529"/>
      <c r="AU223" s="529"/>
      <c r="AV223" s="529"/>
      <c r="AW223" s="529"/>
      <c r="AX223" s="529"/>
      <c r="AY223" s="529"/>
      <c r="AZ223" s="529"/>
      <c r="BA223" s="529"/>
      <c r="BB223" s="529"/>
      <c r="BC223" s="529"/>
      <c r="BD223" s="529"/>
      <c r="BE223" s="529"/>
      <c r="BF223" s="529"/>
      <c r="BG223" s="529"/>
      <c r="BH223" s="529"/>
      <c r="BI223" s="529"/>
      <c r="BJ223" s="529"/>
      <c r="BK223" s="529"/>
      <c r="BL223" s="529"/>
      <c r="BM223" s="529"/>
      <c r="BN223" s="529"/>
      <c r="BO223" s="529"/>
      <c r="BP223" s="529"/>
      <c r="BQ223" s="529"/>
      <c r="BR223" s="529"/>
      <c r="BS223" s="529"/>
      <c r="BT223" s="529"/>
    </row>
    <row r="224">
      <c r="A224" s="499"/>
      <c r="B224" s="527"/>
      <c r="C224" s="527"/>
      <c r="D224" s="528"/>
      <c r="E224" s="528"/>
      <c r="F224" s="528"/>
      <c r="G224" s="528"/>
      <c r="I224" s="529"/>
      <c r="J224" s="527"/>
      <c r="K224" s="527"/>
      <c r="L224" s="527"/>
      <c r="M224" s="528"/>
      <c r="N224" s="528"/>
      <c r="O224" s="528"/>
      <c r="P224" s="528"/>
      <c r="Q224" s="528"/>
      <c r="R224" s="528"/>
      <c r="S224" s="528"/>
      <c r="T224" s="528"/>
      <c r="U224" s="527"/>
      <c r="V224" s="528"/>
      <c r="W224" s="527"/>
      <c r="X224" s="529"/>
      <c r="Y224" s="529"/>
      <c r="Z224" s="529"/>
      <c r="AA224" s="529"/>
      <c r="AB224" s="529"/>
      <c r="AC224" s="529"/>
      <c r="AD224" s="529"/>
      <c r="AE224" s="529"/>
      <c r="AF224" s="529"/>
      <c r="AG224" s="529"/>
      <c r="AH224" s="529"/>
      <c r="AI224" s="529"/>
      <c r="AJ224" s="529"/>
      <c r="AK224" s="529"/>
      <c r="AL224" s="529"/>
      <c r="AM224" s="529"/>
      <c r="AN224" s="529"/>
      <c r="AO224" s="529"/>
      <c r="AP224" s="529"/>
      <c r="AQ224" s="529"/>
      <c r="AR224" s="529"/>
      <c r="AS224" s="529"/>
      <c r="AT224" s="529"/>
      <c r="AU224" s="529"/>
      <c r="AV224" s="529"/>
      <c r="AW224" s="529"/>
      <c r="AX224" s="529"/>
      <c r="AY224" s="529"/>
      <c r="AZ224" s="529"/>
      <c r="BA224" s="529"/>
      <c r="BB224" s="529"/>
      <c r="BC224" s="529"/>
      <c r="BD224" s="529"/>
      <c r="BE224" s="529"/>
      <c r="BF224" s="529"/>
      <c r="BG224" s="529"/>
      <c r="BH224" s="529"/>
      <c r="BI224" s="529"/>
      <c r="BJ224" s="529"/>
      <c r="BK224" s="529"/>
      <c r="BL224" s="529"/>
      <c r="BM224" s="529"/>
      <c r="BN224" s="529"/>
      <c r="BO224" s="529"/>
      <c r="BP224" s="529"/>
      <c r="BQ224" s="529"/>
      <c r="BR224" s="529"/>
      <c r="BS224" s="529"/>
      <c r="BT224" s="529"/>
    </row>
    <row r="225">
      <c r="A225" s="499"/>
      <c r="B225" s="527"/>
      <c r="C225" s="527"/>
      <c r="D225" s="528"/>
      <c r="E225" s="528"/>
      <c r="F225" s="528"/>
      <c r="G225" s="528"/>
      <c r="I225" s="529"/>
      <c r="J225" s="527"/>
      <c r="K225" s="527"/>
      <c r="L225" s="527"/>
      <c r="M225" s="528"/>
      <c r="N225" s="528"/>
      <c r="O225" s="528"/>
      <c r="P225" s="528"/>
      <c r="Q225" s="528"/>
      <c r="R225" s="528"/>
      <c r="S225" s="528"/>
      <c r="T225" s="528"/>
      <c r="U225" s="527"/>
      <c r="V225" s="528"/>
      <c r="W225" s="527"/>
      <c r="X225" s="529"/>
      <c r="Y225" s="529"/>
      <c r="Z225" s="529"/>
      <c r="AA225" s="529"/>
      <c r="AB225" s="529"/>
      <c r="AC225" s="529"/>
      <c r="AD225" s="529"/>
      <c r="AE225" s="529"/>
      <c r="AF225" s="529"/>
      <c r="AG225" s="529"/>
      <c r="AH225" s="529"/>
      <c r="AI225" s="529"/>
      <c r="AJ225" s="529"/>
      <c r="AK225" s="529"/>
      <c r="AL225" s="529"/>
      <c r="AM225" s="529"/>
      <c r="AN225" s="529"/>
      <c r="AO225" s="529"/>
      <c r="AP225" s="529"/>
      <c r="AQ225" s="529"/>
      <c r="AR225" s="529"/>
      <c r="AS225" s="529"/>
      <c r="AT225" s="529"/>
      <c r="AU225" s="529"/>
      <c r="AV225" s="529"/>
      <c r="AW225" s="529"/>
      <c r="AX225" s="529"/>
      <c r="AY225" s="529"/>
      <c r="AZ225" s="529"/>
      <c r="BA225" s="529"/>
      <c r="BB225" s="529"/>
      <c r="BC225" s="529"/>
      <c r="BD225" s="529"/>
      <c r="BE225" s="529"/>
      <c r="BF225" s="529"/>
      <c r="BG225" s="529"/>
      <c r="BH225" s="529"/>
      <c r="BI225" s="529"/>
      <c r="BJ225" s="529"/>
      <c r="BK225" s="529"/>
      <c r="BL225" s="529"/>
      <c r="BM225" s="529"/>
      <c r="BN225" s="529"/>
      <c r="BO225" s="529"/>
      <c r="BP225" s="529"/>
      <c r="BQ225" s="529"/>
      <c r="BR225" s="529"/>
      <c r="BS225" s="529"/>
      <c r="BT225" s="529"/>
    </row>
    <row r="226">
      <c r="A226" s="499"/>
      <c r="B226" s="527"/>
      <c r="C226" s="527"/>
      <c r="D226" s="528"/>
      <c r="E226" s="528"/>
      <c r="F226" s="528"/>
      <c r="G226" s="528"/>
      <c r="I226" s="529"/>
      <c r="J226" s="527"/>
      <c r="K226" s="527"/>
      <c r="L226" s="527"/>
      <c r="M226" s="528"/>
      <c r="N226" s="528"/>
      <c r="O226" s="528"/>
      <c r="P226" s="528"/>
      <c r="Q226" s="528"/>
      <c r="R226" s="528"/>
      <c r="S226" s="528"/>
      <c r="T226" s="528"/>
      <c r="U226" s="527"/>
      <c r="V226" s="528"/>
      <c r="W226" s="527"/>
      <c r="X226" s="529"/>
      <c r="Y226" s="529"/>
      <c r="Z226" s="529"/>
      <c r="AA226" s="529"/>
      <c r="AB226" s="529"/>
      <c r="AC226" s="529"/>
      <c r="AD226" s="529"/>
      <c r="AE226" s="529"/>
      <c r="AF226" s="529"/>
      <c r="AG226" s="529"/>
      <c r="AH226" s="529"/>
      <c r="AI226" s="529"/>
      <c r="AJ226" s="529"/>
      <c r="AK226" s="529"/>
      <c r="AL226" s="529"/>
      <c r="AM226" s="529"/>
      <c r="AN226" s="529"/>
      <c r="AO226" s="529"/>
      <c r="AP226" s="529"/>
      <c r="AQ226" s="529"/>
      <c r="AR226" s="529"/>
      <c r="AS226" s="529"/>
      <c r="AT226" s="529"/>
      <c r="AU226" s="529"/>
      <c r="AV226" s="529"/>
      <c r="AW226" s="529"/>
      <c r="AX226" s="529"/>
      <c r="AY226" s="529"/>
      <c r="AZ226" s="529"/>
      <c r="BA226" s="529"/>
      <c r="BB226" s="529"/>
      <c r="BC226" s="529"/>
      <c r="BD226" s="529"/>
      <c r="BE226" s="529"/>
      <c r="BF226" s="529"/>
      <c r="BG226" s="529"/>
      <c r="BH226" s="529"/>
      <c r="BI226" s="529"/>
      <c r="BJ226" s="529"/>
      <c r="BK226" s="529"/>
      <c r="BL226" s="529"/>
      <c r="BM226" s="529"/>
      <c r="BN226" s="529"/>
      <c r="BO226" s="529"/>
      <c r="BP226" s="529"/>
      <c r="BQ226" s="529"/>
      <c r="BR226" s="529"/>
      <c r="BS226" s="529"/>
      <c r="BT226" s="529"/>
    </row>
    <row r="227">
      <c r="A227" s="499"/>
      <c r="B227" s="527"/>
      <c r="C227" s="527"/>
      <c r="D227" s="528"/>
      <c r="E227" s="528"/>
      <c r="F227" s="528"/>
      <c r="G227" s="528"/>
      <c r="I227" s="529"/>
      <c r="J227" s="527"/>
      <c r="K227" s="527"/>
      <c r="L227" s="527"/>
      <c r="M227" s="528"/>
      <c r="N227" s="528"/>
      <c r="O227" s="528"/>
      <c r="P227" s="528"/>
      <c r="Q227" s="528"/>
      <c r="R227" s="528"/>
      <c r="S227" s="528"/>
      <c r="T227" s="528"/>
      <c r="U227" s="527"/>
      <c r="V227" s="528"/>
      <c r="W227" s="527"/>
      <c r="X227" s="529"/>
      <c r="Y227" s="529"/>
      <c r="Z227" s="529"/>
      <c r="AA227" s="529"/>
      <c r="AB227" s="529"/>
      <c r="AC227" s="529"/>
      <c r="AD227" s="529"/>
      <c r="AE227" s="529"/>
      <c r="AF227" s="529"/>
      <c r="AG227" s="529"/>
      <c r="AH227" s="529"/>
      <c r="AI227" s="529"/>
      <c r="AJ227" s="529"/>
      <c r="AK227" s="529"/>
      <c r="AL227" s="529"/>
      <c r="AM227" s="529"/>
      <c r="AN227" s="529"/>
      <c r="AO227" s="529"/>
      <c r="AP227" s="529"/>
      <c r="AQ227" s="529"/>
      <c r="AR227" s="529"/>
      <c r="AS227" s="529"/>
      <c r="AT227" s="529"/>
      <c r="AU227" s="529"/>
      <c r="AV227" s="529"/>
      <c r="AW227" s="529"/>
      <c r="AX227" s="529"/>
      <c r="AY227" s="529"/>
      <c r="AZ227" s="529"/>
      <c r="BA227" s="529"/>
      <c r="BB227" s="529"/>
      <c r="BC227" s="529"/>
      <c r="BD227" s="529"/>
      <c r="BE227" s="529"/>
      <c r="BF227" s="529"/>
      <c r="BG227" s="529"/>
      <c r="BH227" s="529"/>
      <c r="BI227" s="529"/>
      <c r="BJ227" s="529"/>
      <c r="BK227" s="529"/>
      <c r="BL227" s="529"/>
      <c r="BM227" s="529"/>
      <c r="BN227" s="529"/>
      <c r="BO227" s="529"/>
      <c r="BP227" s="529"/>
      <c r="BQ227" s="529"/>
      <c r="BR227" s="529"/>
      <c r="BS227" s="529"/>
      <c r="BT227" s="529"/>
    </row>
    <row r="228">
      <c r="A228" s="499"/>
      <c r="B228" s="527"/>
      <c r="C228" s="527"/>
      <c r="D228" s="528"/>
      <c r="E228" s="528"/>
      <c r="F228" s="528"/>
      <c r="G228" s="528"/>
      <c r="I228" s="529"/>
      <c r="J228" s="527"/>
      <c r="K228" s="527"/>
      <c r="L228" s="527"/>
      <c r="M228" s="528"/>
      <c r="N228" s="528"/>
      <c r="O228" s="528"/>
      <c r="P228" s="528"/>
      <c r="Q228" s="528"/>
      <c r="R228" s="528"/>
      <c r="S228" s="528"/>
      <c r="T228" s="528"/>
      <c r="U228" s="527"/>
      <c r="V228" s="528"/>
      <c r="W228" s="527"/>
      <c r="X228" s="529"/>
      <c r="Y228" s="529"/>
      <c r="Z228" s="529"/>
      <c r="AA228" s="529"/>
      <c r="AB228" s="529"/>
      <c r="AC228" s="529"/>
      <c r="AD228" s="529"/>
      <c r="AE228" s="529"/>
      <c r="AF228" s="529"/>
      <c r="AG228" s="529"/>
      <c r="AH228" s="529"/>
      <c r="AI228" s="529"/>
      <c r="AJ228" s="529"/>
      <c r="AK228" s="529"/>
      <c r="AL228" s="529"/>
      <c r="AM228" s="529"/>
      <c r="AN228" s="529"/>
      <c r="AO228" s="529"/>
      <c r="AP228" s="529"/>
      <c r="AQ228" s="529"/>
      <c r="AR228" s="529"/>
      <c r="AS228" s="529"/>
      <c r="AT228" s="529"/>
      <c r="AU228" s="529"/>
      <c r="AV228" s="529"/>
      <c r="AW228" s="529"/>
      <c r="AX228" s="529"/>
      <c r="AY228" s="529"/>
      <c r="AZ228" s="529"/>
      <c r="BA228" s="529"/>
      <c r="BB228" s="529"/>
      <c r="BC228" s="529"/>
      <c r="BD228" s="529"/>
      <c r="BE228" s="529"/>
      <c r="BF228" s="529"/>
      <c r="BG228" s="529"/>
      <c r="BH228" s="529"/>
      <c r="BI228" s="529"/>
      <c r="BJ228" s="529"/>
      <c r="BK228" s="529"/>
      <c r="BL228" s="529"/>
      <c r="BM228" s="529"/>
      <c r="BN228" s="529"/>
      <c r="BO228" s="529"/>
      <c r="BP228" s="529"/>
      <c r="BQ228" s="529"/>
      <c r="BR228" s="529"/>
      <c r="BS228" s="529"/>
      <c r="BT228" s="529"/>
    </row>
    <row r="229">
      <c r="A229" s="499"/>
      <c r="B229" s="527"/>
      <c r="C229" s="527"/>
      <c r="D229" s="528"/>
      <c r="E229" s="528"/>
      <c r="F229" s="528"/>
      <c r="G229" s="528"/>
      <c r="I229" s="529"/>
      <c r="J229" s="527"/>
      <c r="K229" s="527"/>
      <c r="L229" s="527"/>
      <c r="M229" s="528"/>
      <c r="N229" s="528"/>
      <c r="O229" s="528"/>
      <c r="P229" s="528"/>
      <c r="Q229" s="528"/>
      <c r="R229" s="528"/>
      <c r="S229" s="528"/>
      <c r="T229" s="528"/>
      <c r="U229" s="527"/>
      <c r="V229" s="528"/>
      <c r="W229" s="527"/>
      <c r="X229" s="529"/>
      <c r="Y229" s="529"/>
      <c r="Z229" s="529"/>
      <c r="AA229" s="529"/>
      <c r="AB229" s="529"/>
      <c r="AC229" s="529"/>
      <c r="AD229" s="529"/>
      <c r="AE229" s="529"/>
      <c r="AF229" s="529"/>
      <c r="AG229" s="529"/>
      <c r="AH229" s="529"/>
      <c r="AI229" s="529"/>
      <c r="AJ229" s="529"/>
      <c r="AK229" s="529"/>
      <c r="AL229" s="529"/>
      <c r="AM229" s="529"/>
      <c r="AN229" s="529"/>
      <c r="AO229" s="529"/>
      <c r="AP229" s="529"/>
      <c r="AQ229" s="529"/>
      <c r="AR229" s="529"/>
      <c r="AS229" s="529"/>
      <c r="AT229" s="529"/>
      <c r="AU229" s="529"/>
      <c r="AV229" s="529"/>
      <c r="AW229" s="529"/>
      <c r="AX229" s="529"/>
      <c r="AY229" s="529"/>
      <c r="AZ229" s="529"/>
      <c r="BA229" s="529"/>
      <c r="BB229" s="529"/>
      <c r="BC229" s="529"/>
      <c r="BD229" s="529"/>
      <c r="BE229" s="529"/>
      <c r="BF229" s="529"/>
      <c r="BG229" s="529"/>
      <c r="BH229" s="529"/>
      <c r="BI229" s="529"/>
      <c r="BJ229" s="529"/>
      <c r="BK229" s="529"/>
      <c r="BL229" s="529"/>
      <c r="BM229" s="529"/>
      <c r="BN229" s="529"/>
      <c r="BO229" s="529"/>
      <c r="BP229" s="529"/>
      <c r="BQ229" s="529"/>
      <c r="BR229" s="529"/>
      <c r="BS229" s="529"/>
      <c r="BT229" s="529"/>
    </row>
    <row r="230">
      <c r="A230" s="499"/>
      <c r="B230" s="527"/>
      <c r="C230" s="527"/>
      <c r="D230" s="528"/>
      <c r="E230" s="528"/>
      <c r="F230" s="528"/>
      <c r="G230" s="528"/>
      <c r="I230" s="529"/>
      <c r="J230" s="527"/>
      <c r="K230" s="527"/>
      <c r="L230" s="527"/>
      <c r="M230" s="528"/>
      <c r="N230" s="528"/>
      <c r="O230" s="528"/>
      <c r="P230" s="528"/>
      <c r="Q230" s="528"/>
      <c r="R230" s="528"/>
      <c r="S230" s="528"/>
      <c r="T230" s="528"/>
      <c r="U230" s="527"/>
      <c r="V230" s="528"/>
      <c r="W230" s="527"/>
      <c r="X230" s="529"/>
      <c r="Y230" s="529"/>
      <c r="Z230" s="529"/>
      <c r="AA230" s="529"/>
      <c r="AB230" s="529"/>
      <c r="AC230" s="529"/>
      <c r="AD230" s="529"/>
      <c r="AE230" s="529"/>
      <c r="AF230" s="529"/>
      <c r="AG230" s="529"/>
      <c r="AH230" s="529"/>
      <c r="AI230" s="529"/>
      <c r="AJ230" s="529"/>
      <c r="AK230" s="529"/>
      <c r="AL230" s="529"/>
      <c r="AM230" s="529"/>
      <c r="AN230" s="529"/>
      <c r="AO230" s="529"/>
      <c r="AP230" s="529"/>
      <c r="AQ230" s="529"/>
      <c r="AR230" s="529"/>
      <c r="AS230" s="529"/>
      <c r="AT230" s="529"/>
      <c r="AU230" s="529"/>
      <c r="AV230" s="529"/>
      <c r="AW230" s="529"/>
      <c r="AX230" s="529"/>
      <c r="AY230" s="529"/>
      <c r="AZ230" s="529"/>
      <c r="BA230" s="529"/>
      <c r="BB230" s="529"/>
      <c r="BC230" s="529"/>
      <c r="BD230" s="529"/>
      <c r="BE230" s="529"/>
      <c r="BF230" s="529"/>
      <c r="BG230" s="529"/>
      <c r="BH230" s="529"/>
      <c r="BI230" s="529"/>
      <c r="BJ230" s="529"/>
      <c r="BK230" s="529"/>
      <c r="BL230" s="529"/>
      <c r="BM230" s="529"/>
      <c r="BN230" s="529"/>
      <c r="BO230" s="529"/>
      <c r="BP230" s="529"/>
      <c r="BQ230" s="529"/>
      <c r="BR230" s="529"/>
      <c r="BS230" s="529"/>
      <c r="BT230" s="529"/>
    </row>
    <row r="231">
      <c r="A231" s="499"/>
      <c r="B231" s="527"/>
      <c r="C231" s="527"/>
      <c r="D231" s="528"/>
      <c r="E231" s="528"/>
      <c r="F231" s="528"/>
      <c r="G231" s="528"/>
      <c r="I231" s="529"/>
      <c r="J231" s="527"/>
      <c r="K231" s="527"/>
      <c r="L231" s="527"/>
      <c r="M231" s="528"/>
      <c r="N231" s="528"/>
      <c r="O231" s="528"/>
      <c r="P231" s="528"/>
      <c r="Q231" s="528"/>
      <c r="R231" s="528"/>
      <c r="S231" s="528"/>
      <c r="T231" s="528"/>
      <c r="U231" s="527"/>
      <c r="V231" s="528"/>
      <c r="W231" s="527"/>
      <c r="X231" s="529"/>
      <c r="Y231" s="529"/>
      <c r="Z231" s="529"/>
      <c r="AA231" s="529"/>
      <c r="AB231" s="529"/>
      <c r="AC231" s="529"/>
      <c r="AD231" s="529"/>
      <c r="AE231" s="529"/>
      <c r="AF231" s="529"/>
      <c r="AG231" s="529"/>
      <c r="AH231" s="529"/>
      <c r="AI231" s="529"/>
      <c r="AJ231" s="529"/>
      <c r="AK231" s="529"/>
      <c r="AL231" s="529"/>
      <c r="AM231" s="529"/>
      <c r="AN231" s="529"/>
      <c r="AO231" s="529"/>
      <c r="AP231" s="529"/>
      <c r="AQ231" s="529"/>
      <c r="AR231" s="529"/>
      <c r="AS231" s="529"/>
      <c r="AT231" s="529"/>
      <c r="AU231" s="529"/>
      <c r="AV231" s="529"/>
      <c r="AW231" s="529"/>
      <c r="AX231" s="529"/>
      <c r="AY231" s="529"/>
      <c r="AZ231" s="529"/>
      <c r="BA231" s="529"/>
      <c r="BB231" s="529"/>
      <c r="BC231" s="529"/>
      <c r="BD231" s="529"/>
      <c r="BE231" s="529"/>
      <c r="BF231" s="529"/>
      <c r="BG231" s="529"/>
      <c r="BH231" s="529"/>
      <c r="BI231" s="529"/>
      <c r="BJ231" s="529"/>
      <c r="BK231" s="529"/>
      <c r="BL231" s="529"/>
      <c r="BM231" s="529"/>
      <c r="BN231" s="529"/>
      <c r="BO231" s="529"/>
      <c r="BP231" s="529"/>
      <c r="BQ231" s="529"/>
      <c r="BR231" s="529"/>
      <c r="BS231" s="529"/>
      <c r="BT231" s="529"/>
    </row>
    <row r="232">
      <c r="A232" s="499"/>
      <c r="B232" s="527"/>
      <c r="C232" s="527"/>
      <c r="D232" s="528"/>
      <c r="E232" s="528"/>
      <c r="F232" s="528"/>
      <c r="G232" s="528"/>
      <c r="I232" s="529"/>
      <c r="J232" s="527"/>
      <c r="K232" s="527"/>
      <c r="L232" s="527"/>
      <c r="M232" s="528"/>
      <c r="N232" s="528"/>
      <c r="O232" s="528"/>
      <c r="P232" s="528"/>
      <c r="Q232" s="528"/>
      <c r="R232" s="528"/>
      <c r="S232" s="528"/>
      <c r="T232" s="528"/>
      <c r="U232" s="527"/>
      <c r="V232" s="528"/>
      <c r="W232" s="527"/>
      <c r="X232" s="529"/>
      <c r="Y232" s="529"/>
      <c r="Z232" s="529"/>
      <c r="AA232" s="529"/>
      <c r="AB232" s="529"/>
      <c r="AC232" s="529"/>
      <c r="AD232" s="529"/>
      <c r="AE232" s="529"/>
      <c r="AF232" s="529"/>
      <c r="AG232" s="529"/>
      <c r="AH232" s="529"/>
      <c r="AI232" s="529"/>
      <c r="AJ232" s="529"/>
      <c r="AK232" s="529"/>
      <c r="AL232" s="529"/>
      <c r="AM232" s="529"/>
      <c r="AN232" s="529"/>
      <c r="AO232" s="529"/>
      <c r="AP232" s="529"/>
      <c r="AQ232" s="529"/>
      <c r="AR232" s="529"/>
      <c r="AS232" s="529"/>
      <c r="AT232" s="529"/>
      <c r="AU232" s="529"/>
      <c r="AV232" s="529"/>
      <c r="AW232" s="529"/>
      <c r="AX232" s="529"/>
      <c r="AY232" s="529"/>
      <c r="AZ232" s="529"/>
      <c r="BA232" s="529"/>
      <c r="BB232" s="529"/>
      <c r="BC232" s="529"/>
      <c r="BD232" s="529"/>
      <c r="BE232" s="529"/>
      <c r="BF232" s="529"/>
      <c r="BG232" s="529"/>
      <c r="BH232" s="529"/>
      <c r="BI232" s="529"/>
      <c r="BJ232" s="529"/>
      <c r="BK232" s="529"/>
      <c r="BL232" s="529"/>
      <c r="BM232" s="529"/>
      <c r="BN232" s="529"/>
      <c r="BO232" s="529"/>
      <c r="BP232" s="529"/>
      <c r="BQ232" s="529"/>
      <c r="BR232" s="529"/>
      <c r="BS232" s="529"/>
      <c r="BT232" s="529"/>
    </row>
    <row r="233">
      <c r="A233" s="499"/>
      <c r="B233" s="527"/>
      <c r="C233" s="527"/>
      <c r="D233" s="528"/>
      <c r="E233" s="528"/>
      <c r="F233" s="528"/>
      <c r="G233" s="528"/>
      <c r="I233" s="529"/>
      <c r="J233" s="527"/>
      <c r="K233" s="527"/>
      <c r="L233" s="527"/>
      <c r="M233" s="528"/>
      <c r="N233" s="528"/>
      <c r="O233" s="528"/>
      <c r="P233" s="528"/>
      <c r="Q233" s="528"/>
      <c r="R233" s="528"/>
      <c r="S233" s="528"/>
      <c r="T233" s="528"/>
      <c r="U233" s="527"/>
      <c r="V233" s="528"/>
      <c r="W233" s="527"/>
      <c r="X233" s="529"/>
      <c r="Y233" s="529"/>
      <c r="Z233" s="529"/>
      <c r="AA233" s="529"/>
      <c r="AB233" s="529"/>
      <c r="AC233" s="529"/>
      <c r="AD233" s="529"/>
      <c r="AE233" s="529"/>
      <c r="AF233" s="529"/>
      <c r="AG233" s="529"/>
      <c r="AH233" s="529"/>
      <c r="AI233" s="529"/>
      <c r="AJ233" s="529"/>
      <c r="AK233" s="529"/>
      <c r="AL233" s="529"/>
      <c r="AM233" s="529"/>
      <c r="AN233" s="529"/>
      <c r="AO233" s="529"/>
      <c r="AP233" s="529"/>
      <c r="AQ233" s="529"/>
      <c r="AR233" s="529"/>
      <c r="AS233" s="529"/>
      <c r="AT233" s="529"/>
      <c r="AU233" s="529"/>
      <c r="AV233" s="529"/>
      <c r="AW233" s="529"/>
      <c r="AX233" s="529"/>
      <c r="AY233" s="529"/>
      <c r="AZ233" s="529"/>
      <c r="BA233" s="529"/>
      <c r="BB233" s="529"/>
      <c r="BC233" s="529"/>
      <c r="BD233" s="529"/>
      <c r="BE233" s="529"/>
      <c r="BF233" s="529"/>
      <c r="BG233" s="529"/>
      <c r="BH233" s="529"/>
      <c r="BI233" s="529"/>
      <c r="BJ233" s="529"/>
      <c r="BK233" s="529"/>
      <c r="BL233" s="529"/>
      <c r="BM233" s="529"/>
      <c r="BN233" s="529"/>
      <c r="BO233" s="529"/>
      <c r="BP233" s="529"/>
      <c r="BQ233" s="529"/>
      <c r="BR233" s="529"/>
      <c r="BS233" s="529"/>
      <c r="BT233" s="529"/>
    </row>
    <row r="234">
      <c r="A234" s="499"/>
      <c r="B234" s="527"/>
      <c r="C234" s="527"/>
      <c r="D234" s="528"/>
      <c r="E234" s="528"/>
      <c r="F234" s="528"/>
      <c r="G234" s="528"/>
      <c r="I234" s="529"/>
      <c r="J234" s="527"/>
      <c r="K234" s="527"/>
      <c r="L234" s="527"/>
      <c r="M234" s="528"/>
      <c r="N234" s="528"/>
      <c r="O234" s="528"/>
      <c r="P234" s="528"/>
      <c r="Q234" s="528"/>
      <c r="R234" s="528"/>
      <c r="S234" s="528"/>
      <c r="T234" s="528"/>
      <c r="U234" s="527"/>
      <c r="V234" s="528"/>
      <c r="W234" s="527"/>
      <c r="X234" s="529"/>
      <c r="Y234" s="529"/>
      <c r="Z234" s="529"/>
      <c r="AA234" s="529"/>
      <c r="AB234" s="529"/>
      <c r="AC234" s="529"/>
      <c r="AD234" s="529"/>
      <c r="AE234" s="529"/>
      <c r="AF234" s="529"/>
      <c r="AG234" s="529"/>
      <c r="AH234" s="529"/>
      <c r="AI234" s="529"/>
      <c r="AJ234" s="529"/>
      <c r="AK234" s="529"/>
      <c r="AL234" s="529"/>
      <c r="AM234" s="529"/>
      <c r="AN234" s="529"/>
      <c r="AO234" s="529"/>
      <c r="AP234" s="529"/>
      <c r="AQ234" s="529"/>
      <c r="AR234" s="529"/>
      <c r="AS234" s="529"/>
      <c r="AT234" s="529"/>
      <c r="AU234" s="529"/>
      <c r="AV234" s="529"/>
      <c r="AW234" s="529"/>
      <c r="AX234" s="529"/>
      <c r="AY234" s="529"/>
      <c r="AZ234" s="529"/>
      <c r="BA234" s="529"/>
      <c r="BB234" s="529"/>
      <c r="BC234" s="529"/>
      <c r="BD234" s="529"/>
      <c r="BE234" s="529"/>
      <c r="BF234" s="529"/>
      <c r="BG234" s="529"/>
      <c r="BH234" s="529"/>
      <c r="BI234" s="529"/>
      <c r="BJ234" s="529"/>
      <c r="BK234" s="529"/>
      <c r="BL234" s="529"/>
      <c r="BM234" s="529"/>
      <c r="BN234" s="529"/>
      <c r="BO234" s="529"/>
      <c r="BP234" s="529"/>
      <c r="BQ234" s="529"/>
      <c r="BR234" s="529"/>
      <c r="BS234" s="529"/>
      <c r="BT234" s="529"/>
    </row>
    <row r="235">
      <c r="A235" s="499"/>
      <c r="B235" s="527"/>
      <c r="C235" s="527"/>
      <c r="D235" s="528"/>
      <c r="E235" s="528"/>
      <c r="F235" s="528"/>
      <c r="G235" s="528"/>
      <c r="I235" s="529"/>
      <c r="J235" s="527"/>
      <c r="K235" s="527"/>
      <c r="L235" s="527"/>
      <c r="M235" s="528"/>
      <c r="N235" s="528"/>
      <c r="O235" s="528"/>
      <c r="P235" s="528"/>
      <c r="Q235" s="528"/>
      <c r="R235" s="528"/>
      <c r="S235" s="528"/>
      <c r="T235" s="528"/>
      <c r="U235" s="527"/>
      <c r="V235" s="528"/>
      <c r="W235" s="527"/>
      <c r="X235" s="529"/>
      <c r="Y235" s="529"/>
      <c r="Z235" s="529"/>
      <c r="AA235" s="529"/>
      <c r="AB235" s="529"/>
      <c r="AC235" s="529"/>
      <c r="AD235" s="529"/>
      <c r="AE235" s="529"/>
      <c r="AF235" s="529"/>
      <c r="AG235" s="529"/>
      <c r="AH235" s="529"/>
      <c r="AI235" s="529"/>
      <c r="AJ235" s="529"/>
      <c r="AK235" s="529"/>
      <c r="AL235" s="529"/>
      <c r="AM235" s="529"/>
      <c r="AN235" s="529"/>
      <c r="AO235" s="529"/>
      <c r="AP235" s="529"/>
      <c r="AQ235" s="529"/>
      <c r="AR235" s="529"/>
      <c r="AS235" s="529"/>
      <c r="AT235" s="529"/>
      <c r="AU235" s="529"/>
      <c r="AV235" s="529"/>
      <c r="AW235" s="529"/>
      <c r="AX235" s="529"/>
      <c r="AY235" s="529"/>
      <c r="AZ235" s="529"/>
      <c r="BA235" s="529"/>
      <c r="BB235" s="529"/>
      <c r="BC235" s="529"/>
      <c r="BD235" s="529"/>
      <c r="BE235" s="529"/>
      <c r="BF235" s="529"/>
      <c r="BG235" s="529"/>
      <c r="BH235" s="529"/>
      <c r="BI235" s="529"/>
      <c r="BJ235" s="529"/>
      <c r="BK235" s="529"/>
      <c r="BL235" s="529"/>
      <c r="BM235" s="529"/>
      <c r="BN235" s="529"/>
      <c r="BO235" s="529"/>
      <c r="BP235" s="529"/>
      <c r="BQ235" s="529"/>
      <c r="BR235" s="529"/>
      <c r="BS235" s="529"/>
      <c r="BT235" s="529"/>
    </row>
    <row r="236">
      <c r="A236" s="499"/>
      <c r="B236" s="527"/>
      <c r="C236" s="527"/>
      <c r="D236" s="528"/>
      <c r="E236" s="528"/>
      <c r="F236" s="528"/>
      <c r="G236" s="528"/>
      <c r="I236" s="529"/>
      <c r="J236" s="527"/>
      <c r="K236" s="527"/>
      <c r="L236" s="527"/>
      <c r="M236" s="528"/>
      <c r="N236" s="528"/>
      <c r="O236" s="528"/>
      <c r="P236" s="528"/>
      <c r="Q236" s="528"/>
      <c r="R236" s="528"/>
      <c r="S236" s="528"/>
      <c r="T236" s="528"/>
      <c r="U236" s="527"/>
      <c r="V236" s="528"/>
      <c r="W236" s="527"/>
      <c r="X236" s="529"/>
      <c r="Y236" s="529"/>
      <c r="Z236" s="529"/>
      <c r="AA236" s="529"/>
      <c r="AB236" s="529"/>
      <c r="AC236" s="529"/>
      <c r="AD236" s="529"/>
      <c r="AE236" s="529"/>
      <c r="AF236" s="529"/>
      <c r="AG236" s="529"/>
      <c r="AH236" s="529"/>
      <c r="AI236" s="529"/>
      <c r="AJ236" s="529"/>
      <c r="AK236" s="529"/>
      <c r="AL236" s="529"/>
      <c r="AM236" s="529"/>
      <c r="AN236" s="529"/>
      <c r="AO236" s="529"/>
      <c r="AP236" s="529"/>
      <c r="AQ236" s="529"/>
      <c r="AR236" s="529"/>
      <c r="AS236" s="529"/>
      <c r="AT236" s="529"/>
      <c r="AU236" s="529"/>
      <c r="AV236" s="529"/>
      <c r="AW236" s="529"/>
      <c r="AX236" s="529"/>
      <c r="AY236" s="529"/>
      <c r="AZ236" s="529"/>
      <c r="BA236" s="529"/>
      <c r="BB236" s="529"/>
      <c r="BC236" s="529"/>
      <c r="BD236" s="529"/>
      <c r="BE236" s="529"/>
      <c r="BF236" s="529"/>
      <c r="BG236" s="529"/>
      <c r="BH236" s="529"/>
      <c r="BI236" s="529"/>
      <c r="BJ236" s="529"/>
      <c r="BK236" s="529"/>
      <c r="BL236" s="529"/>
      <c r="BM236" s="529"/>
      <c r="BN236" s="529"/>
      <c r="BO236" s="529"/>
      <c r="BP236" s="529"/>
      <c r="BQ236" s="529"/>
      <c r="BR236" s="529"/>
      <c r="BS236" s="529"/>
      <c r="BT236" s="529"/>
    </row>
    <row r="237">
      <c r="A237" s="499"/>
      <c r="B237" s="527"/>
      <c r="C237" s="527"/>
      <c r="D237" s="528"/>
      <c r="E237" s="528"/>
      <c r="F237" s="528"/>
      <c r="G237" s="528"/>
      <c r="I237" s="529"/>
      <c r="J237" s="527"/>
      <c r="K237" s="527"/>
      <c r="L237" s="527"/>
      <c r="M237" s="528"/>
      <c r="N237" s="528"/>
      <c r="O237" s="528"/>
      <c r="P237" s="528"/>
      <c r="Q237" s="528"/>
      <c r="R237" s="528"/>
      <c r="S237" s="528"/>
      <c r="T237" s="528"/>
      <c r="U237" s="527"/>
      <c r="V237" s="528"/>
      <c r="W237" s="527"/>
      <c r="X237" s="529"/>
      <c r="Y237" s="529"/>
      <c r="Z237" s="529"/>
      <c r="AA237" s="529"/>
      <c r="AB237" s="529"/>
      <c r="AC237" s="529"/>
      <c r="AD237" s="529"/>
      <c r="AE237" s="529"/>
      <c r="AF237" s="529"/>
      <c r="AG237" s="529"/>
      <c r="AH237" s="529"/>
      <c r="AI237" s="529"/>
      <c r="AJ237" s="529"/>
      <c r="AK237" s="529"/>
      <c r="AL237" s="529"/>
      <c r="AM237" s="529"/>
      <c r="AN237" s="529"/>
      <c r="AO237" s="529"/>
      <c r="AP237" s="529"/>
      <c r="AQ237" s="529"/>
      <c r="AR237" s="529"/>
      <c r="AS237" s="529"/>
      <c r="AT237" s="529"/>
      <c r="AU237" s="529"/>
      <c r="AV237" s="529"/>
      <c r="AW237" s="529"/>
      <c r="AX237" s="529"/>
      <c r="AY237" s="529"/>
      <c r="AZ237" s="529"/>
      <c r="BA237" s="529"/>
      <c r="BB237" s="529"/>
      <c r="BC237" s="529"/>
      <c r="BD237" s="529"/>
      <c r="BE237" s="529"/>
      <c r="BF237" s="529"/>
      <c r="BG237" s="529"/>
      <c r="BH237" s="529"/>
      <c r="BI237" s="529"/>
      <c r="BJ237" s="529"/>
      <c r="BK237" s="529"/>
      <c r="BL237" s="529"/>
      <c r="BM237" s="529"/>
      <c r="BN237" s="529"/>
      <c r="BO237" s="529"/>
      <c r="BP237" s="529"/>
      <c r="BQ237" s="529"/>
      <c r="BR237" s="529"/>
      <c r="BS237" s="529"/>
      <c r="BT237" s="529"/>
    </row>
    <row r="238">
      <c r="A238" s="499"/>
      <c r="B238" s="527"/>
      <c r="C238" s="527"/>
      <c r="D238" s="528"/>
      <c r="E238" s="528"/>
      <c r="F238" s="528"/>
      <c r="G238" s="528"/>
      <c r="I238" s="529"/>
      <c r="J238" s="527"/>
      <c r="K238" s="527"/>
      <c r="L238" s="527"/>
      <c r="M238" s="528"/>
      <c r="N238" s="528"/>
      <c r="O238" s="528"/>
      <c r="P238" s="528"/>
      <c r="Q238" s="528"/>
      <c r="R238" s="528"/>
      <c r="S238" s="528"/>
      <c r="T238" s="528"/>
      <c r="U238" s="527"/>
      <c r="V238" s="528"/>
      <c r="W238" s="527"/>
      <c r="X238" s="529"/>
      <c r="Y238" s="529"/>
      <c r="Z238" s="529"/>
      <c r="AA238" s="529"/>
      <c r="AB238" s="529"/>
      <c r="AC238" s="529"/>
      <c r="AD238" s="529"/>
      <c r="AE238" s="529"/>
      <c r="AF238" s="529"/>
      <c r="AG238" s="529"/>
      <c r="AH238" s="529"/>
      <c r="AI238" s="529"/>
      <c r="AJ238" s="529"/>
      <c r="AK238" s="529"/>
      <c r="AL238" s="529"/>
      <c r="AM238" s="529"/>
      <c r="AN238" s="529"/>
      <c r="AO238" s="529"/>
      <c r="AP238" s="529"/>
      <c r="AQ238" s="529"/>
      <c r="AR238" s="529"/>
      <c r="AS238" s="529"/>
      <c r="AT238" s="529"/>
      <c r="AU238" s="529"/>
      <c r="AV238" s="529"/>
      <c r="AW238" s="529"/>
      <c r="AX238" s="529"/>
      <c r="AY238" s="529"/>
      <c r="AZ238" s="529"/>
      <c r="BA238" s="529"/>
      <c r="BB238" s="529"/>
      <c r="BC238" s="529"/>
      <c r="BD238" s="529"/>
      <c r="BE238" s="529"/>
      <c r="BF238" s="529"/>
      <c r="BG238" s="529"/>
      <c r="BH238" s="529"/>
      <c r="BI238" s="529"/>
      <c r="BJ238" s="529"/>
      <c r="BK238" s="529"/>
      <c r="BL238" s="529"/>
      <c r="BM238" s="529"/>
      <c r="BN238" s="529"/>
      <c r="BO238" s="529"/>
      <c r="BP238" s="529"/>
      <c r="BQ238" s="529"/>
      <c r="BR238" s="529"/>
      <c r="BS238" s="529"/>
      <c r="BT238" s="529"/>
    </row>
    <row r="239">
      <c r="A239" s="499"/>
      <c r="B239" s="527"/>
      <c r="C239" s="527"/>
      <c r="D239" s="528"/>
      <c r="E239" s="528"/>
      <c r="F239" s="528"/>
      <c r="G239" s="528"/>
      <c r="I239" s="529"/>
      <c r="J239" s="527"/>
      <c r="K239" s="527"/>
      <c r="L239" s="527"/>
      <c r="M239" s="528"/>
      <c r="N239" s="528"/>
      <c r="O239" s="528"/>
      <c r="P239" s="528"/>
      <c r="Q239" s="528"/>
      <c r="R239" s="528"/>
      <c r="S239" s="528"/>
      <c r="T239" s="528"/>
      <c r="U239" s="527"/>
      <c r="V239" s="528"/>
      <c r="W239" s="527"/>
      <c r="X239" s="529"/>
      <c r="Y239" s="529"/>
      <c r="Z239" s="529"/>
      <c r="AA239" s="529"/>
      <c r="AB239" s="529"/>
      <c r="AC239" s="529"/>
      <c r="AD239" s="529"/>
      <c r="AE239" s="529"/>
      <c r="AF239" s="529"/>
      <c r="AG239" s="529"/>
      <c r="AH239" s="529"/>
      <c r="AI239" s="529"/>
      <c r="AJ239" s="529"/>
      <c r="AK239" s="529"/>
      <c r="AL239" s="529"/>
      <c r="AM239" s="529"/>
      <c r="AN239" s="529"/>
      <c r="AO239" s="529"/>
      <c r="AP239" s="529"/>
      <c r="AQ239" s="529"/>
      <c r="AR239" s="529"/>
      <c r="AS239" s="529"/>
      <c r="AT239" s="529"/>
      <c r="AU239" s="529"/>
      <c r="AV239" s="529"/>
      <c r="AW239" s="529"/>
      <c r="AX239" s="529"/>
      <c r="AY239" s="529"/>
      <c r="AZ239" s="529"/>
      <c r="BA239" s="529"/>
      <c r="BB239" s="529"/>
      <c r="BC239" s="529"/>
      <c r="BD239" s="529"/>
      <c r="BE239" s="529"/>
      <c r="BF239" s="529"/>
      <c r="BG239" s="529"/>
      <c r="BH239" s="529"/>
      <c r="BI239" s="529"/>
      <c r="BJ239" s="529"/>
      <c r="BK239" s="529"/>
      <c r="BL239" s="529"/>
      <c r="BM239" s="529"/>
      <c r="BN239" s="529"/>
      <c r="BO239" s="529"/>
      <c r="BP239" s="529"/>
      <c r="BQ239" s="529"/>
      <c r="BR239" s="529"/>
      <c r="BS239" s="529"/>
      <c r="BT239" s="529"/>
    </row>
    <row r="240">
      <c r="A240" s="499"/>
      <c r="B240" s="527"/>
      <c r="C240" s="527"/>
      <c r="D240" s="528"/>
      <c r="E240" s="528"/>
      <c r="F240" s="528"/>
      <c r="G240" s="528"/>
      <c r="I240" s="529"/>
      <c r="J240" s="527"/>
      <c r="K240" s="527"/>
      <c r="L240" s="527"/>
      <c r="M240" s="528"/>
      <c r="N240" s="528"/>
      <c r="O240" s="528"/>
      <c r="P240" s="528"/>
      <c r="Q240" s="528"/>
      <c r="R240" s="528"/>
      <c r="S240" s="528"/>
      <c r="T240" s="528"/>
      <c r="U240" s="527"/>
      <c r="V240" s="528"/>
      <c r="W240" s="527"/>
      <c r="X240" s="529"/>
      <c r="Y240" s="529"/>
      <c r="Z240" s="529"/>
      <c r="AA240" s="529"/>
      <c r="AB240" s="529"/>
      <c r="AC240" s="529"/>
      <c r="AD240" s="529"/>
      <c r="AE240" s="529"/>
      <c r="AF240" s="529"/>
      <c r="AG240" s="529"/>
      <c r="AH240" s="529"/>
      <c r="AI240" s="529"/>
      <c r="AJ240" s="529"/>
      <c r="AK240" s="529"/>
      <c r="AL240" s="529"/>
      <c r="AM240" s="529"/>
      <c r="AN240" s="529"/>
      <c r="AO240" s="529"/>
      <c r="AP240" s="529"/>
      <c r="AQ240" s="529"/>
      <c r="AR240" s="529"/>
      <c r="AS240" s="529"/>
      <c r="AT240" s="529"/>
      <c r="AU240" s="529"/>
      <c r="AV240" s="529"/>
      <c r="AW240" s="529"/>
      <c r="AX240" s="529"/>
      <c r="AY240" s="529"/>
      <c r="AZ240" s="529"/>
      <c r="BA240" s="529"/>
      <c r="BB240" s="529"/>
      <c r="BC240" s="529"/>
      <c r="BD240" s="529"/>
      <c r="BE240" s="529"/>
      <c r="BF240" s="529"/>
      <c r="BG240" s="529"/>
      <c r="BH240" s="529"/>
      <c r="BI240" s="529"/>
      <c r="BJ240" s="529"/>
      <c r="BK240" s="529"/>
      <c r="BL240" s="529"/>
      <c r="BM240" s="529"/>
      <c r="BN240" s="529"/>
      <c r="BO240" s="529"/>
      <c r="BP240" s="529"/>
      <c r="BQ240" s="529"/>
      <c r="BR240" s="529"/>
      <c r="BS240" s="529"/>
      <c r="BT240" s="529"/>
    </row>
    <row r="241">
      <c r="A241" s="499"/>
      <c r="B241" s="527"/>
      <c r="C241" s="527"/>
      <c r="D241" s="528"/>
      <c r="E241" s="528"/>
      <c r="F241" s="528"/>
      <c r="G241" s="528"/>
      <c r="I241" s="529"/>
      <c r="J241" s="527"/>
      <c r="K241" s="527"/>
      <c r="L241" s="527"/>
      <c r="M241" s="528"/>
      <c r="N241" s="528"/>
      <c r="O241" s="528"/>
      <c r="P241" s="528"/>
      <c r="Q241" s="528"/>
      <c r="R241" s="528"/>
      <c r="S241" s="528"/>
      <c r="T241" s="528"/>
      <c r="U241" s="527"/>
      <c r="V241" s="528"/>
      <c r="W241" s="527"/>
      <c r="X241" s="529"/>
      <c r="Y241" s="529"/>
      <c r="Z241" s="529"/>
      <c r="AA241" s="529"/>
      <c r="AB241" s="529"/>
      <c r="AC241" s="529"/>
      <c r="AD241" s="529"/>
      <c r="AE241" s="529"/>
      <c r="AF241" s="529"/>
      <c r="AG241" s="529"/>
      <c r="AH241" s="529"/>
      <c r="AI241" s="529"/>
      <c r="AJ241" s="529"/>
      <c r="AK241" s="529"/>
      <c r="AL241" s="529"/>
      <c r="AM241" s="529"/>
      <c r="AN241" s="529"/>
      <c r="AO241" s="529"/>
      <c r="AP241" s="529"/>
      <c r="AQ241" s="529"/>
      <c r="AR241" s="529"/>
      <c r="AS241" s="529"/>
      <c r="AT241" s="529"/>
      <c r="AU241" s="529"/>
      <c r="AV241" s="529"/>
      <c r="AW241" s="529"/>
      <c r="AX241" s="529"/>
      <c r="AY241" s="529"/>
      <c r="AZ241" s="529"/>
      <c r="BA241" s="529"/>
      <c r="BB241" s="529"/>
      <c r="BC241" s="529"/>
      <c r="BD241" s="529"/>
      <c r="BE241" s="529"/>
      <c r="BF241" s="529"/>
      <c r="BG241" s="529"/>
      <c r="BH241" s="529"/>
      <c r="BI241" s="529"/>
      <c r="BJ241" s="529"/>
      <c r="BK241" s="529"/>
      <c r="BL241" s="529"/>
      <c r="BM241" s="529"/>
      <c r="BN241" s="529"/>
      <c r="BO241" s="529"/>
      <c r="BP241" s="529"/>
      <c r="BQ241" s="529"/>
      <c r="BR241" s="529"/>
      <c r="BS241" s="529"/>
      <c r="BT241" s="529"/>
    </row>
    <row r="242">
      <c r="A242" s="499"/>
      <c r="B242" s="527"/>
      <c r="C242" s="527"/>
      <c r="D242" s="528"/>
      <c r="E242" s="528"/>
      <c r="F242" s="528"/>
      <c r="G242" s="528"/>
      <c r="I242" s="529"/>
      <c r="J242" s="527"/>
      <c r="K242" s="527"/>
      <c r="L242" s="527"/>
      <c r="M242" s="528"/>
      <c r="N242" s="528"/>
      <c r="O242" s="528"/>
      <c r="P242" s="528"/>
      <c r="Q242" s="528"/>
      <c r="R242" s="528"/>
      <c r="S242" s="528"/>
      <c r="T242" s="528"/>
      <c r="U242" s="527"/>
      <c r="V242" s="528"/>
      <c r="W242" s="527"/>
      <c r="X242" s="529"/>
      <c r="Y242" s="529"/>
      <c r="Z242" s="529"/>
      <c r="AA242" s="529"/>
      <c r="AB242" s="529"/>
      <c r="AC242" s="529"/>
      <c r="AD242" s="529"/>
      <c r="AE242" s="529"/>
      <c r="AF242" s="529"/>
      <c r="AG242" s="529"/>
      <c r="AH242" s="529"/>
      <c r="AI242" s="529"/>
      <c r="AJ242" s="529"/>
      <c r="AK242" s="529"/>
      <c r="AL242" s="529"/>
      <c r="AM242" s="529"/>
      <c r="AN242" s="529"/>
      <c r="AO242" s="529"/>
      <c r="AP242" s="529"/>
      <c r="AQ242" s="529"/>
      <c r="AR242" s="529"/>
      <c r="AS242" s="529"/>
      <c r="AT242" s="529"/>
      <c r="AU242" s="529"/>
      <c r="AV242" s="529"/>
      <c r="AW242" s="529"/>
      <c r="AX242" s="529"/>
      <c r="AY242" s="529"/>
      <c r="AZ242" s="529"/>
      <c r="BA242" s="529"/>
      <c r="BB242" s="529"/>
      <c r="BC242" s="529"/>
      <c r="BD242" s="529"/>
      <c r="BE242" s="529"/>
      <c r="BF242" s="529"/>
      <c r="BG242" s="529"/>
      <c r="BH242" s="529"/>
      <c r="BI242" s="529"/>
      <c r="BJ242" s="529"/>
      <c r="BK242" s="529"/>
      <c r="BL242" s="529"/>
      <c r="BM242" s="529"/>
      <c r="BN242" s="529"/>
      <c r="BO242" s="529"/>
      <c r="BP242" s="529"/>
      <c r="BQ242" s="529"/>
      <c r="BR242" s="529"/>
      <c r="BS242" s="529"/>
      <c r="BT242" s="529"/>
    </row>
    <row r="243">
      <c r="A243" s="499"/>
      <c r="B243" s="527"/>
      <c r="C243" s="527"/>
      <c r="D243" s="528"/>
      <c r="E243" s="528"/>
      <c r="F243" s="528"/>
      <c r="G243" s="528"/>
      <c r="I243" s="529"/>
      <c r="J243" s="527"/>
      <c r="K243" s="527"/>
      <c r="L243" s="527"/>
      <c r="M243" s="528"/>
      <c r="N243" s="528"/>
      <c r="O243" s="528"/>
      <c r="P243" s="528"/>
      <c r="Q243" s="528"/>
      <c r="R243" s="528"/>
      <c r="S243" s="528"/>
      <c r="T243" s="528"/>
      <c r="U243" s="527"/>
      <c r="V243" s="528"/>
      <c r="W243" s="527"/>
      <c r="X243" s="529"/>
      <c r="Y243" s="529"/>
      <c r="Z243" s="529"/>
      <c r="AA243" s="529"/>
      <c r="AB243" s="529"/>
      <c r="AC243" s="529"/>
      <c r="AD243" s="529"/>
      <c r="AE243" s="529"/>
      <c r="AF243" s="529"/>
      <c r="AG243" s="529"/>
      <c r="AH243" s="529"/>
      <c r="AI243" s="529"/>
      <c r="AJ243" s="529"/>
      <c r="AK243" s="529"/>
      <c r="AL243" s="529"/>
      <c r="AM243" s="529"/>
      <c r="AN243" s="529"/>
      <c r="AO243" s="529"/>
      <c r="AP243" s="529"/>
      <c r="AQ243" s="529"/>
      <c r="AR243" s="529"/>
      <c r="AS243" s="529"/>
      <c r="AT243" s="529"/>
      <c r="AU243" s="529"/>
      <c r="AV243" s="529"/>
      <c r="AW243" s="529"/>
      <c r="AX243" s="529"/>
      <c r="AY243" s="529"/>
      <c r="AZ243" s="529"/>
      <c r="BA243" s="529"/>
      <c r="BB243" s="529"/>
      <c r="BC243" s="529"/>
      <c r="BD243" s="529"/>
      <c r="BE243" s="529"/>
      <c r="BF243" s="529"/>
      <c r="BG243" s="529"/>
      <c r="BH243" s="529"/>
      <c r="BI243" s="529"/>
      <c r="BJ243" s="529"/>
      <c r="BK243" s="529"/>
      <c r="BL243" s="529"/>
      <c r="BM243" s="529"/>
      <c r="BN243" s="529"/>
      <c r="BO243" s="529"/>
      <c r="BP243" s="529"/>
      <c r="BQ243" s="529"/>
      <c r="BR243" s="529"/>
      <c r="BS243" s="529"/>
      <c r="BT243" s="529"/>
    </row>
    <row r="244">
      <c r="A244" s="499"/>
      <c r="B244" s="527"/>
      <c r="C244" s="527"/>
      <c r="D244" s="528"/>
      <c r="E244" s="528"/>
      <c r="F244" s="528"/>
      <c r="G244" s="528"/>
      <c r="I244" s="529"/>
      <c r="J244" s="527"/>
      <c r="K244" s="527"/>
      <c r="L244" s="527"/>
      <c r="M244" s="528"/>
      <c r="N244" s="528"/>
      <c r="O244" s="528"/>
      <c r="P244" s="528"/>
      <c r="Q244" s="528"/>
      <c r="R244" s="528"/>
      <c r="S244" s="528"/>
      <c r="T244" s="528"/>
      <c r="U244" s="527"/>
      <c r="V244" s="528"/>
      <c r="W244" s="527"/>
      <c r="X244" s="529"/>
      <c r="Y244" s="529"/>
      <c r="Z244" s="529"/>
      <c r="AA244" s="529"/>
      <c r="AB244" s="529"/>
      <c r="AC244" s="529"/>
      <c r="AD244" s="529"/>
      <c r="AE244" s="529"/>
      <c r="AF244" s="529"/>
      <c r="AG244" s="529"/>
      <c r="AH244" s="529"/>
      <c r="AI244" s="529"/>
      <c r="AJ244" s="529"/>
      <c r="AK244" s="529"/>
      <c r="AL244" s="529"/>
      <c r="AM244" s="529"/>
      <c r="AN244" s="529"/>
      <c r="AO244" s="529"/>
      <c r="AP244" s="529"/>
      <c r="AQ244" s="529"/>
      <c r="AR244" s="529"/>
      <c r="AS244" s="529"/>
      <c r="AT244" s="529"/>
      <c r="AU244" s="529"/>
      <c r="AV244" s="529"/>
      <c r="AW244" s="529"/>
      <c r="AX244" s="529"/>
      <c r="AY244" s="529"/>
      <c r="AZ244" s="529"/>
      <c r="BA244" s="529"/>
      <c r="BB244" s="529"/>
      <c r="BC244" s="529"/>
      <c r="BD244" s="529"/>
      <c r="BE244" s="529"/>
      <c r="BF244" s="529"/>
      <c r="BG244" s="529"/>
      <c r="BH244" s="529"/>
      <c r="BI244" s="529"/>
      <c r="BJ244" s="529"/>
      <c r="BK244" s="529"/>
      <c r="BL244" s="529"/>
      <c r="BM244" s="529"/>
      <c r="BN244" s="529"/>
      <c r="BO244" s="529"/>
      <c r="BP244" s="529"/>
      <c r="BQ244" s="529"/>
      <c r="BR244" s="529"/>
      <c r="BS244" s="529"/>
      <c r="BT244" s="529"/>
    </row>
    <row r="245">
      <c r="A245" s="499"/>
      <c r="B245" s="527"/>
      <c r="C245" s="527"/>
      <c r="D245" s="528"/>
      <c r="E245" s="528"/>
      <c r="F245" s="528"/>
      <c r="G245" s="528"/>
      <c r="I245" s="529"/>
      <c r="J245" s="527"/>
      <c r="K245" s="527"/>
      <c r="L245" s="527"/>
      <c r="M245" s="528"/>
      <c r="N245" s="528"/>
      <c r="O245" s="528"/>
      <c r="P245" s="528"/>
      <c r="Q245" s="528"/>
      <c r="R245" s="528"/>
      <c r="S245" s="528"/>
      <c r="T245" s="528"/>
      <c r="U245" s="527"/>
      <c r="V245" s="528"/>
      <c r="W245" s="527"/>
      <c r="X245" s="529"/>
      <c r="Y245" s="529"/>
      <c r="Z245" s="529"/>
      <c r="AA245" s="529"/>
      <c r="AB245" s="529"/>
      <c r="AC245" s="529"/>
      <c r="AD245" s="529"/>
      <c r="AE245" s="529"/>
      <c r="AF245" s="529"/>
      <c r="AG245" s="529"/>
      <c r="AH245" s="529"/>
      <c r="AI245" s="529"/>
      <c r="AJ245" s="529"/>
      <c r="AK245" s="529"/>
      <c r="AL245" s="529"/>
      <c r="AM245" s="529"/>
      <c r="AN245" s="529"/>
      <c r="AO245" s="529"/>
      <c r="AP245" s="529"/>
      <c r="AQ245" s="529"/>
      <c r="AR245" s="529"/>
      <c r="AS245" s="529"/>
      <c r="AT245" s="529"/>
      <c r="AU245" s="529"/>
      <c r="AV245" s="529"/>
      <c r="AW245" s="529"/>
      <c r="AX245" s="529"/>
      <c r="AY245" s="529"/>
      <c r="AZ245" s="529"/>
      <c r="BA245" s="529"/>
      <c r="BB245" s="529"/>
      <c r="BC245" s="529"/>
      <c r="BD245" s="529"/>
      <c r="BE245" s="529"/>
      <c r="BF245" s="529"/>
      <c r="BG245" s="529"/>
      <c r="BH245" s="529"/>
      <c r="BI245" s="529"/>
      <c r="BJ245" s="529"/>
      <c r="BK245" s="529"/>
      <c r="BL245" s="529"/>
      <c r="BM245" s="529"/>
      <c r="BN245" s="529"/>
      <c r="BO245" s="529"/>
      <c r="BP245" s="529"/>
      <c r="BQ245" s="529"/>
      <c r="BR245" s="529"/>
      <c r="BS245" s="529"/>
      <c r="BT245" s="529"/>
    </row>
    <row r="246">
      <c r="A246" s="499"/>
      <c r="B246" s="527"/>
      <c r="C246" s="527"/>
      <c r="D246" s="528"/>
      <c r="E246" s="528"/>
      <c r="F246" s="528"/>
      <c r="G246" s="528"/>
      <c r="I246" s="529"/>
      <c r="J246" s="527"/>
      <c r="K246" s="527"/>
      <c r="L246" s="527"/>
      <c r="M246" s="528"/>
      <c r="N246" s="528"/>
      <c r="O246" s="528"/>
      <c r="P246" s="528"/>
      <c r="Q246" s="528"/>
      <c r="R246" s="528"/>
      <c r="S246" s="528"/>
      <c r="T246" s="528"/>
      <c r="U246" s="527"/>
      <c r="V246" s="528"/>
      <c r="W246" s="527"/>
      <c r="X246" s="529"/>
      <c r="Y246" s="529"/>
      <c r="Z246" s="529"/>
      <c r="AA246" s="529"/>
      <c r="AB246" s="529"/>
      <c r="AC246" s="529"/>
      <c r="AD246" s="529"/>
      <c r="AE246" s="529"/>
      <c r="AF246" s="529"/>
      <c r="AG246" s="529"/>
      <c r="AH246" s="529"/>
      <c r="AI246" s="529"/>
      <c r="AJ246" s="529"/>
      <c r="AK246" s="529"/>
      <c r="AL246" s="529"/>
      <c r="AM246" s="529"/>
      <c r="AN246" s="529"/>
      <c r="AO246" s="529"/>
      <c r="AP246" s="529"/>
      <c r="AQ246" s="529"/>
      <c r="AR246" s="529"/>
      <c r="AS246" s="529"/>
      <c r="AT246" s="529"/>
      <c r="AU246" s="529"/>
      <c r="AV246" s="529"/>
      <c r="AW246" s="529"/>
      <c r="AX246" s="529"/>
      <c r="AY246" s="529"/>
      <c r="AZ246" s="529"/>
      <c r="BA246" s="529"/>
      <c r="BB246" s="529"/>
      <c r="BC246" s="529"/>
      <c r="BD246" s="529"/>
      <c r="BE246" s="529"/>
      <c r="BF246" s="529"/>
      <c r="BG246" s="529"/>
      <c r="BH246" s="529"/>
      <c r="BI246" s="529"/>
      <c r="BJ246" s="529"/>
      <c r="BK246" s="529"/>
      <c r="BL246" s="529"/>
      <c r="BM246" s="529"/>
      <c r="BN246" s="529"/>
      <c r="BO246" s="529"/>
      <c r="BP246" s="529"/>
      <c r="BQ246" s="529"/>
      <c r="BR246" s="529"/>
      <c r="BS246" s="529"/>
      <c r="BT246" s="529"/>
    </row>
    <row r="247">
      <c r="A247" s="499"/>
      <c r="B247" s="527"/>
      <c r="C247" s="527"/>
      <c r="D247" s="528"/>
      <c r="E247" s="528"/>
      <c r="F247" s="528"/>
      <c r="G247" s="528"/>
      <c r="I247" s="529"/>
      <c r="J247" s="527"/>
      <c r="K247" s="527"/>
      <c r="L247" s="527"/>
      <c r="M247" s="528"/>
      <c r="N247" s="528"/>
      <c r="O247" s="528"/>
      <c r="P247" s="528"/>
      <c r="Q247" s="528"/>
      <c r="R247" s="528"/>
      <c r="S247" s="528"/>
      <c r="T247" s="528"/>
      <c r="U247" s="527"/>
      <c r="V247" s="528"/>
      <c r="W247" s="527"/>
      <c r="X247" s="529"/>
      <c r="Y247" s="529"/>
      <c r="Z247" s="529"/>
      <c r="AA247" s="529"/>
      <c r="AB247" s="529"/>
      <c r="AC247" s="529"/>
      <c r="AD247" s="529"/>
      <c r="AE247" s="529"/>
      <c r="AF247" s="529"/>
      <c r="AG247" s="529"/>
      <c r="AH247" s="529"/>
      <c r="AI247" s="529"/>
      <c r="AJ247" s="529"/>
      <c r="AK247" s="529"/>
      <c r="AL247" s="529"/>
      <c r="AM247" s="529"/>
      <c r="AN247" s="529"/>
      <c r="AO247" s="529"/>
      <c r="AP247" s="529"/>
      <c r="AQ247" s="529"/>
      <c r="AR247" s="529"/>
      <c r="AS247" s="529"/>
      <c r="AT247" s="529"/>
      <c r="AU247" s="529"/>
      <c r="AV247" s="529"/>
      <c r="AW247" s="529"/>
      <c r="AX247" s="529"/>
      <c r="AY247" s="529"/>
      <c r="AZ247" s="529"/>
      <c r="BA247" s="529"/>
      <c r="BB247" s="529"/>
      <c r="BC247" s="529"/>
      <c r="BD247" s="529"/>
      <c r="BE247" s="529"/>
      <c r="BF247" s="529"/>
      <c r="BG247" s="529"/>
      <c r="BH247" s="529"/>
      <c r="BI247" s="529"/>
      <c r="BJ247" s="529"/>
      <c r="BK247" s="529"/>
      <c r="BL247" s="529"/>
      <c r="BM247" s="529"/>
      <c r="BN247" s="529"/>
      <c r="BO247" s="529"/>
      <c r="BP247" s="529"/>
      <c r="BQ247" s="529"/>
      <c r="BR247" s="529"/>
      <c r="BS247" s="529"/>
      <c r="BT247" s="529"/>
    </row>
    <row r="248">
      <c r="A248" s="499"/>
      <c r="B248" s="527"/>
      <c r="C248" s="527"/>
      <c r="D248" s="528"/>
      <c r="E248" s="528"/>
      <c r="F248" s="528"/>
      <c r="G248" s="528"/>
      <c r="I248" s="529"/>
      <c r="J248" s="527"/>
      <c r="K248" s="527"/>
      <c r="L248" s="527"/>
      <c r="M248" s="528"/>
      <c r="N248" s="528"/>
      <c r="O248" s="528"/>
      <c r="P248" s="528"/>
      <c r="Q248" s="528"/>
      <c r="R248" s="528"/>
      <c r="S248" s="528"/>
      <c r="T248" s="528"/>
      <c r="U248" s="527"/>
      <c r="V248" s="528"/>
      <c r="W248" s="527"/>
      <c r="X248" s="529"/>
      <c r="Y248" s="529"/>
      <c r="Z248" s="529"/>
      <c r="AA248" s="529"/>
      <c r="AB248" s="529"/>
      <c r="AC248" s="529"/>
      <c r="AD248" s="529"/>
      <c r="AE248" s="529"/>
      <c r="AF248" s="529"/>
      <c r="AG248" s="529"/>
      <c r="AH248" s="529"/>
      <c r="AI248" s="529"/>
      <c r="AJ248" s="529"/>
      <c r="AK248" s="529"/>
      <c r="AL248" s="529"/>
      <c r="AM248" s="529"/>
      <c r="AN248" s="529"/>
      <c r="AO248" s="529"/>
      <c r="AP248" s="529"/>
      <c r="AQ248" s="529"/>
      <c r="AR248" s="529"/>
      <c r="AS248" s="529"/>
      <c r="AT248" s="529"/>
      <c r="AU248" s="529"/>
      <c r="AV248" s="529"/>
      <c r="AW248" s="529"/>
      <c r="AX248" s="529"/>
      <c r="AY248" s="529"/>
      <c r="AZ248" s="529"/>
      <c r="BA248" s="529"/>
      <c r="BB248" s="529"/>
      <c r="BC248" s="529"/>
      <c r="BD248" s="529"/>
      <c r="BE248" s="529"/>
      <c r="BF248" s="529"/>
      <c r="BG248" s="529"/>
      <c r="BH248" s="529"/>
      <c r="BI248" s="529"/>
      <c r="BJ248" s="529"/>
      <c r="BK248" s="529"/>
      <c r="BL248" s="529"/>
      <c r="BM248" s="529"/>
      <c r="BN248" s="529"/>
      <c r="BO248" s="529"/>
      <c r="BP248" s="529"/>
      <c r="BQ248" s="529"/>
      <c r="BR248" s="529"/>
      <c r="BS248" s="529"/>
      <c r="BT248" s="529"/>
    </row>
    <row r="249">
      <c r="A249" s="499"/>
      <c r="B249" s="527"/>
      <c r="C249" s="527"/>
      <c r="D249" s="528"/>
      <c r="E249" s="528"/>
      <c r="F249" s="528"/>
      <c r="G249" s="528"/>
      <c r="I249" s="529"/>
      <c r="J249" s="527"/>
      <c r="K249" s="527"/>
      <c r="L249" s="527"/>
      <c r="M249" s="528"/>
      <c r="N249" s="528"/>
      <c r="O249" s="528"/>
      <c r="P249" s="528"/>
      <c r="Q249" s="528"/>
      <c r="R249" s="528"/>
      <c r="S249" s="528"/>
      <c r="T249" s="528"/>
      <c r="U249" s="527"/>
      <c r="V249" s="528"/>
      <c r="W249" s="527"/>
      <c r="X249" s="529"/>
      <c r="Y249" s="529"/>
      <c r="Z249" s="529"/>
      <c r="AA249" s="529"/>
      <c r="AB249" s="529"/>
      <c r="AC249" s="529"/>
      <c r="AD249" s="529"/>
      <c r="AE249" s="529"/>
      <c r="AF249" s="529"/>
      <c r="AG249" s="529"/>
      <c r="AH249" s="529"/>
      <c r="AI249" s="529"/>
      <c r="AJ249" s="529"/>
      <c r="AK249" s="529"/>
      <c r="AL249" s="529"/>
      <c r="AM249" s="529"/>
      <c r="AN249" s="529"/>
      <c r="AO249" s="529"/>
      <c r="AP249" s="529"/>
      <c r="AQ249" s="529"/>
      <c r="AR249" s="529"/>
      <c r="AS249" s="529"/>
      <c r="AT249" s="529"/>
      <c r="AU249" s="529"/>
      <c r="AV249" s="529"/>
      <c r="AW249" s="529"/>
      <c r="AX249" s="529"/>
      <c r="AY249" s="529"/>
      <c r="AZ249" s="529"/>
      <c r="BA249" s="529"/>
      <c r="BB249" s="529"/>
      <c r="BC249" s="529"/>
      <c r="BD249" s="529"/>
      <c r="BE249" s="529"/>
      <c r="BF249" s="529"/>
      <c r="BG249" s="529"/>
      <c r="BH249" s="529"/>
      <c r="BI249" s="529"/>
      <c r="BJ249" s="529"/>
      <c r="BK249" s="529"/>
      <c r="BL249" s="529"/>
      <c r="BM249" s="529"/>
      <c r="BN249" s="529"/>
      <c r="BO249" s="529"/>
      <c r="BP249" s="529"/>
      <c r="BQ249" s="529"/>
      <c r="BR249" s="529"/>
      <c r="BS249" s="529"/>
      <c r="BT249" s="529"/>
    </row>
    <row r="250">
      <c r="A250" s="499"/>
      <c r="B250" s="527"/>
      <c r="C250" s="527"/>
      <c r="D250" s="528"/>
      <c r="E250" s="528"/>
      <c r="F250" s="528"/>
      <c r="G250" s="528"/>
      <c r="I250" s="529"/>
      <c r="J250" s="527"/>
      <c r="K250" s="527"/>
      <c r="L250" s="527"/>
      <c r="M250" s="528"/>
      <c r="N250" s="528"/>
      <c r="O250" s="528"/>
      <c r="P250" s="528"/>
      <c r="Q250" s="528"/>
      <c r="R250" s="528"/>
      <c r="S250" s="528"/>
      <c r="T250" s="528"/>
      <c r="U250" s="527"/>
      <c r="V250" s="528"/>
      <c r="W250" s="527"/>
      <c r="X250" s="529"/>
      <c r="Y250" s="529"/>
      <c r="Z250" s="529"/>
      <c r="AA250" s="529"/>
      <c r="AB250" s="529"/>
      <c r="AC250" s="529"/>
      <c r="AD250" s="529"/>
      <c r="AE250" s="529"/>
      <c r="AF250" s="529"/>
      <c r="AG250" s="529"/>
      <c r="AH250" s="529"/>
      <c r="AI250" s="529"/>
      <c r="AJ250" s="529"/>
      <c r="AK250" s="529"/>
      <c r="AL250" s="529"/>
      <c r="AM250" s="529"/>
      <c r="AN250" s="529"/>
      <c r="AO250" s="529"/>
      <c r="AP250" s="529"/>
      <c r="AQ250" s="529"/>
      <c r="AR250" s="529"/>
      <c r="AS250" s="529"/>
      <c r="AT250" s="529"/>
      <c r="AU250" s="529"/>
      <c r="AV250" s="529"/>
      <c r="AW250" s="529"/>
      <c r="AX250" s="529"/>
      <c r="AY250" s="529"/>
      <c r="AZ250" s="529"/>
      <c r="BA250" s="529"/>
      <c r="BB250" s="529"/>
      <c r="BC250" s="529"/>
      <c r="BD250" s="529"/>
      <c r="BE250" s="529"/>
      <c r="BF250" s="529"/>
      <c r="BG250" s="529"/>
      <c r="BH250" s="529"/>
      <c r="BI250" s="529"/>
      <c r="BJ250" s="529"/>
      <c r="BK250" s="529"/>
      <c r="BL250" s="529"/>
      <c r="BM250" s="529"/>
      <c r="BN250" s="529"/>
      <c r="BO250" s="529"/>
      <c r="BP250" s="529"/>
      <c r="BQ250" s="529"/>
      <c r="BR250" s="529"/>
      <c r="BS250" s="529"/>
      <c r="BT250" s="529"/>
    </row>
    <row r="251">
      <c r="A251" s="499"/>
      <c r="B251" s="527"/>
      <c r="C251" s="527"/>
      <c r="D251" s="528"/>
      <c r="E251" s="528"/>
      <c r="F251" s="528"/>
      <c r="G251" s="528"/>
      <c r="I251" s="529"/>
      <c r="J251" s="527"/>
      <c r="K251" s="527"/>
      <c r="L251" s="527"/>
      <c r="M251" s="528"/>
      <c r="N251" s="528"/>
      <c r="O251" s="528"/>
      <c r="P251" s="528"/>
      <c r="Q251" s="528"/>
      <c r="R251" s="528"/>
      <c r="S251" s="528"/>
      <c r="T251" s="528"/>
      <c r="U251" s="527"/>
      <c r="V251" s="528"/>
      <c r="W251" s="527"/>
      <c r="X251" s="529"/>
      <c r="Y251" s="529"/>
      <c r="Z251" s="529"/>
      <c r="AA251" s="529"/>
      <c r="AB251" s="529"/>
      <c r="AC251" s="529"/>
      <c r="AD251" s="529"/>
      <c r="AE251" s="529"/>
      <c r="AF251" s="529"/>
      <c r="AG251" s="529"/>
      <c r="AH251" s="529"/>
      <c r="AI251" s="529"/>
      <c r="AJ251" s="529"/>
      <c r="AK251" s="529"/>
      <c r="AL251" s="529"/>
      <c r="AM251" s="529"/>
      <c r="AN251" s="529"/>
      <c r="AO251" s="529"/>
      <c r="AP251" s="529"/>
      <c r="AQ251" s="529"/>
      <c r="AR251" s="529"/>
      <c r="AS251" s="529"/>
      <c r="AT251" s="529"/>
      <c r="AU251" s="529"/>
      <c r="AV251" s="529"/>
      <c r="AW251" s="529"/>
      <c r="AX251" s="529"/>
      <c r="AY251" s="529"/>
      <c r="AZ251" s="529"/>
      <c r="BA251" s="529"/>
      <c r="BB251" s="529"/>
      <c r="BC251" s="529"/>
      <c r="BD251" s="529"/>
      <c r="BE251" s="529"/>
      <c r="BF251" s="529"/>
      <c r="BG251" s="529"/>
      <c r="BH251" s="529"/>
      <c r="BI251" s="529"/>
      <c r="BJ251" s="529"/>
      <c r="BK251" s="529"/>
      <c r="BL251" s="529"/>
      <c r="BM251" s="529"/>
      <c r="BN251" s="529"/>
      <c r="BO251" s="529"/>
      <c r="BP251" s="529"/>
      <c r="BQ251" s="529"/>
      <c r="BR251" s="529"/>
      <c r="BS251" s="529"/>
      <c r="BT251" s="529"/>
    </row>
    <row r="252">
      <c r="A252" s="499"/>
      <c r="B252" s="527"/>
      <c r="C252" s="527"/>
      <c r="D252" s="528"/>
      <c r="E252" s="528"/>
      <c r="F252" s="528"/>
      <c r="G252" s="528"/>
      <c r="I252" s="529"/>
      <c r="J252" s="527"/>
      <c r="K252" s="527"/>
      <c r="L252" s="527"/>
      <c r="M252" s="528"/>
      <c r="N252" s="528"/>
      <c r="O252" s="528"/>
      <c r="P252" s="528"/>
      <c r="Q252" s="528"/>
      <c r="R252" s="528"/>
      <c r="S252" s="528"/>
      <c r="T252" s="528"/>
      <c r="U252" s="527"/>
      <c r="V252" s="528"/>
      <c r="W252" s="527"/>
      <c r="X252" s="529"/>
      <c r="Y252" s="529"/>
      <c r="Z252" s="529"/>
      <c r="AA252" s="529"/>
      <c r="AB252" s="529"/>
      <c r="AC252" s="529"/>
      <c r="AD252" s="529"/>
      <c r="AE252" s="529"/>
      <c r="AF252" s="529"/>
      <c r="AG252" s="529"/>
      <c r="AH252" s="529"/>
      <c r="AI252" s="529"/>
      <c r="AJ252" s="529"/>
      <c r="AK252" s="529"/>
      <c r="AL252" s="529"/>
      <c r="AM252" s="529"/>
      <c r="AN252" s="529"/>
      <c r="AO252" s="529"/>
      <c r="AP252" s="529"/>
      <c r="AQ252" s="529"/>
      <c r="AR252" s="529"/>
      <c r="AS252" s="529"/>
      <c r="AT252" s="529"/>
      <c r="AU252" s="529"/>
      <c r="AV252" s="529"/>
      <c r="AW252" s="529"/>
      <c r="AX252" s="529"/>
      <c r="AY252" s="529"/>
      <c r="AZ252" s="529"/>
      <c r="BA252" s="529"/>
      <c r="BB252" s="529"/>
      <c r="BC252" s="529"/>
      <c r="BD252" s="529"/>
      <c r="BE252" s="529"/>
      <c r="BF252" s="529"/>
      <c r="BG252" s="529"/>
      <c r="BH252" s="529"/>
      <c r="BI252" s="529"/>
      <c r="BJ252" s="529"/>
      <c r="BK252" s="529"/>
      <c r="BL252" s="529"/>
      <c r="BM252" s="529"/>
      <c r="BN252" s="529"/>
      <c r="BO252" s="529"/>
      <c r="BP252" s="529"/>
      <c r="BQ252" s="529"/>
      <c r="BR252" s="529"/>
      <c r="BS252" s="529"/>
      <c r="BT252" s="529"/>
    </row>
    <row r="253">
      <c r="A253" s="499"/>
      <c r="B253" s="527"/>
      <c r="C253" s="527"/>
      <c r="D253" s="528"/>
      <c r="E253" s="528"/>
      <c r="F253" s="528"/>
      <c r="G253" s="528"/>
      <c r="I253" s="529"/>
      <c r="J253" s="527"/>
      <c r="K253" s="527"/>
      <c r="L253" s="527"/>
      <c r="M253" s="528"/>
      <c r="N253" s="528"/>
      <c r="O253" s="528"/>
      <c r="P253" s="528"/>
      <c r="Q253" s="528"/>
      <c r="R253" s="528"/>
      <c r="S253" s="528"/>
      <c r="T253" s="528"/>
      <c r="U253" s="527"/>
      <c r="V253" s="528"/>
      <c r="W253" s="527"/>
      <c r="X253" s="529"/>
      <c r="Y253" s="529"/>
      <c r="Z253" s="529"/>
      <c r="AA253" s="529"/>
      <c r="AB253" s="529"/>
      <c r="AC253" s="529"/>
      <c r="AD253" s="529"/>
      <c r="AE253" s="529"/>
      <c r="AF253" s="529"/>
      <c r="AG253" s="529"/>
      <c r="AH253" s="529"/>
      <c r="AI253" s="529"/>
      <c r="AJ253" s="529"/>
      <c r="AK253" s="529"/>
      <c r="AL253" s="529"/>
      <c r="AM253" s="529"/>
      <c r="AN253" s="529"/>
      <c r="AO253" s="529"/>
      <c r="AP253" s="529"/>
      <c r="AQ253" s="529"/>
      <c r="AR253" s="529"/>
      <c r="AS253" s="529"/>
      <c r="AT253" s="529"/>
      <c r="AU253" s="529"/>
      <c r="AV253" s="529"/>
      <c r="AW253" s="529"/>
      <c r="AX253" s="529"/>
      <c r="AY253" s="529"/>
      <c r="AZ253" s="529"/>
      <c r="BA253" s="529"/>
      <c r="BB253" s="529"/>
      <c r="BC253" s="529"/>
      <c r="BD253" s="529"/>
      <c r="BE253" s="529"/>
      <c r="BF253" s="529"/>
      <c r="BG253" s="529"/>
      <c r="BH253" s="529"/>
      <c r="BI253" s="529"/>
      <c r="BJ253" s="529"/>
      <c r="BK253" s="529"/>
      <c r="BL253" s="529"/>
      <c r="BM253" s="529"/>
      <c r="BN253" s="529"/>
      <c r="BO253" s="529"/>
      <c r="BP253" s="529"/>
      <c r="BQ253" s="529"/>
      <c r="BR253" s="529"/>
      <c r="BS253" s="529"/>
      <c r="BT253" s="529"/>
    </row>
    <row r="254">
      <c r="A254" s="499"/>
      <c r="B254" s="527"/>
      <c r="C254" s="527"/>
      <c r="D254" s="528"/>
      <c r="E254" s="528"/>
      <c r="F254" s="528"/>
      <c r="G254" s="528"/>
      <c r="I254" s="529"/>
      <c r="J254" s="527"/>
      <c r="K254" s="527"/>
      <c r="L254" s="527"/>
      <c r="M254" s="528"/>
      <c r="N254" s="528"/>
      <c r="O254" s="528"/>
      <c r="P254" s="528"/>
      <c r="Q254" s="528"/>
      <c r="R254" s="528"/>
      <c r="S254" s="528"/>
      <c r="T254" s="528"/>
      <c r="U254" s="527"/>
      <c r="V254" s="528"/>
      <c r="W254" s="527"/>
      <c r="X254" s="529"/>
      <c r="Y254" s="529"/>
      <c r="Z254" s="529"/>
      <c r="AA254" s="529"/>
      <c r="AB254" s="529"/>
      <c r="AC254" s="529"/>
      <c r="AD254" s="529"/>
      <c r="AE254" s="529"/>
      <c r="AF254" s="529"/>
      <c r="AG254" s="529"/>
      <c r="AH254" s="529"/>
      <c r="AI254" s="529"/>
      <c r="AJ254" s="529"/>
      <c r="AK254" s="529"/>
      <c r="AL254" s="529"/>
      <c r="AM254" s="529"/>
      <c r="AN254" s="529"/>
      <c r="AO254" s="529"/>
      <c r="AP254" s="529"/>
      <c r="AQ254" s="529"/>
      <c r="AR254" s="529"/>
      <c r="AS254" s="529"/>
      <c r="AT254" s="529"/>
      <c r="AU254" s="529"/>
      <c r="AV254" s="529"/>
      <c r="AW254" s="529"/>
      <c r="AX254" s="529"/>
      <c r="AY254" s="529"/>
      <c r="AZ254" s="529"/>
      <c r="BA254" s="529"/>
      <c r="BB254" s="529"/>
      <c r="BC254" s="529"/>
      <c r="BD254" s="529"/>
      <c r="BE254" s="529"/>
      <c r="BF254" s="529"/>
      <c r="BG254" s="529"/>
      <c r="BH254" s="529"/>
      <c r="BI254" s="529"/>
      <c r="BJ254" s="529"/>
      <c r="BK254" s="529"/>
      <c r="BL254" s="529"/>
      <c r="BM254" s="529"/>
      <c r="BN254" s="529"/>
      <c r="BO254" s="529"/>
      <c r="BP254" s="529"/>
      <c r="BQ254" s="529"/>
      <c r="BR254" s="529"/>
      <c r="BS254" s="529"/>
      <c r="BT254" s="529"/>
    </row>
    <row r="255">
      <c r="A255" s="499"/>
      <c r="B255" s="527"/>
      <c r="C255" s="527"/>
      <c r="D255" s="528"/>
      <c r="E255" s="528"/>
      <c r="F255" s="528"/>
      <c r="G255" s="528"/>
      <c r="I255" s="529"/>
      <c r="J255" s="527"/>
      <c r="K255" s="527"/>
      <c r="L255" s="527"/>
      <c r="M255" s="528"/>
      <c r="N255" s="528"/>
      <c r="O255" s="528"/>
      <c r="P255" s="528"/>
      <c r="Q255" s="528"/>
      <c r="R255" s="528"/>
      <c r="S255" s="528"/>
      <c r="T255" s="528"/>
      <c r="U255" s="527"/>
      <c r="V255" s="528"/>
      <c r="W255" s="527"/>
      <c r="X255" s="529"/>
      <c r="Y255" s="529"/>
      <c r="Z255" s="529"/>
      <c r="AA255" s="529"/>
      <c r="AB255" s="529"/>
      <c r="AC255" s="529"/>
      <c r="AD255" s="529"/>
      <c r="AE255" s="529"/>
      <c r="AF255" s="529"/>
      <c r="AG255" s="529"/>
      <c r="AH255" s="529"/>
      <c r="AI255" s="529"/>
      <c r="AJ255" s="529"/>
      <c r="AK255" s="529"/>
      <c r="AL255" s="529"/>
      <c r="AM255" s="529"/>
      <c r="AN255" s="529"/>
      <c r="AO255" s="529"/>
      <c r="AP255" s="529"/>
      <c r="AQ255" s="529"/>
      <c r="AR255" s="529"/>
      <c r="AS255" s="529"/>
      <c r="AT255" s="529"/>
      <c r="AU255" s="529"/>
      <c r="AV255" s="529"/>
      <c r="AW255" s="529"/>
      <c r="AX255" s="529"/>
      <c r="AY255" s="529"/>
      <c r="AZ255" s="529"/>
      <c r="BA255" s="529"/>
      <c r="BB255" s="529"/>
      <c r="BC255" s="529"/>
      <c r="BD255" s="529"/>
      <c r="BE255" s="529"/>
      <c r="BF255" s="529"/>
      <c r="BG255" s="529"/>
      <c r="BH255" s="529"/>
      <c r="BI255" s="529"/>
      <c r="BJ255" s="529"/>
      <c r="BK255" s="529"/>
      <c r="BL255" s="529"/>
      <c r="BM255" s="529"/>
      <c r="BN255" s="529"/>
      <c r="BO255" s="529"/>
      <c r="BP255" s="529"/>
      <c r="BQ255" s="529"/>
      <c r="BR255" s="529"/>
      <c r="BS255" s="529"/>
      <c r="BT255" s="529"/>
    </row>
    <row r="256">
      <c r="A256" s="499"/>
      <c r="B256" s="527"/>
      <c r="C256" s="527"/>
      <c r="D256" s="528"/>
      <c r="E256" s="528"/>
      <c r="F256" s="528"/>
      <c r="G256" s="528"/>
      <c r="I256" s="529"/>
      <c r="J256" s="527"/>
      <c r="K256" s="527"/>
      <c r="L256" s="527"/>
      <c r="M256" s="528"/>
      <c r="N256" s="528"/>
      <c r="O256" s="528"/>
      <c r="P256" s="528"/>
      <c r="Q256" s="528"/>
      <c r="R256" s="528"/>
      <c r="S256" s="528"/>
      <c r="T256" s="528"/>
      <c r="U256" s="527"/>
      <c r="V256" s="528"/>
      <c r="W256" s="527"/>
      <c r="X256" s="529"/>
      <c r="Y256" s="529"/>
      <c r="Z256" s="529"/>
      <c r="AA256" s="529"/>
      <c r="AB256" s="529"/>
      <c r="AC256" s="529"/>
      <c r="AD256" s="529"/>
      <c r="AE256" s="529"/>
      <c r="AF256" s="529"/>
      <c r="AG256" s="529"/>
      <c r="AH256" s="529"/>
      <c r="AI256" s="529"/>
      <c r="AJ256" s="529"/>
      <c r="AK256" s="529"/>
      <c r="AL256" s="529"/>
      <c r="AM256" s="529"/>
      <c r="AN256" s="529"/>
      <c r="AO256" s="529"/>
      <c r="AP256" s="529"/>
      <c r="AQ256" s="529"/>
      <c r="AR256" s="529"/>
      <c r="AS256" s="529"/>
      <c r="AT256" s="529"/>
      <c r="AU256" s="529"/>
      <c r="AV256" s="529"/>
      <c r="AW256" s="529"/>
      <c r="AX256" s="529"/>
      <c r="AY256" s="529"/>
      <c r="AZ256" s="529"/>
      <c r="BA256" s="529"/>
      <c r="BB256" s="529"/>
      <c r="BC256" s="529"/>
      <c r="BD256" s="529"/>
      <c r="BE256" s="529"/>
      <c r="BF256" s="529"/>
      <c r="BG256" s="529"/>
      <c r="BH256" s="529"/>
      <c r="BI256" s="529"/>
      <c r="BJ256" s="529"/>
      <c r="BK256" s="529"/>
      <c r="BL256" s="529"/>
      <c r="BM256" s="529"/>
      <c r="BN256" s="529"/>
      <c r="BO256" s="529"/>
      <c r="BP256" s="529"/>
      <c r="BQ256" s="529"/>
      <c r="BR256" s="529"/>
      <c r="BS256" s="529"/>
      <c r="BT256" s="529"/>
    </row>
    <row r="257">
      <c r="A257" s="499"/>
      <c r="B257" s="527"/>
      <c r="C257" s="527"/>
      <c r="D257" s="528"/>
      <c r="E257" s="528"/>
      <c r="F257" s="528"/>
      <c r="G257" s="528"/>
      <c r="I257" s="529"/>
      <c r="J257" s="527"/>
      <c r="K257" s="527"/>
      <c r="L257" s="527"/>
      <c r="M257" s="528"/>
      <c r="N257" s="528"/>
      <c r="O257" s="528"/>
      <c r="P257" s="528"/>
      <c r="Q257" s="528"/>
      <c r="R257" s="528"/>
      <c r="S257" s="528"/>
      <c r="T257" s="528"/>
      <c r="U257" s="527"/>
      <c r="V257" s="528"/>
      <c r="W257" s="527"/>
      <c r="X257" s="529"/>
      <c r="Y257" s="529"/>
      <c r="Z257" s="529"/>
      <c r="AA257" s="529"/>
      <c r="AB257" s="529"/>
      <c r="AC257" s="529"/>
      <c r="AD257" s="529"/>
      <c r="AE257" s="529"/>
      <c r="AF257" s="529"/>
      <c r="AG257" s="529"/>
      <c r="AH257" s="529"/>
      <c r="AI257" s="529"/>
      <c r="AJ257" s="529"/>
      <c r="AK257" s="529"/>
      <c r="AL257" s="529"/>
      <c r="AM257" s="529"/>
      <c r="AN257" s="529"/>
      <c r="AO257" s="529"/>
      <c r="AP257" s="529"/>
      <c r="AQ257" s="529"/>
      <c r="AR257" s="529"/>
      <c r="AS257" s="529"/>
      <c r="AT257" s="529"/>
      <c r="AU257" s="529"/>
      <c r="AV257" s="529"/>
      <c r="AW257" s="529"/>
      <c r="AX257" s="529"/>
      <c r="AY257" s="529"/>
      <c r="AZ257" s="529"/>
      <c r="BA257" s="529"/>
      <c r="BB257" s="529"/>
      <c r="BC257" s="529"/>
      <c r="BD257" s="529"/>
      <c r="BE257" s="529"/>
      <c r="BF257" s="529"/>
      <c r="BG257" s="529"/>
      <c r="BH257" s="529"/>
      <c r="BI257" s="529"/>
      <c r="BJ257" s="529"/>
      <c r="BK257" s="529"/>
      <c r="BL257" s="529"/>
      <c r="BM257" s="529"/>
      <c r="BN257" s="529"/>
      <c r="BO257" s="529"/>
      <c r="BP257" s="529"/>
      <c r="BQ257" s="529"/>
      <c r="BR257" s="529"/>
      <c r="BS257" s="529"/>
      <c r="BT257" s="529"/>
    </row>
    <row r="258">
      <c r="A258" s="499"/>
      <c r="B258" s="527"/>
      <c r="C258" s="527"/>
      <c r="D258" s="528"/>
      <c r="E258" s="528"/>
      <c r="F258" s="528"/>
      <c r="G258" s="528"/>
      <c r="I258" s="529"/>
      <c r="J258" s="527"/>
      <c r="K258" s="527"/>
      <c r="L258" s="527"/>
      <c r="M258" s="528"/>
      <c r="N258" s="528"/>
      <c r="O258" s="528"/>
      <c r="P258" s="528"/>
      <c r="Q258" s="528"/>
      <c r="R258" s="528"/>
      <c r="S258" s="528"/>
      <c r="T258" s="528"/>
      <c r="U258" s="527"/>
      <c r="V258" s="528"/>
      <c r="W258" s="527"/>
      <c r="X258" s="529"/>
      <c r="Y258" s="529"/>
      <c r="Z258" s="529"/>
      <c r="AA258" s="529"/>
      <c r="AB258" s="529"/>
      <c r="AC258" s="529"/>
      <c r="AD258" s="529"/>
      <c r="AE258" s="529"/>
      <c r="AF258" s="529"/>
      <c r="AG258" s="529"/>
      <c r="AH258" s="529"/>
      <c r="AI258" s="529"/>
      <c r="AJ258" s="529"/>
      <c r="AK258" s="529"/>
      <c r="AL258" s="529"/>
      <c r="AM258" s="529"/>
      <c r="AN258" s="529"/>
      <c r="AO258" s="529"/>
      <c r="AP258" s="529"/>
      <c r="AQ258" s="529"/>
      <c r="AR258" s="529"/>
      <c r="AS258" s="529"/>
      <c r="AT258" s="529"/>
      <c r="AU258" s="529"/>
      <c r="AV258" s="529"/>
      <c r="AW258" s="529"/>
      <c r="AX258" s="529"/>
      <c r="AY258" s="529"/>
      <c r="AZ258" s="529"/>
      <c r="BA258" s="529"/>
      <c r="BB258" s="529"/>
      <c r="BC258" s="529"/>
      <c r="BD258" s="529"/>
      <c r="BE258" s="529"/>
      <c r="BF258" s="529"/>
      <c r="BG258" s="529"/>
      <c r="BH258" s="529"/>
      <c r="BI258" s="529"/>
      <c r="BJ258" s="529"/>
      <c r="BK258" s="529"/>
      <c r="BL258" s="529"/>
      <c r="BM258" s="529"/>
      <c r="BN258" s="529"/>
      <c r="BO258" s="529"/>
      <c r="BP258" s="529"/>
      <c r="BQ258" s="529"/>
      <c r="BR258" s="529"/>
      <c r="BS258" s="529"/>
      <c r="BT258" s="529"/>
    </row>
    <row r="259">
      <c r="A259" s="499"/>
      <c r="B259" s="527"/>
      <c r="C259" s="527"/>
      <c r="D259" s="528"/>
      <c r="E259" s="528"/>
      <c r="F259" s="528"/>
      <c r="G259" s="528"/>
      <c r="I259" s="529"/>
      <c r="J259" s="527"/>
      <c r="K259" s="527"/>
      <c r="L259" s="527"/>
      <c r="M259" s="528"/>
      <c r="N259" s="528"/>
      <c r="O259" s="528"/>
      <c r="P259" s="528"/>
      <c r="Q259" s="528"/>
      <c r="R259" s="528"/>
      <c r="S259" s="528"/>
      <c r="T259" s="528"/>
      <c r="U259" s="527"/>
      <c r="V259" s="528"/>
      <c r="W259" s="527"/>
      <c r="X259" s="529"/>
      <c r="Y259" s="529"/>
      <c r="Z259" s="529"/>
      <c r="AA259" s="529"/>
      <c r="AB259" s="529"/>
      <c r="AC259" s="529"/>
      <c r="AD259" s="529"/>
      <c r="AE259" s="529"/>
      <c r="AF259" s="529"/>
      <c r="AG259" s="529"/>
      <c r="AH259" s="529"/>
      <c r="AI259" s="529"/>
      <c r="AJ259" s="529"/>
      <c r="AK259" s="529"/>
      <c r="AL259" s="529"/>
      <c r="AM259" s="529"/>
      <c r="AN259" s="529"/>
      <c r="AO259" s="529"/>
      <c r="AP259" s="529"/>
      <c r="AQ259" s="529"/>
      <c r="AR259" s="529"/>
      <c r="AS259" s="529"/>
      <c r="AT259" s="529"/>
      <c r="AU259" s="529"/>
      <c r="AV259" s="529"/>
      <c r="AW259" s="529"/>
      <c r="AX259" s="529"/>
      <c r="AY259" s="529"/>
      <c r="AZ259" s="529"/>
      <c r="BA259" s="529"/>
      <c r="BB259" s="529"/>
      <c r="BC259" s="529"/>
      <c r="BD259" s="529"/>
      <c r="BE259" s="529"/>
      <c r="BF259" s="529"/>
      <c r="BG259" s="529"/>
      <c r="BH259" s="529"/>
      <c r="BI259" s="529"/>
      <c r="BJ259" s="529"/>
      <c r="BK259" s="529"/>
      <c r="BL259" s="529"/>
      <c r="BM259" s="529"/>
      <c r="BN259" s="529"/>
      <c r="BO259" s="529"/>
      <c r="BP259" s="529"/>
      <c r="BQ259" s="529"/>
      <c r="BR259" s="529"/>
      <c r="BS259" s="529"/>
      <c r="BT259" s="529"/>
    </row>
    <row r="260">
      <c r="A260" s="499"/>
      <c r="B260" s="527"/>
      <c r="C260" s="527"/>
      <c r="D260" s="528"/>
      <c r="E260" s="528"/>
      <c r="F260" s="528"/>
      <c r="G260" s="528"/>
      <c r="I260" s="529"/>
      <c r="J260" s="527"/>
      <c r="K260" s="527"/>
      <c r="L260" s="527"/>
      <c r="M260" s="528"/>
      <c r="N260" s="528"/>
      <c r="O260" s="528"/>
      <c r="P260" s="528"/>
      <c r="Q260" s="528"/>
      <c r="R260" s="528"/>
      <c r="S260" s="528"/>
      <c r="T260" s="528"/>
      <c r="U260" s="527"/>
      <c r="V260" s="528"/>
      <c r="W260" s="527"/>
      <c r="X260" s="529"/>
      <c r="Y260" s="529"/>
      <c r="Z260" s="529"/>
      <c r="AA260" s="529"/>
      <c r="AB260" s="529"/>
      <c r="AC260" s="529"/>
      <c r="AD260" s="529"/>
      <c r="AE260" s="529"/>
      <c r="AF260" s="529"/>
      <c r="AG260" s="529"/>
      <c r="AH260" s="529"/>
      <c r="AI260" s="529"/>
      <c r="AJ260" s="529"/>
      <c r="AK260" s="529"/>
      <c r="AL260" s="529"/>
      <c r="AM260" s="529"/>
      <c r="AN260" s="529"/>
      <c r="AO260" s="529"/>
      <c r="AP260" s="529"/>
      <c r="AQ260" s="529"/>
      <c r="AR260" s="529"/>
      <c r="AS260" s="529"/>
      <c r="AT260" s="529"/>
      <c r="AU260" s="529"/>
      <c r="AV260" s="529"/>
      <c r="AW260" s="529"/>
      <c r="AX260" s="529"/>
      <c r="AY260" s="529"/>
      <c r="AZ260" s="529"/>
      <c r="BA260" s="529"/>
      <c r="BB260" s="529"/>
      <c r="BC260" s="529"/>
      <c r="BD260" s="529"/>
      <c r="BE260" s="529"/>
      <c r="BF260" s="529"/>
      <c r="BG260" s="529"/>
      <c r="BH260" s="529"/>
      <c r="BI260" s="529"/>
      <c r="BJ260" s="529"/>
      <c r="BK260" s="529"/>
      <c r="BL260" s="529"/>
      <c r="BM260" s="529"/>
      <c r="BN260" s="529"/>
      <c r="BO260" s="529"/>
      <c r="BP260" s="529"/>
      <c r="BQ260" s="529"/>
      <c r="BR260" s="529"/>
      <c r="BS260" s="529"/>
      <c r="BT260" s="529"/>
    </row>
    <row r="261">
      <c r="A261" s="499"/>
      <c r="B261" s="527"/>
      <c r="C261" s="527"/>
      <c r="D261" s="528"/>
      <c r="E261" s="528"/>
      <c r="F261" s="528"/>
      <c r="G261" s="528"/>
      <c r="I261" s="529"/>
      <c r="J261" s="527"/>
      <c r="K261" s="527"/>
      <c r="L261" s="527"/>
      <c r="M261" s="528"/>
      <c r="N261" s="528"/>
      <c r="O261" s="528"/>
      <c r="P261" s="528"/>
      <c r="Q261" s="528"/>
      <c r="R261" s="528"/>
      <c r="S261" s="528"/>
      <c r="T261" s="528"/>
      <c r="U261" s="527"/>
      <c r="V261" s="528"/>
      <c r="W261" s="527"/>
      <c r="X261" s="529"/>
      <c r="Y261" s="529"/>
      <c r="Z261" s="529"/>
      <c r="AA261" s="529"/>
      <c r="AB261" s="529"/>
      <c r="AC261" s="529"/>
      <c r="AD261" s="529"/>
      <c r="AE261" s="529"/>
      <c r="AF261" s="529"/>
      <c r="AG261" s="529"/>
      <c r="AH261" s="529"/>
      <c r="AI261" s="529"/>
      <c r="AJ261" s="529"/>
      <c r="AK261" s="529"/>
      <c r="AL261" s="529"/>
      <c r="AM261" s="529"/>
      <c r="AN261" s="529"/>
      <c r="AO261" s="529"/>
      <c r="AP261" s="529"/>
      <c r="AQ261" s="529"/>
      <c r="AR261" s="529"/>
      <c r="AS261" s="529"/>
      <c r="AT261" s="529"/>
      <c r="AU261" s="529"/>
      <c r="AV261" s="529"/>
      <c r="AW261" s="529"/>
      <c r="AX261" s="529"/>
      <c r="AY261" s="529"/>
      <c r="AZ261" s="529"/>
      <c r="BA261" s="529"/>
      <c r="BB261" s="529"/>
      <c r="BC261" s="529"/>
      <c r="BD261" s="529"/>
      <c r="BE261" s="529"/>
      <c r="BF261" s="529"/>
      <c r="BG261" s="529"/>
      <c r="BH261" s="529"/>
      <c r="BI261" s="529"/>
      <c r="BJ261" s="529"/>
      <c r="BK261" s="529"/>
      <c r="BL261" s="529"/>
      <c r="BM261" s="529"/>
      <c r="BN261" s="529"/>
      <c r="BO261" s="529"/>
      <c r="BP261" s="529"/>
      <c r="BQ261" s="529"/>
      <c r="BR261" s="529"/>
      <c r="BS261" s="529"/>
      <c r="BT261" s="529"/>
    </row>
    <row r="262">
      <c r="A262" s="499"/>
      <c r="B262" s="527"/>
      <c r="C262" s="527"/>
      <c r="D262" s="528"/>
      <c r="E262" s="528"/>
      <c r="F262" s="528"/>
      <c r="G262" s="528"/>
      <c r="I262" s="529"/>
      <c r="J262" s="527"/>
      <c r="K262" s="527"/>
      <c r="L262" s="527"/>
      <c r="M262" s="528"/>
      <c r="N262" s="528"/>
      <c r="O262" s="528"/>
      <c r="P262" s="528"/>
      <c r="Q262" s="528"/>
      <c r="R262" s="528"/>
      <c r="S262" s="528"/>
      <c r="T262" s="528"/>
      <c r="U262" s="527"/>
      <c r="V262" s="528"/>
      <c r="W262" s="527"/>
      <c r="X262" s="529"/>
      <c r="Y262" s="529"/>
      <c r="Z262" s="529"/>
      <c r="AA262" s="529"/>
      <c r="AB262" s="529"/>
      <c r="AC262" s="529"/>
      <c r="AD262" s="529"/>
      <c r="AE262" s="529"/>
      <c r="AF262" s="529"/>
      <c r="AG262" s="529"/>
      <c r="AH262" s="529"/>
      <c r="AI262" s="529"/>
      <c r="AJ262" s="529"/>
      <c r="AK262" s="529"/>
      <c r="AL262" s="529"/>
      <c r="AM262" s="529"/>
      <c r="AN262" s="529"/>
      <c r="AO262" s="529"/>
      <c r="AP262" s="529"/>
      <c r="AQ262" s="529"/>
      <c r="AR262" s="529"/>
      <c r="AS262" s="529"/>
      <c r="AT262" s="529"/>
      <c r="AU262" s="529"/>
      <c r="AV262" s="529"/>
      <c r="AW262" s="529"/>
      <c r="AX262" s="529"/>
      <c r="AY262" s="529"/>
      <c r="AZ262" s="529"/>
      <c r="BA262" s="529"/>
      <c r="BB262" s="529"/>
      <c r="BC262" s="529"/>
      <c r="BD262" s="529"/>
      <c r="BE262" s="529"/>
      <c r="BF262" s="529"/>
      <c r="BG262" s="529"/>
      <c r="BH262" s="529"/>
      <c r="BI262" s="529"/>
      <c r="BJ262" s="529"/>
      <c r="BK262" s="529"/>
      <c r="BL262" s="529"/>
      <c r="BM262" s="529"/>
      <c r="BN262" s="529"/>
      <c r="BO262" s="529"/>
      <c r="BP262" s="529"/>
      <c r="BQ262" s="529"/>
      <c r="BR262" s="529"/>
      <c r="BS262" s="529"/>
      <c r="BT262" s="529"/>
    </row>
    <row r="263">
      <c r="A263" s="499"/>
      <c r="B263" s="527"/>
      <c r="C263" s="527"/>
      <c r="D263" s="528"/>
      <c r="E263" s="528"/>
      <c r="F263" s="528"/>
      <c r="G263" s="528"/>
      <c r="I263" s="529"/>
      <c r="J263" s="527"/>
      <c r="K263" s="527"/>
      <c r="L263" s="527"/>
      <c r="M263" s="528"/>
      <c r="N263" s="528"/>
      <c r="O263" s="528"/>
      <c r="P263" s="528"/>
      <c r="Q263" s="528"/>
      <c r="R263" s="528"/>
      <c r="S263" s="528"/>
      <c r="T263" s="528"/>
      <c r="U263" s="527"/>
      <c r="V263" s="528"/>
      <c r="W263" s="527"/>
      <c r="X263" s="529"/>
      <c r="Y263" s="529"/>
      <c r="Z263" s="529"/>
      <c r="AA263" s="529"/>
      <c r="AB263" s="529"/>
      <c r="AC263" s="529"/>
      <c r="AD263" s="529"/>
      <c r="AE263" s="529"/>
      <c r="AF263" s="529"/>
      <c r="AG263" s="529"/>
      <c r="AH263" s="529"/>
      <c r="AI263" s="529"/>
      <c r="AJ263" s="529"/>
      <c r="AK263" s="529"/>
      <c r="AL263" s="529"/>
      <c r="AM263" s="529"/>
      <c r="AN263" s="529"/>
      <c r="AO263" s="529"/>
      <c r="AP263" s="529"/>
      <c r="AQ263" s="529"/>
      <c r="AR263" s="529"/>
      <c r="AS263" s="529"/>
      <c r="AT263" s="529"/>
      <c r="AU263" s="529"/>
      <c r="AV263" s="529"/>
      <c r="AW263" s="529"/>
      <c r="AX263" s="529"/>
      <c r="AY263" s="529"/>
      <c r="AZ263" s="529"/>
      <c r="BA263" s="529"/>
      <c r="BB263" s="529"/>
      <c r="BC263" s="529"/>
      <c r="BD263" s="529"/>
      <c r="BE263" s="529"/>
      <c r="BF263" s="529"/>
      <c r="BG263" s="529"/>
      <c r="BH263" s="529"/>
      <c r="BI263" s="529"/>
      <c r="BJ263" s="529"/>
      <c r="BK263" s="529"/>
      <c r="BL263" s="529"/>
      <c r="BM263" s="529"/>
      <c r="BN263" s="529"/>
      <c r="BO263" s="529"/>
      <c r="BP263" s="529"/>
      <c r="BQ263" s="529"/>
      <c r="BR263" s="529"/>
      <c r="BS263" s="529"/>
      <c r="BT263" s="529"/>
    </row>
    <row r="264">
      <c r="A264" s="499"/>
      <c r="B264" s="527"/>
      <c r="C264" s="527"/>
      <c r="D264" s="528"/>
      <c r="E264" s="528"/>
      <c r="F264" s="528"/>
      <c r="G264" s="528"/>
      <c r="I264" s="529"/>
      <c r="J264" s="527"/>
      <c r="K264" s="527"/>
      <c r="L264" s="527"/>
      <c r="M264" s="528"/>
      <c r="N264" s="528"/>
      <c r="O264" s="528"/>
      <c r="P264" s="528"/>
      <c r="Q264" s="528"/>
      <c r="R264" s="528"/>
      <c r="S264" s="528"/>
      <c r="T264" s="528"/>
      <c r="U264" s="527"/>
      <c r="V264" s="528"/>
      <c r="W264" s="527"/>
      <c r="X264" s="529"/>
      <c r="Y264" s="529"/>
      <c r="Z264" s="529"/>
      <c r="AA264" s="529"/>
      <c r="AB264" s="529"/>
      <c r="AC264" s="529"/>
      <c r="AD264" s="529"/>
      <c r="AE264" s="529"/>
      <c r="AF264" s="529"/>
      <c r="AG264" s="529"/>
      <c r="AH264" s="529"/>
      <c r="AI264" s="529"/>
      <c r="AJ264" s="529"/>
      <c r="AK264" s="529"/>
      <c r="AL264" s="529"/>
      <c r="AM264" s="529"/>
      <c r="AN264" s="529"/>
      <c r="AO264" s="529"/>
      <c r="AP264" s="529"/>
      <c r="AQ264" s="529"/>
      <c r="AR264" s="529"/>
      <c r="AS264" s="529"/>
      <c r="AT264" s="529"/>
      <c r="AU264" s="529"/>
      <c r="AV264" s="529"/>
      <c r="AW264" s="529"/>
      <c r="AX264" s="529"/>
      <c r="AY264" s="529"/>
      <c r="AZ264" s="529"/>
      <c r="BA264" s="529"/>
      <c r="BB264" s="529"/>
      <c r="BC264" s="529"/>
      <c r="BD264" s="529"/>
      <c r="BE264" s="529"/>
      <c r="BF264" s="529"/>
      <c r="BG264" s="529"/>
      <c r="BH264" s="529"/>
      <c r="BI264" s="529"/>
      <c r="BJ264" s="529"/>
      <c r="BK264" s="529"/>
      <c r="BL264" s="529"/>
      <c r="BM264" s="529"/>
      <c r="BN264" s="529"/>
      <c r="BO264" s="529"/>
      <c r="BP264" s="529"/>
      <c r="BQ264" s="529"/>
      <c r="BR264" s="529"/>
      <c r="BS264" s="529"/>
      <c r="BT264" s="529"/>
    </row>
    <row r="265">
      <c r="A265" s="499"/>
      <c r="B265" s="527"/>
      <c r="C265" s="527"/>
      <c r="D265" s="528"/>
      <c r="E265" s="528"/>
      <c r="F265" s="528"/>
      <c r="G265" s="528"/>
      <c r="I265" s="529"/>
      <c r="J265" s="527"/>
      <c r="K265" s="527"/>
      <c r="L265" s="527"/>
      <c r="M265" s="528"/>
      <c r="N265" s="528"/>
      <c r="O265" s="528"/>
      <c r="P265" s="528"/>
      <c r="Q265" s="528"/>
      <c r="R265" s="528"/>
      <c r="S265" s="528"/>
      <c r="T265" s="528"/>
      <c r="U265" s="527"/>
      <c r="V265" s="528"/>
      <c r="W265" s="527"/>
      <c r="X265" s="529"/>
      <c r="Y265" s="529"/>
      <c r="Z265" s="529"/>
      <c r="AA265" s="529"/>
      <c r="AB265" s="529"/>
      <c r="AC265" s="529"/>
      <c r="AD265" s="529"/>
      <c r="AE265" s="529"/>
      <c r="AF265" s="529"/>
      <c r="AG265" s="529"/>
      <c r="AH265" s="529"/>
      <c r="AI265" s="529"/>
      <c r="AJ265" s="529"/>
      <c r="AK265" s="529"/>
      <c r="AL265" s="529"/>
      <c r="AM265" s="529"/>
      <c r="AN265" s="529"/>
      <c r="AO265" s="529"/>
      <c r="AP265" s="529"/>
      <c r="AQ265" s="529"/>
      <c r="AR265" s="529"/>
      <c r="AS265" s="529"/>
      <c r="AT265" s="529"/>
      <c r="AU265" s="529"/>
      <c r="AV265" s="529"/>
      <c r="AW265" s="529"/>
      <c r="AX265" s="529"/>
      <c r="AY265" s="529"/>
      <c r="AZ265" s="529"/>
      <c r="BA265" s="529"/>
      <c r="BB265" s="529"/>
      <c r="BC265" s="529"/>
      <c r="BD265" s="529"/>
      <c r="BE265" s="529"/>
      <c r="BF265" s="529"/>
      <c r="BG265" s="529"/>
      <c r="BH265" s="529"/>
      <c r="BI265" s="529"/>
      <c r="BJ265" s="529"/>
      <c r="BK265" s="529"/>
      <c r="BL265" s="529"/>
      <c r="BM265" s="529"/>
      <c r="BN265" s="529"/>
      <c r="BO265" s="529"/>
      <c r="BP265" s="529"/>
      <c r="BQ265" s="529"/>
      <c r="BR265" s="529"/>
      <c r="BS265" s="529"/>
      <c r="BT265" s="529"/>
    </row>
    <row r="266">
      <c r="A266" s="499"/>
      <c r="B266" s="527"/>
      <c r="C266" s="527"/>
      <c r="D266" s="528"/>
      <c r="E266" s="528"/>
      <c r="F266" s="528"/>
      <c r="G266" s="528"/>
      <c r="I266" s="529"/>
      <c r="J266" s="527"/>
      <c r="K266" s="527"/>
      <c r="L266" s="527"/>
      <c r="M266" s="528"/>
      <c r="N266" s="528"/>
      <c r="O266" s="528"/>
      <c r="P266" s="528"/>
      <c r="Q266" s="528"/>
      <c r="R266" s="528"/>
      <c r="S266" s="528"/>
      <c r="T266" s="528"/>
      <c r="U266" s="527"/>
      <c r="V266" s="528"/>
      <c r="W266" s="527"/>
      <c r="X266" s="529"/>
      <c r="Y266" s="529"/>
      <c r="Z266" s="529"/>
      <c r="AA266" s="529"/>
      <c r="AB266" s="529"/>
      <c r="AC266" s="529"/>
      <c r="AD266" s="529"/>
      <c r="AE266" s="529"/>
      <c r="AF266" s="529"/>
      <c r="AG266" s="529"/>
      <c r="AH266" s="529"/>
      <c r="AI266" s="529"/>
      <c r="AJ266" s="529"/>
      <c r="AK266" s="529"/>
      <c r="AL266" s="529"/>
      <c r="AM266" s="529"/>
      <c r="AN266" s="529"/>
      <c r="AO266" s="529"/>
      <c r="AP266" s="529"/>
      <c r="AQ266" s="529"/>
      <c r="AR266" s="529"/>
      <c r="AS266" s="529"/>
      <c r="AT266" s="529"/>
      <c r="AU266" s="529"/>
      <c r="AV266" s="529"/>
      <c r="AW266" s="529"/>
      <c r="AX266" s="529"/>
      <c r="AY266" s="529"/>
      <c r="AZ266" s="529"/>
      <c r="BA266" s="529"/>
      <c r="BB266" s="529"/>
      <c r="BC266" s="529"/>
      <c r="BD266" s="529"/>
      <c r="BE266" s="529"/>
      <c r="BF266" s="529"/>
      <c r="BG266" s="529"/>
      <c r="BH266" s="529"/>
      <c r="BI266" s="529"/>
      <c r="BJ266" s="529"/>
      <c r="BK266" s="529"/>
      <c r="BL266" s="529"/>
      <c r="BM266" s="529"/>
      <c r="BN266" s="529"/>
      <c r="BO266" s="529"/>
      <c r="BP266" s="529"/>
      <c r="BQ266" s="529"/>
      <c r="BR266" s="529"/>
      <c r="BS266" s="529"/>
      <c r="BT266" s="529"/>
    </row>
    <row r="267">
      <c r="A267" s="499"/>
      <c r="B267" s="527"/>
      <c r="C267" s="527"/>
      <c r="D267" s="528"/>
      <c r="E267" s="528"/>
      <c r="F267" s="528"/>
      <c r="G267" s="528"/>
      <c r="I267" s="529"/>
      <c r="J267" s="527"/>
      <c r="K267" s="527"/>
      <c r="L267" s="527"/>
      <c r="M267" s="528"/>
      <c r="N267" s="528"/>
      <c r="O267" s="528"/>
      <c r="P267" s="528"/>
      <c r="Q267" s="528"/>
      <c r="R267" s="528"/>
      <c r="S267" s="528"/>
      <c r="T267" s="528"/>
      <c r="U267" s="527"/>
      <c r="V267" s="528"/>
      <c r="W267" s="527"/>
      <c r="X267" s="529"/>
      <c r="Y267" s="529"/>
      <c r="Z267" s="529"/>
      <c r="AA267" s="529"/>
      <c r="AB267" s="529"/>
      <c r="AC267" s="529"/>
      <c r="AD267" s="529"/>
      <c r="AE267" s="529"/>
      <c r="AF267" s="529"/>
      <c r="AG267" s="529"/>
      <c r="AH267" s="529"/>
      <c r="AI267" s="529"/>
      <c r="AJ267" s="529"/>
      <c r="AK267" s="529"/>
      <c r="AL267" s="529"/>
      <c r="AM267" s="529"/>
      <c r="AN267" s="529"/>
      <c r="AO267" s="529"/>
      <c r="AP267" s="529"/>
      <c r="AQ267" s="529"/>
      <c r="AR267" s="529"/>
      <c r="AS267" s="529"/>
      <c r="AT267" s="529"/>
      <c r="AU267" s="529"/>
      <c r="AV267" s="529"/>
      <c r="AW267" s="529"/>
      <c r="AX267" s="529"/>
      <c r="AY267" s="529"/>
      <c r="AZ267" s="529"/>
      <c r="BA267" s="529"/>
      <c r="BB267" s="529"/>
      <c r="BC267" s="529"/>
      <c r="BD267" s="529"/>
      <c r="BE267" s="529"/>
      <c r="BF267" s="529"/>
      <c r="BG267" s="529"/>
      <c r="BH267" s="529"/>
      <c r="BI267" s="529"/>
      <c r="BJ267" s="529"/>
      <c r="BK267" s="529"/>
      <c r="BL267" s="529"/>
      <c r="BM267" s="529"/>
      <c r="BN267" s="529"/>
      <c r="BO267" s="529"/>
      <c r="BP267" s="529"/>
      <c r="BQ267" s="529"/>
      <c r="BR267" s="529"/>
      <c r="BS267" s="529"/>
      <c r="BT267" s="529"/>
    </row>
    <row r="268">
      <c r="A268" s="499"/>
      <c r="B268" s="527"/>
      <c r="C268" s="527"/>
      <c r="D268" s="528"/>
      <c r="E268" s="528"/>
      <c r="F268" s="528"/>
      <c r="G268" s="528"/>
      <c r="I268" s="529"/>
      <c r="J268" s="527"/>
      <c r="K268" s="527"/>
      <c r="L268" s="527"/>
      <c r="M268" s="528"/>
      <c r="N268" s="528"/>
      <c r="O268" s="528"/>
      <c r="P268" s="528"/>
      <c r="Q268" s="528"/>
      <c r="R268" s="528"/>
      <c r="S268" s="528"/>
      <c r="T268" s="528"/>
      <c r="U268" s="527"/>
      <c r="V268" s="528"/>
      <c r="W268" s="527"/>
      <c r="X268" s="529"/>
      <c r="Y268" s="529"/>
      <c r="Z268" s="529"/>
      <c r="AA268" s="529"/>
      <c r="AB268" s="529"/>
      <c r="AC268" s="529"/>
      <c r="AD268" s="529"/>
      <c r="AE268" s="529"/>
      <c r="AF268" s="529"/>
      <c r="AG268" s="529"/>
      <c r="AH268" s="529"/>
      <c r="AI268" s="529"/>
      <c r="AJ268" s="529"/>
      <c r="AK268" s="529"/>
      <c r="AL268" s="529"/>
      <c r="AM268" s="529"/>
      <c r="AN268" s="529"/>
      <c r="AO268" s="529"/>
      <c r="AP268" s="529"/>
      <c r="AQ268" s="529"/>
      <c r="AR268" s="529"/>
      <c r="AS268" s="529"/>
      <c r="AT268" s="529"/>
      <c r="AU268" s="529"/>
      <c r="AV268" s="529"/>
      <c r="AW268" s="529"/>
      <c r="AX268" s="529"/>
      <c r="AY268" s="529"/>
      <c r="AZ268" s="529"/>
      <c r="BA268" s="529"/>
      <c r="BB268" s="529"/>
      <c r="BC268" s="529"/>
      <c r="BD268" s="529"/>
      <c r="BE268" s="529"/>
      <c r="BF268" s="529"/>
      <c r="BG268" s="529"/>
      <c r="BH268" s="529"/>
      <c r="BI268" s="529"/>
      <c r="BJ268" s="529"/>
      <c r="BK268" s="529"/>
      <c r="BL268" s="529"/>
      <c r="BM268" s="529"/>
      <c r="BN268" s="529"/>
      <c r="BO268" s="529"/>
      <c r="BP268" s="529"/>
      <c r="BQ268" s="529"/>
      <c r="BR268" s="529"/>
      <c r="BS268" s="529"/>
      <c r="BT268" s="529"/>
    </row>
    <row r="269">
      <c r="A269" s="499"/>
      <c r="B269" s="527"/>
      <c r="C269" s="527"/>
      <c r="D269" s="528"/>
      <c r="E269" s="528"/>
      <c r="F269" s="528"/>
      <c r="G269" s="528"/>
      <c r="I269" s="529"/>
      <c r="J269" s="527"/>
      <c r="K269" s="527"/>
      <c r="L269" s="527"/>
      <c r="M269" s="528"/>
      <c r="N269" s="528"/>
      <c r="O269" s="528"/>
      <c r="P269" s="528"/>
      <c r="Q269" s="528"/>
      <c r="R269" s="528"/>
      <c r="S269" s="528"/>
      <c r="T269" s="528"/>
      <c r="U269" s="527"/>
      <c r="V269" s="528"/>
      <c r="W269" s="527"/>
      <c r="X269" s="529"/>
      <c r="Y269" s="529"/>
      <c r="Z269" s="529"/>
      <c r="AA269" s="529"/>
      <c r="AB269" s="529"/>
      <c r="AC269" s="529"/>
      <c r="AD269" s="529"/>
      <c r="AE269" s="529"/>
      <c r="AF269" s="529"/>
      <c r="AG269" s="529"/>
      <c r="AH269" s="529"/>
      <c r="AI269" s="529"/>
      <c r="AJ269" s="529"/>
      <c r="AK269" s="529"/>
      <c r="AL269" s="529"/>
      <c r="AM269" s="529"/>
      <c r="AN269" s="529"/>
      <c r="AO269" s="529"/>
      <c r="AP269" s="529"/>
      <c r="AQ269" s="529"/>
      <c r="AR269" s="529"/>
      <c r="AS269" s="529"/>
      <c r="AT269" s="529"/>
      <c r="AU269" s="529"/>
      <c r="AV269" s="529"/>
      <c r="AW269" s="529"/>
      <c r="AX269" s="529"/>
      <c r="AY269" s="529"/>
      <c r="AZ269" s="529"/>
      <c r="BA269" s="529"/>
      <c r="BB269" s="529"/>
      <c r="BC269" s="529"/>
      <c r="BD269" s="529"/>
      <c r="BE269" s="529"/>
      <c r="BF269" s="529"/>
      <c r="BG269" s="529"/>
      <c r="BH269" s="529"/>
      <c r="BI269" s="529"/>
      <c r="BJ269" s="529"/>
      <c r="BK269" s="529"/>
      <c r="BL269" s="529"/>
      <c r="BM269" s="529"/>
      <c r="BN269" s="529"/>
      <c r="BO269" s="529"/>
      <c r="BP269" s="529"/>
      <c r="BQ269" s="529"/>
      <c r="BR269" s="529"/>
      <c r="BS269" s="529"/>
      <c r="BT269" s="529"/>
    </row>
    <row r="270">
      <c r="A270" s="499"/>
      <c r="B270" s="527"/>
      <c r="C270" s="527"/>
      <c r="D270" s="528"/>
      <c r="E270" s="528"/>
      <c r="F270" s="528"/>
      <c r="G270" s="528"/>
      <c r="I270" s="529"/>
      <c r="J270" s="527"/>
      <c r="K270" s="527"/>
      <c r="L270" s="527"/>
      <c r="M270" s="528"/>
      <c r="N270" s="528"/>
      <c r="O270" s="528"/>
      <c r="P270" s="528"/>
      <c r="Q270" s="528"/>
      <c r="R270" s="528"/>
      <c r="S270" s="528"/>
      <c r="T270" s="528"/>
      <c r="U270" s="527"/>
      <c r="V270" s="528"/>
      <c r="W270" s="527"/>
      <c r="X270" s="529"/>
      <c r="Y270" s="529"/>
      <c r="Z270" s="529"/>
      <c r="AA270" s="529"/>
      <c r="AB270" s="529"/>
      <c r="AC270" s="529"/>
      <c r="AD270" s="529"/>
      <c r="AE270" s="529"/>
      <c r="AF270" s="529"/>
      <c r="AG270" s="529"/>
      <c r="AH270" s="529"/>
      <c r="AI270" s="529"/>
      <c r="AJ270" s="529"/>
      <c r="AK270" s="529"/>
      <c r="AL270" s="529"/>
      <c r="AM270" s="529"/>
      <c r="AN270" s="529"/>
      <c r="AO270" s="529"/>
      <c r="AP270" s="529"/>
      <c r="AQ270" s="529"/>
      <c r="AR270" s="529"/>
      <c r="AS270" s="529"/>
      <c r="AT270" s="529"/>
      <c r="AU270" s="529"/>
      <c r="AV270" s="529"/>
      <c r="AW270" s="529"/>
      <c r="AX270" s="529"/>
      <c r="AY270" s="529"/>
      <c r="AZ270" s="529"/>
      <c r="BA270" s="529"/>
      <c r="BB270" s="529"/>
      <c r="BC270" s="529"/>
      <c r="BD270" s="529"/>
      <c r="BE270" s="529"/>
      <c r="BF270" s="529"/>
      <c r="BG270" s="529"/>
      <c r="BH270" s="529"/>
      <c r="BI270" s="529"/>
      <c r="BJ270" s="529"/>
      <c r="BK270" s="529"/>
      <c r="BL270" s="529"/>
      <c r="BM270" s="529"/>
      <c r="BN270" s="529"/>
      <c r="BO270" s="529"/>
      <c r="BP270" s="529"/>
      <c r="BQ270" s="529"/>
      <c r="BR270" s="529"/>
      <c r="BS270" s="529"/>
      <c r="BT270" s="529"/>
    </row>
    <row r="271">
      <c r="A271" s="499"/>
      <c r="B271" s="527"/>
      <c r="C271" s="527"/>
      <c r="D271" s="528"/>
      <c r="E271" s="528"/>
      <c r="F271" s="528"/>
      <c r="G271" s="528"/>
      <c r="I271" s="529"/>
      <c r="J271" s="527"/>
      <c r="K271" s="527"/>
      <c r="L271" s="527"/>
      <c r="M271" s="528"/>
      <c r="N271" s="528"/>
      <c r="O271" s="528"/>
      <c r="P271" s="528"/>
      <c r="Q271" s="528"/>
      <c r="R271" s="528"/>
      <c r="S271" s="528"/>
      <c r="T271" s="528"/>
      <c r="U271" s="527"/>
      <c r="V271" s="528"/>
      <c r="W271" s="527"/>
      <c r="X271" s="529"/>
      <c r="Y271" s="529"/>
      <c r="Z271" s="529"/>
      <c r="AA271" s="529"/>
      <c r="AB271" s="529"/>
      <c r="AC271" s="529"/>
      <c r="AD271" s="529"/>
      <c r="AE271" s="529"/>
      <c r="AF271" s="529"/>
      <c r="AG271" s="529"/>
      <c r="AH271" s="529"/>
      <c r="AI271" s="529"/>
      <c r="AJ271" s="529"/>
      <c r="AK271" s="529"/>
      <c r="AL271" s="529"/>
      <c r="AM271" s="529"/>
      <c r="AN271" s="529"/>
      <c r="AO271" s="529"/>
      <c r="AP271" s="529"/>
      <c r="AQ271" s="529"/>
      <c r="AR271" s="529"/>
      <c r="AS271" s="529"/>
      <c r="AT271" s="529"/>
      <c r="AU271" s="529"/>
      <c r="AV271" s="529"/>
      <c r="AW271" s="529"/>
      <c r="AX271" s="529"/>
      <c r="AY271" s="529"/>
      <c r="AZ271" s="529"/>
      <c r="BA271" s="529"/>
      <c r="BB271" s="529"/>
      <c r="BC271" s="529"/>
      <c r="BD271" s="529"/>
      <c r="BE271" s="529"/>
      <c r="BF271" s="529"/>
      <c r="BG271" s="529"/>
      <c r="BH271" s="529"/>
      <c r="BI271" s="529"/>
      <c r="BJ271" s="529"/>
      <c r="BK271" s="529"/>
      <c r="BL271" s="529"/>
      <c r="BM271" s="529"/>
      <c r="BN271" s="529"/>
      <c r="BO271" s="529"/>
      <c r="BP271" s="529"/>
      <c r="BQ271" s="529"/>
      <c r="BR271" s="529"/>
      <c r="BS271" s="529"/>
      <c r="BT271" s="529"/>
    </row>
    <row r="272">
      <c r="A272" s="499"/>
      <c r="B272" s="527"/>
      <c r="C272" s="527"/>
      <c r="D272" s="528"/>
      <c r="E272" s="528"/>
      <c r="F272" s="528"/>
      <c r="G272" s="528"/>
      <c r="I272" s="529"/>
      <c r="J272" s="527"/>
      <c r="K272" s="527"/>
      <c r="L272" s="527"/>
      <c r="M272" s="528"/>
      <c r="N272" s="528"/>
      <c r="O272" s="528"/>
      <c r="P272" s="528"/>
      <c r="Q272" s="528"/>
      <c r="R272" s="528"/>
      <c r="S272" s="528"/>
      <c r="T272" s="528"/>
      <c r="U272" s="527"/>
      <c r="V272" s="528"/>
      <c r="W272" s="527"/>
      <c r="X272" s="529"/>
      <c r="Y272" s="529"/>
      <c r="Z272" s="529"/>
      <c r="AA272" s="529"/>
      <c r="AB272" s="529"/>
      <c r="AC272" s="529"/>
      <c r="AD272" s="529"/>
      <c r="AE272" s="529"/>
      <c r="AF272" s="529"/>
      <c r="AG272" s="529"/>
      <c r="AH272" s="529"/>
      <c r="AI272" s="529"/>
      <c r="AJ272" s="529"/>
      <c r="AK272" s="529"/>
      <c r="AL272" s="529"/>
      <c r="AM272" s="529"/>
      <c r="AN272" s="529"/>
      <c r="AO272" s="529"/>
      <c r="AP272" s="529"/>
      <c r="AQ272" s="529"/>
      <c r="AR272" s="529"/>
      <c r="AS272" s="529"/>
      <c r="AT272" s="529"/>
      <c r="AU272" s="529"/>
      <c r="AV272" s="529"/>
      <c r="AW272" s="529"/>
      <c r="AX272" s="529"/>
      <c r="AY272" s="529"/>
      <c r="AZ272" s="529"/>
      <c r="BA272" s="529"/>
      <c r="BB272" s="529"/>
      <c r="BC272" s="529"/>
      <c r="BD272" s="529"/>
      <c r="BE272" s="529"/>
      <c r="BF272" s="529"/>
      <c r="BG272" s="529"/>
      <c r="BH272" s="529"/>
      <c r="BI272" s="529"/>
      <c r="BJ272" s="529"/>
      <c r="BK272" s="529"/>
      <c r="BL272" s="529"/>
      <c r="BM272" s="529"/>
      <c r="BN272" s="529"/>
      <c r="BO272" s="529"/>
      <c r="BP272" s="529"/>
      <c r="BQ272" s="529"/>
      <c r="BR272" s="529"/>
      <c r="BS272" s="529"/>
      <c r="BT272" s="529"/>
    </row>
    <row r="273">
      <c r="A273" s="499"/>
      <c r="B273" s="527"/>
      <c r="C273" s="527"/>
      <c r="D273" s="528"/>
      <c r="E273" s="528"/>
      <c r="F273" s="528"/>
      <c r="G273" s="528"/>
      <c r="I273" s="529"/>
      <c r="J273" s="527"/>
      <c r="K273" s="527"/>
      <c r="L273" s="527"/>
      <c r="M273" s="528"/>
      <c r="N273" s="528"/>
      <c r="O273" s="528"/>
      <c r="P273" s="528"/>
      <c r="Q273" s="528"/>
      <c r="R273" s="528"/>
      <c r="S273" s="528"/>
      <c r="T273" s="528"/>
      <c r="U273" s="527"/>
      <c r="V273" s="528"/>
      <c r="W273" s="527"/>
      <c r="X273" s="529"/>
      <c r="Y273" s="529"/>
      <c r="Z273" s="529"/>
      <c r="AA273" s="529"/>
      <c r="AB273" s="529"/>
      <c r="AC273" s="529"/>
      <c r="AD273" s="529"/>
      <c r="AE273" s="529"/>
      <c r="AF273" s="529"/>
      <c r="AG273" s="529"/>
      <c r="AH273" s="529"/>
      <c r="AI273" s="529"/>
      <c r="AJ273" s="529"/>
      <c r="AK273" s="529"/>
      <c r="AL273" s="529"/>
      <c r="AM273" s="529"/>
      <c r="AN273" s="529"/>
      <c r="AO273" s="529"/>
      <c r="AP273" s="529"/>
      <c r="AQ273" s="529"/>
      <c r="AR273" s="529"/>
      <c r="AS273" s="529"/>
      <c r="AT273" s="529"/>
      <c r="AU273" s="529"/>
      <c r="AV273" s="529"/>
      <c r="AW273" s="529"/>
      <c r="AX273" s="529"/>
      <c r="AY273" s="529"/>
      <c r="AZ273" s="529"/>
      <c r="BA273" s="529"/>
      <c r="BB273" s="529"/>
      <c r="BC273" s="529"/>
      <c r="BD273" s="529"/>
      <c r="BE273" s="529"/>
      <c r="BF273" s="529"/>
      <c r="BG273" s="529"/>
      <c r="BH273" s="529"/>
      <c r="BI273" s="529"/>
      <c r="BJ273" s="529"/>
      <c r="BK273" s="529"/>
      <c r="BL273" s="529"/>
      <c r="BM273" s="529"/>
      <c r="BN273" s="529"/>
      <c r="BO273" s="529"/>
      <c r="BP273" s="529"/>
      <c r="BQ273" s="529"/>
      <c r="BR273" s="529"/>
      <c r="BS273" s="529"/>
      <c r="BT273" s="529"/>
    </row>
    <row r="274">
      <c r="A274" s="499"/>
      <c r="B274" s="527"/>
      <c r="C274" s="527"/>
      <c r="D274" s="528"/>
      <c r="E274" s="528"/>
      <c r="F274" s="528"/>
      <c r="G274" s="528"/>
      <c r="I274" s="529"/>
      <c r="J274" s="527"/>
      <c r="K274" s="527"/>
      <c r="L274" s="527"/>
      <c r="M274" s="528"/>
      <c r="N274" s="528"/>
      <c r="O274" s="528"/>
      <c r="P274" s="528"/>
      <c r="Q274" s="528"/>
      <c r="R274" s="528"/>
      <c r="S274" s="528"/>
      <c r="T274" s="528"/>
      <c r="U274" s="527"/>
      <c r="V274" s="528"/>
      <c r="W274" s="527"/>
      <c r="X274" s="529"/>
      <c r="Y274" s="529"/>
      <c r="Z274" s="529"/>
      <c r="AA274" s="529"/>
      <c r="AB274" s="529"/>
      <c r="AC274" s="529"/>
      <c r="AD274" s="529"/>
      <c r="AE274" s="529"/>
      <c r="AF274" s="529"/>
      <c r="AG274" s="529"/>
      <c r="AH274" s="529"/>
      <c r="AI274" s="529"/>
      <c r="AJ274" s="529"/>
      <c r="AK274" s="529"/>
      <c r="AL274" s="529"/>
      <c r="AM274" s="529"/>
      <c r="AN274" s="529"/>
      <c r="AO274" s="529"/>
      <c r="AP274" s="529"/>
      <c r="AQ274" s="529"/>
      <c r="AR274" s="529"/>
      <c r="AS274" s="529"/>
      <c r="AT274" s="529"/>
      <c r="AU274" s="529"/>
      <c r="AV274" s="529"/>
      <c r="AW274" s="529"/>
      <c r="AX274" s="529"/>
      <c r="AY274" s="529"/>
      <c r="AZ274" s="529"/>
      <c r="BA274" s="529"/>
      <c r="BB274" s="529"/>
      <c r="BC274" s="529"/>
      <c r="BD274" s="529"/>
      <c r="BE274" s="529"/>
      <c r="BF274" s="529"/>
      <c r="BG274" s="529"/>
      <c r="BH274" s="529"/>
      <c r="BI274" s="529"/>
      <c r="BJ274" s="529"/>
      <c r="BK274" s="529"/>
      <c r="BL274" s="529"/>
      <c r="BM274" s="529"/>
      <c r="BN274" s="529"/>
      <c r="BO274" s="529"/>
      <c r="BP274" s="529"/>
      <c r="BQ274" s="529"/>
      <c r="BR274" s="529"/>
      <c r="BS274" s="529"/>
      <c r="BT274" s="529"/>
    </row>
    <row r="275">
      <c r="A275" s="499"/>
      <c r="B275" s="527"/>
      <c r="C275" s="527"/>
      <c r="D275" s="528"/>
      <c r="E275" s="528"/>
      <c r="F275" s="528"/>
      <c r="G275" s="528"/>
      <c r="I275" s="529"/>
      <c r="J275" s="527"/>
      <c r="K275" s="527"/>
      <c r="L275" s="527"/>
      <c r="M275" s="528"/>
      <c r="N275" s="528"/>
      <c r="O275" s="528"/>
      <c r="P275" s="528"/>
      <c r="Q275" s="528"/>
      <c r="R275" s="528"/>
      <c r="S275" s="528"/>
      <c r="T275" s="528"/>
      <c r="U275" s="527"/>
      <c r="V275" s="528"/>
      <c r="W275" s="527"/>
      <c r="X275" s="529"/>
      <c r="Y275" s="529"/>
      <c r="Z275" s="529"/>
      <c r="AA275" s="529"/>
      <c r="AB275" s="529"/>
      <c r="AC275" s="529"/>
      <c r="AD275" s="529"/>
      <c r="AE275" s="529"/>
      <c r="AF275" s="529"/>
      <c r="AG275" s="529"/>
      <c r="AH275" s="529"/>
      <c r="AI275" s="529"/>
      <c r="AJ275" s="529"/>
      <c r="AK275" s="529"/>
      <c r="AL275" s="529"/>
      <c r="AM275" s="529"/>
      <c r="AN275" s="529"/>
      <c r="AO275" s="529"/>
      <c r="AP275" s="529"/>
      <c r="AQ275" s="529"/>
      <c r="AR275" s="529"/>
      <c r="AS275" s="529"/>
      <c r="AT275" s="529"/>
      <c r="AU275" s="529"/>
      <c r="AV275" s="529"/>
      <c r="AW275" s="529"/>
      <c r="AX275" s="529"/>
      <c r="AY275" s="529"/>
      <c r="AZ275" s="529"/>
      <c r="BA275" s="529"/>
      <c r="BB275" s="529"/>
      <c r="BC275" s="529"/>
      <c r="BD275" s="529"/>
      <c r="BE275" s="529"/>
      <c r="BF275" s="529"/>
      <c r="BG275" s="529"/>
      <c r="BH275" s="529"/>
      <c r="BI275" s="529"/>
      <c r="BJ275" s="529"/>
      <c r="BK275" s="529"/>
      <c r="BL275" s="529"/>
      <c r="BM275" s="529"/>
      <c r="BN275" s="529"/>
      <c r="BO275" s="529"/>
      <c r="BP275" s="529"/>
      <c r="BQ275" s="529"/>
      <c r="BR275" s="529"/>
      <c r="BS275" s="529"/>
      <c r="BT275" s="529"/>
    </row>
    <row r="276">
      <c r="A276" s="499"/>
      <c r="B276" s="527"/>
      <c r="C276" s="527"/>
      <c r="D276" s="528"/>
      <c r="E276" s="528"/>
      <c r="F276" s="528"/>
      <c r="G276" s="528"/>
      <c r="I276" s="529"/>
      <c r="J276" s="527"/>
      <c r="K276" s="527"/>
      <c r="L276" s="527"/>
      <c r="M276" s="528"/>
      <c r="N276" s="528"/>
      <c r="O276" s="528"/>
      <c r="P276" s="528"/>
      <c r="Q276" s="528"/>
      <c r="R276" s="528"/>
      <c r="S276" s="528"/>
      <c r="T276" s="528"/>
      <c r="U276" s="527"/>
      <c r="V276" s="528"/>
      <c r="W276" s="527"/>
      <c r="X276" s="529"/>
      <c r="Y276" s="529"/>
      <c r="Z276" s="529"/>
      <c r="AA276" s="529"/>
      <c r="AB276" s="529"/>
      <c r="AC276" s="529"/>
      <c r="AD276" s="529"/>
      <c r="AE276" s="529"/>
      <c r="AF276" s="529"/>
      <c r="AG276" s="529"/>
      <c r="AH276" s="529"/>
      <c r="AI276" s="529"/>
      <c r="AJ276" s="529"/>
      <c r="AK276" s="529"/>
      <c r="AL276" s="529"/>
      <c r="AM276" s="529"/>
      <c r="AN276" s="529"/>
      <c r="AO276" s="529"/>
      <c r="AP276" s="529"/>
      <c r="AQ276" s="529"/>
      <c r="AR276" s="529"/>
      <c r="AS276" s="529"/>
      <c r="AT276" s="529"/>
      <c r="AU276" s="529"/>
      <c r="AV276" s="529"/>
      <c r="AW276" s="529"/>
      <c r="AX276" s="529"/>
      <c r="AY276" s="529"/>
      <c r="AZ276" s="529"/>
      <c r="BA276" s="529"/>
      <c r="BB276" s="529"/>
      <c r="BC276" s="529"/>
      <c r="BD276" s="529"/>
      <c r="BE276" s="529"/>
      <c r="BF276" s="529"/>
      <c r="BG276" s="529"/>
      <c r="BH276" s="529"/>
      <c r="BI276" s="529"/>
      <c r="BJ276" s="529"/>
      <c r="BK276" s="529"/>
      <c r="BL276" s="529"/>
      <c r="BM276" s="529"/>
      <c r="BN276" s="529"/>
      <c r="BO276" s="529"/>
      <c r="BP276" s="529"/>
      <c r="BQ276" s="529"/>
      <c r="BR276" s="529"/>
      <c r="BS276" s="529"/>
      <c r="BT276" s="529"/>
    </row>
    <row r="277">
      <c r="A277" s="499"/>
      <c r="B277" s="527"/>
      <c r="C277" s="527"/>
      <c r="D277" s="528"/>
      <c r="E277" s="528"/>
      <c r="F277" s="528"/>
      <c r="G277" s="528"/>
      <c r="I277" s="529"/>
      <c r="J277" s="527"/>
      <c r="K277" s="527"/>
      <c r="L277" s="527"/>
      <c r="M277" s="528"/>
      <c r="N277" s="528"/>
      <c r="O277" s="528"/>
      <c r="P277" s="528"/>
      <c r="Q277" s="528"/>
      <c r="R277" s="528"/>
      <c r="S277" s="528"/>
      <c r="T277" s="528"/>
      <c r="U277" s="527"/>
      <c r="V277" s="528"/>
      <c r="W277" s="527"/>
      <c r="X277" s="529"/>
      <c r="Y277" s="529"/>
      <c r="Z277" s="529"/>
      <c r="AA277" s="529"/>
      <c r="AB277" s="529"/>
      <c r="AC277" s="529"/>
      <c r="AD277" s="529"/>
      <c r="AE277" s="529"/>
      <c r="AF277" s="529"/>
      <c r="AG277" s="529"/>
      <c r="AH277" s="529"/>
      <c r="AI277" s="529"/>
      <c r="AJ277" s="529"/>
      <c r="AK277" s="529"/>
      <c r="AL277" s="529"/>
      <c r="AM277" s="529"/>
      <c r="AN277" s="529"/>
      <c r="AO277" s="529"/>
      <c r="AP277" s="529"/>
      <c r="AQ277" s="529"/>
      <c r="AR277" s="529"/>
      <c r="AS277" s="529"/>
      <c r="AT277" s="529"/>
      <c r="AU277" s="529"/>
      <c r="AV277" s="529"/>
      <c r="AW277" s="529"/>
      <c r="AX277" s="529"/>
      <c r="AY277" s="529"/>
      <c r="AZ277" s="529"/>
      <c r="BA277" s="529"/>
      <c r="BB277" s="529"/>
      <c r="BC277" s="529"/>
      <c r="BD277" s="529"/>
      <c r="BE277" s="529"/>
      <c r="BF277" s="529"/>
      <c r="BG277" s="529"/>
      <c r="BH277" s="529"/>
      <c r="BI277" s="529"/>
      <c r="BJ277" s="529"/>
      <c r="BK277" s="529"/>
      <c r="BL277" s="529"/>
      <c r="BM277" s="529"/>
      <c r="BN277" s="529"/>
      <c r="BO277" s="529"/>
      <c r="BP277" s="529"/>
      <c r="BQ277" s="529"/>
      <c r="BR277" s="529"/>
      <c r="BS277" s="529"/>
      <c r="BT277" s="529"/>
    </row>
    <row r="278">
      <c r="A278" s="499"/>
      <c r="B278" s="527"/>
      <c r="C278" s="527"/>
      <c r="D278" s="528"/>
      <c r="E278" s="528"/>
      <c r="F278" s="528"/>
      <c r="G278" s="528"/>
      <c r="I278" s="529"/>
      <c r="J278" s="527"/>
      <c r="K278" s="527"/>
      <c r="L278" s="527"/>
      <c r="M278" s="528"/>
      <c r="N278" s="528"/>
      <c r="O278" s="528"/>
      <c r="P278" s="528"/>
      <c r="Q278" s="528"/>
      <c r="R278" s="528"/>
      <c r="S278" s="528"/>
      <c r="T278" s="528"/>
      <c r="U278" s="527"/>
      <c r="V278" s="528"/>
      <c r="W278" s="527"/>
      <c r="X278" s="529"/>
      <c r="Y278" s="529"/>
      <c r="Z278" s="529"/>
      <c r="AA278" s="529"/>
      <c r="AB278" s="529"/>
      <c r="AC278" s="529"/>
      <c r="AD278" s="529"/>
      <c r="AE278" s="529"/>
      <c r="AF278" s="529"/>
      <c r="AG278" s="529"/>
      <c r="AH278" s="529"/>
      <c r="AI278" s="529"/>
      <c r="AJ278" s="529"/>
      <c r="AK278" s="529"/>
      <c r="AL278" s="529"/>
      <c r="AM278" s="529"/>
      <c r="AN278" s="529"/>
      <c r="AO278" s="529"/>
      <c r="AP278" s="529"/>
      <c r="AQ278" s="529"/>
      <c r="AR278" s="529"/>
      <c r="AS278" s="529"/>
      <c r="AT278" s="529"/>
      <c r="AU278" s="529"/>
      <c r="AV278" s="529"/>
      <c r="AW278" s="529"/>
      <c r="AX278" s="529"/>
      <c r="AY278" s="529"/>
      <c r="AZ278" s="529"/>
      <c r="BA278" s="529"/>
      <c r="BB278" s="529"/>
      <c r="BC278" s="529"/>
      <c r="BD278" s="529"/>
      <c r="BE278" s="529"/>
      <c r="BF278" s="529"/>
      <c r="BG278" s="529"/>
      <c r="BH278" s="529"/>
      <c r="BI278" s="529"/>
      <c r="BJ278" s="529"/>
      <c r="BK278" s="529"/>
      <c r="BL278" s="529"/>
      <c r="BM278" s="529"/>
      <c r="BN278" s="529"/>
      <c r="BO278" s="529"/>
      <c r="BP278" s="529"/>
      <c r="BQ278" s="529"/>
      <c r="BR278" s="529"/>
      <c r="BS278" s="529"/>
      <c r="BT278" s="529"/>
    </row>
    <row r="279">
      <c r="A279" s="499"/>
      <c r="B279" s="527"/>
      <c r="C279" s="527"/>
      <c r="D279" s="528"/>
      <c r="E279" s="528"/>
      <c r="F279" s="528"/>
      <c r="G279" s="528"/>
      <c r="I279" s="529"/>
      <c r="J279" s="527"/>
      <c r="K279" s="527"/>
      <c r="L279" s="527"/>
      <c r="M279" s="528"/>
      <c r="N279" s="528"/>
      <c r="O279" s="528"/>
      <c r="P279" s="528"/>
      <c r="Q279" s="528"/>
      <c r="R279" s="528"/>
      <c r="S279" s="528"/>
      <c r="T279" s="528"/>
      <c r="U279" s="527"/>
      <c r="V279" s="528"/>
      <c r="W279" s="527"/>
      <c r="X279" s="529"/>
      <c r="Y279" s="529"/>
      <c r="Z279" s="529"/>
      <c r="AA279" s="529"/>
      <c r="AB279" s="529"/>
      <c r="AC279" s="529"/>
      <c r="AD279" s="529"/>
      <c r="AE279" s="529"/>
      <c r="AF279" s="529"/>
      <c r="AG279" s="529"/>
      <c r="AH279" s="529"/>
      <c r="AI279" s="529"/>
      <c r="AJ279" s="529"/>
      <c r="AK279" s="529"/>
      <c r="AL279" s="529"/>
      <c r="AM279" s="529"/>
      <c r="AN279" s="529"/>
      <c r="AO279" s="529"/>
      <c r="AP279" s="529"/>
      <c r="AQ279" s="529"/>
      <c r="AR279" s="529"/>
      <c r="AS279" s="529"/>
      <c r="AT279" s="529"/>
      <c r="AU279" s="529"/>
      <c r="AV279" s="529"/>
      <c r="AW279" s="529"/>
      <c r="AX279" s="529"/>
      <c r="AY279" s="529"/>
      <c r="AZ279" s="529"/>
      <c r="BA279" s="529"/>
      <c r="BB279" s="529"/>
      <c r="BC279" s="529"/>
      <c r="BD279" s="529"/>
      <c r="BE279" s="529"/>
      <c r="BF279" s="529"/>
      <c r="BG279" s="529"/>
      <c r="BH279" s="529"/>
      <c r="BI279" s="529"/>
      <c r="BJ279" s="529"/>
      <c r="BK279" s="529"/>
      <c r="BL279" s="529"/>
      <c r="BM279" s="529"/>
      <c r="BN279" s="529"/>
      <c r="BO279" s="529"/>
      <c r="BP279" s="529"/>
      <c r="BQ279" s="529"/>
      <c r="BR279" s="529"/>
      <c r="BS279" s="529"/>
      <c r="BT279" s="529"/>
    </row>
    <row r="280">
      <c r="A280" s="499"/>
      <c r="B280" s="527"/>
      <c r="C280" s="527"/>
      <c r="D280" s="528"/>
      <c r="E280" s="528"/>
      <c r="F280" s="528"/>
      <c r="G280" s="528"/>
      <c r="I280" s="529"/>
      <c r="J280" s="527"/>
      <c r="K280" s="527"/>
      <c r="L280" s="527"/>
      <c r="M280" s="528"/>
      <c r="N280" s="528"/>
      <c r="O280" s="528"/>
      <c r="P280" s="528"/>
      <c r="Q280" s="528"/>
      <c r="R280" s="528"/>
      <c r="S280" s="528"/>
      <c r="T280" s="528"/>
      <c r="U280" s="527"/>
      <c r="V280" s="528"/>
      <c r="W280" s="527"/>
      <c r="X280" s="529"/>
      <c r="Y280" s="529"/>
      <c r="Z280" s="529"/>
      <c r="AA280" s="529"/>
      <c r="AB280" s="529"/>
      <c r="AC280" s="529"/>
      <c r="AD280" s="529"/>
      <c r="AE280" s="529"/>
      <c r="AF280" s="529"/>
      <c r="AG280" s="529"/>
      <c r="AH280" s="529"/>
      <c r="AI280" s="529"/>
      <c r="AJ280" s="529"/>
      <c r="AK280" s="529"/>
      <c r="AL280" s="529"/>
      <c r="AM280" s="529"/>
      <c r="AN280" s="529"/>
      <c r="AO280" s="529"/>
      <c r="AP280" s="529"/>
      <c r="AQ280" s="529"/>
      <c r="AR280" s="529"/>
      <c r="AS280" s="529"/>
      <c r="AT280" s="529"/>
      <c r="AU280" s="529"/>
      <c r="AV280" s="529"/>
      <c r="AW280" s="529"/>
      <c r="AX280" s="529"/>
      <c r="AY280" s="529"/>
      <c r="AZ280" s="529"/>
      <c r="BA280" s="529"/>
      <c r="BB280" s="529"/>
      <c r="BC280" s="529"/>
      <c r="BD280" s="529"/>
      <c r="BE280" s="529"/>
      <c r="BF280" s="529"/>
      <c r="BG280" s="529"/>
      <c r="BH280" s="529"/>
      <c r="BI280" s="529"/>
      <c r="BJ280" s="529"/>
      <c r="BK280" s="529"/>
      <c r="BL280" s="529"/>
      <c r="BM280" s="529"/>
      <c r="BN280" s="529"/>
      <c r="BO280" s="529"/>
      <c r="BP280" s="529"/>
      <c r="BQ280" s="529"/>
      <c r="BR280" s="529"/>
      <c r="BS280" s="529"/>
      <c r="BT280" s="529"/>
    </row>
    <row r="281">
      <c r="A281" s="499"/>
      <c r="B281" s="527"/>
      <c r="C281" s="527"/>
      <c r="D281" s="528"/>
      <c r="E281" s="528"/>
      <c r="F281" s="528"/>
      <c r="G281" s="528"/>
      <c r="I281" s="529"/>
      <c r="J281" s="527"/>
      <c r="K281" s="527"/>
      <c r="L281" s="527"/>
      <c r="M281" s="528"/>
      <c r="N281" s="528"/>
      <c r="O281" s="528"/>
      <c r="P281" s="528"/>
      <c r="Q281" s="528"/>
      <c r="R281" s="528"/>
      <c r="S281" s="528"/>
      <c r="T281" s="528"/>
      <c r="U281" s="527"/>
      <c r="V281" s="528"/>
      <c r="W281" s="527"/>
      <c r="X281" s="529"/>
      <c r="Y281" s="529"/>
      <c r="Z281" s="529"/>
      <c r="AA281" s="529"/>
      <c r="AB281" s="529"/>
      <c r="AC281" s="529"/>
      <c r="AD281" s="529"/>
      <c r="AE281" s="529"/>
      <c r="AF281" s="529"/>
      <c r="AG281" s="529"/>
      <c r="AH281" s="529"/>
      <c r="AI281" s="529"/>
      <c r="AJ281" s="529"/>
      <c r="AK281" s="529"/>
      <c r="AL281" s="529"/>
      <c r="AM281" s="529"/>
      <c r="AN281" s="529"/>
      <c r="AO281" s="529"/>
      <c r="AP281" s="529"/>
      <c r="AQ281" s="529"/>
      <c r="AR281" s="529"/>
      <c r="AS281" s="529"/>
      <c r="AT281" s="529"/>
      <c r="AU281" s="529"/>
      <c r="AV281" s="529"/>
      <c r="AW281" s="529"/>
      <c r="AX281" s="529"/>
      <c r="AY281" s="529"/>
      <c r="AZ281" s="529"/>
      <c r="BA281" s="529"/>
      <c r="BB281" s="529"/>
      <c r="BC281" s="529"/>
      <c r="BD281" s="529"/>
      <c r="BE281" s="529"/>
      <c r="BF281" s="529"/>
      <c r="BG281" s="529"/>
      <c r="BH281" s="529"/>
      <c r="BI281" s="529"/>
      <c r="BJ281" s="529"/>
      <c r="BK281" s="529"/>
      <c r="BL281" s="529"/>
      <c r="BM281" s="529"/>
      <c r="BN281" s="529"/>
      <c r="BO281" s="529"/>
      <c r="BP281" s="529"/>
      <c r="BQ281" s="529"/>
      <c r="BR281" s="529"/>
      <c r="BS281" s="529"/>
      <c r="BT281" s="529"/>
    </row>
    <row r="282">
      <c r="A282" s="499"/>
      <c r="B282" s="527"/>
      <c r="C282" s="527"/>
      <c r="D282" s="528"/>
      <c r="E282" s="528"/>
      <c r="F282" s="528"/>
      <c r="G282" s="528"/>
      <c r="I282" s="529"/>
      <c r="J282" s="527"/>
      <c r="K282" s="527"/>
      <c r="L282" s="527"/>
      <c r="M282" s="528"/>
      <c r="N282" s="528"/>
      <c r="O282" s="528"/>
      <c r="P282" s="528"/>
      <c r="Q282" s="528"/>
      <c r="R282" s="528"/>
      <c r="S282" s="528"/>
      <c r="T282" s="528"/>
      <c r="U282" s="527"/>
      <c r="V282" s="528"/>
      <c r="W282" s="527"/>
      <c r="X282" s="529"/>
      <c r="Y282" s="529"/>
      <c r="Z282" s="529"/>
      <c r="AA282" s="529"/>
      <c r="AB282" s="529"/>
      <c r="AC282" s="529"/>
      <c r="AD282" s="529"/>
      <c r="AE282" s="529"/>
      <c r="AF282" s="529"/>
      <c r="AG282" s="529"/>
      <c r="AH282" s="529"/>
      <c r="AI282" s="529"/>
      <c r="AJ282" s="529"/>
      <c r="AK282" s="529"/>
      <c r="AL282" s="529"/>
      <c r="AM282" s="529"/>
      <c r="AN282" s="529"/>
      <c r="AO282" s="529"/>
      <c r="AP282" s="529"/>
      <c r="AQ282" s="529"/>
      <c r="AR282" s="529"/>
      <c r="AS282" s="529"/>
      <c r="AT282" s="529"/>
      <c r="AU282" s="529"/>
      <c r="AV282" s="529"/>
      <c r="AW282" s="529"/>
      <c r="AX282" s="529"/>
      <c r="AY282" s="529"/>
      <c r="AZ282" s="529"/>
      <c r="BA282" s="529"/>
      <c r="BB282" s="529"/>
      <c r="BC282" s="529"/>
      <c r="BD282" s="529"/>
      <c r="BE282" s="529"/>
      <c r="BF282" s="529"/>
      <c r="BG282" s="529"/>
      <c r="BH282" s="529"/>
      <c r="BI282" s="529"/>
      <c r="BJ282" s="529"/>
      <c r="BK282" s="529"/>
      <c r="BL282" s="529"/>
      <c r="BM282" s="529"/>
      <c r="BN282" s="529"/>
      <c r="BO282" s="529"/>
      <c r="BP282" s="529"/>
      <c r="BQ282" s="529"/>
      <c r="BR282" s="529"/>
      <c r="BS282" s="529"/>
      <c r="BT282" s="529"/>
    </row>
    <row r="283">
      <c r="A283" s="499"/>
      <c r="B283" s="527"/>
      <c r="C283" s="527"/>
      <c r="D283" s="528"/>
      <c r="E283" s="528"/>
      <c r="F283" s="528"/>
      <c r="G283" s="528"/>
      <c r="I283" s="529"/>
      <c r="J283" s="527"/>
      <c r="K283" s="527"/>
      <c r="L283" s="527"/>
      <c r="M283" s="528"/>
      <c r="N283" s="528"/>
      <c r="O283" s="528"/>
      <c r="P283" s="528"/>
      <c r="Q283" s="528"/>
      <c r="R283" s="528"/>
      <c r="S283" s="528"/>
      <c r="T283" s="528"/>
      <c r="U283" s="527"/>
      <c r="V283" s="528"/>
      <c r="W283" s="527"/>
      <c r="X283" s="529"/>
      <c r="Y283" s="529"/>
      <c r="Z283" s="529"/>
      <c r="AA283" s="529"/>
      <c r="AB283" s="529"/>
      <c r="AC283" s="529"/>
      <c r="AD283" s="529"/>
      <c r="AE283" s="529"/>
      <c r="AF283" s="529"/>
      <c r="AG283" s="529"/>
      <c r="AH283" s="529"/>
      <c r="AI283" s="529"/>
      <c r="AJ283" s="529"/>
      <c r="AK283" s="529"/>
      <c r="AL283" s="529"/>
      <c r="AM283" s="529"/>
      <c r="AN283" s="529"/>
      <c r="AO283" s="529"/>
      <c r="AP283" s="529"/>
      <c r="AQ283" s="529"/>
      <c r="AR283" s="529"/>
      <c r="AS283" s="529"/>
      <c r="AT283" s="529"/>
      <c r="AU283" s="529"/>
      <c r="AV283" s="529"/>
      <c r="AW283" s="529"/>
      <c r="AX283" s="529"/>
      <c r="AY283" s="529"/>
      <c r="AZ283" s="529"/>
      <c r="BA283" s="529"/>
      <c r="BB283" s="529"/>
      <c r="BC283" s="529"/>
      <c r="BD283" s="529"/>
      <c r="BE283" s="529"/>
      <c r="BF283" s="529"/>
      <c r="BG283" s="529"/>
      <c r="BH283" s="529"/>
      <c r="BI283" s="529"/>
      <c r="BJ283" s="529"/>
      <c r="BK283" s="529"/>
      <c r="BL283" s="529"/>
      <c r="BM283" s="529"/>
      <c r="BN283" s="529"/>
      <c r="BO283" s="529"/>
      <c r="BP283" s="529"/>
      <c r="BQ283" s="529"/>
      <c r="BR283" s="529"/>
      <c r="BS283" s="529"/>
      <c r="BT283" s="529"/>
    </row>
    <row r="284">
      <c r="A284" s="499"/>
      <c r="B284" s="527"/>
      <c r="C284" s="527"/>
      <c r="D284" s="528"/>
      <c r="E284" s="528"/>
      <c r="F284" s="528"/>
      <c r="G284" s="528"/>
      <c r="I284" s="529"/>
      <c r="J284" s="527"/>
      <c r="K284" s="527"/>
      <c r="L284" s="527"/>
      <c r="M284" s="528"/>
      <c r="N284" s="528"/>
      <c r="O284" s="528"/>
      <c r="P284" s="528"/>
      <c r="Q284" s="528"/>
      <c r="R284" s="528"/>
      <c r="S284" s="528"/>
      <c r="T284" s="528"/>
      <c r="U284" s="527"/>
      <c r="V284" s="528"/>
      <c r="W284" s="527"/>
      <c r="X284" s="529"/>
      <c r="Y284" s="529"/>
      <c r="Z284" s="529"/>
      <c r="AA284" s="529"/>
      <c r="AB284" s="529"/>
      <c r="AC284" s="529"/>
      <c r="AD284" s="529"/>
      <c r="AE284" s="529"/>
      <c r="AF284" s="529"/>
      <c r="AG284" s="529"/>
      <c r="AH284" s="529"/>
      <c r="AI284" s="529"/>
      <c r="AJ284" s="529"/>
      <c r="AK284" s="529"/>
      <c r="AL284" s="529"/>
      <c r="AM284" s="529"/>
      <c r="AN284" s="529"/>
      <c r="AO284" s="529"/>
      <c r="AP284" s="529"/>
      <c r="AQ284" s="529"/>
      <c r="AR284" s="529"/>
      <c r="AS284" s="529"/>
      <c r="AT284" s="529"/>
      <c r="AU284" s="529"/>
      <c r="AV284" s="529"/>
      <c r="AW284" s="529"/>
      <c r="AX284" s="529"/>
      <c r="AY284" s="529"/>
      <c r="AZ284" s="529"/>
      <c r="BA284" s="529"/>
      <c r="BB284" s="529"/>
      <c r="BC284" s="529"/>
      <c r="BD284" s="529"/>
      <c r="BE284" s="529"/>
      <c r="BF284" s="529"/>
      <c r="BG284" s="529"/>
      <c r="BH284" s="529"/>
      <c r="BI284" s="529"/>
      <c r="BJ284" s="529"/>
      <c r="BK284" s="529"/>
      <c r="BL284" s="529"/>
      <c r="BM284" s="529"/>
      <c r="BN284" s="529"/>
      <c r="BO284" s="529"/>
      <c r="BP284" s="529"/>
      <c r="BQ284" s="529"/>
      <c r="BR284" s="529"/>
      <c r="BS284" s="529"/>
      <c r="BT284" s="529"/>
    </row>
    <row r="285">
      <c r="A285" s="499"/>
      <c r="B285" s="527"/>
      <c r="C285" s="527"/>
      <c r="D285" s="528"/>
      <c r="E285" s="528"/>
      <c r="F285" s="528"/>
      <c r="G285" s="528"/>
      <c r="I285" s="529"/>
      <c r="J285" s="527"/>
      <c r="K285" s="527"/>
      <c r="L285" s="527"/>
      <c r="M285" s="528"/>
      <c r="N285" s="528"/>
      <c r="O285" s="528"/>
      <c r="P285" s="528"/>
      <c r="Q285" s="528"/>
      <c r="R285" s="528"/>
      <c r="S285" s="528"/>
      <c r="T285" s="528"/>
      <c r="U285" s="527"/>
      <c r="V285" s="528"/>
      <c r="W285" s="527"/>
      <c r="X285" s="529"/>
      <c r="Y285" s="529"/>
      <c r="Z285" s="529"/>
      <c r="AA285" s="529"/>
      <c r="AB285" s="529"/>
      <c r="AC285" s="529"/>
      <c r="AD285" s="529"/>
      <c r="AE285" s="529"/>
      <c r="AF285" s="529"/>
      <c r="AG285" s="529"/>
      <c r="AH285" s="529"/>
      <c r="AI285" s="529"/>
      <c r="AJ285" s="529"/>
      <c r="AK285" s="529"/>
      <c r="AL285" s="529"/>
      <c r="AM285" s="529"/>
      <c r="AN285" s="529"/>
      <c r="AO285" s="529"/>
      <c r="AP285" s="529"/>
      <c r="AQ285" s="529"/>
      <c r="AR285" s="529"/>
      <c r="AS285" s="529"/>
      <c r="AT285" s="529"/>
      <c r="AU285" s="529"/>
      <c r="AV285" s="529"/>
      <c r="AW285" s="529"/>
      <c r="AX285" s="529"/>
      <c r="AY285" s="529"/>
      <c r="AZ285" s="529"/>
      <c r="BA285" s="529"/>
      <c r="BB285" s="529"/>
      <c r="BC285" s="529"/>
      <c r="BD285" s="529"/>
      <c r="BE285" s="529"/>
      <c r="BF285" s="529"/>
      <c r="BG285" s="529"/>
      <c r="BH285" s="529"/>
      <c r="BI285" s="529"/>
      <c r="BJ285" s="529"/>
      <c r="BK285" s="529"/>
      <c r="BL285" s="529"/>
      <c r="BM285" s="529"/>
      <c r="BN285" s="529"/>
      <c r="BO285" s="529"/>
      <c r="BP285" s="529"/>
      <c r="BQ285" s="529"/>
      <c r="BR285" s="529"/>
      <c r="BS285" s="529"/>
      <c r="BT285" s="529"/>
    </row>
    <row r="286">
      <c r="A286" s="499"/>
      <c r="B286" s="527"/>
      <c r="C286" s="527"/>
      <c r="D286" s="528"/>
      <c r="E286" s="528"/>
      <c r="F286" s="528"/>
      <c r="G286" s="528"/>
      <c r="I286" s="529"/>
      <c r="J286" s="527"/>
      <c r="K286" s="527"/>
      <c r="L286" s="527"/>
      <c r="M286" s="528"/>
      <c r="N286" s="528"/>
      <c r="O286" s="528"/>
      <c r="P286" s="528"/>
      <c r="Q286" s="528"/>
      <c r="R286" s="528"/>
      <c r="S286" s="528"/>
      <c r="T286" s="528"/>
      <c r="U286" s="527"/>
      <c r="V286" s="528"/>
      <c r="W286" s="527"/>
      <c r="X286" s="529"/>
      <c r="Y286" s="529"/>
      <c r="Z286" s="529"/>
      <c r="AA286" s="529"/>
      <c r="AB286" s="529"/>
      <c r="AC286" s="529"/>
      <c r="AD286" s="529"/>
      <c r="AE286" s="529"/>
      <c r="AF286" s="529"/>
      <c r="AG286" s="529"/>
      <c r="AH286" s="529"/>
      <c r="AI286" s="529"/>
      <c r="AJ286" s="529"/>
      <c r="AK286" s="529"/>
      <c r="AL286" s="529"/>
      <c r="AM286" s="529"/>
      <c r="AN286" s="529"/>
      <c r="AO286" s="529"/>
      <c r="AP286" s="529"/>
      <c r="AQ286" s="529"/>
      <c r="AR286" s="529"/>
      <c r="AS286" s="529"/>
      <c r="AT286" s="529"/>
      <c r="AU286" s="529"/>
      <c r="AV286" s="529"/>
      <c r="AW286" s="529"/>
      <c r="AX286" s="529"/>
      <c r="AY286" s="529"/>
      <c r="AZ286" s="529"/>
      <c r="BA286" s="529"/>
      <c r="BB286" s="529"/>
      <c r="BC286" s="529"/>
      <c r="BD286" s="529"/>
      <c r="BE286" s="529"/>
      <c r="BF286" s="529"/>
      <c r="BG286" s="529"/>
      <c r="BH286" s="529"/>
      <c r="BI286" s="529"/>
      <c r="BJ286" s="529"/>
      <c r="BK286" s="529"/>
      <c r="BL286" s="529"/>
      <c r="BM286" s="529"/>
      <c r="BN286" s="529"/>
      <c r="BO286" s="529"/>
      <c r="BP286" s="529"/>
      <c r="BQ286" s="529"/>
      <c r="BR286" s="529"/>
      <c r="BS286" s="529"/>
      <c r="BT286" s="529"/>
    </row>
    <row r="287">
      <c r="A287" s="499"/>
      <c r="B287" s="527"/>
      <c r="C287" s="527"/>
      <c r="D287" s="528"/>
      <c r="E287" s="528"/>
      <c r="F287" s="528"/>
      <c r="G287" s="528"/>
      <c r="I287" s="529"/>
      <c r="J287" s="527"/>
      <c r="K287" s="527"/>
      <c r="L287" s="527"/>
      <c r="M287" s="528"/>
      <c r="N287" s="528"/>
      <c r="O287" s="528"/>
      <c r="P287" s="528"/>
      <c r="Q287" s="528"/>
      <c r="R287" s="528"/>
      <c r="S287" s="528"/>
      <c r="T287" s="528"/>
      <c r="U287" s="527"/>
      <c r="V287" s="528"/>
      <c r="W287" s="527"/>
      <c r="X287" s="529"/>
      <c r="Y287" s="529"/>
      <c r="Z287" s="529"/>
      <c r="AA287" s="529"/>
      <c r="AB287" s="529"/>
      <c r="AC287" s="529"/>
      <c r="AD287" s="529"/>
      <c r="AE287" s="529"/>
      <c r="AF287" s="529"/>
      <c r="AG287" s="529"/>
      <c r="AH287" s="529"/>
      <c r="AI287" s="529"/>
      <c r="AJ287" s="529"/>
      <c r="AK287" s="529"/>
      <c r="AL287" s="529"/>
      <c r="AM287" s="529"/>
      <c r="AN287" s="529"/>
      <c r="AO287" s="529"/>
      <c r="AP287" s="529"/>
      <c r="AQ287" s="529"/>
      <c r="AR287" s="529"/>
      <c r="AS287" s="529"/>
      <c r="AT287" s="529"/>
      <c r="AU287" s="529"/>
      <c r="AV287" s="529"/>
      <c r="AW287" s="529"/>
      <c r="AX287" s="529"/>
      <c r="AY287" s="529"/>
      <c r="AZ287" s="529"/>
      <c r="BA287" s="529"/>
      <c r="BB287" s="529"/>
      <c r="BC287" s="529"/>
      <c r="BD287" s="529"/>
      <c r="BE287" s="529"/>
      <c r="BF287" s="529"/>
      <c r="BG287" s="529"/>
      <c r="BH287" s="529"/>
      <c r="BI287" s="529"/>
      <c r="BJ287" s="529"/>
      <c r="BK287" s="529"/>
      <c r="BL287" s="529"/>
      <c r="BM287" s="529"/>
      <c r="BN287" s="529"/>
      <c r="BO287" s="529"/>
      <c r="BP287" s="529"/>
      <c r="BQ287" s="529"/>
      <c r="BR287" s="529"/>
      <c r="BS287" s="529"/>
      <c r="BT287" s="529"/>
    </row>
    <row r="288">
      <c r="A288" s="499"/>
      <c r="B288" s="527"/>
      <c r="C288" s="527"/>
      <c r="D288" s="528"/>
      <c r="E288" s="528"/>
      <c r="F288" s="528"/>
      <c r="G288" s="528"/>
      <c r="I288" s="529"/>
      <c r="J288" s="527"/>
      <c r="K288" s="527"/>
      <c r="L288" s="527"/>
      <c r="M288" s="528"/>
      <c r="N288" s="528"/>
      <c r="O288" s="528"/>
      <c r="P288" s="528"/>
      <c r="Q288" s="528"/>
      <c r="R288" s="528"/>
      <c r="S288" s="528"/>
      <c r="T288" s="528"/>
      <c r="U288" s="527"/>
      <c r="V288" s="528"/>
      <c r="W288" s="527"/>
      <c r="X288" s="529"/>
      <c r="Y288" s="529"/>
      <c r="Z288" s="529"/>
      <c r="AA288" s="529"/>
      <c r="AB288" s="529"/>
      <c r="AC288" s="529"/>
      <c r="AD288" s="529"/>
      <c r="AE288" s="529"/>
      <c r="AF288" s="529"/>
      <c r="AG288" s="529"/>
      <c r="AH288" s="529"/>
      <c r="AI288" s="529"/>
      <c r="AJ288" s="529"/>
      <c r="AK288" s="529"/>
      <c r="AL288" s="529"/>
      <c r="AM288" s="529"/>
      <c r="AN288" s="529"/>
      <c r="AO288" s="529"/>
      <c r="AP288" s="529"/>
      <c r="AQ288" s="529"/>
      <c r="AR288" s="529"/>
      <c r="AS288" s="529"/>
      <c r="AT288" s="529"/>
      <c r="AU288" s="529"/>
      <c r="AV288" s="529"/>
      <c r="AW288" s="529"/>
      <c r="AX288" s="529"/>
      <c r="AY288" s="529"/>
      <c r="AZ288" s="529"/>
      <c r="BA288" s="529"/>
      <c r="BB288" s="529"/>
      <c r="BC288" s="529"/>
      <c r="BD288" s="529"/>
      <c r="BE288" s="529"/>
      <c r="BF288" s="529"/>
      <c r="BG288" s="529"/>
      <c r="BH288" s="529"/>
      <c r="BI288" s="529"/>
      <c r="BJ288" s="529"/>
      <c r="BK288" s="529"/>
      <c r="BL288" s="529"/>
      <c r="BM288" s="529"/>
      <c r="BN288" s="529"/>
      <c r="BO288" s="529"/>
      <c r="BP288" s="529"/>
      <c r="BQ288" s="529"/>
      <c r="BR288" s="529"/>
      <c r="BS288" s="529"/>
      <c r="BT288" s="529"/>
    </row>
    <row r="289">
      <c r="A289" s="499"/>
      <c r="B289" s="527"/>
      <c r="C289" s="527"/>
      <c r="D289" s="528"/>
      <c r="E289" s="528"/>
      <c r="F289" s="528"/>
      <c r="G289" s="528"/>
      <c r="I289" s="529"/>
      <c r="J289" s="527"/>
      <c r="K289" s="527"/>
      <c r="L289" s="527"/>
      <c r="M289" s="528"/>
      <c r="N289" s="528"/>
      <c r="O289" s="528"/>
      <c r="P289" s="528"/>
      <c r="Q289" s="528"/>
      <c r="R289" s="528"/>
      <c r="S289" s="528"/>
      <c r="T289" s="528"/>
      <c r="U289" s="527"/>
      <c r="V289" s="528"/>
      <c r="W289" s="527"/>
      <c r="X289" s="529"/>
      <c r="Y289" s="529"/>
      <c r="Z289" s="529"/>
      <c r="AA289" s="529"/>
      <c r="AB289" s="529"/>
      <c r="AC289" s="529"/>
      <c r="AD289" s="529"/>
      <c r="AE289" s="529"/>
      <c r="AF289" s="529"/>
      <c r="AG289" s="529"/>
      <c r="AH289" s="529"/>
      <c r="AI289" s="529"/>
      <c r="AJ289" s="529"/>
      <c r="AK289" s="529"/>
      <c r="AL289" s="529"/>
      <c r="AM289" s="529"/>
      <c r="AN289" s="529"/>
      <c r="AO289" s="529"/>
      <c r="AP289" s="529"/>
      <c r="AQ289" s="529"/>
      <c r="AR289" s="529"/>
      <c r="AS289" s="529"/>
      <c r="AT289" s="529"/>
      <c r="AU289" s="529"/>
      <c r="AV289" s="529"/>
      <c r="AW289" s="529"/>
      <c r="AX289" s="529"/>
      <c r="AY289" s="529"/>
      <c r="AZ289" s="529"/>
      <c r="BA289" s="529"/>
      <c r="BB289" s="529"/>
      <c r="BC289" s="529"/>
      <c r="BD289" s="529"/>
      <c r="BE289" s="529"/>
      <c r="BF289" s="529"/>
      <c r="BG289" s="529"/>
      <c r="BH289" s="529"/>
      <c r="BI289" s="529"/>
      <c r="BJ289" s="529"/>
      <c r="BK289" s="529"/>
      <c r="BL289" s="529"/>
      <c r="BM289" s="529"/>
      <c r="BN289" s="529"/>
      <c r="BO289" s="529"/>
      <c r="BP289" s="529"/>
      <c r="BQ289" s="529"/>
      <c r="BR289" s="529"/>
      <c r="BS289" s="529"/>
      <c r="BT289" s="529"/>
    </row>
    <row r="290">
      <c r="A290" s="499"/>
      <c r="B290" s="527"/>
      <c r="C290" s="527"/>
      <c r="D290" s="528"/>
      <c r="E290" s="528"/>
      <c r="F290" s="528"/>
      <c r="G290" s="528"/>
      <c r="I290" s="529"/>
      <c r="J290" s="527"/>
      <c r="K290" s="527"/>
      <c r="L290" s="527"/>
      <c r="M290" s="528"/>
      <c r="N290" s="528"/>
      <c r="O290" s="528"/>
      <c r="P290" s="528"/>
      <c r="Q290" s="528"/>
      <c r="R290" s="528"/>
      <c r="S290" s="528"/>
      <c r="T290" s="528"/>
      <c r="U290" s="527"/>
      <c r="V290" s="528"/>
      <c r="W290" s="527"/>
      <c r="X290" s="529"/>
      <c r="Y290" s="529"/>
      <c r="Z290" s="529"/>
      <c r="AA290" s="529"/>
      <c r="AB290" s="529"/>
      <c r="AC290" s="529"/>
      <c r="AD290" s="529"/>
      <c r="AE290" s="529"/>
      <c r="AF290" s="529"/>
      <c r="AG290" s="529"/>
      <c r="AH290" s="529"/>
      <c r="AI290" s="529"/>
      <c r="AJ290" s="529"/>
      <c r="AK290" s="529"/>
      <c r="AL290" s="529"/>
      <c r="AM290" s="529"/>
      <c r="AN290" s="529"/>
      <c r="AO290" s="529"/>
      <c r="AP290" s="529"/>
      <c r="AQ290" s="529"/>
      <c r="AR290" s="529"/>
      <c r="AS290" s="529"/>
      <c r="AT290" s="529"/>
      <c r="AU290" s="529"/>
      <c r="AV290" s="529"/>
      <c r="AW290" s="529"/>
      <c r="AX290" s="529"/>
      <c r="AY290" s="529"/>
      <c r="AZ290" s="529"/>
      <c r="BA290" s="529"/>
      <c r="BB290" s="529"/>
      <c r="BC290" s="529"/>
      <c r="BD290" s="529"/>
      <c r="BE290" s="529"/>
      <c r="BF290" s="529"/>
      <c r="BG290" s="529"/>
      <c r="BH290" s="529"/>
      <c r="BI290" s="529"/>
      <c r="BJ290" s="529"/>
      <c r="BK290" s="529"/>
      <c r="BL290" s="529"/>
      <c r="BM290" s="529"/>
      <c r="BN290" s="529"/>
      <c r="BO290" s="529"/>
      <c r="BP290" s="529"/>
      <c r="BQ290" s="529"/>
      <c r="BR290" s="529"/>
      <c r="BS290" s="529"/>
      <c r="BT290" s="529"/>
    </row>
    <row r="291">
      <c r="A291" s="499"/>
      <c r="B291" s="527"/>
      <c r="C291" s="527"/>
      <c r="D291" s="528"/>
      <c r="E291" s="528"/>
      <c r="F291" s="528"/>
      <c r="G291" s="528"/>
      <c r="I291" s="529"/>
      <c r="J291" s="527"/>
      <c r="K291" s="527"/>
      <c r="L291" s="527"/>
      <c r="M291" s="528"/>
      <c r="N291" s="528"/>
      <c r="O291" s="528"/>
      <c r="P291" s="528"/>
      <c r="Q291" s="528"/>
      <c r="R291" s="528"/>
      <c r="S291" s="528"/>
      <c r="T291" s="528"/>
      <c r="U291" s="527"/>
      <c r="V291" s="528"/>
      <c r="W291" s="527"/>
      <c r="X291" s="529"/>
      <c r="Y291" s="529"/>
      <c r="Z291" s="529"/>
      <c r="AA291" s="529"/>
      <c r="AB291" s="529"/>
      <c r="AC291" s="529"/>
      <c r="AD291" s="529"/>
      <c r="AE291" s="529"/>
      <c r="AF291" s="529"/>
      <c r="AG291" s="529"/>
      <c r="AH291" s="529"/>
      <c r="AI291" s="529"/>
      <c r="AJ291" s="529"/>
      <c r="AK291" s="529"/>
      <c r="AL291" s="529"/>
      <c r="AM291" s="529"/>
      <c r="AN291" s="529"/>
      <c r="AO291" s="529"/>
      <c r="AP291" s="529"/>
      <c r="AQ291" s="529"/>
      <c r="AR291" s="529"/>
      <c r="AS291" s="529"/>
      <c r="AT291" s="529"/>
      <c r="AU291" s="529"/>
      <c r="AV291" s="529"/>
      <c r="AW291" s="529"/>
      <c r="AX291" s="529"/>
      <c r="AY291" s="529"/>
      <c r="AZ291" s="529"/>
      <c r="BA291" s="529"/>
      <c r="BB291" s="529"/>
      <c r="BC291" s="529"/>
      <c r="BD291" s="529"/>
      <c r="BE291" s="529"/>
      <c r="BF291" s="529"/>
      <c r="BG291" s="529"/>
      <c r="BH291" s="529"/>
      <c r="BI291" s="529"/>
      <c r="BJ291" s="529"/>
      <c r="BK291" s="529"/>
      <c r="BL291" s="529"/>
      <c r="BM291" s="529"/>
      <c r="BN291" s="529"/>
      <c r="BO291" s="529"/>
      <c r="BP291" s="529"/>
      <c r="BQ291" s="529"/>
      <c r="BR291" s="529"/>
      <c r="BS291" s="529"/>
      <c r="BT291" s="529"/>
    </row>
    <row r="292">
      <c r="A292" s="499"/>
      <c r="B292" s="527"/>
      <c r="C292" s="527"/>
      <c r="D292" s="528"/>
      <c r="E292" s="528"/>
      <c r="F292" s="528"/>
      <c r="G292" s="528"/>
      <c r="I292" s="529"/>
      <c r="J292" s="527"/>
      <c r="K292" s="527"/>
      <c r="L292" s="527"/>
      <c r="M292" s="528"/>
      <c r="N292" s="528"/>
      <c r="O292" s="528"/>
      <c r="P292" s="528"/>
      <c r="Q292" s="528"/>
      <c r="R292" s="528"/>
      <c r="S292" s="528"/>
      <c r="T292" s="528"/>
      <c r="U292" s="527"/>
      <c r="V292" s="528"/>
      <c r="W292" s="527"/>
      <c r="X292" s="529"/>
      <c r="Y292" s="529"/>
      <c r="Z292" s="529"/>
      <c r="AA292" s="529"/>
      <c r="AB292" s="529"/>
      <c r="AC292" s="529"/>
      <c r="AD292" s="529"/>
      <c r="AE292" s="529"/>
      <c r="AF292" s="529"/>
      <c r="AG292" s="529"/>
      <c r="AH292" s="529"/>
      <c r="AI292" s="529"/>
      <c r="AJ292" s="529"/>
      <c r="AK292" s="529"/>
      <c r="AL292" s="529"/>
      <c r="AM292" s="529"/>
      <c r="AN292" s="529"/>
      <c r="AO292" s="529"/>
      <c r="AP292" s="529"/>
      <c r="AQ292" s="529"/>
      <c r="AR292" s="529"/>
      <c r="AS292" s="529"/>
      <c r="AT292" s="529"/>
      <c r="AU292" s="529"/>
      <c r="AV292" s="529"/>
      <c r="AW292" s="529"/>
      <c r="AX292" s="529"/>
      <c r="AY292" s="529"/>
      <c r="AZ292" s="529"/>
      <c r="BA292" s="529"/>
      <c r="BB292" s="529"/>
      <c r="BC292" s="529"/>
      <c r="BD292" s="529"/>
      <c r="BE292" s="529"/>
      <c r="BF292" s="529"/>
      <c r="BG292" s="529"/>
      <c r="BH292" s="529"/>
      <c r="BI292" s="529"/>
      <c r="BJ292" s="529"/>
      <c r="BK292" s="529"/>
      <c r="BL292" s="529"/>
      <c r="BM292" s="529"/>
      <c r="BN292" s="529"/>
      <c r="BO292" s="529"/>
      <c r="BP292" s="529"/>
      <c r="BQ292" s="529"/>
      <c r="BR292" s="529"/>
      <c r="BS292" s="529"/>
      <c r="BT292" s="529"/>
    </row>
    <row r="293">
      <c r="A293" s="499"/>
      <c r="B293" s="527"/>
      <c r="C293" s="527"/>
      <c r="D293" s="528"/>
      <c r="E293" s="528"/>
      <c r="F293" s="528"/>
      <c r="G293" s="528"/>
      <c r="I293" s="529"/>
      <c r="J293" s="527"/>
      <c r="K293" s="527"/>
      <c r="L293" s="527"/>
      <c r="M293" s="528"/>
      <c r="N293" s="528"/>
      <c r="O293" s="528"/>
      <c r="P293" s="528"/>
      <c r="Q293" s="528"/>
      <c r="R293" s="528"/>
      <c r="S293" s="528"/>
      <c r="T293" s="528"/>
      <c r="U293" s="527"/>
      <c r="V293" s="528"/>
      <c r="W293" s="527"/>
      <c r="X293" s="529"/>
      <c r="Y293" s="529"/>
      <c r="Z293" s="529"/>
      <c r="AA293" s="529"/>
      <c r="AB293" s="529"/>
      <c r="AC293" s="529"/>
      <c r="AD293" s="529"/>
      <c r="AE293" s="529"/>
      <c r="AF293" s="529"/>
      <c r="AG293" s="529"/>
      <c r="AH293" s="529"/>
      <c r="AI293" s="529"/>
      <c r="AJ293" s="529"/>
      <c r="AK293" s="529"/>
      <c r="AL293" s="529"/>
      <c r="AM293" s="529"/>
      <c r="AN293" s="529"/>
      <c r="AO293" s="529"/>
      <c r="AP293" s="529"/>
      <c r="AQ293" s="529"/>
      <c r="AR293" s="529"/>
      <c r="AS293" s="529"/>
      <c r="AT293" s="529"/>
      <c r="AU293" s="529"/>
      <c r="AV293" s="529"/>
      <c r="AW293" s="529"/>
      <c r="AX293" s="529"/>
      <c r="AY293" s="529"/>
      <c r="AZ293" s="529"/>
      <c r="BA293" s="529"/>
      <c r="BB293" s="529"/>
      <c r="BC293" s="529"/>
      <c r="BD293" s="529"/>
      <c r="BE293" s="529"/>
      <c r="BF293" s="529"/>
      <c r="BG293" s="529"/>
      <c r="BH293" s="529"/>
      <c r="BI293" s="529"/>
      <c r="BJ293" s="529"/>
      <c r="BK293" s="529"/>
      <c r="BL293" s="529"/>
      <c r="BM293" s="529"/>
      <c r="BN293" s="529"/>
      <c r="BO293" s="529"/>
      <c r="BP293" s="529"/>
      <c r="BQ293" s="529"/>
      <c r="BR293" s="529"/>
      <c r="BS293" s="529"/>
      <c r="BT293" s="529"/>
    </row>
    <row r="294">
      <c r="A294" s="499"/>
      <c r="B294" s="527"/>
      <c r="C294" s="527"/>
      <c r="D294" s="528"/>
      <c r="E294" s="528"/>
      <c r="F294" s="528"/>
      <c r="G294" s="528"/>
      <c r="I294" s="529"/>
      <c r="J294" s="527"/>
      <c r="K294" s="527"/>
      <c r="L294" s="527"/>
      <c r="M294" s="528"/>
      <c r="N294" s="528"/>
      <c r="O294" s="528"/>
      <c r="P294" s="528"/>
      <c r="Q294" s="528"/>
      <c r="R294" s="528"/>
      <c r="S294" s="528"/>
      <c r="T294" s="528"/>
      <c r="U294" s="527"/>
      <c r="V294" s="528"/>
      <c r="W294" s="527"/>
      <c r="X294" s="529"/>
      <c r="Y294" s="529"/>
      <c r="Z294" s="529"/>
      <c r="AA294" s="529"/>
      <c r="AB294" s="529"/>
      <c r="AC294" s="529"/>
      <c r="AD294" s="529"/>
      <c r="AE294" s="529"/>
      <c r="AF294" s="529"/>
      <c r="AG294" s="529"/>
      <c r="AH294" s="529"/>
      <c r="AI294" s="529"/>
      <c r="AJ294" s="529"/>
      <c r="AK294" s="529"/>
      <c r="AL294" s="529"/>
      <c r="AM294" s="529"/>
      <c r="AN294" s="529"/>
      <c r="AO294" s="529"/>
      <c r="AP294" s="529"/>
      <c r="AQ294" s="529"/>
      <c r="AR294" s="529"/>
      <c r="AS294" s="529"/>
      <c r="AT294" s="529"/>
      <c r="AU294" s="529"/>
      <c r="AV294" s="529"/>
      <c r="AW294" s="529"/>
      <c r="AX294" s="529"/>
      <c r="AY294" s="529"/>
      <c r="AZ294" s="529"/>
      <c r="BA294" s="529"/>
      <c r="BB294" s="529"/>
      <c r="BC294" s="529"/>
      <c r="BD294" s="529"/>
      <c r="BE294" s="529"/>
      <c r="BF294" s="529"/>
      <c r="BG294" s="529"/>
      <c r="BH294" s="529"/>
      <c r="BI294" s="529"/>
      <c r="BJ294" s="529"/>
      <c r="BK294" s="529"/>
      <c r="BL294" s="529"/>
      <c r="BM294" s="529"/>
      <c r="BN294" s="529"/>
      <c r="BO294" s="529"/>
      <c r="BP294" s="529"/>
      <c r="BQ294" s="529"/>
      <c r="BR294" s="529"/>
      <c r="BS294" s="529"/>
      <c r="BT294" s="529"/>
    </row>
    <row r="295">
      <c r="A295" s="499"/>
      <c r="B295" s="527"/>
      <c r="C295" s="527"/>
      <c r="D295" s="528"/>
      <c r="E295" s="528"/>
      <c r="F295" s="528"/>
      <c r="G295" s="528"/>
      <c r="I295" s="529"/>
      <c r="J295" s="527"/>
      <c r="K295" s="527"/>
      <c r="L295" s="527"/>
      <c r="M295" s="528"/>
      <c r="N295" s="528"/>
      <c r="O295" s="528"/>
      <c r="P295" s="528"/>
      <c r="Q295" s="528"/>
      <c r="R295" s="528"/>
      <c r="S295" s="528"/>
      <c r="T295" s="528"/>
      <c r="U295" s="527"/>
      <c r="V295" s="528"/>
      <c r="W295" s="527"/>
      <c r="X295" s="529"/>
      <c r="Y295" s="529"/>
      <c r="Z295" s="529"/>
      <c r="AA295" s="529"/>
      <c r="AB295" s="529"/>
      <c r="AC295" s="529"/>
      <c r="AD295" s="529"/>
      <c r="AE295" s="529"/>
      <c r="AF295" s="529"/>
      <c r="AG295" s="529"/>
      <c r="AH295" s="529"/>
      <c r="AI295" s="529"/>
      <c r="AJ295" s="529"/>
      <c r="AK295" s="529"/>
      <c r="AL295" s="529"/>
      <c r="AM295" s="529"/>
      <c r="AN295" s="529"/>
      <c r="AO295" s="529"/>
      <c r="AP295" s="529"/>
      <c r="AQ295" s="529"/>
      <c r="AR295" s="529"/>
      <c r="AS295" s="529"/>
      <c r="AT295" s="529"/>
      <c r="AU295" s="529"/>
      <c r="AV295" s="529"/>
      <c r="AW295" s="529"/>
      <c r="AX295" s="529"/>
      <c r="AY295" s="529"/>
      <c r="AZ295" s="529"/>
      <c r="BA295" s="529"/>
      <c r="BB295" s="529"/>
      <c r="BC295" s="529"/>
      <c r="BD295" s="529"/>
      <c r="BE295" s="529"/>
      <c r="BF295" s="529"/>
      <c r="BG295" s="529"/>
      <c r="BH295" s="529"/>
      <c r="BI295" s="529"/>
      <c r="BJ295" s="529"/>
      <c r="BK295" s="529"/>
      <c r="BL295" s="529"/>
      <c r="BM295" s="529"/>
      <c r="BN295" s="529"/>
      <c r="BO295" s="529"/>
      <c r="BP295" s="529"/>
      <c r="BQ295" s="529"/>
      <c r="BR295" s="529"/>
      <c r="BS295" s="529"/>
      <c r="BT295" s="529"/>
    </row>
    <row r="296">
      <c r="A296" s="499"/>
      <c r="B296" s="527"/>
      <c r="C296" s="527"/>
      <c r="D296" s="528"/>
      <c r="E296" s="528"/>
      <c r="F296" s="528"/>
      <c r="G296" s="528"/>
      <c r="I296" s="529"/>
      <c r="J296" s="527"/>
      <c r="K296" s="527"/>
      <c r="L296" s="527"/>
      <c r="M296" s="528"/>
      <c r="N296" s="528"/>
      <c r="O296" s="528"/>
      <c r="P296" s="528"/>
      <c r="Q296" s="528"/>
      <c r="R296" s="528"/>
      <c r="S296" s="528"/>
      <c r="T296" s="528"/>
      <c r="U296" s="527"/>
      <c r="V296" s="528"/>
      <c r="W296" s="527"/>
      <c r="X296" s="529"/>
      <c r="Y296" s="529"/>
      <c r="Z296" s="529"/>
      <c r="AA296" s="529"/>
      <c r="AB296" s="529"/>
      <c r="AC296" s="529"/>
      <c r="AD296" s="529"/>
      <c r="AE296" s="529"/>
      <c r="AF296" s="529"/>
      <c r="AG296" s="529"/>
      <c r="AH296" s="529"/>
      <c r="AI296" s="529"/>
      <c r="AJ296" s="529"/>
      <c r="AK296" s="529"/>
      <c r="AL296" s="529"/>
      <c r="AM296" s="529"/>
      <c r="AN296" s="529"/>
      <c r="AO296" s="529"/>
      <c r="AP296" s="529"/>
      <c r="AQ296" s="529"/>
      <c r="AR296" s="529"/>
      <c r="AS296" s="529"/>
      <c r="AT296" s="529"/>
      <c r="AU296" s="529"/>
      <c r="AV296" s="529"/>
      <c r="AW296" s="529"/>
      <c r="AX296" s="529"/>
      <c r="AY296" s="529"/>
      <c r="AZ296" s="529"/>
      <c r="BA296" s="529"/>
      <c r="BB296" s="529"/>
      <c r="BC296" s="529"/>
      <c r="BD296" s="529"/>
      <c r="BE296" s="529"/>
      <c r="BF296" s="529"/>
      <c r="BG296" s="529"/>
      <c r="BH296" s="529"/>
      <c r="BI296" s="529"/>
      <c r="BJ296" s="529"/>
      <c r="BK296" s="529"/>
      <c r="BL296" s="529"/>
      <c r="BM296" s="529"/>
      <c r="BN296" s="529"/>
      <c r="BO296" s="529"/>
      <c r="BP296" s="529"/>
      <c r="BQ296" s="529"/>
      <c r="BR296" s="529"/>
      <c r="BS296" s="529"/>
      <c r="BT296" s="529"/>
    </row>
    <row r="297">
      <c r="A297" s="499"/>
      <c r="B297" s="527"/>
      <c r="C297" s="527"/>
      <c r="D297" s="528"/>
      <c r="E297" s="528"/>
      <c r="F297" s="528"/>
      <c r="G297" s="528"/>
      <c r="I297" s="529"/>
      <c r="J297" s="527"/>
      <c r="K297" s="527"/>
      <c r="L297" s="527"/>
      <c r="M297" s="528"/>
      <c r="N297" s="528"/>
      <c r="O297" s="528"/>
      <c r="P297" s="528"/>
      <c r="Q297" s="528"/>
      <c r="R297" s="528"/>
      <c r="S297" s="528"/>
      <c r="T297" s="528"/>
      <c r="U297" s="527"/>
      <c r="V297" s="528"/>
      <c r="W297" s="527"/>
      <c r="X297" s="529"/>
      <c r="Y297" s="529"/>
      <c r="Z297" s="529"/>
      <c r="AA297" s="529"/>
      <c r="AB297" s="529"/>
      <c r="AC297" s="529"/>
      <c r="AD297" s="529"/>
      <c r="AE297" s="529"/>
      <c r="AF297" s="529"/>
      <c r="AG297" s="529"/>
      <c r="AH297" s="529"/>
      <c r="AI297" s="529"/>
      <c r="AJ297" s="529"/>
      <c r="AK297" s="529"/>
      <c r="AL297" s="529"/>
      <c r="AM297" s="529"/>
      <c r="AN297" s="529"/>
      <c r="AO297" s="529"/>
      <c r="AP297" s="529"/>
      <c r="AQ297" s="529"/>
      <c r="AR297" s="529"/>
      <c r="AS297" s="529"/>
      <c r="AT297" s="529"/>
      <c r="AU297" s="529"/>
      <c r="AV297" s="529"/>
      <c r="AW297" s="529"/>
      <c r="AX297" s="529"/>
      <c r="AY297" s="529"/>
      <c r="AZ297" s="529"/>
      <c r="BA297" s="529"/>
      <c r="BB297" s="529"/>
      <c r="BC297" s="529"/>
      <c r="BD297" s="529"/>
      <c r="BE297" s="529"/>
      <c r="BF297" s="529"/>
      <c r="BG297" s="529"/>
      <c r="BH297" s="529"/>
      <c r="BI297" s="529"/>
      <c r="BJ297" s="529"/>
      <c r="BK297" s="529"/>
      <c r="BL297" s="529"/>
      <c r="BM297" s="529"/>
      <c r="BN297" s="529"/>
      <c r="BO297" s="529"/>
      <c r="BP297" s="529"/>
      <c r="BQ297" s="529"/>
      <c r="BR297" s="529"/>
      <c r="BS297" s="529"/>
      <c r="BT297" s="529"/>
    </row>
    <row r="298">
      <c r="A298" s="499"/>
      <c r="B298" s="527"/>
      <c r="C298" s="527"/>
      <c r="D298" s="528"/>
      <c r="E298" s="528"/>
      <c r="F298" s="528"/>
      <c r="G298" s="528"/>
      <c r="I298" s="529"/>
      <c r="J298" s="527"/>
      <c r="K298" s="527"/>
      <c r="L298" s="527"/>
      <c r="M298" s="528"/>
      <c r="N298" s="528"/>
      <c r="O298" s="528"/>
      <c r="P298" s="528"/>
      <c r="Q298" s="528"/>
      <c r="R298" s="528"/>
      <c r="S298" s="528"/>
      <c r="T298" s="528"/>
      <c r="U298" s="527"/>
      <c r="V298" s="528"/>
      <c r="W298" s="527"/>
      <c r="X298" s="529"/>
      <c r="Y298" s="529"/>
      <c r="Z298" s="529"/>
      <c r="AA298" s="529"/>
      <c r="AB298" s="529"/>
      <c r="AC298" s="529"/>
      <c r="AD298" s="529"/>
      <c r="AE298" s="529"/>
      <c r="AF298" s="529"/>
      <c r="AG298" s="529"/>
      <c r="AH298" s="529"/>
      <c r="AI298" s="529"/>
      <c r="AJ298" s="529"/>
      <c r="AK298" s="529"/>
      <c r="AL298" s="529"/>
      <c r="AM298" s="529"/>
      <c r="AN298" s="529"/>
      <c r="AO298" s="529"/>
      <c r="AP298" s="529"/>
      <c r="AQ298" s="529"/>
      <c r="AR298" s="529"/>
      <c r="AS298" s="529"/>
      <c r="AT298" s="529"/>
      <c r="AU298" s="529"/>
      <c r="AV298" s="529"/>
      <c r="AW298" s="529"/>
      <c r="AX298" s="529"/>
      <c r="AY298" s="529"/>
      <c r="AZ298" s="529"/>
      <c r="BA298" s="529"/>
      <c r="BB298" s="529"/>
      <c r="BC298" s="529"/>
      <c r="BD298" s="529"/>
      <c r="BE298" s="529"/>
      <c r="BF298" s="529"/>
      <c r="BG298" s="529"/>
      <c r="BH298" s="529"/>
      <c r="BI298" s="529"/>
      <c r="BJ298" s="529"/>
      <c r="BK298" s="529"/>
      <c r="BL298" s="529"/>
      <c r="BM298" s="529"/>
      <c r="BN298" s="529"/>
      <c r="BO298" s="529"/>
      <c r="BP298" s="529"/>
      <c r="BQ298" s="529"/>
      <c r="BR298" s="529"/>
      <c r="BS298" s="529"/>
      <c r="BT298" s="529"/>
    </row>
    <row r="299">
      <c r="A299" s="499"/>
      <c r="B299" s="527"/>
      <c r="C299" s="527"/>
      <c r="D299" s="528"/>
      <c r="E299" s="528"/>
      <c r="F299" s="528"/>
      <c r="G299" s="528"/>
      <c r="I299" s="529"/>
      <c r="J299" s="527"/>
      <c r="K299" s="527"/>
      <c r="L299" s="527"/>
      <c r="M299" s="528"/>
      <c r="N299" s="528"/>
      <c r="O299" s="528"/>
      <c r="P299" s="528"/>
      <c r="Q299" s="528"/>
      <c r="R299" s="528"/>
      <c r="S299" s="528"/>
      <c r="T299" s="528"/>
      <c r="U299" s="527"/>
      <c r="V299" s="528"/>
      <c r="W299" s="527"/>
      <c r="X299" s="529"/>
      <c r="Y299" s="529"/>
      <c r="Z299" s="529"/>
      <c r="AA299" s="529"/>
      <c r="AB299" s="529"/>
      <c r="AC299" s="529"/>
      <c r="AD299" s="529"/>
      <c r="AE299" s="529"/>
      <c r="AF299" s="529"/>
      <c r="AG299" s="529"/>
      <c r="AH299" s="529"/>
      <c r="AI299" s="529"/>
      <c r="AJ299" s="529"/>
      <c r="AK299" s="529"/>
      <c r="AL299" s="529"/>
      <c r="AM299" s="529"/>
      <c r="AN299" s="529"/>
      <c r="AO299" s="529"/>
      <c r="AP299" s="529"/>
      <c r="AQ299" s="529"/>
      <c r="AR299" s="529"/>
      <c r="AS299" s="529"/>
      <c r="AT299" s="529"/>
      <c r="AU299" s="529"/>
      <c r="AV299" s="529"/>
      <c r="AW299" s="529"/>
      <c r="AX299" s="529"/>
      <c r="AY299" s="529"/>
      <c r="AZ299" s="529"/>
      <c r="BA299" s="529"/>
      <c r="BB299" s="529"/>
      <c r="BC299" s="529"/>
      <c r="BD299" s="529"/>
      <c r="BE299" s="529"/>
      <c r="BF299" s="529"/>
      <c r="BG299" s="529"/>
      <c r="BH299" s="529"/>
      <c r="BI299" s="529"/>
      <c r="BJ299" s="529"/>
      <c r="BK299" s="529"/>
      <c r="BL299" s="529"/>
      <c r="BM299" s="529"/>
      <c r="BN299" s="529"/>
      <c r="BO299" s="529"/>
      <c r="BP299" s="529"/>
      <c r="BQ299" s="529"/>
      <c r="BR299" s="529"/>
      <c r="BS299" s="529"/>
      <c r="BT299" s="529"/>
    </row>
    <row r="300">
      <c r="A300" s="499"/>
      <c r="B300" s="527"/>
      <c r="C300" s="527"/>
      <c r="D300" s="528"/>
      <c r="E300" s="528"/>
      <c r="F300" s="528"/>
      <c r="G300" s="528"/>
      <c r="I300" s="529"/>
      <c r="J300" s="527"/>
      <c r="K300" s="527"/>
      <c r="L300" s="527"/>
      <c r="M300" s="528"/>
      <c r="N300" s="528"/>
      <c r="O300" s="528"/>
      <c r="P300" s="528"/>
      <c r="Q300" s="528"/>
      <c r="R300" s="528"/>
      <c r="S300" s="528"/>
      <c r="T300" s="528"/>
      <c r="U300" s="527"/>
      <c r="V300" s="528"/>
      <c r="W300" s="527"/>
      <c r="X300" s="529"/>
      <c r="Y300" s="529"/>
      <c r="Z300" s="529"/>
      <c r="AA300" s="529"/>
      <c r="AB300" s="529"/>
      <c r="AC300" s="529"/>
      <c r="AD300" s="529"/>
      <c r="AE300" s="529"/>
      <c r="AF300" s="529"/>
      <c r="AG300" s="529"/>
      <c r="AH300" s="529"/>
      <c r="AI300" s="529"/>
      <c r="AJ300" s="529"/>
      <c r="AK300" s="529"/>
      <c r="AL300" s="529"/>
      <c r="AM300" s="529"/>
      <c r="AN300" s="529"/>
      <c r="AO300" s="529"/>
      <c r="AP300" s="529"/>
      <c r="AQ300" s="529"/>
      <c r="AR300" s="529"/>
      <c r="AS300" s="529"/>
      <c r="AT300" s="529"/>
      <c r="AU300" s="529"/>
      <c r="AV300" s="529"/>
      <c r="AW300" s="529"/>
      <c r="AX300" s="529"/>
      <c r="AY300" s="529"/>
      <c r="AZ300" s="529"/>
      <c r="BA300" s="529"/>
      <c r="BB300" s="529"/>
      <c r="BC300" s="529"/>
      <c r="BD300" s="529"/>
      <c r="BE300" s="529"/>
      <c r="BF300" s="529"/>
      <c r="BG300" s="529"/>
      <c r="BH300" s="529"/>
      <c r="BI300" s="529"/>
      <c r="BJ300" s="529"/>
      <c r="BK300" s="529"/>
      <c r="BL300" s="529"/>
      <c r="BM300" s="529"/>
      <c r="BN300" s="529"/>
      <c r="BO300" s="529"/>
      <c r="BP300" s="529"/>
      <c r="BQ300" s="529"/>
      <c r="BR300" s="529"/>
      <c r="BS300" s="529"/>
      <c r="BT300" s="529"/>
    </row>
    <row r="301">
      <c r="A301" s="499"/>
      <c r="B301" s="527"/>
      <c r="C301" s="527"/>
      <c r="D301" s="528"/>
      <c r="E301" s="528"/>
      <c r="F301" s="528"/>
      <c r="G301" s="528"/>
      <c r="I301" s="529"/>
      <c r="J301" s="527"/>
      <c r="K301" s="527"/>
      <c r="L301" s="527"/>
      <c r="M301" s="528"/>
      <c r="N301" s="528"/>
      <c r="O301" s="528"/>
      <c r="P301" s="528"/>
      <c r="Q301" s="528"/>
      <c r="R301" s="528"/>
      <c r="S301" s="528"/>
      <c r="T301" s="528"/>
      <c r="U301" s="527"/>
      <c r="V301" s="528"/>
      <c r="W301" s="527"/>
      <c r="X301" s="529"/>
      <c r="Y301" s="529"/>
      <c r="Z301" s="529"/>
      <c r="AA301" s="529"/>
      <c r="AB301" s="529"/>
      <c r="AC301" s="529"/>
      <c r="AD301" s="529"/>
      <c r="AE301" s="529"/>
      <c r="AF301" s="529"/>
      <c r="AG301" s="529"/>
      <c r="AH301" s="529"/>
      <c r="AI301" s="529"/>
      <c r="AJ301" s="529"/>
      <c r="AK301" s="529"/>
      <c r="AL301" s="529"/>
      <c r="AM301" s="529"/>
      <c r="AN301" s="529"/>
      <c r="AO301" s="529"/>
      <c r="AP301" s="529"/>
      <c r="AQ301" s="529"/>
      <c r="AR301" s="529"/>
      <c r="AS301" s="529"/>
      <c r="AT301" s="529"/>
      <c r="AU301" s="529"/>
      <c r="AV301" s="529"/>
      <c r="AW301" s="529"/>
      <c r="AX301" s="529"/>
      <c r="AY301" s="529"/>
      <c r="AZ301" s="529"/>
      <c r="BA301" s="529"/>
      <c r="BB301" s="529"/>
      <c r="BC301" s="529"/>
      <c r="BD301" s="529"/>
      <c r="BE301" s="529"/>
      <c r="BF301" s="529"/>
      <c r="BG301" s="529"/>
      <c r="BH301" s="529"/>
      <c r="BI301" s="529"/>
      <c r="BJ301" s="529"/>
      <c r="BK301" s="529"/>
      <c r="BL301" s="529"/>
      <c r="BM301" s="529"/>
      <c r="BN301" s="529"/>
      <c r="BO301" s="529"/>
      <c r="BP301" s="529"/>
      <c r="BQ301" s="529"/>
      <c r="BR301" s="529"/>
      <c r="BS301" s="529"/>
      <c r="BT301" s="529"/>
    </row>
    <row r="302">
      <c r="A302" s="499"/>
      <c r="B302" s="527"/>
      <c r="C302" s="527"/>
      <c r="D302" s="528"/>
      <c r="E302" s="528"/>
      <c r="F302" s="528"/>
      <c r="G302" s="528"/>
      <c r="I302" s="529"/>
      <c r="J302" s="527"/>
      <c r="K302" s="527"/>
      <c r="L302" s="527"/>
      <c r="M302" s="528"/>
      <c r="N302" s="528"/>
      <c r="O302" s="528"/>
      <c r="P302" s="528"/>
      <c r="Q302" s="528"/>
      <c r="R302" s="528"/>
      <c r="S302" s="528"/>
      <c r="T302" s="528"/>
      <c r="U302" s="527"/>
      <c r="V302" s="528"/>
      <c r="W302" s="527"/>
      <c r="X302" s="529"/>
      <c r="Y302" s="529"/>
      <c r="Z302" s="529"/>
      <c r="AA302" s="529"/>
      <c r="AB302" s="529"/>
      <c r="AC302" s="529"/>
      <c r="AD302" s="529"/>
      <c r="AE302" s="529"/>
      <c r="AF302" s="529"/>
      <c r="AG302" s="529"/>
      <c r="AH302" s="529"/>
      <c r="AI302" s="529"/>
      <c r="AJ302" s="529"/>
      <c r="AK302" s="529"/>
      <c r="AL302" s="529"/>
      <c r="AM302" s="529"/>
      <c r="AN302" s="529"/>
      <c r="AO302" s="529"/>
      <c r="AP302" s="529"/>
      <c r="AQ302" s="529"/>
      <c r="AR302" s="529"/>
      <c r="AS302" s="529"/>
      <c r="AT302" s="529"/>
      <c r="AU302" s="529"/>
      <c r="AV302" s="529"/>
      <c r="AW302" s="529"/>
      <c r="AX302" s="529"/>
      <c r="AY302" s="529"/>
      <c r="AZ302" s="529"/>
      <c r="BA302" s="529"/>
      <c r="BB302" s="529"/>
      <c r="BC302" s="529"/>
      <c r="BD302" s="529"/>
      <c r="BE302" s="529"/>
      <c r="BF302" s="529"/>
      <c r="BG302" s="529"/>
      <c r="BH302" s="529"/>
      <c r="BI302" s="529"/>
      <c r="BJ302" s="529"/>
      <c r="BK302" s="529"/>
      <c r="BL302" s="529"/>
      <c r="BM302" s="529"/>
      <c r="BN302" s="529"/>
      <c r="BO302" s="529"/>
      <c r="BP302" s="529"/>
      <c r="BQ302" s="529"/>
      <c r="BR302" s="529"/>
      <c r="BS302" s="529"/>
      <c r="BT302" s="529"/>
    </row>
    <row r="303">
      <c r="A303" s="499"/>
      <c r="B303" s="527"/>
      <c r="C303" s="527"/>
      <c r="D303" s="528"/>
      <c r="E303" s="528"/>
      <c r="F303" s="528"/>
      <c r="G303" s="528"/>
      <c r="I303" s="529"/>
      <c r="J303" s="527"/>
      <c r="K303" s="527"/>
      <c r="L303" s="527"/>
      <c r="M303" s="528"/>
      <c r="N303" s="528"/>
      <c r="O303" s="528"/>
      <c r="P303" s="528"/>
      <c r="Q303" s="528"/>
      <c r="R303" s="528"/>
      <c r="S303" s="528"/>
      <c r="T303" s="528"/>
      <c r="U303" s="527"/>
      <c r="V303" s="528"/>
      <c r="W303" s="527"/>
      <c r="X303" s="529"/>
      <c r="Y303" s="529"/>
      <c r="Z303" s="529"/>
      <c r="AA303" s="529"/>
      <c r="AB303" s="529"/>
      <c r="AC303" s="529"/>
      <c r="AD303" s="529"/>
      <c r="AE303" s="529"/>
      <c r="AF303" s="529"/>
      <c r="AG303" s="529"/>
      <c r="AH303" s="529"/>
      <c r="AI303" s="529"/>
      <c r="AJ303" s="529"/>
      <c r="AK303" s="529"/>
      <c r="AL303" s="529"/>
      <c r="AM303" s="529"/>
      <c r="AN303" s="529"/>
      <c r="AO303" s="529"/>
      <c r="AP303" s="529"/>
      <c r="AQ303" s="529"/>
      <c r="AR303" s="529"/>
      <c r="AS303" s="529"/>
      <c r="AT303" s="529"/>
      <c r="AU303" s="529"/>
      <c r="AV303" s="529"/>
      <c r="AW303" s="529"/>
      <c r="AX303" s="529"/>
      <c r="AY303" s="529"/>
      <c r="AZ303" s="529"/>
      <c r="BA303" s="529"/>
      <c r="BB303" s="529"/>
      <c r="BC303" s="529"/>
      <c r="BD303" s="529"/>
      <c r="BE303" s="529"/>
      <c r="BF303" s="529"/>
      <c r="BG303" s="529"/>
      <c r="BH303" s="529"/>
      <c r="BI303" s="529"/>
      <c r="BJ303" s="529"/>
      <c r="BK303" s="529"/>
      <c r="BL303" s="529"/>
      <c r="BM303" s="529"/>
      <c r="BN303" s="529"/>
      <c r="BO303" s="529"/>
      <c r="BP303" s="529"/>
      <c r="BQ303" s="529"/>
      <c r="BR303" s="529"/>
      <c r="BS303" s="529"/>
      <c r="BT303" s="529"/>
    </row>
    <row r="304">
      <c r="A304" s="499"/>
      <c r="B304" s="527"/>
      <c r="C304" s="527"/>
      <c r="D304" s="528"/>
      <c r="E304" s="528"/>
      <c r="F304" s="528"/>
      <c r="G304" s="528"/>
      <c r="I304" s="529"/>
      <c r="J304" s="527"/>
      <c r="K304" s="527"/>
      <c r="L304" s="527"/>
      <c r="M304" s="528"/>
      <c r="N304" s="528"/>
      <c r="O304" s="528"/>
      <c r="P304" s="528"/>
      <c r="Q304" s="528"/>
      <c r="R304" s="528"/>
      <c r="S304" s="528"/>
      <c r="T304" s="528"/>
      <c r="U304" s="527"/>
      <c r="V304" s="528"/>
      <c r="W304" s="527"/>
      <c r="X304" s="529"/>
      <c r="Y304" s="529"/>
      <c r="Z304" s="529"/>
      <c r="AA304" s="529"/>
      <c r="AB304" s="529"/>
      <c r="AC304" s="529"/>
      <c r="AD304" s="529"/>
      <c r="AE304" s="529"/>
      <c r="AF304" s="529"/>
      <c r="AG304" s="529"/>
      <c r="AH304" s="529"/>
      <c r="AI304" s="529"/>
      <c r="AJ304" s="529"/>
      <c r="AK304" s="529"/>
      <c r="AL304" s="529"/>
      <c r="AM304" s="529"/>
      <c r="AN304" s="529"/>
      <c r="AO304" s="529"/>
      <c r="AP304" s="529"/>
      <c r="AQ304" s="529"/>
      <c r="AR304" s="529"/>
      <c r="AS304" s="529"/>
      <c r="AT304" s="529"/>
      <c r="AU304" s="529"/>
      <c r="AV304" s="529"/>
      <c r="AW304" s="529"/>
      <c r="AX304" s="529"/>
      <c r="AY304" s="529"/>
      <c r="AZ304" s="529"/>
      <c r="BA304" s="529"/>
      <c r="BB304" s="529"/>
      <c r="BC304" s="529"/>
      <c r="BD304" s="529"/>
      <c r="BE304" s="529"/>
      <c r="BF304" s="529"/>
      <c r="BG304" s="529"/>
      <c r="BH304" s="529"/>
      <c r="BI304" s="529"/>
      <c r="BJ304" s="529"/>
      <c r="BK304" s="529"/>
      <c r="BL304" s="529"/>
      <c r="BM304" s="529"/>
      <c r="BN304" s="529"/>
      <c r="BO304" s="529"/>
      <c r="BP304" s="529"/>
      <c r="BQ304" s="529"/>
      <c r="BR304" s="529"/>
      <c r="BS304" s="529"/>
      <c r="BT304" s="529"/>
    </row>
    <row r="305">
      <c r="A305" s="499"/>
      <c r="B305" s="527"/>
      <c r="C305" s="527"/>
      <c r="D305" s="528"/>
      <c r="E305" s="528"/>
      <c r="F305" s="528"/>
      <c r="G305" s="528"/>
      <c r="I305" s="529"/>
      <c r="J305" s="527"/>
      <c r="K305" s="527"/>
      <c r="L305" s="527"/>
      <c r="M305" s="528"/>
      <c r="N305" s="528"/>
      <c r="O305" s="528"/>
      <c r="P305" s="528"/>
      <c r="Q305" s="528"/>
      <c r="R305" s="528"/>
      <c r="S305" s="528"/>
      <c r="T305" s="528"/>
      <c r="U305" s="527"/>
      <c r="V305" s="528"/>
      <c r="W305" s="527"/>
      <c r="X305" s="529"/>
      <c r="Y305" s="529"/>
      <c r="Z305" s="529"/>
      <c r="AA305" s="529"/>
      <c r="AB305" s="529"/>
      <c r="AC305" s="529"/>
      <c r="AD305" s="529"/>
      <c r="AE305" s="529"/>
      <c r="AF305" s="529"/>
      <c r="AG305" s="529"/>
      <c r="AH305" s="529"/>
      <c r="AI305" s="529"/>
      <c r="AJ305" s="529"/>
      <c r="AK305" s="529"/>
      <c r="AL305" s="529"/>
      <c r="AM305" s="529"/>
      <c r="AN305" s="529"/>
      <c r="AO305" s="529"/>
      <c r="AP305" s="529"/>
      <c r="AQ305" s="529"/>
      <c r="AR305" s="529"/>
      <c r="AS305" s="529"/>
      <c r="AT305" s="529"/>
      <c r="AU305" s="529"/>
      <c r="AV305" s="529"/>
      <c r="AW305" s="529"/>
      <c r="AX305" s="529"/>
      <c r="AY305" s="529"/>
      <c r="AZ305" s="529"/>
      <c r="BA305" s="529"/>
      <c r="BB305" s="529"/>
      <c r="BC305" s="529"/>
      <c r="BD305" s="529"/>
      <c r="BE305" s="529"/>
      <c r="BF305" s="529"/>
      <c r="BG305" s="529"/>
      <c r="BH305" s="529"/>
      <c r="BI305" s="529"/>
      <c r="BJ305" s="529"/>
      <c r="BK305" s="529"/>
      <c r="BL305" s="529"/>
      <c r="BM305" s="529"/>
      <c r="BN305" s="529"/>
      <c r="BO305" s="529"/>
      <c r="BP305" s="529"/>
      <c r="BQ305" s="529"/>
      <c r="BR305" s="529"/>
      <c r="BS305" s="529"/>
      <c r="BT305" s="529"/>
    </row>
    <row r="306">
      <c r="A306" s="499"/>
      <c r="B306" s="527"/>
      <c r="C306" s="527"/>
      <c r="D306" s="528"/>
      <c r="E306" s="528"/>
      <c r="F306" s="528"/>
      <c r="G306" s="528"/>
      <c r="I306" s="529"/>
      <c r="J306" s="527"/>
      <c r="K306" s="527"/>
      <c r="L306" s="527"/>
      <c r="M306" s="528"/>
      <c r="N306" s="528"/>
      <c r="O306" s="528"/>
      <c r="P306" s="528"/>
      <c r="Q306" s="528"/>
      <c r="R306" s="528"/>
      <c r="S306" s="528"/>
      <c r="T306" s="528"/>
      <c r="U306" s="527"/>
      <c r="V306" s="528"/>
      <c r="W306" s="527"/>
      <c r="X306" s="529"/>
      <c r="Y306" s="529"/>
      <c r="Z306" s="529"/>
      <c r="AA306" s="529"/>
      <c r="AB306" s="529"/>
      <c r="AC306" s="529"/>
      <c r="AD306" s="529"/>
      <c r="AE306" s="529"/>
      <c r="AF306" s="529"/>
      <c r="AG306" s="529"/>
      <c r="AH306" s="529"/>
      <c r="AI306" s="529"/>
      <c r="AJ306" s="529"/>
      <c r="AK306" s="529"/>
      <c r="AL306" s="529"/>
      <c r="AM306" s="529"/>
      <c r="AN306" s="529"/>
      <c r="AO306" s="529"/>
      <c r="AP306" s="529"/>
      <c r="AQ306" s="529"/>
      <c r="AR306" s="529"/>
      <c r="AS306" s="529"/>
      <c r="AT306" s="529"/>
      <c r="AU306" s="529"/>
      <c r="AV306" s="529"/>
      <c r="AW306" s="529"/>
      <c r="AX306" s="529"/>
      <c r="AY306" s="529"/>
      <c r="AZ306" s="529"/>
      <c r="BA306" s="529"/>
      <c r="BB306" s="529"/>
      <c r="BC306" s="529"/>
      <c r="BD306" s="529"/>
      <c r="BE306" s="529"/>
      <c r="BF306" s="529"/>
      <c r="BG306" s="529"/>
      <c r="BH306" s="529"/>
      <c r="BI306" s="529"/>
      <c r="BJ306" s="529"/>
      <c r="BK306" s="529"/>
      <c r="BL306" s="529"/>
      <c r="BM306" s="529"/>
      <c r="BN306" s="529"/>
      <c r="BO306" s="529"/>
      <c r="BP306" s="529"/>
      <c r="BQ306" s="529"/>
      <c r="BR306" s="529"/>
      <c r="BS306" s="529"/>
      <c r="BT306" s="529"/>
    </row>
    <row r="307">
      <c r="A307" s="499"/>
      <c r="B307" s="527"/>
      <c r="C307" s="527"/>
      <c r="D307" s="528"/>
      <c r="E307" s="528"/>
      <c r="F307" s="528"/>
      <c r="G307" s="528"/>
      <c r="I307" s="529"/>
      <c r="J307" s="527"/>
      <c r="K307" s="527"/>
      <c r="L307" s="527"/>
      <c r="M307" s="528"/>
      <c r="N307" s="528"/>
      <c r="O307" s="528"/>
      <c r="P307" s="528"/>
      <c r="Q307" s="528"/>
      <c r="R307" s="528"/>
      <c r="S307" s="528"/>
      <c r="T307" s="528"/>
      <c r="U307" s="527"/>
      <c r="V307" s="528"/>
      <c r="W307" s="527"/>
      <c r="X307" s="529"/>
      <c r="Y307" s="529"/>
      <c r="Z307" s="529"/>
      <c r="AA307" s="529"/>
      <c r="AB307" s="529"/>
      <c r="AC307" s="529"/>
      <c r="AD307" s="529"/>
      <c r="AE307" s="529"/>
      <c r="AF307" s="529"/>
      <c r="AG307" s="529"/>
      <c r="AH307" s="529"/>
      <c r="AI307" s="529"/>
      <c r="AJ307" s="529"/>
      <c r="AK307" s="529"/>
      <c r="AL307" s="529"/>
      <c r="AM307" s="529"/>
      <c r="AN307" s="529"/>
      <c r="AO307" s="529"/>
      <c r="AP307" s="529"/>
      <c r="AQ307" s="529"/>
      <c r="AR307" s="529"/>
      <c r="AS307" s="529"/>
      <c r="AT307" s="529"/>
      <c r="AU307" s="529"/>
      <c r="AV307" s="529"/>
      <c r="AW307" s="529"/>
      <c r="AX307" s="529"/>
      <c r="AY307" s="529"/>
      <c r="AZ307" s="529"/>
      <c r="BA307" s="529"/>
      <c r="BB307" s="529"/>
      <c r="BC307" s="529"/>
      <c r="BD307" s="529"/>
      <c r="BE307" s="529"/>
      <c r="BF307" s="529"/>
      <c r="BG307" s="529"/>
      <c r="BH307" s="529"/>
      <c r="BI307" s="529"/>
      <c r="BJ307" s="529"/>
      <c r="BK307" s="529"/>
      <c r="BL307" s="529"/>
      <c r="BM307" s="529"/>
      <c r="BN307" s="529"/>
      <c r="BO307" s="529"/>
      <c r="BP307" s="529"/>
      <c r="BQ307" s="529"/>
      <c r="BR307" s="529"/>
      <c r="BS307" s="529"/>
      <c r="BT307" s="529"/>
    </row>
    <row r="308">
      <c r="A308" s="499"/>
      <c r="B308" s="527"/>
      <c r="C308" s="527"/>
      <c r="D308" s="528"/>
      <c r="E308" s="528"/>
      <c r="F308" s="528"/>
      <c r="G308" s="528"/>
      <c r="I308" s="529"/>
      <c r="J308" s="527"/>
      <c r="K308" s="527"/>
      <c r="L308" s="527"/>
      <c r="M308" s="528"/>
      <c r="N308" s="528"/>
      <c r="O308" s="528"/>
      <c r="P308" s="528"/>
      <c r="Q308" s="528"/>
      <c r="R308" s="528"/>
      <c r="S308" s="528"/>
      <c r="T308" s="528"/>
      <c r="U308" s="527"/>
      <c r="V308" s="528"/>
      <c r="W308" s="527"/>
      <c r="X308" s="529"/>
      <c r="Y308" s="529"/>
      <c r="Z308" s="529"/>
      <c r="AA308" s="529"/>
      <c r="AB308" s="529"/>
      <c r="AC308" s="529"/>
      <c r="AD308" s="529"/>
      <c r="AE308" s="529"/>
      <c r="AF308" s="529"/>
      <c r="AG308" s="529"/>
      <c r="AH308" s="529"/>
      <c r="AI308" s="529"/>
      <c r="AJ308" s="529"/>
      <c r="AK308" s="529"/>
      <c r="AL308" s="529"/>
      <c r="AM308" s="529"/>
      <c r="AN308" s="529"/>
      <c r="AO308" s="529"/>
      <c r="AP308" s="529"/>
      <c r="AQ308" s="529"/>
      <c r="AR308" s="529"/>
      <c r="AS308" s="529"/>
      <c r="AT308" s="529"/>
      <c r="AU308" s="529"/>
      <c r="AV308" s="529"/>
      <c r="AW308" s="529"/>
      <c r="AX308" s="529"/>
      <c r="AY308" s="529"/>
      <c r="AZ308" s="529"/>
      <c r="BA308" s="529"/>
      <c r="BB308" s="529"/>
      <c r="BC308" s="529"/>
      <c r="BD308" s="529"/>
      <c r="BE308" s="529"/>
      <c r="BF308" s="529"/>
      <c r="BG308" s="529"/>
      <c r="BH308" s="529"/>
      <c r="BI308" s="529"/>
      <c r="BJ308" s="529"/>
      <c r="BK308" s="529"/>
      <c r="BL308" s="529"/>
      <c r="BM308" s="529"/>
      <c r="BN308" s="529"/>
      <c r="BO308" s="529"/>
      <c r="BP308" s="529"/>
      <c r="BQ308" s="529"/>
      <c r="BR308" s="529"/>
      <c r="BS308" s="529"/>
      <c r="BT308" s="529"/>
    </row>
    <row r="309">
      <c r="A309" s="499"/>
      <c r="B309" s="527"/>
      <c r="C309" s="527"/>
      <c r="D309" s="528"/>
      <c r="E309" s="528"/>
      <c r="F309" s="528"/>
      <c r="G309" s="528"/>
      <c r="I309" s="529"/>
      <c r="J309" s="527"/>
      <c r="K309" s="527"/>
      <c r="L309" s="527"/>
      <c r="M309" s="528"/>
      <c r="N309" s="528"/>
      <c r="O309" s="528"/>
      <c r="P309" s="528"/>
      <c r="Q309" s="528"/>
      <c r="R309" s="528"/>
      <c r="S309" s="528"/>
      <c r="T309" s="528"/>
      <c r="U309" s="527"/>
      <c r="V309" s="528"/>
      <c r="W309" s="527"/>
      <c r="X309" s="529"/>
      <c r="Y309" s="529"/>
      <c r="Z309" s="529"/>
      <c r="AA309" s="529"/>
      <c r="AB309" s="529"/>
      <c r="AC309" s="529"/>
      <c r="AD309" s="529"/>
      <c r="AE309" s="529"/>
      <c r="AF309" s="529"/>
      <c r="AG309" s="529"/>
      <c r="AH309" s="529"/>
      <c r="AI309" s="529"/>
      <c r="AJ309" s="529"/>
      <c r="AK309" s="529"/>
      <c r="AL309" s="529"/>
      <c r="AM309" s="529"/>
      <c r="AN309" s="529"/>
      <c r="AO309" s="529"/>
      <c r="AP309" s="529"/>
      <c r="AQ309" s="529"/>
      <c r="AR309" s="529"/>
      <c r="AS309" s="529"/>
      <c r="AT309" s="529"/>
      <c r="AU309" s="529"/>
      <c r="AV309" s="529"/>
      <c r="AW309" s="529"/>
      <c r="AX309" s="529"/>
      <c r="AY309" s="529"/>
      <c r="AZ309" s="529"/>
      <c r="BA309" s="529"/>
      <c r="BB309" s="529"/>
      <c r="BC309" s="529"/>
      <c r="BD309" s="529"/>
      <c r="BE309" s="529"/>
      <c r="BF309" s="529"/>
      <c r="BG309" s="529"/>
      <c r="BH309" s="529"/>
      <c r="BI309" s="529"/>
      <c r="BJ309" s="529"/>
      <c r="BK309" s="529"/>
      <c r="BL309" s="529"/>
      <c r="BM309" s="529"/>
      <c r="BN309" s="529"/>
      <c r="BO309" s="529"/>
      <c r="BP309" s="529"/>
      <c r="BQ309" s="529"/>
      <c r="BR309" s="529"/>
      <c r="BS309" s="529"/>
      <c r="BT309" s="529"/>
    </row>
    <row r="310">
      <c r="A310" s="499"/>
      <c r="B310" s="527"/>
      <c r="C310" s="527"/>
      <c r="D310" s="528"/>
      <c r="E310" s="528"/>
      <c r="F310" s="528"/>
      <c r="G310" s="528"/>
      <c r="I310" s="529"/>
      <c r="J310" s="527"/>
      <c r="K310" s="527"/>
      <c r="L310" s="527"/>
      <c r="M310" s="528"/>
      <c r="N310" s="528"/>
      <c r="O310" s="528"/>
      <c r="P310" s="528"/>
      <c r="Q310" s="528"/>
      <c r="R310" s="528"/>
      <c r="S310" s="528"/>
      <c r="T310" s="528"/>
      <c r="U310" s="527"/>
      <c r="V310" s="528"/>
      <c r="W310" s="527"/>
      <c r="X310" s="529"/>
      <c r="Y310" s="529"/>
      <c r="Z310" s="529"/>
      <c r="AA310" s="529"/>
      <c r="AB310" s="529"/>
      <c r="AC310" s="529"/>
      <c r="AD310" s="529"/>
      <c r="AE310" s="529"/>
      <c r="AF310" s="529"/>
      <c r="AG310" s="529"/>
      <c r="AH310" s="529"/>
      <c r="AI310" s="529"/>
      <c r="AJ310" s="529"/>
      <c r="AK310" s="529"/>
      <c r="AL310" s="529"/>
      <c r="AM310" s="529"/>
      <c r="AN310" s="529"/>
      <c r="AO310" s="529"/>
      <c r="AP310" s="529"/>
      <c r="AQ310" s="529"/>
      <c r="AR310" s="529"/>
      <c r="AS310" s="529"/>
      <c r="AT310" s="529"/>
      <c r="AU310" s="529"/>
      <c r="AV310" s="529"/>
      <c r="AW310" s="529"/>
      <c r="AX310" s="529"/>
      <c r="AY310" s="529"/>
      <c r="AZ310" s="529"/>
      <c r="BA310" s="529"/>
      <c r="BB310" s="529"/>
      <c r="BC310" s="529"/>
      <c r="BD310" s="529"/>
      <c r="BE310" s="529"/>
      <c r="BF310" s="529"/>
      <c r="BG310" s="529"/>
      <c r="BH310" s="529"/>
      <c r="BI310" s="529"/>
      <c r="BJ310" s="529"/>
      <c r="BK310" s="529"/>
      <c r="BL310" s="529"/>
      <c r="BM310" s="529"/>
      <c r="BN310" s="529"/>
      <c r="BO310" s="529"/>
      <c r="BP310" s="529"/>
      <c r="BQ310" s="529"/>
      <c r="BR310" s="529"/>
      <c r="BS310" s="529"/>
      <c r="BT310" s="529"/>
    </row>
    <row r="311">
      <c r="A311" s="499"/>
      <c r="B311" s="527"/>
      <c r="C311" s="527"/>
      <c r="D311" s="528"/>
      <c r="E311" s="528"/>
      <c r="F311" s="528"/>
      <c r="G311" s="528"/>
      <c r="I311" s="529"/>
      <c r="J311" s="527"/>
      <c r="K311" s="527"/>
      <c r="L311" s="527"/>
      <c r="M311" s="528"/>
      <c r="N311" s="528"/>
      <c r="O311" s="528"/>
      <c r="P311" s="528"/>
      <c r="Q311" s="528"/>
      <c r="R311" s="528"/>
      <c r="S311" s="528"/>
      <c r="T311" s="528"/>
      <c r="U311" s="527"/>
      <c r="V311" s="528"/>
      <c r="W311" s="527"/>
      <c r="X311" s="529"/>
      <c r="Y311" s="529"/>
      <c r="Z311" s="529"/>
      <c r="AA311" s="529"/>
      <c r="AB311" s="529"/>
      <c r="AC311" s="529"/>
      <c r="AD311" s="529"/>
      <c r="AE311" s="529"/>
      <c r="AF311" s="529"/>
      <c r="AG311" s="529"/>
      <c r="AH311" s="529"/>
      <c r="AI311" s="529"/>
      <c r="AJ311" s="529"/>
      <c r="AK311" s="529"/>
      <c r="AL311" s="529"/>
      <c r="AM311" s="529"/>
      <c r="AN311" s="529"/>
      <c r="AO311" s="529"/>
      <c r="AP311" s="529"/>
      <c r="AQ311" s="529"/>
      <c r="AR311" s="529"/>
      <c r="AS311" s="529"/>
      <c r="AT311" s="529"/>
      <c r="AU311" s="529"/>
      <c r="AV311" s="529"/>
      <c r="AW311" s="529"/>
      <c r="AX311" s="529"/>
      <c r="AY311" s="529"/>
      <c r="AZ311" s="529"/>
      <c r="BA311" s="529"/>
      <c r="BB311" s="529"/>
      <c r="BC311" s="529"/>
      <c r="BD311" s="529"/>
      <c r="BE311" s="529"/>
      <c r="BF311" s="529"/>
      <c r="BG311" s="529"/>
      <c r="BH311" s="529"/>
      <c r="BI311" s="529"/>
      <c r="BJ311" s="529"/>
      <c r="BK311" s="529"/>
      <c r="BL311" s="529"/>
      <c r="BM311" s="529"/>
      <c r="BN311" s="529"/>
      <c r="BO311" s="529"/>
      <c r="BP311" s="529"/>
      <c r="BQ311" s="529"/>
      <c r="BR311" s="529"/>
      <c r="BS311" s="529"/>
      <c r="BT311" s="529"/>
    </row>
    <row r="312">
      <c r="A312" s="499"/>
      <c r="B312" s="527"/>
      <c r="C312" s="527"/>
      <c r="D312" s="528"/>
      <c r="E312" s="528"/>
      <c r="F312" s="528"/>
      <c r="G312" s="528"/>
      <c r="I312" s="529"/>
      <c r="J312" s="527"/>
      <c r="K312" s="527"/>
      <c r="L312" s="527"/>
      <c r="M312" s="528"/>
      <c r="N312" s="528"/>
      <c r="O312" s="528"/>
      <c r="P312" s="528"/>
      <c r="Q312" s="528"/>
      <c r="R312" s="528"/>
      <c r="S312" s="528"/>
      <c r="T312" s="528"/>
      <c r="U312" s="527"/>
      <c r="V312" s="528"/>
      <c r="W312" s="527"/>
      <c r="X312" s="529"/>
      <c r="Y312" s="529"/>
      <c r="Z312" s="529"/>
      <c r="AA312" s="529"/>
      <c r="AB312" s="529"/>
      <c r="AC312" s="529"/>
      <c r="AD312" s="529"/>
      <c r="AE312" s="529"/>
      <c r="AF312" s="529"/>
      <c r="AG312" s="529"/>
      <c r="AH312" s="529"/>
      <c r="AI312" s="529"/>
      <c r="AJ312" s="529"/>
      <c r="AK312" s="529"/>
      <c r="AL312" s="529"/>
      <c r="AM312" s="529"/>
      <c r="AN312" s="529"/>
      <c r="AO312" s="529"/>
      <c r="AP312" s="529"/>
      <c r="AQ312" s="529"/>
      <c r="AR312" s="529"/>
      <c r="AS312" s="529"/>
      <c r="AT312" s="529"/>
      <c r="AU312" s="529"/>
      <c r="AV312" s="529"/>
      <c r="AW312" s="529"/>
      <c r="AX312" s="529"/>
      <c r="AY312" s="529"/>
      <c r="AZ312" s="529"/>
      <c r="BA312" s="529"/>
      <c r="BB312" s="529"/>
      <c r="BC312" s="529"/>
      <c r="BD312" s="529"/>
      <c r="BE312" s="529"/>
      <c r="BF312" s="529"/>
      <c r="BG312" s="529"/>
      <c r="BH312" s="529"/>
      <c r="BI312" s="529"/>
      <c r="BJ312" s="529"/>
      <c r="BK312" s="529"/>
      <c r="BL312" s="529"/>
      <c r="BM312" s="529"/>
      <c r="BN312" s="529"/>
      <c r="BO312" s="529"/>
      <c r="BP312" s="529"/>
      <c r="BQ312" s="529"/>
      <c r="BR312" s="529"/>
      <c r="BS312" s="529"/>
      <c r="BT312" s="529"/>
    </row>
    <row r="313">
      <c r="A313" s="499"/>
      <c r="B313" s="527"/>
      <c r="C313" s="527"/>
      <c r="D313" s="528"/>
      <c r="E313" s="528"/>
      <c r="F313" s="528"/>
      <c r="G313" s="528"/>
      <c r="I313" s="529"/>
      <c r="J313" s="527"/>
      <c r="K313" s="527"/>
      <c r="L313" s="527"/>
      <c r="M313" s="528"/>
      <c r="N313" s="528"/>
      <c r="O313" s="528"/>
      <c r="P313" s="528"/>
      <c r="Q313" s="528"/>
      <c r="R313" s="528"/>
      <c r="S313" s="528"/>
      <c r="T313" s="528"/>
      <c r="U313" s="527"/>
      <c r="V313" s="528"/>
      <c r="W313" s="527"/>
      <c r="X313" s="529"/>
      <c r="Y313" s="529"/>
      <c r="Z313" s="529"/>
      <c r="AA313" s="529"/>
      <c r="AB313" s="529"/>
      <c r="AC313" s="529"/>
      <c r="AD313" s="529"/>
      <c r="AE313" s="529"/>
      <c r="AF313" s="529"/>
      <c r="AG313" s="529"/>
      <c r="AH313" s="529"/>
      <c r="AI313" s="529"/>
      <c r="AJ313" s="529"/>
      <c r="AK313" s="529"/>
      <c r="AL313" s="529"/>
      <c r="AM313" s="529"/>
      <c r="AN313" s="529"/>
      <c r="AO313" s="529"/>
      <c r="AP313" s="529"/>
      <c r="AQ313" s="529"/>
      <c r="AR313" s="529"/>
      <c r="AS313" s="529"/>
      <c r="AT313" s="529"/>
      <c r="AU313" s="529"/>
      <c r="AV313" s="529"/>
      <c r="AW313" s="529"/>
      <c r="AX313" s="529"/>
      <c r="AY313" s="529"/>
      <c r="AZ313" s="529"/>
      <c r="BA313" s="529"/>
      <c r="BB313" s="529"/>
      <c r="BC313" s="529"/>
      <c r="BD313" s="529"/>
      <c r="BE313" s="529"/>
      <c r="BF313" s="529"/>
      <c r="BG313" s="529"/>
      <c r="BH313" s="529"/>
      <c r="BI313" s="529"/>
      <c r="BJ313" s="529"/>
      <c r="BK313" s="529"/>
      <c r="BL313" s="529"/>
      <c r="BM313" s="529"/>
      <c r="BN313" s="529"/>
      <c r="BO313" s="529"/>
      <c r="BP313" s="529"/>
      <c r="BQ313" s="529"/>
      <c r="BR313" s="529"/>
      <c r="BS313" s="529"/>
      <c r="BT313" s="529"/>
    </row>
    <row r="314">
      <c r="A314" s="499"/>
      <c r="B314" s="527"/>
      <c r="C314" s="527"/>
      <c r="D314" s="528"/>
      <c r="E314" s="528"/>
      <c r="F314" s="528"/>
      <c r="G314" s="528"/>
      <c r="I314" s="529"/>
      <c r="J314" s="527"/>
      <c r="K314" s="527"/>
      <c r="L314" s="527"/>
      <c r="M314" s="528"/>
      <c r="N314" s="528"/>
      <c r="O314" s="528"/>
      <c r="P314" s="528"/>
      <c r="Q314" s="528"/>
      <c r="R314" s="528"/>
      <c r="S314" s="528"/>
      <c r="T314" s="528"/>
      <c r="U314" s="527"/>
      <c r="V314" s="528"/>
      <c r="W314" s="527"/>
      <c r="X314" s="529"/>
      <c r="Y314" s="529"/>
      <c r="Z314" s="529"/>
      <c r="AA314" s="529"/>
      <c r="AB314" s="529"/>
      <c r="AC314" s="529"/>
      <c r="AD314" s="529"/>
      <c r="AE314" s="529"/>
      <c r="AF314" s="529"/>
      <c r="AG314" s="529"/>
      <c r="AH314" s="529"/>
      <c r="AI314" s="529"/>
      <c r="AJ314" s="529"/>
      <c r="AK314" s="529"/>
      <c r="AL314" s="529"/>
      <c r="AM314" s="529"/>
      <c r="AN314" s="529"/>
      <c r="AO314" s="529"/>
      <c r="AP314" s="529"/>
      <c r="AQ314" s="529"/>
      <c r="AR314" s="529"/>
      <c r="AS314" s="529"/>
      <c r="AT314" s="529"/>
      <c r="AU314" s="529"/>
      <c r="AV314" s="529"/>
      <c r="AW314" s="529"/>
      <c r="AX314" s="529"/>
      <c r="AY314" s="529"/>
      <c r="AZ314" s="529"/>
      <c r="BA314" s="529"/>
      <c r="BB314" s="529"/>
      <c r="BC314" s="529"/>
      <c r="BD314" s="529"/>
      <c r="BE314" s="529"/>
      <c r="BF314" s="529"/>
      <c r="BG314" s="529"/>
      <c r="BH314" s="529"/>
      <c r="BI314" s="529"/>
      <c r="BJ314" s="529"/>
      <c r="BK314" s="529"/>
      <c r="BL314" s="529"/>
      <c r="BM314" s="529"/>
      <c r="BN314" s="529"/>
      <c r="BO314" s="529"/>
      <c r="BP314" s="529"/>
      <c r="BQ314" s="529"/>
      <c r="BR314" s="529"/>
      <c r="BS314" s="529"/>
      <c r="BT314" s="529"/>
    </row>
    <row r="315">
      <c r="A315" s="499"/>
      <c r="B315" s="527"/>
      <c r="C315" s="527"/>
      <c r="D315" s="528"/>
      <c r="E315" s="528"/>
      <c r="F315" s="528"/>
      <c r="G315" s="528"/>
      <c r="I315" s="529"/>
      <c r="J315" s="527"/>
      <c r="K315" s="527"/>
      <c r="L315" s="527"/>
      <c r="M315" s="528"/>
      <c r="N315" s="528"/>
      <c r="O315" s="528"/>
      <c r="P315" s="528"/>
      <c r="Q315" s="528"/>
      <c r="R315" s="528"/>
      <c r="S315" s="528"/>
      <c r="T315" s="528"/>
      <c r="U315" s="527"/>
      <c r="V315" s="528"/>
      <c r="W315" s="527"/>
      <c r="X315" s="529"/>
      <c r="Y315" s="529"/>
      <c r="Z315" s="529"/>
      <c r="AA315" s="529"/>
      <c r="AB315" s="529"/>
      <c r="AC315" s="529"/>
      <c r="AD315" s="529"/>
      <c r="AE315" s="529"/>
      <c r="AF315" s="529"/>
      <c r="AG315" s="529"/>
      <c r="AH315" s="529"/>
      <c r="AI315" s="529"/>
      <c r="AJ315" s="529"/>
      <c r="AK315" s="529"/>
      <c r="AL315" s="529"/>
      <c r="AM315" s="529"/>
      <c r="AN315" s="529"/>
      <c r="AO315" s="529"/>
      <c r="AP315" s="529"/>
      <c r="AQ315" s="529"/>
      <c r="AR315" s="529"/>
      <c r="AS315" s="529"/>
      <c r="AT315" s="529"/>
      <c r="AU315" s="529"/>
      <c r="AV315" s="529"/>
      <c r="AW315" s="529"/>
      <c r="AX315" s="529"/>
      <c r="AY315" s="529"/>
      <c r="AZ315" s="529"/>
      <c r="BA315" s="529"/>
      <c r="BB315" s="529"/>
      <c r="BC315" s="529"/>
      <c r="BD315" s="529"/>
      <c r="BE315" s="529"/>
      <c r="BF315" s="529"/>
      <c r="BG315" s="529"/>
      <c r="BH315" s="529"/>
      <c r="BI315" s="529"/>
      <c r="BJ315" s="529"/>
      <c r="BK315" s="529"/>
      <c r="BL315" s="529"/>
      <c r="BM315" s="529"/>
      <c r="BN315" s="529"/>
      <c r="BO315" s="529"/>
      <c r="BP315" s="529"/>
      <c r="BQ315" s="529"/>
      <c r="BR315" s="529"/>
      <c r="BS315" s="529"/>
      <c r="BT315" s="529"/>
    </row>
    <row r="316">
      <c r="A316" s="499"/>
      <c r="B316" s="527"/>
      <c r="C316" s="527"/>
      <c r="D316" s="528"/>
      <c r="E316" s="528"/>
      <c r="F316" s="528"/>
      <c r="G316" s="528"/>
      <c r="I316" s="529"/>
      <c r="J316" s="527"/>
      <c r="K316" s="527"/>
      <c r="L316" s="527"/>
      <c r="M316" s="528"/>
      <c r="N316" s="528"/>
      <c r="O316" s="528"/>
      <c r="P316" s="528"/>
      <c r="Q316" s="528"/>
      <c r="R316" s="528"/>
      <c r="S316" s="528"/>
      <c r="T316" s="528"/>
      <c r="U316" s="527"/>
      <c r="V316" s="528"/>
      <c r="W316" s="527"/>
      <c r="X316" s="529"/>
      <c r="Y316" s="529"/>
      <c r="Z316" s="529"/>
      <c r="AA316" s="529"/>
      <c r="AB316" s="529"/>
      <c r="AC316" s="529"/>
      <c r="AD316" s="529"/>
      <c r="AE316" s="529"/>
      <c r="AF316" s="529"/>
      <c r="AG316" s="529"/>
      <c r="AH316" s="529"/>
      <c r="AI316" s="529"/>
      <c r="AJ316" s="529"/>
      <c r="AK316" s="529"/>
      <c r="AL316" s="529"/>
      <c r="AM316" s="529"/>
      <c r="AN316" s="529"/>
      <c r="AO316" s="529"/>
      <c r="AP316" s="529"/>
      <c r="AQ316" s="529"/>
      <c r="AR316" s="529"/>
      <c r="AS316" s="529"/>
      <c r="AT316" s="529"/>
      <c r="AU316" s="529"/>
      <c r="AV316" s="529"/>
      <c r="AW316" s="529"/>
      <c r="AX316" s="529"/>
      <c r="AY316" s="529"/>
      <c r="AZ316" s="529"/>
      <c r="BA316" s="529"/>
      <c r="BB316" s="529"/>
      <c r="BC316" s="529"/>
      <c r="BD316" s="529"/>
      <c r="BE316" s="529"/>
      <c r="BF316" s="529"/>
      <c r="BG316" s="529"/>
      <c r="BH316" s="529"/>
      <c r="BI316" s="529"/>
      <c r="BJ316" s="529"/>
      <c r="BK316" s="529"/>
      <c r="BL316" s="529"/>
      <c r="BM316" s="529"/>
      <c r="BN316" s="529"/>
      <c r="BO316" s="529"/>
      <c r="BP316" s="529"/>
      <c r="BQ316" s="529"/>
      <c r="BR316" s="529"/>
      <c r="BS316" s="529"/>
      <c r="BT316" s="529"/>
    </row>
    <row r="317">
      <c r="A317" s="499"/>
      <c r="B317" s="527"/>
      <c r="C317" s="527"/>
      <c r="D317" s="528"/>
      <c r="E317" s="528"/>
      <c r="F317" s="528"/>
      <c r="G317" s="528"/>
      <c r="I317" s="529"/>
      <c r="J317" s="527"/>
      <c r="K317" s="527"/>
      <c r="L317" s="527"/>
      <c r="M317" s="528"/>
      <c r="N317" s="528"/>
      <c r="O317" s="528"/>
      <c r="P317" s="528"/>
      <c r="Q317" s="528"/>
      <c r="R317" s="528"/>
      <c r="S317" s="528"/>
      <c r="T317" s="528"/>
      <c r="U317" s="527"/>
      <c r="V317" s="528"/>
      <c r="W317" s="527"/>
      <c r="X317" s="529"/>
      <c r="Y317" s="529"/>
      <c r="Z317" s="529"/>
      <c r="AA317" s="529"/>
      <c r="AB317" s="529"/>
      <c r="AC317" s="529"/>
      <c r="AD317" s="529"/>
      <c r="AE317" s="529"/>
      <c r="AF317" s="529"/>
      <c r="AG317" s="529"/>
      <c r="AH317" s="529"/>
      <c r="AI317" s="529"/>
      <c r="AJ317" s="529"/>
      <c r="AK317" s="529"/>
      <c r="AL317" s="529"/>
      <c r="AM317" s="529"/>
      <c r="AN317" s="529"/>
      <c r="AO317" s="529"/>
      <c r="AP317" s="529"/>
      <c r="AQ317" s="529"/>
      <c r="AR317" s="529"/>
      <c r="AS317" s="529"/>
      <c r="AT317" s="529"/>
      <c r="AU317" s="529"/>
      <c r="AV317" s="529"/>
      <c r="AW317" s="529"/>
      <c r="AX317" s="529"/>
      <c r="AY317" s="529"/>
      <c r="AZ317" s="529"/>
      <c r="BA317" s="529"/>
      <c r="BB317" s="529"/>
      <c r="BC317" s="529"/>
      <c r="BD317" s="529"/>
      <c r="BE317" s="529"/>
      <c r="BF317" s="529"/>
      <c r="BG317" s="529"/>
      <c r="BH317" s="529"/>
      <c r="BI317" s="529"/>
      <c r="BJ317" s="529"/>
      <c r="BK317" s="529"/>
      <c r="BL317" s="529"/>
      <c r="BM317" s="529"/>
      <c r="BN317" s="529"/>
      <c r="BO317" s="529"/>
      <c r="BP317" s="529"/>
      <c r="BQ317" s="529"/>
      <c r="BR317" s="529"/>
      <c r="BS317" s="529"/>
      <c r="BT317" s="529"/>
    </row>
    <row r="318">
      <c r="A318" s="499"/>
      <c r="B318" s="527"/>
      <c r="C318" s="527"/>
      <c r="D318" s="528"/>
      <c r="E318" s="528"/>
      <c r="F318" s="528"/>
      <c r="G318" s="528"/>
      <c r="I318" s="529"/>
      <c r="J318" s="527"/>
      <c r="K318" s="527"/>
      <c r="L318" s="527"/>
      <c r="M318" s="528"/>
      <c r="N318" s="528"/>
      <c r="O318" s="528"/>
      <c r="P318" s="528"/>
      <c r="Q318" s="528"/>
      <c r="R318" s="528"/>
      <c r="S318" s="528"/>
      <c r="T318" s="528"/>
      <c r="U318" s="527"/>
      <c r="V318" s="528"/>
      <c r="W318" s="527"/>
      <c r="X318" s="529"/>
      <c r="Y318" s="529"/>
      <c r="Z318" s="529"/>
      <c r="AA318" s="529"/>
      <c r="AB318" s="529"/>
      <c r="AC318" s="529"/>
      <c r="AD318" s="529"/>
      <c r="AE318" s="529"/>
      <c r="AF318" s="529"/>
      <c r="AG318" s="529"/>
      <c r="AH318" s="529"/>
      <c r="AI318" s="529"/>
      <c r="AJ318" s="529"/>
      <c r="AK318" s="529"/>
      <c r="AL318" s="529"/>
      <c r="AM318" s="529"/>
      <c r="AN318" s="529"/>
      <c r="AO318" s="529"/>
      <c r="AP318" s="529"/>
      <c r="AQ318" s="529"/>
      <c r="AR318" s="529"/>
      <c r="AS318" s="529"/>
      <c r="AT318" s="529"/>
      <c r="AU318" s="529"/>
      <c r="AV318" s="529"/>
      <c r="AW318" s="529"/>
      <c r="AX318" s="529"/>
      <c r="AY318" s="529"/>
      <c r="AZ318" s="529"/>
      <c r="BA318" s="529"/>
      <c r="BB318" s="529"/>
      <c r="BC318" s="529"/>
      <c r="BD318" s="529"/>
      <c r="BE318" s="529"/>
      <c r="BF318" s="529"/>
      <c r="BG318" s="529"/>
      <c r="BH318" s="529"/>
      <c r="BI318" s="529"/>
      <c r="BJ318" s="529"/>
      <c r="BK318" s="529"/>
      <c r="BL318" s="529"/>
      <c r="BM318" s="529"/>
      <c r="BN318" s="529"/>
      <c r="BO318" s="529"/>
      <c r="BP318" s="529"/>
      <c r="BQ318" s="529"/>
      <c r="BR318" s="529"/>
      <c r="BS318" s="529"/>
      <c r="BT318" s="529"/>
    </row>
    <row r="319">
      <c r="A319" s="499"/>
      <c r="B319" s="527"/>
      <c r="C319" s="527"/>
      <c r="D319" s="528"/>
      <c r="E319" s="528"/>
      <c r="F319" s="528"/>
      <c r="G319" s="528"/>
      <c r="I319" s="529"/>
      <c r="J319" s="527"/>
      <c r="K319" s="527"/>
      <c r="L319" s="527"/>
      <c r="M319" s="528"/>
      <c r="N319" s="528"/>
      <c r="O319" s="528"/>
      <c r="P319" s="528"/>
      <c r="Q319" s="528"/>
      <c r="R319" s="528"/>
      <c r="S319" s="528"/>
      <c r="T319" s="528"/>
      <c r="U319" s="527"/>
      <c r="V319" s="528"/>
      <c r="W319" s="527"/>
      <c r="X319" s="529"/>
      <c r="Y319" s="529"/>
      <c r="Z319" s="529"/>
      <c r="AA319" s="529"/>
      <c r="AB319" s="529"/>
      <c r="AC319" s="529"/>
      <c r="AD319" s="529"/>
      <c r="AE319" s="529"/>
      <c r="AF319" s="529"/>
      <c r="AG319" s="529"/>
      <c r="AH319" s="529"/>
      <c r="AI319" s="529"/>
      <c r="AJ319" s="529"/>
      <c r="AK319" s="529"/>
      <c r="AL319" s="529"/>
      <c r="AM319" s="529"/>
      <c r="AN319" s="529"/>
      <c r="AO319" s="529"/>
      <c r="AP319" s="529"/>
      <c r="AQ319" s="529"/>
      <c r="AR319" s="529"/>
      <c r="AS319" s="529"/>
      <c r="AT319" s="529"/>
      <c r="AU319" s="529"/>
      <c r="AV319" s="529"/>
      <c r="AW319" s="529"/>
      <c r="AX319" s="529"/>
      <c r="AY319" s="529"/>
      <c r="AZ319" s="529"/>
      <c r="BA319" s="529"/>
      <c r="BB319" s="529"/>
      <c r="BC319" s="529"/>
      <c r="BD319" s="529"/>
      <c r="BE319" s="529"/>
      <c r="BF319" s="529"/>
      <c r="BG319" s="529"/>
      <c r="BH319" s="529"/>
      <c r="BI319" s="529"/>
      <c r="BJ319" s="529"/>
      <c r="BK319" s="529"/>
      <c r="BL319" s="529"/>
      <c r="BM319" s="529"/>
      <c r="BN319" s="529"/>
      <c r="BO319" s="529"/>
      <c r="BP319" s="529"/>
      <c r="BQ319" s="529"/>
      <c r="BR319" s="529"/>
      <c r="BS319" s="529"/>
      <c r="BT319" s="529"/>
    </row>
    <row r="320">
      <c r="A320" s="499"/>
      <c r="B320" s="527"/>
      <c r="C320" s="527"/>
      <c r="D320" s="528"/>
      <c r="E320" s="528"/>
      <c r="F320" s="528"/>
      <c r="G320" s="528"/>
      <c r="I320" s="529"/>
      <c r="J320" s="527"/>
      <c r="K320" s="527"/>
      <c r="L320" s="527"/>
      <c r="M320" s="528"/>
      <c r="N320" s="528"/>
      <c r="O320" s="528"/>
      <c r="P320" s="528"/>
      <c r="Q320" s="528"/>
      <c r="R320" s="528"/>
      <c r="S320" s="528"/>
      <c r="T320" s="528"/>
      <c r="U320" s="527"/>
      <c r="V320" s="528"/>
      <c r="W320" s="527"/>
      <c r="X320" s="529"/>
      <c r="Y320" s="529"/>
      <c r="Z320" s="529"/>
      <c r="AA320" s="529"/>
      <c r="AB320" s="529"/>
      <c r="AC320" s="529"/>
      <c r="AD320" s="529"/>
      <c r="AE320" s="529"/>
      <c r="AF320" s="529"/>
      <c r="AG320" s="529"/>
      <c r="AH320" s="529"/>
      <c r="AI320" s="529"/>
      <c r="AJ320" s="529"/>
      <c r="AK320" s="529"/>
      <c r="AL320" s="529"/>
      <c r="AM320" s="529"/>
      <c r="AN320" s="529"/>
      <c r="AO320" s="529"/>
      <c r="AP320" s="529"/>
      <c r="AQ320" s="529"/>
      <c r="AR320" s="529"/>
      <c r="AS320" s="529"/>
      <c r="AT320" s="529"/>
      <c r="AU320" s="529"/>
      <c r="AV320" s="529"/>
      <c r="AW320" s="529"/>
      <c r="AX320" s="529"/>
      <c r="AY320" s="529"/>
      <c r="AZ320" s="529"/>
      <c r="BA320" s="529"/>
      <c r="BB320" s="529"/>
      <c r="BC320" s="529"/>
      <c r="BD320" s="529"/>
      <c r="BE320" s="529"/>
      <c r="BF320" s="529"/>
      <c r="BG320" s="529"/>
      <c r="BH320" s="529"/>
      <c r="BI320" s="529"/>
      <c r="BJ320" s="529"/>
      <c r="BK320" s="529"/>
      <c r="BL320" s="529"/>
      <c r="BM320" s="529"/>
      <c r="BN320" s="529"/>
      <c r="BO320" s="529"/>
      <c r="BP320" s="529"/>
      <c r="BQ320" s="529"/>
      <c r="BR320" s="529"/>
      <c r="BS320" s="529"/>
      <c r="BT320" s="529"/>
    </row>
    <row r="321">
      <c r="A321" s="499"/>
      <c r="B321" s="527"/>
      <c r="C321" s="527"/>
      <c r="D321" s="528"/>
      <c r="E321" s="528"/>
      <c r="F321" s="528"/>
      <c r="G321" s="528"/>
      <c r="I321" s="529"/>
      <c r="J321" s="527"/>
      <c r="K321" s="527"/>
      <c r="L321" s="527"/>
      <c r="M321" s="528"/>
      <c r="N321" s="528"/>
      <c r="O321" s="528"/>
      <c r="P321" s="528"/>
      <c r="Q321" s="528"/>
      <c r="R321" s="528"/>
      <c r="S321" s="528"/>
      <c r="T321" s="528"/>
      <c r="U321" s="527"/>
      <c r="V321" s="528"/>
      <c r="W321" s="527"/>
      <c r="X321" s="529"/>
      <c r="Y321" s="529"/>
      <c r="Z321" s="529"/>
      <c r="AA321" s="529"/>
      <c r="AB321" s="529"/>
      <c r="AC321" s="529"/>
      <c r="AD321" s="529"/>
      <c r="AE321" s="529"/>
      <c r="AF321" s="529"/>
      <c r="AG321" s="529"/>
      <c r="AH321" s="529"/>
      <c r="AI321" s="529"/>
      <c r="AJ321" s="529"/>
      <c r="AK321" s="529"/>
      <c r="AL321" s="529"/>
      <c r="AM321" s="529"/>
      <c r="AN321" s="529"/>
      <c r="AO321" s="529"/>
      <c r="AP321" s="529"/>
      <c r="AQ321" s="529"/>
      <c r="AR321" s="529"/>
      <c r="AS321" s="529"/>
      <c r="AT321" s="529"/>
      <c r="AU321" s="529"/>
      <c r="AV321" s="529"/>
      <c r="AW321" s="529"/>
      <c r="AX321" s="529"/>
      <c r="AY321" s="529"/>
      <c r="AZ321" s="529"/>
      <c r="BA321" s="529"/>
      <c r="BB321" s="529"/>
      <c r="BC321" s="529"/>
      <c r="BD321" s="529"/>
      <c r="BE321" s="529"/>
      <c r="BF321" s="529"/>
      <c r="BG321" s="529"/>
      <c r="BH321" s="529"/>
      <c r="BI321" s="529"/>
      <c r="BJ321" s="529"/>
      <c r="BK321" s="529"/>
      <c r="BL321" s="529"/>
      <c r="BM321" s="529"/>
      <c r="BN321" s="529"/>
      <c r="BO321" s="529"/>
      <c r="BP321" s="529"/>
      <c r="BQ321" s="529"/>
      <c r="BR321" s="529"/>
      <c r="BS321" s="529"/>
      <c r="BT321" s="529"/>
    </row>
    <row r="322">
      <c r="A322" s="499"/>
      <c r="B322" s="527"/>
      <c r="C322" s="527"/>
      <c r="D322" s="528"/>
      <c r="E322" s="528"/>
      <c r="F322" s="528"/>
      <c r="G322" s="528"/>
      <c r="I322" s="529"/>
      <c r="J322" s="527"/>
      <c r="K322" s="527"/>
      <c r="L322" s="527"/>
      <c r="M322" s="528"/>
      <c r="N322" s="528"/>
      <c r="O322" s="528"/>
      <c r="P322" s="528"/>
      <c r="Q322" s="528"/>
      <c r="R322" s="528"/>
      <c r="S322" s="528"/>
      <c r="T322" s="528"/>
      <c r="U322" s="527"/>
      <c r="V322" s="528"/>
      <c r="W322" s="527"/>
      <c r="X322" s="529"/>
      <c r="Y322" s="529"/>
      <c r="Z322" s="529"/>
      <c r="AA322" s="529"/>
      <c r="AB322" s="529"/>
      <c r="AC322" s="529"/>
      <c r="AD322" s="529"/>
      <c r="AE322" s="529"/>
      <c r="AF322" s="529"/>
      <c r="AG322" s="529"/>
      <c r="AH322" s="529"/>
      <c r="AI322" s="529"/>
      <c r="AJ322" s="529"/>
      <c r="AK322" s="529"/>
      <c r="AL322" s="529"/>
      <c r="AM322" s="529"/>
      <c r="AN322" s="529"/>
      <c r="AO322" s="529"/>
      <c r="AP322" s="529"/>
      <c r="AQ322" s="529"/>
      <c r="AR322" s="529"/>
      <c r="AS322" s="529"/>
      <c r="AT322" s="529"/>
      <c r="AU322" s="529"/>
      <c r="AV322" s="529"/>
      <c r="AW322" s="529"/>
      <c r="AX322" s="529"/>
      <c r="AY322" s="529"/>
      <c r="AZ322" s="529"/>
      <c r="BA322" s="529"/>
      <c r="BB322" s="529"/>
      <c r="BC322" s="529"/>
      <c r="BD322" s="529"/>
      <c r="BE322" s="529"/>
      <c r="BF322" s="529"/>
      <c r="BG322" s="529"/>
      <c r="BH322" s="529"/>
      <c r="BI322" s="529"/>
      <c r="BJ322" s="529"/>
      <c r="BK322" s="529"/>
      <c r="BL322" s="529"/>
      <c r="BM322" s="529"/>
      <c r="BN322" s="529"/>
      <c r="BO322" s="529"/>
      <c r="BP322" s="529"/>
      <c r="BQ322" s="529"/>
      <c r="BR322" s="529"/>
      <c r="BS322" s="529"/>
      <c r="BT322" s="529"/>
    </row>
    <row r="323">
      <c r="A323" s="499"/>
      <c r="B323" s="527"/>
      <c r="C323" s="527"/>
      <c r="D323" s="528"/>
      <c r="E323" s="528"/>
      <c r="F323" s="528"/>
      <c r="G323" s="528"/>
      <c r="I323" s="529"/>
      <c r="J323" s="527"/>
      <c r="K323" s="527"/>
      <c r="L323" s="527"/>
      <c r="M323" s="528"/>
      <c r="N323" s="528"/>
      <c r="O323" s="528"/>
      <c r="P323" s="528"/>
      <c r="Q323" s="528"/>
      <c r="R323" s="528"/>
      <c r="S323" s="528"/>
      <c r="T323" s="528"/>
      <c r="U323" s="527"/>
      <c r="V323" s="528"/>
      <c r="W323" s="527"/>
      <c r="X323" s="529"/>
      <c r="Y323" s="529"/>
      <c r="Z323" s="529"/>
      <c r="AA323" s="529"/>
      <c r="AB323" s="529"/>
      <c r="AC323" s="529"/>
      <c r="AD323" s="529"/>
      <c r="AE323" s="529"/>
      <c r="AF323" s="529"/>
      <c r="AG323" s="529"/>
      <c r="AH323" s="529"/>
      <c r="AI323" s="529"/>
      <c r="AJ323" s="529"/>
      <c r="AK323" s="529"/>
      <c r="AL323" s="529"/>
      <c r="AM323" s="529"/>
      <c r="AN323" s="529"/>
      <c r="AO323" s="529"/>
      <c r="AP323" s="529"/>
      <c r="AQ323" s="529"/>
      <c r="AR323" s="529"/>
      <c r="AS323" s="529"/>
      <c r="AT323" s="529"/>
      <c r="AU323" s="529"/>
      <c r="AV323" s="529"/>
      <c r="AW323" s="529"/>
      <c r="AX323" s="529"/>
      <c r="AY323" s="529"/>
      <c r="AZ323" s="529"/>
      <c r="BA323" s="529"/>
      <c r="BB323" s="529"/>
      <c r="BC323" s="529"/>
      <c r="BD323" s="529"/>
      <c r="BE323" s="529"/>
      <c r="BF323" s="529"/>
      <c r="BG323" s="529"/>
      <c r="BH323" s="529"/>
      <c r="BI323" s="529"/>
      <c r="BJ323" s="529"/>
      <c r="BK323" s="529"/>
      <c r="BL323" s="529"/>
      <c r="BM323" s="529"/>
      <c r="BN323" s="529"/>
      <c r="BO323" s="529"/>
      <c r="BP323" s="529"/>
      <c r="BQ323" s="529"/>
      <c r="BR323" s="529"/>
      <c r="BS323" s="529"/>
      <c r="BT323" s="529"/>
    </row>
    <row r="324">
      <c r="A324" s="499"/>
      <c r="B324" s="527"/>
      <c r="C324" s="527"/>
      <c r="D324" s="528"/>
      <c r="E324" s="528"/>
      <c r="F324" s="528"/>
      <c r="G324" s="528"/>
      <c r="I324" s="529"/>
      <c r="J324" s="527"/>
      <c r="K324" s="527"/>
      <c r="L324" s="527"/>
      <c r="M324" s="528"/>
      <c r="N324" s="528"/>
      <c r="O324" s="528"/>
      <c r="P324" s="528"/>
      <c r="Q324" s="528"/>
      <c r="R324" s="528"/>
      <c r="S324" s="528"/>
      <c r="T324" s="528"/>
      <c r="U324" s="527"/>
      <c r="V324" s="528"/>
      <c r="W324" s="527"/>
      <c r="X324" s="529"/>
      <c r="Y324" s="529"/>
      <c r="Z324" s="529"/>
      <c r="AA324" s="529"/>
      <c r="AB324" s="529"/>
      <c r="AC324" s="529"/>
      <c r="AD324" s="529"/>
      <c r="AE324" s="529"/>
      <c r="AF324" s="529"/>
      <c r="AG324" s="529"/>
      <c r="AH324" s="529"/>
      <c r="AI324" s="529"/>
      <c r="AJ324" s="529"/>
      <c r="AK324" s="529"/>
      <c r="AL324" s="529"/>
      <c r="AM324" s="529"/>
      <c r="AN324" s="529"/>
      <c r="AO324" s="529"/>
      <c r="AP324" s="529"/>
      <c r="AQ324" s="529"/>
      <c r="AR324" s="529"/>
      <c r="AS324" s="529"/>
      <c r="AT324" s="529"/>
      <c r="AU324" s="529"/>
      <c r="AV324" s="529"/>
      <c r="AW324" s="529"/>
      <c r="AX324" s="529"/>
      <c r="AY324" s="529"/>
      <c r="AZ324" s="529"/>
      <c r="BA324" s="529"/>
      <c r="BB324" s="529"/>
      <c r="BC324" s="529"/>
      <c r="BD324" s="529"/>
      <c r="BE324" s="529"/>
      <c r="BF324" s="529"/>
      <c r="BG324" s="529"/>
      <c r="BH324" s="529"/>
      <c r="BI324" s="529"/>
      <c r="BJ324" s="529"/>
      <c r="BK324" s="529"/>
      <c r="BL324" s="529"/>
      <c r="BM324" s="529"/>
      <c r="BN324" s="529"/>
      <c r="BO324" s="529"/>
      <c r="BP324" s="529"/>
      <c r="BQ324" s="529"/>
      <c r="BR324" s="529"/>
      <c r="BS324" s="529"/>
      <c r="BT324" s="529"/>
    </row>
    <row r="325">
      <c r="A325" s="499"/>
      <c r="B325" s="527"/>
      <c r="C325" s="527"/>
      <c r="D325" s="528"/>
      <c r="E325" s="528"/>
      <c r="F325" s="528"/>
      <c r="G325" s="528"/>
      <c r="I325" s="529"/>
      <c r="J325" s="527"/>
      <c r="K325" s="527"/>
      <c r="L325" s="527"/>
      <c r="M325" s="528"/>
      <c r="N325" s="528"/>
      <c r="O325" s="528"/>
      <c r="P325" s="528"/>
      <c r="Q325" s="528"/>
      <c r="R325" s="528"/>
      <c r="S325" s="528"/>
      <c r="T325" s="528"/>
      <c r="U325" s="527"/>
      <c r="V325" s="528"/>
      <c r="W325" s="527"/>
      <c r="X325" s="529"/>
      <c r="Y325" s="529"/>
      <c r="Z325" s="529"/>
      <c r="AA325" s="529"/>
      <c r="AB325" s="529"/>
      <c r="AC325" s="529"/>
      <c r="AD325" s="529"/>
      <c r="AE325" s="529"/>
      <c r="AF325" s="529"/>
      <c r="AG325" s="529"/>
      <c r="AH325" s="529"/>
      <c r="AI325" s="529"/>
      <c r="AJ325" s="529"/>
      <c r="AK325" s="529"/>
      <c r="AL325" s="529"/>
      <c r="AM325" s="529"/>
      <c r="AN325" s="529"/>
      <c r="AO325" s="529"/>
      <c r="AP325" s="529"/>
      <c r="AQ325" s="529"/>
      <c r="AR325" s="529"/>
      <c r="AS325" s="529"/>
      <c r="AT325" s="529"/>
      <c r="AU325" s="529"/>
      <c r="AV325" s="529"/>
      <c r="AW325" s="529"/>
      <c r="AX325" s="529"/>
      <c r="AY325" s="529"/>
      <c r="AZ325" s="529"/>
      <c r="BA325" s="529"/>
      <c r="BB325" s="529"/>
      <c r="BC325" s="529"/>
      <c r="BD325" s="529"/>
      <c r="BE325" s="529"/>
      <c r="BF325" s="529"/>
      <c r="BG325" s="529"/>
      <c r="BH325" s="529"/>
      <c r="BI325" s="529"/>
      <c r="BJ325" s="529"/>
      <c r="BK325" s="529"/>
      <c r="BL325" s="529"/>
      <c r="BM325" s="529"/>
      <c r="BN325" s="529"/>
      <c r="BO325" s="529"/>
      <c r="BP325" s="529"/>
      <c r="BQ325" s="529"/>
      <c r="BR325" s="529"/>
      <c r="BS325" s="529"/>
      <c r="BT325" s="529"/>
    </row>
    <row r="326">
      <c r="A326" s="499"/>
      <c r="B326" s="527"/>
      <c r="C326" s="527"/>
      <c r="D326" s="528"/>
      <c r="E326" s="528"/>
      <c r="F326" s="528"/>
      <c r="G326" s="528"/>
      <c r="I326" s="529"/>
      <c r="J326" s="527"/>
      <c r="K326" s="527"/>
      <c r="L326" s="527"/>
      <c r="M326" s="528"/>
      <c r="N326" s="528"/>
      <c r="O326" s="528"/>
      <c r="P326" s="528"/>
      <c r="Q326" s="528"/>
      <c r="R326" s="528"/>
      <c r="S326" s="528"/>
      <c r="T326" s="528"/>
      <c r="U326" s="527"/>
      <c r="V326" s="528"/>
      <c r="W326" s="527"/>
      <c r="X326" s="529"/>
      <c r="Y326" s="529"/>
      <c r="Z326" s="529"/>
      <c r="AA326" s="529"/>
      <c r="AB326" s="529"/>
      <c r="AC326" s="529"/>
      <c r="AD326" s="529"/>
      <c r="AE326" s="529"/>
      <c r="AF326" s="529"/>
      <c r="AG326" s="529"/>
      <c r="AH326" s="529"/>
      <c r="AI326" s="529"/>
      <c r="AJ326" s="529"/>
      <c r="AK326" s="529"/>
      <c r="AL326" s="529"/>
      <c r="AM326" s="529"/>
      <c r="AN326" s="529"/>
      <c r="AO326" s="529"/>
      <c r="AP326" s="529"/>
      <c r="AQ326" s="529"/>
      <c r="AR326" s="529"/>
      <c r="AS326" s="529"/>
      <c r="AT326" s="529"/>
      <c r="AU326" s="529"/>
      <c r="AV326" s="529"/>
      <c r="AW326" s="529"/>
      <c r="AX326" s="529"/>
      <c r="AY326" s="529"/>
      <c r="AZ326" s="529"/>
      <c r="BA326" s="529"/>
      <c r="BB326" s="529"/>
      <c r="BC326" s="529"/>
      <c r="BD326" s="529"/>
      <c r="BE326" s="529"/>
      <c r="BF326" s="529"/>
      <c r="BG326" s="529"/>
      <c r="BH326" s="529"/>
      <c r="BI326" s="529"/>
      <c r="BJ326" s="529"/>
      <c r="BK326" s="529"/>
      <c r="BL326" s="529"/>
      <c r="BM326" s="529"/>
      <c r="BN326" s="529"/>
      <c r="BO326" s="529"/>
      <c r="BP326" s="529"/>
      <c r="BQ326" s="529"/>
      <c r="BR326" s="529"/>
      <c r="BS326" s="529"/>
      <c r="BT326" s="529"/>
    </row>
    <row r="327">
      <c r="A327" s="499"/>
      <c r="B327" s="527"/>
      <c r="C327" s="527"/>
      <c r="D327" s="528"/>
      <c r="E327" s="528"/>
      <c r="F327" s="528"/>
      <c r="G327" s="528"/>
      <c r="I327" s="529"/>
      <c r="J327" s="527"/>
      <c r="K327" s="527"/>
      <c r="L327" s="527"/>
      <c r="M327" s="528"/>
      <c r="N327" s="528"/>
      <c r="O327" s="528"/>
      <c r="P327" s="528"/>
      <c r="Q327" s="528"/>
      <c r="R327" s="528"/>
      <c r="S327" s="528"/>
      <c r="T327" s="528"/>
      <c r="U327" s="527"/>
      <c r="V327" s="528"/>
      <c r="W327" s="527"/>
      <c r="X327" s="529"/>
      <c r="Y327" s="529"/>
      <c r="Z327" s="529"/>
      <c r="AA327" s="529"/>
      <c r="AB327" s="529"/>
      <c r="AC327" s="529"/>
      <c r="AD327" s="529"/>
      <c r="AE327" s="529"/>
      <c r="AF327" s="529"/>
      <c r="AG327" s="529"/>
      <c r="AH327" s="529"/>
      <c r="AI327" s="529"/>
      <c r="AJ327" s="529"/>
      <c r="AK327" s="529"/>
      <c r="AL327" s="529"/>
      <c r="AM327" s="529"/>
      <c r="AN327" s="529"/>
      <c r="AO327" s="529"/>
      <c r="AP327" s="529"/>
      <c r="AQ327" s="529"/>
      <c r="AR327" s="529"/>
      <c r="AS327" s="529"/>
      <c r="AT327" s="529"/>
      <c r="AU327" s="529"/>
      <c r="AV327" s="529"/>
      <c r="AW327" s="529"/>
      <c r="AX327" s="529"/>
      <c r="AY327" s="529"/>
      <c r="AZ327" s="529"/>
      <c r="BA327" s="529"/>
      <c r="BB327" s="529"/>
      <c r="BC327" s="529"/>
      <c r="BD327" s="529"/>
      <c r="BE327" s="529"/>
      <c r="BF327" s="529"/>
      <c r="BG327" s="529"/>
      <c r="BH327" s="529"/>
      <c r="BI327" s="529"/>
      <c r="BJ327" s="529"/>
      <c r="BK327" s="529"/>
      <c r="BL327" s="529"/>
      <c r="BM327" s="529"/>
      <c r="BN327" s="529"/>
      <c r="BO327" s="529"/>
      <c r="BP327" s="529"/>
      <c r="BQ327" s="529"/>
      <c r="BR327" s="529"/>
      <c r="BS327" s="529"/>
      <c r="BT327" s="529"/>
    </row>
    <row r="328">
      <c r="A328" s="499"/>
      <c r="B328" s="527"/>
      <c r="C328" s="527"/>
      <c r="D328" s="528"/>
      <c r="E328" s="528"/>
      <c r="F328" s="528"/>
      <c r="G328" s="528"/>
      <c r="I328" s="529"/>
      <c r="J328" s="527"/>
      <c r="K328" s="527"/>
      <c r="L328" s="527"/>
      <c r="M328" s="528"/>
      <c r="N328" s="528"/>
      <c r="O328" s="528"/>
      <c r="P328" s="528"/>
      <c r="Q328" s="528"/>
      <c r="R328" s="528"/>
      <c r="S328" s="528"/>
      <c r="T328" s="528"/>
      <c r="U328" s="527"/>
      <c r="V328" s="528"/>
      <c r="W328" s="527"/>
      <c r="X328" s="529"/>
      <c r="Y328" s="529"/>
      <c r="Z328" s="529"/>
      <c r="AA328" s="529"/>
      <c r="AB328" s="529"/>
      <c r="AC328" s="529"/>
      <c r="AD328" s="529"/>
      <c r="AE328" s="529"/>
      <c r="AF328" s="529"/>
      <c r="AG328" s="529"/>
      <c r="AH328" s="529"/>
      <c r="AI328" s="529"/>
      <c r="AJ328" s="529"/>
      <c r="AK328" s="529"/>
      <c r="AL328" s="529"/>
      <c r="AM328" s="529"/>
      <c r="AN328" s="529"/>
      <c r="AO328" s="529"/>
      <c r="AP328" s="529"/>
      <c r="AQ328" s="529"/>
      <c r="AR328" s="529"/>
      <c r="AS328" s="529"/>
      <c r="AT328" s="529"/>
      <c r="AU328" s="529"/>
      <c r="AV328" s="529"/>
      <c r="AW328" s="529"/>
      <c r="AX328" s="529"/>
      <c r="AY328" s="529"/>
      <c r="AZ328" s="529"/>
      <c r="BA328" s="529"/>
      <c r="BB328" s="529"/>
      <c r="BC328" s="529"/>
      <c r="BD328" s="529"/>
      <c r="BE328" s="529"/>
      <c r="BF328" s="529"/>
      <c r="BG328" s="529"/>
      <c r="BH328" s="529"/>
      <c r="BI328" s="529"/>
      <c r="BJ328" s="529"/>
      <c r="BK328" s="529"/>
      <c r="BL328" s="529"/>
      <c r="BM328" s="529"/>
      <c r="BN328" s="529"/>
      <c r="BO328" s="529"/>
      <c r="BP328" s="529"/>
      <c r="BQ328" s="529"/>
      <c r="BR328" s="529"/>
      <c r="BS328" s="529"/>
      <c r="BT328" s="529"/>
    </row>
    <row r="329">
      <c r="A329" s="499"/>
      <c r="B329" s="527"/>
      <c r="C329" s="527"/>
      <c r="D329" s="528"/>
      <c r="E329" s="528"/>
      <c r="F329" s="528"/>
      <c r="G329" s="528"/>
      <c r="I329" s="529"/>
      <c r="J329" s="527"/>
      <c r="K329" s="527"/>
      <c r="L329" s="527"/>
      <c r="M329" s="528"/>
      <c r="N329" s="528"/>
      <c r="O329" s="528"/>
      <c r="P329" s="528"/>
      <c r="Q329" s="528"/>
      <c r="R329" s="528"/>
      <c r="S329" s="528"/>
      <c r="T329" s="528"/>
      <c r="U329" s="527"/>
      <c r="V329" s="528"/>
      <c r="W329" s="527"/>
      <c r="X329" s="529"/>
      <c r="Y329" s="529"/>
      <c r="Z329" s="529"/>
      <c r="AA329" s="529"/>
      <c r="AB329" s="529"/>
      <c r="AC329" s="529"/>
      <c r="AD329" s="529"/>
      <c r="AE329" s="529"/>
      <c r="AF329" s="529"/>
      <c r="AG329" s="529"/>
      <c r="AH329" s="529"/>
      <c r="AI329" s="529"/>
      <c r="AJ329" s="529"/>
      <c r="AK329" s="529"/>
      <c r="AL329" s="529"/>
      <c r="AM329" s="529"/>
      <c r="AN329" s="529"/>
      <c r="AO329" s="529"/>
      <c r="AP329" s="529"/>
      <c r="AQ329" s="529"/>
      <c r="AR329" s="529"/>
      <c r="AS329" s="529"/>
      <c r="AT329" s="529"/>
      <c r="AU329" s="529"/>
      <c r="AV329" s="529"/>
      <c r="AW329" s="529"/>
      <c r="AX329" s="529"/>
      <c r="AY329" s="529"/>
      <c r="AZ329" s="529"/>
      <c r="BA329" s="529"/>
      <c r="BB329" s="529"/>
      <c r="BC329" s="529"/>
      <c r="BD329" s="529"/>
      <c r="BE329" s="529"/>
      <c r="BF329" s="529"/>
      <c r="BG329" s="529"/>
      <c r="BH329" s="529"/>
      <c r="BI329" s="529"/>
      <c r="BJ329" s="529"/>
      <c r="BK329" s="529"/>
      <c r="BL329" s="529"/>
      <c r="BM329" s="529"/>
      <c r="BN329" s="529"/>
      <c r="BO329" s="529"/>
      <c r="BP329" s="529"/>
      <c r="BQ329" s="529"/>
      <c r="BR329" s="529"/>
      <c r="BS329" s="529"/>
      <c r="BT329" s="529"/>
    </row>
    <row r="330">
      <c r="A330" s="499"/>
      <c r="B330" s="527"/>
      <c r="C330" s="527"/>
      <c r="D330" s="528"/>
      <c r="E330" s="528"/>
      <c r="F330" s="528"/>
      <c r="G330" s="528"/>
      <c r="I330" s="529"/>
      <c r="J330" s="527"/>
      <c r="K330" s="527"/>
      <c r="L330" s="527"/>
      <c r="M330" s="528"/>
      <c r="N330" s="528"/>
      <c r="O330" s="528"/>
      <c r="P330" s="528"/>
      <c r="Q330" s="528"/>
      <c r="R330" s="528"/>
      <c r="S330" s="528"/>
      <c r="T330" s="528"/>
      <c r="U330" s="527"/>
      <c r="V330" s="528"/>
      <c r="W330" s="527"/>
      <c r="X330" s="529"/>
      <c r="Y330" s="529"/>
      <c r="Z330" s="529"/>
      <c r="AA330" s="529"/>
      <c r="AB330" s="529"/>
      <c r="AC330" s="529"/>
      <c r="AD330" s="529"/>
      <c r="AE330" s="529"/>
      <c r="AF330" s="529"/>
      <c r="AG330" s="529"/>
      <c r="AH330" s="529"/>
      <c r="AI330" s="529"/>
      <c r="AJ330" s="529"/>
      <c r="AK330" s="529"/>
      <c r="AL330" s="529"/>
      <c r="AM330" s="529"/>
      <c r="AN330" s="529"/>
      <c r="AO330" s="529"/>
      <c r="AP330" s="529"/>
      <c r="AQ330" s="529"/>
      <c r="AR330" s="529"/>
      <c r="AS330" s="529"/>
      <c r="AT330" s="529"/>
      <c r="AU330" s="529"/>
      <c r="AV330" s="529"/>
      <c r="AW330" s="529"/>
      <c r="AX330" s="529"/>
      <c r="AY330" s="529"/>
      <c r="AZ330" s="529"/>
      <c r="BA330" s="529"/>
      <c r="BB330" s="529"/>
      <c r="BC330" s="529"/>
      <c r="BD330" s="529"/>
      <c r="BE330" s="529"/>
      <c r="BF330" s="529"/>
      <c r="BG330" s="529"/>
      <c r="BH330" s="529"/>
      <c r="BI330" s="529"/>
      <c r="BJ330" s="529"/>
      <c r="BK330" s="529"/>
      <c r="BL330" s="529"/>
      <c r="BM330" s="529"/>
      <c r="BN330" s="529"/>
      <c r="BO330" s="529"/>
      <c r="BP330" s="529"/>
      <c r="BQ330" s="529"/>
      <c r="BR330" s="529"/>
      <c r="BS330" s="529"/>
      <c r="BT330" s="529"/>
    </row>
    <row r="331">
      <c r="A331" s="499"/>
      <c r="B331" s="527"/>
      <c r="C331" s="527"/>
      <c r="D331" s="528"/>
      <c r="E331" s="528"/>
      <c r="F331" s="528"/>
      <c r="G331" s="528"/>
      <c r="I331" s="529"/>
      <c r="J331" s="527"/>
      <c r="K331" s="527"/>
      <c r="L331" s="527"/>
      <c r="M331" s="528"/>
      <c r="N331" s="528"/>
      <c r="O331" s="528"/>
      <c r="P331" s="528"/>
      <c r="Q331" s="528"/>
      <c r="R331" s="528"/>
      <c r="S331" s="528"/>
      <c r="T331" s="528"/>
      <c r="U331" s="527"/>
      <c r="V331" s="528"/>
      <c r="W331" s="527"/>
      <c r="X331" s="529"/>
      <c r="Y331" s="529"/>
      <c r="Z331" s="529"/>
      <c r="AA331" s="529"/>
      <c r="AB331" s="529"/>
      <c r="AC331" s="529"/>
      <c r="AD331" s="529"/>
      <c r="AE331" s="529"/>
      <c r="AF331" s="529"/>
      <c r="AG331" s="529"/>
      <c r="AH331" s="529"/>
      <c r="AI331" s="529"/>
      <c r="AJ331" s="529"/>
      <c r="AK331" s="529"/>
      <c r="AL331" s="529"/>
      <c r="AM331" s="529"/>
      <c r="AN331" s="529"/>
      <c r="AO331" s="529"/>
      <c r="AP331" s="529"/>
      <c r="AQ331" s="529"/>
      <c r="AR331" s="529"/>
      <c r="AS331" s="529"/>
      <c r="AT331" s="529"/>
      <c r="AU331" s="529"/>
      <c r="AV331" s="529"/>
      <c r="AW331" s="529"/>
      <c r="AX331" s="529"/>
      <c r="AY331" s="529"/>
      <c r="AZ331" s="529"/>
      <c r="BA331" s="529"/>
      <c r="BB331" s="529"/>
      <c r="BC331" s="529"/>
      <c r="BD331" s="529"/>
      <c r="BE331" s="529"/>
      <c r="BF331" s="529"/>
      <c r="BG331" s="529"/>
      <c r="BH331" s="529"/>
      <c r="BI331" s="529"/>
      <c r="BJ331" s="529"/>
      <c r="BK331" s="529"/>
      <c r="BL331" s="529"/>
      <c r="BM331" s="529"/>
      <c r="BN331" s="529"/>
      <c r="BO331" s="529"/>
      <c r="BP331" s="529"/>
      <c r="BQ331" s="529"/>
      <c r="BR331" s="529"/>
      <c r="BS331" s="529"/>
      <c r="BT331" s="529"/>
    </row>
    <row r="332">
      <c r="A332" s="499"/>
      <c r="B332" s="527"/>
      <c r="C332" s="527"/>
      <c r="D332" s="528"/>
      <c r="E332" s="528"/>
      <c r="F332" s="528"/>
      <c r="G332" s="528"/>
      <c r="I332" s="529"/>
      <c r="J332" s="527"/>
      <c r="K332" s="527"/>
      <c r="L332" s="527"/>
      <c r="M332" s="528"/>
      <c r="N332" s="528"/>
      <c r="O332" s="528"/>
      <c r="P332" s="528"/>
      <c r="Q332" s="528"/>
      <c r="R332" s="528"/>
      <c r="S332" s="528"/>
      <c r="T332" s="528"/>
      <c r="U332" s="527"/>
      <c r="V332" s="528"/>
      <c r="W332" s="527"/>
      <c r="X332" s="529"/>
      <c r="Y332" s="529"/>
      <c r="Z332" s="529"/>
      <c r="AA332" s="529"/>
      <c r="AB332" s="529"/>
      <c r="AC332" s="529"/>
      <c r="AD332" s="529"/>
      <c r="AE332" s="529"/>
      <c r="AF332" s="529"/>
      <c r="AG332" s="529"/>
      <c r="AH332" s="529"/>
      <c r="AI332" s="529"/>
      <c r="AJ332" s="529"/>
      <c r="AK332" s="529"/>
      <c r="AL332" s="529"/>
      <c r="AM332" s="529"/>
      <c r="AN332" s="529"/>
      <c r="AO332" s="529"/>
      <c r="AP332" s="529"/>
      <c r="AQ332" s="529"/>
      <c r="AR332" s="529"/>
      <c r="AS332" s="529"/>
      <c r="AT332" s="529"/>
      <c r="AU332" s="529"/>
      <c r="AV332" s="529"/>
      <c r="AW332" s="529"/>
      <c r="AX332" s="529"/>
      <c r="AY332" s="529"/>
      <c r="AZ332" s="529"/>
      <c r="BA332" s="529"/>
      <c r="BB332" s="529"/>
      <c r="BC332" s="529"/>
      <c r="BD332" s="529"/>
      <c r="BE332" s="529"/>
      <c r="BF332" s="529"/>
      <c r="BG332" s="529"/>
      <c r="BH332" s="529"/>
      <c r="BI332" s="529"/>
      <c r="BJ332" s="529"/>
      <c r="BK332" s="529"/>
      <c r="BL332" s="529"/>
      <c r="BM332" s="529"/>
      <c r="BN332" s="529"/>
      <c r="BO332" s="529"/>
      <c r="BP332" s="529"/>
      <c r="BQ332" s="529"/>
      <c r="BR332" s="529"/>
      <c r="BS332" s="529"/>
      <c r="BT332" s="529"/>
    </row>
    <row r="333">
      <c r="A333" s="499"/>
      <c r="B333" s="527"/>
      <c r="C333" s="527"/>
      <c r="D333" s="528"/>
      <c r="E333" s="528"/>
      <c r="F333" s="528"/>
      <c r="G333" s="528"/>
      <c r="I333" s="529"/>
      <c r="J333" s="527"/>
      <c r="K333" s="527"/>
      <c r="L333" s="527"/>
      <c r="M333" s="528"/>
      <c r="N333" s="528"/>
      <c r="O333" s="528"/>
      <c r="P333" s="528"/>
      <c r="Q333" s="528"/>
      <c r="R333" s="528"/>
      <c r="S333" s="528"/>
      <c r="T333" s="528"/>
      <c r="U333" s="527"/>
      <c r="V333" s="528"/>
      <c r="W333" s="527"/>
      <c r="X333" s="529"/>
      <c r="Y333" s="529"/>
      <c r="Z333" s="529"/>
      <c r="AA333" s="529"/>
      <c r="AB333" s="529"/>
      <c r="AC333" s="529"/>
      <c r="AD333" s="529"/>
      <c r="AE333" s="529"/>
      <c r="AF333" s="529"/>
      <c r="AG333" s="529"/>
      <c r="AH333" s="529"/>
      <c r="AI333" s="529"/>
      <c r="AJ333" s="529"/>
      <c r="AK333" s="529"/>
      <c r="AL333" s="529"/>
      <c r="AM333" s="529"/>
      <c r="AN333" s="529"/>
      <c r="AO333" s="529"/>
      <c r="AP333" s="529"/>
      <c r="AQ333" s="529"/>
      <c r="AR333" s="529"/>
      <c r="AS333" s="529"/>
      <c r="AT333" s="529"/>
      <c r="AU333" s="529"/>
      <c r="AV333" s="529"/>
      <c r="AW333" s="529"/>
      <c r="AX333" s="529"/>
      <c r="AY333" s="529"/>
      <c r="AZ333" s="529"/>
      <c r="BA333" s="529"/>
      <c r="BB333" s="529"/>
      <c r="BC333" s="529"/>
      <c r="BD333" s="529"/>
      <c r="BE333" s="529"/>
      <c r="BF333" s="529"/>
      <c r="BG333" s="529"/>
      <c r="BH333" s="529"/>
      <c r="BI333" s="529"/>
      <c r="BJ333" s="529"/>
      <c r="BK333" s="529"/>
      <c r="BL333" s="529"/>
      <c r="BM333" s="529"/>
      <c r="BN333" s="529"/>
      <c r="BO333" s="529"/>
      <c r="BP333" s="529"/>
      <c r="BQ333" s="529"/>
      <c r="BR333" s="529"/>
      <c r="BS333" s="529"/>
      <c r="BT333" s="529"/>
    </row>
    <row r="334">
      <c r="A334" s="499"/>
      <c r="B334" s="527"/>
      <c r="C334" s="527"/>
      <c r="D334" s="528"/>
      <c r="E334" s="528"/>
      <c r="F334" s="528"/>
      <c r="G334" s="528"/>
      <c r="I334" s="529"/>
      <c r="J334" s="527"/>
      <c r="K334" s="527"/>
      <c r="L334" s="527"/>
      <c r="M334" s="528"/>
      <c r="N334" s="528"/>
      <c r="O334" s="528"/>
      <c r="P334" s="528"/>
      <c r="Q334" s="528"/>
      <c r="R334" s="528"/>
      <c r="S334" s="528"/>
      <c r="T334" s="528"/>
      <c r="U334" s="527"/>
      <c r="V334" s="528"/>
      <c r="W334" s="527"/>
      <c r="X334" s="529"/>
      <c r="Y334" s="529"/>
      <c r="Z334" s="529"/>
      <c r="AA334" s="529"/>
      <c r="AB334" s="529"/>
      <c r="AC334" s="529"/>
      <c r="AD334" s="529"/>
      <c r="AE334" s="529"/>
      <c r="AF334" s="529"/>
      <c r="AG334" s="529"/>
      <c r="AH334" s="529"/>
      <c r="AI334" s="529"/>
      <c r="AJ334" s="529"/>
      <c r="AK334" s="529"/>
      <c r="AL334" s="529"/>
      <c r="AM334" s="529"/>
      <c r="AN334" s="529"/>
      <c r="AO334" s="529"/>
      <c r="AP334" s="529"/>
      <c r="AQ334" s="529"/>
      <c r="AR334" s="529"/>
      <c r="AS334" s="529"/>
      <c r="AT334" s="529"/>
      <c r="AU334" s="529"/>
      <c r="AV334" s="529"/>
      <c r="AW334" s="529"/>
      <c r="AX334" s="529"/>
      <c r="AY334" s="529"/>
      <c r="AZ334" s="529"/>
      <c r="BA334" s="529"/>
      <c r="BB334" s="529"/>
      <c r="BC334" s="529"/>
      <c r="BD334" s="529"/>
      <c r="BE334" s="529"/>
      <c r="BF334" s="529"/>
      <c r="BG334" s="529"/>
      <c r="BH334" s="529"/>
      <c r="BI334" s="529"/>
      <c r="BJ334" s="529"/>
      <c r="BK334" s="529"/>
      <c r="BL334" s="529"/>
      <c r="BM334" s="529"/>
      <c r="BN334" s="529"/>
      <c r="BO334" s="529"/>
      <c r="BP334" s="529"/>
      <c r="BQ334" s="529"/>
      <c r="BR334" s="529"/>
      <c r="BS334" s="529"/>
      <c r="BT334" s="529"/>
    </row>
    <row r="335">
      <c r="A335" s="499"/>
      <c r="B335" s="527"/>
      <c r="C335" s="527"/>
      <c r="D335" s="528"/>
      <c r="E335" s="528"/>
      <c r="F335" s="528"/>
      <c r="G335" s="528"/>
      <c r="I335" s="529"/>
      <c r="J335" s="527"/>
      <c r="K335" s="527"/>
      <c r="L335" s="527"/>
      <c r="M335" s="528"/>
      <c r="N335" s="528"/>
      <c r="O335" s="528"/>
      <c r="P335" s="528"/>
      <c r="Q335" s="528"/>
      <c r="R335" s="528"/>
      <c r="S335" s="528"/>
      <c r="T335" s="528"/>
      <c r="U335" s="527"/>
      <c r="V335" s="528"/>
      <c r="W335" s="527"/>
      <c r="X335" s="529"/>
      <c r="Y335" s="529"/>
      <c r="Z335" s="529"/>
      <c r="AA335" s="529"/>
      <c r="AB335" s="529"/>
      <c r="AC335" s="529"/>
      <c r="AD335" s="529"/>
      <c r="AE335" s="529"/>
      <c r="AF335" s="529"/>
      <c r="AG335" s="529"/>
      <c r="AH335" s="529"/>
      <c r="AI335" s="529"/>
      <c r="AJ335" s="529"/>
      <c r="AK335" s="529"/>
      <c r="AL335" s="529"/>
      <c r="AM335" s="529"/>
      <c r="AN335" s="529"/>
      <c r="AO335" s="529"/>
      <c r="AP335" s="529"/>
      <c r="AQ335" s="529"/>
      <c r="AR335" s="529"/>
      <c r="AS335" s="529"/>
      <c r="AT335" s="529"/>
      <c r="AU335" s="529"/>
      <c r="AV335" s="529"/>
      <c r="AW335" s="529"/>
      <c r="AX335" s="529"/>
      <c r="AY335" s="529"/>
      <c r="AZ335" s="529"/>
      <c r="BA335" s="529"/>
      <c r="BB335" s="529"/>
      <c r="BC335" s="529"/>
      <c r="BD335" s="529"/>
      <c r="BE335" s="529"/>
      <c r="BF335" s="529"/>
      <c r="BG335" s="529"/>
      <c r="BH335" s="529"/>
      <c r="BI335" s="529"/>
      <c r="BJ335" s="529"/>
      <c r="BK335" s="529"/>
      <c r="BL335" s="529"/>
      <c r="BM335" s="529"/>
      <c r="BN335" s="529"/>
      <c r="BO335" s="529"/>
      <c r="BP335" s="529"/>
      <c r="BQ335" s="529"/>
      <c r="BR335" s="529"/>
      <c r="BS335" s="529"/>
      <c r="BT335" s="529"/>
    </row>
    <row r="336">
      <c r="A336" s="499"/>
      <c r="B336" s="527"/>
      <c r="C336" s="527"/>
      <c r="D336" s="528"/>
      <c r="E336" s="528"/>
      <c r="F336" s="528"/>
      <c r="G336" s="528"/>
      <c r="I336" s="529"/>
      <c r="J336" s="527"/>
      <c r="K336" s="527"/>
      <c r="L336" s="527"/>
      <c r="M336" s="528"/>
      <c r="N336" s="528"/>
      <c r="O336" s="528"/>
      <c r="P336" s="528"/>
      <c r="Q336" s="528"/>
      <c r="R336" s="528"/>
      <c r="S336" s="528"/>
      <c r="T336" s="528"/>
      <c r="U336" s="527"/>
      <c r="V336" s="528"/>
      <c r="W336" s="527"/>
      <c r="X336" s="529"/>
      <c r="Y336" s="529"/>
      <c r="Z336" s="529"/>
      <c r="AA336" s="529"/>
      <c r="AB336" s="529"/>
      <c r="AC336" s="529"/>
      <c r="AD336" s="529"/>
      <c r="AE336" s="529"/>
      <c r="AF336" s="529"/>
      <c r="AG336" s="529"/>
      <c r="AH336" s="529"/>
      <c r="AI336" s="529"/>
      <c r="AJ336" s="529"/>
      <c r="AK336" s="529"/>
      <c r="AL336" s="529"/>
      <c r="AM336" s="529"/>
      <c r="AN336" s="529"/>
      <c r="AO336" s="529"/>
      <c r="AP336" s="529"/>
      <c r="AQ336" s="529"/>
      <c r="AR336" s="529"/>
      <c r="AS336" s="529"/>
      <c r="AT336" s="529"/>
      <c r="AU336" s="529"/>
      <c r="AV336" s="529"/>
      <c r="AW336" s="529"/>
      <c r="AX336" s="529"/>
      <c r="AY336" s="529"/>
      <c r="AZ336" s="529"/>
      <c r="BA336" s="529"/>
      <c r="BB336" s="529"/>
      <c r="BC336" s="529"/>
      <c r="BD336" s="529"/>
      <c r="BE336" s="529"/>
      <c r="BF336" s="529"/>
      <c r="BG336" s="529"/>
      <c r="BH336" s="529"/>
      <c r="BI336" s="529"/>
      <c r="BJ336" s="529"/>
      <c r="BK336" s="529"/>
      <c r="BL336" s="529"/>
      <c r="BM336" s="529"/>
      <c r="BN336" s="529"/>
      <c r="BO336" s="529"/>
      <c r="BP336" s="529"/>
      <c r="BQ336" s="529"/>
      <c r="BR336" s="529"/>
      <c r="BS336" s="529"/>
      <c r="BT336" s="529"/>
    </row>
    <row r="337">
      <c r="A337" s="499"/>
      <c r="B337" s="527"/>
      <c r="C337" s="527"/>
      <c r="D337" s="528"/>
      <c r="E337" s="528"/>
      <c r="F337" s="528"/>
      <c r="G337" s="528"/>
      <c r="I337" s="529"/>
      <c r="J337" s="527"/>
      <c r="K337" s="527"/>
      <c r="L337" s="527"/>
      <c r="M337" s="528"/>
      <c r="N337" s="528"/>
      <c r="O337" s="528"/>
      <c r="P337" s="528"/>
      <c r="Q337" s="528"/>
      <c r="R337" s="528"/>
      <c r="S337" s="528"/>
      <c r="T337" s="528"/>
      <c r="U337" s="527"/>
      <c r="V337" s="528"/>
      <c r="W337" s="527"/>
      <c r="X337" s="529"/>
      <c r="Y337" s="529"/>
      <c r="Z337" s="529"/>
      <c r="AA337" s="529"/>
      <c r="AB337" s="529"/>
      <c r="AC337" s="529"/>
      <c r="AD337" s="529"/>
      <c r="AE337" s="529"/>
      <c r="AF337" s="529"/>
      <c r="AG337" s="529"/>
      <c r="AH337" s="529"/>
      <c r="AI337" s="529"/>
      <c r="AJ337" s="529"/>
      <c r="AK337" s="529"/>
      <c r="AL337" s="529"/>
      <c r="AM337" s="529"/>
      <c r="AN337" s="529"/>
      <c r="AO337" s="529"/>
      <c r="AP337" s="529"/>
      <c r="AQ337" s="529"/>
      <c r="AR337" s="529"/>
      <c r="AS337" s="529"/>
      <c r="AT337" s="529"/>
      <c r="AU337" s="529"/>
      <c r="AV337" s="529"/>
      <c r="AW337" s="529"/>
      <c r="AX337" s="529"/>
      <c r="AY337" s="529"/>
      <c r="AZ337" s="529"/>
      <c r="BA337" s="529"/>
      <c r="BB337" s="529"/>
      <c r="BC337" s="529"/>
      <c r="BD337" s="529"/>
      <c r="BE337" s="529"/>
      <c r="BF337" s="529"/>
      <c r="BG337" s="529"/>
      <c r="BH337" s="529"/>
      <c r="BI337" s="529"/>
      <c r="BJ337" s="529"/>
      <c r="BK337" s="529"/>
      <c r="BL337" s="529"/>
      <c r="BM337" s="529"/>
      <c r="BN337" s="529"/>
      <c r="BO337" s="529"/>
      <c r="BP337" s="529"/>
      <c r="BQ337" s="529"/>
      <c r="BR337" s="529"/>
      <c r="BS337" s="529"/>
      <c r="BT337" s="529"/>
    </row>
    <row r="338">
      <c r="A338" s="499"/>
      <c r="B338" s="527"/>
      <c r="C338" s="527"/>
      <c r="D338" s="528"/>
      <c r="E338" s="528"/>
      <c r="F338" s="528"/>
      <c r="G338" s="528"/>
      <c r="I338" s="529"/>
      <c r="J338" s="527"/>
      <c r="K338" s="527"/>
      <c r="L338" s="527"/>
      <c r="M338" s="528"/>
      <c r="N338" s="528"/>
      <c r="O338" s="528"/>
      <c r="P338" s="528"/>
      <c r="Q338" s="528"/>
      <c r="R338" s="528"/>
      <c r="S338" s="528"/>
      <c r="T338" s="528"/>
      <c r="U338" s="527"/>
      <c r="V338" s="528"/>
      <c r="W338" s="527"/>
      <c r="X338" s="529"/>
      <c r="Y338" s="529"/>
      <c r="Z338" s="529"/>
      <c r="AA338" s="529"/>
      <c r="AB338" s="529"/>
      <c r="AC338" s="529"/>
      <c r="AD338" s="529"/>
      <c r="AE338" s="529"/>
      <c r="AF338" s="529"/>
      <c r="AG338" s="529"/>
      <c r="AH338" s="529"/>
      <c r="AI338" s="529"/>
      <c r="AJ338" s="529"/>
      <c r="AK338" s="529"/>
      <c r="AL338" s="529"/>
      <c r="AM338" s="529"/>
      <c r="AN338" s="529"/>
      <c r="AO338" s="529"/>
      <c r="AP338" s="529"/>
      <c r="AQ338" s="529"/>
      <c r="AR338" s="529"/>
      <c r="AS338" s="529"/>
      <c r="AT338" s="529"/>
      <c r="AU338" s="529"/>
      <c r="AV338" s="529"/>
      <c r="AW338" s="529"/>
      <c r="AX338" s="529"/>
      <c r="AY338" s="529"/>
      <c r="AZ338" s="529"/>
      <c r="BA338" s="529"/>
      <c r="BB338" s="529"/>
      <c r="BC338" s="529"/>
      <c r="BD338" s="529"/>
      <c r="BE338" s="529"/>
      <c r="BF338" s="529"/>
      <c r="BG338" s="529"/>
      <c r="BH338" s="529"/>
      <c r="BI338" s="529"/>
      <c r="BJ338" s="529"/>
      <c r="BK338" s="529"/>
      <c r="BL338" s="529"/>
      <c r="BM338" s="529"/>
      <c r="BN338" s="529"/>
      <c r="BO338" s="529"/>
      <c r="BP338" s="529"/>
      <c r="BQ338" s="529"/>
      <c r="BR338" s="529"/>
      <c r="BS338" s="529"/>
      <c r="BT338" s="529"/>
    </row>
    <row r="339">
      <c r="A339" s="499"/>
      <c r="B339" s="527"/>
      <c r="C339" s="527"/>
      <c r="D339" s="528"/>
      <c r="E339" s="528"/>
      <c r="F339" s="528"/>
      <c r="G339" s="528"/>
      <c r="I339" s="529"/>
      <c r="J339" s="527"/>
      <c r="K339" s="527"/>
      <c r="L339" s="527"/>
      <c r="M339" s="528"/>
      <c r="N339" s="528"/>
      <c r="O339" s="528"/>
      <c r="P339" s="528"/>
      <c r="Q339" s="528"/>
      <c r="R339" s="528"/>
      <c r="S339" s="528"/>
      <c r="T339" s="528"/>
      <c r="U339" s="527"/>
      <c r="V339" s="528"/>
      <c r="W339" s="527"/>
      <c r="X339" s="529"/>
      <c r="Y339" s="529"/>
      <c r="Z339" s="529"/>
      <c r="AA339" s="529"/>
      <c r="AB339" s="529"/>
      <c r="AC339" s="529"/>
      <c r="AD339" s="529"/>
      <c r="AE339" s="529"/>
      <c r="AF339" s="529"/>
      <c r="AG339" s="529"/>
      <c r="AH339" s="529"/>
      <c r="AI339" s="529"/>
      <c r="AJ339" s="529"/>
      <c r="AK339" s="529"/>
      <c r="AL339" s="529"/>
      <c r="AM339" s="529"/>
      <c r="AN339" s="529"/>
      <c r="AO339" s="529"/>
      <c r="AP339" s="529"/>
      <c r="AQ339" s="529"/>
      <c r="AR339" s="529"/>
      <c r="AS339" s="529"/>
      <c r="AT339" s="529"/>
      <c r="AU339" s="529"/>
      <c r="AV339" s="529"/>
      <c r="AW339" s="529"/>
      <c r="AX339" s="529"/>
      <c r="AY339" s="529"/>
      <c r="AZ339" s="529"/>
      <c r="BA339" s="529"/>
      <c r="BB339" s="529"/>
      <c r="BC339" s="529"/>
      <c r="BD339" s="529"/>
      <c r="BE339" s="529"/>
      <c r="BF339" s="529"/>
      <c r="BG339" s="529"/>
      <c r="BH339" s="529"/>
      <c r="BI339" s="529"/>
      <c r="BJ339" s="529"/>
      <c r="BK339" s="529"/>
      <c r="BL339" s="529"/>
      <c r="BM339" s="529"/>
      <c r="BN339" s="529"/>
      <c r="BO339" s="529"/>
      <c r="BP339" s="529"/>
      <c r="BQ339" s="529"/>
      <c r="BR339" s="529"/>
      <c r="BS339" s="529"/>
      <c r="BT339" s="529"/>
    </row>
    <row r="340">
      <c r="A340" s="499"/>
      <c r="B340" s="527"/>
      <c r="C340" s="527"/>
      <c r="D340" s="528"/>
      <c r="E340" s="528"/>
      <c r="F340" s="528"/>
      <c r="G340" s="528"/>
      <c r="I340" s="529"/>
      <c r="J340" s="527"/>
      <c r="K340" s="527"/>
      <c r="L340" s="527"/>
      <c r="M340" s="528"/>
      <c r="N340" s="528"/>
      <c r="O340" s="528"/>
      <c r="P340" s="528"/>
      <c r="Q340" s="528"/>
      <c r="R340" s="528"/>
      <c r="S340" s="528"/>
      <c r="T340" s="528"/>
      <c r="U340" s="527"/>
      <c r="V340" s="528"/>
      <c r="W340" s="527"/>
      <c r="X340" s="529"/>
      <c r="Y340" s="529"/>
      <c r="Z340" s="529"/>
      <c r="AA340" s="529"/>
      <c r="AB340" s="529"/>
      <c r="AC340" s="529"/>
      <c r="AD340" s="529"/>
      <c r="AE340" s="529"/>
      <c r="AF340" s="529"/>
      <c r="AG340" s="529"/>
      <c r="AH340" s="529"/>
      <c r="AI340" s="529"/>
      <c r="AJ340" s="529"/>
      <c r="AK340" s="529"/>
      <c r="AL340" s="529"/>
      <c r="AM340" s="529"/>
      <c r="AN340" s="529"/>
      <c r="AO340" s="529"/>
      <c r="AP340" s="529"/>
      <c r="AQ340" s="529"/>
      <c r="AR340" s="529"/>
      <c r="AS340" s="529"/>
      <c r="AT340" s="529"/>
      <c r="AU340" s="529"/>
      <c r="AV340" s="529"/>
      <c r="AW340" s="529"/>
      <c r="AX340" s="529"/>
      <c r="AY340" s="529"/>
      <c r="AZ340" s="529"/>
      <c r="BA340" s="529"/>
      <c r="BB340" s="529"/>
      <c r="BC340" s="529"/>
      <c r="BD340" s="529"/>
      <c r="BE340" s="529"/>
      <c r="BF340" s="529"/>
      <c r="BG340" s="529"/>
      <c r="BH340" s="529"/>
      <c r="BI340" s="529"/>
      <c r="BJ340" s="529"/>
      <c r="BK340" s="529"/>
      <c r="BL340" s="529"/>
      <c r="BM340" s="529"/>
      <c r="BN340" s="529"/>
      <c r="BO340" s="529"/>
      <c r="BP340" s="529"/>
      <c r="BQ340" s="529"/>
      <c r="BR340" s="529"/>
      <c r="BS340" s="529"/>
      <c r="BT340" s="529"/>
    </row>
    <row r="341">
      <c r="A341" s="499"/>
      <c r="B341" s="527"/>
      <c r="C341" s="527"/>
      <c r="D341" s="528"/>
      <c r="E341" s="528"/>
      <c r="F341" s="528"/>
      <c r="G341" s="528"/>
      <c r="I341" s="529"/>
      <c r="J341" s="527"/>
      <c r="K341" s="527"/>
      <c r="L341" s="527"/>
      <c r="M341" s="528"/>
      <c r="N341" s="528"/>
      <c r="O341" s="528"/>
      <c r="P341" s="528"/>
      <c r="Q341" s="528"/>
      <c r="R341" s="528"/>
      <c r="S341" s="528"/>
      <c r="T341" s="528"/>
      <c r="U341" s="527"/>
      <c r="V341" s="528"/>
      <c r="W341" s="527"/>
      <c r="X341" s="529"/>
      <c r="Y341" s="529"/>
      <c r="Z341" s="529"/>
      <c r="AA341" s="529"/>
      <c r="AB341" s="529"/>
      <c r="AC341" s="529"/>
      <c r="AD341" s="529"/>
      <c r="AE341" s="529"/>
      <c r="AF341" s="529"/>
      <c r="AG341" s="529"/>
      <c r="AH341" s="529"/>
      <c r="AI341" s="529"/>
      <c r="AJ341" s="529"/>
      <c r="AK341" s="529"/>
      <c r="AL341" s="529"/>
      <c r="AM341" s="529"/>
      <c r="AN341" s="529"/>
      <c r="AO341" s="529"/>
      <c r="AP341" s="529"/>
      <c r="AQ341" s="529"/>
      <c r="AR341" s="529"/>
      <c r="AS341" s="529"/>
      <c r="AT341" s="529"/>
      <c r="AU341" s="529"/>
      <c r="AV341" s="529"/>
      <c r="AW341" s="529"/>
      <c r="AX341" s="529"/>
      <c r="AY341" s="529"/>
      <c r="AZ341" s="529"/>
      <c r="BA341" s="529"/>
      <c r="BB341" s="529"/>
      <c r="BC341" s="529"/>
      <c r="BD341" s="529"/>
      <c r="BE341" s="529"/>
      <c r="BF341" s="529"/>
      <c r="BG341" s="529"/>
      <c r="BH341" s="529"/>
      <c r="BI341" s="529"/>
      <c r="BJ341" s="529"/>
      <c r="BK341" s="529"/>
      <c r="BL341" s="529"/>
      <c r="BM341" s="529"/>
      <c r="BN341" s="529"/>
      <c r="BO341" s="529"/>
      <c r="BP341" s="529"/>
      <c r="BQ341" s="529"/>
      <c r="BR341" s="529"/>
      <c r="BS341" s="529"/>
      <c r="BT341" s="529"/>
    </row>
    <row r="342">
      <c r="A342" s="499"/>
      <c r="B342" s="527"/>
      <c r="C342" s="527"/>
      <c r="D342" s="528"/>
      <c r="E342" s="528"/>
      <c r="F342" s="528"/>
      <c r="G342" s="528"/>
      <c r="I342" s="529"/>
      <c r="J342" s="527"/>
      <c r="K342" s="527"/>
      <c r="L342" s="527"/>
      <c r="M342" s="528"/>
      <c r="N342" s="528"/>
      <c r="O342" s="528"/>
      <c r="P342" s="528"/>
      <c r="Q342" s="528"/>
      <c r="R342" s="528"/>
      <c r="S342" s="528"/>
      <c r="T342" s="528"/>
      <c r="U342" s="527"/>
      <c r="V342" s="528"/>
      <c r="W342" s="527"/>
      <c r="X342" s="529"/>
      <c r="Y342" s="529"/>
      <c r="Z342" s="529"/>
      <c r="AA342" s="529"/>
      <c r="AB342" s="529"/>
      <c r="AC342" s="529"/>
      <c r="AD342" s="529"/>
      <c r="AE342" s="529"/>
      <c r="AF342" s="529"/>
      <c r="AG342" s="529"/>
      <c r="AH342" s="529"/>
      <c r="AI342" s="529"/>
      <c r="AJ342" s="529"/>
      <c r="AK342" s="529"/>
      <c r="AL342" s="529"/>
      <c r="AM342" s="529"/>
      <c r="AN342" s="529"/>
      <c r="AO342" s="529"/>
      <c r="AP342" s="529"/>
      <c r="AQ342" s="529"/>
      <c r="AR342" s="529"/>
      <c r="AS342" s="529"/>
      <c r="AT342" s="529"/>
      <c r="AU342" s="529"/>
      <c r="AV342" s="529"/>
      <c r="AW342" s="529"/>
      <c r="AX342" s="529"/>
      <c r="AY342" s="529"/>
      <c r="AZ342" s="529"/>
      <c r="BA342" s="529"/>
      <c r="BB342" s="529"/>
      <c r="BC342" s="529"/>
      <c r="BD342" s="529"/>
      <c r="BE342" s="529"/>
      <c r="BF342" s="529"/>
      <c r="BG342" s="529"/>
      <c r="BH342" s="529"/>
      <c r="BI342" s="529"/>
      <c r="BJ342" s="529"/>
      <c r="BK342" s="529"/>
      <c r="BL342" s="529"/>
      <c r="BM342" s="529"/>
      <c r="BN342" s="529"/>
      <c r="BO342" s="529"/>
      <c r="BP342" s="529"/>
      <c r="BQ342" s="529"/>
      <c r="BR342" s="529"/>
      <c r="BS342" s="529"/>
      <c r="BT342" s="529"/>
    </row>
    <row r="343">
      <c r="A343" s="499"/>
      <c r="B343" s="527"/>
      <c r="C343" s="527"/>
      <c r="D343" s="528"/>
      <c r="E343" s="528"/>
      <c r="F343" s="528"/>
      <c r="G343" s="528"/>
      <c r="I343" s="529"/>
      <c r="J343" s="527"/>
      <c r="K343" s="527"/>
      <c r="L343" s="527"/>
      <c r="M343" s="528"/>
      <c r="N343" s="528"/>
      <c r="O343" s="528"/>
      <c r="P343" s="528"/>
      <c r="Q343" s="528"/>
      <c r="R343" s="528"/>
      <c r="S343" s="528"/>
      <c r="T343" s="528"/>
      <c r="U343" s="527"/>
      <c r="V343" s="528"/>
      <c r="W343" s="527"/>
      <c r="X343" s="529"/>
      <c r="Y343" s="529"/>
      <c r="Z343" s="529"/>
      <c r="AA343" s="529"/>
      <c r="AB343" s="529"/>
      <c r="AC343" s="529"/>
      <c r="AD343" s="529"/>
      <c r="AE343" s="529"/>
      <c r="AF343" s="529"/>
      <c r="AG343" s="529"/>
      <c r="AH343" s="529"/>
      <c r="AI343" s="529"/>
      <c r="AJ343" s="529"/>
      <c r="AK343" s="529"/>
      <c r="AL343" s="529"/>
      <c r="AM343" s="529"/>
      <c r="AN343" s="529"/>
      <c r="AO343" s="529"/>
      <c r="AP343" s="529"/>
      <c r="AQ343" s="529"/>
      <c r="AR343" s="529"/>
      <c r="AS343" s="529"/>
      <c r="AT343" s="529"/>
      <c r="AU343" s="529"/>
      <c r="AV343" s="529"/>
      <c r="AW343" s="529"/>
      <c r="AX343" s="529"/>
      <c r="AY343" s="529"/>
      <c r="AZ343" s="529"/>
      <c r="BA343" s="529"/>
      <c r="BB343" s="529"/>
      <c r="BC343" s="529"/>
      <c r="BD343" s="529"/>
      <c r="BE343" s="529"/>
      <c r="BF343" s="529"/>
      <c r="BG343" s="529"/>
      <c r="BH343" s="529"/>
      <c r="BI343" s="529"/>
      <c r="BJ343" s="529"/>
      <c r="BK343" s="529"/>
      <c r="BL343" s="529"/>
      <c r="BM343" s="529"/>
      <c r="BN343" s="529"/>
      <c r="BO343" s="529"/>
      <c r="BP343" s="529"/>
      <c r="BQ343" s="529"/>
      <c r="BR343" s="529"/>
      <c r="BS343" s="529"/>
      <c r="BT343" s="529"/>
    </row>
    <row r="344">
      <c r="A344" s="499"/>
      <c r="B344" s="527"/>
      <c r="C344" s="527"/>
      <c r="D344" s="528"/>
      <c r="E344" s="528"/>
      <c r="F344" s="528"/>
      <c r="G344" s="528"/>
      <c r="I344" s="529"/>
      <c r="J344" s="527"/>
      <c r="K344" s="527"/>
      <c r="L344" s="527"/>
      <c r="M344" s="528"/>
      <c r="N344" s="528"/>
      <c r="O344" s="528"/>
      <c r="P344" s="528"/>
      <c r="Q344" s="528"/>
      <c r="R344" s="528"/>
      <c r="S344" s="528"/>
      <c r="T344" s="528"/>
      <c r="U344" s="527"/>
      <c r="V344" s="528"/>
      <c r="W344" s="527"/>
      <c r="X344" s="529"/>
      <c r="Y344" s="529"/>
      <c r="Z344" s="529"/>
      <c r="AA344" s="529"/>
      <c r="AB344" s="529"/>
      <c r="AC344" s="529"/>
      <c r="AD344" s="529"/>
      <c r="AE344" s="529"/>
      <c r="AF344" s="529"/>
      <c r="AG344" s="529"/>
      <c r="AH344" s="529"/>
      <c r="AI344" s="529"/>
      <c r="AJ344" s="529"/>
      <c r="AK344" s="529"/>
      <c r="AL344" s="529"/>
      <c r="AM344" s="529"/>
      <c r="AN344" s="529"/>
      <c r="AO344" s="529"/>
      <c r="AP344" s="529"/>
      <c r="AQ344" s="529"/>
      <c r="AR344" s="529"/>
      <c r="AS344" s="529"/>
      <c r="AT344" s="529"/>
      <c r="AU344" s="529"/>
      <c r="AV344" s="529"/>
      <c r="AW344" s="529"/>
      <c r="AX344" s="529"/>
      <c r="AY344" s="529"/>
      <c r="AZ344" s="529"/>
      <c r="BA344" s="529"/>
      <c r="BB344" s="529"/>
      <c r="BC344" s="529"/>
      <c r="BD344" s="529"/>
      <c r="BE344" s="529"/>
      <c r="BF344" s="529"/>
      <c r="BG344" s="529"/>
      <c r="BH344" s="529"/>
      <c r="BI344" s="529"/>
      <c r="BJ344" s="529"/>
      <c r="BK344" s="529"/>
      <c r="BL344" s="529"/>
      <c r="BM344" s="529"/>
      <c r="BN344" s="529"/>
      <c r="BO344" s="529"/>
      <c r="BP344" s="529"/>
      <c r="BQ344" s="529"/>
      <c r="BR344" s="529"/>
      <c r="BS344" s="529"/>
      <c r="BT344" s="529"/>
    </row>
    <row r="345">
      <c r="A345" s="499"/>
      <c r="B345" s="527"/>
      <c r="C345" s="527"/>
      <c r="D345" s="528"/>
      <c r="E345" s="528"/>
      <c r="F345" s="528"/>
      <c r="G345" s="528"/>
      <c r="I345" s="529"/>
      <c r="J345" s="527"/>
      <c r="K345" s="527"/>
      <c r="L345" s="527"/>
      <c r="M345" s="528"/>
      <c r="N345" s="528"/>
      <c r="O345" s="528"/>
      <c r="P345" s="528"/>
      <c r="Q345" s="528"/>
      <c r="R345" s="528"/>
      <c r="S345" s="528"/>
      <c r="T345" s="528"/>
      <c r="U345" s="527"/>
      <c r="V345" s="528"/>
      <c r="W345" s="527"/>
      <c r="X345" s="529"/>
      <c r="Y345" s="529"/>
      <c r="Z345" s="529"/>
      <c r="AA345" s="529"/>
      <c r="AB345" s="529"/>
      <c r="AC345" s="529"/>
      <c r="AD345" s="529"/>
      <c r="AE345" s="529"/>
      <c r="AF345" s="529"/>
      <c r="AG345" s="529"/>
      <c r="AH345" s="529"/>
      <c r="AI345" s="529"/>
      <c r="AJ345" s="529"/>
      <c r="AK345" s="529"/>
      <c r="AL345" s="529"/>
      <c r="AM345" s="529"/>
      <c r="AN345" s="529"/>
      <c r="AO345" s="529"/>
      <c r="AP345" s="529"/>
      <c r="AQ345" s="529"/>
      <c r="AR345" s="529"/>
      <c r="AS345" s="529"/>
      <c r="AT345" s="529"/>
      <c r="AU345" s="529"/>
      <c r="AV345" s="529"/>
      <c r="AW345" s="529"/>
      <c r="AX345" s="529"/>
      <c r="AY345" s="529"/>
      <c r="AZ345" s="529"/>
      <c r="BA345" s="529"/>
      <c r="BB345" s="529"/>
      <c r="BC345" s="529"/>
      <c r="BD345" s="529"/>
      <c r="BE345" s="529"/>
      <c r="BF345" s="529"/>
      <c r="BG345" s="529"/>
      <c r="BH345" s="529"/>
      <c r="BI345" s="529"/>
      <c r="BJ345" s="529"/>
      <c r="BK345" s="529"/>
      <c r="BL345" s="529"/>
      <c r="BM345" s="529"/>
      <c r="BN345" s="529"/>
      <c r="BO345" s="529"/>
      <c r="BP345" s="529"/>
      <c r="BQ345" s="529"/>
      <c r="BR345" s="529"/>
      <c r="BS345" s="529"/>
      <c r="BT345" s="529"/>
    </row>
    <row r="346">
      <c r="A346" s="499"/>
      <c r="B346" s="527"/>
      <c r="C346" s="527"/>
      <c r="D346" s="528"/>
      <c r="E346" s="528"/>
      <c r="F346" s="528"/>
      <c r="G346" s="528"/>
      <c r="I346" s="529"/>
      <c r="J346" s="527"/>
      <c r="K346" s="527"/>
      <c r="L346" s="527"/>
      <c r="M346" s="528"/>
      <c r="N346" s="528"/>
      <c r="O346" s="528"/>
      <c r="P346" s="528"/>
      <c r="Q346" s="528"/>
      <c r="R346" s="528"/>
      <c r="S346" s="528"/>
      <c r="T346" s="528"/>
      <c r="U346" s="527"/>
      <c r="V346" s="528"/>
      <c r="W346" s="527"/>
      <c r="X346" s="529"/>
      <c r="Y346" s="529"/>
      <c r="Z346" s="529"/>
      <c r="AA346" s="529"/>
      <c r="AB346" s="529"/>
      <c r="AC346" s="529"/>
      <c r="AD346" s="529"/>
      <c r="AE346" s="529"/>
      <c r="AF346" s="529"/>
      <c r="AG346" s="529"/>
      <c r="AH346" s="529"/>
      <c r="AI346" s="529"/>
      <c r="AJ346" s="529"/>
      <c r="AK346" s="529"/>
      <c r="AL346" s="529"/>
      <c r="AM346" s="529"/>
      <c r="AN346" s="529"/>
      <c r="AO346" s="529"/>
      <c r="AP346" s="529"/>
      <c r="AQ346" s="529"/>
      <c r="AR346" s="529"/>
      <c r="AS346" s="529"/>
      <c r="AT346" s="529"/>
      <c r="AU346" s="529"/>
      <c r="AV346" s="529"/>
      <c r="AW346" s="529"/>
      <c r="AX346" s="529"/>
      <c r="AY346" s="529"/>
      <c r="AZ346" s="529"/>
      <c r="BA346" s="529"/>
      <c r="BB346" s="529"/>
      <c r="BC346" s="529"/>
      <c r="BD346" s="529"/>
      <c r="BE346" s="529"/>
      <c r="BF346" s="529"/>
      <c r="BG346" s="529"/>
      <c r="BH346" s="529"/>
      <c r="BI346" s="529"/>
      <c r="BJ346" s="529"/>
      <c r="BK346" s="529"/>
      <c r="BL346" s="529"/>
      <c r="BM346" s="529"/>
      <c r="BN346" s="529"/>
      <c r="BO346" s="529"/>
      <c r="BP346" s="529"/>
      <c r="BQ346" s="529"/>
      <c r="BR346" s="529"/>
      <c r="BS346" s="529"/>
      <c r="BT346" s="529"/>
    </row>
    <row r="347">
      <c r="A347" s="499"/>
      <c r="B347" s="527"/>
      <c r="C347" s="527"/>
      <c r="D347" s="528"/>
      <c r="E347" s="528"/>
      <c r="F347" s="528"/>
      <c r="G347" s="528"/>
      <c r="I347" s="529"/>
      <c r="J347" s="527"/>
      <c r="K347" s="527"/>
      <c r="L347" s="527"/>
      <c r="M347" s="528"/>
      <c r="N347" s="528"/>
      <c r="O347" s="528"/>
      <c r="P347" s="528"/>
      <c r="Q347" s="528"/>
      <c r="R347" s="528"/>
      <c r="S347" s="528"/>
      <c r="T347" s="528"/>
      <c r="U347" s="527"/>
      <c r="V347" s="528"/>
      <c r="W347" s="527"/>
      <c r="X347" s="529"/>
      <c r="Y347" s="529"/>
      <c r="Z347" s="529"/>
      <c r="AA347" s="529"/>
      <c r="AB347" s="529"/>
      <c r="AC347" s="529"/>
      <c r="AD347" s="529"/>
      <c r="AE347" s="529"/>
      <c r="AF347" s="529"/>
      <c r="AG347" s="529"/>
      <c r="AH347" s="529"/>
      <c r="AI347" s="529"/>
      <c r="AJ347" s="529"/>
      <c r="AK347" s="529"/>
      <c r="AL347" s="529"/>
      <c r="AM347" s="529"/>
      <c r="AN347" s="529"/>
      <c r="AO347" s="529"/>
      <c r="AP347" s="529"/>
      <c r="AQ347" s="529"/>
      <c r="AR347" s="529"/>
      <c r="AS347" s="529"/>
      <c r="AT347" s="529"/>
      <c r="AU347" s="529"/>
      <c r="AV347" s="529"/>
      <c r="AW347" s="529"/>
      <c r="AX347" s="529"/>
      <c r="AY347" s="529"/>
      <c r="AZ347" s="529"/>
      <c r="BA347" s="529"/>
      <c r="BB347" s="529"/>
      <c r="BC347" s="529"/>
      <c r="BD347" s="529"/>
      <c r="BE347" s="529"/>
      <c r="BF347" s="529"/>
      <c r="BG347" s="529"/>
      <c r="BH347" s="529"/>
      <c r="BI347" s="529"/>
      <c r="BJ347" s="529"/>
      <c r="BK347" s="529"/>
      <c r="BL347" s="529"/>
      <c r="BM347" s="529"/>
      <c r="BN347" s="529"/>
      <c r="BO347" s="529"/>
      <c r="BP347" s="529"/>
      <c r="BQ347" s="529"/>
      <c r="BR347" s="529"/>
      <c r="BS347" s="529"/>
      <c r="BT347" s="529"/>
    </row>
    <row r="348">
      <c r="A348" s="499"/>
      <c r="B348" s="527"/>
      <c r="C348" s="527"/>
      <c r="D348" s="528"/>
      <c r="E348" s="528"/>
      <c r="F348" s="528"/>
      <c r="G348" s="528"/>
      <c r="I348" s="529"/>
      <c r="J348" s="527"/>
      <c r="K348" s="527"/>
      <c r="L348" s="527"/>
      <c r="M348" s="528"/>
      <c r="N348" s="528"/>
      <c r="O348" s="528"/>
      <c r="P348" s="528"/>
      <c r="Q348" s="528"/>
      <c r="R348" s="528"/>
      <c r="S348" s="528"/>
      <c r="T348" s="528"/>
      <c r="U348" s="527"/>
      <c r="V348" s="528"/>
      <c r="W348" s="527"/>
      <c r="X348" s="529"/>
      <c r="Y348" s="529"/>
      <c r="Z348" s="529"/>
      <c r="AA348" s="529"/>
      <c r="AB348" s="529"/>
      <c r="AC348" s="529"/>
      <c r="AD348" s="529"/>
      <c r="AE348" s="529"/>
      <c r="AF348" s="529"/>
      <c r="AG348" s="529"/>
      <c r="AH348" s="529"/>
      <c r="AI348" s="529"/>
      <c r="AJ348" s="529"/>
      <c r="AK348" s="529"/>
      <c r="AL348" s="529"/>
      <c r="AM348" s="529"/>
      <c r="AN348" s="529"/>
      <c r="AO348" s="529"/>
      <c r="AP348" s="529"/>
      <c r="AQ348" s="529"/>
      <c r="AR348" s="529"/>
      <c r="AS348" s="529"/>
      <c r="AT348" s="529"/>
      <c r="AU348" s="529"/>
      <c r="AV348" s="529"/>
      <c r="AW348" s="529"/>
      <c r="AX348" s="529"/>
      <c r="AY348" s="529"/>
      <c r="AZ348" s="529"/>
      <c r="BA348" s="529"/>
      <c r="BB348" s="529"/>
      <c r="BC348" s="529"/>
      <c r="BD348" s="529"/>
      <c r="BE348" s="529"/>
      <c r="BF348" s="529"/>
      <c r="BG348" s="529"/>
      <c r="BH348" s="529"/>
      <c r="BI348" s="529"/>
      <c r="BJ348" s="529"/>
      <c r="BK348" s="529"/>
      <c r="BL348" s="529"/>
      <c r="BM348" s="529"/>
      <c r="BN348" s="529"/>
      <c r="BO348" s="529"/>
      <c r="BP348" s="529"/>
      <c r="BQ348" s="529"/>
      <c r="BR348" s="529"/>
      <c r="BS348" s="529"/>
      <c r="BT348" s="529"/>
    </row>
    <row r="349">
      <c r="A349" s="499"/>
      <c r="B349" s="527"/>
      <c r="C349" s="527"/>
      <c r="D349" s="528"/>
      <c r="E349" s="528"/>
      <c r="F349" s="528"/>
      <c r="G349" s="528"/>
      <c r="I349" s="529"/>
      <c r="J349" s="527"/>
      <c r="K349" s="527"/>
      <c r="L349" s="527"/>
      <c r="M349" s="528"/>
      <c r="N349" s="528"/>
      <c r="O349" s="528"/>
      <c r="P349" s="528"/>
      <c r="Q349" s="528"/>
      <c r="R349" s="528"/>
      <c r="S349" s="528"/>
      <c r="T349" s="528"/>
      <c r="U349" s="527"/>
      <c r="V349" s="528"/>
      <c r="W349" s="527"/>
      <c r="X349" s="529"/>
      <c r="Y349" s="529"/>
      <c r="Z349" s="529"/>
      <c r="AA349" s="529"/>
      <c r="AB349" s="529"/>
      <c r="AC349" s="529"/>
      <c r="AD349" s="529"/>
      <c r="AE349" s="529"/>
      <c r="AF349" s="529"/>
      <c r="AG349" s="529"/>
      <c r="AH349" s="529"/>
      <c r="AI349" s="529"/>
      <c r="AJ349" s="529"/>
      <c r="AK349" s="529"/>
      <c r="AL349" s="529"/>
      <c r="AM349" s="529"/>
      <c r="AN349" s="529"/>
      <c r="AO349" s="529"/>
      <c r="AP349" s="529"/>
      <c r="AQ349" s="529"/>
      <c r="AR349" s="529"/>
      <c r="AS349" s="529"/>
      <c r="AT349" s="529"/>
      <c r="AU349" s="529"/>
      <c r="AV349" s="529"/>
      <c r="AW349" s="529"/>
      <c r="AX349" s="529"/>
      <c r="AY349" s="529"/>
      <c r="AZ349" s="529"/>
      <c r="BA349" s="529"/>
      <c r="BB349" s="529"/>
      <c r="BC349" s="529"/>
      <c r="BD349" s="529"/>
      <c r="BE349" s="529"/>
      <c r="BF349" s="529"/>
      <c r="BG349" s="529"/>
      <c r="BH349" s="529"/>
      <c r="BI349" s="529"/>
      <c r="BJ349" s="529"/>
      <c r="BK349" s="529"/>
      <c r="BL349" s="529"/>
      <c r="BM349" s="529"/>
      <c r="BN349" s="529"/>
      <c r="BO349" s="529"/>
      <c r="BP349" s="529"/>
      <c r="BQ349" s="529"/>
      <c r="BR349" s="529"/>
      <c r="BS349" s="529"/>
      <c r="BT349" s="529"/>
    </row>
    <row r="350">
      <c r="A350" s="499"/>
      <c r="B350" s="527"/>
      <c r="C350" s="527"/>
      <c r="D350" s="528"/>
      <c r="E350" s="528"/>
      <c r="F350" s="528"/>
      <c r="G350" s="528"/>
      <c r="I350" s="529"/>
      <c r="J350" s="527"/>
      <c r="K350" s="527"/>
      <c r="L350" s="527"/>
      <c r="M350" s="528"/>
      <c r="N350" s="528"/>
      <c r="O350" s="528"/>
      <c r="P350" s="528"/>
      <c r="Q350" s="528"/>
      <c r="R350" s="528"/>
      <c r="S350" s="528"/>
      <c r="T350" s="528"/>
      <c r="U350" s="527"/>
      <c r="V350" s="528"/>
      <c r="W350" s="527"/>
      <c r="X350" s="529"/>
      <c r="Y350" s="529"/>
      <c r="Z350" s="529"/>
      <c r="AA350" s="529"/>
      <c r="AB350" s="529"/>
      <c r="AC350" s="529"/>
      <c r="AD350" s="529"/>
      <c r="AE350" s="529"/>
      <c r="AF350" s="529"/>
      <c r="AG350" s="529"/>
      <c r="AH350" s="529"/>
      <c r="AI350" s="529"/>
      <c r="AJ350" s="529"/>
      <c r="AK350" s="529"/>
      <c r="AL350" s="529"/>
      <c r="AM350" s="529"/>
      <c r="AN350" s="529"/>
      <c r="AO350" s="529"/>
      <c r="AP350" s="529"/>
      <c r="AQ350" s="529"/>
      <c r="AR350" s="529"/>
      <c r="AS350" s="529"/>
      <c r="AT350" s="529"/>
      <c r="AU350" s="529"/>
      <c r="AV350" s="529"/>
      <c r="AW350" s="529"/>
      <c r="AX350" s="529"/>
      <c r="AY350" s="529"/>
      <c r="AZ350" s="529"/>
      <c r="BA350" s="529"/>
      <c r="BB350" s="529"/>
      <c r="BC350" s="529"/>
      <c r="BD350" s="529"/>
      <c r="BE350" s="529"/>
      <c r="BF350" s="529"/>
      <c r="BG350" s="529"/>
      <c r="BH350" s="529"/>
      <c r="BI350" s="529"/>
      <c r="BJ350" s="529"/>
      <c r="BK350" s="529"/>
      <c r="BL350" s="529"/>
      <c r="BM350" s="529"/>
      <c r="BN350" s="529"/>
      <c r="BO350" s="529"/>
      <c r="BP350" s="529"/>
      <c r="BQ350" s="529"/>
      <c r="BR350" s="529"/>
      <c r="BS350" s="529"/>
      <c r="BT350" s="529"/>
    </row>
    <row r="351">
      <c r="A351" s="499"/>
      <c r="B351" s="527"/>
      <c r="C351" s="527"/>
      <c r="D351" s="528"/>
      <c r="E351" s="528"/>
      <c r="F351" s="528"/>
      <c r="G351" s="528"/>
      <c r="I351" s="529"/>
      <c r="J351" s="527"/>
      <c r="K351" s="527"/>
      <c r="L351" s="527"/>
      <c r="M351" s="528"/>
      <c r="N351" s="528"/>
      <c r="O351" s="528"/>
      <c r="P351" s="528"/>
      <c r="Q351" s="528"/>
      <c r="R351" s="528"/>
      <c r="S351" s="528"/>
      <c r="T351" s="528"/>
      <c r="U351" s="527"/>
      <c r="V351" s="528"/>
      <c r="W351" s="527"/>
      <c r="X351" s="529"/>
      <c r="Y351" s="529"/>
      <c r="Z351" s="529"/>
      <c r="AA351" s="529"/>
      <c r="AB351" s="529"/>
      <c r="AC351" s="529"/>
      <c r="AD351" s="529"/>
      <c r="AE351" s="529"/>
      <c r="AF351" s="529"/>
      <c r="AG351" s="529"/>
      <c r="AH351" s="529"/>
      <c r="AI351" s="529"/>
      <c r="AJ351" s="529"/>
      <c r="AK351" s="529"/>
      <c r="AL351" s="529"/>
      <c r="AM351" s="529"/>
      <c r="AN351" s="529"/>
      <c r="AO351" s="529"/>
      <c r="AP351" s="529"/>
      <c r="AQ351" s="529"/>
      <c r="AR351" s="529"/>
      <c r="AS351" s="529"/>
      <c r="AT351" s="529"/>
      <c r="AU351" s="529"/>
      <c r="AV351" s="529"/>
      <c r="AW351" s="529"/>
      <c r="AX351" s="529"/>
      <c r="AY351" s="529"/>
      <c r="AZ351" s="529"/>
      <c r="BA351" s="529"/>
      <c r="BB351" s="529"/>
      <c r="BC351" s="529"/>
      <c r="BD351" s="529"/>
      <c r="BE351" s="529"/>
      <c r="BF351" s="529"/>
      <c r="BG351" s="529"/>
      <c r="BH351" s="529"/>
      <c r="BI351" s="529"/>
      <c r="BJ351" s="529"/>
      <c r="BK351" s="529"/>
      <c r="BL351" s="529"/>
      <c r="BM351" s="529"/>
      <c r="BN351" s="529"/>
      <c r="BO351" s="529"/>
      <c r="BP351" s="529"/>
      <c r="BQ351" s="529"/>
      <c r="BR351" s="529"/>
      <c r="BS351" s="529"/>
      <c r="BT351" s="529"/>
    </row>
    <row r="352">
      <c r="A352" s="499"/>
      <c r="B352" s="527"/>
      <c r="C352" s="527"/>
      <c r="D352" s="528"/>
      <c r="E352" s="528"/>
      <c r="F352" s="528"/>
      <c r="G352" s="528"/>
      <c r="I352" s="529"/>
      <c r="J352" s="527"/>
      <c r="K352" s="527"/>
      <c r="L352" s="527"/>
      <c r="M352" s="528"/>
      <c r="N352" s="528"/>
      <c r="O352" s="528"/>
      <c r="P352" s="528"/>
      <c r="Q352" s="528"/>
      <c r="R352" s="528"/>
      <c r="S352" s="528"/>
      <c r="T352" s="528"/>
      <c r="U352" s="527"/>
      <c r="V352" s="528"/>
      <c r="W352" s="527"/>
      <c r="X352" s="529"/>
      <c r="Y352" s="529"/>
      <c r="Z352" s="529"/>
      <c r="AA352" s="529"/>
      <c r="AB352" s="529"/>
      <c r="AC352" s="529"/>
      <c r="AD352" s="529"/>
      <c r="AE352" s="529"/>
      <c r="AF352" s="529"/>
      <c r="AG352" s="529"/>
      <c r="AH352" s="529"/>
      <c r="AI352" s="529"/>
      <c r="AJ352" s="529"/>
      <c r="AK352" s="529"/>
      <c r="AL352" s="529"/>
      <c r="AM352" s="529"/>
      <c r="AN352" s="529"/>
      <c r="AO352" s="529"/>
      <c r="AP352" s="529"/>
      <c r="AQ352" s="529"/>
      <c r="AR352" s="529"/>
      <c r="AS352" s="529"/>
      <c r="AT352" s="529"/>
      <c r="AU352" s="529"/>
      <c r="AV352" s="529"/>
      <c r="AW352" s="529"/>
      <c r="AX352" s="529"/>
      <c r="AY352" s="529"/>
      <c r="AZ352" s="529"/>
      <c r="BA352" s="529"/>
      <c r="BB352" s="529"/>
      <c r="BC352" s="529"/>
      <c r="BD352" s="529"/>
      <c r="BE352" s="529"/>
      <c r="BF352" s="529"/>
      <c r="BG352" s="529"/>
      <c r="BH352" s="529"/>
      <c r="BI352" s="529"/>
      <c r="BJ352" s="529"/>
      <c r="BK352" s="529"/>
      <c r="BL352" s="529"/>
      <c r="BM352" s="529"/>
      <c r="BN352" s="529"/>
      <c r="BO352" s="529"/>
      <c r="BP352" s="529"/>
      <c r="BQ352" s="529"/>
      <c r="BR352" s="529"/>
      <c r="BS352" s="529"/>
      <c r="BT352" s="529"/>
    </row>
    <row r="353">
      <c r="A353" s="499"/>
      <c r="B353" s="527"/>
      <c r="C353" s="527"/>
      <c r="D353" s="528"/>
      <c r="E353" s="528"/>
      <c r="F353" s="528"/>
      <c r="G353" s="528"/>
      <c r="I353" s="529"/>
      <c r="J353" s="527"/>
      <c r="K353" s="527"/>
      <c r="L353" s="527"/>
      <c r="M353" s="528"/>
      <c r="N353" s="528"/>
      <c r="O353" s="528"/>
      <c r="P353" s="528"/>
      <c r="Q353" s="528"/>
      <c r="R353" s="528"/>
      <c r="S353" s="528"/>
      <c r="T353" s="528"/>
      <c r="U353" s="527"/>
      <c r="V353" s="528"/>
      <c r="W353" s="527"/>
      <c r="X353" s="529"/>
      <c r="Y353" s="529"/>
      <c r="Z353" s="529"/>
      <c r="AA353" s="529"/>
      <c r="AB353" s="529"/>
      <c r="AC353" s="529"/>
      <c r="AD353" s="529"/>
      <c r="AE353" s="529"/>
      <c r="AF353" s="529"/>
      <c r="AG353" s="529"/>
      <c r="AH353" s="529"/>
      <c r="AI353" s="529"/>
      <c r="AJ353" s="529"/>
      <c r="AK353" s="529"/>
      <c r="AL353" s="529"/>
      <c r="AM353" s="529"/>
      <c r="AN353" s="529"/>
      <c r="AO353" s="529"/>
      <c r="AP353" s="529"/>
      <c r="AQ353" s="529"/>
      <c r="AR353" s="529"/>
      <c r="AS353" s="529"/>
      <c r="AT353" s="529"/>
      <c r="AU353" s="529"/>
      <c r="AV353" s="529"/>
      <c r="AW353" s="529"/>
      <c r="AX353" s="529"/>
      <c r="AY353" s="529"/>
      <c r="AZ353" s="529"/>
      <c r="BA353" s="529"/>
      <c r="BB353" s="529"/>
      <c r="BC353" s="529"/>
      <c r="BD353" s="529"/>
      <c r="BE353" s="529"/>
      <c r="BF353" s="529"/>
      <c r="BG353" s="529"/>
      <c r="BH353" s="529"/>
      <c r="BI353" s="529"/>
      <c r="BJ353" s="529"/>
      <c r="BK353" s="529"/>
      <c r="BL353" s="529"/>
      <c r="BM353" s="529"/>
      <c r="BN353" s="529"/>
      <c r="BO353" s="529"/>
      <c r="BP353" s="529"/>
      <c r="BQ353" s="529"/>
      <c r="BR353" s="529"/>
      <c r="BS353" s="529"/>
      <c r="BT353" s="529"/>
    </row>
    <row r="354">
      <c r="A354" s="499"/>
      <c r="B354" s="527"/>
      <c r="C354" s="527"/>
      <c r="D354" s="528"/>
      <c r="E354" s="528"/>
      <c r="F354" s="528"/>
      <c r="G354" s="528"/>
      <c r="I354" s="529"/>
      <c r="J354" s="527"/>
      <c r="K354" s="527"/>
      <c r="L354" s="527"/>
      <c r="M354" s="528"/>
      <c r="N354" s="528"/>
      <c r="O354" s="528"/>
      <c r="P354" s="528"/>
      <c r="Q354" s="528"/>
      <c r="R354" s="528"/>
      <c r="S354" s="528"/>
      <c r="T354" s="528"/>
      <c r="U354" s="527"/>
      <c r="V354" s="528"/>
      <c r="W354" s="527"/>
      <c r="X354" s="529"/>
      <c r="Y354" s="529"/>
      <c r="Z354" s="529"/>
      <c r="AA354" s="529"/>
      <c r="AB354" s="529"/>
      <c r="AC354" s="529"/>
      <c r="AD354" s="529"/>
      <c r="AE354" s="529"/>
      <c r="AF354" s="529"/>
      <c r="AG354" s="529"/>
      <c r="AH354" s="529"/>
      <c r="AI354" s="529"/>
      <c r="AJ354" s="529"/>
      <c r="AK354" s="529"/>
      <c r="AL354" s="529"/>
      <c r="AM354" s="529"/>
      <c r="AN354" s="529"/>
      <c r="AO354" s="529"/>
      <c r="AP354" s="529"/>
      <c r="AQ354" s="529"/>
      <c r="AR354" s="529"/>
      <c r="AS354" s="529"/>
      <c r="AT354" s="529"/>
      <c r="AU354" s="529"/>
      <c r="AV354" s="529"/>
      <c r="AW354" s="529"/>
      <c r="AX354" s="529"/>
      <c r="AY354" s="529"/>
      <c r="AZ354" s="529"/>
      <c r="BA354" s="529"/>
      <c r="BB354" s="529"/>
      <c r="BC354" s="529"/>
      <c r="BD354" s="529"/>
      <c r="BE354" s="529"/>
      <c r="BF354" s="529"/>
      <c r="BG354" s="529"/>
      <c r="BH354" s="529"/>
      <c r="BI354" s="529"/>
      <c r="BJ354" s="529"/>
      <c r="BK354" s="529"/>
      <c r="BL354" s="529"/>
      <c r="BM354" s="529"/>
      <c r="BN354" s="529"/>
      <c r="BO354" s="529"/>
      <c r="BP354" s="529"/>
      <c r="BQ354" s="529"/>
      <c r="BR354" s="529"/>
      <c r="BS354" s="529"/>
      <c r="BT354" s="529"/>
    </row>
    <row r="355">
      <c r="A355" s="499"/>
      <c r="B355" s="527"/>
      <c r="C355" s="527"/>
      <c r="D355" s="528"/>
      <c r="E355" s="528"/>
      <c r="F355" s="528"/>
      <c r="G355" s="528"/>
      <c r="I355" s="529"/>
      <c r="J355" s="527"/>
      <c r="K355" s="527"/>
      <c r="L355" s="527"/>
      <c r="M355" s="528"/>
      <c r="N355" s="528"/>
      <c r="O355" s="528"/>
      <c r="P355" s="528"/>
      <c r="Q355" s="528"/>
      <c r="R355" s="528"/>
      <c r="S355" s="528"/>
      <c r="T355" s="528"/>
      <c r="U355" s="527"/>
      <c r="V355" s="528"/>
      <c r="W355" s="527"/>
      <c r="X355" s="529"/>
      <c r="Y355" s="529"/>
      <c r="Z355" s="529"/>
      <c r="AA355" s="529"/>
      <c r="AB355" s="529"/>
      <c r="AC355" s="529"/>
      <c r="AD355" s="529"/>
      <c r="AE355" s="529"/>
      <c r="AF355" s="529"/>
      <c r="AG355" s="529"/>
      <c r="AH355" s="529"/>
      <c r="AI355" s="529"/>
      <c r="AJ355" s="529"/>
      <c r="AK355" s="529"/>
      <c r="AL355" s="529"/>
      <c r="AM355" s="529"/>
      <c r="AN355" s="529"/>
      <c r="AO355" s="529"/>
      <c r="AP355" s="529"/>
      <c r="AQ355" s="529"/>
      <c r="AR355" s="529"/>
      <c r="AS355" s="529"/>
      <c r="AT355" s="529"/>
      <c r="AU355" s="529"/>
      <c r="AV355" s="529"/>
      <c r="AW355" s="529"/>
      <c r="AX355" s="529"/>
      <c r="AY355" s="529"/>
      <c r="AZ355" s="529"/>
      <c r="BA355" s="529"/>
      <c r="BB355" s="529"/>
      <c r="BC355" s="529"/>
      <c r="BD355" s="529"/>
      <c r="BE355" s="529"/>
      <c r="BF355" s="529"/>
      <c r="BG355" s="529"/>
      <c r="BH355" s="529"/>
      <c r="BI355" s="529"/>
      <c r="BJ355" s="529"/>
      <c r="BK355" s="529"/>
      <c r="BL355" s="529"/>
      <c r="BM355" s="529"/>
      <c r="BN355" s="529"/>
      <c r="BO355" s="529"/>
      <c r="BP355" s="529"/>
      <c r="BQ355" s="529"/>
      <c r="BR355" s="529"/>
      <c r="BS355" s="529"/>
      <c r="BT355" s="529"/>
    </row>
    <row r="356">
      <c r="A356" s="499"/>
      <c r="B356" s="527"/>
      <c r="C356" s="527"/>
      <c r="D356" s="528"/>
      <c r="E356" s="528"/>
      <c r="F356" s="528"/>
      <c r="G356" s="528"/>
      <c r="I356" s="529"/>
      <c r="J356" s="527"/>
      <c r="K356" s="527"/>
      <c r="L356" s="527"/>
      <c r="M356" s="528"/>
      <c r="N356" s="528"/>
      <c r="O356" s="528"/>
      <c r="P356" s="528"/>
      <c r="Q356" s="528"/>
      <c r="R356" s="528"/>
      <c r="S356" s="528"/>
      <c r="T356" s="528"/>
      <c r="U356" s="527"/>
      <c r="V356" s="528"/>
      <c r="W356" s="527"/>
      <c r="X356" s="529"/>
      <c r="Y356" s="529"/>
      <c r="Z356" s="529"/>
      <c r="AA356" s="529"/>
      <c r="AB356" s="529"/>
      <c r="AC356" s="529"/>
      <c r="AD356" s="529"/>
      <c r="AE356" s="529"/>
      <c r="AF356" s="529"/>
      <c r="AG356" s="529"/>
      <c r="AH356" s="529"/>
      <c r="AI356" s="529"/>
      <c r="AJ356" s="529"/>
      <c r="AK356" s="529"/>
      <c r="AL356" s="529"/>
      <c r="AM356" s="529"/>
      <c r="AN356" s="529"/>
      <c r="AO356" s="529"/>
      <c r="AP356" s="529"/>
      <c r="AQ356" s="529"/>
      <c r="AR356" s="529"/>
      <c r="AS356" s="529"/>
      <c r="AT356" s="529"/>
      <c r="AU356" s="529"/>
      <c r="AV356" s="529"/>
      <c r="AW356" s="529"/>
      <c r="AX356" s="529"/>
      <c r="AY356" s="529"/>
      <c r="AZ356" s="529"/>
      <c r="BA356" s="529"/>
      <c r="BB356" s="529"/>
      <c r="BC356" s="529"/>
      <c r="BD356" s="529"/>
      <c r="BE356" s="529"/>
      <c r="BF356" s="529"/>
      <c r="BG356" s="529"/>
      <c r="BH356" s="529"/>
      <c r="BI356" s="529"/>
      <c r="BJ356" s="529"/>
      <c r="BK356" s="529"/>
      <c r="BL356" s="529"/>
      <c r="BM356" s="529"/>
      <c r="BN356" s="529"/>
      <c r="BO356" s="529"/>
      <c r="BP356" s="529"/>
      <c r="BQ356" s="529"/>
      <c r="BR356" s="529"/>
      <c r="BS356" s="529"/>
      <c r="BT356" s="529"/>
    </row>
    <row r="357">
      <c r="A357" s="499"/>
      <c r="B357" s="527"/>
      <c r="C357" s="527"/>
      <c r="D357" s="528"/>
      <c r="E357" s="528"/>
      <c r="F357" s="528"/>
      <c r="G357" s="528"/>
      <c r="I357" s="529"/>
      <c r="J357" s="527"/>
      <c r="K357" s="527"/>
      <c r="L357" s="527"/>
      <c r="M357" s="528"/>
      <c r="N357" s="528"/>
      <c r="O357" s="528"/>
      <c r="P357" s="528"/>
      <c r="Q357" s="528"/>
      <c r="R357" s="528"/>
      <c r="S357" s="528"/>
      <c r="T357" s="528"/>
      <c r="U357" s="527"/>
      <c r="V357" s="528"/>
      <c r="W357" s="527"/>
      <c r="X357" s="529"/>
      <c r="Y357" s="529"/>
      <c r="Z357" s="529"/>
      <c r="AA357" s="529"/>
      <c r="AB357" s="529"/>
      <c r="AC357" s="529"/>
      <c r="AD357" s="529"/>
      <c r="AE357" s="529"/>
      <c r="AF357" s="529"/>
      <c r="AG357" s="529"/>
      <c r="AH357" s="529"/>
      <c r="AI357" s="529"/>
      <c r="AJ357" s="529"/>
      <c r="AK357" s="529"/>
      <c r="AL357" s="529"/>
      <c r="AM357" s="529"/>
      <c r="AN357" s="529"/>
      <c r="AO357" s="529"/>
      <c r="AP357" s="529"/>
      <c r="AQ357" s="529"/>
      <c r="AR357" s="529"/>
      <c r="AS357" s="529"/>
      <c r="AT357" s="529"/>
      <c r="AU357" s="529"/>
      <c r="AV357" s="529"/>
      <c r="AW357" s="529"/>
      <c r="AX357" s="529"/>
      <c r="AY357" s="529"/>
      <c r="AZ357" s="529"/>
      <c r="BA357" s="529"/>
      <c r="BB357" s="529"/>
      <c r="BC357" s="529"/>
      <c r="BD357" s="529"/>
      <c r="BE357" s="529"/>
      <c r="BF357" s="529"/>
      <c r="BG357" s="529"/>
      <c r="BH357" s="529"/>
      <c r="BI357" s="529"/>
      <c r="BJ357" s="529"/>
      <c r="BK357" s="529"/>
      <c r="BL357" s="529"/>
      <c r="BM357" s="529"/>
      <c r="BN357" s="529"/>
      <c r="BO357" s="529"/>
      <c r="BP357" s="529"/>
      <c r="BQ357" s="529"/>
      <c r="BR357" s="529"/>
      <c r="BS357" s="529"/>
      <c r="BT357" s="529"/>
    </row>
    <row r="358">
      <c r="A358" s="499"/>
      <c r="B358" s="527"/>
      <c r="C358" s="527"/>
      <c r="D358" s="528"/>
      <c r="E358" s="528"/>
      <c r="F358" s="528"/>
      <c r="G358" s="528"/>
      <c r="I358" s="529"/>
      <c r="J358" s="527"/>
      <c r="K358" s="527"/>
      <c r="L358" s="527"/>
      <c r="M358" s="528"/>
      <c r="N358" s="528"/>
      <c r="O358" s="528"/>
      <c r="P358" s="528"/>
      <c r="Q358" s="528"/>
      <c r="R358" s="528"/>
      <c r="S358" s="528"/>
      <c r="T358" s="528"/>
      <c r="U358" s="527"/>
      <c r="V358" s="528"/>
      <c r="W358" s="527"/>
      <c r="X358" s="529"/>
      <c r="Y358" s="529"/>
      <c r="Z358" s="529"/>
      <c r="AA358" s="529"/>
      <c r="AB358" s="529"/>
      <c r="AC358" s="529"/>
      <c r="AD358" s="529"/>
      <c r="AE358" s="529"/>
      <c r="AF358" s="529"/>
      <c r="AG358" s="529"/>
      <c r="AH358" s="529"/>
      <c r="AI358" s="529"/>
      <c r="AJ358" s="529"/>
      <c r="AK358" s="529"/>
      <c r="AL358" s="529"/>
      <c r="AM358" s="529"/>
      <c r="AN358" s="529"/>
      <c r="AO358" s="529"/>
      <c r="AP358" s="529"/>
      <c r="AQ358" s="529"/>
      <c r="AR358" s="529"/>
      <c r="AS358" s="529"/>
      <c r="AT358" s="529"/>
      <c r="AU358" s="529"/>
      <c r="AV358" s="529"/>
      <c r="AW358" s="529"/>
      <c r="AX358" s="529"/>
      <c r="AY358" s="529"/>
      <c r="AZ358" s="529"/>
      <c r="BA358" s="529"/>
      <c r="BB358" s="529"/>
      <c r="BC358" s="529"/>
      <c r="BD358" s="529"/>
      <c r="BE358" s="529"/>
      <c r="BF358" s="529"/>
      <c r="BG358" s="529"/>
      <c r="BH358" s="529"/>
      <c r="BI358" s="529"/>
      <c r="BJ358" s="529"/>
      <c r="BK358" s="529"/>
      <c r="BL358" s="529"/>
      <c r="BM358" s="529"/>
      <c r="BN358" s="529"/>
      <c r="BO358" s="529"/>
      <c r="BP358" s="529"/>
      <c r="BQ358" s="529"/>
      <c r="BR358" s="529"/>
      <c r="BS358" s="529"/>
      <c r="BT358" s="529"/>
    </row>
    <row r="359">
      <c r="A359" s="499"/>
      <c r="B359" s="527"/>
      <c r="C359" s="527"/>
      <c r="D359" s="528"/>
      <c r="E359" s="528"/>
      <c r="F359" s="528"/>
      <c r="G359" s="528"/>
      <c r="I359" s="529"/>
      <c r="J359" s="527"/>
      <c r="K359" s="527"/>
      <c r="L359" s="527"/>
      <c r="M359" s="528"/>
      <c r="N359" s="528"/>
      <c r="O359" s="528"/>
      <c r="P359" s="528"/>
      <c r="Q359" s="528"/>
      <c r="R359" s="528"/>
      <c r="S359" s="528"/>
      <c r="T359" s="528"/>
      <c r="U359" s="527"/>
      <c r="V359" s="528"/>
      <c r="W359" s="527"/>
      <c r="X359" s="529"/>
      <c r="Y359" s="529"/>
      <c r="Z359" s="529"/>
      <c r="AA359" s="529"/>
      <c r="AB359" s="529"/>
      <c r="AC359" s="529"/>
      <c r="AD359" s="529"/>
      <c r="AE359" s="529"/>
      <c r="AF359" s="529"/>
      <c r="AG359" s="529"/>
      <c r="AH359" s="529"/>
      <c r="AI359" s="529"/>
      <c r="AJ359" s="529"/>
      <c r="AK359" s="529"/>
      <c r="AL359" s="529"/>
      <c r="AM359" s="529"/>
      <c r="AN359" s="529"/>
      <c r="AO359" s="529"/>
      <c r="AP359" s="529"/>
      <c r="AQ359" s="529"/>
      <c r="AR359" s="529"/>
      <c r="AS359" s="529"/>
      <c r="AT359" s="529"/>
      <c r="AU359" s="529"/>
      <c r="AV359" s="529"/>
      <c r="AW359" s="529"/>
      <c r="AX359" s="529"/>
      <c r="AY359" s="529"/>
      <c r="AZ359" s="529"/>
      <c r="BA359" s="529"/>
      <c r="BB359" s="529"/>
      <c r="BC359" s="529"/>
      <c r="BD359" s="529"/>
      <c r="BE359" s="529"/>
      <c r="BF359" s="529"/>
      <c r="BG359" s="529"/>
      <c r="BH359" s="529"/>
      <c r="BI359" s="529"/>
      <c r="BJ359" s="529"/>
      <c r="BK359" s="529"/>
      <c r="BL359" s="529"/>
      <c r="BM359" s="529"/>
      <c r="BN359" s="529"/>
      <c r="BO359" s="529"/>
      <c r="BP359" s="529"/>
      <c r="BQ359" s="529"/>
      <c r="BR359" s="529"/>
      <c r="BS359" s="529"/>
      <c r="BT359" s="529"/>
    </row>
    <row r="360">
      <c r="A360" s="499"/>
      <c r="B360" s="527"/>
      <c r="C360" s="527"/>
      <c r="D360" s="528"/>
      <c r="E360" s="528"/>
      <c r="F360" s="528"/>
      <c r="G360" s="528"/>
      <c r="I360" s="529"/>
      <c r="J360" s="527"/>
      <c r="K360" s="527"/>
      <c r="L360" s="527"/>
      <c r="M360" s="528"/>
      <c r="N360" s="528"/>
      <c r="O360" s="528"/>
      <c r="P360" s="528"/>
      <c r="Q360" s="528"/>
      <c r="R360" s="528"/>
      <c r="S360" s="528"/>
      <c r="T360" s="528"/>
      <c r="U360" s="527"/>
      <c r="V360" s="528"/>
      <c r="W360" s="527"/>
      <c r="X360" s="529"/>
      <c r="Y360" s="529"/>
      <c r="Z360" s="529"/>
      <c r="AA360" s="529"/>
      <c r="AB360" s="529"/>
      <c r="AC360" s="529"/>
      <c r="AD360" s="529"/>
      <c r="AE360" s="529"/>
      <c r="AF360" s="529"/>
      <c r="AG360" s="529"/>
      <c r="AH360" s="529"/>
      <c r="AI360" s="529"/>
      <c r="AJ360" s="529"/>
      <c r="AK360" s="529"/>
      <c r="AL360" s="529"/>
      <c r="AM360" s="529"/>
      <c r="AN360" s="529"/>
      <c r="AO360" s="529"/>
      <c r="AP360" s="529"/>
      <c r="AQ360" s="529"/>
      <c r="AR360" s="529"/>
      <c r="AS360" s="529"/>
      <c r="AT360" s="529"/>
      <c r="AU360" s="529"/>
      <c r="AV360" s="529"/>
      <c r="AW360" s="529"/>
      <c r="AX360" s="529"/>
      <c r="AY360" s="529"/>
      <c r="AZ360" s="529"/>
      <c r="BA360" s="529"/>
      <c r="BB360" s="529"/>
      <c r="BC360" s="529"/>
      <c r="BD360" s="529"/>
      <c r="BE360" s="529"/>
      <c r="BF360" s="529"/>
      <c r="BG360" s="529"/>
      <c r="BH360" s="529"/>
      <c r="BI360" s="529"/>
      <c r="BJ360" s="529"/>
      <c r="BK360" s="529"/>
      <c r="BL360" s="529"/>
      <c r="BM360" s="529"/>
      <c r="BN360" s="529"/>
      <c r="BO360" s="529"/>
      <c r="BP360" s="529"/>
      <c r="BQ360" s="529"/>
      <c r="BR360" s="529"/>
      <c r="BS360" s="529"/>
      <c r="BT360" s="529"/>
    </row>
    <row r="361">
      <c r="A361" s="499"/>
      <c r="B361" s="527"/>
      <c r="C361" s="527"/>
      <c r="D361" s="528"/>
      <c r="E361" s="528"/>
      <c r="F361" s="528"/>
      <c r="G361" s="528"/>
      <c r="I361" s="529"/>
      <c r="J361" s="527"/>
      <c r="K361" s="527"/>
      <c r="L361" s="527"/>
      <c r="M361" s="528"/>
      <c r="N361" s="528"/>
      <c r="O361" s="528"/>
      <c r="P361" s="528"/>
      <c r="Q361" s="528"/>
      <c r="R361" s="528"/>
      <c r="S361" s="528"/>
      <c r="T361" s="528"/>
      <c r="U361" s="527"/>
      <c r="V361" s="528"/>
      <c r="W361" s="527"/>
      <c r="X361" s="529"/>
      <c r="Y361" s="529"/>
      <c r="Z361" s="529"/>
      <c r="AA361" s="529"/>
      <c r="AB361" s="529"/>
      <c r="AC361" s="529"/>
      <c r="AD361" s="529"/>
      <c r="AE361" s="529"/>
      <c r="AF361" s="529"/>
      <c r="AG361" s="529"/>
      <c r="AH361" s="529"/>
      <c r="AI361" s="529"/>
      <c r="AJ361" s="529"/>
      <c r="AK361" s="529"/>
      <c r="AL361" s="529"/>
      <c r="AM361" s="529"/>
      <c r="AN361" s="529"/>
      <c r="AO361" s="529"/>
      <c r="AP361" s="529"/>
      <c r="AQ361" s="529"/>
      <c r="AR361" s="529"/>
      <c r="AS361" s="529"/>
      <c r="AT361" s="529"/>
      <c r="AU361" s="529"/>
      <c r="AV361" s="529"/>
      <c r="AW361" s="529"/>
      <c r="AX361" s="529"/>
      <c r="AY361" s="529"/>
      <c r="AZ361" s="529"/>
      <c r="BA361" s="529"/>
      <c r="BB361" s="529"/>
      <c r="BC361" s="529"/>
      <c r="BD361" s="529"/>
      <c r="BE361" s="529"/>
      <c r="BF361" s="529"/>
      <c r="BG361" s="529"/>
      <c r="BH361" s="529"/>
      <c r="BI361" s="529"/>
      <c r="BJ361" s="529"/>
      <c r="BK361" s="529"/>
      <c r="BL361" s="529"/>
      <c r="BM361" s="529"/>
      <c r="BN361" s="529"/>
      <c r="BO361" s="529"/>
      <c r="BP361" s="529"/>
      <c r="BQ361" s="529"/>
      <c r="BR361" s="529"/>
      <c r="BS361" s="529"/>
      <c r="BT361" s="529"/>
    </row>
    <row r="362">
      <c r="A362" s="499"/>
      <c r="B362" s="527"/>
      <c r="C362" s="527"/>
      <c r="D362" s="528"/>
      <c r="E362" s="528"/>
      <c r="F362" s="528"/>
      <c r="G362" s="528"/>
      <c r="I362" s="529"/>
      <c r="J362" s="527"/>
      <c r="K362" s="527"/>
      <c r="L362" s="527"/>
      <c r="M362" s="528"/>
      <c r="N362" s="528"/>
      <c r="O362" s="528"/>
      <c r="P362" s="528"/>
      <c r="Q362" s="528"/>
      <c r="R362" s="528"/>
      <c r="S362" s="528"/>
      <c r="T362" s="528"/>
      <c r="U362" s="527"/>
      <c r="V362" s="528"/>
      <c r="W362" s="527"/>
      <c r="X362" s="529"/>
      <c r="Y362" s="529"/>
      <c r="Z362" s="529"/>
      <c r="AA362" s="529"/>
      <c r="AB362" s="529"/>
      <c r="AC362" s="529"/>
      <c r="AD362" s="529"/>
      <c r="AE362" s="529"/>
      <c r="AF362" s="529"/>
      <c r="AG362" s="529"/>
      <c r="AH362" s="529"/>
      <c r="AI362" s="529"/>
      <c r="AJ362" s="529"/>
      <c r="AK362" s="529"/>
      <c r="AL362" s="529"/>
      <c r="AM362" s="529"/>
      <c r="AN362" s="529"/>
      <c r="AO362" s="529"/>
      <c r="AP362" s="529"/>
      <c r="AQ362" s="529"/>
      <c r="AR362" s="529"/>
      <c r="AS362" s="529"/>
      <c r="AT362" s="529"/>
      <c r="AU362" s="529"/>
      <c r="AV362" s="529"/>
      <c r="AW362" s="529"/>
      <c r="AX362" s="529"/>
      <c r="AY362" s="529"/>
      <c r="AZ362" s="529"/>
      <c r="BA362" s="529"/>
      <c r="BB362" s="529"/>
      <c r="BC362" s="529"/>
      <c r="BD362" s="529"/>
      <c r="BE362" s="529"/>
      <c r="BF362" s="529"/>
      <c r="BG362" s="529"/>
      <c r="BH362" s="529"/>
      <c r="BI362" s="529"/>
      <c r="BJ362" s="529"/>
      <c r="BK362" s="529"/>
      <c r="BL362" s="529"/>
      <c r="BM362" s="529"/>
      <c r="BN362" s="529"/>
      <c r="BO362" s="529"/>
      <c r="BP362" s="529"/>
      <c r="BQ362" s="529"/>
      <c r="BR362" s="529"/>
      <c r="BS362" s="529"/>
      <c r="BT362" s="529"/>
    </row>
    <row r="363">
      <c r="A363" s="499"/>
      <c r="B363" s="527"/>
      <c r="C363" s="527"/>
      <c r="D363" s="528"/>
      <c r="E363" s="528"/>
      <c r="F363" s="528"/>
      <c r="G363" s="528"/>
      <c r="I363" s="529"/>
      <c r="J363" s="527"/>
      <c r="K363" s="527"/>
      <c r="L363" s="527"/>
      <c r="M363" s="528"/>
      <c r="N363" s="528"/>
      <c r="O363" s="528"/>
      <c r="P363" s="528"/>
      <c r="Q363" s="528"/>
      <c r="R363" s="528"/>
      <c r="S363" s="528"/>
      <c r="T363" s="528"/>
      <c r="U363" s="527"/>
      <c r="V363" s="528"/>
      <c r="W363" s="527"/>
      <c r="X363" s="529"/>
      <c r="Y363" s="529"/>
      <c r="Z363" s="529"/>
      <c r="AA363" s="529"/>
      <c r="AB363" s="529"/>
      <c r="AC363" s="529"/>
      <c r="AD363" s="529"/>
      <c r="AE363" s="529"/>
      <c r="AF363" s="529"/>
      <c r="AG363" s="529"/>
      <c r="AH363" s="529"/>
      <c r="AI363" s="529"/>
      <c r="AJ363" s="529"/>
      <c r="AK363" s="529"/>
      <c r="AL363" s="529"/>
      <c r="AM363" s="529"/>
      <c r="AN363" s="529"/>
      <c r="AO363" s="529"/>
      <c r="AP363" s="529"/>
      <c r="AQ363" s="529"/>
      <c r="AR363" s="529"/>
      <c r="AS363" s="529"/>
      <c r="AT363" s="529"/>
      <c r="AU363" s="529"/>
      <c r="AV363" s="529"/>
      <c r="AW363" s="529"/>
      <c r="AX363" s="529"/>
      <c r="AY363" s="529"/>
      <c r="AZ363" s="529"/>
      <c r="BA363" s="529"/>
      <c r="BB363" s="529"/>
      <c r="BC363" s="529"/>
      <c r="BD363" s="529"/>
      <c r="BE363" s="529"/>
      <c r="BF363" s="529"/>
      <c r="BG363" s="529"/>
      <c r="BH363" s="529"/>
      <c r="BI363" s="529"/>
      <c r="BJ363" s="529"/>
      <c r="BK363" s="529"/>
      <c r="BL363" s="529"/>
      <c r="BM363" s="529"/>
      <c r="BN363" s="529"/>
      <c r="BO363" s="529"/>
      <c r="BP363" s="529"/>
      <c r="BQ363" s="529"/>
      <c r="BR363" s="529"/>
      <c r="BS363" s="529"/>
      <c r="BT363" s="529"/>
    </row>
    <row r="364">
      <c r="A364" s="499"/>
      <c r="B364" s="527"/>
      <c r="C364" s="527"/>
      <c r="D364" s="528"/>
      <c r="E364" s="528"/>
      <c r="F364" s="528"/>
      <c r="G364" s="528"/>
      <c r="I364" s="529"/>
      <c r="J364" s="527"/>
      <c r="K364" s="527"/>
      <c r="L364" s="527"/>
      <c r="M364" s="528"/>
      <c r="N364" s="528"/>
      <c r="O364" s="528"/>
      <c r="P364" s="528"/>
      <c r="Q364" s="528"/>
      <c r="R364" s="528"/>
      <c r="S364" s="528"/>
      <c r="T364" s="528"/>
      <c r="U364" s="527"/>
      <c r="V364" s="528"/>
      <c r="W364" s="527"/>
      <c r="X364" s="529"/>
      <c r="Y364" s="529"/>
      <c r="Z364" s="529"/>
      <c r="AA364" s="529"/>
      <c r="AB364" s="529"/>
      <c r="AC364" s="529"/>
      <c r="AD364" s="529"/>
      <c r="AE364" s="529"/>
      <c r="AF364" s="529"/>
      <c r="AG364" s="529"/>
      <c r="AH364" s="529"/>
      <c r="AI364" s="529"/>
      <c r="AJ364" s="529"/>
      <c r="AK364" s="529"/>
      <c r="AL364" s="529"/>
      <c r="AM364" s="529"/>
      <c r="AN364" s="529"/>
      <c r="AO364" s="529"/>
      <c r="AP364" s="529"/>
      <c r="AQ364" s="529"/>
      <c r="AR364" s="529"/>
      <c r="AS364" s="529"/>
      <c r="AT364" s="529"/>
      <c r="AU364" s="529"/>
      <c r="AV364" s="529"/>
      <c r="AW364" s="529"/>
      <c r="AX364" s="529"/>
      <c r="AY364" s="529"/>
      <c r="AZ364" s="529"/>
      <c r="BA364" s="529"/>
      <c r="BB364" s="529"/>
      <c r="BC364" s="529"/>
      <c r="BD364" s="529"/>
      <c r="BE364" s="529"/>
      <c r="BF364" s="529"/>
      <c r="BG364" s="529"/>
      <c r="BH364" s="529"/>
      <c r="BI364" s="529"/>
      <c r="BJ364" s="529"/>
      <c r="BK364" s="529"/>
      <c r="BL364" s="529"/>
      <c r="BM364" s="529"/>
      <c r="BN364" s="529"/>
      <c r="BO364" s="529"/>
      <c r="BP364" s="529"/>
      <c r="BQ364" s="529"/>
      <c r="BR364" s="529"/>
      <c r="BS364" s="529"/>
      <c r="BT364" s="529"/>
    </row>
    <row r="365">
      <c r="A365" s="499"/>
      <c r="B365" s="527"/>
      <c r="C365" s="527"/>
      <c r="D365" s="528"/>
      <c r="E365" s="528"/>
      <c r="F365" s="528"/>
      <c r="G365" s="528"/>
      <c r="I365" s="529"/>
      <c r="J365" s="527"/>
      <c r="K365" s="527"/>
      <c r="L365" s="527"/>
      <c r="M365" s="528"/>
      <c r="N365" s="528"/>
      <c r="O365" s="528"/>
      <c r="P365" s="528"/>
      <c r="Q365" s="528"/>
      <c r="R365" s="528"/>
      <c r="S365" s="528"/>
      <c r="T365" s="528"/>
      <c r="U365" s="527"/>
      <c r="V365" s="528"/>
      <c r="W365" s="527"/>
      <c r="X365" s="529"/>
      <c r="Y365" s="529"/>
      <c r="Z365" s="529"/>
      <c r="AA365" s="529"/>
      <c r="AB365" s="529"/>
      <c r="AC365" s="529"/>
      <c r="AD365" s="529"/>
      <c r="AE365" s="529"/>
      <c r="AF365" s="529"/>
      <c r="AG365" s="529"/>
      <c r="AH365" s="529"/>
      <c r="AI365" s="529"/>
      <c r="AJ365" s="529"/>
      <c r="AK365" s="529"/>
      <c r="AL365" s="529"/>
      <c r="AM365" s="529"/>
      <c r="AN365" s="529"/>
      <c r="AO365" s="529"/>
      <c r="AP365" s="529"/>
      <c r="AQ365" s="529"/>
      <c r="AR365" s="529"/>
      <c r="AS365" s="529"/>
      <c r="AT365" s="529"/>
      <c r="AU365" s="529"/>
      <c r="AV365" s="529"/>
      <c r="AW365" s="529"/>
      <c r="AX365" s="529"/>
      <c r="AY365" s="529"/>
      <c r="AZ365" s="529"/>
      <c r="BA365" s="529"/>
      <c r="BB365" s="529"/>
      <c r="BC365" s="529"/>
      <c r="BD365" s="529"/>
      <c r="BE365" s="529"/>
      <c r="BF365" s="529"/>
      <c r="BG365" s="529"/>
      <c r="BH365" s="529"/>
      <c r="BI365" s="529"/>
      <c r="BJ365" s="529"/>
      <c r="BK365" s="529"/>
      <c r="BL365" s="529"/>
      <c r="BM365" s="529"/>
      <c r="BN365" s="529"/>
      <c r="BO365" s="529"/>
      <c r="BP365" s="529"/>
      <c r="BQ365" s="529"/>
      <c r="BR365" s="529"/>
      <c r="BS365" s="529"/>
      <c r="BT365" s="529"/>
    </row>
    <row r="366">
      <c r="A366" s="499"/>
      <c r="B366" s="527"/>
      <c r="C366" s="527"/>
      <c r="D366" s="528"/>
      <c r="E366" s="528"/>
      <c r="F366" s="528"/>
      <c r="G366" s="528"/>
      <c r="I366" s="529"/>
      <c r="J366" s="527"/>
      <c r="K366" s="527"/>
      <c r="L366" s="527"/>
      <c r="M366" s="528"/>
      <c r="N366" s="528"/>
      <c r="O366" s="528"/>
      <c r="P366" s="528"/>
      <c r="Q366" s="528"/>
      <c r="R366" s="528"/>
      <c r="S366" s="528"/>
      <c r="T366" s="528"/>
      <c r="U366" s="527"/>
      <c r="V366" s="528"/>
      <c r="W366" s="527"/>
      <c r="X366" s="529"/>
      <c r="Y366" s="529"/>
      <c r="Z366" s="529"/>
      <c r="AA366" s="529"/>
      <c r="AB366" s="529"/>
      <c r="AC366" s="529"/>
      <c r="AD366" s="529"/>
      <c r="AE366" s="529"/>
      <c r="AF366" s="529"/>
      <c r="AG366" s="529"/>
      <c r="AH366" s="529"/>
      <c r="AI366" s="529"/>
      <c r="AJ366" s="529"/>
      <c r="AK366" s="529"/>
      <c r="AL366" s="529"/>
      <c r="AM366" s="529"/>
      <c r="AN366" s="529"/>
      <c r="AO366" s="529"/>
      <c r="AP366" s="529"/>
      <c r="AQ366" s="529"/>
      <c r="AR366" s="529"/>
      <c r="AS366" s="529"/>
      <c r="AT366" s="529"/>
      <c r="AU366" s="529"/>
      <c r="AV366" s="529"/>
      <c r="AW366" s="529"/>
      <c r="AX366" s="529"/>
      <c r="AY366" s="529"/>
      <c r="AZ366" s="529"/>
      <c r="BA366" s="529"/>
      <c r="BB366" s="529"/>
      <c r="BC366" s="529"/>
      <c r="BD366" s="529"/>
      <c r="BE366" s="529"/>
      <c r="BF366" s="529"/>
      <c r="BG366" s="529"/>
      <c r="BH366" s="529"/>
      <c r="BI366" s="529"/>
      <c r="BJ366" s="529"/>
      <c r="BK366" s="529"/>
      <c r="BL366" s="529"/>
      <c r="BM366" s="529"/>
      <c r="BN366" s="529"/>
      <c r="BO366" s="529"/>
      <c r="BP366" s="529"/>
      <c r="BQ366" s="529"/>
      <c r="BR366" s="529"/>
      <c r="BS366" s="529"/>
      <c r="BT366" s="529"/>
    </row>
    <row r="367">
      <c r="A367" s="499"/>
      <c r="B367" s="527"/>
      <c r="C367" s="527"/>
      <c r="D367" s="528"/>
      <c r="E367" s="528"/>
      <c r="F367" s="528"/>
      <c r="G367" s="528"/>
      <c r="I367" s="529"/>
      <c r="J367" s="527"/>
      <c r="K367" s="527"/>
      <c r="L367" s="527"/>
      <c r="M367" s="528"/>
      <c r="N367" s="528"/>
      <c r="O367" s="528"/>
      <c r="P367" s="528"/>
      <c r="Q367" s="528"/>
      <c r="R367" s="528"/>
      <c r="S367" s="528"/>
      <c r="T367" s="528"/>
      <c r="U367" s="527"/>
      <c r="V367" s="528"/>
      <c r="W367" s="527"/>
      <c r="X367" s="529"/>
      <c r="Y367" s="529"/>
      <c r="Z367" s="529"/>
      <c r="AA367" s="529"/>
      <c r="AB367" s="529"/>
      <c r="AC367" s="529"/>
      <c r="AD367" s="529"/>
      <c r="AE367" s="529"/>
      <c r="AF367" s="529"/>
      <c r="AG367" s="529"/>
      <c r="AH367" s="529"/>
      <c r="AI367" s="529"/>
      <c r="AJ367" s="529"/>
      <c r="AK367" s="529"/>
      <c r="AL367" s="529"/>
      <c r="AM367" s="529"/>
      <c r="AN367" s="529"/>
      <c r="AO367" s="529"/>
      <c r="AP367" s="529"/>
      <c r="AQ367" s="529"/>
      <c r="AR367" s="529"/>
      <c r="AS367" s="529"/>
      <c r="AT367" s="529"/>
      <c r="AU367" s="529"/>
      <c r="AV367" s="529"/>
      <c r="AW367" s="529"/>
      <c r="AX367" s="529"/>
      <c r="AY367" s="529"/>
      <c r="AZ367" s="529"/>
      <c r="BA367" s="529"/>
      <c r="BB367" s="529"/>
      <c r="BC367" s="529"/>
      <c r="BD367" s="529"/>
      <c r="BE367" s="529"/>
      <c r="BF367" s="529"/>
      <c r="BG367" s="529"/>
      <c r="BH367" s="529"/>
      <c r="BI367" s="529"/>
      <c r="BJ367" s="529"/>
      <c r="BK367" s="529"/>
      <c r="BL367" s="529"/>
      <c r="BM367" s="529"/>
      <c r="BN367" s="529"/>
      <c r="BO367" s="529"/>
      <c r="BP367" s="529"/>
      <c r="BQ367" s="529"/>
      <c r="BR367" s="529"/>
      <c r="BS367" s="529"/>
      <c r="BT367" s="529"/>
    </row>
    <row r="368">
      <c r="A368" s="499"/>
      <c r="B368" s="527"/>
      <c r="C368" s="527"/>
      <c r="D368" s="528"/>
      <c r="E368" s="528"/>
      <c r="F368" s="528"/>
      <c r="G368" s="528"/>
      <c r="I368" s="529"/>
      <c r="J368" s="527"/>
      <c r="K368" s="527"/>
      <c r="L368" s="527"/>
      <c r="M368" s="528"/>
      <c r="N368" s="528"/>
      <c r="O368" s="528"/>
      <c r="P368" s="528"/>
      <c r="Q368" s="528"/>
      <c r="R368" s="528"/>
      <c r="S368" s="528"/>
      <c r="T368" s="528"/>
      <c r="U368" s="527"/>
      <c r="V368" s="528"/>
      <c r="W368" s="527"/>
      <c r="X368" s="529"/>
      <c r="Y368" s="529"/>
      <c r="Z368" s="529"/>
      <c r="AA368" s="529"/>
      <c r="AB368" s="529"/>
      <c r="AC368" s="529"/>
      <c r="AD368" s="529"/>
      <c r="AE368" s="529"/>
      <c r="AF368" s="529"/>
      <c r="AG368" s="529"/>
      <c r="AH368" s="529"/>
      <c r="AI368" s="529"/>
      <c r="AJ368" s="529"/>
      <c r="AK368" s="529"/>
      <c r="AL368" s="529"/>
      <c r="AM368" s="529"/>
      <c r="AN368" s="529"/>
      <c r="AO368" s="529"/>
      <c r="AP368" s="529"/>
      <c r="AQ368" s="529"/>
      <c r="AR368" s="529"/>
      <c r="AS368" s="529"/>
      <c r="AT368" s="529"/>
      <c r="AU368" s="529"/>
      <c r="AV368" s="529"/>
      <c r="AW368" s="529"/>
      <c r="AX368" s="529"/>
      <c r="AY368" s="529"/>
      <c r="AZ368" s="529"/>
      <c r="BA368" s="529"/>
      <c r="BB368" s="529"/>
      <c r="BC368" s="529"/>
      <c r="BD368" s="529"/>
      <c r="BE368" s="529"/>
      <c r="BF368" s="529"/>
      <c r="BG368" s="529"/>
      <c r="BH368" s="529"/>
      <c r="BI368" s="529"/>
      <c r="BJ368" s="529"/>
      <c r="BK368" s="529"/>
      <c r="BL368" s="529"/>
      <c r="BM368" s="529"/>
      <c r="BN368" s="529"/>
      <c r="BO368" s="529"/>
      <c r="BP368" s="529"/>
      <c r="BQ368" s="529"/>
      <c r="BR368" s="529"/>
      <c r="BS368" s="529"/>
      <c r="BT368" s="529"/>
    </row>
    <row r="369">
      <c r="A369" s="499"/>
      <c r="B369" s="527"/>
      <c r="C369" s="527"/>
      <c r="D369" s="528"/>
      <c r="E369" s="528"/>
      <c r="F369" s="528"/>
      <c r="G369" s="528"/>
      <c r="I369" s="529"/>
      <c r="J369" s="527"/>
      <c r="K369" s="527"/>
      <c r="L369" s="527"/>
      <c r="M369" s="528"/>
      <c r="N369" s="528"/>
      <c r="O369" s="528"/>
      <c r="P369" s="528"/>
      <c r="Q369" s="528"/>
      <c r="R369" s="528"/>
      <c r="S369" s="528"/>
      <c r="T369" s="528"/>
      <c r="U369" s="527"/>
      <c r="V369" s="528"/>
      <c r="W369" s="527"/>
      <c r="X369" s="529"/>
      <c r="Y369" s="529"/>
      <c r="Z369" s="529"/>
      <c r="AA369" s="529"/>
      <c r="AB369" s="529"/>
      <c r="AC369" s="529"/>
      <c r="AD369" s="529"/>
      <c r="AE369" s="529"/>
      <c r="AF369" s="529"/>
      <c r="AG369" s="529"/>
      <c r="AH369" s="529"/>
      <c r="AI369" s="529"/>
      <c r="AJ369" s="529"/>
      <c r="AK369" s="529"/>
      <c r="AL369" s="529"/>
      <c r="AM369" s="529"/>
      <c r="AN369" s="529"/>
      <c r="AO369" s="529"/>
      <c r="AP369" s="529"/>
      <c r="AQ369" s="529"/>
      <c r="AR369" s="529"/>
      <c r="AS369" s="529"/>
      <c r="AT369" s="529"/>
      <c r="AU369" s="529"/>
      <c r="AV369" s="529"/>
      <c r="AW369" s="529"/>
      <c r="AX369" s="529"/>
      <c r="AY369" s="529"/>
      <c r="AZ369" s="529"/>
      <c r="BA369" s="529"/>
      <c r="BB369" s="529"/>
      <c r="BC369" s="529"/>
      <c r="BD369" s="529"/>
      <c r="BE369" s="529"/>
      <c r="BF369" s="529"/>
      <c r="BG369" s="529"/>
      <c r="BH369" s="529"/>
      <c r="BI369" s="529"/>
      <c r="BJ369" s="529"/>
      <c r="BK369" s="529"/>
      <c r="BL369" s="529"/>
      <c r="BM369" s="529"/>
      <c r="BN369" s="529"/>
      <c r="BO369" s="529"/>
      <c r="BP369" s="529"/>
      <c r="BQ369" s="529"/>
      <c r="BR369" s="529"/>
      <c r="BS369" s="529"/>
      <c r="BT369" s="529"/>
    </row>
    <row r="370">
      <c r="A370" s="499"/>
      <c r="B370" s="527"/>
      <c r="C370" s="527"/>
      <c r="D370" s="528"/>
      <c r="E370" s="528"/>
      <c r="F370" s="528"/>
      <c r="G370" s="528"/>
      <c r="I370" s="529"/>
      <c r="J370" s="527"/>
      <c r="K370" s="527"/>
      <c r="L370" s="527"/>
      <c r="M370" s="528"/>
      <c r="N370" s="528"/>
      <c r="O370" s="528"/>
      <c r="P370" s="528"/>
      <c r="Q370" s="528"/>
      <c r="R370" s="528"/>
      <c r="S370" s="528"/>
      <c r="T370" s="528"/>
      <c r="U370" s="527"/>
      <c r="V370" s="528"/>
      <c r="W370" s="527"/>
      <c r="X370" s="529"/>
      <c r="Y370" s="529"/>
      <c r="Z370" s="529"/>
      <c r="AA370" s="529"/>
      <c r="AB370" s="529"/>
      <c r="AC370" s="529"/>
      <c r="AD370" s="529"/>
      <c r="AE370" s="529"/>
      <c r="AF370" s="529"/>
      <c r="AG370" s="529"/>
      <c r="AH370" s="529"/>
      <c r="AI370" s="529"/>
      <c r="AJ370" s="529"/>
      <c r="AK370" s="529"/>
      <c r="AL370" s="529"/>
      <c r="AM370" s="529"/>
      <c r="AN370" s="529"/>
      <c r="AO370" s="529"/>
      <c r="AP370" s="529"/>
      <c r="AQ370" s="529"/>
      <c r="AR370" s="529"/>
      <c r="AS370" s="529"/>
      <c r="AT370" s="529"/>
      <c r="AU370" s="529"/>
      <c r="AV370" s="529"/>
      <c r="AW370" s="529"/>
      <c r="AX370" s="529"/>
      <c r="AY370" s="529"/>
      <c r="AZ370" s="529"/>
      <c r="BA370" s="529"/>
      <c r="BB370" s="529"/>
      <c r="BC370" s="529"/>
      <c r="BD370" s="529"/>
      <c r="BE370" s="529"/>
      <c r="BF370" s="529"/>
      <c r="BG370" s="529"/>
      <c r="BH370" s="529"/>
      <c r="BI370" s="529"/>
      <c r="BJ370" s="529"/>
      <c r="BK370" s="529"/>
      <c r="BL370" s="529"/>
      <c r="BM370" s="529"/>
      <c r="BN370" s="529"/>
      <c r="BO370" s="529"/>
      <c r="BP370" s="529"/>
      <c r="BQ370" s="529"/>
      <c r="BR370" s="529"/>
      <c r="BS370" s="529"/>
      <c r="BT370" s="529"/>
    </row>
    <row r="371">
      <c r="A371" s="499"/>
      <c r="B371" s="527"/>
      <c r="C371" s="527"/>
      <c r="D371" s="528"/>
      <c r="E371" s="528"/>
      <c r="F371" s="528"/>
      <c r="G371" s="528"/>
      <c r="I371" s="529"/>
      <c r="J371" s="527"/>
      <c r="K371" s="527"/>
      <c r="L371" s="527"/>
      <c r="M371" s="528"/>
      <c r="N371" s="528"/>
      <c r="O371" s="528"/>
      <c r="P371" s="528"/>
      <c r="Q371" s="528"/>
      <c r="R371" s="528"/>
      <c r="S371" s="528"/>
      <c r="T371" s="528"/>
      <c r="U371" s="527"/>
      <c r="V371" s="528"/>
      <c r="W371" s="527"/>
      <c r="X371" s="529"/>
      <c r="Y371" s="529"/>
      <c r="Z371" s="529"/>
      <c r="AA371" s="529"/>
      <c r="AB371" s="529"/>
      <c r="AC371" s="529"/>
      <c r="AD371" s="529"/>
      <c r="AE371" s="529"/>
      <c r="AF371" s="529"/>
      <c r="AG371" s="529"/>
      <c r="AH371" s="529"/>
      <c r="AI371" s="529"/>
      <c r="AJ371" s="529"/>
      <c r="AK371" s="529"/>
      <c r="AL371" s="529"/>
      <c r="AM371" s="529"/>
      <c r="AN371" s="529"/>
      <c r="AO371" s="529"/>
      <c r="AP371" s="529"/>
      <c r="AQ371" s="529"/>
      <c r="AR371" s="529"/>
      <c r="AS371" s="529"/>
      <c r="AT371" s="529"/>
      <c r="AU371" s="529"/>
      <c r="AV371" s="529"/>
      <c r="AW371" s="529"/>
      <c r="AX371" s="529"/>
      <c r="AY371" s="529"/>
      <c r="AZ371" s="529"/>
      <c r="BA371" s="529"/>
      <c r="BB371" s="529"/>
      <c r="BC371" s="529"/>
      <c r="BD371" s="529"/>
      <c r="BE371" s="529"/>
      <c r="BF371" s="529"/>
      <c r="BG371" s="529"/>
      <c r="BH371" s="529"/>
      <c r="BI371" s="529"/>
      <c r="BJ371" s="529"/>
      <c r="BK371" s="529"/>
      <c r="BL371" s="529"/>
      <c r="BM371" s="529"/>
      <c r="BN371" s="529"/>
      <c r="BO371" s="529"/>
      <c r="BP371" s="529"/>
      <c r="BQ371" s="529"/>
      <c r="BR371" s="529"/>
      <c r="BS371" s="529"/>
      <c r="BT371" s="529"/>
    </row>
    <row r="372">
      <c r="A372" s="499"/>
      <c r="B372" s="527"/>
      <c r="C372" s="527"/>
      <c r="D372" s="528"/>
      <c r="E372" s="528"/>
      <c r="F372" s="528"/>
      <c r="G372" s="528"/>
      <c r="I372" s="529"/>
      <c r="J372" s="527"/>
      <c r="K372" s="527"/>
      <c r="L372" s="527"/>
      <c r="M372" s="528"/>
      <c r="N372" s="528"/>
      <c r="O372" s="528"/>
      <c r="P372" s="528"/>
      <c r="Q372" s="528"/>
      <c r="R372" s="528"/>
      <c r="S372" s="528"/>
      <c r="T372" s="528"/>
      <c r="U372" s="527"/>
      <c r="V372" s="528"/>
      <c r="W372" s="527"/>
      <c r="X372" s="529"/>
      <c r="Y372" s="529"/>
      <c r="Z372" s="529"/>
      <c r="AA372" s="529"/>
      <c r="AB372" s="529"/>
      <c r="AC372" s="529"/>
      <c r="AD372" s="529"/>
      <c r="AE372" s="529"/>
      <c r="AF372" s="529"/>
      <c r="AG372" s="529"/>
      <c r="AH372" s="529"/>
      <c r="AI372" s="529"/>
      <c r="AJ372" s="529"/>
      <c r="AK372" s="529"/>
      <c r="AL372" s="529"/>
      <c r="AM372" s="529"/>
      <c r="AN372" s="529"/>
      <c r="AO372" s="529"/>
      <c r="AP372" s="529"/>
      <c r="AQ372" s="529"/>
      <c r="AR372" s="529"/>
      <c r="AS372" s="529"/>
      <c r="AT372" s="529"/>
      <c r="AU372" s="529"/>
      <c r="AV372" s="529"/>
      <c r="AW372" s="529"/>
      <c r="AX372" s="529"/>
      <c r="AY372" s="529"/>
      <c r="AZ372" s="529"/>
      <c r="BA372" s="529"/>
      <c r="BB372" s="529"/>
      <c r="BC372" s="529"/>
      <c r="BD372" s="529"/>
      <c r="BE372" s="529"/>
      <c r="BF372" s="529"/>
      <c r="BG372" s="529"/>
      <c r="BH372" s="529"/>
      <c r="BI372" s="529"/>
      <c r="BJ372" s="529"/>
      <c r="BK372" s="529"/>
      <c r="BL372" s="529"/>
      <c r="BM372" s="529"/>
      <c r="BN372" s="529"/>
      <c r="BO372" s="529"/>
      <c r="BP372" s="529"/>
      <c r="BQ372" s="529"/>
      <c r="BR372" s="529"/>
      <c r="BS372" s="529"/>
      <c r="BT372" s="529"/>
    </row>
    <row r="373">
      <c r="A373" s="499"/>
      <c r="B373" s="527"/>
      <c r="C373" s="527"/>
      <c r="D373" s="528"/>
      <c r="E373" s="528"/>
      <c r="F373" s="528"/>
      <c r="G373" s="528"/>
      <c r="I373" s="529"/>
      <c r="J373" s="527"/>
      <c r="K373" s="527"/>
      <c r="L373" s="527"/>
      <c r="M373" s="528"/>
      <c r="N373" s="528"/>
      <c r="O373" s="528"/>
      <c r="P373" s="528"/>
      <c r="Q373" s="528"/>
      <c r="R373" s="528"/>
      <c r="S373" s="528"/>
      <c r="T373" s="528"/>
      <c r="U373" s="527"/>
      <c r="V373" s="528"/>
      <c r="W373" s="527"/>
      <c r="X373" s="529"/>
      <c r="Y373" s="529"/>
      <c r="Z373" s="529"/>
      <c r="AA373" s="529"/>
      <c r="AB373" s="529"/>
      <c r="AC373" s="529"/>
      <c r="AD373" s="529"/>
      <c r="AE373" s="529"/>
      <c r="AF373" s="529"/>
      <c r="AG373" s="529"/>
      <c r="AH373" s="529"/>
      <c r="AI373" s="529"/>
      <c r="AJ373" s="529"/>
      <c r="AK373" s="529"/>
      <c r="AL373" s="529"/>
      <c r="AM373" s="529"/>
      <c r="AN373" s="529"/>
      <c r="AO373" s="529"/>
      <c r="AP373" s="529"/>
      <c r="AQ373" s="529"/>
      <c r="AR373" s="529"/>
      <c r="AS373" s="529"/>
      <c r="AT373" s="529"/>
      <c r="AU373" s="529"/>
      <c r="AV373" s="529"/>
      <c r="AW373" s="529"/>
      <c r="AX373" s="529"/>
      <c r="AY373" s="529"/>
      <c r="AZ373" s="529"/>
      <c r="BA373" s="529"/>
      <c r="BB373" s="529"/>
      <c r="BC373" s="529"/>
      <c r="BD373" s="529"/>
      <c r="BE373" s="529"/>
      <c r="BF373" s="529"/>
      <c r="BG373" s="529"/>
      <c r="BH373" s="529"/>
      <c r="BI373" s="529"/>
      <c r="BJ373" s="529"/>
      <c r="BK373" s="529"/>
      <c r="BL373" s="529"/>
      <c r="BM373" s="529"/>
      <c r="BN373" s="529"/>
      <c r="BO373" s="529"/>
      <c r="BP373" s="529"/>
      <c r="BQ373" s="529"/>
      <c r="BR373" s="529"/>
      <c r="BS373" s="529"/>
      <c r="BT373" s="529"/>
    </row>
    <row r="374">
      <c r="A374" s="499"/>
      <c r="B374" s="527"/>
      <c r="C374" s="527"/>
      <c r="D374" s="528"/>
      <c r="E374" s="528"/>
      <c r="F374" s="528"/>
      <c r="G374" s="528"/>
      <c r="I374" s="529"/>
      <c r="J374" s="527"/>
      <c r="K374" s="527"/>
      <c r="L374" s="527"/>
      <c r="M374" s="528"/>
      <c r="N374" s="528"/>
      <c r="O374" s="528"/>
      <c r="P374" s="528"/>
      <c r="Q374" s="528"/>
      <c r="R374" s="528"/>
      <c r="S374" s="528"/>
      <c r="T374" s="528"/>
      <c r="U374" s="527"/>
      <c r="V374" s="528"/>
      <c r="W374" s="527"/>
      <c r="X374" s="529"/>
      <c r="Y374" s="529"/>
      <c r="Z374" s="529"/>
      <c r="AA374" s="529"/>
      <c r="AB374" s="529"/>
      <c r="AC374" s="529"/>
      <c r="AD374" s="529"/>
      <c r="AE374" s="529"/>
      <c r="AF374" s="529"/>
      <c r="AG374" s="529"/>
      <c r="AH374" s="529"/>
      <c r="AI374" s="529"/>
      <c r="AJ374" s="529"/>
      <c r="AK374" s="529"/>
      <c r="AL374" s="529"/>
      <c r="AM374" s="529"/>
      <c r="AN374" s="529"/>
      <c r="AO374" s="529"/>
      <c r="AP374" s="529"/>
      <c r="AQ374" s="529"/>
      <c r="AR374" s="529"/>
      <c r="AS374" s="529"/>
      <c r="AT374" s="529"/>
      <c r="AU374" s="529"/>
      <c r="AV374" s="529"/>
      <c r="AW374" s="529"/>
      <c r="AX374" s="529"/>
      <c r="AY374" s="529"/>
      <c r="AZ374" s="529"/>
      <c r="BA374" s="529"/>
      <c r="BB374" s="529"/>
      <c r="BC374" s="529"/>
      <c r="BD374" s="529"/>
      <c r="BE374" s="529"/>
      <c r="BF374" s="529"/>
      <c r="BG374" s="529"/>
      <c r="BH374" s="529"/>
      <c r="BI374" s="529"/>
      <c r="BJ374" s="529"/>
      <c r="BK374" s="529"/>
      <c r="BL374" s="529"/>
      <c r="BM374" s="529"/>
      <c r="BN374" s="529"/>
      <c r="BO374" s="529"/>
      <c r="BP374" s="529"/>
      <c r="BQ374" s="529"/>
      <c r="BR374" s="529"/>
      <c r="BS374" s="529"/>
      <c r="BT374" s="529"/>
    </row>
    <row r="375">
      <c r="A375" s="499"/>
      <c r="B375" s="527"/>
      <c r="C375" s="527"/>
      <c r="D375" s="528"/>
      <c r="E375" s="528"/>
      <c r="F375" s="528"/>
      <c r="G375" s="528"/>
      <c r="I375" s="529"/>
      <c r="J375" s="527"/>
      <c r="K375" s="527"/>
      <c r="L375" s="527"/>
      <c r="M375" s="528"/>
      <c r="N375" s="528"/>
      <c r="O375" s="528"/>
      <c r="P375" s="528"/>
      <c r="Q375" s="528"/>
      <c r="R375" s="528"/>
      <c r="S375" s="528"/>
      <c r="T375" s="528"/>
      <c r="U375" s="527"/>
      <c r="V375" s="528"/>
      <c r="W375" s="527"/>
      <c r="X375" s="529"/>
      <c r="Y375" s="529"/>
      <c r="Z375" s="529"/>
      <c r="AA375" s="529"/>
      <c r="AB375" s="529"/>
      <c r="AC375" s="529"/>
      <c r="AD375" s="529"/>
      <c r="AE375" s="529"/>
      <c r="AF375" s="529"/>
      <c r="AG375" s="529"/>
      <c r="AH375" s="529"/>
      <c r="AI375" s="529"/>
      <c r="AJ375" s="529"/>
      <c r="AK375" s="529"/>
      <c r="AL375" s="529"/>
      <c r="AM375" s="529"/>
      <c r="AN375" s="529"/>
      <c r="AO375" s="529"/>
      <c r="AP375" s="529"/>
      <c r="AQ375" s="529"/>
      <c r="AR375" s="529"/>
      <c r="AS375" s="529"/>
      <c r="AT375" s="529"/>
      <c r="AU375" s="529"/>
      <c r="AV375" s="529"/>
      <c r="AW375" s="529"/>
      <c r="AX375" s="529"/>
      <c r="AY375" s="529"/>
      <c r="AZ375" s="529"/>
      <c r="BA375" s="529"/>
      <c r="BB375" s="529"/>
      <c r="BC375" s="529"/>
      <c r="BD375" s="529"/>
      <c r="BE375" s="529"/>
      <c r="BF375" s="529"/>
      <c r="BG375" s="529"/>
      <c r="BH375" s="529"/>
      <c r="BI375" s="529"/>
      <c r="BJ375" s="529"/>
      <c r="BK375" s="529"/>
      <c r="BL375" s="529"/>
      <c r="BM375" s="529"/>
      <c r="BN375" s="529"/>
      <c r="BO375" s="529"/>
      <c r="BP375" s="529"/>
      <c r="BQ375" s="529"/>
      <c r="BR375" s="529"/>
      <c r="BS375" s="529"/>
      <c r="BT375" s="529"/>
    </row>
    <row r="376">
      <c r="A376" s="499"/>
      <c r="B376" s="527"/>
      <c r="C376" s="527"/>
      <c r="D376" s="528"/>
      <c r="E376" s="528"/>
      <c r="F376" s="528"/>
      <c r="G376" s="528"/>
      <c r="I376" s="529"/>
      <c r="J376" s="527"/>
      <c r="K376" s="527"/>
      <c r="L376" s="527"/>
      <c r="M376" s="528"/>
      <c r="N376" s="528"/>
      <c r="O376" s="528"/>
      <c r="P376" s="528"/>
      <c r="Q376" s="528"/>
      <c r="R376" s="528"/>
      <c r="S376" s="528"/>
      <c r="T376" s="528"/>
      <c r="U376" s="527"/>
      <c r="V376" s="528"/>
      <c r="W376" s="527"/>
      <c r="X376" s="529"/>
      <c r="Y376" s="529"/>
      <c r="Z376" s="529"/>
      <c r="AA376" s="529"/>
      <c r="AB376" s="529"/>
      <c r="AC376" s="529"/>
      <c r="AD376" s="529"/>
      <c r="AE376" s="529"/>
      <c r="AF376" s="529"/>
      <c r="AG376" s="529"/>
      <c r="AH376" s="529"/>
      <c r="AI376" s="529"/>
      <c r="AJ376" s="529"/>
      <c r="AK376" s="529"/>
      <c r="AL376" s="529"/>
      <c r="AM376" s="529"/>
      <c r="AN376" s="529"/>
      <c r="AO376" s="529"/>
      <c r="AP376" s="529"/>
      <c r="AQ376" s="529"/>
      <c r="AR376" s="529"/>
      <c r="AS376" s="529"/>
      <c r="AT376" s="529"/>
      <c r="AU376" s="529"/>
      <c r="AV376" s="529"/>
      <c r="AW376" s="529"/>
      <c r="AX376" s="529"/>
      <c r="AY376" s="529"/>
      <c r="AZ376" s="529"/>
      <c r="BA376" s="529"/>
      <c r="BB376" s="529"/>
      <c r="BC376" s="529"/>
      <c r="BD376" s="529"/>
      <c r="BE376" s="529"/>
      <c r="BF376" s="529"/>
      <c r="BG376" s="529"/>
      <c r="BH376" s="529"/>
      <c r="BI376" s="529"/>
      <c r="BJ376" s="529"/>
      <c r="BK376" s="529"/>
      <c r="BL376" s="529"/>
      <c r="BM376" s="529"/>
      <c r="BN376" s="529"/>
      <c r="BO376" s="529"/>
      <c r="BP376" s="529"/>
      <c r="BQ376" s="529"/>
      <c r="BR376" s="529"/>
      <c r="BS376" s="529"/>
      <c r="BT376" s="529"/>
    </row>
    <row r="377">
      <c r="A377" s="499"/>
      <c r="B377" s="527"/>
      <c r="C377" s="527"/>
      <c r="D377" s="528"/>
      <c r="E377" s="528"/>
      <c r="F377" s="528"/>
      <c r="G377" s="528"/>
      <c r="I377" s="529"/>
      <c r="J377" s="527"/>
      <c r="K377" s="527"/>
      <c r="L377" s="527"/>
      <c r="M377" s="528"/>
      <c r="N377" s="528"/>
      <c r="O377" s="528"/>
      <c r="P377" s="528"/>
      <c r="Q377" s="528"/>
      <c r="R377" s="528"/>
      <c r="S377" s="528"/>
      <c r="T377" s="528"/>
      <c r="U377" s="527"/>
      <c r="V377" s="528"/>
      <c r="W377" s="527"/>
      <c r="X377" s="529"/>
      <c r="Y377" s="529"/>
      <c r="Z377" s="529"/>
      <c r="AA377" s="529"/>
      <c r="AB377" s="529"/>
      <c r="AC377" s="529"/>
      <c r="AD377" s="529"/>
      <c r="AE377" s="529"/>
      <c r="AF377" s="529"/>
      <c r="AG377" s="529"/>
      <c r="AH377" s="529"/>
      <c r="AI377" s="529"/>
      <c r="AJ377" s="529"/>
      <c r="AK377" s="529"/>
      <c r="AL377" s="529"/>
      <c r="AM377" s="529"/>
      <c r="AN377" s="529"/>
      <c r="AO377" s="529"/>
      <c r="AP377" s="529"/>
      <c r="AQ377" s="529"/>
      <c r="AR377" s="529"/>
      <c r="AS377" s="529"/>
      <c r="AT377" s="529"/>
      <c r="AU377" s="529"/>
      <c r="AV377" s="529"/>
      <c r="AW377" s="529"/>
      <c r="AX377" s="529"/>
      <c r="AY377" s="529"/>
      <c r="AZ377" s="529"/>
      <c r="BA377" s="529"/>
      <c r="BB377" s="529"/>
      <c r="BC377" s="529"/>
      <c r="BD377" s="529"/>
      <c r="BE377" s="529"/>
      <c r="BF377" s="529"/>
      <c r="BG377" s="529"/>
      <c r="BH377" s="529"/>
      <c r="BI377" s="529"/>
      <c r="BJ377" s="529"/>
      <c r="BK377" s="529"/>
      <c r="BL377" s="529"/>
      <c r="BM377" s="529"/>
      <c r="BN377" s="529"/>
      <c r="BO377" s="529"/>
      <c r="BP377" s="529"/>
      <c r="BQ377" s="529"/>
      <c r="BR377" s="529"/>
      <c r="BS377" s="529"/>
      <c r="BT377" s="529"/>
    </row>
    <row r="378">
      <c r="A378" s="499"/>
      <c r="B378" s="527"/>
      <c r="C378" s="527"/>
      <c r="D378" s="528"/>
      <c r="E378" s="528"/>
      <c r="F378" s="528"/>
      <c r="G378" s="528"/>
      <c r="I378" s="529"/>
      <c r="J378" s="527"/>
      <c r="K378" s="527"/>
      <c r="L378" s="527"/>
      <c r="M378" s="528"/>
      <c r="N378" s="528"/>
      <c r="O378" s="528"/>
      <c r="P378" s="528"/>
      <c r="Q378" s="528"/>
      <c r="R378" s="528"/>
      <c r="S378" s="528"/>
      <c r="T378" s="528"/>
      <c r="U378" s="527"/>
      <c r="V378" s="528"/>
      <c r="W378" s="527"/>
      <c r="X378" s="529"/>
      <c r="Y378" s="529"/>
      <c r="Z378" s="529"/>
      <c r="AA378" s="529"/>
      <c r="AB378" s="529"/>
      <c r="AC378" s="529"/>
      <c r="AD378" s="529"/>
      <c r="AE378" s="529"/>
      <c r="AF378" s="529"/>
      <c r="AG378" s="529"/>
      <c r="AH378" s="529"/>
      <c r="AI378" s="529"/>
      <c r="AJ378" s="529"/>
      <c r="AK378" s="529"/>
      <c r="AL378" s="529"/>
      <c r="AM378" s="529"/>
      <c r="AN378" s="529"/>
      <c r="AO378" s="529"/>
      <c r="AP378" s="529"/>
      <c r="AQ378" s="529"/>
      <c r="AR378" s="529"/>
      <c r="AS378" s="529"/>
      <c r="AT378" s="529"/>
      <c r="AU378" s="529"/>
      <c r="AV378" s="529"/>
      <c r="AW378" s="529"/>
      <c r="AX378" s="529"/>
      <c r="AY378" s="529"/>
      <c r="AZ378" s="529"/>
      <c r="BA378" s="529"/>
      <c r="BB378" s="529"/>
      <c r="BC378" s="529"/>
      <c r="BD378" s="529"/>
      <c r="BE378" s="529"/>
      <c r="BF378" s="529"/>
      <c r="BG378" s="529"/>
      <c r="BH378" s="529"/>
      <c r="BI378" s="529"/>
      <c r="BJ378" s="529"/>
      <c r="BK378" s="529"/>
      <c r="BL378" s="529"/>
      <c r="BM378" s="529"/>
      <c r="BN378" s="529"/>
      <c r="BO378" s="529"/>
      <c r="BP378" s="529"/>
      <c r="BQ378" s="529"/>
      <c r="BR378" s="529"/>
      <c r="BS378" s="529"/>
      <c r="BT378" s="529"/>
    </row>
    <row r="379">
      <c r="A379" s="499"/>
      <c r="B379" s="527"/>
      <c r="C379" s="527"/>
      <c r="D379" s="528"/>
      <c r="E379" s="528"/>
      <c r="F379" s="528"/>
      <c r="G379" s="528"/>
      <c r="I379" s="529"/>
      <c r="J379" s="527"/>
      <c r="K379" s="527"/>
      <c r="L379" s="527"/>
      <c r="M379" s="528"/>
      <c r="N379" s="528"/>
      <c r="O379" s="528"/>
      <c r="P379" s="528"/>
      <c r="Q379" s="528"/>
      <c r="R379" s="528"/>
      <c r="S379" s="528"/>
      <c r="T379" s="528"/>
      <c r="U379" s="527"/>
      <c r="V379" s="528"/>
      <c r="W379" s="527"/>
      <c r="X379" s="529"/>
      <c r="Y379" s="529"/>
      <c r="Z379" s="529"/>
      <c r="AA379" s="529"/>
      <c r="AB379" s="529"/>
      <c r="AC379" s="529"/>
      <c r="AD379" s="529"/>
      <c r="AE379" s="529"/>
      <c r="AF379" s="529"/>
      <c r="AG379" s="529"/>
      <c r="AH379" s="529"/>
      <c r="AI379" s="529"/>
      <c r="AJ379" s="529"/>
      <c r="AK379" s="529"/>
      <c r="AL379" s="529"/>
      <c r="AM379" s="529"/>
      <c r="AN379" s="529"/>
      <c r="AO379" s="529"/>
      <c r="AP379" s="529"/>
      <c r="AQ379" s="529"/>
      <c r="AR379" s="529"/>
      <c r="AS379" s="529"/>
      <c r="AT379" s="529"/>
      <c r="AU379" s="529"/>
      <c r="AV379" s="529"/>
      <c r="AW379" s="529"/>
      <c r="AX379" s="529"/>
      <c r="AY379" s="529"/>
      <c r="AZ379" s="529"/>
      <c r="BA379" s="529"/>
      <c r="BB379" s="529"/>
      <c r="BC379" s="529"/>
      <c r="BD379" s="529"/>
      <c r="BE379" s="529"/>
      <c r="BF379" s="529"/>
      <c r="BG379" s="529"/>
      <c r="BH379" s="529"/>
      <c r="BI379" s="529"/>
      <c r="BJ379" s="529"/>
      <c r="BK379" s="529"/>
      <c r="BL379" s="529"/>
      <c r="BM379" s="529"/>
      <c r="BN379" s="529"/>
      <c r="BO379" s="529"/>
      <c r="BP379" s="529"/>
      <c r="BQ379" s="529"/>
      <c r="BR379" s="529"/>
      <c r="BS379" s="529"/>
      <c r="BT379" s="529"/>
    </row>
    <row r="380">
      <c r="A380" s="499"/>
      <c r="B380" s="527"/>
      <c r="C380" s="527"/>
      <c r="D380" s="528"/>
      <c r="E380" s="528"/>
      <c r="F380" s="528"/>
      <c r="G380" s="528"/>
      <c r="I380" s="529"/>
      <c r="J380" s="527"/>
      <c r="K380" s="527"/>
      <c r="L380" s="527"/>
      <c r="M380" s="528"/>
      <c r="N380" s="528"/>
      <c r="O380" s="528"/>
      <c r="P380" s="528"/>
      <c r="Q380" s="528"/>
      <c r="R380" s="528"/>
      <c r="S380" s="528"/>
      <c r="T380" s="528"/>
      <c r="U380" s="527"/>
      <c r="V380" s="528"/>
      <c r="W380" s="527"/>
      <c r="X380" s="529"/>
      <c r="Y380" s="529"/>
      <c r="Z380" s="529"/>
      <c r="AA380" s="529"/>
      <c r="AB380" s="529"/>
      <c r="AC380" s="529"/>
      <c r="AD380" s="529"/>
      <c r="AE380" s="529"/>
      <c r="AF380" s="529"/>
      <c r="AG380" s="529"/>
      <c r="AH380" s="529"/>
      <c r="AI380" s="529"/>
      <c r="AJ380" s="529"/>
      <c r="AK380" s="529"/>
      <c r="AL380" s="529"/>
      <c r="AM380" s="529"/>
      <c r="AN380" s="529"/>
      <c r="AO380" s="529"/>
      <c r="AP380" s="529"/>
      <c r="AQ380" s="529"/>
      <c r="AR380" s="529"/>
      <c r="AS380" s="529"/>
      <c r="AT380" s="529"/>
      <c r="AU380" s="529"/>
      <c r="AV380" s="529"/>
      <c r="AW380" s="529"/>
      <c r="AX380" s="529"/>
      <c r="AY380" s="529"/>
      <c r="AZ380" s="529"/>
      <c r="BA380" s="529"/>
      <c r="BB380" s="529"/>
      <c r="BC380" s="529"/>
      <c r="BD380" s="529"/>
      <c r="BE380" s="529"/>
      <c r="BF380" s="529"/>
      <c r="BG380" s="529"/>
      <c r="BH380" s="529"/>
      <c r="BI380" s="529"/>
      <c r="BJ380" s="529"/>
      <c r="BK380" s="529"/>
      <c r="BL380" s="529"/>
      <c r="BM380" s="529"/>
      <c r="BN380" s="529"/>
      <c r="BO380" s="529"/>
      <c r="BP380" s="529"/>
      <c r="BQ380" s="529"/>
      <c r="BR380" s="529"/>
      <c r="BS380" s="529"/>
      <c r="BT380" s="529"/>
    </row>
    <row r="381">
      <c r="A381" s="499"/>
      <c r="B381" s="527"/>
      <c r="C381" s="527"/>
      <c r="D381" s="528"/>
      <c r="E381" s="528"/>
      <c r="F381" s="528"/>
      <c r="G381" s="528"/>
      <c r="I381" s="529"/>
      <c r="J381" s="527"/>
      <c r="K381" s="527"/>
      <c r="L381" s="527"/>
      <c r="M381" s="528"/>
      <c r="N381" s="528"/>
      <c r="O381" s="528"/>
      <c r="P381" s="528"/>
      <c r="Q381" s="528"/>
      <c r="R381" s="528"/>
      <c r="S381" s="528"/>
      <c r="T381" s="528"/>
      <c r="U381" s="527"/>
      <c r="V381" s="528"/>
      <c r="W381" s="527"/>
      <c r="X381" s="529"/>
      <c r="Y381" s="529"/>
      <c r="Z381" s="529"/>
      <c r="AA381" s="529"/>
      <c r="AB381" s="529"/>
      <c r="AC381" s="529"/>
      <c r="AD381" s="529"/>
      <c r="AE381" s="529"/>
      <c r="AF381" s="529"/>
      <c r="AG381" s="529"/>
      <c r="AH381" s="529"/>
      <c r="AI381" s="529"/>
      <c r="AJ381" s="529"/>
      <c r="AK381" s="529"/>
      <c r="AL381" s="529"/>
      <c r="AM381" s="529"/>
      <c r="AN381" s="529"/>
      <c r="AO381" s="529"/>
      <c r="AP381" s="529"/>
      <c r="AQ381" s="529"/>
      <c r="AR381" s="529"/>
      <c r="AS381" s="529"/>
      <c r="AT381" s="529"/>
      <c r="AU381" s="529"/>
      <c r="AV381" s="529"/>
      <c r="AW381" s="529"/>
      <c r="AX381" s="529"/>
      <c r="AY381" s="529"/>
      <c r="AZ381" s="529"/>
      <c r="BA381" s="529"/>
      <c r="BB381" s="529"/>
      <c r="BC381" s="529"/>
      <c r="BD381" s="529"/>
      <c r="BE381" s="529"/>
      <c r="BF381" s="529"/>
      <c r="BG381" s="529"/>
      <c r="BH381" s="529"/>
      <c r="BI381" s="529"/>
      <c r="BJ381" s="529"/>
      <c r="BK381" s="529"/>
      <c r="BL381" s="529"/>
      <c r="BM381" s="529"/>
      <c r="BN381" s="529"/>
      <c r="BO381" s="529"/>
      <c r="BP381" s="529"/>
      <c r="BQ381" s="529"/>
      <c r="BR381" s="529"/>
      <c r="BS381" s="529"/>
      <c r="BT381" s="529"/>
    </row>
    <row r="382">
      <c r="A382" s="499"/>
      <c r="B382" s="527"/>
      <c r="C382" s="527"/>
      <c r="D382" s="528"/>
      <c r="E382" s="528"/>
      <c r="F382" s="528"/>
      <c r="G382" s="528"/>
      <c r="I382" s="529"/>
      <c r="J382" s="527"/>
      <c r="K382" s="527"/>
      <c r="L382" s="527"/>
      <c r="M382" s="528"/>
      <c r="N382" s="528"/>
      <c r="O382" s="528"/>
      <c r="P382" s="528"/>
      <c r="Q382" s="528"/>
      <c r="R382" s="528"/>
      <c r="S382" s="528"/>
      <c r="T382" s="528"/>
      <c r="U382" s="527"/>
      <c r="V382" s="528"/>
      <c r="W382" s="527"/>
      <c r="X382" s="529"/>
      <c r="Y382" s="529"/>
      <c r="Z382" s="529"/>
      <c r="AA382" s="529"/>
      <c r="AB382" s="529"/>
      <c r="AC382" s="529"/>
      <c r="AD382" s="529"/>
      <c r="AE382" s="529"/>
      <c r="AF382" s="529"/>
      <c r="AG382" s="529"/>
      <c r="AH382" s="529"/>
      <c r="AI382" s="529"/>
      <c r="AJ382" s="529"/>
      <c r="AK382" s="529"/>
      <c r="AL382" s="529"/>
      <c r="AM382" s="529"/>
      <c r="AN382" s="529"/>
      <c r="AO382" s="529"/>
      <c r="AP382" s="529"/>
      <c r="AQ382" s="529"/>
      <c r="AR382" s="529"/>
      <c r="AS382" s="529"/>
      <c r="AT382" s="529"/>
      <c r="AU382" s="529"/>
      <c r="AV382" s="529"/>
      <c r="AW382" s="529"/>
      <c r="AX382" s="529"/>
      <c r="AY382" s="529"/>
      <c r="AZ382" s="529"/>
      <c r="BA382" s="529"/>
      <c r="BB382" s="529"/>
      <c r="BC382" s="529"/>
      <c r="BD382" s="529"/>
      <c r="BE382" s="529"/>
      <c r="BF382" s="529"/>
      <c r="BG382" s="529"/>
      <c r="BH382" s="529"/>
      <c r="BI382" s="529"/>
      <c r="BJ382" s="529"/>
      <c r="BK382" s="529"/>
      <c r="BL382" s="529"/>
      <c r="BM382" s="529"/>
      <c r="BN382" s="529"/>
      <c r="BO382" s="529"/>
      <c r="BP382" s="529"/>
      <c r="BQ382" s="529"/>
      <c r="BR382" s="529"/>
      <c r="BS382" s="529"/>
      <c r="BT382" s="529"/>
    </row>
    <row r="383">
      <c r="A383" s="499"/>
      <c r="B383" s="527"/>
      <c r="C383" s="527"/>
      <c r="D383" s="528"/>
      <c r="E383" s="528"/>
      <c r="F383" s="528"/>
      <c r="G383" s="528"/>
      <c r="I383" s="529"/>
      <c r="J383" s="527"/>
      <c r="K383" s="527"/>
      <c r="L383" s="527"/>
      <c r="M383" s="528"/>
      <c r="N383" s="528"/>
      <c r="O383" s="528"/>
      <c r="P383" s="528"/>
      <c r="Q383" s="528"/>
      <c r="R383" s="528"/>
      <c r="S383" s="528"/>
      <c r="T383" s="528"/>
      <c r="U383" s="527"/>
      <c r="V383" s="528"/>
      <c r="W383" s="527"/>
      <c r="X383" s="529"/>
      <c r="Y383" s="529"/>
      <c r="Z383" s="529"/>
      <c r="AA383" s="529"/>
      <c r="AB383" s="529"/>
      <c r="AC383" s="529"/>
      <c r="AD383" s="529"/>
      <c r="AE383" s="529"/>
      <c r="AF383" s="529"/>
      <c r="AG383" s="529"/>
      <c r="AH383" s="529"/>
      <c r="AI383" s="529"/>
      <c r="AJ383" s="529"/>
      <c r="AK383" s="529"/>
      <c r="AL383" s="529"/>
      <c r="AM383" s="529"/>
      <c r="AN383" s="529"/>
      <c r="AO383" s="529"/>
      <c r="AP383" s="529"/>
      <c r="AQ383" s="529"/>
      <c r="AR383" s="529"/>
      <c r="AS383" s="529"/>
      <c r="AT383" s="529"/>
      <c r="AU383" s="529"/>
      <c r="AV383" s="529"/>
      <c r="AW383" s="529"/>
      <c r="AX383" s="529"/>
      <c r="AY383" s="529"/>
      <c r="AZ383" s="529"/>
      <c r="BA383" s="529"/>
      <c r="BB383" s="529"/>
      <c r="BC383" s="529"/>
      <c r="BD383" s="529"/>
      <c r="BE383" s="529"/>
      <c r="BF383" s="529"/>
      <c r="BG383" s="529"/>
      <c r="BH383" s="529"/>
      <c r="BI383" s="529"/>
      <c r="BJ383" s="529"/>
      <c r="BK383" s="529"/>
      <c r="BL383" s="529"/>
      <c r="BM383" s="529"/>
      <c r="BN383" s="529"/>
      <c r="BO383" s="529"/>
      <c r="BP383" s="529"/>
      <c r="BQ383" s="529"/>
      <c r="BR383" s="529"/>
      <c r="BS383" s="529"/>
      <c r="BT383" s="529"/>
    </row>
    <row r="384">
      <c r="A384" s="499"/>
      <c r="B384" s="527"/>
      <c r="C384" s="527"/>
      <c r="D384" s="528"/>
      <c r="E384" s="528"/>
      <c r="F384" s="528"/>
      <c r="G384" s="528"/>
      <c r="I384" s="529"/>
      <c r="J384" s="527"/>
      <c r="K384" s="527"/>
      <c r="L384" s="527"/>
      <c r="M384" s="528"/>
      <c r="N384" s="528"/>
      <c r="O384" s="528"/>
      <c r="P384" s="528"/>
      <c r="Q384" s="528"/>
      <c r="R384" s="528"/>
      <c r="S384" s="528"/>
      <c r="T384" s="528"/>
      <c r="U384" s="527"/>
      <c r="V384" s="528"/>
      <c r="W384" s="527"/>
      <c r="X384" s="529"/>
      <c r="Y384" s="529"/>
      <c r="Z384" s="529"/>
      <c r="AA384" s="529"/>
      <c r="AB384" s="529"/>
      <c r="AC384" s="529"/>
      <c r="AD384" s="529"/>
      <c r="AE384" s="529"/>
      <c r="AF384" s="529"/>
      <c r="AG384" s="529"/>
      <c r="AH384" s="529"/>
      <c r="AI384" s="529"/>
      <c r="AJ384" s="529"/>
      <c r="AK384" s="529"/>
      <c r="AL384" s="529"/>
      <c r="AM384" s="529"/>
      <c r="AN384" s="529"/>
      <c r="AO384" s="529"/>
      <c r="AP384" s="529"/>
      <c r="AQ384" s="529"/>
      <c r="AR384" s="529"/>
      <c r="AS384" s="529"/>
      <c r="AT384" s="529"/>
      <c r="AU384" s="529"/>
      <c r="AV384" s="529"/>
      <c r="AW384" s="529"/>
      <c r="AX384" s="529"/>
      <c r="AY384" s="529"/>
      <c r="AZ384" s="529"/>
      <c r="BA384" s="529"/>
      <c r="BB384" s="529"/>
      <c r="BC384" s="529"/>
      <c r="BD384" s="529"/>
      <c r="BE384" s="529"/>
      <c r="BF384" s="529"/>
      <c r="BG384" s="529"/>
      <c r="BH384" s="529"/>
      <c r="BI384" s="529"/>
      <c r="BJ384" s="529"/>
      <c r="BK384" s="529"/>
      <c r="BL384" s="529"/>
      <c r="BM384" s="529"/>
      <c r="BN384" s="529"/>
      <c r="BO384" s="529"/>
      <c r="BP384" s="529"/>
      <c r="BQ384" s="529"/>
      <c r="BR384" s="529"/>
      <c r="BS384" s="529"/>
      <c r="BT384" s="529"/>
    </row>
    <row r="385">
      <c r="A385" s="499"/>
      <c r="B385" s="527"/>
      <c r="C385" s="527"/>
      <c r="D385" s="528"/>
      <c r="E385" s="528"/>
      <c r="F385" s="528"/>
      <c r="G385" s="528"/>
      <c r="I385" s="529"/>
      <c r="J385" s="527"/>
      <c r="K385" s="527"/>
      <c r="L385" s="527"/>
      <c r="M385" s="528"/>
      <c r="N385" s="528"/>
      <c r="O385" s="528"/>
      <c r="P385" s="528"/>
      <c r="Q385" s="528"/>
      <c r="R385" s="528"/>
      <c r="S385" s="528"/>
      <c r="T385" s="528"/>
      <c r="U385" s="527"/>
      <c r="V385" s="528"/>
      <c r="W385" s="527"/>
      <c r="X385" s="529"/>
      <c r="Y385" s="529"/>
      <c r="Z385" s="529"/>
      <c r="AA385" s="529"/>
      <c r="AB385" s="529"/>
      <c r="AC385" s="529"/>
      <c r="AD385" s="529"/>
      <c r="AE385" s="529"/>
      <c r="AF385" s="529"/>
      <c r="AG385" s="529"/>
      <c r="AH385" s="529"/>
      <c r="AI385" s="529"/>
      <c r="AJ385" s="529"/>
      <c r="AK385" s="529"/>
      <c r="AL385" s="529"/>
      <c r="AM385" s="529"/>
      <c r="AN385" s="529"/>
      <c r="AO385" s="529"/>
      <c r="AP385" s="529"/>
      <c r="AQ385" s="529"/>
      <c r="AR385" s="529"/>
      <c r="AS385" s="529"/>
      <c r="AT385" s="529"/>
      <c r="AU385" s="529"/>
      <c r="AV385" s="529"/>
      <c r="AW385" s="529"/>
      <c r="AX385" s="529"/>
      <c r="AY385" s="529"/>
      <c r="AZ385" s="529"/>
      <c r="BA385" s="529"/>
      <c r="BB385" s="529"/>
      <c r="BC385" s="529"/>
      <c r="BD385" s="529"/>
      <c r="BE385" s="529"/>
      <c r="BF385" s="529"/>
      <c r="BG385" s="529"/>
      <c r="BH385" s="529"/>
      <c r="BI385" s="529"/>
      <c r="BJ385" s="529"/>
      <c r="BK385" s="529"/>
      <c r="BL385" s="529"/>
      <c r="BM385" s="529"/>
      <c r="BN385" s="529"/>
      <c r="BO385" s="529"/>
      <c r="BP385" s="529"/>
      <c r="BQ385" s="529"/>
      <c r="BR385" s="529"/>
      <c r="BS385" s="529"/>
      <c r="BT385" s="529"/>
    </row>
    <row r="386">
      <c r="A386" s="499"/>
      <c r="B386" s="527"/>
      <c r="C386" s="527"/>
      <c r="D386" s="528"/>
      <c r="E386" s="528"/>
      <c r="F386" s="528"/>
      <c r="G386" s="528"/>
      <c r="I386" s="529"/>
      <c r="J386" s="527"/>
      <c r="K386" s="527"/>
      <c r="L386" s="527"/>
      <c r="M386" s="528"/>
      <c r="N386" s="528"/>
      <c r="O386" s="528"/>
      <c r="P386" s="528"/>
      <c r="Q386" s="528"/>
      <c r="R386" s="528"/>
      <c r="S386" s="528"/>
      <c r="T386" s="528"/>
      <c r="U386" s="527"/>
      <c r="V386" s="528"/>
      <c r="W386" s="527"/>
      <c r="X386" s="529"/>
      <c r="Y386" s="529"/>
      <c r="Z386" s="529"/>
      <c r="AA386" s="529"/>
      <c r="AB386" s="529"/>
      <c r="AC386" s="529"/>
      <c r="AD386" s="529"/>
      <c r="AE386" s="529"/>
      <c r="AF386" s="529"/>
      <c r="AG386" s="529"/>
      <c r="AH386" s="529"/>
      <c r="AI386" s="529"/>
      <c r="AJ386" s="529"/>
      <c r="AK386" s="529"/>
      <c r="AL386" s="529"/>
      <c r="AM386" s="529"/>
      <c r="AN386" s="529"/>
      <c r="AO386" s="529"/>
      <c r="AP386" s="529"/>
      <c r="AQ386" s="529"/>
      <c r="AR386" s="529"/>
      <c r="AS386" s="529"/>
      <c r="AT386" s="529"/>
      <c r="AU386" s="529"/>
      <c r="AV386" s="529"/>
      <c r="AW386" s="529"/>
      <c r="AX386" s="529"/>
      <c r="AY386" s="529"/>
      <c r="AZ386" s="529"/>
      <c r="BA386" s="529"/>
      <c r="BB386" s="529"/>
      <c r="BC386" s="529"/>
      <c r="BD386" s="529"/>
      <c r="BE386" s="529"/>
      <c r="BF386" s="529"/>
      <c r="BG386" s="529"/>
      <c r="BH386" s="529"/>
      <c r="BI386" s="529"/>
      <c r="BJ386" s="529"/>
      <c r="BK386" s="529"/>
      <c r="BL386" s="529"/>
      <c r="BM386" s="529"/>
      <c r="BN386" s="529"/>
      <c r="BO386" s="529"/>
      <c r="BP386" s="529"/>
      <c r="BQ386" s="529"/>
      <c r="BR386" s="529"/>
      <c r="BS386" s="529"/>
      <c r="BT386" s="529"/>
    </row>
    <row r="387">
      <c r="A387" s="499"/>
      <c r="B387" s="527"/>
      <c r="C387" s="527"/>
      <c r="D387" s="528"/>
      <c r="E387" s="528"/>
      <c r="F387" s="528"/>
      <c r="G387" s="528"/>
      <c r="I387" s="529"/>
      <c r="J387" s="527"/>
      <c r="K387" s="527"/>
      <c r="L387" s="527"/>
      <c r="M387" s="528"/>
      <c r="N387" s="528"/>
      <c r="O387" s="528"/>
      <c r="P387" s="528"/>
      <c r="Q387" s="528"/>
      <c r="R387" s="528"/>
      <c r="S387" s="528"/>
      <c r="T387" s="528"/>
      <c r="U387" s="527"/>
      <c r="V387" s="528"/>
      <c r="W387" s="527"/>
      <c r="X387" s="529"/>
      <c r="Y387" s="529"/>
      <c r="Z387" s="529"/>
      <c r="AA387" s="529"/>
      <c r="AB387" s="529"/>
      <c r="AC387" s="529"/>
      <c r="AD387" s="529"/>
      <c r="AE387" s="529"/>
      <c r="AF387" s="529"/>
      <c r="AG387" s="529"/>
      <c r="AH387" s="529"/>
      <c r="AI387" s="529"/>
      <c r="AJ387" s="529"/>
      <c r="AK387" s="529"/>
      <c r="AL387" s="529"/>
      <c r="AM387" s="529"/>
      <c r="AN387" s="529"/>
      <c r="AO387" s="529"/>
      <c r="AP387" s="529"/>
      <c r="AQ387" s="529"/>
      <c r="AR387" s="529"/>
      <c r="AS387" s="529"/>
      <c r="AT387" s="529"/>
      <c r="AU387" s="529"/>
      <c r="AV387" s="529"/>
      <c r="AW387" s="529"/>
      <c r="AX387" s="529"/>
      <c r="AY387" s="529"/>
      <c r="AZ387" s="529"/>
      <c r="BA387" s="529"/>
      <c r="BB387" s="529"/>
      <c r="BC387" s="529"/>
      <c r="BD387" s="529"/>
      <c r="BE387" s="529"/>
      <c r="BF387" s="529"/>
      <c r="BG387" s="529"/>
      <c r="BH387" s="529"/>
      <c r="BI387" s="529"/>
      <c r="BJ387" s="529"/>
      <c r="BK387" s="529"/>
      <c r="BL387" s="529"/>
      <c r="BM387" s="529"/>
      <c r="BN387" s="529"/>
      <c r="BO387" s="529"/>
      <c r="BP387" s="529"/>
      <c r="BQ387" s="529"/>
      <c r="BR387" s="529"/>
      <c r="BS387" s="529"/>
      <c r="BT387" s="529"/>
    </row>
    <row r="388">
      <c r="A388" s="499"/>
      <c r="B388" s="527"/>
      <c r="C388" s="527"/>
      <c r="D388" s="528"/>
      <c r="E388" s="528"/>
      <c r="F388" s="528"/>
      <c r="G388" s="528"/>
      <c r="I388" s="529"/>
      <c r="J388" s="527"/>
      <c r="K388" s="527"/>
      <c r="L388" s="527"/>
      <c r="M388" s="528"/>
      <c r="N388" s="528"/>
      <c r="O388" s="528"/>
      <c r="P388" s="528"/>
      <c r="Q388" s="528"/>
      <c r="R388" s="528"/>
      <c r="S388" s="528"/>
      <c r="T388" s="528"/>
      <c r="U388" s="527"/>
      <c r="V388" s="528"/>
      <c r="W388" s="527"/>
      <c r="X388" s="529"/>
      <c r="Y388" s="529"/>
      <c r="Z388" s="529"/>
      <c r="AA388" s="529"/>
      <c r="AB388" s="529"/>
      <c r="AC388" s="529"/>
      <c r="AD388" s="529"/>
      <c r="AE388" s="529"/>
      <c r="AF388" s="529"/>
      <c r="AG388" s="529"/>
      <c r="AH388" s="529"/>
      <c r="AI388" s="529"/>
      <c r="AJ388" s="529"/>
      <c r="AK388" s="529"/>
      <c r="AL388" s="529"/>
      <c r="AM388" s="529"/>
      <c r="AN388" s="529"/>
      <c r="AO388" s="529"/>
      <c r="AP388" s="529"/>
      <c r="AQ388" s="529"/>
      <c r="AR388" s="529"/>
      <c r="AS388" s="529"/>
      <c r="AT388" s="529"/>
      <c r="AU388" s="529"/>
      <c r="AV388" s="529"/>
      <c r="AW388" s="529"/>
      <c r="AX388" s="529"/>
      <c r="AY388" s="529"/>
      <c r="AZ388" s="529"/>
      <c r="BA388" s="529"/>
      <c r="BB388" s="529"/>
      <c r="BC388" s="529"/>
      <c r="BD388" s="529"/>
      <c r="BE388" s="529"/>
      <c r="BF388" s="529"/>
      <c r="BG388" s="529"/>
      <c r="BH388" s="529"/>
      <c r="BI388" s="529"/>
      <c r="BJ388" s="529"/>
      <c r="BK388" s="529"/>
      <c r="BL388" s="529"/>
      <c r="BM388" s="529"/>
      <c r="BN388" s="529"/>
      <c r="BO388" s="529"/>
      <c r="BP388" s="529"/>
      <c r="BQ388" s="529"/>
      <c r="BR388" s="529"/>
      <c r="BS388" s="529"/>
      <c r="BT388" s="529"/>
    </row>
    <row r="389">
      <c r="A389" s="499"/>
      <c r="B389" s="527"/>
      <c r="C389" s="527"/>
      <c r="D389" s="528"/>
      <c r="E389" s="528"/>
      <c r="F389" s="528"/>
      <c r="G389" s="528"/>
      <c r="I389" s="529"/>
      <c r="J389" s="527"/>
      <c r="K389" s="527"/>
      <c r="L389" s="527"/>
      <c r="M389" s="528"/>
      <c r="N389" s="528"/>
      <c r="O389" s="528"/>
      <c r="P389" s="528"/>
      <c r="Q389" s="528"/>
      <c r="R389" s="528"/>
      <c r="S389" s="528"/>
      <c r="T389" s="528"/>
      <c r="U389" s="527"/>
      <c r="V389" s="528"/>
      <c r="W389" s="527"/>
      <c r="X389" s="529"/>
      <c r="Y389" s="529"/>
      <c r="Z389" s="529"/>
      <c r="AA389" s="529"/>
      <c r="AB389" s="529"/>
      <c r="AC389" s="529"/>
      <c r="AD389" s="529"/>
      <c r="AE389" s="529"/>
      <c r="AF389" s="529"/>
      <c r="AG389" s="529"/>
      <c r="AH389" s="529"/>
      <c r="AI389" s="529"/>
      <c r="AJ389" s="529"/>
      <c r="AK389" s="529"/>
      <c r="AL389" s="529"/>
      <c r="AM389" s="529"/>
      <c r="AN389" s="529"/>
      <c r="AO389" s="529"/>
      <c r="AP389" s="529"/>
      <c r="AQ389" s="529"/>
      <c r="AR389" s="529"/>
      <c r="AS389" s="529"/>
      <c r="AT389" s="529"/>
      <c r="AU389" s="529"/>
      <c r="AV389" s="529"/>
      <c r="AW389" s="529"/>
      <c r="AX389" s="529"/>
      <c r="AY389" s="529"/>
      <c r="AZ389" s="529"/>
      <c r="BA389" s="529"/>
      <c r="BB389" s="529"/>
      <c r="BC389" s="529"/>
      <c r="BD389" s="529"/>
      <c r="BE389" s="529"/>
      <c r="BF389" s="529"/>
      <c r="BG389" s="529"/>
      <c r="BH389" s="529"/>
      <c r="BI389" s="529"/>
      <c r="BJ389" s="529"/>
      <c r="BK389" s="529"/>
      <c r="BL389" s="529"/>
      <c r="BM389" s="529"/>
      <c r="BN389" s="529"/>
      <c r="BO389" s="529"/>
      <c r="BP389" s="529"/>
      <c r="BQ389" s="529"/>
      <c r="BR389" s="529"/>
      <c r="BS389" s="529"/>
      <c r="BT389" s="529"/>
    </row>
    <row r="390">
      <c r="A390" s="499"/>
      <c r="B390" s="527"/>
      <c r="C390" s="527"/>
      <c r="D390" s="528"/>
      <c r="E390" s="528"/>
      <c r="F390" s="528"/>
      <c r="G390" s="528"/>
      <c r="I390" s="529"/>
      <c r="J390" s="527"/>
      <c r="K390" s="527"/>
      <c r="L390" s="527"/>
      <c r="M390" s="528"/>
      <c r="N390" s="528"/>
      <c r="O390" s="528"/>
      <c r="P390" s="528"/>
      <c r="Q390" s="528"/>
      <c r="R390" s="528"/>
      <c r="S390" s="528"/>
      <c r="T390" s="528"/>
      <c r="U390" s="527"/>
      <c r="V390" s="528"/>
      <c r="W390" s="527"/>
      <c r="X390" s="529"/>
      <c r="Y390" s="529"/>
      <c r="Z390" s="529"/>
      <c r="AA390" s="529"/>
      <c r="AB390" s="529"/>
      <c r="AC390" s="529"/>
      <c r="AD390" s="529"/>
      <c r="AE390" s="529"/>
      <c r="AF390" s="529"/>
      <c r="AG390" s="529"/>
      <c r="AH390" s="529"/>
      <c r="AI390" s="529"/>
      <c r="AJ390" s="529"/>
      <c r="AK390" s="529"/>
      <c r="AL390" s="529"/>
      <c r="AM390" s="529"/>
      <c r="AN390" s="529"/>
      <c r="AO390" s="529"/>
      <c r="AP390" s="529"/>
      <c r="AQ390" s="529"/>
      <c r="AR390" s="529"/>
      <c r="AS390" s="529"/>
      <c r="AT390" s="529"/>
      <c r="AU390" s="529"/>
      <c r="AV390" s="529"/>
      <c r="AW390" s="529"/>
      <c r="AX390" s="529"/>
      <c r="AY390" s="529"/>
      <c r="AZ390" s="529"/>
      <c r="BA390" s="529"/>
      <c r="BB390" s="529"/>
      <c r="BC390" s="529"/>
      <c r="BD390" s="529"/>
      <c r="BE390" s="529"/>
      <c r="BF390" s="529"/>
      <c r="BG390" s="529"/>
      <c r="BH390" s="529"/>
      <c r="BI390" s="529"/>
      <c r="BJ390" s="529"/>
      <c r="BK390" s="529"/>
      <c r="BL390" s="529"/>
      <c r="BM390" s="529"/>
      <c r="BN390" s="529"/>
      <c r="BO390" s="529"/>
      <c r="BP390" s="529"/>
      <c r="BQ390" s="529"/>
      <c r="BR390" s="529"/>
      <c r="BS390" s="529"/>
      <c r="BT390" s="529"/>
    </row>
    <row r="391">
      <c r="A391" s="499"/>
      <c r="B391" s="527"/>
      <c r="C391" s="527"/>
      <c r="D391" s="528"/>
      <c r="E391" s="528"/>
      <c r="F391" s="528"/>
      <c r="G391" s="528"/>
      <c r="I391" s="529"/>
      <c r="J391" s="527"/>
      <c r="K391" s="527"/>
      <c r="L391" s="527"/>
      <c r="M391" s="528"/>
      <c r="N391" s="528"/>
      <c r="O391" s="528"/>
      <c r="P391" s="528"/>
      <c r="Q391" s="528"/>
      <c r="R391" s="528"/>
      <c r="S391" s="528"/>
      <c r="T391" s="528"/>
      <c r="U391" s="527"/>
      <c r="V391" s="528"/>
      <c r="W391" s="527"/>
      <c r="X391" s="529"/>
      <c r="Y391" s="529"/>
      <c r="Z391" s="529"/>
      <c r="AA391" s="529"/>
      <c r="AB391" s="529"/>
      <c r="AC391" s="529"/>
      <c r="AD391" s="529"/>
      <c r="AE391" s="529"/>
      <c r="AF391" s="529"/>
      <c r="AG391" s="529"/>
      <c r="AH391" s="529"/>
      <c r="AI391" s="529"/>
      <c r="AJ391" s="529"/>
      <c r="AK391" s="529"/>
      <c r="AL391" s="529"/>
      <c r="AM391" s="529"/>
      <c r="AN391" s="529"/>
      <c r="AO391" s="529"/>
      <c r="AP391" s="529"/>
      <c r="AQ391" s="529"/>
      <c r="AR391" s="529"/>
      <c r="AS391" s="529"/>
      <c r="AT391" s="529"/>
      <c r="AU391" s="529"/>
      <c r="AV391" s="529"/>
      <c r="AW391" s="529"/>
      <c r="AX391" s="529"/>
      <c r="AY391" s="529"/>
      <c r="AZ391" s="529"/>
      <c r="BA391" s="529"/>
      <c r="BB391" s="529"/>
      <c r="BC391" s="529"/>
      <c r="BD391" s="529"/>
      <c r="BE391" s="529"/>
      <c r="BF391" s="529"/>
      <c r="BG391" s="529"/>
      <c r="BH391" s="529"/>
      <c r="BI391" s="529"/>
      <c r="BJ391" s="529"/>
      <c r="BK391" s="529"/>
      <c r="BL391" s="529"/>
      <c r="BM391" s="529"/>
      <c r="BN391" s="529"/>
      <c r="BO391" s="529"/>
      <c r="BP391" s="529"/>
      <c r="BQ391" s="529"/>
      <c r="BR391" s="529"/>
      <c r="BS391" s="529"/>
      <c r="BT391" s="529"/>
    </row>
    <row r="392">
      <c r="A392" s="499"/>
      <c r="B392" s="527"/>
      <c r="C392" s="527"/>
      <c r="D392" s="528"/>
      <c r="E392" s="528"/>
      <c r="F392" s="528"/>
      <c r="G392" s="528"/>
      <c r="I392" s="529"/>
      <c r="J392" s="527"/>
      <c r="K392" s="527"/>
      <c r="L392" s="527"/>
      <c r="M392" s="528"/>
      <c r="N392" s="528"/>
      <c r="O392" s="528"/>
      <c r="P392" s="528"/>
      <c r="Q392" s="528"/>
      <c r="R392" s="528"/>
      <c r="S392" s="528"/>
      <c r="T392" s="528"/>
      <c r="U392" s="527"/>
      <c r="V392" s="528"/>
      <c r="W392" s="527"/>
      <c r="X392" s="529"/>
      <c r="Y392" s="529"/>
      <c r="Z392" s="529"/>
      <c r="AA392" s="529"/>
      <c r="AB392" s="529"/>
      <c r="AC392" s="529"/>
      <c r="AD392" s="529"/>
      <c r="AE392" s="529"/>
      <c r="AF392" s="529"/>
      <c r="AG392" s="529"/>
      <c r="AH392" s="529"/>
      <c r="AI392" s="529"/>
      <c r="AJ392" s="529"/>
      <c r="AK392" s="529"/>
      <c r="AL392" s="529"/>
      <c r="AM392" s="529"/>
      <c r="AN392" s="529"/>
      <c r="AO392" s="529"/>
      <c r="AP392" s="529"/>
      <c r="AQ392" s="529"/>
      <c r="AR392" s="529"/>
      <c r="AS392" s="529"/>
      <c r="AT392" s="529"/>
      <c r="AU392" s="529"/>
      <c r="AV392" s="529"/>
      <c r="AW392" s="529"/>
      <c r="AX392" s="529"/>
      <c r="AY392" s="529"/>
      <c r="AZ392" s="529"/>
      <c r="BA392" s="529"/>
      <c r="BB392" s="529"/>
      <c r="BC392" s="529"/>
      <c r="BD392" s="529"/>
      <c r="BE392" s="529"/>
      <c r="BF392" s="529"/>
      <c r="BG392" s="529"/>
      <c r="BH392" s="529"/>
      <c r="BI392" s="529"/>
      <c r="BJ392" s="529"/>
      <c r="BK392" s="529"/>
      <c r="BL392" s="529"/>
      <c r="BM392" s="529"/>
      <c r="BN392" s="529"/>
      <c r="BO392" s="529"/>
      <c r="BP392" s="529"/>
      <c r="BQ392" s="529"/>
      <c r="BR392" s="529"/>
      <c r="BS392" s="529"/>
      <c r="BT392" s="529"/>
    </row>
    <row r="393">
      <c r="A393" s="499"/>
      <c r="B393" s="527"/>
      <c r="C393" s="527"/>
      <c r="D393" s="528"/>
      <c r="E393" s="528"/>
      <c r="F393" s="528"/>
      <c r="G393" s="528"/>
      <c r="I393" s="529"/>
      <c r="J393" s="527"/>
      <c r="K393" s="527"/>
      <c r="L393" s="527"/>
      <c r="M393" s="528"/>
      <c r="N393" s="528"/>
      <c r="O393" s="528"/>
      <c r="P393" s="528"/>
      <c r="Q393" s="528"/>
      <c r="R393" s="528"/>
      <c r="S393" s="528"/>
      <c r="T393" s="528"/>
      <c r="U393" s="527"/>
      <c r="V393" s="528"/>
      <c r="W393" s="527"/>
      <c r="X393" s="529"/>
      <c r="Y393" s="529"/>
      <c r="Z393" s="529"/>
      <c r="AA393" s="529"/>
      <c r="AB393" s="529"/>
      <c r="AC393" s="529"/>
      <c r="AD393" s="529"/>
      <c r="AE393" s="529"/>
      <c r="AF393" s="529"/>
      <c r="AG393" s="529"/>
      <c r="AH393" s="529"/>
      <c r="AI393" s="529"/>
      <c r="AJ393" s="529"/>
      <c r="AK393" s="529"/>
      <c r="AL393" s="529"/>
      <c r="AM393" s="529"/>
      <c r="AN393" s="529"/>
      <c r="AO393" s="529"/>
      <c r="AP393" s="529"/>
      <c r="AQ393" s="529"/>
      <c r="AR393" s="529"/>
      <c r="AS393" s="529"/>
      <c r="AT393" s="529"/>
      <c r="AU393" s="529"/>
      <c r="AV393" s="529"/>
      <c r="AW393" s="529"/>
      <c r="AX393" s="529"/>
      <c r="AY393" s="529"/>
      <c r="AZ393" s="529"/>
      <c r="BA393" s="529"/>
      <c r="BB393" s="529"/>
      <c r="BC393" s="529"/>
      <c r="BD393" s="529"/>
      <c r="BE393" s="529"/>
      <c r="BF393" s="529"/>
      <c r="BG393" s="529"/>
      <c r="BH393" s="529"/>
      <c r="BI393" s="529"/>
      <c r="BJ393" s="529"/>
      <c r="BK393" s="529"/>
      <c r="BL393" s="529"/>
      <c r="BM393" s="529"/>
      <c r="BN393" s="529"/>
      <c r="BO393" s="529"/>
      <c r="BP393" s="529"/>
      <c r="BQ393" s="529"/>
      <c r="BR393" s="529"/>
      <c r="BS393" s="529"/>
      <c r="BT393" s="529"/>
    </row>
    <row r="394">
      <c r="A394" s="499"/>
      <c r="B394" s="527"/>
      <c r="C394" s="527"/>
      <c r="D394" s="528"/>
      <c r="E394" s="528"/>
      <c r="F394" s="528"/>
      <c r="G394" s="528"/>
      <c r="I394" s="529"/>
      <c r="J394" s="527"/>
      <c r="K394" s="527"/>
      <c r="L394" s="527"/>
      <c r="M394" s="528"/>
      <c r="N394" s="528"/>
      <c r="O394" s="528"/>
      <c r="P394" s="528"/>
      <c r="Q394" s="528"/>
      <c r="R394" s="528"/>
      <c r="S394" s="528"/>
      <c r="T394" s="528"/>
      <c r="U394" s="527"/>
      <c r="V394" s="528"/>
      <c r="W394" s="527"/>
      <c r="X394" s="529"/>
      <c r="Y394" s="529"/>
      <c r="Z394" s="529"/>
      <c r="AA394" s="529"/>
      <c r="AB394" s="529"/>
      <c r="AC394" s="529"/>
      <c r="AD394" s="529"/>
      <c r="AE394" s="529"/>
      <c r="AF394" s="529"/>
      <c r="AG394" s="529"/>
      <c r="AH394" s="529"/>
      <c r="AI394" s="529"/>
      <c r="AJ394" s="529"/>
      <c r="AK394" s="529"/>
      <c r="AL394" s="529"/>
      <c r="AM394" s="529"/>
      <c r="AN394" s="529"/>
      <c r="AO394" s="529"/>
      <c r="AP394" s="529"/>
      <c r="AQ394" s="529"/>
      <c r="AR394" s="529"/>
      <c r="AS394" s="529"/>
      <c r="AT394" s="529"/>
      <c r="AU394" s="529"/>
      <c r="AV394" s="529"/>
      <c r="AW394" s="529"/>
      <c r="AX394" s="529"/>
      <c r="AY394" s="529"/>
      <c r="AZ394" s="529"/>
      <c r="BA394" s="529"/>
      <c r="BB394" s="529"/>
      <c r="BC394" s="529"/>
      <c r="BD394" s="529"/>
      <c r="BE394" s="529"/>
      <c r="BF394" s="529"/>
      <c r="BG394" s="529"/>
      <c r="BH394" s="529"/>
      <c r="BI394" s="529"/>
      <c r="BJ394" s="529"/>
      <c r="BK394" s="529"/>
      <c r="BL394" s="529"/>
      <c r="BM394" s="529"/>
      <c r="BN394" s="529"/>
      <c r="BO394" s="529"/>
      <c r="BP394" s="529"/>
      <c r="BQ394" s="529"/>
      <c r="BR394" s="529"/>
      <c r="BS394" s="529"/>
      <c r="BT394" s="529"/>
    </row>
    <row r="395">
      <c r="A395" s="499"/>
      <c r="B395" s="527"/>
      <c r="C395" s="527"/>
      <c r="D395" s="528"/>
      <c r="E395" s="528"/>
      <c r="F395" s="528"/>
      <c r="G395" s="528"/>
      <c r="I395" s="529"/>
      <c r="J395" s="527"/>
      <c r="K395" s="527"/>
      <c r="L395" s="527"/>
      <c r="M395" s="528"/>
      <c r="N395" s="528"/>
      <c r="O395" s="528"/>
      <c r="P395" s="528"/>
      <c r="Q395" s="528"/>
      <c r="R395" s="528"/>
      <c r="S395" s="528"/>
      <c r="T395" s="528"/>
      <c r="U395" s="527"/>
      <c r="V395" s="528"/>
      <c r="W395" s="527"/>
      <c r="X395" s="529"/>
      <c r="Y395" s="529"/>
      <c r="Z395" s="529"/>
      <c r="AA395" s="529"/>
      <c r="AB395" s="529"/>
      <c r="AC395" s="529"/>
      <c r="AD395" s="529"/>
      <c r="AE395" s="529"/>
      <c r="AF395" s="529"/>
      <c r="AG395" s="529"/>
      <c r="AH395" s="529"/>
      <c r="AI395" s="529"/>
      <c r="AJ395" s="529"/>
      <c r="AK395" s="529"/>
      <c r="AL395" s="529"/>
      <c r="AM395" s="529"/>
      <c r="AN395" s="529"/>
      <c r="AO395" s="529"/>
      <c r="AP395" s="529"/>
      <c r="AQ395" s="529"/>
      <c r="AR395" s="529"/>
      <c r="AS395" s="529"/>
      <c r="AT395" s="529"/>
      <c r="AU395" s="529"/>
      <c r="AV395" s="529"/>
      <c r="AW395" s="529"/>
      <c r="AX395" s="529"/>
      <c r="AY395" s="529"/>
      <c r="AZ395" s="529"/>
      <c r="BA395" s="529"/>
      <c r="BB395" s="529"/>
      <c r="BC395" s="529"/>
      <c r="BD395" s="529"/>
      <c r="BE395" s="529"/>
      <c r="BF395" s="529"/>
      <c r="BG395" s="529"/>
      <c r="BH395" s="529"/>
      <c r="BI395" s="529"/>
      <c r="BJ395" s="529"/>
      <c r="BK395" s="529"/>
      <c r="BL395" s="529"/>
      <c r="BM395" s="529"/>
      <c r="BN395" s="529"/>
      <c r="BO395" s="529"/>
      <c r="BP395" s="529"/>
      <c r="BQ395" s="529"/>
      <c r="BR395" s="529"/>
      <c r="BS395" s="529"/>
      <c r="BT395" s="529"/>
    </row>
    <row r="396">
      <c r="A396" s="499"/>
      <c r="B396" s="527"/>
      <c r="C396" s="527"/>
      <c r="D396" s="528"/>
      <c r="E396" s="528"/>
      <c r="F396" s="528"/>
      <c r="G396" s="528"/>
      <c r="I396" s="529"/>
      <c r="J396" s="527"/>
      <c r="K396" s="527"/>
      <c r="L396" s="527"/>
      <c r="M396" s="528"/>
      <c r="N396" s="528"/>
      <c r="O396" s="528"/>
      <c r="P396" s="528"/>
      <c r="Q396" s="528"/>
      <c r="R396" s="528"/>
      <c r="S396" s="528"/>
      <c r="T396" s="528"/>
      <c r="U396" s="527"/>
      <c r="V396" s="528"/>
      <c r="W396" s="527"/>
      <c r="X396" s="529"/>
      <c r="Y396" s="529"/>
      <c r="Z396" s="529"/>
      <c r="AA396" s="529"/>
      <c r="AB396" s="529"/>
      <c r="AC396" s="529"/>
      <c r="AD396" s="529"/>
      <c r="AE396" s="529"/>
      <c r="AF396" s="529"/>
      <c r="AG396" s="529"/>
      <c r="AH396" s="529"/>
      <c r="AI396" s="529"/>
      <c r="AJ396" s="529"/>
      <c r="AK396" s="529"/>
      <c r="AL396" s="529"/>
      <c r="AM396" s="529"/>
      <c r="AN396" s="529"/>
      <c r="AO396" s="529"/>
      <c r="AP396" s="529"/>
      <c r="AQ396" s="529"/>
      <c r="AR396" s="529"/>
      <c r="AS396" s="529"/>
      <c r="AT396" s="529"/>
      <c r="AU396" s="529"/>
      <c r="AV396" s="529"/>
      <c r="AW396" s="529"/>
      <c r="AX396" s="529"/>
      <c r="AY396" s="529"/>
      <c r="AZ396" s="529"/>
      <c r="BA396" s="529"/>
      <c r="BB396" s="529"/>
      <c r="BC396" s="529"/>
      <c r="BD396" s="529"/>
      <c r="BE396" s="529"/>
      <c r="BF396" s="529"/>
      <c r="BG396" s="529"/>
      <c r="BH396" s="529"/>
      <c r="BI396" s="529"/>
      <c r="BJ396" s="529"/>
      <c r="BK396" s="529"/>
      <c r="BL396" s="529"/>
      <c r="BM396" s="529"/>
      <c r="BN396" s="529"/>
      <c r="BO396" s="529"/>
      <c r="BP396" s="529"/>
      <c r="BQ396" s="529"/>
      <c r="BR396" s="529"/>
      <c r="BS396" s="529"/>
      <c r="BT396" s="529"/>
    </row>
    <row r="397">
      <c r="A397" s="499"/>
      <c r="B397" s="527"/>
      <c r="C397" s="527"/>
      <c r="D397" s="528"/>
      <c r="E397" s="528"/>
      <c r="F397" s="528"/>
      <c r="G397" s="528"/>
      <c r="I397" s="529"/>
      <c r="J397" s="527"/>
      <c r="K397" s="527"/>
      <c r="L397" s="527"/>
      <c r="M397" s="528"/>
      <c r="N397" s="528"/>
      <c r="O397" s="528"/>
      <c r="P397" s="528"/>
      <c r="Q397" s="528"/>
      <c r="R397" s="528"/>
      <c r="S397" s="528"/>
      <c r="T397" s="528"/>
      <c r="U397" s="527"/>
      <c r="V397" s="528"/>
      <c r="W397" s="527"/>
      <c r="X397" s="529"/>
      <c r="Y397" s="529"/>
      <c r="Z397" s="529"/>
      <c r="AA397" s="529"/>
      <c r="AB397" s="529"/>
      <c r="AC397" s="529"/>
      <c r="AD397" s="529"/>
      <c r="AE397" s="529"/>
      <c r="AF397" s="529"/>
      <c r="AG397" s="529"/>
      <c r="AH397" s="529"/>
      <c r="AI397" s="529"/>
      <c r="AJ397" s="529"/>
      <c r="AK397" s="529"/>
      <c r="AL397" s="529"/>
      <c r="AM397" s="529"/>
      <c r="AN397" s="529"/>
      <c r="AO397" s="529"/>
      <c r="AP397" s="529"/>
      <c r="AQ397" s="529"/>
      <c r="AR397" s="529"/>
      <c r="AS397" s="529"/>
      <c r="AT397" s="529"/>
      <c r="AU397" s="529"/>
      <c r="AV397" s="529"/>
      <c r="AW397" s="529"/>
      <c r="AX397" s="529"/>
      <c r="AY397" s="529"/>
      <c r="AZ397" s="529"/>
      <c r="BA397" s="529"/>
      <c r="BB397" s="529"/>
      <c r="BC397" s="529"/>
      <c r="BD397" s="529"/>
      <c r="BE397" s="529"/>
      <c r="BF397" s="529"/>
      <c r="BG397" s="529"/>
      <c r="BH397" s="529"/>
      <c r="BI397" s="529"/>
      <c r="BJ397" s="529"/>
      <c r="BK397" s="529"/>
      <c r="BL397" s="529"/>
      <c r="BM397" s="529"/>
      <c r="BN397" s="529"/>
      <c r="BO397" s="529"/>
      <c r="BP397" s="529"/>
      <c r="BQ397" s="529"/>
      <c r="BR397" s="529"/>
      <c r="BS397" s="529"/>
      <c r="BT397" s="529"/>
    </row>
    <row r="398">
      <c r="A398" s="499"/>
      <c r="B398" s="527"/>
      <c r="C398" s="527"/>
      <c r="D398" s="528"/>
      <c r="E398" s="528"/>
      <c r="F398" s="528"/>
      <c r="G398" s="528"/>
      <c r="I398" s="529"/>
      <c r="J398" s="527"/>
      <c r="K398" s="527"/>
      <c r="L398" s="527"/>
      <c r="M398" s="528"/>
      <c r="N398" s="528"/>
      <c r="O398" s="528"/>
      <c r="P398" s="528"/>
      <c r="Q398" s="528"/>
      <c r="R398" s="528"/>
      <c r="S398" s="528"/>
      <c r="T398" s="528"/>
      <c r="U398" s="527"/>
      <c r="V398" s="528"/>
      <c r="W398" s="527"/>
      <c r="X398" s="529"/>
      <c r="Y398" s="529"/>
      <c r="Z398" s="529"/>
      <c r="AA398" s="529"/>
      <c r="AB398" s="529"/>
      <c r="AC398" s="529"/>
      <c r="AD398" s="529"/>
      <c r="AE398" s="529"/>
      <c r="AF398" s="529"/>
      <c r="AG398" s="529"/>
      <c r="AH398" s="529"/>
      <c r="AI398" s="529"/>
      <c r="AJ398" s="529"/>
      <c r="AK398" s="529"/>
      <c r="AL398" s="529"/>
      <c r="AM398" s="529"/>
      <c r="AN398" s="529"/>
      <c r="AO398" s="529"/>
      <c r="AP398" s="529"/>
      <c r="AQ398" s="529"/>
      <c r="AR398" s="529"/>
      <c r="AS398" s="529"/>
      <c r="AT398" s="529"/>
      <c r="AU398" s="529"/>
      <c r="AV398" s="529"/>
      <c r="AW398" s="529"/>
      <c r="AX398" s="529"/>
      <c r="AY398" s="529"/>
      <c r="AZ398" s="529"/>
      <c r="BA398" s="529"/>
      <c r="BB398" s="529"/>
      <c r="BC398" s="529"/>
      <c r="BD398" s="529"/>
      <c r="BE398" s="529"/>
      <c r="BF398" s="529"/>
      <c r="BG398" s="529"/>
      <c r="BH398" s="529"/>
      <c r="BI398" s="529"/>
      <c r="BJ398" s="529"/>
      <c r="BK398" s="529"/>
      <c r="BL398" s="529"/>
      <c r="BM398" s="529"/>
      <c r="BN398" s="529"/>
      <c r="BO398" s="529"/>
      <c r="BP398" s="529"/>
      <c r="BQ398" s="529"/>
      <c r="BR398" s="529"/>
      <c r="BS398" s="529"/>
      <c r="BT398" s="529"/>
    </row>
    <row r="399">
      <c r="A399" s="499"/>
      <c r="B399" s="527"/>
      <c r="C399" s="527"/>
      <c r="D399" s="528"/>
      <c r="E399" s="528"/>
      <c r="F399" s="528"/>
      <c r="G399" s="528"/>
      <c r="I399" s="529"/>
      <c r="J399" s="527"/>
      <c r="K399" s="527"/>
      <c r="L399" s="527"/>
      <c r="M399" s="528"/>
      <c r="N399" s="528"/>
      <c r="O399" s="528"/>
      <c r="P399" s="528"/>
      <c r="Q399" s="528"/>
      <c r="R399" s="528"/>
      <c r="S399" s="528"/>
      <c r="T399" s="528"/>
      <c r="U399" s="527"/>
      <c r="V399" s="528"/>
      <c r="W399" s="527"/>
      <c r="X399" s="529"/>
      <c r="Y399" s="529"/>
      <c r="Z399" s="529"/>
      <c r="AA399" s="529"/>
      <c r="AB399" s="529"/>
      <c r="AC399" s="529"/>
      <c r="AD399" s="529"/>
      <c r="AE399" s="529"/>
      <c r="AF399" s="529"/>
      <c r="AG399" s="529"/>
      <c r="AH399" s="529"/>
      <c r="AI399" s="529"/>
      <c r="AJ399" s="529"/>
      <c r="AK399" s="529"/>
      <c r="AL399" s="529"/>
      <c r="AM399" s="529"/>
      <c r="AN399" s="529"/>
      <c r="AO399" s="529"/>
      <c r="AP399" s="529"/>
      <c r="AQ399" s="529"/>
      <c r="AR399" s="529"/>
      <c r="AS399" s="529"/>
      <c r="AT399" s="529"/>
      <c r="AU399" s="529"/>
      <c r="AV399" s="529"/>
      <c r="AW399" s="529"/>
      <c r="AX399" s="529"/>
      <c r="AY399" s="529"/>
      <c r="AZ399" s="529"/>
      <c r="BA399" s="529"/>
      <c r="BB399" s="529"/>
      <c r="BC399" s="529"/>
      <c r="BD399" s="529"/>
      <c r="BE399" s="529"/>
      <c r="BF399" s="529"/>
      <c r="BG399" s="529"/>
      <c r="BH399" s="529"/>
      <c r="BI399" s="529"/>
      <c r="BJ399" s="529"/>
      <c r="BK399" s="529"/>
      <c r="BL399" s="529"/>
      <c r="BM399" s="529"/>
      <c r="BN399" s="529"/>
      <c r="BO399" s="529"/>
      <c r="BP399" s="529"/>
      <c r="BQ399" s="529"/>
      <c r="BR399" s="529"/>
      <c r="BS399" s="529"/>
      <c r="BT399" s="529"/>
    </row>
    <row r="400">
      <c r="A400" s="499"/>
      <c r="B400" s="527"/>
      <c r="C400" s="527"/>
      <c r="D400" s="528"/>
      <c r="E400" s="528"/>
      <c r="F400" s="528"/>
      <c r="G400" s="528"/>
      <c r="I400" s="529"/>
      <c r="J400" s="527"/>
      <c r="K400" s="527"/>
      <c r="L400" s="527"/>
      <c r="M400" s="528"/>
      <c r="N400" s="528"/>
      <c r="O400" s="528"/>
      <c r="P400" s="528"/>
      <c r="Q400" s="528"/>
      <c r="R400" s="528"/>
      <c r="S400" s="528"/>
      <c r="T400" s="528"/>
      <c r="U400" s="527"/>
      <c r="V400" s="528"/>
      <c r="W400" s="527"/>
      <c r="X400" s="529"/>
      <c r="Y400" s="529"/>
      <c r="Z400" s="529"/>
      <c r="AA400" s="529"/>
      <c r="AB400" s="529"/>
      <c r="AC400" s="529"/>
      <c r="AD400" s="529"/>
      <c r="AE400" s="529"/>
      <c r="AF400" s="529"/>
      <c r="AG400" s="529"/>
      <c r="AH400" s="529"/>
      <c r="AI400" s="529"/>
      <c r="AJ400" s="529"/>
      <c r="AK400" s="529"/>
      <c r="AL400" s="529"/>
      <c r="AM400" s="529"/>
      <c r="AN400" s="529"/>
      <c r="AO400" s="529"/>
      <c r="AP400" s="529"/>
      <c r="AQ400" s="529"/>
      <c r="AR400" s="529"/>
      <c r="AS400" s="529"/>
      <c r="AT400" s="529"/>
      <c r="AU400" s="529"/>
      <c r="AV400" s="529"/>
      <c r="AW400" s="529"/>
      <c r="AX400" s="529"/>
      <c r="AY400" s="529"/>
      <c r="AZ400" s="529"/>
      <c r="BA400" s="529"/>
      <c r="BB400" s="529"/>
      <c r="BC400" s="529"/>
      <c r="BD400" s="529"/>
      <c r="BE400" s="529"/>
      <c r="BF400" s="529"/>
      <c r="BG400" s="529"/>
      <c r="BH400" s="529"/>
      <c r="BI400" s="529"/>
      <c r="BJ400" s="529"/>
      <c r="BK400" s="529"/>
      <c r="BL400" s="529"/>
      <c r="BM400" s="529"/>
      <c r="BN400" s="529"/>
      <c r="BO400" s="529"/>
      <c r="BP400" s="529"/>
      <c r="BQ400" s="529"/>
      <c r="BR400" s="529"/>
      <c r="BS400" s="529"/>
      <c r="BT400" s="529"/>
    </row>
    <row r="401">
      <c r="A401" s="499"/>
      <c r="B401" s="527"/>
      <c r="C401" s="527"/>
      <c r="D401" s="528"/>
      <c r="E401" s="528"/>
      <c r="F401" s="528"/>
      <c r="G401" s="528"/>
      <c r="I401" s="529"/>
      <c r="J401" s="527"/>
      <c r="K401" s="527"/>
      <c r="L401" s="527"/>
      <c r="M401" s="528"/>
      <c r="N401" s="528"/>
      <c r="O401" s="528"/>
      <c r="P401" s="528"/>
      <c r="Q401" s="528"/>
      <c r="R401" s="528"/>
      <c r="S401" s="528"/>
      <c r="T401" s="528"/>
      <c r="U401" s="527"/>
      <c r="V401" s="528"/>
      <c r="W401" s="527"/>
      <c r="X401" s="529"/>
      <c r="Y401" s="529"/>
      <c r="Z401" s="529"/>
      <c r="AA401" s="529"/>
      <c r="AB401" s="529"/>
      <c r="AC401" s="529"/>
      <c r="AD401" s="529"/>
      <c r="AE401" s="529"/>
      <c r="AF401" s="529"/>
      <c r="AG401" s="529"/>
      <c r="AH401" s="529"/>
      <c r="AI401" s="529"/>
      <c r="AJ401" s="529"/>
      <c r="AK401" s="529"/>
      <c r="AL401" s="529"/>
      <c r="AM401" s="529"/>
      <c r="AN401" s="529"/>
      <c r="AO401" s="529"/>
      <c r="AP401" s="529"/>
      <c r="AQ401" s="529"/>
      <c r="AR401" s="529"/>
      <c r="AS401" s="529"/>
      <c r="AT401" s="529"/>
      <c r="AU401" s="529"/>
      <c r="AV401" s="529"/>
      <c r="AW401" s="529"/>
      <c r="AX401" s="529"/>
      <c r="AY401" s="529"/>
      <c r="AZ401" s="529"/>
      <c r="BA401" s="529"/>
      <c r="BB401" s="529"/>
      <c r="BC401" s="529"/>
      <c r="BD401" s="529"/>
      <c r="BE401" s="529"/>
      <c r="BF401" s="529"/>
      <c r="BG401" s="529"/>
      <c r="BH401" s="529"/>
      <c r="BI401" s="529"/>
      <c r="BJ401" s="529"/>
      <c r="BK401" s="529"/>
      <c r="BL401" s="529"/>
      <c r="BM401" s="529"/>
      <c r="BN401" s="529"/>
      <c r="BO401" s="529"/>
      <c r="BP401" s="529"/>
      <c r="BQ401" s="529"/>
      <c r="BR401" s="529"/>
      <c r="BS401" s="529"/>
      <c r="BT401" s="529"/>
    </row>
    <row r="402">
      <c r="A402" s="499"/>
      <c r="B402" s="527"/>
      <c r="C402" s="527"/>
      <c r="D402" s="528"/>
      <c r="E402" s="528"/>
      <c r="F402" s="528"/>
      <c r="G402" s="528"/>
      <c r="I402" s="529"/>
      <c r="J402" s="527"/>
      <c r="K402" s="527"/>
      <c r="L402" s="527"/>
      <c r="M402" s="528"/>
      <c r="N402" s="528"/>
      <c r="O402" s="528"/>
      <c r="P402" s="528"/>
      <c r="Q402" s="528"/>
      <c r="R402" s="528"/>
      <c r="S402" s="528"/>
      <c r="T402" s="528"/>
      <c r="U402" s="527"/>
      <c r="V402" s="528"/>
      <c r="W402" s="527"/>
      <c r="X402" s="529"/>
      <c r="Y402" s="529"/>
      <c r="Z402" s="529"/>
      <c r="AA402" s="529"/>
      <c r="AB402" s="529"/>
      <c r="AC402" s="529"/>
      <c r="AD402" s="529"/>
      <c r="AE402" s="529"/>
      <c r="AF402" s="529"/>
      <c r="AG402" s="529"/>
      <c r="AH402" s="529"/>
      <c r="AI402" s="529"/>
      <c r="AJ402" s="529"/>
      <c r="AK402" s="529"/>
      <c r="AL402" s="529"/>
      <c r="AM402" s="529"/>
      <c r="AN402" s="529"/>
      <c r="AO402" s="529"/>
      <c r="AP402" s="529"/>
      <c r="AQ402" s="529"/>
      <c r="AR402" s="529"/>
      <c r="AS402" s="529"/>
      <c r="AT402" s="529"/>
      <c r="AU402" s="529"/>
      <c r="AV402" s="529"/>
      <c r="AW402" s="529"/>
      <c r="AX402" s="529"/>
      <c r="AY402" s="529"/>
      <c r="AZ402" s="529"/>
      <c r="BA402" s="529"/>
      <c r="BB402" s="529"/>
      <c r="BC402" s="529"/>
      <c r="BD402" s="529"/>
      <c r="BE402" s="529"/>
      <c r="BF402" s="529"/>
      <c r="BG402" s="529"/>
      <c r="BH402" s="529"/>
      <c r="BI402" s="529"/>
      <c r="BJ402" s="529"/>
      <c r="BK402" s="529"/>
      <c r="BL402" s="529"/>
      <c r="BM402" s="529"/>
      <c r="BN402" s="529"/>
      <c r="BO402" s="529"/>
      <c r="BP402" s="529"/>
      <c r="BQ402" s="529"/>
      <c r="BR402" s="529"/>
      <c r="BS402" s="529"/>
      <c r="BT402" s="529"/>
    </row>
    <row r="403">
      <c r="A403" s="499"/>
      <c r="B403" s="527"/>
      <c r="C403" s="527"/>
      <c r="D403" s="528"/>
      <c r="E403" s="528"/>
      <c r="F403" s="528"/>
      <c r="G403" s="528"/>
      <c r="I403" s="529"/>
      <c r="J403" s="527"/>
      <c r="K403" s="527"/>
      <c r="L403" s="527"/>
      <c r="M403" s="528"/>
      <c r="N403" s="528"/>
      <c r="O403" s="528"/>
      <c r="P403" s="528"/>
      <c r="Q403" s="528"/>
      <c r="R403" s="528"/>
      <c r="S403" s="528"/>
      <c r="T403" s="528"/>
      <c r="U403" s="527"/>
      <c r="V403" s="528"/>
      <c r="W403" s="527"/>
      <c r="X403" s="529"/>
      <c r="Y403" s="529"/>
      <c r="Z403" s="529"/>
      <c r="AA403" s="529"/>
      <c r="AB403" s="529"/>
      <c r="AC403" s="529"/>
      <c r="AD403" s="529"/>
      <c r="AE403" s="529"/>
      <c r="AF403" s="529"/>
      <c r="AG403" s="529"/>
      <c r="AH403" s="529"/>
      <c r="AI403" s="529"/>
      <c r="AJ403" s="529"/>
      <c r="AK403" s="529"/>
      <c r="AL403" s="529"/>
      <c r="AM403" s="529"/>
      <c r="AN403" s="529"/>
      <c r="AO403" s="529"/>
      <c r="AP403" s="529"/>
      <c r="AQ403" s="529"/>
      <c r="AR403" s="529"/>
      <c r="AS403" s="529"/>
      <c r="AT403" s="529"/>
      <c r="AU403" s="529"/>
      <c r="AV403" s="529"/>
      <c r="AW403" s="529"/>
      <c r="AX403" s="529"/>
      <c r="AY403" s="529"/>
      <c r="AZ403" s="529"/>
      <c r="BA403" s="529"/>
      <c r="BB403" s="529"/>
      <c r="BC403" s="529"/>
      <c r="BD403" s="529"/>
      <c r="BE403" s="529"/>
      <c r="BF403" s="529"/>
      <c r="BG403" s="529"/>
      <c r="BH403" s="529"/>
      <c r="BI403" s="529"/>
      <c r="BJ403" s="529"/>
      <c r="BK403" s="529"/>
      <c r="BL403" s="529"/>
      <c r="BM403" s="529"/>
      <c r="BN403" s="529"/>
      <c r="BO403" s="529"/>
      <c r="BP403" s="529"/>
      <c r="BQ403" s="529"/>
      <c r="BR403" s="529"/>
      <c r="BS403" s="529"/>
      <c r="BT403" s="529"/>
    </row>
    <row r="404">
      <c r="A404" s="499"/>
      <c r="B404" s="527"/>
      <c r="C404" s="527"/>
      <c r="D404" s="528"/>
      <c r="E404" s="528"/>
      <c r="F404" s="528"/>
      <c r="G404" s="528"/>
      <c r="I404" s="529"/>
      <c r="J404" s="527"/>
      <c r="K404" s="527"/>
      <c r="L404" s="527"/>
      <c r="M404" s="528"/>
      <c r="N404" s="528"/>
      <c r="O404" s="528"/>
      <c r="P404" s="528"/>
      <c r="Q404" s="528"/>
      <c r="R404" s="528"/>
      <c r="S404" s="528"/>
      <c r="T404" s="528"/>
      <c r="U404" s="527"/>
      <c r="V404" s="528"/>
      <c r="W404" s="527"/>
      <c r="X404" s="529"/>
      <c r="Y404" s="529"/>
      <c r="Z404" s="529"/>
      <c r="AA404" s="529"/>
      <c r="AB404" s="529"/>
      <c r="AC404" s="529"/>
      <c r="AD404" s="529"/>
      <c r="AE404" s="529"/>
      <c r="AF404" s="529"/>
      <c r="AG404" s="529"/>
      <c r="AH404" s="529"/>
      <c r="AI404" s="529"/>
      <c r="AJ404" s="529"/>
      <c r="AK404" s="529"/>
      <c r="AL404" s="529"/>
      <c r="AM404" s="529"/>
      <c r="AN404" s="529"/>
      <c r="AO404" s="529"/>
      <c r="AP404" s="529"/>
      <c r="AQ404" s="529"/>
      <c r="AR404" s="529"/>
      <c r="AS404" s="529"/>
      <c r="AT404" s="529"/>
      <c r="AU404" s="529"/>
      <c r="AV404" s="529"/>
      <c r="AW404" s="529"/>
      <c r="AX404" s="529"/>
      <c r="AY404" s="529"/>
      <c r="AZ404" s="529"/>
      <c r="BA404" s="529"/>
      <c r="BB404" s="529"/>
      <c r="BC404" s="529"/>
      <c r="BD404" s="529"/>
      <c r="BE404" s="529"/>
      <c r="BF404" s="529"/>
      <c r="BG404" s="529"/>
      <c r="BH404" s="529"/>
      <c r="BI404" s="529"/>
      <c r="BJ404" s="529"/>
      <c r="BK404" s="529"/>
      <c r="BL404" s="529"/>
      <c r="BM404" s="529"/>
      <c r="BN404" s="529"/>
      <c r="BO404" s="529"/>
      <c r="BP404" s="529"/>
      <c r="BQ404" s="529"/>
      <c r="BR404" s="529"/>
      <c r="BS404" s="529"/>
      <c r="BT404" s="529"/>
    </row>
    <row r="405">
      <c r="A405" s="499"/>
      <c r="B405" s="527"/>
      <c r="C405" s="527"/>
      <c r="D405" s="528"/>
      <c r="E405" s="528"/>
      <c r="F405" s="528"/>
      <c r="G405" s="528"/>
      <c r="I405" s="529"/>
      <c r="J405" s="527"/>
      <c r="K405" s="527"/>
      <c r="L405" s="527"/>
      <c r="M405" s="528"/>
      <c r="N405" s="528"/>
      <c r="O405" s="528"/>
      <c r="P405" s="528"/>
      <c r="Q405" s="528"/>
      <c r="R405" s="528"/>
      <c r="S405" s="528"/>
      <c r="T405" s="528"/>
      <c r="U405" s="527"/>
      <c r="V405" s="528"/>
      <c r="W405" s="527"/>
      <c r="X405" s="529"/>
      <c r="Y405" s="529"/>
      <c r="Z405" s="529"/>
      <c r="AA405" s="529"/>
      <c r="AB405" s="529"/>
      <c r="AC405" s="529"/>
      <c r="AD405" s="529"/>
      <c r="AE405" s="529"/>
      <c r="AF405" s="529"/>
      <c r="AG405" s="529"/>
      <c r="AH405" s="529"/>
      <c r="AI405" s="529"/>
      <c r="AJ405" s="529"/>
      <c r="AK405" s="529"/>
      <c r="AL405" s="529"/>
      <c r="AM405" s="529"/>
      <c r="AN405" s="529"/>
      <c r="AO405" s="529"/>
      <c r="AP405" s="529"/>
      <c r="AQ405" s="529"/>
      <c r="AR405" s="529"/>
      <c r="AS405" s="529"/>
      <c r="AT405" s="529"/>
      <c r="AU405" s="529"/>
      <c r="AV405" s="529"/>
      <c r="AW405" s="529"/>
      <c r="AX405" s="529"/>
      <c r="AY405" s="529"/>
      <c r="AZ405" s="529"/>
      <c r="BA405" s="529"/>
      <c r="BB405" s="529"/>
      <c r="BC405" s="529"/>
      <c r="BD405" s="529"/>
      <c r="BE405" s="529"/>
      <c r="BF405" s="529"/>
      <c r="BG405" s="529"/>
      <c r="BH405" s="529"/>
      <c r="BI405" s="529"/>
      <c r="BJ405" s="529"/>
      <c r="BK405" s="529"/>
      <c r="BL405" s="529"/>
      <c r="BM405" s="529"/>
      <c r="BN405" s="529"/>
      <c r="BO405" s="529"/>
      <c r="BP405" s="529"/>
      <c r="BQ405" s="529"/>
      <c r="BR405" s="529"/>
      <c r="BS405" s="529"/>
      <c r="BT405" s="529"/>
    </row>
    <row r="406">
      <c r="A406" s="499"/>
      <c r="B406" s="527"/>
      <c r="C406" s="527"/>
      <c r="D406" s="528"/>
      <c r="E406" s="528"/>
      <c r="F406" s="528"/>
      <c r="G406" s="528"/>
      <c r="I406" s="529"/>
      <c r="J406" s="527"/>
      <c r="K406" s="527"/>
      <c r="L406" s="527"/>
      <c r="M406" s="528"/>
      <c r="N406" s="528"/>
      <c r="O406" s="528"/>
      <c r="P406" s="528"/>
      <c r="Q406" s="528"/>
      <c r="R406" s="528"/>
      <c r="S406" s="528"/>
      <c r="T406" s="528"/>
      <c r="U406" s="527"/>
      <c r="V406" s="528"/>
      <c r="W406" s="527"/>
      <c r="X406" s="529"/>
      <c r="Y406" s="529"/>
      <c r="Z406" s="529"/>
      <c r="AA406" s="529"/>
      <c r="AB406" s="529"/>
      <c r="AC406" s="529"/>
      <c r="AD406" s="529"/>
      <c r="AE406" s="529"/>
      <c r="AF406" s="529"/>
      <c r="AG406" s="529"/>
      <c r="AH406" s="529"/>
      <c r="AI406" s="529"/>
      <c r="AJ406" s="529"/>
      <c r="AK406" s="529"/>
      <c r="AL406" s="529"/>
      <c r="AM406" s="529"/>
      <c r="AN406" s="529"/>
      <c r="AO406" s="529"/>
      <c r="AP406" s="529"/>
      <c r="AQ406" s="529"/>
      <c r="AR406" s="529"/>
      <c r="AS406" s="529"/>
      <c r="AT406" s="529"/>
      <c r="AU406" s="529"/>
      <c r="AV406" s="529"/>
      <c r="AW406" s="529"/>
      <c r="AX406" s="529"/>
      <c r="AY406" s="529"/>
      <c r="AZ406" s="529"/>
      <c r="BA406" s="529"/>
      <c r="BB406" s="529"/>
      <c r="BC406" s="529"/>
      <c r="BD406" s="529"/>
      <c r="BE406" s="529"/>
      <c r="BF406" s="529"/>
      <c r="BG406" s="529"/>
      <c r="BH406" s="529"/>
      <c r="BI406" s="529"/>
      <c r="BJ406" s="529"/>
      <c r="BK406" s="529"/>
      <c r="BL406" s="529"/>
      <c r="BM406" s="529"/>
      <c r="BN406" s="529"/>
      <c r="BO406" s="529"/>
      <c r="BP406" s="529"/>
      <c r="BQ406" s="529"/>
      <c r="BR406" s="529"/>
      <c r="BS406" s="529"/>
      <c r="BT406" s="529"/>
    </row>
    <row r="407">
      <c r="A407" s="499"/>
      <c r="B407" s="527"/>
      <c r="C407" s="527"/>
      <c r="D407" s="528"/>
      <c r="E407" s="528"/>
      <c r="F407" s="528"/>
      <c r="G407" s="528"/>
      <c r="I407" s="529"/>
      <c r="J407" s="527"/>
      <c r="K407" s="527"/>
      <c r="L407" s="527"/>
      <c r="M407" s="528"/>
      <c r="N407" s="528"/>
      <c r="O407" s="528"/>
      <c r="P407" s="528"/>
      <c r="Q407" s="528"/>
      <c r="R407" s="528"/>
      <c r="S407" s="528"/>
      <c r="T407" s="528"/>
      <c r="U407" s="527"/>
      <c r="V407" s="528"/>
      <c r="W407" s="527"/>
      <c r="X407" s="529"/>
      <c r="Y407" s="529"/>
      <c r="Z407" s="529"/>
      <c r="AA407" s="529"/>
      <c r="AB407" s="529"/>
      <c r="AC407" s="529"/>
      <c r="AD407" s="529"/>
      <c r="AE407" s="529"/>
      <c r="AF407" s="529"/>
      <c r="AG407" s="529"/>
      <c r="AH407" s="529"/>
      <c r="AI407" s="529"/>
      <c r="AJ407" s="529"/>
      <c r="AK407" s="529"/>
      <c r="AL407" s="529"/>
      <c r="AM407" s="529"/>
      <c r="AN407" s="529"/>
      <c r="AO407" s="529"/>
      <c r="AP407" s="529"/>
      <c r="AQ407" s="529"/>
      <c r="AR407" s="529"/>
      <c r="AS407" s="529"/>
      <c r="AT407" s="529"/>
      <c r="AU407" s="529"/>
      <c r="AV407" s="529"/>
      <c r="AW407" s="529"/>
      <c r="AX407" s="529"/>
      <c r="AY407" s="529"/>
      <c r="AZ407" s="529"/>
      <c r="BA407" s="529"/>
      <c r="BB407" s="529"/>
      <c r="BC407" s="529"/>
      <c r="BD407" s="529"/>
      <c r="BE407" s="529"/>
      <c r="BF407" s="529"/>
      <c r="BG407" s="529"/>
      <c r="BH407" s="529"/>
      <c r="BI407" s="529"/>
      <c r="BJ407" s="529"/>
      <c r="BK407" s="529"/>
      <c r="BL407" s="529"/>
      <c r="BM407" s="529"/>
      <c r="BN407" s="529"/>
      <c r="BO407" s="529"/>
      <c r="BP407" s="529"/>
      <c r="BQ407" s="529"/>
      <c r="BR407" s="529"/>
      <c r="BS407" s="529"/>
      <c r="BT407" s="529"/>
    </row>
    <row r="408">
      <c r="A408" s="499"/>
      <c r="B408" s="527"/>
      <c r="C408" s="527"/>
      <c r="D408" s="528"/>
      <c r="E408" s="528"/>
      <c r="F408" s="528"/>
      <c r="G408" s="528"/>
      <c r="I408" s="529"/>
      <c r="J408" s="527"/>
      <c r="K408" s="527"/>
      <c r="L408" s="527"/>
      <c r="M408" s="528"/>
      <c r="N408" s="528"/>
      <c r="O408" s="528"/>
      <c r="P408" s="528"/>
      <c r="Q408" s="528"/>
      <c r="R408" s="528"/>
      <c r="S408" s="528"/>
      <c r="T408" s="528"/>
      <c r="U408" s="527"/>
      <c r="V408" s="528"/>
      <c r="W408" s="527"/>
      <c r="X408" s="529"/>
      <c r="Y408" s="529"/>
      <c r="Z408" s="529"/>
      <c r="AA408" s="529"/>
      <c r="AB408" s="529"/>
      <c r="AC408" s="529"/>
      <c r="AD408" s="529"/>
      <c r="AE408" s="529"/>
      <c r="AF408" s="529"/>
      <c r="AG408" s="529"/>
      <c r="AH408" s="529"/>
      <c r="AI408" s="529"/>
      <c r="AJ408" s="529"/>
      <c r="AK408" s="529"/>
      <c r="AL408" s="529"/>
      <c r="AM408" s="529"/>
      <c r="AN408" s="529"/>
      <c r="AO408" s="529"/>
      <c r="AP408" s="529"/>
      <c r="AQ408" s="529"/>
      <c r="AR408" s="529"/>
      <c r="AS408" s="529"/>
      <c r="AT408" s="529"/>
      <c r="AU408" s="529"/>
      <c r="AV408" s="529"/>
      <c r="AW408" s="529"/>
      <c r="AX408" s="529"/>
      <c r="AY408" s="529"/>
      <c r="AZ408" s="529"/>
      <c r="BA408" s="529"/>
      <c r="BB408" s="529"/>
      <c r="BC408" s="529"/>
      <c r="BD408" s="529"/>
      <c r="BE408" s="529"/>
      <c r="BF408" s="529"/>
      <c r="BG408" s="529"/>
      <c r="BH408" s="529"/>
      <c r="BI408" s="529"/>
      <c r="BJ408" s="529"/>
      <c r="BK408" s="529"/>
      <c r="BL408" s="529"/>
      <c r="BM408" s="529"/>
      <c r="BN408" s="529"/>
      <c r="BO408" s="529"/>
      <c r="BP408" s="529"/>
      <c r="BQ408" s="529"/>
      <c r="BR408" s="529"/>
      <c r="BS408" s="529"/>
      <c r="BT408" s="529"/>
    </row>
    <row r="409">
      <c r="A409" s="499"/>
      <c r="B409" s="527"/>
      <c r="C409" s="527"/>
      <c r="D409" s="528"/>
      <c r="E409" s="528"/>
      <c r="F409" s="528"/>
      <c r="G409" s="528"/>
      <c r="I409" s="529"/>
      <c r="J409" s="527"/>
      <c r="K409" s="527"/>
      <c r="L409" s="527"/>
      <c r="M409" s="528"/>
      <c r="N409" s="528"/>
      <c r="O409" s="528"/>
      <c r="P409" s="528"/>
      <c r="Q409" s="528"/>
      <c r="R409" s="528"/>
      <c r="S409" s="528"/>
      <c r="T409" s="528"/>
      <c r="U409" s="527"/>
      <c r="V409" s="528"/>
      <c r="W409" s="527"/>
      <c r="X409" s="529"/>
      <c r="Y409" s="529"/>
      <c r="Z409" s="529"/>
      <c r="AA409" s="529"/>
      <c r="AB409" s="529"/>
      <c r="AC409" s="529"/>
      <c r="AD409" s="529"/>
      <c r="AE409" s="529"/>
      <c r="AF409" s="529"/>
      <c r="AG409" s="529"/>
      <c r="AH409" s="529"/>
      <c r="AI409" s="529"/>
      <c r="AJ409" s="529"/>
      <c r="AK409" s="529"/>
      <c r="AL409" s="529"/>
      <c r="AM409" s="529"/>
      <c r="AN409" s="529"/>
      <c r="AO409" s="529"/>
      <c r="AP409" s="529"/>
      <c r="AQ409" s="529"/>
      <c r="AR409" s="529"/>
      <c r="AS409" s="529"/>
      <c r="AT409" s="529"/>
      <c r="AU409" s="529"/>
      <c r="AV409" s="529"/>
      <c r="AW409" s="529"/>
      <c r="AX409" s="529"/>
      <c r="AY409" s="529"/>
      <c r="AZ409" s="529"/>
      <c r="BA409" s="529"/>
      <c r="BB409" s="529"/>
      <c r="BC409" s="529"/>
      <c r="BD409" s="529"/>
      <c r="BE409" s="529"/>
      <c r="BF409" s="529"/>
      <c r="BG409" s="529"/>
      <c r="BH409" s="529"/>
      <c r="BI409" s="529"/>
      <c r="BJ409" s="529"/>
      <c r="BK409" s="529"/>
      <c r="BL409" s="529"/>
      <c r="BM409" s="529"/>
      <c r="BN409" s="529"/>
      <c r="BO409" s="529"/>
      <c r="BP409" s="529"/>
      <c r="BQ409" s="529"/>
      <c r="BR409" s="529"/>
      <c r="BS409" s="529"/>
      <c r="BT409" s="529"/>
    </row>
    <row r="410">
      <c r="A410" s="499"/>
      <c r="B410" s="527"/>
      <c r="C410" s="527"/>
      <c r="D410" s="528"/>
      <c r="E410" s="528"/>
      <c r="F410" s="528"/>
      <c r="G410" s="528"/>
      <c r="I410" s="529"/>
      <c r="J410" s="527"/>
      <c r="K410" s="527"/>
      <c r="L410" s="527"/>
      <c r="M410" s="528"/>
      <c r="N410" s="528"/>
      <c r="O410" s="528"/>
      <c r="P410" s="528"/>
      <c r="Q410" s="528"/>
      <c r="R410" s="528"/>
      <c r="S410" s="528"/>
      <c r="T410" s="528"/>
      <c r="U410" s="527"/>
      <c r="V410" s="528"/>
      <c r="W410" s="527"/>
      <c r="X410" s="529"/>
      <c r="Y410" s="529"/>
      <c r="Z410" s="529"/>
      <c r="AA410" s="529"/>
      <c r="AB410" s="529"/>
      <c r="AC410" s="529"/>
      <c r="AD410" s="529"/>
      <c r="AE410" s="529"/>
      <c r="AF410" s="529"/>
      <c r="AG410" s="529"/>
      <c r="AH410" s="529"/>
      <c r="AI410" s="529"/>
      <c r="AJ410" s="529"/>
      <c r="AK410" s="529"/>
      <c r="AL410" s="529"/>
      <c r="AM410" s="529"/>
      <c r="AN410" s="529"/>
      <c r="AO410" s="529"/>
      <c r="AP410" s="529"/>
      <c r="AQ410" s="529"/>
      <c r="AR410" s="529"/>
      <c r="AS410" s="529"/>
      <c r="AT410" s="529"/>
      <c r="AU410" s="529"/>
      <c r="AV410" s="529"/>
      <c r="AW410" s="529"/>
      <c r="AX410" s="529"/>
      <c r="AY410" s="529"/>
      <c r="AZ410" s="529"/>
      <c r="BA410" s="529"/>
      <c r="BB410" s="529"/>
      <c r="BC410" s="529"/>
      <c r="BD410" s="529"/>
      <c r="BE410" s="529"/>
      <c r="BF410" s="529"/>
      <c r="BG410" s="529"/>
      <c r="BH410" s="529"/>
      <c r="BI410" s="529"/>
      <c r="BJ410" s="529"/>
      <c r="BK410" s="529"/>
      <c r="BL410" s="529"/>
      <c r="BM410" s="529"/>
      <c r="BN410" s="529"/>
      <c r="BO410" s="529"/>
      <c r="BP410" s="529"/>
      <c r="BQ410" s="529"/>
      <c r="BR410" s="529"/>
      <c r="BS410" s="529"/>
      <c r="BT410" s="529"/>
    </row>
    <row r="411">
      <c r="A411" s="499"/>
      <c r="B411" s="527"/>
      <c r="C411" s="527"/>
      <c r="D411" s="528"/>
      <c r="E411" s="528"/>
      <c r="F411" s="528"/>
      <c r="G411" s="528"/>
      <c r="I411" s="529"/>
      <c r="J411" s="527"/>
      <c r="K411" s="527"/>
      <c r="L411" s="527"/>
      <c r="M411" s="528"/>
      <c r="N411" s="528"/>
      <c r="O411" s="528"/>
      <c r="P411" s="528"/>
      <c r="Q411" s="528"/>
      <c r="R411" s="528"/>
      <c r="S411" s="528"/>
      <c r="T411" s="528"/>
      <c r="U411" s="527"/>
      <c r="V411" s="528"/>
      <c r="W411" s="527"/>
      <c r="X411" s="529"/>
      <c r="Y411" s="529"/>
      <c r="Z411" s="529"/>
      <c r="AA411" s="529"/>
      <c r="AB411" s="529"/>
      <c r="AC411" s="529"/>
      <c r="AD411" s="529"/>
      <c r="AE411" s="529"/>
      <c r="AF411" s="529"/>
      <c r="AG411" s="529"/>
      <c r="AH411" s="529"/>
      <c r="AI411" s="529"/>
      <c r="AJ411" s="529"/>
      <c r="AK411" s="529"/>
      <c r="AL411" s="529"/>
      <c r="AM411" s="529"/>
      <c r="AN411" s="529"/>
      <c r="AO411" s="529"/>
      <c r="AP411" s="529"/>
      <c r="AQ411" s="529"/>
      <c r="AR411" s="529"/>
      <c r="AS411" s="529"/>
      <c r="AT411" s="529"/>
      <c r="AU411" s="529"/>
      <c r="AV411" s="529"/>
      <c r="AW411" s="529"/>
      <c r="AX411" s="529"/>
      <c r="AY411" s="529"/>
      <c r="AZ411" s="529"/>
      <c r="BA411" s="529"/>
      <c r="BB411" s="529"/>
      <c r="BC411" s="529"/>
      <c r="BD411" s="529"/>
      <c r="BE411" s="529"/>
      <c r="BF411" s="529"/>
      <c r="BG411" s="529"/>
      <c r="BH411" s="529"/>
      <c r="BI411" s="529"/>
      <c r="BJ411" s="529"/>
      <c r="BK411" s="529"/>
      <c r="BL411" s="529"/>
      <c r="BM411" s="529"/>
      <c r="BN411" s="529"/>
      <c r="BO411" s="529"/>
      <c r="BP411" s="529"/>
      <c r="BQ411" s="529"/>
      <c r="BR411" s="529"/>
      <c r="BS411" s="529"/>
      <c r="BT411" s="529"/>
    </row>
    <row r="412">
      <c r="A412" s="499"/>
      <c r="B412" s="527"/>
      <c r="C412" s="527"/>
      <c r="D412" s="528"/>
      <c r="E412" s="528"/>
      <c r="F412" s="528"/>
      <c r="G412" s="528"/>
      <c r="I412" s="529"/>
      <c r="J412" s="527"/>
      <c r="K412" s="527"/>
      <c r="L412" s="527"/>
      <c r="M412" s="528"/>
      <c r="N412" s="528"/>
      <c r="O412" s="528"/>
      <c r="P412" s="528"/>
      <c r="Q412" s="528"/>
      <c r="R412" s="528"/>
      <c r="S412" s="528"/>
      <c r="T412" s="528"/>
      <c r="U412" s="527"/>
      <c r="V412" s="528"/>
      <c r="W412" s="527"/>
      <c r="X412" s="529"/>
      <c r="Y412" s="529"/>
      <c r="Z412" s="529"/>
      <c r="AA412" s="529"/>
      <c r="AB412" s="529"/>
      <c r="AC412" s="529"/>
      <c r="AD412" s="529"/>
      <c r="AE412" s="529"/>
      <c r="AF412" s="529"/>
      <c r="AG412" s="529"/>
      <c r="AH412" s="529"/>
      <c r="AI412" s="529"/>
      <c r="AJ412" s="529"/>
      <c r="AK412" s="529"/>
      <c r="AL412" s="529"/>
      <c r="AM412" s="529"/>
      <c r="AN412" s="529"/>
      <c r="AO412" s="529"/>
      <c r="AP412" s="529"/>
      <c r="AQ412" s="529"/>
      <c r="AR412" s="529"/>
      <c r="AS412" s="529"/>
      <c r="AT412" s="529"/>
      <c r="AU412" s="529"/>
      <c r="AV412" s="529"/>
      <c r="AW412" s="529"/>
      <c r="AX412" s="529"/>
      <c r="AY412" s="529"/>
      <c r="AZ412" s="529"/>
      <c r="BA412" s="529"/>
      <c r="BB412" s="529"/>
      <c r="BC412" s="529"/>
      <c r="BD412" s="529"/>
      <c r="BE412" s="529"/>
      <c r="BF412" s="529"/>
      <c r="BG412" s="529"/>
      <c r="BH412" s="529"/>
      <c r="BI412" s="529"/>
      <c r="BJ412" s="529"/>
      <c r="BK412" s="529"/>
      <c r="BL412" s="529"/>
      <c r="BM412" s="529"/>
      <c r="BN412" s="529"/>
      <c r="BO412" s="529"/>
      <c r="BP412" s="529"/>
      <c r="BQ412" s="529"/>
      <c r="BR412" s="529"/>
      <c r="BS412" s="529"/>
      <c r="BT412" s="529"/>
    </row>
    <row r="413">
      <c r="A413" s="499"/>
      <c r="B413" s="527"/>
      <c r="C413" s="527"/>
      <c r="D413" s="528"/>
      <c r="E413" s="528"/>
      <c r="F413" s="528"/>
      <c r="G413" s="528"/>
      <c r="I413" s="529"/>
      <c r="J413" s="527"/>
      <c r="K413" s="527"/>
      <c r="L413" s="527"/>
      <c r="M413" s="528"/>
      <c r="N413" s="528"/>
      <c r="O413" s="528"/>
      <c r="P413" s="528"/>
      <c r="Q413" s="528"/>
      <c r="R413" s="528"/>
      <c r="S413" s="528"/>
      <c r="T413" s="528"/>
      <c r="U413" s="527"/>
      <c r="V413" s="528"/>
      <c r="W413" s="527"/>
      <c r="X413" s="529"/>
      <c r="Y413" s="529"/>
      <c r="Z413" s="529"/>
      <c r="AA413" s="529"/>
      <c r="AB413" s="529"/>
      <c r="AC413" s="529"/>
      <c r="AD413" s="529"/>
      <c r="AE413" s="529"/>
      <c r="AF413" s="529"/>
      <c r="AG413" s="529"/>
      <c r="AH413" s="529"/>
      <c r="AI413" s="529"/>
      <c r="AJ413" s="529"/>
      <c r="AK413" s="529"/>
      <c r="AL413" s="529"/>
      <c r="AM413" s="529"/>
      <c r="AN413" s="529"/>
      <c r="AO413" s="529"/>
      <c r="AP413" s="529"/>
      <c r="AQ413" s="529"/>
      <c r="AR413" s="529"/>
      <c r="AS413" s="529"/>
      <c r="AT413" s="529"/>
      <c r="AU413" s="529"/>
      <c r="AV413" s="529"/>
      <c r="AW413" s="529"/>
      <c r="AX413" s="529"/>
      <c r="AY413" s="529"/>
      <c r="AZ413" s="529"/>
      <c r="BA413" s="529"/>
      <c r="BB413" s="529"/>
      <c r="BC413" s="529"/>
      <c r="BD413" s="529"/>
      <c r="BE413" s="529"/>
      <c r="BF413" s="529"/>
      <c r="BG413" s="529"/>
      <c r="BH413" s="529"/>
      <c r="BI413" s="529"/>
      <c r="BJ413" s="529"/>
      <c r="BK413" s="529"/>
      <c r="BL413" s="529"/>
      <c r="BM413" s="529"/>
      <c r="BN413" s="529"/>
      <c r="BO413" s="529"/>
      <c r="BP413" s="529"/>
      <c r="BQ413" s="529"/>
      <c r="BR413" s="529"/>
      <c r="BS413" s="529"/>
      <c r="BT413" s="529"/>
    </row>
    <row r="414">
      <c r="A414" s="499"/>
      <c r="B414" s="527"/>
      <c r="C414" s="527"/>
      <c r="D414" s="528"/>
      <c r="E414" s="528"/>
      <c r="F414" s="528"/>
      <c r="G414" s="528"/>
      <c r="I414" s="529"/>
      <c r="J414" s="527"/>
      <c r="K414" s="527"/>
      <c r="L414" s="527"/>
      <c r="M414" s="528"/>
      <c r="N414" s="528"/>
      <c r="O414" s="528"/>
      <c r="P414" s="528"/>
      <c r="Q414" s="528"/>
      <c r="R414" s="528"/>
      <c r="S414" s="528"/>
      <c r="T414" s="528"/>
      <c r="U414" s="527"/>
      <c r="V414" s="528"/>
      <c r="W414" s="527"/>
      <c r="X414" s="529"/>
      <c r="Y414" s="529"/>
      <c r="Z414" s="529"/>
      <c r="AA414" s="529"/>
      <c r="AB414" s="529"/>
      <c r="AC414" s="529"/>
      <c r="AD414" s="529"/>
      <c r="AE414" s="529"/>
      <c r="AF414" s="529"/>
      <c r="AG414" s="529"/>
      <c r="AH414" s="529"/>
      <c r="AI414" s="529"/>
      <c r="AJ414" s="529"/>
      <c r="AK414" s="529"/>
      <c r="AL414" s="529"/>
      <c r="AM414" s="529"/>
      <c r="AN414" s="529"/>
      <c r="AO414" s="529"/>
      <c r="AP414" s="529"/>
      <c r="AQ414" s="529"/>
      <c r="AR414" s="529"/>
      <c r="AS414" s="529"/>
      <c r="AT414" s="529"/>
      <c r="AU414" s="529"/>
      <c r="AV414" s="529"/>
      <c r="AW414" s="529"/>
      <c r="AX414" s="529"/>
      <c r="AY414" s="529"/>
      <c r="AZ414" s="529"/>
      <c r="BA414" s="529"/>
      <c r="BB414" s="529"/>
      <c r="BC414" s="529"/>
      <c r="BD414" s="529"/>
      <c r="BE414" s="529"/>
      <c r="BF414" s="529"/>
      <c r="BG414" s="529"/>
      <c r="BH414" s="529"/>
      <c r="BI414" s="529"/>
      <c r="BJ414" s="529"/>
      <c r="BK414" s="529"/>
      <c r="BL414" s="529"/>
      <c r="BM414" s="529"/>
      <c r="BN414" s="529"/>
      <c r="BO414" s="529"/>
      <c r="BP414" s="529"/>
      <c r="BQ414" s="529"/>
      <c r="BR414" s="529"/>
      <c r="BS414" s="529"/>
      <c r="BT414" s="529"/>
    </row>
    <row r="415">
      <c r="A415" s="499"/>
      <c r="B415" s="527"/>
      <c r="C415" s="527"/>
      <c r="D415" s="528"/>
      <c r="E415" s="528"/>
      <c r="F415" s="528"/>
      <c r="G415" s="528"/>
      <c r="I415" s="529"/>
      <c r="J415" s="527"/>
      <c r="K415" s="527"/>
      <c r="L415" s="527"/>
      <c r="M415" s="528"/>
      <c r="N415" s="528"/>
      <c r="O415" s="528"/>
      <c r="P415" s="528"/>
      <c r="Q415" s="528"/>
      <c r="R415" s="528"/>
      <c r="S415" s="528"/>
      <c r="T415" s="528"/>
      <c r="U415" s="527"/>
      <c r="V415" s="528"/>
      <c r="W415" s="527"/>
      <c r="X415" s="529"/>
      <c r="Y415" s="529"/>
      <c r="Z415" s="529"/>
      <c r="AA415" s="529"/>
      <c r="AB415" s="529"/>
      <c r="AC415" s="529"/>
      <c r="AD415" s="529"/>
      <c r="AE415" s="529"/>
      <c r="AF415" s="529"/>
      <c r="AG415" s="529"/>
      <c r="AH415" s="529"/>
      <c r="AI415" s="529"/>
      <c r="AJ415" s="529"/>
      <c r="AK415" s="529"/>
      <c r="AL415" s="529"/>
      <c r="AM415" s="529"/>
      <c r="AN415" s="529"/>
      <c r="AO415" s="529"/>
      <c r="AP415" s="529"/>
      <c r="AQ415" s="529"/>
      <c r="AR415" s="529"/>
      <c r="AS415" s="529"/>
      <c r="AT415" s="529"/>
      <c r="AU415" s="529"/>
      <c r="AV415" s="529"/>
      <c r="AW415" s="529"/>
      <c r="AX415" s="529"/>
      <c r="AY415" s="529"/>
      <c r="AZ415" s="529"/>
      <c r="BA415" s="529"/>
      <c r="BB415" s="529"/>
      <c r="BC415" s="529"/>
      <c r="BD415" s="529"/>
      <c r="BE415" s="529"/>
      <c r="BF415" s="529"/>
      <c r="BG415" s="529"/>
      <c r="BH415" s="529"/>
      <c r="BI415" s="529"/>
      <c r="BJ415" s="529"/>
      <c r="BK415" s="529"/>
      <c r="BL415" s="529"/>
      <c r="BM415" s="529"/>
      <c r="BN415" s="529"/>
      <c r="BO415" s="529"/>
      <c r="BP415" s="529"/>
      <c r="BQ415" s="529"/>
      <c r="BR415" s="529"/>
      <c r="BS415" s="529"/>
      <c r="BT415" s="529"/>
    </row>
    <row r="416">
      <c r="A416" s="499"/>
      <c r="B416" s="527"/>
      <c r="C416" s="527"/>
      <c r="D416" s="528"/>
      <c r="E416" s="528"/>
      <c r="F416" s="528"/>
      <c r="G416" s="528"/>
      <c r="I416" s="529"/>
      <c r="J416" s="527"/>
      <c r="K416" s="527"/>
      <c r="L416" s="527"/>
      <c r="M416" s="528"/>
      <c r="N416" s="528"/>
      <c r="O416" s="528"/>
      <c r="P416" s="528"/>
      <c r="Q416" s="528"/>
      <c r="R416" s="528"/>
      <c r="S416" s="528"/>
      <c r="T416" s="528"/>
      <c r="U416" s="527"/>
      <c r="V416" s="528"/>
      <c r="W416" s="527"/>
      <c r="X416" s="529"/>
      <c r="Y416" s="529"/>
      <c r="Z416" s="529"/>
      <c r="AA416" s="529"/>
      <c r="AB416" s="529"/>
      <c r="AC416" s="529"/>
      <c r="AD416" s="529"/>
      <c r="AE416" s="529"/>
      <c r="AF416" s="529"/>
      <c r="AG416" s="529"/>
      <c r="AH416" s="529"/>
      <c r="AI416" s="529"/>
      <c r="AJ416" s="529"/>
      <c r="AK416" s="529"/>
      <c r="AL416" s="529"/>
      <c r="AM416" s="529"/>
      <c r="AN416" s="529"/>
      <c r="AO416" s="529"/>
      <c r="AP416" s="529"/>
      <c r="AQ416" s="529"/>
      <c r="AR416" s="529"/>
      <c r="AS416" s="529"/>
      <c r="AT416" s="529"/>
      <c r="AU416" s="529"/>
      <c r="AV416" s="529"/>
      <c r="AW416" s="529"/>
      <c r="AX416" s="529"/>
      <c r="AY416" s="529"/>
      <c r="AZ416" s="529"/>
      <c r="BA416" s="529"/>
      <c r="BB416" s="529"/>
      <c r="BC416" s="529"/>
      <c r="BD416" s="529"/>
      <c r="BE416" s="529"/>
      <c r="BF416" s="529"/>
      <c r="BG416" s="529"/>
      <c r="BH416" s="529"/>
      <c r="BI416" s="529"/>
      <c r="BJ416" s="529"/>
      <c r="BK416" s="529"/>
      <c r="BL416" s="529"/>
      <c r="BM416" s="529"/>
      <c r="BN416" s="529"/>
      <c r="BO416" s="529"/>
      <c r="BP416" s="529"/>
      <c r="BQ416" s="529"/>
      <c r="BR416" s="529"/>
      <c r="BS416" s="529"/>
      <c r="BT416" s="529"/>
    </row>
    <row r="417">
      <c r="A417" s="499"/>
      <c r="B417" s="527"/>
      <c r="C417" s="527"/>
      <c r="D417" s="528"/>
      <c r="E417" s="528"/>
      <c r="F417" s="528"/>
      <c r="G417" s="528"/>
      <c r="I417" s="529"/>
      <c r="J417" s="527"/>
      <c r="K417" s="527"/>
      <c r="L417" s="527"/>
      <c r="M417" s="528"/>
      <c r="N417" s="528"/>
      <c r="O417" s="528"/>
      <c r="P417" s="528"/>
      <c r="Q417" s="528"/>
      <c r="R417" s="528"/>
      <c r="S417" s="528"/>
      <c r="T417" s="528"/>
      <c r="U417" s="527"/>
      <c r="V417" s="528"/>
      <c r="W417" s="527"/>
      <c r="X417" s="529"/>
      <c r="Y417" s="529"/>
      <c r="Z417" s="529"/>
      <c r="AA417" s="529"/>
      <c r="AB417" s="529"/>
      <c r="AC417" s="529"/>
      <c r="AD417" s="529"/>
      <c r="AE417" s="529"/>
      <c r="AF417" s="529"/>
      <c r="AG417" s="529"/>
      <c r="AH417" s="529"/>
      <c r="AI417" s="529"/>
      <c r="AJ417" s="529"/>
      <c r="AK417" s="529"/>
      <c r="AL417" s="529"/>
      <c r="AM417" s="529"/>
      <c r="AN417" s="529"/>
      <c r="AO417" s="529"/>
      <c r="AP417" s="529"/>
      <c r="AQ417" s="529"/>
      <c r="AR417" s="529"/>
      <c r="AS417" s="529"/>
      <c r="AT417" s="529"/>
      <c r="AU417" s="529"/>
      <c r="AV417" s="529"/>
      <c r="AW417" s="529"/>
      <c r="AX417" s="529"/>
      <c r="AY417" s="529"/>
      <c r="AZ417" s="529"/>
      <c r="BA417" s="529"/>
      <c r="BB417" s="529"/>
      <c r="BC417" s="529"/>
      <c r="BD417" s="529"/>
      <c r="BE417" s="529"/>
      <c r="BF417" s="529"/>
      <c r="BG417" s="529"/>
      <c r="BH417" s="529"/>
      <c r="BI417" s="529"/>
      <c r="BJ417" s="529"/>
      <c r="BK417" s="529"/>
      <c r="BL417" s="529"/>
      <c r="BM417" s="529"/>
      <c r="BN417" s="529"/>
      <c r="BO417" s="529"/>
      <c r="BP417" s="529"/>
      <c r="BQ417" s="529"/>
      <c r="BR417" s="529"/>
      <c r="BS417" s="529"/>
      <c r="BT417" s="529"/>
    </row>
    <row r="418">
      <c r="A418" s="499"/>
      <c r="B418" s="527"/>
      <c r="C418" s="527"/>
      <c r="D418" s="528"/>
      <c r="E418" s="528"/>
      <c r="F418" s="528"/>
      <c r="G418" s="528"/>
      <c r="I418" s="529"/>
      <c r="J418" s="527"/>
      <c r="K418" s="527"/>
      <c r="L418" s="527"/>
      <c r="M418" s="528"/>
      <c r="N418" s="528"/>
      <c r="O418" s="528"/>
      <c r="P418" s="528"/>
      <c r="Q418" s="528"/>
      <c r="R418" s="528"/>
      <c r="S418" s="528"/>
      <c r="T418" s="528"/>
      <c r="U418" s="527"/>
      <c r="V418" s="528"/>
      <c r="W418" s="527"/>
      <c r="X418" s="529"/>
      <c r="Y418" s="529"/>
      <c r="Z418" s="529"/>
      <c r="AA418" s="529"/>
      <c r="AB418" s="529"/>
      <c r="AC418" s="529"/>
      <c r="AD418" s="529"/>
      <c r="AE418" s="529"/>
      <c r="AF418" s="529"/>
      <c r="AG418" s="529"/>
      <c r="AH418" s="529"/>
      <c r="AI418" s="529"/>
      <c r="AJ418" s="529"/>
      <c r="AK418" s="529"/>
      <c r="AL418" s="529"/>
      <c r="AM418" s="529"/>
      <c r="AN418" s="529"/>
      <c r="AO418" s="529"/>
      <c r="AP418" s="529"/>
      <c r="AQ418" s="529"/>
      <c r="AR418" s="529"/>
      <c r="AS418" s="529"/>
      <c r="AT418" s="529"/>
      <c r="AU418" s="529"/>
      <c r="AV418" s="529"/>
      <c r="AW418" s="529"/>
      <c r="AX418" s="529"/>
      <c r="AY418" s="529"/>
      <c r="AZ418" s="529"/>
      <c r="BA418" s="529"/>
      <c r="BB418" s="529"/>
      <c r="BC418" s="529"/>
      <c r="BD418" s="529"/>
      <c r="BE418" s="529"/>
      <c r="BF418" s="529"/>
      <c r="BG418" s="529"/>
      <c r="BH418" s="529"/>
      <c r="BI418" s="529"/>
      <c r="BJ418" s="529"/>
      <c r="BK418" s="529"/>
      <c r="BL418" s="529"/>
      <c r="BM418" s="529"/>
      <c r="BN418" s="529"/>
      <c r="BO418" s="529"/>
      <c r="BP418" s="529"/>
      <c r="BQ418" s="529"/>
      <c r="BR418" s="529"/>
      <c r="BS418" s="529"/>
      <c r="BT418" s="529"/>
    </row>
    <row r="419">
      <c r="A419" s="499"/>
      <c r="B419" s="527"/>
      <c r="C419" s="527"/>
      <c r="D419" s="528"/>
      <c r="E419" s="528"/>
      <c r="F419" s="528"/>
      <c r="G419" s="528"/>
      <c r="I419" s="529"/>
      <c r="J419" s="527"/>
      <c r="K419" s="527"/>
      <c r="L419" s="527"/>
      <c r="M419" s="528"/>
      <c r="N419" s="528"/>
      <c r="O419" s="528"/>
      <c r="P419" s="528"/>
      <c r="Q419" s="528"/>
      <c r="R419" s="528"/>
      <c r="S419" s="528"/>
      <c r="T419" s="528"/>
      <c r="U419" s="527"/>
      <c r="V419" s="528"/>
      <c r="W419" s="527"/>
      <c r="X419" s="529"/>
      <c r="Y419" s="529"/>
      <c r="Z419" s="529"/>
      <c r="AA419" s="529"/>
      <c r="AB419" s="529"/>
      <c r="AC419" s="529"/>
      <c r="AD419" s="529"/>
      <c r="AE419" s="529"/>
      <c r="AF419" s="529"/>
      <c r="AG419" s="529"/>
      <c r="AH419" s="529"/>
      <c r="AI419" s="529"/>
      <c r="AJ419" s="529"/>
      <c r="AK419" s="529"/>
      <c r="AL419" s="529"/>
      <c r="AM419" s="529"/>
      <c r="AN419" s="529"/>
      <c r="AO419" s="529"/>
      <c r="AP419" s="529"/>
      <c r="AQ419" s="529"/>
      <c r="AR419" s="529"/>
      <c r="AS419" s="529"/>
      <c r="AT419" s="529"/>
      <c r="AU419" s="529"/>
      <c r="AV419" s="529"/>
      <c r="AW419" s="529"/>
      <c r="AX419" s="529"/>
      <c r="AY419" s="529"/>
      <c r="AZ419" s="529"/>
      <c r="BA419" s="529"/>
      <c r="BB419" s="529"/>
      <c r="BC419" s="529"/>
      <c r="BD419" s="529"/>
      <c r="BE419" s="529"/>
      <c r="BF419" s="529"/>
      <c r="BG419" s="529"/>
      <c r="BH419" s="529"/>
      <c r="BI419" s="529"/>
      <c r="BJ419" s="529"/>
      <c r="BK419" s="529"/>
      <c r="BL419" s="529"/>
      <c r="BM419" s="529"/>
      <c r="BN419" s="529"/>
      <c r="BO419" s="529"/>
      <c r="BP419" s="529"/>
      <c r="BQ419" s="529"/>
      <c r="BR419" s="529"/>
      <c r="BS419" s="529"/>
      <c r="BT419" s="529"/>
    </row>
    <row r="420">
      <c r="A420" s="499"/>
      <c r="B420" s="527"/>
      <c r="C420" s="527"/>
      <c r="D420" s="528"/>
      <c r="E420" s="528"/>
      <c r="F420" s="528"/>
      <c r="G420" s="528"/>
      <c r="I420" s="529"/>
      <c r="J420" s="527"/>
      <c r="K420" s="527"/>
      <c r="L420" s="527"/>
      <c r="M420" s="528"/>
      <c r="N420" s="528"/>
      <c r="O420" s="528"/>
      <c r="P420" s="528"/>
      <c r="Q420" s="528"/>
      <c r="R420" s="528"/>
      <c r="S420" s="528"/>
      <c r="T420" s="528"/>
      <c r="U420" s="527"/>
      <c r="V420" s="528"/>
      <c r="W420" s="527"/>
      <c r="X420" s="529"/>
      <c r="Y420" s="529"/>
      <c r="Z420" s="529"/>
      <c r="AA420" s="529"/>
      <c r="AB420" s="529"/>
      <c r="AC420" s="529"/>
      <c r="AD420" s="529"/>
      <c r="AE420" s="529"/>
      <c r="AF420" s="529"/>
      <c r="AG420" s="529"/>
      <c r="AH420" s="529"/>
      <c r="AI420" s="529"/>
      <c r="AJ420" s="529"/>
      <c r="AK420" s="529"/>
      <c r="AL420" s="529"/>
      <c r="AM420" s="529"/>
      <c r="AN420" s="529"/>
      <c r="AO420" s="529"/>
      <c r="AP420" s="529"/>
      <c r="AQ420" s="529"/>
      <c r="AR420" s="529"/>
      <c r="AS420" s="529"/>
      <c r="AT420" s="529"/>
      <c r="AU420" s="529"/>
      <c r="AV420" s="529"/>
      <c r="AW420" s="529"/>
      <c r="AX420" s="529"/>
      <c r="AY420" s="529"/>
      <c r="AZ420" s="529"/>
      <c r="BA420" s="529"/>
      <c r="BB420" s="529"/>
      <c r="BC420" s="529"/>
      <c r="BD420" s="529"/>
      <c r="BE420" s="529"/>
      <c r="BF420" s="529"/>
      <c r="BG420" s="529"/>
      <c r="BH420" s="529"/>
      <c r="BI420" s="529"/>
      <c r="BJ420" s="529"/>
      <c r="BK420" s="529"/>
      <c r="BL420" s="529"/>
      <c r="BM420" s="529"/>
      <c r="BN420" s="529"/>
      <c r="BO420" s="529"/>
      <c r="BP420" s="529"/>
      <c r="BQ420" s="529"/>
      <c r="BR420" s="529"/>
      <c r="BS420" s="529"/>
      <c r="BT420" s="529"/>
    </row>
    <row r="421">
      <c r="A421" s="499"/>
      <c r="B421" s="527"/>
      <c r="C421" s="527"/>
      <c r="D421" s="528"/>
      <c r="E421" s="528"/>
      <c r="F421" s="528"/>
      <c r="G421" s="528"/>
      <c r="I421" s="529"/>
      <c r="J421" s="527"/>
      <c r="K421" s="527"/>
      <c r="L421" s="527"/>
      <c r="M421" s="528"/>
      <c r="N421" s="528"/>
      <c r="O421" s="528"/>
      <c r="P421" s="528"/>
      <c r="Q421" s="528"/>
      <c r="R421" s="528"/>
      <c r="S421" s="528"/>
      <c r="T421" s="528"/>
      <c r="U421" s="527"/>
      <c r="V421" s="528"/>
      <c r="W421" s="527"/>
      <c r="X421" s="529"/>
      <c r="Y421" s="529"/>
      <c r="Z421" s="529"/>
      <c r="AA421" s="529"/>
      <c r="AB421" s="529"/>
      <c r="AC421" s="529"/>
      <c r="AD421" s="529"/>
      <c r="AE421" s="529"/>
      <c r="AF421" s="529"/>
      <c r="AG421" s="529"/>
      <c r="AH421" s="529"/>
      <c r="AI421" s="529"/>
      <c r="AJ421" s="529"/>
      <c r="AK421" s="529"/>
      <c r="AL421" s="529"/>
      <c r="AM421" s="529"/>
      <c r="AN421" s="529"/>
      <c r="AO421" s="529"/>
      <c r="AP421" s="529"/>
      <c r="AQ421" s="529"/>
      <c r="AR421" s="529"/>
      <c r="AS421" s="529"/>
      <c r="AT421" s="529"/>
      <c r="AU421" s="529"/>
      <c r="AV421" s="529"/>
      <c r="AW421" s="529"/>
      <c r="AX421" s="529"/>
      <c r="AY421" s="529"/>
      <c r="AZ421" s="529"/>
      <c r="BA421" s="529"/>
      <c r="BB421" s="529"/>
      <c r="BC421" s="529"/>
      <c r="BD421" s="529"/>
      <c r="BE421" s="529"/>
      <c r="BF421" s="529"/>
      <c r="BG421" s="529"/>
      <c r="BH421" s="529"/>
      <c r="BI421" s="529"/>
      <c r="BJ421" s="529"/>
      <c r="BK421" s="529"/>
      <c r="BL421" s="529"/>
      <c r="BM421" s="529"/>
      <c r="BN421" s="529"/>
      <c r="BO421" s="529"/>
      <c r="BP421" s="529"/>
      <c r="BQ421" s="529"/>
      <c r="BR421" s="529"/>
      <c r="BS421" s="529"/>
      <c r="BT421" s="529"/>
    </row>
    <row r="422">
      <c r="A422" s="499"/>
      <c r="B422" s="527"/>
      <c r="C422" s="527"/>
      <c r="D422" s="528"/>
      <c r="E422" s="528"/>
      <c r="F422" s="528"/>
      <c r="G422" s="528"/>
      <c r="I422" s="529"/>
      <c r="J422" s="527"/>
      <c r="K422" s="527"/>
      <c r="L422" s="527"/>
      <c r="M422" s="528"/>
      <c r="N422" s="528"/>
      <c r="O422" s="528"/>
      <c r="P422" s="528"/>
      <c r="Q422" s="528"/>
      <c r="R422" s="528"/>
      <c r="S422" s="528"/>
      <c r="T422" s="528"/>
      <c r="U422" s="527"/>
      <c r="V422" s="528"/>
      <c r="W422" s="527"/>
      <c r="X422" s="529"/>
      <c r="Y422" s="529"/>
      <c r="Z422" s="529"/>
      <c r="AA422" s="529"/>
      <c r="AB422" s="529"/>
      <c r="AC422" s="529"/>
      <c r="AD422" s="529"/>
      <c r="AE422" s="529"/>
      <c r="AF422" s="529"/>
      <c r="AG422" s="529"/>
      <c r="AH422" s="529"/>
      <c r="AI422" s="529"/>
      <c r="AJ422" s="529"/>
      <c r="AK422" s="529"/>
      <c r="AL422" s="529"/>
      <c r="AM422" s="529"/>
      <c r="AN422" s="529"/>
      <c r="AO422" s="529"/>
      <c r="AP422" s="529"/>
      <c r="AQ422" s="529"/>
      <c r="AR422" s="529"/>
      <c r="AS422" s="529"/>
      <c r="AT422" s="529"/>
      <c r="AU422" s="529"/>
      <c r="AV422" s="529"/>
      <c r="AW422" s="529"/>
      <c r="AX422" s="529"/>
      <c r="AY422" s="529"/>
      <c r="AZ422" s="529"/>
      <c r="BA422" s="529"/>
      <c r="BB422" s="529"/>
      <c r="BC422" s="529"/>
      <c r="BD422" s="529"/>
      <c r="BE422" s="529"/>
      <c r="BF422" s="529"/>
      <c r="BG422" s="529"/>
      <c r="BH422" s="529"/>
      <c r="BI422" s="529"/>
      <c r="BJ422" s="529"/>
      <c r="BK422" s="529"/>
      <c r="BL422" s="529"/>
      <c r="BM422" s="529"/>
      <c r="BN422" s="529"/>
      <c r="BO422" s="529"/>
      <c r="BP422" s="529"/>
      <c r="BQ422" s="529"/>
      <c r="BR422" s="529"/>
      <c r="BS422" s="529"/>
      <c r="BT422" s="529"/>
    </row>
    <row r="423">
      <c r="A423" s="499"/>
      <c r="B423" s="527"/>
      <c r="C423" s="527"/>
      <c r="D423" s="528"/>
      <c r="E423" s="528"/>
      <c r="F423" s="528"/>
      <c r="G423" s="528"/>
      <c r="I423" s="529"/>
      <c r="J423" s="527"/>
      <c r="K423" s="527"/>
      <c r="L423" s="527"/>
      <c r="M423" s="528"/>
      <c r="N423" s="528"/>
      <c r="O423" s="528"/>
      <c r="P423" s="528"/>
      <c r="Q423" s="528"/>
      <c r="R423" s="528"/>
      <c r="S423" s="528"/>
      <c r="T423" s="528"/>
      <c r="U423" s="527"/>
      <c r="V423" s="528"/>
      <c r="W423" s="527"/>
      <c r="X423" s="529"/>
      <c r="Y423" s="529"/>
      <c r="Z423" s="529"/>
      <c r="AA423" s="529"/>
      <c r="AB423" s="529"/>
      <c r="AC423" s="529"/>
      <c r="AD423" s="529"/>
      <c r="AE423" s="529"/>
      <c r="AF423" s="529"/>
      <c r="AG423" s="529"/>
      <c r="AH423" s="529"/>
      <c r="AI423" s="529"/>
      <c r="AJ423" s="529"/>
      <c r="AK423" s="529"/>
      <c r="AL423" s="529"/>
      <c r="AM423" s="529"/>
      <c r="AN423" s="529"/>
      <c r="AO423" s="529"/>
      <c r="AP423" s="529"/>
      <c r="AQ423" s="529"/>
      <c r="AR423" s="529"/>
      <c r="AS423" s="529"/>
      <c r="AT423" s="529"/>
      <c r="AU423" s="529"/>
      <c r="AV423" s="529"/>
      <c r="AW423" s="529"/>
      <c r="AX423" s="529"/>
      <c r="AY423" s="529"/>
      <c r="AZ423" s="529"/>
      <c r="BA423" s="529"/>
      <c r="BB423" s="529"/>
      <c r="BC423" s="529"/>
      <c r="BD423" s="529"/>
      <c r="BE423" s="529"/>
      <c r="BF423" s="529"/>
      <c r="BG423" s="529"/>
      <c r="BH423" s="529"/>
      <c r="BI423" s="529"/>
      <c r="BJ423" s="529"/>
      <c r="BK423" s="529"/>
      <c r="BL423" s="529"/>
      <c r="BM423" s="529"/>
      <c r="BN423" s="529"/>
      <c r="BO423" s="529"/>
      <c r="BP423" s="529"/>
      <c r="BQ423" s="529"/>
      <c r="BR423" s="529"/>
      <c r="BS423" s="529"/>
      <c r="BT423" s="529"/>
    </row>
    <row r="424">
      <c r="A424" s="499"/>
      <c r="B424" s="527"/>
      <c r="C424" s="527"/>
      <c r="D424" s="528"/>
      <c r="E424" s="528"/>
      <c r="F424" s="528"/>
      <c r="G424" s="528"/>
      <c r="I424" s="529"/>
      <c r="J424" s="527"/>
      <c r="K424" s="527"/>
      <c r="L424" s="527"/>
      <c r="M424" s="528"/>
      <c r="N424" s="528"/>
      <c r="O424" s="528"/>
      <c r="P424" s="528"/>
      <c r="Q424" s="528"/>
      <c r="R424" s="528"/>
      <c r="S424" s="528"/>
      <c r="T424" s="528"/>
      <c r="U424" s="527"/>
      <c r="V424" s="528"/>
      <c r="W424" s="527"/>
      <c r="X424" s="529"/>
      <c r="Y424" s="529"/>
      <c r="Z424" s="529"/>
      <c r="AA424" s="529"/>
      <c r="AB424" s="529"/>
      <c r="AC424" s="529"/>
      <c r="AD424" s="529"/>
      <c r="AE424" s="529"/>
      <c r="AF424" s="529"/>
      <c r="AG424" s="529"/>
      <c r="AH424" s="529"/>
      <c r="AI424" s="529"/>
      <c r="AJ424" s="529"/>
      <c r="AK424" s="529"/>
      <c r="AL424" s="529"/>
      <c r="AM424" s="529"/>
      <c r="AN424" s="529"/>
      <c r="AO424" s="529"/>
      <c r="AP424" s="529"/>
      <c r="AQ424" s="529"/>
      <c r="AR424" s="529"/>
      <c r="AS424" s="529"/>
      <c r="AT424" s="529"/>
      <c r="AU424" s="529"/>
      <c r="AV424" s="529"/>
      <c r="AW424" s="529"/>
      <c r="AX424" s="529"/>
      <c r="AY424" s="529"/>
      <c r="AZ424" s="529"/>
      <c r="BA424" s="529"/>
      <c r="BB424" s="529"/>
      <c r="BC424" s="529"/>
      <c r="BD424" s="529"/>
      <c r="BE424" s="529"/>
      <c r="BF424" s="529"/>
      <c r="BG424" s="529"/>
      <c r="BH424" s="529"/>
      <c r="BI424" s="529"/>
      <c r="BJ424" s="529"/>
      <c r="BK424" s="529"/>
      <c r="BL424" s="529"/>
      <c r="BM424" s="529"/>
      <c r="BN424" s="529"/>
      <c r="BO424" s="529"/>
      <c r="BP424" s="529"/>
      <c r="BQ424" s="529"/>
      <c r="BR424" s="529"/>
      <c r="BS424" s="529"/>
      <c r="BT424" s="529"/>
    </row>
    <row r="425">
      <c r="A425" s="499"/>
      <c r="B425" s="527"/>
      <c r="C425" s="527"/>
      <c r="D425" s="528"/>
      <c r="E425" s="528"/>
      <c r="F425" s="528"/>
      <c r="G425" s="528"/>
      <c r="I425" s="529"/>
      <c r="J425" s="527"/>
      <c r="K425" s="527"/>
      <c r="L425" s="527"/>
      <c r="M425" s="528"/>
      <c r="N425" s="528"/>
      <c r="O425" s="528"/>
      <c r="P425" s="528"/>
      <c r="Q425" s="528"/>
      <c r="R425" s="528"/>
      <c r="S425" s="528"/>
      <c r="T425" s="528"/>
      <c r="U425" s="527"/>
      <c r="V425" s="528"/>
      <c r="W425" s="527"/>
      <c r="X425" s="529"/>
      <c r="Y425" s="529"/>
      <c r="Z425" s="529"/>
      <c r="AA425" s="529"/>
      <c r="AB425" s="529"/>
      <c r="AC425" s="529"/>
      <c r="AD425" s="529"/>
      <c r="AE425" s="529"/>
      <c r="AF425" s="529"/>
      <c r="AG425" s="529"/>
      <c r="AH425" s="529"/>
      <c r="AI425" s="529"/>
      <c r="AJ425" s="529"/>
      <c r="AK425" s="529"/>
      <c r="AL425" s="529"/>
      <c r="AM425" s="529"/>
      <c r="AN425" s="529"/>
      <c r="AO425" s="529"/>
      <c r="AP425" s="529"/>
      <c r="AQ425" s="529"/>
      <c r="AR425" s="529"/>
      <c r="AS425" s="529"/>
      <c r="AT425" s="529"/>
      <c r="AU425" s="529"/>
      <c r="AV425" s="529"/>
      <c r="AW425" s="529"/>
      <c r="AX425" s="529"/>
      <c r="AY425" s="529"/>
      <c r="AZ425" s="529"/>
      <c r="BA425" s="529"/>
      <c r="BB425" s="529"/>
      <c r="BC425" s="529"/>
      <c r="BD425" s="529"/>
      <c r="BE425" s="529"/>
      <c r="BF425" s="529"/>
      <c r="BG425" s="529"/>
      <c r="BH425" s="529"/>
      <c r="BI425" s="529"/>
      <c r="BJ425" s="529"/>
      <c r="BK425" s="529"/>
      <c r="BL425" s="529"/>
      <c r="BM425" s="529"/>
      <c r="BN425" s="529"/>
      <c r="BO425" s="529"/>
      <c r="BP425" s="529"/>
      <c r="BQ425" s="529"/>
      <c r="BR425" s="529"/>
      <c r="BS425" s="529"/>
      <c r="BT425" s="529"/>
    </row>
    <row r="426">
      <c r="A426" s="499"/>
      <c r="B426" s="527"/>
      <c r="C426" s="527"/>
      <c r="D426" s="528"/>
      <c r="E426" s="528"/>
      <c r="F426" s="528"/>
      <c r="G426" s="528"/>
      <c r="I426" s="529"/>
      <c r="J426" s="527"/>
      <c r="K426" s="527"/>
      <c r="L426" s="527"/>
      <c r="M426" s="528"/>
      <c r="N426" s="528"/>
      <c r="O426" s="528"/>
      <c r="P426" s="528"/>
      <c r="Q426" s="528"/>
      <c r="R426" s="528"/>
      <c r="S426" s="528"/>
      <c r="T426" s="528"/>
      <c r="U426" s="527"/>
      <c r="V426" s="528"/>
      <c r="W426" s="527"/>
      <c r="X426" s="529"/>
      <c r="Y426" s="529"/>
      <c r="Z426" s="529"/>
      <c r="AA426" s="529"/>
      <c r="AB426" s="529"/>
      <c r="AC426" s="529"/>
      <c r="AD426" s="529"/>
      <c r="AE426" s="529"/>
      <c r="AF426" s="529"/>
      <c r="AG426" s="529"/>
      <c r="AH426" s="529"/>
      <c r="AI426" s="529"/>
      <c r="AJ426" s="529"/>
      <c r="AK426" s="529"/>
      <c r="AL426" s="529"/>
      <c r="AM426" s="529"/>
      <c r="AN426" s="529"/>
      <c r="AO426" s="529"/>
      <c r="AP426" s="529"/>
      <c r="AQ426" s="529"/>
      <c r="AR426" s="529"/>
      <c r="AS426" s="529"/>
      <c r="AT426" s="529"/>
      <c r="AU426" s="529"/>
      <c r="AV426" s="529"/>
      <c r="AW426" s="529"/>
      <c r="AX426" s="529"/>
      <c r="AY426" s="529"/>
      <c r="AZ426" s="529"/>
      <c r="BA426" s="529"/>
      <c r="BB426" s="529"/>
      <c r="BC426" s="529"/>
      <c r="BD426" s="529"/>
      <c r="BE426" s="529"/>
      <c r="BF426" s="529"/>
      <c r="BG426" s="529"/>
      <c r="BH426" s="529"/>
      <c r="BI426" s="529"/>
      <c r="BJ426" s="529"/>
      <c r="BK426" s="529"/>
      <c r="BL426" s="529"/>
      <c r="BM426" s="529"/>
      <c r="BN426" s="529"/>
      <c r="BO426" s="529"/>
      <c r="BP426" s="529"/>
      <c r="BQ426" s="529"/>
      <c r="BR426" s="529"/>
      <c r="BS426" s="529"/>
      <c r="BT426" s="529"/>
    </row>
    <row r="427">
      <c r="A427" s="499"/>
      <c r="B427" s="527"/>
      <c r="C427" s="527"/>
      <c r="D427" s="528"/>
      <c r="E427" s="528"/>
      <c r="F427" s="528"/>
      <c r="G427" s="528"/>
      <c r="I427" s="529"/>
      <c r="J427" s="527"/>
      <c r="K427" s="527"/>
      <c r="L427" s="527"/>
      <c r="M427" s="528"/>
      <c r="N427" s="528"/>
      <c r="O427" s="528"/>
      <c r="P427" s="528"/>
      <c r="Q427" s="528"/>
      <c r="R427" s="528"/>
      <c r="S427" s="528"/>
      <c r="T427" s="528"/>
      <c r="U427" s="527"/>
      <c r="V427" s="528"/>
      <c r="W427" s="527"/>
      <c r="X427" s="529"/>
      <c r="Y427" s="529"/>
      <c r="Z427" s="529"/>
      <c r="AA427" s="529"/>
      <c r="AB427" s="529"/>
      <c r="AC427" s="529"/>
      <c r="AD427" s="529"/>
      <c r="AE427" s="529"/>
      <c r="AF427" s="529"/>
      <c r="AG427" s="529"/>
      <c r="AH427" s="529"/>
      <c r="AI427" s="529"/>
      <c r="AJ427" s="529"/>
      <c r="AK427" s="529"/>
      <c r="AL427" s="529"/>
      <c r="AM427" s="529"/>
      <c r="AN427" s="529"/>
      <c r="AO427" s="529"/>
      <c r="AP427" s="529"/>
      <c r="AQ427" s="529"/>
      <c r="AR427" s="529"/>
      <c r="AS427" s="529"/>
      <c r="AT427" s="529"/>
      <c r="AU427" s="529"/>
      <c r="AV427" s="529"/>
      <c r="AW427" s="529"/>
      <c r="AX427" s="529"/>
      <c r="AY427" s="529"/>
      <c r="AZ427" s="529"/>
      <c r="BA427" s="529"/>
      <c r="BB427" s="529"/>
      <c r="BC427" s="529"/>
      <c r="BD427" s="529"/>
      <c r="BE427" s="529"/>
      <c r="BF427" s="529"/>
      <c r="BG427" s="529"/>
      <c r="BH427" s="529"/>
      <c r="BI427" s="529"/>
      <c r="BJ427" s="529"/>
      <c r="BK427" s="529"/>
      <c r="BL427" s="529"/>
      <c r="BM427" s="529"/>
      <c r="BN427" s="529"/>
      <c r="BO427" s="529"/>
      <c r="BP427" s="529"/>
      <c r="BQ427" s="529"/>
      <c r="BR427" s="529"/>
      <c r="BS427" s="529"/>
      <c r="BT427" s="529"/>
    </row>
    <row r="428">
      <c r="A428" s="499"/>
      <c r="B428" s="527"/>
      <c r="C428" s="527"/>
      <c r="D428" s="528"/>
      <c r="E428" s="528"/>
      <c r="F428" s="528"/>
      <c r="G428" s="528"/>
      <c r="I428" s="529"/>
      <c r="J428" s="527"/>
      <c r="K428" s="527"/>
      <c r="L428" s="527"/>
      <c r="M428" s="528"/>
      <c r="N428" s="528"/>
      <c r="O428" s="528"/>
      <c r="P428" s="528"/>
      <c r="Q428" s="528"/>
      <c r="R428" s="528"/>
      <c r="S428" s="528"/>
      <c r="T428" s="528"/>
      <c r="U428" s="527"/>
      <c r="V428" s="528"/>
      <c r="W428" s="527"/>
      <c r="X428" s="529"/>
      <c r="Y428" s="529"/>
      <c r="Z428" s="529"/>
      <c r="AA428" s="529"/>
      <c r="AB428" s="529"/>
      <c r="AC428" s="529"/>
      <c r="AD428" s="529"/>
      <c r="AE428" s="529"/>
      <c r="AF428" s="529"/>
      <c r="AG428" s="529"/>
      <c r="AH428" s="529"/>
      <c r="AI428" s="529"/>
      <c r="AJ428" s="529"/>
      <c r="AK428" s="529"/>
      <c r="AL428" s="529"/>
      <c r="AM428" s="529"/>
      <c r="AN428" s="529"/>
      <c r="AO428" s="529"/>
      <c r="AP428" s="529"/>
      <c r="AQ428" s="529"/>
      <c r="AR428" s="529"/>
      <c r="AS428" s="529"/>
      <c r="AT428" s="529"/>
      <c r="AU428" s="529"/>
      <c r="AV428" s="529"/>
      <c r="AW428" s="529"/>
      <c r="AX428" s="529"/>
      <c r="AY428" s="529"/>
      <c r="AZ428" s="529"/>
      <c r="BA428" s="529"/>
      <c r="BB428" s="529"/>
      <c r="BC428" s="529"/>
      <c r="BD428" s="529"/>
      <c r="BE428" s="529"/>
      <c r="BF428" s="529"/>
      <c r="BG428" s="529"/>
      <c r="BH428" s="529"/>
      <c r="BI428" s="529"/>
      <c r="BJ428" s="529"/>
      <c r="BK428" s="529"/>
      <c r="BL428" s="529"/>
      <c r="BM428" s="529"/>
      <c r="BN428" s="529"/>
      <c r="BO428" s="529"/>
      <c r="BP428" s="529"/>
      <c r="BQ428" s="529"/>
      <c r="BR428" s="529"/>
      <c r="BS428" s="529"/>
      <c r="BT428" s="529"/>
    </row>
    <row r="429">
      <c r="A429" s="499"/>
      <c r="B429" s="527"/>
      <c r="C429" s="527"/>
      <c r="D429" s="528"/>
      <c r="E429" s="528"/>
      <c r="F429" s="528"/>
      <c r="G429" s="528"/>
      <c r="I429" s="529"/>
      <c r="J429" s="527"/>
      <c r="K429" s="527"/>
      <c r="L429" s="527"/>
      <c r="M429" s="528"/>
      <c r="N429" s="528"/>
      <c r="O429" s="528"/>
      <c r="P429" s="528"/>
      <c r="Q429" s="528"/>
      <c r="R429" s="528"/>
      <c r="S429" s="528"/>
      <c r="T429" s="528"/>
      <c r="U429" s="527"/>
      <c r="V429" s="528"/>
      <c r="W429" s="527"/>
      <c r="X429" s="529"/>
      <c r="Y429" s="529"/>
      <c r="Z429" s="529"/>
      <c r="AA429" s="529"/>
      <c r="AB429" s="529"/>
      <c r="AC429" s="529"/>
      <c r="AD429" s="529"/>
      <c r="AE429" s="529"/>
      <c r="AF429" s="529"/>
      <c r="AG429" s="529"/>
      <c r="AH429" s="529"/>
      <c r="AI429" s="529"/>
      <c r="AJ429" s="529"/>
      <c r="AK429" s="529"/>
      <c r="AL429" s="529"/>
      <c r="AM429" s="529"/>
      <c r="AN429" s="529"/>
      <c r="AO429" s="529"/>
      <c r="AP429" s="529"/>
      <c r="AQ429" s="529"/>
      <c r="AR429" s="529"/>
      <c r="AS429" s="529"/>
      <c r="AT429" s="529"/>
      <c r="AU429" s="529"/>
      <c r="AV429" s="529"/>
      <c r="AW429" s="529"/>
      <c r="AX429" s="529"/>
      <c r="AY429" s="529"/>
      <c r="AZ429" s="529"/>
      <c r="BA429" s="529"/>
      <c r="BB429" s="529"/>
      <c r="BC429" s="529"/>
      <c r="BD429" s="529"/>
      <c r="BE429" s="529"/>
      <c r="BF429" s="529"/>
      <c r="BG429" s="529"/>
      <c r="BH429" s="529"/>
      <c r="BI429" s="529"/>
      <c r="BJ429" s="529"/>
      <c r="BK429" s="529"/>
      <c r="BL429" s="529"/>
      <c r="BM429" s="529"/>
      <c r="BN429" s="529"/>
      <c r="BO429" s="529"/>
      <c r="BP429" s="529"/>
      <c r="BQ429" s="529"/>
      <c r="BR429" s="529"/>
      <c r="BS429" s="529"/>
      <c r="BT429" s="529"/>
    </row>
    <row r="430">
      <c r="A430" s="499"/>
      <c r="B430" s="527"/>
      <c r="C430" s="527"/>
      <c r="D430" s="528"/>
      <c r="E430" s="528"/>
      <c r="F430" s="528"/>
      <c r="G430" s="528"/>
      <c r="I430" s="529"/>
      <c r="J430" s="527"/>
      <c r="K430" s="527"/>
      <c r="L430" s="527"/>
      <c r="M430" s="528"/>
      <c r="N430" s="528"/>
      <c r="O430" s="528"/>
      <c r="P430" s="528"/>
      <c r="Q430" s="528"/>
      <c r="R430" s="528"/>
      <c r="S430" s="528"/>
      <c r="T430" s="528"/>
      <c r="U430" s="527"/>
      <c r="V430" s="528"/>
      <c r="W430" s="527"/>
      <c r="X430" s="529"/>
      <c r="Y430" s="529"/>
      <c r="Z430" s="529"/>
      <c r="AA430" s="529"/>
      <c r="AB430" s="529"/>
      <c r="AC430" s="529"/>
      <c r="AD430" s="529"/>
      <c r="AE430" s="529"/>
      <c r="AF430" s="529"/>
      <c r="AG430" s="529"/>
      <c r="AH430" s="529"/>
      <c r="AI430" s="529"/>
      <c r="AJ430" s="529"/>
      <c r="AK430" s="529"/>
      <c r="AL430" s="529"/>
      <c r="AM430" s="529"/>
      <c r="AN430" s="529"/>
      <c r="AO430" s="529"/>
      <c r="AP430" s="529"/>
      <c r="AQ430" s="529"/>
      <c r="AR430" s="529"/>
      <c r="AS430" s="529"/>
      <c r="AT430" s="529"/>
      <c r="AU430" s="529"/>
      <c r="AV430" s="529"/>
      <c r="AW430" s="529"/>
      <c r="AX430" s="529"/>
      <c r="AY430" s="529"/>
      <c r="AZ430" s="529"/>
      <c r="BA430" s="529"/>
      <c r="BB430" s="529"/>
      <c r="BC430" s="529"/>
      <c r="BD430" s="529"/>
      <c r="BE430" s="529"/>
      <c r="BF430" s="529"/>
      <c r="BG430" s="529"/>
      <c r="BH430" s="529"/>
      <c r="BI430" s="529"/>
      <c r="BJ430" s="529"/>
      <c r="BK430" s="529"/>
      <c r="BL430" s="529"/>
      <c r="BM430" s="529"/>
      <c r="BN430" s="529"/>
      <c r="BO430" s="529"/>
      <c r="BP430" s="529"/>
      <c r="BQ430" s="529"/>
      <c r="BR430" s="529"/>
      <c r="BS430" s="529"/>
      <c r="BT430" s="529"/>
    </row>
    <row r="431">
      <c r="A431" s="499"/>
      <c r="B431" s="527"/>
      <c r="C431" s="527"/>
      <c r="D431" s="528"/>
      <c r="E431" s="528"/>
      <c r="F431" s="528"/>
      <c r="G431" s="528"/>
      <c r="I431" s="529"/>
      <c r="J431" s="527"/>
      <c r="K431" s="527"/>
      <c r="L431" s="527"/>
      <c r="M431" s="528"/>
      <c r="N431" s="528"/>
      <c r="O431" s="528"/>
      <c r="P431" s="528"/>
      <c r="Q431" s="528"/>
      <c r="R431" s="528"/>
      <c r="S431" s="528"/>
      <c r="T431" s="528"/>
      <c r="U431" s="527"/>
      <c r="V431" s="528"/>
      <c r="W431" s="527"/>
      <c r="X431" s="529"/>
      <c r="Y431" s="529"/>
      <c r="Z431" s="529"/>
      <c r="AA431" s="529"/>
      <c r="AB431" s="529"/>
      <c r="AC431" s="529"/>
      <c r="AD431" s="529"/>
      <c r="AE431" s="529"/>
      <c r="AF431" s="529"/>
      <c r="AG431" s="529"/>
      <c r="AH431" s="529"/>
      <c r="AI431" s="529"/>
      <c r="AJ431" s="529"/>
      <c r="AK431" s="529"/>
      <c r="AL431" s="529"/>
      <c r="AM431" s="529"/>
      <c r="AN431" s="529"/>
      <c r="AO431" s="529"/>
      <c r="AP431" s="529"/>
      <c r="AQ431" s="529"/>
      <c r="AR431" s="529"/>
      <c r="AS431" s="529"/>
      <c r="AT431" s="529"/>
      <c r="AU431" s="529"/>
      <c r="AV431" s="529"/>
      <c r="AW431" s="529"/>
      <c r="AX431" s="529"/>
      <c r="AY431" s="529"/>
      <c r="AZ431" s="529"/>
      <c r="BA431" s="529"/>
      <c r="BB431" s="529"/>
      <c r="BC431" s="529"/>
      <c r="BD431" s="529"/>
      <c r="BE431" s="529"/>
      <c r="BF431" s="529"/>
      <c r="BG431" s="529"/>
      <c r="BH431" s="529"/>
      <c r="BI431" s="529"/>
      <c r="BJ431" s="529"/>
      <c r="BK431" s="529"/>
      <c r="BL431" s="529"/>
      <c r="BM431" s="529"/>
      <c r="BN431" s="529"/>
      <c r="BO431" s="529"/>
      <c r="BP431" s="529"/>
      <c r="BQ431" s="529"/>
      <c r="BR431" s="529"/>
      <c r="BS431" s="529"/>
      <c r="BT431" s="529"/>
    </row>
    <row r="432">
      <c r="A432" s="499"/>
      <c r="B432" s="527"/>
      <c r="C432" s="527"/>
      <c r="D432" s="528"/>
      <c r="E432" s="528"/>
      <c r="F432" s="528"/>
      <c r="G432" s="528"/>
      <c r="I432" s="529"/>
      <c r="J432" s="527"/>
      <c r="K432" s="527"/>
      <c r="L432" s="527"/>
      <c r="M432" s="528"/>
      <c r="N432" s="528"/>
      <c r="O432" s="528"/>
      <c r="P432" s="528"/>
      <c r="Q432" s="528"/>
      <c r="R432" s="528"/>
      <c r="S432" s="528"/>
      <c r="T432" s="528"/>
      <c r="U432" s="527"/>
      <c r="V432" s="528"/>
      <c r="W432" s="527"/>
      <c r="X432" s="529"/>
      <c r="Y432" s="529"/>
      <c r="Z432" s="529"/>
      <c r="AA432" s="529"/>
      <c r="AB432" s="529"/>
      <c r="AC432" s="529"/>
      <c r="AD432" s="529"/>
      <c r="AE432" s="529"/>
      <c r="AF432" s="529"/>
      <c r="AG432" s="529"/>
      <c r="AH432" s="529"/>
      <c r="AI432" s="529"/>
      <c r="AJ432" s="529"/>
      <c r="AK432" s="529"/>
      <c r="AL432" s="529"/>
      <c r="AM432" s="529"/>
      <c r="AN432" s="529"/>
      <c r="AO432" s="529"/>
      <c r="AP432" s="529"/>
      <c r="AQ432" s="529"/>
      <c r="AR432" s="529"/>
      <c r="AS432" s="529"/>
      <c r="AT432" s="529"/>
      <c r="AU432" s="529"/>
      <c r="AV432" s="529"/>
      <c r="AW432" s="529"/>
      <c r="AX432" s="529"/>
      <c r="AY432" s="529"/>
      <c r="AZ432" s="529"/>
      <c r="BA432" s="529"/>
      <c r="BB432" s="529"/>
      <c r="BC432" s="529"/>
      <c r="BD432" s="529"/>
      <c r="BE432" s="529"/>
      <c r="BF432" s="529"/>
      <c r="BG432" s="529"/>
      <c r="BH432" s="529"/>
      <c r="BI432" s="529"/>
      <c r="BJ432" s="529"/>
      <c r="BK432" s="529"/>
      <c r="BL432" s="529"/>
      <c r="BM432" s="529"/>
      <c r="BN432" s="529"/>
      <c r="BO432" s="529"/>
      <c r="BP432" s="529"/>
      <c r="BQ432" s="529"/>
      <c r="BR432" s="529"/>
      <c r="BS432" s="529"/>
      <c r="BT432" s="529"/>
    </row>
    <row r="433">
      <c r="A433" s="499"/>
      <c r="B433" s="527"/>
      <c r="C433" s="527"/>
      <c r="D433" s="528"/>
      <c r="E433" s="528"/>
      <c r="F433" s="528"/>
      <c r="G433" s="528"/>
      <c r="I433" s="529"/>
      <c r="J433" s="527"/>
      <c r="K433" s="527"/>
      <c r="L433" s="527"/>
      <c r="M433" s="528"/>
      <c r="N433" s="528"/>
      <c r="O433" s="528"/>
      <c r="P433" s="528"/>
      <c r="Q433" s="528"/>
      <c r="R433" s="528"/>
      <c r="S433" s="528"/>
      <c r="T433" s="528"/>
      <c r="U433" s="527"/>
      <c r="V433" s="528"/>
      <c r="W433" s="527"/>
      <c r="X433" s="529"/>
      <c r="Y433" s="529"/>
      <c r="Z433" s="529"/>
      <c r="AA433" s="529"/>
      <c r="AB433" s="529"/>
      <c r="AC433" s="529"/>
      <c r="AD433" s="529"/>
      <c r="AE433" s="529"/>
      <c r="AF433" s="529"/>
      <c r="AG433" s="529"/>
      <c r="AH433" s="529"/>
      <c r="AI433" s="529"/>
      <c r="AJ433" s="529"/>
      <c r="AK433" s="529"/>
      <c r="AL433" s="529"/>
      <c r="AM433" s="529"/>
      <c r="AN433" s="529"/>
      <c r="AO433" s="529"/>
      <c r="AP433" s="529"/>
      <c r="AQ433" s="529"/>
      <c r="AR433" s="529"/>
      <c r="AS433" s="529"/>
      <c r="AT433" s="529"/>
      <c r="AU433" s="529"/>
      <c r="AV433" s="529"/>
      <c r="AW433" s="529"/>
      <c r="AX433" s="529"/>
      <c r="AY433" s="529"/>
      <c r="AZ433" s="529"/>
      <c r="BA433" s="529"/>
      <c r="BB433" s="529"/>
      <c r="BC433" s="529"/>
      <c r="BD433" s="529"/>
      <c r="BE433" s="529"/>
      <c r="BF433" s="529"/>
      <c r="BG433" s="529"/>
      <c r="BH433" s="529"/>
      <c r="BI433" s="529"/>
      <c r="BJ433" s="529"/>
      <c r="BK433" s="529"/>
      <c r="BL433" s="529"/>
      <c r="BM433" s="529"/>
      <c r="BN433" s="529"/>
      <c r="BO433" s="529"/>
      <c r="BP433" s="529"/>
      <c r="BQ433" s="529"/>
      <c r="BR433" s="529"/>
      <c r="BS433" s="529"/>
      <c r="BT433" s="529"/>
    </row>
    <row r="434">
      <c r="A434" s="499"/>
      <c r="B434" s="527"/>
      <c r="C434" s="527"/>
      <c r="D434" s="528"/>
      <c r="E434" s="528"/>
      <c r="F434" s="528"/>
      <c r="G434" s="528"/>
      <c r="I434" s="529"/>
      <c r="J434" s="527"/>
      <c r="K434" s="527"/>
      <c r="L434" s="527"/>
      <c r="M434" s="528"/>
      <c r="N434" s="528"/>
      <c r="O434" s="528"/>
      <c r="P434" s="528"/>
      <c r="Q434" s="528"/>
      <c r="R434" s="528"/>
      <c r="S434" s="528"/>
      <c r="T434" s="528"/>
      <c r="U434" s="527"/>
      <c r="V434" s="528"/>
      <c r="W434" s="527"/>
      <c r="X434" s="529"/>
      <c r="Y434" s="529"/>
      <c r="Z434" s="529"/>
      <c r="AA434" s="529"/>
      <c r="AB434" s="529"/>
      <c r="AC434" s="529"/>
      <c r="AD434" s="529"/>
      <c r="AE434" s="529"/>
      <c r="AF434" s="529"/>
      <c r="AG434" s="529"/>
      <c r="AH434" s="529"/>
      <c r="AI434" s="529"/>
      <c r="AJ434" s="529"/>
      <c r="AK434" s="529"/>
      <c r="AL434" s="529"/>
      <c r="AM434" s="529"/>
      <c r="AN434" s="529"/>
      <c r="AO434" s="529"/>
      <c r="AP434" s="529"/>
      <c r="AQ434" s="529"/>
      <c r="AR434" s="529"/>
      <c r="AS434" s="529"/>
      <c r="AT434" s="529"/>
      <c r="AU434" s="529"/>
      <c r="AV434" s="529"/>
      <c r="AW434" s="529"/>
      <c r="AX434" s="529"/>
      <c r="AY434" s="529"/>
      <c r="AZ434" s="529"/>
      <c r="BA434" s="529"/>
      <c r="BB434" s="529"/>
      <c r="BC434" s="529"/>
      <c r="BD434" s="529"/>
      <c r="BE434" s="529"/>
      <c r="BF434" s="529"/>
      <c r="BG434" s="529"/>
      <c r="BH434" s="529"/>
      <c r="BI434" s="529"/>
      <c r="BJ434" s="529"/>
      <c r="BK434" s="529"/>
      <c r="BL434" s="529"/>
      <c r="BM434" s="529"/>
      <c r="BN434" s="529"/>
      <c r="BO434" s="529"/>
      <c r="BP434" s="529"/>
      <c r="BQ434" s="529"/>
      <c r="BR434" s="529"/>
      <c r="BS434" s="529"/>
      <c r="BT434" s="529"/>
    </row>
    <row r="435">
      <c r="A435" s="499"/>
      <c r="B435" s="527"/>
      <c r="C435" s="527"/>
      <c r="D435" s="528"/>
      <c r="E435" s="528"/>
      <c r="F435" s="528"/>
      <c r="G435" s="528"/>
      <c r="I435" s="529"/>
      <c r="J435" s="527"/>
      <c r="K435" s="527"/>
      <c r="L435" s="527"/>
      <c r="M435" s="528"/>
      <c r="N435" s="528"/>
      <c r="O435" s="528"/>
      <c r="P435" s="528"/>
      <c r="Q435" s="528"/>
      <c r="R435" s="528"/>
      <c r="S435" s="528"/>
      <c r="T435" s="528"/>
      <c r="U435" s="527"/>
      <c r="V435" s="528"/>
      <c r="W435" s="527"/>
      <c r="X435" s="529"/>
      <c r="Y435" s="529"/>
      <c r="Z435" s="529"/>
      <c r="AA435" s="529"/>
      <c r="AB435" s="529"/>
      <c r="AC435" s="529"/>
      <c r="AD435" s="529"/>
      <c r="AE435" s="529"/>
      <c r="AF435" s="529"/>
      <c r="AG435" s="529"/>
      <c r="AH435" s="529"/>
      <c r="AI435" s="529"/>
      <c r="AJ435" s="529"/>
      <c r="AK435" s="529"/>
      <c r="AL435" s="529"/>
      <c r="AM435" s="529"/>
      <c r="AN435" s="529"/>
      <c r="AO435" s="529"/>
      <c r="AP435" s="529"/>
      <c r="AQ435" s="529"/>
      <c r="AR435" s="529"/>
      <c r="AS435" s="529"/>
      <c r="AT435" s="529"/>
      <c r="AU435" s="529"/>
      <c r="AV435" s="529"/>
      <c r="AW435" s="529"/>
      <c r="AX435" s="529"/>
      <c r="AY435" s="529"/>
      <c r="AZ435" s="529"/>
      <c r="BA435" s="529"/>
      <c r="BB435" s="529"/>
      <c r="BC435" s="529"/>
      <c r="BD435" s="529"/>
      <c r="BE435" s="529"/>
      <c r="BF435" s="529"/>
      <c r="BG435" s="529"/>
      <c r="BH435" s="529"/>
      <c r="BI435" s="529"/>
      <c r="BJ435" s="529"/>
      <c r="BK435" s="529"/>
      <c r="BL435" s="529"/>
      <c r="BM435" s="529"/>
      <c r="BN435" s="529"/>
      <c r="BO435" s="529"/>
      <c r="BP435" s="529"/>
      <c r="BQ435" s="529"/>
      <c r="BR435" s="529"/>
      <c r="BS435" s="529"/>
      <c r="BT435" s="529"/>
    </row>
    <row r="436">
      <c r="A436" s="499"/>
      <c r="B436" s="527"/>
      <c r="C436" s="527"/>
      <c r="D436" s="528"/>
      <c r="E436" s="528"/>
      <c r="F436" s="528"/>
      <c r="G436" s="528"/>
      <c r="I436" s="529"/>
      <c r="J436" s="527"/>
      <c r="K436" s="527"/>
      <c r="L436" s="527"/>
      <c r="M436" s="528"/>
      <c r="N436" s="528"/>
      <c r="O436" s="528"/>
      <c r="P436" s="528"/>
      <c r="Q436" s="528"/>
      <c r="R436" s="528"/>
      <c r="S436" s="528"/>
      <c r="T436" s="528"/>
      <c r="U436" s="527"/>
      <c r="V436" s="528"/>
      <c r="W436" s="527"/>
      <c r="X436" s="529"/>
      <c r="Y436" s="529"/>
      <c r="Z436" s="529"/>
      <c r="AA436" s="529"/>
      <c r="AB436" s="529"/>
      <c r="AC436" s="529"/>
      <c r="AD436" s="529"/>
      <c r="AE436" s="529"/>
      <c r="AF436" s="529"/>
      <c r="AG436" s="529"/>
      <c r="AH436" s="529"/>
      <c r="AI436" s="529"/>
      <c r="AJ436" s="529"/>
      <c r="AK436" s="529"/>
      <c r="AL436" s="529"/>
      <c r="AM436" s="529"/>
      <c r="AN436" s="529"/>
      <c r="AO436" s="529"/>
      <c r="AP436" s="529"/>
      <c r="AQ436" s="529"/>
      <c r="AR436" s="529"/>
      <c r="AS436" s="529"/>
      <c r="AT436" s="529"/>
      <c r="AU436" s="529"/>
      <c r="AV436" s="529"/>
      <c r="AW436" s="529"/>
      <c r="AX436" s="529"/>
      <c r="AY436" s="529"/>
      <c r="AZ436" s="529"/>
      <c r="BA436" s="529"/>
      <c r="BB436" s="529"/>
      <c r="BC436" s="529"/>
      <c r="BD436" s="529"/>
      <c r="BE436" s="529"/>
      <c r="BF436" s="529"/>
      <c r="BG436" s="529"/>
      <c r="BH436" s="529"/>
      <c r="BI436" s="529"/>
      <c r="BJ436" s="529"/>
      <c r="BK436" s="529"/>
      <c r="BL436" s="529"/>
      <c r="BM436" s="529"/>
      <c r="BN436" s="529"/>
      <c r="BO436" s="529"/>
      <c r="BP436" s="529"/>
      <c r="BQ436" s="529"/>
      <c r="BR436" s="529"/>
      <c r="BS436" s="529"/>
      <c r="BT436" s="529"/>
    </row>
    <row r="437">
      <c r="A437" s="499"/>
      <c r="B437" s="527"/>
      <c r="C437" s="527"/>
      <c r="D437" s="528"/>
      <c r="E437" s="528"/>
      <c r="F437" s="528"/>
      <c r="G437" s="528"/>
      <c r="I437" s="529"/>
      <c r="J437" s="527"/>
      <c r="K437" s="527"/>
      <c r="L437" s="527"/>
      <c r="M437" s="528"/>
      <c r="N437" s="528"/>
      <c r="O437" s="528"/>
      <c r="P437" s="528"/>
      <c r="Q437" s="528"/>
      <c r="R437" s="528"/>
      <c r="S437" s="528"/>
      <c r="T437" s="528"/>
      <c r="U437" s="527"/>
      <c r="V437" s="528"/>
      <c r="W437" s="527"/>
      <c r="X437" s="529"/>
      <c r="Y437" s="529"/>
      <c r="Z437" s="529"/>
      <c r="AA437" s="529"/>
      <c r="AB437" s="529"/>
      <c r="AC437" s="529"/>
      <c r="AD437" s="529"/>
      <c r="AE437" s="529"/>
      <c r="AF437" s="529"/>
      <c r="AG437" s="529"/>
      <c r="AH437" s="529"/>
      <c r="AI437" s="529"/>
      <c r="AJ437" s="529"/>
      <c r="AK437" s="529"/>
      <c r="AL437" s="529"/>
      <c r="AM437" s="529"/>
      <c r="AN437" s="529"/>
      <c r="AO437" s="529"/>
      <c r="AP437" s="529"/>
      <c r="AQ437" s="529"/>
      <c r="AR437" s="529"/>
      <c r="AS437" s="529"/>
      <c r="AT437" s="529"/>
      <c r="AU437" s="529"/>
      <c r="AV437" s="529"/>
      <c r="AW437" s="529"/>
      <c r="AX437" s="529"/>
      <c r="AY437" s="529"/>
      <c r="AZ437" s="529"/>
      <c r="BA437" s="529"/>
      <c r="BB437" s="529"/>
      <c r="BC437" s="529"/>
      <c r="BD437" s="529"/>
      <c r="BE437" s="529"/>
      <c r="BF437" s="529"/>
      <c r="BG437" s="529"/>
      <c r="BH437" s="529"/>
      <c r="BI437" s="529"/>
      <c r="BJ437" s="529"/>
      <c r="BK437" s="529"/>
      <c r="BL437" s="529"/>
      <c r="BM437" s="529"/>
      <c r="BN437" s="529"/>
      <c r="BO437" s="529"/>
      <c r="BP437" s="529"/>
      <c r="BQ437" s="529"/>
      <c r="BR437" s="529"/>
      <c r="BS437" s="529"/>
      <c r="BT437" s="529"/>
    </row>
    <row r="438">
      <c r="A438" s="499"/>
      <c r="B438" s="527"/>
      <c r="C438" s="527"/>
      <c r="D438" s="528"/>
      <c r="E438" s="528"/>
      <c r="F438" s="528"/>
      <c r="G438" s="528"/>
      <c r="I438" s="529"/>
      <c r="J438" s="527"/>
      <c r="K438" s="527"/>
      <c r="L438" s="527"/>
      <c r="M438" s="528"/>
      <c r="N438" s="528"/>
      <c r="O438" s="528"/>
      <c r="P438" s="528"/>
      <c r="Q438" s="528"/>
      <c r="R438" s="528"/>
      <c r="S438" s="528"/>
      <c r="T438" s="528"/>
      <c r="U438" s="527"/>
      <c r="V438" s="528"/>
      <c r="W438" s="527"/>
      <c r="X438" s="529"/>
      <c r="Y438" s="529"/>
      <c r="Z438" s="529"/>
      <c r="AA438" s="529"/>
      <c r="AB438" s="529"/>
      <c r="AC438" s="529"/>
      <c r="AD438" s="529"/>
      <c r="AE438" s="529"/>
      <c r="AF438" s="529"/>
      <c r="AG438" s="529"/>
      <c r="AH438" s="529"/>
      <c r="AI438" s="529"/>
      <c r="AJ438" s="529"/>
      <c r="AK438" s="529"/>
      <c r="AL438" s="529"/>
      <c r="AM438" s="529"/>
      <c r="AN438" s="529"/>
      <c r="AO438" s="529"/>
      <c r="AP438" s="529"/>
      <c r="AQ438" s="529"/>
      <c r="AR438" s="529"/>
      <c r="AS438" s="529"/>
      <c r="AT438" s="529"/>
      <c r="AU438" s="529"/>
      <c r="AV438" s="529"/>
      <c r="AW438" s="529"/>
      <c r="AX438" s="529"/>
      <c r="AY438" s="529"/>
      <c r="AZ438" s="529"/>
      <c r="BA438" s="529"/>
      <c r="BB438" s="529"/>
      <c r="BC438" s="529"/>
      <c r="BD438" s="529"/>
      <c r="BE438" s="529"/>
      <c r="BF438" s="529"/>
      <c r="BG438" s="529"/>
      <c r="BH438" s="529"/>
      <c r="BI438" s="529"/>
      <c r="BJ438" s="529"/>
      <c r="BK438" s="529"/>
      <c r="BL438" s="529"/>
      <c r="BM438" s="529"/>
      <c r="BN438" s="529"/>
      <c r="BO438" s="529"/>
      <c r="BP438" s="529"/>
      <c r="BQ438" s="529"/>
      <c r="BR438" s="529"/>
      <c r="BS438" s="529"/>
      <c r="BT438" s="529"/>
    </row>
    <row r="439">
      <c r="A439" s="499"/>
      <c r="B439" s="527"/>
      <c r="C439" s="527"/>
      <c r="D439" s="528"/>
      <c r="E439" s="528"/>
      <c r="F439" s="528"/>
      <c r="G439" s="528"/>
      <c r="I439" s="529"/>
      <c r="J439" s="527"/>
      <c r="K439" s="527"/>
      <c r="L439" s="527"/>
      <c r="M439" s="528"/>
      <c r="N439" s="528"/>
      <c r="O439" s="528"/>
      <c r="P439" s="528"/>
      <c r="Q439" s="528"/>
      <c r="R439" s="528"/>
      <c r="S439" s="528"/>
      <c r="T439" s="528"/>
      <c r="U439" s="527"/>
      <c r="V439" s="528"/>
      <c r="W439" s="527"/>
      <c r="X439" s="529"/>
      <c r="Y439" s="529"/>
      <c r="Z439" s="529"/>
      <c r="AA439" s="529"/>
      <c r="AB439" s="529"/>
      <c r="AC439" s="529"/>
      <c r="AD439" s="529"/>
      <c r="AE439" s="529"/>
      <c r="AF439" s="529"/>
      <c r="AG439" s="529"/>
      <c r="AH439" s="529"/>
      <c r="AI439" s="529"/>
      <c r="AJ439" s="529"/>
      <c r="AK439" s="529"/>
      <c r="AL439" s="529"/>
      <c r="AM439" s="529"/>
      <c r="AN439" s="529"/>
      <c r="AO439" s="529"/>
      <c r="AP439" s="529"/>
      <c r="AQ439" s="529"/>
      <c r="AR439" s="529"/>
      <c r="AS439" s="529"/>
      <c r="AT439" s="529"/>
      <c r="AU439" s="529"/>
      <c r="AV439" s="529"/>
      <c r="AW439" s="529"/>
      <c r="AX439" s="529"/>
      <c r="AY439" s="529"/>
      <c r="AZ439" s="529"/>
      <c r="BA439" s="529"/>
      <c r="BB439" s="529"/>
      <c r="BC439" s="529"/>
      <c r="BD439" s="529"/>
      <c r="BE439" s="529"/>
      <c r="BF439" s="529"/>
      <c r="BG439" s="529"/>
      <c r="BH439" s="529"/>
      <c r="BI439" s="529"/>
      <c r="BJ439" s="529"/>
      <c r="BK439" s="529"/>
      <c r="BL439" s="529"/>
      <c r="BM439" s="529"/>
      <c r="BN439" s="529"/>
      <c r="BO439" s="529"/>
      <c r="BP439" s="529"/>
      <c r="BQ439" s="529"/>
      <c r="BR439" s="529"/>
      <c r="BS439" s="529"/>
      <c r="BT439" s="529"/>
    </row>
    <row r="440">
      <c r="A440" s="499"/>
      <c r="B440" s="527"/>
      <c r="C440" s="527"/>
      <c r="D440" s="528"/>
      <c r="E440" s="528"/>
      <c r="F440" s="528"/>
      <c r="G440" s="528"/>
      <c r="I440" s="529"/>
      <c r="J440" s="527"/>
      <c r="K440" s="527"/>
      <c r="L440" s="527"/>
      <c r="M440" s="528"/>
      <c r="N440" s="528"/>
      <c r="O440" s="528"/>
      <c r="P440" s="528"/>
      <c r="Q440" s="528"/>
      <c r="R440" s="528"/>
      <c r="S440" s="528"/>
      <c r="T440" s="528"/>
      <c r="U440" s="527"/>
      <c r="V440" s="528"/>
      <c r="W440" s="527"/>
      <c r="X440" s="529"/>
      <c r="Y440" s="529"/>
      <c r="Z440" s="529"/>
      <c r="AA440" s="529"/>
      <c r="AB440" s="529"/>
      <c r="AC440" s="529"/>
      <c r="AD440" s="529"/>
      <c r="AE440" s="529"/>
      <c r="AF440" s="529"/>
      <c r="AG440" s="529"/>
      <c r="AH440" s="529"/>
      <c r="AI440" s="529"/>
      <c r="AJ440" s="529"/>
      <c r="AK440" s="529"/>
      <c r="AL440" s="529"/>
      <c r="AM440" s="529"/>
      <c r="AN440" s="529"/>
      <c r="AO440" s="529"/>
      <c r="AP440" s="529"/>
      <c r="AQ440" s="529"/>
      <c r="AR440" s="529"/>
      <c r="AS440" s="529"/>
      <c r="AT440" s="529"/>
      <c r="AU440" s="529"/>
      <c r="AV440" s="529"/>
      <c r="AW440" s="529"/>
      <c r="AX440" s="529"/>
      <c r="AY440" s="529"/>
      <c r="AZ440" s="529"/>
      <c r="BA440" s="529"/>
      <c r="BB440" s="529"/>
      <c r="BC440" s="529"/>
      <c r="BD440" s="529"/>
      <c r="BE440" s="529"/>
      <c r="BF440" s="529"/>
      <c r="BG440" s="529"/>
      <c r="BH440" s="529"/>
      <c r="BI440" s="529"/>
      <c r="BJ440" s="529"/>
      <c r="BK440" s="529"/>
      <c r="BL440" s="529"/>
      <c r="BM440" s="529"/>
      <c r="BN440" s="529"/>
      <c r="BO440" s="529"/>
      <c r="BP440" s="529"/>
      <c r="BQ440" s="529"/>
      <c r="BR440" s="529"/>
      <c r="BS440" s="529"/>
      <c r="BT440" s="529"/>
    </row>
    <row r="441">
      <c r="A441" s="499"/>
      <c r="B441" s="527"/>
      <c r="C441" s="527"/>
      <c r="D441" s="528"/>
      <c r="E441" s="528"/>
      <c r="F441" s="528"/>
      <c r="G441" s="528"/>
      <c r="I441" s="529"/>
      <c r="J441" s="527"/>
      <c r="K441" s="527"/>
      <c r="L441" s="527"/>
      <c r="M441" s="528"/>
      <c r="N441" s="528"/>
      <c r="O441" s="528"/>
      <c r="P441" s="528"/>
      <c r="Q441" s="528"/>
      <c r="R441" s="528"/>
      <c r="S441" s="528"/>
      <c r="T441" s="528"/>
      <c r="U441" s="527"/>
      <c r="V441" s="528"/>
      <c r="W441" s="527"/>
      <c r="X441" s="529"/>
      <c r="Y441" s="529"/>
      <c r="Z441" s="529"/>
      <c r="AA441" s="529"/>
      <c r="AB441" s="529"/>
      <c r="AC441" s="529"/>
      <c r="AD441" s="529"/>
      <c r="AE441" s="529"/>
      <c r="AF441" s="529"/>
      <c r="AG441" s="529"/>
      <c r="AH441" s="529"/>
      <c r="AI441" s="529"/>
      <c r="AJ441" s="529"/>
      <c r="AK441" s="529"/>
      <c r="AL441" s="529"/>
      <c r="AM441" s="529"/>
      <c r="AN441" s="529"/>
      <c r="AO441" s="529"/>
      <c r="AP441" s="529"/>
      <c r="AQ441" s="529"/>
      <c r="AR441" s="529"/>
      <c r="AS441" s="529"/>
      <c r="AT441" s="529"/>
      <c r="AU441" s="529"/>
      <c r="AV441" s="529"/>
      <c r="AW441" s="529"/>
      <c r="AX441" s="529"/>
      <c r="AY441" s="529"/>
      <c r="AZ441" s="529"/>
      <c r="BA441" s="529"/>
      <c r="BB441" s="529"/>
      <c r="BC441" s="529"/>
      <c r="BD441" s="529"/>
      <c r="BE441" s="529"/>
      <c r="BF441" s="529"/>
      <c r="BG441" s="529"/>
      <c r="BH441" s="529"/>
      <c r="BI441" s="529"/>
      <c r="BJ441" s="529"/>
      <c r="BK441" s="529"/>
      <c r="BL441" s="529"/>
      <c r="BM441" s="529"/>
      <c r="BN441" s="529"/>
      <c r="BO441" s="529"/>
      <c r="BP441" s="529"/>
      <c r="BQ441" s="529"/>
      <c r="BR441" s="529"/>
      <c r="BS441" s="529"/>
      <c r="BT441" s="529"/>
    </row>
    <row r="442">
      <c r="A442" s="499"/>
      <c r="B442" s="527"/>
      <c r="C442" s="527"/>
      <c r="D442" s="528"/>
      <c r="E442" s="528"/>
      <c r="F442" s="528"/>
      <c r="G442" s="528"/>
      <c r="I442" s="529"/>
      <c r="J442" s="527"/>
      <c r="K442" s="527"/>
      <c r="L442" s="527"/>
      <c r="M442" s="528"/>
      <c r="N442" s="528"/>
      <c r="O442" s="528"/>
      <c r="P442" s="528"/>
      <c r="Q442" s="528"/>
      <c r="R442" s="528"/>
      <c r="S442" s="528"/>
      <c r="T442" s="528"/>
      <c r="U442" s="527"/>
      <c r="V442" s="528"/>
      <c r="W442" s="527"/>
      <c r="X442" s="529"/>
      <c r="Y442" s="529"/>
      <c r="Z442" s="529"/>
      <c r="AA442" s="529"/>
      <c r="AB442" s="529"/>
      <c r="AC442" s="529"/>
      <c r="AD442" s="529"/>
      <c r="AE442" s="529"/>
      <c r="AF442" s="529"/>
      <c r="AG442" s="529"/>
      <c r="AH442" s="529"/>
      <c r="AI442" s="529"/>
      <c r="AJ442" s="529"/>
      <c r="AK442" s="529"/>
      <c r="AL442" s="529"/>
      <c r="AM442" s="529"/>
      <c r="AN442" s="529"/>
      <c r="AO442" s="529"/>
      <c r="AP442" s="529"/>
      <c r="AQ442" s="529"/>
      <c r="AR442" s="529"/>
      <c r="AS442" s="529"/>
      <c r="AT442" s="529"/>
      <c r="AU442" s="529"/>
      <c r="AV442" s="529"/>
      <c r="AW442" s="529"/>
      <c r="AX442" s="529"/>
      <c r="AY442" s="529"/>
      <c r="AZ442" s="529"/>
      <c r="BA442" s="529"/>
      <c r="BB442" s="529"/>
      <c r="BC442" s="529"/>
      <c r="BD442" s="529"/>
      <c r="BE442" s="529"/>
      <c r="BF442" s="529"/>
      <c r="BG442" s="529"/>
      <c r="BH442" s="529"/>
      <c r="BI442" s="529"/>
      <c r="BJ442" s="529"/>
      <c r="BK442" s="529"/>
      <c r="BL442" s="529"/>
      <c r="BM442" s="529"/>
      <c r="BN442" s="529"/>
      <c r="BO442" s="529"/>
      <c r="BP442" s="529"/>
      <c r="BQ442" s="529"/>
      <c r="BR442" s="529"/>
      <c r="BS442" s="529"/>
      <c r="BT442" s="529"/>
    </row>
    <row r="443">
      <c r="A443" s="499"/>
      <c r="B443" s="527"/>
      <c r="C443" s="527"/>
      <c r="D443" s="528"/>
      <c r="E443" s="528"/>
      <c r="F443" s="528"/>
      <c r="G443" s="528"/>
      <c r="I443" s="529"/>
      <c r="J443" s="527"/>
      <c r="K443" s="527"/>
      <c r="L443" s="527"/>
      <c r="M443" s="528"/>
      <c r="N443" s="528"/>
      <c r="O443" s="528"/>
      <c r="P443" s="528"/>
      <c r="Q443" s="528"/>
      <c r="R443" s="528"/>
      <c r="S443" s="528"/>
      <c r="T443" s="528"/>
      <c r="U443" s="527"/>
      <c r="V443" s="528"/>
      <c r="W443" s="527"/>
      <c r="X443" s="529"/>
      <c r="Y443" s="529"/>
      <c r="Z443" s="529"/>
      <c r="AA443" s="529"/>
      <c r="AB443" s="529"/>
      <c r="AC443" s="529"/>
      <c r="AD443" s="529"/>
      <c r="AE443" s="529"/>
      <c r="AF443" s="529"/>
      <c r="AG443" s="529"/>
      <c r="AH443" s="529"/>
      <c r="AI443" s="529"/>
      <c r="AJ443" s="529"/>
      <c r="AK443" s="529"/>
      <c r="AL443" s="529"/>
      <c r="AM443" s="529"/>
      <c r="AN443" s="529"/>
      <c r="AO443" s="529"/>
      <c r="AP443" s="529"/>
      <c r="AQ443" s="529"/>
      <c r="AR443" s="529"/>
      <c r="AS443" s="529"/>
      <c r="AT443" s="529"/>
      <c r="AU443" s="529"/>
      <c r="AV443" s="529"/>
      <c r="AW443" s="529"/>
      <c r="AX443" s="529"/>
      <c r="AY443" s="529"/>
      <c r="AZ443" s="529"/>
      <c r="BA443" s="529"/>
      <c r="BB443" s="529"/>
      <c r="BC443" s="529"/>
      <c r="BD443" s="529"/>
      <c r="BE443" s="529"/>
      <c r="BF443" s="529"/>
      <c r="BG443" s="529"/>
      <c r="BH443" s="529"/>
      <c r="BI443" s="529"/>
      <c r="BJ443" s="529"/>
      <c r="BK443" s="529"/>
      <c r="BL443" s="529"/>
      <c r="BM443" s="529"/>
      <c r="BN443" s="529"/>
      <c r="BO443" s="529"/>
      <c r="BP443" s="529"/>
      <c r="BQ443" s="529"/>
      <c r="BR443" s="529"/>
      <c r="BS443" s="529"/>
      <c r="BT443" s="529"/>
    </row>
    <row r="444">
      <c r="A444" s="499"/>
      <c r="B444" s="527"/>
      <c r="C444" s="527"/>
      <c r="D444" s="528"/>
      <c r="E444" s="528"/>
      <c r="F444" s="528"/>
      <c r="G444" s="528"/>
      <c r="I444" s="529"/>
      <c r="J444" s="527"/>
      <c r="K444" s="527"/>
      <c r="L444" s="527"/>
      <c r="M444" s="528"/>
      <c r="N444" s="528"/>
      <c r="O444" s="528"/>
      <c r="P444" s="528"/>
      <c r="Q444" s="528"/>
      <c r="R444" s="528"/>
      <c r="S444" s="528"/>
      <c r="T444" s="528"/>
      <c r="U444" s="527"/>
      <c r="V444" s="528"/>
      <c r="W444" s="527"/>
      <c r="X444" s="529"/>
      <c r="Y444" s="529"/>
      <c r="Z444" s="529"/>
      <c r="AA444" s="529"/>
      <c r="AB444" s="529"/>
      <c r="AC444" s="529"/>
      <c r="AD444" s="529"/>
      <c r="AE444" s="529"/>
      <c r="AF444" s="529"/>
      <c r="AG444" s="529"/>
      <c r="AH444" s="529"/>
      <c r="AI444" s="529"/>
      <c r="AJ444" s="529"/>
      <c r="AK444" s="529"/>
      <c r="AL444" s="529"/>
      <c r="AM444" s="529"/>
      <c r="AN444" s="529"/>
      <c r="AO444" s="529"/>
      <c r="AP444" s="529"/>
      <c r="AQ444" s="529"/>
      <c r="AR444" s="529"/>
      <c r="AS444" s="529"/>
      <c r="AT444" s="529"/>
      <c r="AU444" s="529"/>
      <c r="AV444" s="529"/>
      <c r="AW444" s="529"/>
      <c r="AX444" s="529"/>
      <c r="AY444" s="529"/>
      <c r="AZ444" s="529"/>
      <c r="BA444" s="529"/>
      <c r="BB444" s="529"/>
      <c r="BC444" s="529"/>
      <c r="BD444" s="529"/>
      <c r="BE444" s="529"/>
      <c r="BF444" s="529"/>
      <c r="BG444" s="529"/>
      <c r="BH444" s="529"/>
      <c r="BI444" s="529"/>
      <c r="BJ444" s="529"/>
      <c r="BK444" s="529"/>
      <c r="BL444" s="529"/>
      <c r="BM444" s="529"/>
      <c r="BN444" s="529"/>
      <c r="BO444" s="529"/>
      <c r="BP444" s="529"/>
      <c r="BQ444" s="529"/>
      <c r="BR444" s="529"/>
      <c r="BS444" s="529"/>
      <c r="BT444" s="529"/>
    </row>
    <row r="445">
      <c r="A445" s="499"/>
      <c r="B445" s="527"/>
      <c r="C445" s="527"/>
      <c r="D445" s="528"/>
      <c r="E445" s="528"/>
      <c r="F445" s="528"/>
      <c r="G445" s="528"/>
      <c r="I445" s="529"/>
      <c r="J445" s="527"/>
      <c r="K445" s="527"/>
      <c r="L445" s="527"/>
      <c r="M445" s="528"/>
      <c r="N445" s="528"/>
      <c r="O445" s="528"/>
      <c r="P445" s="528"/>
      <c r="Q445" s="528"/>
      <c r="R445" s="528"/>
      <c r="S445" s="528"/>
      <c r="T445" s="528"/>
      <c r="U445" s="527"/>
      <c r="V445" s="528"/>
      <c r="W445" s="527"/>
      <c r="X445" s="529"/>
      <c r="Y445" s="529"/>
      <c r="Z445" s="529"/>
      <c r="AA445" s="529"/>
      <c r="AB445" s="529"/>
      <c r="AC445" s="529"/>
      <c r="AD445" s="529"/>
      <c r="AE445" s="529"/>
      <c r="AF445" s="529"/>
      <c r="AG445" s="529"/>
      <c r="AH445" s="529"/>
      <c r="AI445" s="529"/>
      <c r="AJ445" s="529"/>
      <c r="AK445" s="529"/>
      <c r="AL445" s="529"/>
      <c r="AM445" s="529"/>
      <c r="AN445" s="529"/>
      <c r="AO445" s="529"/>
      <c r="AP445" s="529"/>
      <c r="AQ445" s="529"/>
      <c r="AR445" s="529"/>
      <c r="AS445" s="529"/>
      <c r="AT445" s="529"/>
      <c r="AU445" s="529"/>
      <c r="AV445" s="529"/>
      <c r="AW445" s="529"/>
      <c r="AX445" s="529"/>
      <c r="AY445" s="529"/>
      <c r="AZ445" s="529"/>
      <c r="BA445" s="529"/>
      <c r="BB445" s="529"/>
      <c r="BC445" s="529"/>
      <c r="BD445" s="529"/>
      <c r="BE445" s="529"/>
      <c r="BF445" s="529"/>
      <c r="BG445" s="529"/>
      <c r="BH445" s="529"/>
      <c r="BI445" s="529"/>
      <c r="BJ445" s="529"/>
      <c r="BK445" s="529"/>
      <c r="BL445" s="529"/>
      <c r="BM445" s="529"/>
      <c r="BN445" s="529"/>
      <c r="BO445" s="529"/>
      <c r="BP445" s="529"/>
      <c r="BQ445" s="529"/>
      <c r="BR445" s="529"/>
      <c r="BS445" s="529"/>
      <c r="BT445" s="529"/>
    </row>
    <row r="446">
      <c r="A446" s="499"/>
      <c r="B446" s="527"/>
      <c r="C446" s="527"/>
      <c r="D446" s="528"/>
      <c r="E446" s="528"/>
      <c r="F446" s="528"/>
      <c r="G446" s="528"/>
      <c r="I446" s="529"/>
      <c r="J446" s="527"/>
      <c r="K446" s="527"/>
      <c r="L446" s="527"/>
      <c r="M446" s="528"/>
      <c r="N446" s="528"/>
      <c r="O446" s="528"/>
      <c r="P446" s="528"/>
      <c r="Q446" s="528"/>
      <c r="R446" s="528"/>
      <c r="S446" s="528"/>
      <c r="T446" s="528"/>
      <c r="U446" s="527"/>
      <c r="V446" s="528"/>
      <c r="W446" s="527"/>
      <c r="X446" s="529"/>
      <c r="Y446" s="529"/>
      <c r="Z446" s="529"/>
      <c r="AA446" s="529"/>
      <c r="AB446" s="529"/>
      <c r="AC446" s="529"/>
      <c r="AD446" s="529"/>
      <c r="AE446" s="529"/>
      <c r="AF446" s="529"/>
      <c r="AG446" s="529"/>
      <c r="AH446" s="529"/>
      <c r="AI446" s="529"/>
      <c r="AJ446" s="529"/>
      <c r="AK446" s="529"/>
      <c r="AL446" s="529"/>
      <c r="AM446" s="529"/>
      <c r="AN446" s="529"/>
      <c r="AO446" s="529"/>
      <c r="AP446" s="529"/>
      <c r="AQ446" s="529"/>
      <c r="AR446" s="529"/>
      <c r="AS446" s="529"/>
      <c r="AT446" s="529"/>
      <c r="AU446" s="529"/>
      <c r="AV446" s="529"/>
      <c r="AW446" s="529"/>
      <c r="AX446" s="529"/>
      <c r="AY446" s="529"/>
      <c r="AZ446" s="529"/>
      <c r="BA446" s="529"/>
      <c r="BB446" s="529"/>
      <c r="BC446" s="529"/>
      <c r="BD446" s="529"/>
      <c r="BE446" s="529"/>
      <c r="BF446" s="529"/>
      <c r="BG446" s="529"/>
      <c r="BH446" s="529"/>
      <c r="BI446" s="529"/>
      <c r="BJ446" s="529"/>
      <c r="BK446" s="529"/>
      <c r="BL446" s="529"/>
      <c r="BM446" s="529"/>
      <c r="BN446" s="529"/>
      <c r="BO446" s="529"/>
      <c r="BP446" s="529"/>
      <c r="BQ446" s="529"/>
      <c r="BR446" s="529"/>
      <c r="BS446" s="529"/>
      <c r="BT446" s="529"/>
    </row>
    <row r="447">
      <c r="A447" s="499"/>
      <c r="B447" s="527"/>
      <c r="C447" s="527"/>
      <c r="D447" s="528"/>
      <c r="E447" s="528"/>
      <c r="F447" s="528"/>
      <c r="G447" s="528"/>
      <c r="I447" s="529"/>
      <c r="J447" s="527"/>
      <c r="K447" s="527"/>
      <c r="L447" s="527"/>
      <c r="M447" s="528"/>
      <c r="N447" s="528"/>
      <c r="O447" s="528"/>
      <c r="P447" s="528"/>
      <c r="Q447" s="528"/>
      <c r="R447" s="528"/>
      <c r="S447" s="528"/>
      <c r="T447" s="528"/>
      <c r="U447" s="527"/>
      <c r="V447" s="528"/>
      <c r="W447" s="527"/>
      <c r="X447" s="529"/>
      <c r="Y447" s="529"/>
      <c r="Z447" s="529"/>
      <c r="AA447" s="529"/>
      <c r="AB447" s="529"/>
      <c r="AC447" s="529"/>
      <c r="AD447" s="529"/>
      <c r="AE447" s="529"/>
      <c r="AF447" s="529"/>
      <c r="AG447" s="529"/>
      <c r="AH447" s="529"/>
      <c r="AI447" s="529"/>
      <c r="AJ447" s="529"/>
      <c r="AK447" s="529"/>
      <c r="AL447" s="529"/>
      <c r="AM447" s="529"/>
      <c r="AN447" s="529"/>
      <c r="AO447" s="529"/>
      <c r="AP447" s="529"/>
      <c r="AQ447" s="529"/>
      <c r="AR447" s="529"/>
      <c r="AS447" s="529"/>
      <c r="AT447" s="529"/>
      <c r="AU447" s="529"/>
      <c r="AV447" s="529"/>
      <c r="AW447" s="529"/>
      <c r="AX447" s="529"/>
      <c r="AY447" s="529"/>
      <c r="AZ447" s="529"/>
      <c r="BA447" s="529"/>
      <c r="BB447" s="529"/>
      <c r="BC447" s="529"/>
      <c r="BD447" s="529"/>
      <c r="BE447" s="529"/>
      <c r="BF447" s="529"/>
      <c r="BG447" s="529"/>
      <c r="BH447" s="529"/>
      <c r="BI447" s="529"/>
      <c r="BJ447" s="529"/>
      <c r="BK447" s="529"/>
      <c r="BL447" s="529"/>
      <c r="BM447" s="529"/>
      <c r="BN447" s="529"/>
      <c r="BO447" s="529"/>
      <c r="BP447" s="529"/>
      <c r="BQ447" s="529"/>
      <c r="BR447" s="529"/>
      <c r="BS447" s="529"/>
      <c r="BT447" s="529"/>
    </row>
    <row r="448">
      <c r="A448" s="499"/>
      <c r="B448" s="527"/>
      <c r="C448" s="527"/>
      <c r="D448" s="528"/>
      <c r="E448" s="528"/>
      <c r="F448" s="528"/>
      <c r="G448" s="528"/>
      <c r="I448" s="529"/>
      <c r="J448" s="527"/>
      <c r="K448" s="527"/>
      <c r="L448" s="527"/>
      <c r="M448" s="528"/>
      <c r="N448" s="528"/>
      <c r="O448" s="528"/>
      <c r="P448" s="528"/>
      <c r="Q448" s="528"/>
      <c r="R448" s="528"/>
      <c r="S448" s="528"/>
      <c r="T448" s="528"/>
      <c r="U448" s="527"/>
      <c r="V448" s="528"/>
      <c r="W448" s="527"/>
      <c r="X448" s="529"/>
      <c r="Y448" s="529"/>
      <c r="Z448" s="529"/>
      <c r="AA448" s="529"/>
      <c r="AB448" s="529"/>
      <c r="AC448" s="529"/>
      <c r="AD448" s="529"/>
      <c r="AE448" s="529"/>
      <c r="AF448" s="529"/>
      <c r="AG448" s="529"/>
      <c r="AH448" s="529"/>
      <c r="AI448" s="529"/>
      <c r="AJ448" s="529"/>
      <c r="AK448" s="529"/>
      <c r="AL448" s="529"/>
      <c r="AM448" s="529"/>
      <c r="AN448" s="529"/>
      <c r="AO448" s="529"/>
      <c r="AP448" s="529"/>
      <c r="AQ448" s="529"/>
      <c r="AR448" s="529"/>
      <c r="AS448" s="529"/>
      <c r="AT448" s="529"/>
      <c r="AU448" s="529"/>
      <c r="AV448" s="529"/>
      <c r="AW448" s="529"/>
      <c r="AX448" s="529"/>
      <c r="AY448" s="529"/>
      <c r="AZ448" s="529"/>
      <c r="BA448" s="529"/>
      <c r="BB448" s="529"/>
      <c r="BC448" s="529"/>
      <c r="BD448" s="529"/>
      <c r="BE448" s="529"/>
      <c r="BF448" s="529"/>
      <c r="BG448" s="529"/>
      <c r="BH448" s="529"/>
      <c r="BI448" s="529"/>
      <c r="BJ448" s="529"/>
      <c r="BK448" s="529"/>
      <c r="BL448" s="529"/>
      <c r="BM448" s="529"/>
      <c r="BN448" s="529"/>
      <c r="BO448" s="529"/>
      <c r="BP448" s="529"/>
      <c r="BQ448" s="529"/>
      <c r="BR448" s="529"/>
      <c r="BS448" s="529"/>
      <c r="BT448" s="529"/>
    </row>
    <row r="449">
      <c r="A449" s="499"/>
      <c r="B449" s="527"/>
      <c r="C449" s="527"/>
      <c r="D449" s="528"/>
      <c r="E449" s="528"/>
      <c r="F449" s="528"/>
      <c r="G449" s="528"/>
      <c r="I449" s="529"/>
      <c r="J449" s="527"/>
      <c r="K449" s="527"/>
      <c r="L449" s="527"/>
      <c r="M449" s="528"/>
      <c r="N449" s="528"/>
      <c r="O449" s="528"/>
      <c r="P449" s="528"/>
      <c r="Q449" s="528"/>
      <c r="R449" s="528"/>
      <c r="S449" s="528"/>
      <c r="T449" s="528"/>
      <c r="U449" s="527"/>
      <c r="V449" s="528"/>
      <c r="W449" s="527"/>
      <c r="X449" s="529"/>
      <c r="Y449" s="529"/>
      <c r="Z449" s="529"/>
      <c r="AA449" s="529"/>
      <c r="AB449" s="529"/>
      <c r="AC449" s="529"/>
      <c r="AD449" s="529"/>
      <c r="AE449" s="529"/>
      <c r="AF449" s="529"/>
      <c r="AG449" s="529"/>
      <c r="AH449" s="529"/>
      <c r="AI449" s="529"/>
      <c r="AJ449" s="529"/>
      <c r="AK449" s="529"/>
      <c r="AL449" s="529"/>
      <c r="AM449" s="529"/>
      <c r="AN449" s="529"/>
      <c r="AO449" s="529"/>
      <c r="AP449" s="529"/>
      <c r="AQ449" s="529"/>
      <c r="AR449" s="529"/>
      <c r="AS449" s="529"/>
      <c r="AT449" s="529"/>
      <c r="AU449" s="529"/>
      <c r="AV449" s="529"/>
      <c r="AW449" s="529"/>
      <c r="AX449" s="529"/>
      <c r="AY449" s="529"/>
      <c r="AZ449" s="529"/>
      <c r="BA449" s="529"/>
      <c r="BB449" s="529"/>
      <c r="BC449" s="529"/>
      <c r="BD449" s="529"/>
      <c r="BE449" s="529"/>
      <c r="BF449" s="529"/>
      <c r="BG449" s="529"/>
      <c r="BH449" s="529"/>
      <c r="BI449" s="529"/>
      <c r="BJ449" s="529"/>
      <c r="BK449" s="529"/>
      <c r="BL449" s="529"/>
      <c r="BM449" s="529"/>
      <c r="BN449" s="529"/>
      <c r="BO449" s="529"/>
      <c r="BP449" s="529"/>
      <c r="BQ449" s="529"/>
      <c r="BR449" s="529"/>
      <c r="BS449" s="529"/>
      <c r="BT449" s="529"/>
    </row>
    <row r="450">
      <c r="A450" s="499"/>
      <c r="B450" s="527"/>
      <c r="C450" s="527"/>
      <c r="D450" s="528"/>
      <c r="E450" s="528"/>
      <c r="F450" s="528"/>
      <c r="G450" s="528"/>
      <c r="I450" s="529"/>
      <c r="J450" s="527"/>
      <c r="K450" s="527"/>
      <c r="L450" s="527"/>
      <c r="M450" s="528"/>
      <c r="N450" s="528"/>
      <c r="O450" s="528"/>
      <c r="P450" s="528"/>
      <c r="Q450" s="528"/>
      <c r="R450" s="528"/>
      <c r="S450" s="528"/>
      <c r="T450" s="528"/>
      <c r="U450" s="527"/>
      <c r="V450" s="528"/>
      <c r="W450" s="527"/>
      <c r="X450" s="529"/>
      <c r="Y450" s="529"/>
      <c r="Z450" s="529"/>
      <c r="AA450" s="529"/>
      <c r="AB450" s="529"/>
      <c r="AC450" s="529"/>
      <c r="AD450" s="529"/>
      <c r="AE450" s="529"/>
      <c r="AF450" s="529"/>
      <c r="AG450" s="529"/>
      <c r="AH450" s="529"/>
      <c r="AI450" s="529"/>
      <c r="AJ450" s="529"/>
      <c r="AK450" s="529"/>
      <c r="AL450" s="529"/>
      <c r="AM450" s="529"/>
      <c r="AN450" s="529"/>
      <c r="AO450" s="529"/>
      <c r="AP450" s="529"/>
      <c r="AQ450" s="529"/>
      <c r="AR450" s="529"/>
      <c r="AS450" s="529"/>
      <c r="AT450" s="529"/>
      <c r="AU450" s="529"/>
      <c r="AV450" s="529"/>
      <c r="AW450" s="529"/>
      <c r="AX450" s="529"/>
      <c r="AY450" s="529"/>
      <c r="AZ450" s="529"/>
      <c r="BA450" s="529"/>
      <c r="BB450" s="529"/>
      <c r="BC450" s="529"/>
      <c r="BD450" s="529"/>
      <c r="BE450" s="529"/>
      <c r="BF450" s="529"/>
      <c r="BG450" s="529"/>
      <c r="BH450" s="529"/>
      <c r="BI450" s="529"/>
      <c r="BJ450" s="529"/>
      <c r="BK450" s="529"/>
      <c r="BL450" s="529"/>
      <c r="BM450" s="529"/>
      <c r="BN450" s="529"/>
      <c r="BO450" s="529"/>
      <c r="BP450" s="529"/>
      <c r="BQ450" s="529"/>
      <c r="BR450" s="529"/>
      <c r="BS450" s="529"/>
      <c r="BT450" s="529"/>
    </row>
    <row r="451">
      <c r="A451" s="499"/>
      <c r="B451" s="527"/>
      <c r="C451" s="527"/>
      <c r="D451" s="528"/>
      <c r="E451" s="528"/>
      <c r="F451" s="528"/>
      <c r="G451" s="528"/>
      <c r="I451" s="529"/>
      <c r="J451" s="527"/>
      <c r="K451" s="527"/>
      <c r="L451" s="527"/>
      <c r="M451" s="528"/>
      <c r="N451" s="528"/>
      <c r="O451" s="528"/>
      <c r="P451" s="528"/>
      <c r="Q451" s="528"/>
      <c r="R451" s="528"/>
      <c r="S451" s="528"/>
      <c r="T451" s="528"/>
      <c r="U451" s="527"/>
      <c r="V451" s="528"/>
      <c r="W451" s="527"/>
      <c r="X451" s="529"/>
      <c r="Y451" s="529"/>
      <c r="Z451" s="529"/>
      <c r="AA451" s="529"/>
      <c r="AB451" s="529"/>
      <c r="AC451" s="529"/>
      <c r="AD451" s="529"/>
      <c r="AE451" s="529"/>
      <c r="AF451" s="529"/>
      <c r="AG451" s="529"/>
      <c r="AH451" s="529"/>
      <c r="AI451" s="529"/>
      <c r="AJ451" s="529"/>
      <c r="AK451" s="529"/>
      <c r="AL451" s="529"/>
      <c r="AM451" s="529"/>
      <c r="AN451" s="529"/>
      <c r="AO451" s="529"/>
      <c r="AP451" s="529"/>
      <c r="AQ451" s="529"/>
      <c r="AR451" s="529"/>
      <c r="AS451" s="529"/>
      <c r="AT451" s="529"/>
      <c r="AU451" s="529"/>
      <c r="AV451" s="529"/>
      <c r="AW451" s="529"/>
      <c r="AX451" s="529"/>
      <c r="AY451" s="529"/>
      <c r="AZ451" s="529"/>
      <c r="BA451" s="529"/>
      <c r="BB451" s="529"/>
      <c r="BC451" s="529"/>
      <c r="BD451" s="529"/>
      <c r="BE451" s="529"/>
      <c r="BF451" s="529"/>
      <c r="BG451" s="529"/>
      <c r="BH451" s="529"/>
      <c r="BI451" s="529"/>
      <c r="BJ451" s="529"/>
      <c r="BK451" s="529"/>
      <c r="BL451" s="529"/>
      <c r="BM451" s="529"/>
      <c r="BN451" s="529"/>
      <c r="BO451" s="529"/>
      <c r="BP451" s="529"/>
      <c r="BQ451" s="529"/>
      <c r="BR451" s="529"/>
      <c r="BS451" s="529"/>
      <c r="BT451" s="529"/>
    </row>
    <row r="452">
      <c r="A452" s="499"/>
      <c r="B452" s="527"/>
      <c r="C452" s="527"/>
      <c r="D452" s="528"/>
      <c r="E452" s="528"/>
      <c r="F452" s="528"/>
      <c r="G452" s="528"/>
      <c r="I452" s="529"/>
      <c r="J452" s="527"/>
      <c r="K452" s="527"/>
      <c r="L452" s="527"/>
      <c r="M452" s="528"/>
      <c r="N452" s="528"/>
      <c r="O452" s="528"/>
      <c r="P452" s="528"/>
      <c r="Q452" s="528"/>
      <c r="R452" s="528"/>
      <c r="S452" s="528"/>
      <c r="T452" s="528"/>
      <c r="U452" s="527"/>
      <c r="V452" s="528"/>
      <c r="W452" s="527"/>
      <c r="X452" s="529"/>
      <c r="Y452" s="529"/>
      <c r="Z452" s="529"/>
      <c r="AA452" s="529"/>
      <c r="AB452" s="529"/>
      <c r="AC452" s="529"/>
      <c r="AD452" s="529"/>
      <c r="AE452" s="529"/>
      <c r="AF452" s="529"/>
      <c r="AG452" s="529"/>
      <c r="AH452" s="529"/>
      <c r="AI452" s="529"/>
      <c r="AJ452" s="529"/>
      <c r="AK452" s="529"/>
      <c r="AL452" s="529"/>
      <c r="AM452" s="529"/>
      <c r="AN452" s="529"/>
      <c r="AO452" s="529"/>
      <c r="AP452" s="529"/>
      <c r="AQ452" s="529"/>
      <c r="AR452" s="529"/>
      <c r="AS452" s="529"/>
      <c r="AT452" s="529"/>
      <c r="AU452" s="529"/>
      <c r="AV452" s="529"/>
      <c r="AW452" s="529"/>
      <c r="AX452" s="529"/>
      <c r="AY452" s="529"/>
      <c r="AZ452" s="529"/>
      <c r="BA452" s="529"/>
      <c r="BB452" s="529"/>
      <c r="BC452" s="529"/>
      <c r="BD452" s="529"/>
      <c r="BE452" s="529"/>
      <c r="BF452" s="529"/>
      <c r="BG452" s="529"/>
      <c r="BH452" s="529"/>
      <c r="BI452" s="529"/>
      <c r="BJ452" s="529"/>
      <c r="BK452" s="529"/>
      <c r="BL452" s="529"/>
      <c r="BM452" s="529"/>
      <c r="BN452" s="529"/>
      <c r="BO452" s="529"/>
      <c r="BP452" s="529"/>
      <c r="BQ452" s="529"/>
      <c r="BR452" s="529"/>
      <c r="BS452" s="529"/>
      <c r="BT452" s="529"/>
    </row>
    <row r="453">
      <c r="A453" s="499"/>
      <c r="B453" s="527"/>
      <c r="C453" s="527"/>
      <c r="D453" s="528"/>
      <c r="E453" s="528"/>
      <c r="F453" s="528"/>
      <c r="G453" s="528"/>
      <c r="I453" s="529"/>
      <c r="J453" s="527"/>
      <c r="K453" s="527"/>
      <c r="L453" s="527"/>
      <c r="M453" s="528"/>
      <c r="N453" s="528"/>
      <c r="O453" s="528"/>
      <c r="P453" s="528"/>
      <c r="Q453" s="528"/>
      <c r="R453" s="528"/>
      <c r="S453" s="528"/>
      <c r="T453" s="528"/>
      <c r="U453" s="527"/>
      <c r="V453" s="528"/>
      <c r="W453" s="527"/>
      <c r="X453" s="529"/>
      <c r="Y453" s="529"/>
      <c r="Z453" s="529"/>
      <c r="AA453" s="529"/>
      <c r="AB453" s="529"/>
      <c r="AC453" s="529"/>
      <c r="AD453" s="529"/>
      <c r="AE453" s="529"/>
      <c r="AF453" s="529"/>
      <c r="AG453" s="529"/>
      <c r="AH453" s="529"/>
      <c r="AI453" s="529"/>
      <c r="AJ453" s="529"/>
      <c r="AK453" s="529"/>
      <c r="AL453" s="529"/>
      <c r="AM453" s="529"/>
      <c r="AN453" s="529"/>
      <c r="AO453" s="529"/>
      <c r="AP453" s="529"/>
      <c r="AQ453" s="529"/>
      <c r="AR453" s="529"/>
      <c r="AS453" s="529"/>
      <c r="AT453" s="529"/>
      <c r="AU453" s="529"/>
      <c r="AV453" s="529"/>
      <c r="AW453" s="529"/>
      <c r="AX453" s="529"/>
      <c r="AY453" s="529"/>
      <c r="AZ453" s="529"/>
      <c r="BA453" s="529"/>
      <c r="BB453" s="529"/>
      <c r="BC453" s="529"/>
      <c r="BD453" s="529"/>
      <c r="BE453" s="529"/>
      <c r="BF453" s="529"/>
      <c r="BG453" s="529"/>
      <c r="BH453" s="529"/>
      <c r="BI453" s="529"/>
      <c r="BJ453" s="529"/>
      <c r="BK453" s="529"/>
      <c r="BL453" s="529"/>
      <c r="BM453" s="529"/>
      <c r="BN453" s="529"/>
      <c r="BO453" s="529"/>
      <c r="BP453" s="529"/>
      <c r="BQ453" s="529"/>
      <c r="BR453" s="529"/>
      <c r="BS453" s="529"/>
      <c r="BT453" s="529"/>
    </row>
    <row r="454">
      <c r="A454" s="499"/>
      <c r="B454" s="527"/>
      <c r="C454" s="527"/>
      <c r="D454" s="528"/>
      <c r="E454" s="528"/>
      <c r="F454" s="528"/>
      <c r="G454" s="528"/>
      <c r="I454" s="529"/>
      <c r="J454" s="527"/>
      <c r="K454" s="527"/>
      <c r="L454" s="527"/>
      <c r="M454" s="528"/>
      <c r="N454" s="528"/>
      <c r="O454" s="528"/>
      <c r="P454" s="528"/>
      <c r="Q454" s="528"/>
      <c r="R454" s="528"/>
      <c r="S454" s="528"/>
      <c r="T454" s="528"/>
      <c r="U454" s="527"/>
      <c r="V454" s="528"/>
      <c r="W454" s="527"/>
      <c r="X454" s="529"/>
      <c r="Y454" s="529"/>
      <c r="Z454" s="529"/>
      <c r="AA454" s="529"/>
      <c r="AB454" s="529"/>
      <c r="AC454" s="529"/>
      <c r="AD454" s="529"/>
      <c r="AE454" s="529"/>
      <c r="AF454" s="529"/>
      <c r="AG454" s="529"/>
      <c r="AH454" s="529"/>
      <c r="AI454" s="529"/>
      <c r="AJ454" s="529"/>
      <c r="AK454" s="529"/>
      <c r="AL454" s="529"/>
      <c r="AM454" s="529"/>
      <c r="AN454" s="529"/>
      <c r="AO454" s="529"/>
      <c r="AP454" s="529"/>
      <c r="AQ454" s="529"/>
      <c r="AR454" s="529"/>
      <c r="AS454" s="529"/>
      <c r="AT454" s="529"/>
      <c r="AU454" s="529"/>
      <c r="AV454" s="529"/>
      <c r="AW454" s="529"/>
      <c r="AX454" s="529"/>
      <c r="AY454" s="529"/>
      <c r="AZ454" s="529"/>
      <c r="BA454" s="529"/>
      <c r="BB454" s="529"/>
      <c r="BC454" s="529"/>
      <c r="BD454" s="529"/>
      <c r="BE454" s="529"/>
      <c r="BF454" s="529"/>
      <c r="BG454" s="529"/>
      <c r="BH454" s="529"/>
      <c r="BI454" s="529"/>
      <c r="BJ454" s="529"/>
      <c r="BK454" s="529"/>
      <c r="BL454" s="529"/>
      <c r="BM454" s="529"/>
      <c r="BN454" s="529"/>
      <c r="BO454" s="529"/>
      <c r="BP454" s="529"/>
      <c r="BQ454" s="529"/>
      <c r="BR454" s="529"/>
      <c r="BS454" s="529"/>
      <c r="BT454" s="529"/>
    </row>
    <row r="455">
      <c r="A455" s="499"/>
      <c r="B455" s="527"/>
      <c r="C455" s="527"/>
      <c r="D455" s="528"/>
      <c r="E455" s="528"/>
      <c r="F455" s="528"/>
      <c r="G455" s="528"/>
      <c r="I455" s="529"/>
      <c r="J455" s="527"/>
      <c r="K455" s="527"/>
      <c r="L455" s="527"/>
      <c r="M455" s="528"/>
      <c r="N455" s="528"/>
      <c r="O455" s="528"/>
      <c r="P455" s="528"/>
      <c r="Q455" s="528"/>
      <c r="R455" s="528"/>
      <c r="S455" s="528"/>
      <c r="T455" s="528"/>
      <c r="U455" s="527"/>
      <c r="V455" s="528"/>
      <c r="W455" s="527"/>
      <c r="X455" s="529"/>
      <c r="Y455" s="529"/>
      <c r="Z455" s="529"/>
      <c r="AA455" s="529"/>
      <c r="AB455" s="529"/>
      <c r="AC455" s="529"/>
      <c r="AD455" s="529"/>
      <c r="AE455" s="529"/>
      <c r="AF455" s="529"/>
      <c r="AG455" s="529"/>
      <c r="AH455" s="529"/>
      <c r="AI455" s="529"/>
      <c r="AJ455" s="529"/>
      <c r="AK455" s="529"/>
      <c r="AL455" s="529"/>
      <c r="AM455" s="529"/>
      <c r="AN455" s="529"/>
      <c r="AO455" s="529"/>
      <c r="AP455" s="529"/>
      <c r="AQ455" s="529"/>
      <c r="AR455" s="529"/>
      <c r="AS455" s="529"/>
      <c r="AT455" s="529"/>
      <c r="AU455" s="529"/>
      <c r="AV455" s="529"/>
      <c r="AW455" s="529"/>
      <c r="AX455" s="529"/>
      <c r="AY455" s="529"/>
      <c r="AZ455" s="529"/>
      <c r="BA455" s="529"/>
      <c r="BB455" s="529"/>
      <c r="BC455" s="529"/>
      <c r="BD455" s="529"/>
      <c r="BE455" s="529"/>
      <c r="BF455" s="529"/>
      <c r="BG455" s="529"/>
      <c r="BH455" s="529"/>
      <c r="BI455" s="529"/>
      <c r="BJ455" s="529"/>
      <c r="BK455" s="529"/>
      <c r="BL455" s="529"/>
      <c r="BM455" s="529"/>
      <c r="BN455" s="529"/>
      <c r="BO455" s="529"/>
      <c r="BP455" s="529"/>
      <c r="BQ455" s="529"/>
      <c r="BR455" s="529"/>
      <c r="BS455" s="529"/>
      <c r="BT455" s="529"/>
    </row>
    <row r="456">
      <c r="A456" s="499"/>
      <c r="B456" s="527"/>
      <c r="C456" s="527"/>
      <c r="D456" s="528"/>
      <c r="E456" s="528"/>
      <c r="F456" s="528"/>
      <c r="G456" s="528"/>
      <c r="I456" s="529"/>
      <c r="J456" s="527"/>
      <c r="K456" s="527"/>
      <c r="L456" s="527"/>
      <c r="M456" s="528"/>
      <c r="N456" s="528"/>
      <c r="O456" s="528"/>
      <c r="P456" s="528"/>
      <c r="Q456" s="528"/>
      <c r="R456" s="528"/>
      <c r="S456" s="528"/>
      <c r="T456" s="528"/>
      <c r="U456" s="527"/>
      <c r="V456" s="528"/>
      <c r="W456" s="527"/>
      <c r="X456" s="529"/>
      <c r="Y456" s="529"/>
      <c r="Z456" s="529"/>
      <c r="AA456" s="529"/>
      <c r="AB456" s="529"/>
      <c r="AC456" s="529"/>
      <c r="AD456" s="529"/>
      <c r="AE456" s="529"/>
      <c r="AF456" s="529"/>
      <c r="AG456" s="529"/>
      <c r="AH456" s="529"/>
      <c r="AI456" s="529"/>
      <c r="AJ456" s="529"/>
      <c r="AK456" s="529"/>
      <c r="AL456" s="529"/>
      <c r="AM456" s="529"/>
      <c r="AN456" s="529"/>
      <c r="AO456" s="529"/>
      <c r="AP456" s="529"/>
      <c r="AQ456" s="529"/>
      <c r="AR456" s="529"/>
      <c r="AS456" s="529"/>
      <c r="AT456" s="529"/>
      <c r="AU456" s="529"/>
      <c r="AV456" s="529"/>
      <c r="AW456" s="529"/>
      <c r="AX456" s="529"/>
      <c r="AY456" s="529"/>
      <c r="AZ456" s="529"/>
      <c r="BA456" s="529"/>
      <c r="BB456" s="529"/>
      <c r="BC456" s="529"/>
      <c r="BD456" s="529"/>
      <c r="BE456" s="529"/>
      <c r="BF456" s="529"/>
      <c r="BG456" s="529"/>
      <c r="BH456" s="529"/>
      <c r="BI456" s="529"/>
      <c r="BJ456" s="529"/>
      <c r="BK456" s="529"/>
      <c r="BL456" s="529"/>
      <c r="BM456" s="529"/>
      <c r="BN456" s="529"/>
      <c r="BO456" s="529"/>
      <c r="BP456" s="529"/>
      <c r="BQ456" s="529"/>
      <c r="BR456" s="529"/>
      <c r="BS456" s="529"/>
      <c r="BT456" s="529"/>
    </row>
    <row r="457">
      <c r="A457" s="499"/>
      <c r="B457" s="527"/>
      <c r="C457" s="527"/>
      <c r="D457" s="528"/>
      <c r="E457" s="528"/>
      <c r="F457" s="528"/>
      <c r="G457" s="528"/>
      <c r="I457" s="529"/>
      <c r="J457" s="527"/>
      <c r="K457" s="527"/>
      <c r="L457" s="527"/>
      <c r="M457" s="528"/>
      <c r="N457" s="528"/>
      <c r="O457" s="528"/>
      <c r="P457" s="528"/>
      <c r="Q457" s="528"/>
      <c r="R457" s="528"/>
      <c r="S457" s="528"/>
      <c r="T457" s="528"/>
      <c r="U457" s="527"/>
      <c r="V457" s="528"/>
      <c r="W457" s="527"/>
      <c r="X457" s="529"/>
      <c r="Y457" s="529"/>
      <c r="Z457" s="529"/>
      <c r="AA457" s="529"/>
      <c r="AB457" s="529"/>
      <c r="AC457" s="529"/>
      <c r="AD457" s="529"/>
      <c r="AE457" s="529"/>
      <c r="AF457" s="529"/>
      <c r="AG457" s="529"/>
      <c r="AH457" s="529"/>
      <c r="AI457" s="529"/>
      <c r="AJ457" s="529"/>
      <c r="AK457" s="529"/>
      <c r="AL457" s="529"/>
      <c r="AM457" s="529"/>
      <c r="AN457" s="529"/>
      <c r="AO457" s="529"/>
      <c r="AP457" s="529"/>
      <c r="AQ457" s="529"/>
      <c r="AR457" s="529"/>
      <c r="AS457" s="529"/>
      <c r="AT457" s="529"/>
      <c r="AU457" s="529"/>
      <c r="AV457" s="529"/>
      <c r="AW457" s="529"/>
      <c r="AX457" s="529"/>
      <c r="AY457" s="529"/>
      <c r="AZ457" s="529"/>
      <c r="BA457" s="529"/>
      <c r="BB457" s="529"/>
      <c r="BC457" s="529"/>
      <c r="BD457" s="529"/>
      <c r="BE457" s="529"/>
      <c r="BF457" s="529"/>
      <c r="BG457" s="529"/>
      <c r="BH457" s="529"/>
      <c r="BI457" s="529"/>
      <c r="BJ457" s="529"/>
      <c r="BK457" s="529"/>
      <c r="BL457" s="529"/>
      <c r="BM457" s="529"/>
      <c r="BN457" s="529"/>
      <c r="BO457" s="529"/>
      <c r="BP457" s="529"/>
      <c r="BQ457" s="529"/>
      <c r="BR457" s="529"/>
      <c r="BS457" s="529"/>
      <c r="BT457" s="529"/>
    </row>
    <row r="458">
      <c r="A458" s="499"/>
      <c r="B458" s="527"/>
      <c r="C458" s="527"/>
      <c r="D458" s="528"/>
      <c r="E458" s="528"/>
      <c r="F458" s="528"/>
      <c r="G458" s="528"/>
      <c r="I458" s="529"/>
      <c r="J458" s="527"/>
      <c r="K458" s="527"/>
      <c r="L458" s="527"/>
      <c r="M458" s="528"/>
      <c r="N458" s="528"/>
      <c r="O458" s="528"/>
      <c r="P458" s="528"/>
      <c r="Q458" s="528"/>
      <c r="R458" s="528"/>
      <c r="S458" s="528"/>
      <c r="T458" s="528"/>
      <c r="U458" s="527"/>
      <c r="V458" s="528"/>
      <c r="W458" s="527"/>
      <c r="X458" s="529"/>
      <c r="Y458" s="529"/>
      <c r="Z458" s="529"/>
      <c r="AA458" s="529"/>
      <c r="AB458" s="529"/>
      <c r="AC458" s="529"/>
      <c r="AD458" s="529"/>
      <c r="AE458" s="529"/>
      <c r="AF458" s="529"/>
      <c r="AG458" s="529"/>
      <c r="AH458" s="529"/>
      <c r="AI458" s="529"/>
      <c r="AJ458" s="529"/>
      <c r="AK458" s="529"/>
      <c r="AL458" s="529"/>
      <c r="AM458" s="529"/>
      <c r="AN458" s="529"/>
      <c r="AO458" s="529"/>
      <c r="AP458" s="529"/>
      <c r="AQ458" s="529"/>
      <c r="AR458" s="529"/>
      <c r="AS458" s="529"/>
      <c r="AT458" s="529"/>
      <c r="AU458" s="529"/>
      <c r="AV458" s="529"/>
      <c r="AW458" s="529"/>
      <c r="AX458" s="529"/>
      <c r="AY458" s="529"/>
      <c r="AZ458" s="529"/>
      <c r="BA458" s="529"/>
      <c r="BB458" s="529"/>
      <c r="BC458" s="529"/>
      <c r="BD458" s="529"/>
      <c r="BE458" s="529"/>
      <c r="BF458" s="529"/>
      <c r="BG458" s="529"/>
      <c r="BH458" s="529"/>
      <c r="BI458" s="529"/>
      <c r="BJ458" s="529"/>
      <c r="BK458" s="529"/>
      <c r="BL458" s="529"/>
      <c r="BM458" s="529"/>
      <c r="BN458" s="529"/>
      <c r="BO458" s="529"/>
      <c r="BP458" s="529"/>
      <c r="BQ458" s="529"/>
      <c r="BR458" s="529"/>
      <c r="BS458" s="529"/>
      <c r="BT458" s="529"/>
    </row>
    <row r="459">
      <c r="A459" s="499"/>
      <c r="B459" s="527"/>
      <c r="C459" s="527"/>
      <c r="D459" s="528"/>
      <c r="E459" s="528"/>
      <c r="F459" s="528"/>
      <c r="G459" s="528"/>
      <c r="I459" s="529"/>
      <c r="J459" s="527"/>
      <c r="K459" s="527"/>
      <c r="L459" s="527"/>
      <c r="M459" s="528"/>
      <c r="N459" s="528"/>
      <c r="O459" s="528"/>
      <c r="P459" s="528"/>
      <c r="Q459" s="528"/>
      <c r="R459" s="528"/>
      <c r="S459" s="528"/>
      <c r="T459" s="528"/>
      <c r="U459" s="527"/>
      <c r="V459" s="528"/>
      <c r="W459" s="527"/>
      <c r="X459" s="529"/>
      <c r="Y459" s="529"/>
      <c r="Z459" s="529"/>
      <c r="AA459" s="529"/>
      <c r="AB459" s="529"/>
      <c r="AC459" s="529"/>
      <c r="AD459" s="529"/>
      <c r="AE459" s="529"/>
      <c r="AF459" s="529"/>
      <c r="AG459" s="529"/>
      <c r="AH459" s="529"/>
      <c r="AI459" s="529"/>
      <c r="AJ459" s="529"/>
      <c r="AK459" s="529"/>
      <c r="AL459" s="529"/>
      <c r="AM459" s="529"/>
      <c r="AN459" s="529"/>
      <c r="AO459" s="529"/>
      <c r="AP459" s="529"/>
      <c r="AQ459" s="529"/>
      <c r="AR459" s="529"/>
      <c r="AS459" s="529"/>
      <c r="AT459" s="529"/>
      <c r="AU459" s="529"/>
      <c r="AV459" s="529"/>
      <c r="AW459" s="529"/>
      <c r="AX459" s="529"/>
      <c r="AY459" s="529"/>
      <c r="AZ459" s="529"/>
      <c r="BA459" s="529"/>
      <c r="BB459" s="529"/>
      <c r="BC459" s="529"/>
      <c r="BD459" s="529"/>
      <c r="BE459" s="529"/>
      <c r="BF459" s="529"/>
      <c r="BG459" s="529"/>
      <c r="BH459" s="529"/>
      <c r="BI459" s="529"/>
      <c r="BJ459" s="529"/>
      <c r="BK459" s="529"/>
      <c r="BL459" s="529"/>
      <c r="BM459" s="529"/>
      <c r="BN459" s="529"/>
      <c r="BO459" s="529"/>
      <c r="BP459" s="529"/>
      <c r="BQ459" s="529"/>
      <c r="BR459" s="529"/>
      <c r="BS459" s="529"/>
      <c r="BT459" s="529"/>
    </row>
    <row r="460">
      <c r="A460" s="499"/>
      <c r="B460" s="527"/>
      <c r="C460" s="527"/>
      <c r="D460" s="528"/>
      <c r="E460" s="528"/>
      <c r="F460" s="528"/>
      <c r="G460" s="528"/>
      <c r="I460" s="529"/>
      <c r="J460" s="527"/>
      <c r="K460" s="527"/>
      <c r="L460" s="527"/>
      <c r="M460" s="528"/>
      <c r="N460" s="528"/>
      <c r="O460" s="528"/>
      <c r="P460" s="528"/>
      <c r="Q460" s="528"/>
      <c r="R460" s="528"/>
      <c r="S460" s="528"/>
      <c r="T460" s="528"/>
      <c r="U460" s="527"/>
      <c r="V460" s="528"/>
      <c r="W460" s="527"/>
      <c r="X460" s="529"/>
      <c r="Y460" s="529"/>
      <c r="Z460" s="529"/>
      <c r="AA460" s="529"/>
      <c r="AB460" s="529"/>
      <c r="AC460" s="529"/>
      <c r="AD460" s="529"/>
      <c r="AE460" s="529"/>
      <c r="AF460" s="529"/>
      <c r="AG460" s="529"/>
      <c r="AH460" s="529"/>
      <c r="AI460" s="529"/>
      <c r="AJ460" s="529"/>
      <c r="AK460" s="529"/>
      <c r="AL460" s="529"/>
      <c r="AM460" s="529"/>
      <c r="AN460" s="529"/>
      <c r="AO460" s="529"/>
      <c r="AP460" s="529"/>
      <c r="AQ460" s="529"/>
      <c r="AR460" s="529"/>
      <c r="AS460" s="529"/>
      <c r="AT460" s="529"/>
      <c r="AU460" s="529"/>
      <c r="AV460" s="529"/>
      <c r="AW460" s="529"/>
      <c r="AX460" s="529"/>
      <c r="AY460" s="529"/>
      <c r="AZ460" s="529"/>
      <c r="BA460" s="529"/>
      <c r="BB460" s="529"/>
      <c r="BC460" s="529"/>
      <c r="BD460" s="529"/>
      <c r="BE460" s="529"/>
      <c r="BF460" s="529"/>
      <c r="BG460" s="529"/>
      <c r="BH460" s="529"/>
      <c r="BI460" s="529"/>
      <c r="BJ460" s="529"/>
      <c r="BK460" s="529"/>
      <c r="BL460" s="529"/>
      <c r="BM460" s="529"/>
      <c r="BN460" s="529"/>
      <c r="BO460" s="529"/>
      <c r="BP460" s="529"/>
      <c r="BQ460" s="529"/>
      <c r="BR460" s="529"/>
      <c r="BS460" s="529"/>
      <c r="BT460" s="529"/>
    </row>
    <row r="461">
      <c r="A461" s="499"/>
      <c r="B461" s="527"/>
      <c r="C461" s="527"/>
      <c r="D461" s="528"/>
      <c r="E461" s="528"/>
      <c r="F461" s="528"/>
      <c r="G461" s="528"/>
      <c r="I461" s="529"/>
      <c r="J461" s="527"/>
      <c r="K461" s="527"/>
      <c r="L461" s="527"/>
      <c r="M461" s="528"/>
      <c r="N461" s="528"/>
      <c r="O461" s="528"/>
      <c r="P461" s="528"/>
      <c r="Q461" s="528"/>
      <c r="R461" s="528"/>
      <c r="S461" s="528"/>
      <c r="T461" s="528"/>
      <c r="U461" s="527"/>
      <c r="V461" s="528"/>
      <c r="W461" s="527"/>
      <c r="X461" s="529"/>
      <c r="Y461" s="529"/>
      <c r="Z461" s="529"/>
      <c r="AA461" s="529"/>
      <c r="AB461" s="529"/>
      <c r="AC461" s="529"/>
      <c r="AD461" s="529"/>
      <c r="AE461" s="529"/>
      <c r="AF461" s="529"/>
      <c r="AG461" s="529"/>
      <c r="AH461" s="529"/>
      <c r="AI461" s="529"/>
      <c r="AJ461" s="529"/>
      <c r="AK461" s="529"/>
      <c r="AL461" s="529"/>
      <c r="AM461" s="529"/>
      <c r="AN461" s="529"/>
      <c r="AO461" s="529"/>
      <c r="AP461" s="529"/>
      <c r="AQ461" s="529"/>
      <c r="AR461" s="529"/>
      <c r="AS461" s="529"/>
      <c r="AT461" s="529"/>
      <c r="AU461" s="529"/>
      <c r="AV461" s="529"/>
      <c r="AW461" s="529"/>
      <c r="AX461" s="529"/>
      <c r="AY461" s="529"/>
      <c r="AZ461" s="529"/>
      <c r="BA461" s="529"/>
      <c r="BB461" s="529"/>
      <c r="BC461" s="529"/>
      <c r="BD461" s="529"/>
      <c r="BE461" s="529"/>
      <c r="BF461" s="529"/>
      <c r="BG461" s="529"/>
      <c r="BH461" s="529"/>
      <c r="BI461" s="529"/>
      <c r="BJ461" s="529"/>
      <c r="BK461" s="529"/>
      <c r="BL461" s="529"/>
      <c r="BM461" s="529"/>
      <c r="BN461" s="529"/>
      <c r="BO461" s="529"/>
      <c r="BP461" s="529"/>
      <c r="BQ461" s="529"/>
      <c r="BR461" s="529"/>
      <c r="BS461" s="529"/>
      <c r="BT461" s="529"/>
    </row>
    <row r="462">
      <c r="A462" s="499"/>
      <c r="B462" s="527"/>
      <c r="C462" s="527"/>
      <c r="D462" s="528"/>
      <c r="E462" s="528"/>
      <c r="F462" s="528"/>
      <c r="G462" s="528"/>
      <c r="I462" s="529"/>
      <c r="J462" s="527"/>
      <c r="K462" s="527"/>
      <c r="L462" s="527"/>
      <c r="M462" s="528"/>
      <c r="N462" s="528"/>
      <c r="O462" s="528"/>
      <c r="P462" s="528"/>
      <c r="Q462" s="528"/>
      <c r="R462" s="528"/>
      <c r="S462" s="528"/>
      <c r="T462" s="528"/>
      <c r="U462" s="527"/>
      <c r="V462" s="528"/>
      <c r="W462" s="527"/>
      <c r="X462" s="529"/>
      <c r="Y462" s="529"/>
      <c r="Z462" s="529"/>
      <c r="AA462" s="529"/>
      <c r="AB462" s="529"/>
      <c r="AC462" s="529"/>
      <c r="AD462" s="529"/>
      <c r="AE462" s="529"/>
      <c r="AF462" s="529"/>
      <c r="AG462" s="529"/>
      <c r="AH462" s="529"/>
      <c r="AI462" s="529"/>
      <c r="AJ462" s="529"/>
      <c r="AK462" s="529"/>
      <c r="AL462" s="529"/>
      <c r="AM462" s="529"/>
      <c r="AN462" s="529"/>
      <c r="AO462" s="529"/>
      <c r="AP462" s="529"/>
      <c r="AQ462" s="529"/>
      <c r="AR462" s="529"/>
      <c r="AS462" s="529"/>
      <c r="AT462" s="529"/>
      <c r="AU462" s="529"/>
      <c r="AV462" s="529"/>
      <c r="AW462" s="529"/>
      <c r="AX462" s="529"/>
      <c r="AY462" s="529"/>
      <c r="AZ462" s="529"/>
      <c r="BA462" s="529"/>
      <c r="BB462" s="529"/>
      <c r="BC462" s="529"/>
      <c r="BD462" s="529"/>
      <c r="BE462" s="529"/>
      <c r="BF462" s="529"/>
      <c r="BG462" s="529"/>
      <c r="BH462" s="529"/>
      <c r="BI462" s="529"/>
      <c r="BJ462" s="529"/>
      <c r="BK462" s="529"/>
      <c r="BL462" s="529"/>
      <c r="BM462" s="529"/>
      <c r="BN462" s="529"/>
      <c r="BO462" s="529"/>
      <c r="BP462" s="529"/>
      <c r="BQ462" s="529"/>
      <c r="BR462" s="529"/>
      <c r="BS462" s="529"/>
      <c r="BT462" s="529"/>
    </row>
    <row r="463">
      <c r="A463" s="499"/>
      <c r="B463" s="527"/>
      <c r="C463" s="527"/>
      <c r="D463" s="528"/>
      <c r="E463" s="528"/>
      <c r="F463" s="528"/>
      <c r="G463" s="528"/>
      <c r="I463" s="529"/>
      <c r="J463" s="527"/>
      <c r="K463" s="527"/>
      <c r="L463" s="527"/>
      <c r="M463" s="528"/>
      <c r="N463" s="528"/>
      <c r="O463" s="528"/>
      <c r="P463" s="528"/>
      <c r="Q463" s="528"/>
      <c r="R463" s="528"/>
      <c r="S463" s="528"/>
      <c r="T463" s="528"/>
      <c r="U463" s="527"/>
      <c r="V463" s="528"/>
      <c r="W463" s="527"/>
      <c r="X463" s="529"/>
      <c r="Y463" s="529"/>
      <c r="Z463" s="529"/>
      <c r="AA463" s="529"/>
      <c r="AB463" s="529"/>
      <c r="AC463" s="529"/>
      <c r="AD463" s="529"/>
      <c r="AE463" s="529"/>
      <c r="AF463" s="529"/>
      <c r="AG463" s="529"/>
      <c r="AH463" s="529"/>
      <c r="AI463" s="529"/>
      <c r="AJ463" s="529"/>
      <c r="AK463" s="529"/>
      <c r="AL463" s="529"/>
      <c r="AM463" s="529"/>
      <c r="AN463" s="529"/>
      <c r="AO463" s="529"/>
      <c r="AP463" s="529"/>
      <c r="AQ463" s="529"/>
      <c r="AR463" s="529"/>
      <c r="AS463" s="529"/>
      <c r="AT463" s="529"/>
      <c r="AU463" s="529"/>
      <c r="AV463" s="529"/>
      <c r="AW463" s="529"/>
      <c r="AX463" s="529"/>
      <c r="AY463" s="529"/>
      <c r="AZ463" s="529"/>
      <c r="BA463" s="529"/>
      <c r="BB463" s="529"/>
      <c r="BC463" s="529"/>
      <c r="BD463" s="529"/>
      <c r="BE463" s="529"/>
      <c r="BF463" s="529"/>
      <c r="BG463" s="529"/>
      <c r="BH463" s="529"/>
      <c r="BI463" s="529"/>
      <c r="BJ463" s="529"/>
      <c r="BK463" s="529"/>
      <c r="BL463" s="529"/>
      <c r="BM463" s="529"/>
      <c r="BN463" s="529"/>
      <c r="BO463" s="529"/>
      <c r="BP463" s="529"/>
      <c r="BQ463" s="529"/>
      <c r="BR463" s="529"/>
      <c r="BS463" s="529"/>
      <c r="BT463" s="529"/>
    </row>
    <row r="464">
      <c r="A464" s="499"/>
      <c r="B464" s="527"/>
      <c r="C464" s="527"/>
      <c r="D464" s="528"/>
      <c r="E464" s="528"/>
      <c r="F464" s="528"/>
      <c r="G464" s="528"/>
      <c r="I464" s="529"/>
      <c r="J464" s="527"/>
      <c r="K464" s="527"/>
      <c r="L464" s="527"/>
      <c r="M464" s="528"/>
      <c r="N464" s="528"/>
      <c r="O464" s="528"/>
      <c r="P464" s="528"/>
      <c r="Q464" s="528"/>
      <c r="R464" s="528"/>
      <c r="S464" s="528"/>
      <c r="T464" s="528"/>
      <c r="U464" s="527"/>
      <c r="V464" s="528"/>
      <c r="W464" s="527"/>
      <c r="X464" s="529"/>
      <c r="Y464" s="529"/>
      <c r="Z464" s="529"/>
      <c r="AA464" s="529"/>
      <c r="AB464" s="529"/>
      <c r="AC464" s="529"/>
      <c r="AD464" s="529"/>
      <c r="AE464" s="529"/>
      <c r="AF464" s="529"/>
      <c r="AG464" s="529"/>
      <c r="AH464" s="529"/>
      <c r="AI464" s="529"/>
      <c r="AJ464" s="529"/>
      <c r="AK464" s="529"/>
      <c r="AL464" s="529"/>
      <c r="AM464" s="529"/>
      <c r="AN464" s="529"/>
      <c r="AO464" s="529"/>
      <c r="AP464" s="529"/>
      <c r="AQ464" s="529"/>
      <c r="AR464" s="529"/>
      <c r="AS464" s="529"/>
      <c r="AT464" s="529"/>
      <c r="AU464" s="529"/>
      <c r="AV464" s="529"/>
      <c r="AW464" s="529"/>
      <c r="AX464" s="529"/>
      <c r="AY464" s="529"/>
      <c r="AZ464" s="529"/>
      <c r="BA464" s="529"/>
      <c r="BB464" s="529"/>
      <c r="BC464" s="529"/>
      <c r="BD464" s="529"/>
      <c r="BE464" s="529"/>
      <c r="BF464" s="529"/>
      <c r="BG464" s="529"/>
      <c r="BH464" s="529"/>
      <c r="BI464" s="529"/>
      <c r="BJ464" s="529"/>
      <c r="BK464" s="529"/>
      <c r="BL464" s="529"/>
      <c r="BM464" s="529"/>
      <c r="BN464" s="529"/>
      <c r="BO464" s="529"/>
      <c r="BP464" s="529"/>
      <c r="BQ464" s="529"/>
      <c r="BR464" s="529"/>
      <c r="BS464" s="529"/>
      <c r="BT464" s="529"/>
    </row>
    <row r="465">
      <c r="A465" s="499"/>
      <c r="B465" s="527"/>
      <c r="C465" s="527"/>
      <c r="D465" s="528"/>
      <c r="E465" s="528"/>
      <c r="F465" s="528"/>
      <c r="G465" s="528"/>
      <c r="I465" s="529"/>
      <c r="J465" s="527"/>
      <c r="K465" s="527"/>
      <c r="L465" s="527"/>
      <c r="M465" s="528"/>
      <c r="N465" s="528"/>
      <c r="O465" s="528"/>
      <c r="P465" s="528"/>
      <c r="Q465" s="528"/>
      <c r="R465" s="528"/>
      <c r="S465" s="528"/>
      <c r="T465" s="528"/>
      <c r="U465" s="527"/>
      <c r="V465" s="528"/>
      <c r="W465" s="527"/>
      <c r="X465" s="529"/>
      <c r="Y465" s="529"/>
      <c r="Z465" s="529"/>
      <c r="AA465" s="529"/>
      <c r="AB465" s="529"/>
      <c r="AC465" s="529"/>
      <c r="AD465" s="529"/>
      <c r="AE465" s="529"/>
      <c r="AF465" s="529"/>
      <c r="AG465" s="529"/>
      <c r="AH465" s="529"/>
      <c r="AI465" s="529"/>
      <c r="AJ465" s="529"/>
      <c r="AK465" s="529"/>
      <c r="AL465" s="529"/>
      <c r="AM465" s="529"/>
      <c r="AN465" s="529"/>
      <c r="AO465" s="529"/>
      <c r="AP465" s="529"/>
      <c r="AQ465" s="529"/>
      <c r="AR465" s="529"/>
      <c r="AS465" s="529"/>
      <c r="AT465" s="529"/>
      <c r="AU465" s="529"/>
      <c r="AV465" s="529"/>
      <c r="AW465" s="529"/>
      <c r="AX465" s="529"/>
      <c r="AY465" s="529"/>
      <c r="AZ465" s="529"/>
      <c r="BA465" s="529"/>
      <c r="BB465" s="529"/>
      <c r="BC465" s="529"/>
      <c r="BD465" s="529"/>
      <c r="BE465" s="529"/>
      <c r="BF465" s="529"/>
      <c r="BG465" s="529"/>
      <c r="BH465" s="529"/>
      <c r="BI465" s="529"/>
      <c r="BJ465" s="529"/>
      <c r="BK465" s="529"/>
      <c r="BL465" s="529"/>
      <c r="BM465" s="529"/>
      <c r="BN465" s="529"/>
      <c r="BO465" s="529"/>
      <c r="BP465" s="529"/>
      <c r="BQ465" s="529"/>
      <c r="BR465" s="529"/>
      <c r="BS465" s="529"/>
      <c r="BT465" s="529"/>
    </row>
    <row r="466">
      <c r="A466" s="499"/>
      <c r="B466" s="527"/>
      <c r="C466" s="527"/>
      <c r="D466" s="528"/>
      <c r="E466" s="528"/>
      <c r="F466" s="528"/>
      <c r="G466" s="528"/>
      <c r="I466" s="529"/>
      <c r="J466" s="527"/>
      <c r="K466" s="527"/>
      <c r="L466" s="527"/>
      <c r="M466" s="528"/>
      <c r="N466" s="528"/>
      <c r="O466" s="528"/>
      <c r="P466" s="528"/>
      <c r="Q466" s="528"/>
      <c r="R466" s="528"/>
      <c r="S466" s="528"/>
      <c r="T466" s="528"/>
      <c r="U466" s="527"/>
      <c r="V466" s="528"/>
      <c r="W466" s="527"/>
      <c r="X466" s="529"/>
      <c r="Y466" s="529"/>
      <c r="Z466" s="529"/>
      <c r="AA466" s="529"/>
      <c r="AB466" s="529"/>
      <c r="AC466" s="529"/>
      <c r="AD466" s="529"/>
      <c r="AE466" s="529"/>
      <c r="AF466" s="529"/>
      <c r="AG466" s="529"/>
      <c r="AH466" s="529"/>
      <c r="AI466" s="529"/>
      <c r="AJ466" s="529"/>
      <c r="AK466" s="529"/>
      <c r="AL466" s="529"/>
      <c r="AM466" s="529"/>
      <c r="AN466" s="529"/>
      <c r="AO466" s="529"/>
      <c r="AP466" s="529"/>
      <c r="AQ466" s="529"/>
      <c r="AR466" s="529"/>
      <c r="AS466" s="529"/>
      <c r="AT466" s="529"/>
      <c r="AU466" s="529"/>
      <c r="AV466" s="529"/>
      <c r="AW466" s="529"/>
      <c r="AX466" s="529"/>
      <c r="AY466" s="529"/>
      <c r="AZ466" s="529"/>
      <c r="BA466" s="529"/>
      <c r="BB466" s="529"/>
      <c r="BC466" s="529"/>
      <c r="BD466" s="529"/>
      <c r="BE466" s="529"/>
      <c r="BF466" s="529"/>
      <c r="BG466" s="529"/>
      <c r="BH466" s="529"/>
      <c r="BI466" s="529"/>
      <c r="BJ466" s="529"/>
      <c r="BK466" s="529"/>
      <c r="BL466" s="529"/>
      <c r="BM466" s="529"/>
      <c r="BN466" s="529"/>
      <c r="BO466" s="529"/>
      <c r="BP466" s="529"/>
      <c r="BQ466" s="529"/>
      <c r="BR466" s="529"/>
      <c r="BS466" s="529"/>
      <c r="BT466" s="529"/>
    </row>
    <row r="467">
      <c r="A467" s="499"/>
      <c r="B467" s="527"/>
      <c r="C467" s="527"/>
      <c r="D467" s="528"/>
      <c r="E467" s="528"/>
      <c r="F467" s="528"/>
      <c r="G467" s="528"/>
      <c r="I467" s="529"/>
      <c r="J467" s="527"/>
      <c r="K467" s="527"/>
      <c r="L467" s="527"/>
      <c r="M467" s="528"/>
      <c r="N467" s="528"/>
      <c r="O467" s="528"/>
      <c r="P467" s="528"/>
      <c r="Q467" s="528"/>
      <c r="R467" s="528"/>
      <c r="S467" s="528"/>
      <c r="T467" s="528"/>
      <c r="U467" s="527"/>
      <c r="V467" s="528"/>
      <c r="W467" s="527"/>
      <c r="X467" s="529"/>
      <c r="Y467" s="529"/>
      <c r="Z467" s="529"/>
      <c r="AA467" s="529"/>
      <c r="AB467" s="529"/>
      <c r="AC467" s="529"/>
      <c r="AD467" s="529"/>
      <c r="AE467" s="529"/>
      <c r="AF467" s="529"/>
      <c r="AG467" s="529"/>
      <c r="AH467" s="529"/>
      <c r="AI467" s="529"/>
      <c r="AJ467" s="529"/>
      <c r="AK467" s="529"/>
      <c r="AL467" s="529"/>
      <c r="AM467" s="529"/>
      <c r="AN467" s="529"/>
      <c r="AO467" s="529"/>
      <c r="AP467" s="529"/>
      <c r="AQ467" s="529"/>
      <c r="AR467" s="529"/>
      <c r="AS467" s="529"/>
      <c r="AT467" s="529"/>
      <c r="AU467" s="529"/>
      <c r="AV467" s="529"/>
      <c r="AW467" s="529"/>
      <c r="AX467" s="529"/>
      <c r="AY467" s="529"/>
      <c r="AZ467" s="529"/>
      <c r="BA467" s="529"/>
      <c r="BB467" s="529"/>
      <c r="BC467" s="529"/>
      <c r="BD467" s="529"/>
      <c r="BE467" s="529"/>
      <c r="BF467" s="529"/>
      <c r="BG467" s="529"/>
      <c r="BH467" s="529"/>
      <c r="BI467" s="529"/>
      <c r="BJ467" s="529"/>
      <c r="BK467" s="529"/>
      <c r="BL467" s="529"/>
      <c r="BM467" s="529"/>
      <c r="BN467" s="529"/>
      <c r="BO467" s="529"/>
      <c r="BP467" s="529"/>
      <c r="BQ467" s="529"/>
      <c r="BR467" s="529"/>
      <c r="BS467" s="529"/>
      <c r="BT467" s="529"/>
    </row>
    <row r="468">
      <c r="A468" s="499"/>
      <c r="B468" s="527"/>
      <c r="C468" s="527"/>
      <c r="D468" s="528"/>
      <c r="E468" s="528"/>
      <c r="F468" s="528"/>
      <c r="G468" s="528"/>
      <c r="I468" s="529"/>
      <c r="J468" s="527"/>
      <c r="K468" s="527"/>
      <c r="L468" s="527"/>
      <c r="M468" s="528"/>
      <c r="N468" s="528"/>
      <c r="O468" s="528"/>
      <c r="P468" s="528"/>
      <c r="Q468" s="528"/>
      <c r="R468" s="528"/>
      <c r="S468" s="528"/>
      <c r="T468" s="528"/>
      <c r="U468" s="527"/>
      <c r="V468" s="528"/>
      <c r="W468" s="527"/>
      <c r="X468" s="529"/>
      <c r="Y468" s="529"/>
      <c r="Z468" s="529"/>
      <c r="AA468" s="529"/>
      <c r="AB468" s="529"/>
      <c r="AC468" s="529"/>
      <c r="AD468" s="529"/>
      <c r="AE468" s="529"/>
      <c r="AF468" s="529"/>
      <c r="AG468" s="529"/>
      <c r="AH468" s="529"/>
      <c r="AI468" s="529"/>
      <c r="AJ468" s="529"/>
      <c r="AK468" s="529"/>
      <c r="AL468" s="529"/>
      <c r="AM468" s="529"/>
      <c r="AN468" s="529"/>
      <c r="AO468" s="529"/>
      <c r="AP468" s="529"/>
      <c r="AQ468" s="529"/>
      <c r="AR468" s="529"/>
      <c r="AS468" s="529"/>
      <c r="AT468" s="529"/>
      <c r="AU468" s="529"/>
      <c r="AV468" s="529"/>
      <c r="AW468" s="529"/>
      <c r="AX468" s="529"/>
      <c r="AY468" s="529"/>
      <c r="AZ468" s="529"/>
      <c r="BA468" s="529"/>
      <c r="BB468" s="529"/>
      <c r="BC468" s="529"/>
      <c r="BD468" s="529"/>
      <c r="BE468" s="529"/>
      <c r="BF468" s="529"/>
      <c r="BG468" s="529"/>
      <c r="BH468" s="529"/>
      <c r="BI468" s="529"/>
      <c r="BJ468" s="529"/>
      <c r="BK468" s="529"/>
      <c r="BL468" s="529"/>
      <c r="BM468" s="529"/>
      <c r="BN468" s="529"/>
      <c r="BO468" s="529"/>
      <c r="BP468" s="529"/>
      <c r="BQ468" s="529"/>
      <c r="BR468" s="529"/>
      <c r="BS468" s="529"/>
      <c r="BT468" s="529"/>
    </row>
    <row r="469">
      <c r="A469" s="499"/>
      <c r="B469" s="527"/>
      <c r="C469" s="527"/>
      <c r="D469" s="528"/>
      <c r="E469" s="528"/>
      <c r="F469" s="528"/>
      <c r="G469" s="528"/>
      <c r="I469" s="529"/>
      <c r="J469" s="527"/>
      <c r="K469" s="527"/>
      <c r="L469" s="527"/>
      <c r="M469" s="528"/>
      <c r="N469" s="528"/>
      <c r="O469" s="528"/>
      <c r="P469" s="528"/>
      <c r="Q469" s="528"/>
      <c r="R469" s="528"/>
      <c r="S469" s="528"/>
      <c r="T469" s="528"/>
      <c r="U469" s="527"/>
      <c r="V469" s="528"/>
      <c r="W469" s="527"/>
      <c r="X469" s="529"/>
      <c r="Y469" s="529"/>
      <c r="Z469" s="529"/>
      <c r="AA469" s="529"/>
      <c r="AB469" s="529"/>
      <c r="AC469" s="529"/>
      <c r="AD469" s="529"/>
      <c r="AE469" s="529"/>
      <c r="AF469" s="529"/>
      <c r="AG469" s="529"/>
      <c r="AH469" s="529"/>
      <c r="AI469" s="529"/>
      <c r="AJ469" s="529"/>
      <c r="AK469" s="529"/>
      <c r="AL469" s="529"/>
      <c r="AM469" s="529"/>
      <c r="AN469" s="529"/>
      <c r="AO469" s="529"/>
      <c r="AP469" s="529"/>
      <c r="AQ469" s="529"/>
      <c r="AR469" s="529"/>
      <c r="AS469" s="529"/>
      <c r="AT469" s="529"/>
      <c r="AU469" s="529"/>
      <c r="AV469" s="529"/>
      <c r="AW469" s="529"/>
      <c r="AX469" s="529"/>
      <c r="AY469" s="529"/>
      <c r="AZ469" s="529"/>
      <c r="BA469" s="529"/>
      <c r="BB469" s="529"/>
      <c r="BC469" s="529"/>
      <c r="BD469" s="529"/>
      <c r="BE469" s="529"/>
      <c r="BF469" s="529"/>
      <c r="BG469" s="529"/>
      <c r="BH469" s="529"/>
      <c r="BI469" s="529"/>
      <c r="BJ469" s="529"/>
      <c r="BK469" s="529"/>
      <c r="BL469" s="529"/>
      <c r="BM469" s="529"/>
      <c r="BN469" s="529"/>
      <c r="BO469" s="529"/>
      <c r="BP469" s="529"/>
      <c r="BQ469" s="529"/>
      <c r="BR469" s="529"/>
      <c r="BS469" s="529"/>
      <c r="BT469" s="529"/>
    </row>
    <row r="470">
      <c r="A470" s="499"/>
      <c r="B470" s="527"/>
      <c r="C470" s="527"/>
      <c r="D470" s="528"/>
      <c r="E470" s="528"/>
      <c r="F470" s="528"/>
      <c r="G470" s="528"/>
      <c r="I470" s="529"/>
      <c r="J470" s="527"/>
      <c r="K470" s="527"/>
      <c r="L470" s="527"/>
      <c r="M470" s="528"/>
      <c r="N470" s="528"/>
      <c r="O470" s="528"/>
      <c r="P470" s="528"/>
      <c r="Q470" s="528"/>
      <c r="R470" s="528"/>
      <c r="S470" s="528"/>
      <c r="T470" s="528"/>
      <c r="U470" s="527"/>
      <c r="V470" s="528"/>
      <c r="W470" s="527"/>
      <c r="X470" s="529"/>
      <c r="Y470" s="529"/>
      <c r="Z470" s="529"/>
      <c r="AA470" s="529"/>
      <c r="AB470" s="529"/>
      <c r="AC470" s="529"/>
      <c r="AD470" s="529"/>
      <c r="AE470" s="529"/>
      <c r="AF470" s="529"/>
      <c r="AG470" s="529"/>
      <c r="AH470" s="529"/>
      <c r="AI470" s="529"/>
      <c r="AJ470" s="529"/>
      <c r="AK470" s="529"/>
      <c r="AL470" s="529"/>
      <c r="AM470" s="529"/>
      <c r="AN470" s="529"/>
      <c r="AO470" s="529"/>
      <c r="AP470" s="529"/>
      <c r="AQ470" s="529"/>
      <c r="AR470" s="529"/>
      <c r="AS470" s="529"/>
      <c r="AT470" s="529"/>
      <c r="AU470" s="529"/>
      <c r="AV470" s="529"/>
      <c r="AW470" s="529"/>
      <c r="AX470" s="529"/>
      <c r="AY470" s="529"/>
      <c r="AZ470" s="529"/>
      <c r="BA470" s="529"/>
      <c r="BB470" s="529"/>
      <c r="BC470" s="529"/>
      <c r="BD470" s="529"/>
      <c r="BE470" s="529"/>
      <c r="BF470" s="529"/>
      <c r="BG470" s="529"/>
      <c r="BH470" s="529"/>
      <c r="BI470" s="529"/>
      <c r="BJ470" s="529"/>
      <c r="BK470" s="529"/>
      <c r="BL470" s="529"/>
      <c r="BM470" s="529"/>
      <c r="BN470" s="529"/>
      <c r="BO470" s="529"/>
      <c r="BP470" s="529"/>
      <c r="BQ470" s="529"/>
      <c r="BR470" s="529"/>
      <c r="BS470" s="529"/>
      <c r="BT470" s="529"/>
    </row>
    <row r="471">
      <c r="A471" s="499"/>
      <c r="B471" s="527"/>
      <c r="C471" s="527"/>
      <c r="D471" s="528"/>
      <c r="E471" s="528"/>
      <c r="F471" s="528"/>
      <c r="G471" s="528"/>
      <c r="I471" s="529"/>
      <c r="J471" s="527"/>
      <c r="K471" s="527"/>
      <c r="L471" s="527"/>
      <c r="M471" s="528"/>
      <c r="N471" s="528"/>
      <c r="O471" s="528"/>
      <c r="P471" s="528"/>
      <c r="Q471" s="528"/>
      <c r="R471" s="528"/>
      <c r="S471" s="528"/>
      <c r="T471" s="528"/>
      <c r="U471" s="527"/>
      <c r="V471" s="528"/>
      <c r="W471" s="527"/>
      <c r="X471" s="529"/>
      <c r="Y471" s="529"/>
      <c r="Z471" s="529"/>
      <c r="AA471" s="529"/>
      <c r="AB471" s="529"/>
      <c r="AC471" s="529"/>
      <c r="AD471" s="529"/>
      <c r="AE471" s="529"/>
      <c r="AF471" s="529"/>
      <c r="AG471" s="529"/>
      <c r="AH471" s="529"/>
      <c r="AI471" s="529"/>
      <c r="AJ471" s="529"/>
      <c r="AK471" s="529"/>
      <c r="AL471" s="529"/>
      <c r="AM471" s="529"/>
      <c r="AN471" s="529"/>
      <c r="AO471" s="529"/>
      <c r="AP471" s="529"/>
      <c r="AQ471" s="529"/>
      <c r="AR471" s="529"/>
      <c r="AS471" s="529"/>
      <c r="AT471" s="529"/>
      <c r="AU471" s="529"/>
      <c r="AV471" s="529"/>
      <c r="AW471" s="529"/>
      <c r="AX471" s="529"/>
      <c r="AY471" s="529"/>
      <c r="AZ471" s="529"/>
      <c r="BA471" s="529"/>
      <c r="BB471" s="529"/>
      <c r="BC471" s="529"/>
      <c r="BD471" s="529"/>
      <c r="BE471" s="529"/>
      <c r="BF471" s="529"/>
      <c r="BG471" s="529"/>
      <c r="BH471" s="529"/>
      <c r="BI471" s="529"/>
      <c r="BJ471" s="529"/>
      <c r="BK471" s="529"/>
      <c r="BL471" s="529"/>
      <c r="BM471" s="529"/>
      <c r="BN471" s="529"/>
      <c r="BO471" s="529"/>
      <c r="BP471" s="529"/>
      <c r="BQ471" s="529"/>
      <c r="BR471" s="529"/>
      <c r="BS471" s="529"/>
      <c r="BT471" s="529"/>
    </row>
    <row r="472">
      <c r="A472" s="499"/>
      <c r="B472" s="527"/>
      <c r="C472" s="527"/>
      <c r="D472" s="528"/>
      <c r="E472" s="528"/>
      <c r="F472" s="528"/>
      <c r="G472" s="528"/>
      <c r="I472" s="529"/>
      <c r="J472" s="527"/>
      <c r="K472" s="527"/>
      <c r="L472" s="527"/>
      <c r="M472" s="528"/>
      <c r="N472" s="528"/>
      <c r="O472" s="528"/>
      <c r="P472" s="528"/>
      <c r="Q472" s="528"/>
      <c r="R472" s="528"/>
      <c r="S472" s="528"/>
      <c r="T472" s="528"/>
      <c r="U472" s="527"/>
      <c r="V472" s="528"/>
      <c r="W472" s="527"/>
      <c r="X472" s="529"/>
      <c r="Y472" s="529"/>
      <c r="Z472" s="529"/>
      <c r="AA472" s="529"/>
      <c r="AB472" s="529"/>
      <c r="AC472" s="529"/>
      <c r="AD472" s="529"/>
      <c r="AE472" s="529"/>
      <c r="AF472" s="529"/>
      <c r="AG472" s="529"/>
      <c r="AH472" s="529"/>
      <c r="AI472" s="529"/>
      <c r="AJ472" s="529"/>
      <c r="AK472" s="529"/>
      <c r="AL472" s="529"/>
      <c r="AM472" s="529"/>
      <c r="AN472" s="529"/>
      <c r="AO472" s="529"/>
      <c r="AP472" s="529"/>
      <c r="AQ472" s="529"/>
      <c r="AR472" s="529"/>
      <c r="AS472" s="529"/>
      <c r="AT472" s="529"/>
      <c r="AU472" s="529"/>
      <c r="AV472" s="529"/>
      <c r="AW472" s="529"/>
      <c r="AX472" s="529"/>
      <c r="AY472" s="529"/>
      <c r="AZ472" s="529"/>
      <c r="BA472" s="529"/>
      <c r="BB472" s="529"/>
      <c r="BC472" s="529"/>
      <c r="BD472" s="529"/>
      <c r="BE472" s="529"/>
      <c r="BF472" s="529"/>
      <c r="BG472" s="529"/>
      <c r="BH472" s="529"/>
      <c r="BI472" s="529"/>
      <c r="BJ472" s="529"/>
      <c r="BK472" s="529"/>
      <c r="BL472" s="529"/>
      <c r="BM472" s="529"/>
      <c r="BN472" s="529"/>
      <c r="BO472" s="529"/>
      <c r="BP472" s="529"/>
      <c r="BQ472" s="529"/>
      <c r="BR472" s="529"/>
      <c r="BS472" s="529"/>
      <c r="BT472" s="529"/>
    </row>
    <row r="473">
      <c r="A473" s="499"/>
      <c r="B473" s="527"/>
      <c r="C473" s="527"/>
      <c r="D473" s="528"/>
      <c r="E473" s="528"/>
      <c r="F473" s="528"/>
      <c r="G473" s="528"/>
      <c r="I473" s="529"/>
      <c r="J473" s="527"/>
      <c r="K473" s="527"/>
      <c r="L473" s="527"/>
      <c r="M473" s="528"/>
      <c r="N473" s="528"/>
      <c r="O473" s="528"/>
      <c r="P473" s="528"/>
      <c r="Q473" s="528"/>
      <c r="R473" s="528"/>
      <c r="S473" s="528"/>
      <c r="T473" s="528"/>
      <c r="U473" s="527"/>
      <c r="V473" s="528"/>
      <c r="W473" s="527"/>
      <c r="X473" s="529"/>
      <c r="Y473" s="529"/>
      <c r="Z473" s="529"/>
      <c r="AA473" s="529"/>
      <c r="AB473" s="529"/>
      <c r="AC473" s="529"/>
      <c r="AD473" s="529"/>
      <c r="AE473" s="529"/>
      <c r="AF473" s="529"/>
      <c r="AG473" s="529"/>
      <c r="AH473" s="529"/>
      <c r="AI473" s="529"/>
      <c r="AJ473" s="529"/>
      <c r="AK473" s="529"/>
      <c r="AL473" s="529"/>
      <c r="AM473" s="529"/>
      <c r="AN473" s="529"/>
      <c r="AO473" s="529"/>
      <c r="AP473" s="529"/>
      <c r="AQ473" s="529"/>
      <c r="AR473" s="529"/>
      <c r="AS473" s="529"/>
      <c r="AT473" s="529"/>
      <c r="AU473" s="529"/>
      <c r="AV473" s="529"/>
      <c r="AW473" s="529"/>
      <c r="AX473" s="529"/>
      <c r="AY473" s="529"/>
      <c r="AZ473" s="529"/>
      <c r="BA473" s="529"/>
      <c r="BB473" s="529"/>
      <c r="BC473" s="529"/>
      <c r="BD473" s="529"/>
      <c r="BE473" s="529"/>
      <c r="BF473" s="529"/>
      <c r="BG473" s="529"/>
      <c r="BH473" s="529"/>
      <c r="BI473" s="529"/>
      <c r="BJ473" s="529"/>
      <c r="BK473" s="529"/>
      <c r="BL473" s="529"/>
      <c r="BM473" s="529"/>
      <c r="BN473" s="529"/>
      <c r="BO473" s="529"/>
      <c r="BP473" s="529"/>
      <c r="BQ473" s="529"/>
      <c r="BR473" s="529"/>
      <c r="BS473" s="529"/>
      <c r="BT473" s="529"/>
    </row>
    <row r="474">
      <c r="A474" s="499"/>
      <c r="B474" s="527"/>
      <c r="C474" s="527"/>
      <c r="D474" s="528"/>
      <c r="E474" s="528"/>
      <c r="F474" s="528"/>
      <c r="G474" s="528"/>
      <c r="I474" s="529"/>
      <c r="J474" s="527"/>
      <c r="K474" s="527"/>
      <c r="L474" s="527"/>
      <c r="M474" s="528"/>
      <c r="N474" s="528"/>
      <c r="O474" s="528"/>
      <c r="P474" s="528"/>
      <c r="Q474" s="528"/>
      <c r="R474" s="528"/>
      <c r="S474" s="528"/>
      <c r="T474" s="528"/>
      <c r="U474" s="527"/>
      <c r="V474" s="528"/>
      <c r="W474" s="527"/>
      <c r="X474" s="529"/>
      <c r="Y474" s="529"/>
      <c r="Z474" s="529"/>
      <c r="AA474" s="529"/>
      <c r="AB474" s="529"/>
      <c r="AC474" s="529"/>
      <c r="AD474" s="529"/>
      <c r="AE474" s="529"/>
      <c r="AF474" s="529"/>
      <c r="AG474" s="529"/>
      <c r="AH474" s="529"/>
      <c r="AI474" s="529"/>
      <c r="AJ474" s="529"/>
      <c r="AK474" s="529"/>
      <c r="AL474" s="529"/>
      <c r="AM474" s="529"/>
      <c r="AN474" s="529"/>
      <c r="AO474" s="529"/>
      <c r="AP474" s="529"/>
      <c r="AQ474" s="529"/>
      <c r="AR474" s="529"/>
      <c r="AS474" s="529"/>
      <c r="AT474" s="529"/>
      <c r="AU474" s="529"/>
      <c r="AV474" s="529"/>
      <c r="AW474" s="529"/>
      <c r="AX474" s="529"/>
      <c r="AY474" s="529"/>
      <c r="AZ474" s="529"/>
      <c r="BA474" s="529"/>
      <c r="BB474" s="529"/>
      <c r="BC474" s="529"/>
      <c r="BD474" s="529"/>
      <c r="BE474" s="529"/>
      <c r="BF474" s="529"/>
      <c r="BG474" s="529"/>
      <c r="BH474" s="529"/>
      <c r="BI474" s="529"/>
      <c r="BJ474" s="529"/>
      <c r="BK474" s="529"/>
      <c r="BL474" s="529"/>
      <c r="BM474" s="529"/>
      <c r="BN474" s="529"/>
      <c r="BO474" s="529"/>
      <c r="BP474" s="529"/>
      <c r="BQ474" s="529"/>
      <c r="BR474" s="529"/>
      <c r="BS474" s="529"/>
      <c r="BT474" s="529"/>
    </row>
    <row r="475">
      <c r="A475" s="499"/>
      <c r="B475" s="527"/>
      <c r="C475" s="527"/>
      <c r="D475" s="528"/>
      <c r="E475" s="528"/>
      <c r="F475" s="528"/>
      <c r="G475" s="528"/>
      <c r="I475" s="529"/>
      <c r="J475" s="527"/>
      <c r="K475" s="527"/>
      <c r="L475" s="527"/>
      <c r="M475" s="528"/>
      <c r="N475" s="528"/>
      <c r="O475" s="528"/>
      <c r="P475" s="528"/>
      <c r="Q475" s="528"/>
      <c r="R475" s="528"/>
      <c r="S475" s="528"/>
      <c r="T475" s="528"/>
      <c r="U475" s="527"/>
      <c r="V475" s="528"/>
      <c r="W475" s="527"/>
      <c r="X475" s="529"/>
      <c r="Y475" s="529"/>
      <c r="Z475" s="529"/>
      <c r="AA475" s="529"/>
      <c r="AB475" s="529"/>
      <c r="AC475" s="529"/>
      <c r="AD475" s="529"/>
      <c r="AE475" s="529"/>
      <c r="AF475" s="529"/>
      <c r="AG475" s="529"/>
      <c r="AH475" s="529"/>
      <c r="AI475" s="529"/>
      <c r="AJ475" s="529"/>
      <c r="AK475" s="529"/>
      <c r="AL475" s="529"/>
      <c r="AM475" s="529"/>
      <c r="AN475" s="529"/>
      <c r="AO475" s="529"/>
      <c r="AP475" s="529"/>
      <c r="AQ475" s="529"/>
      <c r="AR475" s="529"/>
      <c r="AS475" s="529"/>
      <c r="AT475" s="529"/>
      <c r="AU475" s="529"/>
      <c r="AV475" s="529"/>
      <c r="AW475" s="529"/>
      <c r="AX475" s="529"/>
      <c r="AY475" s="529"/>
      <c r="AZ475" s="529"/>
      <c r="BA475" s="529"/>
      <c r="BB475" s="529"/>
      <c r="BC475" s="529"/>
      <c r="BD475" s="529"/>
      <c r="BE475" s="529"/>
      <c r="BF475" s="529"/>
      <c r="BG475" s="529"/>
      <c r="BH475" s="529"/>
      <c r="BI475" s="529"/>
      <c r="BJ475" s="529"/>
      <c r="BK475" s="529"/>
      <c r="BL475" s="529"/>
      <c r="BM475" s="529"/>
      <c r="BN475" s="529"/>
      <c r="BO475" s="529"/>
      <c r="BP475" s="529"/>
      <c r="BQ475" s="529"/>
      <c r="BR475" s="529"/>
      <c r="BS475" s="529"/>
      <c r="BT475" s="529"/>
    </row>
    <row r="476">
      <c r="A476" s="499"/>
      <c r="B476" s="527"/>
      <c r="C476" s="527"/>
      <c r="D476" s="528"/>
      <c r="E476" s="528"/>
      <c r="F476" s="528"/>
      <c r="G476" s="528"/>
      <c r="I476" s="529"/>
      <c r="J476" s="527"/>
      <c r="K476" s="527"/>
      <c r="L476" s="527"/>
      <c r="M476" s="528"/>
      <c r="N476" s="528"/>
      <c r="O476" s="528"/>
      <c r="P476" s="528"/>
      <c r="Q476" s="528"/>
      <c r="R476" s="528"/>
      <c r="S476" s="528"/>
      <c r="T476" s="528"/>
      <c r="U476" s="527"/>
      <c r="V476" s="528"/>
      <c r="W476" s="527"/>
      <c r="X476" s="529"/>
      <c r="Y476" s="529"/>
      <c r="Z476" s="529"/>
      <c r="AA476" s="529"/>
      <c r="AB476" s="529"/>
      <c r="AC476" s="529"/>
      <c r="AD476" s="529"/>
      <c r="AE476" s="529"/>
      <c r="AF476" s="529"/>
      <c r="AG476" s="529"/>
      <c r="AH476" s="529"/>
      <c r="AI476" s="529"/>
      <c r="AJ476" s="529"/>
      <c r="AK476" s="529"/>
      <c r="AL476" s="529"/>
      <c r="AM476" s="529"/>
      <c r="AN476" s="529"/>
      <c r="AO476" s="529"/>
      <c r="AP476" s="529"/>
      <c r="AQ476" s="529"/>
      <c r="AR476" s="529"/>
      <c r="AS476" s="529"/>
      <c r="AT476" s="529"/>
      <c r="AU476" s="529"/>
      <c r="AV476" s="529"/>
      <c r="AW476" s="529"/>
      <c r="AX476" s="529"/>
      <c r="AY476" s="529"/>
      <c r="AZ476" s="529"/>
      <c r="BA476" s="529"/>
      <c r="BB476" s="529"/>
      <c r="BC476" s="529"/>
      <c r="BD476" s="529"/>
      <c r="BE476" s="529"/>
      <c r="BF476" s="529"/>
      <c r="BG476" s="529"/>
      <c r="BH476" s="529"/>
      <c r="BI476" s="529"/>
      <c r="BJ476" s="529"/>
      <c r="BK476" s="529"/>
      <c r="BL476" s="529"/>
      <c r="BM476" s="529"/>
      <c r="BN476" s="529"/>
      <c r="BO476" s="529"/>
      <c r="BP476" s="529"/>
      <c r="BQ476" s="529"/>
      <c r="BR476" s="529"/>
      <c r="BS476" s="529"/>
      <c r="BT476" s="529"/>
    </row>
    <row r="477">
      <c r="A477" s="499"/>
      <c r="B477" s="527"/>
      <c r="C477" s="527"/>
      <c r="D477" s="528"/>
      <c r="E477" s="528"/>
      <c r="F477" s="528"/>
      <c r="G477" s="528"/>
      <c r="I477" s="529"/>
      <c r="J477" s="527"/>
      <c r="K477" s="527"/>
      <c r="L477" s="527"/>
      <c r="M477" s="528"/>
      <c r="N477" s="528"/>
      <c r="O477" s="528"/>
      <c r="P477" s="528"/>
      <c r="Q477" s="528"/>
      <c r="R477" s="528"/>
      <c r="S477" s="528"/>
      <c r="T477" s="528"/>
      <c r="U477" s="527"/>
      <c r="V477" s="528"/>
      <c r="W477" s="527"/>
      <c r="X477" s="529"/>
      <c r="Y477" s="529"/>
      <c r="Z477" s="529"/>
      <c r="AA477" s="529"/>
      <c r="AB477" s="529"/>
      <c r="AC477" s="529"/>
      <c r="AD477" s="529"/>
      <c r="AE477" s="529"/>
      <c r="AF477" s="529"/>
      <c r="AG477" s="529"/>
      <c r="AH477" s="529"/>
      <c r="AI477" s="529"/>
      <c r="AJ477" s="529"/>
      <c r="AK477" s="529"/>
      <c r="AL477" s="529"/>
      <c r="AM477" s="529"/>
      <c r="AN477" s="529"/>
      <c r="AO477" s="529"/>
      <c r="AP477" s="529"/>
      <c r="AQ477" s="529"/>
      <c r="AR477" s="529"/>
      <c r="AS477" s="529"/>
      <c r="AT477" s="529"/>
      <c r="AU477" s="529"/>
      <c r="AV477" s="529"/>
      <c r="AW477" s="529"/>
      <c r="AX477" s="529"/>
      <c r="AY477" s="529"/>
      <c r="AZ477" s="529"/>
      <c r="BA477" s="529"/>
      <c r="BB477" s="529"/>
      <c r="BC477" s="529"/>
      <c r="BD477" s="529"/>
      <c r="BE477" s="529"/>
      <c r="BF477" s="529"/>
      <c r="BG477" s="529"/>
      <c r="BH477" s="529"/>
      <c r="BI477" s="529"/>
      <c r="BJ477" s="529"/>
      <c r="BK477" s="529"/>
      <c r="BL477" s="529"/>
      <c r="BM477" s="529"/>
      <c r="BN477" s="529"/>
      <c r="BO477" s="529"/>
      <c r="BP477" s="529"/>
      <c r="BQ477" s="529"/>
      <c r="BR477" s="529"/>
      <c r="BS477" s="529"/>
      <c r="BT477" s="529"/>
    </row>
    <row r="478">
      <c r="A478" s="499"/>
      <c r="B478" s="527"/>
      <c r="C478" s="527"/>
      <c r="D478" s="528"/>
      <c r="E478" s="528"/>
      <c r="F478" s="528"/>
      <c r="G478" s="528"/>
      <c r="I478" s="529"/>
      <c r="J478" s="527"/>
      <c r="K478" s="527"/>
      <c r="L478" s="527"/>
      <c r="M478" s="528"/>
      <c r="N478" s="528"/>
      <c r="O478" s="528"/>
      <c r="P478" s="528"/>
      <c r="Q478" s="528"/>
      <c r="R478" s="528"/>
      <c r="S478" s="528"/>
      <c r="T478" s="528"/>
      <c r="U478" s="527"/>
      <c r="V478" s="528"/>
      <c r="W478" s="527"/>
      <c r="X478" s="529"/>
      <c r="Y478" s="529"/>
      <c r="Z478" s="529"/>
      <c r="AA478" s="529"/>
      <c r="AB478" s="529"/>
      <c r="AC478" s="529"/>
      <c r="AD478" s="529"/>
      <c r="AE478" s="529"/>
      <c r="AF478" s="529"/>
      <c r="AG478" s="529"/>
      <c r="AH478" s="529"/>
      <c r="AI478" s="529"/>
      <c r="AJ478" s="529"/>
      <c r="AK478" s="529"/>
      <c r="AL478" s="529"/>
      <c r="AM478" s="529"/>
      <c r="AN478" s="529"/>
      <c r="AO478" s="529"/>
      <c r="AP478" s="529"/>
      <c r="AQ478" s="529"/>
      <c r="AR478" s="529"/>
      <c r="AS478" s="529"/>
      <c r="AT478" s="529"/>
      <c r="AU478" s="529"/>
      <c r="AV478" s="529"/>
      <c r="AW478" s="529"/>
      <c r="AX478" s="529"/>
      <c r="AY478" s="529"/>
      <c r="AZ478" s="529"/>
      <c r="BA478" s="529"/>
      <c r="BB478" s="529"/>
      <c r="BC478" s="529"/>
      <c r="BD478" s="529"/>
      <c r="BE478" s="529"/>
      <c r="BF478" s="529"/>
      <c r="BG478" s="529"/>
      <c r="BH478" s="529"/>
      <c r="BI478" s="529"/>
      <c r="BJ478" s="529"/>
      <c r="BK478" s="529"/>
      <c r="BL478" s="529"/>
      <c r="BM478" s="529"/>
      <c r="BN478" s="529"/>
      <c r="BO478" s="529"/>
      <c r="BP478" s="529"/>
      <c r="BQ478" s="529"/>
      <c r="BR478" s="529"/>
      <c r="BS478" s="529"/>
      <c r="BT478" s="529"/>
    </row>
    <row r="479">
      <c r="A479" s="499"/>
      <c r="B479" s="527"/>
      <c r="C479" s="527"/>
      <c r="D479" s="528"/>
      <c r="E479" s="528"/>
      <c r="F479" s="528"/>
      <c r="G479" s="528"/>
      <c r="I479" s="529"/>
      <c r="J479" s="527"/>
      <c r="K479" s="527"/>
      <c r="L479" s="527"/>
      <c r="M479" s="528"/>
      <c r="N479" s="528"/>
      <c r="O479" s="528"/>
      <c r="P479" s="528"/>
      <c r="Q479" s="528"/>
      <c r="R479" s="528"/>
      <c r="S479" s="528"/>
      <c r="T479" s="528"/>
      <c r="U479" s="527"/>
      <c r="V479" s="528"/>
      <c r="W479" s="527"/>
      <c r="X479" s="529"/>
      <c r="Y479" s="529"/>
      <c r="Z479" s="529"/>
      <c r="AA479" s="529"/>
      <c r="AB479" s="529"/>
      <c r="AC479" s="529"/>
      <c r="AD479" s="529"/>
      <c r="AE479" s="529"/>
      <c r="AF479" s="529"/>
      <c r="AG479" s="529"/>
      <c r="AH479" s="529"/>
      <c r="AI479" s="529"/>
      <c r="AJ479" s="529"/>
      <c r="AK479" s="529"/>
      <c r="AL479" s="529"/>
      <c r="AM479" s="529"/>
      <c r="AN479" s="529"/>
      <c r="AO479" s="529"/>
      <c r="AP479" s="529"/>
      <c r="AQ479" s="529"/>
      <c r="AR479" s="529"/>
      <c r="AS479" s="529"/>
      <c r="AT479" s="529"/>
      <c r="AU479" s="529"/>
      <c r="AV479" s="529"/>
      <c r="AW479" s="529"/>
      <c r="AX479" s="529"/>
      <c r="AY479" s="529"/>
      <c r="AZ479" s="529"/>
      <c r="BA479" s="529"/>
      <c r="BB479" s="529"/>
      <c r="BC479" s="529"/>
      <c r="BD479" s="529"/>
      <c r="BE479" s="529"/>
      <c r="BF479" s="529"/>
      <c r="BG479" s="529"/>
      <c r="BH479" s="529"/>
      <c r="BI479" s="529"/>
      <c r="BJ479" s="529"/>
      <c r="BK479" s="529"/>
      <c r="BL479" s="529"/>
      <c r="BM479" s="529"/>
      <c r="BN479" s="529"/>
      <c r="BO479" s="529"/>
      <c r="BP479" s="529"/>
      <c r="BQ479" s="529"/>
      <c r="BR479" s="529"/>
      <c r="BS479" s="529"/>
      <c r="BT479" s="529"/>
    </row>
    <row r="480">
      <c r="A480" s="499"/>
      <c r="B480" s="527"/>
      <c r="C480" s="527"/>
      <c r="D480" s="528"/>
      <c r="E480" s="528"/>
      <c r="F480" s="528"/>
      <c r="G480" s="528"/>
      <c r="I480" s="529"/>
      <c r="J480" s="527"/>
      <c r="K480" s="527"/>
      <c r="L480" s="527"/>
      <c r="M480" s="528"/>
      <c r="N480" s="528"/>
      <c r="O480" s="528"/>
      <c r="P480" s="528"/>
      <c r="Q480" s="528"/>
      <c r="R480" s="528"/>
      <c r="S480" s="528"/>
      <c r="T480" s="528"/>
      <c r="U480" s="527"/>
      <c r="V480" s="528"/>
      <c r="W480" s="527"/>
      <c r="X480" s="529"/>
      <c r="Y480" s="529"/>
      <c r="Z480" s="529"/>
      <c r="AA480" s="529"/>
      <c r="AB480" s="529"/>
      <c r="AC480" s="529"/>
      <c r="AD480" s="529"/>
      <c r="AE480" s="529"/>
      <c r="AF480" s="529"/>
      <c r="AG480" s="529"/>
      <c r="AH480" s="529"/>
      <c r="AI480" s="529"/>
      <c r="AJ480" s="529"/>
      <c r="AK480" s="529"/>
      <c r="AL480" s="529"/>
      <c r="AM480" s="529"/>
      <c r="AN480" s="529"/>
      <c r="AO480" s="529"/>
      <c r="AP480" s="529"/>
      <c r="AQ480" s="529"/>
      <c r="AR480" s="529"/>
      <c r="AS480" s="529"/>
      <c r="AT480" s="529"/>
      <c r="AU480" s="529"/>
      <c r="AV480" s="529"/>
      <c r="AW480" s="529"/>
      <c r="AX480" s="529"/>
      <c r="AY480" s="529"/>
      <c r="AZ480" s="529"/>
      <c r="BA480" s="529"/>
      <c r="BB480" s="529"/>
      <c r="BC480" s="529"/>
      <c r="BD480" s="529"/>
      <c r="BE480" s="529"/>
      <c r="BF480" s="529"/>
      <c r="BG480" s="529"/>
      <c r="BH480" s="529"/>
      <c r="BI480" s="529"/>
      <c r="BJ480" s="529"/>
      <c r="BK480" s="529"/>
      <c r="BL480" s="529"/>
      <c r="BM480" s="529"/>
      <c r="BN480" s="529"/>
      <c r="BO480" s="529"/>
      <c r="BP480" s="529"/>
      <c r="BQ480" s="529"/>
      <c r="BR480" s="529"/>
      <c r="BS480" s="529"/>
      <c r="BT480" s="529"/>
    </row>
    <row r="481">
      <c r="A481" s="499"/>
      <c r="B481" s="527"/>
      <c r="C481" s="527"/>
      <c r="D481" s="528"/>
      <c r="E481" s="528"/>
      <c r="F481" s="528"/>
      <c r="G481" s="528"/>
      <c r="I481" s="529"/>
      <c r="J481" s="527"/>
      <c r="K481" s="527"/>
      <c r="L481" s="527"/>
      <c r="M481" s="528"/>
      <c r="N481" s="528"/>
      <c r="O481" s="528"/>
      <c r="P481" s="528"/>
      <c r="Q481" s="528"/>
      <c r="R481" s="528"/>
      <c r="S481" s="528"/>
      <c r="T481" s="528"/>
      <c r="U481" s="527"/>
      <c r="V481" s="528"/>
      <c r="W481" s="527"/>
      <c r="X481" s="529"/>
      <c r="Y481" s="529"/>
      <c r="Z481" s="529"/>
      <c r="AA481" s="529"/>
      <c r="AB481" s="529"/>
      <c r="AC481" s="529"/>
      <c r="AD481" s="529"/>
      <c r="AE481" s="529"/>
      <c r="AF481" s="529"/>
      <c r="AG481" s="529"/>
      <c r="AH481" s="529"/>
      <c r="AI481" s="529"/>
      <c r="AJ481" s="529"/>
      <c r="AK481" s="529"/>
      <c r="AL481" s="529"/>
      <c r="AM481" s="529"/>
      <c r="AN481" s="529"/>
      <c r="AO481" s="529"/>
      <c r="AP481" s="529"/>
      <c r="AQ481" s="529"/>
      <c r="AR481" s="529"/>
      <c r="AS481" s="529"/>
      <c r="AT481" s="529"/>
      <c r="AU481" s="529"/>
      <c r="AV481" s="529"/>
      <c r="AW481" s="529"/>
      <c r="AX481" s="529"/>
      <c r="AY481" s="529"/>
      <c r="AZ481" s="529"/>
      <c r="BA481" s="529"/>
      <c r="BB481" s="529"/>
      <c r="BC481" s="529"/>
      <c r="BD481" s="529"/>
      <c r="BE481" s="529"/>
      <c r="BF481" s="529"/>
      <c r="BG481" s="529"/>
      <c r="BH481" s="529"/>
      <c r="BI481" s="529"/>
      <c r="BJ481" s="529"/>
      <c r="BK481" s="529"/>
      <c r="BL481" s="529"/>
      <c r="BM481" s="529"/>
      <c r="BN481" s="529"/>
      <c r="BO481" s="529"/>
      <c r="BP481" s="529"/>
      <c r="BQ481" s="529"/>
      <c r="BR481" s="529"/>
      <c r="BS481" s="529"/>
      <c r="BT481" s="529"/>
    </row>
    <row r="482">
      <c r="A482" s="499"/>
      <c r="B482" s="527"/>
      <c r="C482" s="527"/>
      <c r="D482" s="528"/>
      <c r="E482" s="528"/>
      <c r="F482" s="528"/>
      <c r="G482" s="528"/>
      <c r="I482" s="529"/>
      <c r="J482" s="527"/>
      <c r="K482" s="527"/>
      <c r="L482" s="527"/>
      <c r="M482" s="528"/>
      <c r="N482" s="528"/>
      <c r="O482" s="528"/>
      <c r="P482" s="528"/>
      <c r="Q482" s="528"/>
      <c r="R482" s="528"/>
      <c r="S482" s="528"/>
      <c r="T482" s="528"/>
      <c r="U482" s="527"/>
      <c r="V482" s="528"/>
      <c r="W482" s="527"/>
      <c r="X482" s="529"/>
      <c r="Y482" s="529"/>
      <c r="Z482" s="529"/>
      <c r="AA482" s="529"/>
      <c r="AB482" s="529"/>
      <c r="AC482" s="529"/>
      <c r="AD482" s="529"/>
      <c r="AE482" s="529"/>
      <c r="AF482" s="529"/>
      <c r="AG482" s="529"/>
      <c r="AH482" s="529"/>
      <c r="AI482" s="529"/>
      <c r="AJ482" s="529"/>
      <c r="AK482" s="529"/>
      <c r="AL482" s="529"/>
      <c r="AM482" s="529"/>
      <c r="AN482" s="529"/>
      <c r="AO482" s="529"/>
      <c r="AP482" s="529"/>
      <c r="AQ482" s="529"/>
      <c r="AR482" s="529"/>
      <c r="AS482" s="529"/>
      <c r="AT482" s="529"/>
      <c r="AU482" s="529"/>
      <c r="AV482" s="529"/>
      <c r="AW482" s="529"/>
      <c r="AX482" s="529"/>
      <c r="AY482" s="529"/>
      <c r="AZ482" s="529"/>
      <c r="BA482" s="529"/>
      <c r="BB482" s="529"/>
      <c r="BC482" s="529"/>
      <c r="BD482" s="529"/>
      <c r="BE482" s="529"/>
      <c r="BF482" s="529"/>
      <c r="BG482" s="529"/>
      <c r="BH482" s="529"/>
      <c r="BI482" s="529"/>
      <c r="BJ482" s="529"/>
      <c r="BK482" s="529"/>
      <c r="BL482" s="529"/>
      <c r="BM482" s="529"/>
      <c r="BN482" s="529"/>
      <c r="BO482" s="529"/>
      <c r="BP482" s="529"/>
      <c r="BQ482" s="529"/>
      <c r="BR482" s="529"/>
      <c r="BS482" s="529"/>
      <c r="BT482" s="529"/>
    </row>
    <row r="483">
      <c r="A483" s="499"/>
      <c r="B483" s="527"/>
      <c r="C483" s="527"/>
      <c r="D483" s="528"/>
      <c r="E483" s="528"/>
      <c r="F483" s="528"/>
      <c r="G483" s="528"/>
      <c r="I483" s="529"/>
      <c r="J483" s="527"/>
      <c r="K483" s="527"/>
      <c r="L483" s="527"/>
      <c r="M483" s="528"/>
      <c r="N483" s="528"/>
      <c r="O483" s="528"/>
      <c r="P483" s="528"/>
      <c r="Q483" s="528"/>
      <c r="R483" s="528"/>
      <c r="S483" s="528"/>
      <c r="T483" s="528"/>
      <c r="U483" s="527"/>
      <c r="V483" s="528"/>
      <c r="W483" s="527"/>
      <c r="X483" s="529"/>
      <c r="Y483" s="529"/>
      <c r="Z483" s="529"/>
      <c r="AA483" s="529"/>
      <c r="AB483" s="529"/>
      <c r="AC483" s="529"/>
      <c r="AD483" s="529"/>
      <c r="AE483" s="529"/>
      <c r="AF483" s="529"/>
      <c r="AG483" s="529"/>
      <c r="AH483" s="529"/>
      <c r="AI483" s="529"/>
      <c r="AJ483" s="529"/>
      <c r="AK483" s="529"/>
      <c r="AL483" s="529"/>
      <c r="AM483" s="529"/>
      <c r="AN483" s="529"/>
      <c r="AO483" s="529"/>
      <c r="AP483" s="529"/>
      <c r="AQ483" s="529"/>
      <c r="AR483" s="529"/>
      <c r="AS483" s="529"/>
      <c r="AT483" s="529"/>
      <c r="AU483" s="529"/>
      <c r="AV483" s="529"/>
      <c r="AW483" s="529"/>
      <c r="AX483" s="529"/>
      <c r="AY483" s="529"/>
      <c r="AZ483" s="529"/>
      <c r="BA483" s="529"/>
      <c r="BB483" s="529"/>
      <c r="BC483" s="529"/>
      <c r="BD483" s="529"/>
      <c r="BE483" s="529"/>
      <c r="BF483" s="529"/>
      <c r="BG483" s="529"/>
      <c r="BH483" s="529"/>
      <c r="BI483" s="529"/>
      <c r="BJ483" s="529"/>
      <c r="BK483" s="529"/>
      <c r="BL483" s="529"/>
      <c r="BM483" s="529"/>
      <c r="BN483" s="529"/>
      <c r="BO483" s="529"/>
      <c r="BP483" s="529"/>
      <c r="BQ483" s="529"/>
      <c r="BR483" s="529"/>
      <c r="BS483" s="529"/>
      <c r="BT483" s="529"/>
    </row>
    <row r="484">
      <c r="A484" s="499"/>
      <c r="B484" s="527"/>
      <c r="C484" s="527"/>
      <c r="D484" s="528"/>
      <c r="E484" s="528"/>
      <c r="F484" s="528"/>
      <c r="G484" s="528"/>
      <c r="I484" s="529"/>
      <c r="J484" s="527"/>
      <c r="K484" s="527"/>
      <c r="L484" s="527"/>
      <c r="M484" s="528"/>
      <c r="N484" s="528"/>
      <c r="O484" s="528"/>
      <c r="P484" s="528"/>
      <c r="Q484" s="528"/>
      <c r="R484" s="528"/>
      <c r="S484" s="528"/>
      <c r="T484" s="528"/>
      <c r="U484" s="527"/>
      <c r="V484" s="528"/>
      <c r="W484" s="527"/>
      <c r="X484" s="529"/>
      <c r="Y484" s="529"/>
      <c r="Z484" s="529"/>
      <c r="AA484" s="529"/>
      <c r="AB484" s="529"/>
      <c r="AC484" s="529"/>
      <c r="AD484" s="529"/>
      <c r="AE484" s="529"/>
      <c r="AF484" s="529"/>
      <c r="AG484" s="529"/>
      <c r="AH484" s="529"/>
      <c r="AI484" s="529"/>
      <c r="AJ484" s="529"/>
      <c r="AK484" s="529"/>
      <c r="AL484" s="529"/>
      <c r="AM484" s="529"/>
      <c r="AN484" s="529"/>
      <c r="AO484" s="529"/>
      <c r="AP484" s="529"/>
      <c r="AQ484" s="529"/>
      <c r="AR484" s="529"/>
      <c r="AS484" s="529"/>
      <c r="AT484" s="529"/>
      <c r="AU484" s="529"/>
      <c r="AV484" s="529"/>
      <c r="AW484" s="529"/>
      <c r="AX484" s="529"/>
      <c r="AY484" s="529"/>
      <c r="AZ484" s="529"/>
      <c r="BA484" s="529"/>
      <c r="BB484" s="529"/>
      <c r="BC484" s="529"/>
      <c r="BD484" s="529"/>
      <c r="BE484" s="529"/>
      <c r="BF484" s="529"/>
      <c r="BG484" s="529"/>
      <c r="BH484" s="529"/>
      <c r="BI484" s="529"/>
      <c r="BJ484" s="529"/>
      <c r="BK484" s="529"/>
      <c r="BL484" s="529"/>
      <c r="BM484" s="529"/>
      <c r="BN484" s="529"/>
      <c r="BO484" s="529"/>
      <c r="BP484" s="529"/>
      <c r="BQ484" s="529"/>
      <c r="BR484" s="529"/>
      <c r="BS484" s="529"/>
      <c r="BT484" s="529"/>
    </row>
    <row r="485">
      <c r="A485" s="499"/>
      <c r="B485" s="527"/>
      <c r="C485" s="527"/>
      <c r="D485" s="528"/>
      <c r="E485" s="528"/>
      <c r="F485" s="528"/>
      <c r="G485" s="528"/>
      <c r="I485" s="529"/>
      <c r="J485" s="527"/>
      <c r="K485" s="527"/>
      <c r="L485" s="527"/>
      <c r="M485" s="528"/>
      <c r="N485" s="528"/>
      <c r="O485" s="528"/>
      <c r="P485" s="528"/>
      <c r="Q485" s="528"/>
      <c r="R485" s="528"/>
      <c r="S485" s="528"/>
      <c r="T485" s="528"/>
      <c r="U485" s="527"/>
      <c r="V485" s="528"/>
      <c r="W485" s="527"/>
      <c r="X485" s="529"/>
      <c r="Y485" s="529"/>
      <c r="Z485" s="529"/>
      <c r="AA485" s="529"/>
      <c r="AB485" s="529"/>
      <c r="AC485" s="529"/>
      <c r="AD485" s="529"/>
      <c r="AE485" s="529"/>
      <c r="AF485" s="529"/>
      <c r="AG485" s="529"/>
      <c r="AH485" s="529"/>
      <c r="AI485" s="529"/>
      <c r="AJ485" s="529"/>
      <c r="AK485" s="529"/>
      <c r="AL485" s="529"/>
      <c r="AM485" s="529"/>
      <c r="AN485" s="529"/>
      <c r="AO485" s="529"/>
      <c r="AP485" s="529"/>
      <c r="AQ485" s="529"/>
      <c r="AR485" s="529"/>
      <c r="AS485" s="529"/>
      <c r="AT485" s="529"/>
      <c r="AU485" s="529"/>
      <c r="AV485" s="529"/>
      <c r="AW485" s="529"/>
      <c r="AX485" s="529"/>
      <c r="AY485" s="529"/>
      <c r="AZ485" s="529"/>
      <c r="BA485" s="529"/>
      <c r="BB485" s="529"/>
      <c r="BC485" s="529"/>
      <c r="BD485" s="529"/>
      <c r="BE485" s="529"/>
      <c r="BF485" s="529"/>
      <c r="BG485" s="529"/>
      <c r="BH485" s="529"/>
      <c r="BI485" s="529"/>
      <c r="BJ485" s="529"/>
      <c r="BK485" s="529"/>
      <c r="BL485" s="529"/>
      <c r="BM485" s="529"/>
      <c r="BN485" s="529"/>
      <c r="BO485" s="529"/>
      <c r="BP485" s="529"/>
      <c r="BQ485" s="529"/>
      <c r="BR485" s="529"/>
      <c r="BS485" s="529"/>
      <c r="BT485" s="529"/>
    </row>
    <row r="486">
      <c r="A486" s="499"/>
      <c r="B486" s="527"/>
      <c r="C486" s="527"/>
      <c r="D486" s="528"/>
      <c r="E486" s="528"/>
      <c r="F486" s="528"/>
      <c r="G486" s="528"/>
      <c r="I486" s="529"/>
      <c r="J486" s="527"/>
      <c r="K486" s="527"/>
      <c r="L486" s="527"/>
      <c r="M486" s="528"/>
      <c r="N486" s="528"/>
      <c r="O486" s="528"/>
      <c r="P486" s="528"/>
      <c r="Q486" s="528"/>
      <c r="R486" s="528"/>
      <c r="S486" s="528"/>
      <c r="T486" s="528"/>
      <c r="U486" s="527"/>
      <c r="V486" s="528"/>
      <c r="W486" s="527"/>
      <c r="X486" s="529"/>
      <c r="Y486" s="529"/>
      <c r="Z486" s="529"/>
      <c r="AA486" s="529"/>
      <c r="AB486" s="529"/>
      <c r="AC486" s="529"/>
      <c r="AD486" s="529"/>
      <c r="AE486" s="529"/>
      <c r="AF486" s="529"/>
      <c r="AG486" s="529"/>
      <c r="AH486" s="529"/>
      <c r="AI486" s="529"/>
      <c r="AJ486" s="529"/>
      <c r="AK486" s="529"/>
      <c r="AL486" s="529"/>
      <c r="AM486" s="529"/>
      <c r="AN486" s="529"/>
      <c r="AO486" s="529"/>
      <c r="AP486" s="529"/>
      <c r="AQ486" s="529"/>
      <c r="AR486" s="529"/>
      <c r="AS486" s="529"/>
      <c r="AT486" s="529"/>
      <c r="AU486" s="529"/>
      <c r="AV486" s="529"/>
      <c r="AW486" s="529"/>
      <c r="AX486" s="529"/>
      <c r="AY486" s="529"/>
      <c r="AZ486" s="529"/>
      <c r="BA486" s="529"/>
      <c r="BB486" s="529"/>
      <c r="BC486" s="529"/>
      <c r="BD486" s="529"/>
      <c r="BE486" s="529"/>
      <c r="BF486" s="529"/>
      <c r="BG486" s="529"/>
      <c r="BH486" s="529"/>
      <c r="BI486" s="529"/>
      <c r="BJ486" s="529"/>
      <c r="BK486" s="529"/>
      <c r="BL486" s="529"/>
      <c r="BM486" s="529"/>
      <c r="BN486" s="529"/>
      <c r="BO486" s="529"/>
      <c r="BP486" s="529"/>
      <c r="BQ486" s="529"/>
      <c r="BR486" s="529"/>
      <c r="BS486" s="529"/>
      <c r="BT486" s="529"/>
    </row>
    <row r="487">
      <c r="A487" s="499"/>
      <c r="B487" s="527"/>
      <c r="C487" s="527"/>
      <c r="D487" s="528"/>
      <c r="E487" s="528"/>
      <c r="F487" s="528"/>
      <c r="G487" s="528"/>
      <c r="I487" s="529"/>
      <c r="J487" s="527"/>
      <c r="K487" s="527"/>
      <c r="L487" s="527"/>
      <c r="M487" s="528"/>
      <c r="N487" s="528"/>
      <c r="O487" s="528"/>
      <c r="P487" s="528"/>
      <c r="Q487" s="528"/>
      <c r="R487" s="528"/>
      <c r="S487" s="528"/>
      <c r="T487" s="528"/>
      <c r="U487" s="527"/>
      <c r="V487" s="528"/>
      <c r="W487" s="527"/>
      <c r="X487" s="529"/>
      <c r="Y487" s="529"/>
      <c r="Z487" s="529"/>
      <c r="AA487" s="529"/>
      <c r="AB487" s="529"/>
      <c r="AC487" s="529"/>
      <c r="AD487" s="529"/>
      <c r="AE487" s="529"/>
      <c r="AF487" s="529"/>
      <c r="AG487" s="529"/>
      <c r="AH487" s="529"/>
      <c r="AI487" s="529"/>
      <c r="AJ487" s="529"/>
      <c r="AK487" s="529"/>
      <c r="AL487" s="529"/>
      <c r="AM487" s="529"/>
      <c r="AN487" s="529"/>
      <c r="AO487" s="529"/>
      <c r="AP487" s="529"/>
      <c r="AQ487" s="529"/>
      <c r="AR487" s="529"/>
      <c r="AS487" s="529"/>
      <c r="AT487" s="529"/>
      <c r="AU487" s="529"/>
      <c r="AV487" s="529"/>
      <c r="AW487" s="529"/>
      <c r="AX487" s="529"/>
      <c r="AY487" s="529"/>
      <c r="AZ487" s="529"/>
      <c r="BA487" s="529"/>
      <c r="BB487" s="529"/>
      <c r="BC487" s="529"/>
      <c r="BD487" s="529"/>
      <c r="BE487" s="529"/>
      <c r="BF487" s="529"/>
      <c r="BG487" s="529"/>
      <c r="BH487" s="529"/>
      <c r="BI487" s="529"/>
      <c r="BJ487" s="529"/>
      <c r="BK487" s="529"/>
      <c r="BL487" s="529"/>
      <c r="BM487" s="529"/>
      <c r="BN487" s="529"/>
      <c r="BO487" s="529"/>
      <c r="BP487" s="529"/>
      <c r="BQ487" s="529"/>
      <c r="BR487" s="529"/>
      <c r="BS487" s="529"/>
      <c r="BT487" s="529"/>
    </row>
    <row r="488">
      <c r="A488" s="499"/>
      <c r="B488" s="527"/>
      <c r="C488" s="527"/>
      <c r="D488" s="528"/>
      <c r="E488" s="528"/>
      <c r="F488" s="528"/>
      <c r="G488" s="528"/>
      <c r="I488" s="529"/>
      <c r="J488" s="527"/>
      <c r="K488" s="527"/>
      <c r="L488" s="527"/>
      <c r="M488" s="528"/>
      <c r="N488" s="528"/>
      <c r="O488" s="528"/>
      <c r="P488" s="528"/>
      <c r="Q488" s="528"/>
      <c r="R488" s="528"/>
      <c r="S488" s="528"/>
      <c r="T488" s="528"/>
      <c r="U488" s="527"/>
      <c r="V488" s="528"/>
      <c r="W488" s="527"/>
      <c r="X488" s="529"/>
      <c r="Y488" s="529"/>
      <c r="Z488" s="529"/>
      <c r="AA488" s="529"/>
      <c r="AB488" s="529"/>
      <c r="AC488" s="529"/>
      <c r="AD488" s="529"/>
      <c r="AE488" s="529"/>
      <c r="AF488" s="529"/>
      <c r="AG488" s="529"/>
      <c r="AH488" s="529"/>
      <c r="AI488" s="529"/>
      <c r="AJ488" s="529"/>
      <c r="AK488" s="529"/>
      <c r="AL488" s="529"/>
      <c r="AM488" s="529"/>
      <c r="AN488" s="529"/>
      <c r="AO488" s="529"/>
      <c r="AP488" s="529"/>
      <c r="AQ488" s="529"/>
      <c r="AR488" s="529"/>
      <c r="AS488" s="529"/>
      <c r="AT488" s="529"/>
      <c r="AU488" s="529"/>
      <c r="AV488" s="529"/>
      <c r="AW488" s="529"/>
      <c r="AX488" s="529"/>
      <c r="AY488" s="529"/>
      <c r="AZ488" s="529"/>
      <c r="BA488" s="529"/>
      <c r="BB488" s="529"/>
      <c r="BC488" s="529"/>
      <c r="BD488" s="529"/>
      <c r="BE488" s="529"/>
      <c r="BF488" s="529"/>
      <c r="BG488" s="529"/>
      <c r="BH488" s="529"/>
      <c r="BI488" s="529"/>
      <c r="BJ488" s="529"/>
      <c r="BK488" s="529"/>
      <c r="BL488" s="529"/>
      <c r="BM488" s="529"/>
      <c r="BN488" s="529"/>
      <c r="BO488" s="529"/>
      <c r="BP488" s="529"/>
      <c r="BQ488" s="529"/>
      <c r="BR488" s="529"/>
      <c r="BS488" s="529"/>
      <c r="BT488" s="529"/>
    </row>
    <row r="489">
      <c r="A489" s="499"/>
      <c r="B489" s="527"/>
      <c r="C489" s="527"/>
      <c r="D489" s="528"/>
      <c r="E489" s="528"/>
      <c r="F489" s="528"/>
      <c r="G489" s="528"/>
      <c r="I489" s="529"/>
      <c r="J489" s="527"/>
      <c r="K489" s="527"/>
      <c r="L489" s="527"/>
      <c r="M489" s="528"/>
      <c r="N489" s="528"/>
      <c r="O489" s="528"/>
      <c r="P489" s="528"/>
      <c r="Q489" s="528"/>
      <c r="R489" s="528"/>
      <c r="S489" s="528"/>
      <c r="T489" s="528"/>
      <c r="U489" s="527"/>
      <c r="V489" s="528"/>
      <c r="W489" s="527"/>
      <c r="X489" s="529"/>
      <c r="Y489" s="529"/>
      <c r="Z489" s="529"/>
      <c r="AA489" s="529"/>
      <c r="AB489" s="529"/>
      <c r="AC489" s="529"/>
      <c r="AD489" s="529"/>
      <c r="AE489" s="529"/>
      <c r="AF489" s="529"/>
      <c r="AG489" s="529"/>
      <c r="AH489" s="529"/>
      <c r="AI489" s="529"/>
      <c r="AJ489" s="529"/>
      <c r="AK489" s="529"/>
      <c r="AL489" s="529"/>
      <c r="AM489" s="529"/>
      <c r="AN489" s="529"/>
      <c r="AO489" s="529"/>
      <c r="AP489" s="529"/>
      <c r="AQ489" s="529"/>
      <c r="AR489" s="529"/>
      <c r="AS489" s="529"/>
      <c r="AT489" s="529"/>
      <c r="AU489" s="529"/>
      <c r="AV489" s="529"/>
      <c r="AW489" s="529"/>
      <c r="AX489" s="529"/>
      <c r="AY489" s="529"/>
      <c r="AZ489" s="529"/>
      <c r="BA489" s="529"/>
      <c r="BB489" s="529"/>
      <c r="BC489" s="529"/>
      <c r="BD489" s="529"/>
      <c r="BE489" s="529"/>
      <c r="BF489" s="529"/>
      <c r="BG489" s="529"/>
      <c r="BH489" s="529"/>
      <c r="BI489" s="529"/>
      <c r="BJ489" s="529"/>
      <c r="BK489" s="529"/>
      <c r="BL489" s="529"/>
      <c r="BM489" s="529"/>
      <c r="BN489" s="529"/>
      <c r="BO489" s="529"/>
      <c r="BP489" s="529"/>
      <c r="BQ489" s="529"/>
      <c r="BR489" s="529"/>
      <c r="BS489" s="529"/>
      <c r="BT489" s="529"/>
    </row>
    <row r="490">
      <c r="A490" s="499"/>
      <c r="B490" s="527"/>
      <c r="C490" s="527"/>
      <c r="D490" s="528"/>
      <c r="E490" s="528"/>
      <c r="F490" s="528"/>
      <c r="G490" s="528"/>
      <c r="I490" s="529"/>
      <c r="J490" s="527"/>
      <c r="K490" s="527"/>
      <c r="L490" s="527"/>
      <c r="M490" s="528"/>
      <c r="N490" s="528"/>
      <c r="O490" s="528"/>
      <c r="P490" s="528"/>
      <c r="Q490" s="528"/>
      <c r="R490" s="528"/>
      <c r="S490" s="528"/>
      <c r="T490" s="528"/>
      <c r="U490" s="527"/>
      <c r="V490" s="528"/>
      <c r="W490" s="527"/>
      <c r="X490" s="529"/>
      <c r="Y490" s="529"/>
      <c r="Z490" s="529"/>
      <c r="AA490" s="529"/>
      <c r="AB490" s="529"/>
      <c r="AC490" s="529"/>
      <c r="AD490" s="529"/>
      <c r="AE490" s="529"/>
      <c r="AF490" s="529"/>
      <c r="AG490" s="529"/>
      <c r="AH490" s="529"/>
      <c r="AI490" s="529"/>
      <c r="AJ490" s="529"/>
      <c r="AK490" s="529"/>
      <c r="AL490" s="529"/>
      <c r="AM490" s="529"/>
      <c r="AN490" s="529"/>
      <c r="AO490" s="529"/>
      <c r="AP490" s="529"/>
      <c r="AQ490" s="529"/>
      <c r="AR490" s="529"/>
      <c r="AS490" s="529"/>
      <c r="AT490" s="529"/>
      <c r="AU490" s="529"/>
      <c r="AV490" s="529"/>
      <c r="AW490" s="529"/>
      <c r="AX490" s="529"/>
      <c r="AY490" s="529"/>
      <c r="AZ490" s="529"/>
      <c r="BA490" s="529"/>
      <c r="BB490" s="529"/>
      <c r="BC490" s="529"/>
      <c r="BD490" s="529"/>
      <c r="BE490" s="529"/>
      <c r="BF490" s="529"/>
      <c r="BG490" s="529"/>
      <c r="BH490" s="529"/>
      <c r="BI490" s="529"/>
      <c r="BJ490" s="529"/>
      <c r="BK490" s="529"/>
      <c r="BL490" s="529"/>
      <c r="BM490" s="529"/>
      <c r="BN490" s="529"/>
      <c r="BO490" s="529"/>
      <c r="BP490" s="529"/>
      <c r="BQ490" s="529"/>
      <c r="BR490" s="529"/>
      <c r="BS490" s="529"/>
      <c r="BT490" s="529"/>
    </row>
    <row r="491">
      <c r="A491" s="499"/>
      <c r="B491" s="527"/>
      <c r="C491" s="527"/>
      <c r="D491" s="528"/>
      <c r="E491" s="528"/>
      <c r="F491" s="528"/>
      <c r="G491" s="528"/>
      <c r="I491" s="529"/>
      <c r="J491" s="527"/>
      <c r="K491" s="527"/>
      <c r="L491" s="527"/>
      <c r="M491" s="528"/>
      <c r="N491" s="528"/>
      <c r="O491" s="528"/>
      <c r="P491" s="528"/>
      <c r="Q491" s="528"/>
      <c r="R491" s="528"/>
      <c r="S491" s="528"/>
      <c r="T491" s="528"/>
      <c r="U491" s="527"/>
      <c r="V491" s="528"/>
      <c r="W491" s="527"/>
      <c r="X491" s="529"/>
      <c r="Y491" s="529"/>
      <c r="Z491" s="529"/>
      <c r="AA491" s="529"/>
      <c r="AB491" s="529"/>
      <c r="AC491" s="529"/>
      <c r="AD491" s="529"/>
      <c r="AE491" s="529"/>
      <c r="AF491" s="529"/>
      <c r="AG491" s="529"/>
      <c r="AH491" s="529"/>
      <c r="AI491" s="529"/>
      <c r="AJ491" s="529"/>
      <c r="AK491" s="529"/>
      <c r="AL491" s="529"/>
      <c r="AM491" s="529"/>
      <c r="AN491" s="529"/>
      <c r="AO491" s="529"/>
      <c r="AP491" s="529"/>
      <c r="AQ491" s="529"/>
      <c r="AR491" s="529"/>
      <c r="AS491" s="529"/>
      <c r="AT491" s="529"/>
      <c r="AU491" s="529"/>
      <c r="AV491" s="529"/>
      <c r="AW491" s="529"/>
      <c r="AX491" s="529"/>
      <c r="AY491" s="529"/>
      <c r="AZ491" s="529"/>
      <c r="BA491" s="529"/>
      <c r="BB491" s="529"/>
      <c r="BC491" s="529"/>
      <c r="BD491" s="529"/>
      <c r="BE491" s="529"/>
      <c r="BF491" s="529"/>
      <c r="BG491" s="529"/>
      <c r="BH491" s="529"/>
      <c r="BI491" s="529"/>
      <c r="BJ491" s="529"/>
      <c r="BK491" s="529"/>
      <c r="BL491" s="529"/>
      <c r="BM491" s="529"/>
      <c r="BN491" s="529"/>
      <c r="BO491" s="529"/>
      <c r="BP491" s="529"/>
      <c r="BQ491" s="529"/>
      <c r="BR491" s="529"/>
      <c r="BS491" s="529"/>
      <c r="BT491" s="529"/>
    </row>
    <row r="492">
      <c r="A492" s="499"/>
      <c r="B492" s="527"/>
      <c r="C492" s="527"/>
      <c r="D492" s="528"/>
      <c r="E492" s="528"/>
      <c r="F492" s="528"/>
      <c r="G492" s="528"/>
      <c r="I492" s="529"/>
      <c r="J492" s="527"/>
      <c r="K492" s="527"/>
      <c r="L492" s="527"/>
      <c r="M492" s="528"/>
      <c r="N492" s="528"/>
      <c r="O492" s="528"/>
      <c r="P492" s="528"/>
      <c r="Q492" s="528"/>
      <c r="R492" s="528"/>
      <c r="S492" s="528"/>
      <c r="T492" s="528"/>
      <c r="U492" s="527"/>
      <c r="V492" s="528"/>
      <c r="W492" s="527"/>
      <c r="X492" s="529"/>
      <c r="Y492" s="529"/>
      <c r="Z492" s="529"/>
      <c r="AA492" s="529"/>
      <c r="AB492" s="529"/>
      <c r="AC492" s="529"/>
      <c r="AD492" s="529"/>
      <c r="AE492" s="529"/>
      <c r="AF492" s="529"/>
      <c r="AG492" s="529"/>
      <c r="AH492" s="529"/>
      <c r="AI492" s="529"/>
      <c r="AJ492" s="529"/>
      <c r="AK492" s="529"/>
      <c r="AL492" s="529"/>
      <c r="AM492" s="529"/>
      <c r="AN492" s="529"/>
      <c r="AO492" s="529"/>
      <c r="AP492" s="529"/>
      <c r="AQ492" s="529"/>
      <c r="AR492" s="529"/>
      <c r="AS492" s="529"/>
      <c r="AT492" s="529"/>
      <c r="AU492" s="529"/>
      <c r="AV492" s="529"/>
      <c r="AW492" s="529"/>
      <c r="AX492" s="529"/>
      <c r="AY492" s="529"/>
      <c r="AZ492" s="529"/>
      <c r="BA492" s="529"/>
      <c r="BB492" s="529"/>
      <c r="BC492" s="529"/>
      <c r="BD492" s="529"/>
      <c r="BE492" s="529"/>
      <c r="BF492" s="529"/>
      <c r="BG492" s="529"/>
      <c r="BH492" s="529"/>
      <c r="BI492" s="529"/>
      <c r="BJ492" s="529"/>
      <c r="BK492" s="529"/>
      <c r="BL492" s="529"/>
      <c r="BM492" s="529"/>
      <c r="BN492" s="529"/>
      <c r="BO492" s="529"/>
      <c r="BP492" s="529"/>
      <c r="BQ492" s="529"/>
      <c r="BR492" s="529"/>
      <c r="BS492" s="529"/>
      <c r="BT492" s="529"/>
    </row>
    <row r="493">
      <c r="A493" s="499"/>
      <c r="B493" s="527"/>
      <c r="C493" s="527"/>
      <c r="D493" s="528"/>
      <c r="E493" s="528"/>
      <c r="F493" s="528"/>
      <c r="G493" s="528"/>
      <c r="I493" s="529"/>
      <c r="J493" s="527"/>
      <c r="K493" s="527"/>
      <c r="L493" s="527"/>
      <c r="M493" s="528"/>
      <c r="N493" s="528"/>
      <c r="O493" s="528"/>
      <c r="P493" s="528"/>
      <c r="Q493" s="528"/>
      <c r="R493" s="528"/>
      <c r="S493" s="528"/>
      <c r="T493" s="528"/>
      <c r="U493" s="527"/>
      <c r="V493" s="528"/>
      <c r="W493" s="527"/>
      <c r="X493" s="529"/>
      <c r="Y493" s="529"/>
      <c r="Z493" s="529"/>
      <c r="AA493" s="529"/>
      <c r="AB493" s="529"/>
      <c r="AC493" s="529"/>
      <c r="AD493" s="529"/>
      <c r="AE493" s="529"/>
      <c r="AF493" s="529"/>
      <c r="AG493" s="529"/>
      <c r="AH493" s="529"/>
      <c r="AI493" s="529"/>
      <c r="AJ493" s="529"/>
      <c r="AK493" s="529"/>
      <c r="AL493" s="529"/>
      <c r="AM493" s="529"/>
      <c r="AN493" s="529"/>
      <c r="AO493" s="529"/>
      <c r="AP493" s="529"/>
      <c r="AQ493" s="529"/>
      <c r="AR493" s="529"/>
      <c r="AS493" s="529"/>
      <c r="AT493" s="529"/>
      <c r="AU493" s="529"/>
      <c r="AV493" s="529"/>
      <c r="AW493" s="529"/>
      <c r="AX493" s="529"/>
      <c r="AY493" s="529"/>
      <c r="AZ493" s="529"/>
      <c r="BA493" s="529"/>
      <c r="BB493" s="529"/>
      <c r="BC493" s="529"/>
      <c r="BD493" s="529"/>
      <c r="BE493" s="529"/>
      <c r="BF493" s="529"/>
      <c r="BG493" s="529"/>
      <c r="BH493" s="529"/>
      <c r="BI493" s="529"/>
      <c r="BJ493" s="529"/>
      <c r="BK493" s="529"/>
      <c r="BL493" s="529"/>
      <c r="BM493" s="529"/>
      <c r="BN493" s="529"/>
      <c r="BO493" s="529"/>
      <c r="BP493" s="529"/>
      <c r="BQ493" s="529"/>
      <c r="BR493" s="529"/>
      <c r="BS493" s="529"/>
      <c r="BT493" s="529"/>
    </row>
    <row r="494">
      <c r="A494" s="499"/>
      <c r="B494" s="527"/>
      <c r="C494" s="527"/>
      <c r="D494" s="528"/>
      <c r="E494" s="528"/>
      <c r="F494" s="528"/>
      <c r="G494" s="528"/>
      <c r="I494" s="529"/>
      <c r="J494" s="527"/>
      <c r="K494" s="527"/>
      <c r="L494" s="527"/>
      <c r="M494" s="528"/>
      <c r="N494" s="528"/>
      <c r="O494" s="528"/>
      <c r="P494" s="528"/>
      <c r="Q494" s="528"/>
      <c r="R494" s="528"/>
      <c r="S494" s="528"/>
      <c r="T494" s="528"/>
      <c r="U494" s="527"/>
      <c r="V494" s="528"/>
      <c r="W494" s="527"/>
      <c r="X494" s="529"/>
      <c r="Y494" s="529"/>
      <c r="Z494" s="529"/>
      <c r="AA494" s="529"/>
      <c r="AB494" s="529"/>
      <c r="AC494" s="529"/>
      <c r="AD494" s="529"/>
      <c r="AE494" s="529"/>
      <c r="AF494" s="529"/>
      <c r="AG494" s="529"/>
      <c r="AH494" s="529"/>
      <c r="AI494" s="529"/>
      <c r="AJ494" s="529"/>
      <c r="AK494" s="529"/>
      <c r="AL494" s="529"/>
      <c r="AM494" s="529"/>
      <c r="AN494" s="529"/>
      <c r="AO494" s="529"/>
      <c r="AP494" s="529"/>
      <c r="AQ494" s="529"/>
      <c r="AR494" s="529"/>
      <c r="AS494" s="529"/>
      <c r="AT494" s="529"/>
      <c r="AU494" s="529"/>
      <c r="AV494" s="529"/>
      <c r="AW494" s="529"/>
      <c r="AX494" s="529"/>
      <c r="AY494" s="529"/>
      <c r="AZ494" s="529"/>
      <c r="BA494" s="529"/>
      <c r="BB494" s="529"/>
      <c r="BC494" s="529"/>
      <c r="BD494" s="529"/>
      <c r="BE494" s="529"/>
      <c r="BF494" s="529"/>
      <c r="BG494" s="529"/>
      <c r="BH494" s="529"/>
      <c r="BI494" s="529"/>
      <c r="BJ494" s="529"/>
      <c r="BK494" s="529"/>
      <c r="BL494" s="529"/>
      <c r="BM494" s="529"/>
      <c r="BN494" s="529"/>
      <c r="BO494" s="529"/>
      <c r="BP494" s="529"/>
      <c r="BQ494" s="529"/>
      <c r="BR494" s="529"/>
      <c r="BS494" s="529"/>
      <c r="BT494" s="529"/>
    </row>
    <row r="495">
      <c r="A495" s="499"/>
      <c r="B495" s="527"/>
      <c r="C495" s="527"/>
      <c r="D495" s="528"/>
      <c r="E495" s="528"/>
      <c r="F495" s="528"/>
      <c r="G495" s="528"/>
      <c r="I495" s="529"/>
      <c r="J495" s="527"/>
      <c r="K495" s="527"/>
      <c r="L495" s="527"/>
      <c r="M495" s="528"/>
      <c r="N495" s="528"/>
      <c r="O495" s="528"/>
      <c r="P495" s="528"/>
      <c r="Q495" s="528"/>
      <c r="R495" s="528"/>
      <c r="S495" s="528"/>
      <c r="T495" s="528"/>
      <c r="U495" s="527"/>
      <c r="V495" s="528"/>
      <c r="W495" s="527"/>
      <c r="X495" s="529"/>
      <c r="Y495" s="529"/>
      <c r="Z495" s="529"/>
      <c r="AA495" s="529"/>
      <c r="AB495" s="529"/>
      <c r="AC495" s="529"/>
      <c r="AD495" s="529"/>
      <c r="AE495" s="529"/>
      <c r="AF495" s="529"/>
      <c r="AG495" s="529"/>
      <c r="AH495" s="529"/>
      <c r="AI495" s="529"/>
      <c r="AJ495" s="529"/>
      <c r="AK495" s="529"/>
      <c r="AL495" s="529"/>
      <c r="AM495" s="529"/>
      <c r="AN495" s="529"/>
      <c r="AO495" s="529"/>
      <c r="AP495" s="529"/>
      <c r="AQ495" s="529"/>
      <c r="AR495" s="529"/>
      <c r="AS495" s="529"/>
      <c r="AT495" s="529"/>
      <c r="AU495" s="529"/>
      <c r="AV495" s="529"/>
      <c r="AW495" s="529"/>
      <c r="AX495" s="529"/>
      <c r="AY495" s="529"/>
      <c r="AZ495" s="529"/>
      <c r="BA495" s="529"/>
      <c r="BB495" s="529"/>
      <c r="BC495" s="529"/>
      <c r="BD495" s="529"/>
      <c r="BE495" s="529"/>
      <c r="BF495" s="529"/>
      <c r="BG495" s="529"/>
      <c r="BH495" s="529"/>
      <c r="BI495" s="529"/>
      <c r="BJ495" s="529"/>
      <c r="BK495" s="529"/>
      <c r="BL495" s="529"/>
      <c r="BM495" s="529"/>
      <c r="BN495" s="529"/>
      <c r="BO495" s="529"/>
      <c r="BP495" s="529"/>
      <c r="BQ495" s="529"/>
      <c r="BR495" s="529"/>
      <c r="BS495" s="529"/>
      <c r="BT495" s="529"/>
    </row>
    <row r="496">
      <c r="A496" s="499"/>
      <c r="B496" s="527"/>
      <c r="C496" s="527"/>
      <c r="D496" s="528"/>
      <c r="E496" s="528"/>
      <c r="F496" s="528"/>
      <c r="G496" s="528"/>
      <c r="I496" s="529"/>
      <c r="J496" s="527"/>
      <c r="K496" s="527"/>
      <c r="L496" s="527"/>
      <c r="M496" s="528"/>
      <c r="N496" s="528"/>
      <c r="O496" s="528"/>
      <c r="P496" s="528"/>
      <c r="Q496" s="528"/>
      <c r="R496" s="528"/>
      <c r="S496" s="528"/>
      <c r="T496" s="528"/>
      <c r="U496" s="527"/>
      <c r="V496" s="528"/>
      <c r="W496" s="527"/>
      <c r="X496" s="529"/>
      <c r="Y496" s="529"/>
      <c r="Z496" s="529"/>
      <c r="AA496" s="529"/>
      <c r="AB496" s="529"/>
      <c r="AC496" s="529"/>
      <c r="AD496" s="529"/>
      <c r="AE496" s="529"/>
      <c r="AF496" s="529"/>
      <c r="AG496" s="529"/>
      <c r="AH496" s="529"/>
      <c r="AI496" s="529"/>
      <c r="AJ496" s="529"/>
      <c r="AK496" s="529"/>
      <c r="AL496" s="529"/>
      <c r="AM496" s="529"/>
      <c r="AN496" s="529"/>
      <c r="AO496" s="529"/>
      <c r="AP496" s="529"/>
      <c r="AQ496" s="529"/>
      <c r="AR496" s="529"/>
      <c r="AS496" s="529"/>
      <c r="AT496" s="529"/>
      <c r="AU496" s="529"/>
      <c r="AV496" s="529"/>
      <c r="AW496" s="529"/>
      <c r="AX496" s="529"/>
      <c r="AY496" s="529"/>
      <c r="AZ496" s="529"/>
      <c r="BA496" s="529"/>
      <c r="BB496" s="529"/>
      <c r="BC496" s="529"/>
      <c r="BD496" s="529"/>
      <c r="BE496" s="529"/>
      <c r="BF496" s="529"/>
      <c r="BG496" s="529"/>
      <c r="BH496" s="529"/>
      <c r="BI496" s="529"/>
      <c r="BJ496" s="529"/>
      <c r="BK496" s="529"/>
      <c r="BL496" s="529"/>
      <c r="BM496" s="529"/>
      <c r="BN496" s="529"/>
      <c r="BO496" s="529"/>
      <c r="BP496" s="529"/>
      <c r="BQ496" s="529"/>
      <c r="BR496" s="529"/>
      <c r="BS496" s="529"/>
      <c r="BT496" s="529"/>
    </row>
    <row r="497">
      <c r="A497" s="499"/>
      <c r="B497" s="527"/>
      <c r="C497" s="527"/>
      <c r="D497" s="528"/>
      <c r="E497" s="528"/>
      <c r="F497" s="528"/>
      <c r="G497" s="528"/>
      <c r="I497" s="529"/>
      <c r="J497" s="527"/>
      <c r="K497" s="527"/>
      <c r="L497" s="527"/>
      <c r="M497" s="528"/>
      <c r="N497" s="528"/>
      <c r="O497" s="528"/>
      <c r="P497" s="528"/>
      <c r="Q497" s="528"/>
      <c r="R497" s="528"/>
      <c r="S497" s="528"/>
      <c r="T497" s="528"/>
      <c r="U497" s="527"/>
      <c r="V497" s="528"/>
      <c r="W497" s="527"/>
      <c r="X497" s="529"/>
      <c r="Y497" s="529"/>
      <c r="Z497" s="529"/>
      <c r="AA497" s="529"/>
      <c r="AB497" s="529"/>
      <c r="AC497" s="529"/>
      <c r="AD497" s="529"/>
      <c r="AE497" s="529"/>
      <c r="AF497" s="529"/>
      <c r="AG497" s="529"/>
      <c r="AH497" s="529"/>
      <c r="AI497" s="529"/>
      <c r="AJ497" s="529"/>
      <c r="AK497" s="529"/>
      <c r="AL497" s="529"/>
      <c r="AM497" s="529"/>
      <c r="AN497" s="529"/>
      <c r="AO497" s="529"/>
      <c r="AP497" s="529"/>
      <c r="AQ497" s="529"/>
      <c r="AR497" s="529"/>
      <c r="AS497" s="529"/>
      <c r="AT497" s="529"/>
      <c r="AU497" s="529"/>
      <c r="AV497" s="529"/>
      <c r="AW497" s="529"/>
      <c r="AX497" s="529"/>
      <c r="AY497" s="529"/>
      <c r="AZ497" s="529"/>
      <c r="BA497" s="529"/>
      <c r="BB497" s="529"/>
      <c r="BC497" s="529"/>
      <c r="BD497" s="529"/>
      <c r="BE497" s="529"/>
      <c r="BF497" s="529"/>
      <c r="BG497" s="529"/>
      <c r="BH497" s="529"/>
      <c r="BI497" s="529"/>
      <c r="BJ497" s="529"/>
      <c r="BK497" s="529"/>
      <c r="BL497" s="529"/>
      <c r="BM497" s="529"/>
      <c r="BN497" s="529"/>
      <c r="BO497" s="529"/>
      <c r="BP497" s="529"/>
      <c r="BQ497" s="529"/>
      <c r="BR497" s="529"/>
      <c r="BS497" s="529"/>
      <c r="BT497" s="529"/>
    </row>
    <row r="498">
      <c r="A498" s="499"/>
      <c r="B498" s="527"/>
      <c r="C498" s="527"/>
      <c r="D498" s="528"/>
      <c r="E498" s="528"/>
      <c r="F498" s="528"/>
      <c r="G498" s="528"/>
      <c r="I498" s="529"/>
      <c r="J498" s="527"/>
      <c r="K498" s="527"/>
      <c r="L498" s="527"/>
      <c r="M498" s="528"/>
      <c r="N498" s="528"/>
      <c r="O498" s="528"/>
      <c r="P498" s="528"/>
      <c r="Q498" s="528"/>
      <c r="R498" s="528"/>
      <c r="S498" s="528"/>
      <c r="T498" s="528"/>
      <c r="U498" s="527"/>
      <c r="V498" s="528"/>
      <c r="W498" s="527"/>
      <c r="X498" s="529"/>
      <c r="Y498" s="529"/>
      <c r="Z498" s="529"/>
      <c r="AA498" s="529"/>
      <c r="AB498" s="529"/>
      <c r="AC498" s="529"/>
      <c r="AD498" s="529"/>
      <c r="AE498" s="529"/>
      <c r="AF498" s="529"/>
      <c r="AG498" s="529"/>
      <c r="AH498" s="529"/>
      <c r="AI498" s="529"/>
      <c r="AJ498" s="529"/>
      <c r="AK498" s="529"/>
      <c r="AL498" s="529"/>
      <c r="AM498" s="529"/>
      <c r="AN498" s="529"/>
      <c r="AO498" s="529"/>
      <c r="AP498" s="529"/>
      <c r="AQ498" s="529"/>
      <c r="AR498" s="529"/>
      <c r="AS498" s="529"/>
      <c r="AT498" s="529"/>
      <c r="AU498" s="529"/>
      <c r="AV498" s="529"/>
      <c r="AW498" s="529"/>
      <c r="AX498" s="529"/>
      <c r="AY498" s="529"/>
      <c r="AZ498" s="529"/>
      <c r="BA498" s="529"/>
      <c r="BB498" s="529"/>
      <c r="BC498" s="529"/>
      <c r="BD498" s="529"/>
      <c r="BE498" s="529"/>
      <c r="BF498" s="529"/>
      <c r="BG498" s="529"/>
      <c r="BH498" s="529"/>
      <c r="BI498" s="529"/>
      <c r="BJ498" s="529"/>
      <c r="BK498" s="529"/>
      <c r="BL498" s="529"/>
      <c r="BM498" s="529"/>
      <c r="BN498" s="529"/>
      <c r="BO498" s="529"/>
      <c r="BP498" s="529"/>
      <c r="BQ498" s="529"/>
      <c r="BR498" s="529"/>
      <c r="BS498" s="529"/>
      <c r="BT498" s="529"/>
    </row>
    <row r="499">
      <c r="A499" s="499"/>
      <c r="B499" s="527"/>
      <c r="C499" s="527"/>
      <c r="D499" s="528"/>
      <c r="E499" s="528"/>
      <c r="F499" s="528"/>
      <c r="G499" s="528"/>
      <c r="I499" s="529"/>
      <c r="J499" s="527"/>
      <c r="K499" s="527"/>
      <c r="L499" s="527"/>
      <c r="M499" s="528"/>
      <c r="N499" s="528"/>
      <c r="O499" s="528"/>
      <c r="P499" s="528"/>
      <c r="Q499" s="528"/>
      <c r="R499" s="528"/>
      <c r="S499" s="528"/>
      <c r="T499" s="528"/>
      <c r="U499" s="527"/>
      <c r="V499" s="528"/>
      <c r="W499" s="527"/>
      <c r="X499" s="529"/>
      <c r="Y499" s="529"/>
      <c r="Z499" s="529"/>
      <c r="AA499" s="529"/>
      <c r="AB499" s="529"/>
      <c r="AC499" s="529"/>
      <c r="AD499" s="529"/>
      <c r="AE499" s="529"/>
      <c r="AF499" s="529"/>
      <c r="AG499" s="529"/>
      <c r="AH499" s="529"/>
      <c r="AI499" s="529"/>
      <c r="AJ499" s="529"/>
      <c r="AK499" s="529"/>
      <c r="AL499" s="529"/>
      <c r="AM499" s="529"/>
      <c r="AN499" s="529"/>
      <c r="AO499" s="529"/>
      <c r="AP499" s="529"/>
      <c r="AQ499" s="529"/>
      <c r="AR499" s="529"/>
      <c r="AS499" s="529"/>
      <c r="AT499" s="529"/>
      <c r="AU499" s="529"/>
      <c r="AV499" s="529"/>
      <c r="AW499" s="529"/>
      <c r="AX499" s="529"/>
      <c r="AY499" s="529"/>
      <c r="AZ499" s="529"/>
      <c r="BA499" s="529"/>
      <c r="BB499" s="529"/>
      <c r="BC499" s="529"/>
      <c r="BD499" s="529"/>
      <c r="BE499" s="529"/>
      <c r="BF499" s="529"/>
      <c r="BG499" s="529"/>
      <c r="BH499" s="529"/>
      <c r="BI499" s="529"/>
      <c r="BJ499" s="529"/>
      <c r="BK499" s="529"/>
      <c r="BL499" s="529"/>
      <c r="BM499" s="529"/>
      <c r="BN499" s="529"/>
      <c r="BO499" s="529"/>
      <c r="BP499" s="529"/>
      <c r="BQ499" s="529"/>
      <c r="BR499" s="529"/>
      <c r="BS499" s="529"/>
      <c r="BT499" s="529"/>
    </row>
    <row r="500">
      <c r="A500" s="499"/>
      <c r="B500" s="527"/>
      <c r="C500" s="527"/>
      <c r="D500" s="528"/>
      <c r="E500" s="528"/>
      <c r="F500" s="528"/>
      <c r="G500" s="528"/>
      <c r="I500" s="529"/>
      <c r="J500" s="527"/>
      <c r="K500" s="527"/>
      <c r="L500" s="527"/>
      <c r="M500" s="528"/>
      <c r="N500" s="528"/>
      <c r="O500" s="528"/>
      <c r="P500" s="528"/>
      <c r="Q500" s="528"/>
      <c r="R500" s="528"/>
      <c r="S500" s="528"/>
      <c r="T500" s="528"/>
      <c r="U500" s="527"/>
      <c r="V500" s="528"/>
      <c r="W500" s="527"/>
      <c r="X500" s="529"/>
      <c r="Y500" s="529"/>
      <c r="Z500" s="529"/>
      <c r="AA500" s="529"/>
      <c r="AB500" s="529"/>
      <c r="AC500" s="529"/>
      <c r="AD500" s="529"/>
      <c r="AE500" s="529"/>
      <c r="AF500" s="529"/>
      <c r="AG500" s="529"/>
      <c r="AH500" s="529"/>
      <c r="AI500" s="529"/>
      <c r="AJ500" s="529"/>
      <c r="AK500" s="529"/>
      <c r="AL500" s="529"/>
      <c r="AM500" s="529"/>
      <c r="AN500" s="529"/>
      <c r="AO500" s="529"/>
      <c r="AP500" s="529"/>
      <c r="AQ500" s="529"/>
      <c r="AR500" s="529"/>
      <c r="AS500" s="529"/>
      <c r="AT500" s="529"/>
      <c r="AU500" s="529"/>
      <c r="AV500" s="529"/>
      <c r="AW500" s="529"/>
      <c r="AX500" s="529"/>
      <c r="AY500" s="529"/>
      <c r="AZ500" s="529"/>
      <c r="BA500" s="529"/>
      <c r="BB500" s="529"/>
      <c r="BC500" s="529"/>
      <c r="BD500" s="529"/>
      <c r="BE500" s="529"/>
      <c r="BF500" s="529"/>
      <c r="BG500" s="529"/>
      <c r="BH500" s="529"/>
      <c r="BI500" s="529"/>
      <c r="BJ500" s="529"/>
      <c r="BK500" s="529"/>
      <c r="BL500" s="529"/>
      <c r="BM500" s="529"/>
      <c r="BN500" s="529"/>
      <c r="BO500" s="529"/>
      <c r="BP500" s="529"/>
      <c r="BQ500" s="529"/>
      <c r="BR500" s="529"/>
      <c r="BS500" s="529"/>
      <c r="BT500" s="529"/>
    </row>
    <row r="501">
      <c r="A501" s="499"/>
      <c r="B501" s="527"/>
      <c r="C501" s="527"/>
      <c r="D501" s="528"/>
      <c r="E501" s="528"/>
      <c r="F501" s="528"/>
      <c r="G501" s="528"/>
      <c r="I501" s="529"/>
      <c r="J501" s="527"/>
      <c r="K501" s="527"/>
      <c r="L501" s="527"/>
      <c r="M501" s="528"/>
      <c r="N501" s="528"/>
      <c r="O501" s="528"/>
      <c r="P501" s="528"/>
      <c r="Q501" s="528"/>
      <c r="R501" s="528"/>
      <c r="S501" s="528"/>
      <c r="T501" s="528"/>
      <c r="U501" s="527"/>
      <c r="V501" s="528"/>
      <c r="W501" s="527"/>
      <c r="X501" s="529"/>
      <c r="Y501" s="529"/>
      <c r="Z501" s="529"/>
      <c r="AA501" s="529"/>
      <c r="AB501" s="529"/>
      <c r="AC501" s="529"/>
      <c r="AD501" s="529"/>
      <c r="AE501" s="529"/>
      <c r="AF501" s="529"/>
      <c r="AG501" s="529"/>
      <c r="AH501" s="529"/>
      <c r="AI501" s="529"/>
      <c r="AJ501" s="529"/>
      <c r="AK501" s="529"/>
      <c r="AL501" s="529"/>
      <c r="AM501" s="529"/>
      <c r="AN501" s="529"/>
      <c r="AO501" s="529"/>
      <c r="AP501" s="529"/>
      <c r="AQ501" s="529"/>
      <c r="AR501" s="529"/>
      <c r="AS501" s="529"/>
      <c r="AT501" s="529"/>
      <c r="AU501" s="529"/>
      <c r="AV501" s="529"/>
      <c r="AW501" s="529"/>
      <c r="AX501" s="529"/>
      <c r="AY501" s="529"/>
      <c r="AZ501" s="529"/>
      <c r="BA501" s="529"/>
      <c r="BB501" s="529"/>
      <c r="BC501" s="529"/>
      <c r="BD501" s="529"/>
      <c r="BE501" s="529"/>
      <c r="BF501" s="529"/>
      <c r="BG501" s="529"/>
      <c r="BH501" s="529"/>
      <c r="BI501" s="529"/>
      <c r="BJ501" s="529"/>
      <c r="BK501" s="529"/>
      <c r="BL501" s="529"/>
      <c r="BM501" s="529"/>
      <c r="BN501" s="529"/>
      <c r="BO501" s="529"/>
      <c r="BP501" s="529"/>
      <c r="BQ501" s="529"/>
      <c r="BR501" s="529"/>
      <c r="BS501" s="529"/>
      <c r="BT501" s="529"/>
    </row>
    <row r="502">
      <c r="A502" s="499"/>
      <c r="B502" s="527"/>
      <c r="C502" s="527"/>
      <c r="D502" s="528"/>
      <c r="E502" s="528"/>
      <c r="F502" s="528"/>
      <c r="G502" s="528"/>
      <c r="I502" s="529"/>
      <c r="J502" s="527"/>
      <c r="K502" s="527"/>
      <c r="L502" s="527"/>
      <c r="M502" s="528"/>
      <c r="N502" s="528"/>
      <c r="O502" s="528"/>
      <c r="P502" s="528"/>
      <c r="Q502" s="528"/>
      <c r="R502" s="528"/>
      <c r="S502" s="528"/>
      <c r="T502" s="528"/>
      <c r="U502" s="527"/>
      <c r="V502" s="528"/>
      <c r="W502" s="527"/>
      <c r="X502" s="529"/>
      <c r="Y502" s="529"/>
      <c r="Z502" s="529"/>
      <c r="AA502" s="529"/>
      <c r="AB502" s="529"/>
      <c r="AC502" s="529"/>
      <c r="AD502" s="529"/>
      <c r="AE502" s="529"/>
      <c r="AF502" s="529"/>
      <c r="AG502" s="529"/>
      <c r="AH502" s="529"/>
      <c r="AI502" s="529"/>
      <c r="AJ502" s="529"/>
      <c r="AK502" s="529"/>
      <c r="AL502" s="529"/>
      <c r="AM502" s="529"/>
      <c r="AN502" s="529"/>
      <c r="AO502" s="529"/>
      <c r="AP502" s="529"/>
      <c r="AQ502" s="529"/>
      <c r="AR502" s="529"/>
      <c r="AS502" s="529"/>
      <c r="AT502" s="529"/>
      <c r="AU502" s="529"/>
      <c r="AV502" s="529"/>
      <c r="AW502" s="529"/>
      <c r="AX502" s="529"/>
      <c r="AY502" s="529"/>
      <c r="AZ502" s="529"/>
      <c r="BA502" s="529"/>
      <c r="BB502" s="529"/>
      <c r="BC502" s="529"/>
      <c r="BD502" s="529"/>
      <c r="BE502" s="529"/>
      <c r="BF502" s="529"/>
      <c r="BG502" s="529"/>
      <c r="BH502" s="529"/>
      <c r="BI502" s="529"/>
      <c r="BJ502" s="529"/>
      <c r="BK502" s="529"/>
      <c r="BL502" s="529"/>
      <c r="BM502" s="529"/>
      <c r="BN502" s="529"/>
      <c r="BO502" s="529"/>
      <c r="BP502" s="529"/>
      <c r="BQ502" s="529"/>
      <c r="BR502" s="529"/>
      <c r="BS502" s="529"/>
      <c r="BT502" s="529"/>
    </row>
    <row r="503">
      <c r="A503" s="499"/>
      <c r="B503" s="527"/>
      <c r="C503" s="527"/>
      <c r="D503" s="528"/>
      <c r="E503" s="528"/>
      <c r="F503" s="528"/>
      <c r="G503" s="528"/>
      <c r="I503" s="529"/>
      <c r="J503" s="527"/>
      <c r="K503" s="527"/>
      <c r="L503" s="527"/>
      <c r="M503" s="528"/>
      <c r="N503" s="528"/>
      <c r="O503" s="528"/>
      <c r="P503" s="528"/>
      <c r="Q503" s="528"/>
      <c r="R503" s="528"/>
      <c r="S503" s="528"/>
      <c r="T503" s="528"/>
      <c r="U503" s="527"/>
      <c r="V503" s="528"/>
      <c r="W503" s="527"/>
      <c r="X503" s="529"/>
      <c r="Y503" s="529"/>
      <c r="Z503" s="529"/>
      <c r="AA503" s="529"/>
      <c r="AB503" s="529"/>
      <c r="AC503" s="529"/>
      <c r="AD503" s="529"/>
      <c r="AE503" s="529"/>
      <c r="AF503" s="529"/>
      <c r="AG503" s="529"/>
      <c r="AH503" s="529"/>
      <c r="AI503" s="529"/>
      <c r="AJ503" s="529"/>
      <c r="AK503" s="529"/>
      <c r="AL503" s="529"/>
      <c r="AM503" s="529"/>
      <c r="AN503" s="529"/>
      <c r="AO503" s="529"/>
      <c r="AP503" s="529"/>
      <c r="AQ503" s="529"/>
      <c r="AR503" s="529"/>
      <c r="AS503" s="529"/>
      <c r="AT503" s="529"/>
      <c r="AU503" s="529"/>
      <c r="AV503" s="529"/>
      <c r="AW503" s="529"/>
      <c r="AX503" s="529"/>
      <c r="AY503" s="529"/>
      <c r="AZ503" s="529"/>
      <c r="BA503" s="529"/>
      <c r="BB503" s="529"/>
      <c r="BC503" s="529"/>
      <c r="BD503" s="529"/>
      <c r="BE503" s="529"/>
      <c r="BF503" s="529"/>
      <c r="BG503" s="529"/>
      <c r="BH503" s="529"/>
      <c r="BI503" s="529"/>
      <c r="BJ503" s="529"/>
      <c r="BK503" s="529"/>
      <c r="BL503" s="529"/>
      <c r="BM503" s="529"/>
      <c r="BN503" s="529"/>
      <c r="BO503" s="529"/>
      <c r="BP503" s="529"/>
      <c r="BQ503" s="529"/>
      <c r="BR503" s="529"/>
      <c r="BS503" s="529"/>
      <c r="BT503" s="529"/>
    </row>
    <row r="504">
      <c r="A504" s="499"/>
      <c r="B504" s="527"/>
      <c r="C504" s="527"/>
      <c r="D504" s="528"/>
      <c r="E504" s="528"/>
      <c r="F504" s="528"/>
      <c r="G504" s="528"/>
      <c r="I504" s="529"/>
      <c r="J504" s="527"/>
      <c r="K504" s="527"/>
      <c r="L504" s="527"/>
      <c r="M504" s="528"/>
      <c r="N504" s="528"/>
      <c r="O504" s="528"/>
      <c r="P504" s="528"/>
      <c r="Q504" s="528"/>
      <c r="R504" s="528"/>
      <c r="S504" s="528"/>
      <c r="T504" s="528"/>
      <c r="U504" s="527"/>
      <c r="V504" s="528"/>
      <c r="W504" s="527"/>
      <c r="X504" s="529"/>
      <c r="Y504" s="529"/>
      <c r="Z504" s="529"/>
      <c r="AA504" s="529"/>
      <c r="AB504" s="529"/>
      <c r="AC504" s="529"/>
      <c r="AD504" s="529"/>
      <c r="AE504" s="529"/>
      <c r="AF504" s="529"/>
      <c r="AG504" s="529"/>
      <c r="AH504" s="529"/>
      <c r="AI504" s="529"/>
      <c r="AJ504" s="529"/>
      <c r="AK504" s="529"/>
      <c r="AL504" s="529"/>
      <c r="AM504" s="529"/>
      <c r="AN504" s="529"/>
      <c r="AO504" s="529"/>
      <c r="AP504" s="529"/>
      <c r="AQ504" s="529"/>
      <c r="AR504" s="529"/>
      <c r="AS504" s="529"/>
      <c r="AT504" s="529"/>
      <c r="AU504" s="529"/>
      <c r="AV504" s="529"/>
      <c r="AW504" s="529"/>
      <c r="AX504" s="529"/>
      <c r="AY504" s="529"/>
      <c r="AZ504" s="529"/>
      <c r="BA504" s="529"/>
      <c r="BB504" s="529"/>
      <c r="BC504" s="529"/>
      <c r="BD504" s="529"/>
      <c r="BE504" s="529"/>
      <c r="BF504" s="529"/>
      <c r="BG504" s="529"/>
      <c r="BH504" s="529"/>
      <c r="BI504" s="529"/>
      <c r="BJ504" s="529"/>
      <c r="BK504" s="529"/>
      <c r="BL504" s="529"/>
      <c r="BM504" s="529"/>
      <c r="BN504" s="529"/>
      <c r="BO504" s="529"/>
      <c r="BP504" s="529"/>
      <c r="BQ504" s="529"/>
      <c r="BR504" s="529"/>
      <c r="BS504" s="529"/>
      <c r="BT504" s="529"/>
    </row>
    <row r="505">
      <c r="A505" s="499"/>
      <c r="B505" s="527"/>
      <c r="C505" s="527"/>
      <c r="D505" s="528"/>
      <c r="E505" s="528"/>
      <c r="F505" s="528"/>
      <c r="G505" s="528"/>
      <c r="I505" s="529"/>
      <c r="J505" s="527"/>
      <c r="K505" s="527"/>
      <c r="L505" s="527"/>
      <c r="M505" s="528"/>
      <c r="N505" s="528"/>
      <c r="O505" s="528"/>
      <c r="P505" s="528"/>
      <c r="Q505" s="528"/>
      <c r="R505" s="528"/>
      <c r="S505" s="528"/>
      <c r="T505" s="528"/>
      <c r="U505" s="527"/>
      <c r="V505" s="528"/>
      <c r="W505" s="527"/>
      <c r="X505" s="529"/>
      <c r="Y505" s="529"/>
      <c r="Z505" s="529"/>
      <c r="AA505" s="529"/>
      <c r="AB505" s="529"/>
      <c r="AC505" s="529"/>
      <c r="AD505" s="529"/>
      <c r="AE505" s="529"/>
      <c r="AF505" s="529"/>
      <c r="AG505" s="529"/>
      <c r="AH505" s="529"/>
      <c r="AI505" s="529"/>
      <c r="AJ505" s="529"/>
      <c r="AK505" s="529"/>
      <c r="AL505" s="529"/>
      <c r="AM505" s="529"/>
      <c r="AN505" s="529"/>
      <c r="AO505" s="529"/>
      <c r="AP505" s="529"/>
      <c r="AQ505" s="529"/>
      <c r="AR505" s="529"/>
      <c r="AS505" s="529"/>
      <c r="AT505" s="529"/>
      <c r="AU505" s="529"/>
      <c r="AV505" s="529"/>
      <c r="AW505" s="529"/>
      <c r="AX505" s="529"/>
      <c r="AY505" s="529"/>
      <c r="AZ505" s="529"/>
      <c r="BA505" s="529"/>
      <c r="BB505" s="529"/>
      <c r="BC505" s="529"/>
      <c r="BD505" s="529"/>
      <c r="BE505" s="529"/>
      <c r="BF505" s="529"/>
      <c r="BG505" s="529"/>
      <c r="BH505" s="529"/>
      <c r="BI505" s="529"/>
      <c r="BJ505" s="529"/>
      <c r="BK505" s="529"/>
      <c r="BL505" s="529"/>
      <c r="BM505" s="529"/>
      <c r="BN505" s="529"/>
      <c r="BO505" s="529"/>
      <c r="BP505" s="529"/>
      <c r="BQ505" s="529"/>
      <c r="BR505" s="529"/>
      <c r="BS505" s="529"/>
      <c r="BT505" s="529"/>
    </row>
    <row r="506">
      <c r="A506" s="499"/>
      <c r="B506" s="527"/>
      <c r="C506" s="527"/>
      <c r="D506" s="528"/>
      <c r="E506" s="528"/>
      <c r="F506" s="528"/>
      <c r="G506" s="528"/>
      <c r="I506" s="529"/>
      <c r="J506" s="527"/>
      <c r="K506" s="527"/>
      <c r="L506" s="527"/>
      <c r="M506" s="528"/>
      <c r="N506" s="528"/>
      <c r="O506" s="528"/>
      <c r="P506" s="528"/>
      <c r="Q506" s="528"/>
      <c r="R506" s="528"/>
      <c r="S506" s="528"/>
      <c r="T506" s="528"/>
      <c r="U506" s="527"/>
      <c r="V506" s="528"/>
      <c r="W506" s="527"/>
      <c r="X506" s="529"/>
      <c r="Y506" s="529"/>
      <c r="Z506" s="529"/>
      <c r="AA506" s="529"/>
      <c r="AB506" s="529"/>
      <c r="AC506" s="529"/>
      <c r="AD506" s="529"/>
      <c r="AE506" s="529"/>
      <c r="AF506" s="529"/>
      <c r="AG506" s="529"/>
      <c r="AH506" s="529"/>
      <c r="AI506" s="529"/>
      <c r="AJ506" s="529"/>
      <c r="AK506" s="529"/>
      <c r="AL506" s="529"/>
      <c r="AM506" s="529"/>
      <c r="AN506" s="529"/>
      <c r="AO506" s="529"/>
      <c r="AP506" s="529"/>
      <c r="AQ506" s="529"/>
      <c r="AR506" s="529"/>
      <c r="AS506" s="529"/>
      <c r="AT506" s="529"/>
      <c r="AU506" s="529"/>
      <c r="AV506" s="529"/>
      <c r="AW506" s="529"/>
      <c r="AX506" s="529"/>
      <c r="AY506" s="529"/>
      <c r="AZ506" s="529"/>
      <c r="BA506" s="529"/>
      <c r="BB506" s="529"/>
      <c r="BC506" s="529"/>
      <c r="BD506" s="529"/>
      <c r="BE506" s="529"/>
      <c r="BF506" s="529"/>
      <c r="BG506" s="529"/>
      <c r="BH506" s="529"/>
      <c r="BI506" s="529"/>
      <c r="BJ506" s="529"/>
      <c r="BK506" s="529"/>
      <c r="BL506" s="529"/>
      <c r="BM506" s="529"/>
      <c r="BN506" s="529"/>
      <c r="BO506" s="529"/>
      <c r="BP506" s="529"/>
      <c r="BQ506" s="529"/>
      <c r="BR506" s="529"/>
      <c r="BS506" s="529"/>
      <c r="BT506" s="529"/>
    </row>
    <row r="507">
      <c r="A507" s="499"/>
      <c r="B507" s="527"/>
      <c r="C507" s="527"/>
      <c r="D507" s="528"/>
      <c r="E507" s="528"/>
      <c r="F507" s="528"/>
      <c r="G507" s="528"/>
      <c r="I507" s="529"/>
      <c r="J507" s="527"/>
      <c r="K507" s="527"/>
      <c r="L507" s="527"/>
      <c r="M507" s="528"/>
      <c r="N507" s="528"/>
      <c r="O507" s="528"/>
      <c r="P507" s="528"/>
      <c r="Q507" s="528"/>
      <c r="R507" s="528"/>
      <c r="S507" s="528"/>
      <c r="T507" s="528"/>
      <c r="U507" s="527"/>
      <c r="V507" s="528"/>
      <c r="W507" s="527"/>
      <c r="X507" s="529"/>
      <c r="Y507" s="529"/>
      <c r="Z507" s="529"/>
      <c r="AA507" s="529"/>
      <c r="AB507" s="529"/>
      <c r="AC507" s="529"/>
      <c r="AD507" s="529"/>
      <c r="AE507" s="529"/>
      <c r="AF507" s="529"/>
      <c r="AG507" s="529"/>
      <c r="AH507" s="529"/>
      <c r="AI507" s="529"/>
      <c r="AJ507" s="529"/>
      <c r="AK507" s="529"/>
      <c r="AL507" s="529"/>
      <c r="AM507" s="529"/>
      <c r="AN507" s="529"/>
      <c r="AO507" s="529"/>
      <c r="AP507" s="529"/>
      <c r="AQ507" s="529"/>
      <c r="AR507" s="529"/>
      <c r="AS507" s="529"/>
      <c r="AT507" s="529"/>
      <c r="AU507" s="529"/>
      <c r="AV507" s="529"/>
      <c r="AW507" s="529"/>
      <c r="AX507" s="529"/>
      <c r="AY507" s="529"/>
      <c r="AZ507" s="529"/>
      <c r="BA507" s="529"/>
      <c r="BB507" s="529"/>
      <c r="BC507" s="529"/>
      <c r="BD507" s="529"/>
      <c r="BE507" s="529"/>
      <c r="BF507" s="529"/>
      <c r="BG507" s="529"/>
      <c r="BH507" s="529"/>
      <c r="BI507" s="529"/>
      <c r="BJ507" s="529"/>
      <c r="BK507" s="529"/>
      <c r="BL507" s="529"/>
      <c r="BM507" s="529"/>
      <c r="BN507" s="529"/>
      <c r="BO507" s="529"/>
      <c r="BP507" s="529"/>
      <c r="BQ507" s="529"/>
      <c r="BR507" s="529"/>
      <c r="BS507" s="529"/>
      <c r="BT507" s="529"/>
    </row>
    <row r="508">
      <c r="A508" s="499"/>
      <c r="B508" s="527"/>
      <c r="C508" s="527"/>
      <c r="D508" s="528"/>
      <c r="E508" s="528"/>
      <c r="F508" s="528"/>
      <c r="G508" s="528"/>
      <c r="I508" s="529"/>
      <c r="J508" s="527"/>
      <c r="K508" s="527"/>
      <c r="L508" s="527"/>
      <c r="M508" s="528"/>
      <c r="N508" s="528"/>
      <c r="O508" s="528"/>
      <c r="P508" s="528"/>
      <c r="Q508" s="528"/>
      <c r="R508" s="528"/>
      <c r="S508" s="528"/>
      <c r="T508" s="528"/>
      <c r="U508" s="527"/>
      <c r="V508" s="528"/>
      <c r="W508" s="527"/>
      <c r="X508" s="529"/>
      <c r="Y508" s="529"/>
      <c r="Z508" s="529"/>
      <c r="AA508" s="529"/>
      <c r="AB508" s="529"/>
      <c r="AC508" s="529"/>
      <c r="AD508" s="529"/>
      <c r="AE508" s="529"/>
      <c r="AF508" s="529"/>
      <c r="AG508" s="529"/>
      <c r="AH508" s="529"/>
      <c r="AI508" s="529"/>
      <c r="AJ508" s="529"/>
      <c r="AK508" s="529"/>
      <c r="AL508" s="529"/>
      <c r="AM508" s="529"/>
      <c r="AN508" s="529"/>
      <c r="AO508" s="529"/>
      <c r="AP508" s="529"/>
      <c r="AQ508" s="529"/>
      <c r="AR508" s="529"/>
      <c r="AS508" s="529"/>
      <c r="AT508" s="529"/>
      <c r="AU508" s="529"/>
      <c r="AV508" s="529"/>
      <c r="AW508" s="529"/>
      <c r="AX508" s="529"/>
      <c r="AY508" s="529"/>
      <c r="AZ508" s="529"/>
      <c r="BA508" s="529"/>
      <c r="BB508" s="529"/>
      <c r="BC508" s="529"/>
      <c r="BD508" s="529"/>
      <c r="BE508" s="529"/>
      <c r="BF508" s="529"/>
      <c r="BG508" s="529"/>
      <c r="BH508" s="529"/>
      <c r="BI508" s="529"/>
      <c r="BJ508" s="529"/>
      <c r="BK508" s="529"/>
      <c r="BL508" s="529"/>
      <c r="BM508" s="529"/>
      <c r="BN508" s="529"/>
      <c r="BO508" s="529"/>
      <c r="BP508" s="529"/>
      <c r="BQ508" s="529"/>
      <c r="BR508" s="529"/>
      <c r="BS508" s="529"/>
      <c r="BT508" s="529"/>
    </row>
    <row r="509">
      <c r="A509" s="499"/>
      <c r="B509" s="527"/>
      <c r="C509" s="527"/>
      <c r="D509" s="528"/>
      <c r="E509" s="528"/>
      <c r="F509" s="528"/>
      <c r="G509" s="528"/>
      <c r="I509" s="529"/>
      <c r="J509" s="527"/>
      <c r="K509" s="527"/>
      <c r="L509" s="527"/>
      <c r="M509" s="528"/>
      <c r="N509" s="528"/>
      <c r="O509" s="528"/>
      <c r="P509" s="528"/>
      <c r="Q509" s="528"/>
      <c r="R509" s="528"/>
      <c r="S509" s="528"/>
      <c r="T509" s="528"/>
      <c r="U509" s="527"/>
      <c r="V509" s="528"/>
      <c r="W509" s="527"/>
      <c r="X509" s="529"/>
      <c r="Y509" s="529"/>
      <c r="Z509" s="529"/>
      <c r="AA509" s="529"/>
      <c r="AB509" s="529"/>
      <c r="AC509" s="529"/>
      <c r="AD509" s="529"/>
      <c r="AE509" s="529"/>
      <c r="AF509" s="529"/>
      <c r="AG509" s="529"/>
      <c r="AH509" s="529"/>
      <c r="AI509" s="529"/>
      <c r="AJ509" s="529"/>
      <c r="AK509" s="529"/>
      <c r="AL509" s="529"/>
      <c r="AM509" s="529"/>
      <c r="AN509" s="529"/>
      <c r="AO509" s="529"/>
      <c r="AP509" s="529"/>
      <c r="AQ509" s="529"/>
      <c r="AR509" s="529"/>
      <c r="AS509" s="529"/>
      <c r="AT509" s="529"/>
      <c r="AU509" s="529"/>
      <c r="AV509" s="529"/>
      <c r="AW509" s="529"/>
      <c r="AX509" s="529"/>
      <c r="AY509" s="529"/>
      <c r="AZ509" s="529"/>
      <c r="BA509" s="529"/>
      <c r="BB509" s="529"/>
      <c r="BC509" s="529"/>
      <c r="BD509" s="529"/>
      <c r="BE509" s="529"/>
      <c r="BF509" s="529"/>
      <c r="BG509" s="529"/>
      <c r="BH509" s="529"/>
      <c r="BI509" s="529"/>
      <c r="BJ509" s="529"/>
      <c r="BK509" s="529"/>
      <c r="BL509" s="529"/>
      <c r="BM509" s="529"/>
      <c r="BN509" s="529"/>
      <c r="BO509" s="529"/>
      <c r="BP509" s="529"/>
      <c r="BQ509" s="529"/>
      <c r="BR509" s="529"/>
      <c r="BS509" s="529"/>
      <c r="BT509" s="529"/>
    </row>
    <row r="510">
      <c r="A510" s="499"/>
      <c r="B510" s="527"/>
      <c r="C510" s="527"/>
      <c r="D510" s="528"/>
      <c r="E510" s="528"/>
      <c r="F510" s="528"/>
      <c r="G510" s="528"/>
      <c r="I510" s="529"/>
      <c r="J510" s="527"/>
      <c r="K510" s="527"/>
      <c r="L510" s="527"/>
      <c r="M510" s="528"/>
      <c r="N510" s="528"/>
      <c r="O510" s="528"/>
      <c r="P510" s="528"/>
      <c r="Q510" s="528"/>
      <c r="R510" s="528"/>
      <c r="S510" s="528"/>
      <c r="T510" s="528"/>
      <c r="U510" s="527"/>
      <c r="V510" s="528"/>
      <c r="W510" s="527"/>
      <c r="X510" s="529"/>
      <c r="Y510" s="529"/>
      <c r="Z510" s="529"/>
      <c r="AA510" s="529"/>
      <c r="AB510" s="529"/>
      <c r="AC510" s="529"/>
      <c r="AD510" s="529"/>
      <c r="AE510" s="529"/>
      <c r="AF510" s="529"/>
      <c r="AG510" s="529"/>
      <c r="AH510" s="529"/>
      <c r="AI510" s="529"/>
      <c r="AJ510" s="529"/>
      <c r="AK510" s="529"/>
      <c r="AL510" s="529"/>
      <c r="AM510" s="529"/>
      <c r="AN510" s="529"/>
      <c r="AO510" s="529"/>
      <c r="AP510" s="529"/>
      <c r="AQ510" s="529"/>
      <c r="AR510" s="529"/>
      <c r="AS510" s="529"/>
      <c r="AT510" s="529"/>
      <c r="AU510" s="529"/>
      <c r="AV510" s="529"/>
      <c r="AW510" s="529"/>
      <c r="AX510" s="529"/>
      <c r="AY510" s="529"/>
      <c r="AZ510" s="529"/>
      <c r="BA510" s="529"/>
      <c r="BB510" s="529"/>
      <c r="BC510" s="529"/>
      <c r="BD510" s="529"/>
      <c r="BE510" s="529"/>
      <c r="BF510" s="529"/>
      <c r="BG510" s="529"/>
      <c r="BH510" s="529"/>
      <c r="BI510" s="529"/>
      <c r="BJ510" s="529"/>
      <c r="BK510" s="529"/>
      <c r="BL510" s="529"/>
      <c r="BM510" s="529"/>
      <c r="BN510" s="529"/>
      <c r="BO510" s="529"/>
      <c r="BP510" s="529"/>
      <c r="BQ510" s="529"/>
      <c r="BR510" s="529"/>
      <c r="BS510" s="529"/>
      <c r="BT510" s="529"/>
    </row>
    <row r="511">
      <c r="A511" s="499"/>
      <c r="B511" s="527"/>
      <c r="C511" s="527"/>
      <c r="D511" s="528"/>
      <c r="E511" s="528"/>
      <c r="F511" s="528"/>
      <c r="G511" s="528"/>
      <c r="I511" s="529"/>
      <c r="J511" s="527"/>
      <c r="K511" s="527"/>
      <c r="L511" s="527"/>
      <c r="M511" s="528"/>
      <c r="N511" s="528"/>
      <c r="O511" s="528"/>
      <c r="P511" s="528"/>
      <c r="Q511" s="528"/>
      <c r="R511" s="528"/>
      <c r="S511" s="528"/>
      <c r="T511" s="528"/>
      <c r="U511" s="527"/>
      <c r="V511" s="528"/>
      <c r="W511" s="527"/>
      <c r="X511" s="529"/>
      <c r="Y511" s="529"/>
      <c r="Z511" s="529"/>
      <c r="AA511" s="529"/>
      <c r="AB511" s="529"/>
      <c r="AC511" s="529"/>
      <c r="AD511" s="529"/>
      <c r="AE511" s="529"/>
      <c r="AF511" s="529"/>
      <c r="AG511" s="529"/>
      <c r="AH511" s="529"/>
      <c r="AI511" s="529"/>
      <c r="AJ511" s="529"/>
      <c r="AK511" s="529"/>
      <c r="AL511" s="529"/>
      <c r="AM511" s="529"/>
      <c r="AN511" s="529"/>
      <c r="AO511" s="529"/>
      <c r="AP511" s="529"/>
      <c r="AQ511" s="529"/>
      <c r="AR511" s="529"/>
      <c r="AS511" s="529"/>
      <c r="AT511" s="529"/>
      <c r="AU511" s="529"/>
      <c r="AV511" s="529"/>
      <c r="AW511" s="529"/>
      <c r="AX511" s="529"/>
      <c r="AY511" s="529"/>
      <c r="AZ511" s="529"/>
      <c r="BA511" s="529"/>
      <c r="BB511" s="529"/>
      <c r="BC511" s="529"/>
      <c r="BD511" s="529"/>
      <c r="BE511" s="529"/>
      <c r="BF511" s="529"/>
      <c r="BG511" s="529"/>
      <c r="BH511" s="529"/>
      <c r="BI511" s="529"/>
      <c r="BJ511" s="529"/>
      <c r="BK511" s="529"/>
      <c r="BL511" s="529"/>
      <c r="BM511" s="529"/>
      <c r="BN511" s="529"/>
      <c r="BO511" s="529"/>
      <c r="BP511" s="529"/>
      <c r="BQ511" s="529"/>
      <c r="BR511" s="529"/>
      <c r="BS511" s="529"/>
      <c r="BT511" s="529"/>
    </row>
    <row r="512">
      <c r="A512" s="499"/>
      <c r="B512" s="527"/>
      <c r="C512" s="527"/>
      <c r="D512" s="528"/>
      <c r="E512" s="528"/>
      <c r="F512" s="528"/>
      <c r="G512" s="528"/>
      <c r="I512" s="529"/>
      <c r="J512" s="527"/>
      <c r="K512" s="527"/>
      <c r="L512" s="527"/>
      <c r="M512" s="528"/>
      <c r="N512" s="528"/>
      <c r="O512" s="528"/>
      <c r="P512" s="528"/>
      <c r="Q512" s="528"/>
      <c r="R512" s="528"/>
      <c r="S512" s="528"/>
      <c r="T512" s="528"/>
      <c r="U512" s="527"/>
      <c r="V512" s="528"/>
      <c r="W512" s="527"/>
      <c r="X512" s="529"/>
      <c r="Y512" s="529"/>
      <c r="Z512" s="529"/>
      <c r="AA512" s="529"/>
      <c r="AB512" s="529"/>
      <c r="AC512" s="529"/>
      <c r="AD512" s="529"/>
      <c r="AE512" s="529"/>
      <c r="AF512" s="529"/>
      <c r="AG512" s="529"/>
      <c r="AH512" s="529"/>
      <c r="AI512" s="529"/>
      <c r="AJ512" s="529"/>
      <c r="AK512" s="529"/>
      <c r="AL512" s="529"/>
      <c r="AM512" s="529"/>
      <c r="AN512" s="529"/>
      <c r="AO512" s="529"/>
      <c r="AP512" s="529"/>
      <c r="AQ512" s="529"/>
      <c r="AR512" s="529"/>
      <c r="AS512" s="529"/>
      <c r="AT512" s="529"/>
      <c r="AU512" s="529"/>
      <c r="AV512" s="529"/>
      <c r="AW512" s="529"/>
      <c r="AX512" s="529"/>
      <c r="AY512" s="529"/>
      <c r="AZ512" s="529"/>
      <c r="BA512" s="529"/>
      <c r="BB512" s="529"/>
      <c r="BC512" s="529"/>
      <c r="BD512" s="529"/>
      <c r="BE512" s="529"/>
      <c r="BF512" s="529"/>
      <c r="BG512" s="529"/>
      <c r="BH512" s="529"/>
      <c r="BI512" s="529"/>
      <c r="BJ512" s="529"/>
      <c r="BK512" s="529"/>
      <c r="BL512" s="529"/>
      <c r="BM512" s="529"/>
      <c r="BN512" s="529"/>
      <c r="BO512" s="529"/>
      <c r="BP512" s="529"/>
      <c r="BQ512" s="529"/>
      <c r="BR512" s="529"/>
      <c r="BS512" s="529"/>
      <c r="BT512" s="529"/>
    </row>
    <row r="513">
      <c r="A513" s="499"/>
      <c r="B513" s="527"/>
      <c r="C513" s="527"/>
      <c r="D513" s="528"/>
      <c r="E513" s="528"/>
      <c r="F513" s="528"/>
      <c r="G513" s="528"/>
      <c r="I513" s="529"/>
      <c r="J513" s="527"/>
      <c r="K513" s="527"/>
      <c r="L513" s="527"/>
      <c r="M513" s="528"/>
      <c r="N513" s="528"/>
      <c r="O513" s="528"/>
      <c r="P513" s="528"/>
      <c r="Q513" s="528"/>
      <c r="R513" s="528"/>
      <c r="S513" s="528"/>
      <c r="T513" s="528"/>
      <c r="U513" s="527"/>
      <c r="V513" s="528"/>
      <c r="W513" s="527"/>
      <c r="X513" s="529"/>
      <c r="Y513" s="529"/>
      <c r="Z513" s="529"/>
      <c r="AA513" s="529"/>
      <c r="AB513" s="529"/>
      <c r="AC513" s="529"/>
      <c r="AD513" s="529"/>
      <c r="AE513" s="529"/>
      <c r="AF513" s="529"/>
      <c r="AG513" s="529"/>
      <c r="AH513" s="529"/>
      <c r="AI513" s="529"/>
      <c r="AJ513" s="529"/>
      <c r="AK513" s="529"/>
      <c r="AL513" s="529"/>
      <c r="AM513" s="529"/>
      <c r="AN513" s="529"/>
      <c r="AO513" s="529"/>
      <c r="AP513" s="529"/>
      <c r="AQ513" s="529"/>
      <c r="AR513" s="529"/>
      <c r="AS513" s="529"/>
      <c r="AT513" s="529"/>
      <c r="AU513" s="529"/>
      <c r="AV513" s="529"/>
      <c r="AW513" s="529"/>
      <c r="AX513" s="529"/>
      <c r="AY513" s="529"/>
      <c r="AZ513" s="529"/>
      <c r="BA513" s="529"/>
      <c r="BB513" s="529"/>
      <c r="BC513" s="529"/>
      <c r="BD513" s="529"/>
      <c r="BE513" s="529"/>
      <c r="BF513" s="529"/>
      <c r="BG513" s="529"/>
      <c r="BH513" s="529"/>
      <c r="BI513" s="529"/>
      <c r="BJ513" s="529"/>
      <c r="BK513" s="529"/>
      <c r="BL513" s="529"/>
      <c r="BM513" s="529"/>
      <c r="BN513" s="529"/>
      <c r="BO513" s="529"/>
      <c r="BP513" s="529"/>
      <c r="BQ513" s="529"/>
      <c r="BR513" s="529"/>
      <c r="BS513" s="529"/>
      <c r="BT513" s="529"/>
    </row>
    <row r="514">
      <c r="A514" s="499"/>
      <c r="B514" s="527"/>
      <c r="C514" s="527"/>
      <c r="D514" s="528"/>
      <c r="E514" s="528"/>
      <c r="F514" s="528"/>
      <c r="G514" s="528"/>
      <c r="I514" s="529"/>
      <c r="J514" s="527"/>
      <c r="K514" s="527"/>
      <c r="L514" s="527"/>
      <c r="M514" s="528"/>
      <c r="N514" s="528"/>
      <c r="O514" s="528"/>
      <c r="P514" s="528"/>
      <c r="Q514" s="528"/>
      <c r="R514" s="528"/>
      <c r="S514" s="528"/>
      <c r="T514" s="528"/>
      <c r="U514" s="527"/>
      <c r="V514" s="528"/>
      <c r="W514" s="527"/>
      <c r="X514" s="529"/>
      <c r="Y514" s="529"/>
      <c r="Z514" s="529"/>
      <c r="AA514" s="529"/>
      <c r="AB514" s="529"/>
      <c r="AC514" s="529"/>
      <c r="AD514" s="529"/>
      <c r="AE514" s="529"/>
      <c r="AF514" s="529"/>
      <c r="AG514" s="529"/>
      <c r="AH514" s="529"/>
      <c r="AI514" s="529"/>
      <c r="AJ514" s="529"/>
      <c r="AK514" s="529"/>
      <c r="AL514" s="529"/>
      <c r="AM514" s="529"/>
      <c r="AN514" s="529"/>
      <c r="AO514" s="529"/>
      <c r="AP514" s="529"/>
      <c r="AQ514" s="529"/>
      <c r="AR514" s="529"/>
      <c r="AS514" s="529"/>
      <c r="AT514" s="529"/>
      <c r="AU514" s="529"/>
      <c r="AV514" s="529"/>
      <c r="AW514" s="529"/>
      <c r="AX514" s="529"/>
      <c r="AY514" s="529"/>
      <c r="AZ514" s="529"/>
      <c r="BA514" s="529"/>
      <c r="BB514" s="529"/>
      <c r="BC514" s="529"/>
      <c r="BD514" s="529"/>
      <c r="BE514" s="529"/>
      <c r="BF514" s="529"/>
      <c r="BG514" s="529"/>
      <c r="BH514" s="529"/>
      <c r="BI514" s="529"/>
      <c r="BJ514" s="529"/>
      <c r="BK514" s="529"/>
      <c r="BL514" s="529"/>
      <c r="BM514" s="529"/>
      <c r="BN514" s="529"/>
      <c r="BO514" s="529"/>
      <c r="BP514" s="529"/>
      <c r="BQ514" s="529"/>
      <c r="BR514" s="529"/>
      <c r="BS514" s="529"/>
      <c r="BT514" s="529"/>
    </row>
    <row r="515">
      <c r="A515" s="499"/>
      <c r="B515" s="527"/>
      <c r="C515" s="527"/>
      <c r="D515" s="528"/>
      <c r="E515" s="528"/>
      <c r="F515" s="528"/>
      <c r="G515" s="528"/>
      <c r="I515" s="529"/>
      <c r="J515" s="527"/>
      <c r="K515" s="527"/>
      <c r="L515" s="527"/>
      <c r="M515" s="528"/>
      <c r="N515" s="528"/>
      <c r="O515" s="528"/>
      <c r="P515" s="528"/>
      <c r="Q515" s="528"/>
      <c r="R515" s="528"/>
      <c r="S515" s="528"/>
      <c r="T515" s="528"/>
      <c r="U515" s="527"/>
      <c r="V515" s="528"/>
      <c r="W515" s="527"/>
      <c r="X515" s="529"/>
      <c r="Y515" s="529"/>
      <c r="Z515" s="529"/>
      <c r="AA515" s="529"/>
      <c r="AB515" s="529"/>
      <c r="AC515" s="529"/>
      <c r="AD515" s="529"/>
      <c r="AE515" s="529"/>
      <c r="AF515" s="529"/>
      <c r="AG515" s="529"/>
      <c r="AH515" s="529"/>
      <c r="AI515" s="529"/>
      <c r="AJ515" s="529"/>
      <c r="AK515" s="529"/>
      <c r="AL515" s="529"/>
      <c r="AM515" s="529"/>
      <c r="AN515" s="529"/>
      <c r="AO515" s="529"/>
      <c r="AP515" s="529"/>
      <c r="AQ515" s="529"/>
      <c r="AR515" s="529"/>
      <c r="AS515" s="529"/>
      <c r="AT515" s="529"/>
      <c r="AU515" s="529"/>
      <c r="AV515" s="529"/>
      <c r="AW515" s="529"/>
      <c r="AX515" s="529"/>
      <c r="AY515" s="529"/>
      <c r="AZ515" s="529"/>
      <c r="BA515" s="529"/>
      <c r="BB515" s="529"/>
      <c r="BC515" s="529"/>
      <c r="BD515" s="529"/>
      <c r="BE515" s="529"/>
      <c r="BF515" s="529"/>
      <c r="BG515" s="529"/>
      <c r="BH515" s="529"/>
      <c r="BI515" s="529"/>
      <c r="BJ515" s="529"/>
      <c r="BK515" s="529"/>
      <c r="BL515" s="529"/>
      <c r="BM515" s="529"/>
      <c r="BN515" s="529"/>
      <c r="BO515" s="529"/>
      <c r="BP515" s="529"/>
      <c r="BQ515" s="529"/>
      <c r="BR515" s="529"/>
      <c r="BS515" s="529"/>
      <c r="BT515" s="529"/>
    </row>
    <row r="516">
      <c r="A516" s="499"/>
      <c r="B516" s="527"/>
      <c r="C516" s="527"/>
      <c r="D516" s="528"/>
      <c r="E516" s="528"/>
      <c r="F516" s="528"/>
      <c r="G516" s="528"/>
      <c r="I516" s="529"/>
      <c r="J516" s="527"/>
      <c r="K516" s="527"/>
      <c r="L516" s="527"/>
      <c r="M516" s="528"/>
      <c r="N516" s="528"/>
      <c r="O516" s="528"/>
      <c r="P516" s="528"/>
      <c r="Q516" s="528"/>
      <c r="R516" s="528"/>
      <c r="S516" s="528"/>
      <c r="T516" s="528"/>
      <c r="U516" s="527"/>
      <c r="V516" s="528"/>
      <c r="W516" s="527"/>
      <c r="X516" s="529"/>
      <c r="Y516" s="529"/>
      <c r="Z516" s="529"/>
      <c r="AA516" s="529"/>
      <c r="AB516" s="529"/>
      <c r="AC516" s="529"/>
      <c r="AD516" s="529"/>
      <c r="AE516" s="529"/>
      <c r="AF516" s="529"/>
      <c r="AG516" s="529"/>
      <c r="AH516" s="529"/>
      <c r="AI516" s="529"/>
      <c r="AJ516" s="529"/>
      <c r="AK516" s="529"/>
      <c r="AL516" s="529"/>
      <c r="AM516" s="529"/>
      <c r="AN516" s="529"/>
      <c r="AO516" s="529"/>
      <c r="AP516" s="529"/>
      <c r="AQ516" s="529"/>
      <c r="AR516" s="529"/>
      <c r="AS516" s="529"/>
      <c r="AT516" s="529"/>
      <c r="AU516" s="529"/>
      <c r="AV516" s="529"/>
      <c r="AW516" s="529"/>
      <c r="AX516" s="529"/>
      <c r="AY516" s="529"/>
      <c r="AZ516" s="529"/>
      <c r="BA516" s="529"/>
      <c r="BB516" s="529"/>
      <c r="BC516" s="529"/>
      <c r="BD516" s="529"/>
      <c r="BE516" s="529"/>
      <c r="BF516" s="529"/>
      <c r="BG516" s="529"/>
      <c r="BH516" s="529"/>
      <c r="BI516" s="529"/>
      <c r="BJ516" s="529"/>
      <c r="BK516" s="529"/>
      <c r="BL516" s="529"/>
      <c r="BM516" s="529"/>
      <c r="BN516" s="529"/>
      <c r="BO516" s="529"/>
      <c r="BP516" s="529"/>
      <c r="BQ516" s="529"/>
      <c r="BR516" s="529"/>
      <c r="BS516" s="529"/>
      <c r="BT516" s="529"/>
    </row>
    <row r="517">
      <c r="A517" s="499"/>
      <c r="B517" s="527"/>
      <c r="C517" s="527"/>
      <c r="D517" s="528"/>
      <c r="E517" s="528"/>
      <c r="F517" s="528"/>
      <c r="G517" s="528"/>
      <c r="I517" s="529"/>
      <c r="J517" s="527"/>
      <c r="K517" s="527"/>
      <c r="L517" s="527"/>
      <c r="M517" s="528"/>
      <c r="N517" s="528"/>
      <c r="O517" s="528"/>
      <c r="P517" s="528"/>
      <c r="Q517" s="528"/>
      <c r="R517" s="528"/>
      <c r="S517" s="528"/>
      <c r="T517" s="528"/>
      <c r="U517" s="527"/>
      <c r="V517" s="528"/>
      <c r="W517" s="527"/>
      <c r="X517" s="529"/>
      <c r="Y517" s="529"/>
      <c r="Z517" s="529"/>
      <c r="AA517" s="529"/>
      <c r="AB517" s="529"/>
      <c r="AC517" s="529"/>
      <c r="AD517" s="529"/>
      <c r="AE517" s="529"/>
      <c r="AF517" s="529"/>
      <c r="AG517" s="529"/>
      <c r="AH517" s="529"/>
      <c r="AI517" s="529"/>
      <c r="AJ517" s="529"/>
      <c r="AK517" s="529"/>
      <c r="AL517" s="529"/>
      <c r="AM517" s="529"/>
      <c r="AN517" s="529"/>
      <c r="AO517" s="529"/>
      <c r="AP517" s="529"/>
      <c r="AQ517" s="529"/>
      <c r="AR517" s="529"/>
      <c r="AS517" s="529"/>
      <c r="AT517" s="529"/>
      <c r="AU517" s="529"/>
      <c r="AV517" s="529"/>
      <c r="AW517" s="529"/>
      <c r="AX517" s="529"/>
      <c r="AY517" s="529"/>
      <c r="AZ517" s="529"/>
      <c r="BA517" s="529"/>
      <c r="BB517" s="529"/>
      <c r="BC517" s="529"/>
      <c r="BD517" s="529"/>
      <c r="BE517" s="529"/>
      <c r="BF517" s="529"/>
      <c r="BG517" s="529"/>
      <c r="BH517" s="529"/>
      <c r="BI517" s="529"/>
      <c r="BJ517" s="529"/>
      <c r="BK517" s="529"/>
      <c r="BL517" s="529"/>
      <c r="BM517" s="529"/>
      <c r="BN517" s="529"/>
      <c r="BO517" s="529"/>
      <c r="BP517" s="529"/>
      <c r="BQ517" s="529"/>
      <c r="BR517" s="529"/>
      <c r="BS517" s="529"/>
      <c r="BT517" s="529"/>
    </row>
    <row r="518">
      <c r="A518" s="499"/>
      <c r="B518" s="527"/>
      <c r="C518" s="527"/>
      <c r="D518" s="528"/>
      <c r="E518" s="528"/>
      <c r="F518" s="528"/>
      <c r="G518" s="528"/>
      <c r="I518" s="529"/>
      <c r="J518" s="527"/>
      <c r="K518" s="527"/>
      <c r="L518" s="527"/>
      <c r="M518" s="528"/>
      <c r="N518" s="528"/>
      <c r="O518" s="528"/>
      <c r="P518" s="528"/>
      <c r="Q518" s="528"/>
      <c r="R518" s="528"/>
      <c r="S518" s="528"/>
      <c r="T518" s="528"/>
      <c r="U518" s="527"/>
      <c r="V518" s="528"/>
      <c r="W518" s="527"/>
      <c r="X518" s="529"/>
      <c r="Y518" s="529"/>
      <c r="Z518" s="529"/>
      <c r="AA518" s="529"/>
      <c r="AB518" s="529"/>
      <c r="AC518" s="529"/>
      <c r="AD518" s="529"/>
      <c r="AE518" s="529"/>
      <c r="AF518" s="529"/>
      <c r="AG518" s="529"/>
      <c r="AH518" s="529"/>
      <c r="AI518" s="529"/>
      <c r="AJ518" s="529"/>
      <c r="AK518" s="529"/>
      <c r="AL518" s="529"/>
      <c r="AM518" s="529"/>
      <c r="AN518" s="529"/>
      <c r="AO518" s="529"/>
      <c r="AP518" s="529"/>
      <c r="AQ518" s="529"/>
      <c r="AR518" s="529"/>
      <c r="AS518" s="529"/>
      <c r="AT518" s="529"/>
      <c r="AU518" s="529"/>
      <c r="AV518" s="529"/>
      <c r="AW518" s="529"/>
      <c r="AX518" s="529"/>
      <c r="AY518" s="529"/>
      <c r="AZ518" s="529"/>
      <c r="BA518" s="529"/>
      <c r="BB518" s="529"/>
      <c r="BC518" s="529"/>
      <c r="BD518" s="529"/>
      <c r="BE518" s="529"/>
      <c r="BF518" s="529"/>
      <c r="BG518" s="529"/>
      <c r="BH518" s="529"/>
      <c r="BI518" s="529"/>
      <c r="BJ518" s="529"/>
      <c r="BK518" s="529"/>
      <c r="BL518" s="529"/>
      <c r="BM518" s="529"/>
      <c r="BN518" s="529"/>
      <c r="BO518" s="529"/>
      <c r="BP518" s="529"/>
      <c r="BQ518" s="529"/>
      <c r="BR518" s="529"/>
      <c r="BS518" s="529"/>
      <c r="BT518" s="529"/>
    </row>
    <row r="519">
      <c r="A519" s="499"/>
      <c r="B519" s="527"/>
      <c r="C519" s="527"/>
      <c r="D519" s="528"/>
      <c r="E519" s="528"/>
      <c r="F519" s="528"/>
      <c r="G519" s="528"/>
      <c r="I519" s="529"/>
      <c r="J519" s="527"/>
      <c r="K519" s="527"/>
      <c r="L519" s="527"/>
      <c r="M519" s="528"/>
      <c r="N519" s="528"/>
      <c r="O519" s="528"/>
      <c r="P519" s="528"/>
      <c r="Q519" s="528"/>
      <c r="R519" s="528"/>
      <c r="S519" s="528"/>
      <c r="T519" s="528"/>
      <c r="U519" s="527"/>
      <c r="V519" s="528"/>
      <c r="W519" s="527"/>
      <c r="X519" s="529"/>
      <c r="Y519" s="529"/>
      <c r="Z519" s="529"/>
      <c r="AA519" s="529"/>
      <c r="AB519" s="529"/>
      <c r="AC519" s="529"/>
      <c r="AD519" s="529"/>
      <c r="AE519" s="529"/>
      <c r="AF519" s="529"/>
      <c r="AG519" s="529"/>
      <c r="AH519" s="529"/>
      <c r="AI519" s="529"/>
      <c r="AJ519" s="529"/>
      <c r="AK519" s="529"/>
      <c r="AL519" s="529"/>
      <c r="AM519" s="529"/>
      <c r="AN519" s="529"/>
      <c r="AO519" s="529"/>
      <c r="AP519" s="529"/>
      <c r="AQ519" s="529"/>
      <c r="AR519" s="529"/>
      <c r="AS519" s="529"/>
      <c r="AT519" s="529"/>
      <c r="AU519" s="529"/>
      <c r="AV519" s="529"/>
      <c r="AW519" s="529"/>
      <c r="AX519" s="529"/>
      <c r="AY519" s="529"/>
      <c r="AZ519" s="529"/>
      <c r="BA519" s="529"/>
      <c r="BB519" s="529"/>
      <c r="BC519" s="529"/>
      <c r="BD519" s="529"/>
      <c r="BE519" s="529"/>
      <c r="BF519" s="529"/>
      <c r="BG519" s="529"/>
      <c r="BH519" s="529"/>
      <c r="BI519" s="529"/>
      <c r="BJ519" s="529"/>
      <c r="BK519" s="529"/>
      <c r="BL519" s="529"/>
      <c r="BM519" s="529"/>
      <c r="BN519" s="529"/>
      <c r="BO519" s="529"/>
      <c r="BP519" s="529"/>
      <c r="BQ519" s="529"/>
      <c r="BR519" s="529"/>
      <c r="BS519" s="529"/>
      <c r="BT519" s="529"/>
    </row>
    <row r="520">
      <c r="A520" s="499"/>
      <c r="B520" s="527"/>
      <c r="C520" s="527"/>
      <c r="D520" s="528"/>
      <c r="E520" s="528"/>
      <c r="F520" s="528"/>
      <c r="G520" s="528"/>
      <c r="I520" s="529"/>
      <c r="J520" s="527"/>
      <c r="K520" s="527"/>
      <c r="L520" s="527"/>
      <c r="M520" s="528"/>
      <c r="N520" s="528"/>
      <c r="O520" s="528"/>
      <c r="P520" s="528"/>
      <c r="Q520" s="528"/>
      <c r="R520" s="528"/>
      <c r="S520" s="528"/>
      <c r="T520" s="528"/>
      <c r="U520" s="527"/>
      <c r="V520" s="528"/>
      <c r="W520" s="527"/>
      <c r="X520" s="529"/>
      <c r="Y520" s="529"/>
      <c r="Z520" s="529"/>
      <c r="AA520" s="529"/>
      <c r="AB520" s="529"/>
      <c r="AC520" s="529"/>
      <c r="AD520" s="529"/>
      <c r="AE520" s="529"/>
      <c r="AF520" s="529"/>
      <c r="AG520" s="529"/>
      <c r="AH520" s="529"/>
      <c r="AI520" s="529"/>
      <c r="AJ520" s="529"/>
      <c r="AK520" s="529"/>
      <c r="AL520" s="529"/>
      <c r="AM520" s="529"/>
      <c r="AN520" s="529"/>
      <c r="AO520" s="529"/>
      <c r="AP520" s="529"/>
      <c r="AQ520" s="529"/>
      <c r="AR520" s="529"/>
      <c r="AS520" s="529"/>
      <c r="AT520" s="529"/>
      <c r="AU520" s="529"/>
      <c r="AV520" s="529"/>
      <c r="AW520" s="529"/>
      <c r="AX520" s="529"/>
      <c r="AY520" s="529"/>
      <c r="AZ520" s="529"/>
      <c r="BA520" s="529"/>
      <c r="BB520" s="529"/>
      <c r="BC520" s="529"/>
      <c r="BD520" s="529"/>
      <c r="BE520" s="529"/>
      <c r="BF520" s="529"/>
      <c r="BG520" s="529"/>
      <c r="BH520" s="529"/>
      <c r="BI520" s="529"/>
      <c r="BJ520" s="529"/>
      <c r="BK520" s="529"/>
      <c r="BL520" s="529"/>
      <c r="BM520" s="529"/>
      <c r="BN520" s="529"/>
      <c r="BO520" s="529"/>
      <c r="BP520" s="529"/>
      <c r="BQ520" s="529"/>
      <c r="BR520" s="529"/>
      <c r="BS520" s="529"/>
      <c r="BT520" s="529"/>
    </row>
    <row r="521">
      <c r="A521" s="499"/>
      <c r="B521" s="527"/>
      <c r="C521" s="527"/>
      <c r="D521" s="528"/>
      <c r="E521" s="528"/>
      <c r="F521" s="528"/>
      <c r="G521" s="528"/>
      <c r="I521" s="529"/>
      <c r="J521" s="527"/>
      <c r="K521" s="527"/>
      <c r="L521" s="527"/>
      <c r="M521" s="528"/>
      <c r="N521" s="528"/>
      <c r="O521" s="528"/>
      <c r="P521" s="528"/>
      <c r="Q521" s="528"/>
      <c r="R521" s="528"/>
      <c r="S521" s="528"/>
      <c r="T521" s="528"/>
      <c r="U521" s="527"/>
      <c r="V521" s="528"/>
      <c r="W521" s="527"/>
      <c r="X521" s="529"/>
      <c r="Y521" s="529"/>
      <c r="Z521" s="529"/>
      <c r="AA521" s="529"/>
      <c r="AB521" s="529"/>
      <c r="AC521" s="529"/>
      <c r="AD521" s="529"/>
      <c r="AE521" s="529"/>
      <c r="AF521" s="529"/>
      <c r="AG521" s="529"/>
      <c r="AH521" s="529"/>
      <c r="AI521" s="529"/>
      <c r="AJ521" s="529"/>
      <c r="AK521" s="529"/>
      <c r="AL521" s="529"/>
      <c r="AM521" s="529"/>
      <c r="AN521" s="529"/>
      <c r="AO521" s="529"/>
      <c r="AP521" s="529"/>
      <c r="AQ521" s="529"/>
      <c r="AR521" s="529"/>
      <c r="AS521" s="529"/>
      <c r="AT521" s="529"/>
      <c r="AU521" s="529"/>
      <c r="AV521" s="529"/>
      <c r="AW521" s="529"/>
      <c r="AX521" s="529"/>
      <c r="AY521" s="529"/>
      <c r="AZ521" s="529"/>
      <c r="BA521" s="529"/>
      <c r="BB521" s="529"/>
      <c r="BC521" s="529"/>
      <c r="BD521" s="529"/>
      <c r="BE521" s="529"/>
      <c r="BF521" s="529"/>
      <c r="BG521" s="529"/>
      <c r="BH521" s="529"/>
      <c r="BI521" s="529"/>
      <c r="BJ521" s="529"/>
      <c r="BK521" s="529"/>
      <c r="BL521" s="529"/>
      <c r="BM521" s="529"/>
      <c r="BN521" s="529"/>
      <c r="BO521" s="529"/>
      <c r="BP521" s="529"/>
      <c r="BQ521" s="529"/>
      <c r="BR521" s="529"/>
      <c r="BS521" s="529"/>
      <c r="BT521" s="529"/>
    </row>
    <row r="522">
      <c r="A522" s="499"/>
      <c r="B522" s="527"/>
      <c r="C522" s="527"/>
      <c r="D522" s="528"/>
      <c r="E522" s="528"/>
      <c r="F522" s="528"/>
      <c r="G522" s="528"/>
      <c r="I522" s="529"/>
      <c r="J522" s="527"/>
      <c r="K522" s="527"/>
      <c r="L522" s="527"/>
      <c r="M522" s="528"/>
      <c r="N522" s="528"/>
      <c r="O522" s="528"/>
      <c r="P522" s="528"/>
      <c r="Q522" s="528"/>
      <c r="R522" s="528"/>
      <c r="S522" s="528"/>
      <c r="T522" s="528"/>
      <c r="U522" s="527"/>
      <c r="V522" s="528"/>
      <c r="W522" s="527"/>
      <c r="X522" s="529"/>
      <c r="Y522" s="529"/>
      <c r="Z522" s="529"/>
      <c r="AA522" s="529"/>
      <c r="AB522" s="529"/>
      <c r="AC522" s="529"/>
      <c r="AD522" s="529"/>
      <c r="AE522" s="529"/>
      <c r="AF522" s="529"/>
      <c r="AG522" s="529"/>
      <c r="AH522" s="529"/>
      <c r="AI522" s="529"/>
      <c r="AJ522" s="529"/>
      <c r="AK522" s="529"/>
      <c r="AL522" s="529"/>
      <c r="AM522" s="529"/>
      <c r="AN522" s="529"/>
      <c r="AO522" s="529"/>
      <c r="AP522" s="529"/>
      <c r="AQ522" s="529"/>
      <c r="AR522" s="529"/>
      <c r="AS522" s="529"/>
      <c r="AT522" s="529"/>
      <c r="AU522" s="529"/>
      <c r="AV522" s="529"/>
      <c r="AW522" s="529"/>
      <c r="AX522" s="529"/>
      <c r="AY522" s="529"/>
      <c r="AZ522" s="529"/>
      <c r="BA522" s="529"/>
      <c r="BB522" s="529"/>
      <c r="BC522" s="529"/>
      <c r="BD522" s="529"/>
      <c r="BE522" s="529"/>
      <c r="BF522" s="529"/>
      <c r="BG522" s="529"/>
      <c r="BH522" s="529"/>
      <c r="BI522" s="529"/>
      <c r="BJ522" s="529"/>
      <c r="BK522" s="529"/>
      <c r="BL522" s="529"/>
      <c r="BM522" s="529"/>
      <c r="BN522" s="529"/>
      <c r="BO522" s="529"/>
      <c r="BP522" s="529"/>
      <c r="BQ522" s="529"/>
      <c r="BR522" s="529"/>
      <c r="BS522" s="529"/>
      <c r="BT522" s="529"/>
    </row>
    <row r="523">
      <c r="A523" s="499"/>
      <c r="B523" s="527"/>
      <c r="C523" s="527"/>
      <c r="D523" s="528"/>
      <c r="E523" s="528"/>
      <c r="F523" s="528"/>
      <c r="G523" s="528"/>
      <c r="I523" s="529"/>
      <c r="J523" s="527"/>
      <c r="K523" s="527"/>
      <c r="L523" s="527"/>
      <c r="M523" s="528"/>
      <c r="N523" s="528"/>
      <c r="O523" s="528"/>
      <c r="P523" s="528"/>
      <c r="Q523" s="528"/>
      <c r="R523" s="528"/>
      <c r="S523" s="528"/>
      <c r="T523" s="528"/>
      <c r="U523" s="527"/>
      <c r="V523" s="528"/>
      <c r="W523" s="527"/>
      <c r="X523" s="529"/>
      <c r="Y523" s="529"/>
      <c r="Z523" s="529"/>
      <c r="AA523" s="529"/>
      <c r="AB523" s="529"/>
      <c r="AC523" s="529"/>
      <c r="AD523" s="529"/>
      <c r="AE523" s="529"/>
      <c r="AF523" s="529"/>
      <c r="AG523" s="529"/>
      <c r="AH523" s="529"/>
      <c r="AI523" s="529"/>
      <c r="AJ523" s="529"/>
      <c r="AK523" s="529"/>
      <c r="AL523" s="529"/>
      <c r="AM523" s="529"/>
      <c r="AN523" s="529"/>
      <c r="AO523" s="529"/>
      <c r="AP523" s="529"/>
      <c r="AQ523" s="529"/>
      <c r="AR523" s="529"/>
      <c r="AS523" s="529"/>
      <c r="AT523" s="529"/>
      <c r="AU523" s="529"/>
      <c r="AV523" s="529"/>
      <c r="AW523" s="529"/>
      <c r="AX523" s="529"/>
      <c r="AY523" s="529"/>
      <c r="AZ523" s="529"/>
      <c r="BA523" s="529"/>
      <c r="BB523" s="529"/>
      <c r="BC523" s="529"/>
      <c r="BD523" s="529"/>
      <c r="BE523" s="529"/>
      <c r="BF523" s="529"/>
      <c r="BG523" s="529"/>
      <c r="BH523" s="529"/>
      <c r="BI523" s="529"/>
      <c r="BJ523" s="529"/>
      <c r="BK523" s="529"/>
      <c r="BL523" s="529"/>
      <c r="BM523" s="529"/>
      <c r="BN523" s="529"/>
      <c r="BO523" s="529"/>
      <c r="BP523" s="529"/>
      <c r="BQ523" s="529"/>
      <c r="BR523" s="529"/>
      <c r="BS523" s="529"/>
      <c r="BT523" s="529"/>
    </row>
    <row r="524">
      <c r="A524" s="499"/>
      <c r="B524" s="527"/>
      <c r="C524" s="527"/>
      <c r="D524" s="528"/>
      <c r="E524" s="528"/>
      <c r="F524" s="528"/>
      <c r="G524" s="528"/>
      <c r="I524" s="529"/>
      <c r="J524" s="527"/>
      <c r="K524" s="527"/>
      <c r="L524" s="527"/>
      <c r="M524" s="528"/>
      <c r="N524" s="528"/>
      <c r="O524" s="528"/>
      <c r="P524" s="528"/>
      <c r="Q524" s="528"/>
      <c r="R524" s="528"/>
      <c r="S524" s="528"/>
      <c r="T524" s="528"/>
      <c r="U524" s="527"/>
      <c r="V524" s="528"/>
      <c r="W524" s="527"/>
      <c r="X524" s="529"/>
      <c r="Y524" s="529"/>
      <c r="Z524" s="529"/>
      <c r="AA524" s="529"/>
      <c r="AB524" s="529"/>
      <c r="AC524" s="529"/>
      <c r="AD524" s="529"/>
      <c r="AE524" s="529"/>
      <c r="AF524" s="529"/>
      <c r="AG524" s="529"/>
      <c r="AH524" s="529"/>
      <c r="AI524" s="529"/>
      <c r="AJ524" s="529"/>
      <c r="AK524" s="529"/>
      <c r="AL524" s="529"/>
      <c r="AM524" s="529"/>
      <c r="AN524" s="529"/>
      <c r="AO524" s="529"/>
      <c r="AP524" s="529"/>
      <c r="AQ524" s="529"/>
      <c r="AR524" s="529"/>
      <c r="AS524" s="529"/>
      <c r="AT524" s="529"/>
      <c r="AU524" s="529"/>
      <c r="AV524" s="529"/>
      <c r="AW524" s="529"/>
      <c r="AX524" s="529"/>
      <c r="AY524" s="529"/>
      <c r="AZ524" s="529"/>
      <c r="BA524" s="529"/>
      <c r="BB524" s="529"/>
      <c r="BC524" s="529"/>
      <c r="BD524" s="529"/>
      <c r="BE524" s="529"/>
      <c r="BF524" s="529"/>
      <c r="BG524" s="529"/>
      <c r="BH524" s="529"/>
      <c r="BI524" s="529"/>
      <c r="BJ524" s="529"/>
      <c r="BK524" s="529"/>
      <c r="BL524" s="529"/>
      <c r="BM524" s="529"/>
      <c r="BN524" s="529"/>
      <c r="BO524" s="529"/>
      <c r="BP524" s="529"/>
      <c r="BQ524" s="529"/>
      <c r="BR524" s="529"/>
      <c r="BS524" s="529"/>
      <c r="BT524" s="529"/>
    </row>
    <row r="525">
      <c r="A525" s="499"/>
      <c r="B525" s="527"/>
      <c r="C525" s="527"/>
      <c r="D525" s="528"/>
      <c r="E525" s="528"/>
      <c r="F525" s="528"/>
      <c r="G525" s="528"/>
      <c r="I525" s="529"/>
      <c r="J525" s="527"/>
      <c r="K525" s="527"/>
      <c r="L525" s="527"/>
      <c r="M525" s="528"/>
      <c r="N525" s="528"/>
      <c r="O525" s="528"/>
      <c r="P525" s="528"/>
      <c r="Q525" s="528"/>
      <c r="R525" s="528"/>
      <c r="S525" s="528"/>
      <c r="T525" s="528"/>
      <c r="U525" s="527"/>
      <c r="V525" s="528"/>
      <c r="W525" s="527"/>
      <c r="X525" s="529"/>
      <c r="Y525" s="529"/>
      <c r="Z525" s="529"/>
      <c r="AA525" s="529"/>
      <c r="AB525" s="529"/>
      <c r="AC525" s="529"/>
      <c r="AD525" s="529"/>
      <c r="AE525" s="529"/>
      <c r="AF525" s="529"/>
      <c r="AG525" s="529"/>
      <c r="AH525" s="529"/>
      <c r="AI525" s="529"/>
      <c r="AJ525" s="529"/>
      <c r="AK525" s="529"/>
      <c r="AL525" s="529"/>
      <c r="AM525" s="529"/>
      <c r="AN525" s="529"/>
      <c r="AO525" s="529"/>
      <c r="AP525" s="529"/>
      <c r="AQ525" s="529"/>
      <c r="AR525" s="529"/>
      <c r="AS525" s="529"/>
      <c r="AT525" s="529"/>
      <c r="AU525" s="529"/>
      <c r="AV525" s="529"/>
      <c r="AW525" s="529"/>
      <c r="AX525" s="529"/>
      <c r="AY525" s="529"/>
      <c r="AZ525" s="529"/>
      <c r="BA525" s="529"/>
      <c r="BB525" s="529"/>
      <c r="BC525" s="529"/>
      <c r="BD525" s="529"/>
      <c r="BE525" s="529"/>
      <c r="BF525" s="529"/>
      <c r="BG525" s="529"/>
      <c r="BH525" s="529"/>
      <c r="BI525" s="529"/>
      <c r="BJ525" s="529"/>
      <c r="BK525" s="529"/>
      <c r="BL525" s="529"/>
      <c r="BM525" s="529"/>
      <c r="BN525" s="529"/>
      <c r="BO525" s="529"/>
      <c r="BP525" s="529"/>
      <c r="BQ525" s="529"/>
      <c r="BR525" s="529"/>
      <c r="BS525" s="529"/>
      <c r="BT525" s="529"/>
    </row>
    <row r="526">
      <c r="A526" s="499"/>
      <c r="B526" s="527"/>
      <c r="C526" s="527"/>
      <c r="D526" s="528"/>
      <c r="E526" s="528"/>
      <c r="F526" s="528"/>
      <c r="G526" s="528"/>
      <c r="I526" s="529"/>
      <c r="J526" s="527"/>
      <c r="K526" s="527"/>
      <c r="L526" s="527"/>
      <c r="M526" s="528"/>
      <c r="N526" s="528"/>
      <c r="O526" s="528"/>
      <c r="P526" s="528"/>
      <c r="Q526" s="528"/>
      <c r="R526" s="528"/>
      <c r="S526" s="528"/>
      <c r="T526" s="528"/>
      <c r="U526" s="527"/>
      <c r="V526" s="528"/>
      <c r="W526" s="527"/>
      <c r="X526" s="529"/>
      <c r="Y526" s="529"/>
      <c r="Z526" s="529"/>
      <c r="AA526" s="529"/>
      <c r="AB526" s="529"/>
      <c r="AC526" s="529"/>
      <c r="AD526" s="529"/>
      <c r="AE526" s="529"/>
      <c r="AF526" s="529"/>
      <c r="AG526" s="529"/>
      <c r="AH526" s="529"/>
      <c r="AI526" s="529"/>
      <c r="AJ526" s="529"/>
      <c r="AK526" s="529"/>
      <c r="AL526" s="529"/>
      <c r="AM526" s="529"/>
      <c r="AN526" s="529"/>
      <c r="AO526" s="529"/>
      <c r="AP526" s="529"/>
      <c r="AQ526" s="529"/>
      <c r="AR526" s="529"/>
      <c r="AS526" s="529"/>
      <c r="AT526" s="529"/>
      <c r="AU526" s="529"/>
      <c r="AV526" s="529"/>
      <c r="AW526" s="529"/>
      <c r="AX526" s="529"/>
      <c r="AY526" s="529"/>
      <c r="AZ526" s="529"/>
      <c r="BA526" s="529"/>
      <c r="BB526" s="529"/>
      <c r="BC526" s="529"/>
      <c r="BD526" s="529"/>
      <c r="BE526" s="529"/>
      <c r="BF526" s="529"/>
      <c r="BG526" s="529"/>
      <c r="BH526" s="529"/>
      <c r="BI526" s="529"/>
      <c r="BJ526" s="529"/>
      <c r="BK526" s="529"/>
      <c r="BL526" s="529"/>
      <c r="BM526" s="529"/>
      <c r="BN526" s="529"/>
      <c r="BO526" s="529"/>
      <c r="BP526" s="529"/>
      <c r="BQ526" s="529"/>
      <c r="BR526" s="529"/>
      <c r="BS526" s="529"/>
      <c r="BT526" s="529"/>
    </row>
    <row r="527">
      <c r="A527" s="499"/>
      <c r="B527" s="527"/>
      <c r="C527" s="527"/>
      <c r="D527" s="528"/>
      <c r="E527" s="528"/>
      <c r="F527" s="528"/>
      <c r="G527" s="528"/>
      <c r="I527" s="529"/>
      <c r="J527" s="527"/>
      <c r="K527" s="527"/>
      <c r="L527" s="527"/>
      <c r="M527" s="528"/>
      <c r="N527" s="528"/>
      <c r="O527" s="528"/>
      <c r="P527" s="528"/>
      <c r="Q527" s="528"/>
      <c r="R527" s="528"/>
      <c r="S527" s="528"/>
      <c r="T527" s="528"/>
      <c r="U527" s="527"/>
      <c r="V527" s="528"/>
      <c r="W527" s="527"/>
      <c r="X527" s="529"/>
      <c r="Y527" s="529"/>
      <c r="Z527" s="529"/>
      <c r="AA527" s="529"/>
      <c r="AB527" s="529"/>
      <c r="AC527" s="529"/>
      <c r="AD527" s="529"/>
      <c r="AE527" s="529"/>
      <c r="AF527" s="529"/>
      <c r="AG527" s="529"/>
      <c r="AH527" s="529"/>
      <c r="AI527" s="529"/>
      <c r="AJ527" s="529"/>
      <c r="AK527" s="529"/>
      <c r="AL527" s="529"/>
      <c r="AM527" s="529"/>
      <c r="AN527" s="529"/>
      <c r="AO527" s="529"/>
      <c r="AP527" s="529"/>
      <c r="AQ527" s="529"/>
      <c r="AR527" s="529"/>
      <c r="AS527" s="529"/>
      <c r="AT527" s="529"/>
      <c r="AU527" s="529"/>
      <c r="AV527" s="529"/>
      <c r="AW527" s="529"/>
      <c r="AX527" s="529"/>
      <c r="AY527" s="529"/>
      <c r="AZ527" s="529"/>
      <c r="BA527" s="529"/>
      <c r="BB527" s="529"/>
      <c r="BC527" s="529"/>
      <c r="BD527" s="529"/>
      <c r="BE527" s="529"/>
      <c r="BF527" s="529"/>
      <c r="BG527" s="529"/>
      <c r="BH527" s="529"/>
      <c r="BI527" s="529"/>
      <c r="BJ527" s="529"/>
      <c r="BK527" s="529"/>
      <c r="BL527" s="529"/>
      <c r="BM527" s="529"/>
      <c r="BN527" s="529"/>
      <c r="BO527" s="529"/>
      <c r="BP527" s="529"/>
      <c r="BQ527" s="529"/>
      <c r="BR527" s="529"/>
      <c r="BS527" s="529"/>
      <c r="BT527" s="529"/>
    </row>
    <row r="528">
      <c r="A528" s="499"/>
      <c r="B528" s="527"/>
      <c r="C528" s="527"/>
      <c r="D528" s="528"/>
      <c r="E528" s="528"/>
      <c r="F528" s="528"/>
      <c r="G528" s="528"/>
      <c r="I528" s="529"/>
      <c r="J528" s="527"/>
      <c r="K528" s="527"/>
      <c r="L528" s="527"/>
      <c r="M528" s="528"/>
      <c r="N528" s="528"/>
      <c r="O528" s="528"/>
      <c r="P528" s="528"/>
      <c r="Q528" s="528"/>
      <c r="R528" s="528"/>
      <c r="S528" s="528"/>
      <c r="T528" s="528"/>
      <c r="U528" s="527"/>
      <c r="V528" s="528"/>
      <c r="W528" s="527"/>
      <c r="X528" s="529"/>
      <c r="Y528" s="529"/>
      <c r="Z528" s="529"/>
      <c r="AA528" s="529"/>
      <c r="AB528" s="529"/>
      <c r="AC528" s="529"/>
      <c r="AD528" s="529"/>
      <c r="AE528" s="529"/>
      <c r="AF528" s="529"/>
      <c r="AG528" s="529"/>
      <c r="AH528" s="529"/>
      <c r="AI528" s="529"/>
      <c r="AJ528" s="529"/>
      <c r="AK528" s="529"/>
      <c r="AL528" s="529"/>
      <c r="AM528" s="529"/>
      <c r="AN528" s="529"/>
      <c r="AO528" s="529"/>
      <c r="AP528" s="529"/>
      <c r="AQ528" s="529"/>
      <c r="AR528" s="529"/>
      <c r="AS528" s="529"/>
      <c r="AT528" s="529"/>
      <c r="AU528" s="529"/>
      <c r="AV528" s="529"/>
      <c r="AW528" s="529"/>
      <c r="AX528" s="529"/>
      <c r="AY528" s="529"/>
      <c r="AZ528" s="529"/>
      <c r="BA528" s="529"/>
      <c r="BB528" s="529"/>
      <c r="BC528" s="529"/>
      <c r="BD528" s="529"/>
      <c r="BE528" s="529"/>
      <c r="BF528" s="529"/>
      <c r="BG528" s="529"/>
      <c r="BH528" s="529"/>
      <c r="BI528" s="529"/>
      <c r="BJ528" s="529"/>
      <c r="BK528" s="529"/>
      <c r="BL528" s="529"/>
      <c r="BM528" s="529"/>
      <c r="BN528" s="529"/>
      <c r="BO528" s="529"/>
      <c r="BP528" s="529"/>
      <c r="BQ528" s="529"/>
      <c r="BR528" s="529"/>
      <c r="BS528" s="529"/>
      <c r="BT528" s="529"/>
    </row>
    <row r="529">
      <c r="A529" s="499"/>
      <c r="B529" s="527"/>
      <c r="C529" s="527"/>
      <c r="D529" s="528"/>
      <c r="E529" s="528"/>
      <c r="F529" s="528"/>
      <c r="G529" s="528"/>
      <c r="I529" s="529"/>
      <c r="J529" s="527"/>
      <c r="K529" s="527"/>
      <c r="L529" s="527"/>
      <c r="M529" s="528"/>
      <c r="N529" s="528"/>
      <c r="O529" s="528"/>
      <c r="P529" s="528"/>
      <c r="Q529" s="528"/>
      <c r="R529" s="528"/>
      <c r="S529" s="528"/>
      <c r="T529" s="528"/>
      <c r="U529" s="527"/>
      <c r="V529" s="528"/>
      <c r="W529" s="527"/>
      <c r="X529" s="529"/>
      <c r="Y529" s="529"/>
      <c r="Z529" s="529"/>
      <c r="AA529" s="529"/>
      <c r="AB529" s="529"/>
      <c r="AC529" s="529"/>
      <c r="AD529" s="529"/>
      <c r="AE529" s="529"/>
      <c r="AF529" s="529"/>
      <c r="AG529" s="529"/>
      <c r="AH529" s="529"/>
      <c r="AI529" s="529"/>
      <c r="AJ529" s="529"/>
      <c r="AK529" s="529"/>
      <c r="AL529" s="529"/>
      <c r="AM529" s="529"/>
      <c r="AN529" s="529"/>
      <c r="AO529" s="529"/>
      <c r="AP529" s="529"/>
      <c r="AQ529" s="529"/>
      <c r="AR529" s="529"/>
      <c r="AS529" s="529"/>
      <c r="AT529" s="529"/>
      <c r="AU529" s="529"/>
      <c r="AV529" s="529"/>
      <c r="AW529" s="529"/>
      <c r="AX529" s="529"/>
      <c r="AY529" s="529"/>
      <c r="AZ529" s="529"/>
      <c r="BA529" s="529"/>
      <c r="BB529" s="529"/>
      <c r="BC529" s="529"/>
      <c r="BD529" s="529"/>
      <c r="BE529" s="529"/>
      <c r="BF529" s="529"/>
      <c r="BG529" s="529"/>
      <c r="BH529" s="529"/>
      <c r="BI529" s="529"/>
      <c r="BJ529" s="529"/>
      <c r="BK529" s="529"/>
      <c r="BL529" s="529"/>
      <c r="BM529" s="529"/>
      <c r="BN529" s="529"/>
      <c r="BO529" s="529"/>
      <c r="BP529" s="529"/>
      <c r="BQ529" s="529"/>
      <c r="BR529" s="529"/>
      <c r="BS529" s="529"/>
      <c r="BT529" s="529"/>
    </row>
    <row r="530">
      <c r="A530" s="499"/>
      <c r="B530" s="527"/>
      <c r="C530" s="527"/>
      <c r="D530" s="528"/>
      <c r="E530" s="528"/>
      <c r="F530" s="528"/>
      <c r="G530" s="528"/>
      <c r="I530" s="529"/>
      <c r="J530" s="527"/>
      <c r="K530" s="527"/>
      <c r="L530" s="527"/>
      <c r="M530" s="528"/>
      <c r="N530" s="528"/>
      <c r="O530" s="528"/>
      <c r="P530" s="528"/>
      <c r="Q530" s="528"/>
      <c r="R530" s="528"/>
      <c r="S530" s="528"/>
      <c r="T530" s="528"/>
      <c r="U530" s="527"/>
      <c r="V530" s="528"/>
      <c r="W530" s="527"/>
      <c r="X530" s="529"/>
      <c r="Y530" s="529"/>
      <c r="Z530" s="529"/>
      <c r="AA530" s="529"/>
      <c r="AB530" s="529"/>
      <c r="AC530" s="529"/>
      <c r="AD530" s="529"/>
      <c r="AE530" s="529"/>
      <c r="AF530" s="529"/>
      <c r="AG530" s="529"/>
      <c r="AH530" s="529"/>
      <c r="AI530" s="529"/>
      <c r="AJ530" s="529"/>
      <c r="AK530" s="529"/>
      <c r="AL530" s="529"/>
      <c r="AM530" s="529"/>
      <c r="AN530" s="529"/>
      <c r="AO530" s="529"/>
      <c r="AP530" s="529"/>
      <c r="AQ530" s="529"/>
      <c r="AR530" s="529"/>
      <c r="AS530" s="529"/>
      <c r="AT530" s="529"/>
      <c r="AU530" s="529"/>
      <c r="AV530" s="529"/>
      <c r="AW530" s="529"/>
      <c r="AX530" s="529"/>
      <c r="AY530" s="529"/>
      <c r="AZ530" s="529"/>
      <c r="BA530" s="529"/>
      <c r="BB530" s="529"/>
      <c r="BC530" s="529"/>
      <c r="BD530" s="529"/>
      <c r="BE530" s="529"/>
      <c r="BF530" s="529"/>
      <c r="BG530" s="529"/>
      <c r="BH530" s="529"/>
      <c r="BI530" s="529"/>
      <c r="BJ530" s="529"/>
      <c r="BK530" s="529"/>
      <c r="BL530" s="529"/>
      <c r="BM530" s="529"/>
      <c r="BN530" s="529"/>
      <c r="BO530" s="529"/>
      <c r="BP530" s="529"/>
      <c r="BQ530" s="529"/>
      <c r="BR530" s="529"/>
      <c r="BS530" s="529"/>
      <c r="BT530" s="529"/>
    </row>
    <row r="531">
      <c r="A531" s="499"/>
      <c r="B531" s="527"/>
      <c r="C531" s="527"/>
      <c r="D531" s="528"/>
      <c r="E531" s="528"/>
      <c r="F531" s="528"/>
      <c r="G531" s="528"/>
      <c r="I531" s="529"/>
      <c r="J531" s="527"/>
      <c r="K531" s="527"/>
      <c r="L531" s="527"/>
      <c r="M531" s="528"/>
      <c r="N531" s="528"/>
      <c r="O531" s="528"/>
      <c r="P531" s="528"/>
      <c r="Q531" s="528"/>
      <c r="R531" s="528"/>
      <c r="S531" s="528"/>
      <c r="T531" s="528"/>
      <c r="U531" s="527"/>
      <c r="V531" s="528"/>
      <c r="W531" s="527"/>
      <c r="X531" s="529"/>
      <c r="Y531" s="529"/>
      <c r="Z531" s="529"/>
      <c r="AA531" s="529"/>
      <c r="AB531" s="529"/>
      <c r="AC531" s="529"/>
      <c r="AD531" s="529"/>
      <c r="AE531" s="529"/>
      <c r="AF531" s="529"/>
      <c r="AG531" s="529"/>
      <c r="AH531" s="529"/>
      <c r="AI531" s="529"/>
      <c r="AJ531" s="529"/>
      <c r="AK531" s="529"/>
      <c r="AL531" s="529"/>
      <c r="AM531" s="529"/>
      <c r="AN531" s="529"/>
      <c r="AO531" s="529"/>
      <c r="AP531" s="529"/>
      <c r="AQ531" s="529"/>
      <c r="AR531" s="529"/>
      <c r="AS531" s="529"/>
      <c r="AT531" s="529"/>
      <c r="AU531" s="529"/>
      <c r="AV531" s="529"/>
      <c r="AW531" s="529"/>
      <c r="AX531" s="529"/>
      <c r="AY531" s="529"/>
      <c r="AZ531" s="529"/>
      <c r="BA531" s="529"/>
      <c r="BB531" s="529"/>
      <c r="BC531" s="529"/>
      <c r="BD531" s="529"/>
      <c r="BE531" s="529"/>
      <c r="BF531" s="529"/>
      <c r="BG531" s="529"/>
      <c r="BH531" s="529"/>
      <c r="BI531" s="529"/>
      <c r="BJ531" s="529"/>
      <c r="BK531" s="529"/>
      <c r="BL531" s="529"/>
      <c r="BM531" s="529"/>
      <c r="BN531" s="529"/>
      <c r="BO531" s="529"/>
      <c r="BP531" s="529"/>
      <c r="BQ531" s="529"/>
      <c r="BR531" s="529"/>
      <c r="BS531" s="529"/>
      <c r="BT531" s="529"/>
    </row>
    <row r="532">
      <c r="A532" s="499"/>
      <c r="B532" s="527"/>
      <c r="C532" s="527"/>
      <c r="D532" s="528"/>
      <c r="E532" s="528"/>
      <c r="F532" s="528"/>
      <c r="G532" s="528"/>
      <c r="I532" s="529"/>
      <c r="J532" s="527"/>
      <c r="K532" s="527"/>
      <c r="L532" s="527"/>
      <c r="M532" s="528"/>
      <c r="N532" s="528"/>
      <c r="O532" s="528"/>
      <c r="P532" s="528"/>
      <c r="Q532" s="528"/>
      <c r="R532" s="528"/>
      <c r="S532" s="528"/>
      <c r="T532" s="528"/>
      <c r="U532" s="527"/>
      <c r="V532" s="528"/>
      <c r="W532" s="527"/>
      <c r="X532" s="529"/>
      <c r="Y532" s="529"/>
      <c r="Z532" s="529"/>
      <c r="AA532" s="529"/>
      <c r="AB532" s="529"/>
      <c r="AC532" s="529"/>
      <c r="AD532" s="529"/>
      <c r="AE532" s="529"/>
      <c r="AF532" s="529"/>
      <c r="AG532" s="529"/>
      <c r="AH532" s="529"/>
      <c r="AI532" s="529"/>
      <c r="AJ532" s="529"/>
      <c r="AK532" s="529"/>
      <c r="AL532" s="529"/>
      <c r="AM532" s="529"/>
      <c r="AN532" s="529"/>
      <c r="AO532" s="529"/>
      <c r="AP532" s="529"/>
      <c r="AQ532" s="529"/>
      <c r="AR532" s="529"/>
      <c r="AS532" s="529"/>
      <c r="AT532" s="529"/>
      <c r="AU532" s="529"/>
      <c r="AV532" s="529"/>
      <c r="AW532" s="529"/>
      <c r="AX532" s="529"/>
      <c r="AY532" s="529"/>
      <c r="AZ532" s="529"/>
      <c r="BA532" s="529"/>
      <c r="BB532" s="529"/>
      <c r="BC532" s="529"/>
      <c r="BD532" s="529"/>
      <c r="BE532" s="529"/>
      <c r="BF532" s="529"/>
      <c r="BG532" s="529"/>
      <c r="BH532" s="529"/>
      <c r="BI532" s="529"/>
      <c r="BJ532" s="529"/>
      <c r="BK532" s="529"/>
      <c r="BL532" s="529"/>
      <c r="BM532" s="529"/>
      <c r="BN532" s="529"/>
      <c r="BO532" s="529"/>
      <c r="BP532" s="529"/>
      <c r="BQ532" s="529"/>
      <c r="BR532" s="529"/>
      <c r="BS532" s="529"/>
      <c r="BT532" s="529"/>
    </row>
    <row r="533">
      <c r="A533" s="499"/>
      <c r="B533" s="527"/>
      <c r="C533" s="527"/>
      <c r="D533" s="528"/>
      <c r="E533" s="528"/>
      <c r="F533" s="528"/>
      <c r="G533" s="528"/>
      <c r="I533" s="529"/>
      <c r="J533" s="527"/>
      <c r="K533" s="527"/>
      <c r="L533" s="527"/>
      <c r="M533" s="528"/>
      <c r="N533" s="528"/>
      <c r="O533" s="528"/>
      <c r="P533" s="528"/>
      <c r="Q533" s="528"/>
      <c r="R533" s="528"/>
      <c r="S533" s="528"/>
      <c r="T533" s="528"/>
      <c r="U533" s="527"/>
      <c r="V533" s="528"/>
      <c r="W533" s="527"/>
      <c r="X533" s="529"/>
      <c r="Y533" s="529"/>
      <c r="Z533" s="529"/>
      <c r="AA533" s="529"/>
      <c r="AB533" s="529"/>
      <c r="AC533" s="529"/>
      <c r="AD533" s="529"/>
      <c r="AE533" s="529"/>
      <c r="AF533" s="529"/>
      <c r="AG533" s="529"/>
      <c r="AH533" s="529"/>
      <c r="AI533" s="529"/>
      <c r="AJ533" s="529"/>
      <c r="AK533" s="529"/>
      <c r="AL533" s="529"/>
      <c r="AM533" s="529"/>
      <c r="AN533" s="529"/>
      <c r="AO533" s="529"/>
      <c r="AP533" s="529"/>
      <c r="AQ533" s="529"/>
      <c r="AR533" s="529"/>
      <c r="AS533" s="529"/>
      <c r="AT533" s="529"/>
      <c r="AU533" s="529"/>
      <c r="AV533" s="529"/>
      <c r="AW533" s="529"/>
      <c r="AX533" s="529"/>
      <c r="AY533" s="529"/>
      <c r="AZ533" s="529"/>
      <c r="BA533" s="529"/>
      <c r="BB533" s="529"/>
      <c r="BC533" s="529"/>
      <c r="BD533" s="529"/>
      <c r="BE533" s="529"/>
      <c r="BF533" s="529"/>
      <c r="BG533" s="529"/>
      <c r="BH533" s="529"/>
      <c r="BI533" s="529"/>
      <c r="BJ533" s="529"/>
      <c r="BK533" s="529"/>
      <c r="BL533" s="529"/>
      <c r="BM533" s="529"/>
      <c r="BN533" s="529"/>
      <c r="BO533" s="529"/>
      <c r="BP533" s="529"/>
      <c r="BQ533" s="529"/>
      <c r="BR533" s="529"/>
      <c r="BS533" s="529"/>
      <c r="BT533" s="529"/>
    </row>
    <row r="534">
      <c r="A534" s="499"/>
      <c r="B534" s="527"/>
      <c r="C534" s="527"/>
      <c r="D534" s="528"/>
      <c r="E534" s="528"/>
      <c r="F534" s="528"/>
      <c r="G534" s="528"/>
      <c r="I534" s="529"/>
      <c r="J534" s="527"/>
      <c r="K534" s="527"/>
      <c r="L534" s="527"/>
      <c r="M534" s="528"/>
      <c r="N534" s="528"/>
      <c r="O534" s="528"/>
      <c r="P534" s="528"/>
      <c r="Q534" s="528"/>
      <c r="R534" s="528"/>
      <c r="S534" s="528"/>
      <c r="T534" s="528"/>
      <c r="U534" s="527"/>
      <c r="V534" s="528"/>
      <c r="W534" s="527"/>
      <c r="X534" s="529"/>
      <c r="Y534" s="529"/>
      <c r="Z534" s="529"/>
      <c r="AA534" s="529"/>
      <c r="AB534" s="529"/>
      <c r="AC534" s="529"/>
      <c r="AD534" s="529"/>
      <c r="AE534" s="529"/>
      <c r="AF534" s="529"/>
      <c r="AG534" s="529"/>
      <c r="AH534" s="529"/>
      <c r="AI534" s="529"/>
      <c r="AJ534" s="529"/>
      <c r="AK534" s="529"/>
      <c r="AL534" s="529"/>
      <c r="AM534" s="529"/>
      <c r="AN534" s="529"/>
      <c r="AO534" s="529"/>
      <c r="AP534" s="529"/>
      <c r="AQ534" s="529"/>
      <c r="AR534" s="529"/>
      <c r="AS534" s="529"/>
      <c r="AT534" s="529"/>
      <c r="AU534" s="529"/>
      <c r="AV534" s="529"/>
      <c r="AW534" s="529"/>
      <c r="AX534" s="529"/>
      <c r="AY534" s="529"/>
      <c r="AZ534" s="529"/>
      <c r="BA534" s="529"/>
      <c r="BB534" s="529"/>
      <c r="BC534" s="529"/>
      <c r="BD534" s="529"/>
      <c r="BE534" s="529"/>
      <c r="BF534" s="529"/>
      <c r="BG534" s="529"/>
      <c r="BH534" s="529"/>
      <c r="BI534" s="529"/>
      <c r="BJ534" s="529"/>
      <c r="BK534" s="529"/>
      <c r="BL534" s="529"/>
      <c r="BM534" s="529"/>
      <c r="BN534" s="529"/>
      <c r="BO534" s="529"/>
      <c r="BP534" s="529"/>
      <c r="BQ534" s="529"/>
      <c r="BR534" s="529"/>
      <c r="BS534" s="529"/>
      <c r="BT534" s="529"/>
    </row>
    <row r="535">
      <c r="A535" s="499"/>
      <c r="B535" s="527"/>
      <c r="C535" s="527"/>
      <c r="D535" s="528"/>
      <c r="E535" s="528"/>
      <c r="F535" s="528"/>
      <c r="G535" s="528"/>
      <c r="I535" s="529"/>
      <c r="J535" s="527"/>
      <c r="K535" s="527"/>
      <c r="L535" s="527"/>
      <c r="M535" s="528"/>
      <c r="N535" s="528"/>
      <c r="O535" s="528"/>
      <c r="P535" s="528"/>
      <c r="Q535" s="528"/>
      <c r="R535" s="528"/>
      <c r="S535" s="528"/>
      <c r="T535" s="528"/>
      <c r="U535" s="527"/>
      <c r="V535" s="528"/>
      <c r="W535" s="527"/>
      <c r="X535" s="529"/>
      <c r="Y535" s="529"/>
      <c r="Z535" s="529"/>
      <c r="AA535" s="529"/>
      <c r="AB535" s="529"/>
      <c r="AC535" s="529"/>
      <c r="AD535" s="529"/>
      <c r="AE535" s="529"/>
      <c r="AF535" s="529"/>
      <c r="AG535" s="529"/>
      <c r="AH535" s="529"/>
      <c r="AI535" s="529"/>
      <c r="AJ535" s="529"/>
      <c r="AK535" s="529"/>
      <c r="AL535" s="529"/>
      <c r="AM535" s="529"/>
      <c r="AN535" s="529"/>
      <c r="AO535" s="529"/>
      <c r="AP535" s="529"/>
      <c r="AQ535" s="529"/>
      <c r="AR535" s="529"/>
      <c r="AS535" s="529"/>
      <c r="AT535" s="529"/>
      <c r="AU535" s="529"/>
      <c r="AV535" s="529"/>
      <c r="AW535" s="529"/>
      <c r="AX535" s="529"/>
      <c r="AY535" s="529"/>
      <c r="AZ535" s="529"/>
      <c r="BA535" s="529"/>
      <c r="BB535" s="529"/>
      <c r="BC535" s="529"/>
      <c r="BD535" s="529"/>
      <c r="BE535" s="529"/>
      <c r="BF535" s="529"/>
      <c r="BG535" s="529"/>
      <c r="BH535" s="529"/>
      <c r="BI535" s="529"/>
      <c r="BJ535" s="529"/>
      <c r="BK535" s="529"/>
      <c r="BL535" s="529"/>
      <c r="BM535" s="529"/>
      <c r="BN535" s="529"/>
      <c r="BO535" s="529"/>
      <c r="BP535" s="529"/>
      <c r="BQ535" s="529"/>
      <c r="BR535" s="529"/>
      <c r="BS535" s="529"/>
      <c r="BT535" s="529"/>
    </row>
    <row r="536">
      <c r="A536" s="499"/>
      <c r="B536" s="527"/>
      <c r="C536" s="527"/>
      <c r="D536" s="528"/>
      <c r="E536" s="528"/>
      <c r="F536" s="528"/>
      <c r="G536" s="528"/>
      <c r="I536" s="529"/>
      <c r="J536" s="527"/>
      <c r="K536" s="527"/>
      <c r="L536" s="527"/>
      <c r="M536" s="528"/>
      <c r="N536" s="528"/>
      <c r="O536" s="528"/>
      <c r="P536" s="528"/>
      <c r="Q536" s="528"/>
      <c r="R536" s="528"/>
      <c r="S536" s="528"/>
      <c r="T536" s="528"/>
      <c r="U536" s="527"/>
      <c r="V536" s="528"/>
      <c r="W536" s="527"/>
      <c r="X536" s="529"/>
      <c r="Y536" s="529"/>
      <c r="Z536" s="529"/>
      <c r="AA536" s="529"/>
      <c r="AB536" s="529"/>
      <c r="AC536" s="529"/>
      <c r="AD536" s="529"/>
      <c r="AE536" s="529"/>
      <c r="AF536" s="529"/>
      <c r="AG536" s="529"/>
      <c r="AH536" s="529"/>
      <c r="AI536" s="529"/>
      <c r="AJ536" s="529"/>
      <c r="AK536" s="529"/>
      <c r="AL536" s="529"/>
      <c r="AM536" s="529"/>
      <c r="AN536" s="529"/>
      <c r="AO536" s="529"/>
      <c r="AP536" s="529"/>
      <c r="AQ536" s="529"/>
      <c r="AR536" s="529"/>
      <c r="AS536" s="529"/>
      <c r="AT536" s="529"/>
      <c r="AU536" s="529"/>
      <c r="AV536" s="529"/>
      <c r="AW536" s="529"/>
      <c r="AX536" s="529"/>
      <c r="AY536" s="529"/>
      <c r="AZ536" s="529"/>
      <c r="BA536" s="529"/>
      <c r="BB536" s="529"/>
      <c r="BC536" s="529"/>
      <c r="BD536" s="529"/>
      <c r="BE536" s="529"/>
      <c r="BF536" s="529"/>
      <c r="BG536" s="529"/>
      <c r="BH536" s="529"/>
      <c r="BI536" s="529"/>
      <c r="BJ536" s="529"/>
      <c r="BK536" s="529"/>
      <c r="BL536" s="529"/>
      <c r="BM536" s="529"/>
      <c r="BN536" s="529"/>
      <c r="BO536" s="529"/>
      <c r="BP536" s="529"/>
      <c r="BQ536" s="529"/>
      <c r="BR536" s="529"/>
      <c r="BS536" s="529"/>
      <c r="BT536" s="529"/>
    </row>
    <row r="537">
      <c r="A537" s="499"/>
      <c r="B537" s="527"/>
      <c r="C537" s="527"/>
      <c r="D537" s="528"/>
      <c r="E537" s="528"/>
      <c r="F537" s="528"/>
      <c r="G537" s="528"/>
      <c r="I537" s="529"/>
      <c r="J537" s="527"/>
      <c r="K537" s="527"/>
      <c r="L537" s="527"/>
      <c r="M537" s="528"/>
      <c r="N537" s="528"/>
      <c r="O537" s="528"/>
      <c r="P537" s="528"/>
      <c r="Q537" s="528"/>
      <c r="R537" s="528"/>
      <c r="S537" s="528"/>
      <c r="T537" s="528"/>
      <c r="U537" s="527"/>
      <c r="V537" s="528"/>
      <c r="W537" s="527"/>
      <c r="X537" s="529"/>
      <c r="Y537" s="529"/>
      <c r="Z537" s="529"/>
      <c r="AA537" s="529"/>
      <c r="AB537" s="529"/>
      <c r="AC537" s="529"/>
      <c r="AD537" s="529"/>
      <c r="AE537" s="529"/>
      <c r="AF537" s="529"/>
      <c r="AG537" s="529"/>
      <c r="AH537" s="529"/>
      <c r="AI537" s="529"/>
      <c r="AJ537" s="529"/>
      <c r="AK537" s="529"/>
      <c r="AL537" s="529"/>
      <c r="AM537" s="529"/>
      <c r="AN537" s="529"/>
      <c r="AO537" s="529"/>
      <c r="AP537" s="529"/>
      <c r="AQ537" s="529"/>
      <c r="AR537" s="529"/>
      <c r="AS537" s="529"/>
      <c r="AT537" s="529"/>
      <c r="AU537" s="529"/>
      <c r="AV537" s="529"/>
      <c r="AW537" s="529"/>
      <c r="AX537" s="529"/>
      <c r="AY537" s="529"/>
      <c r="AZ537" s="529"/>
      <c r="BA537" s="529"/>
      <c r="BB537" s="529"/>
      <c r="BC537" s="529"/>
      <c r="BD537" s="529"/>
      <c r="BE537" s="529"/>
      <c r="BF537" s="529"/>
      <c r="BG537" s="529"/>
      <c r="BH537" s="529"/>
      <c r="BI537" s="529"/>
      <c r="BJ537" s="529"/>
      <c r="BK537" s="529"/>
      <c r="BL537" s="529"/>
      <c r="BM537" s="529"/>
      <c r="BN537" s="529"/>
      <c r="BO537" s="529"/>
      <c r="BP537" s="529"/>
      <c r="BQ537" s="529"/>
      <c r="BR537" s="529"/>
      <c r="BS537" s="529"/>
      <c r="BT537" s="529"/>
    </row>
    <row r="538">
      <c r="A538" s="499"/>
      <c r="B538" s="527"/>
      <c r="C538" s="527"/>
      <c r="D538" s="528"/>
      <c r="E538" s="528"/>
      <c r="F538" s="528"/>
      <c r="G538" s="528"/>
      <c r="I538" s="529"/>
      <c r="J538" s="527"/>
      <c r="K538" s="527"/>
      <c r="L538" s="527"/>
      <c r="M538" s="528"/>
      <c r="N538" s="528"/>
      <c r="O538" s="528"/>
      <c r="P538" s="528"/>
      <c r="Q538" s="528"/>
      <c r="R538" s="528"/>
      <c r="S538" s="528"/>
      <c r="T538" s="528"/>
      <c r="U538" s="527"/>
      <c r="V538" s="528"/>
      <c r="W538" s="527"/>
      <c r="X538" s="529"/>
      <c r="Y538" s="529"/>
      <c r="Z538" s="529"/>
      <c r="AA538" s="529"/>
      <c r="AB538" s="529"/>
      <c r="AC538" s="529"/>
      <c r="AD538" s="529"/>
      <c r="AE538" s="529"/>
      <c r="AF538" s="529"/>
      <c r="AG538" s="529"/>
      <c r="AH538" s="529"/>
      <c r="AI538" s="529"/>
      <c r="AJ538" s="529"/>
      <c r="AK538" s="529"/>
      <c r="AL538" s="529"/>
      <c r="AM538" s="529"/>
      <c r="AN538" s="529"/>
      <c r="AO538" s="529"/>
      <c r="AP538" s="529"/>
      <c r="AQ538" s="529"/>
      <c r="AR538" s="529"/>
      <c r="AS538" s="529"/>
      <c r="AT538" s="529"/>
      <c r="AU538" s="529"/>
      <c r="AV538" s="529"/>
      <c r="AW538" s="529"/>
      <c r="AX538" s="529"/>
      <c r="AY538" s="529"/>
      <c r="AZ538" s="529"/>
      <c r="BA538" s="529"/>
      <c r="BB538" s="529"/>
      <c r="BC538" s="529"/>
      <c r="BD538" s="529"/>
      <c r="BE538" s="529"/>
      <c r="BF538" s="529"/>
      <c r="BG538" s="529"/>
      <c r="BH538" s="529"/>
      <c r="BI538" s="529"/>
      <c r="BJ538" s="529"/>
      <c r="BK538" s="529"/>
      <c r="BL538" s="529"/>
      <c r="BM538" s="529"/>
      <c r="BN538" s="529"/>
      <c r="BO538" s="529"/>
      <c r="BP538" s="529"/>
      <c r="BQ538" s="529"/>
      <c r="BR538" s="529"/>
      <c r="BS538" s="529"/>
      <c r="BT538" s="529"/>
    </row>
    <row r="539">
      <c r="A539" s="499"/>
      <c r="B539" s="527"/>
      <c r="C539" s="527"/>
      <c r="D539" s="528"/>
      <c r="E539" s="528"/>
      <c r="F539" s="528"/>
      <c r="G539" s="528"/>
      <c r="I539" s="529"/>
      <c r="J539" s="527"/>
      <c r="K539" s="527"/>
      <c r="L539" s="527"/>
      <c r="M539" s="528"/>
      <c r="N539" s="528"/>
      <c r="O539" s="528"/>
      <c r="P539" s="528"/>
      <c r="Q539" s="528"/>
      <c r="R539" s="528"/>
      <c r="S539" s="528"/>
      <c r="T539" s="528"/>
      <c r="U539" s="527"/>
      <c r="V539" s="528"/>
      <c r="W539" s="527"/>
      <c r="X539" s="529"/>
      <c r="Y539" s="529"/>
      <c r="Z539" s="529"/>
      <c r="AA539" s="529"/>
      <c r="AB539" s="529"/>
      <c r="AC539" s="529"/>
      <c r="AD539" s="529"/>
      <c r="AE539" s="529"/>
      <c r="AF539" s="529"/>
      <c r="AG539" s="529"/>
      <c r="AH539" s="529"/>
      <c r="AI539" s="529"/>
      <c r="AJ539" s="529"/>
      <c r="AK539" s="529"/>
      <c r="AL539" s="529"/>
      <c r="AM539" s="529"/>
      <c r="AN539" s="529"/>
      <c r="AO539" s="529"/>
      <c r="AP539" s="529"/>
      <c r="AQ539" s="529"/>
      <c r="AR539" s="529"/>
      <c r="AS539" s="529"/>
      <c r="AT539" s="529"/>
      <c r="AU539" s="529"/>
      <c r="AV539" s="529"/>
      <c r="AW539" s="529"/>
      <c r="AX539" s="529"/>
      <c r="AY539" s="529"/>
      <c r="AZ539" s="529"/>
      <c r="BA539" s="529"/>
      <c r="BB539" s="529"/>
      <c r="BC539" s="529"/>
      <c r="BD539" s="529"/>
      <c r="BE539" s="529"/>
      <c r="BF539" s="529"/>
      <c r="BG539" s="529"/>
      <c r="BH539" s="529"/>
      <c r="BI539" s="529"/>
      <c r="BJ539" s="529"/>
      <c r="BK539" s="529"/>
      <c r="BL539" s="529"/>
      <c r="BM539" s="529"/>
      <c r="BN539" s="529"/>
      <c r="BO539" s="529"/>
      <c r="BP539" s="529"/>
      <c r="BQ539" s="529"/>
      <c r="BR539" s="529"/>
      <c r="BS539" s="529"/>
      <c r="BT539" s="529"/>
    </row>
    <row r="540">
      <c r="A540" s="499"/>
      <c r="B540" s="527"/>
      <c r="C540" s="527"/>
      <c r="D540" s="528"/>
      <c r="E540" s="528"/>
      <c r="F540" s="528"/>
      <c r="G540" s="528"/>
      <c r="I540" s="529"/>
      <c r="J540" s="527"/>
      <c r="K540" s="527"/>
      <c r="L540" s="527"/>
      <c r="M540" s="528"/>
      <c r="N540" s="528"/>
      <c r="O540" s="528"/>
      <c r="P540" s="528"/>
      <c r="Q540" s="528"/>
      <c r="R540" s="528"/>
      <c r="S540" s="528"/>
      <c r="T540" s="528"/>
      <c r="U540" s="527"/>
      <c r="V540" s="528"/>
      <c r="W540" s="527"/>
      <c r="X540" s="529"/>
      <c r="Y540" s="529"/>
      <c r="Z540" s="529"/>
      <c r="AA540" s="529"/>
      <c r="AB540" s="529"/>
      <c r="AC540" s="529"/>
      <c r="AD540" s="529"/>
      <c r="AE540" s="529"/>
      <c r="AF540" s="529"/>
      <c r="AG540" s="529"/>
      <c r="AH540" s="529"/>
      <c r="AI540" s="529"/>
      <c r="AJ540" s="529"/>
      <c r="AK540" s="529"/>
      <c r="AL540" s="529"/>
      <c r="AM540" s="529"/>
      <c r="AN540" s="529"/>
      <c r="AO540" s="529"/>
      <c r="AP540" s="529"/>
      <c r="AQ540" s="529"/>
      <c r="AR540" s="529"/>
      <c r="AS540" s="529"/>
      <c r="AT540" s="529"/>
      <c r="AU540" s="529"/>
      <c r="AV540" s="529"/>
      <c r="AW540" s="529"/>
      <c r="AX540" s="529"/>
      <c r="AY540" s="529"/>
      <c r="AZ540" s="529"/>
      <c r="BA540" s="529"/>
      <c r="BB540" s="529"/>
      <c r="BC540" s="529"/>
      <c r="BD540" s="529"/>
      <c r="BE540" s="529"/>
      <c r="BF540" s="529"/>
      <c r="BG540" s="529"/>
      <c r="BH540" s="529"/>
      <c r="BI540" s="529"/>
      <c r="BJ540" s="529"/>
      <c r="BK540" s="529"/>
      <c r="BL540" s="529"/>
      <c r="BM540" s="529"/>
      <c r="BN540" s="529"/>
      <c r="BO540" s="529"/>
      <c r="BP540" s="529"/>
      <c r="BQ540" s="529"/>
      <c r="BR540" s="529"/>
      <c r="BS540" s="529"/>
      <c r="BT540" s="529"/>
    </row>
    <row r="541">
      <c r="A541" s="499"/>
      <c r="B541" s="527"/>
      <c r="C541" s="527"/>
      <c r="D541" s="528"/>
      <c r="E541" s="528"/>
      <c r="F541" s="528"/>
      <c r="G541" s="528"/>
      <c r="I541" s="529"/>
      <c r="J541" s="527"/>
      <c r="K541" s="527"/>
      <c r="L541" s="527"/>
      <c r="M541" s="528"/>
      <c r="N541" s="528"/>
      <c r="O541" s="528"/>
      <c r="P541" s="528"/>
      <c r="Q541" s="528"/>
      <c r="R541" s="528"/>
      <c r="S541" s="528"/>
      <c r="T541" s="528"/>
      <c r="U541" s="527"/>
      <c r="V541" s="528"/>
      <c r="W541" s="527"/>
      <c r="X541" s="529"/>
      <c r="Y541" s="529"/>
      <c r="Z541" s="529"/>
      <c r="AA541" s="529"/>
      <c r="AB541" s="529"/>
      <c r="AC541" s="529"/>
      <c r="AD541" s="529"/>
      <c r="AE541" s="529"/>
      <c r="AF541" s="529"/>
      <c r="AG541" s="529"/>
      <c r="AH541" s="529"/>
      <c r="AI541" s="529"/>
      <c r="AJ541" s="529"/>
      <c r="AK541" s="529"/>
      <c r="AL541" s="529"/>
      <c r="AM541" s="529"/>
      <c r="AN541" s="529"/>
      <c r="AO541" s="529"/>
      <c r="AP541" s="529"/>
      <c r="AQ541" s="529"/>
      <c r="AR541" s="529"/>
      <c r="AS541" s="529"/>
      <c r="AT541" s="529"/>
      <c r="AU541" s="529"/>
      <c r="AV541" s="529"/>
      <c r="AW541" s="529"/>
      <c r="AX541" s="529"/>
      <c r="AY541" s="529"/>
      <c r="AZ541" s="529"/>
      <c r="BA541" s="529"/>
      <c r="BB541" s="529"/>
      <c r="BC541" s="529"/>
      <c r="BD541" s="529"/>
      <c r="BE541" s="529"/>
      <c r="BF541" s="529"/>
      <c r="BG541" s="529"/>
      <c r="BH541" s="529"/>
      <c r="BI541" s="529"/>
      <c r="BJ541" s="529"/>
      <c r="BK541" s="529"/>
      <c r="BL541" s="529"/>
      <c r="BM541" s="529"/>
      <c r="BN541" s="529"/>
      <c r="BO541" s="529"/>
      <c r="BP541" s="529"/>
      <c r="BQ541" s="529"/>
      <c r="BR541" s="529"/>
      <c r="BS541" s="529"/>
      <c r="BT541" s="529"/>
    </row>
    <row r="542">
      <c r="A542" s="499"/>
      <c r="B542" s="527"/>
      <c r="C542" s="527"/>
      <c r="D542" s="528"/>
      <c r="E542" s="528"/>
      <c r="F542" s="528"/>
      <c r="G542" s="528"/>
      <c r="I542" s="529"/>
      <c r="J542" s="527"/>
      <c r="K542" s="527"/>
      <c r="L542" s="527"/>
      <c r="M542" s="528"/>
      <c r="N542" s="528"/>
      <c r="O542" s="528"/>
      <c r="P542" s="528"/>
      <c r="Q542" s="528"/>
      <c r="R542" s="528"/>
      <c r="S542" s="528"/>
      <c r="T542" s="528"/>
      <c r="U542" s="527"/>
      <c r="V542" s="528"/>
      <c r="W542" s="527"/>
      <c r="X542" s="529"/>
      <c r="Y542" s="529"/>
      <c r="Z542" s="529"/>
      <c r="AA542" s="529"/>
      <c r="AB542" s="529"/>
      <c r="AC542" s="529"/>
      <c r="AD542" s="529"/>
      <c r="AE542" s="529"/>
      <c r="AF542" s="529"/>
      <c r="AG542" s="529"/>
      <c r="AH542" s="529"/>
      <c r="AI542" s="529"/>
      <c r="AJ542" s="529"/>
      <c r="AK542" s="529"/>
      <c r="AL542" s="529"/>
      <c r="AM542" s="529"/>
      <c r="AN542" s="529"/>
      <c r="AO542" s="529"/>
      <c r="AP542" s="529"/>
      <c r="AQ542" s="529"/>
      <c r="AR542" s="529"/>
      <c r="AS542" s="529"/>
      <c r="AT542" s="529"/>
      <c r="AU542" s="529"/>
      <c r="AV542" s="529"/>
      <c r="AW542" s="529"/>
      <c r="AX542" s="529"/>
      <c r="AY542" s="529"/>
      <c r="AZ542" s="529"/>
      <c r="BA542" s="529"/>
      <c r="BB542" s="529"/>
      <c r="BC542" s="529"/>
      <c r="BD542" s="529"/>
      <c r="BE542" s="529"/>
      <c r="BF542" s="529"/>
      <c r="BG542" s="529"/>
      <c r="BH542" s="529"/>
      <c r="BI542" s="529"/>
      <c r="BJ542" s="529"/>
      <c r="BK542" s="529"/>
      <c r="BL542" s="529"/>
      <c r="BM542" s="529"/>
      <c r="BN542" s="529"/>
      <c r="BO542" s="529"/>
      <c r="BP542" s="529"/>
      <c r="BQ542" s="529"/>
      <c r="BR542" s="529"/>
      <c r="BS542" s="529"/>
      <c r="BT542" s="529"/>
    </row>
    <row r="543">
      <c r="A543" s="499"/>
      <c r="B543" s="527"/>
      <c r="C543" s="527"/>
      <c r="D543" s="528"/>
      <c r="E543" s="528"/>
      <c r="F543" s="528"/>
      <c r="G543" s="528"/>
      <c r="I543" s="529"/>
      <c r="J543" s="527"/>
      <c r="K543" s="527"/>
      <c r="L543" s="527"/>
      <c r="M543" s="528"/>
      <c r="N543" s="528"/>
      <c r="O543" s="528"/>
      <c r="P543" s="528"/>
      <c r="Q543" s="528"/>
      <c r="R543" s="528"/>
      <c r="S543" s="528"/>
      <c r="T543" s="528"/>
      <c r="U543" s="527"/>
      <c r="V543" s="528"/>
      <c r="W543" s="527"/>
      <c r="X543" s="529"/>
      <c r="Y543" s="529"/>
      <c r="Z543" s="529"/>
      <c r="AA543" s="529"/>
      <c r="AB543" s="529"/>
      <c r="AC543" s="529"/>
      <c r="AD543" s="529"/>
      <c r="AE543" s="529"/>
      <c r="AF543" s="529"/>
      <c r="AG543" s="529"/>
      <c r="AH543" s="529"/>
      <c r="AI543" s="529"/>
      <c r="AJ543" s="529"/>
      <c r="AK543" s="529"/>
      <c r="AL543" s="529"/>
      <c r="AM543" s="529"/>
      <c r="AN543" s="529"/>
      <c r="AO543" s="529"/>
      <c r="AP543" s="529"/>
      <c r="AQ543" s="529"/>
      <c r="AR543" s="529"/>
      <c r="AS543" s="529"/>
      <c r="AT543" s="529"/>
      <c r="AU543" s="529"/>
      <c r="AV543" s="529"/>
      <c r="AW543" s="529"/>
      <c r="AX543" s="529"/>
      <c r="AY543" s="529"/>
      <c r="AZ543" s="529"/>
      <c r="BA543" s="529"/>
      <c r="BB543" s="529"/>
      <c r="BC543" s="529"/>
      <c r="BD543" s="529"/>
      <c r="BE543" s="529"/>
      <c r="BF543" s="529"/>
      <c r="BG543" s="529"/>
      <c r="BH543" s="529"/>
      <c r="BI543" s="529"/>
      <c r="BJ543" s="529"/>
      <c r="BK543" s="529"/>
      <c r="BL543" s="529"/>
      <c r="BM543" s="529"/>
      <c r="BN543" s="529"/>
      <c r="BO543" s="529"/>
      <c r="BP543" s="529"/>
      <c r="BQ543" s="529"/>
      <c r="BR543" s="529"/>
      <c r="BS543" s="529"/>
      <c r="BT543" s="529"/>
    </row>
    <row r="544">
      <c r="A544" s="499"/>
      <c r="B544" s="527"/>
      <c r="C544" s="527"/>
      <c r="D544" s="528"/>
      <c r="E544" s="528"/>
      <c r="F544" s="528"/>
      <c r="G544" s="528"/>
      <c r="I544" s="529"/>
      <c r="J544" s="527"/>
      <c r="K544" s="527"/>
      <c r="L544" s="527"/>
      <c r="M544" s="528"/>
      <c r="N544" s="528"/>
      <c r="O544" s="528"/>
      <c r="P544" s="528"/>
      <c r="Q544" s="528"/>
      <c r="R544" s="528"/>
      <c r="S544" s="528"/>
      <c r="T544" s="528"/>
      <c r="U544" s="527"/>
      <c r="V544" s="528"/>
      <c r="W544" s="527"/>
      <c r="X544" s="529"/>
      <c r="Y544" s="529"/>
      <c r="Z544" s="529"/>
      <c r="AA544" s="529"/>
      <c r="AB544" s="529"/>
      <c r="AC544" s="529"/>
      <c r="AD544" s="529"/>
      <c r="AE544" s="529"/>
      <c r="AF544" s="529"/>
      <c r="AG544" s="529"/>
      <c r="AH544" s="529"/>
      <c r="AI544" s="529"/>
      <c r="AJ544" s="529"/>
      <c r="AK544" s="529"/>
      <c r="AL544" s="529"/>
      <c r="AM544" s="529"/>
      <c r="AN544" s="529"/>
      <c r="AO544" s="529"/>
      <c r="AP544" s="529"/>
      <c r="AQ544" s="529"/>
      <c r="AR544" s="529"/>
      <c r="AS544" s="529"/>
      <c r="AT544" s="529"/>
      <c r="AU544" s="529"/>
      <c r="AV544" s="529"/>
      <c r="AW544" s="529"/>
      <c r="AX544" s="529"/>
      <c r="AY544" s="529"/>
      <c r="AZ544" s="529"/>
      <c r="BA544" s="529"/>
      <c r="BB544" s="529"/>
      <c r="BC544" s="529"/>
      <c r="BD544" s="529"/>
      <c r="BE544" s="529"/>
      <c r="BF544" s="529"/>
      <c r="BG544" s="529"/>
      <c r="BH544" s="529"/>
      <c r="BI544" s="529"/>
      <c r="BJ544" s="529"/>
      <c r="BK544" s="529"/>
      <c r="BL544" s="529"/>
      <c r="BM544" s="529"/>
      <c r="BN544" s="529"/>
      <c r="BO544" s="529"/>
      <c r="BP544" s="529"/>
      <c r="BQ544" s="529"/>
      <c r="BR544" s="529"/>
      <c r="BS544" s="529"/>
      <c r="BT544" s="529"/>
    </row>
    <row r="545">
      <c r="A545" s="499"/>
      <c r="B545" s="527"/>
      <c r="C545" s="527"/>
      <c r="D545" s="528"/>
      <c r="E545" s="528"/>
      <c r="F545" s="528"/>
      <c r="G545" s="528"/>
      <c r="I545" s="529"/>
      <c r="J545" s="527"/>
      <c r="K545" s="527"/>
      <c r="L545" s="527"/>
      <c r="M545" s="528"/>
      <c r="N545" s="528"/>
      <c r="O545" s="528"/>
      <c r="P545" s="528"/>
      <c r="Q545" s="528"/>
      <c r="R545" s="528"/>
      <c r="S545" s="528"/>
      <c r="T545" s="528"/>
      <c r="U545" s="527"/>
      <c r="V545" s="528"/>
      <c r="W545" s="527"/>
      <c r="X545" s="529"/>
      <c r="Y545" s="529"/>
      <c r="Z545" s="529"/>
      <c r="AA545" s="529"/>
      <c r="AB545" s="529"/>
      <c r="AC545" s="529"/>
      <c r="AD545" s="529"/>
      <c r="AE545" s="529"/>
      <c r="AF545" s="529"/>
      <c r="AG545" s="529"/>
      <c r="AH545" s="529"/>
      <c r="AI545" s="529"/>
      <c r="AJ545" s="529"/>
      <c r="AK545" s="529"/>
      <c r="AL545" s="529"/>
      <c r="AM545" s="529"/>
      <c r="AN545" s="529"/>
      <c r="AO545" s="529"/>
      <c r="AP545" s="529"/>
      <c r="AQ545" s="529"/>
      <c r="AR545" s="529"/>
      <c r="AS545" s="529"/>
      <c r="AT545" s="529"/>
      <c r="AU545" s="529"/>
      <c r="AV545" s="529"/>
      <c r="AW545" s="529"/>
      <c r="AX545" s="529"/>
      <c r="AY545" s="529"/>
      <c r="AZ545" s="529"/>
      <c r="BA545" s="529"/>
      <c r="BB545" s="529"/>
      <c r="BC545" s="529"/>
      <c r="BD545" s="529"/>
      <c r="BE545" s="529"/>
      <c r="BF545" s="529"/>
      <c r="BG545" s="529"/>
      <c r="BH545" s="529"/>
      <c r="BI545" s="529"/>
      <c r="BJ545" s="529"/>
      <c r="BK545" s="529"/>
      <c r="BL545" s="529"/>
      <c r="BM545" s="529"/>
      <c r="BN545" s="529"/>
      <c r="BO545" s="529"/>
      <c r="BP545" s="529"/>
      <c r="BQ545" s="529"/>
      <c r="BR545" s="529"/>
      <c r="BS545" s="529"/>
      <c r="BT545" s="529"/>
    </row>
    <row r="546">
      <c r="A546" s="499"/>
      <c r="B546" s="527"/>
      <c r="C546" s="527"/>
      <c r="D546" s="528"/>
      <c r="E546" s="528"/>
      <c r="F546" s="528"/>
      <c r="G546" s="528"/>
      <c r="I546" s="529"/>
      <c r="J546" s="527"/>
      <c r="K546" s="527"/>
      <c r="L546" s="527"/>
      <c r="M546" s="528"/>
      <c r="N546" s="528"/>
      <c r="O546" s="528"/>
      <c r="P546" s="528"/>
      <c r="Q546" s="528"/>
      <c r="R546" s="528"/>
      <c r="S546" s="528"/>
      <c r="T546" s="528"/>
      <c r="U546" s="527"/>
      <c r="V546" s="528"/>
      <c r="W546" s="527"/>
      <c r="X546" s="529"/>
      <c r="Y546" s="529"/>
      <c r="Z546" s="529"/>
      <c r="AA546" s="529"/>
      <c r="AB546" s="529"/>
      <c r="AC546" s="529"/>
      <c r="AD546" s="529"/>
      <c r="AE546" s="529"/>
      <c r="AF546" s="529"/>
      <c r="AG546" s="529"/>
      <c r="AH546" s="529"/>
      <c r="AI546" s="529"/>
      <c r="AJ546" s="529"/>
      <c r="AK546" s="529"/>
      <c r="AL546" s="529"/>
      <c r="AM546" s="529"/>
      <c r="AN546" s="529"/>
      <c r="AO546" s="529"/>
      <c r="AP546" s="529"/>
      <c r="AQ546" s="529"/>
      <c r="AR546" s="529"/>
      <c r="AS546" s="529"/>
      <c r="AT546" s="529"/>
      <c r="AU546" s="529"/>
      <c r="AV546" s="529"/>
      <c r="AW546" s="529"/>
      <c r="AX546" s="529"/>
      <c r="AY546" s="529"/>
      <c r="AZ546" s="529"/>
      <c r="BA546" s="529"/>
      <c r="BB546" s="529"/>
      <c r="BC546" s="529"/>
      <c r="BD546" s="529"/>
      <c r="BE546" s="529"/>
      <c r="BF546" s="529"/>
      <c r="BG546" s="529"/>
      <c r="BH546" s="529"/>
      <c r="BI546" s="529"/>
      <c r="BJ546" s="529"/>
      <c r="BK546" s="529"/>
      <c r="BL546" s="529"/>
      <c r="BM546" s="529"/>
      <c r="BN546" s="529"/>
      <c r="BO546" s="529"/>
      <c r="BP546" s="529"/>
      <c r="BQ546" s="529"/>
      <c r="BR546" s="529"/>
      <c r="BS546" s="529"/>
      <c r="BT546" s="529"/>
    </row>
    <row r="547">
      <c r="A547" s="499"/>
      <c r="B547" s="527"/>
      <c r="C547" s="527"/>
      <c r="D547" s="528"/>
      <c r="E547" s="528"/>
      <c r="F547" s="528"/>
      <c r="G547" s="528"/>
      <c r="I547" s="529"/>
      <c r="J547" s="527"/>
      <c r="K547" s="527"/>
      <c r="L547" s="527"/>
      <c r="M547" s="528"/>
      <c r="N547" s="528"/>
      <c r="O547" s="528"/>
      <c r="P547" s="528"/>
      <c r="Q547" s="528"/>
      <c r="R547" s="528"/>
      <c r="S547" s="528"/>
      <c r="T547" s="528"/>
      <c r="U547" s="527"/>
      <c r="V547" s="528"/>
      <c r="W547" s="527"/>
      <c r="X547" s="529"/>
      <c r="Y547" s="529"/>
      <c r="Z547" s="529"/>
      <c r="AA547" s="529"/>
      <c r="AB547" s="529"/>
      <c r="AC547" s="529"/>
      <c r="AD547" s="529"/>
      <c r="AE547" s="529"/>
      <c r="AF547" s="529"/>
      <c r="AG547" s="529"/>
      <c r="AH547" s="529"/>
      <c r="AI547" s="529"/>
      <c r="AJ547" s="529"/>
      <c r="AK547" s="529"/>
      <c r="AL547" s="529"/>
      <c r="AM547" s="529"/>
      <c r="AN547" s="529"/>
      <c r="AO547" s="529"/>
      <c r="AP547" s="529"/>
      <c r="AQ547" s="529"/>
      <c r="AR547" s="529"/>
      <c r="AS547" s="529"/>
      <c r="AT547" s="529"/>
      <c r="AU547" s="529"/>
      <c r="AV547" s="529"/>
      <c r="AW547" s="529"/>
      <c r="AX547" s="529"/>
      <c r="AY547" s="529"/>
      <c r="AZ547" s="529"/>
      <c r="BA547" s="529"/>
      <c r="BB547" s="529"/>
      <c r="BC547" s="529"/>
      <c r="BD547" s="529"/>
      <c r="BE547" s="529"/>
      <c r="BF547" s="529"/>
      <c r="BG547" s="529"/>
      <c r="BH547" s="529"/>
      <c r="BI547" s="529"/>
      <c r="BJ547" s="529"/>
      <c r="BK547" s="529"/>
      <c r="BL547" s="529"/>
      <c r="BM547" s="529"/>
      <c r="BN547" s="529"/>
      <c r="BO547" s="529"/>
      <c r="BP547" s="529"/>
      <c r="BQ547" s="529"/>
      <c r="BR547" s="529"/>
      <c r="BS547" s="529"/>
      <c r="BT547" s="529"/>
    </row>
    <row r="548">
      <c r="A548" s="499"/>
      <c r="B548" s="527"/>
      <c r="C548" s="527"/>
      <c r="D548" s="528"/>
      <c r="E548" s="528"/>
      <c r="F548" s="528"/>
      <c r="G548" s="528"/>
      <c r="I548" s="529"/>
      <c r="J548" s="527"/>
      <c r="K548" s="527"/>
      <c r="L548" s="527"/>
      <c r="M548" s="528"/>
      <c r="N548" s="528"/>
      <c r="O548" s="528"/>
      <c r="P548" s="528"/>
      <c r="Q548" s="528"/>
      <c r="R548" s="528"/>
      <c r="S548" s="528"/>
      <c r="T548" s="528"/>
      <c r="U548" s="527"/>
      <c r="V548" s="528"/>
      <c r="W548" s="527"/>
      <c r="X548" s="529"/>
      <c r="Y548" s="529"/>
      <c r="Z548" s="529"/>
      <c r="AA548" s="529"/>
      <c r="AB548" s="529"/>
      <c r="AC548" s="529"/>
      <c r="AD548" s="529"/>
      <c r="AE548" s="529"/>
      <c r="AF548" s="529"/>
      <c r="AG548" s="529"/>
      <c r="AH548" s="529"/>
      <c r="AI548" s="529"/>
      <c r="AJ548" s="529"/>
      <c r="AK548" s="529"/>
      <c r="AL548" s="529"/>
      <c r="AM548" s="529"/>
      <c r="AN548" s="529"/>
      <c r="AO548" s="529"/>
      <c r="AP548" s="529"/>
      <c r="AQ548" s="529"/>
      <c r="AR548" s="529"/>
      <c r="AS548" s="529"/>
      <c r="AT548" s="529"/>
      <c r="AU548" s="529"/>
      <c r="AV548" s="529"/>
      <c r="AW548" s="529"/>
      <c r="AX548" s="529"/>
      <c r="AY548" s="529"/>
      <c r="AZ548" s="529"/>
      <c r="BA548" s="529"/>
      <c r="BB548" s="529"/>
      <c r="BC548" s="529"/>
      <c r="BD548" s="529"/>
      <c r="BE548" s="529"/>
      <c r="BF548" s="529"/>
      <c r="BG548" s="529"/>
      <c r="BH548" s="529"/>
      <c r="BI548" s="529"/>
      <c r="BJ548" s="529"/>
      <c r="BK548" s="529"/>
      <c r="BL548" s="529"/>
      <c r="BM548" s="529"/>
      <c r="BN548" s="529"/>
      <c r="BO548" s="529"/>
      <c r="BP548" s="529"/>
      <c r="BQ548" s="529"/>
      <c r="BR548" s="529"/>
      <c r="BS548" s="529"/>
      <c r="BT548" s="529"/>
    </row>
    <row r="549">
      <c r="A549" s="499"/>
      <c r="B549" s="527"/>
      <c r="C549" s="527"/>
      <c r="D549" s="528"/>
      <c r="E549" s="528"/>
      <c r="F549" s="528"/>
      <c r="G549" s="528"/>
      <c r="I549" s="529"/>
      <c r="J549" s="527"/>
      <c r="K549" s="527"/>
      <c r="L549" s="527"/>
      <c r="M549" s="528"/>
      <c r="N549" s="528"/>
      <c r="O549" s="528"/>
      <c r="P549" s="528"/>
      <c r="Q549" s="528"/>
      <c r="R549" s="528"/>
      <c r="S549" s="528"/>
      <c r="T549" s="528"/>
      <c r="U549" s="527"/>
      <c r="V549" s="528"/>
      <c r="W549" s="527"/>
      <c r="X549" s="529"/>
      <c r="Y549" s="529"/>
      <c r="Z549" s="529"/>
      <c r="AA549" s="529"/>
      <c r="AB549" s="529"/>
      <c r="AC549" s="529"/>
      <c r="AD549" s="529"/>
      <c r="AE549" s="529"/>
      <c r="AF549" s="529"/>
      <c r="AG549" s="529"/>
      <c r="AH549" s="529"/>
      <c r="AI549" s="529"/>
      <c r="AJ549" s="529"/>
      <c r="AK549" s="529"/>
      <c r="AL549" s="529"/>
      <c r="AM549" s="529"/>
      <c r="AN549" s="529"/>
      <c r="AO549" s="529"/>
      <c r="AP549" s="529"/>
      <c r="AQ549" s="529"/>
      <c r="AR549" s="529"/>
      <c r="AS549" s="529"/>
      <c r="AT549" s="529"/>
      <c r="AU549" s="529"/>
      <c r="AV549" s="529"/>
      <c r="AW549" s="529"/>
      <c r="AX549" s="529"/>
      <c r="AY549" s="529"/>
      <c r="AZ549" s="529"/>
      <c r="BA549" s="529"/>
      <c r="BB549" s="529"/>
      <c r="BC549" s="529"/>
      <c r="BD549" s="529"/>
      <c r="BE549" s="529"/>
      <c r="BF549" s="529"/>
      <c r="BG549" s="529"/>
      <c r="BH549" s="529"/>
      <c r="BI549" s="529"/>
      <c r="BJ549" s="529"/>
      <c r="BK549" s="529"/>
      <c r="BL549" s="529"/>
      <c r="BM549" s="529"/>
      <c r="BN549" s="529"/>
      <c r="BO549" s="529"/>
      <c r="BP549" s="529"/>
      <c r="BQ549" s="529"/>
      <c r="BR549" s="529"/>
      <c r="BS549" s="529"/>
      <c r="BT549" s="529"/>
    </row>
    <row r="550">
      <c r="A550" s="499"/>
      <c r="B550" s="527"/>
      <c r="C550" s="527"/>
      <c r="D550" s="528"/>
      <c r="E550" s="528"/>
      <c r="F550" s="528"/>
      <c r="G550" s="528"/>
      <c r="I550" s="529"/>
      <c r="J550" s="527"/>
      <c r="K550" s="527"/>
      <c r="L550" s="527"/>
      <c r="M550" s="528"/>
      <c r="N550" s="528"/>
      <c r="O550" s="528"/>
      <c r="P550" s="528"/>
      <c r="Q550" s="528"/>
      <c r="R550" s="528"/>
      <c r="S550" s="528"/>
      <c r="T550" s="528"/>
      <c r="U550" s="527"/>
      <c r="V550" s="528"/>
      <c r="W550" s="527"/>
      <c r="X550" s="529"/>
      <c r="Y550" s="529"/>
      <c r="Z550" s="529"/>
      <c r="AA550" s="529"/>
      <c r="AB550" s="529"/>
      <c r="AC550" s="529"/>
      <c r="AD550" s="529"/>
      <c r="AE550" s="529"/>
      <c r="AF550" s="529"/>
      <c r="AG550" s="529"/>
      <c r="AH550" s="529"/>
      <c r="AI550" s="529"/>
      <c r="AJ550" s="529"/>
      <c r="AK550" s="529"/>
      <c r="AL550" s="529"/>
      <c r="AM550" s="529"/>
      <c r="AN550" s="529"/>
      <c r="AO550" s="529"/>
      <c r="AP550" s="529"/>
      <c r="AQ550" s="529"/>
      <c r="AR550" s="529"/>
      <c r="AS550" s="529"/>
      <c r="AT550" s="529"/>
      <c r="AU550" s="529"/>
      <c r="AV550" s="529"/>
      <c r="AW550" s="529"/>
      <c r="AX550" s="529"/>
      <c r="AY550" s="529"/>
      <c r="AZ550" s="529"/>
      <c r="BA550" s="529"/>
      <c r="BB550" s="529"/>
      <c r="BC550" s="529"/>
      <c r="BD550" s="529"/>
      <c r="BE550" s="529"/>
      <c r="BF550" s="529"/>
      <c r="BG550" s="529"/>
      <c r="BH550" s="529"/>
      <c r="BI550" s="529"/>
      <c r="BJ550" s="529"/>
      <c r="BK550" s="529"/>
      <c r="BL550" s="529"/>
      <c r="BM550" s="529"/>
      <c r="BN550" s="529"/>
      <c r="BO550" s="529"/>
      <c r="BP550" s="529"/>
      <c r="BQ550" s="529"/>
      <c r="BR550" s="529"/>
      <c r="BS550" s="529"/>
      <c r="BT550" s="529"/>
    </row>
    <row r="551">
      <c r="A551" s="499"/>
      <c r="B551" s="527"/>
      <c r="C551" s="527"/>
      <c r="D551" s="528"/>
      <c r="E551" s="528"/>
      <c r="F551" s="528"/>
      <c r="G551" s="528"/>
      <c r="I551" s="529"/>
      <c r="J551" s="527"/>
      <c r="K551" s="527"/>
      <c r="L551" s="527"/>
      <c r="M551" s="528"/>
      <c r="N551" s="528"/>
      <c r="O551" s="528"/>
      <c r="P551" s="528"/>
      <c r="Q551" s="528"/>
      <c r="R551" s="528"/>
      <c r="S551" s="528"/>
      <c r="T551" s="528"/>
      <c r="U551" s="527"/>
      <c r="V551" s="528"/>
      <c r="W551" s="527"/>
      <c r="X551" s="529"/>
      <c r="Y551" s="529"/>
      <c r="Z551" s="529"/>
      <c r="AA551" s="529"/>
      <c r="AB551" s="529"/>
      <c r="AC551" s="529"/>
      <c r="AD551" s="529"/>
      <c r="AE551" s="529"/>
      <c r="AF551" s="529"/>
      <c r="AG551" s="529"/>
      <c r="AH551" s="529"/>
      <c r="AI551" s="529"/>
      <c r="AJ551" s="529"/>
      <c r="AK551" s="529"/>
      <c r="AL551" s="529"/>
      <c r="AM551" s="529"/>
      <c r="AN551" s="529"/>
      <c r="AO551" s="529"/>
      <c r="AP551" s="529"/>
      <c r="AQ551" s="529"/>
      <c r="AR551" s="529"/>
      <c r="AS551" s="529"/>
      <c r="AT551" s="529"/>
      <c r="AU551" s="529"/>
      <c r="AV551" s="529"/>
      <c r="AW551" s="529"/>
      <c r="AX551" s="529"/>
      <c r="AY551" s="529"/>
      <c r="AZ551" s="529"/>
      <c r="BA551" s="529"/>
      <c r="BB551" s="529"/>
      <c r="BC551" s="529"/>
      <c r="BD551" s="529"/>
      <c r="BE551" s="529"/>
      <c r="BF551" s="529"/>
      <c r="BG551" s="529"/>
      <c r="BH551" s="529"/>
      <c r="BI551" s="529"/>
      <c r="BJ551" s="529"/>
      <c r="BK551" s="529"/>
      <c r="BL551" s="529"/>
      <c r="BM551" s="529"/>
      <c r="BN551" s="529"/>
      <c r="BO551" s="529"/>
      <c r="BP551" s="529"/>
      <c r="BQ551" s="529"/>
      <c r="BR551" s="529"/>
      <c r="BS551" s="529"/>
      <c r="BT551" s="529"/>
    </row>
    <row r="552">
      <c r="A552" s="499"/>
      <c r="B552" s="527"/>
      <c r="C552" s="527"/>
      <c r="D552" s="528"/>
      <c r="E552" s="528"/>
      <c r="F552" s="528"/>
      <c r="G552" s="528"/>
      <c r="I552" s="529"/>
      <c r="J552" s="527"/>
      <c r="K552" s="527"/>
      <c r="L552" s="527"/>
      <c r="M552" s="528"/>
      <c r="N552" s="528"/>
      <c r="O552" s="528"/>
      <c r="P552" s="528"/>
      <c r="Q552" s="528"/>
      <c r="R552" s="528"/>
      <c r="S552" s="528"/>
      <c r="T552" s="528"/>
      <c r="U552" s="527"/>
      <c r="V552" s="528"/>
      <c r="W552" s="527"/>
      <c r="X552" s="529"/>
      <c r="Y552" s="529"/>
      <c r="Z552" s="529"/>
      <c r="AA552" s="529"/>
      <c r="AB552" s="529"/>
      <c r="AC552" s="529"/>
      <c r="AD552" s="529"/>
      <c r="AE552" s="529"/>
      <c r="AF552" s="529"/>
      <c r="AG552" s="529"/>
      <c r="AH552" s="529"/>
      <c r="AI552" s="529"/>
      <c r="AJ552" s="529"/>
      <c r="AK552" s="529"/>
      <c r="AL552" s="529"/>
      <c r="AM552" s="529"/>
      <c r="AN552" s="529"/>
      <c r="AO552" s="529"/>
      <c r="AP552" s="529"/>
      <c r="AQ552" s="529"/>
      <c r="AR552" s="529"/>
      <c r="AS552" s="529"/>
      <c r="AT552" s="529"/>
      <c r="AU552" s="529"/>
      <c r="AV552" s="529"/>
      <c r="AW552" s="529"/>
      <c r="AX552" s="529"/>
      <c r="AY552" s="529"/>
      <c r="AZ552" s="529"/>
      <c r="BA552" s="529"/>
      <c r="BB552" s="529"/>
      <c r="BC552" s="529"/>
      <c r="BD552" s="529"/>
      <c r="BE552" s="529"/>
      <c r="BF552" s="529"/>
      <c r="BG552" s="529"/>
      <c r="BH552" s="529"/>
      <c r="BI552" s="529"/>
      <c r="BJ552" s="529"/>
      <c r="BK552" s="529"/>
      <c r="BL552" s="529"/>
      <c r="BM552" s="529"/>
      <c r="BN552" s="529"/>
      <c r="BO552" s="529"/>
      <c r="BP552" s="529"/>
      <c r="BQ552" s="529"/>
      <c r="BR552" s="529"/>
      <c r="BS552" s="529"/>
      <c r="BT552" s="529"/>
    </row>
    <row r="553">
      <c r="A553" s="499"/>
      <c r="B553" s="527"/>
      <c r="C553" s="527"/>
      <c r="D553" s="528"/>
      <c r="E553" s="528"/>
      <c r="F553" s="528"/>
      <c r="G553" s="528"/>
      <c r="I553" s="529"/>
      <c r="J553" s="527"/>
      <c r="K553" s="527"/>
      <c r="L553" s="527"/>
      <c r="M553" s="528"/>
      <c r="N553" s="528"/>
      <c r="O553" s="528"/>
      <c r="P553" s="528"/>
      <c r="Q553" s="528"/>
      <c r="R553" s="528"/>
      <c r="S553" s="528"/>
      <c r="T553" s="528"/>
      <c r="U553" s="527"/>
      <c r="V553" s="528"/>
      <c r="W553" s="527"/>
      <c r="X553" s="529"/>
      <c r="Y553" s="529"/>
      <c r="Z553" s="529"/>
      <c r="AA553" s="529"/>
      <c r="AB553" s="529"/>
      <c r="AC553" s="529"/>
      <c r="AD553" s="529"/>
      <c r="AE553" s="529"/>
      <c r="AF553" s="529"/>
      <c r="AG553" s="529"/>
      <c r="AH553" s="529"/>
      <c r="AI553" s="529"/>
      <c r="AJ553" s="529"/>
      <c r="AK553" s="529"/>
      <c r="AL553" s="529"/>
      <c r="AM553" s="529"/>
      <c r="AN553" s="529"/>
      <c r="AO553" s="529"/>
      <c r="AP553" s="529"/>
      <c r="AQ553" s="529"/>
      <c r="AR553" s="529"/>
      <c r="AS553" s="529"/>
      <c r="AT553" s="529"/>
      <c r="AU553" s="529"/>
      <c r="AV553" s="529"/>
      <c r="AW553" s="529"/>
      <c r="AX553" s="529"/>
      <c r="AY553" s="529"/>
      <c r="AZ553" s="529"/>
      <c r="BA553" s="529"/>
      <c r="BB553" s="529"/>
      <c r="BC553" s="529"/>
      <c r="BD553" s="529"/>
      <c r="BE553" s="529"/>
      <c r="BF553" s="529"/>
      <c r="BG553" s="529"/>
      <c r="BH553" s="529"/>
      <c r="BI553" s="529"/>
      <c r="BJ553" s="529"/>
      <c r="BK553" s="529"/>
      <c r="BL553" s="529"/>
      <c r="BM553" s="529"/>
      <c r="BN553" s="529"/>
      <c r="BO553" s="529"/>
      <c r="BP553" s="529"/>
      <c r="BQ553" s="529"/>
      <c r="BR553" s="529"/>
      <c r="BS553" s="529"/>
      <c r="BT553" s="529"/>
    </row>
    <row r="554">
      <c r="A554" s="499"/>
      <c r="B554" s="527"/>
      <c r="C554" s="527"/>
      <c r="D554" s="528"/>
      <c r="E554" s="528"/>
      <c r="F554" s="528"/>
      <c r="G554" s="528"/>
      <c r="I554" s="529"/>
      <c r="J554" s="527"/>
      <c r="K554" s="527"/>
      <c r="L554" s="527"/>
      <c r="M554" s="528"/>
      <c r="N554" s="528"/>
      <c r="O554" s="528"/>
      <c r="P554" s="528"/>
      <c r="Q554" s="528"/>
      <c r="R554" s="528"/>
      <c r="S554" s="528"/>
      <c r="T554" s="528"/>
      <c r="U554" s="527"/>
      <c r="V554" s="528"/>
      <c r="W554" s="527"/>
      <c r="X554" s="529"/>
      <c r="Y554" s="529"/>
      <c r="Z554" s="529"/>
      <c r="AA554" s="529"/>
      <c r="AB554" s="529"/>
      <c r="AC554" s="529"/>
      <c r="AD554" s="529"/>
      <c r="AE554" s="529"/>
      <c r="AF554" s="529"/>
      <c r="AG554" s="529"/>
      <c r="AH554" s="529"/>
      <c r="AI554" s="529"/>
      <c r="AJ554" s="529"/>
      <c r="AK554" s="529"/>
      <c r="AL554" s="529"/>
      <c r="AM554" s="529"/>
      <c r="AN554" s="529"/>
      <c r="AO554" s="529"/>
      <c r="AP554" s="529"/>
      <c r="AQ554" s="529"/>
      <c r="AR554" s="529"/>
      <c r="AS554" s="529"/>
      <c r="AT554" s="529"/>
      <c r="AU554" s="529"/>
      <c r="AV554" s="529"/>
      <c r="AW554" s="529"/>
      <c r="AX554" s="529"/>
      <c r="AY554" s="529"/>
      <c r="AZ554" s="529"/>
      <c r="BA554" s="529"/>
      <c r="BB554" s="529"/>
      <c r="BC554" s="529"/>
      <c r="BD554" s="529"/>
      <c r="BE554" s="529"/>
      <c r="BF554" s="529"/>
      <c r="BG554" s="529"/>
      <c r="BH554" s="529"/>
      <c r="BI554" s="529"/>
      <c r="BJ554" s="529"/>
      <c r="BK554" s="529"/>
      <c r="BL554" s="529"/>
      <c r="BM554" s="529"/>
      <c r="BN554" s="529"/>
      <c r="BO554" s="529"/>
      <c r="BP554" s="529"/>
      <c r="BQ554" s="529"/>
      <c r="BR554" s="529"/>
      <c r="BS554" s="529"/>
      <c r="BT554" s="529"/>
    </row>
    <row r="555">
      <c r="A555" s="499"/>
      <c r="B555" s="527"/>
      <c r="C555" s="527"/>
      <c r="D555" s="528"/>
      <c r="E555" s="528"/>
      <c r="F555" s="528"/>
      <c r="G555" s="528"/>
      <c r="I555" s="529"/>
      <c r="J555" s="527"/>
      <c r="K555" s="527"/>
      <c r="L555" s="527"/>
      <c r="M555" s="528"/>
      <c r="N555" s="528"/>
      <c r="O555" s="528"/>
      <c r="P555" s="528"/>
      <c r="Q555" s="528"/>
      <c r="R555" s="528"/>
      <c r="S555" s="528"/>
      <c r="T555" s="528"/>
      <c r="U555" s="527"/>
      <c r="V555" s="528"/>
      <c r="W555" s="527"/>
      <c r="X555" s="529"/>
      <c r="Y555" s="529"/>
      <c r="Z555" s="529"/>
      <c r="AA555" s="529"/>
      <c r="AB555" s="529"/>
      <c r="AC555" s="529"/>
      <c r="AD555" s="529"/>
      <c r="AE555" s="529"/>
      <c r="AF555" s="529"/>
      <c r="AG555" s="529"/>
      <c r="AH555" s="529"/>
      <c r="AI555" s="529"/>
      <c r="AJ555" s="529"/>
      <c r="AK555" s="529"/>
      <c r="AL555" s="529"/>
      <c r="AM555" s="529"/>
      <c r="AN555" s="529"/>
      <c r="AO555" s="529"/>
      <c r="AP555" s="529"/>
      <c r="AQ555" s="529"/>
      <c r="AR555" s="529"/>
      <c r="AS555" s="529"/>
      <c r="AT555" s="529"/>
      <c r="AU555" s="529"/>
      <c r="AV555" s="529"/>
      <c r="AW555" s="529"/>
      <c r="AX555" s="529"/>
      <c r="AY555" s="529"/>
      <c r="AZ555" s="529"/>
      <c r="BA555" s="529"/>
      <c r="BB555" s="529"/>
      <c r="BC555" s="529"/>
      <c r="BD555" s="529"/>
      <c r="BE555" s="529"/>
      <c r="BF555" s="529"/>
      <c r="BG555" s="529"/>
      <c r="BH555" s="529"/>
      <c r="BI555" s="529"/>
      <c r="BJ555" s="529"/>
      <c r="BK555" s="529"/>
      <c r="BL555" s="529"/>
      <c r="BM555" s="529"/>
      <c r="BN555" s="529"/>
      <c r="BO555" s="529"/>
      <c r="BP555" s="529"/>
      <c r="BQ555" s="529"/>
      <c r="BR555" s="529"/>
      <c r="BS555" s="529"/>
      <c r="BT555" s="529"/>
    </row>
    <row r="556">
      <c r="A556" s="499"/>
      <c r="B556" s="527"/>
      <c r="C556" s="527"/>
      <c r="D556" s="528"/>
      <c r="E556" s="528"/>
      <c r="F556" s="528"/>
      <c r="G556" s="528"/>
      <c r="I556" s="529"/>
      <c r="J556" s="527"/>
      <c r="K556" s="527"/>
      <c r="L556" s="527"/>
      <c r="M556" s="528"/>
      <c r="N556" s="528"/>
      <c r="O556" s="528"/>
      <c r="P556" s="528"/>
      <c r="Q556" s="528"/>
      <c r="R556" s="528"/>
      <c r="S556" s="528"/>
      <c r="T556" s="528"/>
      <c r="U556" s="527"/>
      <c r="V556" s="528"/>
      <c r="W556" s="527"/>
      <c r="X556" s="529"/>
      <c r="Y556" s="529"/>
      <c r="Z556" s="529"/>
      <c r="AA556" s="529"/>
      <c r="AB556" s="529"/>
      <c r="AC556" s="529"/>
      <c r="AD556" s="529"/>
      <c r="AE556" s="529"/>
      <c r="AF556" s="529"/>
      <c r="AG556" s="529"/>
      <c r="AH556" s="529"/>
      <c r="AI556" s="529"/>
      <c r="AJ556" s="529"/>
      <c r="AK556" s="529"/>
      <c r="AL556" s="529"/>
      <c r="AM556" s="529"/>
      <c r="AN556" s="529"/>
      <c r="AO556" s="529"/>
      <c r="AP556" s="529"/>
      <c r="AQ556" s="529"/>
      <c r="AR556" s="529"/>
      <c r="AS556" s="529"/>
      <c r="AT556" s="529"/>
      <c r="AU556" s="529"/>
      <c r="AV556" s="529"/>
      <c r="AW556" s="529"/>
      <c r="AX556" s="529"/>
      <c r="AY556" s="529"/>
      <c r="AZ556" s="529"/>
      <c r="BA556" s="529"/>
      <c r="BB556" s="529"/>
      <c r="BC556" s="529"/>
      <c r="BD556" s="529"/>
      <c r="BE556" s="529"/>
      <c r="BF556" s="529"/>
      <c r="BG556" s="529"/>
      <c r="BH556" s="529"/>
      <c r="BI556" s="529"/>
      <c r="BJ556" s="529"/>
      <c r="BK556" s="529"/>
      <c r="BL556" s="529"/>
      <c r="BM556" s="529"/>
      <c r="BN556" s="529"/>
      <c r="BO556" s="529"/>
      <c r="BP556" s="529"/>
      <c r="BQ556" s="529"/>
      <c r="BR556" s="529"/>
      <c r="BS556" s="529"/>
      <c r="BT556" s="529"/>
    </row>
    <row r="557">
      <c r="A557" s="499"/>
      <c r="B557" s="527"/>
      <c r="C557" s="527"/>
      <c r="D557" s="528"/>
      <c r="E557" s="528"/>
      <c r="F557" s="528"/>
      <c r="G557" s="528"/>
      <c r="I557" s="529"/>
      <c r="J557" s="527"/>
      <c r="K557" s="527"/>
      <c r="L557" s="527"/>
      <c r="M557" s="528"/>
      <c r="N557" s="528"/>
      <c r="O557" s="528"/>
      <c r="P557" s="528"/>
      <c r="Q557" s="528"/>
      <c r="R557" s="528"/>
      <c r="S557" s="528"/>
      <c r="T557" s="528"/>
      <c r="U557" s="527"/>
      <c r="V557" s="528"/>
      <c r="W557" s="527"/>
      <c r="X557" s="529"/>
      <c r="Y557" s="529"/>
      <c r="Z557" s="529"/>
      <c r="AA557" s="529"/>
      <c r="AB557" s="529"/>
      <c r="AC557" s="529"/>
      <c r="AD557" s="529"/>
      <c r="AE557" s="529"/>
      <c r="AF557" s="529"/>
      <c r="AG557" s="529"/>
      <c r="AH557" s="529"/>
      <c r="AI557" s="529"/>
      <c r="AJ557" s="529"/>
      <c r="AK557" s="529"/>
      <c r="AL557" s="529"/>
      <c r="AM557" s="529"/>
      <c r="AN557" s="529"/>
      <c r="AO557" s="529"/>
      <c r="AP557" s="529"/>
      <c r="AQ557" s="529"/>
      <c r="AR557" s="529"/>
      <c r="AS557" s="529"/>
      <c r="AT557" s="529"/>
      <c r="AU557" s="529"/>
      <c r="AV557" s="529"/>
      <c r="AW557" s="529"/>
      <c r="AX557" s="529"/>
      <c r="AY557" s="529"/>
      <c r="AZ557" s="529"/>
      <c r="BA557" s="529"/>
      <c r="BB557" s="529"/>
      <c r="BC557" s="529"/>
      <c r="BD557" s="529"/>
      <c r="BE557" s="529"/>
      <c r="BF557" s="529"/>
      <c r="BG557" s="529"/>
      <c r="BH557" s="529"/>
      <c r="BI557" s="529"/>
      <c r="BJ557" s="529"/>
      <c r="BK557" s="529"/>
      <c r="BL557" s="529"/>
      <c r="BM557" s="529"/>
      <c r="BN557" s="529"/>
      <c r="BO557" s="529"/>
      <c r="BP557" s="529"/>
      <c r="BQ557" s="529"/>
      <c r="BR557" s="529"/>
      <c r="BS557" s="529"/>
      <c r="BT557" s="529"/>
    </row>
    <row r="558">
      <c r="A558" s="499"/>
      <c r="B558" s="527"/>
      <c r="C558" s="527"/>
      <c r="D558" s="528"/>
      <c r="E558" s="528"/>
      <c r="F558" s="528"/>
      <c r="G558" s="528"/>
      <c r="I558" s="529"/>
      <c r="J558" s="527"/>
      <c r="K558" s="527"/>
      <c r="L558" s="527"/>
      <c r="M558" s="528"/>
      <c r="N558" s="528"/>
      <c r="O558" s="528"/>
      <c r="P558" s="528"/>
      <c r="Q558" s="528"/>
      <c r="R558" s="528"/>
      <c r="S558" s="528"/>
      <c r="T558" s="528"/>
      <c r="U558" s="527"/>
      <c r="V558" s="528"/>
      <c r="W558" s="527"/>
      <c r="X558" s="529"/>
      <c r="Y558" s="529"/>
      <c r="Z558" s="529"/>
      <c r="AA558" s="529"/>
      <c r="AB558" s="529"/>
      <c r="AC558" s="529"/>
      <c r="AD558" s="529"/>
      <c r="AE558" s="529"/>
      <c r="AF558" s="529"/>
      <c r="AG558" s="529"/>
      <c r="AH558" s="529"/>
      <c r="AI558" s="529"/>
      <c r="AJ558" s="529"/>
      <c r="AK558" s="529"/>
      <c r="AL558" s="529"/>
      <c r="AM558" s="529"/>
      <c r="AN558" s="529"/>
      <c r="AO558" s="529"/>
      <c r="AP558" s="529"/>
      <c r="AQ558" s="529"/>
      <c r="AR558" s="529"/>
      <c r="AS558" s="529"/>
      <c r="AT558" s="529"/>
      <c r="AU558" s="529"/>
      <c r="AV558" s="529"/>
      <c r="AW558" s="529"/>
      <c r="AX558" s="529"/>
      <c r="AY558" s="529"/>
      <c r="AZ558" s="529"/>
      <c r="BA558" s="529"/>
      <c r="BB558" s="529"/>
      <c r="BC558" s="529"/>
      <c r="BD558" s="529"/>
      <c r="BE558" s="529"/>
      <c r="BF558" s="529"/>
      <c r="BG558" s="529"/>
      <c r="BH558" s="529"/>
      <c r="BI558" s="529"/>
      <c r="BJ558" s="529"/>
      <c r="BK558" s="529"/>
      <c r="BL558" s="529"/>
      <c r="BM558" s="529"/>
      <c r="BN558" s="529"/>
      <c r="BO558" s="529"/>
      <c r="BP558" s="529"/>
      <c r="BQ558" s="529"/>
      <c r="BR558" s="529"/>
      <c r="BS558" s="529"/>
      <c r="BT558" s="529"/>
    </row>
    <row r="559">
      <c r="A559" s="499"/>
      <c r="B559" s="527"/>
      <c r="C559" s="527"/>
      <c r="D559" s="528"/>
      <c r="E559" s="528"/>
      <c r="F559" s="528"/>
      <c r="G559" s="528"/>
      <c r="I559" s="529"/>
      <c r="J559" s="527"/>
      <c r="K559" s="527"/>
      <c r="L559" s="527"/>
      <c r="M559" s="528"/>
      <c r="N559" s="528"/>
      <c r="O559" s="528"/>
      <c r="P559" s="528"/>
      <c r="Q559" s="528"/>
      <c r="R559" s="528"/>
      <c r="S559" s="528"/>
      <c r="T559" s="528"/>
      <c r="U559" s="527"/>
      <c r="V559" s="528"/>
      <c r="W559" s="527"/>
      <c r="X559" s="529"/>
      <c r="Y559" s="529"/>
      <c r="Z559" s="529"/>
      <c r="AA559" s="529"/>
      <c r="AB559" s="529"/>
      <c r="AC559" s="529"/>
      <c r="AD559" s="529"/>
      <c r="AE559" s="529"/>
      <c r="AF559" s="529"/>
      <c r="AG559" s="529"/>
      <c r="AH559" s="529"/>
      <c r="AI559" s="529"/>
      <c r="AJ559" s="529"/>
      <c r="AK559" s="529"/>
      <c r="AL559" s="529"/>
      <c r="AM559" s="529"/>
      <c r="AN559" s="529"/>
      <c r="AO559" s="529"/>
      <c r="AP559" s="529"/>
      <c r="AQ559" s="529"/>
      <c r="AR559" s="529"/>
      <c r="AS559" s="529"/>
      <c r="AT559" s="529"/>
      <c r="AU559" s="529"/>
      <c r="AV559" s="529"/>
      <c r="AW559" s="529"/>
      <c r="AX559" s="529"/>
      <c r="AY559" s="529"/>
      <c r="AZ559" s="529"/>
      <c r="BA559" s="529"/>
      <c r="BB559" s="529"/>
      <c r="BC559" s="529"/>
      <c r="BD559" s="529"/>
      <c r="BE559" s="529"/>
      <c r="BF559" s="529"/>
      <c r="BG559" s="529"/>
      <c r="BH559" s="529"/>
      <c r="BI559" s="529"/>
      <c r="BJ559" s="529"/>
      <c r="BK559" s="529"/>
      <c r="BL559" s="529"/>
      <c r="BM559" s="529"/>
      <c r="BN559" s="529"/>
      <c r="BO559" s="529"/>
      <c r="BP559" s="529"/>
      <c r="BQ559" s="529"/>
      <c r="BR559" s="529"/>
      <c r="BS559" s="529"/>
      <c r="BT559" s="529"/>
    </row>
    <row r="560">
      <c r="A560" s="499"/>
      <c r="B560" s="527"/>
      <c r="C560" s="527"/>
      <c r="D560" s="528"/>
      <c r="E560" s="528"/>
      <c r="F560" s="528"/>
      <c r="G560" s="528"/>
      <c r="I560" s="529"/>
      <c r="J560" s="527"/>
      <c r="K560" s="527"/>
      <c r="L560" s="527"/>
      <c r="M560" s="528"/>
      <c r="N560" s="528"/>
      <c r="O560" s="528"/>
      <c r="P560" s="528"/>
      <c r="Q560" s="528"/>
      <c r="R560" s="528"/>
      <c r="S560" s="528"/>
      <c r="T560" s="528"/>
      <c r="U560" s="527"/>
      <c r="V560" s="528"/>
      <c r="W560" s="527"/>
      <c r="X560" s="529"/>
      <c r="Y560" s="529"/>
      <c r="Z560" s="529"/>
      <c r="AA560" s="529"/>
      <c r="AB560" s="529"/>
      <c r="AC560" s="529"/>
      <c r="AD560" s="529"/>
      <c r="AE560" s="529"/>
      <c r="AF560" s="529"/>
      <c r="AG560" s="529"/>
      <c r="AH560" s="529"/>
      <c r="AI560" s="529"/>
      <c r="AJ560" s="529"/>
      <c r="AK560" s="529"/>
      <c r="AL560" s="529"/>
      <c r="AM560" s="529"/>
      <c r="AN560" s="529"/>
      <c r="AO560" s="529"/>
      <c r="AP560" s="529"/>
      <c r="AQ560" s="529"/>
      <c r="AR560" s="529"/>
      <c r="AS560" s="529"/>
      <c r="AT560" s="529"/>
      <c r="AU560" s="529"/>
      <c r="AV560" s="529"/>
      <c r="AW560" s="529"/>
      <c r="AX560" s="529"/>
      <c r="AY560" s="529"/>
      <c r="AZ560" s="529"/>
      <c r="BA560" s="529"/>
      <c r="BB560" s="529"/>
      <c r="BC560" s="529"/>
      <c r="BD560" s="529"/>
      <c r="BE560" s="529"/>
      <c r="BF560" s="529"/>
      <c r="BG560" s="529"/>
      <c r="BH560" s="529"/>
      <c r="BI560" s="529"/>
      <c r="BJ560" s="529"/>
      <c r="BK560" s="529"/>
      <c r="BL560" s="529"/>
      <c r="BM560" s="529"/>
      <c r="BN560" s="529"/>
      <c r="BO560" s="529"/>
      <c r="BP560" s="529"/>
      <c r="BQ560" s="529"/>
      <c r="BR560" s="529"/>
      <c r="BS560" s="529"/>
      <c r="BT560" s="529"/>
    </row>
    <row r="561">
      <c r="A561" s="499"/>
      <c r="B561" s="527"/>
      <c r="C561" s="527"/>
      <c r="D561" s="528"/>
      <c r="E561" s="528"/>
      <c r="F561" s="528"/>
      <c r="G561" s="528"/>
      <c r="I561" s="529"/>
      <c r="J561" s="527"/>
      <c r="K561" s="527"/>
      <c r="L561" s="527"/>
      <c r="M561" s="528"/>
      <c r="N561" s="528"/>
      <c r="O561" s="528"/>
      <c r="P561" s="528"/>
      <c r="Q561" s="528"/>
      <c r="R561" s="528"/>
      <c r="S561" s="528"/>
      <c r="T561" s="528"/>
      <c r="U561" s="527"/>
      <c r="V561" s="528"/>
      <c r="W561" s="527"/>
      <c r="X561" s="529"/>
      <c r="Y561" s="529"/>
      <c r="Z561" s="529"/>
      <c r="AA561" s="529"/>
      <c r="AB561" s="529"/>
      <c r="AC561" s="529"/>
      <c r="AD561" s="529"/>
      <c r="AE561" s="529"/>
      <c r="AF561" s="529"/>
      <c r="AG561" s="529"/>
      <c r="AH561" s="529"/>
      <c r="AI561" s="529"/>
      <c r="AJ561" s="529"/>
      <c r="AK561" s="529"/>
      <c r="AL561" s="529"/>
      <c r="AM561" s="529"/>
      <c r="AN561" s="529"/>
      <c r="AO561" s="529"/>
      <c r="AP561" s="529"/>
      <c r="AQ561" s="529"/>
      <c r="AR561" s="529"/>
      <c r="AS561" s="529"/>
      <c r="AT561" s="529"/>
      <c r="AU561" s="529"/>
      <c r="AV561" s="529"/>
      <c r="AW561" s="529"/>
      <c r="AX561" s="529"/>
      <c r="AY561" s="529"/>
      <c r="AZ561" s="529"/>
      <c r="BA561" s="529"/>
      <c r="BB561" s="529"/>
      <c r="BC561" s="529"/>
      <c r="BD561" s="529"/>
      <c r="BE561" s="529"/>
      <c r="BF561" s="529"/>
      <c r="BG561" s="529"/>
      <c r="BH561" s="529"/>
      <c r="BI561" s="529"/>
      <c r="BJ561" s="529"/>
      <c r="BK561" s="529"/>
      <c r="BL561" s="529"/>
      <c r="BM561" s="529"/>
      <c r="BN561" s="529"/>
      <c r="BO561" s="529"/>
      <c r="BP561" s="529"/>
      <c r="BQ561" s="529"/>
      <c r="BR561" s="529"/>
      <c r="BS561" s="529"/>
      <c r="BT561" s="529"/>
    </row>
    <row r="562">
      <c r="A562" s="499"/>
      <c r="B562" s="527"/>
      <c r="C562" s="527"/>
      <c r="D562" s="528"/>
      <c r="E562" s="528"/>
      <c r="F562" s="528"/>
      <c r="G562" s="528"/>
      <c r="I562" s="529"/>
      <c r="J562" s="527"/>
      <c r="K562" s="527"/>
      <c r="L562" s="527"/>
      <c r="M562" s="528"/>
      <c r="N562" s="528"/>
      <c r="O562" s="528"/>
      <c r="P562" s="528"/>
      <c r="Q562" s="528"/>
      <c r="R562" s="528"/>
      <c r="S562" s="528"/>
      <c r="T562" s="528"/>
      <c r="U562" s="527"/>
      <c r="V562" s="528"/>
      <c r="W562" s="527"/>
      <c r="X562" s="529"/>
      <c r="Y562" s="529"/>
      <c r="Z562" s="529"/>
      <c r="AA562" s="529"/>
      <c r="AB562" s="529"/>
      <c r="AC562" s="529"/>
      <c r="AD562" s="529"/>
      <c r="AE562" s="529"/>
      <c r="AF562" s="529"/>
      <c r="AG562" s="529"/>
      <c r="AH562" s="529"/>
      <c r="AI562" s="529"/>
      <c r="AJ562" s="529"/>
      <c r="AK562" s="529"/>
      <c r="AL562" s="529"/>
      <c r="AM562" s="529"/>
      <c r="AN562" s="529"/>
      <c r="AO562" s="529"/>
      <c r="AP562" s="529"/>
      <c r="AQ562" s="529"/>
      <c r="AR562" s="529"/>
      <c r="AS562" s="529"/>
      <c r="AT562" s="529"/>
      <c r="AU562" s="529"/>
      <c r="AV562" s="529"/>
      <c r="AW562" s="529"/>
      <c r="AX562" s="529"/>
      <c r="AY562" s="529"/>
      <c r="AZ562" s="529"/>
      <c r="BA562" s="529"/>
      <c r="BB562" s="529"/>
      <c r="BC562" s="529"/>
      <c r="BD562" s="529"/>
      <c r="BE562" s="529"/>
      <c r="BF562" s="529"/>
      <c r="BG562" s="529"/>
      <c r="BH562" s="529"/>
      <c r="BI562" s="529"/>
      <c r="BJ562" s="529"/>
      <c r="BK562" s="529"/>
      <c r="BL562" s="529"/>
      <c r="BM562" s="529"/>
      <c r="BN562" s="529"/>
      <c r="BO562" s="529"/>
      <c r="BP562" s="529"/>
      <c r="BQ562" s="529"/>
      <c r="BR562" s="529"/>
      <c r="BS562" s="529"/>
      <c r="BT562" s="529"/>
    </row>
    <row r="563">
      <c r="A563" s="499"/>
      <c r="B563" s="527"/>
      <c r="C563" s="527"/>
      <c r="D563" s="528"/>
      <c r="E563" s="528"/>
      <c r="F563" s="528"/>
      <c r="G563" s="528"/>
      <c r="I563" s="529"/>
      <c r="J563" s="527"/>
      <c r="K563" s="527"/>
      <c r="L563" s="527"/>
      <c r="M563" s="528"/>
      <c r="N563" s="528"/>
      <c r="O563" s="528"/>
      <c r="P563" s="528"/>
      <c r="Q563" s="528"/>
      <c r="R563" s="528"/>
      <c r="S563" s="528"/>
      <c r="T563" s="528"/>
      <c r="U563" s="527"/>
      <c r="V563" s="528"/>
      <c r="W563" s="527"/>
      <c r="X563" s="529"/>
      <c r="Y563" s="529"/>
      <c r="Z563" s="529"/>
      <c r="AA563" s="529"/>
      <c r="AB563" s="529"/>
      <c r="AC563" s="529"/>
      <c r="AD563" s="529"/>
      <c r="AE563" s="529"/>
      <c r="AF563" s="529"/>
      <c r="AG563" s="529"/>
      <c r="AH563" s="529"/>
      <c r="AI563" s="529"/>
      <c r="AJ563" s="529"/>
      <c r="AK563" s="529"/>
      <c r="AL563" s="529"/>
      <c r="AM563" s="529"/>
      <c r="AN563" s="529"/>
      <c r="AO563" s="529"/>
      <c r="AP563" s="529"/>
      <c r="AQ563" s="529"/>
      <c r="AR563" s="529"/>
      <c r="AS563" s="529"/>
      <c r="AT563" s="529"/>
      <c r="AU563" s="529"/>
      <c r="AV563" s="529"/>
      <c r="AW563" s="529"/>
      <c r="AX563" s="529"/>
      <c r="AY563" s="529"/>
      <c r="AZ563" s="529"/>
      <c r="BA563" s="529"/>
      <c r="BB563" s="529"/>
      <c r="BC563" s="529"/>
      <c r="BD563" s="529"/>
      <c r="BE563" s="529"/>
      <c r="BF563" s="529"/>
      <c r="BG563" s="529"/>
      <c r="BH563" s="529"/>
      <c r="BI563" s="529"/>
      <c r="BJ563" s="529"/>
      <c r="BK563" s="529"/>
      <c r="BL563" s="529"/>
      <c r="BM563" s="529"/>
      <c r="BN563" s="529"/>
      <c r="BO563" s="529"/>
      <c r="BP563" s="529"/>
      <c r="BQ563" s="529"/>
      <c r="BR563" s="529"/>
      <c r="BS563" s="529"/>
      <c r="BT563" s="529"/>
    </row>
    <row r="564">
      <c r="A564" s="499"/>
      <c r="B564" s="527"/>
      <c r="C564" s="527"/>
      <c r="D564" s="528"/>
      <c r="E564" s="528"/>
      <c r="F564" s="528"/>
      <c r="G564" s="528"/>
      <c r="I564" s="529"/>
      <c r="J564" s="527"/>
      <c r="K564" s="527"/>
      <c r="L564" s="527"/>
      <c r="M564" s="528"/>
      <c r="N564" s="528"/>
      <c r="O564" s="528"/>
      <c r="P564" s="528"/>
      <c r="Q564" s="528"/>
      <c r="R564" s="528"/>
      <c r="S564" s="528"/>
      <c r="T564" s="528"/>
      <c r="U564" s="527"/>
      <c r="V564" s="528"/>
      <c r="W564" s="527"/>
      <c r="X564" s="529"/>
      <c r="Y564" s="529"/>
      <c r="Z564" s="529"/>
      <c r="AA564" s="529"/>
      <c r="AB564" s="529"/>
      <c r="AC564" s="529"/>
      <c r="AD564" s="529"/>
      <c r="AE564" s="529"/>
      <c r="AF564" s="529"/>
      <c r="AG564" s="529"/>
      <c r="AH564" s="529"/>
      <c r="AI564" s="529"/>
      <c r="AJ564" s="529"/>
      <c r="AK564" s="529"/>
      <c r="AL564" s="529"/>
      <c r="AM564" s="529"/>
      <c r="AN564" s="529"/>
      <c r="AO564" s="529"/>
      <c r="AP564" s="529"/>
      <c r="AQ564" s="529"/>
      <c r="AR564" s="529"/>
      <c r="AS564" s="529"/>
      <c r="AT564" s="529"/>
      <c r="AU564" s="529"/>
      <c r="AV564" s="529"/>
      <c r="AW564" s="529"/>
      <c r="AX564" s="529"/>
      <c r="AY564" s="529"/>
      <c r="AZ564" s="529"/>
      <c r="BA564" s="529"/>
      <c r="BB564" s="529"/>
      <c r="BC564" s="529"/>
      <c r="BD564" s="529"/>
      <c r="BE564" s="529"/>
      <c r="BF564" s="529"/>
      <c r="BG564" s="529"/>
      <c r="BH564" s="529"/>
      <c r="BI564" s="529"/>
      <c r="BJ564" s="529"/>
      <c r="BK564" s="529"/>
      <c r="BL564" s="529"/>
      <c r="BM564" s="529"/>
      <c r="BN564" s="529"/>
      <c r="BO564" s="529"/>
      <c r="BP564" s="529"/>
      <c r="BQ564" s="529"/>
      <c r="BR564" s="529"/>
      <c r="BS564" s="529"/>
      <c r="BT564" s="529"/>
    </row>
    <row r="565">
      <c r="A565" s="499"/>
      <c r="B565" s="527"/>
      <c r="C565" s="527"/>
      <c r="D565" s="528"/>
      <c r="E565" s="528"/>
      <c r="F565" s="528"/>
      <c r="G565" s="528"/>
      <c r="I565" s="529"/>
      <c r="J565" s="527"/>
      <c r="K565" s="527"/>
      <c r="L565" s="527"/>
      <c r="M565" s="528"/>
      <c r="N565" s="528"/>
      <c r="O565" s="528"/>
      <c r="P565" s="528"/>
      <c r="Q565" s="528"/>
      <c r="R565" s="528"/>
      <c r="S565" s="528"/>
      <c r="T565" s="528"/>
      <c r="U565" s="527"/>
      <c r="V565" s="528"/>
      <c r="W565" s="527"/>
      <c r="X565" s="529"/>
      <c r="Y565" s="529"/>
      <c r="Z565" s="529"/>
      <c r="AA565" s="529"/>
      <c r="AB565" s="529"/>
      <c r="AC565" s="529"/>
      <c r="AD565" s="529"/>
      <c r="AE565" s="529"/>
      <c r="AF565" s="529"/>
      <c r="AG565" s="529"/>
      <c r="AH565" s="529"/>
      <c r="AI565" s="529"/>
      <c r="AJ565" s="529"/>
      <c r="AK565" s="529"/>
      <c r="AL565" s="529"/>
      <c r="AM565" s="529"/>
      <c r="AN565" s="529"/>
      <c r="AO565" s="529"/>
      <c r="AP565" s="529"/>
      <c r="AQ565" s="529"/>
      <c r="AR565" s="529"/>
      <c r="AS565" s="529"/>
      <c r="AT565" s="529"/>
      <c r="AU565" s="529"/>
      <c r="AV565" s="529"/>
      <c r="AW565" s="529"/>
      <c r="AX565" s="529"/>
      <c r="AY565" s="529"/>
      <c r="AZ565" s="529"/>
      <c r="BA565" s="529"/>
      <c r="BB565" s="529"/>
      <c r="BC565" s="529"/>
      <c r="BD565" s="529"/>
      <c r="BE565" s="529"/>
      <c r="BF565" s="529"/>
      <c r="BG565" s="529"/>
      <c r="BH565" s="529"/>
      <c r="BI565" s="529"/>
      <c r="BJ565" s="529"/>
      <c r="BK565" s="529"/>
      <c r="BL565" s="529"/>
      <c r="BM565" s="529"/>
      <c r="BN565" s="529"/>
      <c r="BO565" s="529"/>
      <c r="BP565" s="529"/>
      <c r="BQ565" s="529"/>
      <c r="BR565" s="529"/>
      <c r="BS565" s="529"/>
      <c r="BT565" s="529"/>
    </row>
    <row r="566">
      <c r="A566" s="499"/>
      <c r="B566" s="527"/>
      <c r="C566" s="527"/>
      <c r="D566" s="528"/>
      <c r="E566" s="528"/>
      <c r="F566" s="528"/>
      <c r="G566" s="528"/>
      <c r="I566" s="529"/>
      <c r="J566" s="527"/>
      <c r="K566" s="527"/>
      <c r="L566" s="527"/>
      <c r="M566" s="528"/>
      <c r="N566" s="528"/>
      <c r="O566" s="528"/>
      <c r="P566" s="528"/>
      <c r="Q566" s="528"/>
      <c r="R566" s="528"/>
      <c r="S566" s="528"/>
      <c r="T566" s="528"/>
      <c r="U566" s="527"/>
      <c r="V566" s="528"/>
      <c r="W566" s="527"/>
      <c r="X566" s="529"/>
      <c r="Y566" s="529"/>
      <c r="Z566" s="529"/>
      <c r="AA566" s="529"/>
      <c r="AB566" s="529"/>
      <c r="AC566" s="529"/>
      <c r="AD566" s="529"/>
      <c r="AE566" s="529"/>
      <c r="AF566" s="529"/>
      <c r="AG566" s="529"/>
      <c r="AH566" s="529"/>
      <c r="AI566" s="529"/>
      <c r="AJ566" s="529"/>
      <c r="AK566" s="529"/>
      <c r="AL566" s="529"/>
      <c r="AM566" s="529"/>
      <c r="AN566" s="529"/>
      <c r="AO566" s="529"/>
      <c r="AP566" s="529"/>
      <c r="AQ566" s="529"/>
      <c r="AR566" s="529"/>
      <c r="AS566" s="529"/>
      <c r="AT566" s="529"/>
      <c r="AU566" s="529"/>
      <c r="AV566" s="529"/>
      <c r="AW566" s="529"/>
      <c r="AX566" s="529"/>
      <c r="AY566" s="529"/>
      <c r="AZ566" s="529"/>
      <c r="BA566" s="529"/>
      <c r="BB566" s="529"/>
      <c r="BC566" s="529"/>
      <c r="BD566" s="529"/>
      <c r="BE566" s="529"/>
      <c r="BF566" s="529"/>
      <c r="BG566" s="529"/>
      <c r="BH566" s="529"/>
      <c r="BI566" s="529"/>
      <c r="BJ566" s="529"/>
      <c r="BK566" s="529"/>
      <c r="BL566" s="529"/>
      <c r="BM566" s="529"/>
      <c r="BN566" s="529"/>
      <c r="BO566" s="529"/>
      <c r="BP566" s="529"/>
      <c r="BQ566" s="529"/>
      <c r="BR566" s="529"/>
      <c r="BS566" s="529"/>
      <c r="BT566" s="529"/>
    </row>
    <row r="567">
      <c r="A567" s="499"/>
      <c r="B567" s="527"/>
      <c r="C567" s="527"/>
      <c r="D567" s="528"/>
      <c r="E567" s="528"/>
      <c r="F567" s="528"/>
      <c r="G567" s="528"/>
      <c r="I567" s="529"/>
      <c r="J567" s="527"/>
      <c r="K567" s="527"/>
      <c r="L567" s="527"/>
      <c r="M567" s="528"/>
      <c r="N567" s="528"/>
      <c r="O567" s="528"/>
      <c r="P567" s="528"/>
      <c r="Q567" s="528"/>
      <c r="R567" s="528"/>
      <c r="S567" s="528"/>
      <c r="T567" s="528"/>
      <c r="U567" s="527"/>
      <c r="V567" s="528"/>
      <c r="W567" s="527"/>
      <c r="X567" s="529"/>
      <c r="Y567" s="529"/>
      <c r="Z567" s="529"/>
      <c r="AA567" s="529"/>
      <c r="AB567" s="529"/>
      <c r="AC567" s="529"/>
      <c r="AD567" s="529"/>
      <c r="AE567" s="529"/>
      <c r="AF567" s="529"/>
      <c r="AG567" s="529"/>
      <c r="AH567" s="529"/>
      <c r="AI567" s="529"/>
      <c r="AJ567" s="529"/>
      <c r="AK567" s="529"/>
      <c r="AL567" s="529"/>
      <c r="AM567" s="529"/>
      <c r="AN567" s="529"/>
      <c r="AO567" s="529"/>
      <c r="AP567" s="529"/>
      <c r="AQ567" s="529"/>
      <c r="AR567" s="529"/>
      <c r="AS567" s="529"/>
      <c r="AT567" s="529"/>
      <c r="AU567" s="529"/>
      <c r="AV567" s="529"/>
      <c r="AW567" s="529"/>
      <c r="AX567" s="529"/>
      <c r="AY567" s="529"/>
      <c r="AZ567" s="529"/>
      <c r="BA567" s="529"/>
      <c r="BB567" s="529"/>
      <c r="BC567" s="529"/>
      <c r="BD567" s="529"/>
      <c r="BE567" s="529"/>
      <c r="BF567" s="529"/>
      <c r="BG567" s="529"/>
      <c r="BH567" s="529"/>
      <c r="BI567" s="529"/>
      <c r="BJ567" s="529"/>
      <c r="BK567" s="529"/>
      <c r="BL567" s="529"/>
      <c r="BM567" s="529"/>
      <c r="BN567" s="529"/>
      <c r="BO567" s="529"/>
      <c r="BP567" s="529"/>
      <c r="BQ567" s="529"/>
      <c r="BR567" s="529"/>
      <c r="BS567" s="529"/>
      <c r="BT567" s="529"/>
    </row>
    <row r="568">
      <c r="A568" s="499"/>
      <c r="B568" s="527"/>
      <c r="C568" s="527"/>
      <c r="D568" s="528"/>
      <c r="E568" s="528"/>
      <c r="F568" s="528"/>
      <c r="G568" s="528"/>
      <c r="I568" s="529"/>
      <c r="J568" s="527"/>
      <c r="K568" s="527"/>
      <c r="L568" s="527"/>
      <c r="M568" s="528"/>
      <c r="N568" s="528"/>
      <c r="O568" s="528"/>
      <c r="P568" s="528"/>
      <c r="Q568" s="528"/>
      <c r="R568" s="528"/>
      <c r="S568" s="528"/>
      <c r="T568" s="528"/>
      <c r="U568" s="527"/>
      <c r="V568" s="528"/>
      <c r="W568" s="527"/>
      <c r="X568" s="529"/>
      <c r="Y568" s="529"/>
      <c r="Z568" s="529"/>
      <c r="AA568" s="529"/>
      <c r="AB568" s="529"/>
      <c r="AC568" s="529"/>
      <c r="AD568" s="529"/>
      <c r="AE568" s="529"/>
      <c r="AF568" s="529"/>
      <c r="AG568" s="529"/>
      <c r="AH568" s="529"/>
      <c r="AI568" s="529"/>
      <c r="AJ568" s="529"/>
      <c r="AK568" s="529"/>
      <c r="AL568" s="529"/>
      <c r="AM568" s="529"/>
      <c r="AN568" s="529"/>
      <c r="AO568" s="529"/>
      <c r="AP568" s="529"/>
      <c r="AQ568" s="529"/>
      <c r="AR568" s="529"/>
      <c r="AS568" s="529"/>
      <c r="AT568" s="529"/>
      <c r="AU568" s="529"/>
      <c r="AV568" s="529"/>
      <c r="AW568" s="529"/>
      <c r="AX568" s="529"/>
      <c r="AY568" s="529"/>
      <c r="AZ568" s="529"/>
      <c r="BA568" s="529"/>
      <c r="BB568" s="529"/>
      <c r="BC568" s="529"/>
      <c r="BD568" s="529"/>
      <c r="BE568" s="529"/>
      <c r="BF568" s="529"/>
      <c r="BG568" s="529"/>
      <c r="BH568" s="529"/>
      <c r="BI568" s="529"/>
      <c r="BJ568" s="529"/>
      <c r="BK568" s="529"/>
      <c r="BL568" s="529"/>
      <c r="BM568" s="529"/>
      <c r="BN568" s="529"/>
      <c r="BO568" s="529"/>
      <c r="BP568" s="529"/>
      <c r="BQ568" s="529"/>
      <c r="BR568" s="529"/>
      <c r="BS568" s="529"/>
      <c r="BT568" s="529"/>
    </row>
    <row r="569">
      <c r="A569" s="499"/>
      <c r="B569" s="527"/>
      <c r="C569" s="527"/>
      <c r="D569" s="528"/>
      <c r="E569" s="528"/>
      <c r="F569" s="528"/>
      <c r="G569" s="528"/>
      <c r="I569" s="529"/>
      <c r="J569" s="527"/>
      <c r="K569" s="527"/>
      <c r="L569" s="527"/>
      <c r="M569" s="528"/>
      <c r="N569" s="528"/>
      <c r="O569" s="528"/>
      <c r="P569" s="528"/>
      <c r="Q569" s="528"/>
      <c r="R569" s="528"/>
      <c r="S569" s="528"/>
      <c r="T569" s="528"/>
      <c r="U569" s="527"/>
      <c r="V569" s="528"/>
      <c r="W569" s="527"/>
      <c r="X569" s="529"/>
      <c r="Y569" s="529"/>
      <c r="Z569" s="529"/>
      <c r="AA569" s="529"/>
      <c r="AB569" s="529"/>
      <c r="AC569" s="529"/>
      <c r="AD569" s="529"/>
      <c r="AE569" s="529"/>
      <c r="AF569" s="529"/>
      <c r="AG569" s="529"/>
      <c r="AH569" s="529"/>
      <c r="AI569" s="529"/>
      <c r="AJ569" s="529"/>
      <c r="AK569" s="529"/>
      <c r="AL569" s="529"/>
      <c r="AM569" s="529"/>
      <c r="AN569" s="529"/>
      <c r="AO569" s="529"/>
      <c r="AP569" s="529"/>
      <c r="AQ569" s="529"/>
      <c r="AR569" s="529"/>
      <c r="AS569" s="529"/>
      <c r="AT569" s="529"/>
      <c r="AU569" s="529"/>
      <c r="AV569" s="529"/>
      <c r="AW569" s="529"/>
      <c r="AX569" s="529"/>
      <c r="AY569" s="529"/>
      <c r="AZ569" s="529"/>
      <c r="BA569" s="529"/>
      <c r="BB569" s="529"/>
      <c r="BC569" s="529"/>
      <c r="BD569" s="529"/>
      <c r="BE569" s="529"/>
      <c r="BF569" s="529"/>
      <c r="BG569" s="529"/>
      <c r="BH569" s="529"/>
      <c r="BI569" s="529"/>
      <c r="BJ569" s="529"/>
      <c r="BK569" s="529"/>
      <c r="BL569" s="529"/>
      <c r="BM569" s="529"/>
      <c r="BN569" s="529"/>
      <c r="BO569" s="529"/>
      <c r="BP569" s="529"/>
      <c r="BQ569" s="529"/>
      <c r="BR569" s="529"/>
      <c r="BS569" s="529"/>
      <c r="BT569" s="529"/>
    </row>
    <row r="570">
      <c r="A570" s="499"/>
      <c r="B570" s="527"/>
      <c r="C570" s="527"/>
      <c r="D570" s="528"/>
      <c r="E570" s="528"/>
      <c r="F570" s="528"/>
      <c r="G570" s="528"/>
      <c r="I570" s="529"/>
      <c r="J570" s="527"/>
      <c r="K570" s="527"/>
      <c r="L570" s="527"/>
      <c r="M570" s="528"/>
      <c r="N570" s="528"/>
      <c r="O570" s="528"/>
      <c r="P570" s="528"/>
      <c r="Q570" s="528"/>
      <c r="R570" s="528"/>
      <c r="S570" s="528"/>
      <c r="T570" s="528"/>
      <c r="U570" s="527"/>
      <c r="V570" s="528"/>
      <c r="W570" s="527"/>
      <c r="X570" s="529"/>
      <c r="Y570" s="529"/>
      <c r="Z570" s="529"/>
      <c r="AA570" s="529"/>
      <c r="AB570" s="529"/>
      <c r="AC570" s="529"/>
      <c r="AD570" s="529"/>
      <c r="AE570" s="529"/>
      <c r="AF570" s="529"/>
      <c r="AG570" s="529"/>
      <c r="AH570" s="529"/>
      <c r="AI570" s="529"/>
      <c r="AJ570" s="529"/>
      <c r="AK570" s="529"/>
      <c r="AL570" s="529"/>
      <c r="AM570" s="529"/>
      <c r="AN570" s="529"/>
      <c r="AO570" s="529"/>
      <c r="AP570" s="529"/>
      <c r="AQ570" s="529"/>
      <c r="AR570" s="529"/>
      <c r="AS570" s="529"/>
      <c r="AT570" s="529"/>
      <c r="AU570" s="529"/>
      <c r="AV570" s="529"/>
      <c r="AW570" s="529"/>
      <c r="AX570" s="529"/>
      <c r="AY570" s="529"/>
      <c r="AZ570" s="529"/>
      <c r="BA570" s="529"/>
      <c r="BB570" s="529"/>
      <c r="BC570" s="529"/>
      <c r="BD570" s="529"/>
      <c r="BE570" s="529"/>
      <c r="BF570" s="529"/>
      <c r="BG570" s="529"/>
      <c r="BH570" s="529"/>
      <c r="BI570" s="529"/>
      <c r="BJ570" s="529"/>
      <c r="BK570" s="529"/>
      <c r="BL570" s="529"/>
      <c r="BM570" s="529"/>
      <c r="BN570" s="529"/>
      <c r="BO570" s="529"/>
      <c r="BP570" s="529"/>
      <c r="BQ570" s="529"/>
      <c r="BR570" s="529"/>
      <c r="BS570" s="529"/>
      <c r="BT570" s="529"/>
    </row>
    <row r="571">
      <c r="A571" s="499"/>
      <c r="B571" s="527"/>
      <c r="C571" s="527"/>
      <c r="D571" s="528"/>
      <c r="E571" s="528"/>
      <c r="F571" s="528"/>
      <c r="G571" s="528"/>
      <c r="I571" s="529"/>
      <c r="J571" s="527"/>
      <c r="K571" s="527"/>
      <c r="L571" s="527"/>
      <c r="M571" s="528"/>
      <c r="N571" s="528"/>
      <c r="O571" s="528"/>
      <c r="P571" s="528"/>
      <c r="Q571" s="528"/>
      <c r="R571" s="528"/>
      <c r="S571" s="528"/>
      <c r="T571" s="528"/>
      <c r="U571" s="527"/>
      <c r="V571" s="528"/>
      <c r="W571" s="527"/>
      <c r="X571" s="529"/>
      <c r="Y571" s="529"/>
      <c r="Z571" s="529"/>
      <c r="AA571" s="529"/>
      <c r="AB571" s="529"/>
      <c r="AC571" s="529"/>
      <c r="AD571" s="529"/>
      <c r="AE571" s="529"/>
      <c r="AF571" s="529"/>
      <c r="AG571" s="529"/>
      <c r="AH571" s="529"/>
      <c r="AI571" s="529"/>
      <c r="AJ571" s="529"/>
      <c r="AK571" s="529"/>
      <c r="AL571" s="529"/>
      <c r="AM571" s="529"/>
      <c r="AN571" s="529"/>
      <c r="AO571" s="529"/>
      <c r="AP571" s="529"/>
      <c r="AQ571" s="529"/>
      <c r="AR571" s="529"/>
      <c r="AS571" s="529"/>
      <c r="AT571" s="529"/>
      <c r="AU571" s="529"/>
      <c r="AV571" s="529"/>
      <c r="AW571" s="529"/>
      <c r="AX571" s="529"/>
      <c r="AY571" s="529"/>
      <c r="AZ571" s="529"/>
      <c r="BA571" s="529"/>
      <c r="BB571" s="529"/>
      <c r="BC571" s="529"/>
      <c r="BD571" s="529"/>
      <c r="BE571" s="529"/>
      <c r="BF571" s="529"/>
      <c r="BG571" s="529"/>
      <c r="BH571" s="529"/>
      <c r="BI571" s="529"/>
      <c r="BJ571" s="529"/>
      <c r="BK571" s="529"/>
      <c r="BL571" s="529"/>
      <c r="BM571" s="529"/>
      <c r="BN571" s="529"/>
      <c r="BO571" s="529"/>
      <c r="BP571" s="529"/>
      <c r="BQ571" s="529"/>
      <c r="BR571" s="529"/>
      <c r="BS571" s="529"/>
      <c r="BT571" s="529"/>
    </row>
    <row r="572">
      <c r="A572" s="499"/>
      <c r="B572" s="527"/>
      <c r="C572" s="527"/>
      <c r="D572" s="528"/>
      <c r="E572" s="528"/>
      <c r="F572" s="528"/>
      <c r="G572" s="528"/>
      <c r="I572" s="529"/>
      <c r="J572" s="527"/>
      <c r="K572" s="527"/>
      <c r="L572" s="527"/>
      <c r="M572" s="528"/>
      <c r="N572" s="528"/>
      <c r="O572" s="528"/>
      <c r="P572" s="528"/>
      <c r="Q572" s="528"/>
      <c r="R572" s="528"/>
      <c r="S572" s="528"/>
      <c r="T572" s="528"/>
      <c r="U572" s="527"/>
      <c r="V572" s="528"/>
      <c r="W572" s="527"/>
      <c r="X572" s="529"/>
      <c r="Y572" s="529"/>
      <c r="Z572" s="529"/>
      <c r="AA572" s="529"/>
      <c r="AB572" s="529"/>
      <c r="AC572" s="529"/>
      <c r="AD572" s="529"/>
      <c r="AE572" s="529"/>
      <c r="AF572" s="529"/>
      <c r="AG572" s="529"/>
      <c r="AH572" s="529"/>
      <c r="AI572" s="529"/>
      <c r="AJ572" s="529"/>
      <c r="AK572" s="529"/>
      <c r="AL572" s="529"/>
      <c r="AM572" s="529"/>
      <c r="AN572" s="529"/>
      <c r="AO572" s="529"/>
      <c r="AP572" s="529"/>
      <c r="AQ572" s="529"/>
      <c r="AR572" s="529"/>
      <c r="AS572" s="529"/>
      <c r="AT572" s="529"/>
      <c r="AU572" s="529"/>
      <c r="AV572" s="529"/>
      <c r="AW572" s="529"/>
      <c r="AX572" s="529"/>
      <c r="AY572" s="529"/>
      <c r="AZ572" s="529"/>
      <c r="BA572" s="529"/>
      <c r="BB572" s="529"/>
      <c r="BC572" s="529"/>
      <c r="BD572" s="529"/>
      <c r="BE572" s="529"/>
      <c r="BF572" s="529"/>
      <c r="BG572" s="529"/>
      <c r="BH572" s="529"/>
      <c r="BI572" s="529"/>
      <c r="BJ572" s="529"/>
      <c r="BK572" s="529"/>
      <c r="BL572" s="529"/>
      <c r="BM572" s="529"/>
      <c r="BN572" s="529"/>
      <c r="BO572" s="529"/>
      <c r="BP572" s="529"/>
      <c r="BQ572" s="529"/>
      <c r="BR572" s="529"/>
      <c r="BS572" s="529"/>
      <c r="BT572" s="529"/>
    </row>
    <row r="573">
      <c r="A573" s="499"/>
      <c r="B573" s="527"/>
      <c r="C573" s="527"/>
      <c r="D573" s="528"/>
      <c r="E573" s="528"/>
      <c r="F573" s="528"/>
      <c r="G573" s="528"/>
      <c r="I573" s="529"/>
      <c r="J573" s="527"/>
      <c r="K573" s="527"/>
      <c r="L573" s="527"/>
      <c r="M573" s="528"/>
      <c r="N573" s="528"/>
      <c r="O573" s="528"/>
      <c r="P573" s="528"/>
      <c r="Q573" s="528"/>
      <c r="R573" s="528"/>
      <c r="S573" s="528"/>
      <c r="T573" s="528"/>
      <c r="U573" s="527"/>
      <c r="V573" s="528"/>
      <c r="W573" s="527"/>
      <c r="X573" s="529"/>
      <c r="Y573" s="529"/>
      <c r="Z573" s="529"/>
      <c r="AA573" s="529"/>
      <c r="AB573" s="529"/>
      <c r="AC573" s="529"/>
      <c r="AD573" s="529"/>
      <c r="AE573" s="529"/>
      <c r="AF573" s="529"/>
      <c r="AG573" s="529"/>
      <c r="AH573" s="529"/>
      <c r="AI573" s="529"/>
      <c r="AJ573" s="529"/>
      <c r="AK573" s="529"/>
      <c r="AL573" s="529"/>
      <c r="AM573" s="529"/>
      <c r="AN573" s="529"/>
      <c r="AO573" s="529"/>
      <c r="AP573" s="529"/>
      <c r="AQ573" s="529"/>
      <c r="AR573" s="529"/>
      <c r="AS573" s="529"/>
      <c r="AT573" s="529"/>
      <c r="AU573" s="529"/>
      <c r="AV573" s="529"/>
      <c r="AW573" s="529"/>
      <c r="AX573" s="529"/>
      <c r="AY573" s="529"/>
      <c r="AZ573" s="529"/>
      <c r="BA573" s="529"/>
      <c r="BB573" s="529"/>
      <c r="BC573" s="529"/>
      <c r="BD573" s="529"/>
      <c r="BE573" s="529"/>
      <c r="BF573" s="529"/>
      <c r="BG573" s="529"/>
      <c r="BH573" s="529"/>
      <c r="BI573" s="529"/>
      <c r="BJ573" s="529"/>
      <c r="BK573" s="529"/>
      <c r="BL573" s="529"/>
      <c r="BM573" s="529"/>
      <c r="BN573" s="529"/>
      <c r="BO573" s="529"/>
      <c r="BP573" s="529"/>
      <c r="BQ573" s="529"/>
      <c r="BR573" s="529"/>
      <c r="BS573" s="529"/>
      <c r="BT573" s="529"/>
    </row>
    <row r="574">
      <c r="A574" s="499"/>
      <c r="B574" s="527"/>
      <c r="C574" s="527"/>
      <c r="D574" s="528"/>
      <c r="E574" s="528"/>
      <c r="F574" s="528"/>
      <c r="G574" s="528"/>
      <c r="I574" s="529"/>
      <c r="J574" s="527"/>
      <c r="K574" s="527"/>
      <c r="L574" s="527"/>
      <c r="M574" s="528"/>
      <c r="N574" s="528"/>
      <c r="O574" s="528"/>
      <c r="P574" s="528"/>
      <c r="Q574" s="528"/>
      <c r="R574" s="528"/>
      <c r="S574" s="528"/>
      <c r="T574" s="528"/>
      <c r="U574" s="527"/>
      <c r="V574" s="528"/>
      <c r="W574" s="527"/>
      <c r="X574" s="529"/>
      <c r="Y574" s="529"/>
      <c r="Z574" s="529"/>
      <c r="AA574" s="529"/>
      <c r="AB574" s="529"/>
      <c r="AC574" s="529"/>
      <c r="AD574" s="529"/>
      <c r="AE574" s="529"/>
      <c r="AF574" s="529"/>
      <c r="AG574" s="529"/>
      <c r="AH574" s="529"/>
      <c r="AI574" s="529"/>
      <c r="AJ574" s="529"/>
      <c r="AK574" s="529"/>
      <c r="AL574" s="529"/>
      <c r="AM574" s="529"/>
      <c r="AN574" s="529"/>
      <c r="AO574" s="529"/>
      <c r="AP574" s="529"/>
      <c r="AQ574" s="529"/>
      <c r="AR574" s="529"/>
      <c r="AS574" s="529"/>
      <c r="AT574" s="529"/>
      <c r="AU574" s="529"/>
      <c r="AV574" s="529"/>
      <c r="AW574" s="529"/>
      <c r="AX574" s="529"/>
      <c r="AY574" s="529"/>
      <c r="AZ574" s="529"/>
      <c r="BA574" s="529"/>
      <c r="BB574" s="529"/>
      <c r="BC574" s="529"/>
      <c r="BD574" s="529"/>
      <c r="BE574" s="529"/>
      <c r="BF574" s="529"/>
      <c r="BG574" s="529"/>
      <c r="BH574" s="529"/>
      <c r="BI574" s="529"/>
      <c r="BJ574" s="529"/>
      <c r="BK574" s="529"/>
      <c r="BL574" s="529"/>
      <c r="BM574" s="529"/>
      <c r="BN574" s="529"/>
      <c r="BO574" s="529"/>
      <c r="BP574" s="529"/>
      <c r="BQ574" s="529"/>
      <c r="BR574" s="529"/>
      <c r="BS574" s="529"/>
      <c r="BT574" s="529"/>
    </row>
    <row r="575">
      <c r="A575" s="499"/>
      <c r="B575" s="527"/>
      <c r="C575" s="527"/>
      <c r="D575" s="528"/>
      <c r="E575" s="528"/>
      <c r="F575" s="528"/>
      <c r="G575" s="528"/>
      <c r="I575" s="529"/>
      <c r="J575" s="527"/>
      <c r="K575" s="527"/>
      <c r="L575" s="527"/>
      <c r="M575" s="528"/>
      <c r="N575" s="528"/>
      <c r="O575" s="528"/>
      <c r="P575" s="528"/>
      <c r="Q575" s="528"/>
      <c r="R575" s="528"/>
      <c r="S575" s="528"/>
      <c r="T575" s="528"/>
      <c r="U575" s="527"/>
      <c r="V575" s="528"/>
      <c r="W575" s="527"/>
      <c r="X575" s="529"/>
      <c r="Y575" s="529"/>
      <c r="Z575" s="529"/>
      <c r="AA575" s="529"/>
      <c r="AB575" s="529"/>
      <c r="AC575" s="529"/>
      <c r="AD575" s="529"/>
      <c r="AE575" s="529"/>
      <c r="AF575" s="529"/>
      <c r="AG575" s="529"/>
      <c r="AH575" s="529"/>
      <c r="AI575" s="529"/>
      <c r="AJ575" s="529"/>
      <c r="AK575" s="529"/>
      <c r="AL575" s="529"/>
      <c r="AM575" s="529"/>
      <c r="AN575" s="529"/>
      <c r="AO575" s="529"/>
      <c r="AP575" s="529"/>
      <c r="AQ575" s="529"/>
      <c r="AR575" s="529"/>
      <c r="AS575" s="529"/>
      <c r="AT575" s="529"/>
      <c r="AU575" s="529"/>
      <c r="AV575" s="529"/>
      <c r="AW575" s="529"/>
      <c r="AX575" s="529"/>
      <c r="AY575" s="529"/>
      <c r="AZ575" s="529"/>
      <c r="BA575" s="529"/>
      <c r="BB575" s="529"/>
      <c r="BC575" s="529"/>
      <c r="BD575" s="529"/>
      <c r="BE575" s="529"/>
      <c r="BF575" s="529"/>
      <c r="BG575" s="529"/>
      <c r="BH575" s="529"/>
      <c r="BI575" s="529"/>
      <c r="BJ575" s="529"/>
      <c r="BK575" s="529"/>
      <c r="BL575" s="529"/>
      <c r="BM575" s="529"/>
      <c r="BN575" s="529"/>
      <c r="BO575" s="529"/>
      <c r="BP575" s="529"/>
      <c r="BQ575" s="529"/>
      <c r="BR575" s="529"/>
      <c r="BS575" s="529"/>
      <c r="BT575" s="529"/>
    </row>
    <row r="576">
      <c r="A576" s="499"/>
      <c r="B576" s="527"/>
      <c r="C576" s="527"/>
      <c r="D576" s="528"/>
      <c r="E576" s="528"/>
      <c r="F576" s="528"/>
      <c r="G576" s="528"/>
      <c r="I576" s="529"/>
      <c r="J576" s="527"/>
      <c r="K576" s="527"/>
      <c r="L576" s="527"/>
      <c r="M576" s="528"/>
      <c r="N576" s="528"/>
      <c r="O576" s="528"/>
      <c r="P576" s="528"/>
      <c r="Q576" s="528"/>
      <c r="R576" s="528"/>
      <c r="S576" s="528"/>
      <c r="T576" s="528"/>
      <c r="U576" s="527"/>
      <c r="V576" s="528"/>
      <c r="W576" s="527"/>
      <c r="X576" s="529"/>
      <c r="Y576" s="529"/>
      <c r="Z576" s="529"/>
      <c r="AA576" s="529"/>
      <c r="AB576" s="529"/>
      <c r="AC576" s="529"/>
      <c r="AD576" s="529"/>
      <c r="AE576" s="529"/>
      <c r="AF576" s="529"/>
      <c r="AG576" s="529"/>
      <c r="AH576" s="529"/>
      <c r="AI576" s="529"/>
      <c r="AJ576" s="529"/>
      <c r="AK576" s="529"/>
      <c r="AL576" s="529"/>
      <c r="AM576" s="529"/>
      <c r="AN576" s="529"/>
      <c r="AO576" s="529"/>
      <c r="AP576" s="529"/>
      <c r="AQ576" s="529"/>
      <c r="AR576" s="529"/>
      <c r="AS576" s="529"/>
      <c r="AT576" s="529"/>
      <c r="AU576" s="529"/>
      <c r="AV576" s="529"/>
      <c r="AW576" s="529"/>
      <c r="AX576" s="529"/>
      <c r="AY576" s="529"/>
      <c r="AZ576" s="529"/>
      <c r="BA576" s="529"/>
      <c r="BB576" s="529"/>
      <c r="BC576" s="529"/>
      <c r="BD576" s="529"/>
      <c r="BE576" s="529"/>
      <c r="BF576" s="529"/>
      <c r="BG576" s="529"/>
      <c r="BH576" s="529"/>
      <c r="BI576" s="529"/>
      <c r="BJ576" s="529"/>
      <c r="BK576" s="529"/>
      <c r="BL576" s="529"/>
      <c r="BM576" s="529"/>
      <c r="BN576" s="529"/>
      <c r="BO576" s="529"/>
      <c r="BP576" s="529"/>
      <c r="BQ576" s="529"/>
      <c r="BR576" s="529"/>
      <c r="BS576" s="529"/>
      <c r="BT576" s="529"/>
    </row>
    <row r="577">
      <c r="A577" s="499"/>
      <c r="B577" s="527"/>
      <c r="C577" s="527"/>
      <c r="D577" s="528"/>
      <c r="E577" s="528"/>
      <c r="F577" s="528"/>
      <c r="G577" s="528"/>
      <c r="I577" s="529"/>
      <c r="J577" s="527"/>
      <c r="K577" s="527"/>
      <c r="L577" s="527"/>
      <c r="M577" s="528"/>
      <c r="N577" s="528"/>
      <c r="O577" s="528"/>
      <c r="P577" s="528"/>
      <c r="Q577" s="528"/>
      <c r="R577" s="528"/>
      <c r="S577" s="528"/>
      <c r="T577" s="528"/>
      <c r="U577" s="527"/>
      <c r="V577" s="528"/>
      <c r="W577" s="527"/>
      <c r="X577" s="529"/>
      <c r="Y577" s="529"/>
      <c r="Z577" s="529"/>
      <c r="AA577" s="529"/>
      <c r="AB577" s="529"/>
      <c r="AC577" s="529"/>
      <c r="AD577" s="529"/>
      <c r="AE577" s="529"/>
      <c r="AF577" s="529"/>
      <c r="AG577" s="529"/>
      <c r="AH577" s="529"/>
      <c r="AI577" s="529"/>
      <c r="AJ577" s="529"/>
      <c r="AK577" s="529"/>
      <c r="AL577" s="529"/>
      <c r="AM577" s="529"/>
      <c r="AN577" s="529"/>
      <c r="AO577" s="529"/>
      <c r="AP577" s="529"/>
      <c r="AQ577" s="529"/>
      <c r="AR577" s="529"/>
      <c r="AS577" s="529"/>
      <c r="AT577" s="529"/>
      <c r="AU577" s="529"/>
      <c r="AV577" s="529"/>
      <c r="AW577" s="529"/>
      <c r="AX577" s="529"/>
      <c r="AY577" s="529"/>
      <c r="AZ577" s="529"/>
      <c r="BA577" s="529"/>
      <c r="BB577" s="529"/>
      <c r="BC577" s="529"/>
      <c r="BD577" s="529"/>
      <c r="BE577" s="529"/>
      <c r="BF577" s="529"/>
      <c r="BG577" s="529"/>
      <c r="BH577" s="529"/>
      <c r="BI577" s="529"/>
      <c r="BJ577" s="529"/>
      <c r="BK577" s="529"/>
      <c r="BL577" s="529"/>
      <c r="BM577" s="529"/>
      <c r="BN577" s="529"/>
      <c r="BO577" s="529"/>
      <c r="BP577" s="529"/>
      <c r="BQ577" s="529"/>
      <c r="BR577" s="529"/>
      <c r="BS577" s="529"/>
      <c r="BT577" s="529"/>
    </row>
    <row r="578">
      <c r="A578" s="499"/>
      <c r="B578" s="527"/>
      <c r="C578" s="527"/>
      <c r="D578" s="528"/>
      <c r="E578" s="528"/>
      <c r="F578" s="528"/>
      <c r="G578" s="528"/>
      <c r="I578" s="529"/>
      <c r="J578" s="527"/>
      <c r="K578" s="527"/>
      <c r="L578" s="527"/>
      <c r="M578" s="528"/>
      <c r="N578" s="528"/>
      <c r="O578" s="528"/>
      <c r="P578" s="528"/>
      <c r="Q578" s="528"/>
      <c r="R578" s="528"/>
      <c r="S578" s="528"/>
      <c r="T578" s="528"/>
      <c r="U578" s="527"/>
      <c r="V578" s="528"/>
      <c r="W578" s="527"/>
      <c r="X578" s="529"/>
      <c r="Y578" s="529"/>
      <c r="Z578" s="529"/>
      <c r="AA578" s="529"/>
      <c r="AB578" s="529"/>
      <c r="AC578" s="529"/>
      <c r="AD578" s="529"/>
      <c r="AE578" s="529"/>
      <c r="AF578" s="529"/>
      <c r="AG578" s="529"/>
      <c r="AH578" s="529"/>
      <c r="AI578" s="529"/>
      <c r="AJ578" s="529"/>
      <c r="AK578" s="529"/>
      <c r="AL578" s="529"/>
      <c r="AM578" s="529"/>
      <c r="AN578" s="529"/>
      <c r="AO578" s="529"/>
      <c r="AP578" s="529"/>
      <c r="AQ578" s="529"/>
      <c r="AR578" s="529"/>
      <c r="AS578" s="529"/>
      <c r="AT578" s="529"/>
      <c r="AU578" s="529"/>
      <c r="AV578" s="529"/>
      <c r="AW578" s="529"/>
      <c r="AX578" s="529"/>
      <c r="AY578" s="529"/>
      <c r="AZ578" s="529"/>
      <c r="BA578" s="529"/>
      <c r="BB578" s="529"/>
      <c r="BC578" s="529"/>
      <c r="BD578" s="529"/>
      <c r="BE578" s="529"/>
      <c r="BF578" s="529"/>
      <c r="BG578" s="529"/>
      <c r="BH578" s="529"/>
      <c r="BI578" s="529"/>
      <c r="BJ578" s="529"/>
      <c r="BK578" s="529"/>
      <c r="BL578" s="529"/>
      <c r="BM578" s="529"/>
      <c r="BN578" s="529"/>
      <c r="BO578" s="529"/>
      <c r="BP578" s="529"/>
      <c r="BQ578" s="529"/>
      <c r="BR578" s="529"/>
      <c r="BS578" s="529"/>
      <c r="BT578" s="529"/>
    </row>
    <row r="579">
      <c r="A579" s="499"/>
      <c r="B579" s="527"/>
      <c r="C579" s="527"/>
      <c r="D579" s="528"/>
      <c r="E579" s="528"/>
      <c r="F579" s="528"/>
      <c r="G579" s="528"/>
      <c r="I579" s="529"/>
      <c r="J579" s="527"/>
      <c r="K579" s="527"/>
      <c r="L579" s="527"/>
      <c r="M579" s="528"/>
      <c r="N579" s="528"/>
      <c r="O579" s="528"/>
      <c r="P579" s="528"/>
      <c r="Q579" s="528"/>
      <c r="R579" s="528"/>
      <c r="S579" s="528"/>
      <c r="T579" s="528"/>
      <c r="U579" s="527"/>
      <c r="V579" s="528"/>
      <c r="W579" s="527"/>
      <c r="X579" s="529"/>
      <c r="Y579" s="529"/>
      <c r="Z579" s="529"/>
      <c r="AA579" s="529"/>
      <c r="AB579" s="529"/>
      <c r="AC579" s="529"/>
      <c r="AD579" s="529"/>
      <c r="AE579" s="529"/>
      <c r="AF579" s="529"/>
      <c r="AG579" s="529"/>
      <c r="AH579" s="529"/>
      <c r="AI579" s="529"/>
      <c r="AJ579" s="529"/>
      <c r="AK579" s="529"/>
      <c r="AL579" s="529"/>
      <c r="AM579" s="529"/>
      <c r="AN579" s="529"/>
      <c r="AO579" s="529"/>
      <c r="AP579" s="529"/>
      <c r="AQ579" s="529"/>
      <c r="AR579" s="529"/>
      <c r="AS579" s="529"/>
      <c r="AT579" s="529"/>
      <c r="AU579" s="529"/>
      <c r="AV579" s="529"/>
      <c r="AW579" s="529"/>
      <c r="AX579" s="529"/>
      <c r="AY579" s="529"/>
      <c r="AZ579" s="529"/>
      <c r="BA579" s="529"/>
      <c r="BB579" s="529"/>
      <c r="BC579" s="529"/>
      <c r="BD579" s="529"/>
      <c r="BE579" s="529"/>
      <c r="BF579" s="529"/>
      <c r="BG579" s="529"/>
      <c r="BH579" s="529"/>
      <c r="BI579" s="529"/>
      <c r="BJ579" s="529"/>
      <c r="BK579" s="529"/>
      <c r="BL579" s="529"/>
      <c r="BM579" s="529"/>
      <c r="BN579" s="529"/>
      <c r="BO579" s="529"/>
      <c r="BP579" s="529"/>
      <c r="BQ579" s="529"/>
      <c r="BR579" s="529"/>
      <c r="BS579" s="529"/>
      <c r="BT579" s="529"/>
    </row>
    <row r="580">
      <c r="A580" s="499"/>
      <c r="B580" s="527"/>
      <c r="C580" s="527"/>
      <c r="D580" s="528"/>
      <c r="E580" s="528"/>
      <c r="F580" s="528"/>
      <c r="G580" s="528"/>
      <c r="I580" s="529"/>
      <c r="J580" s="527"/>
      <c r="K580" s="527"/>
      <c r="L580" s="527"/>
      <c r="M580" s="528"/>
      <c r="N580" s="528"/>
      <c r="O580" s="528"/>
      <c r="P580" s="528"/>
      <c r="Q580" s="528"/>
      <c r="R580" s="528"/>
      <c r="S580" s="528"/>
      <c r="T580" s="528"/>
      <c r="U580" s="527"/>
      <c r="V580" s="528"/>
      <c r="W580" s="527"/>
      <c r="X580" s="529"/>
      <c r="Y580" s="529"/>
      <c r="Z580" s="529"/>
      <c r="AA580" s="529"/>
      <c r="AB580" s="529"/>
      <c r="AC580" s="529"/>
      <c r="AD580" s="529"/>
      <c r="AE580" s="529"/>
      <c r="AF580" s="529"/>
      <c r="AG580" s="529"/>
      <c r="AH580" s="529"/>
      <c r="AI580" s="529"/>
      <c r="AJ580" s="529"/>
      <c r="AK580" s="529"/>
      <c r="AL580" s="529"/>
      <c r="AM580" s="529"/>
      <c r="AN580" s="529"/>
      <c r="AO580" s="529"/>
      <c r="AP580" s="529"/>
      <c r="AQ580" s="529"/>
      <c r="AR580" s="529"/>
      <c r="AS580" s="529"/>
      <c r="AT580" s="529"/>
      <c r="AU580" s="529"/>
      <c r="AV580" s="529"/>
      <c r="AW580" s="529"/>
      <c r="AX580" s="529"/>
      <c r="AY580" s="529"/>
      <c r="AZ580" s="529"/>
      <c r="BA580" s="529"/>
      <c r="BB580" s="529"/>
      <c r="BC580" s="529"/>
      <c r="BD580" s="529"/>
      <c r="BE580" s="529"/>
      <c r="BF580" s="529"/>
      <c r="BG580" s="529"/>
      <c r="BH580" s="529"/>
      <c r="BI580" s="529"/>
      <c r="BJ580" s="529"/>
      <c r="BK580" s="529"/>
      <c r="BL580" s="529"/>
      <c r="BM580" s="529"/>
      <c r="BN580" s="529"/>
      <c r="BO580" s="529"/>
      <c r="BP580" s="529"/>
      <c r="BQ580" s="529"/>
      <c r="BR580" s="529"/>
      <c r="BS580" s="529"/>
      <c r="BT580" s="529"/>
    </row>
    <row r="581">
      <c r="A581" s="499"/>
      <c r="B581" s="527"/>
      <c r="C581" s="527"/>
      <c r="D581" s="528"/>
      <c r="E581" s="528"/>
      <c r="F581" s="528"/>
      <c r="G581" s="528"/>
      <c r="I581" s="529"/>
      <c r="J581" s="527"/>
      <c r="K581" s="527"/>
      <c r="L581" s="527"/>
      <c r="M581" s="528"/>
      <c r="N581" s="528"/>
      <c r="O581" s="528"/>
      <c r="P581" s="528"/>
      <c r="Q581" s="528"/>
      <c r="R581" s="528"/>
      <c r="S581" s="528"/>
      <c r="T581" s="528"/>
      <c r="U581" s="527"/>
      <c r="V581" s="528"/>
      <c r="W581" s="527"/>
      <c r="X581" s="529"/>
      <c r="Y581" s="529"/>
      <c r="Z581" s="529"/>
      <c r="AA581" s="529"/>
      <c r="AB581" s="529"/>
      <c r="AC581" s="529"/>
      <c r="AD581" s="529"/>
      <c r="AE581" s="529"/>
      <c r="AF581" s="529"/>
      <c r="AG581" s="529"/>
      <c r="AH581" s="529"/>
      <c r="AI581" s="529"/>
      <c r="AJ581" s="529"/>
      <c r="AK581" s="529"/>
      <c r="AL581" s="529"/>
      <c r="AM581" s="529"/>
      <c r="AN581" s="529"/>
      <c r="AO581" s="529"/>
      <c r="AP581" s="529"/>
      <c r="AQ581" s="529"/>
      <c r="AR581" s="529"/>
      <c r="AS581" s="529"/>
      <c r="AT581" s="529"/>
      <c r="AU581" s="529"/>
      <c r="AV581" s="529"/>
      <c r="AW581" s="529"/>
      <c r="AX581" s="529"/>
      <c r="AY581" s="529"/>
      <c r="AZ581" s="529"/>
      <c r="BA581" s="529"/>
      <c r="BB581" s="529"/>
      <c r="BC581" s="529"/>
      <c r="BD581" s="529"/>
      <c r="BE581" s="529"/>
      <c r="BF581" s="529"/>
      <c r="BG581" s="529"/>
      <c r="BH581" s="529"/>
      <c r="BI581" s="529"/>
      <c r="BJ581" s="529"/>
      <c r="BK581" s="529"/>
      <c r="BL581" s="529"/>
      <c r="BM581" s="529"/>
      <c r="BN581" s="529"/>
      <c r="BO581" s="529"/>
      <c r="BP581" s="529"/>
      <c r="BQ581" s="529"/>
      <c r="BR581" s="529"/>
      <c r="BS581" s="529"/>
      <c r="BT581" s="529"/>
    </row>
    <row r="582">
      <c r="A582" s="499"/>
      <c r="B582" s="527"/>
      <c r="C582" s="527"/>
      <c r="D582" s="528"/>
      <c r="E582" s="528"/>
      <c r="F582" s="528"/>
      <c r="G582" s="528"/>
      <c r="I582" s="529"/>
      <c r="J582" s="527"/>
      <c r="K582" s="527"/>
      <c r="L582" s="527"/>
      <c r="M582" s="528"/>
      <c r="N582" s="528"/>
      <c r="O582" s="528"/>
      <c r="P582" s="528"/>
      <c r="Q582" s="528"/>
      <c r="R582" s="528"/>
      <c r="S582" s="528"/>
      <c r="T582" s="528"/>
      <c r="U582" s="527"/>
      <c r="V582" s="528"/>
      <c r="W582" s="527"/>
      <c r="X582" s="529"/>
      <c r="Y582" s="529"/>
      <c r="Z582" s="529"/>
      <c r="AA582" s="529"/>
      <c r="AB582" s="529"/>
      <c r="AC582" s="529"/>
      <c r="AD582" s="529"/>
      <c r="AE582" s="529"/>
      <c r="AF582" s="529"/>
      <c r="AG582" s="529"/>
      <c r="AH582" s="529"/>
      <c r="AI582" s="529"/>
      <c r="AJ582" s="529"/>
      <c r="AK582" s="529"/>
      <c r="AL582" s="529"/>
      <c r="AM582" s="529"/>
      <c r="AN582" s="529"/>
      <c r="AO582" s="529"/>
      <c r="AP582" s="529"/>
      <c r="AQ582" s="529"/>
      <c r="AR582" s="529"/>
      <c r="AS582" s="529"/>
      <c r="AT582" s="529"/>
      <c r="AU582" s="529"/>
      <c r="AV582" s="529"/>
      <c r="AW582" s="529"/>
      <c r="AX582" s="529"/>
      <c r="AY582" s="529"/>
      <c r="AZ582" s="529"/>
      <c r="BA582" s="529"/>
      <c r="BB582" s="529"/>
      <c r="BC582" s="529"/>
      <c r="BD582" s="529"/>
      <c r="BE582" s="529"/>
      <c r="BF582" s="529"/>
      <c r="BG582" s="529"/>
      <c r="BH582" s="529"/>
      <c r="BI582" s="529"/>
      <c r="BJ582" s="529"/>
      <c r="BK582" s="529"/>
      <c r="BL582" s="529"/>
      <c r="BM582" s="529"/>
      <c r="BN582" s="529"/>
      <c r="BO582" s="529"/>
      <c r="BP582" s="529"/>
      <c r="BQ582" s="529"/>
      <c r="BR582" s="529"/>
      <c r="BS582" s="529"/>
      <c r="BT582" s="529"/>
    </row>
    <row r="583">
      <c r="A583" s="499"/>
      <c r="B583" s="527"/>
      <c r="C583" s="527"/>
      <c r="D583" s="528"/>
      <c r="E583" s="528"/>
      <c r="F583" s="528"/>
      <c r="G583" s="528"/>
      <c r="I583" s="529"/>
      <c r="J583" s="527"/>
      <c r="K583" s="527"/>
      <c r="L583" s="527"/>
      <c r="M583" s="528"/>
      <c r="N583" s="528"/>
      <c r="O583" s="528"/>
      <c r="P583" s="528"/>
      <c r="Q583" s="528"/>
      <c r="R583" s="528"/>
      <c r="S583" s="528"/>
      <c r="T583" s="528"/>
      <c r="U583" s="527"/>
      <c r="V583" s="528"/>
      <c r="W583" s="527"/>
      <c r="X583" s="529"/>
      <c r="Y583" s="529"/>
      <c r="Z583" s="529"/>
      <c r="AA583" s="529"/>
      <c r="AB583" s="529"/>
      <c r="AC583" s="529"/>
      <c r="AD583" s="529"/>
      <c r="AE583" s="529"/>
      <c r="AF583" s="529"/>
      <c r="AG583" s="529"/>
      <c r="AH583" s="529"/>
      <c r="AI583" s="529"/>
      <c r="AJ583" s="529"/>
      <c r="AK583" s="529"/>
      <c r="AL583" s="529"/>
      <c r="AM583" s="529"/>
      <c r="AN583" s="529"/>
      <c r="AO583" s="529"/>
      <c r="AP583" s="529"/>
      <c r="AQ583" s="529"/>
      <c r="AR583" s="529"/>
      <c r="AS583" s="529"/>
      <c r="AT583" s="529"/>
      <c r="AU583" s="529"/>
      <c r="AV583" s="529"/>
      <c r="AW583" s="529"/>
      <c r="AX583" s="529"/>
      <c r="AY583" s="529"/>
      <c r="AZ583" s="529"/>
      <c r="BA583" s="529"/>
      <c r="BB583" s="529"/>
      <c r="BC583" s="529"/>
      <c r="BD583" s="529"/>
      <c r="BE583" s="529"/>
      <c r="BF583" s="529"/>
      <c r="BG583" s="529"/>
      <c r="BH583" s="529"/>
      <c r="BI583" s="529"/>
      <c r="BJ583" s="529"/>
      <c r="BK583" s="529"/>
      <c r="BL583" s="529"/>
      <c r="BM583" s="529"/>
      <c r="BN583" s="529"/>
      <c r="BO583" s="529"/>
      <c r="BP583" s="529"/>
      <c r="BQ583" s="529"/>
      <c r="BR583" s="529"/>
      <c r="BS583" s="529"/>
      <c r="BT583" s="529"/>
    </row>
    <row r="584">
      <c r="A584" s="499"/>
      <c r="B584" s="527"/>
      <c r="C584" s="527"/>
      <c r="D584" s="528"/>
      <c r="E584" s="528"/>
      <c r="F584" s="528"/>
      <c r="G584" s="528"/>
      <c r="I584" s="529"/>
      <c r="J584" s="527"/>
      <c r="K584" s="527"/>
      <c r="L584" s="527"/>
      <c r="M584" s="528"/>
      <c r="N584" s="528"/>
      <c r="O584" s="528"/>
      <c r="P584" s="528"/>
      <c r="Q584" s="528"/>
      <c r="R584" s="528"/>
      <c r="S584" s="528"/>
      <c r="T584" s="528"/>
      <c r="U584" s="527"/>
      <c r="V584" s="528"/>
      <c r="W584" s="527"/>
      <c r="X584" s="529"/>
      <c r="Y584" s="529"/>
      <c r="Z584" s="529"/>
      <c r="AA584" s="529"/>
      <c r="AB584" s="529"/>
      <c r="AC584" s="529"/>
      <c r="AD584" s="529"/>
      <c r="AE584" s="529"/>
      <c r="AF584" s="529"/>
      <c r="AG584" s="529"/>
      <c r="AH584" s="529"/>
      <c r="AI584" s="529"/>
      <c r="AJ584" s="529"/>
      <c r="AK584" s="529"/>
      <c r="AL584" s="529"/>
      <c r="AM584" s="529"/>
      <c r="AN584" s="529"/>
      <c r="AO584" s="529"/>
      <c r="AP584" s="529"/>
      <c r="AQ584" s="529"/>
      <c r="AR584" s="529"/>
      <c r="AS584" s="529"/>
      <c r="AT584" s="529"/>
      <c r="AU584" s="529"/>
      <c r="AV584" s="529"/>
      <c r="AW584" s="529"/>
      <c r="AX584" s="529"/>
      <c r="AY584" s="529"/>
      <c r="AZ584" s="529"/>
      <c r="BA584" s="529"/>
      <c r="BB584" s="529"/>
      <c r="BC584" s="529"/>
      <c r="BD584" s="529"/>
      <c r="BE584" s="529"/>
      <c r="BF584" s="529"/>
      <c r="BG584" s="529"/>
      <c r="BH584" s="529"/>
      <c r="BI584" s="529"/>
      <c r="BJ584" s="529"/>
      <c r="BK584" s="529"/>
      <c r="BL584" s="529"/>
      <c r="BM584" s="529"/>
      <c r="BN584" s="529"/>
      <c r="BO584" s="529"/>
      <c r="BP584" s="529"/>
      <c r="BQ584" s="529"/>
      <c r="BR584" s="529"/>
      <c r="BS584" s="529"/>
      <c r="BT584" s="529"/>
    </row>
    <row r="585">
      <c r="A585" s="499"/>
      <c r="B585" s="527"/>
      <c r="C585" s="527"/>
      <c r="D585" s="528"/>
      <c r="E585" s="528"/>
      <c r="F585" s="528"/>
      <c r="G585" s="528"/>
      <c r="I585" s="529"/>
      <c r="J585" s="527"/>
      <c r="K585" s="527"/>
      <c r="L585" s="527"/>
      <c r="M585" s="528"/>
      <c r="N585" s="528"/>
      <c r="O585" s="528"/>
      <c r="P585" s="528"/>
      <c r="Q585" s="528"/>
      <c r="R585" s="528"/>
      <c r="S585" s="528"/>
      <c r="T585" s="528"/>
      <c r="U585" s="527"/>
      <c r="V585" s="528"/>
      <c r="W585" s="527"/>
      <c r="X585" s="529"/>
      <c r="Y585" s="529"/>
      <c r="Z585" s="529"/>
      <c r="AA585" s="529"/>
      <c r="AB585" s="529"/>
      <c r="AC585" s="529"/>
      <c r="AD585" s="529"/>
      <c r="AE585" s="529"/>
      <c r="AF585" s="529"/>
      <c r="AG585" s="529"/>
      <c r="AH585" s="529"/>
      <c r="AI585" s="529"/>
      <c r="AJ585" s="529"/>
      <c r="AK585" s="529"/>
      <c r="AL585" s="529"/>
      <c r="AM585" s="529"/>
      <c r="AN585" s="529"/>
      <c r="AO585" s="529"/>
      <c r="AP585" s="529"/>
      <c r="AQ585" s="529"/>
      <c r="AR585" s="529"/>
      <c r="AS585" s="529"/>
      <c r="AT585" s="529"/>
      <c r="AU585" s="529"/>
      <c r="AV585" s="529"/>
      <c r="AW585" s="529"/>
      <c r="AX585" s="529"/>
      <c r="AY585" s="529"/>
      <c r="AZ585" s="529"/>
      <c r="BA585" s="529"/>
      <c r="BB585" s="529"/>
      <c r="BC585" s="529"/>
      <c r="BD585" s="529"/>
      <c r="BE585" s="529"/>
      <c r="BF585" s="529"/>
      <c r="BG585" s="529"/>
      <c r="BH585" s="529"/>
      <c r="BI585" s="529"/>
      <c r="BJ585" s="529"/>
      <c r="BK585" s="529"/>
      <c r="BL585" s="529"/>
      <c r="BM585" s="529"/>
      <c r="BN585" s="529"/>
      <c r="BO585" s="529"/>
      <c r="BP585" s="529"/>
      <c r="BQ585" s="529"/>
      <c r="BR585" s="529"/>
      <c r="BS585" s="529"/>
      <c r="BT585" s="529"/>
    </row>
    <row r="586">
      <c r="A586" s="499"/>
      <c r="B586" s="527"/>
      <c r="C586" s="527"/>
      <c r="D586" s="528"/>
      <c r="E586" s="528"/>
      <c r="F586" s="528"/>
      <c r="G586" s="528"/>
      <c r="I586" s="529"/>
      <c r="J586" s="527"/>
      <c r="K586" s="527"/>
      <c r="L586" s="527"/>
      <c r="M586" s="528"/>
      <c r="N586" s="528"/>
      <c r="O586" s="528"/>
      <c r="P586" s="528"/>
      <c r="Q586" s="528"/>
      <c r="R586" s="528"/>
      <c r="S586" s="528"/>
      <c r="T586" s="528"/>
      <c r="U586" s="527"/>
      <c r="V586" s="528"/>
      <c r="W586" s="527"/>
      <c r="X586" s="529"/>
      <c r="Y586" s="529"/>
      <c r="Z586" s="529"/>
      <c r="AA586" s="529"/>
      <c r="AB586" s="529"/>
      <c r="AC586" s="529"/>
      <c r="AD586" s="529"/>
      <c r="AE586" s="529"/>
      <c r="AF586" s="529"/>
      <c r="AG586" s="529"/>
      <c r="AH586" s="529"/>
      <c r="AI586" s="529"/>
      <c r="AJ586" s="529"/>
      <c r="AK586" s="529"/>
      <c r="AL586" s="529"/>
      <c r="AM586" s="529"/>
      <c r="AN586" s="529"/>
      <c r="AO586" s="529"/>
      <c r="AP586" s="529"/>
      <c r="AQ586" s="529"/>
      <c r="AR586" s="529"/>
      <c r="AS586" s="529"/>
      <c r="AT586" s="529"/>
      <c r="AU586" s="529"/>
      <c r="AV586" s="529"/>
      <c r="AW586" s="529"/>
      <c r="AX586" s="529"/>
      <c r="AY586" s="529"/>
      <c r="AZ586" s="529"/>
      <c r="BA586" s="529"/>
      <c r="BB586" s="529"/>
      <c r="BC586" s="529"/>
      <c r="BD586" s="529"/>
      <c r="BE586" s="529"/>
      <c r="BF586" s="529"/>
      <c r="BG586" s="529"/>
      <c r="BH586" s="529"/>
      <c r="BI586" s="529"/>
      <c r="BJ586" s="529"/>
      <c r="BK586" s="529"/>
      <c r="BL586" s="529"/>
      <c r="BM586" s="529"/>
      <c r="BN586" s="529"/>
      <c r="BO586" s="529"/>
      <c r="BP586" s="529"/>
      <c r="BQ586" s="529"/>
      <c r="BR586" s="529"/>
      <c r="BS586" s="529"/>
      <c r="BT586" s="529"/>
    </row>
    <row r="587">
      <c r="A587" s="499"/>
      <c r="B587" s="527"/>
      <c r="C587" s="527"/>
      <c r="D587" s="528"/>
      <c r="E587" s="528"/>
      <c r="F587" s="528"/>
      <c r="G587" s="528"/>
      <c r="I587" s="529"/>
      <c r="J587" s="527"/>
      <c r="K587" s="527"/>
      <c r="L587" s="527"/>
      <c r="M587" s="528"/>
      <c r="N587" s="528"/>
      <c r="O587" s="528"/>
      <c r="P587" s="528"/>
      <c r="Q587" s="528"/>
      <c r="R587" s="528"/>
      <c r="S587" s="528"/>
      <c r="T587" s="528"/>
      <c r="U587" s="527"/>
      <c r="V587" s="528"/>
      <c r="W587" s="527"/>
      <c r="X587" s="529"/>
      <c r="Y587" s="529"/>
      <c r="Z587" s="529"/>
      <c r="AA587" s="529"/>
      <c r="AB587" s="529"/>
      <c r="AC587" s="529"/>
      <c r="AD587" s="529"/>
      <c r="AE587" s="529"/>
      <c r="AF587" s="529"/>
      <c r="AG587" s="529"/>
      <c r="AH587" s="529"/>
      <c r="AI587" s="529"/>
      <c r="AJ587" s="529"/>
      <c r="AK587" s="529"/>
      <c r="AL587" s="529"/>
      <c r="AM587" s="529"/>
      <c r="AN587" s="529"/>
      <c r="AO587" s="529"/>
      <c r="AP587" s="529"/>
      <c r="AQ587" s="529"/>
      <c r="AR587" s="529"/>
      <c r="AS587" s="529"/>
      <c r="AT587" s="529"/>
      <c r="AU587" s="529"/>
      <c r="AV587" s="529"/>
      <c r="AW587" s="529"/>
      <c r="AX587" s="529"/>
      <c r="AY587" s="529"/>
      <c r="AZ587" s="529"/>
      <c r="BA587" s="529"/>
      <c r="BB587" s="529"/>
      <c r="BC587" s="529"/>
      <c r="BD587" s="529"/>
      <c r="BE587" s="529"/>
      <c r="BF587" s="529"/>
      <c r="BG587" s="529"/>
      <c r="BH587" s="529"/>
      <c r="BI587" s="529"/>
      <c r="BJ587" s="529"/>
      <c r="BK587" s="529"/>
      <c r="BL587" s="529"/>
      <c r="BM587" s="529"/>
      <c r="BN587" s="529"/>
      <c r="BO587" s="529"/>
      <c r="BP587" s="529"/>
      <c r="BQ587" s="529"/>
      <c r="BR587" s="529"/>
      <c r="BS587" s="529"/>
      <c r="BT587" s="529"/>
    </row>
    <row r="588">
      <c r="A588" s="499"/>
      <c r="B588" s="527"/>
      <c r="C588" s="527"/>
      <c r="D588" s="528"/>
      <c r="E588" s="528"/>
      <c r="F588" s="528"/>
      <c r="G588" s="528"/>
      <c r="I588" s="529"/>
      <c r="J588" s="527"/>
      <c r="K588" s="527"/>
      <c r="L588" s="527"/>
      <c r="M588" s="528"/>
      <c r="N588" s="528"/>
      <c r="O588" s="528"/>
      <c r="P588" s="528"/>
      <c r="Q588" s="528"/>
      <c r="R588" s="528"/>
      <c r="S588" s="528"/>
      <c r="T588" s="528"/>
      <c r="U588" s="527"/>
      <c r="V588" s="528"/>
      <c r="W588" s="527"/>
      <c r="X588" s="529"/>
      <c r="Y588" s="529"/>
      <c r="Z588" s="529"/>
      <c r="AA588" s="529"/>
      <c r="AB588" s="529"/>
      <c r="AC588" s="529"/>
      <c r="AD588" s="529"/>
      <c r="AE588" s="529"/>
      <c r="AF588" s="529"/>
      <c r="AG588" s="529"/>
      <c r="AH588" s="529"/>
      <c r="AI588" s="529"/>
      <c r="AJ588" s="529"/>
      <c r="AK588" s="529"/>
      <c r="AL588" s="529"/>
      <c r="AM588" s="529"/>
      <c r="AN588" s="529"/>
      <c r="AO588" s="529"/>
      <c r="AP588" s="529"/>
      <c r="AQ588" s="529"/>
      <c r="AR588" s="529"/>
      <c r="AS588" s="529"/>
      <c r="AT588" s="529"/>
      <c r="AU588" s="529"/>
      <c r="AV588" s="529"/>
      <c r="AW588" s="529"/>
      <c r="AX588" s="529"/>
      <c r="AY588" s="529"/>
      <c r="AZ588" s="529"/>
      <c r="BA588" s="529"/>
      <c r="BB588" s="529"/>
      <c r="BC588" s="529"/>
      <c r="BD588" s="529"/>
      <c r="BE588" s="529"/>
      <c r="BF588" s="529"/>
      <c r="BG588" s="529"/>
      <c r="BH588" s="529"/>
      <c r="BI588" s="529"/>
      <c r="BJ588" s="529"/>
      <c r="BK588" s="529"/>
      <c r="BL588" s="529"/>
      <c r="BM588" s="529"/>
      <c r="BN588" s="529"/>
      <c r="BO588" s="529"/>
      <c r="BP588" s="529"/>
      <c r="BQ588" s="529"/>
      <c r="BR588" s="529"/>
      <c r="BS588" s="529"/>
      <c r="BT588" s="529"/>
    </row>
    <row r="589">
      <c r="A589" s="499"/>
      <c r="B589" s="527"/>
      <c r="C589" s="527"/>
      <c r="D589" s="528"/>
      <c r="E589" s="528"/>
      <c r="F589" s="528"/>
      <c r="G589" s="528"/>
      <c r="I589" s="529"/>
      <c r="J589" s="527"/>
      <c r="K589" s="527"/>
      <c r="L589" s="527"/>
      <c r="M589" s="528"/>
      <c r="N589" s="528"/>
      <c r="O589" s="528"/>
      <c r="P589" s="528"/>
      <c r="Q589" s="528"/>
      <c r="R589" s="528"/>
      <c r="S589" s="528"/>
      <c r="T589" s="528"/>
      <c r="U589" s="527"/>
      <c r="V589" s="528"/>
      <c r="W589" s="527"/>
      <c r="X589" s="529"/>
      <c r="Y589" s="529"/>
      <c r="Z589" s="529"/>
      <c r="AA589" s="529"/>
      <c r="AB589" s="529"/>
      <c r="AC589" s="529"/>
      <c r="AD589" s="529"/>
      <c r="AE589" s="529"/>
      <c r="AF589" s="529"/>
      <c r="AG589" s="529"/>
      <c r="AH589" s="529"/>
      <c r="AI589" s="529"/>
      <c r="AJ589" s="529"/>
      <c r="AK589" s="529"/>
      <c r="AL589" s="529"/>
      <c r="AM589" s="529"/>
      <c r="AN589" s="529"/>
      <c r="AO589" s="529"/>
      <c r="AP589" s="529"/>
      <c r="AQ589" s="529"/>
      <c r="AR589" s="529"/>
      <c r="AS589" s="529"/>
      <c r="AT589" s="529"/>
      <c r="AU589" s="529"/>
      <c r="AV589" s="529"/>
      <c r="AW589" s="529"/>
      <c r="AX589" s="529"/>
      <c r="AY589" s="529"/>
      <c r="AZ589" s="529"/>
      <c r="BA589" s="529"/>
      <c r="BB589" s="529"/>
      <c r="BC589" s="529"/>
      <c r="BD589" s="529"/>
      <c r="BE589" s="529"/>
      <c r="BF589" s="529"/>
      <c r="BG589" s="529"/>
      <c r="BH589" s="529"/>
      <c r="BI589" s="529"/>
      <c r="BJ589" s="529"/>
      <c r="BK589" s="529"/>
      <c r="BL589" s="529"/>
      <c r="BM589" s="529"/>
      <c r="BN589" s="529"/>
      <c r="BO589" s="529"/>
      <c r="BP589" s="529"/>
      <c r="BQ589" s="529"/>
      <c r="BR589" s="529"/>
      <c r="BS589" s="529"/>
      <c r="BT589" s="529"/>
    </row>
    <row r="590">
      <c r="A590" s="499"/>
      <c r="B590" s="527"/>
      <c r="C590" s="527"/>
      <c r="D590" s="528"/>
      <c r="E590" s="528"/>
      <c r="F590" s="528"/>
      <c r="G590" s="528"/>
      <c r="I590" s="529"/>
      <c r="J590" s="527"/>
      <c r="K590" s="527"/>
      <c r="L590" s="527"/>
      <c r="M590" s="528"/>
      <c r="N590" s="528"/>
      <c r="O590" s="528"/>
      <c r="P590" s="528"/>
      <c r="Q590" s="528"/>
      <c r="R590" s="528"/>
      <c r="S590" s="528"/>
      <c r="T590" s="528"/>
      <c r="U590" s="527"/>
      <c r="V590" s="528"/>
      <c r="W590" s="527"/>
      <c r="X590" s="529"/>
      <c r="Y590" s="529"/>
      <c r="Z590" s="529"/>
      <c r="AA590" s="529"/>
      <c r="AB590" s="529"/>
      <c r="AC590" s="529"/>
      <c r="AD590" s="529"/>
      <c r="AE590" s="529"/>
      <c r="AF590" s="529"/>
      <c r="AG590" s="529"/>
      <c r="AH590" s="529"/>
      <c r="AI590" s="529"/>
      <c r="AJ590" s="529"/>
      <c r="AK590" s="529"/>
      <c r="AL590" s="529"/>
      <c r="AM590" s="529"/>
      <c r="AN590" s="529"/>
      <c r="AO590" s="529"/>
      <c r="AP590" s="529"/>
      <c r="AQ590" s="529"/>
      <c r="AR590" s="529"/>
      <c r="AS590" s="529"/>
      <c r="AT590" s="529"/>
      <c r="AU590" s="529"/>
      <c r="AV590" s="529"/>
      <c r="AW590" s="529"/>
      <c r="AX590" s="529"/>
      <c r="AY590" s="529"/>
      <c r="AZ590" s="529"/>
      <c r="BA590" s="529"/>
      <c r="BB590" s="529"/>
      <c r="BC590" s="529"/>
      <c r="BD590" s="529"/>
      <c r="BE590" s="529"/>
      <c r="BF590" s="529"/>
      <c r="BG590" s="529"/>
      <c r="BH590" s="529"/>
      <c r="BI590" s="529"/>
      <c r="BJ590" s="529"/>
      <c r="BK590" s="529"/>
      <c r="BL590" s="529"/>
      <c r="BM590" s="529"/>
      <c r="BN590" s="529"/>
      <c r="BO590" s="529"/>
      <c r="BP590" s="529"/>
      <c r="BQ590" s="529"/>
      <c r="BR590" s="529"/>
      <c r="BS590" s="529"/>
      <c r="BT590" s="529"/>
    </row>
    <row r="591">
      <c r="A591" s="499"/>
      <c r="B591" s="527"/>
      <c r="C591" s="527"/>
      <c r="D591" s="528"/>
      <c r="E591" s="528"/>
      <c r="F591" s="528"/>
      <c r="G591" s="528"/>
      <c r="I591" s="529"/>
      <c r="J591" s="527"/>
      <c r="K591" s="527"/>
      <c r="L591" s="527"/>
      <c r="M591" s="528"/>
      <c r="N591" s="528"/>
      <c r="O591" s="528"/>
      <c r="P591" s="528"/>
      <c r="Q591" s="528"/>
      <c r="R591" s="528"/>
      <c r="S591" s="528"/>
      <c r="T591" s="528"/>
      <c r="U591" s="527"/>
      <c r="V591" s="528"/>
      <c r="W591" s="527"/>
      <c r="X591" s="529"/>
      <c r="Y591" s="529"/>
      <c r="Z591" s="529"/>
      <c r="AA591" s="529"/>
      <c r="AB591" s="529"/>
      <c r="AC591" s="529"/>
      <c r="AD591" s="529"/>
      <c r="AE591" s="529"/>
      <c r="AF591" s="529"/>
      <c r="AG591" s="529"/>
      <c r="AH591" s="529"/>
      <c r="AI591" s="529"/>
      <c r="AJ591" s="529"/>
      <c r="AK591" s="529"/>
      <c r="AL591" s="529"/>
      <c r="AM591" s="529"/>
      <c r="AN591" s="529"/>
      <c r="AO591" s="529"/>
      <c r="AP591" s="529"/>
      <c r="AQ591" s="529"/>
      <c r="AR591" s="529"/>
      <c r="AS591" s="529"/>
      <c r="AT591" s="529"/>
      <c r="AU591" s="529"/>
      <c r="AV591" s="529"/>
      <c r="AW591" s="529"/>
      <c r="AX591" s="529"/>
      <c r="AY591" s="529"/>
      <c r="AZ591" s="529"/>
      <c r="BA591" s="529"/>
      <c r="BB591" s="529"/>
      <c r="BC591" s="529"/>
      <c r="BD591" s="529"/>
      <c r="BE591" s="529"/>
      <c r="BF591" s="529"/>
      <c r="BG591" s="529"/>
      <c r="BH591" s="529"/>
      <c r="BI591" s="529"/>
      <c r="BJ591" s="529"/>
      <c r="BK591" s="529"/>
      <c r="BL591" s="529"/>
      <c r="BM591" s="529"/>
      <c r="BN591" s="529"/>
      <c r="BO591" s="529"/>
      <c r="BP591" s="529"/>
      <c r="BQ591" s="529"/>
      <c r="BR591" s="529"/>
      <c r="BS591" s="529"/>
      <c r="BT591" s="529"/>
    </row>
    <row r="592">
      <c r="A592" s="499"/>
      <c r="B592" s="527"/>
      <c r="C592" s="527"/>
      <c r="D592" s="528"/>
      <c r="E592" s="528"/>
      <c r="F592" s="528"/>
      <c r="G592" s="528"/>
      <c r="I592" s="529"/>
      <c r="J592" s="527"/>
      <c r="K592" s="527"/>
      <c r="L592" s="527"/>
      <c r="M592" s="528"/>
      <c r="N592" s="528"/>
      <c r="O592" s="528"/>
      <c r="P592" s="528"/>
      <c r="Q592" s="528"/>
      <c r="R592" s="528"/>
      <c r="S592" s="528"/>
      <c r="T592" s="528"/>
      <c r="U592" s="527"/>
      <c r="V592" s="528"/>
      <c r="W592" s="527"/>
      <c r="X592" s="529"/>
      <c r="Y592" s="529"/>
      <c r="Z592" s="529"/>
      <c r="AA592" s="529"/>
      <c r="AB592" s="529"/>
      <c r="AC592" s="529"/>
      <c r="AD592" s="529"/>
      <c r="AE592" s="529"/>
      <c r="AF592" s="529"/>
      <c r="AG592" s="529"/>
      <c r="AH592" s="529"/>
      <c r="AI592" s="529"/>
      <c r="AJ592" s="529"/>
      <c r="AK592" s="529"/>
      <c r="AL592" s="529"/>
      <c r="AM592" s="529"/>
      <c r="AN592" s="529"/>
      <c r="AO592" s="529"/>
      <c r="AP592" s="529"/>
      <c r="AQ592" s="529"/>
      <c r="AR592" s="529"/>
      <c r="AS592" s="529"/>
      <c r="AT592" s="529"/>
      <c r="AU592" s="529"/>
      <c r="AV592" s="529"/>
      <c r="AW592" s="529"/>
      <c r="AX592" s="529"/>
      <c r="AY592" s="529"/>
      <c r="AZ592" s="529"/>
      <c r="BA592" s="529"/>
      <c r="BB592" s="529"/>
      <c r="BC592" s="529"/>
      <c r="BD592" s="529"/>
      <c r="BE592" s="529"/>
      <c r="BF592" s="529"/>
      <c r="BG592" s="529"/>
      <c r="BH592" s="529"/>
      <c r="BI592" s="529"/>
      <c r="BJ592" s="529"/>
      <c r="BK592" s="529"/>
      <c r="BL592" s="529"/>
      <c r="BM592" s="529"/>
      <c r="BN592" s="529"/>
      <c r="BO592" s="529"/>
      <c r="BP592" s="529"/>
      <c r="BQ592" s="529"/>
      <c r="BR592" s="529"/>
      <c r="BS592" s="529"/>
      <c r="BT592" s="529"/>
    </row>
    <row r="593">
      <c r="A593" s="499"/>
      <c r="B593" s="527"/>
      <c r="C593" s="527"/>
      <c r="D593" s="528"/>
      <c r="E593" s="528"/>
      <c r="F593" s="528"/>
      <c r="G593" s="528"/>
      <c r="I593" s="529"/>
      <c r="J593" s="527"/>
      <c r="K593" s="527"/>
      <c r="L593" s="527"/>
      <c r="M593" s="528"/>
      <c r="N593" s="528"/>
      <c r="O593" s="528"/>
      <c r="P593" s="528"/>
      <c r="Q593" s="528"/>
      <c r="R593" s="528"/>
      <c r="S593" s="528"/>
      <c r="T593" s="528"/>
      <c r="U593" s="527"/>
      <c r="V593" s="528"/>
      <c r="W593" s="527"/>
      <c r="X593" s="529"/>
      <c r="Y593" s="529"/>
      <c r="Z593" s="529"/>
      <c r="AA593" s="529"/>
      <c r="AB593" s="529"/>
      <c r="AC593" s="529"/>
      <c r="AD593" s="529"/>
      <c r="AE593" s="529"/>
      <c r="AF593" s="529"/>
      <c r="AG593" s="529"/>
      <c r="AH593" s="529"/>
      <c r="AI593" s="529"/>
      <c r="AJ593" s="529"/>
      <c r="AK593" s="529"/>
      <c r="AL593" s="529"/>
      <c r="AM593" s="529"/>
      <c r="AN593" s="529"/>
      <c r="AO593" s="529"/>
      <c r="AP593" s="529"/>
      <c r="AQ593" s="529"/>
      <c r="AR593" s="529"/>
      <c r="AS593" s="529"/>
      <c r="AT593" s="529"/>
      <c r="AU593" s="529"/>
      <c r="AV593" s="529"/>
      <c r="AW593" s="529"/>
      <c r="AX593" s="529"/>
      <c r="AY593" s="529"/>
      <c r="AZ593" s="529"/>
      <c r="BA593" s="529"/>
      <c r="BB593" s="529"/>
      <c r="BC593" s="529"/>
      <c r="BD593" s="529"/>
      <c r="BE593" s="529"/>
      <c r="BF593" s="529"/>
      <c r="BG593" s="529"/>
      <c r="BH593" s="529"/>
      <c r="BI593" s="529"/>
      <c r="BJ593" s="529"/>
      <c r="BK593" s="529"/>
      <c r="BL593" s="529"/>
      <c r="BM593" s="529"/>
      <c r="BN593" s="529"/>
      <c r="BO593" s="529"/>
      <c r="BP593" s="529"/>
      <c r="BQ593" s="529"/>
      <c r="BR593" s="529"/>
      <c r="BS593" s="529"/>
      <c r="BT593" s="529"/>
    </row>
    <row r="594">
      <c r="A594" s="499"/>
      <c r="B594" s="527"/>
      <c r="C594" s="527"/>
      <c r="D594" s="528"/>
      <c r="E594" s="528"/>
      <c r="F594" s="528"/>
      <c r="G594" s="528"/>
      <c r="I594" s="529"/>
      <c r="J594" s="527"/>
      <c r="K594" s="527"/>
      <c r="L594" s="527"/>
      <c r="M594" s="528"/>
      <c r="N594" s="528"/>
      <c r="O594" s="528"/>
      <c r="P594" s="528"/>
      <c r="Q594" s="528"/>
      <c r="R594" s="528"/>
      <c r="S594" s="528"/>
      <c r="T594" s="528"/>
      <c r="U594" s="527"/>
      <c r="V594" s="528"/>
      <c r="W594" s="527"/>
      <c r="X594" s="529"/>
      <c r="Y594" s="529"/>
      <c r="Z594" s="529"/>
      <c r="AA594" s="529"/>
      <c r="AB594" s="529"/>
      <c r="AC594" s="529"/>
      <c r="AD594" s="529"/>
      <c r="AE594" s="529"/>
      <c r="AF594" s="529"/>
      <c r="AG594" s="529"/>
      <c r="AH594" s="529"/>
      <c r="AI594" s="529"/>
      <c r="AJ594" s="529"/>
      <c r="AK594" s="529"/>
      <c r="AL594" s="529"/>
      <c r="AM594" s="529"/>
      <c r="AN594" s="529"/>
      <c r="AO594" s="529"/>
      <c r="AP594" s="529"/>
      <c r="AQ594" s="529"/>
      <c r="AR594" s="529"/>
      <c r="AS594" s="529"/>
      <c r="AT594" s="529"/>
      <c r="AU594" s="529"/>
      <c r="AV594" s="529"/>
      <c r="AW594" s="529"/>
      <c r="AX594" s="529"/>
      <c r="AY594" s="529"/>
      <c r="AZ594" s="529"/>
      <c r="BA594" s="529"/>
      <c r="BB594" s="529"/>
      <c r="BC594" s="529"/>
      <c r="BD594" s="529"/>
      <c r="BE594" s="529"/>
      <c r="BF594" s="529"/>
      <c r="BG594" s="529"/>
      <c r="BH594" s="529"/>
      <c r="BI594" s="529"/>
      <c r="BJ594" s="529"/>
      <c r="BK594" s="529"/>
      <c r="BL594" s="529"/>
      <c r="BM594" s="529"/>
      <c r="BN594" s="529"/>
      <c r="BO594" s="529"/>
      <c r="BP594" s="529"/>
      <c r="BQ594" s="529"/>
      <c r="BR594" s="529"/>
      <c r="BS594" s="529"/>
      <c r="BT594" s="529"/>
    </row>
    <row r="595">
      <c r="A595" s="499"/>
      <c r="B595" s="527"/>
      <c r="C595" s="527"/>
      <c r="D595" s="528"/>
      <c r="E595" s="528"/>
      <c r="F595" s="528"/>
      <c r="G595" s="528"/>
      <c r="I595" s="529"/>
      <c r="J595" s="527"/>
      <c r="K595" s="527"/>
      <c r="L595" s="527"/>
      <c r="M595" s="528"/>
      <c r="N595" s="528"/>
      <c r="O595" s="528"/>
      <c r="P595" s="528"/>
      <c r="Q595" s="528"/>
      <c r="R595" s="528"/>
      <c r="S595" s="528"/>
      <c r="T595" s="528"/>
      <c r="U595" s="527"/>
      <c r="V595" s="528"/>
      <c r="W595" s="527"/>
      <c r="X595" s="529"/>
      <c r="Y595" s="529"/>
      <c r="Z595" s="529"/>
      <c r="AA595" s="529"/>
      <c r="AB595" s="529"/>
      <c r="AC595" s="529"/>
      <c r="AD595" s="529"/>
      <c r="AE595" s="529"/>
      <c r="AF595" s="529"/>
      <c r="AG595" s="529"/>
      <c r="AH595" s="529"/>
      <c r="AI595" s="529"/>
      <c r="AJ595" s="529"/>
      <c r="AK595" s="529"/>
      <c r="AL595" s="529"/>
      <c r="AM595" s="529"/>
      <c r="AN595" s="529"/>
      <c r="AO595" s="529"/>
      <c r="AP595" s="529"/>
      <c r="AQ595" s="529"/>
      <c r="AR595" s="529"/>
      <c r="AS595" s="529"/>
      <c r="AT595" s="529"/>
      <c r="AU595" s="529"/>
      <c r="AV595" s="529"/>
      <c r="AW595" s="529"/>
      <c r="AX595" s="529"/>
      <c r="AY595" s="529"/>
      <c r="AZ595" s="529"/>
      <c r="BA595" s="529"/>
      <c r="BB595" s="529"/>
      <c r="BC595" s="529"/>
      <c r="BD595" s="529"/>
      <c r="BE595" s="529"/>
      <c r="BF595" s="529"/>
      <c r="BG595" s="529"/>
      <c r="BH595" s="529"/>
      <c r="BI595" s="529"/>
      <c r="BJ595" s="529"/>
      <c r="BK595" s="529"/>
      <c r="BL595" s="529"/>
      <c r="BM595" s="529"/>
      <c r="BN595" s="529"/>
      <c r="BO595" s="529"/>
      <c r="BP595" s="529"/>
      <c r="BQ595" s="529"/>
      <c r="BR595" s="529"/>
      <c r="BS595" s="529"/>
      <c r="BT595" s="529"/>
    </row>
    <row r="596">
      <c r="A596" s="499"/>
      <c r="B596" s="527"/>
      <c r="C596" s="527"/>
      <c r="D596" s="528"/>
      <c r="E596" s="528"/>
      <c r="F596" s="528"/>
      <c r="G596" s="528"/>
      <c r="I596" s="529"/>
      <c r="J596" s="527"/>
      <c r="K596" s="527"/>
      <c r="L596" s="527"/>
      <c r="M596" s="528"/>
      <c r="N596" s="528"/>
      <c r="O596" s="528"/>
      <c r="P596" s="528"/>
      <c r="Q596" s="528"/>
      <c r="R596" s="528"/>
      <c r="S596" s="528"/>
      <c r="T596" s="528"/>
      <c r="U596" s="527"/>
      <c r="V596" s="528"/>
      <c r="W596" s="527"/>
      <c r="X596" s="529"/>
      <c r="Y596" s="529"/>
      <c r="Z596" s="529"/>
      <c r="AA596" s="529"/>
      <c r="AB596" s="529"/>
      <c r="AC596" s="529"/>
      <c r="AD596" s="529"/>
      <c r="AE596" s="529"/>
      <c r="AF596" s="529"/>
      <c r="AG596" s="529"/>
      <c r="AH596" s="529"/>
      <c r="AI596" s="529"/>
      <c r="AJ596" s="529"/>
      <c r="AK596" s="529"/>
      <c r="AL596" s="529"/>
      <c r="AM596" s="529"/>
      <c r="AN596" s="529"/>
      <c r="AO596" s="529"/>
      <c r="AP596" s="529"/>
      <c r="AQ596" s="529"/>
      <c r="AR596" s="529"/>
      <c r="AS596" s="529"/>
      <c r="AT596" s="529"/>
      <c r="AU596" s="529"/>
      <c r="AV596" s="529"/>
      <c r="AW596" s="529"/>
      <c r="AX596" s="529"/>
      <c r="AY596" s="529"/>
      <c r="AZ596" s="529"/>
      <c r="BA596" s="529"/>
      <c r="BB596" s="529"/>
      <c r="BC596" s="529"/>
      <c r="BD596" s="529"/>
      <c r="BE596" s="529"/>
      <c r="BF596" s="529"/>
      <c r="BG596" s="529"/>
      <c r="BH596" s="529"/>
      <c r="BI596" s="529"/>
      <c r="BJ596" s="529"/>
      <c r="BK596" s="529"/>
      <c r="BL596" s="529"/>
      <c r="BM596" s="529"/>
      <c r="BN596" s="529"/>
      <c r="BO596" s="529"/>
      <c r="BP596" s="529"/>
      <c r="BQ596" s="529"/>
      <c r="BR596" s="529"/>
      <c r="BS596" s="529"/>
      <c r="BT596" s="529"/>
    </row>
    <row r="597">
      <c r="A597" s="499"/>
      <c r="B597" s="527"/>
      <c r="C597" s="527"/>
      <c r="D597" s="528"/>
      <c r="E597" s="528"/>
      <c r="F597" s="528"/>
      <c r="G597" s="528"/>
      <c r="I597" s="529"/>
      <c r="J597" s="527"/>
      <c r="K597" s="527"/>
      <c r="L597" s="527"/>
      <c r="M597" s="528"/>
      <c r="N597" s="528"/>
      <c r="O597" s="528"/>
      <c r="P597" s="528"/>
      <c r="Q597" s="528"/>
      <c r="R597" s="528"/>
      <c r="S597" s="528"/>
      <c r="T597" s="528"/>
      <c r="U597" s="527"/>
      <c r="V597" s="528"/>
      <c r="W597" s="527"/>
      <c r="X597" s="529"/>
      <c r="Y597" s="529"/>
      <c r="Z597" s="529"/>
      <c r="AA597" s="529"/>
      <c r="AB597" s="529"/>
      <c r="AC597" s="529"/>
      <c r="AD597" s="529"/>
      <c r="AE597" s="529"/>
      <c r="AF597" s="529"/>
      <c r="AG597" s="529"/>
      <c r="AH597" s="529"/>
      <c r="AI597" s="529"/>
      <c r="AJ597" s="529"/>
      <c r="AK597" s="529"/>
      <c r="AL597" s="529"/>
      <c r="AM597" s="529"/>
      <c r="AN597" s="529"/>
      <c r="AO597" s="529"/>
      <c r="AP597" s="529"/>
      <c r="AQ597" s="529"/>
      <c r="AR597" s="529"/>
      <c r="AS597" s="529"/>
      <c r="AT597" s="529"/>
      <c r="AU597" s="529"/>
      <c r="AV597" s="529"/>
      <c r="AW597" s="529"/>
      <c r="AX597" s="529"/>
      <c r="AY597" s="529"/>
      <c r="AZ597" s="529"/>
      <c r="BA597" s="529"/>
      <c r="BB597" s="529"/>
      <c r="BC597" s="529"/>
      <c r="BD597" s="529"/>
      <c r="BE597" s="529"/>
      <c r="BF597" s="529"/>
      <c r="BG597" s="529"/>
      <c r="BH597" s="529"/>
      <c r="BI597" s="529"/>
      <c r="BJ597" s="529"/>
      <c r="BK597" s="529"/>
      <c r="BL597" s="529"/>
      <c r="BM597" s="529"/>
      <c r="BN597" s="529"/>
      <c r="BO597" s="529"/>
      <c r="BP597" s="529"/>
      <c r="BQ597" s="529"/>
      <c r="BR597" s="529"/>
      <c r="BS597" s="529"/>
      <c r="BT597" s="529"/>
    </row>
    <row r="598">
      <c r="A598" s="499"/>
      <c r="B598" s="527"/>
      <c r="C598" s="527"/>
      <c r="D598" s="528"/>
      <c r="E598" s="528"/>
      <c r="F598" s="528"/>
      <c r="G598" s="528"/>
      <c r="I598" s="529"/>
      <c r="J598" s="527"/>
      <c r="K598" s="527"/>
      <c r="L598" s="527"/>
      <c r="M598" s="528"/>
      <c r="N598" s="528"/>
      <c r="O598" s="528"/>
      <c r="P598" s="528"/>
      <c r="Q598" s="528"/>
      <c r="R598" s="528"/>
      <c r="S598" s="528"/>
      <c r="T598" s="528"/>
      <c r="U598" s="527"/>
      <c r="V598" s="528"/>
      <c r="W598" s="527"/>
      <c r="X598" s="529"/>
      <c r="Y598" s="529"/>
      <c r="Z598" s="529"/>
      <c r="AA598" s="529"/>
      <c r="AB598" s="529"/>
      <c r="AC598" s="529"/>
      <c r="AD598" s="529"/>
      <c r="AE598" s="529"/>
      <c r="AF598" s="529"/>
      <c r="AG598" s="529"/>
      <c r="AH598" s="529"/>
      <c r="AI598" s="529"/>
      <c r="AJ598" s="529"/>
      <c r="AK598" s="529"/>
      <c r="AL598" s="529"/>
      <c r="AM598" s="529"/>
      <c r="AN598" s="529"/>
      <c r="AO598" s="529"/>
      <c r="AP598" s="529"/>
      <c r="AQ598" s="529"/>
      <c r="AR598" s="529"/>
      <c r="AS598" s="529"/>
      <c r="AT598" s="529"/>
      <c r="AU598" s="529"/>
      <c r="AV598" s="529"/>
      <c r="AW598" s="529"/>
      <c r="AX598" s="529"/>
      <c r="AY598" s="529"/>
      <c r="AZ598" s="529"/>
      <c r="BA598" s="529"/>
      <c r="BB598" s="529"/>
      <c r="BC598" s="529"/>
      <c r="BD598" s="529"/>
      <c r="BE598" s="529"/>
      <c r="BF598" s="529"/>
      <c r="BG598" s="529"/>
      <c r="BH598" s="529"/>
      <c r="BI598" s="529"/>
      <c r="BJ598" s="529"/>
      <c r="BK598" s="529"/>
      <c r="BL598" s="529"/>
      <c r="BM598" s="529"/>
      <c r="BN598" s="529"/>
      <c r="BO598" s="529"/>
      <c r="BP598" s="529"/>
      <c r="BQ598" s="529"/>
      <c r="BR598" s="529"/>
      <c r="BS598" s="529"/>
      <c r="BT598" s="529"/>
    </row>
    <row r="599">
      <c r="A599" s="499"/>
      <c r="B599" s="527"/>
      <c r="C599" s="527"/>
      <c r="D599" s="528"/>
      <c r="E599" s="528"/>
      <c r="F599" s="528"/>
      <c r="G599" s="528"/>
      <c r="I599" s="529"/>
      <c r="J599" s="527"/>
      <c r="K599" s="527"/>
      <c r="L599" s="527"/>
      <c r="M599" s="528"/>
      <c r="N599" s="528"/>
      <c r="O599" s="528"/>
      <c r="P599" s="528"/>
      <c r="Q599" s="528"/>
      <c r="R599" s="528"/>
      <c r="S599" s="528"/>
      <c r="T599" s="528"/>
      <c r="U599" s="527"/>
      <c r="V599" s="528"/>
      <c r="W599" s="527"/>
      <c r="X599" s="529"/>
      <c r="Y599" s="529"/>
      <c r="Z599" s="529"/>
      <c r="AA599" s="529"/>
      <c r="AB599" s="529"/>
      <c r="AC599" s="529"/>
      <c r="AD599" s="529"/>
      <c r="AE599" s="529"/>
      <c r="AF599" s="529"/>
      <c r="AG599" s="529"/>
      <c r="AH599" s="529"/>
      <c r="AI599" s="529"/>
      <c r="AJ599" s="529"/>
      <c r="AK599" s="529"/>
      <c r="AL599" s="529"/>
      <c r="AM599" s="529"/>
      <c r="AN599" s="529"/>
      <c r="AO599" s="529"/>
      <c r="AP599" s="529"/>
      <c r="AQ599" s="529"/>
      <c r="AR599" s="529"/>
      <c r="AS599" s="529"/>
      <c r="AT599" s="529"/>
      <c r="AU599" s="529"/>
      <c r="AV599" s="529"/>
      <c r="AW599" s="529"/>
      <c r="AX599" s="529"/>
      <c r="AY599" s="529"/>
      <c r="AZ599" s="529"/>
      <c r="BA599" s="529"/>
      <c r="BB599" s="529"/>
      <c r="BC599" s="529"/>
      <c r="BD599" s="529"/>
      <c r="BE599" s="529"/>
      <c r="BF599" s="529"/>
      <c r="BG599" s="529"/>
      <c r="BH599" s="529"/>
      <c r="BI599" s="529"/>
      <c r="BJ599" s="529"/>
      <c r="BK599" s="529"/>
      <c r="BL599" s="529"/>
      <c r="BM599" s="529"/>
      <c r="BN599" s="529"/>
      <c r="BO599" s="529"/>
      <c r="BP599" s="529"/>
      <c r="BQ599" s="529"/>
      <c r="BR599" s="529"/>
      <c r="BS599" s="529"/>
      <c r="BT599" s="529"/>
    </row>
    <row r="600">
      <c r="A600" s="499"/>
      <c r="B600" s="527"/>
      <c r="C600" s="527"/>
      <c r="D600" s="528"/>
      <c r="E600" s="528"/>
      <c r="F600" s="528"/>
      <c r="G600" s="528"/>
      <c r="I600" s="529"/>
      <c r="J600" s="527"/>
      <c r="K600" s="527"/>
      <c r="L600" s="527"/>
      <c r="M600" s="528"/>
      <c r="N600" s="528"/>
      <c r="O600" s="528"/>
      <c r="P600" s="528"/>
      <c r="Q600" s="528"/>
      <c r="R600" s="528"/>
      <c r="S600" s="528"/>
      <c r="T600" s="528"/>
      <c r="U600" s="527"/>
      <c r="V600" s="528"/>
      <c r="W600" s="527"/>
      <c r="X600" s="529"/>
      <c r="Y600" s="529"/>
      <c r="Z600" s="529"/>
      <c r="AA600" s="529"/>
      <c r="AB600" s="529"/>
      <c r="AC600" s="529"/>
      <c r="AD600" s="529"/>
      <c r="AE600" s="529"/>
      <c r="AF600" s="529"/>
      <c r="AG600" s="529"/>
      <c r="AH600" s="529"/>
      <c r="AI600" s="529"/>
      <c r="AJ600" s="529"/>
      <c r="AK600" s="529"/>
      <c r="AL600" s="529"/>
      <c r="AM600" s="529"/>
      <c r="AN600" s="529"/>
      <c r="AO600" s="529"/>
      <c r="AP600" s="529"/>
      <c r="AQ600" s="529"/>
      <c r="AR600" s="529"/>
      <c r="AS600" s="529"/>
      <c r="AT600" s="529"/>
      <c r="AU600" s="529"/>
      <c r="AV600" s="529"/>
      <c r="AW600" s="529"/>
      <c r="AX600" s="529"/>
      <c r="AY600" s="529"/>
      <c r="AZ600" s="529"/>
      <c r="BA600" s="529"/>
      <c r="BB600" s="529"/>
      <c r="BC600" s="529"/>
      <c r="BD600" s="529"/>
      <c r="BE600" s="529"/>
      <c r="BF600" s="529"/>
      <c r="BG600" s="529"/>
      <c r="BH600" s="529"/>
      <c r="BI600" s="529"/>
      <c r="BJ600" s="529"/>
      <c r="BK600" s="529"/>
      <c r="BL600" s="529"/>
      <c r="BM600" s="529"/>
      <c r="BN600" s="529"/>
      <c r="BO600" s="529"/>
      <c r="BP600" s="529"/>
      <c r="BQ600" s="529"/>
      <c r="BR600" s="529"/>
      <c r="BS600" s="529"/>
      <c r="BT600" s="529"/>
    </row>
    <row r="601">
      <c r="A601" s="499"/>
      <c r="B601" s="527"/>
      <c r="C601" s="527"/>
      <c r="D601" s="528"/>
      <c r="E601" s="528"/>
      <c r="F601" s="528"/>
      <c r="G601" s="528"/>
      <c r="I601" s="529"/>
      <c r="J601" s="527"/>
      <c r="K601" s="527"/>
      <c r="L601" s="527"/>
      <c r="M601" s="528"/>
      <c r="N601" s="528"/>
      <c r="O601" s="528"/>
      <c r="P601" s="528"/>
      <c r="Q601" s="528"/>
      <c r="R601" s="528"/>
      <c r="S601" s="528"/>
      <c r="T601" s="528"/>
      <c r="U601" s="527"/>
      <c r="V601" s="528"/>
      <c r="W601" s="527"/>
      <c r="X601" s="529"/>
      <c r="Y601" s="529"/>
      <c r="Z601" s="529"/>
      <c r="AA601" s="529"/>
      <c r="AB601" s="529"/>
      <c r="AC601" s="529"/>
      <c r="AD601" s="529"/>
      <c r="AE601" s="529"/>
      <c r="AF601" s="529"/>
      <c r="AG601" s="529"/>
      <c r="AH601" s="529"/>
      <c r="AI601" s="529"/>
      <c r="AJ601" s="529"/>
      <c r="AK601" s="529"/>
      <c r="AL601" s="529"/>
      <c r="AM601" s="529"/>
      <c r="AN601" s="529"/>
      <c r="AO601" s="529"/>
      <c r="AP601" s="529"/>
      <c r="AQ601" s="529"/>
      <c r="AR601" s="529"/>
      <c r="AS601" s="529"/>
      <c r="AT601" s="529"/>
      <c r="AU601" s="529"/>
      <c r="AV601" s="529"/>
      <c r="AW601" s="529"/>
      <c r="AX601" s="529"/>
      <c r="AY601" s="529"/>
      <c r="AZ601" s="529"/>
      <c r="BA601" s="529"/>
      <c r="BB601" s="529"/>
      <c r="BC601" s="529"/>
      <c r="BD601" s="529"/>
      <c r="BE601" s="529"/>
      <c r="BF601" s="529"/>
      <c r="BG601" s="529"/>
      <c r="BH601" s="529"/>
      <c r="BI601" s="529"/>
      <c r="BJ601" s="529"/>
      <c r="BK601" s="529"/>
      <c r="BL601" s="529"/>
      <c r="BM601" s="529"/>
      <c r="BN601" s="529"/>
      <c r="BO601" s="529"/>
      <c r="BP601" s="529"/>
      <c r="BQ601" s="529"/>
      <c r="BR601" s="529"/>
      <c r="BS601" s="529"/>
      <c r="BT601" s="529"/>
    </row>
    <row r="602">
      <c r="A602" s="499"/>
      <c r="B602" s="527"/>
      <c r="C602" s="527"/>
      <c r="D602" s="528"/>
      <c r="E602" s="528"/>
      <c r="F602" s="528"/>
      <c r="G602" s="528"/>
      <c r="I602" s="529"/>
      <c r="J602" s="527"/>
      <c r="K602" s="527"/>
      <c r="L602" s="527"/>
      <c r="M602" s="528"/>
      <c r="N602" s="528"/>
      <c r="O602" s="528"/>
      <c r="P602" s="528"/>
      <c r="Q602" s="528"/>
      <c r="R602" s="528"/>
      <c r="S602" s="528"/>
      <c r="T602" s="528"/>
      <c r="U602" s="527"/>
      <c r="V602" s="528"/>
      <c r="W602" s="527"/>
      <c r="X602" s="529"/>
      <c r="Y602" s="529"/>
      <c r="Z602" s="529"/>
      <c r="AA602" s="529"/>
      <c r="AB602" s="529"/>
      <c r="AC602" s="529"/>
      <c r="AD602" s="529"/>
      <c r="AE602" s="529"/>
      <c r="AF602" s="529"/>
      <c r="AG602" s="529"/>
      <c r="AH602" s="529"/>
      <c r="AI602" s="529"/>
      <c r="AJ602" s="529"/>
      <c r="AK602" s="529"/>
      <c r="AL602" s="529"/>
      <c r="AM602" s="529"/>
      <c r="AN602" s="529"/>
      <c r="AO602" s="529"/>
      <c r="AP602" s="529"/>
      <c r="AQ602" s="529"/>
      <c r="AR602" s="529"/>
      <c r="AS602" s="529"/>
      <c r="AT602" s="529"/>
      <c r="AU602" s="529"/>
      <c r="AV602" s="529"/>
      <c r="AW602" s="529"/>
      <c r="AX602" s="529"/>
      <c r="AY602" s="529"/>
      <c r="AZ602" s="529"/>
      <c r="BA602" s="529"/>
      <c r="BB602" s="529"/>
      <c r="BC602" s="529"/>
      <c r="BD602" s="529"/>
      <c r="BE602" s="529"/>
      <c r="BF602" s="529"/>
      <c r="BG602" s="529"/>
      <c r="BH602" s="529"/>
      <c r="BI602" s="529"/>
      <c r="BJ602" s="529"/>
      <c r="BK602" s="529"/>
      <c r="BL602" s="529"/>
      <c r="BM602" s="529"/>
      <c r="BN602" s="529"/>
      <c r="BO602" s="529"/>
      <c r="BP602" s="529"/>
      <c r="BQ602" s="529"/>
      <c r="BR602" s="529"/>
      <c r="BS602" s="529"/>
      <c r="BT602" s="529"/>
    </row>
    <row r="603">
      <c r="A603" s="499"/>
      <c r="B603" s="527"/>
      <c r="C603" s="527"/>
      <c r="D603" s="528"/>
      <c r="E603" s="528"/>
      <c r="F603" s="528"/>
      <c r="G603" s="528"/>
      <c r="I603" s="529"/>
      <c r="J603" s="527"/>
      <c r="K603" s="527"/>
      <c r="L603" s="527"/>
      <c r="M603" s="528"/>
      <c r="N603" s="528"/>
      <c r="O603" s="528"/>
      <c r="P603" s="528"/>
      <c r="Q603" s="528"/>
      <c r="R603" s="528"/>
      <c r="S603" s="528"/>
      <c r="T603" s="528"/>
      <c r="U603" s="527"/>
      <c r="V603" s="528"/>
      <c r="W603" s="527"/>
      <c r="X603" s="529"/>
      <c r="Y603" s="529"/>
      <c r="Z603" s="529"/>
      <c r="AA603" s="529"/>
      <c r="AB603" s="529"/>
      <c r="AC603" s="529"/>
      <c r="AD603" s="529"/>
      <c r="AE603" s="529"/>
      <c r="AF603" s="529"/>
      <c r="AG603" s="529"/>
      <c r="AH603" s="529"/>
      <c r="AI603" s="529"/>
      <c r="AJ603" s="529"/>
      <c r="AK603" s="529"/>
      <c r="AL603" s="529"/>
      <c r="AM603" s="529"/>
      <c r="AN603" s="529"/>
      <c r="AO603" s="529"/>
      <c r="AP603" s="529"/>
      <c r="AQ603" s="529"/>
      <c r="AR603" s="529"/>
      <c r="AS603" s="529"/>
      <c r="AT603" s="529"/>
      <c r="AU603" s="529"/>
      <c r="AV603" s="529"/>
      <c r="AW603" s="529"/>
      <c r="AX603" s="529"/>
      <c r="AY603" s="529"/>
      <c r="AZ603" s="529"/>
      <c r="BA603" s="529"/>
      <c r="BB603" s="529"/>
      <c r="BC603" s="529"/>
      <c r="BD603" s="529"/>
      <c r="BE603" s="529"/>
      <c r="BF603" s="529"/>
      <c r="BG603" s="529"/>
      <c r="BH603" s="529"/>
      <c r="BI603" s="529"/>
      <c r="BJ603" s="529"/>
      <c r="BK603" s="529"/>
      <c r="BL603" s="529"/>
      <c r="BM603" s="529"/>
      <c r="BN603" s="529"/>
      <c r="BO603" s="529"/>
      <c r="BP603" s="529"/>
      <c r="BQ603" s="529"/>
      <c r="BR603" s="529"/>
      <c r="BS603" s="529"/>
      <c r="BT603" s="529"/>
    </row>
    <row r="604">
      <c r="A604" s="499"/>
      <c r="B604" s="527"/>
      <c r="C604" s="527"/>
      <c r="D604" s="528"/>
      <c r="E604" s="528"/>
      <c r="F604" s="528"/>
      <c r="G604" s="528"/>
      <c r="I604" s="529"/>
      <c r="J604" s="527"/>
      <c r="K604" s="527"/>
      <c r="L604" s="527"/>
      <c r="M604" s="528"/>
      <c r="N604" s="528"/>
      <c r="O604" s="528"/>
      <c r="P604" s="528"/>
      <c r="Q604" s="528"/>
      <c r="R604" s="528"/>
      <c r="S604" s="528"/>
      <c r="T604" s="528"/>
      <c r="U604" s="527"/>
      <c r="V604" s="528"/>
      <c r="W604" s="527"/>
      <c r="X604" s="529"/>
      <c r="Y604" s="529"/>
      <c r="Z604" s="529"/>
      <c r="AA604" s="529"/>
      <c r="AB604" s="529"/>
      <c r="AC604" s="529"/>
      <c r="AD604" s="529"/>
      <c r="AE604" s="529"/>
      <c r="AF604" s="529"/>
      <c r="AG604" s="529"/>
      <c r="AH604" s="529"/>
      <c r="AI604" s="529"/>
      <c r="AJ604" s="529"/>
      <c r="AK604" s="529"/>
      <c r="AL604" s="529"/>
      <c r="AM604" s="529"/>
      <c r="AN604" s="529"/>
      <c r="AO604" s="529"/>
      <c r="AP604" s="529"/>
      <c r="AQ604" s="529"/>
      <c r="AR604" s="529"/>
      <c r="AS604" s="529"/>
      <c r="AT604" s="529"/>
      <c r="AU604" s="529"/>
      <c r="AV604" s="529"/>
      <c r="AW604" s="529"/>
      <c r="AX604" s="529"/>
      <c r="AY604" s="529"/>
      <c r="AZ604" s="529"/>
      <c r="BA604" s="529"/>
      <c r="BB604" s="529"/>
      <c r="BC604" s="529"/>
      <c r="BD604" s="529"/>
      <c r="BE604" s="529"/>
      <c r="BF604" s="529"/>
      <c r="BG604" s="529"/>
      <c r="BH604" s="529"/>
      <c r="BI604" s="529"/>
      <c r="BJ604" s="529"/>
      <c r="BK604" s="529"/>
      <c r="BL604" s="529"/>
      <c r="BM604" s="529"/>
      <c r="BN604" s="529"/>
      <c r="BO604" s="529"/>
      <c r="BP604" s="529"/>
      <c r="BQ604" s="529"/>
      <c r="BR604" s="529"/>
      <c r="BS604" s="529"/>
      <c r="BT604" s="529"/>
    </row>
    <row r="605">
      <c r="A605" s="499"/>
      <c r="B605" s="527"/>
      <c r="C605" s="527"/>
      <c r="D605" s="528"/>
      <c r="E605" s="528"/>
      <c r="F605" s="528"/>
      <c r="G605" s="528"/>
      <c r="I605" s="529"/>
      <c r="J605" s="527"/>
      <c r="K605" s="527"/>
      <c r="L605" s="527"/>
      <c r="M605" s="528"/>
      <c r="N605" s="528"/>
      <c r="O605" s="528"/>
      <c r="P605" s="528"/>
      <c r="Q605" s="528"/>
      <c r="R605" s="528"/>
      <c r="S605" s="528"/>
      <c r="T605" s="528"/>
      <c r="U605" s="527"/>
      <c r="V605" s="528"/>
      <c r="W605" s="527"/>
      <c r="X605" s="529"/>
      <c r="Y605" s="529"/>
      <c r="Z605" s="529"/>
      <c r="AA605" s="529"/>
      <c r="AB605" s="529"/>
      <c r="AC605" s="529"/>
      <c r="AD605" s="529"/>
      <c r="AE605" s="529"/>
      <c r="AF605" s="529"/>
      <c r="AG605" s="529"/>
      <c r="AH605" s="529"/>
      <c r="AI605" s="529"/>
      <c r="AJ605" s="529"/>
      <c r="AK605" s="529"/>
      <c r="AL605" s="529"/>
      <c r="AM605" s="529"/>
      <c r="AN605" s="529"/>
      <c r="AO605" s="529"/>
      <c r="AP605" s="529"/>
      <c r="AQ605" s="529"/>
      <c r="AR605" s="529"/>
      <c r="AS605" s="529"/>
      <c r="AT605" s="529"/>
      <c r="AU605" s="529"/>
      <c r="AV605" s="529"/>
      <c r="AW605" s="529"/>
      <c r="AX605" s="529"/>
      <c r="AY605" s="529"/>
      <c r="AZ605" s="529"/>
      <c r="BA605" s="529"/>
      <c r="BB605" s="529"/>
      <c r="BC605" s="529"/>
      <c r="BD605" s="529"/>
      <c r="BE605" s="529"/>
      <c r="BF605" s="529"/>
      <c r="BG605" s="529"/>
      <c r="BH605" s="529"/>
      <c r="BI605" s="529"/>
      <c r="BJ605" s="529"/>
      <c r="BK605" s="529"/>
      <c r="BL605" s="529"/>
      <c r="BM605" s="529"/>
      <c r="BN605" s="529"/>
      <c r="BO605" s="529"/>
      <c r="BP605" s="529"/>
      <c r="BQ605" s="529"/>
      <c r="BR605" s="529"/>
      <c r="BS605" s="529"/>
      <c r="BT605" s="529"/>
    </row>
    <row r="606">
      <c r="A606" s="499"/>
      <c r="B606" s="527"/>
      <c r="C606" s="527"/>
      <c r="D606" s="528"/>
      <c r="E606" s="528"/>
      <c r="F606" s="528"/>
      <c r="G606" s="528"/>
      <c r="I606" s="529"/>
      <c r="J606" s="527"/>
      <c r="K606" s="527"/>
      <c r="L606" s="527"/>
      <c r="M606" s="528"/>
      <c r="N606" s="528"/>
      <c r="O606" s="528"/>
      <c r="P606" s="528"/>
      <c r="Q606" s="528"/>
      <c r="R606" s="528"/>
      <c r="S606" s="528"/>
      <c r="T606" s="528"/>
      <c r="U606" s="527"/>
      <c r="V606" s="528"/>
      <c r="W606" s="527"/>
      <c r="X606" s="529"/>
      <c r="Y606" s="529"/>
      <c r="Z606" s="529"/>
      <c r="AA606" s="529"/>
      <c r="AB606" s="529"/>
      <c r="AC606" s="529"/>
      <c r="AD606" s="529"/>
      <c r="AE606" s="529"/>
      <c r="AF606" s="529"/>
      <c r="AG606" s="529"/>
      <c r="AH606" s="529"/>
      <c r="AI606" s="529"/>
      <c r="AJ606" s="529"/>
      <c r="AK606" s="529"/>
      <c r="AL606" s="529"/>
      <c r="AM606" s="529"/>
      <c r="AN606" s="529"/>
      <c r="AO606" s="529"/>
      <c r="AP606" s="529"/>
      <c r="AQ606" s="529"/>
      <c r="AR606" s="529"/>
      <c r="AS606" s="529"/>
      <c r="AT606" s="529"/>
      <c r="AU606" s="529"/>
      <c r="AV606" s="529"/>
      <c r="AW606" s="529"/>
      <c r="AX606" s="529"/>
      <c r="AY606" s="529"/>
      <c r="AZ606" s="529"/>
      <c r="BA606" s="529"/>
      <c r="BB606" s="529"/>
      <c r="BC606" s="529"/>
      <c r="BD606" s="529"/>
      <c r="BE606" s="529"/>
      <c r="BF606" s="529"/>
      <c r="BG606" s="529"/>
      <c r="BH606" s="529"/>
      <c r="BI606" s="529"/>
      <c r="BJ606" s="529"/>
      <c r="BK606" s="529"/>
      <c r="BL606" s="529"/>
      <c r="BM606" s="529"/>
      <c r="BN606" s="529"/>
      <c r="BO606" s="529"/>
      <c r="BP606" s="529"/>
      <c r="BQ606" s="529"/>
      <c r="BR606" s="529"/>
      <c r="BS606" s="529"/>
      <c r="BT606" s="529"/>
    </row>
    <row r="607">
      <c r="A607" s="499"/>
      <c r="B607" s="527"/>
      <c r="C607" s="527"/>
      <c r="D607" s="528"/>
      <c r="E607" s="528"/>
      <c r="F607" s="528"/>
      <c r="G607" s="528"/>
      <c r="I607" s="529"/>
      <c r="J607" s="527"/>
      <c r="K607" s="527"/>
      <c r="L607" s="527"/>
      <c r="M607" s="528"/>
      <c r="N607" s="528"/>
      <c r="O607" s="528"/>
      <c r="P607" s="528"/>
      <c r="Q607" s="528"/>
      <c r="R607" s="528"/>
      <c r="S607" s="528"/>
      <c r="T607" s="528"/>
      <c r="U607" s="527"/>
      <c r="V607" s="528"/>
      <c r="W607" s="527"/>
      <c r="X607" s="529"/>
      <c r="Y607" s="529"/>
      <c r="Z607" s="529"/>
      <c r="AA607" s="529"/>
      <c r="AB607" s="529"/>
      <c r="AC607" s="529"/>
      <c r="AD607" s="529"/>
      <c r="AE607" s="529"/>
      <c r="AF607" s="529"/>
      <c r="AG607" s="529"/>
      <c r="AH607" s="529"/>
      <c r="AI607" s="529"/>
      <c r="AJ607" s="529"/>
      <c r="AK607" s="529"/>
      <c r="AL607" s="529"/>
      <c r="AM607" s="529"/>
      <c r="AN607" s="529"/>
      <c r="AO607" s="529"/>
      <c r="AP607" s="529"/>
      <c r="AQ607" s="529"/>
      <c r="AR607" s="529"/>
      <c r="AS607" s="529"/>
      <c r="AT607" s="529"/>
      <c r="AU607" s="529"/>
      <c r="AV607" s="529"/>
      <c r="AW607" s="529"/>
      <c r="AX607" s="529"/>
      <c r="AY607" s="529"/>
      <c r="AZ607" s="529"/>
      <c r="BA607" s="529"/>
      <c r="BB607" s="529"/>
      <c r="BC607" s="529"/>
      <c r="BD607" s="529"/>
      <c r="BE607" s="529"/>
      <c r="BF607" s="529"/>
      <c r="BG607" s="529"/>
      <c r="BH607" s="529"/>
      <c r="BI607" s="529"/>
      <c r="BJ607" s="529"/>
      <c r="BK607" s="529"/>
      <c r="BL607" s="529"/>
      <c r="BM607" s="529"/>
      <c r="BN607" s="529"/>
      <c r="BO607" s="529"/>
      <c r="BP607" s="529"/>
      <c r="BQ607" s="529"/>
      <c r="BR607" s="529"/>
      <c r="BS607" s="529"/>
      <c r="BT607" s="529"/>
    </row>
    <row r="608">
      <c r="A608" s="499"/>
      <c r="B608" s="527"/>
      <c r="C608" s="527"/>
      <c r="D608" s="528"/>
      <c r="E608" s="528"/>
      <c r="F608" s="528"/>
      <c r="G608" s="528"/>
      <c r="I608" s="529"/>
      <c r="J608" s="527"/>
      <c r="K608" s="527"/>
      <c r="L608" s="527"/>
      <c r="M608" s="528"/>
      <c r="N608" s="528"/>
      <c r="O608" s="528"/>
      <c r="P608" s="528"/>
      <c r="Q608" s="528"/>
      <c r="R608" s="528"/>
      <c r="S608" s="528"/>
      <c r="T608" s="528"/>
      <c r="U608" s="527"/>
      <c r="V608" s="528"/>
      <c r="W608" s="527"/>
      <c r="X608" s="529"/>
      <c r="Y608" s="529"/>
      <c r="Z608" s="529"/>
      <c r="AA608" s="529"/>
      <c r="AB608" s="529"/>
      <c r="AC608" s="529"/>
      <c r="AD608" s="529"/>
      <c r="AE608" s="529"/>
      <c r="AF608" s="529"/>
      <c r="AG608" s="529"/>
      <c r="AH608" s="529"/>
      <c r="AI608" s="529"/>
      <c r="AJ608" s="529"/>
      <c r="AK608" s="529"/>
      <c r="AL608" s="529"/>
      <c r="AM608" s="529"/>
      <c r="AN608" s="529"/>
      <c r="AO608" s="529"/>
      <c r="AP608" s="529"/>
      <c r="AQ608" s="529"/>
      <c r="AR608" s="529"/>
      <c r="AS608" s="529"/>
      <c r="AT608" s="529"/>
      <c r="AU608" s="529"/>
      <c r="AV608" s="529"/>
      <c r="AW608" s="529"/>
      <c r="AX608" s="529"/>
      <c r="AY608" s="529"/>
      <c r="AZ608" s="529"/>
      <c r="BA608" s="529"/>
      <c r="BB608" s="529"/>
      <c r="BC608" s="529"/>
      <c r="BD608" s="529"/>
      <c r="BE608" s="529"/>
      <c r="BF608" s="529"/>
      <c r="BG608" s="529"/>
      <c r="BH608" s="529"/>
      <c r="BI608" s="529"/>
      <c r="BJ608" s="529"/>
      <c r="BK608" s="529"/>
      <c r="BL608" s="529"/>
      <c r="BM608" s="529"/>
      <c r="BN608" s="529"/>
      <c r="BO608" s="529"/>
      <c r="BP608" s="529"/>
      <c r="BQ608" s="529"/>
      <c r="BR608" s="529"/>
      <c r="BS608" s="529"/>
      <c r="BT608" s="529"/>
    </row>
    <row r="609">
      <c r="A609" s="499"/>
      <c r="B609" s="527"/>
      <c r="C609" s="527"/>
      <c r="D609" s="528"/>
      <c r="E609" s="528"/>
      <c r="F609" s="528"/>
      <c r="G609" s="528"/>
      <c r="I609" s="529"/>
      <c r="J609" s="527"/>
      <c r="K609" s="527"/>
      <c r="L609" s="527"/>
      <c r="M609" s="528"/>
      <c r="N609" s="528"/>
      <c r="O609" s="528"/>
      <c r="P609" s="528"/>
      <c r="Q609" s="528"/>
      <c r="R609" s="528"/>
      <c r="S609" s="528"/>
      <c r="T609" s="528"/>
      <c r="U609" s="527"/>
      <c r="V609" s="528"/>
      <c r="W609" s="527"/>
      <c r="X609" s="529"/>
      <c r="Y609" s="529"/>
      <c r="Z609" s="529"/>
      <c r="AA609" s="529"/>
      <c r="AB609" s="529"/>
      <c r="AC609" s="529"/>
      <c r="AD609" s="529"/>
      <c r="AE609" s="529"/>
      <c r="AF609" s="529"/>
      <c r="AG609" s="529"/>
      <c r="AH609" s="529"/>
      <c r="AI609" s="529"/>
      <c r="AJ609" s="529"/>
      <c r="AK609" s="529"/>
      <c r="AL609" s="529"/>
      <c r="AM609" s="529"/>
      <c r="AN609" s="529"/>
      <c r="AO609" s="529"/>
      <c r="AP609" s="529"/>
      <c r="AQ609" s="529"/>
      <c r="AR609" s="529"/>
      <c r="AS609" s="529"/>
      <c r="AT609" s="529"/>
      <c r="AU609" s="529"/>
      <c r="AV609" s="529"/>
      <c r="AW609" s="529"/>
      <c r="AX609" s="529"/>
      <c r="AY609" s="529"/>
      <c r="AZ609" s="529"/>
      <c r="BA609" s="529"/>
      <c r="BB609" s="529"/>
      <c r="BC609" s="529"/>
      <c r="BD609" s="529"/>
      <c r="BE609" s="529"/>
      <c r="BF609" s="529"/>
      <c r="BG609" s="529"/>
      <c r="BH609" s="529"/>
      <c r="BI609" s="529"/>
      <c r="BJ609" s="529"/>
      <c r="BK609" s="529"/>
      <c r="BL609" s="529"/>
      <c r="BM609" s="529"/>
      <c r="BN609" s="529"/>
      <c r="BO609" s="529"/>
      <c r="BP609" s="529"/>
      <c r="BQ609" s="529"/>
      <c r="BR609" s="529"/>
      <c r="BS609" s="529"/>
      <c r="BT609" s="529"/>
    </row>
    <row r="610">
      <c r="A610" s="499"/>
      <c r="B610" s="527"/>
      <c r="C610" s="527"/>
      <c r="D610" s="528"/>
      <c r="E610" s="528"/>
      <c r="F610" s="528"/>
      <c r="G610" s="528"/>
      <c r="I610" s="529"/>
      <c r="J610" s="527"/>
      <c r="K610" s="527"/>
      <c r="L610" s="527"/>
      <c r="M610" s="528"/>
      <c r="N610" s="528"/>
      <c r="O610" s="528"/>
      <c r="P610" s="528"/>
      <c r="Q610" s="528"/>
      <c r="R610" s="528"/>
      <c r="S610" s="528"/>
      <c r="T610" s="528"/>
      <c r="U610" s="527"/>
      <c r="V610" s="528"/>
      <c r="W610" s="527"/>
      <c r="X610" s="529"/>
      <c r="Y610" s="529"/>
      <c r="Z610" s="529"/>
      <c r="AA610" s="529"/>
      <c r="AB610" s="529"/>
      <c r="AC610" s="529"/>
      <c r="AD610" s="529"/>
      <c r="AE610" s="529"/>
      <c r="AF610" s="529"/>
      <c r="AG610" s="529"/>
      <c r="AH610" s="529"/>
      <c r="AI610" s="529"/>
      <c r="AJ610" s="529"/>
      <c r="AK610" s="529"/>
      <c r="AL610" s="529"/>
      <c r="AM610" s="529"/>
      <c r="AN610" s="529"/>
      <c r="AO610" s="529"/>
      <c r="AP610" s="529"/>
      <c r="AQ610" s="529"/>
      <c r="AR610" s="529"/>
      <c r="AS610" s="529"/>
      <c r="AT610" s="529"/>
      <c r="AU610" s="529"/>
      <c r="AV610" s="529"/>
      <c r="AW610" s="529"/>
      <c r="AX610" s="529"/>
      <c r="AY610" s="529"/>
      <c r="AZ610" s="529"/>
      <c r="BA610" s="529"/>
      <c r="BB610" s="529"/>
      <c r="BC610" s="529"/>
      <c r="BD610" s="529"/>
      <c r="BE610" s="529"/>
      <c r="BF610" s="529"/>
      <c r="BG610" s="529"/>
      <c r="BH610" s="529"/>
      <c r="BI610" s="529"/>
      <c r="BJ610" s="529"/>
      <c r="BK610" s="529"/>
      <c r="BL610" s="529"/>
      <c r="BM610" s="529"/>
      <c r="BN610" s="529"/>
      <c r="BO610" s="529"/>
      <c r="BP610" s="529"/>
      <c r="BQ610" s="529"/>
      <c r="BR610" s="529"/>
      <c r="BS610" s="529"/>
      <c r="BT610" s="529"/>
    </row>
    <row r="611">
      <c r="A611" s="499"/>
      <c r="B611" s="527"/>
      <c r="C611" s="527"/>
      <c r="D611" s="528"/>
      <c r="E611" s="528"/>
      <c r="F611" s="528"/>
      <c r="G611" s="528"/>
      <c r="I611" s="529"/>
      <c r="J611" s="527"/>
      <c r="K611" s="527"/>
      <c r="L611" s="527"/>
      <c r="M611" s="528"/>
      <c r="N611" s="528"/>
      <c r="O611" s="528"/>
      <c r="P611" s="528"/>
      <c r="Q611" s="528"/>
      <c r="R611" s="528"/>
      <c r="S611" s="528"/>
      <c r="T611" s="528"/>
      <c r="U611" s="527"/>
      <c r="V611" s="528"/>
      <c r="W611" s="527"/>
      <c r="X611" s="529"/>
      <c r="Y611" s="529"/>
      <c r="Z611" s="529"/>
      <c r="AA611" s="529"/>
      <c r="AB611" s="529"/>
      <c r="AC611" s="529"/>
      <c r="AD611" s="529"/>
      <c r="AE611" s="529"/>
      <c r="AF611" s="529"/>
      <c r="AG611" s="529"/>
      <c r="AH611" s="529"/>
      <c r="AI611" s="529"/>
      <c r="AJ611" s="529"/>
      <c r="AK611" s="529"/>
      <c r="AL611" s="529"/>
      <c r="AM611" s="529"/>
      <c r="AN611" s="529"/>
      <c r="AO611" s="529"/>
      <c r="AP611" s="529"/>
      <c r="AQ611" s="529"/>
      <c r="AR611" s="529"/>
      <c r="AS611" s="529"/>
      <c r="AT611" s="529"/>
      <c r="AU611" s="529"/>
      <c r="AV611" s="529"/>
      <c r="AW611" s="529"/>
      <c r="AX611" s="529"/>
      <c r="AY611" s="529"/>
      <c r="AZ611" s="529"/>
      <c r="BA611" s="529"/>
      <c r="BB611" s="529"/>
      <c r="BC611" s="529"/>
      <c r="BD611" s="529"/>
      <c r="BE611" s="529"/>
      <c r="BF611" s="529"/>
      <c r="BG611" s="529"/>
      <c r="BH611" s="529"/>
      <c r="BI611" s="529"/>
      <c r="BJ611" s="529"/>
      <c r="BK611" s="529"/>
      <c r="BL611" s="529"/>
      <c r="BM611" s="529"/>
      <c r="BN611" s="529"/>
      <c r="BO611" s="529"/>
      <c r="BP611" s="529"/>
      <c r="BQ611" s="529"/>
      <c r="BR611" s="529"/>
      <c r="BS611" s="529"/>
      <c r="BT611" s="529"/>
    </row>
    <row r="612">
      <c r="A612" s="499"/>
      <c r="B612" s="527"/>
      <c r="C612" s="527"/>
      <c r="D612" s="528"/>
      <c r="E612" s="528"/>
      <c r="F612" s="528"/>
      <c r="G612" s="528"/>
      <c r="I612" s="529"/>
      <c r="J612" s="527"/>
      <c r="K612" s="527"/>
      <c r="L612" s="527"/>
      <c r="M612" s="528"/>
      <c r="N612" s="528"/>
      <c r="O612" s="528"/>
      <c r="P612" s="528"/>
      <c r="Q612" s="528"/>
      <c r="R612" s="528"/>
      <c r="S612" s="528"/>
      <c r="T612" s="528"/>
      <c r="U612" s="527"/>
      <c r="V612" s="528"/>
      <c r="W612" s="527"/>
      <c r="X612" s="529"/>
      <c r="Y612" s="529"/>
      <c r="Z612" s="529"/>
      <c r="AA612" s="529"/>
      <c r="AB612" s="529"/>
      <c r="AC612" s="529"/>
      <c r="AD612" s="529"/>
      <c r="AE612" s="529"/>
      <c r="AF612" s="529"/>
      <c r="AG612" s="529"/>
      <c r="AH612" s="529"/>
      <c r="AI612" s="529"/>
      <c r="AJ612" s="529"/>
      <c r="AK612" s="529"/>
      <c r="AL612" s="529"/>
      <c r="AM612" s="529"/>
      <c r="AN612" s="529"/>
      <c r="AO612" s="529"/>
      <c r="AP612" s="529"/>
      <c r="AQ612" s="529"/>
      <c r="AR612" s="529"/>
      <c r="AS612" s="529"/>
      <c r="AT612" s="529"/>
      <c r="AU612" s="529"/>
      <c r="AV612" s="529"/>
      <c r="AW612" s="529"/>
      <c r="AX612" s="529"/>
      <c r="AY612" s="529"/>
      <c r="AZ612" s="529"/>
      <c r="BA612" s="529"/>
      <c r="BB612" s="529"/>
      <c r="BC612" s="529"/>
      <c r="BD612" s="529"/>
      <c r="BE612" s="529"/>
      <c r="BF612" s="529"/>
      <c r="BG612" s="529"/>
      <c r="BH612" s="529"/>
      <c r="BI612" s="529"/>
      <c r="BJ612" s="529"/>
      <c r="BK612" s="529"/>
      <c r="BL612" s="529"/>
      <c r="BM612" s="529"/>
      <c r="BN612" s="529"/>
      <c r="BO612" s="529"/>
      <c r="BP612" s="529"/>
      <c r="BQ612" s="529"/>
      <c r="BR612" s="529"/>
      <c r="BS612" s="529"/>
      <c r="BT612" s="529"/>
    </row>
    <row r="613">
      <c r="A613" s="499"/>
      <c r="B613" s="527"/>
      <c r="C613" s="527"/>
      <c r="D613" s="528"/>
      <c r="E613" s="528"/>
      <c r="F613" s="528"/>
      <c r="G613" s="528"/>
      <c r="I613" s="529"/>
      <c r="J613" s="527"/>
      <c r="K613" s="527"/>
      <c r="L613" s="527"/>
      <c r="M613" s="528"/>
      <c r="N613" s="528"/>
      <c r="O613" s="528"/>
      <c r="P613" s="528"/>
      <c r="Q613" s="528"/>
      <c r="R613" s="528"/>
      <c r="S613" s="528"/>
      <c r="T613" s="528"/>
      <c r="U613" s="527"/>
      <c r="V613" s="528"/>
      <c r="W613" s="527"/>
      <c r="X613" s="529"/>
      <c r="Y613" s="529"/>
      <c r="Z613" s="529"/>
      <c r="AA613" s="529"/>
      <c r="AB613" s="529"/>
      <c r="AC613" s="529"/>
      <c r="AD613" s="529"/>
      <c r="AE613" s="529"/>
      <c r="AF613" s="529"/>
      <c r="AG613" s="529"/>
      <c r="AH613" s="529"/>
      <c r="AI613" s="529"/>
      <c r="AJ613" s="529"/>
      <c r="AK613" s="529"/>
      <c r="AL613" s="529"/>
      <c r="AM613" s="529"/>
      <c r="AN613" s="529"/>
      <c r="AO613" s="529"/>
      <c r="AP613" s="529"/>
      <c r="AQ613" s="529"/>
      <c r="AR613" s="529"/>
      <c r="AS613" s="529"/>
      <c r="AT613" s="529"/>
      <c r="AU613" s="529"/>
      <c r="AV613" s="529"/>
      <c r="AW613" s="529"/>
      <c r="AX613" s="529"/>
      <c r="AY613" s="529"/>
      <c r="AZ613" s="529"/>
      <c r="BA613" s="529"/>
      <c r="BB613" s="529"/>
      <c r="BC613" s="529"/>
      <c r="BD613" s="529"/>
      <c r="BE613" s="529"/>
      <c r="BF613" s="529"/>
      <c r="BG613" s="529"/>
      <c r="BH613" s="529"/>
      <c r="BI613" s="529"/>
      <c r="BJ613" s="529"/>
      <c r="BK613" s="529"/>
      <c r="BL613" s="529"/>
      <c r="BM613" s="529"/>
      <c r="BN613" s="529"/>
      <c r="BO613" s="529"/>
      <c r="BP613" s="529"/>
      <c r="BQ613" s="529"/>
      <c r="BR613" s="529"/>
      <c r="BS613" s="529"/>
      <c r="BT613" s="529"/>
    </row>
    <row r="614">
      <c r="A614" s="499"/>
      <c r="B614" s="527"/>
      <c r="C614" s="527"/>
      <c r="D614" s="528"/>
      <c r="E614" s="528"/>
      <c r="F614" s="528"/>
      <c r="G614" s="528"/>
      <c r="I614" s="529"/>
      <c r="J614" s="527"/>
      <c r="K614" s="527"/>
      <c r="L614" s="527"/>
      <c r="M614" s="528"/>
      <c r="N614" s="528"/>
      <c r="O614" s="528"/>
      <c r="P614" s="528"/>
      <c r="Q614" s="528"/>
      <c r="R614" s="528"/>
      <c r="S614" s="528"/>
      <c r="T614" s="528"/>
      <c r="U614" s="527"/>
      <c r="V614" s="528"/>
      <c r="W614" s="527"/>
      <c r="X614" s="529"/>
      <c r="Y614" s="529"/>
      <c r="Z614" s="529"/>
      <c r="AA614" s="529"/>
      <c r="AB614" s="529"/>
      <c r="AC614" s="529"/>
      <c r="AD614" s="529"/>
      <c r="AE614" s="529"/>
      <c r="AF614" s="529"/>
      <c r="AG614" s="529"/>
      <c r="AH614" s="529"/>
      <c r="AI614" s="529"/>
      <c r="AJ614" s="529"/>
      <c r="AK614" s="529"/>
      <c r="AL614" s="529"/>
      <c r="AM614" s="529"/>
      <c r="AN614" s="529"/>
      <c r="AO614" s="529"/>
      <c r="AP614" s="529"/>
      <c r="AQ614" s="529"/>
      <c r="AR614" s="529"/>
      <c r="AS614" s="529"/>
      <c r="AT614" s="529"/>
      <c r="AU614" s="529"/>
      <c r="AV614" s="529"/>
      <c r="AW614" s="529"/>
      <c r="AX614" s="529"/>
      <c r="AY614" s="529"/>
      <c r="AZ614" s="529"/>
      <c r="BA614" s="529"/>
      <c r="BB614" s="529"/>
      <c r="BC614" s="529"/>
      <c r="BD614" s="529"/>
      <c r="BE614" s="529"/>
      <c r="BF614" s="529"/>
      <c r="BG614" s="529"/>
      <c r="BH614" s="529"/>
      <c r="BI614" s="529"/>
      <c r="BJ614" s="529"/>
      <c r="BK614" s="529"/>
      <c r="BL614" s="529"/>
      <c r="BM614" s="529"/>
      <c r="BN614" s="529"/>
      <c r="BO614" s="529"/>
      <c r="BP614" s="529"/>
      <c r="BQ614" s="529"/>
      <c r="BR614" s="529"/>
      <c r="BS614" s="529"/>
      <c r="BT614" s="529"/>
    </row>
    <row r="615">
      <c r="A615" s="499"/>
      <c r="B615" s="527"/>
      <c r="C615" s="527"/>
      <c r="D615" s="528"/>
      <c r="E615" s="528"/>
      <c r="F615" s="528"/>
      <c r="G615" s="528"/>
      <c r="I615" s="529"/>
      <c r="J615" s="527"/>
      <c r="K615" s="527"/>
      <c r="L615" s="527"/>
      <c r="M615" s="528"/>
      <c r="N615" s="528"/>
      <c r="O615" s="528"/>
      <c r="P615" s="528"/>
      <c r="Q615" s="528"/>
      <c r="R615" s="528"/>
      <c r="S615" s="528"/>
      <c r="T615" s="528"/>
      <c r="U615" s="527"/>
      <c r="V615" s="528"/>
      <c r="W615" s="527"/>
      <c r="X615" s="529"/>
      <c r="Y615" s="529"/>
      <c r="Z615" s="529"/>
      <c r="AA615" s="529"/>
      <c r="AB615" s="529"/>
      <c r="AC615" s="529"/>
      <c r="AD615" s="529"/>
      <c r="AE615" s="529"/>
      <c r="AF615" s="529"/>
      <c r="AG615" s="529"/>
      <c r="AH615" s="529"/>
      <c r="AI615" s="529"/>
      <c r="AJ615" s="529"/>
      <c r="AK615" s="529"/>
      <c r="AL615" s="529"/>
      <c r="AM615" s="529"/>
      <c r="AN615" s="529"/>
      <c r="AO615" s="529"/>
      <c r="AP615" s="529"/>
      <c r="AQ615" s="529"/>
      <c r="AR615" s="529"/>
      <c r="AS615" s="529"/>
      <c r="AT615" s="529"/>
      <c r="AU615" s="529"/>
      <c r="AV615" s="529"/>
      <c r="AW615" s="529"/>
      <c r="AX615" s="529"/>
      <c r="AY615" s="529"/>
      <c r="AZ615" s="529"/>
      <c r="BA615" s="529"/>
      <c r="BB615" s="529"/>
      <c r="BC615" s="529"/>
      <c r="BD615" s="529"/>
      <c r="BE615" s="529"/>
      <c r="BF615" s="529"/>
      <c r="BG615" s="529"/>
      <c r="BH615" s="529"/>
      <c r="BI615" s="529"/>
      <c r="BJ615" s="529"/>
      <c r="BK615" s="529"/>
      <c r="BL615" s="529"/>
      <c r="BM615" s="529"/>
      <c r="BN615" s="529"/>
      <c r="BO615" s="529"/>
      <c r="BP615" s="529"/>
      <c r="BQ615" s="529"/>
      <c r="BR615" s="529"/>
      <c r="BS615" s="529"/>
      <c r="BT615" s="529"/>
    </row>
    <row r="616">
      <c r="A616" s="499"/>
      <c r="B616" s="527"/>
      <c r="C616" s="527"/>
      <c r="D616" s="528"/>
      <c r="E616" s="528"/>
      <c r="F616" s="528"/>
      <c r="G616" s="528"/>
      <c r="I616" s="529"/>
      <c r="J616" s="527"/>
      <c r="K616" s="527"/>
      <c r="L616" s="527"/>
      <c r="M616" s="528"/>
      <c r="N616" s="528"/>
      <c r="O616" s="528"/>
      <c r="P616" s="528"/>
      <c r="Q616" s="528"/>
      <c r="R616" s="528"/>
      <c r="S616" s="528"/>
      <c r="T616" s="528"/>
      <c r="U616" s="527"/>
      <c r="V616" s="528"/>
      <c r="W616" s="527"/>
      <c r="X616" s="529"/>
      <c r="Y616" s="529"/>
      <c r="Z616" s="529"/>
      <c r="AA616" s="529"/>
      <c r="AB616" s="529"/>
      <c r="AC616" s="529"/>
      <c r="AD616" s="529"/>
      <c r="AE616" s="529"/>
      <c r="AF616" s="529"/>
      <c r="AG616" s="529"/>
      <c r="AH616" s="529"/>
      <c r="AI616" s="529"/>
      <c r="AJ616" s="529"/>
      <c r="AK616" s="529"/>
      <c r="AL616" s="529"/>
      <c r="AM616" s="529"/>
      <c r="AN616" s="529"/>
      <c r="AO616" s="529"/>
      <c r="AP616" s="529"/>
      <c r="AQ616" s="529"/>
      <c r="AR616" s="529"/>
      <c r="AS616" s="529"/>
      <c r="AT616" s="529"/>
      <c r="AU616" s="529"/>
      <c r="AV616" s="529"/>
      <c r="AW616" s="529"/>
      <c r="AX616" s="529"/>
      <c r="AY616" s="529"/>
      <c r="AZ616" s="529"/>
      <c r="BA616" s="529"/>
      <c r="BB616" s="529"/>
      <c r="BC616" s="529"/>
      <c r="BD616" s="529"/>
      <c r="BE616" s="529"/>
      <c r="BF616" s="529"/>
      <c r="BG616" s="529"/>
      <c r="BH616" s="529"/>
      <c r="BI616" s="529"/>
      <c r="BJ616" s="529"/>
      <c r="BK616" s="529"/>
      <c r="BL616" s="529"/>
      <c r="BM616" s="529"/>
      <c r="BN616" s="529"/>
      <c r="BO616" s="529"/>
      <c r="BP616" s="529"/>
      <c r="BQ616" s="529"/>
      <c r="BR616" s="529"/>
      <c r="BS616" s="529"/>
      <c r="BT616" s="529"/>
    </row>
    <row r="617">
      <c r="A617" s="499"/>
      <c r="B617" s="527"/>
      <c r="C617" s="527"/>
      <c r="D617" s="528"/>
      <c r="E617" s="528"/>
      <c r="F617" s="528"/>
      <c r="G617" s="528"/>
      <c r="I617" s="529"/>
      <c r="J617" s="527"/>
      <c r="K617" s="527"/>
      <c r="L617" s="527"/>
      <c r="M617" s="528"/>
      <c r="N617" s="528"/>
      <c r="O617" s="528"/>
      <c r="P617" s="528"/>
      <c r="Q617" s="528"/>
      <c r="R617" s="528"/>
      <c r="S617" s="528"/>
      <c r="T617" s="528"/>
      <c r="U617" s="527"/>
      <c r="V617" s="528"/>
      <c r="W617" s="527"/>
      <c r="X617" s="529"/>
      <c r="Y617" s="529"/>
      <c r="Z617" s="529"/>
      <c r="AA617" s="529"/>
      <c r="AB617" s="529"/>
      <c r="AC617" s="529"/>
      <c r="AD617" s="529"/>
      <c r="AE617" s="529"/>
      <c r="AF617" s="529"/>
      <c r="AG617" s="529"/>
      <c r="AH617" s="529"/>
      <c r="AI617" s="529"/>
      <c r="AJ617" s="529"/>
      <c r="AK617" s="529"/>
      <c r="AL617" s="529"/>
      <c r="AM617" s="529"/>
      <c r="AN617" s="529"/>
      <c r="AO617" s="529"/>
      <c r="AP617" s="529"/>
      <c r="AQ617" s="529"/>
      <c r="AR617" s="529"/>
      <c r="AS617" s="529"/>
      <c r="AT617" s="529"/>
      <c r="AU617" s="529"/>
      <c r="AV617" s="529"/>
      <c r="AW617" s="529"/>
      <c r="AX617" s="529"/>
      <c r="AY617" s="529"/>
      <c r="AZ617" s="529"/>
      <c r="BA617" s="529"/>
      <c r="BB617" s="529"/>
      <c r="BC617" s="529"/>
      <c r="BD617" s="529"/>
      <c r="BE617" s="529"/>
      <c r="BF617" s="529"/>
      <c r="BG617" s="529"/>
      <c r="BH617" s="529"/>
      <c r="BI617" s="529"/>
      <c r="BJ617" s="529"/>
      <c r="BK617" s="529"/>
      <c r="BL617" s="529"/>
      <c r="BM617" s="529"/>
      <c r="BN617" s="529"/>
      <c r="BO617" s="529"/>
      <c r="BP617" s="529"/>
      <c r="BQ617" s="529"/>
      <c r="BR617" s="529"/>
      <c r="BS617" s="529"/>
      <c r="BT617" s="529"/>
    </row>
    <row r="618">
      <c r="A618" s="499"/>
      <c r="B618" s="527"/>
      <c r="C618" s="527"/>
      <c r="D618" s="528"/>
      <c r="E618" s="528"/>
      <c r="F618" s="528"/>
      <c r="G618" s="528"/>
      <c r="I618" s="529"/>
      <c r="J618" s="527"/>
      <c r="K618" s="527"/>
      <c r="L618" s="527"/>
      <c r="M618" s="528"/>
      <c r="N618" s="528"/>
      <c r="O618" s="528"/>
      <c r="P618" s="528"/>
      <c r="Q618" s="528"/>
      <c r="R618" s="528"/>
      <c r="S618" s="528"/>
      <c r="T618" s="528"/>
      <c r="U618" s="527"/>
      <c r="V618" s="528"/>
      <c r="W618" s="527"/>
      <c r="X618" s="529"/>
      <c r="Y618" s="529"/>
      <c r="Z618" s="529"/>
      <c r="AA618" s="529"/>
      <c r="AB618" s="529"/>
      <c r="AC618" s="529"/>
      <c r="AD618" s="529"/>
      <c r="AE618" s="529"/>
      <c r="AF618" s="529"/>
      <c r="AG618" s="529"/>
      <c r="AH618" s="529"/>
      <c r="AI618" s="529"/>
      <c r="AJ618" s="529"/>
      <c r="AK618" s="529"/>
      <c r="AL618" s="529"/>
      <c r="AM618" s="529"/>
      <c r="AN618" s="529"/>
      <c r="AO618" s="529"/>
      <c r="AP618" s="529"/>
      <c r="AQ618" s="529"/>
      <c r="AR618" s="529"/>
      <c r="AS618" s="529"/>
      <c r="AT618" s="529"/>
      <c r="AU618" s="529"/>
      <c r="AV618" s="529"/>
      <c r="AW618" s="529"/>
      <c r="AX618" s="529"/>
      <c r="AY618" s="529"/>
      <c r="AZ618" s="529"/>
      <c r="BA618" s="529"/>
      <c r="BB618" s="529"/>
      <c r="BC618" s="529"/>
      <c r="BD618" s="529"/>
      <c r="BE618" s="529"/>
      <c r="BF618" s="529"/>
      <c r="BG618" s="529"/>
      <c r="BH618" s="529"/>
      <c r="BI618" s="529"/>
      <c r="BJ618" s="529"/>
      <c r="BK618" s="529"/>
      <c r="BL618" s="529"/>
      <c r="BM618" s="529"/>
      <c r="BN618" s="529"/>
      <c r="BO618" s="529"/>
      <c r="BP618" s="529"/>
      <c r="BQ618" s="529"/>
      <c r="BR618" s="529"/>
      <c r="BS618" s="529"/>
      <c r="BT618" s="529"/>
    </row>
    <row r="619">
      <c r="A619" s="499"/>
      <c r="B619" s="527"/>
      <c r="C619" s="527"/>
      <c r="D619" s="528"/>
      <c r="E619" s="528"/>
      <c r="F619" s="528"/>
      <c r="G619" s="528"/>
      <c r="I619" s="529"/>
      <c r="J619" s="527"/>
      <c r="K619" s="527"/>
      <c r="L619" s="527"/>
      <c r="M619" s="528"/>
      <c r="N619" s="528"/>
      <c r="O619" s="528"/>
      <c r="P619" s="528"/>
      <c r="Q619" s="528"/>
      <c r="R619" s="528"/>
      <c r="S619" s="528"/>
      <c r="T619" s="528"/>
      <c r="U619" s="527"/>
      <c r="V619" s="528"/>
      <c r="W619" s="527"/>
      <c r="X619" s="529"/>
      <c r="Y619" s="529"/>
      <c r="Z619" s="529"/>
      <c r="AA619" s="529"/>
      <c r="AB619" s="529"/>
      <c r="AC619" s="529"/>
      <c r="AD619" s="529"/>
      <c r="AE619" s="529"/>
      <c r="AF619" s="529"/>
      <c r="AG619" s="529"/>
      <c r="AH619" s="529"/>
      <c r="AI619" s="529"/>
      <c r="AJ619" s="529"/>
      <c r="AK619" s="529"/>
      <c r="AL619" s="529"/>
      <c r="AM619" s="529"/>
      <c r="AN619" s="529"/>
      <c r="AO619" s="529"/>
      <c r="AP619" s="529"/>
      <c r="AQ619" s="529"/>
      <c r="AR619" s="529"/>
      <c r="AS619" s="529"/>
      <c r="AT619" s="529"/>
      <c r="AU619" s="529"/>
      <c r="AV619" s="529"/>
      <c r="AW619" s="529"/>
      <c r="AX619" s="529"/>
      <c r="AY619" s="529"/>
      <c r="AZ619" s="529"/>
      <c r="BA619" s="529"/>
      <c r="BB619" s="529"/>
      <c r="BC619" s="529"/>
      <c r="BD619" s="529"/>
      <c r="BE619" s="529"/>
      <c r="BF619" s="529"/>
      <c r="BG619" s="529"/>
      <c r="BH619" s="529"/>
      <c r="BI619" s="529"/>
      <c r="BJ619" s="529"/>
      <c r="BK619" s="529"/>
      <c r="BL619" s="529"/>
      <c r="BM619" s="529"/>
      <c r="BN619" s="529"/>
      <c r="BO619" s="529"/>
      <c r="BP619" s="529"/>
      <c r="BQ619" s="529"/>
      <c r="BR619" s="529"/>
      <c r="BS619" s="529"/>
      <c r="BT619" s="529"/>
    </row>
    <row r="620">
      <c r="A620" s="499"/>
      <c r="B620" s="527"/>
      <c r="C620" s="527"/>
      <c r="D620" s="528"/>
      <c r="E620" s="528"/>
      <c r="F620" s="528"/>
      <c r="G620" s="528"/>
      <c r="I620" s="529"/>
      <c r="J620" s="527"/>
      <c r="K620" s="527"/>
      <c r="L620" s="527"/>
      <c r="M620" s="528"/>
      <c r="N620" s="528"/>
      <c r="O620" s="528"/>
      <c r="P620" s="528"/>
      <c r="Q620" s="528"/>
      <c r="R620" s="528"/>
      <c r="S620" s="528"/>
      <c r="T620" s="528"/>
      <c r="U620" s="527"/>
      <c r="V620" s="528"/>
      <c r="W620" s="527"/>
      <c r="X620" s="529"/>
      <c r="Y620" s="529"/>
      <c r="Z620" s="529"/>
      <c r="AA620" s="529"/>
      <c r="AB620" s="529"/>
      <c r="AC620" s="529"/>
      <c r="AD620" s="529"/>
      <c r="AE620" s="529"/>
      <c r="AF620" s="529"/>
      <c r="AG620" s="529"/>
      <c r="AH620" s="529"/>
      <c r="AI620" s="529"/>
      <c r="AJ620" s="529"/>
      <c r="AK620" s="529"/>
      <c r="AL620" s="529"/>
      <c r="AM620" s="529"/>
      <c r="AN620" s="529"/>
      <c r="AO620" s="529"/>
      <c r="AP620" s="529"/>
      <c r="AQ620" s="529"/>
      <c r="AR620" s="529"/>
      <c r="AS620" s="529"/>
      <c r="AT620" s="529"/>
      <c r="AU620" s="529"/>
      <c r="AV620" s="529"/>
      <c r="AW620" s="529"/>
      <c r="AX620" s="529"/>
      <c r="AY620" s="529"/>
      <c r="AZ620" s="529"/>
      <c r="BA620" s="529"/>
      <c r="BB620" s="529"/>
      <c r="BC620" s="529"/>
      <c r="BD620" s="529"/>
      <c r="BE620" s="529"/>
      <c r="BF620" s="529"/>
      <c r="BG620" s="529"/>
      <c r="BH620" s="529"/>
      <c r="BI620" s="529"/>
      <c r="BJ620" s="529"/>
      <c r="BK620" s="529"/>
      <c r="BL620" s="529"/>
      <c r="BM620" s="529"/>
      <c r="BN620" s="529"/>
      <c r="BO620" s="529"/>
      <c r="BP620" s="529"/>
      <c r="BQ620" s="529"/>
      <c r="BR620" s="529"/>
      <c r="BS620" s="529"/>
      <c r="BT620" s="529"/>
    </row>
    <row r="621">
      <c r="A621" s="499"/>
      <c r="B621" s="527"/>
      <c r="C621" s="527"/>
      <c r="D621" s="528"/>
      <c r="E621" s="528"/>
      <c r="F621" s="528"/>
      <c r="G621" s="528"/>
      <c r="I621" s="529"/>
      <c r="J621" s="527"/>
      <c r="K621" s="527"/>
      <c r="L621" s="527"/>
      <c r="M621" s="528"/>
      <c r="N621" s="528"/>
      <c r="O621" s="528"/>
      <c r="P621" s="528"/>
      <c r="Q621" s="528"/>
      <c r="R621" s="528"/>
      <c r="S621" s="528"/>
      <c r="T621" s="528"/>
      <c r="U621" s="527"/>
      <c r="V621" s="528"/>
      <c r="W621" s="527"/>
      <c r="X621" s="529"/>
      <c r="Y621" s="529"/>
      <c r="Z621" s="529"/>
      <c r="AA621" s="529"/>
      <c r="AB621" s="529"/>
      <c r="AC621" s="529"/>
      <c r="AD621" s="529"/>
      <c r="AE621" s="529"/>
      <c r="AF621" s="529"/>
      <c r="AG621" s="529"/>
      <c r="AH621" s="529"/>
      <c r="AI621" s="529"/>
      <c r="AJ621" s="529"/>
      <c r="AK621" s="529"/>
      <c r="AL621" s="529"/>
      <c r="AM621" s="529"/>
      <c r="AN621" s="529"/>
      <c r="AO621" s="529"/>
      <c r="AP621" s="529"/>
      <c r="AQ621" s="529"/>
      <c r="AR621" s="529"/>
      <c r="AS621" s="529"/>
      <c r="AT621" s="529"/>
      <c r="AU621" s="529"/>
      <c r="AV621" s="529"/>
      <c r="AW621" s="529"/>
      <c r="AX621" s="529"/>
      <c r="AY621" s="529"/>
      <c r="AZ621" s="529"/>
      <c r="BA621" s="529"/>
      <c r="BB621" s="529"/>
      <c r="BC621" s="529"/>
      <c r="BD621" s="529"/>
      <c r="BE621" s="529"/>
      <c r="BF621" s="529"/>
      <c r="BG621" s="529"/>
      <c r="BH621" s="529"/>
      <c r="BI621" s="529"/>
      <c r="BJ621" s="529"/>
      <c r="BK621" s="529"/>
      <c r="BL621" s="529"/>
      <c r="BM621" s="529"/>
      <c r="BN621" s="529"/>
      <c r="BO621" s="529"/>
      <c r="BP621" s="529"/>
      <c r="BQ621" s="529"/>
      <c r="BR621" s="529"/>
      <c r="BS621" s="529"/>
      <c r="BT621" s="529"/>
    </row>
    <row r="622">
      <c r="A622" s="499"/>
      <c r="B622" s="527"/>
      <c r="C622" s="527"/>
      <c r="D622" s="528"/>
      <c r="E622" s="528"/>
      <c r="F622" s="528"/>
      <c r="G622" s="528"/>
      <c r="I622" s="529"/>
      <c r="J622" s="527"/>
      <c r="K622" s="527"/>
      <c r="L622" s="527"/>
      <c r="M622" s="528"/>
      <c r="N622" s="528"/>
      <c r="O622" s="528"/>
      <c r="P622" s="528"/>
      <c r="Q622" s="528"/>
      <c r="R622" s="528"/>
      <c r="S622" s="528"/>
      <c r="T622" s="528"/>
      <c r="U622" s="527"/>
      <c r="V622" s="528"/>
      <c r="W622" s="527"/>
      <c r="X622" s="529"/>
      <c r="Y622" s="529"/>
      <c r="Z622" s="529"/>
      <c r="AA622" s="529"/>
      <c r="AB622" s="529"/>
      <c r="AC622" s="529"/>
      <c r="AD622" s="529"/>
      <c r="AE622" s="529"/>
      <c r="AF622" s="529"/>
      <c r="AG622" s="529"/>
      <c r="AH622" s="529"/>
      <c r="AI622" s="529"/>
      <c r="AJ622" s="529"/>
      <c r="AK622" s="529"/>
      <c r="AL622" s="529"/>
      <c r="AM622" s="529"/>
      <c r="AN622" s="529"/>
      <c r="AO622" s="529"/>
      <c r="AP622" s="529"/>
      <c r="AQ622" s="529"/>
      <c r="AR622" s="529"/>
      <c r="AS622" s="529"/>
      <c r="AT622" s="529"/>
      <c r="AU622" s="529"/>
      <c r="AV622" s="529"/>
      <c r="AW622" s="529"/>
      <c r="AX622" s="529"/>
      <c r="AY622" s="529"/>
      <c r="AZ622" s="529"/>
      <c r="BA622" s="529"/>
      <c r="BB622" s="529"/>
      <c r="BC622" s="529"/>
      <c r="BD622" s="529"/>
      <c r="BE622" s="529"/>
      <c r="BF622" s="529"/>
      <c r="BG622" s="529"/>
      <c r="BH622" s="529"/>
      <c r="BI622" s="529"/>
      <c r="BJ622" s="529"/>
      <c r="BK622" s="529"/>
      <c r="BL622" s="529"/>
      <c r="BM622" s="529"/>
      <c r="BN622" s="529"/>
      <c r="BO622" s="529"/>
      <c r="BP622" s="529"/>
      <c r="BQ622" s="529"/>
      <c r="BR622" s="529"/>
      <c r="BS622" s="529"/>
      <c r="BT622" s="529"/>
    </row>
    <row r="623">
      <c r="A623" s="499"/>
      <c r="B623" s="527"/>
      <c r="C623" s="527"/>
      <c r="D623" s="528"/>
      <c r="E623" s="528"/>
      <c r="F623" s="528"/>
      <c r="G623" s="528"/>
      <c r="I623" s="529"/>
      <c r="J623" s="527"/>
      <c r="K623" s="527"/>
      <c r="L623" s="527"/>
      <c r="M623" s="528"/>
      <c r="N623" s="528"/>
      <c r="O623" s="528"/>
      <c r="P623" s="528"/>
      <c r="Q623" s="528"/>
      <c r="R623" s="528"/>
      <c r="S623" s="528"/>
      <c r="T623" s="528"/>
      <c r="U623" s="527"/>
      <c r="V623" s="528"/>
      <c r="W623" s="527"/>
      <c r="X623" s="529"/>
      <c r="Y623" s="529"/>
      <c r="Z623" s="529"/>
      <c r="AA623" s="529"/>
      <c r="AB623" s="529"/>
      <c r="AC623" s="529"/>
      <c r="AD623" s="529"/>
      <c r="AE623" s="529"/>
      <c r="AF623" s="529"/>
      <c r="AG623" s="529"/>
      <c r="AH623" s="529"/>
      <c r="AI623" s="529"/>
      <c r="AJ623" s="529"/>
      <c r="AK623" s="529"/>
      <c r="AL623" s="529"/>
      <c r="AM623" s="529"/>
      <c r="AN623" s="529"/>
      <c r="AO623" s="529"/>
      <c r="AP623" s="529"/>
      <c r="AQ623" s="529"/>
      <c r="AR623" s="529"/>
      <c r="AS623" s="529"/>
      <c r="AT623" s="529"/>
      <c r="AU623" s="529"/>
      <c r="AV623" s="529"/>
      <c r="AW623" s="529"/>
      <c r="AX623" s="529"/>
      <c r="AY623" s="529"/>
      <c r="AZ623" s="529"/>
      <c r="BA623" s="529"/>
      <c r="BB623" s="529"/>
      <c r="BC623" s="529"/>
      <c r="BD623" s="529"/>
      <c r="BE623" s="529"/>
      <c r="BF623" s="529"/>
      <c r="BG623" s="529"/>
      <c r="BH623" s="529"/>
      <c r="BI623" s="529"/>
      <c r="BJ623" s="529"/>
      <c r="BK623" s="529"/>
      <c r="BL623" s="529"/>
      <c r="BM623" s="529"/>
      <c r="BN623" s="529"/>
      <c r="BO623" s="529"/>
      <c r="BP623" s="529"/>
      <c r="BQ623" s="529"/>
      <c r="BR623" s="529"/>
      <c r="BS623" s="529"/>
      <c r="BT623" s="529"/>
    </row>
    <row r="624">
      <c r="A624" s="499"/>
      <c r="B624" s="527"/>
      <c r="C624" s="527"/>
      <c r="D624" s="528"/>
      <c r="E624" s="528"/>
      <c r="F624" s="528"/>
      <c r="G624" s="528"/>
      <c r="I624" s="529"/>
      <c r="J624" s="527"/>
      <c r="K624" s="527"/>
      <c r="L624" s="527"/>
      <c r="M624" s="528"/>
      <c r="N624" s="528"/>
      <c r="O624" s="528"/>
      <c r="P624" s="528"/>
      <c r="Q624" s="528"/>
      <c r="R624" s="528"/>
      <c r="S624" s="528"/>
      <c r="T624" s="528"/>
      <c r="U624" s="527"/>
      <c r="V624" s="528"/>
      <c r="W624" s="527"/>
      <c r="X624" s="529"/>
      <c r="Y624" s="529"/>
      <c r="Z624" s="529"/>
      <c r="AA624" s="529"/>
      <c r="AB624" s="529"/>
      <c r="AC624" s="529"/>
      <c r="AD624" s="529"/>
      <c r="AE624" s="529"/>
      <c r="AF624" s="529"/>
      <c r="AG624" s="529"/>
      <c r="AH624" s="529"/>
      <c r="AI624" s="529"/>
      <c r="AJ624" s="529"/>
      <c r="AK624" s="529"/>
      <c r="AL624" s="529"/>
      <c r="AM624" s="529"/>
      <c r="AN624" s="529"/>
      <c r="AO624" s="529"/>
      <c r="AP624" s="529"/>
      <c r="AQ624" s="529"/>
      <c r="AR624" s="529"/>
      <c r="AS624" s="529"/>
      <c r="AT624" s="529"/>
      <c r="AU624" s="529"/>
      <c r="AV624" s="529"/>
      <c r="AW624" s="529"/>
      <c r="AX624" s="529"/>
      <c r="AY624" s="529"/>
      <c r="AZ624" s="529"/>
      <c r="BA624" s="529"/>
      <c r="BB624" s="529"/>
      <c r="BC624" s="529"/>
      <c r="BD624" s="529"/>
      <c r="BE624" s="529"/>
      <c r="BF624" s="529"/>
      <c r="BG624" s="529"/>
      <c r="BH624" s="529"/>
      <c r="BI624" s="529"/>
      <c r="BJ624" s="529"/>
      <c r="BK624" s="529"/>
      <c r="BL624" s="529"/>
      <c r="BM624" s="529"/>
      <c r="BN624" s="529"/>
      <c r="BO624" s="529"/>
      <c r="BP624" s="529"/>
      <c r="BQ624" s="529"/>
      <c r="BR624" s="529"/>
      <c r="BS624" s="529"/>
      <c r="BT624" s="529"/>
    </row>
    <row r="625">
      <c r="A625" s="499"/>
      <c r="B625" s="527"/>
      <c r="C625" s="527"/>
      <c r="D625" s="528"/>
      <c r="E625" s="528"/>
      <c r="F625" s="528"/>
      <c r="G625" s="528"/>
      <c r="I625" s="529"/>
      <c r="J625" s="527"/>
      <c r="K625" s="527"/>
      <c r="L625" s="527"/>
      <c r="M625" s="528"/>
      <c r="N625" s="528"/>
      <c r="O625" s="528"/>
      <c r="P625" s="528"/>
      <c r="Q625" s="528"/>
      <c r="R625" s="528"/>
      <c r="S625" s="528"/>
      <c r="T625" s="528"/>
      <c r="U625" s="527"/>
      <c r="V625" s="528"/>
      <c r="W625" s="527"/>
      <c r="X625" s="529"/>
      <c r="Y625" s="529"/>
      <c r="Z625" s="529"/>
      <c r="AA625" s="529"/>
      <c r="AB625" s="529"/>
      <c r="AC625" s="529"/>
      <c r="AD625" s="529"/>
      <c r="AE625" s="529"/>
      <c r="AF625" s="529"/>
      <c r="AG625" s="529"/>
      <c r="AH625" s="529"/>
      <c r="AI625" s="529"/>
      <c r="AJ625" s="529"/>
      <c r="AK625" s="529"/>
      <c r="AL625" s="529"/>
      <c r="AM625" s="529"/>
      <c r="AN625" s="529"/>
      <c r="AO625" s="529"/>
      <c r="AP625" s="529"/>
      <c r="AQ625" s="529"/>
      <c r="AR625" s="529"/>
      <c r="AS625" s="529"/>
      <c r="AT625" s="529"/>
      <c r="AU625" s="529"/>
      <c r="AV625" s="529"/>
      <c r="AW625" s="529"/>
      <c r="AX625" s="529"/>
      <c r="AY625" s="529"/>
      <c r="AZ625" s="529"/>
      <c r="BA625" s="529"/>
      <c r="BB625" s="529"/>
      <c r="BC625" s="529"/>
      <c r="BD625" s="529"/>
      <c r="BE625" s="529"/>
      <c r="BF625" s="529"/>
      <c r="BG625" s="529"/>
      <c r="BH625" s="529"/>
      <c r="BI625" s="529"/>
      <c r="BJ625" s="529"/>
      <c r="BK625" s="529"/>
      <c r="BL625" s="529"/>
      <c r="BM625" s="529"/>
      <c r="BN625" s="529"/>
      <c r="BO625" s="529"/>
      <c r="BP625" s="529"/>
      <c r="BQ625" s="529"/>
      <c r="BR625" s="529"/>
      <c r="BS625" s="529"/>
      <c r="BT625" s="529"/>
    </row>
    <row r="626">
      <c r="A626" s="499"/>
      <c r="B626" s="527"/>
      <c r="C626" s="527"/>
      <c r="D626" s="528"/>
      <c r="E626" s="528"/>
      <c r="F626" s="528"/>
      <c r="G626" s="528"/>
      <c r="I626" s="529"/>
      <c r="J626" s="527"/>
      <c r="K626" s="527"/>
      <c r="L626" s="527"/>
      <c r="M626" s="528"/>
      <c r="N626" s="528"/>
      <c r="O626" s="528"/>
      <c r="P626" s="528"/>
      <c r="Q626" s="528"/>
      <c r="R626" s="528"/>
      <c r="S626" s="528"/>
      <c r="T626" s="528"/>
      <c r="U626" s="527"/>
      <c r="V626" s="528"/>
      <c r="W626" s="527"/>
      <c r="X626" s="529"/>
      <c r="Y626" s="529"/>
      <c r="Z626" s="529"/>
      <c r="AA626" s="529"/>
      <c r="AB626" s="529"/>
      <c r="AC626" s="529"/>
      <c r="AD626" s="529"/>
      <c r="AE626" s="529"/>
      <c r="AF626" s="529"/>
      <c r="AG626" s="529"/>
      <c r="AH626" s="529"/>
      <c r="AI626" s="529"/>
      <c r="AJ626" s="529"/>
      <c r="AK626" s="529"/>
      <c r="AL626" s="529"/>
      <c r="AM626" s="529"/>
      <c r="AN626" s="529"/>
      <c r="AO626" s="529"/>
      <c r="AP626" s="529"/>
      <c r="AQ626" s="529"/>
      <c r="AR626" s="529"/>
      <c r="AS626" s="529"/>
      <c r="AT626" s="529"/>
      <c r="AU626" s="529"/>
      <c r="AV626" s="529"/>
      <c r="AW626" s="529"/>
      <c r="AX626" s="529"/>
      <c r="AY626" s="529"/>
      <c r="AZ626" s="529"/>
      <c r="BA626" s="529"/>
      <c r="BB626" s="529"/>
      <c r="BC626" s="529"/>
      <c r="BD626" s="529"/>
      <c r="BE626" s="529"/>
      <c r="BF626" s="529"/>
      <c r="BG626" s="529"/>
      <c r="BH626" s="529"/>
      <c r="BI626" s="529"/>
      <c r="BJ626" s="529"/>
      <c r="BK626" s="529"/>
      <c r="BL626" s="529"/>
      <c r="BM626" s="529"/>
      <c r="BN626" s="529"/>
      <c r="BO626" s="529"/>
      <c r="BP626" s="529"/>
      <c r="BQ626" s="529"/>
      <c r="BR626" s="529"/>
      <c r="BS626" s="529"/>
      <c r="BT626" s="529"/>
    </row>
    <row r="627">
      <c r="A627" s="499"/>
      <c r="B627" s="527"/>
      <c r="C627" s="527"/>
      <c r="D627" s="528"/>
      <c r="E627" s="528"/>
      <c r="F627" s="528"/>
      <c r="G627" s="528"/>
      <c r="I627" s="529"/>
      <c r="J627" s="527"/>
      <c r="K627" s="527"/>
      <c r="L627" s="527"/>
      <c r="M627" s="528"/>
      <c r="N627" s="528"/>
      <c r="O627" s="528"/>
      <c r="P627" s="528"/>
      <c r="Q627" s="528"/>
      <c r="R627" s="528"/>
      <c r="S627" s="528"/>
      <c r="T627" s="528"/>
      <c r="U627" s="527"/>
      <c r="V627" s="528"/>
      <c r="W627" s="527"/>
      <c r="X627" s="529"/>
      <c r="Y627" s="529"/>
      <c r="Z627" s="529"/>
      <c r="AA627" s="529"/>
      <c r="AB627" s="529"/>
      <c r="AC627" s="529"/>
      <c r="AD627" s="529"/>
      <c r="AE627" s="529"/>
      <c r="AF627" s="529"/>
      <c r="AG627" s="529"/>
      <c r="AH627" s="529"/>
      <c r="AI627" s="529"/>
      <c r="AJ627" s="529"/>
      <c r="AK627" s="529"/>
      <c r="AL627" s="529"/>
      <c r="AM627" s="529"/>
      <c r="AN627" s="529"/>
      <c r="AO627" s="529"/>
      <c r="AP627" s="529"/>
      <c r="AQ627" s="529"/>
      <c r="AR627" s="529"/>
      <c r="AS627" s="529"/>
      <c r="AT627" s="529"/>
      <c r="AU627" s="529"/>
      <c r="AV627" s="529"/>
      <c r="AW627" s="529"/>
      <c r="AX627" s="529"/>
      <c r="AY627" s="529"/>
      <c r="AZ627" s="529"/>
      <c r="BA627" s="529"/>
      <c r="BB627" s="529"/>
      <c r="BC627" s="529"/>
      <c r="BD627" s="529"/>
      <c r="BE627" s="529"/>
      <c r="BF627" s="529"/>
      <c r="BG627" s="529"/>
      <c r="BH627" s="529"/>
      <c r="BI627" s="529"/>
      <c r="BJ627" s="529"/>
      <c r="BK627" s="529"/>
      <c r="BL627" s="529"/>
      <c r="BM627" s="529"/>
      <c r="BN627" s="529"/>
      <c r="BO627" s="529"/>
      <c r="BP627" s="529"/>
      <c r="BQ627" s="529"/>
      <c r="BR627" s="529"/>
      <c r="BS627" s="529"/>
      <c r="BT627" s="529"/>
    </row>
    <row r="628">
      <c r="A628" s="499"/>
      <c r="B628" s="527"/>
      <c r="C628" s="527"/>
      <c r="D628" s="528"/>
      <c r="E628" s="528"/>
      <c r="F628" s="528"/>
      <c r="G628" s="528"/>
      <c r="I628" s="529"/>
      <c r="J628" s="527"/>
      <c r="K628" s="527"/>
      <c r="L628" s="527"/>
      <c r="M628" s="528"/>
      <c r="N628" s="528"/>
      <c r="O628" s="528"/>
      <c r="P628" s="528"/>
      <c r="Q628" s="528"/>
      <c r="R628" s="528"/>
      <c r="S628" s="528"/>
      <c r="T628" s="528"/>
      <c r="U628" s="527"/>
      <c r="V628" s="528"/>
      <c r="W628" s="527"/>
      <c r="X628" s="529"/>
      <c r="Y628" s="529"/>
      <c r="Z628" s="529"/>
      <c r="AA628" s="529"/>
      <c r="AB628" s="529"/>
      <c r="AC628" s="529"/>
      <c r="AD628" s="529"/>
      <c r="AE628" s="529"/>
      <c r="AF628" s="529"/>
      <c r="AG628" s="529"/>
      <c r="AH628" s="529"/>
      <c r="AI628" s="529"/>
      <c r="AJ628" s="529"/>
      <c r="AK628" s="529"/>
      <c r="AL628" s="529"/>
      <c r="AM628" s="529"/>
      <c r="AN628" s="529"/>
      <c r="AO628" s="529"/>
      <c r="AP628" s="529"/>
      <c r="AQ628" s="529"/>
      <c r="AR628" s="529"/>
      <c r="AS628" s="529"/>
      <c r="AT628" s="529"/>
      <c r="AU628" s="529"/>
      <c r="AV628" s="529"/>
      <c r="AW628" s="529"/>
      <c r="AX628" s="529"/>
      <c r="AY628" s="529"/>
      <c r="AZ628" s="529"/>
      <c r="BA628" s="529"/>
      <c r="BB628" s="529"/>
      <c r="BC628" s="529"/>
      <c r="BD628" s="529"/>
      <c r="BE628" s="529"/>
      <c r="BF628" s="529"/>
      <c r="BG628" s="529"/>
      <c r="BH628" s="529"/>
      <c r="BI628" s="529"/>
      <c r="BJ628" s="529"/>
      <c r="BK628" s="529"/>
      <c r="BL628" s="529"/>
      <c r="BM628" s="529"/>
      <c r="BN628" s="529"/>
      <c r="BO628" s="529"/>
      <c r="BP628" s="529"/>
      <c r="BQ628" s="529"/>
      <c r="BR628" s="529"/>
      <c r="BS628" s="529"/>
      <c r="BT628" s="529"/>
    </row>
    <row r="629">
      <c r="A629" s="499"/>
      <c r="B629" s="527"/>
      <c r="C629" s="527"/>
      <c r="D629" s="528"/>
      <c r="E629" s="528"/>
      <c r="F629" s="528"/>
      <c r="G629" s="528"/>
      <c r="I629" s="529"/>
      <c r="J629" s="527"/>
      <c r="K629" s="527"/>
      <c r="L629" s="527"/>
      <c r="M629" s="528"/>
      <c r="N629" s="528"/>
      <c r="O629" s="528"/>
      <c r="P629" s="528"/>
      <c r="Q629" s="528"/>
      <c r="R629" s="528"/>
      <c r="S629" s="528"/>
      <c r="T629" s="528"/>
      <c r="U629" s="527"/>
      <c r="V629" s="528"/>
      <c r="W629" s="527"/>
      <c r="X629" s="529"/>
      <c r="Y629" s="529"/>
      <c r="Z629" s="529"/>
      <c r="AA629" s="529"/>
      <c r="AB629" s="529"/>
      <c r="AC629" s="529"/>
      <c r="AD629" s="529"/>
      <c r="AE629" s="529"/>
      <c r="AF629" s="529"/>
      <c r="AG629" s="529"/>
      <c r="AH629" s="529"/>
      <c r="AI629" s="529"/>
      <c r="AJ629" s="529"/>
      <c r="AK629" s="529"/>
      <c r="AL629" s="529"/>
      <c r="AM629" s="529"/>
      <c r="AN629" s="529"/>
      <c r="AO629" s="529"/>
      <c r="AP629" s="529"/>
      <c r="AQ629" s="529"/>
      <c r="AR629" s="529"/>
      <c r="AS629" s="529"/>
      <c r="AT629" s="529"/>
      <c r="AU629" s="529"/>
      <c r="AV629" s="529"/>
      <c r="AW629" s="529"/>
      <c r="AX629" s="529"/>
      <c r="AY629" s="529"/>
      <c r="AZ629" s="529"/>
      <c r="BA629" s="529"/>
      <c r="BB629" s="529"/>
      <c r="BC629" s="529"/>
      <c r="BD629" s="529"/>
      <c r="BE629" s="529"/>
      <c r="BF629" s="529"/>
      <c r="BG629" s="529"/>
      <c r="BH629" s="529"/>
      <c r="BI629" s="529"/>
      <c r="BJ629" s="529"/>
      <c r="BK629" s="529"/>
      <c r="BL629" s="529"/>
      <c r="BM629" s="529"/>
      <c r="BN629" s="529"/>
      <c r="BO629" s="529"/>
      <c r="BP629" s="529"/>
      <c r="BQ629" s="529"/>
      <c r="BR629" s="529"/>
      <c r="BS629" s="529"/>
      <c r="BT629" s="529"/>
    </row>
    <row r="630">
      <c r="A630" s="499"/>
      <c r="B630" s="527"/>
      <c r="C630" s="527"/>
      <c r="D630" s="528"/>
      <c r="E630" s="528"/>
      <c r="F630" s="528"/>
      <c r="G630" s="528"/>
      <c r="I630" s="529"/>
      <c r="J630" s="527"/>
      <c r="K630" s="527"/>
      <c r="L630" s="527"/>
      <c r="M630" s="528"/>
      <c r="N630" s="528"/>
      <c r="O630" s="528"/>
      <c r="P630" s="528"/>
      <c r="Q630" s="528"/>
      <c r="R630" s="528"/>
      <c r="S630" s="528"/>
      <c r="T630" s="528"/>
      <c r="U630" s="527"/>
      <c r="V630" s="528"/>
      <c r="W630" s="527"/>
      <c r="X630" s="529"/>
      <c r="Y630" s="529"/>
      <c r="Z630" s="529"/>
      <c r="AA630" s="529"/>
      <c r="AB630" s="529"/>
      <c r="AC630" s="529"/>
      <c r="AD630" s="529"/>
      <c r="AE630" s="529"/>
      <c r="AF630" s="529"/>
      <c r="AG630" s="529"/>
      <c r="AH630" s="529"/>
      <c r="AI630" s="529"/>
      <c r="AJ630" s="529"/>
      <c r="AK630" s="529"/>
      <c r="AL630" s="529"/>
      <c r="AM630" s="529"/>
      <c r="AN630" s="529"/>
      <c r="AO630" s="529"/>
      <c r="AP630" s="529"/>
      <c r="AQ630" s="529"/>
      <c r="AR630" s="529"/>
      <c r="AS630" s="529"/>
      <c r="AT630" s="529"/>
      <c r="AU630" s="529"/>
      <c r="AV630" s="529"/>
      <c r="AW630" s="529"/>
      <c r="AX630" s="529"/>
      <c r="AY630" s="529"/>
      <c r="AZ630" s="529"/>
      <c r="BA630" s="529"/>
      <c r="BB630" s="529"/>
      <c r="BC630" s="529"/>
      <c r="BD630" s="529"/>
      <c r="BE630" s="529"/>
      <c r="BF630" s="529"/>
      <c r="BG630" s="529"/>
      <c r="BH630" s="529"/>
      <c r="BI630" s="529"/>
      <c r="BJ630" s="529"/>
      <c r="BK630" s="529"/>
      <c r="BL630" s="529"/>
      <c r="BM630" s="529"/>
      <c r="BN630" s="529"/>
      <c r="BO630" s="529"/>
      <c r="BP630" s="529"/>
      <c r="BQ630" s="529"/>
      <c r="BR630" s="529"/>
      <c r="BS630" s="529"/>
      <c r="BT630" s="529"/>
    </row>
    <row r="631">
      <c r="A631" s="499"/>
      <c r="B631" s="527"/>
      <c r="C631" s="527"/>
      <c r="D631" s="528"/>
      <c r="E631" s="528"/>
      <c r="F631" s="528"/>
      <c r="G631" s="528"/>
      <c r="I631" s="529"/>
      <c r="J631" s="527"/>
      <c r="K631" s="527"/>
      <c r="L631" s="527"/>
      <c r="M631" s="528"/>
      <c r="N631" s="528"/>
      <c r="O631" s="528"/>
      <c r="P631" s="528"/>
      <c r="Q631" s="528"/>
      <c r="R631" s="528"/>
      <c r="S631" s="528"/>
      <c r="T631" s="528"/>
      <c r="U631" s="527"/>
      <c r="V631" s="528"/>
      <c r="W631" s="527"/>
      <c r="X631" s="529"/>
      <c r="Y631" s="529"/>
      <c r="Z631" s="529"/>
      <c r="AA631" s="529"/>
      <c r="AB631" s="529"/>
      <c r="AC631" s="529"/>
      <c r="AD631" s="529"/>
      <c r="AE631" s="529"/>
      <c r="AF631" s="529"/>
      <c r="AG631" s="529"/>
      <c r="AH631" s="529"/>
      <c r="AI631" s="529"/>
      <c r="AJ631" s="529"/>
      <c r="AK631" s="529"/>
      <c r="AL631" s="529"/>
      <c r="AM631" s="529"/>
      <c r="AN631" s="529"/>
      <c r="AO631" s="529"/>
      <c r="AP631" s="529"/>
      <c r="AQ631" s="529"/>
      <c r="AR631" s="529"/>
      <c r="AS631" s="529"/>
      <c r="AT631" s="529"/>
      <c r="AU631" s="529"/>
      <c r="AV631" s="529"/>
      <c r="AW631" s="529"/>
      <c r="AX631" s="529"/>
      <c r="AY631" s="529"/>
      <c r="AZ631" s="529"/>
      <c r="BA631" s="529"/>
      <c r="BB631" s="529"/>
      <c r="BC631" s="529"/>
      <c r="BD631" s="529"/>
      <c r="BE631" s="529"/>
      <c r="BF631" s="529"/>
      <c r="BG631" s="529"/>
      <c r="BH631" s="529"/>
      <c r="BI631" s="529"/>
      <c r="BJ631" s="529"/>
      <c r="BK631" s="529"/>
      <c r="BL631" s="529"/>
      <c r="BM631" s="529"/>
      <c r="BN631" s="529"/>
      <c r="BO631" s="529"/>
      <c r="BP631" s="529"/>
      <c r="BQ631" s="529"/>
      <c r="BR631" s="529"/>
      <c r="BS631" s="529"/>
      <c r="BT631" s="529"/>
    </row>
    <row r="632">
      <c r="A632" s="499"/>
      <c r="B632" s="527"/>
      <c r="C632" s="527"/>
      <c r="D632" s="528"/>
      <c r="E632" s="528"/>
      <c r="F632" s="528"/>
      <c r="G632" s="528"/>
      <c r="I632" s="529"/>
      <c r="J632" s="527"/>
      <c r="K632" s="527"/>
      <c r="L632" s="527"/>
      <c r="M632" s="528"/>
      <c r="N632" s="528"/>
      <c r="O632" s="528"/>
      <c r="P632" s="528"/>
      <c r="Q632" s="528"/>
      <c r="R632" s="528"/>
      <c r="S632" s="528"/>
      <c r="T632" s="528"/>
      <c r="U632" s="527"/>
      <c r="V632" s="528"/>
      <c r="W632" s="527"/>
      <c r="X632" s="529"/>
      <c r="Y632" s="529"/>
      <c r="Z632" s="529"/>
      <c r="AA632" s="529"/>
      <c r="AB632" s="529"/>
      <c r="AC632" s="529"/>
      <c r="AD632" s="529"/>
      <c r="AE632" s="529"/>
      <c r="AF632" s="529"/>
      <c r="AG632" s="529"/>
      <c r="AH632" s="529"/>
      <c r="AI632" s="529"/>
      <c r="AJ632" s="529"/>
      <c r="AK632" s="529"/>
      <c r="AL632" s="529"/>
      <c r="AM632" s="529"/>
      <c r="AN632" s="529"/>
      <c r="AO632" s="529"/>
      <c r="AP632" s="529"/>
      <c r="AQ632" s="529"/>
      <c r="AR632" s="529"/>
      <c r="AS632" s="529"/>
      <c r="AT632" s="529"/>
      <c r="AU632" s="529"/>
      <c r="AV632" s="529"/>
      <c r="AW632" s="529"/>
      <c r="AX632" s="529"/>
      <c r="AY632" s="529"/>
      <c r="AZ632" s="529"/>
      <c r="BA632" s="529"/>
      <c r="BB632" s="529"/>
      <c r="BC632" s="529"/>
      <c r="BD632" s="529"/>
      <c r="BE632" s="529"/>
      <c r="BF632" s="529"/>
      <c r="BG632" s="529"/>
      <c r="BH632" s="529"/>
      <c r="BI632" s="529"/>
      <c r="BJ632" s="529"/>
      <c r="BK632" s="529"/>
      <c r="BL632" s="529"/>
      <c r="BM632" s="529"/>
      <c r="BN632" s="529"/>
      <c r="BO632" s="529"/>
      <c r="BP632" s="529"/>
      <c r="BQ632" s="529"/>
      <c r="BR632" s="529"/>
      <c r="BS632" s="529"/>
      <c r="BT632" s="529"/>
    </row>
    <row r="633">
      <c r="A633" s="499"/>
      <c r="B633" s="527"/>
      <c r="C633" s="527"/>
      <c r="D633" s="528"/>
      <c r="E633" s="528"/>
      <c r="F633" s="528"/>
      <c r="G633" s="528"/>
      <c r="I633" s="529"/>
      <c r="J633" s="527"/>
      <c r="K633" s="527"/>
      <c r="L633" s="527"/>
      <c r="M633" s="528"/>
      <c r="N633" s="528"/>
      <c r="O633" s="528"/>
      <c r="P633" s="528"/>
      <c r="Q633" s="528"/>
      <c r="R633" s="528"/>
      <c r="S633" s="528"/>
      <c r="T633" s="528"/>
      <c r="U633" s="527"/>
      <c r="V633" s="528"/>
      <c r="W633" s="527"/>
      <c r="X633" s="529"/>
      <c r="Y633" s="529"/>
      <c r="Z633" s="529"/>
      <c r="AA633" s="529"/>
      <c r="AB633" s="529"/>
      <c r="AC633" s="529"/>
      <c r="AD633" s="529"/>
      <c r="AE633" s="529"/>
      <c r="AF633" s="529"/>
      <c r="AG633" s="529"/>
      <c r="AH633" s="529"/>
      <c r="AI633" s="529"/>
      <c r="AJ633" s="529"/>
      <c r="AK633" s="529"/>
      <c r="AL633" s="529"/>
      <c r="AM633" s="529"/>
      <c r="AN633" s="529"/>
      <c r="AO633" s="529"/>
      <c r="AP633" s="529"/>
      <c r="AQ633" s="529"/>
      <c r="AR633" s="529"/>
      <c r="AS633" s="529"/>
      <c r="AT633" s="529"/>
      <c r="AU633" s="529"/>
      <c r="AV633" s="529"/>
      <c r="AW633" s="529"/>
      <c r="AX633" s="529"/>
      <c r="AY633" s="529"/>
      <c r="AZ633" s="529"/>
      <c r="BA633" s="529"/>
      <c r="BB633" s="529"/>
      <c r="BC633" s="529"/>
      <c r="BD633" s="529"/>
      <c r="BE633" s="529"/>
      <c r="BF633" s="529"/>
      <c r="BG633" s="529"/>
      <c r="BH633" s="529"/>
      <c r="BI633" s="529"/>
      <c r="BJ633" s="529"/>
      <c r="BK633" s="529"/>
      <c r="BL633" s="529"/>
      <c r="BM633" s="529"/>
      <c r="BN633" s="529"/>
      <c r="BO633" s="529"/>
      <c r="BP633" s="529"/>
      <c r="BQ633" s="529"/>
      <c r="BR633" s="529"/>
      <c r="BS633" s="529"/>
      <c r="BT633" s="529"/>
    </row>
    <row r="634">
      <c r="A634" s="499"/>
      <c r="B634" s="527"/>
      <c r="C634" s="527"/>
      <c r="D634" s="528"/>
      <c r="E634" s="528"/>
      <c r="F634" s="528"/>
      <c r="G634" s="528"/>
      <c r="I634" s="529"/>
      <c r="J634" s="527"/>
      <c r="K634" s="527"/>
      <c r="L634" s="527"/>
      <c r="M634" s="528"/>
      <c r="N634" s="528"/>
      <c r="O634" s="528"/>
      <c r="P634" s="528"/>
      <c r="Q634" s="528"/>
      <c r="R634" s="528"/>
      <c r="S634" s="528"/>
      <c r="T634" s="528"/>
      <c r="U634" s="527"/>
      <c r="V634" s="528"/>
      <c r="W634" s="527"/>
      <c r="X634" s="529"/>
      <c r="Y634" s="529"/>
      <c r="Z634" s="529"/>
      <c r="AA634" s="529"/>
      <c r="AB634" s="529"/>
      <c r="AC634" s="529"/>
      <c r="AD634" s="529"/>
      <c r="AE634" s="529"/>
      <c r="AF634" s="529"/>
      <c r="AG634" s="529"/>
      <c r="AH634" s="529"/>
      <c r="AI634" s="529"/>
      <c r="AJ634" s="529"/>
      <c r="AK634" s="529"/>
      <c r="AL634" s="529"/>
      <c r="AM634" s="529"/>
      <c r="AN634" s="529"/>
      <c r="AO634" s="529"/>
      <c r="AP634" s="529"/>
      <c r="AQ634" s="529"/>
      <c r="AR634" s="529"/>
      <c r="AS634" s="529"/>
      <c r="AT634" s="529"/>
      <c r="AU634" s="529"/>
      <c r="AV634" s="529"/>
      <c r="AW634" s="529"/>
      <c r="AX634" s="529"/>
      <c r="AY634" s="529"/>
      <c r="AZ634" s="529"/>
      <c r="BA634" s="529"/>
      <c r="BB634" s="529"/>
      <c r="BC634" s="529"/>
      <c r="BD634" s="529"/>
      <c r="BE634" s="529"/>
      <c r="BF634" s="529"/>
      <c r="BG634" s="529"/>
      <c r="BH634" s="529"/>
      <c r="BI634" s="529"/>
      <c r="BJ634" s="529"/>
      <c r="BK634" s="529"/>
      <c r="BL634" s="529"/>
      <c r="BM634" s="529"/>
      <c r="BN634" s="529"/>
      <c r="BO634" s="529"/>
      <c r="BP634" s="529"/>
      <c r="BQ634" s="529"/>
      <c r="BR634" s="529"/>
      <c r="BS634" s="529"/>
      <c r="BT634" s="529"/>
    </row>
    <row r="635">
      <c r="A635" s="499"/>
      <c r="B635" s="527"/>
      <c r="C635" s="527"/>
      <c r="D635" s="528"/>
      <c r="E635" s="528"/>
      <c r="F635" s="528"/>
      <c r="G635" s="528"/>
      <c r="I635" s="529"/>
      <c r="J635" s="527"/>
      <c r="K635" s="527"/>
      <c r="L635" s="527"/>
      <c r="M635" s="528"/>
      <c r="N635" s="528"/>
      <c r="O635" s="528"/>
      <c r="P635" s="528"/>
      <c r="Q635" s="528"/>
      <c r="R635" s="528"/>
      <c r="S635" s="528"/>
      <c r="T635" s="528"/>
      <c r="U635" s="527"/>
      <c r="V635" s="528"/>
      <c r="W635" s="527"/>
      <c r="X635" s="529"/>
      <c r="Y635" s="529"/>
      <c r="Z635" s="529"/>
      <c r="AA635" s="529"/>
      <c r="AB635" s="529"/>
      <c r="AC635" s="529"/>
      <c r="AD635" s="529"/>
      <c r="AE635" s="529"/>
      <c r="AF635" s="529"/>
      <c r="AG635" s="529"/>
      <c r="AH635" s="529"/>
      <c r="AI635" s="529"/>
      <c r="AJ635" s="529"/>
      <c r="AK635" s="529"/>
      <c r="AL635" s="529"/>
      <c r="AM635" s="529"/>
      <c r="AN635" s="529"/>
      <c r="AO635" s="529"/>
      <c r="AP635" s="529"/>
      <c r="AQ635" s="529"/>
      <c r="AR635" s="529"/>
      <c r="AS635" s="529"/>
      <c r="AT635" s="529"/>
      <c r="AU635" s="529"/>
      <c r="AV635" s="529"/>
      <c r="AW635" s="529"/>
      <c r="AX635" s="529"/>
      <c r="AY635" s="529"/>
      <c r="AZ635" s="529"/>
      <c r="BA635" s="529"/>
      <c r="BB635" s="529"/>
      <c r="BC635" s="529"/>
      <c r="BD635" s="529"/>
      <c r="BE635" s="529"/>
      <c r="BF635" s="529"/>
      <c r="BG635" s="529"/>
      <c r="BH635" s="529"/>
      <c r="BI635" s="529"/>
      <c r="BJ635" s="529"/>
      <c r="BK635" s="529"/>
      <c r="BL635" s="529"/>
      <c r="BM635" s="529"/>
      <c r="BN635" s="529"/>
      <c r="BO635" s="529"/>
      <c r="BP635" s="529"/>
      <c r="BQ635" s="529"/>
      <c r="BR635" s="529"/>
      <c r="BS635" s="529"/>
      <c r="BT635" s="529"/>
    </row>
    <row r="636">
      <c r="A636" s="499"/>
      <c r="B636" s="527"/>
      <c r="C636" s="527"/>
      <c r="D636" s="528"/>
      <c r="E636" s="528"/>
      <c r="F636" s="528"/>
      <c r="G636" s="528"/>
      <c r="I636" s="529"/>
      <c r="J636" s="527"/>
      <c r="K636" s="527"/>
      <c r="L636" s="527"/>
      <c r="M636" s="528"/>
      <c r="N636" s="528"/>
      <c r="O636" s="528"/>
      <c r="P636" s="528"/>
      <c r="Q636" s="528"/>
      <c r="R636" s="528"/>
      <c r="S636" s="528"/>
      <c r="T636" s="528"/>
      <c r="U636" s="527"/>
      <c r="V636" s="528"/>
      <c r="W636" s="527"/>
      <c r="X636" s="529"/>
      <c r="Y636" s="529"/>
      <c r="Z636" s="529"/>
      <c r="AA636" s="529"/>
      <c r="AB636" s="529"/>
      <c r="AC636" s="529"/>
      <c r="AD636" s="529"/>
      <c r="AE636" s="529"/>
      <c r="AF636" s="529"/>
      <c r="AG636" s="529"/>
      <c r="AH636" s="529"/>
      <c r="AI636" s="529"/>
      <c r="AJ636" s="529"/>
      <c r="AK636" s="529"/>
      <c r="AL636" s="529"/>
      <c r="AM636" s="529"/>
      <c r="AN636" s="529"/>
      <c r="AO636" s="529"/>
      <c r="AP636" s="529"/>
      <c r="AQ636" s="529"/>
      <c r="AR636" s="529"/>
      <c r="AS636" s="529"/>
      <c r="AT636" s="529"/>
      <c r="AU636" s="529"/>
      <c r="AV636" s="529"/>
      <c r="AW636" s="529"/>
      <c r="AX636" s="529"/>
      <c r="AY636" s="529"/>
      <c r="AZ636" s="529"/>
      <c r="BA636" s="529"/>
      <c r="BB636" s="529"/>
      <c r="BC636" s="529"/>
      <c r="BD636" s="529"/>
      <c r="BE636" s="529"/>
      <c r="BF636" s="529"/>
      <c r="BG636" s="529"/>
      <c r="BH636" s="529"/>
      <c r="BI636" s="529"/>
      <c r="BJ636" s="529"/>
      <c r="BK636" s="529"/>
      <c r="BL636" s="529"/>
      <c r="BM636" s="529"/>
      <c r="BN636" s="529"/>
      <c r="BO636" s="529"/>
      <c r="BP636" s="529"/>
      <c r="BQ636" s="529"/>
      <c r="BR636" s="529"/>
      <c r="BS636" s="529"/>
      <c r="BT636" s="529"/>
    </row>
    <row r="637">
      <c r="A637" s="499"/>
      <c r="B637" s="527"/>
      <c r="C637" s="527"/>
      <c r="D637" s="528"/>
      <c r="E637" s="528"/>
      <c r="F637" s="528"/>
      <c r="G637" s="528"/>
      <c r="I637" s="529"/>
      <c r="J637" s="527"/>
      <c r="K637" s="527"/>
      <c r="L637" s="527"/>
      <c r="M637" s="528"/>
      <c r="N637" s="528"/>
      <c r="O637" s="528"/>
      <c r="P637" s="528"/>
      <c r="Q637" s="528"/>
      <c r="R637" s="528"/>
      <c r="S637" s="528"/>
      <c r="T637" s="528"/>
      <c r="U637" s="527"/>
      <c r="V637" s="528"/>
      <c r="W637" s="527"/>
      <c r="X637" s="529"/>
      <c r="Y637" s="529"/>
      <c r="Z637" s="529"/>
      <c r="AA637" s="529"/>
      <c r="AB637" s="529"/>
      <c r="AC637" s="529"/>
      <c r="AD637" s="529"/>
      <c r="AE637" s="529"/>
      <c r="AF637" s="529"/>
      <c r="AG637" s="529"/>
      <c r="AH637" s="529"/>
      <c r="AI637" s="529"/>
      <c r="AJ637" s="529"/>
      <c r="AK637" s="529"/>
      <c r="AL637" s="529"/>
      <c r="AM637" s="529"/>
      <c r="AN637" s="529"/>
      <c r="AO637" s="529"/>
      <c r="AP637" s="529"/>
      <c r="AQ637" s="529"/>
      <c r="AR637" s="529"/>
      <c r="AS637" s="529"/>
      <c r="AT637" s="529"/>
      <c r="AU637" s="529"/>
      <c r="AV637" s="529"/>
      <c r="AW637" s="529"/>
      <c r="AX637" s="529"/>
      <c r="AY637" s="529"/>
      <c r="AZ637" s="529"/>
      <c r="BA637" s="529"/>
      <c r="BB637" s="529"/>
      <c r="BC637" s="529"/>
      <c r="BD637" s="529"/>
      <c r="BE637" s="529"/>
      <c r="BF637" s="529"/>
      <c r="BG637" s="529"/>
      <c r="BH637" s="529"/>
      <c r="BI637" s="529"/>
      <c r="BJ637" s="529"/>
      <c r="BK637" s="529"/>
      <c r="BL637" s="529"/>
      <c r="BM637" s="529"/>
      <c r="BN637" s="529"/>
      <c r="BO637" s="529"/>
      <c r="BP637" s="529"/>
      <c r="BQ637" s="529"/>
      <c r="BR637" s="529"/>
      <c r="BS637" s="529"/>
      <c r="BT637" s="529"/>
    </row>
    <row r="638">
      <c r="A638" s="499"/>
      <c r="B638" s="527"/>
      <c r="C638" s="527"/>
      <c r="D638" s="528"/>
      <c r="E638" s="528"/>
      <c r="F638" s="528"/>
      <c r="G638" s="528"/>
      <c r="I638" s="529"/>
      <c r="J638" s="527"/>
      <c r="K638" s="527"/>
      <c r="L638" s="527"/>
      <c r="M638" s="528"/>
      <c r="N638" s="528"/>
      <c r="O638" s="528"/>
      <c r="P638" s="528"/>
      <c r="Q638" s="528"/>
      <c r="R638" s="528"/>
      <c r="S638" s="528"/>
      <c r="T638" s="528"/>
      <c r="U638" s="527"/>
      <c r="V638" s="528"/>
      <c r="W638" s="527"/>
      <c r="X638" s="529"/>
      <c r="Y638" s="529"/>
      <c r="Z638" s="529"/>
      <c r="AA638" s="529"/>
      <c r="AB638" s="529"/>
      <c r="AC638" s="529"/>
      <c r="AD638" s="529"/>
      <c r="AE638" s="529"/>
      <c r="AF638" s="529"/>
      <c r="AG638" s="529"/>
      <c r="AH638" s="529"/>
      <c r="AI638" s="529"/>
      <c r="AJ638" s="529"/>
      <c r="AK638" s="529"/>
      <c r="AL638" s="529"/>
      <c r="AM638" s="529"/>
      <c r="AN638" s="529"/>
      <c r="AO638" s="529"/>
      <c r="AP638" s="529"/>
      <c r="AQ638" s="529"/>
      <c r="AR638" s="529"/>
      <c r="AS638" s="529"/>
      <c r="AT638" s="529"/>
      <c r="AU638" s="529"/>
      <c r="AV638" s="529"/>
      <c r="AW638" s="529"/>
      <c r="AX638" s="529"/>
      <c r="AY638" s="529"/>
      <c r="AZ638" s="529"/>
      <c r="BA638" s="529"/>
      <c r="BB638" s="529"/>
      <c r="BC638" s="529"/>
      <c r="BD638" s="529"/>
      <c r="BE638" s="529"/>
      <c r="BF638" s="529"/>
      <c r="BG638" s="529"/>
      <c r="BH638" s="529"/>
      <c r="BI638" s="529"/>
      <c r="BJ638" s="529"/>
      <c r="BK638" s="529"/>
      <c r="BL638" s="529"/>
      <c r="BM638" s="529"/>
      <c r="BN638" s="529"/>
      <c r="BO638" s="529"/>
      <c r="BP638" s="529"/>
      <c r="BQ638" s="529"/>
      <c r="BR638" s="529"/>
      <c r="BS638" s="529"/>
      <c r="BT638" s="529"/>
    </row>
    <row r="639">
      <c r="A639" s="499"/>
      <c r="B639" s="527"/>
      <c r="C639" s="527"/>
      <c r="D639" s="528"/>
      <c r="E639" s="528"/>
      <c r="F639" s="528"/>
      <c r="G639" s="528"/>
      <c r="I639" s="529"/>
      <c r="J639" s="527"/>
      <c r="K639" s="527"/>
      <c r="L639" s="527"/>
      <c r="M639" s="528"/>
      <c r="N639" s="528"/>
      <c r="O639" s="528"/>
      <c r="P639" s="528"/>
      <c r="Q639" s="528"/>
      <c r="R639" s="528"/>
      <c r="S639" s="528"/>
      <c r="T639" s="528"/>
      <c r="U639" s="527"/>
      <c r="V639" s="528"/>
      <c r="W639" s="527"/>
      <c r="X639" s="529"/>
      <c r="Y639" s="529"/>
      <c r="Z639" s="529"/>
      <c r="AA639" s="529"/>
      <c r="AB639" s="529"/>
      <c r="AC639" s="529"/>
      <c r="AD639" s="529"/>
      <c r="AE639" s="529"/>
      <c r="AF639" s="529"/>
      <c r="AG639" s="529"/>
      <c r="AH639" s="529"/>
      <c r="AI639" s="529"/>
      <c r="AJ639" s="529"/>
      <c r="AK639" s="529"/>
      <c r="AL639" s="529"/>
      <c r="AM639" s="529"/>
      <c r="AN639" s="529"/>
      <c r="AO639" s="529"/>
      <c r="AP639" s="529"/>
      <c r="AQ639" s="529"/>
      <c r="AR639" s="529"/>
      <c r="AS639" s="529"/>
      <c r="AT639" s="529"/>
      <c r="AU639" s="529"/>
      <c r="AV639" s="529"/>
      <c r="AW639" s="529"/>
      <c r="AX639" s="529"/>
      <c r="AY639" s="529"/>
      <c r="AZ639" s="529"/>
      <c r="BA639" s="529"/>
      <c r="BB639" s="529"/>
      <c r="BC639" s="529"/>
      <c r="BD639" s="529"/>
      <c r="BE639" s="529"/>
      <c r="BF639" s="529"/>
      <c r="BG639" s="529"/>
      <c r="BH639" s="529"/>
      <c r="BI639" s="529"/>
      <c r="BJ639" s="529"/>
      <c r="BK639" s="529"/>
      <c r="BL639" s="529"/>
      <c r="BM639" s="529"/>
      <c r="BN639" s="529"/>
      <c r="BO639" s="529"/>
      <c r="BP639" s="529"/>
      <c r="BQ639" s="529"/>
      <c r="BR639" s="529"/>
      <c r="BS639" s="529"/>
      <c r="BT639" s="529"/>
    </row>
    <row r="640">
      <c r="A640" s="499"/>
      <c r="B640" s="527"/>
      <c r="C640" s="527"/>
      <c r="D640" s="528"/>
      <c r="E640" s="528"/>
      <c r="F640" s="528"/>
      <c r="G640" s="528"/>
      <c r="I640" s="529"/>
      <c r="J640" s="527"/>
      <c r="K640" s="527"/>
      <c r="L640" s="527"/>
      <c r="M640" s="528"/>
      <c r="N640" s="528"/>
      <c r="O640" s="528"/>
      <c r="P640" s="528"/>
      <c r="Q640" s="528"/>
      <c r="R640" s="528"/>
      <c r="S640" s="528"/>
      <c r="T640" s="528"/>
      <c r="U640" s="527"/>
      <c r="V640" s="528"/>
      <c r="W640" s="527"/>
      <c r="X640" s="529"/>
      <c r="Y640" s="529"/>
      <c r="Z640" s="529"/>
      <c r="AA640" s="529"/>
      <c r="AB640" s="529"/>
      <c r="AC640" s="529"/>
      <c r="AD640" s="529"/>
      <c r="AE640" s="529"/>
      <c r="AF640" s="529"/>
      <c r="AG640" s="529"/>
      <c r="AH640" s="529"/>
      <c r="AI640" s="529"/>
      <c r="AJ640" s="529"/>
      <c r="AK640" s="529"/>
      <c r="AL640" s="529"/>
      <c r="AM640" s="529"/>
      <c r="AN640" s="529"/>
      <c r="AO640" s="529"/>
      <c r="AP640" s="529"/>
      <c r="AQ640" s="529"/>
      <c r="AR640" s="529"/>
      <c r="AS640" s="529"/>
      <c r="AT640" s="529"/>
      <c r="AU640" s="529"/>
      <c r="AV640" s="529"/>
      <c r="AW640" s="529"/>
      <c r="AX640" s="529"/>
      <c r="AY640" s="529"/>
      <c r="AZ640" s="529"/>
      <c r="BA640" s="529"/>
      <c r="BB640" s="529"/>
      <c r="BC640" s="529"/>
      <c r="BD640" s="529"/>
      <c r="BE640" s="529"/>
      <c r="BF640" s="529"/>
      <c r="BG640" s="529"/>
      <c r="BH640" s="529"/>
      <c r="BI640" s="529"/>
      <c r="BJ640" s="529"/>
      <c r="BK640" s="529"/>
      <c r="BL640" s="529"/>
      <c r="BM640" s="529"/>
      <c r="BN640" s="529"/>
      <c r="BO640" s="529"/>
      <c r="BP640" s="529"/>
      <c r="BQ640" s="529"/>
      <c r="BR640" s="529"/>
      <c r="BS640" s="529"/>
      <c r="BT640" s="529"/>
    </row>
    <row r="641">
      <c r="A641" s="499"/>
      <c r="B641" s="527"/>
      <c r="C641" s="527"/>
      <c r="D641" s="528"/>
      <c r="E641" s="528"/>
      <c r="F641" s="528"/>
      <c r="G641" s="528"/>
      <c r="I641" s="529"/>
      <c r="J641" s="527"/>
      <c r="K641" s="527"/>
      <c r="L641" s="527"/>
      <c r="M641" s="528"/>
      <c r="N641" s="528"/>
      <c r="O641" s="528"/>
      <c r="P641" s="528"/>
      <c r="Q641" s="528"/>
      <c r="R641" s="528"/>
      <c r="S641" s="528"/>
      <c r="T641" s="528"/>
      <c r="U641" s="527"/>
      <c r="V641" s="528"/>
      <c r="W641" s="527"/>
      <c r="X641" s="529"/>
      <c r="Y641" s="529"/>
      <c r="Z641" s="529"/>
      <c r="AA641" s="529"/>
      <c r="AB641" s="529"/>
      <c r="AC641" s="529"/>
      <c r="AD641" s="529"/>
      <c r="AE641" s="529"/>
      <c r="AF641" s="529"/>
      <c r="AG641" s="529"/>
      <c r="AH641" s="529"/>
      <c r="AI641" s="529"/>
      <c r="AJ641" s="529"/>
      <c r="AK641" s="529"/>
      <c r="AL641" s="529"/>
      <c r="AM641" s="529"/>
      <c r="AN641" s="529"/>
      <c r="AO641" s="529"/>
      <c r="AP641" s="529"/>
      <c r="AQ641" s="529"/>
      <c r="AR641" s="529"/>
      <c r="AS641" s="529"/>
      <c r="AT641" s="529"/>
      <c r="AU641" s="529"/>
      <c r="AV641" s="529"/>
      <c r="AW641" s="529"/>
      <c r="AX641" s="529"/>
      <c r="AY641" s="529"/>
      <c r="AZ641" s="529"/>
      <c r="BA641" s="529"/>
      <c r="BB641" s="529"/>
      <c r="BC641" s="529"/>
      <c r="BD641" s="529"/>
      <c r="BE641" s="529"/>
      <c r="BF641" s="529"/>
      <c r="BG641" s="529"/>
      <c r="BH641" s="529"/>
      <c r="BI641" s="529"/>
      <c r="BJ641" s="529"/>
      <c r="BK641" s="529"/>
      <c r="BL641" s="529"/>
      <c r="BM641" s="529"/>
      <c r="BN641" s="529"/>
      <c r="BO641" s="529"/>
      <c r="BP641" s="529"/>
      <c r="BQ641" s="529"/>
      <c r="BR641" s="529"/>
      <c r="BS641" s="529"/>
      <c r="BT641" s="529"/>
    </row>
    <row r="642">
      <c r="A642" s="499"/>
      <c r="B642" s="527"/>
      <c r="C642" s="527"/>
      <c r="D642" s="528"/>
      <c r="E642" s="528"/>
      <c r="F642" s="528"/>
      <c r="G642" s="528"/>
      <c r="I642" s="529"/>
      <c r="J642" s="527"/>
      <c r="K642" s="527"/>
      <c r="L642" s="527"/>
      <c r="M642" s="528"/>
      <c r="N642" s="528"/>
      <c r="O642" s="528"/>
      <c r="P642" s="528"/>
      <c r="Q642" s="528"/>
      <c r="R642" s="528"/>
      <c r="S642" s="528"/>
      <c r="T642" s="528"/>
      <c r="U642" s="527"/>
      <c r="V642" s="528"/>
      <c r="W642" s="527"/>
      <c r="X642" s="529"/>
      <c r="Y642" s="529"/>
      <c r="Z642" s="529"/>
      <c r="AA642" s="529"/>
      <c r="AB642" s="529"/>
      <c r="AC642" s="529"/>
      <c r="AD642" s="529"/>
      <c r="AE642" s="529"/>
      <c r="AF642" s="529"/>
      <c r="AG642" s="529"/>
      <c r="AH642" s="529"/>
      <c r="AI642" s="529"/>
      <c r="AJ642" s="529"/>
      <c r="AK642" s="529"/>
      <c r="AL642" s="529"/>
      <c r="AM642" s="529"/>
      <c r="AN642" s="529"/>
      <c r="AO642" s="529"/>
      <c r="AP642" s="529"/>
      <c r="AQ642" s="529"/>
      <c r="AR642" s="529"/>
      <c r="AS642" s="529"/>
      <c r="AT642" s="529"/>
      <c r="AU642" s="529"/>
      <c r="AV642" s="529"/>
      <c r="AW642" s="529"/>
      <c r="AX642" s="529"/>
      <c r="AY642" s="529"/>
      <c r="AZ642" s="529"/>
      <c r="BA642" s="529"/>
      <c r="BB642" s="529"/>
      <c r="BC642" s="529"/>
      <c r="BD642" s="529"/>
      <c r="BE642" s="529"/>
      <c r="BF642" s="529"/>
      <c r="BG642" s="529"/>
      <c r="BH642" s="529"/>
      <c r="BI642" s="529"/>
      <c r="BJ642" s="529"/>
      <c r="BK642" s="529"/>
      <c r="BL642" s="529"/>
      <c r="BM642" s="529"/>
      <c r="BN642" s="529"/>
      <c r="BO642" s="529"/>
      <c r="BP642" s="529"/>
      <c r="BQ642" s="529"/>
      <c r="BR642" s="529"/>
      <c r="BS642" s="529"/>
      <c r="BT642" s="529"/>
    </row>
    <row r="643">
      <c r="A643" s="499"/>
      <c r="B643" s="527"/>
      <c r="C643" s="527"/>
      <c r="D643" s="528"/>
      <c r="E643" s="528"/>
      <c r="F643" s="528"/>
      <c r="G643" s="528"/>
      <c r="I643" s="529"/>
      <c r="J643" s="527"/>
      <c r="K643" s="527"/>
      <c r="L643" s="527"/>
      <c r="M643" s="528"/>
      <c r="N643" s="528"/>
      <c r="O643" s="528"/>
      <c r="P643" s="528"/>
      <c r="Q643" s="528"/>
      <c r="R643" s="528"/>
      <c r="S643" s="528"/>
      <c r="T643" s="528"/>
      <c r="U643" s="527"/>
      <c r="V643" s="528"/>
      <c r="W643" s="527"/>
      <c r="X643" s="529"/>
      <c r="Y643" s="529"/>
      <c r="Z643" s="529"/>
      <c r="AA643" s="529"/>
      <c r="AB643" s="529"/>
      <c r="AC643" s="529"/>
      <c r="AD643" s="529"/>
      <c r="AE643" s="529"/>
      <c r="AF643" s="529"/>
      <c r="AG643" s="529"/>
      <c r="AH643" s="529"/>
      <c r="AI643" s="529"/>
      <c r="AJ643" s="529"/>
      <c r="AK643" s="529"/>
      <c r="AL643" s="529"/>
      <c r="AM643" s="529"/>
      <c r="AN643" s="529"/>
      <c r="AO643" s="529"/>
      <c r="AP643" s="529"/>
      <c r="AQ643" s="529"/>
      <c r="AR643" s="529"/>
      <c r="AS643" s="529"/>
      <c r="AT643" s="529"/>
      <c r="AU643" s="529"/>
      <c r="AV643" s="529"/>
      <c r="AW643" s="529"/>
      <c r="AX643" s="529"/>
      <c r="AY643" s="529"/>
      <c r="AZ643" s="529"/>
      <c r="BA643" s="529"/>
      <c r="BB643" s="529"/>
      <c r="BC643" s="529"/>
      <c r="BD643" s="529"/>
      <c r="BE643" s="529"/>
      <c r="BF643" s="529"/>
      <c r="BG643" s="529"/>
      <c r="BH643" s="529"/>
      <c r="BI643" s="529"/>
      <c r="BJ643" s="529"/>
      <c r="BK643" s="529"/>
      <c r="BL643" s="529"/>
      <c r="BM643" s="529"/>
      <c r="BN643" s="529"/>
      <c r="BO643" s="529"/>
      <c r="BP643" s="529"/>
      <c r="BQ643" s="529"/>
      <c r="BR643" s="529"/>
      <c r="BS643" s="529"/>
      <c r="BT643" s="529"/>
    </row>
    <row r="644">
      <c r="A644" s="499"/>
      <c r="B644" s="527"/>
      <c r="C644" s="527"/>
      <c r="D644" s="528"/>
      <c r="E644" s="528"/>
      <c r="F644" s="528"/>
      <c r="G644" s="528"/>
      <c r="I644" s="529"/>
      <c r="J644" s="527"/>
      <c r="K644" s="527"/>
      <c r="L644" s="527"/>
      <c r="M644" s="528"/>
      <c r="N644" s="528"/>
      <c r="O644" s="528"/>
      <c r="P644" s="528"/>
      <c r="Q644" s="528"/>
      <c r="R644" s="528"/>
      <c r="S644" s="528"/>
      <c r="T644" s="528"/>
      <c r="U644" s="527"/>
      <c r="V644" s="528"/>
      <c r="W644" s="527"/>
      <c r="X644" s="529"/>
      <c r="Y644" s="529"/>
      <c r="Z644" s="529"/>
      <c r="AA644" s="529"/>
      <c r="AB644" s="529"/>
      <c r="AC644" s="529"/>
      <c r="AD644" s="529"/>
      <c r="AE644" s="529"/>
      <c r="AF644" s="529"/>
      <c r="AG644" s="529"/>
      <c r="AH644" s="529"/>
      <c r="AI644" s="529"/>
      <c r="AJ644" s="529"/>
      <c r="AK644" s="529"/>
      <c r="AL644" s="529"/>
      <c r="AM644" s="529"/>
      <c r="AN644" s="529"/>
      <c r="AO644" s="529"/>
      <c r="AP644" s="529"/>
      <c r="AQ644" s="529"/>
      <c r="AR644" s="529"/>
      <c r="AS644" s="529"/>
      <c r="AT644" s="529"/>
      <c r="AU644" s="529"/>
      <c r="AV644" s="529"/>
      <c r="AW644" s="529"/>
      <c r="AX644" s="529"/>
      <c r="AY644" s="529"/>
      <c r="AZ644" s="529"/>
      <c r="BA644" s="529"/>
      <c r="BB644" s="529"/>
      <c r="BC644" s="529"/>
      <c r="BD644" s="529"/>
      <c r="BE644" s="529"/>
      <c r="BF644" s="529"/>
      <c r="BG644" s="529"/>
      <c r="BH644" s="529"/>
      <c r="BI644" s="529"/>
      <c r="BJ644" s="529"/>
      <c r="BK644" s="529"/>
      <c r="BL644" s="529"/>
      <c r="BM644" s="529"/>
      <c r="BN644" s="529"/>
      <c r="BO644" s="529"/>
      <c r="BP644" s="529"/>
      <c r="BQ644" s="529"/>
      <c r="BR644" s="529"/>
      <c r="BS644" s="529"/>
      <c r="BT644" s="529"/>
    </row>
    <row r="645">
      <c r="A645" s="499"/>
      <c r="B645" s="527"/>
      <c r="C645" s="527"/>
      <c r="D645" s="528"/>
      <c r="E645" s="528"/>
      <c r="F645" s="528"/>
      <c r="G645" s="528"/>
      <c r="I645" s="529"/>
      <c r="J645" s="527"/>
      <c r="K645" s="527"/>
      <c r="L645" s="527"/>
      <c r="M645" s="528"/>
      <c r="N645" s="528"/>
      <c r="O645" s="528"/>
      <c r="P645" s="528"/>
      <c r="Q645" s="528"/>
      <c r="R645" s="528"/>
      <c r="S645" s="528"/>
      <c r="T645" s="528"/>
      <c r="U645" s="527"/>
      <c r="V645" s="528"/>
      <c r="W645" s="527"/>
      <c r="X645" s="529"/>
      <c r="Y645" s="529"/>
      <c r="Z645" s="529"/>
      <c r="AA645" s="529"/>
      <c r="AB645" s="529"/>
      <c r="AC645" s="529"/>
      <c r="AD645" s="529"/>
      <c r="AE645" s="529"/>
      <c r="AF645" s="529"/>
      <c r="AG645" s="529"/>
      <c r="AH645" s="529"/>
      <c r="AI645" s="529"/>
      <c r="AJ645" s="529"/>
      <c r="AK645" s="529"/>
      <c r="AL645" s="529"/>
      <c r="AM645" s="529"/>
      <c r="AN645" s="529"/>
      <c r="AO645" s="529"/>
      <c r="AP645" s="529"/>
      <c r="AQ645" s="529"/>
      <c r="AR645" s="529"/>
      <c r="AS645" s="529"/>
      <c r="AT645" s="529"/>
      <c r="AU645" s="529"/>
      <c r="AV645" s="529"/>
      <c r="AW645" s="529"/>
      <c r="AX645" s="529"/>
      <c r="AY645" s="529"/>
      <c r="AZ645" s="529"/>
      <c r="BA645" s="529"/>
      <c r="BB645" s="529"/>
      <c r="BC645" s="529"/>
      <c r="BD645" s="529"/>
      <c r="BE645" s="529"/>
      <c r="BF645" s="529"/>
      <c r="BG645" s="529"/>
      <c r="BH645" s="529"/>
      <c r="BI645" s="529"/>
      <c r="BJ645" s="529"/>
      <c r="BK645" s="529"/>
      <c r="BL645" s="529"/>
      <c r="BM645" s="529"/>
      <c r="BN645" s="529"/>
      <c r="BO645" s="529"/>
      <c r="BP645" s="529"/>
      <c r="BQ645" s="529"/>
      <c r="BR645" s="529"/>
      <c r="BS645" s="529"/>
      <c r="BT645" s="529"/>
    </row>
    <row r="646">
      <c r="A646" s="499"/>
      <c r="B646" s="527"/>
      <c r="C646" s="527"/>
      <c r="D646" s="528"/>
      <c r="E646" s="528"/>
      <c r="F646" s="528"/>
      <c r="G646" s="528"/>
      <c r="I646" s="529"/>
      <c r="J646" s="527"/>
      <c r="K646" s="527"/>
      <c r="L646" s="527"/>
      <c r="M646" s="528"/>
      <c r="N646" s="528"/>
      <c r="O646" s="528"/>
      <c r="P646" s="528"/>
      <c r="Q646" s="528"/>
      <c r="R646" s="528"/>
      <c r="S646" s="528"/>
      <c r="T646" s="528"/>
      <c r="U646" s="527"/>
      <c r="V646" s="528"/>
      <c r="W646" s="527"/>
      <c r="X646" s="529"/>
      <c r="Y646" s="529"/>
      <c r="Z646" s="529"/>
      <c r="AA646" s="529"/>
      <c r="AB646" s="529"/>
      <c r="AC646" s="529"/>
      <c r="AD646" s="529"/>
      <c r="AE646" s="529"/>
      <c r="AF646" s="529"/>
      <c r="AG646" s="529"/>
      <c r="AH646" s="529"/>
      <c r="AI646" s="529"/>
      <c r="AJ646" s="529"/>
      <c r="AK646" s="529"/>
      <c r="AL646" s="529"/>
      <c r="AM646" s="529"/>
      <c r="AN646" s="529"/>
      <c r="AO646" s="529"/>
      <c r="AP646" s="529"/>
      <c r="AQ646" s="529"/>
      <c r="AR646" s="529"/>
      <c r="AS646" s="529"/>
      <c r="AT646" s="529"/>
      <c r="AU646" s="529"/>
      <c r="AV646" s="529"/>
      <c r="AW646" s="529"/>
      <c r="AX646" s="529"/>
      <c r="AY646" s="529"/>
      <c r="AZ646" s="529"/>
      <c r="BA646" s="529"/>
      <c r="BB646" s="529"/>
      <c r="BC646" s="529"/>
      <c r="BD646" s="529"/>
      <c r="BE646" s="529"/>
      <c r="BF646" s="529"/>
      <c r="BG646" s="529"/>
      <c r="BH646" s="529"/>
      <c r="BI646" s="529"/>
      <c r="BJ646" s="529"/>
      <c r="BK646" s="529"/>
      <c r="BL646" s="529"/>
      <c r="BM646" s="529"/>
      <c r="BN646" s="529"/>
      <c r="BO646" s="529"/>
      <c r="BP646" s="529"/>
      <c r="BQ646" s="529"/>
      <c r="BR646" s="529"/>
      <c r="BS646" s="529"/>
      <c r="BT646" s="529"/>
    </row>
    <row r="647">
      <c r="A647" s="499"/>
      <c r="B647" s="527"/>
      <c r="C647" s="527"/>
      <c r="D647" s="528"/>
      <c r="E647" s="528"/>
      <c r="F647" s="528"/>
      <c r="G647" s="528"/>
      <c r="I647" s="529"/>
      <c r="J647" s="527"/>
      <c r="K647" s="527"/>
      <c r="L647" s="527"/>
      <c r="M647" s="528"/>
      <c r="N647" s="528"/>
      <c r="O647" s="528"/>
      <c r="P647" s="528"/>
      <c r="Q647" s="528"/>
      <c r="R647" s="528"/>
      <c r="S647" s="528"/>
      <c r="T647" s="528"/>
      <c r="U647" s="527"/>
      <c r="V647" s="528"/>
      <c r="W647" s="527"/>
      <c r="X647" s="529"/>
      <c r="Y647" s="529"/>
      <c r="Z647" s="529"/>
      <c r="AA647" s="529"/>
      <c r="AB647" s="529"/>
      <c r="AC647" s="529"/>
      <c r="AD647" s="529"/>
      <c r="AE647" s="529"/>
      <c r="AF647" s="529"/>
      <c r="AG647" s="529"/>
      <c r="AH647" s="529"/>
      <c r="AI647" s="529"/>
      <c r="AJ647" s="529"/>
      <c r="AK647" s="529"/>
      <c r="AL647" s="529"/>
      <c r="AM647" s="529"/>
      <c r="AN647" s="529"/>
      <c r="AO647" s="529"/>
      <c r="AP647" s="529"/>
      <c r="AQ647" s="529"/>
      <c r="AR647" s="529"/>
      <c r="AS647" s="529"/>
      <c r="AT647" s="529"/>
      <c r="AU647" s="529"/>
      <c r="AV647" s="529"/>
      <c r="AW647" s="529"/>
      <c r="AX647" s="529"/>
      <c r="AY647" s="529"/>
      <c r="AZ647" s="529"/>
      <c r="BA647" s="529"/>
      <c r="BB647" s="529"/>
      <c r="BC647" s="529"/>
      <c r="BD647" s="529"/>
      <c r="BE647" s="529"/>
      <c r="BF647" s="529"/>
      <c r="BG647" s="529"/>
      <c r="BH647" s="529"/>
      <c r="BI647" s="529"/>
      <c r="BJ647" s="529"/>
      <c r="BK647" s="529"/>
      <c r="BL647" s="529"/>
      <c r="BM647" s="529"/>
      <c r="BN647" s="529"/>
      <c r="BO647" s="529"/>
      <c r="BP647" s="529"/>
      <c r="BQ647" s="529"/>
      <c r="BR647" s="529"/>
      <c r="BS647" s="529"/>
      <c r="BT647" s="529"/>
    </row>
    <row r="648">
      <c r="A648" s="499"/>
      <c r="B648" s="527"/>
      <c r="C648" s="527"/>
      <c r="D648" s="528"/>
      <c r="E648" s="528"/>
      <c r="F648" s="528"/>
      <c r="G648" s="528"/>
      <c r="I648" s="529"/>
      <c r="J648" s="527"/>
      <c r="K648" s="527"/>
      <c r="L648" s="527"/>
      <c r="M648" s="528"/>
      <c r="N648" s="528"/>
      <c r="O648" s="528"/>
      <c r="P648" s="528"/>
      <c r="Q648" s="528"/>
      <c r="R648" s="528"/>
      <c r="S648" s="528"/>
      <c r="T648" s="528"/>
      <c r="U648" s="527"/>
      <c r="V648" s="528"/>
      <c r="W648" s="527"/>
      <c r="X648" s="529"/>
      <c r="Y648" s="529"/>
      <c r="Z648" s="529"/>
      <c r="AA648" s="529"/>
      <c r="AB648" s="529"/>
      <c r="AC648" s="529"/>
      <c r="AD648" s="529"/>
      <c r="AE648" s="529"/>
      <c r="AF648" s="529"/>
      <c r="AG648" s="529"/>
      <c r="AH648" s="529"/>
      <c r="AI648" s="529"/>
      <c r="AJ648" s="529"/>
      <c r="AK648" s="529"/>
      <c r="AL648" s="529"/>
      <c r="AM648" s="529"/>
      <c r="AN648" s="529"/>
      <c r="AO648" s="529"/>
      <c r="AP648" s="529"/>
      <c r="AQ648" s="529"/>
      <c r="AR648" s="529"/>
      <c r="AS648" s="529"/>
      <c r="AT648" s="529"/>
      <c r="AU648" s="529"/>
      <c r="AV648" s="529"/>
      <c r="AW648" s="529"/>
      <c r="AX648" s="529"/>
      <c r="AY648" s="529"/>
      <c r="AZ648" s="529"/>
      <c r="BA648" s="529"/>
      <c r="BB648" s="529"/>
      <c r="BC648" s="529"/>
      <c r="BD648" s="529"/>
      <c r="BE648" s="529"/>
      <c r="BF648" s="529"/>
      <c r="BG648" s="529"/>
      <c r="BH648" s="529"/>
      <c r="BI648" s="529"/>
      <c r="BJ648" s="529"/>
      <c r="BK648" s="529"/>
      <c r="BL648" s="529"/>
      <c r="BM648" s="529"/>
      <c r="BN648" s="529"/>
      <c r="BO648" s="529"/>
      <c r="BP648" s="529"/>
      <c r="BQ648" s="529"/>
      <c r="BR648" s="529"/>
      <c r="BS648" s="529"/>
      <c r="BT648" s="529"/>
    </row>
    <row r="649">
      <c r="A649" s="499"/>
      <c r="B649" s="527"/>
      <c r="C649" s="527"/>
      <c r="D649" s="528"/>
      <c r="E649" s="528"/>
      <c r="F649" s="528"/>
      <c r="G649" s="528"/>
      <c r="I649" s="529"/>
      <c r="J649" s="527"/>
      <c r="K649" s="527"/>
      <c r="L649" s="527"/>
      <c r="M649" s="528"/>
      <c r="N649" s="528"/>
      <c r="O649" s="528"/>
      <c r="P649" s="528"/>
      <c r="Q649" s="528"/>
      <c r="R649" s="528"/>
      <c r="S649" s="528"/>
      <c r="T649" s="528"/>
      <c r="U649" s="527"/>
      <c r="V649" s="528"/>
      <c r="W649" s="527"/>
      <c r="X649" s="529"/>
      <c r="Y649" s="529"/>
      <c r="Z649" s="529"/>
      <c r="AA649" s="529"/>
      <c r="AB649" s="529"/>
      <c r="AC649" s="529"/>
      <c r="AD649" s="529"/>
      <c r="AE649" s="529"/>
      <c r="AF649" s="529"/>
      <c r="AG649" s="529"/>
      <c r="AH649" s="529"/>
      <c r="AI649" s="529"/>
      <c r="AJ649" s="529"/>
      <c r="AK649" s="529"/>
      <c r="AL649" s="529"/>
      <c r="AM649" s="529"/>
      <c r="AN649" s="529"/>
      <c r="AO649" s="529"/>
      <c r="AP649" s="529"/>
      <c r="AQ649" s="529"/>
      <c r="AR649" s="529"/>
      <c r="AS649" s="529"/>
      <c r="AT649" s="529"/>
      <c r="AU649" s="529"/>
      <c r="AV649" s="529"/>
      <c r="AW649" s="529"/>
      <c r="AX649" s="529"/>
      <c r="AY649" s="529"/>
      <c r="AZ649" s="529"/>
      <c r="BA649" s="529"/>
      <c r="BB649" s="529"/>
      <c r="BC649" s="529"/>
      <c r="BD649" s="529"/>
      <c r="BE649" s="529"/>
      <c r="BF649" s="529"/>
      <c r="BG649" s="529"/>
      <c r="BH649" s="529"/>
      <c r="BI649" s="529"/>
      <c r="BJ649" s="529"/>
      <c r="BK649" s="529"/>
      <c r="BL649" s="529"/>
      <c r="BM649" s="529"/>
      <c r="BN649" s="529"/>
      <c r="BO649" s="529"/>
      <c r="BP649" s="529"/>
      <c r="BQ649" s="529"/>
      <c r="BR649" s="529"/>
      <c r="BS649" s="529"/>
      <c r="BT649" s="529"/>
    </row>
    <row r="650">
      <c r="A650" s="499"/>
      <c r="B650" s="527"/>
      <c r="C650" s="527"/>
      <c r="D650" s="528"/>
      <c r="E650" s="528"/>
      <c r="F650" s="528"/>
      <c r="G650" s="528"/>
      <c r="I650" s="529"/>
      <c r="J650" s="527"/>
      <c r="K650" s="527"/>
      <c r="L650" s="527"/>
      <c r="M650" s="528"/>
      <c r="N650" s="528"/>
      <c r="O650" s="528"/>
      <c r="P650" s="528"/>
      <c r="Q650" s="528"/>
      <c r="R650" s="528"/>
      <c r="S650" s="528"/>
      <c r="T650" s="528"/>
      <c r="U650" s="527"/>
      <c r="V650" s="528"/>
      <c r="W650" s="527"/>
      <c r="X650" s="529"/>
      <c r="Y650" s="529"/>
      <c r="Z650" s="529"/>
      <c r="AA650" s="529"/>
      <c r="AB650" s="529"/>
      <c r="AC650" s="529"/>
      <c r="AD650" s="529"/>
      <c r="AE650" s="529"/>
      <c r="AF650" s="529"/>
      <c r="AG650" s="529"/>
      <c r="AH650" s="529"/>
      <c r="AI650" s="529"/>
      <c r="AJ650" s="529"/>
      <c r="AK650" s="529"/>
      <c r="AL650" s="529"/>
      <c r="AM650" s="529"/>
      <c r="AN650" s="529"/>
      <c r="AO650" s="529"/>
      <c r="AP650" s="529"/>
      <c r="AQ650" s="529"/>
      <c r="AR650" s="529"/>
      <c r="AS650" s="529"/>
      <c r="AT650" s="529"/>
      <c r="AU650" s="529"/>
      <c r="AV650" s="529"/>
      <c r="AW650" s="529"/>
      <c r="AX650" s="529"/>
      <c r="AY650" s="529"/>
      <c r="AZ650" s="529"/>
      <c r="BA650" s="529"/>
      <c r="BB650" s="529"/>
      <c r="BC650" s="529"/>
      <c r="BD650" s="529"/>
      <c r="BE650" s="529"/>
      <c r="BF650" s="529"/>
      <c r="BG650" s="529"/>
      <c r="BH650" s="529"/>
      <c r="BI650" s="529"/>
      <c r="BJ650" s="529"/>
      <c r="BK650" s="529"/>
      <c r="BL650" s="529"/>
      <c r="BM650" s="529"/>
      <c r="BN650" s="529"/>
      <c r="BO650" s="529"/>
      <c r="BP650" s="529"/>
      <c r="BQ650" s="529"/>
      <c r="BR650" s="529"/>
      <c r="BS650" s="529"/>
      <c r="BT650" s="529"/>
    </row>
    <row r="651">
      <c r="A651" s="499"/>
      <c r="B651" s="527"/>
      <c r="C651" s="527"/>
      <c r="D651" s="528"/>
      <c r="E651" s="528"/>
      <c r="F651" s="528"/>
      <c r="G651" s="528"/>
      <c r="I651" s="529"/>
      <c r="J651" s="527"/>
      <c r="K651" s="527"/>
      <c r="L651" s="527"/>
      <c r="M651" s="528"/>
      <c r="N651" s="528"/>
      <c r="O651" s="528"/>
      <c r="P651" s="528"/>
      <c r="Q651" s="528"/>
      <c r="R651" s="528"/>
      <c r="S651" s="528"/>
      <c r="T651" s="528"/>
      <c r="U651" s="527"/>
      <c r="V651" s="528"/>
      <c r="W651" s="527"/>
      <c r="X651" s="529"/>
      <c r="Y651" s="529"/>
      <c r="Z651" s="529"/>
      <c r="AA651" s="529"/>
      <c r="AB651" s="529"/>
      <c r="AC651" s="529"/>
      <c r="AD651" s="529"/>
      <c r="AE651" s="529"/>
      <c r="AF651" s="529"/>
      <c r="AG651" s="529"/>
      <c r="AH651" s="529"/>
      <c r="AI651" s="529"/>
      <c r="AJ651" s="529"/>
      <c r="AK651" s="529"/>
      <c r="AL651" s="529"/>
      <c r="AM651" s="529"/>
      <c r="AN651" s="529"/>
      <c r="AO651" s="529"/>
      <c r="AP651" s="529"/>
      <c r="AQ651" s="529"/>
      <c r="AR651" s="529"/>
      <c r="AS651" s="529"/>
      <c r="AT651" s="529"/>
      <c r="AU651" s="529"/>
      <c r="AV651" s="529"/>
      <c r="AW651" s="529"/>
      <c r="AX651" s="529"/>
      <c r="AY651" s="529"/>
      <c r="AZ651" s="529"/>
      <c r="BA651" s="529"/>
      <c r="BB651" s="529"/>
      <c r="BC651" s="529"/>
      <c r="BD651" s="529"/>
      <c r="BE651" s="529"/>
      <c r="BF651" s="529"/>
      <c r="BG651" s="529"/>
      <c r="BH651" s="529"/>
      <c r="BI651" s="529"/>
      <c r="BJ651" s="529"/>
      <c r="BK651" s="529"/>
      <c r="BL651" s="529"/>
      <c r="BM651" s="529"/>
      <c r="BN651" s="529"/>
      <c r="BO651" s="529"/>
      <c r="BP651" s="529"/>
      <c r="BQ651" s="529"/>
      <c r="BR651" s="529"/>
      <c r="BS651" s="529"/>
      <c r="BT651" s="529"/>
    </row>
    <row r="652">
      <c r="A652" s="499"/>
      <c r="B652" s="527"/>
      <c r="C652" s="527"/>
      <c r="D652" s="528"/>
      <c r="E652" s="528"/>
      <c r="F652" s="528"/>
      <c r="G652" s="528"/>
      <c r="I652" s="529"/>
      <c r="J652" s="527"/>
      <c r="K652" s="527"/>
      <c r="L652" s="527"/>
      <c r="M652" s="528"/>
      <c r="N652" s="528"/>
      <c r="O652" s="528"/>
      <c r="P652" s="528"/>
      <c r="Q652" s="528"/>
      <c r="R652" s="528"/>
      <c r="S652" s="528"/>
      <c r="T652" s="528"/>
      <c r="U652" s="527"/>
      <c r="V652" s="528"/>
      <c r="W652" s="527"/>
      <c r="X652" s="529"/>
      <c r="Y652" s="529"/>
      <c r="Z652" s="529"/>
      <c r="AA652" s="529"/>
      <c r="AB652" s="529"/>
      <c r="AC652" s="529"/>
      <c r="AD652" s="529"/>
      <c r="AE652" s="529"/>
      <c r="AF652" s="529"/>
      <c r="AG652" s="529"/>
      <c r="AH652" s="529"/>
      <c r="AI652" s="529"/>
      <c r="AJ652" s="529"/>
      <c r="AK652" s="529"/>
      <c r="AL652" s="529"/>
      <c r="AM652" s="529"/>
      <c r="AN652" s="529"/>
      <c r="AO652" s="529"/>
      <c r="AP652" s="529"/>
      <c r="AQ652" s="529"/>
      <c r="AR652" s="529"/>
      <c r="AS652" s="529"/>
      <c r="AT652" s="529"/>
      <c r="AU652" s="529"/>
      <c r="AV652" s="529"/>
      <c r="AW652" s="529"/>
      <c r="AX652" s="529"/>
      <c r="AY652" s="529"/>
      <c r="AZ652" s="529"/>
      <c r="BA652" s="529"/>
      <c r="BB652" s="529"/>
      <c r="BC652" s="529"/>
      <c r="BD652" s="529"/>
      <c r="BE652" s="529"/>
      <c r="BF652" s="529"/>
      <c r="BG652" s="529"/>
      <c r="BH652" s="529"/>
      <c r="BI652" s="529"/>
      <c r="BJ652" s="529"/>
      <c r="BK652" s="529"/>
      <c r="BL652" s="529"/>
      <c r="BM652" s="529"/>
      <c r="BN652" s="529"/>
      <c r="BO652" s="529"/>
      <c r="BP652" s="529"/>
      <c r="BQ652" s="529"/>
      <c r="BR652" s="529"/>
      <c r="BS652" s="529"/>
      <c r="BT652" s="529"/>
    </row>
    <row r="653">
      <c r="A653" s="499"/>
      <c r="B653" s="527"/>
      <c r="C653" s="527"/>
      <c r="D653" s="528"/>
      <c r="E653" s="528"/>
      <c r="F653" s="528"/>
      <c r="G653" s="528"/>
      <c r="I653" s="529"/>
      <c r="J653" s="527"/>
      <c r="K653" s="527"/>
      <c r="L653" s="527"/>
      <c r="M653" s="528"/>
      <c r="N653" s="528"/>
      <c r="O653" s="528"/>
      <c r="P653" s="528"/>
      <c r="Q653" s="528"/>
      <c r="R653" s="528"/>
      <c r="S653" s="528"/>
      <c r="T653" s="528"/>
      <c r="U653" s="527"/>
      <c r="V653" s="528"/>
      <c r="W653" s="527"/>
      <c r="X653" s="529"/>
      <c r="Y653" s="529"/>
      <c r="Z653" s="529"/>
      <c r="AA653" s="529"/>
      <c r="AB653" s="529"/>
      <c r="AC653" s="529"/>
      <c r="AD653" s="529"/>
      <c r="AE653" s="529"/>
      <c r="AF653" s="529"/>
      <c r="AG653" s="529"/>
      <c r="AH653" s="529"/>
      <c r="AI653" s="529"/>
      <c r="AJ653" s="529"/>
      <c r="AK653" s="529"/>
      <c r="AL653" s="529"/>
      <c r="AM653" s="529"/>
      <c r="AN653" s="529"/>
      <c r="AO653" s="529"/>
      <c r="AP653" s="529"/>
      <c r="AQ653" s="529"/>
      <c r="AR653" s="529"/>
      <c r="AS653" s="529"/>
      <c r="AT653" s="529"/>
      <c r="AU653" s="529"/>
      <c r="AV653" s="529"/>
      <c r="AW653" s="529"/>
      <c r="AX653" s="529"/>
      <c r="AY653" s="529"/>
      <c r="AZ653" s="529"/>
      <c r="BA653" s="529"/>
      <c r="BB653" s="529"/>
      <c r="BC653" s="529"/>
      <c r="BD653" s="529"/>
      <c r="BE653" s="529"/>
      <c r="BF653" s="529"/>
      <c r="BG653" s="529"/>
      <c r="BH653" s="529"/>
      <c r="BI653" s="529"/>
      <c r="BJ653" s="529"/>
      <c r="BK653" s="529"/>
      <c r="BL653" s="529"/>
      <c r="BM653" s="529"/>
      <c r="BN653" s="529"/>
      <c r="BO653" s="529"/>
      <c r="BP653" s="529"/>
      <c r="BQ653" s="529"/>
      <c r="BR653" s="529"/>
      <c r="BS653" s="529"/>
      <c r="BT653" s="529"/>
    </row>
    <row r="654">
      <c r="A654" s="499"/>
      <c r="B654" s="527"/>
      <c r="C654" s="527"/>
      <c r="D654" s="528"/>
      <c r="E654" s="528"/>
      <c r="F654" s="528"/>
      <c r="G654" s="528"/>
      <c r="I654" s="529"/>
      <c r="J654" s="527"/>
      <c r="K654" s="527"/>
      <c r="L654" s="527"/>
      <c r="M654" s="528"/>
      <c r="N654" s="528"/>
      <c r="O654" s="528"/>
      <c r="P654" s="528"/>
      <c r="Q654" s="528"/>
      <c r="R654" s="528"/>
      <c r="S654" s="528"/>
      <c r="T654" s="528"/>
      <c r="U654" s="527"/>
      <c r="V654" s="528"/>
      <c r="W654" s="527"/>
      <c r="X654" s="529"/>
      <c r="Y654" s="529"/>
      <c r="Z654" s="529"/>
      <c r="AA654" s="529"/>
      <c r="AB654" s="529"/>
      <c r="AC654" s="529"/>
      <c r="AD654" s="529"/>
      <c r="AE654" s="529"/>
      <c r="AF654" s="529"/>
      <c r="AG654" s="529"/>
      <c r="AH654" s="529"/>
      <c r="AI654" s="529"/>
      <c r="AJ654" s="529"/>
      <c r="AK654" s="529"/>
      <c r="AL654" s="529"/>
      <c r="AM654" s="529"/>
      <c r="AN654" s="529"/>
      <c r="AO654" s="529"/>
      <c r="AP654" s="529"/>
      <c r="AQ654" s="529"/>
      <c r="AR654" s="529"/>
      <c r="AS654" s="529"/>
      <c r="AT654" s="529"/>
      <c r="AU654" s="529"/>
      <c r="AV654" s="529"/>
      <c r="AW654" s="529"/>
      <c r="AX654" s="529"/>
      <c r="AY654" s="529"/>
      <c r="AZ654" s="529"/>
      <c r="BA654" s="529"/>
      <c r="BB654" s="529"/>
      <c r="BC654" s="529"/>
      <c r="BD654" s="529"/>
      <c r="BE654" s="529"/>
      <c r="BF654" s="529"/>
      <c r="BG654" s="529"/>
      <c r="BH654" s="529"/>
      <c r="BI654" s="529"/>
      <c r="BJ654" s="529"/>
      <c r="BK654" s="529"/>
      <c r="BL654" s="529"/>
      <c r="BM654" s="529"/>
      <c r="BN654" s="529"/>
      <c r="BO654" s="529"/>
      <c r="BP654" s="529"/>
      <c r="BQ654" s="529"/>
      <c r="BR654" s="529"/>
      <c r="BS654" s="529"/>
      <c r="BT654" s="529"/>
    </row>
    <row r="655">
      <c r="A655" s="499"/>
      <c r="B655" s="527"/>
      <c r="C655" s="527"/>
      <c r="D655" s="528"/>
      <c r="E655" s="528"/>
      <c r="F655" s="528"/>
      <c r="G655" s="528"/>
      <c r="I655" s="529"/>
      <c r="J655" s="527"/>
      <c r="K655" s="527"/>
      <c r="L655" s="527"/>
      <c r="M655" s="528"/>
      <c r="N655" s="528"/>
      <c r="O655" s="528"/>
      <c r="P655" s="528"/>
      <c r="Q655" s="528"/>
      <c r="R655" s="528"/>
      <c r="S655" s="528"/>
      <c r="T655" s="528"/>
      <c r="U655" s="527"/>
      <c r="V655" s="528"/>
      <c r="W655" s="527"/>
      <c r="X655" s="529"/>
      <c r="Y655" s="529"/>
      <c r="Z655" s="529"/>
      <c r="AA655" s="529"/>
      <c r="AB655" s="529"/>
      <c r="AC655" s="529"/>
      <c r="AD655" s="529"/>
      <c r="AE655" s="529"/>
      <c r="AF655" s="529"/>
      <c r="AG655" s="529"/>
      <c r="AH655" s="529"/>
      <c r="AI655" s="529"/>
      <c r="AJ655" s="529"/>
      <c r="AK655" s="529"/>
      <c r="AL655" s="529"/>
      <c r="AM655" s="529"/>
      <c r="AN655" s="529"/>
      <c r="AO655" s="529"/>
      <c r="AP655" s="529"/>
      <c r="AQ655" s="529"/>
      <c r="AR655" s="529"/>
      <c r="AS655" s="529"/>
      <c r="AT655" s="529"/>
      <c r="AU655" s="529"/>
      <c r="AV655" s="529"/>
      <c r="AW655" s="529"/>
      <c r="AX655" s="529"/>
      <c r="AY655" s="529"/>
      <c r="AZ655" s="529"/>
      <c r="BA655" s="529"/>
      <c r="BB655" s="529"/>
      <c r="BC655" s="529"/>
      <c r="BD655" s="529"/>
      <c r="BE655" s="529"/>
      <c r="BF655" s="529"/>
      <c r="BG655" s="529"/>
      <c r="BH655" s="529"/>
      <c r="BI655" s="529"/>
      <c r="BJ655" s="529"/>
      <c r="BK655" s="529"/>
      <c r="BL655" s="529"/>
      <c r="BM655" s="529"/>
      <c r="BN655" s="529"/>
      <c r="BO655" s="529"/>
      <c r="BP655" s="529"/>
      <c r="BQ655" s="529"/>
      <c r="BR655" s="529"/>
      <c r="BS655" s="529"/>
      <c r="BT655" s="529"/>
    </row>
    <row r="656">
      <c r="A656" s="499"/>
      <c r="B656" s="527"/>
      <c r="C656" s="527"/>
      <c r="D656" s="528"/>
      <c r="E656" s="528"/>
      <c r="F656" s="528"/>
      <c r="G656" s="528"/>
      <c r="I656" s="529"/>
      <c r="J656" s="527"/>
      <c r="K656" s="527"/>
      <c r="L656" s="527"/>
      <c r="M656" s="528"/>
      <c r="N656" s="528"/>
      <c r="O656" s="528"/>
      <c r="P656" s="528"/>
      <c r="Q656" s="528"/>
      <c r="R656" s="528"/>
      <c r="S656" s="528"/>
      <c r="T656" s="528"/>
      <c r="U656" s="527"/>
      <c r="V656" s="528"/>
      <c r="W656" s="527"/>
      <c r="X656" s="529"/>
      <c r="Y656" s="529"/>
      <c r="Z656" s="529"/>
      <c r="AA656" s="529"/>
      <c r="AB656" s="529"/>
      <c r="AC656" s="529"/>
      <c r="AD656" s="529"/>
      <c r="AE656" s="529"/>
      <c r="AF656" s="529"/>
      <c r="AG656" s="529"/>
      <c r="AH656" s="529"/>
      <c r="AI656" s="529"/>
      <c r="AJ656" s="529"/>
      <c r="AK656" s="529"/>
      <c r="AL656" s="529"/>
      <c r="AM656" s="529"/>
      <c r="AN656" s="529"/>
      <c r="AO656" s="529"/>
      <c r="AP656" s="529"/>
      <c r="AQ656" s="529"/>
      <c r="AR656" s="529"/>
      <c r="AS656" s="529"/>
      <c r="AT656" s="529"/>
      <c r="AU656" s="529"/>
      <c r="AV656" s="529"/>
      <c r="AW656" s="529"/>
      <c r="AX656" s="529"/>
      <c r="AY656" s="529"/>
      <c r="AZ656" s="529"/>
      <c r="BA656" s="529"/>
      <c r="BB656" s="529"/>
      <c r="BC656" s="529"/>
      <c r="BD656" s="529"/>
      <c r="BE656" s="529"/>
      <c r="BF656" s="529"/>
      <c r="BG656" s="529"/>
      <c r="BH656" s="529"/>
      <c r="BI656" s="529"/>
      <c r="BJ656" s="529"/>
      <c r="BK656" s="529"/>
      <c r="BL656" s="529"/>
      <c r="BM656" s="529"/>
      <c r="BN656" s="529"/>
      <c r="BO656" s="529"/>
      <c r="BP656" s="529"/>
      <c r="BQ656" s="529"/>
      <c r="BR656" s="529"/>
      <c r="BS656" s="529"/>
      <c r="BT656" s="529"/>
    </row>
    <row r="657">
      <c r="A657" s="499"/>
      <c r="B657" s="527"/>
      <c r="C657" s="527"/>
      <c r="D657" s="528"/>
      <c r="E657" s="528"/>
      <c r="F657" s="528"/>
      <c r="G657" s="528"/>
      <c r="I657" s="529"/>
      <c r="J657" s="527"/>
      <c r="K657" s="527"/>
      <c r="L657" s="527"/>
      <c r="M657" s="528"/>
      <c r="N657" s="528"/>
      <c r="O657" s="528"/>
      <c r="P657" s="528"/>
      <c r="Q657" s="528"/>
      <c r="R657" s="528"/>
      <c r="S657" s="528"/>
      <c r="T657" s="528"/>
      <c r="U657" s="527"/>
      <c r="V657" s="528"/>
      <c r="W657" s="527"/>
      <c r="X657" s="529"/>
      <c r="Y657" s="529"/>
      <c r="Z657" s="529"/>
      <c r="AA657" s="529"/>
      <c r="AB657" s="529"/>
      <c r="AC657" s="529"/>
      <c r="AD657" s="529"/>
      <c r="AE657" s="529"/>
      <c r="AF657" s="529"/>
      <c r="AG657" s="529"/>
      <c r="AH657" s="529"/>
      <c r="AI657" s="529"/>
      <c r="AJ657" s="529"/>
      <c r="AK657" s="529"/>
      <c r="AL657" s="529"/>
      <c r="AM657" s="529"/>
      <c r="AN657" s="529"/>
      <c r="AO657" s="529"/>
      <c r="AP657" s="529"/>
      <c r="AQ657" s="529"/>
      <c r="AR657" s="529"/>
      <c r="AS657" s="529"/>
      <c r="AT657" s="529"/>
      <c r="AU657" s="529"/>
      <c r="AV657" s="529"/>
      <c r="AW657" s="529"/>
      <c r="AX657" s="529"/>
      <c r="AY657" s="529"/>
      <c r="AZ657" s="529"/>
      <c r="BA657" s="529"/>
      <c r="BB657" s="529"/>
      <c r="BC657" s="529"/>
      <c r="BD657" s="529"/>
      <c r="BE657" s="529"/>
      <c r="BF657" s="529"/>
      <c r="BG657" s="529"/>
      <c r="BH657" s="529"/>
      <c r="BI657" s="529"/>
      <c r="BJ657" s="529"/>
      <c r="BK657" s="529"/>
      <c r="BL657" s="529"/>
      <c r="BM657" s="529"/>
      <c r="BN657" s="529"/>
      <c r="BO657" s="529"/>
      <c r="BP657" s="529"/>
      <c r="BQ657" s="529"/>
      <c r="BR657" s="529"/>
      <c r="BS657" s="529"/>
      <c r="BT657" s="529"/>
    </row>
    <row r="658">
      <c r="A658" s="499"/>
      <c r="B658" s="527"/>
      <c r="C658" s="527"/>
      <c r="D658" s="528"/>
      <c r="E658" s="528"/>
      <c r="F658" s="528"/>
      <c r="G658" s="528"/>
      <c r="I658" s="529"/>
      <c r="J658" s="527"/>
      <c r="K658" s="527"/>
      <c r="L658" s="527"/>
      <c r="M658" s="528"/>
      <c r="N658" s="528"/>
      <c r="O658" s="528"/>
      <c r="P658" s="528"/>
      <c r="Q658" s="528"/>
      <c r="R658" s="528"/>
      <c r="S658" s="528"/>
      <c r="T658" s="528"/>
      <c r="U658" s="527"/>
      <c r="V658" s="528"/>
      <c r="W658" s="527"/>
      <c r="X658" s="529"/>
      <c r="Y658" s="529"/>
      <c r="Z658" s="529"/>
      <c r="AA658" s="529"/>
      <c r="AB658" s="529"/>
      <c r="AC658" s="529"/>
      <c r="AD658" s="529"/>
      <c r="AE658" s="529"/>
      <c r="AF658" s="529"/>
      <c r="AG658" s="529"/>
      <c r="AH658" s="529"/>
      <c r="AI658" s="529"/>
      <c r="AJ658" s="529"/>
      <c r="AK658" s="529"/>
      <c r="AL658" s="529"/>
      <c r="AM658" s="529"/>
      <c r="AN658" s="529"/>
      <c r="AO658" s="529"/>
      <c r="AP658" s="529"/>
      <c r="AQ658" s="529"/>
      <c r="AR658" s="529"/>
      <c r="AS658" s="529"/>
      <c r="AT658" s="529"/>
      <c r="AU658" s="529"/>
      <c r="AV658" s="529"/>
      <c r="AW658" s="529"/>
      <c r="AX658" s="529"/>
      <c r="AY658" s="529"/>
      <c r="AZ658" s="529"/>
      <c r="BA658" s="529"/>
      <c r="BB658" s="529"/>
      <c r="BC658" s="529"/>
      <c r="BD658" s="529"/>
      <c r="BE658" s="529"/>
      <c r="BF658" s="529"/>
      <c r="BG658" s="529"/>
      <c r="BH658" s="529"/>
      <c r="BI658" s="529"/>
      <c r="BJ658" s="529"/>
      <c r="BK658" s="529"/>
      <c r="BL658" s="529"/>
      <c r="BM658" s="529"/>
      <c r="BN658" s="529"/>
      <c r="BO658" s="529"/>
      <c r="BP658" s="529"/>
      <c r="BQ658" s="529"/>
      <c r="BR658" s="529"/>
      <c r="BS658" s="529"/>
      <c r="BT658" s="529"/>
    </row>
    <row r="659">
      <c r="A659" s="499"/>
      <c r="B659" s="527"/>
      <c r="C659" s="527"/>
      <c r="D659" s="528"/>
      <c r="E659" s="528"/>
      <c r="F659" s="528"/>
      <c r="G659" s="528"/>
      <c r="I659" s="529"/>
      <c r="J659" s="527"/>
      <c r="K659" s="527"/>
      <c r="L659" s="527"/>
      <c r="M659" s="528"/>
      <c r="N659" s="528"/>
      <c r="O659" s="528"/>
      <c r="P659" s="528"/>
      <c r="Q659" s="528"/>
      <c r="R659" s="528"/>
      <c r="S659" s="528"/>
      <c r="T659" s="528"/>
      <c r="U659" s="527"/>
      <c r="V659" s="528"/>
      <c r="W659" s="527"/>
      <c r="X659" s="529"/>
      <c r="Y659" s="529"/>
      <c r="Z659" s="529"/>
      <c r="AA659" s="529"/>
      <c r="AB659" s="529"/>
      <c r="AC659" s="529"/>
      <c r="AD659" s="529"/>
      <c r="AE659" s="529"/>
      <c r="AF659" s="529"/>
      <c r="AG659" s="529"/>
      <c r="AH659" s="529"/>
      <c r="AI659" s="529"/>
      <c r="AJ659" s="529"/>
      <c r="AK659" s="529"/>
      <c r="AL659" s="529"/>
      <c r="AM659" s="529"/>
      <c r="AN659" s="529"/>
      <c r="AO659" s="529"/>
      <c r="AP659" s="529"/>
      <c r="AQ659" s="529"/>
      <c r="AR659" s="529"/>
      <c r="AS659" s="529"/>
      <c r="AT659" s="529"/>
      <c r="AU659" s="529"/>
      <c r="AV659" s="529"/>
      <c r="AW659" s="529"/>
      <c r="AX659" s="529"/>
      <c r="AY659" s="529"/>
      <c r="AZ659" s="529"/>
      <c r="BA659" s="529"/>
      <c r="BB659" s="529"/>
      <c r="BC659" s="529"/>
      <c r="BD659" s="529"/>
      <c r="BE659" s="529"/>
      <c r="BF659" s="529"/>
      <c r="BG659" s="529"/>
      <c r="BH659" s="529"/>
      <c r="BI659" s="529"/>
      <c r="BJ659" s="529"/>
      <c r="BK659" s="529"/>
      <c r="BL659" s="529"/>
      <c r="BM659" s="529"/>
      <c r="BN659" s="529"/>
      <c r="BO659" s="529"/>
      <c r="BP659" s="529"/>
      <c r="BQ659" s="529"/>
      <c r="BR659" s="529"/>
      <c r="BS659" s="529"/>
      <c r="BT659" s="529"/>
    </row>
    <row r="660">
      <c r="A660" s="499"/>
      <c r="B660" s="527"/>
      <c r="C660" s="527"/>
      <c r="D660" s="528"/>
      <c r="E660" s="528"/>
      <c r="F660" s="528"/>
      <c r="G660" s="528"/>
      <c r="I660" s="529"/>
      <c r="J660" s="527"/>
      <c r="K660" s="527"/>
      <c r="L660" s="527"/>
      <c r="M660" s="528"/>
      <c r="N660" s="528"/>
      <c r="O660" s="528"/>
      <c r="P660" s="528"/>
      <c r="Q660" s="528"/>
      <c r="R660" s="528"/>
      <c r="S660" s="528"/>
      <c r="T660" s="528"/>
      <c r="U660" s="527"/>
      <c r="V660" s="528"/>
      <c r="W660" s="527"/>
      <c r="X660" s="529"/>
      <c r="Y660" s="529"/>
      <c r="Z660" s="529"/>
      <c r="AA660" s="529"/>
      <c r="AB660" s="529"/>
      <c r="AC660" s="529"/>
      <c r="AD660" s="529"/>
      <c r="AE660" s="529"/>
      <c r="AF660" s="529"/>
      <c r="AG660" s="529"/>
      <c r="AH660" s="529"/>
      <c r="AI660" s="529"/>
      <c r="AJ660" s="529"/>
      <c r="AK660" s="529"/>
      <c r="AL660" s="529"/>
      <c r="AM660" s="529"/>
      <c r="AN660" s="529"/>
      <c r="AO660" s="529"/>
      <c r="AP660" s="529"/>
      <c r="AQ660" s="529"/>
      <c r="AR660" s="529"/>
      <c r="AS660" s="529"/>
      <c r="AT660" s="529"/>
      <c r="AU660" s="529"/>
      <c r="AV660" s="529"/>
      <c r="AW660" s="529"/>
      <c r="AX660" s="529"/>
      <c r="AY660" s="529"/>
      <c r="AZ660" s="529"/>
      <c r="BA660" s="529"/>
      <c r="BB660" s="529"/>
      <c r="BC660" s="529"/>
      <c r="BD660" s="529"/>
      <c r="BE660" s="529"/>
      <c r="BF660" s="529"/>
      <c r="BG660" s="529"/>
      <c r="BH660" s="529"/>
      <c r="BI660" s="529"/>
      <c r="BJ660" s="529"/>
      <c r="BK660" s="529"/>
      <c r="BL660" s="529"/>
      <c r="BM660" s="529"/>
      <c r="BN660" s="529"/>
      <c r="BO660" s="529"/>
      <c r="BP660" s="529"/>
      <c r="BQ660" s="529"/>
      <c r="BR660" s="529"/>
      <c r="BS660" s="529"/>
      <c r="BT660" s="529"/>
    </row>
    <row r="661">
      <c r="A661" s="499"/>
      <c r="B661" s="527"/>
      <c r="C661" s="527"/>
      <c r="D661" s="528"/>
      <c r="E661" s="528"/>
      <c r="F661" s="528"/>
      <c r="G661" s="528"/>
      <c r="I661" s="529"/>
      <c r="J661" s="527"/>
      <c r="K661" s="527"/>
      <c r="L661" s="527"/>
      <c r="M661" s="528"/>
      <c r="N661" s="528"/>
      <c r="O661" s="528"/>
      <c r="P661" s="528"/>
      <c r="Q661" s="528"/>
      <c r="R661" s="528"/>
      <c r="S661" s="528"/>
      <c r="T661" s="528"/>
      <c r="U661" s="527"/>
      <c r="V661" s="528"/>
      <c r="W661" s="527"/>
      <c r="X661" s="529"/>
      <c r="Y661" s="529"/>
      <c r="Z661" s="529"/>
      <c r="AA661" s="529"/>
      <c r="AB661" s="529"/>
      <c r="AC661" s="529"/>
      <c r="AD661" s="529"/>
      <c r="AE661" s="529"/>
      <c r="AF661" s="529"/>
      <c r="AG661" s="529"/>
      <c r="AH661" s="529"/>
      <c r="AI661" s="529"/>
      <c r="AJ661" s="529"/>
      <c r="AK661" s="529"/>
      <c r="AL661" s="529"/>
      <c r="AM661" s="529"/>
      <c r="AN661" s="529"/>
      <c r="AO661" s="529"/>
      <c r="AP661" s="529"/>
      <c r="AQ661" s="529"/>
      <c r="AR661" s="529"/>
      <c r="AS661" s="529"/>
      <c r="AT661" s="529"/>
      <c r="AU661" s="529"/>
      <c r="AV661" s="529"/>
      <c r="AW661" s="529"/>
      <c r="AX661" s="529"/>
      <c r="AY661" s="529"/>
      <c r="AZ661" s="529"/>
      <c r="BA661" s="529"/>
      <c r="BB661" s="529"/>
      <c r="BC661" s="529"/>
      <c r="BD661" s="529"/>
      <c r="BE661" s="529"/>
      <c r="BF661" s="529"/>
      <c r="BG661" s="529"/>
      <c r="BH661" s="529"/>
      <c r="BI661" s="529"/>
      <c r="BJ661" s="529"/>
      <c r="BK661" s="529"/>
      <c r="BL661" s="529"/>
      <c r="BM661" s="529"/>
      <c r="BN661" s="529"/>
      <c r="BO661" s="529"/>
      <c r="BP661" s="529"/>
      <c r="BQ661" s="529"/>
      <c r="BR661" s="529"/>
      <c r="BS661" s="529"/>
      <c r="BT661" s="529"/>
    </row>
    <row r="662">
      <c r="A662" s="499"/>
      <c r="B662" s="527"/>
      <c r="C662" s="527"/>
      <c r="D662" s="528"/>
      <c r="E662" s="528"/>
      <c r="F662" s="528"/>
      <c r="G662" s="528"/>
      <c r="I662" s="529"/>
      <c r="J662" s="527"/>
      <c r="K662" s="527"/>
      <c r="L662" s="527"/>
      <c r="M662" s="528"/>
      <c r="N662" s="528"/>
      <c r="O662" s="528"/>
      <c r="P662" s="528"/>
      <c r="Q662" s="528"/>
      <c r="R662" s="528"/>
      <c r="S662" s="528"/>
      <c r="T662" s="528"/>
      <c r="U662" s="527"/>
      <c r="V662" s="528"/>
      <c r="W662" s="527"/>
      <c r="X662" s="529"/>
      <c r="Y662" s="529"/>
      <c r="Z662" s="529"/>
      <c r="AA662" s="529"/>
      <c r="AB662" s="529"/>
      <c r="AC662" s="529"/>
      <c r="AD662" s="529"/>
      <c r="AE662" s="529"/>
      <c r="AF662" s="529"/>
      <c r="AG662" s="529"/>
      <c r="AH662" s="529"/>
      <c r="AI662" s="529"/>
      <c r="AJ662" s="529"/>
      <c r="AK662" s="529"/>
      <c r="AL662" s="529"/>
      <c r="AM662" s="529"/>
      <c r="AN662" s="529"/>
      <c r="AO662" s="529"/>
      <c r="AP662" s="529"/>
      <c r="AQ662" s="529"/>
      <c r="AR662" s="529"/>
      <c r="AS662" s="529"/>
      <c r="AT662" s="529"/>
      <c r="AU662" s="529"/>
      <c r="AV662" s="529"/>
      <c r="AW662" s="529"/>
      <c r="AX662" s="529"/>
      <c r="AY662" s="529"/>
      <c r="AZ662" s="529"/>
      <c r="BA662" s="529"/>
      <c r="BB662" s="529"/>
      <c r="BC662" s="529"/>
      <c r="BD662" s="529"/>
      <c r="BE662" s="529"/>
      <c r="BF662" s="529"/>
      <c r="BG662" s="529"/>
      <c r="BH662" s="529"/>
      <c r="BI662" s="529"/>
      <c r="BJ662" s="529"/>
      <c r="BK662" s="529"/>
      <c r="BL662" s="529"/>
      <c r="BM662" s="529"/>
      <c r="BN662" s="529"/>
      <c r="BO662" s="529"/>
      <c r="BP662" s="529"/>
      <c r="BQ662" s="529"/>
      <c r="BR662" s="529"/>
      <c r="BS662" s="529"/>
      <c r="BT662" s="529"/>
    </row>
    <row r="663">
      <c r="A663" s="499"/>
      <c r="B663" s="527"/>
      <c r="C663" s="527"/>
      <c r="D663" s="528"/>
      <c r="E663" s="528"/>
      <c r="F663" s="528"/>
      <c r="G663" s="528"/>
      <c r="I663" s="529"/>
      <c r="J663" s="527"/>
      <c r="K663" s="527"/>
      <c r="L663" s="527"/>
      <c r="M663" s="528"/>
      <c r="N663" s="528"/>
      <c r="O663" s="528"/>
      <c r="P663" s="528"/>
      <c r="Q663" s="528"/>
      <c r="R663" s="528"/>
      <c r="S663" s="528"/>
      <c r="T663" s="528"/>
      <c r="U663" s="527"/>
      <c r="V663" s="528"/>
      <c r="W663" s="527"/>
      <c r="X663" s="529"/>
      <c r="Y663" s="529"/>
      <c r="Z663" s="529"/>
      <c r="AA663" s="529"/>
      <c r="AB663" s="529"/>
      <c r="AC663" s="529"/>
      <c r="AD663" s="529"/>
      <c r="AE663" s="529"/>
      <c r="AF663" s="529"/>
      <c r="AG663" s="529"/>
      <c r="AH663" s="529"/>
      <c r="AI663" s="529"/>
      <c r="AJ663" s="529"/>
      <c r="AK663" s="529"/>
      <c r="AL663" s="529"/>
      <c r="AM663" s="529"/>
      <c r="AN663" s="529"/>
      <c r="AO663" s="529"/>
      <c r="AP663" s="529"/>
      <c r="AQ663" s="529"/>
      <c r="AR663" s="529"/>
      <c r="AS663" s="529"/>
      <c r="AT663" s="529"/>
      <c r="AU663" s="529"/>
      <c r="AV663" s="529"/>
      <c r="AW663" s="529"/>
      <c r="AX663" s="529"/>
      <c r="AY663" s="529"/>
      <c r="AZ663" s="529"/>
      <c r="BA663" s="529"/>
      <c r="BB663" s="529"/>
      <c r="BC663" s="529"/>
      <c r="BD663" s="529"/>
      <c r="BE663" s="529"/>
      <c r="BF663" s="529"/>
      <c r="BG663" s="529"/>
      <c r="BH663" s="529"/>
      <c r="BI663" s="529"/>
      <c r="BJ663" s="529"/>
      <c r="BK663" s="529"/>
      <c r="BL663" s="529"/>
      <c r="BM663" s="529"/>
      <c r="BN663" s="529"/>
      <c r="BO663" s="529"/>
      <c r="BP663" s="529"/>
      <c r="BQ663" s="529"/>
      <c r="BR663" s="529"/>
      <c r="BS663" s="529"/>
      <c r="BT663" s="529"/>
    </row>
    <row r="664">
      <c r="A664" s="499"/>
      <c r="B664" s="527"/>
      <c r="C664" s="527"/>
      <c r="D664" s="528"/>
      <c r="E664" s="528"/>
      <c r="F664" s="528"/>
      <c r="G664" s="528"/>
      <c r="I664" s="529"/>
      <c r="J664" s="527"/>
      <c r="K664" s="527"/>
      <c r="L664" s="527"/>
      <c r="M664" s="528"/>
      <c r="N664" s="528"/>
      <c r="O664" s="528"/>
      <c r="P664" s="528"/>
      <c r="Q664" s="528"/>
      <c r="R664" s="528"/>
      <c r="S664" s="528"/>
      <c r="T664" s="528"/>
      <c r="U664" s="527"/>
      <c r="V664" s="528"/>
      <c r="W664" s="527"/>
      <c r="X664" s="529"/>
      <c r="Y664" s="529"/>
      <c r="Z664" s="529"/>
      <c r="AA664" s="529"/>
      <c r="AB664" s="529"/>
      <c r="AC664" s="529"/>
      <c r="AD664" s="529"/>
      <c r="AE664" s="529"/>
      <c r="AF664" s="529"/>
      <c r="AG664" s="529"/>
      <c r="AH664" s="529"/>
      <c r="AI664" s="529"/>
      <c r="AJ664" s="529"/>
      <c r="AK664" s="529"/>
      <c r="AL664" s="529"/>
      <c r="AM664" s="529"/>
      <c r="AN664" s="529"/>
      <c r="AO664" s="529"/>
      <c r="AP664" s="529"/>
      <c r="AQ664" s="529"/>
      <c r="AR664" s="529"/>
      <c r="AS664" s="529"/>
      <c r="AT664" s="529"/>
      <c r="AU664" s="529"/>
      <c r="AV664" s="529"/>
      <c r="AW664" s="529"/>
      <c r="AX664" s="529"/>
      <c r="AY664" s="529"/>
      <c r="AZ664" s="529"/>
      <c r="BA664" s="529"/>
      <c r="BB664" s="529"/>
      <c r="BC664" s="529"/>
      <c r="BD664" s="529"/>
      <c r="BE664" s="529"/>
      <c r="BF664" s="529"/>
      <c r="BG664" s="529"/>
      <c r="BH664" s="529"/>
      <c r="BI664" s="529"/>
      <c r="BJ664" s="529"/>
      <c r="BK664" s="529"/>
      <c r="BL664" s="529"/>
      <c r="BM664" s="529"/>
      <c r="BN664" s="529"/>
      <c r="BO664" s="529"/>
      <c r="BP664" s="529"/>
      <c r="BQ664" s="529"/>
      <c r="BR664" s="529"/>
      <c r="BS664" s="529"/>
      <c r="BT664" s="529"/>
    </row>
    <row r="665">
      <c r="A665" s="499"/>
      <c r="B665" s="527"/>
      <c r="C665" s="527"/>
      <c r="D665" s="528"/>
      <c r="E665" s="528"/>
      <c r="F665" s="528"/>
      <c r="G665" s="528"/>
      <c r="I665" s="529"/>
      <c r="J665" s="527"/>
      <c r="K665" s="527"/>
      <c r="L665" s="527"/>
      <c r="M665" s="528"/>
      <c r="N665" s="528"/>
      <c r="O665" s="528"/>
      <c r="P665" s="528"/>
      <c r="Q665" s="528"/>
      <c r="R665" s="528"/>
      <c r="S665" s="528"/>
      <c r="T665" s="528"/>
      <c r="U665" s="527"/>
      <c r="V665" s="528"/>
      <c r="W665" s="527"/>
      <c r="X665" s="529"/>
      <c r="Y665" s="529"/>
      <c r="Z665" s="529"/>
      <c r="AA665" s="529"/>
      <c r="AB665" s="529"/>
      <c r="AC665" s="529"/>
      <c r="AD665" s="529"/>
      <c r="AE665" s="529"/>
      <c r="AF665" s="529"/>
      <c r="AG665" s="529"/>
      <c r="AH665" s="529"/>
      <c r="AI665" s="529"/>
      <c r="AJ665" s="529"/>
      <c r="AK665" s="529"/>
      <c r="AL665" s="529"/>
      <c r="AM665" s="529"/>
      <c r="AN665" s="529"/>
      <c r="AO665" s="529"/>
      <c r="AP665" s="529"/>
      <c r="AQ665" s="529"/>
      <c r="AR665" s="529"/>
      <c r="AS665" s="529"/>
      <c r="AT665" s="529"/>
      <c r="AU665" s="529"/>
      <c r="AV665" s="529"/>
      <c r="AW665" s="529"/>
      <c r="AX665" s="529"/>
      <c r="AY665" s="529"/>
      <c r="AZ665" s="529"/>
      <c r="BA665" s="529"/>
      <c r="BB665" s="529"/>
      <c r="BC665" s="529"/>
      <c r="BD665" s="529"/>
      <c r="BE665" s="529"/>
      <c r="BF665" s="529"/>
      <c r="BG665" s="529"/>
      <c r="BH665" s="529"/>
      <c r="BI665" s="529"/>
      <c r="BJ665" s="529"/>
      <c r="BK665" s="529"/>
      <c r="BL665" s="529"/>
      <c r="BM665" s="529"/>
      <c r="BN665" s="529"/>
      <c r="BO665" s="529"/>
      <c r="BP665" s="529"/>
      <c r="BQ665" s="529"/>
      <c r="BR665" s="529"/>
      <c r="BS665" s="529"/>
      <c r="BT665" s="529"/>
    </row>
    <row r="666">
      <c r="A666" s="499"/>
      <c r="B666" s="527"/>
      <c r="C666" s="527"/>
      <c r="D666" s="528"/>
      <c r="E666" s="528"/>
      <c r="F666" s="528"/>
      <c r="G666" s="528"/>
      <c r="I666" s="529"/>
      <c r="J666" s="527"/>
      <c r="K666" s="527"/>
      <c r="L666" s="527"/>
      <c r="M666" s="528"/>
      <c r="N666" s="528"/>
      <c r="O666" s="528"/>
      <c r="P666" s="528"/>
      <c r="Q666" s="528"/>
      <c r="R666" s="528"/>
      <c r="S666" s="528"/>
      <c r="T666" s="528"/>
      <c r="U666" s="527"/>
      <c r="V666" s="528"/>
      <c r="W666" s="527"/>
      <c r="X666" s="529"/>
      <c r="Y666" s="529"/>
      <c r="Z666" s="529"/>
      <c r="AA666" s="529"/>
      <c r="AB666" s="529"/>
      <c r="AC666" s="529"/>
      <c r="AD666" s="529"/>
      <c r="AE666" s="529"/>
      <c r="AF666" s="529"/>
      <c r="AG666" s="529"/>
      <c r="AH666" s="529"/>
      <c r="AI666" s="529"/>
      <c r="AJ666" s="529"/>
      <c r="AK666" s="529"/>
      <c r="AL666" s="529"/>
      <c r="AM666" s="529"/>
      <c r="AN666" s="529"/>
      <c r="AO666" s="529"/>
      <c r="AP666" s="529"/>
      <c r="AQ666" s="529"/>
      <c r="AR666" s="529"/>
      <c r="AS666" s="529"/>
      <c r="AT666" s="529"/>
      <c r="AU666" s="529"/>
      <c r="AV666" s="529"/>
      <c r="AW666" s="529"/>
      <c r="AX666" s="529"/>
      <c r="AY666" s="529"/>
      <c r="AZ666" s="529"/>
      <c r="BA666" s="529"/>
      <c r="BB666" s="529"/>
      <c r="BC666" s="529"/>
      <c r="BD666" s="529"/>
      <c r="BE666" s="529"/>
      <c r="BF666" s="529"/>
      <c r="BG666" s="529"/>
      <c r="BH666" s="529"/>
      <c r="BI666" s="529"/>
      <c r="BJ666" s="529"/>
      <c r="BK666" s="529"/>
      <c r="BL666" s="529"/>
      <c r="BM666" s="529"/>
      <c r="BN666" s="529"/>
      <c r="BO666" s="529"/>
      <c r="BP666" s="529"/>
      <c r="BQ666" s="529"/>
      <c r="BR666" s="529"/>
      <c r="BS666" s="529"/>
      <c r="BT666" s="529"/>
    </row>
    <row r="667">
      <c r="A667" s="499"/>
      <c r="B667" s="527"/>
      <c r="C667" s="527"/>
      <c r="D667" s="528"/>
      <c r="E667" s="528"/>
      <c r="F667" s="528"/>
      <c r="G667" s="528"/>
      <c r="I667" s="529"/>
      <c r="J667" s="527"/>
      <c r="K667" s="527"/>
      <c r="L667" s="527"/>
      <c r="M667" s="528"/>
      <c r="N667" s="528"/>
      <c r="O667" s="528"/>
      <c r="P667" s="528"/>
      <c r="Q667" s="528"/>
      <c r="R667" s="528"/>
      <c r="S667" s="528"/>
      <c r="T667" s="528"/>
      <c r="U667" s="527"/>
      <c r="V667" s="528"/>
      <c r="W667" s="527"/>
      <c r="X667" s="529"/>
      <c r="Y667" s="529"/>
      <c r="Z667" s="529"/>
      <c r="AA667" s="529"/>
      <c r="AB667" s="529"/>
      <c r="AC667" s="529"/>
      <c r="AD667" s="529"/>
      <c r="AE667" s="529"/>
      <c r="AF667" s="529"/>
      <c r="AG667" s="529"/>
      <c r="AH667" s="529"/>
      <c r="AI667" s="529"/>
      <c r="AJ667" s="529"/>
      <c r="AK667" s="529"/>
      <c r="AL667" s="529"/>
      <c r="AM667" s="529"/>
      <c r="AN667" s="529"/>
      <c r="AO667" s="529"/>
      <c r="AP667" s="529"/>
      <c r="AQ667" s="529"/>
      <c r="AR667" s="529"/>
      <c r="AS667" s="529"/>
      <c r="AT667" s="529"/>
      <c r="AU667" s="529"/>
      <c r="AV667" s="529"/>
      <c r="AW667" s="529"/>
      <c r="AX667" s="529"/>
      <c r="AY667" s="529"/>
      <c r="AZ667" s="529"/>
      <c r="BA667" s="529"/>
      <c r="BB667" s="529"/>
      <c r="BC667" s="529"/>
      <c r="BD667" s="529"/>
      <c r="BE667" s="529"/>
      <c r="BF667" s="529"/>
      <c r="BG667" s="529"/>
      <c r="BH667" s="529"/>
      <c r="BI667" s="529"/>
      <c r="BJ667" s="529"/>
      <c r="BK667" s="529"/>
      <c r="BL667" s="529"/>
      <c r="BM667" s="529"/>
      <c r="BN667" s="529"/>
      <c r="BO667" s="529"/>
      <c r="BP667" s="529"/>
      <c r="BQ667" s="529"/>
      <c r="BR667" s="529"/>
      <c r="BS667" s="529"/>
      <c r="BT667" s="529"/>
    </row>
    <row r="668">
      <c r="A668" s="499"/>
      <c r="B668" s="527"/>
      <c r="C668" s="527"/>
      <c r="D668" s="528"/>
      <c r="E668" s="528"/>
      <c r="F668" s="528"/>
      <c r="G668" s="528"/>
      <c r="I668" s="529"/>
      <c r="J668" s="527"/>
      <c r="K668" s="527"/>
      <c r="L668" s="527"/>
      <c r="M668" s="528"/>
      <c r="N668" s="528"/>
      <c r="O668" s="528"/>
      <c r="P668" s="528"/>
      <c r="Q668" s="528"/>
      <c r="R668" s="528"/>
      <c r="S668" s="528"/>
      <c r="T668" s="528"/>
      <c r="U668" s="527"/>
      <c r="V668" s="528"/>
      <c r="W668" s="527"/>
      <c r="X668" s="529"/>
      <c r="Y668" s="529"/>
      <c r="Z668" s="529"/>
      <c r="AA668" s="529"/>
      <c r="AB668" s="529"/>
      <c r="AC668" s="529"/>
      <c r="AD668" s="529"/>
      <c r="AE668" s="529"/>
      <c r="AF668" s="529"/>
      <c r="AG668" s="529"/>
      <c r="AH668" s="529"/>
      <c r="AI668" s="529"/>
      <c r="AJ668" s="529"/>
      <c r="AK668" s="529"/>
      <c r="AL668" s="529"/>
      <c r="AM668" s="529"/>
      <c r="AN668" s="529"/>
      <c r="AO668" s="529"/>
      <c r="AP668" s="529"/>
      <c r="AQ668" s="529"/>
      <c r="AR668" s="529"/>
      <c r="AS668" s="529"/>
      <c r="AT668" s="529"/>
      <c r="AU668" s="529"/>
      <c r="AV668" s="529"/>
      <c r="AW668" s="529"/>
      <c r="AX668" s="529"/>
      <c r="AY668" s="529"/>
      <c r="AZ668" s="529"/>
      <c r="BA668" s="529"/>
      <c r="BB668" s="529"/>
      <c r="BC668" s="529"/>
      <c r="BD668" s="529"/>
      <c r="BE668" s="529"/>
      <c r="BF668" s="529"/>
      <c r="BG668" s="529"/>
      <c r="BH668" s="529"/>
      <c r="BI668" s="529"/>
      <c r="BJ668" s="529"/>
      <c r="BK668" s="529"/>
      <c r="BL668" s="529"/>
      <c r="BM668" s="529"/>
      <c r="BN668" s="529"/>
      <c r="BO668" s="529"/>
      <c r="BP668" s="529"/>
      <c r="BQ668" s="529"/>
      <c r="BR668" s="529"/>
      <c r="BS668" s="529"/>
      <c r="BT668" s="529"/>
    </row>
    <row r="669">
      <c r="A669" s="499"/>
      <c r="B669" s="527"/>
      <c r="C669" s="527"/>
      <c r="D669" s="528"/>
      <c r="E669" s="528"/>
      <c r="F669" s="528"/>
      <c r="G669" s="528"/>
      <c r="I669" s="529"/>
      <c r="J669" s="527"/>
      <c r="K669" s="527"/>
      <c r="L669" s="527"/>
      <c r="M669" s="528"/>
      <c r="N669" s="528"/>
      <c r="O669" s="528"/>
      <c r="P669" s="528"/>
      <c r="Q669" s="528"/>
      <c r="R669" s="528"/>
      <c r="S669" s="528"/>
      <c r="T669" s="528"/>
      <c r="U669" s="527"/>
      <c r="V669" s="528"/>
      <c r="W669" s="527"/>
      <c r="X669" s="529"/>
      <c r="Y669" s="529"/>
      <c r="Z669" s="529"/>
      <c r="AA669" s="529"/>
      <c r="AB669" s="529"/>
      <c r="AC669" s="529"/>
      <c r="AD669" s="529"/>
      <c r="AE669" s="529"/>
      <c r="AF669" s="529"/>
      <c r="AG669" s="529"/>
      <c r="AH669" s="529"/>
      <c r="AI669" s="529"/>
      <c r="AJ669" s="529"/>
      <c r="AK669" s="529"/>
      <c r="AL669" s="529"/>
      <c r="AM669" s="529"/>
      <c r="AN669" s="529"/>
      <c r="AO669" s="529"/>
      <c r="AP669" s="529"/>
      <c r="AQ669" s="529"/>
      <c r="AR669" s="529"/>
      <c r="AS669" s="529"/>
      <c r="AT669" s="529"/>
      <c r="AU669" s="529"/>
      <c r="AV669" s="529"/>
      <c r="AW669" s="529"/>
      <c r="AX669" s="529"/>
      <c r="AY669" s="529"/>
      <c r="AZ669" s="529"/>
      <c r="BA669" s="529"/>
      <c r="BB669" s="529"/>
      <c r="BC669" s="529"/>
      <c r="BD669" s="529"/>
      <c r="BE669" s="529"/>
      <c r="BF669" s="529"/>
      <c r="BG669" s="529"/>
      <c r="BH669" s="529"/>
      <c r="BI669" s="529"/>
      <c r="BJ669" s="529"/>
      <c r="BK669" s="529"/>
      <c r="BL669" s="529"/>
      <c r="BM669" s="529"/>
      <c r="BN669" s="529"/>
      <c r="BO669" s="529"/>
      <c r="BP669" s="529"/>
      <c r="BQ669" s="529"/>
      <c r="BR669" s="529"/>
      <c r="BS669" s="529"/>
      <c r="BT669" s="529"/>
    </row>
    <row r="670">
      <c r="A670" s="499"/>
      <c r="B670" s="527"/>
      <c r="C670" s="527"/>
      <c r="D670" s="528"/>
      <c r="E670" s="528"/>
      <c r="F670" s="528"/>
      <c r="G670" s="528"/>
      <c r="I670" s="529"/>
      <c r="J670" s="527"/>
      <c r="K670" s="527"/>
      <c r="L670" s="527"/>
      <c r="M670" s="528"/>
      <c r="N670" s="528"/>
      <c r="O670" s="528"/>
      <c r="P670" s="528"/>
      <c r="Q670" s="528"/>
      <c r="R670" s="528"/>
      <c r="S670" s="528"/>
      <c r="T670" s="528"/>
      <c r="U670" s="527"/>
      <c r="V670" s="528"/>
      <c r="W670" s="527"/>
      <c r="X670" s="529"/>
      <c r="Y670" s="529"/>
      <c r="Z670" s="529"/>
      <c r="AA670" s="529"/>
      <c r="AB670" s="529"/>
      <c r="AC670" s="529"/>
      <c r="AD670" s="529"/>
      <c r="AE670" s="529"/>
      <c r="AF670" s="529"/>
      <c r="AG670" s="529"/>
      <c r="AH670" s="529"/>
      <c r="AI670" s="529"/>
      <c r="AJ670" s="529"/>
      <c r="AK670" s="529"/>
      <c r="AL670" s="529"/>
      <c r="AM670" s="529"/>
      <c r="AN670" s="529"/>
      <c r="AO670" s="529"/>
      <c r="AP670" s="529"/>
      <c r="AQ670" s="529"/>
      <c r="AR670" s="529"/>
      <c r="AS670" s="529"/>
      <c r="AT670" s="529"/>
      <c r="AU670" s="529"/>
      <c r="AV670" s="529"/>
      <c r="AW670" s="529"/>
      <c r="AX670" s="529"/>
      <c r="AY670" s="529"/>
      <c r="AZ670" s="529"/>
      <c r="BA670" s="529"/>
      <c r="BB670" s="529"/>
      <c r="BC670" s="529"/>
      <c r="BD670" s="529"/>
      <c r="BE670" s="529"/>
      <c r="BF670" s="529"/>
      <c r="BG670" s="529"/>
      <c r="BH670" s="529"/>
      <c r="BI670" s="529"/>
      <c r="BJ670" s="529"/>
      <c r="BK670" s="529"/>
      <c r="BL670" s="529"/>
      <c r="BM670" s="529"/>
      <c r="BN670" s="529"/>
      <c r="BO670" s="529"/>
      <c r="BP670" s="529"/>
      <c r="BQ670" s="529"/>
      <c r="BR670" s="529"/>
      <c r="BS670" s="529"/>
      <c r="BT670" s="529"/>
    </row>
    <row r="671">
      <c r="A671" s="499"/>
      <c r="B671" s="527"/>
      <c r="C671" s="527"/>
      <c r="D671" s="528"/>
      <c r="E671" s="528"/>
      <c r="F671" s="528"/>
      <c r="G671" s="528"/>
      <c r="I671" s="529"/>
      <c r="J671" s="527"/>
      <c r="K671" s="527"/>
      <c r="L671" s="527"/>
      <c r="M671" s="528"/>
      <c r="N671" s="528"/>
      <c r="O671" s="528"/>
      <c r="P671" s="528"/>
      <c r="Q671" s="528"/>
      <c r="R671" s="528"/>
      <c r="S671" s="528"/>
      <c r="T671" s="528"/>
      <c r="U671" s="527"/>
      <c r="V671" s="528"/>
      <c r="W671" s="527"/>
      <c r="X671" s="529"/>
      <c r="Y671" s="529"/>
      <c r="Z671" s="529"/>
      <c r="AA671" s="529"/>
      <c r="AB671" s="529"/>
      <c r="AC671" s="529"/>
      <c r="AD671" s="529"/>
      <c r="AE671" s="529"/>
      <c r="AF671" s="529"/>
      <c r="AG671" s="529"/>
      <c r="AH671" s="529"/>
      <c r="AI671" s="529"/>
      <c r="AJ671" s="529"/>
      <c r="AK671" s="529"/>
      <c r="AL671" s="529"/>
      <c r="AM671" s="529"/>
      <c r="AN671" s="529"/>
      <c r="AO671" s="529"/>
      <c r="AP671" s="529"/>
      <c r="AQ671" s="529"/>
      <c r="AR671" s="529"/>
      <c r="AS671" s="529"/>
      <c r="AT671" s="529"/>
      <c r="AU671" s="529"/>
      <c r="AV671" s="529"/>
      <c r="AW671" s="529"/>
      <c r="AX671" s="529"/>
      <c r="AY671" s="529"/>
      <c r="AZ671" s="529"/>
      <c r="BA671" s="529"/>
      <c r="BB671" s="529"/>
      <c r="BC671" s="529"/>
      <c r="BD671" s="529"/>
      <c r="BE671" s="529"/>
      <c r="BF671" s="529"/>
      <c r="BG671" s="529"/>
      <c r="BH671" s="529"/>
      <c r="BI671" s="529"/>
      <c r="BJ671" s="529"/>
      <c r="BK671" s="529"/>
      <c r="BL671" s="529"/>
      <c r="BM671" s="529"/>
      <c r="BN671" s="529"/>
      <c r="BO671" s="529"/>
      <c r="BP671" s="529"/>
      <c r="BQ671" s="529"/>
      <c r="BR671" s="529"/>
      <c r="BS671" s="529"/>
      <c r="BT671" s="529"/>
    </row>
    <row r="672">
      <c r="A672" s="499"/>
      <c r="B672" s="527"/>
      <c r="C672" s="527"/>
      <c r="D672" s="528"/>
      <c r="E672" s="528"/>
      <c r="F672" s="528"/>
      <c r="G672" s="528"/>
      <c r="I672" s="529"/>
      <c r="J672" s="527"/>
      <c r="K672" s="527"/>
      <c r="L672" s="527"/>
      <c r="M672" s="528"/>
      <c r="N672" s="528"/>
      <c r="O672" s="528"/>
      <c r="P672" s="528"/>
      <c r="Q672" s="528"/>
      <c r="R672" s="528"/>
      <c r="S672" s="528"/>
      <c r="T672" s="528"/>
      <c r="U672" s="527"/>
      <c r="V672" s="528"/>
      <c r="W672" s="527"/>
      <c r="X672" s="529"/>
      <c r="Y672" s="529"/>
      <c r="Z672" s="529"/>
      <c r="AA672" s="529"/>
      <c r="AB672" s="529"/>
      <c r="AC672" s="529"/>
      <c r="AD672" s="529"/>
      <c r="AE672" s="529"/>
      <c r="AF672" s="529"/>
      <c r="AG672" s="529"/>
      <c r="AH672" s="529"/>
      <c r="AI672" s="529"/>
      <c r="AJ672" s="529"/>
      <c r="AK672" s="529"/>
      <c r="AL672" s="529"/>
      <c r="AM672" s="529"/>
      <c r="AN672" s="529"/>
      <c r="AO672" s="529"/>
      <c r="AP672" s="529"/>
      <c r="AQ672" s="529"/>
      <c r="AR672" s="529"/>
      <c r="AS672" s="529"/>
      <c r="AT672" s="529"/>
      <c r="AU672" s="529"/>
      <c r="AV672" s="529"/>
      <c r="AW672" s="529"/>
      <c r="AX672" s="529"/>
      <c r="AY672" s="529"/>
      <c r="AZ672" s="529"/>
      <c r="BA672" s="529"/>
      <c r="BB672" s="529"/>
      <c r="BC672" s="529"/>
      <c r="BD672" s="529"/>
      <c r="BE672" s="529"/>
      <c r="BF672" s="529"/>
      <c r="BG672" s="529"/>
      <c r="BH672" s="529"/>
      <c r="BI672" s="529"/>
      <c r="BJ672" s="529"/>
      <c r="BK672" s="529"/>
      <c r="BL672" s="529"/>
      <c r="BM672" s="529"/>
      <c r="BN672" s="529"/>
      <c r="BO672" s="529"/>
      <c r="BP672" s="529"/>
      <c r="BQ672" s="529"/>
      <c r="BR672" s="529"/>
      <c r="BS672" s="529"/>
      <c r="BT672" s="529"/>
    </row>
    <row r="673">
      <c r="A673" s="499"/>
      <c r="B673" s="527"/>
      <c r="C673" s="527"/>
      <c r="D673" s="528"/>
      <c r="E673" s="528"/>
      <c r="F673" s="528"/>
      <c r="G673" s="528"/>
      <c r="I673" s="529"/>
      <c r="J673" s="527"/>
      <c r="K673" s="527"/>
      <c r="L673" s="527"/>
      <c r="M673" s="528"/>
      <c r="N673" s="528"/>
      <c r="O673" s="528"/>
      <c r="P673" s="528"/>
      <c r="Q673" s="528"/>
      <c r="R673" s="528"/>
      <c r="S673" s="528"/>
      <c r="T673" s="528"/>
      <c r="U673" s="527"/>
      <c r="V673" s="528"/>
      <c r="W673" s="527"/>
      <c r="X673" s="529"/>
      <c r="Y673" s="529"/>
      <c r="Z673" s="529"/>
      <c r="AA673" s="529"/>
      <c r="AB673" s="529"/>
      <c r="AC673" s="529"/>
      <c r="AD673" s="529"/>
      <c r="AE673" s="529"/>
      <c r="AF673" s="529"/>
      <c r="AG673" s="529"/>
      <c r="AH673" s="529"/>
      <c r="AI673" s="529"/>
      <c r="AJ673" s="529"/>
      <c r="AK673" s="529"/>
      <c r="AL673" s="529"/>
      <c r="AM673" s="529"/>
      <c r="AN673" s="529"/>
      <c r="AO673" s="529"/>
      <c r="AP673" s="529"/>
      <c r="AQ673" s="529"/>
      <c r="AR673" s="529"/>
      <c r="AS673" s="529"/>
      <c r="AT673" s="529"/>
      <c r="AU673" s="529"/>
      <c r="AV673" s="529"/>
      <c r="AW673" s="529"/>
      <c r="AX673" s="529"/>
      <c r="AY673" s="529"/>
      <c r="AZ673" s="529"/>
      <c r="BA673" s="529"/>
      <c r="BB673" s="529"/>
      <c r="BC673" s="529"/>
      <c r="BD673" s="529"/>
      <c r="BE673" s="529"/>
      <c r="BF673" s="529"/>
      <c r="BG673" s="529"/>
      <c r="BH673" s="529"/>
      <c r="BI673" s="529"/>
      <c r="BJ673" s="529"/>
      <c r="BK673" s="529"/>
      <c r="BL673" s="529"/>
      <c r="BM673" s="529"/>
      <c r="BN673" s="529"/>
      <c r="BO673" s="529"/>
      <c r="BP673" s="529"/>
      <c r="BQ673" s="529"/>
      <c r="BR673" s="529"/>
      <c r="BS673" s="529"/>
      <c r="BT673" s="529"/>
    </row>
    <row r="674">
      <c r="A674" s="499"/>
      <c r="B674" s="527"/>
      <c r="C674" s="527"/>
      <c r="D674" s="528"/>
      <c r="E674" s="528"/>
      <c r="F674" s="528"/>
      <c r="G674" s="528"/>
      <c r="I674" s="529"/>
      <c r="J674" s="527"/>
      <c r="K674" s="527"/>
      <c r="L674" s="527"/>
      <c r="M674" s="528"/>
      <c r="N674" s="528"/>
      <c r="O674" s="528"/>
      <c r="P674" s="528"/>
      <c r="Q674" s="528"/>
      <c r="R674" s="528"/>
      <c r="S674" s="528"/>
      <c r="T674" s="528"/>
      <c r="U674" s="527"/>
      <c r="V674" s="528"/>
      <c r="W674" s="527"/>
      <c r="X674" s="529"/>
      <c r="Y674" s="529"/>
      <c r="Z674" s="529"/>
      <c r="AA674" s="529"/>
      <c r="AB674" s="529"/>
      <c r="AC674" s="529"/>
      <c r="AD674" s="529"/>
      <c r="AE674" s="529"/>
      <c r="AF674" s="529"/>
      <c r="AG674" s="529"/>
      <c r="AH674" s="529"/>
      <c r="AI674" s="529"/>
      <c r="AJ674" s="529"/>
      <c r="AK674" s="529"/>
      <c r="AL674" s="529"/>
      <c r="AM674" s="529"/>
      <c r="AN674" s="529"/>
      <c r="AO674" s="529"/>
      <c r="AP674" s="529"/>
      <c r="AQ674" s="529"/>
      <c r="AR674" s="529"/>
      <c r="AS674" s="529"/>
      <c r="AT674" s="529"/>
      <c r="AU674" s="529"/>
      <c r="AV674" s="529"/>
      <c r="AW674" s="529"/>
      <c r="AX674" s="529"/>
      <c r="AY674" s="529"/>
      <c r="AZ674" s="529"/>
      <c r="BA674" s="529"/>
      <c r="BB674" s="529"/>
      <c r="BC674" s="529"/>
      <c r="BD674" s="529"/>
      <c r="BE674" s="529"/>
      <c r="BF674" s="529"/>
      <c r="BG674" s="529"/>
      <c r="BH674" s="529"/>
      <c r="BI674" s="529"/>
      <c r="BJ674" s="529"/>
      <c r="BK674" s="529"/>
      <c r="BL674" s="529"/>
      <c r="BM674" s="529"/>
      <c r="BN674" s="529"/>
      <c r="BO674" s="529"/>
      <c r="BP674" s="529"/>
      <c r="BQ674" s="529"/>
      <c r="BR674" s="529"/>
      <c r="BS674" s="529"/>
      <c r="BT674" s="529"/>
    </row>
    <row r="675">
      <c r="A675" s="499"/>
      <c r="B675" s="527"/>
      <c r="C675" s="527"/>
      <c r="D675" s="528"/>
      <c r="E675" s="528"/>
      <c r="F675" s="528"/>
      <c r="G675" s="528"/>
      <c r="I675" s="529"/>
      <c r="J675" s="527"/>
      <c r="K675" s="527"/>
      <c r="L675" s="527"/>
      <c r="M675" s="528"/>
      <c r="N675" s="528"/>
      <c r="O675" s="528"/>
      <c r="P675" s="528"/>
      <c r="Q675" s="528"/>
      <c r="R675" s="528"/>
      <c r="S675" s="528"/>
      <c r="T675" s="528"/>
      <c r="U675" s="527"/>
      <c r="V675" s="528"/>
      <c r="W675" s="527"/>
      <c r="X675" s="529"/>
      <c r="Y675" s="529"/>
      <c r="Z675" s="529"/>
      <c r="AA675" s="529"/>
      <c r="AB675" s="529"/>
      <c r="AC675" s="529"/>
      <c r="AD675" s="529"/>
      <c r="AE675" s="529"/>
      <c r="AF675" s="529"/>
      <c r="AG675" s="529"/>
      <c r="AH675" s="529"/>
      <c r="AI675" s="529"/>
      <c r="AJ675" s="529"/>
      <c r="AK675" s="529"/>
      <c r="AL675" s="529"/>
      <c r="AM675" s="529"/>
      <c r="AN675" s="529"/>
      <c r="AO675" s="529"/>
      <c r="AP675" s="529"/>
      <c r="AQ675" s="529"/>
      <c r="AR675" s="529"/>
      <c r="AS675" s="529"/>
      <c r="AT675" s="529"/>
      <c r="AU675" s="529"/>
      <c r="AV675" s="529"/>
      <c r="AW675" s="529"/>
      <c r="AX675" s="529"/>
      <c r="AY675" s="529"/>
      <c r="AZ675" s="529"/>
      <c r="BA675" s="529"/>
      <c r="BB675" s="529"/>
      <c r="BC675" s="529"/>
      <c r="BD675" s="529"/>
      <c r="BE675" s="529"/>
      <c r="BF675" s="529"/>
      <c r="BG675" s="529"/>
      <c r="BH675" s="529"/>
      <c r="BI675" s="529"/>
      <c r="BJ675" s="529"/>
      <c r="BK675" s="529"/>
      <c r="BL675" s="529"/>
      <c r="BM675" s="529"/>
      <c r="BN675" s="529"/>
      <c r="BO675" s="529"/>
      <c r="BP675" s="529"/>
      <c r="BQ675" s="529"/>
      <c r="BR675" s="529"/>
      <c r="BS675" s="529"/>
      <c r="BT675" s="529"/>
    </row>
    <row r="676">
      <c r="A676" s="499"/>
      <c r="B676" s="527"/>
      <c r="C676" s="527"/>
      <c r="D676" s="528"/>
      <c r="E676" s="528"/>
      <c r="F676" s="528"/>
      <c r="G676" s="528"/>
      <c r="I676" s="529"/>
      <c r="J676" s="527"/>
      <c r="K676" s="527"/>
      <c r="L676" s="527"/>
      <c r="M676" s="528"/>
      <c r="N676" s="528"/>
      <c r="O676" s="528"/>
      <c r="P676" s="528"/>
      <c r="Q676" s="528"/>
      <c r="R676" s="528"/>
      <c r="S676" s="528"/>
      <c r="T676" s="528"/>
      <c r="U676" s="527"/>
      <c r="V676" s="528"/>
      <c r="W676" s="527"/>
      <c r="X676" s="529"/>
      <c r="Y676" s="529"/>
      <c r="Z676" s="529"/>
      <c r="AA676" s="529"/>
      <c r="AB676" s="529"/>
      <c r="AC676" s="529"/>
      <c r="AD676" s="529"/>
      <c r="AE676" s="529"/>
      <c r="AF676" s="529"/>
      <c r="AG676" s="529"/>
      <c r="AH676" s="529"/>
      <c r="AI676" s="529"/>
      <c r="AJ676" s="529"/>
      <c r="AK676" s="529"/>
      <c r="AL676" s="529"/>
      <c r="AM676" s="529"/>
      <c r="AN676" s="529"/>
      <c r="AO676" s="529"/>
      <c r="AP676" s="529"/>
      <c r="AQ676" s="529"/>
      <c r="AR676" s="529"/>
      <c r="AS676" s="529"/>
      <c r="AT676" s="529"/>
      <c r="AU676" s="529"/>
      <c r="AV676" s="529"/>
      <c r="AW676" s="529"/>
      <c r="AX676" s="529"/>
      <c r="AY676" s="529"/>
      <c r="AZ676" s="529"/>
      <c r="BA676" s="529"/>
      <c r="BB676" s="529"/>
      <c r="BC676" s="529"/>
      <c r="BD676" s="529"/>
      <c r="BE676" s="529"/>
      <c r="BF676" s="529"/>
      <c r="BG676" s="529"/>
      <c r="BH676" s="529"/>
      <c r="BI676" s="529"/>
      <c r="BJ676" s="529"/>
      <c r="BK676" s="529"/>
      <c r="BL676" s="529"/>
      <c r="BM676" s="529"/>
      <c r="BN676" s="529"/>
      <c r="BO676" s="529"/>
      <c r="BP676" s="529"/>
      <c r="BQ676" s="529"/>
      <c r="BR676" s="529"/>
      <c r="BS676" s="529"/>
      <c r="BT676" s="529"/>
    </row>
    <row r="677">
      <c r="A677" s="499"/>
      <c r="B677" s="527"/>
      <c r="C677" s="527"/>
      <c r="D677" s="528"/>
      <c r="E677" s="528"/>
      <c r="F677" s="528"/>
      <c r="G677" s="528"/>
      <c r="I677" s="529"/>
      <c r="J677" s="527"/>
      <c r="K677" s="527"/>
      <c r="L677" s="527"/>
      <c r="M677" s="528"/>
      <c r="N677" s="528"/>
      <c r="O677" s="528"/>
      <c r="P677" s="528"/>
      <c r="Q677" s="528"/>
      <c r="R677" s="528"/>
      <c r="S677" s="528"/>
      <c r="T677" s="528"/>
      <c r="U677" s="527"/>
      <c r="V677" s="528"/>
      <c r="W677" s="527"/>
      <c r="X677" s="529"/>
      <c r="Y677" s="529"/>
      <c r="Z677" s="529"/>
      <c r="AA677" s="529"/>
      <c r="AB677" s="529"/>
      <c r="AC677" s="529"/>
      <c r="AD677" s="529"/>
      <c r="AE677" s="529"/>
      <c r="AF677" s="529"/>
      <c r="AG677" s="529"/>
      <c r="AH677" s="529"/>
      <c r="AI677" s="529"/>
      <c r="AJ677" s="529"/>
      <c r="AK677" s="529"/>
      <c r="AL677" s="529"/>
      <c r="AM677" s="529"/>
      <c r="AN677" s="529"/>
      <c r="AO677" s="529"/>
      <c r="AP677" s="529"/>
      <c r="AQ677" s="529"/>
      <c r="AR677" s="529"/>
      <c r="AS677" s="529"/>
      <c r="AT677" s="529"/>
      <c r="AU677" s="529"/>
      <c r="AV677" s="529"/>
      <c r="AW677" s="529"/>
      <c r="AX677" s="529"/>
      <c r="AY677" s="529"/>
      <c r="AZ677" s="529"/>
      <c r="BA677" s="529"/>
      <c r="BB677" s="529"/>
      <c r="BC677" s="529"/>
      <c r="BD677" s="529"/>
      <c r="BE677" s="529"/>
      <c r="BF677" s="529"/>
      <c r="BG677" s="529"/>
      <c r="BH677" s="529"/>
      <c r="BI677" s="529"/>
      <c r="BJ677" s="529"/>
      <c r="BK677" s="529"/>
      <c r="BL677" s="529"/>
      <c r="BM677" s="529"/>
      <c r="BN677" s="529"/>
      <c r="BO677" s="529"/>
      <c r="BP677" s="529"/>
      <c r="BQ677" s="529"/>
      <c r="BR677" s="529"/>
      <c r="BS677" s="529"/>
      <c r="BT677" s="529"/>
    </row>
    <row r="678">
      <c r="A678" s="499"/>
      <c r="B678" s="527"/>
      <c r="C678" s="527"/>
      <c r="D678" s="528"/>
      <c r="E678" s="528"/>
      <c r="F678" s="528"/>
      <c r="G678" s="528"/>
      <c r="I678" s="529"/>
      <c r="J678" s="527"/>
      <c r="K678" s="527"/>
      <c r="L678" s="527"/>
      <c r="M678" s="528"/>
      <c r="N678" s="528"/>
      <c r="O678" s="528"/>
      <c r="P678" s="528"/>
      <c r="Q678" s="528"/>
      <c r="R678" s="528"/>
      <c r="S678" s="528"/>
      <c r="T678" s="528"/>
      <c r="U678" s="527"/>
      <c r="V678" s="528"/>
      <c r="W678" s="527"/>
      <c r="X678" s="529"/>
      <c r="Y678" s="529"/>
      <c r="Z678" s="529"/>
      <c r="AA678" s="529"/>
      <c r="AB678" s="529"/>
      <c r="AC678" s="529"/>
      <c r="AD678" s="529"/>
      <c r="AE678" s="529"/>
      <c r="AF678" s="529"/>
      <c r="AG678" s="529"/>
      <c r="AH678" s="529"/>
      <c r="AI678" s="529"/>
      <c r="AJ678" s="529"/>
      <c r="AK678" s="529"/>
      <c r="AL678" s="529"/>
      <c r="AM678" s="529"/>
      <c r="AN678" s="529"/>
      <c r="AO678" s="529"/>
      <c r="AP678" s="529"/>
      <c r="AQ678" s="529"/>
      <c r="AR678" s="529"/>
      <c r="AS678" s="529"/>
      <c r="AT678" s="529"/>
      <c r="AU678" s="529"/>
      <c r="AV678" s="529"/>
      <c r="AW678" s="529"/>
      <c r="AX678" s="529"/>
      <c r="AY678" s="529"/>
      <c r="AZ678" s="529"/>
      <c r="BA678" s="529"/>
      <c r="BB678" s="529"/>
      <c r="BC678" s="529"/>
      <c r="BD678" s="529"/>
      <c r="BE678" s="529"/>
      <c r="BF678" s="529"/>
      <c r="BG678" s="529"/>
      <c r="BH678" s="529"/>
      <c r="BI678" s="529"/>
      <c r="BJ678" s="529"/>
      <c r="BK678" s="529"/>
      <c r="BL678" s="529"/>
      <c r="BM678" s="529"/>
      <c r="BN678" s="529"/>
      <c r="BO678" s="529"/>
      <c r="BP678" s="529"/>
      <c r="BQ678" s="529"/>
      <c r="BR678" s="529"/>
      <c r="BS678" s="529"/>
      <c r="BT678" s="529"/>
    </row>
    <row r="679">
      <c r="A679" s="499"/>
      <c r="B679" s="527"/>
      <c r="C679" s="527"/>
      <c r="D679" s="528"/>
      <c r="E679" s="528"/>
      <c r="F679" s="528"/>
      <c r="G679" s="528"/>
      <c r="I679" s="529"/>
      <c r="J679" s="527"/>
      <c r="K679" s="527"/>
      <c r="L679" s="527"/>
      <c r="M679" s="528"/>
      <c r="N679" s="528"/>
      <c r="O679" s="528"/>
      <c r="P679" s="528"/>
      <c r="Q679" s="528"/>
      <c r="R679" s="528"/>
      <c r="S679" s="528"/>
      <c r="T679" s="528"/>
      <c r="U679" s="527"/>
      <c r="V679" s="528"/>
      <c r="W679" s="527"/>
      <c r="X679" s="529"/>
      <c r="Y679" s="529"/>
      <c r="Z679" s="529"/>
      <c r="AA679" s="529"/>
      <c r="AB679" s="529"/>
      <c r="AC679" s="529"/>
      <c r="AD679" s="529"/>
      <c r="AE679" s="529"/>
      <c r="AF679" s="529"/>
      <c r="AG679" s="529"/>
      <c r="AH679" s="529"/>
      <c r="AI679" s="529"/>
      <c r="AJ679" s="529"/>
      <c r="AK679" s="529"/>
      <c r="AL679" s="529"/>
      <c r="AM679" s="529"/>
      <c r="AN679" s="529"/>
      <c r="AO679" s="529"/>
      <c r="AP679" s="529"/>
      <c r="AQ679" s="529"/>
      <c r="AR679" s="529"/>
      <c r="AS679" s="529"/>
      <c r="AT679" s="529"/>
      <c r="AU679" s="529"/>
      <c r="AV679" s="529"/>
      <c r="AW679" s="529"/>
      <c r="AX679" s="529"/>
      <c r="AY679" s="529"/>
      <c r="AZ679" s="529"/>
      <c r="BA679" s="529"/>
      <c r="BB679" s="529"/>
      <c r="BC679" s="529"/>
      <c r="BD679" s="529"/>
      <c r="BE679" s="529"/>
      <c r="BF679" s="529"/>
      <c r="BG679" s="529"/>
      <c r="BH679" s="529"/>
      <c r="BI679" s="529"/>
      <c r="BJ679" s="529"/>
      <c r="BK679" s="529"/>
      <c r="BL679" s="529"/>
      <c r="BM679" s="529"/>
      <c r="BN679" s="529"/>
      <c r="BO679" s="529"/>
      <c r="BP679" s="529"/>
      <c r="BQ679" s="529"/>
      <c r="BR679" s="529"/>
      <c r="BS679" s="529"/>
      <c r="BT679" s="529"/>
    </row>
    <row r="680">
      <c r="A680" s="499"/>
      <c r="B680" s="527"/>
      <c r="C680" s="527"/>
      <c r="D680" s="528"/>
      <c r="E680" s="528"/>
      <c r="F680" s="528"/>
      <c r="G680" s="528"/>
      <c r="I680" s="529"/>
      <c r="J680" s="527"/>
      <c r="K680" s="527"/>
      <c r="L680" s="527"/>
      <c r="M680" s="528"/>
      <c r="N680" s="528"/>
      <c r="O680" s="528"/>
      <c r="P680" s="528"/>
      <c r="Q680" s="528"/>
      <c r="R680" s="528"/>
      <c r="S680" s="528"/>
      <c r="T680" s="528"/>
      <c r="U680" s="527"/>
      <c r="V680" s="528"/>
      <c r="W680" s="527"/>
      <c r="X680" s="529"/>
      <c r="Y680" s="529"/>
      <c r="Z680" s="529"/>
      <c r="AA680" s="529"/>
      <c r="AB680" s="529"/>
      <c r="AC680" s="529"/>
      <c r="AD680" s="529"/>
      <c r="AE680" s="529"/>
      <c r="AF680" s="529"/>
      <c r="AG680" s="529"/>
      <c r="AH680" s="529"/>
      <c r="AI680" s="529"/>
      <c r="AJ680" s="529"/>
      <c r="AK680" s="529"/>
      <c r="AL680" s="529"/>
      <c r="AM680" s="529"/>
      <c r="AN680" s="529"/>
      <c r="AO680" s="529"/>
      <c r="AP680" s="529"/>
      <c r="AQ680" s="529"/>
      <c r="AR680" s="529"/>
      <c r="AS680" s="529"/>
      <c r="AT680" s="529"/>
      <c r="AU680" s="529"/>
      <c r="AV680" s="529"/>
      <c r="AW680" s="529"/>
      <c r="AX680" s="529"/>
      <c r="AY680" s="529"/>
      <c r="AZ680" s="529"/>
      <c r="BA680" s="529"/>
      <c r="BB680" s="529"/>
      <c r="BC680" s="529"/>
      <c r="BD680" s="529"/>
      <c r="BE680" s="529"/>
      <c r="BF680" s="529"/>
      <c r="BG680" s="529"/>
      <c r="BH680" s="529"/>
      <c r="BI680" s="529"/>
      <c r="BJ680" s="529"/>
      <c r="BK680" s="529"/>
      <c r="BL680" s="529"/>
      <c r="BM680" s="529"/>
      <c r="BN680" s="529"/>
      <c r="BO680" s="529"/>
      <c r="BP680" s="529"/>
      <c r="BQ680" s="529"/>
      <c r="BR680" s="529"/>
      <c r="BS680" s="529"/>
      <c r="BT680" s="529"/>
    </row>
    <row r="681">
      <c r="A681" s="499"/>
      <c r="B681" s="527"/>
      <c r="C681" s="527"/>
      <c r="D681" s="528"/>
      <c r="E681" s="528"/>
      <c r="F681" s="528"/>
      <c r="G681" s="528"/>
      <c r="I681" s="529"/>
      <c r="J681" s="527"/>
      <c r="K681" s="527"/>
      <c r="L681" s="527"/>
      <c r="M681" s="528"/>
      <c r="N681" s="528"/>
      <c r="O681" s="528"/>
      <c r="P681" s="528"/>
      <c r="Q681" s="528"/>
      <c r="R681" s="528"/>
      <c r="S681" s="528"/>
      <c r="T681" s="528"/>
      <c r="U681" s="527"/>
      <c r="V681" s="528"/>
      <c r="W681" s="527"/>
      <c r="X681" s="529"/>
      <c r="Y681" s="529"/>
      <c r="Z681" s="529"/>
      <c r="AA681" s="529"/>
      <c r="AB681" s="529"/>
      <c r="AC681" s="529"/>
      <c r="AD681" s="529"/>
      <c r="AE681" s="529"/>
      <c r="AF681" s="529"/>
      <c r="AG681" s="529"/>
      <c r="AH681" s="529"/>
      <c r="AI681" s="529"/>
      <c r="AJ681" s="529"/>
      <c r="AK681" s="529"/>
      <c r="AL681" s="529"/>
      <c r="AM681" s="529"/>
      <c r="AN681" s="529"/>
      <c r="AO681" s="529"/>
      <c r="AP681" s="529"/>
      <c r="AQ681" s="529"/>
      <c r="AR681" s="529"/>
      <c r="AS681" s="529"/>
      <c r="AT681" s="529"/>
      <c r="AU681" s="529"/>
      <c r="AV681" s="529"/>
      <c r="AW681" s="529"/>
      <c r="AX681" s="529"/>
      <c r="AY681" s="529"/>
      <c r="AZ681" s="529"/>
      <c r="BA681" s="529"/>
      <c r="BB681" s="529"/>
      <c r="BC681" s="529"/>
      <c r="BD681" s="529"/>
      <c r="BE681" s="529"/>
      <c r="BF681" s="529"/>
      <c r="BG681" s="529"/>
      <c r="BH681" s="529"/>
      <c r="BI681" s="529"/>
      <c r="BJ681" s="529"/>
      <c r="BK681" s="529"/>
      <c r="BL681" s="529"/>
      <c r="BM681" s="529"/>
      <c r="BN681" s="529"/>
      <c r="BO681" s="529"/>
      <c r="BP681" s="529"/>
      <c r="BQ681" s="529"/>
      <c r="BR681" s="529"/>
      <c r="BS681" s="529"/>
      <c r="BT681" s="529"/>
    </row>
    <row r="682">
      <c r="A682" s="499"/>
      <c r="B682" s="527"/>
      <c r="C682" s="527"/>
      <c r="D682" s="528"/>
      <c r="E682" s="528"/>
      <c r="F682" s="528"/>
      <c r="G682" s="528"/>
      <c r="I682" s="529"/>
      <c r="J682" s="527"/>
      <c r="K682" s="527"/>
      <c r="L682" s="527"/>
      <c r="M682" s="528"/>
      <c r="N682" s="528"/>
      <c r="O682" s="528"/>
      <c r="P682" s="528"/>
      <c r="Q682" s="528"/>
      <c r="R682" s="528"/>
      <c r="S682" s="528"/>
      <c r="T682" s="528"/>
      <c r="U682" s="527"/>
      <c r="V682" s="528"/>
      <c r="W682" s="527"/>
      <c r="X682" s="529"/>
      <c r="Y682" s="529"/>
      <c r="Z682" s="529"/>
      <c r="AA682" s="529"/>
      <c r="AB682" s="529"/>
      <c r="AC682" s="529"/>
      <c r="AD682" s="529"/>
      <c r="AE682" s="529"/>
      <c r="AF682" s="529"/>
      <c r="AG682" s="529"/>
      <c r="AH682" s="529"/>
      <c r="AI682" s="529"/>
      <c r="AJ682" s="529"/>
      <c r="AK682" s="529"/>
      <c r="AL682" s="529"/>
      <c r="AM682" s="529"/>
      <c r="AN682" s="529"/>
      <c r="AO682" s="529"/>
      <c r="AP682" s="529"/>
      <c r="AQ682" s="529"/>
      <c r="AR682" s="529"/>
      <c r="AS682" s="529"/>
      <c r="AT682" s="529"/>
      <c r="AU682" s="529"/>
      <c r="AV682" s="529"/>
      <c r="AW682" s="529"/>
      <c r="AX682" s="529"/>
      <c r="AY682" s="529"/>
      <c r="AZ682" s="529"/>
      <c r="BA682" s="529"/>
      <c r="BB682" s="529"/>
      <c r="BC682" s="529"/>
      <c r="BD682" s="529"/>
      <c r="BE682" s="529"/>
      <c r="BF682" s="529"/>
      <c r="BG682" s="529"/>
      <c r="BH682" s="529"/>
      <c r="BI682" s="529"/>
      <c r="BJ682" s="529"/>
      <c r="BK682" s="529"/>
      <c r="BL682" s="529"/>
      <c r="BM682" s="529"/>
      <c r="BN682" s="529"/>
      <c r="BO682" s="529"/>
      <c r="BP682" s="529"/>
      <c r="BQ682" s="529"/>
      <c r="BR682" s="529"/>
      <c r="BS682" s="529"/>
      <c r="BT682" s="529"/>
    </row>
    <row r="683">
      <c r="A683" s="499"/>
      <c r="B683" s="527"/>
      <c r="C683" s="527"/>
      <c r="D683" s="528"/>
      <c r="E683" s="528"/>
      <c r="F683" s="528"/>
      <c r="G683" s="528"/>
      <c r="I683" s="529"/>
      <c r="J683" s="527"/>
      <c r="K683" s="527"/>
      <c r="L683" s="527"/>
      <c r="M683" s="528"/>
      <c r="N683" s="528"/>
      <c r="O683" s="528"/>
      <c r="P683" s="528"/>
      <c r="Q683" s="528"/>
      <c r="R683" s="528"/>
      <c r="S683" s="528"/>
      <c r="T683" s="528"/>
      <c r="U683" s="527"/>
      <c r="V683" s="528"/>
      <c r="W683" s="527"/>
      <c r="X683" s="529"/>
      <c r="Y683" s="529"/>
      <c r="Z683" s="529"/>
      <c r="AA683" s="529"/>
      <c r="AB683" s="529"/>
      <c r="AC683" s="529"/>
      <c r="AD683" s="529"/>
      <c r="AE683" s="529"/>
      <c r="AF683" s="529"/>
      <c r="AG683" s="529"/>
      <c r="AH683" s="529"/>
      <c r="AI683" s="529"/>
      <c r="AJ683" s="529"/>
      <c r="AK683" s="529"/>
      <c r="AL683" s="529"/>
      <c r="AM683" s="529"/>
      <c r="AN683" s="529"/>
      <c r="AO683" s="529"/>
      <c r="AP683" s="529"/>
      <c r="AQ683" s="529"/>
      <c r="AR683" s="529"/>
      <c r="AS683" s="529"/>
      <c r="AT683" s="529"/>
      <c r="AU683" s="529"/>
      <c r="AV683" s="529"/>
      <c r="AW683" s="529"/>
      <c r="AX683" s="529"/>
      <c r="AY683" s="529"/>
      <c r="AZ683" s="529"/>
      <c r="BA683" s="529"/>
      <c r="BB683" s="529"/>
      <c r="BC683" s="529"/>
      <c r="BD683" s="529"/>
      <c r="BE683" s="529"/>
      <c r="BF683" s="529"/>
      <c r="BG683" s="529"/>
      <c r="BH683" s="529"/>
      <c r="BI683" s="529"/>
      <c r="BJ683" s="529"/>
      <c r="BK683" s="529"/>
      <c r="BL683" s="529"/>
      <c r="BM683" s="529"/>
      <c r="BN683" s="529"/>
      <c r="BO683" s="529"/>
      <c r="BP683" s="529"/>
      <c r="BQ683" s="529"/>
      <c r="BR683" s="529"/>
      <c r="BS683" s="529"/>
      <c r="BT683" s="529"/>
    </row>
    <row r="684">
      <c r="A684" s="499"/>
      <c r="B684" s="527"/>
      <c r="C684" s="527"/>
      <c r="D684" s="528"/>
      <c r="E684" s="528"/>
      <c r="F684" s="528"/>
      <c r="G684" s="528"/>
      <c r="I684" s="529"/>
      <c r="J684" s="527"/>
      <c r="K684" s="527"/>
      <c r="L684" s="527"/>
      <c r="M684" s="528"/>
      <c r="N684" s="528"/>
      <c r="O684" s="528"/>
      <c r="P684" s="528"/>
      <c r="Q684" s="528"/>
      <c r="R684" s="528"/>
      <c r="S684" s="528"/>
      <c r="T684" s="528"/>
      <c r="U684" s="527"/>
      <c r="V684" s="528"/>
      <c r="W684" s="527"/>
      <c r="X684" s="529"/>
      <c r="Y684" s="529"/>
      <c r="Z684" s="529"/>
      <c r="AA684" s="529"/>
      <c r="AB684" s="529"/>
      <c r="AC684" s="529"/>
      <c r="AD684" s="529"/>
      <c r="AE684" s="529"/>
      <c r="AF684" s="529"/>
      <c r="AG684" s="529"/>
      <c r="AH684" s="529"/>
      <c r="AI684" s="529"/>
      <c r="AJ684" s="529"/>
      <c r="AK684" s="529"/>
      <c r="AL684" s="529"/>
      <c r="AM684" s="529"/>
      <c r="AN684" s="529"/>
      <c r="AO684" s="529"/>
      <c r="AP684" s="529"/>
      <c r="AQ684" s="529"/>
      <c r="AR684" s="529"/>
      <c r="AS684" s="529"/>
      <c r="AT684" s="529"/>
      <c r="AU684" s="529"/>
      <c r="AV684" s="529"/>
      <c r="AW684" s="529"/>
      <c r="AX684" s="529"/>
      <c r="AY684" s="529"/>
      <c r="AZ684" s="529"/>
      <c r="BA684" s="529"/>
      <c r="BB684" s="529"/>
      <c r="BC684" s="529"/>
      <c r="BD684" s="529"/>
      <c r="BE684" s="529"/>
      <c r="BF684" s="529"/>
      <c r="BG684" s="529"/>
      <c r="BH684" s="529"/>
      <c r="BI684" s="529"/>
      <c r="BJ684" s="529"/>
      <c r="BK684" s="529"/>
      <c r="BL684" s="529"/>
      <c r="BM684" s="529"/>
      <c r="BN684" s="529"/>
      <c r="BO684" s="529"/>
      <c r="BP684" s="529"/>
      <c r="BQ684" s="529"/>
      <c r="BR684" s="529"/>
      <c r="BS684" s="529"/>
      <c r="BT684" s="529"/>
    </row>
    <row r="685">
      <c r="A685" s="499"/>
      <c r="B685" s="527"/>
      <c r="C685" s="527"/>
      <c r="D685" s="528"/>
      <c r="E685" s="528"/>
      <c r="F685" s="528"/>
      <c r="G685" s="528"/>
      <c r="I685" s="529"/>
      <c r="J685" s="527"/>
      <c r="K685" s="527"/>
      <c r="L685" s="527"/>
      <c r="M685" s="528"/>
      <c r="N685" s="528"/>
      <c r="O685" s="528"/>
      <c r="P685" s="528"/>
      <c r="Q685" s="528"/>
      <c r="R685" s="528"/>
      <c r="S685" s="528"/>
      <c r="T685" s="528"/>
      <c r="U685" s="527"/>
      <c r="V685" s="528"/>
      <c r="W685" s="527"/>
      <c r="X685" s="529"/>
      <c r="Y685" s="529"/>
      <c r="Z685" s="529"/>
      <c r="AA685" s="529"/>
      <c r="AB685" s="529"/>
      <c r="AC685" s="529"/>
      <c r="AD685" s="529"/>
      <c r="AE685" s="529"/>
      <c r="AF685" s="529"/>
      <c r="AG685" s="529"/>
      <c r="AH685" s="529"/>
      <c r="AI685" s="529"/>
      <c r="AJ685" s="529"/>
      <c r="AK685" s="529"/>
      <c r="AL685" s="529"/>
      <c r="AM685" s="529"/>
      <c r="AN685" s="529"/>
      <c r="AO685" s="529"/>
      <c r="AP685" s="529"/>
      <c r="AQ685" s="529"/>
      <c r="AR685" s="529"/>
      <c r="AS685" s="529"/>
      <c r="AT685" s="529"/>
      <c r="AU685" s="529"/>
      <c r="AV685" s="529"/>
      <c r="AW685" s="529"/>
      <c r="AX685" s="529"/>
      <c r="AY685" s="529"/>
      <c r="AZ685" s="529"/>
      <c r="BA685" s="529"/>
      <c r="BB685" s="529"/>
      <c r="BC685" s="529"/>
      <c r="BD685" s="529"/>
      <c r="BE685" s="529"/>
      <c r="BF685" s="529"/>
      <c r="BG685" s="529"/>
      <c r="BH685" s="529"/>
      <c r="BI685" s="529"/>
      <c r="BJ685" s="529"/>
      <c r="BK685" s="529"/>
      <c r="BL685" s="529"/>
      <c r="BM685" s="529"/>
      <c r="BN685" s="529"/>
      <c r="BO685" s="529"/>
      <c r="BP685" s="529"/>
      <c r="BQ685" s="529"/>
      <c r="BR685" s="529"/>
      <c r="BS685" s="529"/>
      <c r="BT685" s="529"/>
    </row>
    <row r="686">
      <c r="A686" s="499"/>
      <c r="B686" s="527"/>
      <c r="C686" s="527"/>
      <c r="D686" s="528"/>
      <c r="E686" s="528"/>
      <c r="F686" s="528"/>
      <c r="G686" s="528"/>
      <c r="I686" s="529"/>
      <c r="J686" s="527"/>
      <c r="K686" s="527"/>
      <c r="L686" s="527"/>
      <c r="M686" s="528"/>
      <c r="N686" s="528"/>
      <c r="O686" s="528"/>
      <c r="P686" s="528"/>
      <c r="Q686" s="528"/>
      <c r="R686" s="528"/>
      <c r="S686" s="528"/>
      <c r="T686" s="528"/>
      <c r="U686" s="527"/>
      <c r="V686" s="528"/>
      <c r="W686" s="527"/>
      <c r="X686" s="529"/>
      <c r="Y686" s="529"/>
      <c r="Z686" s="529"/>
      <c r="AA686" s="529"/>
      <c r="AB686" s="529"/>
      <c r="AC686" s="529"/>
      <c r="AD686" s="529"/>
      <c r="AE686" s="529"/>
      <c r="AF686" s="529"/>
      <c r="AG686" s="529"/>
      <c r="AH686" s="529"/>
      <c r="AI686" s="529"/>
      <c r="AJ686" s="529"/>
      <c r="AK686" s="529"/>
      <c r="AL686" s="529"/>
      <c r="AM686" s="529"/>
      <c r="AN686" s="529"/>
      <c r="AO686" s="529"/>
      <c r="AP686" s="529"/>
      <c r="AQ686" s="529"/>
      <c r="AR686" s="529"/>
      <c r="AS686" s="529"/>
      <c r="AT686" s="529"/>
      <c r="AU686" s="529"/>
      <c r="AV686" s="529"/>
      <c r="AW686" s="529"/>
      <c r="AX686" s="529"/>
      <c r="AY686" s="529"/>
      <c r="AZ686" s="529"/>
      <c r="BA686" s="529"/>
      <c r="BB686" s="529"/>
      <c r="BC686" s="529"/>
      <c r="BD686" s="529"/>
      <c r="BE686" s="529"/>
      <c r="BF686" s="529"/>
      <c r="BG686" s="529"/>
      <c r="BH686" s="529"/>
      <c r="BI686" s="529"/>
      <c r="BJ686" s="529"/>
      <c r="BK686" s="529"/>
      <c r="BL686" s="529"/>
      <c r="BM686" s="529"/>
      <c r="BN686" s="529"/>
      <c r="BO686" s="529"/>
      <c r="BP686" s="529"/>
      <c r="BQ686" s="529"/>
      <c r="BR686" s="529"/>
      <c r="BS686" s="529"/>
      <c r="BT686" s="529"/>
    </row>
    <row r="687">
      <c r="A687" s="499"/>
      <c r="B687" s="527"/>
      <c r="C687" s="527"/>
      <c r="D687" s="528"/>
      <c r="E687" s="528"/>
      <c r="F687" s="528"/>
      <c r="G687" s="528"/>
      <c r="I687" s="529"/>
      <c r="J687" s="527"/>
      <c r="K687" s="527"/>
      <c r="L687" s="527"/>
      <c r="M687" s="528"/>
      <c r="N687" s="528"/>
      <c r="O687" s="528"/>
      <c r="P687" s="528"/>
      <c r="Q687" s="528"/>
      <c r="R687" s="528"/>
      <c r="S687" s="528"/>
      <c r="T687" s="528"/>
      <c r="U687" s="527"/>
      <c r="V687" s="528"/>
      <c r="W687" s="527"/>
      <c r="X687" s="529"/>
      <c r="Y687" s="529"/>
      <c r="Z687" s="529"/>
      <c r="AA687" s="529"/>
      <c r="AB687" s="529"/>
      <c r="AC687" s="529"/>
      <c r="AD687" s="529"/>
      <c r="AE687" s="529"/>
      <c r="AF687" s="529"/>
      <c r="AG687" s="529"/>
      <c r="AH687" s="529"/>
      <c r="AI687" s="529"/>
      <c r="AJ687" s="529"/>
      <c r="AK687" s="529"/>
      <c r="AL687" s="529"/>
      <c r="AM687" s="529"/>
      <c r="AN687" s="529"/>
      <c r="AO687" s="529"/>
      <c r="AP687" s="529"/>
      <c r="AQ687" s="529"/>
      <c r="AR687" s="529"/>
      <c r="AS687" s="529"/>
      <c r="AT687" s="529"/>
      <c r="AU687" s="529"/>
      <c r="AV687" s="529"/>
      <c r="AW687" s="529"/>
      <c r="AX687" s="529"/>
      <c r="AY687" s="529"/>
      <c r="AZ687" s="529"/>
      <c r="BA687" s="529"/>
      <c r="BB687" s="529"/>
      <c r="BC687" s="529"/>
      <c r="BD687" s="529"/>
      <c r="BE687" s="529"/>
      <c r="BF687" s="529"/>
      <c r="BG687" s="529"/>
      <c r="BH687" s="529"/>
      <c r="BI687" s="529"/>
      <c r="BJ687" s="529"/>
      <c r="BK687" s="529"/>
      <c r="BL687" s="529"/>
      <c r="BM687" s="529"/>
      <c r="BN687" s="529"/>
      <c r="BO687" s="529"/>
      <c r="BP687" s="529"/>
      <c r="BQ687" s="529"/>
      <c r="BR687" s="529"/>
      <c r="BS687" s="529"/>
      <c r="BT687" s="529"/>
    </row>
    <row r="688">
      <c r="A688" s="499"/>
      <c r="B688" s="527"/>
      <c r="C688" s="527"/>
      <c r="D688" s="528"/>
      <c r="E688" s="528"/>
      <c r="F688" s="528"/>
      <c r="G688" s="528"/>
      <c r="I688" s="529"/>
      <c r="J688" s="527"/>
      <c r="K688" s="527"/>
      <c r="L688" s="527"/>
      <c r="M688" s="528"/>
      <c r="N688" s="528"/>
      <c r="O688" s="528"/>
      <c r="P688" s="528"/>
      <c r="Q688" s="528"/>
      <c r="R688" s="528"/>
      <c r="S688" s="528"/>
      <c r="T688" s="528"/>
      <c r="U688" s="527"/>
      <c r="V688" s="528"/>
      <c r="W688" s="527"/>
      <c r="X688" s="529"/>
      <c r="Y688" s="529"/>
      <c r="Z688" s="529"/>
      <c r="AA688" s="529"/>
      <c r="AB688" s="529"/>
      <c r="AC688" s="529"/>
      <c r="AD688" s="529"/>
      <c r="AE688" s="529"/>
      <c r="AF688" s="529"/>
      <c r="AG688" s="529"/>
      <c r="AH688" s="529"/>
      <c r="AI688" s="529"/>
      <c r="AJ688" s="529"/>
      <c r="AK688" s="529"/>
      <c r="AL688" s="529"/>
      <c r="AM688" s="529"/>
      <c r="AN688" s="529"/>
      <c r="AO688" s="529"/>
      <c r="AP688" s="529"/>
      <c r="AQ688" s="529"/>
      <c r="AR688" s="529"/>
      <c r="AS688" s="529"/>
      <c r="AT688" s="529"/>
      <c r="AU688" s="529"/>
      <c r="AV688" s="529"/>
      <c r="AW688" s="529"/>
      <c r="AX688" s="529"/>
      <c r="AY688" s="529"/>
      <c r="AZ688" s="529"/>
      <c r="BA688" s="529"/>
      <c r="BB688" s="529"/>
      <c r="BC688" s="529"/>
      <c r="BD688" s="529"/>
      <c r="BE688" s="529"/>
      <c r="BF688" s="529"/>
      <c r="BG688" s="529"/>
      <c r="BH688" s="529"/>
      <c r="BI688" s="529"/>
      <c r="BJ688" s="529"/>
      <c r="BK688" s="529"/>
      <c r="BL688" s="529"/>
      <c r="BM688" s="529"/>
      <c r="BN688" s="529"/>
      <c r="BO688" s="529"/>
      <c r="BP688" s="529"/>
      <c r="BQ688" s="529"/>
      <c r="BR688" s="529"/>
      <c r="BS688" s="529"/>
      <c r="BT688" s="529"/>
    </row>
    <row r="689">
      <c r="A689" s="499"/>
      <c r="B689" s="527"/>
      <c r="C689" s="527"/>
      <c r="D689" s="528"/>
      <c r="E689" s="528"/>
      <c r="F689" s="528"/>
      <c r="G689" s="528"/>
      <c r="I689" s="529"/>
      <c r="J689" s="527"/>
      <c r="K689" s="527"/>
      <c r="L689" s="527"/>
      <c r="M689" s="528"/>
      <c r="N689" s="528"/>
      <c r="O689" s="528"/>
      <c r="P689" s="528"/>
      <c r="Q689" s="528"/>
      <c r="R689" s="528"/>
      <c r="S689" s="528"/>
      <c r="T689" s="528"/>
      <c r="U689" s="527"/>
      <c r="V689" s="528"/>
      <c r="W689" s="527"/>
      <c r="X689" s="529"/>
      <c r="Y689" s="529"/>
      <c r="Z689" s="529"/>
      <c r="AA689" s="529"/>
      <c r="AB689" s="529"/>
      <c r="AC689" s="529"/>
      <c r="AD689" s="529"/>
      <c r="AE689" s="529"/>
      <c r="AF689" s="529"/>
      <c r="AG689" s="529"/>
      <c r="AH689" s="529"/>
      <c r="AI689" s="529"/>
      <c r="AJ689" s="529"/>
      <c r="AK689" s="529"/>
      <c r="AL689" s="529"/>
      <c r="AM689" s="529"/>
      <c r="AN689" s="529"/>
      <c r="AO689" s="529"/>
      <c r="AP689" s="529"/>
      <c r="AQ689" s="529"/>
      <c r="AR689" s="529"/>
      <c r="AS689" s="529"/>
      <c r="AT689" s="529"/>
      <c r="AU689" s="529"/>
      <c r="AV689" s="529"/>
      <c r="AW689" s="529"/>
      <c r="AX689" s="529"/>
      <c r="AY689" s="529"/>
      <c r="AZ689" s="529"/>
      <c r="BA689" s="529"/>
      <c r="BB689" s="529"/>
      <c r="BC689" s="529"/>
      <c r="BD689" s="529"/>
      <c r="BE689" s="529"/>
      <c r="BF689" s="529"/>
      <c r="BG689" s="529"/>
      <c r="BH689" s="529"/>
      <c r="BI689" s="529"/>
      <c r="BJ689" s="529"/>
      <c r="BK689" s="529"/>
      <c r="BL689" s="529"/>
      <c r="BM689" s="529"/>
      <c r="BN689" s="529"/>
      <c r="BO689" s="529"/>
      <c r="BP689" s="529"/>
      <c r="BQ689" s="529"/>
      <c r="BR689" s="529"/>
      <c r="BS689" s="529"/>
      <c r="BT689" s="529"/>
    </row>
    <row r="690">
      <c r="A690" s="499"/>
      <c r="B690" s="527"/>
      <c r="C690" s="527"/>
      <c r="D690" s="528"/>
      <c r="E690" s="528"/>
      <c r="F690" s="528"/>
      <c r="G690" s="528"/>
      <c r="I690" s="529"/>
      <c r="J690" s="527"/>
      <c r="K690" s="527"/>
      <c r="L690" s="527"/>
      <c r="M690" s="528"/>
      <c r="N690" s="528"/>
      <c r="O690" s="528"/>
      <c r="P690" s="528"/>
      <c r="Q690" s="528"/>
      <c r="R690" s="528"/>
      <c r="S690" s="528"/>
      <c r="T690" s="528"/>
      <c r="U690" s="527"/>
      <c r="V690" s="528"/>
      <c r="W690" s="527"/>
      <c r="X690" s="529"/>
      <c r="Y690" s="529"/>
      <c r="Z690" s="529"/>
      <c r="AA690" s="529"/>
      <c r="AB690" s="529"/>
      <c r="AC690" s="529"/>
      <c r="AD690" s="529"/>
      <c r="AE690" s="529"/>
      <c r="AF690" s="529"/>
      <c r="AG690" s="529"/>
      <c r="AH690" s="529"/>
      <c r="AI690" s="529"/>
      <c r="AJ690" s="529"/>
      <c r="AK690" s="529"/>
      <c r="AL690" s="529"/>
      <c r="AM690" s="529"/>
      <c r="AN690" s="529"/>
      <c r="AO690" s="529"/>
      <c r="AP690" s="529"/>
      <c r="AQ690" s="529"/>
      <c r="AR690" s="529"/>
      <c r="AS690" s="529"/>
      <c r="AT690" s="529"/>
      <c r="AU690" s="529"/>
      <c r="AV690" s="529"/>
      <c r="AW690" s="529"/>
      <c r="AX690" s="529"/>
      <c r="AY690" s="529"/>
      <c r="AZ690" s="529"/>
      <c r="BA690" s="529"/>
      <c r="BB690" s="529"/>
      <c r="BC690" s="529"/>
      <c r="BD690" s="529"/>
      <c r="BE690" s="529"/>
      <c r="BF690" s="529"/>
      <c r="BG690" s="529"/>
      <c r="BH690" s="529"/>
      <c r="BI690" s="529"/>
      <c r="BJ690" s="529"/>
      <c r="BK690" s="529"/>
      <c r="BL690" s="529"/>
      <c r="BM690" s="529"/>
      <c r="BN690" s="529"/>
      <c r="BO690" s="529"/>
      <c r="BP690" s="529"/>
      <c r="BQ690" s="529"/>
      <c r="BR690" s="529"/>
      <c r="BS690" s="529"/>
      <c r="BT690" s="529"/>
    </row>
    <row r="691">
      <c r="A691" s="499"/>
      <c r="B691" s="527"/>
      <c r="C691" s="527"/>
      <c r="D691" s="528"/>
      <c r="E691" s="528"/>
      <c r="F691" s="528"/>
      <c r="G691" s="528"/>
      <c r="I691" s="529"/>
      <c r="J691" s="527"/>
      <c r="K691" s="527"/>
      <c r="L691" s="527"/>
      <c r="M691" s="528"/>
      <c r="N691" s="528"/>
      <c r="O691" s="528"/>
      <c r="P691" s="528"/>
      <c r="Q691" s="528"/>
      <c r="R691" s="528"/>
      <c r="S691" s="528"/>
      <c r="T691" s="528"/>
      <c r="U691" s="527"/>
      <c r="V691" s="528"/>
      <c r="W691" s="527"/>
      <c r="X691" s="529"/>
      <c r="Y691" s="529"/>
      <c r="Z691" s="529"/>
      <c r="AA691" s="529"/>
      <c r="AB691" s="529"/>
      <c r="AC691" s="529"/>
      <c r="AD691" s="529"/>
      <c r="AE691" s="529"/>
      <c r="AF691" s="529"/>
      <c r="AG691" s="529"/>
      <c r="AH691" s="529"/>
      <c r="AI691" s="529"/>
      <c r="AJ691" s="529"/>
      <c r="AK691" s="529"/>
      <c r="AL691" s="529"/>
      <c r="AM691" s="529"/>
      <c r="AN691" s="529"/>
      <c r="AO691" s="529"/>
      <c r="AP691" s="529"/>
      <c r="AQ691" s="529"/>
      <c r="AR691" s="529"/>
      <c r="AS691" s="529"/>
      <c r="AT691" s="529"/>
      <c r="AU691" s="529"/>
      <c r="AV691" s="529"/>
      <c r="AW691" s="529"/>
      <c r="AX691" s="529"/>
      <c r="AY691" s="529"/>
      <c r="AZ691" s="529"/>
      <c r="BA691" s="529"/>
      <c r="BB691" s="529"/>
      <c r="BC691" s="529"/>
      <c r="BD691" s="529"/>
      <c r="BE691" s="529"/>
      <c r="BF691" s="529"/>
      <c r="BG691" s="529"/>
      <c r="BH691" s="529"/>
      <c r="BI691" s="529"/>
      <c r="BJ691" s="529"/>
      <c r="BK691" s="529"/>
      <c r="BL691" s="529"/>
      <c r="BM691" s="529"/>
      <c r="BN691" s="529"/>
      <c r="BO691" s="529"/>
      <c r="BP691" s="529"/>
      <c r="BQ691" s="529"/>
      <c r="BR691" s="529"/>
      <c r="BS691" s="529"/>
      <c r="BT691" s="529"/>
    </row>
    <row r="692">
      <c r="A692" s="499"/>
      <c r="B692" s="527"/>
      <c r="C692" s="527"/>
      <c r="D692" s="528"/>
      <c r="E692" s="528"/>
      <c r="F692" s="528"/>
      <c r="G692" s="528"/>
      <c r="I692" s="529"/>
      <c r="J692" s="527"/>
      <c r="K692" s="527"/>
      <c r="L692" s="527"/>
      <c r="M692" s="528"/>
      <c r="N692" s="528"/>
      <c r="O692" s="528"/>
      <c r="P692" s="528"/>
      <c r="Q692" s="528"/>
      <c r="R692" s="528"/>
      <c r="S692" s="528"/>
      <c r="T692" s="528"/>
      <c r="U692" s="527"/>
      <c r="V692" s="528"/>
      <c r="W692" s="527"/>
      <c r="X692" s="529"/>
      <c r="Y692" s="529"/>
      <c r="Z692" s="529"/>
      <c r="AA692" s="529"/>
      <c r="AB692" s="529"/>
      <c r="AC692" s="529"/>
      <c r="AD692" s="529"/>
      <c r="AE692" s="529"/>
      <c r="AF692" s="529"/>
      <c r="AG692" s="529"/>
      <c r="AH692" s="529"/>
      <c r="AI692" s="529"/>
      <c r="AJ692" s="529"/>
      <c r="AK692" s="529"/>
      <c r="AL692" s="529"/>
      <c r="AM692" s="529"/>
      <c r="AN692" s="529"/>
      <c r="AO692" s="529"/>
      <c r="AP692" s="529"/>
      <c r="AQ692" s="529"/>
      <c r="AR692" s="529"/>
      <c r="AS692" s="529"/>
      <c r="AT692" s="529"/>
      <c r="AU692" s="529"/>
      <c r="AV692" s="529"/>
      <c r="AW692" s="529"/>
      <c r="AX692" s="529"/>
      <c r="AY692" s="529"/>
      <c r="AZ692" s="529"/>
      <c r="BA692" s="529"/>
      <c r="BB692" s="529"/>
      <c r="BC692" s="529"/>
      <c r="BD692" s="529"/>
      <c r="BE692" s="529"/>
      <c r="BF692" s="529"/>
      <c r="BG692" s="529"/>
      <c r="BH692" s="529"/>
      <c r="BI692" s="529"/>
      <c r="BJ692" s="529"/>
      <c r="BK692" s="529"/>
      <c r="BL692" s="529"/>
      <c r="BM692" s="529"/>
      <c r="BN692" s="529"/>
      <c r="BO692" s="529"/>
      <c r="BP692" s="529"/>
      <c r="BQ692" s="529"/>
      <c r="BR692" s="529"/>
      <c r="BS692" s="529"/>
      <c r="BT692" s="529"/>
    </row>
    <row r="693">
      <c r="A693" s="499"/>
      <c r="B693" s="527"/>
      <c r="C693" s="527"/>
      <c r="D693" s="528"/>
      <c r="E693" s="528"/>
      <c r="F693" s="528"/>
      <c r="G693" s="528"/>
      <c r="I693" s="529"/>
      <c r="J693" s="527"/>
      <c r="K693" s="527"/>
      <c r="L693" s="527"/>
      <c r="M693" s="528"/>
      <c r="N693" s="528"/>
      <c r="O693" s="528"/>
      <c r="P693" s="528"/>
      <c r="Q693" s="528"/>
      <c r="R693" s="528"/>
      <c r="S693" s="528"/>
      <c r="T693" s="528"/>
      <c r="U693" s="527"/>
      <c r="V693" s="528"/>
      <c r="W693" s="527"/>
      <c r="X693" s="529"/>
      <c r="Y693" s="529"/>
      <c r="Z693" s="529"/>
      <c r="AA693" s="529"/>
      <c r="AB693" s="529"/>
      <c r="AC693" s="529"/>
      <c r="AD693" s="529"/>
      <c r="AE693" s="529"/>
      <c r="AF693" s="529"/>
      <c r="AG693" s="529"/>
      <c r="AH693" s="529"/>
      <c r="AI693" s="529"/>
      <c r="AJ693" s="529"/>
      <c r="AK693" s="529"/>
      <c r="AL693" s="529"/>
      <c r="AM693" s="529"/>
      <c r="AN693" s="529"/>
      <c r="AO693" s="529"/>
      <c r="AP693" s="529"/>
      <c r="AQ693" s="529"/>
      <c r="AR693" s="529"/>
      <c r="AS693" s="529"/>
      <c r="AT693" s="529"/>
      <c r="AU693" s="529"/>
      <c r="AV693" s="529"/>
      <c r="AW693" s="529"/>
      <c r="AX693" s="529"/>
      <c r="AY693" s="529"/>
      <c r="AZ693" s="529"/>
      <c r="BA693" s="529"/>
      <c r="BB693" s="529"/>
      <c r="BC693" s="529"/>
      <c r="BD693" s="529"/>
      <c r="BE693" s="529"/>
      <c r="BF693" s="529"/>
      <c r="BG693" s="529"/>
      <c r="BH693" s="529"/>
      <c r="BI693" s="529"/>
      <c r="BJ693" s="529"/>
      <c r="BK693" s="529"/>
      <c r="BL693" s="529"/>
      <c r="BM693" s="529"/>
      <c r="BN693" s="529"/>
      <c r="BO693" s="529"/>
      <c r="BP693" s="529"/>
      <c r="BQ693" s="529"/>
      <c r="BR693" s="529"/>
      <c r="BS693" s="529"/>
      <c r="BT693" s="529"/>
    </row>
    <row r="694">
      <c r="A694" s="499"/>
      <c r="B694" s="527"/>
      <c r="C694" s="527"/>
      <c r="D694" s="528"/>
      <c r="E694" s="528"/>
      <c r="F694" s="528"/>
      <c r="G694" s="528"/>
      <c r="I694" s="529"/>
      <c r="J694" s="527"/>
      <c r="K694" s="527"/>
      <c r="L694" s="527"/>
      <c r="M694" s="528"/>
      <c r="N694" s="528"/>
      <c r="O694" s="528"/>
      <c r="P694" s="528"/>
      <c r="Q694" s="528"/>
      <c r="R694" s="528"/>
      <c r="S694" s="528"/>
      <c r="T694" s="528"/>
      <c r="U694" s="527"/>
      <c r="V694" s="528"/>
      <c r="W694" s="527"/>
      <c r="X694" s="529"/>
      <c r="Y694" s="529"/>
      <c r="Z694" s="529"/>
      <c r="AA694" s="529"/>
      <c r="AB694" s="529"/>
      <c r="AC694" s="529"/>
      <c r="AD694" s="529"/>
      <c r="AE694" s="529"/>
      <c r="AF694" s="529"/>
      <c r="AG694" s="529"/>
      <c r="AH694" s="529"/>
      <c r="AI694" s="529"/>
      <c r="AJ694" s="529"/>
      <c r="AK694" s="529"/>
      <c r="AL694" s="529"/>
      <c r="AM694" s="529"/>
      <c r="AN694" s="529"/>
      <c r="AO694" s="529"/>
      <c r="AP694" s="529"/>
      <c r="AQ694" s="529"/>
      <c r="AR694" s="529"/>
      <c r="AS694" s="529"/>
      <c r="AT694" s="529"/>
      <c r="AU694" s="529"/>
      <c r="AV694" s="529"/>
      <c r="AW694" s="529"/>
      <c r="AX694" s="529"/>
      <c r="AY694" s="529"/>
      <c r="AZ694" s="529"/>
      <c r="BA694" s="529"/>
      <c r="BB694" s="529"/>
      <c r="BC694" s="529"/>
      <c r="BD694" s="529"/>
      <c r="BE694" s="529"/>
      <c r="BF694" s="529"/>
      <c r="BG694" s="529"/>
      <c r="BH694" s="529"/>
      <c r="BI694" s="529"/>
      <c r="BJ694" s="529"/>
      <c r="BK694" s="529"/>
      <c r="BL694" s="529"/>
      <c r="BM694" s="529"/>
      <c r="BN694" s="529"/>
      <c r="BO694" s="529"/>
      <c r="BP694" s="529"/>
      <c r="BQ694" s="529"/>
      <c r="BR694" s="529"/>
      <c r="BS694" s="529"/>
      <c r="BT694" s="529"/>
    </row>
    <row r="695">
      <c r="A695" s="499"/>
      <c r="B695" s="527"/>
      <c r="C695" s="527"/>
      <c r="D695" s="528"/>
      <c r="E695" s="528"/>
      <c r="F695" s="528"/>
      <c r="G695" s="528"/>
      <c r="I695" s="529"/>
      <c r="J695" s="527"/>
      <c r="K695" s="527"/>
      <c r="L695" s="527"/>
      <c r="M695" s="528"/>
      <c r="N695" s="528"/>
      <c r="O695" s="528"/>
      <c r="P695" s="528"/>
      <c r="Q695" s="528"/>
      <c r="R695" s="528"/>
      <c r="S695" s="528"/>
      <c r="T695" s="528"/>
      <c r="U695" s="527"/>
      <c r="V695" s="528"/>
      <c r="W695" s="527"/>
      <c r="X695" s="529"/>
      <c r="Y695" s="529"/>
      <c r="Z695" s="529"/>
      <c r="AA695" s="529"/>
      <c r="AB695" s="529"/>
      <c r="AC695" s="529"/>
      <c r="AD695" s="529"/>
      <c r="AE695" s="529"/>
      <c r="AF695" s="529"/>
      <c r="AG695" s="529"/>
      <c r="AH695" s="529"/>
      <c r="AI695" s="529"/>
      <c r="AJ695" s="529"/>
      <c r="AK695" s="529"/>
      <c r="AL695" s="529"/>
      <c r="AM695" s="529"/>
      <c r="AN695" s="529"/>
      <c r="AO695" s="529"/>
      <c r="AP695" s="529"/>
      <c r="AQ695" s="529"/>
      <c r="AR695" s="529"/>
      <c r="AS695" s="529"/>
      <c r="AT695" s="529"/>
      <c r="AU695" s="529"/>
      <c r="AV695" s="529"/>
      <c r="AW695" s="529"/>
      <c r="AX695" s="529"/>
      <c r="AY695" s="529"/>
      <c r="AZ695" s="529"/>
      <c r="BA695" s="529"/>
      <c r="BB695" s="529"/>
      <c r="BC695" s="529"/>
      <c r="BD695" s="529"/>
      <c r="BE695" s="529"/>
      <c r="BF695" s="529"/>
      <c r="BG695" s="529"/>
      <c r="BH695" s="529"/>
      <c r="BI695" s="529"/>
      <c r="BJ695" s="529"/>
      <c r="BK695" s="529"/>
      <c r="BL695" s="529"/>
      <c r="BM695" s="529"/>
      <c r="BN695" s="529"/>
      <c r="BO695" s="529"/>
      <c r="BP695" s="529"/>
      <c r="BQ695" s="529"/>
      <c r="BR695" s="529"/>
      <c r="BS695" s="529"/>
      <c r="BT695" s="529"/>
    </row>
    <row r="696">
      <c r="A696" s="499"/>
      <c r="B696" s="527"/>
      <c r="C696" s="527"/>
      <c r="D696" s="528"/>
      <c r="E696" s="528"/>
      <c r="F696" s="528"/>
      <c r="G696" s="528"/>
      <c r="I696" s="529"/>
      <c r="J696" s="527"/>
      <c r="K696" s="527"/>
      <c r="L696" s="527"/>
      <c r="M696" s="528"/>
      <c r="N696" s="528"/>
      <c r="O696" s="528"/>
      <c r="P696" s="528"/>
      <c r="Q696" s="528"/>
      <c r="R696" s="528"/>
      <c r="S696" s="528"/>
      <c r="T696" s="528"/>
      <c r="U696" s="527"/>
      <c r="V696" s="528"/>
      <c r="W696" s="527"/>
      <c r="X696" s="529"/>
      <c r="Y696" s="529"/>
      <c r="Z696" s="529"/>
      <c r="AA696" s="529"/>
      <c r="AB696" s="529"/>
      <c r="AC696" s="529"/>
      <c r="AD696" s="529"/>
      <c r="AE696" s="529"/>
      <c r="AF696" s="529"/>
      <c r="AG696" s="529"/>
      <c r="AH696" s="529"/>
      <c r="AI696" s="529"/>
      <c r="AJ696" s="529"/>
      <c r="AK696" s="529"/>
      <c r="AL696" s="529"/>
      <c r="AM696" s="529"/>
      <c r="AN696" s="529"/>
      <c r="AO696" s="529"/>
      <c r="AP696" s="529"/>
      <c r="AQ696" s="529"/>
      <c r="AR696" s="529"/>
      <c r="AS696" s="529"/>
      <c r="AT696" s="529"/>
      <c r="AU696" s="529"/>
      <c r="AV696" s="529"/>
      <c r="AW696" s="529"/>
      <c r="AX696" s="529"/>
      <c r="AY696" s="529"/>
      <c r="AZ696" s="529"/>
      <c r="BA696" s="529"/>
      <c r="BB696" s="529"/>
      <c r="BC696" s="529"/>
      <c r="BD696" s="529"/>
      <c r="BE696" s="529"/>
      <c r="BF696" s="529"/>
      <c r="BG696" s="529"/>
      <c r="BH696" s="529"/>
      <c r="BI696" s="529"/>
      <c r="BJ696" s="529"/>
      <c r="BK696" s="529"/>
      <c r="BL696" s="529"/>
      <c r="BM696" s="529"/>
      <c r="BN696" s="529"/>
      <c r="BO696" s="529"/>
      <c r="BP696" s="529"/>
      <c r="BQ696" s="529"/>
      <c r="BR696" s="529"/>
      <c r="BS696" s="529"/>
      <c r="BT696" s="529"/>
    </row>
    <row r="697">
      <c r="A697" s="499"/>
      <c r="B697" s="527"/>
      <c r="C697" s="527"/>
      <c r="D697" s="528"/>
      <c r="E697" s="528"/>
      <c r="F697" s="528"/>
      <c r="G697" s="528"/>
      <c r="I697" s="529"/>
      <c r="J697" s="527"/>
      <c r="K697" s="527"/>
      <c r="L697" s="527"/>
      <c r="M697" s="528"/>
      <c r="N697" s="528"/>
      <c r="O697" s="528"/>
      <c r="P697" s="528"/>
      <c r="Q697" s="528"/>
      <c r="R697" s="528"/>
      <c r="S697" s="528"/>
      <c r="T697" s="528"/>
      <c r="U697" s="527"/>
      <c r="V697" s="528"/>
      <c r="W697" s="527"/>
      <c r="X697" s="529"/>
      <c r="Y697" s="529"/>
      <c r="Z697" s="529"/>
      <c r="AA697" s="529"/>
      <c r="AB697" s="529"/>
      <c r="AC697" s="529"/>
      <c r="AD697" s="529"/>
      <c r="AE697" s="529"/>
      <c r="AF697" s="529"/>
      <c r="AG697" s="529"/>
      <c r="AH697" s="529"/>
      <c r="AI697" s="529"/>
      <c r="AJ697" s="529"/>
      <c r="AK697" s="529"/>
      <c r="AL697" s="529"/>
      <c r="AM697" s="529"/>
      <c r="AN697" s="529"/>
      <c r="AO697" s="529"/>
      <c r="AP697" s="529"/>
      <c r="AQ697" s="529"/>
      <c r="AR697" s="529"/>
      <c r="AS697" s="529"/>
      <c r="AT697" s="529"/>
      <c r="AU697" s="529"/>
      <c r="AV697" s="529"/>
      <c r="AW697" s="529"/>
      <c r="AX697" s="529"/>
      <c r="AY697" s="529"/>
      <c r="AZ697" s="529"/>
      <c r="BA697" s="529"/>
      <c r="BB697" s="529"/>
      <c r="BC697" s="529"/>
      <c r="BD697" s="529"/>
      <c r="BE697" s="529"/>
      <c r="BF697" s="529"/>
      <c r="BG697" s="529"/>
      <c r="BH697" s="529"/>
      <c r="BI697" s="529"/>
      <c r="BJ697" s="529"/>
      <c r="BK697" s="529"/>
      <c r="BL697" s="529"/>
      <c r="BM697" s="529"/>
      <c r="BN697" s="529"/>
      <c r="BO697" s="529"/>
      <c r="BP697" s="529"/>
      <c r="BQ697" s="529"/>
      <c r="BR697" s="529"/>
      <c r="BS697" s="529"/>
      <c r="BT697" s="529"/>
    </row>
    <row r="698">
      <c r="A698" s="499"/>
      <c r="B698" s="527"/>
      <c r="C698" s="527"/>
      <c r="D698" s="528"/>
      <c r="E698" s="528"/>
      <c r="F698" s="528"/>
      <c r="G698" s="528"/>
      <c r="I698" s="529"/>
      <c r="J698" s="527"/>
      <c r="K698" s="527"/>
      <c r="L698" s="527"/>
      <c r="M698" s="528"/>
      <c r="N698" s="528"/>
      <c r="O698" s="528"/>
      <c r="P698" s="528"/>
      <c r="Q698" s="528"/>
      <c r="R698" s="528"/>
      <c r="S698" s="528"/>
      <c r="T698" s="528"/>
      <c r="U698" s="527"/>
      <c r="V698" s="528"/>
      <c r="W698" s="527"/>
      <c r="X698" s="529"/>
      <c r="Y698" s="529"/>
      <c r="Z698" s="529"/>
      <c r="AA698" s="529"/>
      <c r="AB698" s="529"/>
      <c r="AC698" s="529"/>
      <c r="AD698" s="529"/>
      <c r="AE698" s="529"/>
      <c r="AF698" s="529"/>
      <c r="AG698" s="529"/>
      <c r="AH698" s="529"/>
      <c r="AI698" s="529"/>
      <c r="AJ698" s="529"/>
      <c r="AK698" s="529"/>
      <c r="AL698" s="529"/>
      <c r="AM698" s="529"/>
      <c r="AN698" s="529"/>
      <c r="AO698" s="529"/>
      <c r="AP698" s="529"/>
      <c r="AQ698" s="529"/>
      <c r="AR698" s="529"/>
      <c r="AS698" s="529"/>
      <c r="AT698" s="529"/>
      <c r="AU698" s="529"/>
      <c r="AV698" s="529"/>
      <c r="AW698" s="529"/>
      <c r="AX698" s="529"/>
      <c r="AY698" s="529"/>
      <c r="AZ698" s="529"/>
      <c r="BA698" s="529"/>
      <c r="BB698" s="529"/>
      <c r="BC698" s="529"/>
      <c r="BD698" s="529"/>
      <c r="BE698" s="529"/>
      <c r="BF698" s="529"/>
      <c r="BG698" s="529"/>
      <c r="BH698" s="529"/>
      <c r="BI698" s="529"/>
      <c r="BJ698" s="529"/>
      <c r="BK698" s="529"/>
      <c r="BL698" s="529"/>
      <c r="BM698" s="529"/>
      <c r="BN698" s="529"/>
      <c r="BO698" s="529"/>
      <c r="BP698" s="529"/>
      <c r="BQ698" s="529"/>
      <c r="BR698" s="529"/>
      <c r="BS698" s="529"/>
      <c r="BT698" s="529"/>
    </row>
    <row r="699">
      <c r="A699" s="499"/>
      <c r="B699" s="527"/>
      <c r="C699" s="527"/>
      <c r="D699" s="528"/>
      <c r="E699" s="528"/>
      <c r="F699" s="528"/>
      <c r="G699" s="528"/>
      <c r="I699" s="529"/>
      <c r="J699" s="527"/>
      <c r="K699" s="527"/>
      <c r="L699" s="527"/>
      <c r="M699" s="528"/>
      <c r="N699" s="528"/>
      <c r="O699" s="528"/>
      <c r="P699" s="528"/>
      <c r="Q699" s="528"/>
      <c r="R699" s="528"/>
      <c r="S699" s="528"/>
      <c r="T699" s="528"/>
      <c r="U699" s="527"/>
      <c r="V699" s="528"/>
      <c r="W699" s="527"/>
      <c r="X699" s="529"/>
      <c r="Y699" s="529"/>
      <c r="Z699" s="529"/>
      <c r="AA699" s="529"/>
      <c r="AB699" s="529"/>
      <c r="AC699" s="529"/>
      <c r="AD699" s="529"/>
      <c r="AE699" s="529"/>
      <c r="AF699" s="529"/>
      <c r="AG699" s="529"/>
      <c r="AH699" s="529"/>
      <c r="AI699" s="529"/>
      <c r="AJ699" s="529"/>
      <c r="AK699" s="529"/>
      <c r="AL699" s="529"/>
      <c r="AM699" s="529"/>
      <c r="AN699" s="529"/>
      <c r="AO699" s="529"/>
      <c r="AP699" s="529"/>
      <c r="AQ699" s="529"/>
      <c r="AR699" s="529"/>
      <c r="AS699" s="529"/>
      <c r="AT699" s="529"/>
      <c r="AU699" s="529"/>
      <c r="AV699" s="529"/>
      <c r="AW699" s="529"/>
      <c r="AX699" s="529"/>
      <c r="AY699" s="529"/>
      <c r="AZ699" s="529"/>
      <c r="BA699" s="529"/>
      <c r="BB699" s="529"/>
      <c r="BC699" s="529"/>
      <c r="BD699" s="529"/>
      <c r="BE699" s="529"/>
      <c r="BF699" s="529"/>
      <c r="BG699" s="529"/>
      <c r="BH699" s="529"/>
      <c r="BI699" s="529"/>
      <c r="BJ699" s="529"/>
      <c r="BK699" s="529"/>
      <c r="BL699" s="529"/>
      <c r="BM699" s="529"/>
      <c r="BN699" s="529"/>
      <c r="BO699" s="529"/>
      <c r="BP699" s="529"/>
      <c r="BQ699" s="529"/>
      <c r="BR699" s="529"/>
      <c r="BS699" s="529"/>
      <c r="BT699" s="529"/>
    </row>
    <row r="700">
      <c r="A700" s="499"/>
      <c r="B700" s="527"/>
      <c r="C700" s="527"/>
      <c r="D700" s="528"/>
      <c r="E700" s="528"/>
      <c r="F700" s="528"/>
      <c r="G700" s="528"/>
      <c r="I700" s="529"/>
      <c r="J700" s="527"/>
      <c r="K700" s="527"/>
      <c r="L700" s="527"/>
      <c r="M700" s="528"/>
      <c r="N700" s="528"/>
      <c r="O700" s="528"/>
      <c r="P700" s="528"/>
      <c r="Q700" s="528"/>
      <c r="R700" s="528"/>
      <c r="S700" s="528"/>
      <c r="T700" s="528"/>
      <c r="U700" s="527"/>
      <c r="V700" s="528"/>
      <c r="W700" s="527"/>
      <c r="X700" s="529"/>
      <c r="Y700" s="529"/>
      <c r="Z700" s="529"/>
      <c r="AA700" s="529"/>
      <c r="AB700" s="529"/>
      <c r="AC700" s="529"/>
      <c r="AD700" s="529"/>
      <c r="AE700" s="529"/>
      <c r="AF700" s="529"/>
      <c r="AG700" s="529"/>
      <c r="AH700" s="529"/>
      <c r="AI700" s="529"/>
      <c r="AJ700" s="529"/>
      <c r="AK700" s="529"/>
      <c r="AL700" s="529"/>
      <c r="AM700" s="529"/>
      <c r="AN700" s="529"/>
      <c r="AO700" s="529"/>
      <c r="AP700" s="529"/>
      <c r="AQ700" s="529"/>
      <c r="AR700" s="529"/>
      <c r="AS700" s="529"/>
      <c r="AT700" s="529"/>
      <c r="AU700" s="529"/>
      <c r="AV700" s="529"/>
      <c r="AW700" s="529"/>
      <c r="AX700" s="529"/>
      <c r="AY700" s="529"/>
      <c r="AZ700" s="529"/>
      <c r="BA700" s="529"/>
      <c r="BB700" s="529"/>
      <c r="BC700" s="529"/>
      <c r="BD700" s="529"/>
      <c r="BE700" s="529"/>
      <c r="BF700" s="529"/>
      <c r="BG700" s="529"/>
      <c r="BH700" s="529"/>
      <c r="BI700" s="529"/>
      <c r="BJ700" s="529"/>
      <c r="BK700" s="529"/>
      <c r="BL700" s="529"/>
      <c r="BM700" s="529"/>
      <c r="BN700" s="529"/>
      <c r="BO700" s="529"/>
      <c r="BP700" s="529"/>
      <c r="BQ700" s="529"/>
      <c r="BR700" s="529"/>
      <c r="BS700" s="529"/>
      <c r="BT700" s="529"/>
    </row>
    <row r="701">
      <c r="A701" s="499"/>
      <c r="B701" s="527"/>
      <c r="C701" s="527"/>
      <c r="D701" s="528"/>
      <c r="E701" s="528"/>
      <c r="F701" s="528"/>
      <c r="G701" s="528"/>
      <c r="I701" s="529"/>
      <c r="J701" s="527"/>
      <c r="K701" s="527"/>
      <c r="L701" s="527"/>
      <c r="M701" s="528"/>
      <c r="N701" s="528"/>
      <c r="O701" s="528"/>
      <c r="P701" s="528"/>
      <c r="Q701" s="528"/>
      <c r="R701" s="528"/>
      <c r="S701" s="528"/>
      <c r="T701" s="528"/>
      <c r="U701" s="527"/>
      <c r="V701" s="528"/>
      <c r="W701" s="527"/>
      <c r="X701" s="529"/>
      <c r="Y701" s="529"/>
      <c r="Z701" s="529"/>
      <c r="AA701" s="529"/>
      <c r="AB701" s="529"/>
      <c r="AC701" s="529"/>
      <c r="AD701" s="529"/>
      <c r="AE701" s="529"/>
      <c r="AF701" s="529"/>
      <c r="AG701" s="529"/>
      <c r="AH701" s="529"/>
      <c r="AI701" s="529"/>
      <c r="AJ701" s="529"/>
      <c r="AK701" s="529"/>
      <c r="AL701" s="529"/>
      <c r="AM701" s="529"/>
      <c r="AN701" s="529"/>
      <c r="AO701" s="529"/>
      <c r="AP701" s="529"/>
      <c r="AQ701" s="529"/>
      <c r="AR701" s="529"/>
      <c r="AS701" s="529"/>
      <c r="AT701" s="529"/>
      <c r="AU701" s="529"/>
      <c r="AV701" s="529"/>
      <c r="AW701" s="529"/>
      <c r="AX701" s="529"/>
      <c r="AY701" s="529"/>
      <c r="AZ701" s="529"/>
      <c r="BA701" s="529"/>
      <c r="BB701" s="529"/>
      <c r="BC701" s="529"/>
      <c r="BD701" s="529"/>
      <c r="BE701" s="529"/>
      <c r="BF701" s="529"/>
      <c r="BG701" s="529"/>
      <c r="BH701" s="529"/>
      <c r="BI701" s="529"/>
      <c r="BJ701" s="529"/>
      <c r="BK701" s="529"/>
      <c r="BL701" s="529"/>
      <c r="BM701" s="529"/>
      <c r="BN701" s="529"/>
      <c r="BO701" s="529"/>
      <c r="BP701" s="529"/>
      <c r="BQ701" s="529"/>
      <c r="BR701" s="529"/>
      <c r="BS701" s="529"/>
      <c r="BT701" s="529"/>
    </row>
    <row r="702">
      <c r="A702" s="499"/>
      <c r="B702" s="527"/>
      <c r="C702" s="527"/>
      <c r="D702" s="528"/>
      <c r="E702" s="528"/>
      <c r="F702" s="528"/>
      <c r="G702" s="528"/>
      <c r="I702" s="529"/>
      <c r="J702" s="527"/>
      <c r="K702" s="527"/>
      <c r="L702" s="527"/>
      <c r="M702" s="528"/>
      <c r="N702" s="528"/>
      <c r="O702" s="528"/>
      <c r="P702" s="528"/>
      <c r="Q702" s="528"/>
      <c r="R702" s="528"/>
      <c r="S702" s="528"/>
      <c r="T702" s="528"/>
      <c r="U702" s="527"/>
      <c r="V702" s="528"/>
      <c r="W702" s="527"/>
      <c r="X702" s="529"/>
      <c r="Y702" s="529"/>
      <c r="Z702" s="529"/>
      <c r="AA702" s="529"/>
      <c r="AB702" s="529"/>
      <c r="AC702" s="529"/>
      <c r="AD702" s="529"/>
      <c r="AE702" s="529"/>
      <c r="AF702" s="529"/>
      <c r="AG702" s="529"/>
      <c r="AH702" s="529"/>
      <c r="AI702" s="529"/>
      <c r="AJ702" s="529"/>
      <c r="AK702" s="529"/>
      <c r="AL702" s="529"/>
      <c r="AM702" s="529"/>
      <c r="AN702" s="529"/>
      <c r="AO702" s="529"/>
      <c r="AP702" s="529"/>
      <c r="AQ702" s="529"/>
      <c r="AR702" s="529"/>
      <c r="AS702" s="529"/>
      <c r="AT702" s="529"/>
      <c r="AU702" s="529"/>
      <c r="AV702" s="529"/>
      <c r="AW702" s="529"/>
      <c r="AX702" s="529"/>
      <c r="AY702" s="529"/>
      <c r="AZ702" s="529"/>
      <c r="BA702" s="529"/>
      <c r="BB702" s="529"/>
      <c r="BC702" s="529"/>
      <c r="BD702" s="529"/>
      <c r="BE702" s="529"/>
      <c r="BF702" s="529"/>
      <c r="BG702" s="529"/>
      <c r="BH702" s="529"/>
      <c r="BI702" s="529"/>
      <c r="BJ702" s="529"/>
      <c r="BK702" s="529"/>
      <c r="BL702" s="529"/>
      <c r="BM702" s="529"/>
      <c r="BN702" s="529"/>
      <c r="BO702" s="529"/>
      <c r="BP702" s="529"/>
      <c r="BQ702" s="529"/>
      <c r="BR702" s="529"/>
      <c r="BS702" s="529"/>
      <c r="BT702" s="529"/>
    </row>
    <row r="703">
      <c r="A703" s="499"/>
      <c r="B703" s="527"/>
      <c r="C703" s="527"/>
      <c r="D703" s="528"/>
      <c r="E703" s="528"/>
      <c r="F703" s="528"/>
      <c r="G703" s="528"/>
      <c r="I703" s="529"/>
      <c r="J703" s="527"/>
      <c r="K703" s="527"/>
      <c r="L703" s="527"/>
      <c r="M703" s="528"/>
      <c r="N703" s="528"/>
      <c r="O703" s="528"/>
      <c r="P703" s="528"/>
      <c r="Q703" s="528"/>
      <c r="R703" s="528"/>
      <c r="S703" s="528"/>
      <c r="T703" s="528"/>
      <c r="U703" s="527"/>
      <c r="V703" s="528"/>
      <c r="W703" s="527"/>
      <c r="X703" s="529"/>
      <c r="Y703" s="529"/>
      <c r="Z703" s="529"/>
      <c r="AA703" s="529"/>
      <c r="AB703" s="529"/>
      <c r="AC703" s="529"/>
      <c r="AD703" s="529"/>
      <c r="AE703" s="529"/>
      <c r="AF703" s="529"/>
      <c r="AG703" s="529"/>
      <c r="AH703" s="529"/>
      <c r="AI703" s="529"/>
      <c r="AJ703" s="529"/>
      <c r="AK703" s="529"/>
      <c r="AL703" s="529"/>
      <c r="AM703" s="529"/>
      <c r="AN703" s="529"/>
      <c r="AO703" s="529"/>
      <c r="AP703" s="529"/>
      <c r="AQ703" s="529"/>
      <c r="AR703" s="529"/>
      <c r="AS703" s="529"/>
      <c r="AT703" s="529"/>
      <c r="AU703" s="529"/>
      <c r="AV703" s="529"/>
      <c r="AW703" s="529"/>
      <c r="AX703" s="529"/>
      <c r="AY703" s="529"/>
      <c r="AZ703" s="529"/>
      <c r="BA703" s="529"/>
      <c r="BB703" s="529"/>
      <c r="BC703" s="529"/>
      <c r="BD703" s="529"/>
      <c r="BE703" s="529"/>
      <c r="BF703" s="529"/>
      <c r="BG703" s="529"/>
      <c r="BH703" s="529"/>
      <c r="BI703" s="529"/>
      <c r="BJ703" s="529"/>
      <c r="BK703" s="529"/>
      <c r="BL703" s="529"/>
      <c r="BM703" s="529"/>
      <c r="BN703" s="529"/>
      <c r="BO703" s="529"/>
      <c r="BP703" s="529"/>
      <c r="BQ703" s="529"/>
      <c r="BR703" s="529"/>
      <c r="BS703" s="529"/>
      <c r="BT703" s="529"/>
    </row>
    <row r="704">
      <c r="A704" s="499"/>
      <c r="B704" s="527"/>
      <c r="C704" s="527"/>
      <c r="D704" s="528"/>
      <c r="E704" s="528"/>
      <c r="F704" s="528"/>
      <c r="G704" s="528"/>
      <c r="I704" s="529"/>
      <c r="J704" s="527"/>
      <c r="K704" s="527"/>
      <c r="L704" s="527"/>
      <c r="M704" s="528"/>
      <c r="N704" s="528"/>
      <c r="O704" s="528"/>
      <c r="P704" s="528"/>
      <c r="Q704" s="528"/>
      <c r="R704" s="528"/>
      <c r="S704" s="528"/>
      <c r="T704" s="528"/>
      <c r="U704" s="527"/>
      <c r="V704" s="528"/>
      <c r="W704" s="527"/>
      <c r="X704" s="529"/>
      <c r="Y704" s="529"/>
      <c r="Z704" s="529"/>
      <c r="AA704" s="529"/>
      <c r="AB704" s="529"/>
      <c r="AC704" s="529"/>
      <c r="AD704" s="529"/>
      <c r="AE704" s="529"/>
      <c r="AF704" s="529"/>
      <c r="AG704" s="529"/>
      <c r="AH704" s="529"/>
      <c r="AI704" s="529"/>
      <c r="AJ704" s="529"/>
      <c r="AK704" s="529"/>
      <c r="AL704" s="529"/>
      <c r="AM704" s="529"/>
      <c r="AN704" s="529"/>
      <c r="AO704" s="529"/>
      <c r="AP704" s="529"/>
      <c r="AQ704" s="529"/>
      <c r="AR704" s="529"/>
      <c r="AS704" s="529"/>
      <c r="AT704" s="529"/>
      <c r="AU704" s="529"/>
      <c r="AV704" s="529"/>
      <c r="AW704" s="529"/>
      <c r="AX704" s="529"/>
      <c r="AY704" s="529"/>
      <c r="AZ704" s="529"/>
      <c r="BA704" s="529"/>
      <c r="BB704" s="529"/>
      <c r="BC704" s="529"/>
      <c r="BD704" s="529"/>
      <c r="BE704" s="529"/>
      <c r="BF704" s="529"/>
      <c r="BG704" s="529"/>
      <c r="BH704" s="529"/>
      <c r="BI704" s="529"/>
      <c r="BJ704" s="529"/>
      <c r="BK704" s="529"/>
      <c r="BL704" s="529"/>
      <c r="BM704" s="529"/>
      <c r="BN704" s="529"/>
      <c r="BO704" s="529"/>
      <c r="BP704" s="529"/>
      <c r="BQ704" s="529"/>
      <c r="BR704" s="529"/>
      <c r="BS704" s="529"/>
      <c r="BT704" s="529"/>
    </row>
    <row r="705">
      <c r="A705" s="499"/>
      <c r="B705" s="527"/>
      <c r="C705" s="527"/>
      <c r="D705" s="528"/>
      <c r="E705" s="528"/>
      <c r="F705" s="528"/>
      <c r="G705" s="528"/>
      <c r="I705" s="529"/>
      <c r="J705" s="527"/>
      <c r="K705" s="527"/>
      <c r="L705" s="527"/>
      <c r="M705" s="528"/>
      <c r="N705" s="528"/>
      <c r="O705" s="528"/>
      <c r="P705" s="528"/>
      <c r="Q705" s="528"/>
      <c r="R705" s="528"/>
      <c r="S705" s="528"/>
      <c r="T705" s="528"/>
      <c r="U705" s="527"/>
      <c r="V705" s="528"/>
      <c r="W705" s="527"/>
      <c r="X705" s="529"/>
      <c r="Y705" s="529"/>
      <c r="Z705" s="529"/>
      <c r="AA705" s="529"/>
      <c r="AB705" s="529"/>
      <c r="AC705" s="529"/>
      <c r="AD705" s="529"/>
      <c r="AE705" s="529"/>
      <c r="AF705" s="529"/>
      <c r="AG705" s="529"/>
      <c r="AH705" s="529"/>
      <c r="AI705" s="529"/>
      <c r="AJ705" s="529"/>
      <c r="AK705" s="529"/>
      <c r="AL705" s="529"/>
      <c r="AM705" s="529"/>
      <c r="AN705" s="529"/>
      <c r="AO705" s="529"/>
      <c r="AP705" s="529"/>
      <c r="AQ705" s="529"/>
      <c r="AR705" s="529"/>
      <c r="AS705" s="529"/>
      <c r="AT705" s="529"/>
      <c r="AU705" s="529"/>
      <c r="AV705" s="529"/>
      <c r="AW705" s="529"/>
      <c r="AX705" s="529"/>
      <c r="AY705" s="529"/>
      <c r="AZ705" s="529"/>
      <c r="BA705" s="529"/>
      <c r="BB705" s="529"/>
      <c r="BC705" s="529"/>
      <c r="BD705" s="529"/>
      <c r="BE705" s="529"/>
      <c r="BF705" s="529"/>
      <c r="BG705" s="529"/>
      <c r="BH705" s="529"/>
      <c r="BI705" s="529"/>
      <c r="BJ705" s="529"/>
      <c r="BK705" s="529"/>
      <c r="BL705" s="529"/>
      <c r="BM705" s="529"/>
      <c r="BN705" s="529"/>
      <c r="BO705" s="529"/>
      <c r="BP705" s="529"/>
      <c r="BQ705" s="529"/>
      <c r="BR705" s="529"/>
      <c r="BS705" s="529"/>
      <c r="BT705" s="529"/>
    </row>
    <row r="706">
      <c r="A706" s="499"/>
      <c r="B706" s="527"/>
      <c r="C706" s="527"/>
      <c r="D706" s="528"/>
      <c r="E706" s="528"/>
      <c r="F706" s="528"/>
      <c r="G706" s="528"/>
      <c r="I706" s="529"/>
      <c r="J706" s="527"/>
      <c r="K706" s="527"/>
      <c r="L706" s="527"/>
      <c r="M706" s="528"/>
      <c r="N706" s="528"/>
      <c r="O706" s="528"/>
      <c r="P706" s="528"/>
      <c r="Q706" s="528"/>
      <c r="R706" s="528"/>
      <c r="S706" s="528"/>
      <c r="T706" s="528"/>
      <c r="U706" s="527"/>
      <c r="V706" s="528"/>
      <c r="W706" s="527"/>
      <c r="X706" s="529"/>
      <c r="Y706" s="529"/>
      <c r="Z706" s="529"/>
      <c r="AA706" s="529"/>
      <c r="AB706" s="529"/>
      <c r="AC706" s="529"/>
      <c r="AD706" s="529"/>
      <c r="AE706" s="529"/>
      <c r="AF706" s="529"/>
      <c r="AG706" s="529"/>
      <c r="AH706" s="529"/>
      <c r="AI706" s="529"/>
      <c r="AJ706" s="529"/>
      <c r="AK706" s="529"/>
      <c r="AL706" s="529"/>
      <c r="AM706" s="529"/>
      <c r="AN706" s="529"/>
      <c r="AO706" s="529"/>
      <c r="AP706" s="529"/>
      <c r="AQ706" s="529"/>
      <c r="AR706" s="529"/>
      <c r="AS706" s="529"/>
      <c r="AT706" s="529"/>
      <c r="AU706" s="529"/>
      <c r="AV706" s="529"/>
      <c r="AW706" s="529"/>
      <c r="AX706" s="529"/>
      <c r="AY706" s="529"/>
      <c r="AZ706" s="529"/>
      <c r="BA706" s="529"/>
      <c r="BB706" s="529"/>
      <c r="BC706" s="529"/>
      <c r="BD706" s="529"/>
      <c r="BE706" s="529"/>
      <c r="BF706" s="529"/>
      <c r="BG706" s="529"/>
      <c r="BH706" s="529"/>
      <c r="BI706" s="529"/>
      <c r="BJ706" s="529"/>
      <c r="BK706" s="529"/>
      <c r="BL706" s="529"/>
      <c r="BM706" s="529"/>
      <c r="BN706" s="529"/>
      <c r="BO706" s="529"/>
      <c r="BP706" s="529"/>
      <c r="BQ706" s="529"/>
      <c r="BR706" s="529"/>
      <c r="BS706" s="529"/>
      <c r="BT706" s="529"/>
    </row>
    <row r="707">
      <c r="A707" s="499"/>
      <c r="B707" s="527"/>
      <c r="C707" s="527"/>
      <c r="D707" s="528"/>
      <c r="E707" s="528"/>
      <c r="F707" s="528"/>
      <c r="G707" s="528"/>
      <c r="I707" s="529"/>
      <c r="J707" s="527"/>
      <c r="K707" s="527"/>
      <c r="L707" s="527"/>
      <c r="M707" s="528"/>
      <c r="N707" s="528"/>
      <c r="O707" s="528"/>
      <c r="P707" s="528"/>
      <c r="Q707" s="528"/>
      <c r="R707" s="528"/>
      <c r="S707" s="528"/>
      <c r="T707" s="528"/>
      <c r="U707" s="527"/>
      <c r="V707" s="528"/>
      <c r="W707" s="527"/>
      <c r="X707" s="529"/>
      <c r="Y707" s="529"/>
      <c r="Z707" s="529"/>
      <c r="AA707" s="529"/>
      <c r="AB707" s="529"/>
      <c r="AC707" s="529"/>
      <c r="AD707" s="529"/>
      <c r="AE707" s="529"/>
      <c r="AF707" s="529"/>
      <c r="AG707" s="529"/>
      <c r="AH707" s="529"/>
      <c r="AI707" s="529"/>
      <c r="AJ707" s="529"/>
      <c r="AK707" s="529"/>
      <c r="AL707" s="529"/>
      <c r="AM707" s="529"/>
      <c r="AN707" s="529"/>
      <c r="AO707" s="529"/>
      <c r="AP707" s="529"/>
      <c r="AQ707" s="529"/>
      <c r="AR707" s="529"/>
      <c r="AS707" s="529"/>
      <c r="AT707" s="529"/>
      <c r="AU707" s="529"/>
      <c r="AV707" s="529"/>
      <c r="AW707" s="529"/>
      <c r="AX707" s="529"/>
      <c r="AY707" s="529"/>
      <c r="AZ707" s="529"/>
      <c r="BA707" s="529"/>
      <c r="BB707" s="529"/>
      <c r="BC707" s="529"/>
      <c r="BD707" s="529"/>
      <c r="BE707" s="529"/>
      <c r="BF707" s="529"/>
      <c r="BG707" s="529"/>
      <c r="BH707" s="529"/>
      <c r="BI707" s="529"/>
      <c r="BJ707" s="529"/>
      <c r="BK707" s="529"/>
      <c r="BL707" s="529"/>
      <c r="BM707" s="529"/>
      <c r="BN707" s="529"/>
      <c r="BO707" s="529"/>
      <c r="BP707" s="529"/>
      <c r="BQ707" s="529"/>
      <c r="BR707" s="529"/>
      <c r="BS707" s="529"/>
      <c r="BT707" s="529"/>
    </row>
    <row r="708">
      <c r="A708" s="499"/>
      <c r="B708" s="527"/>
      <c r="C708" s="527"/>
      <c r="D708" s="528"/>
      <c r="E708" s="528"/>
      <c r="F708" s="528"/>
      <c r="G708" s="528"/>
      <c r="I708" s="529"/>
      <c r="J708" s="527"/>
      <c r="K708" s="527"/>
      <c r="L708" s="527"/>
      <c r="M708" s="528"/>
      <c r="N708" s="528"/>
      <c r="O708" s="528"/>
      <c r="P708" s="528"/>
      <c r="Q708" s="528"/>
      <c r="R708" s="528"/>
      <c r="S708" s="528"/>
      <c r="T708" s="528"/>
      <c r="U708" s="527"/>
      <c r="V708" s="528"/>
      <c r="W708" s="527"/>
      <c r="X708" s="529"/>
      <c r="Y708" s="529"/>
      <c r="Z708" s="529"/>
      <c r="AA708" s="529"/>
      <c r="AB708" s="529"/>
      <c r="AC708" s="529"/>
      <c r="AD708" s="529"/>
      <c r="AE708" s="529"/>
      <c r="AF708" s="529"/>
      <c r="AG708" s="529"/>
      <c r="AH708" s="529"/>
      <c r="AI708" s="529"/>
      <c r="AJ708" s="529"/>
      <c r="AK708" s="529"/>
      <c r="AL708" s="529"/>
      <c r="AM708" s="529"/>
      <c r="AN708" s="529"/>
      <c r="AO708" s="529"/>
      <c r="AP708" s="529"/>
      <c r="AQ708" s="529"/>
      <c r="AR708" s="529"/>
      <c r="AS708" s="529"/>
      <c r="AT708" s="529"/>
      <c r="AU708" s="529"/>
      <c r="AV708" s="529"/>
      <c r="AW708" s="529"/>
      <c r="AX708" s="529"/>
      <c r="AY708" s="529"/>
      <c r="AZ708" s="529"/>
      <c r="BA708" s="529"/>
      <c r="BB708" s="529"/>
      <c r="BC708" s="529"/>
      <c r="BD708" s="529"/>
      <c r="BE708" s="529"/>
      <c r="BF708" s="529"/>
      <c r="BG708" s="529"/>
      <c r="BH708" s="529"/>
      <c r="BI708" s="529"/>
      <c r="BJ708" s="529"/>
      <c r="BK708" s="529"/>
      <c r="BL708" s="529"/>
      <c r="BM708" s="529"/>
      <c r="BN708" s="529"/>
      <c r="BO708" s="529"/>
      <c r="BP708" s="529"/>
      <c r="BQ708" s="529"/>
      <c r="BR708" s="529"/>
      <c r="BS708" s="529"/>
      <c r="BT708" s="529"/>
    </row>
    <row r="709">
      <c r="A709" s="499"/>
      <c r="B709" s="527"/>
      <c r="C709" s="527"/>
      <c r="D709" s="528"/>
      <c r="E709" s="528"/>
      <c r="F709" s="528"/>
      <c r="G709" s="528"/>
      <c r="I709" s="529"/>
      <c r="J709" s="527"/>
      <c r="K709" s="527"/>
      <c r="L709" s="527"/>
      <c r="M709" s="528"/>
      <c r="N709" s="528"/>
      <c r="O709" s="528"/>
      <c r="P709" s="528"/>
      <c r="Q709" s="528"/>
      <c r="R709" s="528"/>
      <c r="S709" s="528"/>
      <c r="T709" s="528"/>
      <c r="U709" s="527"/>
      <c r="V709" s="528"/>
      <c r="W709" s="527"/>
      <c r="X709" s="529"/>
      <c r="Y709" s="529"/>
      <c r="Z709" s="529"/>
      <c r="AA709" s="529"/>
      <c r="AB709" s="529"/>
      <c r="AC709" s="529"/>
      <c r="AD709" s="529"/>
      <c r="AE709" s="529"/>
      <c r="AF709" s="529"/>
      <c r="AG709" s="529"/>
      <c r="AH709" s="529"/>
      <c r="AI709" s="529"/>
      <c r="AJ709" s="529"/>
      <c r="AK709" s="529"/>
      <c r="AL709" s="529"/>
      <c r="AM709" s="529"/>
      <c r="AN709" s="529"/>
      <c r="AO709" s="529"/>
      <c r="AP709" s="529"/>
      <c r="AQ709" s="529"/>
      <c r="AR709" s="529"/>
      <c r="AS709" s="529"/>
      <c r="AT709" s="529"/>
      <c r="AU709" s="529"/>
      <c r="AV709" s="529"/>
      <c r="AW709" s="529"/>
      <c r="AX709" s="529"/>
      <c r="AY709" s="529"/>
      <c r="AZ709" s="529"/>
      <c r="BA709" s="529"/>
      <c r="BB709" s="529"/>
      <c r="BC709" s="529"/>
      <c r="BD709" s="529"/>
      <c r="BE709" s="529"/>
      <c r="BF709" s="529"/>
      <c r="BG709" s="529"/>
      <c r="BH709" s="529"/>
      <c r="BI709" s="529"/>
      <c r="BJ709" s="529"/>
      <c r="BK709" s="529"/>
      <c r="BL709" s="529"/>
      <c r="BM709" s="529"/>
      <c r="BN709" s="529"/>
      <c r="BO709" s="529"/>
      <c r="BP709" s="529"/>
      <c r="BQ709" s="529"/>
      <c r="BR709" s="529"/>
      <c r="BS709" s="529"/>
      <c r="BT709" s="529"/>
    </row>
    <row r="710">
      <c r="A710" s="499"/>
      <c r="B710" s="527"/>
      <c r="C710" s="527"/>
      <c r="D710" s="528"/>
      <c r="E710" s="528"/>
      <c r="F710" s="528"/>
      <c r="G710" s="528"/>
      <c r="I710" s="529"/>
      <c r="J710" s="527"/>
      <c r="K710" s="527"/>
      <c r="L710" s="527"/>
      <c r="M710" s="528"/>
      <c r="N710" s="528"/>
      <c r="O710" s="528"/>
      <c r="P710" s="528"/>
      <c r="Q710" s="528"/>
      <c r="R710" s="528"/>
      <c r="S710" s="528"/>
      <c r="T710" s="528"/>
      <c r="U710" s="527"/>
      <c r="V710" s="528"/>
      <c r="W710" s="527"/>
      <c r="X710" s="529"/>
      <c r="Y710" s="529"/>
      <c r="Z710" s="529"/>
      <c r="AA710" s="529"/>
      <c r="AB710" s="529"/>
      <c r="AC710" s="529"/>
      <c r="AD710" s="529"/>
      <c r="AE710" s="529"/>
      <c r="AF710" s="529"/>
      <c r="AG710" s="529"/>
      <c r="AH710" s="529"/>
      <c r="AI710" s="529"/>
      <c r="AJ710" s="529"/>
      <c r="AK710" s="529"/>
      <c r="AL710" s="529"/>
      <c r="AM710" s="529"/>
      <c r="AN710" s="529"/>
      <c r="AO710" s="529"/>
      <c r="AP710" s="529"/>
      <c r="AQ710" s="529"/>
      <c r="AR710" s="529"/>
      <c r="AS710" s="529"/>
      <c r="AT710" s="529"/>
      <c r="AU710" s="529"/>
      <c r="AV710" s="529"/>
      <c r="AW710" s="529"/>
      <c r="AX710" s="529"/>
      <c r="AY710" s="529"/>
      <c r="AZ710" s="529"/>
      <c r="BA710" s="529"/>
      <c r="BB710" s="529"/>
      <c r="BC710" s="529"/>
      <c r="BD710" s="529"/>
      <c r="BE710" s="529"/>
      <c r="BF710" s="529"/>
      <c r="BG710" s="529"/>
      <c r="BH710" s="529"/>
      <c r="BI710" s="529"/>
      <c r="BJ710" s="529"/>
      <c r="BK710" s="529"/>
      <c r="BL710" s="529"/>
      <c r="BM710" s="529"/>
      <c r="BN710" s="529"/>
      <c r="BO710" s="529"/>
      <c r="BP710" s="529"/>
      <c r="BQ710" s="529"/>
      <c r="BR710" s="529"/>
      <c r="BS710" s="529"/>
      <c r="BT710" s="529"/>
    </row>
    <row r="711">
      <c r="A711" s="499"/>
      <c r="B711" s="527"/>
      <c r="C711" s="527"/>
      <c r="D711" s="528"/>
      <c r="E711" s="528"/>
      <c r="F711" s="528"/>
      <c r="G711" s="528"/>
      <c r="I711" s="529"/>
      <c r="J711" s="527"/>
      <c r="K711" s="527"/>
      <c r="L711" s="527"/>
      <c r="M711" s="528"/>
      <c r="N711" s="528"/>
      <c r="O711" s="528"/>
      <c r="P711" s="528"/>
      <c r="Q711" s="528"/>
      <c r="R711" s="528"/>
      <c r="S711" s="528"/>
      <c r="T711" s="528"/>
      <c r="U711" s="527"/>
      <c r="V711" s="528"/>
      <c r="W711" s="527"/>
      <c r="X711" s="529"/>
      <c r="Y711" s="529"/>
      <c r="Z711" s="529"/>
      <c r="AA711" s="529"/>
      <c r="AB711" s="529"/>
      <c r="AC711" s="529"/>
      <c r="AD711" s="529"/>
      <c r="AE711" s="529"/>
      <c r="AF711" s="529"/>
      <c r="AG711" s="529"/>
      <c r="AH711" s="529"/>
      <c r="AI711" s="529"/>
      <c r="AJ711" s="529"/>
      <c r="AK711" s="529"/>
      <c r="AL711" s="529"/>
      <c r="AM711" s="529"/>
      <c r="AN711" s="529"/>
      <c r="AO711" s="529"/>
      <c r="AP711" s="529"/>
      <c r="AQ711" s="529"/>
      <c r="AR711" s="529"/>
      <c r="AS711" s="529"/>
      <c r="AT711" s="529"/>
      <c r="AU711" s="529"/>
      <c r="AV711" s="529"/>
      <c r="AW711" s="529"/>
      <c r="AX711" s="529"/>
      <c r="AY711" s="529"/>
      <c r="AZ711" s="529"/>
      <c r="BA711" s="529"/>
      <c r="BB711" s="529"/>
      <c r="BC711" s="529"/>
      <c r="BD711" s="529"/>
      <c r="BE711" s="529"/>
      <c r="BF711" s="529"/>
      <c r="BG711" s="529"/>
      <c r="BH711" s="529"/>
      <c r="BI711" s="529"/>
      <c r="BJ711" s="529"/>
      <c r="BK711" s="529"/>
      <c r="BL711" s="529"/>
      <c r="BM711" s="529"/>
      <c r="BN711" s="529"/>
      <c r="BO711" s="529"/>
      <c r="BP711" s="529"/>
      <c r="BQ711" s="529"/>
      <c r="BR711" s="529"/>
      <c r="BS711" s="529"/>
      <c r="BT711" s="529"/>
    </row>
    <row r="712">
      <c r="A712" s="499"/>
      <c r="B712" s="527"/>
      <c r="C712" s="527"/>
      <c r="D712" s="528"/>
      <c r="E712" s="528"/>
      <c r="F712" s="528"/>
      <c r="G712" s="528"/>
      <c r="I712" s="529"/>
      <c r="J712" s="527"/>
      <c r="K712" s="527"/>
      <c r="L712" s="527"/>
      <c r="M712" s="528"/>
      <c r="N712" s="528"/>
      <c r="O712" s="528"/>
      <c r="P712" s="528"/>
      <c r="Q712" s="528"/>
      <c r="R712" s="528"/>
      <c r="S712" s="528"/>
      <c r="T712" s="528"/>
      <c r="U712" s="527"/>
      <c r="V712" s="528"/>
      <c r="W712" s="527"/>
      <c r="X712" s="529"/>
      <c r="Y712" s="529"/>
      <c r="Z712" s="529"/>
      <c r="AA712" s="529"/>
      <c r="AB712" s="529"/>
      <c r="AC712" s="529"/>
      <c r="AD712" s="529"/>
      <c r="AE712" s="529"/>
      <c r="AF712" s="529"/>
      <c r="AG712" s="529"/>
      <c r="AH712" s="529"/>
      <c r="AI712" s="529"/>
      <c r="AJ712" s="529"/>
      <c r="AK712" s="529"/>
      <c r="AL712" s="529"/>
      <c r="AM712" s="529"/>
      <c r="AN712" s="529"/>
      <c r="AO712" s="529"/>
      <c r="AP712" s="529"/>
      <c r="AQ712" s="529"/>
      <c r="AR712" s="529"/>
      <c r="AS712" s="529"/>
      <c r="AT712" s="529"/>
      <c r="AU712" s="529"/>
      <c r="AV712" s="529"/>
      <c r="AW712" s="529"/>
      <c r="AX712" s="529"/>
      <c r="AY712" s="529"/>
      <c r="AZ712" s="529"/>
      <c r="BA712" s="529"/>
      <c r="BB712" s="529"/>
      <c r="BC712" s="529"/>
      <c r="BD712" s="529"/>
      <c r="BE712" s="529"/>
      <c r="BF712" s="529"/>
      <c r="BG712" s="529"/>
      <c r="BH712" s="529"/>
      <c r="BI712" s="529"/>
      <c r="BJ712" s="529"/>
      <c r="BK712" s="529"/>
      <c r="BL712" s="529"/>
      <c r="BM712" s="529"/>
      <c r="BN712" s="529"/>
      <c r="BO712" s="529"/>
      <c r="BP712" s="529"/>
      <c r="BQ712" s="529"/>
      <c r="BR712" s="529"/>
      <c r="BS712" s="529"/>
      <c r="BT712" s="529"/>
    </row>
    <row r="713">
      <c r="A713" s="499"/>
      <c r="B713" s="527"/>
      <c r="C713" s="527"/>
      <c r="D713" s="528"/>
      <c r="E713" s="528"/>
      <c r="F713" s="528"/>
      <c r="G713" s="528"/>
      <c r="I713" s="529"/>
      <c r="J713" s="527"/>
      <c r="K713" s="527"/>
      <c r="L713" s="527"/>
      <c r="M713" s="528"/>
      <c r="N713" s="528"/>
      <c r="O713" s="528"/>
      <c r="P713" s="528"/>
      <c r="Q713" s="528"/>
      <c r="R713" s="528"/>
      <c r="S713" s="528"/>
      <c r="T713" s="528"/>
      <c r="U713" s="527"/>
      <c r="V713" s="528"/>
      <c r="W713" s="527"/>
      <c r="X713" s="529"/>
      <c r="Y713" s="529"/>
      <c r="Z713" s="529"/>
      <c r="AA713" s="529"/>
      <c r="AB713" s="529"/>
      <c r="AC713" s="529"/>
      <c r="AD713" s="529"/>
      <c r="AE713" s="529"/>
      <c r="AF713" s="529"/>
      <c r="AG713" s="529"/>
      <c r="AH713" s="529"/>
      <c r="AI713" s="529"/>
      <c r="AJ713" s="529"/>
      <c r="AK713" s="529"/>
      <c r="AL713" s="529"/>
      <c r="AM713" s="529"/>
      <c r="AN713" s="529"/>
      <c r="AO713" s="529"/>
      <c r="AP713" s="529"/>
      <c r="AQ713" s="529"/>
      <c r="AR713" s="529"/>
      <c r="AS713" s="529"/>
      <c r="AT713" s="529"/>
      <c r="AU713" s="529"/>
      <c r="AV713" s="529"/>
      <c r="AW713" s="529"/>
      <c r="AX713" s="529"/>
      <c r="AY713" s="529"/>
      <c r="AZ713" s="529"/>
      <c r="BA713" s="529"/>
      <c r="BB713" s="529"/>
      <c r="BC713" s="529"/>
      <c r="BD713" s="529"/>
      <c r="BE713" s="529"/>
      <c r="BF713" s="529"/>
      <c r="BG713" s="529"/>
      <c r="BH713" s="529"/>
      <c r="BI713" s="529"/>
      <c r="BJ713" s="529"/>
      <c r="BK713" s="529"/>
      <c r="BL713" s="529"/>
      <c r="BM713" s="529"/>
      <c r="BN713" s="529"/>
      <c r="BO713" s="529"/>
      <c r="BP713" s="529"/>
      <c r="BQ713" s="529"/>
      <c r="BR713" s="529"/>
      <c r="BS713" s="529"/>
      <c r="BT713" s="529"/>
    </row>
    <row r="714">
      <c r="A714" s="499"/>
      <c r="B714" s="527"/>
      <c r="C714" s="527"/>
      <c r="D714" s="528"/>
      <c r="E714" s="528"/>
      <c r="F714" s="528"/>
      <c r="G714" s="528"/>
      <c r="I714" s="529"/>
      <c r="J714" s="527"/>
      <c r="K714" s="527"/>
      <c r="L714" s="527"/>
      <c r="M714" s="528"/>
      <c r="N714" s="528"/>
      <c r="O714" s="528"/>
      <c r="P714" s="528"/>
      <c r="Q714" s="528"/>
      <c r="R714" s="528"/>
      <c r="S714" s="528"/>
      <c r="T714" s="528"/>
      <c r="U714" s="527"/>
      <c r="V714" s="528"/>
      <c r="W714" s="527"/>
      <c r="X714" s="529"/>
      <c r="Y714" s="529"/>
      <c r="Z714" s="529"/>
      <c r="AA714" s="529"/>
      <c r="AB714" s="529"/>
      <c r="AC714" s="529"/>
      <c r="AD714" s="529"/>
      <c r="AE714" s="529"/>
      <c r="AF714" s="529"/>
      <c r="AG714" s="529"/>
      <c r="AH714" s="529"/>
      <c r="AI714" s="529"/>
      <c r="AJ714" s="529"/>
      <c r="AK714" s="529"/>
      <c r="AL714" s="529"/>
      <c r="AM714" s="529"/>
      <c r="AN714" s="529"/>
      <c r="AO714" s="529"/>
      <c r="AP714" s="529"/>
      <c r="AQ714" s="529"/>
      <c r="AR714" s="529"/>
      <c r="AS714" s="529"/>
      <c r="AT714" s="529"/>
      <c r="AU714" s="529"/>
      <c r="AV714" s="529"/>
      <c r="AW714" s="529"/>
      <c r="AX714" s="529"/>
      <c r="AY714" s="529"/>
      <c r="AZ714" s="529"/>
      <c r="BA714" s="529"/>
      <c r="BB714" s="529"/>
      <c r="BC714" s="529"/>
      <c r="BD714" s="529"/>
      <c r="BE714" s="529"/>
      <c r="BF714" s="529"/>
      <c r="BG714" s="529"/>
      <c r="BH714" s="529"/>
      <c r="BI714" s="529"/>
      <c r="BJ714" s="529"/>
      <c r="BK714" s="529"/>
      <c r="BL714" s="529"/>
      <c r="BM714" s="529"/>
      <c r="BN714" s="529"/>
      <c r="BO714" s="529"/>
      <c r="BP714" s="529"/>
      <c r="BQ714" s="529"/>
      <c r="BR714" s="529"/>
      <c r="BS714" s="529"/>
      <c r="BT714" s="529"/>
    </row>
    <row r="715">
      <c r="A715" s="499"/>
      <c r="B715" s="527"/>
      <c r="C715" s="527"/>
      <c r="D715" s="528"/>
      <c r="E715" s="528"/>
      <c r="F715" s="528"/>
      <c r="G715" s="528"/>
      <c r="I715" s="529"/>
      <c r="J715" s="527"/>
      <c r="K715" s="527"/>
      <c r="L715" s="527"/>
      <c r="M715" s="528"/>
      <c r="N715" s="528"/>
      <c r="O715" s="528"/>
      <c r="P715" s="528"/>
      <c r="Q715" s="528"/>
      <c r="R715" s="528"/>
      <c r="S715" s="528"/>
      <c r="T715" s="528"/>
      <c r="U715" s="527"/>
      <c r="V715" s="528"/>
      <c r="W715" s="527"/>
      <c r="X715" s="529"/>
      <c r="Y715" s="529"/>
      <c r="Z715" s="529"/>
      <c r="AA715" s="529"/>
      <c r="AB715" s="529"/>
      <c r="AC715" s="529"/>
      <c r="AD715" s="529"/>
      <c r="AE715" s="529"/>
      <c r="AF715" s="529"/>
      <c r="AG715" s="529"/>
      <c r="AH715" s="529"/>
      <c r="AI715" s="529"/>
      <c r="AJ715" s="529"/>
      <c r="AK715" s="529"/>
      <c r="AL715" s="529"/>
      <c r="AM715" s="529"/>
      <c r="AN715" s="529"/>
      <c r="AO715" s="529"/>
      <c r="AP715" s="529"/>
      <c r="AQ715" s="529"/>
      <c r="AR715" s="529"/>
      <c r="AS715" s="529"/>
      <c r="AT715" s="529"/>
      <c r="AU715" s="529"/>
      <c r="AV715" s="529"/>
      <c r="AW715" s="529"/>
      <c r="AX715" s="529"/>
      <c r="AY715" s="529"/>
      <c r="AZ715" s="529"/>
      <c r="BA715" s="529"/>
      <c r="BB715" s="529"/>
      <c r="BC715" s="529"/>
      <c r="BD715" s="529"/>
      <c r="BE715" s="529"/>
      <c r="BF715" s="529"/>
      <c r="BG715" s="529"/>
      <c r="BH715" s="529"/>
      <c r="BI715" s="529"/>
      <c r="BJ715" s="529"/>
      <c r="BK715" s="529"/>
      <c r="BL715" s="529"/>
      <c r="BM715" s="529"/>
      <c r="BN715" s="529"/>
      <c r="BO715" s="529"/>
      <c r="BP715" s="529"/>
      <c r="BQ715" s="529"/>
      <c r="BR715" s="529"/>
      <c r="BS715" s="529"/>
      <c r="BT715" s="529"/>
    </row>
    <row r="716">
      <c r="A716" s="499"/>
      <c r="B716" s="527"/>
      <c r="C716" s="527"/>
      <c r="D716" s="528"/>
      <c r="E716" s="528"/>
      <c r="F716" s="528"/>
      <c r="G716" s="528"/>
      <c r="I716" s="529"/>
      <c r="J716" s="527"/>
      <c r="K716" s="527"/>
      <c r="L716" s="527"/>
      <c r="M716" s="528"/>
      <c r="N716" s="528"/>
      <c r="O716" s="528"/>
      <c r="P716" s="528"/>
      <c r="Q716" s="528"/>
      <c r="R716" s="528"/>
      <c r="S716" s="528"/>
      <c r="T716" s="528"/>
      <c r="U716" s="527"/>
      <c r="V716" s="528"/>
      <c r="W716" s="527"/>
      <c r="X716" s="529"/>
      <c r="Y716" s="529"/>
      <c r="Z716" s="529"/>
      <c r="AA716" s="529"/>
      <c r="AB716" s="529"/>
      <c r="AC716" s="529"/>
      <c r="AD716" s="529"/>
      <c r="AE716" s="529"/>
      <c r="AF716" s="529"/>
      <c r="AG716" s="529"/>
      <c r="AH716" s="529"/>
      <c r="AI716" s="529"/>
      <c r="AJ716" s="529"/>
      <c r="AK716" s="529"/>
      <c r="AL716" s="529"/>
      <c r="AM716" s="529"/>
      <c r="AN716" s="529"/>
      <c r="AO716" s="529"/>
      <c r="AP716" s="529"/>
      <c r="AQ716" s="529"/>
      <c r="AR716" s="529"/>
      <c r="AS716" s="529"/>
      <c r="AT716" s="529"/>
      <c r="AU716" s="529"/>
      <c r="AV716" s="529"/>
      <c r="AW716" s="529"/>
      <c r="AX716" s="529"/>
      <c r="AY716" s="529"/>
      <c r="AZ716" s="529"/>
      <c r="BA716" s="529"/>
      <c r="BB716" s="529"/>
      <c r="BC716" s="529"/>
      <c r="BD716" s="529"/>
      <c r="BE716" s="529"/>
      <c r="BF716" s="529"/>
      <c r="BG716" s="529"/>
      <c r="BH716" s="529"/>
      <c r="BI716" s="529"/>
      <c r="BJ716" s="529"/>
      <c r="BK716" s="529"/>
      <c r="BL716" s="529"/>
      <c r="BM716" s="529"/>
      <c r="BN716" s="529"/>
      <c r="BO716" s="529"/>
      <c r="BP716" s="529"/>
      <c r="BQ716" s="529"/>
      <c r="BR716" s="529"/>
      <c r="BS716" s="529"/>
      <c r="BT716" s="529"/>
    </row>
    <row r="717">
      <c r="A717" s="499"/>
      <c r="B717" s="527"/>
      <c r="C717" s="527"/>
      <c r="D717" s="528"/>
      <c r="E717" s="528"/>
      <c r="F717" s="528"/>
      <c r="G717" s="528"/>
      <c r="I717" s="529"/>
      <c r="J717" s="527"/>
      <c r="K717" s="527"/>
      <c r="L717" s="527"/>
      <c r="M717" s="528"/>
      <c r="N717" s="528"/>
      <c r="O717" s="528"/>
      <c r="P717" s="528"/>
      <c r="Q717" s="528"/>
      <c r="R717" s="528"/>
      <c r="S717" s="528"/>
      <c r="T717" s="528"/>
      <c r="U717" s="527"/>
      <c r="V717" s="528"/>
      <c r="W717" s="527"/>
      <c r="X717" s="529"/>
      <c r="Y717" s="529"/>
      <c r="Z717" s="529"/>
      <c r="AA717" s="529"/>
      <c r="AB717" s="529"/>
      <c r="AC717" s="529"/>
      <c r="AD717" s="529"/>
      <c r="AE717" s="529"/>
      <c r="AF717" s="529"/>
      <c r="AG717" s="529"/>
      <c r="AH717" s="529"/>
      <c r="AI717" s="529"/>
      <c r="AJ717" s="529"/>
      <c r="AK717" s="529"/>
      <c r="AL717" s="529"/>
      <c r="AM717" s="529"/>
      <c r="AN717" s="529"/>
      <c r="AO717" s="529"/>
      <c r="AP717" s="529"/>
      <c r="AQ717" s="529"/>
      <c r="AR717" s="529"/>
      <c r="AS717" s="529"/>
      <c r="AT717" s="529"/>
      <c r="AU717" s="529"/>
      <c r="AV717" s="529"/>
      <c r="AW717" s="529"/>
      <c r="AX717" s="529"/>
      <c r="AY717" s="529"/>
      <c r="AZ717" s="529"/>
      <c r="BA717" s="529"/>
      <c r="BB717" s="529"/>
      <c r="BC717" s="529"/>
      <c r="BD717" s="529"/>
      <c r="BE717" s="529"/>
      <c r="BF717" s="529"/>
      <c r="BG717" s="529"/>
      <c r="BH717" s="529"/>
      <c r="BI717" s="529"/>
      <c r="BJ717" s="529"/>
      <c r="BK717" s="529"/>
      <c r="BL717" s="529"/>
      <c r="BM717" s="529"/>
      <c r="BN717" s="529"/>
      <c r="BO717" s="529"/>
      <c r="BP717" s="529"/>
      <c r="BQ717" s="529"/>
      <c r="BR717" s="529"/>
      <c r="BS717" s="529"/>
      <c r="BT717" s="529"/>
    </row>
    <row r="718">
      <c r="A718" s="499"/>
      <c r="B718" s="527"/>
      <c r="C718" s="527"/>
      <c r="D718" s="528"/>
      <c r="E718" s="528"/>
      <c r="F718" s="528"/>
      <c r="G718" s="528"/>
      <c r="I718" s="529"/>
      <c r="J718" s="527"/>
      <c r="K718" s="527"/>
      <c r="L718" s="527"/>
      <c r="M718" s="528"/>
      <c r="N718" s="528"/>
      <c r="O718" s="528"/>
      <c r="P718" s="528"/>
      <c r="Q718" s="528"/>
      <c r="R718" s="528"/>
      <c r="S718" s="528"/>
      <c r="T718" s="528"/>
      <c r="U718" s="527"/>
      <c r="V718" s="528"/>
      <c r="W718" s="527"/>
      <c r="X718" s="529"/>
      <c r="Y718" s="529"/>
      <c r="Z718" s="529"/>
      <c r="AA718" s="529"/>
      <c r="AB718" s="529"/>
      <c r="AC718" s="529"/>
      <c r="AD718" s="529"/>
      <c r="AE718" s="529"/>
      <c r="AF718" s="529"/>
      <c r="AG718" s="529"/>
      <c r="AH718" s="529"/>
      <c r="AI718" s="529"/>
      <c r="AJ718" s="529"/>
      <c r="AK718" s="529"/>
      <c r="AL718" s="529"/>
      <c r="AM718" s="529"/>
      <c r="AN718" s="529"/>
      <c r="AO718" s="529"/>
      <c r="AP718" s="529"/>
      <c r="AQ718" s="529"/>
      <c r="AR718" s="529"/>
      <c r="AS718" s="529"/>
      <c r="AT718" s="529"/>
      <c r="AU718" s="529"/>
      <c r="AV718" s="529"/>
      <c r="AW718" s="529"/>
      <c r="AX718" s="529"/>
      <c r="AY718" s="529"/>
      <c r="AZ718" s="529"/>
      <c r="BA718" s="529"/>
      <c r="BB718" s="529"/>
      <c r="BC718" s="529"/>
      <c r="BD718" s="529"/>
      <c r="BE718" s="529"/>
      <c r="BF718" s="529"/>
      <c r="BG718" s="529"/>
      <c r="BH718" s="529"/>
      <c r="BI718" s="529"/>
      <c r="BJ718" s="529"/>
      <c r="BK718" s="529"/>
      <c r="BL718" s="529"/>
      <c r="BM718" s="529"/>
      <c r="BN718" s="529"/>
      <c r="BO718" s="529"/>
      <c r="BP718" s="529"/>
      <c r="BQ718" s="529"/>
      <c r="BR718" s="529"/>
      <c r="BS718" s="529"/>
      <c r="BT718" s="529"/>
    </row>
    <row r="719">
      <c r="A719" s="499"/>
      <c r="B719" s="527"/>
      <c r="C719" s="527"/>
      <c r="D719" s="528"/>
      <c r="E719" s="528"/>
      <c r="F719" s="528"/>
      <c r="G719" s="528"/>
      <c r="I719" s="529"/>
      <c r="J719" s="527"/>
      <c r="K719" s="527"/>
      <c r="L719" s="527"/>
      <c r="M719" s="528"/>
      <c r="N719" s="528"/>
      <c r="O719" s="528"/>
      <c r="P719" s="528"/>
      <c r="Q719" s="528"/>
      <c r="R719" s="528"/>
      <c r="S719" s="528"/>
      <c r="T719" s="528"/>
      <c r="U719" s="527"/>
      <c r="V719" s="528"/>
      <c r="W719" s="527"/>
      <c r="X719" s="529"/>
      <c r="Y719" s="529"/>
      <c r="Z719" s="529"/>
      <c r="AA719" s="529"/>
      <c r="AB719" s="529"/>
      <c r="AC719" s="529"/>
      <c r="AD719" s="529"/>
      <c r="AE719" s="529"/>
      <c r="AF719" s="529"/>
      <c r="AG719" s="529"/>
      <c r="AH719" s="529"/>
      <c r="AI719" s="529"/>
      <c r="AJ719" s="529"/>
      <c r="AK719" s="529"/>
      <c r="AL719" s="529"/>
      <c r="AM719" s="529"/>
      <c r="AN719" s="529"/>
      <c r="AO719" s="529"/>
      <c r="AP719" s="529"/>
      <c r="AQ719" s="529"/>
      <c r="AR719" s="529"/>
      <c r="AS719" s="529"/>
      <c r="AT719" s="529"/>
      <c r="AU719" s="529"/>
      <c r="AV719" s="529"/>
      <c r="AW719" s="529"/>
      <c r="AX719" s="529"/>
      <c r="AY719" s="529"/>
      <c r="AZ719" s="529"/>
      <c r="BA719" s="529"/>
      <c r="BB719" s="529"/>
      <c r="BC719" s="529"/>
      <c r="BD719" s="529"/>
      <c r="BE719" s="529"/>
      <c r="BF719" s="529"/>
      <c r="BG719" s="529"/>
      <c r="BH719" s="529"/>
      <c r="BI719" s="529"/>
      <c r="BJ719" s="529"/>
      <c r="BK719" s="529"/>
      <c r="BL719" s="529"/>
      <c r="BM719" s="529"/>
      <c r="BN719" s="529"/>
      <c r="BO719" s="529"/>
      <c r="BP719" s="529"/>
      <c r="BQ719" s="529"/>
      <c r="BR719" s="529"/>
      <c r="BS719" s="529"/>
      <c r="BT719" s="529"/>
    </row>
    <row r="720">
      <c r="A720" s="499"/>
      <c r="B720" s="527"/>
      <c r="C720" s="527"/>
      <c r="D720" s="528"/>
      <c r="E720" s="528"/>
      <c r="F720" s="528"/>
      <c r="G720" s="528"/>
      <c r="I720" s="529"/>
      <c r="J720" s="527"/>
      <c r="K720" s="527"/>
      <c r="L720" s="527"/>
      <c r="M720" s="528"/>
      <c r="N720" s="528"/>
      <c r="O720" s="528"/>
      <c r="P720" s="528"/>
      <c r="Q720" s="528"/>
      <c r="R720" s="528"/>
      <c r="S720" s="528"/>
      <c r="T720" s="528"/>
      <c r="U720" s="527"/>
      <c r="V720" s="528"/>
      <c r="W720" s="527"/>
      <c r="X720" s="529"/>
      <c r="Y720" s="529"/>
      <c r="Z720" s="529"/>
      <c r="AA720" s="529"/>
      <c r="AB720" s="529"/>
      <c r="AC720" s="529"/>
      <c r="AD720" s="529"/>
      <c r="AE720" s="529"/>
      <c r="AF720" s="529"/>
      <c r="AG720" s="529"/>
      <c r="AH720" s="529"/>
      <c r="AI720" s="529"/>
      <c r="AJ720" s="529"/>
      <c r="AK720" s="529"/>
      <c r="AL720" s="529"/>
      <c r="AM720" s="529"/>
      <c r="AN720" s="529"/>
      <c r="AO720" s="529"/>
      <c r="AP720" s="529"/>
      <c r="AQ720" s="529"/>
      <c r="AR720" s="529"/>
      <c r="AS720" s="529"/>
      <c r="AT720" s="529"/>
      <c r="AU720" s="529"/>
      <c r="AV720" s="529"/>
      <c r="AW720" s="529"/>
      <c r="AX720" s="529"/>
      <c r="AY720" s="529"/>
      <c r="AZ720" s="529"/>
      <c r="BA720" s="529"/>
      <c r="BB720" s="529"/>
      <c r="BC720" s="529"/>
      <c r="BD720" s="529"/>
      <c r="BE720" s="529"/>
      <c r="BF720" s="529"/>
      <c r="BG720" s="529"/>
      <c r="BH720" s="529"/>
      <c r="BI720" s="529"/>
      <c r="BJ720" s="529"/>
      <c r="BK720" s="529"/>
      <c r="BL720" s="529"/>
      <c r="BM720" s="529"/>
      <c r="BN720" s="529"/>
      <c r="BO720" s="529"/>
      <c r="BP720" s="529"/>
      <c r="BQ720" s="529"/>
      <c r="BR720" s="529"/>
      <c r="BS720" s="529"/>
      <c r="BT720" s="529"/>
    </row>
    <row r="721">
      <c r="A721" s="499"/>
      <c r="B721" s="527"/>
      <c r="C721" s="527"/>
      <c r="D721" s="528"/>
      <c r="E721" s="528"/>
      <c r="F721" s="528"/>
      <c r="G721" s="528"/>
      <c r="I721" s="529"/>
      <c r="J721" s="527"/>
      <c r="K721" s="527"/>
      <c r="L721" s="527"/>
      <c r="M721" s="528"/>
      <c r="N721" s="528"/>
      <c r="O721" s="528"/>
      <c r="P721" s="528"/>
      <c r="Q721" s="528"/>
      <c r="R721" s="528"/>
      <c r="S721" s="528"/>
      <c r="T721" s="528"/>
      <c r="U721" s="527"/>
      <c r="V721" s="528"/>
      <c r="W721" s="527"/>
      <c r="X721" s="529"/>
      <c r="Y721" s="529"/>
      <c r="Z721" s="529"/>
      <c r="AA721" s="529"/>
      <c r="AB721" s="529"/>
      <c r="AC721" s="529"/>
      <c r="AD721" s="529"/>
      <c r="AE721" s="529"/>
      <c r="AF721" s="529"/>
      <c r="AG721" s="529"/>
      <c r="AH721" s="529"/>
      <c r="AI721" s="529"/>
      <c r="AJ721" s="529"/>
      <c r="AK721" s="529"/>
      <c r="AL721" s="529"/>
      <c r="AM721" s="529"/>
      <c r="AN721" s="529"/>
      <c r="AO721" s="529"/>
      <c r="AP721" s="529"/>
      <c r="AQ721" s="529"/>
      <c r="AR721" s="529"/>
      <c r="AS721" s="529"/>
      <c r="AT721" s="529"/>
      <c r="AU721" s="529"/>
      <c r="AV721" s="529"/>
      <c r="AW721" s="529"/>
      <c r="AX721" s="529"/>
      <c r="AY721" s="529"/>
      <c r="AZ721" s="529"/>
      <c r="BA721" s="529"/>
      <c r="BB721" s="529"/>
      <c r="BC721" s="529"/>
      <c r="BD721" s="529"/>
      <c r="BE721" s="529"/>
      <c r="BF721" s="529"/>
      <c r="BG721" s="529"/>
      <c r="BH721" s="529"/>
      <c r="BI721" s="529"/>
      <c r="BJ721" s="529"/>
      <c r="BK721" s="529"/>
      <c r="BL721" s="529"/>
      <c r="BM721" s="529"/>
      <c r="BN721" s="529"/>
      <c r="BO721" s="529"/>
      <c r="BP721" s="529"/>
      <c r="BQ721" s="529"/>
      <c r="BR721" s="529"/>
      <c r="BS721" s="529"/>
      <c r="BT721" s="529"/>
    </row>
    <row r="722">
      <c r="A722" s="499"/>
      <c r="B722" s="527"/>
      <c r="C722" s="527"/>
      <c r="D722" s="528"/>
      <c r="E722" s="528"/>
      <c r="F722" s="528"/>
      <c r="G722" s="528"/>
      <c r="I722" s="529"/>
      <c r="J722" s="527"/>
      <c r="K722" s="527"/>
      <c r="L722" s="527"/>
      <c r="M722" s="528"/>
      <c r="N722" s="528"/>
      <c r="O722" s="528"/>
      <c r="P722" s="528"/>
      <c r="Q722" s="528"/>
      <c r="R722" s="528"/>
      <c r="S722" s="528"/>
      <c r="T722" s="528"/>
      <c r="U722" s="527"/>
      <c r="V722" s="528"/>
      <c r="W722" s="527"/>
      <c r="X722" s="529"/>
      <c r="Y722" s="529"/>
      <c r="Z722" s="529"/>
      <c r="AA722" s="529"/>
      <c r="AB722" s="529"/>
      <c r="AC722" s="529"/>
      <c r="AD722" s="529"/>
      <c r="AE722" s="529"/>
      <c r="AF722" s="529"/>
      <c r="AG722" s="529"/>
      <c r="AH722" s="529"/>
      <c r="AI722" s="529"/>
      <c r="AJ722" s="529"/>
      <c r="AK722" s="529"/>
      <c r="AL722" s="529"/>
      <c r="AM722" s="529"/>
      <c r="AN722" s="529"/>
      <c r="AO722" s="529"/>
      <c r="AP722" s="529"/>
      <c r="AQ722" s="529"/>
      <c r="AR722" s="529"/>
      <c r="AS722" s="529"/>
      <c r="AT722" s="529"/>
      <c r="AU722" s="529"/>
      <c r="AV722" s="529"/>
      <c r="AW722" s="529"/>
      <c r="AX722" s="529"/>
      <c r="AY722" s="529"/>
      <c r="AZ722" s="529"/>
      <c r="BA722" s="529"/>
      <c r="BB722" s="529"/>
      <c r="BC722" s="529"/>
      <c r="BD722" s="529"/>
      <c r="BE722" s="529"/>
      <c r="BF722" s="529"/>
      <c r="BG722" s="529"/>
      <c r="BH722" s="529"/>
      <c r="BI722" s="529"/>
      <c r="BJ722" s="529"/>
      <c r="BK722" s="529"/>
      <c r="BL722" s="529"/>
      <c r="BM722" s="529"/>
      <c r="BN722" s="529"/>
      <c r="BO722" s="529"/>
      <c r="BP722" s="529"/>
      <c r="BQ722" s="529"/>
      <c r="BR722" s="529"/>
      <c r="BS722" s="529"/>
      <c r="BT722" s="529"/>
    </row>
    <row r="723">
      <c r="A723" s="499"/>
      <c r="B723" s="527"/>
      <c r="C723" s="527"/>
      <c r="D723" s="528"/>
      <c r="E723" s="528"/>
      <c r="F723" s="528"/>
      <c r="G723" s="528"/>
      <c r="I723" s="529"/>
      <c r="J723" s="527"/>
      <c r="K723" s="527"/>
      <c r="L723" s="527"/>
      <c r="M723" s="528"/>
      <c r="N723" s="528"/>
      <c r="O723" s="528"/>
      <c r="P723" s="528"/>
      <c r="Q723" s="528"/>
      <c r="R723" s="528"/>
      <c r="S723" s="528"/>
      <c r="T723" s="528"/>
      <c r="U723" s="527"/>
      <c r="V723" s="528"/>
      <c r="W723" s="527"/>
      <c r="X723" s="529"/>
      <c r="Y723" s="529"/>
      <c r="Z723" s="529"/>
      <c r="AA723" s="529"/>
      <c r="AB723" s="529"/>
      <c r="AC723" s="529"/>
      <c r="AD723" s="529"/>
      <c r="AE723" s="529"/>
      <c r="AF723" s="529"/>
      <c r="AG723" s="529"/>
      <c r="AH723" s="529"/>
      <c r="AI723" s="529"/>
      <c r="AJ723" s="529"/>
      <c r="AK723" s="529"/>
      <c r="AL723" s="529"/>
      <c r="AM723" s="529"/>
      <c r="AN723" s="529"/>
      <c r="AO723" s="529"/>
      <c r="AP723" s="529"/>
      <c r="AQ723" s="529"/>
      <c r="AR723" s="529"/>
      <c r="AS723" s="529"/>
      <c r="AT723" s="529"/>
      <c r="AU723" s="529"/>
      <c r="AV723" s="529"/>
      <c r="AW723" s="529"/>
      <c r="AX723" s="529"/>
      <c r="AY723" s="529"/>
      <c r="AZ723" s="529"/>
      <c r="BA723" s="529"/>
      <c r="BB723" s="529"/>
      <c r="BC723" s="529"/>
      <c r="BD723" s="529"/>
      <c r="BE723" s="529"/>
      <c r="BF723" s="529"/>
      <c r="BG723" s="529"/>
      <c r="BH723" s="529"/>
      <c r="BI723" s="529"/>
      <c r="BJ723" s="529"/>
      <c r="BK723" s="529"/>
      <c r="BL723" s="529"/>
      <c r="BM723" s="529"/>
      <c r="BN723" s="529"/>
      <c r="BO723" s="529"/>
      <c r="BP723" s="529"/>
      <c r="BQ723" s="529"/>
      <c r="BR723" s="529"/>
      <c r="BS723" s="529"/>
      <c r="BT723" s="529"/>
    </row>
    <row r="724">
      <c r="A724" s="499"/>
      <c r="B724" s="527"/>
      <c r="C724" s="527"/>
      <c r="D724" s="528"/>
      <c r="E724" s="528"/>
      <c r="F724" s="528"/>
      <c r="G724" s="528"/>
      <c r="I724" s="529"/>
      <c r="J724" s="527"/>
      <c r="K724" s="527"/>
      <c r="L724" s="527"/>
      <c r="M724" s="528"/>
      <c r="N724" s="528"/>
      <c r="O724" s="528"/>
      <c r="P724" s="528"/>
      <c r="Q724" s="528"/>
      <c r="R724" s="528"/>
      <c r="S724" s="528"/>
      <c r="T724" s="528"/>
      <c r="U724" s="527"/>
      <c r="V724" s="528"/>
      <c r="W724" s="527"/>
      <c r="X724" s="529"/>
      <c r="Y724" s="529"/>
      <c r="Z724" s="529"/>
      <c r="AA724" s="529"/>
      <c r="AB724" s="529"/>
      <c r="AC724" s="529"/>
      <c r="AD724" s="529"/>
      <c r="AE724" s="529"/>
      <c r="AF724" s="529"/>
      <c r="AG724" s="529"/>
      <c r="AH724" s="529"/>
      <c r="AI724" s="529"/>
      <c r="AJ724" s="529"/>
      <c r="AK724" s="529"/>
      <c r="AL724" s="529"/>
      <c r="AM724" s="529"/>
      <c r="AN724" s="529"/>
      <c r="AO724" s="529"/>
      <c r="AP724" s="529"/>
      <c r="AQ724" s="529"/>
      <c r="AR724" s="529"/>
      <c r="AS724" s="529"/>
      <c r="AT724" s="529"/>
      <c r="AU724" s="529"/>
      <c r="AV724" s="529"/>
      <c r="AW724" s="529"/>
      <c r="AX724" s="529"/>
      <c r="AY724" s="529"/>
      <c r="AZ724" s="529"/>
      <c r="BA724" s="529"/>
      <c r="BB724" s="529"/>
      <c r="BC724" s="529"/>
      <c r="BD724" s="529"/>
      <c r="BE724" s="529"/>
      <c r="BF724" s="529"/>
      <c r="BG724" s="529"/>
      <c r="BH724" s="529"/>
      <c r="BI724" s="529"/>
      <c r="BJ724" s="529"/>
      <c r="BK724" s="529"/>
      <c r="BL724" s="529"/>
      <c r="BM724" s="529"/>
      <c r="BN724" s="529"/>
      <c r="BO724" s="529"/>
      <c r="BP724" s="529"/>
      <c r="BQ724" s="529"/>
      <c r="BR724" s="529"/>
      <c r="BS724" s="529"/>
      <c r="BT724" s="529"/>
    </row>
    <row r="725">
      <c r="A725" s="499"/>
      <c r="B725" s="527"/>
      <c r="C725" s="527"/>
      <c r="D725" s="528"/>
      <c r="E725" s="528"/>
      <c r="F725" s="528"/>
      <c r="G725" s="528"/>
      <c r="I725" s="529"/>
      <c r="J725" s="527"/>
      <c r="K725" s="527"/>
      <c r="L725" s="527"/>
      <c r="M725" s="528"/>
      <c r="N725" s="528"/>
      <c r="O725" s="528"/>
      <c r="P725" s="528"/>
      <c r="Q725" s="528"/>
      <c r="R725" s="528"/>
      <c r="S725" s="528"/>
      <c r="T725" s="528"/>
      <c r="U725" s="527"/>
      <c r="V725" s="528"/>
      <c r="W725" s="527"/>
      <c r="X725" s="529"/>
      <c r="Y725" s="529"/>
      <c r="Z725" s="529"/>
      <c r="AA725" s="529"/>
      <c r="AB725" s="529"/>
      <c r="AC725" s="529"/>
      <c r="AD725" s="529"/>
      <c r="AE725" s="529"/>
      <c r="AF725" s="529"/>
      <c r="AG725" s="529"/>
      <c r="AH725" s="529"/>
      <c r="AI725" s="529"/>
      <c r="AJ725" s="529"/>
      <c r="AK725" s="529"/>
      <c r="AL725" s="529"/>
      <c r="AM725" s="529"/>
      <c r="AN725" s="529"/>
      <c r="AO725" s="529"/>
      <c r="AP725" s="529"/>
      <c r="AQ725" s="529"/>
      <c r="AR725" s="529"/>
      <c r="AS725" s="529"/>
      <c r="AT725" s="529"/>
      <c r="AU725" s="529"/>
      <c r="AV725" s="529"/>
      <c r="AW725" s="529"/>
      <c r="AX725" s="529"/>
      <c r="AY725" s="529"/>
      <c r="AZ725" s="529"/>
      <c r="BA725" s="529"/>
      <c r="BB725" s="529"/>
      <c r="BC725" s="529"/>
      <c r="BD725" s="529"/>
      <c r="BE725" s="529"/>
      <c r="BF725" s="529"/>
      <c r="BG725" s="529"/>
      <c r="BH725" s="529"/>
      <c r="BI725" s="529"/>
      <c r="BJ725" s="529"/>
      <c r="BK725" s="529"/>
      <c r="BL725" s="529"/>
      <c r="BM725" s="529"/>
      <c r="BN725" s="529"/>
      <c r="BO725" s="529"/>
      <c r="BP725" s="529"/>
      <c r="BQ725" s="529"/>
      <c r="BR725" s="529"/>
      <c r="BS725" s="529"/>
      <c r="BT725" s="529"/>
    </row>
    <row r="726">
      <c r="A726" s="499"/>
      <c r="B726" s="527"/>
      <c r="C726" s="527"/>
      <c r="D726" s="528"/>
      <c r="E726" s="528"/>
      <c r="F726" s="528"/>
      <c r="G726" s="528"/>
      <c r="I726" s="529"/>
      <c r="J726" s="527"/>
      <c r="K726" s="527"/>
      <c r="L726" s="527"/>
      <c r="M726" s="528"/>
      <c r="N726" s="528"/>
      <c r="O726" s="528"/>
      <c r="P726" s="528"/>
      <c r="Q726" s="528"/>
      <c r="R726" s="528"/>
      <c r="S726" s="528"/>
      <c r="T726" s="528"/>
      <c r="U726" s="527"/>
      <c r="V726" s="528"/>
      <c r="W726" s="527"/>
      <c r="X726" s="529"/>
      <c r="Y726" s="529"/>
      <c r="Z726" s="529"/>
      <c r="AA726" s="529"/>
      <c r="AB726" s="529"/>
      <c r="AC726" s="529"/>
      <c r="AD726" s="529"/>
      <c r="AE726" s="529"/>
      <c r="AF726" s="529"/>
      <c r="AG726" s="529"/>
      <c r="AH726" s="529"/>
      <c r="AI726" s="529"/>
      <c r="AJ726" s="529"/>
      <c r="AK726" s="529"/>
      <c r="AL726" s="529"/>
      <c r="AM726" s="529"/>
      <c r="AN726" s="529"/>
      <c r="AO726" s="529"/>
      <c r="AP726" s="529"/>
      <c r="AQ726" s="529"/>
      <c r="AR726" s="529"/>
      <c r="AS726" s="529"/>
      <c r="AT726" s="529"/>
      <c r="AU726" s="529"/>
      <c r="AV726" s="529"/>
      <c r="AW726" s="529"/>
      <c r="AX726" s="529"/>
      <c r="AY726" s="529"/>
      <c r="AZ726" s="529"/>
      <c r="BA726" s="529"/>
      <c r="BB726" s="529"/>
      <c r="BC726" s="529"/>
      <c r="BD726" s="529"/>
      <c r="BE726" s="529"/>
      <c r="BF726" s="529"/>
      <c r="BG726" s="529"/>
      <c r="BH726" s="529"/>
      <c r="BI726" s="529"/>
      <c r="BJ726" s="529"/>
      <c r="BK726" s="529"/>
      <c r="BL726" s="529"/>
      <c r="BM726" s="529"/>
      <c r="BN726" s="529"/>
      <c r="BO726" s="529"/>
      <c r="BP726" s="529"/>
      <c r="BQ726" s="529"/>
      <c r="BR726" s="529"/>
      <c r="BS726" s="529"/>
      <c r="BT726" s="529"/>
    </row>
    <row r="727">
      <c r="A727" s="499"/>
      <c r="B727" s="527"/>
      <c r="C727" s="527"/>
      <c r="D727" s="528"/>
      <c r="E727" s="528"/>
      <c r="F727" s="528"/>
      <c r="G727" s="528"/>
      <c r="I727" s="529"/>
      <c r="J727" s="527"/>
      <c r="K727" s="527"/>
      <c r="L727" s="527"/>
      <c r="M727" s="528"/>
      <c r="N727" s="528"/>
      <c r="O727" s="528"/>
      <c r="P727" s="528"/>
      <c r="Q727" s="528"/>
      <c r="R727" s="528"/>
      <c r="S727" s="528"/>
      <c r="T727" s="528"/>
      <c r="U727" s="527"/>
      <c r="V727" s="528"/>
      <c r="W727" s="527"/>
      <c r="X727" s="529"/>
      <c r="Y727" s="529"/>
      <c r="Z727" s="529"/>
      <c r="AA727" s="529"/>
      <c r="AB727" s="529"/>
      <c r="AC727" s="529"/>
      <c r="AD727" s="529"/>
      <c r="AE727" s="529"/>
      <c r="AF727" s="529"/>
      <c r="AG727" s="529"/>
      <c r="AH727" s="529"/>
      <c r="AI727" s="529"/>
      <c r="AJ727" s="529"/>
      <c r="AK727" s="529"/>
      <c r="AL727" s="529"/>
      <c r="AM727" s="529"/>
      <c r="AN727" s="529"/>
      <c r="AO727" s="529"/>
      <c r="AP727" s="529"/>
      <c r="AQ727" s="529"/>
      <c r="AR727" s="529"/>
      <c r="AS727" s="529"/>
      <c r="AT727" s="529"/>
      <c r="AU727" s="529"/>
      <c r="AV727" s="529"/>
      <c r="AW727" s="529"/>
      <c r="AX727" s="529"/>
      <c r="AY727" s="529"/>
      <c r="AZ727" s="529"/>
      <c r="BA727" s="529"/>
      <c r="BB727" s="529"/>
      <c r="BC727" s="529"/>
      <c r="BD727" s="529"/>
      <c r="BE727" s="529"/>
      <c r="BF727" s="529"/>
      <c r="BG727" s="529"/>
      <c r="BH727" s="529"/>
      <c r="BI727" s="529"/>
      <c r="BJ727" s="529"/>
      <c r="BK727" s="529"/>
      <c r="BL727" s="529"/>
      <c r="BM727" s="529"/>
      <c r="BN727" s="529"/>
      <c r="BO727" s="529"/>
      <c r="BP727" s="529"/>
      <c r="BQ727" s="529"/>
      <c r="BR727" s="529"/>
      <c r="BS727" s="529"/>
      <c r="BT727" s="529"/>
    </row>
    <row r="728">
      <c r="A728" s="499"/>
      <c r="B728" s="527"/>
      <c r="C728" s="527"/>
      <c r="D728" s="528"/>
      <c r="E728" s="528"/>
      <c r="F728" s="528"/>
      <c r="G728" s="528"/>
      <c r="I728" s="529"/>
      <c r="J728" s="527"/>
      <c r="K728" s="527"/>
      <c r="L728" s="527"/>
      <c r="M728" s="528"/>
      <c r="N728" s="528"/>
      <c r="O728" s="528"/>
      <c r="P728" s="528"/>
      <c r="Q728" s="528"/>
      <c r="R728" s="528"/>
      <c r="S728" s="528"/>
      <c r="T728" s="528"/>
      <c r="U728" s="527"/>
      <c r="V728" s="528"/>
      <c r="W728" s="527"/>
      <c r="X728" s="529"/>
      <c r="Y728" s="529"/>
      <c r="Z728" s="529"/>
      <c r="AA728" s="529"/>
      <c r="AB728" s="529"/>
      <c r="AC728" s="529"/>
      <c r="AD728" s="529"/>
      <c r="AE728" s="529"/>
      <c r="AF728" s="529"/>
      <c r="AG728" s="529"/>
      <c r="AH728" s="529"/>
      <c r="AI728" s="529"/>
      <c r="AJ728" s="529"/>
      <c r="AK728" s="529"/>
      <c r="AL728" s="529"/>
      <c r="AM728" s="529"/>
      <c r="AN728" s="529"/>
      <c r="AO728" s="529"/>
      <c r="AP728" s="529"/>
      <c r="AQ728" s="529"/>
      <c r="AR728" s="529"/>
      <c r="AS728" s="529"/>
      <c r="AT728" s="529"/>
      <c r="AU728" s="529"/>
      <c r="AV728" s="529"/>
      <c r="AW728" s="529"/>
      <c r="AX728" s="529"/>
      <c r="AY728" s="529"/>
      <c r="AZ728" s="529"/>
      <c r="BA728" s="529"/>
      <c r="BB728" s="529"/>
      <c r="BC728" s="529"/>
      <c r="BD728" s="529"/>
      <c r="BE728" s="529"/>
      <c r="BF728" s="529"/>
      <c r="BG728" s="529"/>
      <c r="BH728" s="529"/>
      <c r="BI728" s="529"/>
      <c r="BJ728" s="529"/>
      <c r="BK728" s="529"/>
      <c r="BL728" s="529"/>
      <c r="BM728" s="529"/>
      <c r="BN728" s="529"/>
      <c r="BO728" s="529"/>
      <c r="BP728" s="529"/>
      <c r="BQ728" s="529"/>
      <c r="BR728" s="529"/>
      <c r="BS728" s="529"/>
      <c r="BT728" s="529"/>
    </row>
    <row r="729">
      <c r="A729" s="499"/>
      <c r="B729" s="527"/>
      <c r="C729" s="527"/>
      <c r="D729" s="528"/>
      <c r="E729" s="528"/>
      <c r="F729" s="528"/>
      <c r="G729" s="528"/>
      <c r="I729" s="529"/>
      <c r="J729" s="527"/>
      <c r="K729" s="527"/>
      <c r="L729" s="527"/>
      <c r="M729" s="528"/>
      <c r="N729" s="528"/>
      <c r="O729" s="528"/>
      <c r="P729" s="528"/>
      <c r="Q729" s="528"/>
      <c r="R729" s="528"/>
      <c r="S729" s="528"/>
      <c r="T729" s="528"/>
      <c r="U729" s="527"/>
      <c r="V729" s="528"/>
      <c r="W729" s="527"/>
      <c r="X729" s="529"/>
      <c r="Y729" s="529"/>
      <c r="Z729" s="529"/>
      <c r="AA729" s="529"/>
      <c r="AB729" s="529"/>
      <c r="AC729" s="529"/>
      <c r="AD729" s="529"/>
      <c r="AE729" s="529"/>
      <c r="AF729" s="529"/>
      <c r="AG729" s="529"/>
      <c r="AH729" s="529"/>
      <c r="AI729" s="529"/>
      <c r="AJ729" s="529"/>
      <c r="AK729" s="529"/>
      <c r="AL729" s="529"/>
      <c r="AM729" s="529"/>
      <c r="AN729" s="529"/>
      <c r="AO729" s="529"/>
      <c r="AP729" s="529"/>
      <c r="AQ729" s="529"/>
      <c r="AR729" s="529"/>
      <c r="AS729" s="529"/>
      <c r="AT729" s="529"/>
      <c r="AU729" s="529"/>
      <c r="AV729" s="529"/>
      <c r="AW729" s="529"/>
      <c r="AX729" s="529"/>
      <c r="AY729" s="529"/>
      <c r="AZ729" s="529"/>
      <c r="BA729" s="529"/>
      <c r="BB729" s="529"/>
      <c r="BC729" s="529"/>
      <c r="BD729" s="529"/>
      <c r="BE729" s="529"/>
      <c r="BF729" s="529"/>
      <c r="BG729" s="529"/>
      <c r="BH729" s="529"/>
      <c r="BI729" s="529"/>
      <c r="BJ729" s="529"/>
      <c r="BK729" s="529"/>
      <c r="BL729" s="529"/>
      <c r="BM729" s="529"/>
      <c r="BN729" s="529"/>
      <c r="BO729" s="529"/>
      <c r="BP729" s="529"/>
      <c r="BQ729" s="529"/>
      <c r="BR729" s="529"/>
      <c r="BS729" s="529"/>
      <c r="BT729" s="529"/>
    </row>
    <row r="730">
      <c r="A730" s="499"/>
      <c r="B730" s="527"/>
      <c r="C730" s="527"/>
      <c r="D730" s="528"/>
      <c r="E730" s="528"/>
      <c r="F730" s="528"/>
      <c r="G730" s="528"/>
      <c r="I730" s="529"/>
      <c r="J730" s="527"/>
      <c r="K730" s="527"/>
      <c r="L730" s="527"/>
      <c r="M730" s="528"/>
      <c r="N730" s="528"/>
      <c r="O730" s="528"/>
      <c r="P730" s="528"/>
      <c r="Q730" s="528"/>
      <c r="R730" s="528"/>
      <c r="S730" s="528"/>
      <c r="T730" s="528"/>
      <c r="U730" s="527"/>
      <c r="V730" s="528"/>
      <c r="W730" s="527"/>
      <c r="X730" s="529"/>
      <c r="Y730" s="529"/>
      <c r="Z730" s="529"/>
      <c r="AA730" s="529"/>
      <c r="AB730" s="529"/>
      <c r="AC730" s="529"/>
      <c r="AD730" s="529"/>
      <c r="AE730" s="529"/>
      <c r="AF730" s="529"/>
      <c r="AG730" s="529"/>
      <c r="AH730" s="529"/>
      <c r="AI730" s="529"/>
      <c r="AJ730" s="529"/>
      <c r="AK730" s="529"/>
      <c r="AL730" s="529"/>
      <c r="AM730" s="529"/>
      <c r="AN730" s="529"/>
      <c r="AO730" s="529"/>
      <c r="AP730" s="529"/>
      <c r="AQ730" s="529"/>
      <c r="AR730" s="529"/>
      <c r="AS730" s="529"/>
      <c r="AT730" s="529"/>
      <c r="AU730" s="529"/>
      <c r="AV730" s="529"/>
      <c r="AW730" s="529"/>
      <c r="AX730" s="529"/>
      <c r="AY730" s="529"/>
      <c r="AZ730" s="529"/>
      <c r="BA730" s="529"/>
      <c r="BB730" s="529"/>
      <c r="BC730" s="529"/>
      <c r="BD730" s="529"/>
      <c r="BE730" s="529"/>
      <c r="BF730" s="529"/>
      <c r="BG730" s="529"/>
      <c r="BH730" s="529"/>
      <c r="BI730" s="529"/>
      <c r="BJ730" s="529"/>
      <c r="BK730" s="529"/>
      <c r="BL730" s="529"/>
      <c r="BM730" s="529"/>
      <c r="BN730" s="529"/>
      <c r="BO730" s="529"/>
      <c r="BP730" s="529"/>
      <c r="BQ730" s="529"/>
      <c r="BR730" s="529"/>
      <c r="BS730" s="529"/>
      <c r="BT730" s="529"/>
    </row>
    <row r="731">
      <c r="A731" s="499"/>
      <c r="B731" s="527"/>
      <c r="C731" s="527"/>
      <c r="D731" s="528"/>
      <c r="E731" s="528"/>
      <c r="F731" s="528"/>
      <c r="G731" s="528"/>
      <c r="I731" s="529"/>
      <c r="J731" s="527"/>
      <c r="K731" s="527"/>
      <c r="L731" s="527"/>
      <c r="M731" s="528"/>
      <c r="N731" s="528"/>
      <c r="O731" s="528"/>
      <c r="P731" s="528"/>
      <c r="Q731" s="528"/>
      <c r="R731" s="528"/>
      <c r="S731" s="528"/>
      <c r="T731" s="528"/>
      <c r="U731" s="527"/>
      <c r="V731" s="528"/>
      <c r="W731" s="527"/>
      <c r="X731" s="529"/>
      <c r="Y731" s="529"/>
      <c r="Z731" s="529"/>
      <c r="AA731" s="529"/>
      <c r="AB731" s="529"/>
      <c r="AC731" s="529"/>
      <c r="AD731" s="529"/>
      <c r="AE731" s="529"/>
      <c r="AF731" s="529"/>
      <c r="AG731" s="529"/>
      <c r="AH731" s="529"/>
      <c r="AI731" s="529"/>
      <c r="AJ731" s="529"/>
      <c r="AK731" s="529"/>
      <c r="AL731" s="529"/>
      <c r="AM731" s="529"/>
      <c r="AN731" s="529"/>
      <c r="AO731" s="529"/>
      <c r="AP731" s="529"/>
      <c r="AQ731" s="529"/>
      <c r="AR731" s="529"/>
      <c r="AS731" s="529"/>
      <c r="AT731" s="529"/>
      <c r="AU731" s="529"/>
      <c r="AV731" s="529"/>
      <c r="AW731" s="529"/>
      <c r="AX731" s="529"/>
      <c r="AY731" s="529"/>
      <c r="AZ731" s="529"/>
      <c r="BA731" s="529"/>
      <c r="BB731" s="529"/>
      <c r="BC731" s="529"/>
      <c r="BD731" s="529"/>
      <c r="BE731" s="529"/>
      <c r="BF731" s="529"/>
      <c r="BG731" s="529"/>
      <c r="BH731" s="529"/>
      <c r="BI731" s="529"/>
      <c r="BJ731" s="529"/>
      <c r="BK731" s="529"/>
      <c r="BL731" s="529"/>
      <c r="BM731" s="529"/>
      <c r="BN731" s="529"/>
      <c r="BO731" s="529"/>
      <c r="BP731" s="529"/>
      <c r="BQ731" s="529"/>
      <c r="BR731" s="529"/>
      <c r="BS731" s="529"/>
      <c r="BT731" s="529"/>
    </row>
    <row r="732">
      <c r="A732" s="499"/>
      <c r="B732" s="527"/>
      <c r="C732" s="527"/>
      <c r="D732" s="528"/>
      <c r="E732" s="528"/>
      <c r="F732" s="528"/>
      <c r="G732" s="528"/>
      <c r="I732" s="529"/>
      <c r="J732" s="527"/>
      <c r="K732" s="527"/>
      <c r="L732" s="527"/>
      <c r="M732" s="528"/>
      <c r="N732" s="528"/>
      <c r="O732" s="528"/>
      <c r="P732" s="528"/>
      <c r="Q732" s="528"/>
      <c r="R732" s="528"/>
      <c r="S732" s="528"/>
      <c r="T732" s="528"/>
      <c r="U732" s="527"/>
      <c r="V732" s="528"/>
      <c r="W732" s="527"/>
      <c r="X732" s="529"/>
      <c r="Y732" s="529"/>
      <c r="Z732" s="529"/>
      <c r="AA732" s="529"/>
      <c r="AB732" s="529"/>
      <c r="AC732" s="529"/>
      <c r="AD732" s="529"/>
      <c r="AE732" s="529"/>
      <c r="AF732" s="529"/>
      <c r="AG732" s="529"/>
      <c r="AH732" s="529"/>
      <c r="AI732" s="529"/>
      <c r="AJ732" s="529"/>
      <c r="AK732" s="529"/>
      <c r="AL732" s="529"/>
      <c r="AM732" s="529"/>
      <c r="AN732" s="529"/>
      <c r="AO732" s="529"/>
      <c r="AP732" s="529"/>
      <c r="AQ732" s="529"/>
      <c r="AR732" s="529"/>
      <c r="AS732" s="529"/>
      <c r="AT732" s="529"/>
      <c r="AU732" s="529"/>
      <c r="AV732" s="529"/>
      <c r="AW732" s="529"/>
      <c r="AX732" s="529"/>
      <c r="AY732" s="529"/>
      <c r="AZ732" s="529"/>
      <c r="BA732" s="529"/>
      <c r="BB732" s="529"/>
      <c r="BC732" s="529"/>
      <c r="BD732" s="529"/>
      <c r="BE732" s="529"/>
      <c r="BF732" s="529"/>
      <c r="BG732" s="529"/>
      <c r="BH732" s="529"/>
      <c r="BI732" s="529"/>
      <c r="BJ732" s="529"/>
      <c r="BK732" s="529"/>
      <c r="BL732" s="529"/>
      <c r="BM732" s="529"/>
      <c r="BN732" s="529"/>
      <c r="BO732" s="529"/>
      <c r="BP732" s="529"/>
      <c r="BQ732" s="529"/>
      <c r="BR732" s="529"/>
      <c r="BS732" s="529"/>
      <c r="BT732" s="529"/>
    </row>
    <row r="733">
      <c r="A733" s="499"/>
      <c r="B733" s="527"/>
      <c r="C733" s="527"/>
      <c r="D733" s="528"/>
      <c r="E733" s="528"/>
      <c r="F733" s="528"/>
      <c r="G733" s="528"/>
      <c r="I733" s="529"/>
      <c r="J733" s="527"/>
      <c r="K733" s="527"/>
      <c r="L733" s="527"/>
      <c r="M733" s="528"/>
      <c r="N733" s="528"/>
      <c r="O733" s="528"/>
      <c r="P733" s="528"/>
      <c r="Q733" s="528"/>
      <c r="R733" s="528"/>
      <c r="S733" s="528"/>
      <c r="T733" s="528"/>
      <c r="U733" s="527"/>
      <c r="V733" s="528"/>
      <c r="W733" s="527"/>
      <c r="X733" s="529"/>
      <c r="Y733" s="529"/>
      <c r="Z733" s="529"/>
      <c r="AA733" s="529"/>
      <c r="AB733" s="529"/>
      <c r="AC733" s="529"/>
      <c r="AD733" s="529"/>
      <c r="AE733" s="529"/>
      <c r="AF733" s="529"/>
      <c r="AG733" s="529"/>
      <c r="AH733" s="529"/>
      <c r="AI733" s="529"/>
      <c r="AJ733" s="529"/>
      <c r="AK733" s="529"/>
      <c r="AL733" s="529"/>
      <c r="AM733" s="529"/>
      <c r="AN733" s="529"/>
      <c r="AO733" s="529"/>
      <c r="AP733" s="529"/>
      <c r="AQ733" s="529"/>
      <c r="AR733" s="529"/>
      <c r="AS733" s="529"/>
      <c r="AT733" s="529"/>
      <c r="AU733" s="529"/>
      <c r="AV733" s="529"/>
      <c r="AW733" s="529"/>
      <c r="AX733" s="529"/>
      <c r="AY733" s="529"/>
      <c r="AZ733" s="529"/>
      <c r="BA733" s="529"/>
      <c r="BB733" s="529"/>
      <c r="BC733" s="529"/>
      <c r="BD733" s="529"/>
      <c r="BE733" s="529"/>
      <c r="BF733" s="529"/>
      <c r="BG733" s="529"/>
      <c r="BH733" s="529"/>
      <c r="BI733" s="529"/>
      <c r="BJ733" s="529"/>
      <c r="BK733" s="529"/>
      <c r="BL733" s="529"/>
      <c r="BM733" s="529"/>
      <c r="BN733" s="529"/>
      <c r="BO733" s="529"/>
      <c r="BP733" s="529"/>
      <c r="BQ733" s="529"/>
      <c r="BR733" s="529"/>
      <c r="BS733" s="529"/>
      <c r="BT733" s="529"/>
    </row>
    <row r="734">
      <c r="A734" s="499"/>
      <c r="B734" s="527"/>
      <c r="C734" s="527"/>
      <c r="D734" s="528"/>
      <c r="E734" s="528"/>
      <c r="F734" s="528"/>
      <c r="G734" s="528"/>
      <c r="I734" s="529"/>
      <c r="J734" s="527"/>
      <c r="K734" s="527"/>
      <c r="L734" s="527"/>
      <c r="M734" s="528"/>
      <c r="N734" s="528"/>
      <c r="O734" s="528"/>
      <c r="P734" s="528"/>
      <c r="Q734" s="528"/>
      <c r="R734" s="528"/>
      <c r="S734" s="528"/>
      <c r="T734" s="528"/>
      <c r="U734" s="527"/>
      <c r="V734" s="528"/>
      <c r="W734" s="527"/>
      <c r="X734" s="529"/>
      <c r="Y734" s="529"/>
      <c r="Z734" s="529"/>
      <c r="AA734" s="529"/>
      <c r="AB734" s="529"/>
      <c r="AC734" s="529"/>
      <c r="AD734" s="529"/>
      <c r="AE734" s="529"/>
      <c r="AF734" s="529"/>
      <c r="AG734" s="529"/>
      <c r="AH734" s="529"/>
      <c r="AI734" s="529"/>
      <c r="AJ734" s="529"/>
      <c r="AK734" s="529"/>
      <c r="AL734" s="529"/>
      <c r="AM734" s="529"/>
      <c r="AN734" s="529"/>
      <c r="AO734" s="529"/>
      <c r="AP734" s="529"/>
      <c r="AQ734" s="529"/>
      <c r="AR734" s="529"/>
      <c r="AS734" s="529"/>
      <c r="AT734" s="529"/>
      <c r="AU734" s="529"/>
      <c r="AV734" s="529"/>
      <c r="AW734" s="529"/>
      <c r="AX734" s="529"/>
      <c r="AY734" s="529"/>
      <c r="AZ734" s="529"/>
      <c r="BA734" s="529"/>
      <c r="BB734" s="529"/>
      <c r="BC734" s="529"/>
      <c r="BD734" s="529"/>
      <c r="BE734" s="529"/>
      <c r="BF734" s="529"/>
      <c r="BG734" s="529"/>
      <c r="BH734" s="529"/>
      <c r="BI734" s="529"/>
      <c r="BJ734" s="529"/>
      <c r="BK734" s="529"/>
      <c r="BL734" s="529"/>
      <c r="BM734" s="529"/>
      <c r="BN734" s="529"/>
      <c r="BO734" s="529"/>
      <c r="BP734" s="529"/>
      <c r="BQ734" s="529"/>
      <c r="BR734" s="529"/>
      <c r="BS734" s="529"/>
      <c r="BT734" s="529"/>
    </row>
    <row r="735">
      <c r="A735" s="499"/>
      <c r="B735" s="527"/>
      <c r="C735" s="527"/>
      <c r="D735" s="528"/>
      <c r="E735" s="528"/>
      <c r="F735" s="528"/>
      <c r="G735" s="528"/>
      <c r="I735" s="529"/>
      <c r="J735" s="527"/>
      <c r="K735" s="527"/>
      <c r="L735" s="527"/>
      <c r="M735" s="528"/>
      <c r="N735" s="528"/>
      <c r="O735" s="528"/>
      <c r="P735" s="528"/>
      <c r="Q735" s="528"/>
      <c r="R735" s="528"/>
      <c r="S735" s="528"/>
      <c r="T735" s="528"/>
      <c r="U735" s="527"/>
      <c r="V735" s="528"/>
      <c r="W735" s="527"/>
      <c r="X735" s="529"/>
      <c r="Y735" s="529"/>
      <c r="Z735" s="529"/>
      <c r="AA735" s="529"/>
      <c r="AB735" s="529"/>
      <c r="AC735" s="529"/>
      <c r="AD735" s="529"/>
      <c r="AE735" s="529"/>
      <c r="AF735" s="529"/>
      <c r="AG735" s="529"/>
      <c r="AH735" s="529"/>
      <c r="AI735" s="529"/>
      <c r="AJ735" s="529"/>
      <c r="AK735" s="529"/>
      <c r="AL735" s="529"/>
      <c r="AM735" s="529"/>
      <c r="AN735" s="529"/>
      <c r="AO735" s="529"/>
      <c r="AP735" s="529"/>
      <c r="AQ735" s="529"/>
      <c r="AR735" s="529"/>
      <c r="AS735" s="529"/>
      <c r="AT735" s="529"/>
      <c r="AU735" s="529"/>
      <c r="AV735" s="529"/>
      <c r="AW735" s="529"/>
      <c r="AX735" s="529"/>
      <c r="AY735" s="529"/>
      <c r="AZ735" s="529"/>
      <c r="BA735" s="529"/>
      <c r="BB735" s="529"/>
      <c r="BC735" s="529"/>
      <c r="BD735" s="529"/>
      <c r="BE735" s="529"/>
      <c r="BF735" s="529"/>
      <c r="BG735" s="529"/>
      <c r="BH735" s="529"/>
      <c r="BI735" s="529"/>
      <c r="BJ735" s="529"/>
      <c r="BK735" s="529"/>
      <c r="BL735" s="529"/>
      <c r="BM735" s="529"/>
      <c r="BN735" s="529"/>
      <c r="BO735" s="529"/>
      <c r="BP735" s="529"/>
      <c r="BQ735" s="529"/>
      <c r="BR735" s="529"/>
      <c r="BS735" s="529"/>
      <c r="BT735" s="529"/>
    </row>
    <row r="736">
      <c r="A736" s="499"/>
      <c r="B736" s="527"/>
      <c r="C736" s="527"/>
      <c r="D736" s="528"/>
      <c r="E736" s="528"/>
      <c r="F736" s="528"/>
      <c r="G736" s="528"/>
      <c r="I736" s="529"/>
      <c r="J736" s="527"/>
      <c r="K736" s="527"/>
      <c r="L736" s="527"/>
      <c r="M736" s="528"/>
      <c r="N736" s="528"/>
      <c r="O736" s="528"/>
      <c r="P736" s="528"/>
      <c r="Q736" s="528"/>
      <c r="R736" s="528"/>
      <c r="S736" s="528"/>
      <c r="T736" s="528"/>
      <c r="U736" s="527"/>
      <c r="V736" s="528"/>
      <c r="W736" s="527"/>
      <c r="X736" s="529"/>
      <c r="Y736" s="529"/>
      <c r="Z736" s="529"/>
      <c r="AA736" s="529"/>
      <c r="AB736" s="529"/>
      <c r="AC736" s="529"/>
      <c r="AD736" s="529"/>
      <c r="AE736" s="529"/>
      <c r="AF736" s="529"/>
      <c r="AG736" s="529"/>
      <c r="AH736" s="529"/>
      <c r="AI736" s="529"/>
      <c r="AJ736" s="529"/>
      <c r="AK736" s="529"/>
      <c r="AL736" s="529"/>
      <c r="AM736" s="529"/>
      <c r="AN736" s="529"/>
      <c r="AO736" s="529"/>
      <c r="AP736" s="529"/>
      <c r="AQ736" s="529"/>
      <c r="AR736" s="529"/>
      <c r="AS736" s="529"/>
      <c r="AT736" s="529"/>
      <c r="AU736" s="529"/>
      <c r="AV736" s="529"/>
      <c r="AW736" s="529"/>
      <c r="AX736" s="529"/>
      <c r="AY736" s="529"/>
      <c r="AZ736" s="529"/>
      <c r="BA736" s="529"/>
      <c r="BB736" s="529"/>
      <c r="BC736" s="529"/>
      <c r="BD736" s="529"/>
      <c r="BE736" s="529"/>
      <c r="BF736" s="529"/>
      <c r="BG736" s="529"/>
      <c r="BH736" s="529"/>
      <c r="BI736" s="529"/>
      <c r="BJ736" s="529"/>
      <c r="BK736" s="529"/>
      <c r="BL736" s="529"/>
      <c r="BM736" s="529"/>
      <c r="BN736" s="529"/>
      <c r="BO736" s="529"/>
      <c r="BP736" s="529"/>
      <c r="BQ736" s="529"/>
      <c r="BR736" s="529"/>
      <c r="BS736" s="529"/>
      <c r="BT736" s="529"/>
    </row>
    <row r="737">
      <c r="A737" s="499"/>
      <c r="B737" s="527"/>
      <c r="C737" s="527"/>
      <c r="D737" s="528"/>
      <c r="E737" s="528"/>
      <c r="F737" s="528"/>
      <c r="G737" s="528"/>
      <c r="I737" s="529"/>
      <c r="J737" s="527"/>
      <c r="K737" s="527"/>
      <c r="L737" s="527"/>
      <c r="M737" s="528"/>
      <c r="N737" s="528"/>
      <c r="O737" s="528"/>
      <c r="P737" s="528"/>
      <c r="Q737" s="528"/>
      <c r="R737" s="528"/>
      <c r="S737" s="528"/>
      <c r="T737" s="528"/>
      <c r="U737" s="527"/>
      <c r="V737" s="528"/>
      <c r="W737" s="527"/>
      <c r="X737" s="529"/>
      <c r="Y737" s="529"/>
      <c r="Z737" s="529"/>
      <c r="AA737" s="529"/>
      <c r="AB737" s="529"/>
      <c r="AC737" s="529"/>
      <c r="AD737" s="529"/>
      <c r="AE737" s="529"/>
      <c r="AF737" s="529"/>
      <c r="AG737" s="529"/>
      <c r="AH737" s="529"/>
      <c r="AI737" s="529"/>
      <c r="AJ737" s="529"/>
      <c r="AK737" s="529"/>
      <c r="AL737" s="529"/>
      <c r="AM737" s="529"/>
      <c r="AN737" s="529"/>
      <c r="AO737" s="529"/>
      <c r="AP737" s="529"/>
      <c r="AQ737" s="529"/>
      <c r="AR737" s="529"/>
      <c r="AS737" s="529"/>
      <c r="AT737" s="529"/>
      <c r="AU737" s="529"/>
      <c r="AV737" s="529"/>
      <c r="AW737" s="529"/>
      <c r="AX737" s="529"/>
      <c r="AY737" s="529"/>
      <c r="AZ737" s="529"/>
      <c r="BA737" s="529"/>
      <c r="BB737" s="529"/>
      <c r="BC737" s="529"/>
      <c r="BD737" s="529"/>
      <c r="BE737" s="529"/>
      <c r="BF737" s="529"/>
      <c r="BG737" s="529"/>
      <c r="BH737" s="529"/>
      <c r="BI737" s="529"/>
      <c r="BJ737" s="529"/>
      <c r="BK737" s="529"/>
      <c r="BL737" s="529"/>
      <c r="BM737" s="529"/>
      <c r="BN737" s="529"/>
      <c r="BO737" s="529"/>
      <c r="BP737" s="529"/>
      <c r="BQ737" s="529"/>
      <c r="BR737" s="529"/>
      <c r="BS737" s="529"/>
      <c r="BT737" s="529"/>
    </row>
    <row r="738">
      <c r="A738" s="499"/>
      <c r="B738" s="527"/>
      <c r="C738" s="527"/>
      <c r="D738" s="528"/>
      <c r="E738" s="528"/>
      <c r="F738" s="528"/>
      <c r="G738" s="528"/>
      <c r="I738" s="529"/>
      <c r="J738" s="527"/>
      <c r="K738" s="527"/>
      <c r="L738" s="527"/>
      <c r="M738" s="528"/>
      <c r="N738" s="528"/>
      <c r="O738" s="528"/>
      <c r="P738" s="528"/>
      <c r="Q738" s="528"/>
      <c r="R738" s="528"/>
      <c r="S738" s="528"/>
      <c r="T738" s="528"/>
      <c r="U738" s="527"/>
      <c r="V738" s="528"/>
      <c r="W738" s="527"/>
      <c r="X738" s="529"/>
      <c r="Y738" s="529"/>
      <c r="Z738" s="529"/>
      <c r="AA738" s="529"/>
      <c r="AB738" s="529"/>
      <c r="AC738" s="529"/>
      <c r="AD738" s="529"/>
      <c r="AE738" s="529"/>
      <c r="AF738" s="529"/>
      <c r="AG738" s="529"/>
      <c r="AH738" s="529"/>
      <c r="AI738" s="529"/>
      <c r="AJ738" s="529"/>
      <c r="AK738" s="529"/>
      <c r="AL738" s="529"/>
      <c r="AM738" s="529"/>
      <c r="AN738" s="529"/>
      <c r="AO738" s="529"/>
      <c r="AP738" s="529"/>
      <c r="AQ738" s="529"/>
      <c r="AR738" s="529"/>
      <c r="AS738" s="529"/>
      <c r="AT738" s="529"/>
      <c r="AU738" s="529"/>
      <c r="AV738" s="529"/>
      <c r="AW738" s="529"/>
      <c r="AX738" s="529"/>
      <c r="AY738" s="529"/>
      <c r="AZ738" s="529"/>
      <c r="BA738" s="529"/>
      <c r="BB738" s="529"/>
      <c r="BC738" s="529"/>
      <c r="BD738" s="529"/>
      <c r="BE738" s="529"/>
      <c r="BF738" s="529"/>
      <c r="BG738" s="529"/>
      <c r="BH738" s="529"/>
      <c r="BI738" s="529"/>
      <c r="BJ738" s="529"/>
      <c r="BK738" s="529"/>
      <c r="BL738" s="529"/>
      <c r="BM738" s="529"/>
      <c r="BN738" s="529"/>
      <c r="BO738" s="529"/>
      <c r="BP738" s="529"/>
      <c r="BQ738" s="529"/>
      <c r="BR738" s="529"/>
      <c r="BS738" s="529"/>
      <c r="BT738" s="529"/>
    </row>
    <row r="739">
      <c r="A739" s="499"/>
      <c r="B739" s="527"/>
      <c r="C739" s="527"/>
      <c r="D739" s="528"/>
      <c r="E739" s="528"/>
      <c r="F739" s="528"/>
      <c r="G739" s="528"/>
      <c r="I739" s="529"/>
      <c r="J739" s="527"/>
      <c r="K739" s="527"/>
      <c r="L739" s="527"/>
      <c r="M739" s="528"/>
      <c r="N739" s="528"/>
      <c r="O739" s="528"/>
      <c r="P739" s="528"/>
      <c r="Q739" s="528"/>
      <c r="R739" s="528"/>
      <c r="S739" s="528"/>
      <c r="T739" s="528"/>
      <c r="U739" s="527"/>
      <c r="V739" s="528"/>
      <c r="W739" s="527"/>
      <c r="X739" s="529"/>
      <c r="Y739" s="529"/>
      <c r="Z739" s="529"/>
      <c r="AA739" s="529"/>
      <c r="AB739" s="529"/>
      <c r="AC739" s="529"/>
      <c r="AD739" s="529"/>
      <c r="AE739" s="529"/>
      <c r="AF739" s="529"/>
      <c r="AG739" s="529"/>
      <c r="AH739" s="529"/>
      <c r="AI739" s="529"/>
      <c r="AJ739" s="529"/>
      <c r="AK739" s="529"/>
      <c r="AL739" s="529"/>
      <c r="AM739" s="529"/>
      <c r="AN739" s="529"/>
      <c r="AO739" s="529"/>
      <c r="AP739" s="529"/>
      <c r="AQ739" s="529"/>
      <c r="AR739" s="529"/>
      <c r="AS739" s="529"/>
      <c r="AT739" s="529"/>
      <c r="AU739" s="529"/>
      <c r="AV739" s="529"/>
      <c r="AW739" s="529"/>
      <c r="AX739" s="529"/>
      <c r="AY739" s="529"/>
      <c r="AZ739" s="529"/>
      <c r="BA739" s="529"/>
      <c r="BB739" s="529"/>
      <c r="BC739" s="529"/>
      <c r="BD739" s="529"/>
      <c r="BE739" s="529"/>
      <c r="BF739" s="529"/>
      <c r="BG739" s="529"/>
      <c r="BH739" s="529"/>
      <c r="BI739" s="529"/>
      <c r="BJ739" s="529"/>
      <c r="BK739" s="529"/>
      <c r="BL739" s="529"/>
      <c r="BM739" s="529"/>
      <c r="BN739" s="529"/>
      <c r="BO739" s="529"/>
      <c r="BP739" s="529"/>
      <c r="BQ739" s="529"/>
      <c r="BR739" s="529"/>
      <c r="BS739" s="529"/>
      <c r="BT739" s="529"/>
    </row>
    <row r="740">
      <c r="A740" s="499"/>
      <c r="B740" s="527"/>
      <c r="C740" s="527"/>
      <c r="D740" s="528"/>
      <c r="E740" s="528"/>
      <c r="F740" s="528"/>
      <c r="G740" s="528"/>
      <c r="I740" s="529"/>
      <c r="J740" s="527"/>
      <c r="K740" s="527"/>
      <c r="L740" s="527"/>
      <c r="M740" s="528"/>
      <c r="N740" s="528"/>
      <c r="O740" s="528"/>
      <c r="P740" s="528"/>
      <c r="Q740" s="528"/>
      <c r="R740" s="528"/>
      <c r="S740" s="528"/>
      <c r="T740" s="528"/>
      <c r="U740" s="527"/>
      <c r="V740" s="528"/>
      <c r="W740" s="527"/>
      <c r="X740" s="529"/>
      <c r="Y740" s="529"/>
      <c r="Z740" s="529"/>
      <c r="AA740" s="529"/>
      <c r="AB740" s="529"/>
      <c r="AC740" s="529"/>
      <c r="AD740" s="529"/>
      <c r="AE740" s="529"/>
      <c r="AF740" s="529"/>
      <c r="AG740" s="529"/>
      <c r="AH740" s="529"/>
      <c r="AI740" s="529"/>
      <c r="AJ740" s="529"/>
      <c r="AK740" s="529"/>
      <c r="AL740" s="529"/>
      <c r="AM740" s="529"/>
      <c r="AN740" s="529"/>
      <c r="AO740" s="529"/>
      <c r="AP740" s="529"/>
      <c r="AQ740" s="529"/>
      <c r="AR740" s="529"/>
      <c r="AS740" s="529"/>
      <c r="AT740" s="529"/>
      <c r="AU740" s="529"/>
      <c r="AV740" s="529"/>
      <c r="AW740" s="529"/>
      <c r="AX740" s="529"/>
      <c r="AY740" s="529"/>
      <c r="AZ740" s="529"/>
      <c r="BA740" s="529"/>
      <c r="BB740" s="529"/>
      <c r="BC740" s="529"/>
      <c r="BD740" s="529"/>
      <c r="BE740" s="529"/>
      <c r="BF740" s="529"/>
      <c r="BG740" s="529"/>
      <c r="BH740" s="529"/>
      <c r="BI740" s="529"/>
      <c r="BJ740" s="529"/>
      <c r="BK740" s="529"/>
      <c r="BL740" s="529"/>
      <c r="BM740" s="529"/>
      <c r="BN740" s="529"/>
      <c r="BO740" s="529"/>
      <c r="BP740" s="529"/>
      <c r="BQ740" s="529"/>
      <c r="BR740" s="529"/>
      <c r="BS740" s="529"/>
      <c r="BT740" s="529"/>
    </row>
    <row r="741">
      <c r="A741" s="499"/>
      <c r="B741" s="527"/>
      <c r="C741" s="527"/>
      <c r="D741" s="528"/>
      <c r="E741" s="528"/>
      <c r="F741" s="528"/>
      <c r="G741" s="528"/>
      <c r="I741" s="529"/>
      <c r="J741" s="527"/>
      <c r="K741" s="527"/>
      <c r="L741" s="527"/>
      <c r="M741" s="528"/>
      <c r="N741" s="528"/>
      <c r="O741" s="528"/>
      <c r="P741" s="528"/>
      <c r="Q741" s="528"/>
      <c r="R741" s="528"/>
      <c r="S741" s="528"/>
      <c r="T741" s="528"/>
      <c r="U741" s="527"/>
      <c r="V741" s="528"/>
      <c r="W741" s="527"/>
      <c r="X741" s="529"/>
      <c r="Y741" s="529"/>
      <c r="Z741" s="529"/>
      <c r="AA741" s="529"/>
      <c r="AB741" s="529"/>
      <c r="AC741" s="529"/>
      <c r="AD741" s="529"/>
      <c r="AE741" s="529"/>
      <c r="AF741" s="529"/>
      <c r="AG741" s="529"/>
      <c r="AH741" s="529"/>
      <c r="AI741" s="529"/>
      <c r="AJ741" s="529"/>
      <c r="AK741" s="529"/>
      <c r="AL741" s="529"/>
      <c r="AM741" s="529"/>
      <c r="AN741" s="529"/>
      <c r="AO741" s="529"/>
      <c r="AP741" s="529"/>
      <c r="AQ741" s="529"/>
      <c r="AR741" s="529"/>
      <c r="AS741" s="529"/>
      <c r="AT741" s="529"/>
      <c r="AU741" s="529"/>
      <c r="AV741" s="529"/>
      <c r="AW741" s="529"/>
      <c r="AX741" s="529"/>
      <c r="AY741" s="529"/>
      <c r="AZ741" s="529"/>
      <c r="BA741" s="529"/>
      <c r="BB741" s="529"/>
      <c r="BC741" s="529"/>
      <c r="BD741" s="529"/>
      <c r="BE741" s="529"/>
      <c r="BF741" s="529"/>
      <c r="BG741" s="529"/>
      <c r="BH741" s="529"/>
      <c r="BI741" s="529"/>
      <c r="BJ741" s="529"/>
      <c r="BK741" s="529"/>
      <c r="BL741" s="529"/>
      <c r="BM741" s="529"/>
      <c r="BN741" s="529"/>
      <c r="BO741" s="529"/>
      <c r="BP741" s="529"/>
      <c r="BQ741" s="529"/>
      <c r="BR741" s="529"/>
      <c r="BS741" s="529"/>
      <c r="BT741" s="529"/>
    </row>
    <row r="742">
      <c r="A742" s="499"/>
      <c r="B742" s="527"/>
      <c r="C742" s="527"/>
      <c r="D742" s="528"/>
      <c r="E742" s="528"/>
      <c r="F742" s="528"/>
      <c r="G742" s="528"/>
      <c r="I742" s="529"/>
      <c r="J742" s="527"/>
      <c r="K742" s="527"/>
      <c r="L742" s="527"/>
      <c r="M742" s="528"/>
      <c r="N742" s="528"/>
      <c r="O742" s="528"/>
      <c r="P742" s="528"/>
      <c r="Q742" s="528"/>
      <c r="R742" s="528"/>
      <c r="S742" s="528"/>
      <c r="T742" s="528"/>
      <c r="U742" s="527"/>
      <c r="V742" s="528"/>
      <c r="W742" s="527"/>
      <c r="X742" s="529"/>
      <c r="Y742" s="529"/>
      <c r="Z742" s="529"/>
      <c r="AA742" s="529"/>
      <c r="AB742" s="529"/>
      <c r="AC742" s="529"/>
      <c r="AD742" s="529"/>
      <c r="AE742" s="529"/>
      <c r="AF742" s="529"/>
      <c r="AG742" s="529"/>
      <c r="AH742" s="529"/>
      <c r="AI742" s="529"/>
      <c r="AJ742" s="529"/>
      <c r="AK742" s="529"/>
      <c r="AL742" s="529"/>
      <c r="AM742" s="529"/>
      <c r="AN742" s="529"/>
      <c r="AO742" s="529"/>
      <c r="AP742" s="529"/>
      <c r="AQ742" s="529"/>
      <c r="AR742" s="529"/>
      <c r="AS742" s="529"/>
      <c r="AT742" s="529"/>
      <c r="AU742" s="529"/>
      <c r="AV742" s="529"/>
      <c r="AW742" s="529"/>
      <c r="AX742" s="529"/>
      <c r="AY742" s="529"/>
      <c r="AZ742" s="529"/>
      <c r="BA742" s="529"/>
      <c r="BB742" s="529"/>
      <c r="BC742" s="529"/>
      <c r="BD742" s="529"/>
      <c r="BE742" s="529"/>
      <c r="BF742" s="529"/>
      <c r="BG742" s="529"/>
      <c r="BH742" s="529"/>
      <c r="BI742" s="529"/>
      <c r="BJ742" s="529"/>
      <c r="BK742" s="529"/>
      <c r="BL742" s="529"/>
      <c r="BM742" s="529"/>
      <c r="BN742" s="529"/>
      <c r="BO742" s="529"/>
      <c r="BP742" s="529"/>
      <c r="BQ742" s="529"/>
      <c r="BR742" s="529"/>
      <c r="BS742" s="529"/>
      <c r="BT742" s="529"/>
    </row>
    <row r="743">
      <c r="A743" s="499"/>
      <c r="B743" s="527"/>
      <c r="C743" s="527"/>
      <c r="D743" s="528"/>
      <c r="E743" s="528"/>
      <c r="F743" s="528"/>
      <c r="G743" s="528"/>
      <c r="I743" s="529"/>
      <c r="J743" s="527"/>
      <c r="K743" s="527"/>
      <c r="L743" s="527"/>
      <c r="M743" s="528"/>
      <c r="N743" s="528"/>
      <c r="O743" s="528"/>
      <c r="P743" s="528"/>
      <c r="Q743" s="528"/>
      <c r="R743" s="528"/>
      <c r="S743" s="528"/>
      <c r="T743" s="528"/>
      <c r="U743" s="527"/>
      <c r="V743" s="528"/>
      <c r="W743" s="527"/>
      <c r="X743" s="529"/>
      <c r="Y743" s="529"/>
      <c r="Z743" s="529"/>
      <c r="AA743" s="529"/>
      <c r="AB743" s="529"/>
      <c r="AC743" s="529"/>
      <c r="AD743" s="529"/>
      <c r="AE743" s="529"/>
      <c r="AF743" s="529"/>
      <c r="AG743" s="529"/>
      <c r="AH743" s="529"/>
      <c r="AI743" s="529"/>
      <c r="AJ743" s="529"/>
      <c r="AK743" s="529"/>
      <c r="AL743" s="529"/>
      <c r="AM743" s="529"/>
      <c r="AN743" s="529"/>
      <c r="AO743" s="529"/>
      <c r="AP743" s="529"/>
      <c r="AQ743" s="529"/>
      <c r="AR743" s="529"/>
      <c r="AS743" s="529"/>
      <c r="AT743" s="529"/>
      <c r="AU743" s="529"/>
      <c r="AV743" s="529"/>
      <c r="AW743" s="529"/>
      <c r="AX743" s="529"/>
      <c r="AY743" s="529"/>
      <c r="AZ743" s="529"/>
      <c r="BA743" s="529"/>
      <c r="BB743" s="529"/>
      <c r="BC743" s="529"/>
      <c r="BD743" s="529"/>
      <c r="BE743" s="529"/>
      <c r="BF743" s="529"/>
      <c r="BG743" s="529"/>
      <c r="BH743" s="529"/>
      <c r="BI743" s="529"/>
      <c r="BJ743" s="529"/>
      <c r="BK743" s="529"/>
      <c r="BL743" s="529"/>
      <c r="BM743" s="529"/>
      <c r="BN743" s="529"/>
      <c r="BO743" s="529"/>
      <c r="BP743" s="529"/>
      <c r="BQ743" s="529"/>
      <c r="BR743" s="529"/>
      <c r="BS743" s="529"/>
      <c r="BT743" s="529"/>
    </row>
    <row r="744">
      <c r="A744" s="499"/>
      <c r="B744" s="527"/>
      <c r="C744" s="527"/>
      <c r="D744" s="528"/>
      <c r="E744" s="528"/>
      <c r="F744" s="528"/>
      <c r="G744" s="528"/>
      <c r="I744" s="529"/>
      <c r="J744" s="527"/>
      <c r="K744" s="527"/>
      <c r="L744" s="527"/>
      <c r="M744" s="528"/>
      <c r="N744" s="528"/>
      <c r="O744" s="528"/>
      <c r="P744" s="528"/>
      <c r="Q744" s="528"/>
      <c r="R744" s="528"/>
      <c r="S744" s="528"/>
      <c r="T744" s="528"/>
      <c r="U744" s="527"/>
      <c r="V744" s="528"/>
      <c r="W744" s="527"/>
      <c r="X744" s="529"/>
      <c r="Y744" s="529"/>
      <c r="Z744" s="529"/>
      <c r="AA744" s="529"/>
      <c r="AB744" s="529"/>
      <c r="AC744" s="529"/>
      <c r="AD744" s="529"/>
      <c r="AE744" s="529"/>
      <c r="AF744" s="529"/>
      <c r="AG744" s="529"/>
      <c r="AH744" s="529"/>
      <c r="AI744" s="529"/>
      <c r="AJ744" s="529"/>
      <c r="AK744" s="529"/>
      <c r="AL744" s="529"/>
      <c r="AM744" s="529"/>
      <c r="AN744" s="529"/>
      <c r="AO744" s="529"/>
      <c r="AP744" s="529"/>
      <c r="AQ744" s="529"/>
      <c r="AR744" s="529"/>
      <c r="AS744" s="529"/>
      <c r="AT744" s="529"/>
      <c r="AU744" s="529"/>
      <c r="AV744" s="529"/>
      <c r="AW744" s="529"/>
      <c r="AX744" s="529"/>
      <c r="AY744" s="529"/>
      <c r="AZ744" s="529"/>
      <c r="BA744" s="529"/>
      <c r="BB744" s="529"/>
      <c r="BC744" s="529"/>
      <c r="BD744" s="529"/>
      <c r="BE744" s="529"/>
      <c r="BF744" s="529"/>
      <c r="BG744" s="529"/>
      <c r="BH744" s="529"/>
      <c r="BI744" s="529"/>
      <c r="BJ744" s="529"/>
      <c r="BK744" s="529"/>
      <c r="BL744" s="529"/>
      <c r="BM744" s="529"/>
      <c r="BN744" s="529"/>
      <c r="BO744" s="529"/>
      <c r="BP744" s="529"/>
      <c r="BQ744" s="529"/>
      <c r="BR744" s="529"/>
      <c r="BS744" s="529"/>
      <c r="BT744" s="529"/>
    </row>
    <row r="745">
      <c r="A745" s="499"/>
      <c r="B745" s="527"/>
      <c r="C745" s="527"/>
      <c r="D745" s="528"/>
      <c r="E745" s="528"/>
      <c r="F745" s="528"/>
      <c r="G745" s="528"/>
      <c r="I745" s="529"/>
      <c r="J745" s="527"/>
      <c r="K745" s="527"/>
      <c r="L745" s="527"/>
      <c r="M745" s="528"/>
      <c r="N745" s="528"/>
      <c r="O745" s="528"/>
      <c r="P745" s="528"/>
      <c r="Q745" s="528"/>
      <c r="R745" s="528"/>
      <c r="S745" s="528"/>
      <c r="T745" s="528"/>
      <c r="U745" s="527"/>
      <c r="V745" s="528"/>
      <c r="W745" s="527"/>
      <c r="X745" s="529"/>
      <c r="Y745" s="529"/>
      <c r="Z745" s="529"/>
      <c r="AA745" s="529"/>
      <c r="AB745" s="529"/>
      <c r="AC745" s="529"/>
      <c r="AD745" s="529"/>
      <c r="AE745" s="529"/>
      <c r="AF745" s="529"/>
      <c r="AG745" s="529"/>
      <c r="AH745" s="529"/>
      <c r="AI745" s="529"/>
      <c r="AJ745" s="529"/>
      <c r="AK745" s="529"/>
      <c r="AL745" s="529"/>
      <c r="AM745" s="529"/>
      <c r="AN745" s="529"/>
      <c r="AO745" s="529"/>
      <c r="AP745" s="529"/>
      <c r="AQ745" s="529"/>
      <c r="AR745" s="529"/>
      <c r="AS745" s="529"/>
      <c r="AT745" s="529"/>
      <c r="AU745" s="529"/>
      <c r="AV745" s="529"/>
      <c r="AW745" s="529"/>
      <c r="AX745" s="529"/>
      <c r="AY745" s="529"/>
      <c r="AZ745" s="529"/>
      <c r="BA745" s="529"/>
      <c r="BB745" s="529"/>
      <c r="BC745" s="529"/>
      <c r="BD745" s="529"/>
      <c r="BE745" s="529"/>
      <c r="BF745" s="529"/>
      <c r="BG745" s="529"/>
      <c r="BH745" s="529"/>
      <c r="BI745" s="529"/>
      <c r="BJ745" s="529"/>
      <c r="BK745" s="529"/>
      <c r="BL745" s="529"/>
      <c r="BM745" s="529"/>
      <c r="BN745" s="529"/>
      <c r="BO745" s="529"/>
      <c r="BP745" s="529"/>
      <c r="BQ745" s="529"/>
      <c r="BR745" s="529"/>
      <c r="BS745" s="529"/>
      <c r="BT745" s="529"/>
    </row>
    <row r="746">
      <c r="A746" s="499"/>
      <c r="B746" s="527"/>
      <c r="C746" s="527"/>
      <c r="D746" s="528"/>
      <c r="E746" s="528"/>
      <c r="F746" s="528"/>
      <c r="G746" s="528"/>
      <c r="I746" s="529"/>
      <c r="J746" s="527"/>
      <c r="K746" s="527"/>
      <c r="L746" s="527"/>
      <c r="M746" s="528"/>
      <c r="N746" s="528"/>
      <c r="O746" s="528"/>
      <c r="P746" s="528"/>
      <c r="Q746" s="528"/>
      <c r="R746" s="528"/>
      <c r="S746" s="528"/>
      <c r="T746" s="528"/>
      <c r="U746" s="527"/>
      <c r="V746" s="528"/>
      <c r="W746" s="527"/>
      <c r="X746" s="529"/>
      <c r="Y746" s="529"/>
      <c r="Z746" s="529"/>
      <c r="AA746" s="529"/>
      <c r="AB746" s="529"/>
      <c r="AC746" s="529"/>
      <c r="AD746" s="529"/>
      <c r="AE746" s="529"/>
      <c r="AF746" s="529"/>
      <c r="AG746" s="529"/>
      <c r="AH746" s="529"/>
      <c r="AI746" s="529"/>
      <c r="AJ746" s="529"/>
      <c r="AK746" s="529"/>
      <c r="AL746" s="529"/>
      <c r="AM746" s="529"/>
      <c r="AN746" s="529"/>
      <c r="AO746" s="529"/>
      <c r="AP746" s="529"/>
      <c r="AQ746" s="529"/>
      <c r="AR746" s="529"/>
      <c r="AS746" s="529"/>
      <c r="AT746" s="529"/>
      <c r="AU746" s="529"/>
      <c r="AV746" s="529"/>
      <c r="AW746" s="529"/>
      <c r="AX746" s="529"/>
      <c r="AY746" s="529"/>
      <c r="AZ746" s="529"/>
      <c r="BA746" s="529"/>
      <c r="BB746" s="529"/>
      <c r="BC746" s="529"/>
      <c r="BD746" s="529"/>
      <c r="BE746" s="529"/>
      <c r="BF746" s="529"/>
      <c r="BG746" s="529"/>
      <c r="BH746" s="529"/>
      <c r="BI746" s="529"/>
      <c r="BJ746" s="529"/>
      <c r="BK746" s="529"/>
      <c r="BL746" s="529"/>
      <c r="BM746" s="529"/>
      <c r="BN746" s="529"/>
      <c r="BO746" s="529"/>
      <c r="BP746" s="529"/>
      <c r="BQ746" s="529"/>
      <c r="BR746" s="529"/>
      <c r="BS746" s="529"/>
      <c r="BT746" s="529"/>
    </row>
    <row r="747">
      <c r="A747" s="499"/>
      <c r="B747" s="527"/>
      <c r="C747" s="527"/>
      <c r="D747" s="528"/>
      <c r="E747" s="528"/>
      <c r="F747" s="528"/>
      <c r="G747" s="528"/>
      <c r="I747" s="529"/>
      <c r="J747" s="527"/>
      <c r="K747" s="527"/>
      <c r="L747" s="527"/>
      <c r="M747" s="528"/>
      <c r="N747" s="528"/>
      <c r="O747" s="528"/>
      <c r="P747" s="528"/>
      <c r="Q747" s="528"/>
      <c r="R747" s="528"/>
      <c r="S747" s="528"/>
      <c r="T747" s="528"/>
      <c r="U747" s="527"/>
      <c r="V747" s="528"/>
      <c r="W747" s="527"/>
      <c r="X747" s="529"/>
      <c r="Y747" s="529"/>
      <c r="Z747" s="529"/>
      <c r="AA747" s="529"/>
      <c r="AB747" s="529"/>
      <c r="AC747" s="529"/>
      <c r="AD747" s="529"/>
      <c r="AE747" s="529"/>
      <c r="AF747" s="529"/>
      <c r="AG747" s="529"/>
      <c r="AH747" s="529"/>
      <c r="AI747" s="529"/>
      <c r="AJ747" s="529"/>
      <c r="AK747" s="529"/>
      <c r="AL747" s="529"/>
      <c r="AM747" s="529"/>
      <c r="AN747" s="529"/>
      <c r="AO747" s="529"/>
      <c r="AP747" s="529"/>
      <c r="AQ747" s="529"/>
      <c r="AR747" s="529"/>
      <c r="AS747" s="529"/>
      <c r="AT747" s="529"/>
      <c r="AU747" s="529"/>
      <c r="AV747" s="529"/>
      <c r="AW747" s="529"/>
      <c r="AX747" s="529"/>
      <c r="AY747" s="529"/>
      <c r="AZ747" s="529"/>
      <c r="BA747" s="529"/>
      <c r="BB747" s="529"/>
      <c r="BC747" s="529"/>
      <c r="BD747" s="529"/>
      <c r="BE747" s="529"/>
      <c r="BF747" s="529"/>
      <c r="BG747" s="529"/>
      <c r="BH747" s="529"/>
      <c r="BI747" s="529"/>
      <c r="BJ747" s="529"/>
      <c r="BK747" s="529"/>
      <c r="BL747" s="529"/>
      <c r="BM747" s="529"/>
      <c r="BN747" s="529"/>
      <c r="BO747" s="529"/>
      <c r="BP747" s="529"/>
      <c r="BQ747" s="529"/>
      <c r="BR747" s="529"/>
      <c r="BS747" s="529"/>
      <c r="BT747" s="529"/>
    </row>
    <row r="748">
      <c r="A748" s="499"/>
      <c r="B748" s="527"/>
      <c r="C748" s="527"/>
      <c r="D748" s="528"/>
      <c r="E748" s="528"/>
      <c r="F748" s="528"/>
      <c r="G748" s="528"/>
      <c r="I748" s="529"/>
      <c r="J748" s="527"/>
      <c r="K748" s="527"/>
      <c r="L748" s="527"/>
      <c r="M748" s="528"/>
      <c r="N748" s="528"/>
      <c r="O748" s="528"/>
      <c r="P748" s="528"/>
      <c r="Q748" s="528"/>
      <c r="R748" s="528"/>
      <c r="S748" s="528"/>
      <c r="T748" s="528"/>
      <c r="U748" s="527"/>
      <c r="V748" s="528"/>
      <c r="W748" s="527"/>
      <c r="X748" s="529"/>
      <c r="Y748" s="529"/>
      <c r="Z748" s="529"/>
      <c r="AA748" s="529"/>
      <c r="AB748" s="529"/>
      <c r="AC748" s="529"/>
      <c r="AD748" s="529"/>
      <c r="AE748" s="529"/>
      <c r="AF748" s="529"/>
      <c r="AG748" s="529"/>
      <c r="AH748" s="529"/>
      <c r="AI748" s="529"/>
      <c r="AJ748" s="529"/>
      <c r="AK748" s="529"/>
      <c r="AL748" s="529"/>
      <c r="AM748" s="529"/>
      <c r="AN748" s="529"/>
      <c r="AO748" s="529"/>
      <c r="AP748" s="529"/>
      <c r="AQ748" s="529"/>
      <c r="AR748" s="529"/>
      <c r="AS748" s="529"/>
      <c r="AT748" s="529"/>
      <c r="AU748" s="529"/>
      <c r="AV748" s="529"/>
      <c r="AW748" s="529"/>
      <c r="AX748" s="529"/>
      <c r="AY748" s="529"/>
      <c r="AZ748" s="529"/>
      <c r="BA748" s="529"/>
      <c r="BB748" s="529"/>
      <c r="BC748" s="529"/>
      <c r="BD748" s="529"/>
      <c r="BE748" s="529"/>
      <c r="BF748" s="529"/>
      <c r="BG748" s="529"/>
      <c r="BH748" s="529"/>
      <c r="BI748" s="529"/>
      <c r="BJ748" s="529"/>
      <c r="BK748" s="529"/>
      <c r="BL748" s="529"/>
      <c r="BM748" s="529"/>
      <c r="BN748" s="529"/>
      <c r="BO748" s="529"/>
      <c r="BP748" s="529"/>
      <c r="BQ748" s="529"/>
      <c r="BR748" s="529"/>
      <c r="BS748" s="529"/>
      <c r="BT748" s="529"/>
    </row>
    <row r="749">
      <c r="A749" s="499"/>
      <c r="B749" s="527"/>
      <c r="C749" s="527"/>
      <c r="D749" s="528"/>
      <c r="E749" s="528"/>
      <c r="F749" s="528"/>
      <c r="G749" s="528"/>
      <c r="I749" s="529"/>
      <c r="J749" s="527"/>
      <c r="K749" s="527"/>
      <c r="L749" s="527"/>
      <c r="M749" s="528"/>
      <c r="N749" s="528"/>
      <c r="O749" s="528"/>
      <c r="P749" s="528"/>
      <c r="Q749" s="528"/>
      <c r="R749" s="528"/>
      <c r="S749" s="528"/>
      <c r="T749" s="528"/>
      <c r="U749" s="527"/>
      <c r="V749" s="528"/>
      <c r="W749" s="527"/>
      <c r="X749" s="529"/>
      <c r="Y749" s="529"/>
      <c r="Z749" s="529"/>
      <c r="AA749" s="529"/>
      <c r="AB749" s="529"/>
      <c r="AC749" s="529"/>
      <c r="AD749" s="529"/>
      <c r="AE749" s="529"/>
      <c r="AF749" s="529"/>
      <c r="AG749" s="529"/>
      <c r="AH749" s="529"/>
      <c r="AI749" s="529"/>
      <c r="AJ749" s="529"/>
      <c r="AK749" s="529"/>
      <c r="AL749" s="529"/>
      <c r="AM749" s="529"/>
      <c r="AN749" s="529"/>
      <c r="AO749" s="529"/>
      <c r="AP749" s="529"/>
      <c r="AQ749" s="529"/>
      <c r="AR749" s="529"/>
      <c r="AS749" s="529"/>
      <c r="AT749" s="529"/>
      <c r="AU749" s="529"/>
      <c r="AV749" s="529"/>
      <c r="AW749" s="529"/>
      <c r="AX749" s="529"/>
      <c r="AY749" s="529"/>
      <c r="AZ749" s="529"/>
      <c r="BA749" s="529"/>
      <c r="BB749" s="529"/>
      <c r="BC749" s="529"/>
      <c r="BD749" s="529"/>
      <c r="BE749" s="529"/>
      <c r="BF749" s="529"/>
      <c r="BG749" s="529"/>
      <c r="BH749" s="529"/>
      <c r="BI749" s="529"/>
      <c r="BJ749" s="529"/>
      <c r="BK749" s="529"/>
      <c r="BL749" s="529"/>
      <c r="BM749" s="529"/>
      <c r="BN749" s="529"/>
      <c r="BO749" s="529"/>
      <c r="BP749" s="529"/>
      <c r="BQ749" s="529"/>
      <c r="BR749" s="529"/>
      <c r="BS749" s="529"/>
      <c r="BT749" s="529"/>
    </row>
    <row r="750">
      <c r="A750" s="499"/>
      <c r="B750" s="527"/>
      <c r="C750" s="527"/>
      <c r="D750" s="528"/>
      <c r="E750" s="528"/>
      <c r="F750" s="528"/>
      <c r="G750" s="528"/>
      <c r="I750" s="529"/>
      <c r="J750" s="527"/>
      <c r="K750" s="527"/>
      <c r="L750" s="527"/>
      <c r="M750" s="528"/>
      <c r="N750" s="528"/>
      <c r="O750" s="528"/>
      <c r="P750" s="528"/>
      <c r="Q750" s="528"/>
      <c r="R750" s="528"/>
      <c r="S750" s="528"/>
      <c r="T750" s="528"/>
      <c r="U750" s="527"/>
      <c r="V750" s="528"/>
      <c r="W750" s="527"/>
      <c r="X750" s="529"/>
      <c r="Y750" s="529"/>
      <c r="Z750" s="529"/>
      <c r="AA750" s="529"/>
      <c r="AB750" s="529"/>
      <c r="AC750" s="529"/>
      <c r="AD750" s="529"/>
      <c r="AE750" s="529"/>
      <c r="AF750" s="529"/>
      <c r="AG750" s="529"/>
      <c r="AH750" s="529"/>
      <c r="AI750" s="529"/>
      <c r="AJ750" s="529"/>
      <c r="AK750" s="529"/>
      <c r="AL750" s="529"/>
      <c r="AM750" s="529"/>
      <c r="AN750" s="529"/>
      <c r="AO750" s="529"/>
      <c r="AP750" s="529"/>
      <c r="AQ750" s="529"/>
      <c r="AR750" s="529"/>
      <c r="AS750" s="529"/>
      <c r="AT750" s="529"/>
      <c r="AU750" s="529"/>
      <c r="AV750" s="529"/>
      <c r="AW750" s="529"/>
      <c r="AX750" s="529"/>
      <c r="AY750" s="529"/>
      <c r="AZ750" s="529"/>
      <c r="BA750" s="529"/>
      <c r="BB750" s="529"/>
      <c r="BC750" s="529"/>
      <c r="BD750" s="529"/>
      <c r="BE750" s="529"/>
      <c r="BF750" s="529"/>
      <c r="BG750" s="529"/>
      <c r="BH750" s="529"/>
      <c r="BI750" s="529"/>
      <c r="BJ750" s="529"/>
      <c r="BK750" s="529"/>
      <c r="BL750" s="529"/>
      <c r="BM750" s="529"/>
      <c r="BN750" s="529"/>
      <c r="BO750" s="529"/>
      <c r="BP750" s="529"/>
      <c r="BQ750" s="529"/>
      <c r="BR750" s="529"/>
      <c r="BS750" s="529"/>
      <c r="BT750" s="529"/>
    </row>
    <row r="751">
      <c r="A751" s="499"/>
      <c r="B751" s="527"/>
      <c r="C751" s="527"/>
      <c r="D751" s="528"/>
      <c r="E751" s="528"/>
      <c r="F751" s="528"/>
      <c r="G751" s="528"/>
      <c r="I751" s="529"/>
      <c r="J751" s="527"/>
      <c r="K751" s="527"/>
      <c r="L751" s="527"/>
      <c r="M751" s="528"/>
      <c r="N751" s="528"/>
      <c r="O751" s="528"/>
      <c r="P751" s="528"/>
      <c r="Q751" s="528"/>
      <c r="R751" s="528"/>
      <c r="S751" s="528"/>
      <c r="T751" s="528"/>
      <c r="U751" s="527"/>
      <c r="V751" s="528"/>
      <c r="W751" s="527"/>
      <c r="X751" s="529"/>
      <c r="Y751" s="529"/>
      <c r="Z751" s="529"/>
      <c r="AA751" s="529"/>
      <c r="AB751" s="529"/>
      <c r="AC751" s="529"/>
      <c r="AD751" s="529"/>
      <c r="AE751" s="529"/>
      <c r="AF751" s="529"/>
      <c r="AG751" s="529"/>
      <c r="AH751" s="529"/>
      <c r="AI751" s="529"/>
      <c r="AJ751" s="529"/>
      <c r="AK751" s="529"/>
      <c r="AL751" s="529"/>
      <c r="AM751" s="529"/>
      <c r="AN751" s="529"/>
      <c r="AO751" s="529"/>
      <c r="AP751" s="529"/>
      <c r="AQ751" s="529"/>
      <c r="AR751" s="529"/>
      <c r="AS751" s="529"/>
      <c r="AT751" s="529"/>
      <c r="AU751" s="529"/>
      <c r="AV751" s="529"/>
      <c r="AW751" s="529"/>
      <c r="AX751" s="529"/>
      <c r="AY751" s="529"/>
      <c r="AZ751" s="529"/>
      <c r="BA751" s="529"/>
      <c r="BB751" s="529"/>
      <c r="BC751" s="529"/>
      <c r="BD751" s="529"/>
      <c r="BE751" s="529"/>
      <c r="BF751" s="529"/>
      <c r="BG751" s="529"/>
      <c r="BH751" s="529"/>
      <c r="BI751" s="529"/>
      <c r="BJ751" s="529"/>
      <c r="BK751" s="529"/>
      <c r="BL751" s="529"/>
      <c r="BM751" s="529"/>
      <c r="BN751" s="529"/>
      <c r="BO751" s="529"/>
      <c r="BP751" s="529"/>
      <c r="BQ751" s="529"/>
      <c r="BR751" s="529"/>
      <c r="BS751" s="529"/>
      <c r="BT751" s="529"/>
    </row>
    <row r="752">
      <c r="A752" s="499"/>
      <c r="B752" s="527"/>
      <c r="C752" s="527"/>
      <c r="D752" s="528"/>
      <c r="E752" s="528"/>
      <c r="F752" s="528"/>
      <c r="G752" s="528"/>
      <c r="I752" s="529"/>
      <c r="J752" s="527"/>
      <c r="K752" s="527"/>
      <c r="L752" s="527"/>
      <c r="M752" s="528"/>
      <c r="N752" s="528"/>
      <c r="O752" s="528"/>
      <c r="P752" s="528"/>
      <c r="Q752" s="528"/>
      <c r="R752" s="528"/>
      <c r="S752" s="528"/>
      <c r="T752" s="528"/>
      <c r="U752" s="527"/>
      <c r="V752" s="528"/>
      <c r="W752" s="527"/>
      <c r="X752" s="529"/>
      <c r="Y752" s="529"/>
      <c r="Z752" s="529"/>
      <c r="AA752" s="529"/>
      <c r="AB752" s="529"/>
      <c r="AC752" s="529"/>
      <c r="AD752" s="529"/>
      <c r="AE752" s="529"/>
      <c r="AF752" s="529"/>
      <c r="AG752" s="529"/>
      <c r="AH752" s="529"/>
      <c r="AI752" s="529"/>
      <c r="AJ752" s="529"/>
      <c r="AK752" s="529"/>
      <c r="AL752" s="529"/>
      <c r="AM752" s="529"/>
      <c r="AN752" s="529"/>
      <c r="AO752" s="529"/>
      <c r="AP752" s="529"/>
      <c r="AQ752" s="529"/>
      <c r="AR752" s="529"/>
      <c r="AS752" s="529"/>
      <c r="AT752" s="529"/>
      <c r="AU752" s="529"/>
      <c r="AV752" s="529"/>
      <c r="AW752" s="529"/>
      <c r="AX752" s="529"/>
      <c r="AY752" s="529"/>
      <c r="AZ752" s="529"/>
      <c r="BA752" s="529"/>
      <c r="BB752" s="529"/>
      <c r="BC752" s="529"/>
      <c r="BD752" s="529"/>
      <c r="BE752" s="529"/>
      <c r="BF752" s="529"/>
      <c r="BG752" s="529"/>
      <c r="BH752" s="529"/>
      <c r="BI752" s="529"/>
      <c r="BJ752" s="529"/>
      <c r="BK752" s="529"/>
      <c r="BL752" s="529"/>
      <c r="BM752" s="529"/>
      <c r="BN752" s="529"/>
      <c r="BO752" s="529"/>
      <c r="BP752" s="529"/>
      <c r="BQ752" s="529"/>
      <c r="BR752" s="529"/>
      <c r="BS752" s="529"/>
      <c r="BT752" s="529"/>
    </row>
    <row r="753">
      <c r="A753" s="499"/>
      <c r="B753" s="527"/>
      <c r="C753" s="527"/>
      <c r="D753" s="528"/>
      <c r="E753" s="528"/>
      <c r="F753" s="528"/>
      <c r="G753" s="528"/>
      <c r="I753" s="529"/>
      <c r="J753" s="527"/>
      <c r="K753" s="527"/>
      <c r="L753" s="527"/>
      <c r="M753" s="528"/>
      <c r="N753" s="528"/>
      <c r="O753" s="528"/>
      <c r="P753" s="528"/>
      <c r="Q753" s="528"/>
      <c r="R753" s="528"/>
      <c r="S753" s="528"/>
      <c r="T753" s="528"/>
      <c r="U753" s="527"/>
      <c r="V753" s="528"/>
      <c r="W753" s="527"/>
      <c r="X753" s="529"/>
      <c r="Y753" s="529"/>
      <c r="Z753" s="529"/>
      <c r="AA753" s="529"/>
      <c r="AB753" s="529"/>
      <c r="AC753" s="529"/>
      <c r="AD753" s="529"/>
      <c r="AE753" s="529"/>
      <c r="AF753" s="529"/>
      <c r="AG753" s="529"/>
      <c r="AH753" s="529"/>
      <c r="AI753" s="529"/>
      <c r="AJ753" s="529"/>
      <c r="AK753" s="529"/>
      <c r="AL753" s="529"/>
      <c r="AM753" s="529"/>
      <c r="AN753" s="529"/>
      <c r="AO753" s="529"/>
      <c r="AP753" s="529"/>
      <c r="AQ753" s="529"/>
      <c r="AR753" s="529"/>
      <c r="AS753" s="529"/>
      <c r="AT753" s="529"/>
      <c r="AU753" s="529"/>
      <c r="AV753" s="529"/>
      <c r="AW753" s="529"/>
      <c r="AX753" s="529"/>
      <c r="AY753" s="529"/>
      <c r="AZ753" s="529"/>
      <c r="BA753" s="529"/>
      <c r="BB753" s="529"/>
      <c r="BC753" s="529"/>
      <c r="BD753" s="529"/>
      <c r="BE753" s="529"/>
      <c r="BF753" s="529"/>
      <c r="BG753" s="529"/>
      <c r="BH753" s="529"/>
      <c r="BI753" s="529"/>
      <c r="BJ753" s="529"/>
      <c r="BK753" s="529"/>
      <c r="BL753" s="529"/>
      <c r="BM753" s="529"/>
      <c r="BN753" s="529"/>
      <c r="BO753" s="529"/>
      <c r="BP753" s="529"/>
      <c r="BQ753" s="529"/>
      <c r="BR753" s="529"/>
      <c r="BS753" s="529"/>
      <c r="BT753" s="529"/>
    </row>
    <row r="754">
      <c r="A754" s="499"/>
      <c r="B754" s="527"/>
      <c r="C754" s="527"/>
      <c r="D754" s="528"/>
      <c r="E754" s="528"/>
      <c r="F754" s="528"/>
      <c r="G754" s="528"/>
      <c r="I754" s="529"/>
      <c r="J754" s="527"/>
      <c r="K754" s="527"/>
      <c r="L754" s="527"/>
      <c r="M754" s="528"/>
      <c r="N754" s="528"/>
      <c r="O754" s="528"/>
      <c r="P754" s="528"/>
      <c r="Q754" s="528"/>
      <c r="R754" s="528"/>
      <c r="S754" s="528"/>
      <c r="T754" s="528"/>
      <c r="U754" s="527"/>
      <c r="V754" s="528"/>
      <c r="W754" s="527"/>
      <c r="X754" s="529"/>
      <c r="Y754" s="529"/>
      <c r="Z754" s="529"/>
      <c r="AA754" s="529"/>
      <c r="AB754" s="529"/>
      <c r="AC754" s="529"/>
      <c r="AD754" s="529"/>
      <c r="AE754" s="529"/>
      <c r="AF754" s="529"/>
      <c r="AG754" s="529"/>
      <c r="AH754" s="529"/>
      <c r="AI754" s="529"/>
      <c r="AJ754" s="529"/>
      <c r="AK754" s="529"/>
      <c r="AL754" s="529"/>
      <c r="AM754" s="529"/>
      <c r="AN754" s="529"/>
      <c r="AO754" s="529"/>
      <c r="AP754" s="529"/>
      <c r="AQ754" s="529"/>
      <c r="AR754" s="529"/>
      <c r="AS754" s="529"/>
      <c r="AT754" s="529"/>
      <c r="AU754" s="529"/>
      <c r="AV754" s="529"/>
      <c r="AW754" s="529"/>
      <c r="AX754" s="529"/>
      <c r="AY754" s="529"/>
      <c r="AZ754" s="529"/>
      <c r="BA754" s="529"/>
      <c r="BB754" s="529"/>
      <c r="BC754" s="529"/>
      <c r="BD754" s="529"/>
      <c r="BE754" s="529"/>
      <c r="BF754" s="529"/>
      <c r="BG754" s="529"/>
      <c r="BH754" s="529"/>
      <c r="BI754" s="529"/>
      <c r="BJ754" s="529"/>
      <c r="BK754" s="529"/>
      <c r="BL754" s="529"/>
      <c r="BM754" s="529"/>
      <c r="BN754" s="529"/>
      <c r="BO754" s="529"/>
      <c r="BP754" s="529"/>
      <c r="BQ754" s="529"/>
      <c r="BR754" s="529"/>
      <c r="BS754" s="529"/>
      <c r="BT754" s="529"/>
    </row>
    <row r="755">
      <c r="A755" s="499"/>
      <c r="B755" s="527"/>
      <c r="C755" s="527"/>
      <c r="D755" s="528"/>
      <c r="E755" s="528"/>
      <c r="F755" s="528"/>
      <c r="G755" s="528"/>
      <c r="I755" s="529"/>
      <c r="J755" s="527"/>
      <c r="K755" s="527"/>
      <c r="L755" s="527"/>
      <c r="M755" s="528"/>
      <c r="N755" s="528"/>
      <c r="O755" s="528"/>
      <c r="P755" s="528"/>
      <c r="Q755" s="528"/>
      <c r="R755" s="528"/>
      <c r="S755" s="528"/>
      <c r="T755" s="528"/>
      <c r="U755" s="527"/>
      <c r="V755" s="528"/>
      <c r="W755" s="527"/>
      <c r="X755" s="529"/>
      <c r="Y755" s="529"/>
      <c r="Z755" s="529"/>
      <c r="AA755" s="529"/>
      <c r="AB755" s="529"/>
      <c r="AC755" s="529"/>
      <c r="AD755" s="529"/>
      <c r="AE755" s="529"/>
      <c r="AF755" s="529"/>
      <c r="AG755" s="529"/>
      <c r="AH755" s="529"/>
      <c r="AI755" s="529"/>
      <c r="AJ755" s="529"/>
      <c r="AK755" s="529"/>
      <c r="AL755" s="529"/>
      <c r="AM755" s="529"/>
      <c r="AN755" s="529"/>
      <c r="AO755" s="529"/>
      <c r="AP755" s="529"/>
      <c r="AQ755" s="529"/>
      <c r="AR755" s="529"/>
      <c r="AS755" s="529"/>
      <c r="AT755" s="529"/>
      <c r="AU755" s="529"/>
      <c r="AV755" s="529"/>
      <c r="AW755" s="529"/>
      <c r="AX755" s="529"/>
      <c r="AY755" s="529"/>
      <c r="AZ755" s="529"/>
      <c r="BA755" s="529"/>
      <c r="BB755" s="529"/>
      <c r="BC755" s="529"/>
      <c r="BD755" s="529"/>
      <c r="BE755" s="529"/>
      <c r="BF755" s="529"/>
      <c r="BG755" s="529"/>
      <c r="BH755" s="529"/>
      <c r="BI755" s="529"/>
      <c r="BJ755" s="529"/>
      <c r="BK755" s="529"/>
      <c r="BL755" s="529"/>
      <c r="BM755" s="529"/>
      <c r="BN755" s="529"/>
      <c r="BO755" s="529"/>
      <c r="BP755" s="529"/>
      <c r="BQ755" s="529"/>
      <c r="BR755" s="529"/>
      <c r="BS755" s="529"/>
      <c r="BT755" s="529"/>
    </row>
    <row r="756">
      <c r="A756" s="499"/>
      <c r="B756" s="527"/>
      <c r="C756" s="527"/>
      <c r="D756" s="528"/>
      <c r="E756" s="528"/>
      <c r="F756" s="528"/>
      <c r="G756" s="528"/>
      <c r="I756" s="529"/>
      <c r="J756" s="527"/>
      <c r="K756" s="527"/>
      <c r="L756" s="527"/>
      <c r="M756" s="528"/>
      <c r="N756" s="528"/>
      <c r="O756" s="528"/>
      <c r="P756" s="528"/>
      <c r="Q756" s="528"/>
      <c r="R756" s="528"/>
      <c r="S756" s="528"/>
      <c r="T756" s="528"/>
      <c r="U756" s="527"/>
      <c r="V756" s="528"/>
      <c r="W756" s="527"/>
      <c r="X756" s="529"/>
      <c r="Y756" s="529"/>
      <c r="Z756" s="529"/>
      <c r="AA756" s="529"/>
      <c r="AB756" s="529"/>
      <c r="AC756" s="529"/>
      <c r="AD756" s="529"/>
      <c r="AE756" s="529"/>
      <c r="AF756" s="529"/>
      <c r="AG756" s="529"/>
      <c r="AH756" s="529"/>
      <c r="AI756" s="529"/>
      <c r="AJ756" s="529"/>
      <c r="AK756" s="529"/>
      <c r="AL756" s="529"/>
      <c r="AM756" s="529"/>
      <c r="AN756" s="529"/>
      <c r="AO756" s="529"/>
      <c r="AP756" s="529"/>
      <c r="AQ756" s="529"/>
      <c r="AR756" s="529"/>
      <c r="AS756" s="529"/>
      <c r="AT756" s="529"/>
      <c r="AU756" s="529"/>
      <c r="AV756" s="529"/>
      <c r="AW756" s="529"/>
      <c r="AX756" s="529"/>
      <c r="AY756" s="529"/>
      <c r="AZ756" s="529"/>
      <c r="BA756" s="529"/>
      <c r="BB756" s="529"/>
      <c r="BC756" s="529"/>
      <c r="BD756" s="529"/>
      <c r="BE756" s="529"/>
      <c r="BF756" s="529"/>
      <c r="BG756" s="529"/>
      <c r="BH756" s="529"/>
      <c r="BI756" s="529"/>
      <c r="BJ756" s="529"/>
      <c r="BK756" s="529"/>
      <c r="BL756" s="529"/>
      <c r="BM756" s="529"/>
      <c r="BN756" s="529"/>
      <c r="BO756" s="529"/>
      <c r="BP756" s="529"/>
      <c r="BQ756" s="529"/>
      <c r="BR756" s="529"/>
      <c r="BS756" s="529"/>
      <c r="BT756" s="529"/>
    </row>
    <row r="757">
      <c r="A757" s="499"/>
      <c r="B757" s="527"/>
      <c r="C757" s="527"/>
      <c r="D757" s="528"/>
      <c r="E757" s="528"/>
      <c r="F757" s="528"/>
      <c r="G757" s="528"/>
      <c r="I757" s="529"/>
      <c r="J757" s="527"/>
      <c r="K757" s="527"/>
      <c r="L757" s="527"/>
      <c r="M757" s="528"/>
      <c r="N757" s="528"/>
      <c r="O757" s="528"/>
      <c r="P757" s="528"/>
      <c r="Q757" s="528"/>
      <c r="R757" s="528"/>
      <c r="S757" s="528"/>
      <c r="T757" s="528"/>
      <c r="U757" s="527"/>
      <c r="V757" s="528"/>
      <c r="W757" s="527"/>
      <c r="X757" s="529"/>
      <c r="Y757" s="529"/>
      <c r="Z757" s="529"/>
      <c r="AA757" s="529"/>
      <c r="AB757" s="529"/>
      <c r="AC757" s="529"/>
      <c r="AD757" s="529"/>
      <c r="AE757" s="529"/>
      <c r="AF757" s="529"/>
      <c r="AG757" s="529"/>
      <c r="AH757" s="529"/>
      <c r="AI757" s="529"/>
      <c r="AJ757" s="529"/>
      <c r="AK757" s="529"/>
      <c r="AL757" s="529"/>
      <c r="AM757" s="529"/>
      <c r="AN757" s="529"/>
      <c r="AO757" s="529"/>
      <c r="AP757" s="529"/>
      <c r="AQ757" s="529"/>
      <c r="AR757" s="529"/>
      <c r="AS757" s="529"/>
      <c r="AT757" s="529"/>
      <c r="AU757" s="529"/>
      <c r="AV757" s="529"/>
      <c r="AW757" s="529"/>
      <c r="AX757" s="529"/>
      <c r="AY757" s="529"/>
      <c r="AZ757" s="529"/>
      <c r="BA757" s="529"/>
      <c r="BB757" s="529"/>
      <c r="BC757" s="529"/>
      <c r="BD757" s="529"/>
      <c r="BE757" s="529"/>
      <c r="BF757" s="529"/>
      <c r="BG757" s="529"/>
      <c r="BH757" s="529"/>
      <c r="BI757" s="529"/>
      <c r="BJ757" s="529"/>
      <c r="BK757" s="529"/>
      <c r="BL757" s="529"/>
      <c r="BM757" s="529"/>
      <c r="BN757" s="529"/>
      <c r="BO757" s="529"/>
      <c r="BP757" s="529"/>
      <c r="BQ757" s="529"/>
      <c r="BR757" s="529"/>
      <c r="BS757" s="529"/>
      <c r="BT757" s="529"/>
    </row>
    <row r="758">
      <c r="A758" s="499"/>
      <c r="B758" s="527"/>
      <c r="C758" s="527"/>
      <c r="D758" s="528"/>
      <c r="E758" s="528"/>
      <c r="F758" s="528"/>
      <c r="G758" s="528"/>
      <c r="I758" s="529"/>
      <c r="J758" s="527"/>
      <c r="K758" s="527"/>
      <c r="L758" s="527"/>
      <c r="M758" s="528"/>
      <c r="N758" s="528"/>
      <c r="O758" s="528"/>
      <c r="P758" s="528"/>
      <c r="Q758" s="528"/>
      <c r="R758" s="528"/>
      <c r="S758" s="528"/>
      <c r="T758" s="528"/>
      <c r="U758" s="527"/>
      <c r="V758" s="528"/>
      <c r="W758" s="527"/>
      <c r="X758" s="529"/>
      <c r="Y758" s="529"/>
      <c r="Z758" s="529"/>
      <c r="AA758" s="529"/>
      <c r="AB758" s="529"/>
      <c r="AC758" s="529"/>
      <c r="AD758" s="529"/>
      <c r="AE758" s="529"/>
      <c r="AF758" s="529"/>
      <c r="AG758" s="529"/>
      <c r="AH758" s="529"/>
      <c r="AI758" s="529"/>
      <c r="AJ758" s="529"/>
      <c r="AK758" s="529"/>
      <c r="AL758" s="529"/>
      <c r="AM758" s="529"/>
      <c r="AN758" s="529"/>
      <c r="AO758" s="529"/>
      <c r="AP758" s="529"/>
      <c r="AQ758" s="529"/>
      <c r="AR758" s="529"/>
      <c r="AS758" s="529"/>
      <c r="AT758" s="529"/>
      <c r="AU758" s="529"/>
      <c r="AV758" s="529"/>
      <c r="AW758" s="529"/>
      <c r="AX758" s="529"/>
      <c r="AY758" s="529"/>
      <c r="AZ758" s="529"/>
      <c r="BA758" s="529"/>
      <c r="BB758" s="529"/>
      <c r="BC758" s="529"/>
      <c r="BD758" s="529"/>
      <c r="BE758" s="529"/>
      <c r="BF758" s="529"/>
      <c r="BG758" s="529"/>
      <c r="BH758" s="529"/>
      <c r="BI758" s="529"/>
      <c r="BJ758" s="529"/>
      <c r="BK758" s="529"/>
      <c r="BL758" s="529"/>
      <c r="BM758" s="529"/>
      <c r="BN758" s="529"/>
      <c r="BO758" s="529"/>
      <c r="BP758" s="529"/>
      <c r="BQ758" s="529"/>
      <c r="BR758" s="529"/>
      <c r="BS758" s="529"/>
      <c r="BT758" s="529"/>
    </row>
    <row r="759">
      <c r="A759" s="499"/>
      <c r="B759" s="527"/>
      <c r="C759" s="527"/>
      <c r="D759" s="528"/>
      <c r="E759" s="528"/>
      <c r="F759" s="528"/>
      <c r="G759" s="528"/>
      <c r="I759" s="529"/>
      <c r="J759" s="527"/>
      <c r="K759" s="527"/>
      <c r="L759" s="527"/>
      <c r="M759" s="528"/>
      <c r="N759" s="528"/>
      <c r="O759" s="528"/>
      <c r="P759" s="528"/>
      <c r="Q759" s="528"/>
      <c r="R759" s="528"/>
      <c r="S759" s="528"/>
      <c r="T759" s="528"/>
      <c r="U759" s="527"/>
      <c r="V759" s="528"/>
      <c r="W759" s="527"/>
      <c r="X759" s="529"/>
      <c r="Y759" s="529"/>
      <c r="Z759" s="529"/>
      <c r="AA759" s="529"/>
      <c r="AB759" s="529"/>
      <c r="AC759" s="529"/>
      <c r="AD759" s="529"/>
      <c r="AE759" s="529"/>
      <c r="AF759" s="529"/>
      <c r="AG759" s="529"/>
      <c r="AH759" s="529"/>
      <c r="AI759" s="529"/>
      <c r="AJ759" s="529"/>
      <c r="AK759" s="529"/>
      <c r="AL759" s="529"/>
      <c r="AM759" s="529"/>
      <c r="AN759" s="529"/>
      <c r="AO759" s="529"/>
      <c r="AP759" s="529"/>
      <c r="AQ759" s="529"/>
      <c r="AR759" s="529"/>
      <c r="AS759" s="529"/>
      <c r="AT759" s="529"/>
      <c r="AU759" s="529"/>
      <c r="AV759" s="529"/>
      <c r="AW759" s="529"/>
      <c r="AX759" s="529"/>
      <c r="AY759" s="529"/>
      <c r="AZ759" s="529"/>
      <c r="BA759" s="529"/>
      <c r="BB759" s="529"/>
      <c r="BC759" s="529"/>
      <c r="BD759" s="529"/>
      <c r="BE759" s="529"/>
      <c r="BF759" s="529"/>
      <c r="BG759" s="529"/>
      <c r="BH759" s="529"/>
      <c r="BI759" s="529"/>
      <c r="BJ759" s="529"/>
      <c r="BK759" s="529"/>
      <c r="BL759" s="529"/>
      <c r="BM759" s="529"/>
      <c r="BN759" s="529"/>
      <c r="BO759" s="529"/>
      <c r="BP759" s="529"/>
      <c r="BQ759" s="529"/>
      <c r="BR759" s="529"/>
      <c r="BS759" s="529"/>
      <c r="BT759" s="529"/>
    </row>
    <row r="760">
      <c r="A760" s="499"/>
      <c r="B760" s="527"/>
      <c r="C760" s="527"/>
      <c r="D760" s="528"/>
      <c r="E760" s="528"/>
      <c r="F760" s="528"/>
      <c r="G760" s="528"/>
      <c r="I760" s="529"/>
      <c r="J760" s="527"/>
      <c r="K760" s="527"/>
      <c r="L760" s="527"/>
      <c r="M760" s="528"/>
      <c r="N760" s="528"/>
      <c r="O760" s="528"/>
      <c r="P760" s="528"/>
      <c r="Q760" s="528"/>
      <c r="R760" s="528"/>
      <c r="S760" s="528"/>
      <c r="T760" s="528"/>
      <c r="U760" s="527"/>
      <c r="V760" s="528"/>
      <c r="W760" s="527"/>
      <c r="X760" s="529"/>
      <c r="Y760" s="529"/>
      <c r="Z760" s="529"/>
      <c r="AA760" s="529"/>
      <c r="AB760" s="529"/>
      <c r="AC760" s="529"/>
      <c r="AD760" s="529"/>
      <c r="AE760" s="529"/>
      <c r="AF760" s="529"/>
      <c r="AG760" s="529"/>
      <c r="AH760" s="529"/>
      <c r="AI760" s="529"/>
      <c r="AJ760" s="529"/>
      <c r="AK760" s="529"/>
      <c r="AL760" s="529"/>
      <c r="AM760" s="529"/>
      <c r="AN760" s="529"/>
      <c r="AO760" s="529"/>
      <c r="AP760" s="529"/>
      <c r="AQ760" s="529"/>
      <c r="AR760" s="529"/>
      <c r="AS760" s="529"/>
      <c r="AT760" s="529"/>
      <c r="AU760" s="529"/>
      <c r="AV760" s="529"/>
      <c r="AW760" s="529"/>
      <c r="AX760" s="529"/>
      <c r="AY760" s="529"/>
      <c r="AZ760" s="529"/>
      <c r="BA760" s="529"/>
      <c r="BB760" s="529"/>
      <c r="BC760" s="529"/>
      <c r="BD760" s="529"/>
      <c r="BE760" s="529"/>
      <c r="BF760" s="529"/>
      <c r="BG760" s="529"/>
      <c r="BH760" s="529"/>
      <c r="BI760" s="529"/>
      <c r="BJ760" s="529"/>
      <c r="BK760" s="529"/>
      <c r="BL760" s="529"/>
      <c r="BM760" s="529"/>
      <c r="BN760" s="529"/>
      <c r="BO760" s="529"/>
      <c r="BP760" s="529"/>
      <c r="BQ760" s="529"/>
      <c r="BR760" s="529"/>
      <c r="BS760" s="529"/>
      <c r="BT760" s="529"/>
    </row>
    <row r="761">
      <c r="A761" s="499"/>
      <c r="B761" s="527"/>
      <c r="C761" s="527"/>
      <c r="D761" s="528"/>
      <c r="E761" s="528"/>
      <c r="F761" s="528"/>
      <c r="G761" s="528"/>
      <c r="I761" s="529"/>
      <c r="J761" s="527"/>
      <c r="K761" s="527"/>
      <c r="L761" s="527"/>
      <c r="M761" s="528"/>
      <c r="N761" s="528"/>
      <c r="O761" s="528"/>
      <c r="P761" s="528"/>
      <c r="Q761" s="528"/>
      <c r="R761" s="528"/>
      <c r="S761" s="528"/>
      <c r="T761" s="528"/>
      <c r="U761" s="527"/>
      <c r="V761" s="528"/>
      <c r="W761" s="527"/>
      <c r="X761" s="529"/>
      <c r="Y761" s="529"/>
      <c r="Z761" s="529"/>
      <c r="AA761" s="529"/>
      <c r="AB761" s="529"/>
      <c r="AC761" s="529"/>
      <c r="AD761" s="529"/>
      <c r="AE761" s="529"/>
      <c r="AF761" s="529"/>
      <c r="AG761" s="529"/>
      <c r="AH761" s="529"/>
      <c r="AI761" s="529"/>
      <c r="AJ761" s="529"/>
      <c r="AK761" s="529"/>
      <c r="AL761" s="529"/>
      <c r="AM761" s="529"/>
      <c r="AN761" s="529"/>
      <c r="AO761" s="529"/>
      <c r="AP761" s="529"/>
      <c r="AQ761" s="529"/>
      <c r="AR761" s="529"/>
      <c r="AS761" s="529"/>
      <c r="AT761" s="529"/>
      <c r="AU761" s="529"/>
      <c r="AV761" s="529"/>
      <c r="AW761" s="529"/>
      <c r="AX761" s="529"/>
      <c r="AY761" s="529"/>
      <c r="AZ761" s="529"/>
      <c r="BA761" s="529"/>
      <c r="BB761" s="529"/>
      <c r="BC761" s="529"/>
      <c r="BD761" s="529"/>
      <c r="BE761" s="529"/>
      <c r="BF761" s="529"/>
      <c r="BG761" s="529"/>
      <c r="BH761" s="529"/>
      <c r="BI761" s="529"/>
      <c r="BJ761" s="529"/>
      <c r="BK761" s="529"/>
      <c r="BL761" s="529"/>
      <c r="BM761" s="529"/>
      <c r="BN761" s="529"/>
      <c r="BO761" s="529"/>
      <c r="BP761" s="529"/>
      <c r="BQ761" s="529"/>
      <c r="BR761" s="529"/>
      <c r="BS761" s="529"/>
      <c r="BT761" s="529"/>
    </row>
    <row r="762">
      <c r="A762" s="499"/>
      <c r="B762" s="527"/>
      <c r="C762" s="527"/>
      <c r="D762" s="528"/>
      <c r="E762" s="528"/>
      <c r="F762" s="528"/>
      <c r="G762" s="528"/>
      <c r="I762" s="529"/>
      <c r="J762" s="527"/>
      <c r="K762" s="527"/>
      <c r="L762" s="527"/>
      <c r="M762" s="528"/>
      <c r="N762" s="528"/>
      <c r="O762" s="528"/>
      <c r="P762" s="528"/>
      <c r="Q762" s="528"/>
      <c r="R762" s="528"/>
      <c r="S762" s="528"/>
      <c r="T762" s="528"/>
      <c r="U762" s="527"/>
      <c r="V762" s="528"/>
      <c r="W762" s="527"/>
      <c r="X762" s="529"/>
      <c r="Y762" s="529"/>
      <c r="Z762" s="529"/>
      <c r="AA762" s="529"/>
      <c r="AB762" s="529"/>
      <c r="AC762" s="529"/>
      <c r="AD762" s="529"/>
      <c r="AE762" s="529"/>
      <c r="AF762" s="529"/>
      <c r="AG762" s="529"/>
      <c r="AH762" s="529"/>
      <c r="AI762" s="529"/>
      <c r="AJ762" s="529"/>
      <c r="AK762" s="529"/>
      <c r="AL762" s="529"/>
      <c r="AM762" s="529"/>
      <c r="AN762" s="529"/>
      <c r="AO762" s="529"/>
      <c r="AP762" s="529"/>
      <c r="AQ762" s="529"/>
      <c r="AR762" s="529"/>
      <c r="AS762" s="529"/>
      <c r="AT762" s="529"/>
      <c r="AU762" s="529"/>
      <c r="AV762" s="529"/>
      <c r="AW762" s="529"/>
      <c r="AX762" s="529"/>
      <c r="AY762" s="529"/>
      <c r="AZ762" s="529"/>
      <c r="BA762" s="529"/>
      <c r="BB762" s="529"/>
      <c r="BC762" s="529"/>
      <c r="BD762" s="529"/>
      <c r="BE762" s="529"/>
      <c r="BF762" s="529"/>
      <c r="BG762" s="529"/>
      <c r="BH762" s="529"/>
      <c r="BI762" s="529"/>
      <c r="BJ762" s="529"/>
      <c r="BK762" s="529"/>
      <c r="BL762" s="529"/>
      <c r="BM762" s="529"/>
      <c r="BN762" s="529"/>
      <c r="BO762" s="529"/>
      <c r="BP762" s="529"/>
      <c r="BQ762" s="529"/>
      <c r="BR762" s="529"/>
      <c r="BS762" s="529"/>
      <c r="BT762" s="529"/>
    </row>
    <row r="763">
      <c r="A763" s="499"/>
      <c r="B763" s="527"/>
      <c r="C763" s="527"/>
      <c r="D763" s="528"/>
      <c r="E763" s="528"/>
      <c r="F763" s="528"/>
      <c r="G763" s="528"/>
      <c r="I763" s="529"/>
      <c r="J763" s="527"/>
      <c r="K763" s="527"/>
      <c r="L763" s="527"/>
      <c r="M763" s="528"/>
      <c r="N763" s="528"/>
      <c r="O763" s="528"/>
      <c r="P763" s="528"/>
      <c r="Q763" s="528"/>
      <c r="R763" s="528"/>
      <c r="S763" s="528"/>
      <c r="T763" s="528"/>
      <c r="U763" s="527"/>
      <c r="V763" s="528"/>
      <c r="W763" s="527"/>
      <c r="X763" s="529"/>
      <c r="Y763" s="529"/>
      <c r="Z763" s="529"/>
      <c r="AA763" s="529"/>
      <c r="AB763" s="529"/>
      <c r="AC763" s="529"/>
      <c r="AD763" s="529"/>
      <c r="AE763" s="529"/>
      <c r="AF763" s="529"/>
      <c r="AG763" s="529"/>
      <c r="AH763" s="529"/>
      <c r="AI763" s="529"/>
      <c r="AJ763" s="529"/>
      <c r="AK763" s="529"/>
      <c r="AL763" s="529"/>
      <c r="AM763" s="529"/>
      <c r="AN763" s="529"/>
      <c r="AO763" s="529"/>
      <c r="AP763" s="529"/>
      <c r="AQ763" s="529"/>
      <c r="AR763" s="529"/>
      <c r="AS763" s="529"/>
      <c r="AT763" s="529"/>
      <c r="AU763" s="529"/>
      <c r="AV763" s="529"/>
      <c r="AW763" s="529"/>
      <c r="AX763" s="529"/>
      <c r="AY763" s="529"/>
      <c r="AZ763" s="529"/>
      <c r="BA763" s="529"/>
      <c r="BB763" s="529"/>
      <c r="BC763" s="529"/>
      <c r="BD763" s="529"/>
      <c r="BE763" s="529"/>
      <c r="BF763" s="529"/>
      <c r="BG763" s="529"/>
      <c r="BH763" s="529"/>
      <c r="BI763" s="529"/>
      <c r="BJ763" s="529"/>
      <c r="BK763" s="529"/>
      <c r="BL763" s="529"/>
      <c r="BM763" s="529"/>
      <c r="BN763" s="529"/>
      <c r="BO763" s="529"/>
      <c r="BP763" s="529"/>
      <c r="BQ763" s="529"/>
      <c r="BR763" s="529"/>
      <c r="BS763" s="529"/>
      <c r="BT763" s="529"/>
    </row>
    <row r="764">
      <c r="A764" s="499"/>
      <c r="B764" s="527"/>
      <c r="C764" s="527"/>
      <c r="D764" s="528"/>
      <c r="E764" s="528"/>
      <c r="F764" s="528"/>
      <c r="G764" s="528"/>
      <c r="I764" s="529"/>
      <c r="J764" s="527"/>
      <c r="K764" s="527"/>
      <c r="L764" s="527"/>
      <c r="M764" s="528"/>
      <c r="N764" s="528"/>
      <c r="O764" s="528"/>
      <c r="P764" s="528"/>
      <c r="Q764" s="528"/>
      <c r="R764" s="528"/>
      <c r="S764" s="528"/>
      <c r="T764" s="528"/>
      <c r="U764" s="527"/>
      <c r="V764" s="528"/>
      <c r="W764" s="527"/>
      <c r="X764" s="529"/>
      <c r="Y764" s="529"/>
      <c r="Z764" s="529"/>
      <c r="AA764" s="529"/>
      <c r="AB764" s="529"/>
      <c r="AC764" s="529"/>
      <c r="AD764" s="529"/>
      <c r="AE764" s="529"/>
      <c r="AF764" s="529"/>
      <c r="AG764" s="529"/>
      <c r="AH764" s="529"/>
      <c r="AI764" s="529"/>
      <c r="AJ764" s="529"/>
      <c r="AK764" s="529"/>
      <c r="AL764" s="529"/>
      <c r="AM764" s="529"/>
      <c r="AN764" s="529"/>
      <c r="AO764" s="529"/>
      <c r="AP764" s="529"/>
      <c r="AQ764" s="529"/>
      <c r="AR764" s="529"/>
      <c r="AS764" s="529"/>
      <c r="AT764" s="529"/>
      <c r="AU764" s="529"/>
      <c r="AV764" s="529"/>
      <c r="AW764" s="529"/>
      <c r="AX764" s="529"/>
      <c r="AY764" s="529"/>
      <c r="AZ764" s="529"/>
      <c r="BA764" s="529"/>
      <c r="BB764" s="529"/>
      <c r="BC764" s="529"/>
      <c r="BD764" s="529"/>
      <c r="BE764" s="529"/>
      <c r="BF764" s="529"/>
      <c r="BG764" s="529"/>
      <c r="BH764" s="529"/>
      <c r="BI764" s="529"/>
      <c r="BJ764" s="529"/>
      <c r="BK764" s="529"/>
      <c r="BL764" s="529"/>
      <c r="BM764" s="529"/>
      <c r="BN764" s="529"/>
      <c r="BO764" s="529"/>
      <c r="BP764" s="529"/>
      <c r="BQ764" s="529"/>
      <c r="BR764" s="529"/>
      <c r="BS764" s="529"/>
      <c r="BT764" s="529"/>
    </row>
    <row r="765">
      <c r="A765" s="499"/>
      <c r="B765" s="527"/>
      <c r="C765" s="527"/>
      <c r="D765" s="528"/>
      <c r="E765" s="528"/>
      <c r="F765" s="528"/>
      <c r="G765" s="528"/>
      <c r="I765" s="529"/>
      <c r="J765" s="527"/>
      <c r="K765" s="527"/>
      <c r="L765" s="527"/>
      <c r="M765" s="528"/>
      <c r="N765" s="528"/>
      <c r="O765" s="528"/>
      <c r="P765" s="528"/>
      <c r="Q765" s="528"/>
      <c r="R765" s="528"/>
      <c r="S765" s="528"/>
      <c r="T765" s="528"/>
      <c r="U765" s="527"/>
      <c r="V765" s="528"/>
      <c r="W765" s="527"/>
      <c r="X765" s="529"/>
      <c r="Y765" s="529"/>
      <c r="Z765" s="529"/>
      <c r="AA765" s="529"/>
      <c r="AB765" s="529"/>
      <c r="AC765" s="529"/>
      <c r="AD765" s="529"/>
      <c r="AE765" s="529"/>
      <c r="AF765" s="529"/>
      <c r="AG765" s="529"/>
      <c r="AH765" s="529"/>
      <c r="AI765" s="529"/>
      <c r="AJ765" s="529"/>
      <c r="AK765" s="529"/>
      <c r="AL765" s="529"/>
      <c r="AM765" s="529"/>
      <c r="AN765" s="529"/>
      <c r="AO765" s="529"/>
      <c r="AP765" s="529"/>
      <c r="AQ765" s="529"/>
      <c r="AR765" s="529"/>
      <c r="AS765" s="529"/>
      <c r="AT765" s="529"/>
      <c r="AU765" s="529"/>
      <c r="AV765" s="529"/>
      <c r="AW765" s="529"/>
      <c r="AX765" s="529"/>
      <c r="AY765" s="529"/>
      <c r="AZ765" s="529"/>
      <c r="BA765" s="529"/>
      <c r="BB765" s="529"/>
      <c r="BC765" s="529"/>
      <c r="BD765" s="529"/>
      <c r="BE765" s="529"/>
      <c r="BF765" s="529"/>
      <c r="BG765" s="529"/>
      <c r="BH765" s="529"/>
      <c r="BI765" s="529"/>
      <c r="BJ765" s="529"/>
      <c r="BK765" s="529"/>
      <c r="BL765" s="529"/>
      <c r="BM765" s="529"/>
      <c r="BN765" s="529"/>
      <c r="BO765" s="529"/>
      <c r="BP765" s="529"/>
      <c r="BQ765" s="529"/>
      <c r="BR765" s="529"/>
      <c r="BS765" s="529"/>
      <c r="BT765" s="529"/>
    </row>
    <row r="766">
      <c r="A766" s="499"/>
      <c r="B766" s="527"/>
      <c r="C766" s="527"/>
      <c r="D766" s="528"/>
      <c r="E766" s="528"/>
      <c r="F766" s="528"/>
      <c r="G766" s="528"/>
      <c r="I766" s="529"/>
      <c r="J766" s="527"/>
      <c r="K766" s="527"/>
      <c r="L766" s="527"/>
      <c r="M766" s="528"/>
      <c r="N766" s="528"/>
      <c r="O766" s="528"/>
      <c r="P766" s="528"/>
      <c r="Q766" s="528"/>
      <c r="R766" s="528"/>
      <c r="S766" s="528"/>
      <c r="T766" s="528"/>
      <c r="U766" s="527"/>
      <c r="V766" s="528"/>
      <c r="W766" s="527"/>
      <c r="X766" s="529"/>
      <c r="Y766" s="529"/>
      <c r="Z766" s="529"/>
      <c r="AA766" s="529"/>
      <c r="AB766" s="529"/>
      <c r="AC766" s="529"/>
      <c r="AD766" s="529"/>
      <c r="AE766" s="529"/>
      <c r="AF766" s="529"/>
      <c r="AG766" s="529"/>
      <c r="AH766" s="529"/>
      <c r="AI766" s="529"/>
      <c r="AJ766" s="529"/>
      <c r="AK766" s="529"/>
      <c r="AL766" s="529"/>
      <c r="AM766" s="529"/>
      <c r="AN766" s="529"/>
      <c r="AO766" s="529"/>
      <c r="AP766" s="529"/>
      <c r="AQ766" s="529"/>
      <c r="AR766" s="529"/>
      <c r="AS766" s="529"/>
      <c r="AT766" s="529"/>
      <c r="AU766" s="529"/>
      <c r="AV766" s="529"/>
      <c r="AW766" s="529"/>
      <c r="AX766" s="529"/>
      <c r="AY766" s="529"/>
      <c r="AZ766" s="529"/>
      <c r="BA766" s="529"/>
      <c r="BB766" s="529"/>
      <c r="BC766" s="529"/>
      <c r="BD766" s="529"/>
      <c r="BE766" s="529"/>
      <c r="BF766" s="529"/>
      <c r="BG766" s="529"/>
      <c r="BH766" s="529"/>
      <c r="BI766" s="529"/>
      <c r="BJ766" s="529"/>
      <c r="BK766" s="529"/>
      <c r="BL766" s="529"/>
      <c r="BM766" s="529"/>
      <c r="BN766" s="529"/>
      <c r="BO766" s="529"/>
      <c r="BP766" s="529"/>
      <c r="BQ766" s="529"/>
      <c r="BR766" s="529"/>
      <c r="BS766" s="529"/>
      <c r="BT766" s="529"/>
    </row>
    <row r="767">
      <c r="A767" s="499"/>
      <c r="B767" s="527"/>
      <c r="C767" s="527"/>
      <c r="D767" s="528"/>
      <c r="E767" s="528"/>
      <c r="F767" s="528"/>
      <c r="G767" s="528"/>
      <c r="I767" s="529"/>
      <c r="J767" s="527"/>
      <c r="K767" s="527"/>
      <c r="L767" s="527"/>
      <c r="M767" s="528"/>
      <c r="N767" s="528"/>
      <c r="O767" s="528"/>
      <c r="P767" s="528"/>
      <c r="Q767" s="528"/>
      <c r="R767" s="528"/>
      <c r="S767" s="528"/>
      <c r="T767" s="528"/>
      <c r="U767" s="527"/>
      <c r="V767" s="528"/>
      <c r="W767" s="527"/>
      <c r="X767" s="529"/>
      <c r="Y767" s="529"/>
      <c r="Z767" s="529"/>
      <c r="AA767" s="529"/>
      <c r="AB767" s="529"/>
      <c r="AC767" s="529"/>
      <c r="AD767" s="529"/>
      <c r="AE767" s="529"/>
      <c r="AF767" s="529"/>
      <c r="AG767" s="529"/>
      <c r="AH767" s="529"/>
      <c r="AI767" s="529"/>
      <c r="AJ767" s="529"/>
      <c r="AK767" s="529"/>
      <c r="AL767" s="529"/>
      <c r="AM767" s="529"/>
      <c r="AN767" s="529"/>
      <c r="AO767" s="529"/>
      <c r="AP767" s="529"/>
      <c r="AQ767" s="529"/>
      <c r="AR767" s="529"/>
      <c r="AS767" s="529"/>
      <c r="AT767" s="529"/>
      <c r="AU767" s="529"/>
      <c r="AV767" s="529"/>
      <c r="AW767" s="529"/>
      <c r="AX767" s="529"/>
      <c r="AY767" s="529"/>
      <c r="AZ767" s="529"/>
      <c r="BA767" s="529"/>
      <c r="BB767" s="529"/>
      <c r="BC767" s="529"/>
      <c r="BD767" s="529"/>
      <c r="BE767" s="529"/>
      <c r="BF767" s="529"/>
      <c r="BG767" s="529"/>
      <c r="BH767" s="529"/>
      <c r="BI767" s="529"/>
      <c r="BJ767" s="529"/>
      <c r="BK767" s="529"/>
      <c r="BL767" s="529"/>
      <c r="BM767" s="529"/>
      <c r="BN767" s="529"/>
      <c r="BO767" s="529"/>
      <c r="BP767" s="529"/>
      <c r="BQ767" s="529"/>
      <c r="BR767" s="529"/>
      <c r="BS767" s="529"/>
      <c r="BT767" s="529"/>
    </row>
    <row r="768">
      <c r="A768" s="499"/>
      <c r="B768" s="527"/>
      <c r="C768" s="527"/>
      <c r="D768" s="528"/>
      <c r="E768" s="528"/>
      <c r="F768" s="528"/>
      <c r="G768" s="528"/>
      <c r="I768" s="529"/>
      <c r="J768" s="527"/>
      <c r="K768" s="527"/>
      <c r="L768" s="527"/>
      <c r="M768" s="528"/>
      <c r="N768" s="528"/>
      <c r="O768" s="528"/>
      <c r="P768" s="528"/>
      <c r="Q768" s="528"/>
      <c r="R768" s="528"/>
      <c r="S768" s="528"/>
      <c r="T768" s="528"/>
      <c r="U768" s="527"/>
      <c r="V768" s="528"/>
      <c r="W768" s="527"/>
      <c r="X768" s="529"/>
      <c r="Y768" s="529"/>
      <c r="Z768" s="529"/>
      <c r="AA768" s="529"/>
      <c r="AB768" s="529"/>
      <c r="AC768" s="529"/>
      <c r="AD768" s="529"/>
      <c r="AE768" s="529"/>
      <c r="AF768" s="529"/>
      <c r="AG768" s="529"/>
      <c r="AH768" s="529"/>
      <c r="AI768" s="529"/>
      <c r="AJ768" s="529"/>
      <c r="AK768" s="529"/>
      <c r="AL768" s="529"/>
      <c r="AM768" s="529"/>
      <c r="AN768" s="529"/>
      <c r="AO768" s="529"/>
      <c r="AP768" s="529"/>
      <c r="AQ768" s="529"/>
      <c r="AR768" s="529"/>
      <c r="AS768" s="529"/>
      <c r="AT768" s="529"/>
      <c r="AU768" s="529"/>
      <c r="AV768" s="529"/>
      <c r="AW768" s="529"/>
      <c r="AX768" s="529"/>
      <c r="AY768" s="529"/>
      <c r="AZ768" s="529"/>
      <c r="BA768" s="529"/>
      <c r="BB768" s="529"/>
      <c r="BC768" s="529"/>
      <c r="BD768" s="529"/>
      <c r="BE768" s="529"/>
      <c r="BF768" s="529"/>
      <c r="BG768" s="529"/>
      <c r="BH768" s="529"/>
      <c r="BI768" s="529"/>
      <c r="BJ768" s="529"/>
      <c r="BK768" s="529"/>
      <c r="BL768" s="529"/>
      <c r="BM768" s="529"/>
      <c r="BN768" s="529"/>
      <c r="BO768" s="529"/>
      <c r="BP768" s="529"/>
      <c r="BQ768" s="529"/>
      <c r="BR768" s="529"/>
      <c r="BS768" s="529"/>
      <c r="BT768" s="529"/>
    </row>
    <row r="769">
      <c r="A769" s="499"/>
      <c r="B769" s="527"/>
      <c r="C769" s="527"/>
      <c r="D769" s="528"/>
      <c r="E769" s="528"/>
      <c r="F769" s="528"/>
      <c r="G769" s="528"/>
      <c r="I769" s="529"/>
      <c r="J769" s="527"/>
      <c r="K769" s="527"/>
      <c r="L769" s="527"/>
      <c r="M769" s="528"/>
      <c r="N769" s="528"/>
      <c r="O769" s="528"/>
      <c r="P769" s="528"/>
      <c r="Q769" s="528"/>
      <c r="R769" s="528"/>
      <c r="S769" s="528"/>
      <c r="T769" s="528"/>
      <c r="U769" s="527"/>
      <c r="V769" s="528"/>
      <c r="W769" s="527"/>
      <c r="X769" s="529"/>
      <c r="Y769" s="529"/>
      <c r="Z769" s="529"/>
      <c r="AA769" s="529"/>
      <c r="AB769" s="529"/>
      <c r="AC769" s="529"/>
      <c r="AD769" s="529"/>
      <c r="AE769" s="529"/>
      <c r="AF769" s="529"/>
      <c r="AG769" s="529"/>
      <c r="AH769" s="529"/>
      <c r="AI769" s="529"/>
      <c r="AJ769" s="529"/>
      <c r="AK769" s="529"/>
      <c r="AL769" s="529"/>
      <c r="AM769" s="529"/>
      <c r="AN769" s="529"/>
      <c r="AO769" s="529"/>
      <c r="AP769" s="529"/>
      <c r="AQ769" s="529"/>
      <c r="AR769" s="529"/>
      <c r="AS769" s="529"/>
      <c r="AT769" s="529"/>
      <c r="AU769" s="529"/>
      <c r="AV769" s="529"/>
      <c r="AW769" s="529"/>
      <c r="AX769" s="529"/>
      <c r="AY769" s="529"/>
      <c r="AZ769" s="529"/>
      <c r="BA769" s="529"/>
      <c r="BB769" s="529"/>
      <c r="BC769" s="529"/>
      <c r="BD769" s="529"/>
      <c r="BE769" s="529"/>
      <c r="BF769" s="529"/>
      <c r="BG769" s="529"/>
      <c r="BH769" s="529"/>
      <c r="BI769" s="529"/>
      <c r="BJ769" s="529"/>
      <c r="BK769" s="529"/>
      <c r="BL769" s="529"/>
      <c r="BM769" s="529"/>
      <c r="BN769" s="529"/>
      <c r="BO769" s="529"/>
      <c r="BP769" s="529"/>
      <c r="BQ769" s="529"/>
      <c r="BR769" s="529"/>
      <c r="BS769" s="529"/>
      <c r="BT769" s="529"/>
    </row>
    <row r="770">
      <c r="A770" s="499"/>
      <c r="B770" s="527"/>
      <c r="C770" s="527"/>
      <c r="D770" s="528"/>
      <c r="E770" s="528"/>
      <c r="F770" s="528"/>
      <c r="G770" s="528"/>
      <c r="I770" s="529"/>
      <c r="J770" s="527"/>
      <c r="K770" s="527"/>
      <c r="L770" s="527"/>
      <c r="M770" s="528"/>
      <c r="N770" s="528"/>
      <c r="O770" s="528"/>
      <c r="P770" s="528"/>
      <c r="Q770" s="528"/>
      <c r="R770" s="528"/>
      <c r="S770" s="528"/>
      <c r="T770" s="528"/>
      <c r="U770" s="527"/>
      <c r="V770" s="528"/>
      <c r="W770" s="527"/>
      <c r="X770" s="529"/>
      <c r="Y770" s="529"/>
      <c r="Z770" s="529"/>
      <c r="AA770" s="529"/>
      <c r="AB770" s="529"/>
      <c r="AC770" s="529"/>
      <c r="AD770" s="529"/>
      <c r="AE770" s="529"/>
      <c r="AF770" s="529"/>
      <c r="AG770" s="529"/>
      <c r="AH770" s="529"/>
      <c r="AI770" s="529"/>
      <c r="AJ770" s="529"/>
      <c r="AK770" s="529"/>
      <c r="AL770" s="529"/>
      <c r="AM770" s="529"/>
      <c r="AN770" s="529"/>
      <c r="AO770" s="529"/>
      <c r="AP770" s="529"/>
      <c r="AQ770" s="529"/>
      <c r="AR770" s="529"/>
      <c r="AS770" s="529"/>
      <c r="AT770" s="529"/>
      <c r="AU770" s="529"/>
      <c r="AV770" s="529"/>
      <c r="AW770" s="529"/>
      <c r="AX770" s="529"/>
      <c r="AY770" s="529"/>
      <c r="AZ770" s="529"/>
      <c r="BA770" s="529"/>
      <c r="BB770" s="529"/>
      <c r="BC770" s="529"/>
      <c r="BD770" s="529"/>
      <c r="BE770" s="529"/>
      <c r="BF770" s="529"/>
      <c r="BG770" s="529"/>
      <c r="BH770" s="529"/>
      <c r="BI770" s="529"/>
      <c r="BJ770" s="529"/>
      <c r="BK770" s="529"/>
      <c r="BL770" s="529"/>
      <c r="BM770" s="529"/>
      <c r="BN770" s="529"/>
      <c r="BO770" s="529"/>
      <c r="BP770" s="529"/>
      <c r="BQ770" s="529"/>
      <c r="BR770" s="529"/>
      <c r="BS770" s="529"/>
      <c r="BT770" s="529"/>
    </row>
    <row r="771">
      <c r="A771" s="499"/>
      <c r="B771" s="527"/>
      <c r="C771" s="527"/>
      <c r="D771" s="528"/>
      <c r="E771" s="528"/>
      <c r="F771" s="528"/>
      <c r="G771" s="528"/>
      <c r="I771" s="529"/>
      <c r="J771" s="527"/>
      <c r="K771" s="527"/>
      <c r="L771" s="527"/>
      <c r="M771" s="528"/>
      <c r="N771" s="528"/>
      <c r="O771" s="528"/>
      <c r="P771" s="528"/>
      <c r="Q771" s="528"/>
      <c r="R771" s="528"/>
      <c r="S771" s="528"/>
      <c r="T771" s="528"/>
      <c r="U771" s="527"/>
      <c r="V771" s="528"/>
      <c r="W771" s="527"/>
      <c r="X771" s="529"/>
      <c r="Y771" s="529"/>
      <c r="Z771" s="529"/>
      <c r="AA771" s="529"/>
      <c r="AB771" s="529"/>
      <c r="AC771" s="529"/>
      <c r="AD771" s="529"/>
      <c r="AE771" s="529"/>
      <c r="AF771" s="529"/>
      <c r="AG771" s="529"/>
      <c r="AH771" s="529"/>
      <c r="AI771" s="529"/>
      <c r="AJ771" s="529"/>
      <c r="AK771" s="529"/>
      <c r="AL771" s="529"/>
      <c r="AM771" s="529"/>
      <c r="AN771" s="529"/>
      <c r="AO771" s="529"/>
      <c r="AP771" s="529"/>
      <c r="AQ771" s="529"/>
      <c r="AR771" s="529"/>
      <c r="AS771" s="529"/>
      <c r="AT771" s="529"/>
      <c r="AU771" s="529"/>
      <c r="AV771" s="529"/>
      <c r="AW771" s="529"/>
      <c r="AX771" s="529"/>
      <c r="AY771" s="529"/>
      <c r="AZ771" s="529"/>
      <c r="BA771" s="529"/>
      <c r="BB771" s="529"/>
      <c r="BC771" s="529"/>
      <c r="BD771" s="529"/>
      <c r="BE771" s="529"/>
      <c r="BF771" s="529"/>
      <c r="BG771" s="529"/>
      <c r="BH771" s="529"/>
      <c r="BI771" s="529"/>
      <c r="BJ771" s="529"/>
      <c r="BK771" s="529"/>
      <c r="BL771" s="529"/>
      <c r="BM771" s="529"/>
      <c r="BN771" s="529"/>
      <c r="BO771" s="529"/>
      <c r="BP771" s="529"/>
      <c r="BQ771" s="529"/>
      <c r="BR771" s="529"/>
      <c r="BS771" s="529"/>
      <c r="BT771" s="529"/>
    </row>
    <row r="772">
      <c r="A772" s="499"/>
      <c r="B772" s="527"/>
      <c r="C772" s="527"/>
      <c r="D772" s="528"/>
      <c r="E772" s="528"/>
      <c r="F772" s="528"/>
      <c r="G772" s="528"/>
      <c r="I772" s="529"/>
      <c r="J772" s="527"/>
      <c r="K772" s="527"/>
      <c r="L772" s="527"/>
      <c r="M772" s="528"/>
      <c r="N772" s="528"/>
      <c r="O772" s="528"/>
      <c r="P772" s="528"/>
      <c r="Q772" s="528"/>
      <c r="R772" s="528"/>
      <c r="S772" s="528"/>
      <c r="T772" s="528"/>
      <c r="U772" s="527"/>
      <c r="V772" s="528"/>
      <c r="W772" s="527"/>
      <c r="X772" s="529"/>
      <c r="Y772" s="529"/>
      <c r="Z772" s="529"/>
      <c r="AA772" s="529"/>
      <c r="AB772" s="529"/>
      <c r="AC772" s="529"/>
      <c r="AD772" s="529"/>
      <c r="AE772" s="529"/>
      <c r="AF772" s="529"/>
      <c r="AG772" s="529"/>
      <c r="AH772" s="529"/>
      <c r="AI772" s="529"/>
      <c r="AJ772" s="529"/>
      <c r="AK772" s="529"/>
      <c r="AL772" s="529"/>
      <c r="AM772" s="529"/>
      <c r="AN772" s="529"/>
      <c r="AO772" s="529"/>
      <c r="AP772" s="529"/>
      <c r="AQ772" s="529"/>
      <c r="AR772" s="529"/>
      <c r="AS772" s="529"/>
      <c r="AT772" s="529"/>
      <c r="AU772" s="529"/>
      <c r="AV772" s="529"/>
      <c r="AW772" s="529"/>
      <c r="AX772" s="529"/>
      <c r="AY772" s="529"/>
      <c r="AZ772" s="529"/>
      <c r="BA772" s="529"/>
      <c r="BB772" s="529"/>
      <c r="BC772" s="529"/>
      <c r="BD772" s="529"/>
      <c r="BE772" s="529"/>
      <c r="BF772" s="529"/>
      <c r="BG772" s="529"/>
      <c r="BH772" s="529"/>
      <c r="BI772" s="529"/>
      <c r="BJ772" s="529"/>
      <c r="BK772" s="529"/>
      <c r="BL772" s="529"/>
      <c r="BM772" s="529"/>
      <c r="BN772" s="529"/>
      <c r="BO772" s="529"/>
      <c r="BP772" s="529"/>
      <c r="BQ772" s="529"/>
      <c r="BR772" s="529"/>
      <c r="BS772" s="529"/>
      <c r="BT772" s="529"/>
    </row>
    <row r="773">
      <c r="A773" s="499"/>
      <c r="B773" s="527"/>
      <c r="C773" s="527"/>
      <c r="D773" s="528"/>
      <c r="E773" s="528"/>
      <c r="F773" s="528"/>
      <c r="G773" s="528"/>
      <c r="I773" s="529"/>
      <c r="J773" s="527"/>
      <c r="K773" s="527"/>
      <c r="L773" s="527"/>
      <c r="M773" s="528"/>
      <c r="N773" s="528"/>
      <c r="O773" s="528"/>
      <c r="P773" s="528"/>
      <c r="Q773" s="528"/>
      <c r="R773" s="528"/>
      <c r="S773" s="528"/>
      <c r="T773" s="528"/>
      <c r="U773" s="527"/>
      <c r="V773" s="528"/>
      <c r="W773" s="527"/>
      <c r="X773" s="529"/>
      <c r="Y773" s="529"/>
      <c r="Z773" s="529"/>
      <c r="AA773" s="529"/>
      <c r="AB773" s="529"/>
      <c r="AC773" s="529"/>
      <c r="AD773" s="529"/>
      <c r="AE773" s="529"/>
      <c r="AF773" s="529"/>
      <c r="AG773" s="529"/>
      <c r="AH773" s="529"/>
      <c r="AI773" s="529"/>
      <c r="AJ773" s="529"/>
      <c r="AK773" s="529"/>
      <c r="AL773" s="529"/>
      <c r="AM773" s="529"/>
      <c r="AN773" s="529"/>
      <c r="AO773" s="529"/>
      <c r="AP773" s="529"/>
      <c r="AQ773" s="529"/>
      <c r="AR773" s="529"/>
      <c r="AS773" s="529"/>
      <c r="AT773" s="529"/>
      <c r="AU773" s="529"/>
      <c r="AV773" s="529"/>
      <c r="AW773" s="529"/>
      <c r="AX773" s="529"/>
      <c r="AY773" s="529"/>
      <c r="AZ773" s="529"/>
      <c r="BA773" s="529"/>
      <c r="BB773" s="529"/>
      <c r="BC773" s="529"/>
      <c r="BD773" s="529"/>
      <c r="BE773" s="529"/>
      <c r="BF773" s="529"/>
      <c r="BG773" s="529"/>
      <c r="BH773" s="529"/>
      <c r="BI773" s="529"/>
      <c r="BJ773" s="529"/>
      <c r="BK773" s="529"/>
      <c r="BL773" s="529"/>
      <c r="BM773" s="529"/>
      <c r="BN773" s="529"/>
      <c r="BO773" s="529"/>
      <c r="BP773" s="529"/>
      <c r="BQ773" s="529"/>
      <c r="BR773" s="529"/>
      <c r="BS773" s="529"/>
      <c r="BT773" s="529"/>
    </row>
    <row r="774">
      <c r="A774" s="499"/>
      <c r="B774" s="527"/>
      <c r="C774" s="527"/>
      <c r="D774" s="528"/>
      <c r="E774" s="528"/>
      <c r="F774" s="528"/>
      <c r="G774" s="528"/>
      <c r="I774" s="529"/>
      <c r="J774" s="527"/>
      <c r="K774" s="527"/>
      <c r="L774" s="527"/>
      <c r="M774" s="528"/>
      <c r="N774" s="528"/>
      <c r="O774" s="528"/>
      <c r="P774" s="528"/>
      <c r="Q774" s="528"/>
      <c r="R774" s="528"/>
      <c r="S774" s="528"/>
      <c r="T774" s="528"/>
      <c r="U774" s="527"/>
      <c r="V774" s="528"/>
      <c r="W774" s="527"/>
      <c r="X774" s="529"/>
      <c r="Y774" s="529"/>
      <c r="Z774" s="529"/>
      <c r="AA774" s="529"/>
      <c r="AB774" s="529"/>
      <c r="AC774" s="529"/>
      <c r="AD774" s="529"/>
      <c r="AE774" s="529"/>
      <c r="AF774" s="529"/>
      <c r="AG774" s="529"/>
      <c r="AH774" s="529"/>
      <c r="AI774" s="529"/>
      <c r="AJ774" s="529"/>
      <c r="AK774" s="529"/>
      <c r="AL774" s="529"/>
      <c r="AM774" s="529"/>
      <c r="AN774" s="529"/>
      <c r="AO774" s="529"/>
      <c r="AP774" s="529"/>
      <c r="AQ774" s="529"/>
      <c r="AR774" s="529"/>
      <c r="AS774" s="529"/>
      <c r="AT774" s="529"/>
      <c r="AU774" s="529"/>
      <c r="AV774" s="529"/>
      <c r="AW774" s="529"/>
      <c r="AX774" s="529"/>
      <c r="AY774" s="529"/>
      <c r="AZ774" s="529"/>
      <c r="BA774" s="529"/>
      <c r="BB774" s="529"/>
      <c r="BC774" s="529"/>
      <c r="BD774" s="529"/>
      <c r="BE774" s="529"/>
      <c r="BF774" s="529"/>
      <c r="BG774" s="529"/>
      <c r="BH774" s="529"/>
      <c r="BI774" s="529"/>
      <c r="BJ774" s="529"/>
      <c r="BK774" s="529"/>
      <c r="BL774" s="529"/>
      <c r="BM774" s="529"/>
      <c r="BN774" s="529"/>
      <c r="BO774" s="529"/>
      <c r="BP774" s="529"/>
      <c r="BQ774" s="529"/>
      <c r="BR774" s="529"/>
      <c r="BS774" s="529"/>
      <c r="BT774" s="529"/>
    </row>
    <row r="775">
      <c r="A775" s="499"/>
      <c r="B775" s="527"/>
      <c r="C775" s="527"/>
      <c r="D775" s="528"/>
      <c r="E775" s="528"/>
      <c r="F775" s="528"/>
      <c r="G775" s="528"/>
      <c r="I775" s="529"/>
      <c r="J775" s="527"/>
      <c r="K775" s="527"/>
      <c r="L775" s="527"/>
      <c r="M775" s="528"/>
      <c r="N775" s="528"/>
      <c r="O775" s="528"/>
      <c r="P775" s="528"/>
      <c r="Q775" s="528"/>
      <c r="R775" s="528"/>
      <c r="S775" s="528"/>
      <c r="T775" s="528"/>
      <c r="U775" s="527"/>
      <c r="V775" s="528"/>
      <c r="W775" s="527"/>
      <c r="X775" s="529"/>
      <c r="Y775" s="529"/>
      <c r="Z775" s="529"/>
      <c r="AA775" s="529"/>
      <c r="AB775" s="529"/>
      <c r="AC775" s="529"/>
      <c r="AD775" s="529"/>
      <c r="AE775" s="529"/>
      <c r="AF775" s="529"/>
      <c r="AG775" s="529"/>
      <c r="AH775" s="529"/>
      <c r="AI775" s="529"/>
      <c r="AJ775" s="529"/>
      <c r="AK775" s="529"/>
      <c r="AL775" s="529"/>
      <c r="AM775" s="529"/>
      <c r="AN775" s="529"/>
      <c r="AO775" s="529"/>
      <c r="AP775" s="529"/>
      <c r="AQ775" s="529"/>
      <c r="AR775" s="529"/>
      <c r="AS775" s="529"/>
      <c r="AT775" s="529"/>
      <c r="AU775" s="529"/>
      <c r="AV775" s="529"/>
      <c r="AW775" s="529"/>
      <c r="AX775" s="529"/>
      <c r="AY775" s="529"/>
      <c r="AZ775" s="529"/>
      <c r="BA775" s="529"/>
      <c r="BB775" s="529"/>
      <c r="BC775" s="529"/>
      <c r="BD775" s="529"/>
      <c r="BE775" s="529"/>
      <c r="BF775" s="529"/>
      <c r="BG775" s="529"/>
      <c r="BH775" s="529"/>
      <c r="BI775" s="529"/>
      <c r="BJ775" s="529"/>
      <c r="BK775" s="529"/>
      <c r="BL775" s="529"/>
      <c r="BM775" s="529"/>
      <c r="BN775" s="529"/>
      <c r="BO775" s="529"/>
      <c r="BP775" s="529"/>
      <c r="BQ775" s="529"/>
      <c r="BR775" s="529"/>
      <c r="BS775" s="529"/>
      <c r="BT775" s="529"/>
    </row>
    <row r="776">
      <c r="A776" s="499"/>
      <c r="B776" s="527"/>
      <c r="C776" s="527"/>
      <c r="D776" s="528"/>
      <c r="E776" s="528"/>
      <c r="F776" s="528"/>
      <c r="G776" s="528"/>
      <c r="I776" s="529"/>
      <c r="J776" s="527"/>
      <c r="K776" s="527"/>
      <c r="L776" s="527"/>
      <c r="M776" s="528"/>
      <c r="N776" s="528"/>
      <c r="O776" s="528"/>
      <c r="P776" s="528"/>
      <c r="Q776" s="528"/>
      <c r="R776" s="528"/>
      <c r="S776" s="528"/>
      <c r="T776" s="528"/>
      <c r="U776" s="527"/>
      <c r="V776" s="528"/>
      <c r="W776" s="527"/>
      <c r="X776" s="529"/>
      <c r="Y776" s="529"/>
      <c r="Z776" s="529"/>
      <c r="AA776" s="529"/>
      <c r="AB776" s="529"/>
      <c r="AC776" s="529"/>
      <c r="AD776" s="529"/>
      <c r="AE776" s="529"/>
      <c r="AF776" s="529"/>
      <c r="AG776" s="529"/>
      <c r="AH776" s="529"/>
      <c r="AI776" s="529"/>
      <c r="AJ776" s="529"/>
      <c r="AK776" s="529"/>
      <c r="AL776" s="529"/>
      <c r="AM776" s="529"/>
      <c r="AN776" s="529"/>
      <c r="AO776" s="529"/>
      <c r="AP776" s="529"/>
      <c r="AQ776" s="529"/>
      <c r="AR776" s="529"/>
      <c r="AS776" s="529"/>
      <c r="AT776" s="529"/>
      <c r="AU776" s="529"/>
      <c r="AV776" s="529"/>
      <c r="AW776" s="529"/>
      <c r="AX776" s="529"/>
      <c r="AY776" s="529"/>
      <c r="AZ776" s="529"/>
      <c r="BA776" s="529"/>
      <c r="BB776" s="529"/>
      <c r="BC776" s="529"/>
      <c r="BD776" s="529"/>
      <c r="BE776" s="529"/>
      <c r="BF776" s="529"/>
      <c r="BG776" s="529"/>
      <c r="BH776" s="529"/>
      <c r="BI776" s="529"/>
      <c r="BJ776" s="529"/>
      <c r="BK776" s="529"/>
      <c r="BL776" s="529"/>
      <c r="BM776" s="529"/>
      <c r="BN776" s="529"/>
      <c r="BO776" s="529"/>
      <c r="BP776" s="529"/>
      <c r="BQ776" s="529"/>
      <c r="BR776" s="529"/>
      <c r="BS776" s="529"/>
      <c r="BT776" s="529"/>
    </row>
    <row r="777">
      <c r="A777" s="499"/>
      <c r="B777" s="527"/>
      <c r="C777" s="527"/>
      <c r="D777" s="528"/>
      <c r="E777" s="528"/>
      <c r="F777" s="528"/>
      <c r="G777" s="528"/>
      <c r="I777" s="529"/>
      <c r="J777" s="527"/>
      <c r="K777" s="527"/>
      <c r="L777" s="527"/>
      <c r="M777" s="528"/>
      <c r="N777" s="528"/>
      <c r="O777" s="528"/>
      <c r="P777" s="528"/>
      <c r="Q777" s="528"/>
      <c r="R777" s="528"/>
      <c r="S777" s="528"/>
      <c r="T777" s="528"/>
      <c r="U777" s="527"/>
      <c r="V777" s="528"/>
      <c r="W777" s="527"/>
      <c r="X777" s="529"/>
      <c r="Y777" s="529"/>
      <c r="Z777" s="529"/>
      <c r="AA777" s="529"/>
      <c r="AB777" s="529"/>
      <c r="AC777" s="529"/>
      <c r="AD777" s="529"/>
      <c r="AE777" s="529"/>
      <c r="AF777" s="529"/>
      <c r="AG777" s="529"/>
      <c r="AH777" s="529"/>
      <c r="AI777" s="529"/>
      <c r="AJ777" s="529"/>
      <c r="AK777" s="529"/>
      <c r="AL777" s="529"/>
      <c r="AM777" s="529"/>
      <c r="AN777" s="529"/>
      <c r="AO777" s="529"/>
      <c r="AP777" s="529"/>
      <c r="AQ777" s="529"/>
      <c r="AR777" s="529"/>
      <c r="AS777" s="529"/>
      <c r="AT777" s="529"/>
      <c r="AU777" s="529"/>
      <c r="AV777" s="529"/>
      <c r="AW777" s="529"/>
      <c r="AX777" s="529"/>
      <c r="AY777" s="529"/>
      <c r="AZ777" s="529"/>
      <c r="BA777" s="529"/>
      <c r="BB777" s="529"/>
      <c r="BC777" s="529"/>
      <c r="BD777" s="529"/>
      <c r="BE777" s="529"/>
      <c r="BF777" s="529"/>
      <c r="BG777" s="529"/>
      <c r="BH777" s="529"/>
      <c r="BI777" s="529"/>
      <c r="BJ777" s="529"/>
      <c r="BK777" s="529"/>
      <c r="BL777" s="529"/>
      <c r="BM777" s="529"/>
      <c r="BN777" s="529"/>
      <c r="BO777" s="529"/>
      <c r="BP777" s="529"/>
      <c r="BQ777" s="529"/>
      <c r="BR777" s="529"/>
      <c r="BS777" s="529"/>
      <c r="BT777" s="529"/>
    </row>
    <row r="778">
      <c r="A778" s="499"/>
      <c r="B778" s="527"/>
      <c r="C778" s="527"/>
      <c r="D778" s="528"/>
      <c r="E778" s="528"/>
      <c r="F778" s="528"/>
      <c r="G778" s="528"/>
      <c r="I778" s="529"/>
      <c r="J778" s="527"/>
      <c r="K778" s="527"/>
      <c r="L778" s="527"/>
      <c r="M778" s="528"/>
      <c r="N778" s="528"/>
      <c r="O778" s="528"/>
      <c r="P778" s="528"/>
      <c r="Q778" s="528"/>
      <c r="R778" s="528"/>
      <c r="S778" s="528"/>
      <c r="T778" s="528"/>
      <c r="U778" s="527"/>
      <c r="V778" s="528"/>
      <c r="W778" s="527"/>
      <c r="X778" s="529"/>
      <c r="Y778" s="529"/>
      <c r="Z778" s="529"/>
      <c r="AA778" s="529"/>
      <c r="AB778" s="529"/>
      <c r="AC778" s="529"/>
      <c r="AD778" s="529"/>
      <c r="AE778" s="529"/>
      <c r="AF778" s="529"/>
      <c r="AG778" s="529"/>
      <c r="AH778" s="529"/>
      <c r="AI778" s="529"/>
      <c r="AJ778" s="529"/>
      <c r="AK778" s="529"/>
      <c r="AL778" s="529"/>
      <c r="AM778" s="529"/>
      <c r="AN778" s="529"/>
      <c r="AO778" s="529"/>
      <c r="AP778" s="529"/>
      <c r="AQ778" s="529"/>
      <c r="AR778" s="529"/>
      <c r="AS778" s="529"/>
      <c r="AT778" s="529"/>
      <c r="AU778" s="529"/>
      <c r="AV778" s="529"/>
      <c r="AW778" s="529"/>
      <c r="AX778" s="529"/>
      <c r="AY778" s="529"/>
      <c r="AZ778" s="529"/>
      <c r="BA778" s="529"/>
      <c r="BB778" s="529"/>
      <c r="BC778" s="529"/>
      <c r="BD778" s="529"/>
      <c r="BE778" s="529"/>
      <c r="BF778" s="529"/>
      <c r="BG778" s="529"/>
      <c r="BH778" s="529"/>
      <c r="BI778" s="529"/>
      <c r="BJ778" s="529"/>
      <c r="BK778" s="529"/>
      <c r="BL778" s="529"/>
      <c r="BM778" s="529"/>
      <c r="BN778" s="529"/>
      <c r="BO778" s="529"/>
      <c r="BP778" s="529"/>
      <c r="BQ778" s="529"/>
      <c r="BR778" s="529"/>
      <c r="BS778" s="529"/>
      <c r="BT778" s="529"/>
    </row>
    <row r="779">
      <c r="A779" s="499"/>
      <c r="B779" s="527"/>
      <c r="C779" s="527"/>
      <c r="D779" s="528"/>
      <c r="E779" s="528"/>
      <c r="F779" s="528"/>
      <c r="G779" s="528"/>
      <c r="I779" s="529"/>
      <c r="J779" s="527"/>
      <c r="K779" s="527"/>
      <c r="L779" s="527"/>
      <c r="M779" s="528"/>
      <c r="N779" s="528"/>
      <c r="O779" s="528"/>
      <c r="P779" s="528"/>
      <c r="Q779" s="528"/>
      <c r="R779" s="528"/>
      <c r="S779" s="528"/>
      <c r="T779" s="528"/>
      <c r="U779" s="527"/>
      <c r="V779" s="528"/>
      <c r="W779" s="527"/>
      <c r="X779" s="529"/>
      <c r="Y779" s="529"/>
      <c r="Z779" s="529"/>
      <c r="AA779" s="529"/>
      <c r="AB779" s="529"/>
      <c r="AC779" s="529"/>
      <c r="AD779" s="529"/>
      <c r="AE779" s="529"/>
      <c r="AF779" s="529"/>
      <c r="AG779" s="529"/>
      <c r="AH779" s="529"/>
      <c r="AI779" s="529"/>
      <c r="AJ779" s="529"/>
      <c r="AK779" s="529"/>
      <c r="AL779" s="529"/>
      <c r="AM779" s="529"/>
      <c r="AN779" s="529"/>
      <c r="AO779" s="529"/>
      <c r="AP779" s="529"/>
      <c r="AQ779" s="529"/>
      <c r="AR779" s="529"/>
      <c r="AS779" s="529"/>
      <c r="AT779" s="529"/>
      <c r="AU779" s="529"/>
      <c r="AV779" s="529"/>
      <c r="AW779" s="529"/>
      <c r="AX779" s="529"/>
      <c r="AY779" s="529"/>
      <c r="AZ779" s="529"/>
      <c r="BA779" s="529"/>
      <c r="BB779" s="529"/>
      <c r="BC779" s="529"/>
      <c r="BD779" s="529"/>
      <c r="BE779" s="529"/>
      <c r="BF779" s="529"/>
      <c r="BG779" s="529"/>
      <c r="BH779" s="529"/>
      <c r="BI779" s="529"/>
      <c r="BJ779" s="529"/>
      <c r="BK779" s="529"/>
      <c r="BL779" s="529"/>
      <c r="BM779" s="529"/>
      <c r="BN779" s="529"/>
      <c r="BO779" s="529"/>
      <c r="BP779" s="529"/>
      <c r="BQ779" s="529"/>
      <c r="BR779" s="529"/>
      <c r="BS779" s="529"/>
      <c r="BT779" s="529"/>
    </row>
    <row r="780">
      <c r="A780" s="499"/>
      <c r="B780" s="527"/>
      <c r="C780" s="527"/>
      <c r="D780" s="528"/>
      <c r="E780" s="528"/>
      <c r="F780" s="528"/>
      <c r="G780" s="528"/>
      <c r="I780" s="529"/>
      <c r="J780" s="527"/>
      <c r="K780" s="527"/>
      <c r="L780" s="527"/>
      <c r="M780" s="528"/>
      <c r="N780" s="528"/>
      <c r="O780" s="528"/>
      <c r="P780" s="528"/>
      <c r="Q780" s="528"/>
      <c r="R780" s="528"/>
      <c r="S780" s="528"/>
      <c r="T780" s="528"/>
      <c r="U780" s="527"/>
      <c r="V780" s="528"/>
      <c r="W780" s="527"/>
      <c r="X780" s="529"/>
      <c r="Y780" s="529"/>
      <c r="Z780" s="529"/>
      <c r="AA780" s="529"/>
      <c r="AB780" s="529"/>
      <c r="AC780" s="529"/>
      <c r="AD780" s="529"/>
      <c r="AE780" s="529"/>
      <c r="AF780" s="529"/>
      <c r="AG780" s="529"/>
      <c r="AH780" s="529"/>
      <c r="AI780" s="529"/>
      <c r="AJ780" s="529"/>
      <c r="AK780" s="529"/>
      <c r="AL780" s="529"/>
      <c r="AM780" s="529"/>
      <c r="AN780" s="529"/>
      <c r="AO780" s="529"/>
      <c r="AP780" s="529"/>
      <c r="AQ780" s="529"/>
      <c r="AR780" s="529"/>
      <c r="AS780" s="529"/>
      <c r="AT780" s="529"/>
      <c r="AU780" s="529"/>
      <c r="AV780" s="529"/>
      <c r="AW780" s="529"/>
      <c r="AX780" s="529"/>
      <c r="AY780" s="529"/>
      <c r="AZ780" s="529"/>
      <c r="BA780" s="529"/>
      <c r="BB780" s="529"/>
      <c r="BC780" s="529"/>
      <c r="BD780" s="529"/>
      <c r="BE780" s="529"/>
      <c r="BF780" s="529"/>
      <c r="BG780" s="529"/>
      <c r="BH780" s="529"/>
      <c r="BI780" s="529"/>
      <c r="BJ780" s="529"/>
      <c r="BK780" s="529"/>
      <c r="BL780" s="529"/>
      <c r="BM780" s="529"/>
      <c r="BN780" s="529"/>
      <c r="BO780" s="529"/>
      <c r="BP780" s="529"/>
      <c r="BQ780" s="529"/>
      <c r="BR780" s="529"/>
      <c r="BS780" s="529"/>
      <c r="BT780" s="529"/>
    </row>
    <row r="781">
      <c r="A781" s="499"/>
      <c r="B781" s="527"/>
      <c r="C781" s="527"/>
      <c r="D781" s="528"/>
      <c r="E781" s="528"/>
      <c r="F781" s="528"/>
      <c r="G781" s="528"/>
      <c r="I781" s="529"/>
      <c r="J781" s="527"/>
      <c r="K781" s="527"/>
      <c r="L781" s="527"/>
      <c r="M781" s="528"/>
      <c r="N781" s="528"/>
      <c r="O781" s="528"/>
      <c r="P781" s="528"/>
      <c r="Q781" s="528"/>
      <c r="R781" s="528"/>
      <c r="S781" s="528"/>
      <c r="T781" s="528"/>
      <c r="U781" s="527"/>
      <c r="V781" s="528"/>
      <c r="W781" s="527"/>
      <c r="X781" s="529"/>
      <c r="Y781" s="529"/>
      <c r="Z781" s="529"/>
      <c r="AA781" s="529"/>
      <c r="AB781" s="529"/>
      <c r="AC781" s="529"/>
      <c r="AD781" s="529"/>
      <c r="AE781" s="529"/>
      <c r="AF781" s="529"/>
      <c r="AG781" s="529"/>
      <c r="AH781" s="529"/>
      <c r="AI781" s="529"/>
      <c r="AJ781" s="529"/>
      <c r="AK781" s="529"/>
      <c r="AL781" s="529"/>
      <c r="AM781" s="529"/>
      <c r="AN781" s="529"/>
      <c r="AO781" s="529"/>
      <c r="AP781" s="529"/>
      <c r="AQ781" s="529"/>
      <c r="AR781" s="529"/>
      <c r="AS781" s="529"/>
      <c r="AT781" s="529"/>
      <c r="AU781" s="529"/>
      <c r="AV781" s="529"/>
      <c r="AW781" s="529"/>
      <c r="AX781" s="529"/>
      <c r="AY781" s="529"/>
      <c r="AZ781" s="529"/>
      <c r="BA781" s="529"/>
      <c r="BB781" s="529"/>
      <c r="BC781" s="529"/>
      <c r="BD781" s="529"/>
      <c r="BE781" s="529"/>
      <c r="BF781" s="529"/>
      <c r="BG781" s="529"/>
      <c r="BH781" s="529"/>
      <c r="BI781" s="529"/>
      <c r="BJ781" s="529"/>
      <c r="BK781" s="529"/>
      <c r="BL781" s="529"/>
      <c r="BM781" s="529"/>
      <c r="BN781" s="529"/>
      <c r="BO781" s="529"/>
      <c r="BP781" s="529"/>
      <c r="BQ781" s="529"/>
      <c r="BR781" s="529"/>
      <c r="BS781" s="529"/>
      <c r="BT781" s="529"/>
    </row>
    <row r="782">
      <c r="A782" s="499"/>
      <c r="B782" s="527"/>
      <c r="C782" s="527"/>
      <c r="D782" s="528"/>
      <c r="E782" s="528"/>
      <c r="F782" s="528"/>
      <c r="G782" s="528"/>
      <c r="I782" s="529"/>
      <c r="J782" s="527"/>
      <c r="K782" s="527"/>
      <c r="L782" s="527"/>
      <c r="M782" s="528"/>
      <c r="N782" s="528"/>
      <c r="O782" s="528"/>
      <c r="P782" s="528"/>
      <c r="Q782" s="528"/>
      <c r="R782" s="528"/>
      <c r="S782" s="528"/>
      <c r="T782" s="528"/>
      <c r="U782" s="527"/>
      <c r="V782" s="528"/>
      <c r="W782" s="527"/>
      <c r="X782" s="529"/>
      <c r="Y782" s="529"/>
      <c r="Z782" s="529"/>
      <c r="AA782" s="529"/>
      <c r="AB782" s="529"/>
      <c r="AC782" s="529"/>
      <c r="AD782" s="529"/>
      <c r="AE782" s="529"/>
      <c r="AF782" s="529"/>
      <c r="AG782" s="529"/>
      <c r="AH782" s="529"/>
      <c r="AI782" s="529"/>
      <c r="AJ782" s="529"/>
      <c r="AK782" s="529"/>
      <c r="AL782" s="529"/>
      <c r="AM782" s="529"/>
      <c r="AN782" s="529"/>
      <c r="AO782" s="529"/>
      <c r="AP782" s="529"/>
      <c r="AQ782" s="529"/>
      <c r="AR782" s="529"/>
      <c r="AS782" s="529"/>
      <c r="AT782" s="529"/>
      <c r="AU782" s="529"/>
      <c r="AV782" s="529"/>
      <c r="AW782" s="529"/>
      <c r="AX782" s="529"/>
      <c r="AY782" s="529"/>
      <c r="AZ782" s="529"/>
      <c r="BA782" s="529"/>
      <c r="BB782" s="529"/>
      <c r="BC782" s="529"/>
      <c r="BD782" s="529"/>
      <c r="BE782" s="529"/>
      <c r="BF782" s="529"/>
      <c r="BG782" s="529"/>
      <c r="BH782" s="529"/>
      <c r="BI782" s="529"/>
      <c r="BJ782" s="529"/>
      <c r="BK782" s="529"/>
      <c r="BL782" s="529"/>
      <c r="BM782" s="529"/>
      <c r="BN782" s="529"/>
      <c r="BO782" s="529"/>
      <c r="BP782" s="529"/>
      <c r="BQ782" s="529"/>
      <c r="BR782" s="529"/>
      <c r="BS782" s="529"/>
      <c r="BT782" s="529"/>
    </row>
    <row r="783">
      <c r="A783" s="499"/>
      <c r="B783" s="527"/>
      <c r="C783" s="527"/>
      <c r="D783" s="528"/>
      <c r="E783" s="528"/>
      <c r="F783" s="528"/>
      <c r="G783" s="528"/>
      <c r="I783" s="529"/>
      <c r="J783" s="527"/>
      <c r="K783" s="527"/>
      <c r="L783" s="527"/>
      <c r="M783" s="528"/>
      <c r="N783" s="528"/>
      <c r="O783" s="528"/>
      <c r="P783" s="528"/>
      <c r="Q783" s="528"/>
      <c r="R783" s="528"/>
      <c r="S783" s="528"/>
      <c r="T783" s="528"/>
      <c r="U783" s="527"/>
      <c r="V783" s="528"/>
      <c r="W783" s="527"/>
      <c r="X783" s="529"/>
      <c r="Y783" s="529"/>
      <c r="Z783" s="529"/>
      <c r="AA783" s="529"/>
      <c r="AB783" s="529"/>
      <c r="AC783" s="529"/>
      <c r="AD783" s="529"/>
      <c r="AE783" s="529"/>
      <c r="AF783" s="529"/>
      <c r="AG783" s="529"/>
      <c r="AH783" s="529"/>
      <c r="AI783" s="529"/>
      <c r="AJ783" s="529"/>
      <c r="AK783" s="529"/>
      <c r="AL783" s="529"/>
      <c r="AM783" s="529"/>
      <c r="AN783" s="529"/>
      <c r="AO783" s="529"/>
      <c r="AP783" s="529"/>
      <c r="AQ783" s="529"/>
      <c r="AR783" s="529"/>
      <c r="AS783" s="529"/>
      <c r="AT783" s="529"/>
      <c r="AU783" s="529"/>
      <c r="AV783" s="529"/>
      <c r="AW783" s="529"/>
      <c r="AX783" s="529"/>
      <c r="AY783" s="529"/>
      <c r="AZ783" s="529"/>
      <c r="BA783" s="529"/>
      <c r="BB783" s="529"/>
      <c r="BC783" s="529"/>
      <c r="BD783" s="529"/>
      <c r="BE783" s="529"/>
      <c r="BF783" s="529"/>
      <c r="BG783" s="529"/>
      <c r="BH783" s="529"/>
      <c r="BI783" s="529"/>
      <c r="BJ783" s="529"/>
      <c r="BK783" s="529"/>
      <c r="BL783" s="529"/>
      <c r="BM783" s="529"/>
      <c r="BN783" s="529"/>
      <c r="BO783" s="529"/>
      <c r="BP783" s="529"/>
      <c r="BQ783" s="529"/>
      <c r="BR783" s="529"/>
      <c r="BS783" s="529"/>
      <c r="BT783" s="529"/>
    </row>
    <row r="784">
      <c r="A784" s="499"/>
      <c r="B784" s="527"/>
      <c r="C784" s="527"/>
      <c r="D784" s="528"/>
      <c r="E784" s="528"/>
      <c r="F784" s="528"/>
      <c r="G784" s="528"/>
      <c r="I784" s="529"/>
      <c r="J784" s="527"/>
      <c r="K784" s="527"/>
      <c r="L784" s="527"/>
      <c r="M784" s="528"/>
      <c r="N784" s="528"/>
      <c r="O784" s="528"/>
      <c r="P784" s="528"/>
      <c r="Q784" s="528"/>
      <c r="R784" s="528"/>
      <c r="S784" s="528"/>
      <c r="T784" s="528"/>
      <c r="U784" s="527"/>
      <c r="V784" s="528"/>
      <c r="W784" s="527"/>
      <c r="X784" s="529"/>
      <c r="Y784" s="529"/>
      <c r="Z784" s="529"/>
      <c r="AA784" s="529"/>
      <c r="AB784" s="529"/>
      <c r="AC784" s="529"/>
      <c r="AD784" s="529"/>
      <c r="AE784" s="529"/>
      <c r="AF784" s="529"/>
      <c r="AG784" s="529"/>
      <c r="AH784" s="529"/>
      <c r="AI784" s="529"/>
      <c r="AJ784" s="529"/>
      <c r="AK784" s="529"/>
      <c r="AL784" s="529"/>
      <c r="AM784" s="529"/>
      <c r="AN784" s="529"/>
      <c r="AO784" s="529"/>
      <c r="AP784" s="529"/>
      <c r="AQ784" s="529"/>
      <c r="AR784" s="529"/>
      <c r="AS784" s="529"/>
      <c r="AT784" s="529"/>
      <c r="AU784" s="529"/>
      <c r="AV784" s="529"/>
      <c r="AW784" s="529"/>
      <c r="AX784" s="529"/>
      <c r="AY784" s="529"/>
      <c r="AZ784" s="529"/>
      <c r="BA784" s="529"/>
      <c r="BB784" s="529"/>
      <c r="BC784" s="529"/>
      <c r="BD784" s="529"/>
      <c r="BE784" s="529"/>
      <c r="BF784" s="529"/>
      <c r="BG784" s="529"/>
      <c r="BH784" s="529"/>
      <c r="BI784" s="529"/>
      <c r="BJ784" s="529"/>
      <c r="BK784" s="529"/>
      <c r="BL784" s="529"/>
      <c r="BM784" s="529"/>
      <c r="BN784" s="529"/>
      <c r="BO784" s="529"/>
      <c r="BP784" s="529"/>
      <c r="BQ784" s="529"/>
      <c r="BR784" s="529"/>
      <c r="BS784" s="529"/>
      <c r="BT784" s="529"/>
    </row>
    <row r="785">
      <c r="A785" s="499"/>
      <c r="B785" s="527"/>
      <c r="C785" s="527"/>
      <c r="D785" s="528"/>
      <c r="E785" s="528"/>
      <c r="F785" s="528"/>
      <c r="G785" s="528"/>
      <c r="I785" s="529"/>
      <c r="J785" s="527"/>
      <c r="K785" s="527"/>
      <c r="L785" s="527"/>
      <c r="M785" s="528"/>
      <c r="N785" s="528"/>
      <c r="O785" s="528"/>
      <c r="P785" s="528"/>
      <c r="Q785" s="528"/>
      <c r="R785" s="528"/>
      <c r="S785" s="528"/>
      <c r="T785" s="528"/>
      <c r="U785" s="527"/>
      <c r="V785" s="528"/>
      <c r="W785" s="527"/>
      <c r="X785" s="529"/>
      <c r="Y785" s="529"/>
      <c r="Z785" s="529"/>
      <c r="AA785" s="529"/>
      <c r="AB785" s="529"/>
      <c r="AC785" s="529"/>
      <c r="AD785" s="529"/>
      <c r="AE785" s="529"/>
      <c r="AF785" s="529"/>
      <c r="AG785" s="529"/>
      <c r="AH785" s="529"/>
      <c r="AI785" s="529"/>
      <c r="AJ785" s="529"/>
      <c r="AK785" s="529"/>
      <c r="AL785" s="529"/>
      <c r="AM785" s="529"/>
      <c r="AN785" s="529"/>
      <c r="AO785" s="529"/>
      <c r="AP785" s="529"/>
      <c r="AQ785" s="529"/>
      <c r="AR785" s="529"/>
      <c r="AS785" s="529"/>
      <c r="AT785" s="529"/>
      <c r="AU785" s="529"/>
      <c r="AV785" s="529"/>
      <c r="AW785" s="529"/>
      <c r="AX785" s="529"/>
      <c r="AY785" s="529"/>
      <c r="AZ785" s="529"/>
      <c r="BA785" s="529"/>
      <c r="BB785" s="529"/>
      <c r="BC785" s="529"/>
      <c r="BD785" s="529"/>
      <c r="BE785" s="529"/>
      <c r="BF785" s="529"/>
      <c r="BG785" s="529"/>
      <c r="BH785" s="529"/>
      <c r="BI785" s="529"/>
      <c r="BJ785" s="529"/>
      <c r="BK785" s="529"/>
      <c r="BL785" s="529"/>
      <c r="BM785" s="529"/>
      <c r="BN785" s="529"/>
      <c r="BO785" s="529"/>
      <c r="BP785" s="529"/>
      <c r="BQ785" s="529"/>
      <c r="BR785" s="529"/>
      <c r="BS785" s="529"/>
      <c r="BT785" s="529"/>
    </row>
    <row r="786">
      <c r="A786" s="499"/>
      <c r="B786" s="527"/>
      <c r="C786" s="527"/>
      <c r="D786" s="528"/>
      <c r="E786" s="528"/>
      <c r="F786" s="528"/>
      <c r="G786" s="528"/>
      <c r="I786" s="529"/>
      <c r="J786" s="527"/>
      <c r="K786" s="527"/>
      <c r="L786" s="527"/>
      <c r="M786" s="528"/>
      <c r="N786" s="528"/>
      <c r="O786" s="528"/>
      <c r="P786" s="528"/>
      <c r="Q786" s="528"/>
      <c r="R786" s="528"/>
      <c r="S786" s="528"/>
      <c r="T786" s="528"/>
      <c r="U786" s="527"/>
      <c r="V786" s="528"/>
      <c r="W786" s="527"/>
      <c r="X786" s="529"/>
      <c r="Y786" s="529"/>
      <c r="Z786" s="529"/>
      <c r="AA786" s="529"/>
      <c r="AB786" s="529"/>
      <c r="AC786" s="529"/>
      <c r="AD786" s="529"/>
      <c r="AE786" s="529"/>
      <c r="AF786" s="529"/>
      <c r="AG786" s="529"/>
      <c r="AH786" s="529"/>
      <c r="AI786" s="529"/>
      <c r="AJ786" s="529"/>
      <c r="AK786" s="529"/>
      <c r="AL786" s="529"/>
      <c r="AM786" s="529"/>
      <c r="AN786" s="529"/>
      <c r="AO786" s="529"/>
      <c r="AP786" s="529"/>
      <c r="AQ786" s="529"/>
      <c r="AR786" s="529"/>
      <c r="AS786" s="529"/>
      <c r="AT786" s="529"/>
      <c r="AU786" s="529"/>
      <c r="AV786" s="529"/>
      <c r="AW786" s="529"/>
      <c r="AX786" s="529"/>
      <c r="AY786" s="529"/>
      <c r="AZ786" s="529"/>
      <c r="BA786" s="529"/>
      <c r="BB786" s="529"/>
      <c r="BC786" s="529"/>
      <c r="BD786" s="529"/>
      <c r="BE786" s="529"/>
      <c r="BF786" s="529"/>
      <c r="BG786" s="529"/>
      <c r="BH786" s="529"/>
      <c r="BI786" s="529"/>
      <c r="BJ786" s="529"/>
      <c r="BK786" s="529"/>
      <c r="BL786" s="529"/>
      <c r="BM786" s="529"/>
      <c r="BN786" s="529"/>
      <c r="BO786" s="529"/>
      <c r="BP786" s="529"/>
      <c r="BQ786" s="529"/>
      <c r="BR786" s="529"/>
      <c r="BS786" s="529"/>
      <c r="BT786" s="529"/>
    </row>
    <row r="787">
      <c r="A787" s="499"/>
      <c r="B787" s="527"/>
      <c r="C787" s="527"/>
      <c r="D787" s="528"/>
      <c r="E787" s="528"/>
      <c r="F787" s="528"/>
      <c r="G787" s="528"/>
      <c r="I787" s="529"/>
      <c r="J787" s="527"/>
      <c r="K787" s="527"/>
      <c r="L787" s="527"/>
      <c r="M787" s="528"/>
      <c r="N787" s="528"/>
      <c r="O787" s="528"/>
      <c r="P787" s="528"/>
      <c r="Q787" s="528"/>
      <c r="R787" s="528"/>
      <c r="S787" s="528"/>
      <c r="T787" s="528"/>
      <c r="U787" s="527"/>
      <c r="V787" s="528"/>
      <c r="W787" s="527"/>
      <c r="X787" s="529"/>
      <c r="Y787" s="529"/>
      <c r="Z787" s="529"/>
      <c r="AA787" s="529"/>
      <c r="AB787" s="529"/>
      <c r="AC787" s="529"/>
      <c r="AD787" s="529"/>
      <c r="AE787" s="529"/>
      <c r="AF787" s="529"/>
      <c r="AG787" s="529"/>
      <c r="AH787" s="529"/>
      <c r="AI787" s="529"/>
      <c r="AJ787" s="529"/>
      <c r="AK787" s="529"/>
      <c r="AL787" s="529"/>
      <c r="AM787" s="529"/>
      <c r="AN787" s="529"/>
      <c r="AO787" s="529"/>
      <c r="AP787" s="529"/>
      <c r="AQ787" s="529"/>
      <c r="AR787" s="529"/>
      <c r="AS787" s="529"/>
      <c r="AT787" s="529"/>
      <c r="AU787" s="529"/>
      <c r="AV787" s="529"/>
      <c r="AW787" s="529"/>
      <c r="AX787" s="529"/>
      <c r="AY787" s="529"/>
      <c r="AZ787" s="529"/>
      <c r="BA787" s="529"/>
      <c r="BB787" s="529"/>
      <c r="BC787" s="529"/>
      <c r="BD787" s="529"/>
      <c r="BE787" s="529"/>
      <c r="BF787" s="529"/>
      <c r="BG787" s="529"/>
      <c r="BH787" s="529"/>
      <c r="BI787" s="529"/>
      <c r="BJ787" s="529"/>
      <c r="BK787" s="529"/>
      <c r="BL787" s="529"/>
      <c r="BM787" s="529"/>
      <c r="BN787" s="529"/>
      <c r="BO787" s="529"/>
      <c r="BP787" s="529"/>
      <c r="BQ787" s="529"/>
      <c r="BR787" s="529"/>
      <c r="BS787" s="529"/>
      <c r="BT787" s="529"/>
    </row>
    <row r="788">
      <c r="A788" s="499"/>
      <c r="B788" s="527"/>
      <c r="C788" s="527"/>
      <c r="D788" s="528"/>
      <c r="E788" s="528"/>
      <c r="F788" s="528"/>
      <c r="G788" s="528"/>
      <c r="I788" s="529"/>
      <c r="J788" s="527"/>
      <c r="K788" s="527"/>
      <c r="L788" s="527"/>
      <c r="M788" s="528"/>
      <c r="N788" s="528"/>
      <c r="O788" s="528"/>
      <c r="P788" s="528"/>
      <c r="Q788" s="528"/>
      <c r="R788" s="528"/>
      <c r="S788" s="528"/>
      <c r="T788" s="528"/>
      <c r="U788" s="527"/>
      <c r="V788" s="528"/>
      <c r="W788" s="527"/>
      <c r="X788" s="529"/>
      <c r="Y788" s="529"/>
      <c r="Z788" s="529"/>
      <c r="AA788" s="529"/>
      <c r="AB788" s="529"/>
      <c r="AC788" s="529"/>
      <c r="AD788" s="529"/>
      <c r="AE788" s="529"/>
      <c r="AF788" s="529"/>
      <c r="AG788" s="529"/>
      <c r="AH788" s="529"/>
      <c r="AI788" s="529"/>
      <c r="AJ788" s="529"/>
      <c r="AK788" s="529"/>
      <c r="AL788" s="529"/>
      <c r="AM788" s="529"/>
      <c r="AN788" s="529"/>
      <c r="AO788" s="529"/>
      <c r="AP788" s="529"/>
      <c r="AQ788" s="529"/>
      <c r="AR788" s="529"/>
      <c r="AS788" s="529"/>
      <c r="AT788" s="529"/>
      <c r="AU788" s="529"/>
      <c r="AV788" s="529"/>
      <c r="AW788" s="529"/>
      <c r="AX788" s="529"/>
      <c r="AY788" s="529"/>
      <c r="AZ788" s="529"/>
      <c r="BA788" s="529"/>
      <c r="BB788" s="529"/>
      <c r="BC788" s="529"/>
      <c r="BD788" s="529"/>
      <c r="BE788" s="529"/>
      <c r="BF788" s="529"/>
      <c r="BG788" s="529"/>
      <c r="BH788" s="529"/>
      <c r="BI788" s="529"/>
      <c r="BJ788" s="529"/>
      <c r="BK788" s="529"/>
      <c r="BL788" s="529"/>
      <c r="BM788" s="529"/>
      <c r="BN788" s="529"/>
      <c r="BO788" s="529"/>
      <c r="BP788" s="529"/>
      <c r="BQ788" s="529"/>
      <c r="BR788" s="529"/>
      <c r="BS788" s="529"/>
      <c r="BT788" s="529"/>
    </row>
    <row r="789">
      <c r="A789" s="499"/>
      <c r="B789" s="527"/>
      <c r="C789" s="527"/>
      <c r="D789" s="528"/>
      <c r="E789" s="528"/>
      <c r="F789" s="528"/>
      <c r="G789" s="528"/>
      <c r="I789" s="529"/>
      <c r="J789" s="527"/>
      <c r="K789" s="527"/>
      <c r="L789" s="527"/>
      <c r="M789" s="528"/>
      <c r="N789" s="528"/>
      <c r="O789" s="528"/>
      <c r="P789" s="528"/>
      <c r="Q789" s="528"/>
      <c r="R789" s="528"/>
      <c r="S789" s="528"/>
      <c r="T789" s="528"/>
      <c r="U789" s="527"/>
      <c r="V789" s="528"/>
      <c r="W789" s="527"/>
      <c r="X789" s="529"/>
      <c r="Y789" s="529"/>
      <c r="Z789" s="529"/>
      <c r="AA789" s="529"/>
      <c r="AB789" s="529"/>
      <c r="AC789" s="529"/>
      <c r="AD789" s="529"/>
      <c r="AE789" s="529"/>
      <c r="AF789" s="529"/>
      <c r="AG789" s="529"/>
      <c r="AH789" s="529"/>
      <c r="AI789" s="529"/>
      <c r="AJ789" s="529"/>
      <c r="AK789" s="529"/>
      <c r="AL789" s="529"/>
      <c r="AM789" s="529"/>
      <c r="AN789" s="529"/>
      <c r="AO789" s="529"/>
      <c r="AP789" s="529"/>
      <c r="AQ789" s="529"/>
      <c r="AR789" s="529"/>
      <c r="AS789" s="529"/>
      <c r="AT789" s="529"/>
      <c r="AU789" s="529"/>
      <c r="AV789" s="529"/>
      <c r="AW789" s="529"/>
      <c r="AX789" s="529"/>
      <c r="AY789" s="529"/>
      <c r="AZ789" s="529"/>
      <c r="BA789" s="529"/>
      <c r="BB789" s="529"/>
      <c r="BC789" s="529"/>
      <c r="BD789" s="529"/>
      <c r="BE789" s="529"/>
      <c r="BF789" s="529"/>
      <c r="BG789" s="529"/>
      <c r="BH789" s="529"/>
      <c r="BI789" s="529"/>
      <c r="BJ789" s="529"/>
      <c r="BK789" s="529"/>
      <c r="BL789" s="529"/>
      <c r="BM789" s="529"/>
      <c r="BN789" s="529"/>
      <c r="BO789" s="529"/>
      <c r="BP789" s="529"/>
      <c r="BQ789" s="529"/>
      <c r="BR789" s="529"/>
      <c r="BS789" s="529"/>
      <c r="BT789" s="529"/>
    </row>
    <row r="790">
      <c r="A790" s="499"/>
      <c r="B790" s="527"/>
      <c r="C790" s="527"/>
      <c r="D790" s="528"/>
      <c r="E790" s="528"/>
      <c r="F790" s="528"/>
      <c r="G790" s="528"/>
      <c r="I790" s="529"/>
      <c r="J790" s="527"/>
      <c r="K790" s="527"/>
      <c r="L790" s="527"/>
      <c r="M790" s="528"/>
      <c r="N790" s="528"/>
      <c r="O790" s="528"/>
      <c r="P790" s="528"/>
      <c r="Q790" s="528"/>
      <c r="R790" s="528"/>
      <c r="S790" s="528"/>
      <c r="T790" s="528"/>
      <c r="U790" s="527"/>
      <c r="V790" s="528"/>
      <c r="W790" s="527"/>
      <c r="X790" s="529"/>
      <c r="Y790" s="529"/>
      <c r="Z790" s="529"/>
      <c r="AA790" s="529"/>
      <c r="AB790" s="529"/>
      <c r="AC790" s="529"/>
      <c r="AD790" s="529"/>
      <c r="AE790" s="529"/>
      <c r="AF790" s="529"/>
      <c r="AG790" s="529"/>
      <c r="AH790" s="529"/>
      <c r="AI790" s="529"/>
      <c r="AJ790" s="529"/>
      <c r="AK790" s="529"/>
      <c r="AL790" s="529"/>
      <c r="AM790" s="529"/>
      <c r="AN790" s="529"/>
      <c r="AO790" s="529"/>
      <c r="AP790" s="529"/>
      <c r="AQ790" s="529"/>
      <c r="AR790" s="529"/>
      <c r="AS790" s="529"/>
      <c r="AT790" s="529"/>
      <c r="AU790" s="529"/>
      <c r="AV790" s="529"/>
      <c r="AW790" s="529"/>
      <c r="AX790" s="529"/>
      <c r="AY790" s="529"/>
      <c r="AZ790" s="529"/>
      <c r="BA790" s="529"/>
      <c r="BB790" s="529"/>
      <c r="BC790" s="529"/>
      <c r="BD790" s="529"/>
      <c r="BE790" s="529"/>
      <c r="BF790" s="529"/>
      <c r="BG790" s="529"/>
      <c r="BH790" s="529"/>
      <c r="BI790" s="529"/>
      <c r="BJ790" s="529"/>
      <c r="BK790" s="529"/>
      <c r="BL790" s="529"/>
      <c r="BM790" s="529"/>
      <c r="BN790" s="529"/>
      <c r="BO790" s="529"/>
      <c r="BP790" s="529"/>
      <c r="BQ790" s="529"/>
      <c r="BR790" s="529"/>
      <c r="BS790" s="529"/>
      <c r="BT790" s="529"/>
    </row>
    <row r="791">
      <c r="A791" s="499"/>
      <c r="B791" s="527"/>
      <c r="C791" s="527"/>
      <c r="D791" s="528"/>
      <c r="E791" s="528"/>
      <c r="F791" s="528"/>
      <c r="G791" s="528"/>
      <c r="I791" s="529"/>
      <c r="J791" s="527"/>
      <c r="K791" s="527"/>
      <c r="L791" s="527"/>
      <c r="M791" s="528"/>
      <c r="N791" s="528"/>
      <c r="O791" s="528"/>
      <c r="P791" s="528"/>
      <c r="Q791" s="528"/>
      <c r="R791" s="528"/>
      <c r="S791" s="528"/>
      <c r="T791" s="528"/>
      <c r="U791" s="527"/>
      <c r="V791" s="528"/>
      <c r="W791" s="527"/>
      <c r="X791" s="529"/>
      <c r="Y791" s="529"/>
      <c r="Z791" s="529"/>
      <c r="AA791" s="529"/>
      <c r="AB791" s="529"/>
      <c r="AC791" s="529"/>
      <c r="AD791" s="529"/>
      <c r="AE791" s="529"/>
      <c r="AF791" s="529"/>
      <c r="AG791" s="529"/>
      <c r="AH791" s="529"/>
      <c r="AI791" s="529"/>
      <c r="AJ791" s="529"/>
      <c r="AK791" s="529"/>
      <c r="AL791" s="529"/>
      <c r="AM791" s="529"/>
      <c r="AN791" s="529"/>
      <c r="AO791" s="529"/>
      <c r="AP791" s="529"/>
      <c r="AQ791" s="529"/>
      <c r="AR791" s="529"/>
      <c r="AS791" s="529"/>
      <c r="AT791" s="529"/>
      <c r="AU791" s="529"/>
      <c r="AV791" s="529"/>
      <c r="AW791" s="529"/>
      <c r="AX791" s="529"/>
      <c r="AY791" s="529"/>
      <c r="AZ791" s="529"/>
      <c r="BA791" s="529"/>
      <c r="BB791" s="529"/>
      <c r="BC791" s="529"/>
      <c r="BD791" s="529"/>
      <c r="BE791" s="529"/>
      <c r="BF791" s="529"/>
      <c r="BG791" s="529"/>
      <c r="BH791" s="529"/>
      <c r="BI791" s="529"/>
      <c r="BJ791" s="529"/>
      <c r="BK791" s="529"/>
      <c r="BL791" s="529"/>
      <c r="BM791" s="529"/>
      <c r="BN791" s="529"/>
      <c r="BO791" s="529"/>
      <c r="BP791" s="529"/>
      <c r="BQ791" s="529"/>
      <c r="BR791" s="529"/>
      <c r="BS791" s="529"/>
      <c r="BT791" s="529"/>
    </row>
    <row r="792">
      <c r="A792" s="499"/>
      <c r="B792" s="527"/>
      <c r="C792" s="527"/>
      <c r="D792" s="528"/>
      <c r="E792" s="528"/>
      <c r="F792" s="528"/>
      <c r="G792" s="528"/>
      <c r="I792" s="529"/>
      <c r="J792" s="527"/>
      <c r="K792" s="527"/>
      <c r="L792" s="527"/>
      <c r="M792" s="528"/>
      <c r="N792" s="528"/>
      <c r="O792" s="528"/>
      <c r="P792" s="528"/>
      <c r="Q792" s="528"/>
      <c r="R792" s="528"/>
      <c r="S792" s="528"/>
      <c r="T792" s="528"/>
      <c r="U792" s="527"/>
      <c r="V792" s="528"/>
      <c r="W792" s="527"/>
      <c r="X792" s="529"/>
      <c r="Y792" s="529"/>
      <c r="Z792" s="529"/>
      <c r="AA792" s="529"/>
      <c r="AB792" s="529"/>
      <c r="AC792" s="529"/>
      <c r="AD792" s="529"/>
      <c r="AE792" s="529"/>
      <c r="AF792" s="529"/>
      <c r="AG792" s="529"/>
      <c r="AH792" s="529"/>
      <c r="AI792" s="529"/>
      <c r="AJ792" s="529"/>
      <c r="AK792" s="529"/>
      <c r="AL792" s="529"/>
      <c r="AM792" s="529"/>
      <c r="AN792" s="529"/>
      <c r="AO792" s="529"/>
      <c r="AP792" s="529"/>
      <c r="AQ792" s="529"/>
      <c r="AR792" s="529"/>
      <c r="AS792" s="529"/>
      <c r="AT792" s="529"/>
      <c r="AU792" s="529"/>
      <c r="AV792" s="529"/>
      <c r="AW792" s="529"/>
      <c r="AX792" s="529"/>
      <c r="AY792" s="529"/>
      <c r="AZ792" s="529"/>
      <c r="BA792" s="529"/>
      <c r="BB792" s="529"/>
      <c r="BC792" s="529"/>
      <c r="BD792" s="529"/>
      <c r="BE792" s="529"/>
      <c r="BF792" s="529"/>
      <c r="BG792" s="529"/>
      <c r="BH792" s="529"/>
      <c r="BI792" s="529"/>
      <c r="BJ792" s="529"/>
      <c r="BK792" s="529"/>
      <c r="BL792" s="529"/>
      <c r="BM792" s="529"/>
      <c r="BN792" s="529"/>
      <c r="BO792" s="529"/>
      <c r="BP792" s="529"/>
      <c r="BQ792" s="529"/>
      <c r="BR792" s="529"/>
      <c r="BS792" s="529"/>
      <c r="BT792" s="529"/>
    </row>
    <row r="793">
      <c r="A793" s="499"/>
      <c r="B793" s="527"/>
      <c r="C793" s="527"/>
      <c r="D793" s="528"/>
      <c r="E793" s="528"/>
      <c r="F793" s="528"/>
      <c r="G793" s="528"/>
      <c r="I793" s="529"/>
      <c r="J793" s="527"/>
      <c r="K793" s="527"/>
      <c r="L793" s="527"/>
      <c r="M793" s="528"/>
      <c r="N793" s="528"/>
      <c r="O793" s="528"/>
      <c r="P793" s="528"/>
      <c r="Q793" s="528"/>
      <c r="R793" s="528"/>
      <c r="S793" s="528"/>
      <c r="T793" s="528"/>
      <c r="U793" s="527"/>
      <c r="V793" s="528"/>
      <c r="W793" s="527"/>
      <c r="X793" s="529"/>
      <c r="Y793" s="529"/>
      <c r="Z793" s="529"/>
      <c r="AA793" s="529"/>
      <c r="AB793" s="529"/>
      <c r="AC793" s="529"/>
      <c r="AD793" s="529"/>
      <c r="AE793" s="529"/>
      <c r="AF793" s="529"/>
      <c r="AG793" s="529"/>
      <c r="AH793" s="529"/>
      <c r="AI793" s="529"/>
      <c r="AJ793" s="529"/>
      <c r="AK793" s="529"/>
      <c r="AL793" s="529"/>
      <c r="AM793" s="529"/>
      <c r="AN793" s="529"/>
      <c r="AO793" s="529"/>
      <c r="AP793" s="529"/>
      <c r="AQ793" s="529"/>
      <c r="AR793" s="529"/>
      <c r="AS793" s="529"/>
      <c r="AT793" s="529"/>
      <c r="AU793" s="529"/>
      <c r="AV793" s="529"/>
      <c r="AW793" s="529"/>
      <c r="AX793" s="529"/>
      <c r="AY793" s="529"/>
      <c r="AZ793" s="529"/>
      <c r="BA793" s="529"/>
      <c r="BB793" s="529"/>
      <c r="BC793" s="529"/>
      <c r="BD793" s="529"/>
      <c r="BE793" s="529"/>
      <c r="BF793" s="529"/>
      <c r="BG793" s="529"/>
      <c r="BH793" s="529"/>
      <c r="BI793" s="529"/>
      <c r="BJ793" s="529"/>
      <c r="BK793" s="529"/>
      <c r="BL793" s="529"/>
      <c r="BM793" s="529"/>
      <c r="BN793" s="529"/>
      <c r="BO793" s="529"/>
      <c r="BP793" s="529"/>
      <c r="BQ793" s="529"/>
      <c r="BR793" s="529"/>
      <c r="BS793" s="529"/>
      <c r="BT793" s="529"/>
    </row>
    <row r="794">
      <c r="A794" s="499"/>
      <c r="B794" s="527"/>
      <c r="C794" s="527"/>
      <c r="D794" s="528"/>
      <c r="E794" s="528"/>
      <c r="F794" s="528"/>
      <c r="G794" s="528"/>
      <c r="I794" s="529"/>
      <c r="J794" s="527"/>
      <c r="K794" s="527"/>
      <c r="L794" s="527"/>
      <c r="M794" s="528"/>
      <c r="N794" s="528"/>
      <c r="O794" s="528"/>
      <c r="P794" s="528"/>
      <c r="Q794" s="528"/>
      <c r="R794" s="528"/>
      <c r="S794" s="528"/>
      <c r="T794" s="528"/>
      <c r="U794" s="527"/>
      <c r="V794" s="528"/>
      <c r="W794" s="527"/>
      <c r="X794" s="529"/>
      <c r="Y794" s="529"/>
      <c r="Z794" s="529"/>
      <c r="AA794" s="529"/>
      <c r="AB794" s="529"/>
      <c r="AC794" s="529"/>
      <c r="AD794" s="529"/>
      <c r="AE794" s="529"/>
      <c r="AF794" s="529"/>
      <c r="AG794" s="529"/>
      <c r="AH794" s="529"/>
      <c r="AI794" s="529"/>
      <c r="AJ794" s="529"/>
      <c r="AK794" s="529"/>
      <c r="AL794" s="529"/>
      <c r="AM794" s="529"/>
      <c r="AN794" s="529"/>
      <c r="AO794" s="529"/>
      <c r="AP794" s="529"/>
      <c r="AQ794" s="529"/>
      <c r="AR794" s="529"/>
      <c r="AS794" s="529"/>
      <c r="AT794" s="529"/>
      <c r="AU794" s="529"/>
      <c r="AV794" s="529"/>
      <c r="AW794" s="529"/>
      <c r="AX794" s="529"/>
      <c r="AY794" s="529"/>
      <c r="AZ794" s="529"/>
      <c r="BA794" s="529"/>
      <c r="BB794" s="529"/>
      <c r="BC794" s="529"/>
      <c r="BD794" s="529"/>
      <c r="BE794" s="529"/>
      <c r="BF794" s="529"/>
      <c r="BG794" s="529"/>
      <c r="BH794" s="529"/>
      <c r="BI794" s="529"/>
      <c r="BJ794" s="529"/>
      <c r="BK794" s="529"/>
      <c r="BL794" s="529"/>
      <c r="BM794" s="529"/>
      <c r="BN794" s="529"/>
      <c r="BO794" s="529"/>
      <c r="BP794" s="529"/>
      <c r="BQ794" s="529"/>
      <c r="BR794" s="529"/>
      <c r="BS794" s="529"/>
      <c r="BT794" s="529"/>
    </row>
    <row r="795">
      <c r="A795" s="499"/>
      <c r="B795" s="527"/>
      <c r="C795" s="527"/>
      <c r="D795" s="528"/>
      <c r="E795" s="528"/>
      <c r="F795" s="528"/>
      <c r="G795" s="528"/>
      <c r="I795" s="529"/>
      <c r="J795" s="527"/>
      <c r="K795" s="527"/>
      <c r="L795" s="527"/>
      <c r="M795" s="528"/>
      <c r="N795" s="528"/>
      <c r="O795" s="528"/>
      <c r="P795" s="528"/>
      <c r="Q795" s="528"/>
      <c r="R795" s="528"/>
      <c r="S795" s="528"/>
      <c r="T795" s="528"/>
      <c r="U795" s="527"/>
      <c r="V795" s="528"/>
      <c r="W795" s="527"/>
      <c r="X795" s="529"/>
      <c r="Y795" s="529"/>
      <c r="Z795" s="529"/>
      <c r="AA795" s="529"/>
      <c r="AB795" s="529"/>
      <c r="AC795" s="529"/>
      <c r="AD795" s="529"/>
      <c r="AE795" s="529"/>
      <c r="AF795" s="529"/>
      <c r="AG795" s="529"/>
      <c r="AH795" s="529"/>
      <c r="AI795" s="529"/>
      <c r="AJ795" s="529"/>
      <c r="AK795" s="529"/>
      <c r="AL795" s="529"/>
      <c r="AM795" s="529"/>
      <c r="AN795" s="529"/>
      <c r="AO795" s="529"/>
      <c r="AP795" s="529"/>
      <c r="AQ795" s="529"/>
      <c r="AR795" s="529"/>
      <c r="AS795" s="529"/>
      <c r="AT795" s="529"/>
      <c r="AU795" s="529"/>
      <c r="AV795" s="529"/>
      <c r="AW795" s="529"/>
      <c r="AX795" s="529"/>
      <c r="AY795" s="529"/>
      <c r="AZ795" s="529"/>
      <c r="BA795" s="529"/>
      <c r="BB795" s="529"/>
      <c r="BC795" s="529"/>
      <c r="BD795" s="529"/>
      <c r="BE795" s="529"/>
      <c r="BF795" s="529"/>
      <c r="BG795" s="529"/>
      <c r="BH795" s="529"/>
      <c r="BI795" s="529"/>
      <c r="BJ795" s="529"/>
      <c r="BK795" s="529"/>
      <c r="BL795" s="529"/>
      <c r="BM795" s="529"/>
      <c r="BN795" s="529"/>
      <c r="BO795" s="529"/>
      <c r="BP795" s="529"/>
      <c r="BQ795" s="529"/>
      <c r="BR795" s="529"/>
      <c r="BS795" s="529"/>
      <c r="BT795" s="529"/>
    </row>
    <row r="796">
      <c r="A796" s="499"/>
      <c r="B796" s="527"/>
      <c r="C796" s="527"/>
      <c r="D796" s="528"/>
      <c r="E796" s="528"/>
      <c r="F796" s="528"/>
      <c r="G796" s="528"/>
      <c r="I796" s="529"/>
      <c r="J796" s="527"/>
      <c r="K796" s="527"/>
      <c r="L796" s="527"/>
      <c r="M796" s="528"/>
      <c r="N796" s="528"/>
      <c r="O796" s="528"/>
      <c r="P796" s="528"/>
      <c r="Q796" s="528"/>
      <c r="R796" s="528"/>
      <c r="S796" s="528"/>
      <c r="T796" s="528"/>
      <c r="U796" s="527"/>
      <c r="V796" s="528"/>
      <c r="W796" s="527"/>
      <c r="X796" s="529"/>
      <c r="Y796" s="529"/>
      <c r="Z796" s="529"/>
      <c r="AA796" s="529"/>
      <c r="AB796" s="529"/>
      <c r="AC796" s="529"/>
      <c r="AD796" s="529"/>
      <c r="AE796" s="529"/>
      <c r="AF796" s="529"/>
      <c r="AG796" s="529"/>
      <c r="AH796" s="529"/>
      <c r="AI796" s="529"/>
      <c r="AJ796" s="529"/>
      <c r="AK796" s="529"/>
      <c r="AL796" s="529"/>
      <c r="AM796" s="529"/>
      <c r="AN796" s="529"/>
      <c r="AO796" s="529"/>
      <c r="AP796" s="529"/>
      <c r="AQ796" s="529"/>
      <c r="AR796" s="529"/>
      <c r="AS796" s="529"/>
      <c r="AT796" s="529"/>
      <c r="AU796" s="529"/>
      <c r="AV796" s="529"/>
      <c r="AW796" s="529"/>
      <c r="AX796" s="529"/>
      <c r="AY796" s="529"/>
      <c r="AZ796" s="529"/>
      <c r="BA796" s="529"/>
      <c r="BB796" s="529"/>
      <c r="BC796" s="529"/>
      <c r="BD796" s="529"/>
      <c r="BE796" s="529"/>
      <c r="BF796" s="529"/>
      <c r="BG796" s="529"/>
      <c r="BH796" s="529"/>
      <c r="BI796" s="529"/>
      <c r="BJ796" s="529"/>
      <c r="BK796" s="529"/>
      <c r="BL796" s="529"/>
      <c r="BM796" s="529"/>
      <c r="BN796" s="529"/>
      <c r="BO796" s="529"/>
      <c r="BP796" s="529"/>
      <c r="BQ796" s="529"/>
      <c r="BR796" s="529"/>
      <c r="BS796" s="529"/>
      <c r="BT796" s="529"/>
    </row>
    <row r="797">
      <c r="A797" s="499"/>
      <c r="B797" s="527"/>
      <c r="C797" s="527"/>
      <c r="D797" s="528"/>
      <c r="E797" s="528"/>
      <c r="F797" s="528"/>
      <c r="G797" s="528"/>
      <c r="I797" s="529"/>
      <c r="J797" s="527"/>
      <c r="K797" s="527"/>
      <c r="L797" s="527"/>
      <c r="M797" s="528"/>
      <c r="N797" s="528"/>
      <c r="O797" s="528"/>
      <c r="P797" s="528"/>
      <c r="Q797" s="528"/>
      <c r="R797" s="528"/>
      <c r="S797" s="528"/>
      <c r="T797" s="528"/>
      <c r="U797" s="527"/>
      <c r="V797" s="528"/>
      <c r="W797" s="527"/>
      <c r="X797" s="529"/>
      <c r="Y797" s="529"/>
      <c r="Z797" s="529"/>
      <c r="AA797" s="529"/>
      <c r="AB797" s="529"/>
      <c r="AC797" s="529"/>
      <c r="AD797" s="529"/>
      <c r="AE797" s="529"/>
      <c r="AF797" s="529"/>
      <c r="AG797" s="529"/>
      <c r="AH797" s="529"/>
      <c r="AI797" s="529"/>
      <c r="AJ797" s="529"/>
      <c r="AK797" s="529"/>
      <c r="AL797" s="529"/>
      <c r="AM797" s="529"/>
      <c r="AN797" s="529"/>
      <c r="AO797" s="529"/>
      <c r="AP797" s="529"/>
      <c r="AQ797" s="529"/>
      <c r="AR797" s="529"/>
      <c r="AS797" s="529"/>
      <c r="AT797" s="529"/>
      <c r="AU797" s="529"/>
      <c r="AV797" s="529"/>
      <c r="AW797" s="529"/>
      <c r="AX797" s="529"/>
      <c r="AY797" s="529"/>
      <c r="AZ797" s="529"/>
      <c r="BA797" s="529"/>
      <c r="BB797" s="529"/>
      <c r="BC797" s="529"/>
      <c r="BD797" s="529"/>
      <c r="BE797" s="529"/>
      <c r="BF797" s="529"/>
      <c r="BG797" s="529"/>
      <c r="BH797" s="529"/>
      <c r="BI797" s="529"/>
      <c r="BJ797" s="529"/>
      <c r="BK797" s="529"/>
      <c r="BL797" s="529"/>
      <c r="BM797" s="529"/>
      <c r="BN797" s="529"/>
      <c r="BO797" s="529"/>
      <c r="BP797" s="529"/>
      <c r="BQ797" s="529"/>
      <c r="BR797" s="529"/>
      <c r="BS797" s="529"/>
      <c r="BT797" s="529"/>
    </row>
    <row r="798">
      <c r="A798" s="499"/>
      <c r="B798" s="527"/>
      <c r="C798" s="527"/>
      <c r="D798" s="528"/>
      <c r="E798" s="528"/>
      <c r="F798" s="528"/>
      <c r="G798" s="528"/>
      <c r="I798" s="529"/>
      <c r="J798" s="527"/>
      <c r="K798" s="527"/>
      <c r="L798" s="527"/>
      <c r="M798" s="528"/>
      <c r="N798" s="528"/>
      <c r="O798" s="528"/>
      <c r="P798" s="528"/>
      <c r="Q798" s="528"/>
      <c r="R798" s="528"/>
      <c r="S798" s="528"/>
      <c r="T798" s="528"/>
      <c r="U798" s="527"/>
      <c r="V798" s="528"/>
      <c r="W798" s="527"/>
      <c r="X798" s="529"/>
      <c r="Y798" s="529"/>
      <c r="Z798" s="529"/>
      <c r="AA798" s="529"/>
      <c r="AB798" s="529"/>
      <c r="AC798" s="529"/>
      <c r="AD798" s="529"/>
      <c r="AE798" s="529"/>
      <c r="AF798" s="529"/>
      <c r="AG798" s="529"/>
      <c r="AH798" s="529"/>
      <c r="AI798" s="529"/>
      <c r="AJ798" s="529"/>
      <c r="AK798" s="529"/>
      <c r="AL798" s="529"/>
      <c r="AM798" s="529"/>
      <c r="AN798" s="529"/>
      <c r="AO798" s="529"/>
      <c r="AP798" s="529"/>
      <c r="AQ798" s="529"/>
      <c r="AR798" s="529"/>
      <c r="AS798" s="529"/>
      <c r="AT798" s="529"/>
      <c r="AU798" s="529"/>
      <c r="AV798" s="529"/>
      <c r="AW798" s="529"/>
      <c r="AX798" s="529"/>
      <c r="AY798" s="529"/>
      <c r="AZ798" s="529"/>
      <c r="BA798" s="529"/>
      <c r="BB798" s="529"/>
      <c r="BC798" s="529"/>
      <c r="BD798" s="529"/>
      <c r="BE798" s="529"/>
      <c r="BF798" s="529"/>
      <c r="BG798" s="529"/>
      <c r="BH798" s="529"/>
      <c r="BI798" s="529"/>
      <c r="BJ798" s="529"/>
      <c r="BK798" s="529"/>
      <c r="BL798" s="529"/>
      <c r="BM798" s="529"/>
      <c r="BN798" s="529"/>
      <c r="BO798" s="529"/>
      <c r="BP798" s="529"/>
      <c r="BQ798" s="529"/>
      <c r="BR798" s="529"/>
      <c r="BS798" s="529"/>
      <c r="BT798" s="529"/>
    </row>
    <row r="799">
      <c r="A799" s="499"/>
      <c r="B799" s="527"/>
      <c r="C799" s="527"/>
      <c r="D799" s="528"/>
      <c r="E799" s="528"/>
      <c r="F799" s="528"/>
      <c r="G799" s="528"/>
      <c r="I799" s="529"/>
      <c r="J799" s="527"/>
      <c r="K799" s="527"/>
      <c r="L799" s="527"/>
      <c r="M799" s="528"/>
      <c r="N799" s="528"/>
      <c r="O799" s="528"/>
      <c r="P799" s="528"/>
      <c r="Q799" s="528"/>
      <c r="R799" s="528"/>
      <c r="S799" s="528"/>
      <c r="T799" s="528"/>
      <c r="U799" s="527"/>
      <c r="V799" s="528"/>
      <c r="W799" s="527"/>
      <c r="X799" s="529"/>
      <c r="Y799" s="529"/>
      <c r="Z799" s="529"/>
      <c r="AA799" s="529"/>
      <c r="AB799" s="529"/>
      <c r="AC799" s="529"/>
      <c r="AD799" s="529"/>
      <c r="AE799" s="529"/>
      <c r="AF799" s="529"/>
      <c r="AG799" s="529"/>
      <c r="AH799" s="529"/>
      <c r="AI799" s="529"/>
      <c r="AJ799" s="529"/>
      <c r="AK799" s="529"/>
      <c r="AL799" s="529"/>
      <c r="AM799" s="529"/>
      <c r="AN799" s="529"/>
      <c r="AO799" s="529"/>
      <c r="AP799" s="529"/>
      <c r="AQ799" s="529"/>
      <c r="AR799" s="529"/>
      <c r="AS799" s="529"/>
      <c r="AT799" s="529"/>
      <c r="AU799" s="529"/>
      <c r="AV799" s="529"/>
      <c r="AW799" s="529"/>
      <c r="AX799" s="529"/>
      <c r="AY799" s="529"/>
      <c r="AZ799" s="529"/>
      <c r="BA799" s="529"/>
      <c r="BB799" s="529"/>
      <c r="BC799" s="529"/>
      <c r="BD799" s="529"/>
      <c r="BE799" s="529"/>
      <c r="BF799" s="529"/>
      <c r="BG799" s="529"/>
      <c r="BH799" s="529"/>
      <c r="BI799" s="529"/>
      <c r="BJ799" s="529"/>
      <c r="BK799" s="529"/>
      <c r="BL799" s="529"/>
      <c r="BM799" s="529"/>
      <c r="BN799" s="529"/>
      <c r="BO799" s="529"/>
      <c r="BP799" s="529"/>
      <c r="BQ799" s="529"/>
      <c r="BR799" s="529"/>
      <c r="BS799" s="529"/>
      <c r="BT799" s="529"/>
    </row>
    <row r="800">
      <c r="A800" s="499"/>
      <c r="B800" s="527"/>
      <c r="C800" s="527"/>
      <c r="D800" s="528"/>
      <c r="E800" s="528"/>
      <c r="F800" s="528"/>
      <c r="G800" s="528"/>
      <c r="I800" s="529"/>
      <c r="J800" s="527"/>
      <c r="K800" s="527"/>
      <c r="L800" s="527"/>
      <c r="M800" s="528"/>
      <c r="N800" s="528"/>
      <c r="O800" s="528"/>
      <c r="P800" s="528"/>
      <c r="Q800" s="528"/>
      <c r="R800" s="528"/>
      <c r="S800" s="528"/>
      <c r="T800" s="528"/>
      <c r="U800" s="527"/>
      <c r="V800" s="528"/>
      <c r="W800" s="527"/>
      <c r="X800" s="529"/>
      <c r="Y800" s="529"/>
      <c r="Z800" s="529"/>
      <c r="AA800" s="529"/>
      <c r="AB800" s="529"/>
      <c r="AC800" s="529"/>
      <c r="AD800" s="529"/>
      <c r="AE800" s="529"/>
      <c r="AF800" s="529"/>
      <c r="AG800" s="529"/>
      <c r="AH800" s="529"/>
      <c r="AI800" s="529"/>
      <c r="AJ800" s="529"/>
      <c r="AK800" s="529"/>
      <c r="AL800" s="529"/>
      <c r="AM800" s="529"/>
      <c r="AN800" s="529"/>
      <c r="AO800" s="529"/>
      <c r="AP800" s="529"/>
      <c r="AQ800" s="529"/>
      <c r="AR800" s="529"/>
      <c r="AS800" s="529"/>
      <c r="AT800" s="529"/>
      <c r="AU800" s="529"/>
      <c r="AV800" s="529"/>
      <c r="AW800" s="529"/>
      <c r="AX800" s="529"/>
      <c r="AY800" s="529"/>
      <c r="AZ800" s="529"/>
      <c r="BA800" s="529"/>
      <c r="BB800" s="529"/>
      <c r="BC800" s="529"/>
      <c r="BD800" s="529"/>
      <c r="BE800" s="529"/>
      <c r="BF800" s="529"/>
      <c r="BG800" s="529"/>
      <c r="BH800" s="529"/>
      <c r="BI800" s="529"/>
      <c r="BJ800" s="529"/>
      <c r="BK800" s="529"/>
      <c r="BL800" s="529"/>
      <c r="BM800" s="529"/>
      <c r="BN800" s="529"/>
      <c r="BO800" s="529"/>
      <c r="BP800" s="529"/>
      <c r="BQ800" s="529"/>
      <c r="BR800" s="529"/>
      <c r="BS800" s="529"/>
      <c r="BT800" s="529"/>
    </row>
    <row r="801">
      <c r="A801" s="499"/>
      <c r="B801" s="527"/>
      <c r="C801" s="527"/>
      <c r="D801" s="528"/>
      <c r="E801" s="528"/>
      <c r="F801" s="528"/>
      <c r="G801" s="528"/>
      <c r="I801" s="529"/>
      <c r="J801" s="527"/>
      <c r="K801" s="527"/>
      <c r="L801" s="527"/>
      <c r="M801" s="528"/>
      <c r="N801" s="528"/>
      <c r="O801" s="528"/>
      <c r="P801" s="528"/>
      <c r="Q801" s="528"/>
      <c r="R801" s="528"/>
      <c r="S801" s="528"/>
      <c r="T801" s="528"/>
      <c r="U801" s="527"/>
      <c r="V801" s="528"/>
      <c r="W801" s="527"/>
      <c r="X801" s="529"/>
      <c r="Y801" s="529"/>
      <c r="Z801" s="529"/>
      <c r="AA801" s="529"/>
      <c r="AB801" s="529"/>
      <c r="AC801" s="529"/>
      <c r="AD801" s="529"/>
      <c r="AE801" s="529"/>
      <c r="AF801" s="529"/>
      <c r="AG801" s="529"/>
      <c r="AH801" s="529"/>
      <c r="AI801" s="529"/>
      <c r="AJ801" s="529"/>
      <c r="AK801" s="529"/>
      <c r="AL801" s="529"/>
      <c r="AM801" s="529"/>
      <c r="AN801" s="529"/>
      <c r="AO801" s="529"/>
      <c r="AP801" s="529"/>
      <c r="AQ801" s="529"/>
      <c r="AR801" s="529"/>
      <c r="AS801" s="529"/>
      <c r="AT801" s="529"/>
      <c r="AU801" s="529"/>
      <c r="AV801" s="529"/>
      <c r="AW801" s="529"/>
      <c r="AX801" s="529"/>
      <c r="AY801" s="529"/>
      <c r="AZ801" s="529"/>
      <c r="BA801" s="529"/>
      <c r="BB801" s="529"/>
      <c r="BC801" s="529"/>
      <c r="BD801" s="529"/>
      <c r="BE801" s="529"/>
      <c r="BF801" s="529"/>
      <c r="BG801" s="529"/>
      <c r="BH801" s="529"/>
      <c r="BI801" s="529"/>
      <c r="BJ801" s="529"/>
      <c r="BK801" s="529"/>
      <c r="BL801" s="529"/>
      <c r="BM801" s="529"/>
      <c r="BN801" s="529"/>
      <c r="BO801" s="529"/>
      <c r="BP801" s="529"/>
      <c r="BQ801" s="529"/>
      <c r="BR801" s="529"/>
      <c r="BS801" s="529"/>
      <c r="BT801" s="529"/>
    </row>
    <row r="802">
      <c r="A802" s="499"/>
      <c r="B802" s="527"/>
      <c r="C802" s="527"/>
      <c r="D802" s="528"/>
      <c r="E802" s="528"/>
      <c r="F802" s="528"/>
      <c r="G802" s="528"/>
      <c r="I802" s="529"/>
      <c r="J802" s="527"/>
      <c r="K802" s="527"/>
      <c r="L802" s="527"/>
      <c r="M802" s="528"/>
      <c r="N802" s="528"/>
      <c r="O802" s="528"/>
      <c r="P802" s="528"/>
      <c r="Q802" s="528"/>
      <c r="R802" s="528"/>
      <c r="S802" s="528"/>
      <c r="T802" s="528"/>
      <c r="U802" s="527"/>
      <c r="V802" s="528"/>
      <c r="W802" s="527"/>
      <c r="X802" s="529"/>
      <c r="Y802" s="529"/>
      <c r="Z802" s="529"/>
      <c r="AA802" s="529"/>
      <c r="AB802" s="529"/>
      <c r="AC802" s="529"/>
      <c r="AD802" s="529"/>
      <c r="AE802" s="529"/>
      <c r="AF802" s="529"/>
      <c r="AG802" s="529"/>
      <c r="AH802" s="529"/>
      <c r="AI802" s="529"/>
      <c r="AJ802" s="529"/>
      <c r="AK802" s="529"/>
      <c r="AL802" s="529"/>
      <c r="AM802" s="529"/>
      <c r="AN802" s="529"/>
      <c r="AO802" s="529"/>
      <c r="AP802" s="529"/>
      <c r="AQ802" s="529"/>
      <c r="AR802" s="529"/>
      <c r="AS802" s="529"/>
      <c r="AT802" s="529"/>
      <c r="AU802" s="529"/>
      <c r="AV802" s="529"/>
      <c r="AW802" s="529"/>
      <c r="AX802" s="529"/>
      <c r="AY802" s="529"/>
      <c r="AZ802" s="529"/>
      <c r="BA802" s="529"/>
      <c r="BB802" s="529"/>
      <c r="BC802" s="529"/>
      <c r="BD802" s="529"/>
      <c r="BE802" s="529"/>
      <c r="BF802" s="529"/>
      <c r="BG802" s="529"/>
      <c r="BH802" s="529"/>
      <c r="BI802" s="529"/>
      <c r="BJ802" s="529"/>
      <c r="BK802" s="529"/>
      <c r="BL802" s="529"/>
      <c r="BM802" s="529"/>
      <c r="BN802" s="529"/>
      <c r="BO802" s="529"/>
      <c r="BP802" s="529"/>
      <c r="BQ802" s="529"/>
      <c r="BR802" s="529"/>
      <c r="BS802" s="529"/>
      <c r="BT802" s="529"/>
    </row>
    <row r="803">
      <c r="A803" s="499"/>
      <c r="B803" s="527"/>
      <c r="C803" s="527"/>
      <c r="D803" s="528"/>
      <c r="E803" s="528"/>
      <c r="F803" s="528"/>
      <c r="G803" s="528"/>
      <c r="I803" s="529"/>
      <c r="J803" s="527"/>
      <c r="K803" s="527"/>
      <c r="L803" s="527"/>
      <c r="M803" s="528"/>
      <c r="N803" s="528"/>
      <c r="O803" s="528"/>
      <c r="P803" s="528"/>
      <c r="Q803" s="528"/>
      <c r="R803" s="528"/>
      <c r="S803" s="528"/>
      <c r="T803" s="528"/>
      <c r="U803" s="527"/>
      <c r="V803" s="528"/>
      <c r="W803" s="527"/>
      <c r="X803" s="529"/>
      <c r="Y803" s="529"/>
      <c r="Z803" s="529"/>
      <c r="AA803" s="529"/>
      <c r="AB803" s="529"/>
      <c r="AC803" s="529"/>
      <c r="AD803" s="529"/>
      <c r="AE803" s="529"/>
      <c r="AF803" s="529"/>
      <c r="AG803" s="529"/>
      <c r="AH803" s="529"/>
      <c r="AI803" s="529"/>
      <c r="AJ803" s="529"/>
      <c r="AK803" s="529"/>
      <c r="AL803" s="529"/>
      <c r="AM803" s="529"/>
      <c r="AN803" s="529"/>
      <c r="AO803" s="529"/>
      <c r="AP803" s="529"/>
      <c r="AQ803" s="529"/>
      <c r="AR803" s="529"/>
      <c r="AS803" s="529"/>
      <c r="AT803" s="529"/>
      <c r="AU803" s="529"/>
      <c r="AV803" s="529"/>
      <c r="AW803" s="529"/>
      <c r="AX803" s="529"/>
      <c r="AY803" s="529"/>
      <c r="AZ803" s="529"/>
      <c r="BA803" s="529"/>
      <c r="BB803" s="529"/>
      <c r="BC803" s="529"/>
      <c r="BD803" s="529"/>
      <c r="BE803" s="529"/>
      <c r="BF803" s="529"/>
      <c r="BG803" s="529"/>
      <c r="BH803" s="529"/>
      <c r="BI803" s="529"/>
      <c r="BJ803" s="529"/>
      <c r="BK803" s="529"/>
      <c r="BL803" s="529"/>
      <c r="BM803" s="529"/>
      <c r="BN803" s="529"/>
      <c r="BO803" s="529"/>
      <c r="BP803" s="529"/>
      <c r="BQ803" s="529"/>
      <c r="BR803" s="529"/>
      <c r="BS803" s="529"/>
      <c r="BT803" s="529"/>
    </row>
    <row r="804">
      <c r="A804" s="499"/>
      <c r="B804" s="527"/>
      <c r="C804" s="527"/>
      <c r="D804" s="528"/>
      <c r="E804" s="528"/>
      <c r="F804" s="528"/>
      <c r="G804" s="528"/>
      <c r="I804" s="529"/>
      <c r="J804" s="527"/>
      <c r="K804" s="527"/>
      <c r="L804" s="527"/>
      <c r="M804" s="528"/>
      <c r="N804" s="528"/>
      <c r="O804" s="528"/>
      <c r="P804" s="528"/>
      <c r="Q804" s="528"/>
      <c r="R804" s="528"/>
      <c r="S804" s="528"/>
      <c r="T804" s="528"/>
      <c r="U804" s="527"/>
      <c r="V804" s="528"/>
      <c r="W804" s="527"/>
      <c r="X804" s="529"/>
      <c r="Y804" s="529"/>
      <c r="Z804" s="529"/>
      <c r="AA804" s="529"/>
      <c r="AB804" s="529"/>
      <c r="AC804" s="529"/>
      <c r="AD804" s="529"/>
      <c r="AE804" s="529"/>
      <c r="AF804" s="529"/>
      <c r="AG804" s="529"/>
      <c r="AH804" s="529"/>
      <c r="AI804" s="529"/>
      <c r="AJ804" s="529"/>
      <c r="AK804" s="529"/>
      <c r="AL804" s="529"/>
      <c r="AM804" s="529"/>
      <c r="AN804" s="529"/>
      <c r="AO804" s="529"/>
      <c r="AP804" s="529"/>
      <c r="AQ804" s="529"/>
      <c r="AR804" s="529"/>
      <c r="AS804" s="529"/>
      <c r="AT804" s="529"/>
      <c r="AU804" s="529"/>
      <c r="AV804" s="529"/>
      <c r="AW804" s="529"/>
      <c r="AX804" s="529"/>
      <c r="AY804" s="529"/>
      <c r="AZ804" s="529"/>
      <c r="BA804" s="529"/>
      <c r="BB804" s="529"/>
      <c r="BC804" s="529"/>
      <c r="BD804" s="529"/>
      <c r="BE804" s="529"/>
      <c r="BF804" s="529"/>
      <c r="BG804" s="529"/>
      <c r="BH804" s="529"/>
      <c r="BI804" s="529"/>
      <c r="BJ804" s="529"/>
      <c r="BK804" s="529"/>
      <c r="BL804" s="529"/>
      <c r="BM804" s="529"/>
      <c r="BN804" s="529"/>
      <c r="BO804" s="529"/>
      <c r="BP804" s="529"/>
      <c r="BQ804" s="529"/>
      <c r="BR804" s="529"/>
      <c r="BS804" s="529"/>
      <c r="BT804" s="529"/>
    </row>
    <row r="805">
      <c r="A805" s="499"/>
      <c r="B805" s="527"/>
      <c r="C805" s="527"/>
      <c r="D805" s="528"/>
      <c r="E805" s="528"/>
      <c r="F805" s="528"/>
      <c r="G805" s="528"/>
      <c r="I805" s="529"/>
      <c r="J805" s="527"/>
      <c r="K805" s="527"/>
      <c r="L805" s="527"/>
      <c r="M805" s="528"/>
      <c r="N805" s="528"/>
      <c r="O805" s="528"/>
      <c r="P805" s="528"/>
      <c r="Q805" s="528"/>
      <c r="R805" s="528"/>
      <c r="S805" s="528"/>
      <c r="T805" s="528"/>
      <c r="U805" s="527"/>
      <c r="V805" s="528"/>
      <c r="W805" s="527"/>
      <c r="X805" s="529"/>
      <c r="Y805" s="529"/>
      <c r="Z805" s="529"/>
      <c r="AA805" s="529"/>
      <c r="AB805" s="529"/>
      <c r="AC805" s="529"/>
      <c r="AD805" s="529"/>
      <c r="AE805" s="529"/>
      <c r="AF805" s="529"/>
      <c r="AG805" s="529"/>
      <c r="AH805" s="529"/>
      <c r="AI805" s="529"/>
      <c r="AJ805" s="529"/>
      <c r="AK805" s="529"/>
      <c r="AL805" s="529"/>
      <c r="AM805" s="529"/>
      <c r="AN805" s="529"/>
      <c r="AO805" s="529"/>
      <c r="AP805" s="529"/>
      <c r="AQ805" s="529"/>
      <c r="AR805" s="529"/>
      <c r="AS805" s="529"/>
      <c r="AT805" s="529"/>
      <c r="AU805" s="529"/>
      <c r="AV805" s="529"/>
      <c r="AW805" s="529"/>
      <c r="AX805" s="529"/>
      <c r="AY805" s="529"/>
      <c r="AZ805" s="529"/>
      <c r="BA805" s="529"/>
      <c r="BB805" s="529"/>
      <c r="BC805" s="529"/>
      <c r="BD805" s="529"/>
      <c r="BE805" s="529"/>
      <c r="BF805" s="529"/>
      <c r="BG805" s="529"/>
      <c r="BH805" s="529"/>
      <c r="BI805" s="529"/>
      <c r="BJ805" s="529"/>
      <c r="BK805" s="529"/>
      <c r="BL805" s="529"/>
      <c r="BM805" s="529"/>
      <c r="BN805" s="529"/>
      <c r="BO805" s="529"/>
      <c r="BP805" s="529"/>
      <c r="BQ805" s="529"/>
      <c r="BR805" s="529"/>
      <c r="BS805" s="529"/>
      <c r="BT805" s="529"/>
    </row>
    <row r="806">
      <c r="A806" s="499"/>
      <c r="B806" s="527"/>
      <c r="C806" s="527"/>
      <c r="D806" s="528"/>
      <c r="E806" s="528"/>
      <c r="F806" s="528"/>
      <c r="G806" s="528"/>
      <c r="I806" s="529"/>
      <c r="J806" s="527"/>
      <c r="K806" s="527"/>
      <c r="L806" s="527"/>
      <c r="M806" s="528"/>
      <c r="N806" s="528"/>
      <c r="O806" s="528"/>
      <c r="P806" s="528"/>
      <c r="Q806" s="528"/>
      <c r="R806" s="528"/>
      <c r="S806" s="528"/>
      <c r="T806" s="528"/>
      <c r="U806" s="527"/>
      <c r="V806" s="528"/>
      <c r="W806" s="527"/>
      <c r="X806" s="529"/>
      <c r="Y806" s="529"/>
      <c r="Z806" s="529"/>
      <c r="AA806" s="529"/>
      <c r="AB806" s="529"/>
      <c r="AC806" s="529"/>
      <c r="AD806" s="529"/>
      <c r="AE806" s="529"/>
      <c r="AF806" s="529"/>
      <c r="AG806" s="529"/>
      <c r="AH806" s="529"/>
      <c r="AI806" s="529"/>
      <c r="AJ806" s="529"/>
      <c r="AK806" s="529"/>
      <c r="AL806" s="529"/>
      <c r="AM806" s="529"/>
      <c r="AN806" s="529"/>
      <c r="AO806" s="529"/>
      <c r="AP806" s="529"/>
      <c r="AQ806" s="529"/>
      <c r="AR806" s="529"/>
      <c r="AS806" s="529"/>
      <c r="AT806" s="529"/>
      <c r="AU806" s="529"/>
      <c r="AV806" s="529"/>
      <c r="AW806" s="529"/>
      <c r="AX806" s="529"/>
      <c r="AY806" s="529"/>
      <c r="AZ806" s="529"/>
      <c r="BA806" s="529"/>
      <c r="BB806" s="529"/>
      <c r="BC806" s="529"/>
      <c r="BD806" s="529"/>
      <c r="BE806" s="529"/>
      <c r="BF806" s="529"/>
      <c r="BG806" s="529"/>
      <c r="BH806" s="529"/>
      <c r="BI806" s="529"/>
      <c r="BJ806" s="529"/>
      <c r="BK806" s="529"/>
      <c r="BL806" s="529"/>
      <c r="BM806" s="529"/>
      <c r="BN806" s="529"/>
      <c r="BO806" s="529"/>
      <c r="BP806" s="529"/>
      <c r="BQ806" s="529"/>
      <c r="BR806" s="529"/>
      <c r="BS806" s="529"/>
      <c r="BT806" s="529"/>
    </row>
    <row r="807">
      <c r="A807" s="499"/>
      <c r="B807" s="527"/>
      <c r="C807" s="527"/>
      <c r="D807" s="528"/>
      <c r="E807" s="528"/>
      <c r="F807" s="528"/>
      <c r="G807" s="528"/>
      <c r="I807" s="529"/>
      <c r="J807" s="527"/>
      <c r="K807" s="527"/>
      <c r="L807" s="527"/>
      <c r="M807" s="528"/>
      <c r="N807" s="528"/>
      <c r="O807" s="528"/>
      <c r="P807" s="528"/>
      <c r="Q807" s="528"/>
      <c r="R807" s="528"/>
      <c r="S807" s="528"/>
      <c r="T807" s="528"/>
      <c r="U807" s="527"/>
      <c r="V807" s="528"/>
      <c r="W807" s="527"/>
      <c r="X807" s="529"/>
      <c r="Y807" s="529"/>
      <c r="Z807" s="529"/>
      <c r="AA807" s="529"/>
      <c r="AB807" s="529"/>
      <c r="AC807" s="529"/>
      <c r="AD807" s="529"/>
      <c r="AE807" s="529"/>
      <c r="AF807" s="529"/>
      <c r="AG807" s="529"/>
      <c r="AH807" s="529"/>
      <c r="AI807" s="529"/>
      <c r="AJ807" s="529"/>
      <c r="AK807" s="529"/>
      <c r="AL807" s="529"/>
      <c r="AM807" s="529"/>
      <c r="AN807" s="529"/>
      <c r="AO807" s="529"/>
      <c r="AP807" s="529"/>
      <c r="AQ807" s="529"/>
      <c r="AR807" s="529"/>
      <c r="AS807" s="529"/>
      <c r="AT807" s="529"/>
      <c r="AU807" s="529"/>
      <c r="AV807" s="529"/>
      <c r="AW807" s="529"/>
      <c r="AX807" s="529"/>
      <c r="AY807" s="529"/>
      <c r="AZ807" s="529"/>
      <c r="BA807" s="529"/>
      <c r="BB807" s="529"/>
      <c r="BC807" s="529"/>
      <c r="BD807" s="529"/>
      <c r="BE807" s="529"/>
      <c r="BF807" s="529"/>
      <c r="BG807" s="529"/>
      <c r="BH807" s="529"/>
      <c r="BI807" s="529"/>
      <c r="BJ807" s="529"/>
      <c r="BK807" s="529"/>
      <c r="BL807" s="529"/>
      <c r="BM807" s="529"/>
      <c r="BN807" s="529"/>
      <c r="BO807" s="529"/>
      <c r="BP807" s="529"/>
      <c r="BQ807" s="529"/>
      <c r="BR807" s="529"/>
      <c r="BS807" s="529"/>
      <c r="BT807" s="529"/>
    </row>
    <row r="808">
      <c r="A808" s="499"/>
      <c r="B808" s="527"/>
      <c r="C808" s="527"/>
      <c r="D808" s="528"/>
      <c r="E808" s="528"/>
      <c r="F808" s="528"/>
      <c r="G808" s="528"/>
      <c r="I808" s="529"/>
      <c r="J808" s="527"/>
      <c r="K808" s="527"/>
      <c r="L808" s="527"/>
      <c r="M808" s="528"/>
      <c r="N808" s="528"/>
      <c r="O808" s="528"/>
      <c r="P808" s="528"/>
      <c r="Q808" s="528"/>
      <c r="R808" s="528"/>
      <c r="S808" s="528"/>
      <c r="T808" s="528"/>
      <c r="U808" s="527"/>
      <c r="V808" s="528"/>
      <c r="W808" s="527"/>
      <c r="X808" s="529"/>
      <c r="Y808" s="529"/>
      <c r="Z808" s="529"/>
      <c r="AA808" s="529"/>
      <c r="AB808" s="529"/>
      <c r="AC808" s="529"/>
      <c r="AD808" s="529"/>
      <c r="AE808" s="529"/>
      <c r="AF808" s="529"/>
      <c r="AG808" s="529"/>
      <c r="AH808" s="529"/>
      <c r="AI808" s="529"/>
      <c r="AJ808" s="529"/>
      <c r="AK808" s="529"/>
      <c r="AL808" s="529"/>
      <c r="AM808" s="529"/>
      <c r="AN808" s="529"/>
      <c r="AO808" s="529"/>
      <c r="AP808" s="529"/>
      <c r="AQ808" s="529"/>
      <c r="AR808" s="529"/>
      <c r="AS808" s="529"/>
      <c r="AT808" s="529"/>
      <c r="AU808" s="529"/>
      <c r="AV808" s="529"/>
      <c r="AW808" s="529"/>
      <c r="AX808" s="529"/>
      <c r="AY808" s="529"/>
      <c r="AZ808" s="529"/>
      <c r="BA808" s="529"/>
      <c r="BB808" s="529"/>
      <c r="BC808" s="529"/>
      <c r="BD808" s="529"/>
      <c r="BE808" s="529"/>
      <c r="BF808" s="529"/>
      <c r="BG808" s="529"/>
      <c r="BH808" s="529"/>
      <c r="BI808" s="529"/>
      <c r="BJ808" s="529"/>
      <c r="BK808" s="529"/>
      <c r="BL808" s="529"/>
      <c r="BM808" s="529"/>
      <c r="BN808" s="529"/>
      <c r="BO808" s="529"/>
      <c r="BP808" s="529"/>
      <c r="BQ808" s="529"/>
      <c r="BR808" s="529"/>
      <c r="BS808" s="529"/>
      <c r="BT808" s="529"/>
    </row>
    <row r="809">
      <c r="A809" s="499"/>
      <c r="B809" s="527"/>
      <c r="C809" s="527"/>
      <c r="D809" s="528"/>
      <c r="E809" s="528"/>
      <c r="F809" s="528"/>
      <c r="G809" s="528"/>
      <c r="I809" s="529"/>
      <c r="J809" s="527"/>
      <c r="K809" s="527"/>
      <c r="L809" s="527"/>
      <c r="M809" s="528"/>
      <c r="N809" s="528"/>
      <c r="O809" s="528"/>
      <c r="P809" s="528"/>
      <c r="Q809" s="528"/>
      <c r="R809" s="528"/>
      <c r="S809" s="528"/>
      <c r="T809" s="528"/>
      <c r="U809" s="527"/>
      <c r="V809" s="528"/>
      <c r="W809" s="527"/>
      <c r="X809" s="529"/>
      <c r="Y809" s="529"/>
      <c r="Z809" s="529"/>
      <c r="AA809" s="529"/>
      <c r="AB809" s="529"/>
      <c r="AC809" s="529"/>
      <c r="AD809" s="529"/>
      <c r="AE809" s="529"/>
      <c r="AF809" s="529"/>
      <c r="AG809" s="529"/>
      <c r="AH809" s="529"/>
      <c r="AI809" s="529"/>
      <c r="AJ809" s="529"/>
      <c r="AK809" s="529"/>
      <c r="AL809" s="529"/>
      <c r="AM809" s="529"/>
      <c r="AN809" s="529"/>
      <c r="AO809" s="529"/>
      <c r="AP809" s="529"/>
      <c r="AQ809" s="529"/>
      <c r="AR809" s="529"/>
      <c r="AS809" s="529"/>
      <c r="AT809" s="529"/>
      <c r="AU809" s="529"/>
      <c r="AV809" s="529"/>
      <c r="AW809" s="529"/>
      <c r="AX809" s="529"/>
      <c r="AY809" s="529"/>
      <c r="AZ809" s="529"/>
      <c r="BA809" s="529"/>
      <c r="BB809" s="529"/>
      <c r="BC809" s="529"/>
      <c r="BD809" s="529"/>
      <c r="BE809" s="529"/>
      <c r="BF809" s="529"/>
      <c r="BG809" s="529"/>
      <c r="BH809" s="529"/>
      <c r="BI809" s="529"/>
      <c r="BJ809" s="529"/>
      <c r="BK809" s="529"/>
      <c r="BL809" s="529"/>
      <c r="BM809" s="529"/>
      <c r="BN809" s="529"/>
      <c r="BO809" s="529"/>
      <c r="BP809" s="529"/>
      <c r="BQ809" s="529"/>
      <c r="BR809" s="529"/>
      <c r="BS809" s="529"/>
      <c r="BT809" s="529"/>
    </row>
    <row r="810">
      <c r="A810" s="499"/>
      <c r="B810" s="527"/>
      <c r="C810" s="527"/>
      <c r="D810" s="528"/>
      <c r="E810" s="528"/>
      <c r="F810" s="528"/>
      <c r="G810" s="528"/>
      <c r="I810" s="529"/>
      <c r="J810" s="527"/>
      <c r="K810" s="527"/>
      <c r="L810" s="527"/>
      <c r="M810" s="528"/>
      <c r="N810" s="528"/>
      <c r="O810" s="528"/>
      <c r="P810" s="528"/>
      <c r="Q810" s="528"/>
      <c r="R810" s="528"/>
      <c r="S810" s="528"/>
      <c r="T810" s="528"/>
      <c r="U810" s="527"/>
      <c r="V810" s="528"/>
      <c r="W810" s="527"/>
      <c r="X810" s="529"/>
      <c r="Y810" s="529"/>
      <c r="Z810" s="529"/>
      <c r="AA810" s="529"/>
      <c r="AB810" s="529"/>
      <c r="AC810" s="529"/>
      <c r="AD810" s="529"/>
      <c r="AE810" s="529"/>
      <c r="AF810" s="529"/>
      <c r="AG810" s="529"/>
      <c r="AH810" s="529"/>
      <c r="AI810" s="529"/>
      <c r="AJ810" s="529"/>
      <c r="AK810" s="529"/>
      <c r="AL810" s="529"/>
      <c r="AM810" s="529"/>
      <c r="AN810" s="529"/>
      <c r="AO810" s="529"/>
      <c r="AP810" s="529"/>
      <c r="AQ810" s="529"/>
      <c r="AR810" s="529"/>
      <c r="AS810" s="529"/>
      <c r="AT810" s="529"/>
      <c r="AU810" s="529"/>
      <c r="AV810" s="529"/>
      <c r="AW810" s="529"/>
      <c r="AX810" s="529"/>
      <c r="AY810" s="529"/>
      <c r="AZ810" s="529"/>
      <c r="BA810" s="529"/>
      <c r="BB810" s="529"/>
      <c r="BC810" s="529"/>
      <c r="BD810" s="529"/>
      <c r="BE810" s="529"/>
      <c r="BF810" s="529"/>
      <c r="BG810" s="529"/>
      <c r="BH810" s="529"/>
      <c r="BI810" s="529"/>
      <c r="BJ810" s="529"/>
      <c r="BK810" s="529"/>
      <c r="BL810" s="529"/>
      <c r="BM810" s="529"/>
      <c r="BN810" s="529"/>
      <c r="BO810" s="529"/>
      <c r="BP810" s="529"/>
      <c r="BQ810" s="529"/>
      <c r="BR810" s="529"/>
      <c r="BS810" s="529"/>
      <c r="BT810" s="529"/>
    </row>
    <row r="811">
      <c r="A811" s="499"/>
      <c r="B811" s="527"/>
      <c r="C811" s="527"/>
      <c r="D811" s="528"/>
      <c r="E811" s="528"/>
      <c r="F811" s="528"/>
      <c r="G811" s="528"/>
      <c r="I811" s="529"/>
      <c r="J811" s="527"/>
      <c r="K811" s="527"/>
      <c r="L811" s="527"/>
      <c r="M811" s="528"/>
      <c r="N811" s="528"/>
      <c r="O811" s="528"/>
      <c r="P811" s="528"/>
      <c r="Q811" s="528"/>
      <c r="R811" s="528"/>
      <c r="S811" s="528"/>
      <c r="T811" s="528"/>
      <c r="U811" s="527"/>
      <c r="V811" s="528"/>
      <c r="W811" s="527"/>
      <c r="X811" s="529"/>
      <c r="Y811" s="529"/>
      <c r="Z811" s="529"/>
      <c r="AA811" s="529"/>
      <c r="AB811" s="529"/>
      <c r="AC811" s="529"/>
      <c r="AD811" s="529"/>
      <c r="AE811" s="529"/>
      <c r="AF811" s="529"/>
      <c r="AG811" s="529"/>
      <c r="AH811" s="529"/>
      <c r="AI811" s="529"/>
      <c r="AJ811" s="529"/>
      <c r="AK811" s="529"/>
      <c r="AL811" s="529"/>
      <c r="AM811" s="529"/>
      <c r="AN811" s="529"/>
      <c r="AO811" s="529"/>
      <c r="AP811" s="529"/>
      <c r="AQ811" s="529"/>
      <c r="AR811" s="529"/>
      <c r="AS811" s="529"/>
      <c r="AT811" s="529"/>
      <c r="AU811" s="529"/>
      <c r="AV811" s="529"/>
      <c r="AW811" s="529"/>
      <c r="AX811" s="529"/>
      <c r="AY811" s="529"/>
      <c r="AZ811" s="529"/>
      <c r="BA811" s="529"/>
      <c r="BB811" s="529"/>
      <c r="BC811" s="529"/>
      <c r="BD811" s="529"/>
      <c r="BE811" s="529"/>
      <c r="BF811" s="529"/>
      <c r="BG811" s="529"/>
      <c r="BH811" s="529"/>
      <c r="BI811" s="529"/>
      <c r="BJ811" s="529"/>
      <c r="BK811" s="529"/>
      <c r="BL811" s="529"/>
      <c r="BM811" s="529"/>
      <c r="BN811" s="529"/>
      <c r="BO811" s="529"/>
      <c r="BP811" s="529"/>
      <c r="BQ811" s="529"/>
      <c r="BR811" s="529"/>
      <c r="BS811" s="529"/>
      <c r="BT811" s="529"/>
    </row>
    <row r="812">
      <c r="A812" s="499"/>
      <c r="B812" s="527"/>
      <c r="C812" s="527"/>
      <c r="D812" s="528"/>
      <c r="E812" s="528"/>
      <c r="F812" s="528"/>
      <c r="G812" s="528"/>
      <c r="I812" s="529"/>
      <c r="J812" s="527"/>
      <c r="K812" s="527"/>
      <c r="L812" s="527"/>
      <c r="M812" s="528"/>
      <c r="N812" s="528"/>
      <c r="O812" s="528"/>
      <c r="P812" s="528"/>
      <c r="Q812" s="528"/>
      <c r="R812" s="528"/>
      <c r="S812" s="528"/>
      <c r="T812" s="528"/>
      <c r="U812" s="527"/>
      <c r="V812" s="528"/>
      <c r="W812" s="527"/>
      <c r="X812" s="529"/>
      <c r="Y812" s="529"/>
      <c r="Z812" s="529"/>
      <c r="AA812" s="529"/>
      <c r="AB812" s="529"/>
      <c r="AC812" s="529"/>
      <c r="AD812" s="529"/>
      <c r="AE812" s="529"/>
      <c r="AF812" s="529"/>
      <c r="AG812" s="529"/>
      <c r="AH812" s="529"/>
      <c r="AI812" s="529"/>
      <c r="AJ812" s="529"/>
      <c r="AK812" s="529"/>
      <c r="AL812" s="529"/>
      <c r="AM812" s="529"/>
      <c r="AN812" s="529"/>
      <c r="AO812" s="529"/>
      <c r="AP812" s="529"/>
      <c r="AQ812" s="529"/>
      <c r="AR812" s="529"/>
      <c r="AS812" s="529"/>
      <c r="AT812" s="529"/>
      <c r="AU812" s="529"/>
      <c r="AV812" s="529"/>
      <c r="AW812" s="529"/>
      <c r="AX812" s="529"/>
      <c r="AY812" s="529"/>
      <c r="AZ812" s="529"/>
      <c r="BA812" s="529"/>
      <c r="BB812" s="529"/>
      <c r="BC812" s="529"/>
      <c r="BD812" s="529"/>
      <c r="BE812" s="529"/>
      <c r="BF812" s="529"/>
      <c r="BG812" s="529"/>
      <c r="BH812" s="529"/>
      <c r="BI812" s="529"/>
      <c r="BJ812" s="529"/>
      <c r="BK812" s="529"/>
      <c r="BL812" s="529"/>
      <c r="BM812" s="529"/>
      <c r="BN812" s="529"/>
      <c r="BO812" s="529"/>
      <c r="BP812" s="529"/>
      <c r="BQ812" s="529"/>
      <c r="BR812" s="529"/>
      <c r="BS812" s="529"/>
      <c r="BT812" s="529"/>
    </row>
    <row r="813">
      <c r="A813" s="499"/>
      <c r="B813" s="527"/>
      <c r="C813" s="527"/>
      <c r="D813" s="528"/>
      <c r="E813" s="528"/>
      <c r="F813" s="528"/>
      <c r="G813" s="528"/>
      <c r="I813" s="529"/>
      <c r="J813" s="527"/>
      <c r="K813" s="527"/>
      <c r="L813" s="527"/>
      <c r="M813" s="528"/>
      <c r="N813" s="528"/>
      <c r="O813" s="528"/>
      <c r="P813" s="528"/>
      <c r="Q813" s="528"/>
      <c r="R813" s="528"/>
      <c r="S813" s="528"/>
      <c r="T813" s="528"/>
      <c r="U813" s="527"/>
      <c r="V813" s="528"/>
      <c r="W813" s="527"/>
      <c r="X813" s="529"/>
      <c r="Y813" s="529"/>
      <c r="Z813" s="529"/>
      <c r="AA813" s="529"/>
      <c r="AB813" s="529"/>
      <c r="AC813" s="529"/>
      <c r="AD813" s="529"/>
      <c r="AE813" s="529"/>
      <c r="AF813" s="529"/>
      <c r="AG813" s="529"/>
      <c r="AH813" s="529"/>
      <c r="AI813" s="529"/>
      <c r="AJ813" s="529"/>
      <c r="AK813" s="529"/>
      <c r="AL813" s="529"/>
      <c r="AM813" s="529"/>
      <c r="AN813" s="529"/>
      <c r="AO813" s="529"/>
      <c r="AP813" s="529"/>
      <c r="AQ813" s="529"/>
      <c r="AR813" s="529"/>
      <c r="AS813" s="529"/>
      <c r="AT813" s="529"/>
      <c r="AU813" s="529"/>
      <c r="AV813" s="529"/>
      <c r="AW813" s="529"/>
      <c r="AX813" s="529"/>
      <c r="AY813" s="529"/>
      <c r="AZ813" s="529"/>
      <c r="BA813" s="529"/>
      <c r="BB813" s="529"/>
      <c r="BC813" s="529"/>
      <c r="BD813" s="529"/>
      <c r="BE813" s="529"/>
      <c r="BF813" s="529"/>
      <c r="BG813" s="529"/>
      <c r="BH813" s="529"/>
      <c r="BI813" s="529"/>
      <c r="BJ813" s="529"/>
      <c r="BK813" s="529"/>
      <c r="BL813" s="529"/>
      <c r="BM813" s="529"/>
      <c r="BN813" s="529"/>
      <c r="BO813" s="529"/>
      <c r="BP813" s="529"/>
      <c r="BQ813" s="529"/>
      <c r="BR813" s="529"/>
      <c r="BS813" s="529"/>
      <c r="BT813" s="529"/>
    </row>
    <row r="814">
      <c r="A814" s="499"/>
      <c r="B814" s="527"/>
      <c r="C814" s="527"/>
      <c r="D814" s="528"/>
      <c r="E814" s="528"/>
      <c r="F814" s="528"/>
      <c r="G814" s="528"/>
      <c r="I814" s="529"/>
      <c r="J814" s="527"/>
      <c r="K814" s="527"/>
      <c r="L814" s="527"/>
      <c r="M814" s="528"/>
      <c r="N814" s="528"/>
      <c r="O814" s="528"/>
      <c r="P814" s="528"/>
      <c r="Q814" s="528"/>
      <c r="R814" s="528"/>
      <c r="S814" s="528"/>
      <c r="T814" s="528"/>
      <c r="U814" s="527"/>
      <c r="V814" s="528"/>
      <c r="W814" s="527"/>
      <c r="X814" s="529"/>
      <c r="Y814" s="529"/>
      <c r="Z814" s="529"/>
      <c r="AA814" s="529"/>
      <c r="AB814" s="529"/>
      <c r="AC814" s="529"/>
      <c r="AD814" s="529"/>
      <c r="AE814" s="529"/>
      <c r="AF814" s="529"/>
      <c r="AG814" s="529"/>
      <c r="AH814" s="529"/>
      <c r="AI814" s="529"/>
      <c r="AJ814" s="529"/>
      <c r="AK814" s="529"/>
      <c r="AL814" s="529"/>
      <c r="AM814" s="529"/>
      <c r="AN814" s="529"/>
      <c r="AO814" s="529"/>
      <c r="AP814" s="529"/>
      <c r="AQ814" s="529"/>
      <c r="AR814" s="529"/>
      <c r="AS814" s="529"/>
      <c r="AT814" s="529"/>
      <c r="AU814" s="529"/>
      <c r="AV814" s="529"/>
      <c r="AW814" s="529"/>
      <c r="AX814" s="529"/>
      <c r="AY814" s="529"/>
      <c r="AZ814" s="529"/>
      <c r="BA814" s="529"/>
      <c r="BB814" s="529"/>
      <c r="BC814" s="529"/>
      <c r="BD814" s="529"/>
      <c r="BE814" s="529"/>
      <c r="BF814" s="529"/>
      <c r="BG814" s="529"/>
      <c r="BH814" s="529"/>
      <c r="BI814" s="529"/>
      <c r="BJ814" s="529"/>
      <c r="BK814" s="529"/>
      <c r="BL814" s="529"/>
      <c r="BM814" s="529"/>
      <c r="BN814" s="529"/>
      <c r="BO814" s="529"/>
      <c r="BP814" s="529"/>
      <c r="BQ814" s="529"/>
      <c r="BR814" s="529"/>
      <c r="BS814" s="529"/>
      <c r="BT814" s="529"/>
    </row>
    <row r="815">
      <c r="A815" s="499"/>
      <c r="B815" s="527"/>
      <c r="C815" s="527"/>
      <c r="D815" s="528"/>
      <c r="E815" s="528"/>
      <c r="F815" s="528"/>
      <c r="G815" s="528"/>
      <c r="I815" s="529"/>
      <c r="J815" s="527"/>
      <c r="K815" s="527"/>
      <c r="L815" s="527"/>
      <c r="M815" s="528"/>
      <c r="N815" s="528"/>
      <c r="O815" s="528"/>
      <c r="P815" s="528"/>
      <c r="Q815" s="528"/>
      <c r="R815" s="528"/>
      <c r="S815" s="528"/>
      <c r="T815" s="528"/>
      <c r="U815" s="527"/>
      <c r="V815" s="528"/>
      <c r="W815" s="527"/>
      <c r="X815" s="529"/>
      <c r="Y815" s="529"/>
      <c r="Z815" s="529"/>
      <c r="AA815" s="529"/>
      <c r="AB815" s="529"/>
      <c r="AC815" s="529"/>
      <c r="AD815" s="529"/>
      <c r="AE815" s="529"/>
      <c r="AF815" s="529"/>
      <c r="AG815" s="529"/>
      <c r="AH815" s="529"/>
      <c r="AI815" s="529"/>
      <c r="AJ815" s="529"/>
      <c r="AK815" s="529"/>
      <c r="AL815" s="529"/>
      <c r="AM815" s="529"/>
      <c r="AN815" s="529"/>
      <c r="AO815" s="529"/>
      <c r="AP815" s="529"/>
      <c r="AQ815" s="529"/>
      <c r="AR815" s="529"/>
      <c r="AS815" s="529"/>
      <c r="AT815" s="529"/>
      <c r="AU815" s="529"/>
      <c r="AV815" s="529"/>
      <c r="AW815" s="529"/>
      <c r="AX815" s="529"/>
      <c r="AY815" s="529"/>
      <c r="AZ815" s="529"/>
      <c r="BA815" s="529"/>
      <c r="BB815" s="529"/>
      <c r="BC815" s="529"/>
      <c r="BD815" s="529"/>
      <c r="BE815" s="529"/>
      <c r="BF815" s="529"/>
      <c r="BG815" s="529"/>
      <c r="BH815" s="529"/>
      <c r="BI815" s="529"/>
      <c r="BJ815" s="529"/>
      <c r="BK815" s="529"/>
      <c r="BL815" s="529"/>
      <c r="BM815" s="529"/>
      <c r="BN815" s="529"/>
      <c r="BO815" s="529"/>
      <c r="BP815" s="529"/>
      <c r="BQ815" s="529"/>
      <c r="BR815" s="529"/>
      <c r="BS815" s="529"/>
      <c r="BT815" s="529"/>
    </row>
    <row r="816">
      <c r="A816" s="499"/>
      <c r="B816" s="527"/>
      <c r="C816" s="527"/>
      <c r="D816" s="528"/>
      <c r="E816" s="528"/>
      <c r="F816" s="528"/>
      <c r="G816" s="528"/>
      <c r="I816" s="529"/>
      <c r="J816" s="527"/>
      <c r="K816" s="527"/>
      <c r="L816" s="527"/>
      <c r="M816" s="528"/>
      <c r="N816" s="528"/>
      <c r="O816" s="528"/>
      <c r="P816" s="528"/>
      <c r="Q816" s="528"/>
      <c r="R816" s="528"/>
      <c r="S816" s="528"/>
      <c r="T816" s="528"/>
      <c r="U816" s="527"/>
      <c r="V816" s="528"/>
      <c r="W816" s="527"/>
      <c r="X816" s="529"/>
      <c r="Y816" s="529"/>
      <c r="Z816" s="529"/>
      <c r="AA816" s="529"/>
      <c r="AB816" s="529"/>
      <c r="AC816" s="529"/>
      <c r="AD816" s="529"/>
      <c r="AE816" s="529"/>
      <c r="AF816" s="529"/>
      <c r="AG816" s="529"/>
      <c r="AH816" s="529"/>
      <c r="AI816" s="529"/>
      <c r="AJ816" s="529"/>
      <c r="AK816" s="529"/>
      <c r="AL816" s="529"/>
      <c r="AM816" s="529"/>
      <c r="AN816" s="529"/>
      <c r="AO816" s="529"/>
      <c r="AP816" s="529"/>
      <c r="AQ816" s="529"/>
      <c r="AR816" s="529"/>
      <c r="AS816" s="529"/>
      <c r="AT816" s="529"/>
      <c r="AU816" s="529"/>
      <c r="AV816" s="529"/>
      <c r="AW816" s="529"/>
      <c r="AX816" s="529"/>
      <c r="AY816" s="529"/>
      <c r="AZ816" s="529"/>
      <c r="BA816" s="529"/>
      <c r="BB816" s="529"/>
      <c r="BC816" s="529"/>
      <c r="BD816" s="529"/>
      <c r="BE816" s="529"/>
      <c r="BF816" s="529"/>
      <c r="BG816" s="529"/>
      <c r="BH816" s="529"/>
      <c r="BI816" s="529"/>
      <c r="BJ816" s="529"/>
      <c r="BK816" s="529"/>
      <c r="BL816" s="529"/>
      <c r="BM816" s="529"/>
      <c r="BN816" s="529"/>
      <c r="BO816" s="529"/>
      <c r="BP816" s="529"/>
      <c r="BQ816" s="529"/>
      <c r="BR816" s="529"/>
      <c r="BS816" s="529"/>
      <c r="BT816" s="529"/>
    </row>
    <row r="817">
      <c r="A817" s="499"/>
      <c r="B817" s="527"/>
      <c r="C817" s="527"/>
      <c r="D817" s="528"/>
      <c r="E817" s="528"/>
      <c r="F817" s="528"/>
      <c r="G817" s="528"/>
      <c r="I817" s="529"/>
      <c r="J817" s="527"/>
      <c r="K817" s="527"/>
      <c r="L817" s="527"/>
      <c r="M817" s="528"/>
      <c r="N817" s="528"/>
      <c r="O817" s="528"/>
      <c r="P817" s="528"/>
      <c r="Q817" s="528"/>
      <c r="R817" s="528"/>
      <c r="S817" s="528"/>
      <c r="T817" s="528"/>
      <c r="U817" s="527"/>
      <c r="V817" s="528"/>
      <c r="W817" s="527"/>
      <c r="X817" s="529"/>
      <c r="Y817" s="529"/>
      <c r="Z817" s="529"/>
      <c r="AA817" s="529"/>
      <c r="AB817" s="529"/>
      <c r="AC817" s="529"/>
      <c r="AD817" s="529"/>
      <c r="AE817" s="529"/>
      <c r="AF817" s="529"/>
      <c r="AG817" s="529"/>
      <c r="AH817" s="529"/>
      <c r="AI817" s="529"/>
      <c r="AJ817" s="529"/>
      <c r="AK817" s="529"/>
      <c r="AL817" s="529"/>
      <c r="AM817" s="529"/>
      <c r="AN817" s="529"/>
      <c r="AO817" s="529"/>
      <c r="AP817" s="529"/>
      <c r="AQ817" s="529"/>
      <c r="AR817" s="529"/>
      <c r="AS817" s="529"/>
      <c r="AT817" s="529"/>
      <c r="AU817" s="529"/>
      <c r="AV817" s="529"/>
      <c r="AW817" s="529"/>
      <c r="AX817" s="529"/>
      <c r="AY817" s="529"/>
      <c r="AZ817" s="529"/>
      <c r="BA817" s="529"/>
      <c r="BB817" s="529"/>
      <c r="BC817" s="529"/>
      <c r="BD817" s="529"/>
      <c r="BE817" s="529"/>
      <c r="BF817" s="529"/>
      <c r="BG817" s="529"/>
      <c r="BH817" s="529"/>
      <c r="BI817" s="529"/>
      <c r="BJ817" s="529"/>
      <c r="BK817" s="529"/>
      <c r="BL817" s="529"/>
      <c r="BM817" s="529"/>
      <c r="BN817" s="529"/>
      <c r="BO817" s="529"/>
      <c r="BP817" s="529"/>
      <c r="BQ817" s="529"/>
      <c r="BR817" s="529"/>
      <c r="BS817" s="529"/>
      <c r="BT817" s="529"/>
    </row>
    <row r="818">
      <c r="A818" s="499"/>
      <c r="B818" s="527"/>
      <c r="C818" s="527"/>
      <c r="D818" s="528"/>
      <c r="E818" s="528"/>
      <c r="F818" s="528"/>
      <c r="G818" s="528"/>
      <c r="I818" s="529"/>
      <c r="J818" s="527"/>
      <c r="K818" s="527"/>
      <c r="L818" s="527"/>
      <c r="M818" s="528"/>
      <c r="N818" s="528"/>
      <c r="O818" s="528"/>
      <c r="P818" s="528"/>
      <c r="Q818" s="528"/>
      <c r="R818" s="528"/>
      <c r="S818" s="528"/>
      <c r="T818" s="528"/>
      <c r="U818" s="527"/>
      <c r="V818" s="528"/>
      <c r="W818" s="527"/>
      <c r="X818" s="529"/>
      <c r="Y818" s="529"/>
      <c r="Z818" s="529"/>
      <c r="AA818" s="529"/>
      <c r="AB818" s="529"/>
      <c r="AC818" s="529"/>
      <c r="AD818" s="529"/>
      <c r="AE818" s="529"/>
      <c r="AF818" s="529"/>
      <c r="AG818" s="529"/>
      <c r="AH818" s="529"/>
      <c r="AI818" s="529"/>
      <c r="AJ818" s="529"/>
      <c r="AK818" s="529"/>
      <c r="AL818" s="529"/>
      <c r="AM818" s="529"/>
      <c r="AN818" s="529"/>
      <c r="AO818" s="529"/>
      <c r="AP818" s="529"/>
      <c r="AQ818" s="529"/>
      <c r="AR818" s="529"/>
      <c r="AS818" s="529"/>
      <c r="AT818" s="529"/>
      <c r="AU818" s="529"/>
      <c r="AV818" s="529"/>
      <c r="AW818" s="529"/>
      <c r="AX818" s="529"/>
      <c r="AY818" s="529"/>
      <c r="AZ818" s="529"/>
      <c r="BA818" s="529"/>
      <c r="BB818" s="529"/>
      <c r="BC818" s="529"/>
      <c r="BD818" s="529"/>
      <c r="BE818" s="529"/>
      <c r="BF818" s="529"/>
      <c r="BG818" s="529"/>
      <c r="BH818" s="529"/>
      <c r="BI818" s="529"/>
      <c r="BJ818" s="529"/>
      <c r="BK818" s="529"/>
      <c r="BL818" s="529"/>
      <c r="BM818" s="529"/>
      <c r="BN818" s="529"/>
      <c r="BO818" s="529"/>
      <c r="BP818" s="529"/>
      <c r="BQ818" s="529"/>
      <c r="BR818" s="529"/>
      <c r="BS818" s="529"/>
      <c r="BT818" s="529"/>
    </row>
    <row r="819">
      <c r="A819" s="499"/>
      <c r="B819" s="527"/>
      <c r="C819" s="527"/>
      <c r="D819" s="528"/>
      <c r="E819" s="528"/>
      <c r="F819" s="528"/>
      <c r="G819" s="528"/>
      <c r="I819" s="529"/>
      <c r="J819" s="527"/>
      <c r="K819" s="527"/>
      <c r="L819" s="527"/>
      <c r="M819" s="528"/>
      <c r="N819" s="528"/>
      <c r="O819" s="528"/>
      <c r="P819" s="528"/>
      <c r="Q819" s="528"/>
      <c r="R819" s="528"/>
      <c r="S819" s="528"/>
      <c r="T819" s="528"/>
      <c r="U819" s="527"/>
      <c r="V819" s="528"/>
      <c r="W819" s="527"/>
      <c r="X819" s="529"/>
      <c r="Y819" s="529"/>
      <c r="Z819" s="529"/>
      <c r="AA819" s="529"/>
      <c r="AB819" s="529"/>
      <c r="AC819" s="529"/>
      <c r="AD819" s="529"/>
      <c r="AE819" s="529"/>
      <c r="AF819" s="529"/>
      <c r="AG819" s="529"/>
      <c r="AH819" s="529"/>
      <c r="AI819" s="529"/>
      <c r="AJ819" s="529"/>
      <c r="AK819" s="529"/>
      <c r="AL819" s="529"/>
      <c r="AM819" s="529"/>
      <c r="AN819" s="529"/>
      <c r="AO819" s="529"/>
      <c r="AP819" s="529"/>
      <c r="AQ819" s="529"/>
      <c r="AR819" s="529"/>
      <c r="AS819" s="529"/>
      <c r="AT819" s="529"/>
      <c r="AU819" s="529"/>
      <c r="AV819" s="529"/>
      <c r="AW819" s="529"/>
      <c r="AX819" s="529"/>
      <c r="AY819" s="529"/>
      <c r="AZ819" s="529"/>
      <c r="BA819" s="529"/>
      <c r="BB819" s="529"/>
      <c r="BC819" s="529"/>
      <c r="BD819" s="529"/>
      <c r="BE819" s="529"/>
      <c r="BF819" s="529"/>
      <c r="BG819" s="529"/>
      <c r="BH819" s="529"/>
      <c r="BI819" s="529"/>
      <c r="BJ819" s="529"/>
      <c r="BK819" s="529"/>
      <c r="BL819" s="529"/>
      <c r="BM819" s="529"/>
      <c r="BN819" s="529"/>
      <c r="BO819" s="529"/>
      <c r="BP819" s="529"/>
      <c r="BQ819" s="529"/>
      <c r="BR819" s="529"/>
      <c r="BS819" s="529"/>
      <c r="BT819" s="529"/>
    </row>
    <row r="820">
      <c r="A820" s="499"/>
      <c r="B820" s="527"/>
      <c r="C820" s="527"/>
      <c r="D820" s="528"/>
      <c r="E820" s="528"/>
      <c r="F820" s="528"/>
      <c r="G820" s="528"/>
      <c r="I820" s="529"/>
      <c r="J820" s="527"/>
      <c r="K820" s="527"/>
      <c r="L820" s="527"/>
      <c r="M820" s="528"/>
      <c r="N820" s="528"/>
      <c r="O820" s="528"/>
      <c r="P820" s="528"/>
      <c r="Q820" s="528"/>
      <c r="R820" s="528"/>
      <c r="S820" s="528"/>
      <c r="T820" s="528"/>
      <c r="U820" s="527"/>
      <c r="V820" s="528"/>
      <c r="W820" s="527"/>
      <c r="X820" s="529"/>
      <c r="Y820" s="529"/>
      <c r="Z820" s="529"/>
      <c r="AA820" s="529"/>
      <c r="AB820" s="529"/>
      <c r="AC820" s="529"/>
      <c r="AD820" s="529"/>
      <c r="AE820" s="529"/>
      <c r="AF820" s="529"/>
      <c r="AG820" s="529"/>
      <c r="AH820" s="529"/>
      <c r="AI820" s="529"/>
      <c r="AJ820" s="529"/>
      <c r="AK820" s="529"/>
      <c r="AL820" s="529"/>
      <c r="AM820" s="529"/>
      <c r="AN820" s="529"/>
      <c r="AO820" s="529"/>
      <c r="AP820" s="529"/>
      <c r="AQ820" s="529"/>
      <c r="AR820" s="529"/>
      <c r="AS820" s="529"/>
      <c r="AT820" s="529"/>
      <c r="AU820" s="529"/>
      <c r="AV820" s="529"/>
      <c r="AW820" s="529"/>
      <c r="AX820" s="529"/>
      <c r="AY820" s="529"/>
      <c r="AZ820" s="529"/>
      <c r="BA820" s="529"/>
      <c r="BB820" s="529"/>
      <c r="BC820" s="529"/>
      <c r="BD820" s="529"/>
      <c r="BE820" s="529"/>
      <c r="BF820" s="529"/>
      <c r="BG820" s="529"/>
      <c r="BH820" s="529"/>
      <c r="BI820" s="529"/>
      <c r="BJ820" s="529"/>
      <c r="BK820" s="529"/>
      <c r="BL820" s="529"/>
      <c r="BM820" s="529"/>
      <c r="BN820" s="529"/>
      <c r="BO820" s="529"/>
      <c r="BP820" s="529"/>
      <c r="BQ820" s="529"/>
      <c r="BR820" s="529"/>
      <c r="BS820" s="529"/>
      <c r="BT820" s="529"/>
    </row>
    <row r="821">
      <c r="A821" s="499"/>
      <c r="B821" s="527"/>
      <c r="C821" s="527"/>
      <c r="D821" s="528"/>
      <c r="E821" s="528"/>
      <c r="F821" s="528"/>
      <c r="G821" s="528"/>
      <c r="I821" s="529"/>
      <c r="J821" s="527"/>
      <c r="K821" s="527"/>
      <c r="L821" s="527"/>
      <c r="M821" s="528"/>
      <c r="N821" s="528"/>
      <c r="O821" s="528"/>
      <c r="P821" s="528"/>
      <c r="Q821" s="528"/>
      <c r="R821" s="528"/>
      <c r="S821" s="528"/>
      <c r="T821" s="528"/>
      <c r="U821" s="527"/>
      <c r="V821" s="528"/>
      <c r="W821" s="527"/>
      <c r="X821" s="529"/>
      <c r="Y821" s="529"/>
      <c r="Z821" s="529"/>
      <c r="AA821" s="529"/>
      <c r="AB821" s="529"/>
      <c r="AC821" s="529"/>
      <c r="AD821" s="529"/>
      <c r="AE821" s="529"/>
      <c r="AF821" s="529"/>
      <c r="AG821" s="529"/>
      <c r="AH821" s="529"/>
      <c r="AI821" s="529"/>
      <c r="AJ821" s="529"/>
      <c r="AK821" s="529"/>
      <c r="AL821" s="529"/>
      <c r="AM821" s="529"/>
      <c r="AN821" s="529"/>
      <c r="AO821" s="529"/>
      <c r="AP821" s="529"/>
      <c r="AQ821" s="529"/>
      <c r="AR821" s="529"/>
      <c r="AS821" s="529"/>
      <c r="AT821" s="529"/>
      <c r="AU821" s="529"/>
      <c r="AV821" s="529"/>
      <c r="AW821" s="529"/>
      <c r="AX821" s="529"/>
      <c r="AY821" s="529"/>
      <c r="AZ821" s="529"/>
      <c r="BA821" s="529"/>
      <c r="BB821" s="529"/>
      <c r="BC821" s="529"/>
      <c r="BD821" s="529"/>
      <c r="BE821" s="529"/>
      <c r="BF821" s="529"/>
      <c r="BG821" s="529"/>
      <c r="BH821" s="529"/>
      <c r="BI821" s="529"/>
      <c r="BJ821" s="529"/>
      <c r="BK821" s="529"/>
      <c r="BL821" s="529"/>
      <c r="BM821" s="529"/>
      <c r="BN821" s="529"/>
      <c r="BO821" s="529"/>
      <c r="BP821" s="529"/>
      <c r="BQ821" s="529"/>
      <c r="BR821" s="529"/>
      <c r="BS821" s="529"/>
      <c r="BT821" s="529"/>
    </row>
    <row r="822">
      <c r="A822" s="499"/>
      <c r="B822" s="527"/>
      <c r="C822" s="527"/>
      <c r="D822" s="528"/>
      <c r="E822" s="528"/>
      <c r="F822" s="528"/>
      <c r="G822" s="528"/>
      <c r="I822" s="529"/>
      <c r="J822" s="527"/>
      <c r="K822" s="527"/>
      <c r="L822" s="527"/>
      <c r="M822" s="528"/>
      <c r="N822" s="528"/>
      <c r="O822" s="528"/>
      <c r="P822" s="528"/>
      <c r="Q822" s="528"/>
      <c r="R822" s="528"/>
      <c r="S822" s="528"/>
      <c r="T822" s="528"/>
      <c r="U822" s="527"/>
      <c r="V822" s="528"/>
      <c r="W822" s="527"/>
      <c r="X822" s="529"/>
      <c r="Y822" s="529"/>
      <c r="Z822" s="529"/>
      <c r="AA822" s="529"/>
      <c r="AB822" s="529"/>
      <c r="AC822" s="529"/>
      <c r="AD822" s="529"/>
      <c r="AE822" s="529"/>
      <c r="AF822" s="529"/>
      <c r="AG822" s="529"/>
      <c r="AH822" s="529"/>
      <c r="AI822" s="529"/>
      <c r="AJ822" s="529"/>
      <c r="AK822" s="529"/>
      <c r="AL822" s="529"/>
      <c r="AM822" s="529"/>
      <c r="AN822" s="529"/>
      <c r="AO822" s="529"/>
      <c r="AP822" s="529"/>
      <c r="AQ822" s="529"/>
      <c r="AR822" s="529"/>
      <c r="AS822" s="529"/>
      <c r="AT822" s="529"/>
      <c r="AU822" s="529"/>
      <c r="AV822" s="529"/>
      <c r="AW822" s="529"/>
      <c r="AX822" s="529"/>
      <c r="AY822" s="529"/>
      <c r="AZ822" s="529"/>
      <c r="BA822" s="529"/>
      <c r="BB822" s="529"/>
      <c r="BC822" s="529"/>
      <c r="BD822" s="529"/>
      <c r="BE822" s="529"/>
      <c r="BF822" s="529"/>
      <c r="BG822" s="529"/>
      <c r="BH822" s="529"/>
      <c r="BI822" s="529"/>
      <c r="BJ822" s="529"/>
      <c r="BK822" s="529"/>
      <c r="BL822" s="529"/>
      <c r="BM822" s="529"/>
      <c r="BN822" s="529"/>
      <c r="BO822" s="529"/>
      <c r="BP822" s="529"/>
      <c r="BQ822" s="529"/>
      <c r="BR822" s="529"/>
      <c r="BS822" s="529"/>
      <c r="BT822" s="529"/>
    </row>
    <row r="823">
      <c r="A823" s="499"/>
      <c r="B823" s="527"/>
      <c r="C823" s="527"/>
      <c r="D823" s="528"/>
      <c r="E823" s="528"/>
      <c r="F823" s="528"/>
      <c r="G823" s="528"/>
      <c r="I823" s="529"/>
      <c r="J823" s="527"/>
      <c r="K823" s="527"/>
      <c r="L823" s="527"/>
      <c r="M823" s="528"/>
      <c r="N823" s="528"/>
      <c r="O823" s="528"/>
      <c r="P823" s="528"/>
      <c r="Q823" s="528"/>
      <c r="R823" s="528"/>
      <c r="S823" s="528"/>
      <c r="T823" s="528"/>
      <c r="U823" s="527"/>
      <c r="V823" s="528"/>
      <c r="W823" s="527"/>
      <c r="X823" s="529"/>
      <c r="Y823" s="529"/>
      <c r="Z823" s="529"/>
      <c r="AA823" s="529"/>
      <c r="AB823" s="529"/>
      <c r="AC823" s="529"/>
      <c r="AD823" s="529"/>
      <c r="AE823" s="529"/>
      <c r="AF823" s="529"/>
      <c r="AG823" s="529"/>
      <c r="AH823" s="529"/>
      <c r="AI823" s="529"/>
      <c r="AJ823" s="529"/>
      <c r="AK823" s="529"/>
      <c r="AL823" s="529"/>
      <c r="AM823" s="529"/>
      <c r="AN823" s="529"/>
      <c r="AO823" s="529"/>
      <c r="AP823" s="529"/>
      <c r="AQ823" s="529"/>
      <c r="AR823" s="529"/>
      <c r="AS823" s="529"/>
      <c r="AT823" s="529"/>
      <c r="AU823" s="529"/>
      <c r="AV823" s="529"/>
      <c r="AW823" s="529"/>
      <c r="AX823" s="529"/>
      <c r="AY823" s="529"/>
      <c r="AZ823" s="529"/>
      <c r="BA823" s="529"/>
      <c r="BB823" s="529"/>
      <c r="BC823" s="529"/>
      <c r="BD823" s="529"/>
      <c r="BE823" s="529"/>
      <c r="BF823" s="529"/>
      <c r="BG823" s="529"/>
      <c r="BH823" s="529"/>
      <c r="BI823" s="529"/>
      <c r="BJ823" s="529"/>
      <c r="BK823" s="529"/>
      <c r="BL823" s="529"/>
      <c r="BM823" s="529"/>
      <c r="BN823" s="529"/>
      <c r="BO823" s="529"/>
      <c r="BP823" s="529"/>
      <c r="BQ823" s="529"/>
      <c r="BR823" s="529"/>
      <c r="BS823" s="529"/>
      <c r="BT823" s="529"/>
    </row>
    <row r="824">
      <c r="A824" s="499"/>
      <c r="B824" s="527"/>
      <c r="C824" s="527"/>
      <c r="D824" s="528"/>
      <c r="E824" s="528"/>
      <c r="F824" s="528"/>
      <c r="G824" s="528"/>
      <c r="I824" s="529"/>
      <c r="J824" s="527"/>
      <c r="K824" s="527"/>
      <c r="L824" s="527"/>
      <c r="M824" s="528"/>
      <c r="N824" s="528"/>
      <c r="O824" s="528"/>
      <c r="P824" s="528"/>
      <c r="Q824" s="528"/>
      <c r="R824" s="528"/>
      <c r="S824" s="528"/>
      <c r="T824" s="528"/>
      <c r="U824" s="527"/>
      <c r="V824" s="528"/>
      <c r="W824" s="527"/>
      <c r="X824" s="529"/>
      <c r="Y824" s="529"/>
      <c r="Z824" s="529"/>
      <c r="AA824" s="529"/>
      <c r="AB824" s="529"/>
      <c r="AC824" s="529"/>
      <c r="AD824" s="529"/>
      <c r="AE824" s="529"/>
      <c r="AF824" s="529"/>
      <c r="AG824" s="529"/>
      <c r="AH824" s="529"/>
      <c r="AI824" s="529"/>
      <c r="AJ824" s="529"/>
      <c r="AK824" s="529"/>
      <c r="AL824" s="529"/>
      <c r="AM824" s="529"/>
      <c r="AN824" s="529"/>
      <c r="AO824" s="529"/>
      <c r="AP824" s="529"/>
      <c r="AQ824" s="529"/>
      <c r="AR824" s="529"/>
      <c r="AS824" s="529"/>
      <c r="AT824" s="529"/>
      <c r="AU824" s="529"/>
      <c r="AV824" s="529"/>
      <c r="AW824" s="529"/>
      <c r="AX824" s="529"/>
      <c r="AY824" s="529"/>
      <c r="AZ824" s="529"/>
      <c r="BA824" s="529"/>
      <c r="BB824" s="529"/>
      <c r="BC824" s="529"/>
      <c r="BD824" s="529"/>
      <c r="BE824" s="529"/>
      <c r="BF824" s="529"/>
      <c r="BG824" s="529"/>
      <c r="BH824" s="529"/>
      <c r="BI824" s="529"/>
      <c r="BJ824" s="529"/>
      <c r="BK824" s="529"/>
      <c r="BL824" s="529"/>
      <c r="BM824" s="529"/>
      <c r="BN824" s="529"/>
      <c r="BO824" s="529"/>
      <c r="BP824" s="529"/>
      <c r="BQ824" s="529"/>
      <c r="BR824" s="529"/>
      <c r="BS824" s="529"/>
      <c r="BT824" s="529"/>
    </row>
    <row r="825">
      <c r="A825" s="499"/>
      <c r="B825" s="527"/>
      <c r="C825" s="527"/>
      <c r="D825" s="528"/>
      <c r="E825" s="528"/>
      <c r="F825" s="528"/>
      <c r="G825" s="528"/>
      <c r="I825" s="529"/>
      <c r="J825" s="527"/>
      <c r="K825" s="527"/>
      <c r="L825" s="527"/>
      <c r="M825" s="528"/>
      <c r="N825" s="528"/>
      <c r="O825" s="528"/>
      <c r="P825" s="528"/>
      <c r="Q825" s="528"/>
      <c r="R825" s="528"/>
      <c r="S825" s="528"/>
      <c r="T825" s="528"/>
      <c r="U825" s="527"/>
      <c r="V825" s="528"/>
      <c r="W825" s="527"/>
      <c r="X825" s="529"/>
      <c r="Y825" s="529"/>
      <c r="Z825" s="529"/>
      <c r="AA825" s="529"/>
      <c r="AB825" s="529"/>
      <c r="AC825" s="529"/>
      <c r="AD825" s="529"/>
      <c r="AE825" s="529"/>
      <c r="AF825" s="529"/>
      <c r="AG825" s="529"/>
      <c r="AH825" s="529"/>
      <c r="AI825" s="529"/>
      <c r="AJ825" s="529"/>
      <c r="AK825" s="529"/>
      <c r="AL825" s="529"/>
      <c r="AM825" s="529"/>
      <c r="AN825" s="529"/>
      <c r="AO825" s="529"/>
      <c r="AP825" s="529"/>
      <c r="AQ825" s="529"/>
      <c r="AR825" s="529"/>
      <c r="AS825" s="529"/>
      <c r="AT825" s="529"/>
      <c r="AU825" s="529"/>
      <c r="AV825" s="529"/>
      <c r="AW825" s="529"/>
      <c r="AX825" s="529"/>
      <c r="AY825" s="529"/>
      <c r="AZ825" s="529"/>
      <c r="BA825" s="529"/>
      <c r="BB825" s="529"/>
      <c r="BC825" s="529"/>
      <c r="BD825" s="529"/>
      <c r="BE825" s="529"/>
      <c r="BF825" s="529"/>
      <c r="BG825" s="529"/>
      <c r="BH825" s="529"/>
      <c r="BI825" s="529"/>
      <c r="BJ825" s="529"/>
      <c r="BK825" s="529"/>
      <c r="BL825" s="529"/>
      <c r="BM825" s="529"/>
      <c r="BN825" s="529"/>
      <c r="BO825" s="529"/>
      <c r="BP825" s="529"/>
      <c r="BQ825" s="529"/>
      <c r="BR825" s="529"/>
      <c r="BS825" s="529"/>
      <c r="BT825" s="529"/>
    </row>
    <row r="826">
      <c r="A826" s="499"/>
      <c r="B826" s="527"/>
      <c r="C826" s="527"/>
      <c r="D826" s="528"/>
      <c r="E826" s="528"/>
      <c r="F826" s="528"/>
      <c r="G826" s="528"/>
      <c r="I826" s="529"/>
      <c r="J826" s="527"/>
      <c r="K826" s="527"/>
      <c r="L826" s="527"/>
      <c r="M826" s="528"/>
      <c r="N826" s="528"/>
      <c r="O826" s="528"/>
      <c r="P826" s="528"/>
      <c r="Q826" s="528"/>
      <c r="R826" s="528"/>
      <c r="S826" s="528"/>
      <c r="T826" s="528"/>
      <c r="U826" s="527"/>
      <c r="V826" s="528"/>
      <c r="W826" s="527"/>
      <c r="X826" s="529"/>
      <c r="Y826" s="529"/>
      <c r="Z826" s="529"/>
      <c r="AA826" s="529"/>
      <c r="AB826" s="529"/>
      <c r="AC826" s="529"/>
      <c r="AD826" s="529"/>
      <c r="AE826" s="529"/>
      <c r="AF826" s="529"/>
      <c r="AG826" s="529"/>
      <c r="AH826" s="529"/>
      <c r="AI826" s="529"/>
      <c r="AJ826" s="529"/>
      <c r="AK826" s="529"/>
      <c r="AL826" s="529"/>
      <c r="AM826" s="529"/>
      <c r="AN826" s="529"/>
      <c r="AO826" s="529"/>
      <c r="AP826" s="529"/>
      <c r="AQ826" s="529"/>
      <c r="AR826" s="529"/>
      <c r="AS826" s="529"/>
      <c r="AT826" s="529"/>
      <c r="AU826" s="529"/>
      <c r="AV826" s="529"/>
      <c r="AW826" s="529"/>
      <c r="AX826" s="529"/>
      <c r="AY826" s="529"/>
      <c r="AZ826" s="529"/>
      <c r="BA826" s="529"/>
      <c r="BB826" s="529"/>
      <c r="BC826" s="529"/>
      <c r="BD826" s="529"/>
      <c r="BE826" s="529"/>
      <c r="BF826" s="529"/>
      <c r="BG826" s="529"/>
      <c r="BH826" s="529"/>
      <c r="BI826" s="529"/>
      <c r="BJ826" s="529"/>
      <c r="BK826" s="529"/>
      <c r="BL826" s="529"/>
      <c r="BM826" s="529"/>
      <c r="BN826" s="529"/>
      <c r="BO826" s="529"/>
      <c r="BP826" s="529"/>
      <c r="BQ826" s="529"/>
      <c r="BR826" s="529"/>
      <c r="BS826" s="529"/>
      <c r="BT826" s="529"/>
    </row>
    <row r="827">
      <c r="A827" s="499"/>
      <c r="B827" s="527"/>
      <c r="C827" s="527"/>
      <c r="D827" s="528"/>
      <c r="E827" s="528"/>
      <c r="F827" s="528"/>
      <c r="G827" s="528"/>
      <c r="I827" s="529"/>
      <c r="J827" s="527"/>
      <c r="K827" s="527"/>
      <c r="L827" s="527"/>
      <c r="M827" s="528"/>
      <c r="N827" s="528"/>
      <c r="O827" s="528"/>
      <c r="P827" s="528"/>
      <c r="Q827" s="528"/>
      <c r="R827" s="528"/>
      <c r="S827" s="528"/>
      <c r="T827" s="528"/>
      <c r="U827" s="527"/>
      <c r="V827" s="528"/>
      <c r="W827" s="527"/>
      <c r="X827" s="529"/>
      <c r="Y827" s="529"/>
      <c r="Z827" s="529"/>
      <c r="AA827" s="529"/>
      <c r="AB827" s="529"/>
      <c r="AC827" s="529"/>
      <c r="AD827" s="529"/>
      <c r="AE827" s="529"/>
      <c r="AF827" s="529"/>
      <c r="AG827" s="529"/>
      <c r="AH827" s="529"/>
      <c r="AI827" s="529"/>
      <c r="AJ827" s="529"/>
      <c r="AK827" s="529"/>
      <c r="AL827" s="529"/>
      <c r="AM827" s="529"/>
      <c r="AN827" s="529"/>
      <c r="AO827" s="529"/>
      <c r="AP827" s="529"/>
      <c r="AQ827" s="529"/>
      <c r="AR827" s="529"/>
      <c r="AS827" s="529"/>
      <c r="AT827" s="529"/>
      <c r="AU827" s="529"/>
      <c r="AV827" s="529"/>
      <c r="AW827" s="529"/>
      <c r="AX827" s="529"/>
      <c r="AY827" s="529"/>
      <c r="AZ827" s="529"/>
      <c r="BA827" s="529"/>
      <c r="BB827" s="529"/>
      <c r="BC827" s="529"/>
      <c r="BD827" s="529"/>
      <c r="BE827" s="529"/>
      <c r="BF827" s="529"/>
      <c r="BG827" s="529"/>
      <c r="BH827" s="529"/>
      <c r="BI827" s="529"/>
      <c r="BJ827" s="529"/>
      <c r="BK827" s="529"/>
      <c r="BL827" s="529"/>
      <c r="BM827" s="529"/>
      <c r="BN827" s="529"/>
      <c r="BO827" s="529"/>
      <c r="BP827" s="529"/>
      <c r="BQ827" s="529"/>
      <c r="BR827" s="529"/>
      <c r="BS827" s="529"/>
      <c r="BT827" s="529"/>
    </row>
    <row r="828">
      <c r="A828" s="499"/>
      <c r="B828" s="527"/>
      <c r="C828" s="527"/>
      <c r="D828" s="528"/>
      <c r="E828" s="528"/>
      <c r="F828" s="528"/>
      <c r="G828" s="528"/>
      <c r="I828" s="529"/>
      <c r="J828" s="527"/>
      <c r="K828" s="527"/>
      <c r="L828" s="527"/>
      <c r="M828" s="528"/>
      <c r="N828" s="528"/>
      <c r="O828" s="528"/>
      <c r="P828" s="528"/>
      <c r="Q828" s="528"/>
      <c r="R828" s="528"/>
      <c r="S828" s="528"/>
      <c r="T828" s="528"/>
      <c r="U828" s="527"/>
      <c r="V828" s="528"/>
      <c r="W828" s="527"/>
      <c r="X828" s="529"/>
      <c r="Y828" s="529"/>
      <c r="Z828" s="529"/>
      <c r="AA828" s="529"/>
      <c r="AB828" s="529"/>
      <c r="AC828" s="529"/>
      <c r="AD828" s="529"/>
      <c r="AE828" s="529"/>
      <c r="AF828" s="529"/>
      <c r="AG828" s="529"/>
      <c r="AH828" s="529"/>
      <c r="AI828" s="529"/>
      <c r="AJ828" s="529"/>
      <c r="AK828" s="529"/>
      <c r="AL828" s="529"/>
      <c r="AM828" s="529"/>
      <c r="AN828" s="529"/>
      <c r="AO828" s="529"/>
      <c r="AP828" s="529"/>
      <c r="AQ828" s="529"/>
      <c r="AR828" s="529"/>
      <c r="AS828" s="529"/>
      <c r="AT828" s="529"/>
      <c r="AU828" s="529"/>
      <c r="AV828" s="529"/>
      <c r="AW828" s="529"/>
      <c r="AX828" s="529"/>
      <c r="AY828" s="529"/>
      <c r="AZ828" s="529"/>
      <c r="BA828" s="529"/>
      <c r="BB828" s="529"/>
      <c r="BC828" s="529"/>
      <c r="BD828" s="529"/>
      <c r="BE828" s="529"/>
      <c r="BF828" s="529"/>
      <c r="BG828" s="529"/>
      <c r="BH828" s="529"/>
      <c r="BI828" s="529"/>
      <c r="BJ828" s="529"/>
      <c r="BK828" s="529"/>
      <c r="BL828" s="529"/>
      <c r="BM828" s="529"/>
      <c r="BN828" s="529"/>
      <c r="BO828" s="529"/>
      <c r="BP828" s="529"/>
      <c r="BQ828" s="529"/>
      <c r="BR828" s="529"/>
      <c r="BS828" s="529"/>
      <c r="BT828" s="529"/>
    </row>
    <row r="829">
      <c r="A829" s="499"/>
      <c r="B829" s="527"/>
      <c r="C829" s="527"/>
      <c r="D829" s="528"/>
      <c r="E829" s="528"/>
      <c r="F829" s="528"/>
      <c r="G829" s="528"/>
      <c r="I829" s="529"/>
      <c r="J829" s="527"/>
      <c r="K829" s="527"/>
      <c r="L829" s="527"/>
      <c r="M829" s="528"/>
      <c r="N829" s="528"/>
      <c r="O829" s="528"/>
      <c r="P829" s="528"/>
      <c r="Q829" s="528"/>
      <c r="R829" s="528"/>
      <c r="S829" s="528"/>
      <c r="T829" s="528"/>
      <c r="U829" s="527"/>
      <c r="V829" s="528"/>
      <c r="W829" s="527"/>
      <c r="X829" s="529"/>
      <c r="Y829" s="529"/>
      <c r="Z829" s="529"/>
      <c r="AA829" s="529"/>
      <c r="AB829" s="529"/>
      <c r="AC829" s="529"/>
      <c r="AD829" s="529"/>
      <c r="AE829" s="529"/>
      <c r="AF829" s="529"/>
      <c r="AG829" s="529"/>
      <c r="AH829" s="529"/>
      <c r="AI829" s="529"/>
      <c r="AJ829" s="529"/>
      <c r="AK829" s="529"/>
      <c r="AL829" s="529"/>
      <c r="AM829" s="529"/>
      <c r="AN829" s="529"/>
      <c r="AO829" s="529"/>
      <c r="AP829" s="529"/>
      <c r="AQ829" s="529"/>
      <c r="AR829" s="529"/>
      <c r="AS829" s="529"/>
      <c r="AT829" s="529"/>
      <c r="AU829" s="529"/>
      <c r="AV829" s="529"/>
      <c r="AW829" s="529"/>
      <c r="AX829" s="529"/>
      <c r="AY829" s="529"/>
      <c r="AZ829" s="529"/>
      <c r="BA829" s="529"/>
      <c r="BB829" s="529"/>
      <c r="BC829" s="529"/>
      <c r="BD829" s="529"/>
      <c r="BE829" s="529"/>
      <c r="BF829" s="529"/>
      <c r="BG829" s="529"/>
      <c r="BH829" s="529"/>
      <c r="BI829" s="529"/>
      <c r="BJ829" s="529"/>
      <c r="BK829" s="529"/>
      <c r="BL829" s="529"/>
      <c r="BM829" s="529"/>
      <c r="BN829" s="529"/>
      <c r="BO829" s="529"/>
      <c r="BP829" s="529"/>
      <c r="BQ829" s="529"/>
      <c r="BR829" s="529"/>
      <c r="BS829" s="529"/>
      <c r="BT829" s="529"/>
    </row>
    <row r="830">
      <c r="A830" s="499"/>
      <c r="B830" s="527"/>
      <c r="C830" s="527"/>
      <c r="D830" s="528"/>
      <c r="E830" s="528"/>
      <c r="F830" s="528"/>
      <c r="G830" s="528"/>
      <c r="I830" s="529"/>
      <c r="J830" s="527"/>
      <c r="K830" s="527"/>
      <c r="L830" s="527"/>
      <c r="M830" s="528"/>
      <c r="N830" s="528"/>
      <c r="O830" s="528"/>
      <c r="P830" s="528"/>
      <c r="Q830" s="528"/>
      <c r="R830" s="528"/>
      <c r="S830" s="528"/>
      <c r="T830" s="528"/>
      <c r="U830" s="527"/>
      <c r="V830" s="528"/>
      <c r="W830" s="527"/>
      <c r="X830" s="529"/>
      <c r="Y830" s="529"/>
      <c r="Z830" s="529"/>
      <c r="AA830" s="529"/>
      <c r="AB830" s="529"/>
      <c r="AC830" s="529"/>
      <c r="AD830" s="529"/>
      <c r="AE830" s="529"/>
      <c r="AF830" s="529"/>
      <c r="AG830" s="529"/>
      <c r="AH830" s="529"/>
      <c r="AI830" s="529"/>
      <c r="AJ830" s="529"/>
      <c r="AK830" s="529"/>
      <c r="AL830" s="529"/>
      <c r="AM830" s="529"/>
      <c r="AN830" s="529"/>
      <c r="AO830" s="529"/>
      <c r="AP830" s="529"/>
      <c r="AQ830" s="529"/>
      <c r="AR830" s="529"/>
      <c r="AS830" s="529"/>
      <c r="AT830" s="529"/>
      <c r="AU830" s="529"/>
      <c r="AV830" s="529"/>
      <c r="AW830" s="529"/>
      <c r="AX830" s="529"/>
      <c r="AY830" s="529"/>
      <c r="AZ830" s="529"/>
      <c r="BA830" s="529"/>
      <c r="BB830" s="529"/>
      <c r="BC830" s="529"/>
      <c r="BD830" s="529"/>
      <c r="BE830" s="529"/>
      <c r="BF830" s="529"/>
      <c r="BG830" s="529"/>
      <c r="BH830" s="529"/>
      <c r="BI830" s="529"/>
      <c r="BJ830" s="529"/>
      <c r="BK830" s="529"/>
      <c r="BL830" s="529"/>
      <c r="BM830" s="529"/>
      <c r="BN830" s="529"/>
      <c r="BO830" s="529"/>
      <c r="BP830" s="529"/>
      <c r="BQ830" s="529"/>
      <c r="BR830" s="529"/>
      <c r="BS830" s="529"/>
      <c r="BT830" s="529"/>
    </row>
    <row r="831">
      <c r="A831" s="499"/>
      <c r="B831" s="527"/>
      <c r="C831" s="527"/>
      <c r="D831" s="528"/>
      <c r="E831" s="528"/>
      <c r="F831" s="528"/>
      <c r="G831" s="528"/>
      <c r="I831" s="529"/>
      <c r="J831" s="527"/>
      <c r="K831" s="527"/>
      <c r="L831" s="527"/>
      <c r="M831" s="528"/>
      <c r="N831" s="528"/>
      <c r="O831" s="528"/>
      <c r="P831" s="528"/>
      <c r="Q831" s="528"/>
      <c r="R831" s="528"/>
      <c r="S831" s="528"/>
      <c r="T831" s="528"/>
      <c r="U831" s="527"/>
      <c r="V831" s="528"/>
      <c r="W831" s="527"/>
      <c r="X831" s="529"/>
      <c r="Y831" s="529"/>
      <c r="Z831" s="529"/>
      <c r="AA831" s="529"/>
      <c r="AB831" s="529"/>
      <c r="AC831" s="529"/>
      <c r="AD831" s="529"/>
      <c r="AE831" s="529"/>
      <c r="AF831" s="529"/>
      <c r="AG831" s="529"/>
      <c r="AH831" s="529"/>
      <c r="AI831" s="529"/>
      <c r="AJ831" s="529"/>
      <c r="AK831" s="529"/>
      <c r="AL831" s="529"/>
      <c r="AM831" s="529"/>
      <c r="AN831" s="529"/>
      <c r="AO831" s="529"/>
      <c r="AP831" s="529"/>
      <c r="AQ831" s="529"/>
      <c r="AR831" s="529"/>
      <c r="AS831" s="529"/>
      <c r="AT831" s="529"/>
      <c r="AU831" s="529"/>
      <c r="AV831" s="529"/>
      <c r="AW831" s="529"/>
      <c r="AX831" s="529"/>
      <c r="AY831" s="529"/>
      <c r="AZ831" s="529"/>
      <c r="BA831" s="529"/>
      <c r="BB831" s="529"/>
      <c r="BC831" s="529"/>
      <c r="BD831" s="529"/>
      <c r="BE831" s="529"/>
      <c r="BF831" s="529"/>
      <c r="BG831" s="529"/>
      <c r="BH831" s="529"/>
      <c r="BI831" s="529"/>
      <c r="BJ831" s="529"/>
      <c r="BK831" s="529"/>
      <c r="BL831" s="529"/>
      <c r="BM831" s="529"/>
      <c r="BN831" s="529"/>
      <c r="BO831" s="529"/>
      <c r="BP831" s="529"/>
      <c r="BQ831" s="529"/>
      <c r="BR831" s="529"/>
      <c r="BS831" s="529"/>
      <c r="BT831" s="529"/>
    </row>
    <row r="832">
      <c r="A832" s="499"/>
      <c r="B832" s="527"/>
      <c r="C832" s="527"/>
      <c r="D832" s="528"/>
      <c r="E832" s="528"/>
      <c r="F832" s="528"/>
      <c r="G832" s="528"/>
      <c r="I832" s="529"/>
      <c r="J832" s="527"/>
      <c r="K832" s="527"/>
      <c r="L832" s="527"/>
      <c r="M832" s="528"/>
      <c r="N832" s="528"/>
      <c r="O832" s="528"/>
      <c r="P832" s="528"/>
      <c r="Q832" s="528"/>
      <c r="R832" s="528"/>
      <c r="S832" s="528"/>
      <c r="T832" s="528"/>
      <c r="U832" s="527"/>
      <c r="V832" s="528"/>
      <c r="W832" s="527"/>
      <c r="X832" s="529"/>
      <c r="Y832" s="529"/>
      <c r="Z832" s="529"/>
      <c r="AA832" s="529"/>
      <c r="AB832" s="529"/>
      <c r="AC832" s="529"/>
      <c r="AD832" s="529"/>
      <c r="AE832" s="529"/>
      <c r="AF832" s="529"/>
      <c r="AG832" s="529"/>
      <c r="AH832" s="529"/>
      <c r="AI832" s="529"/>
      <c r="AJ832" s="529"/>
      <c r="AK832" s="529"/>
      <c r="AL832" s="529"/>
      <c r="AM832" s="529"/>
      <c r="AN832" s="529"/>
      <c r="AO832" s="529"/>
      <c r="AP832" s="529"/>
      <c r="AQ832" s="529"/>
      <c r="AR832" s="529"/>
      <c r="AS832" s="529"/>
      <c r="AT832" s="529"/>
      <c r="AU832" s="529"/>
      <c r="AV832" s="529"/>
      <c r="AW832" s="529"/>
      <c r="AX832" s="529"/>
      <c r="AY832" s="529"/>
      <c r="AZ832" s="529"/>
      <c r="BA832" s="529"/>
      <c r="BB832" s="529"/>
      <c r="BC832" s="529"/>
      <c r="BD832" s="529"/>
      <c r="BE832" s="529"/>
      <c r="BF832" s="529"/>
      <c r="BG832" s="529"/>
      <c r="BH832" s="529"/>
      <c r="BI832" s="529"/>
      <c r="BJ832" s="529"/>
      <c r="BK832" s="529"/>
      <c r="BL832" s="529"/>
      <c r="BM832" s="529"/>
      <c r="BN832" s="529"/>
      <c r="BO832" s="529"/>
      <c r="BP832" s="529"/>
      <c r="BQ832" s="529"/>
      <c r="BR832" s="529"/>
      <c r="BS832" s="529"/>
      <c r="BT832" s="529"/>
    </row>
    <row r="833">
      <c r="A833" s="499"/>
      <c r="B833" s="527"/>
      <c r="C833" s="527"/>
      <c r="D833" s="528"/>
      <c r="E833" s="528"/>
      <c r="F833" s="528"/>
      <c r="G833" s="528"/>
      <c r="I833" s="529"/>
      <c r="J833" s="527"/>
      <c r="K833" s="527"/>
      <c r="L833" s="527"/>
      <c r="M833" s="528"/>
      <c r="N833" s="528"/>
      <c r="O833" s="528"/>
      <c r="P833" s="528"/>
      <c r="Q833" s="528"/>
      <c r="R833" s="528"/>
      <c r="S833" s="528"/>
      <c r="T833" s="528"/>
      <c r="U833" s="527"/>
      <c r="V833" s="528"/>
      <c r="W833" s="527"/>
      <c r="X833" s="529"/>
      <c r="Y833" s="529"/>
      <c r="Z833" s="529"/>
      <c r="AA833" s="529"/>
      <c r="AB833" s="529"/>
      <c r="AC833" s="529"/>
      <c r="AD833" s="529"/>
      <c r="AE833" s="529"/>
      <c r="AF833" s="529"/>
      <c r="AG833" s="529"/>
      <c r="AH833" s="529"/>
      <c r="AI833" s="529"/>
      <c r="AJ833" s="529"/>
      <c r="AK833" s="529"/>
      <c r="AL833" s="529"/>
      <c r="AM833" s="529"/>
      <c r="AN833" s="529"/>
      <c r="AO833" s="529"/>
      <c r="AP833" s="529"/>
      <c r="AQ833" s="529"/>
      <c r="AR833" s="529"/>
      <c r="AS833" s="529"/>
      <c r="AT833" s="529"/>
      <c r="AU833" s="529"/>
      <c r="AV833" s="529"/>
      <c r="AW833" s="529"/>
      <c r="AX833" s="529"/>
      <c r="AY833" s="529"/>
      <c r="AZ833" s="529"/>
      <c r="BA833" s="529"/>
      <c r="BB833" s="529"/>
      <c r="BC833" s="529"/>
      <c r="BD833" s="529"/>
      <c r="BE833" s="529"/>
      <c r="BF833" s="529"/>
      <c r="BG833" s="529"/>
      <c r="BH833" s="529"/>
      <c r="BI833" s="529"/>
      <c r="BJ833" s="529"/>
      <c r="BK833" s="529"/>
      <c r="BL833" s="529"/>
      <c r="BM833" s="529"/>
      <c r="BN833" s="529"/>
      <c r="BO833" s="529"/>
      <c r="BP833" s="529"/>
      <c r="BQ833" s="529"/>
      <c r="BR833" s="529"/>
      <c r="BS833" s="529"/>
      <c r="BT833" s="529"/>
    </row>
    <row r="834">
      <c r="A834" s="499"/>
      <c r="B834" s="527"/>
      <c r="C834" s="527"/>
      <c r="D834" s="528"/>
      <c r="E834" s="528"/>
      <c r="F834" s="528"/>
      <c r="G834" s="528"/>
      <c r="I834" s="529"/>
      <c r="J834" s="527"/>
      <c r="K834" s="527"/>
      <c r="L834" s="527"/>
      <c r="M834" s="528"/>
      <c r="N834" s="528"/>
      <c r="O834" s="528"/>
      <c r="P834" s="528"/>
      <c r="Q834" s="528"/>
      <c r="R834" s="528"/>
      <c r="S834" s="528"/>
      <c r="T834" s="528"/>
      <c r="U834" s="527"/>
      <c r="V834" s="528"/>
      <c r="W834" s="527"/>
      <c r="X834" s="529"/>
      <c r="Y834" s="529"/>
      <c r="Z834" s="529"/>
      <c r="AA834" s="529"/>
      <c r="AB834" s="529"/>
      <c r="AC834" s="529"/>
      <c r="AD834" s="529"/>
      <c r="AE834" s="529"/>
      <c r="AF834" s="529"/>
      <c r="AG834" s="529"/>
      <c r="AH834" s="529"/>
      <c r="AI834" s="529"/>
      <c r="AJ834" s="529"/>
      <c r="AK834" s="529"/>
      <c r="AL834" s="529"/>
      <c r="AM834" s="529"/>
      <c r="AN834" s="529"/>
      <c r="AO834" s="529"/>
      <c r="AP834" s="529"/>
      <c r="AQ834" s="529"/>
      <c r="AR834" s="529"/>
      <c r="AS834" s="529"/>
      <c r="AT834" s="529"/>
      <c r="AU834" s="529"/>
      <c r="AV834" s="529"/>
      <c r="AW834" s="529"/>
      <c r="AX834" s="529"/>
      <c r="AY834" s="529"/>
      <c r="AZ834" s="529"/>
      <c r="BA834" s="529"/>
      <c r="BB834" s="529"/>
      <c r="BC834" s="529"/>
      <c r="BD834" s="529"/>
      <c r="BE834" s="529"/>
      <c r="BF834" s="529"/>
      <c r="BG834" s="529"/>
      <c r="BH834" s="529"/>
      <c r="BI834" s="529"/>
      <c r="BJ834" s="529"/>
      <c r="BK834" s="529"/>
      <c r="BL834" s="529"/>
      <c r="BM834" s="529"/>
      <c r="BN834" s="529"/>
      <c r="BO834" s="529"/>
      <c r="BP834" s="529"/>
      <c r="BQ834" s="529"/>
      <c r="BR834" s="529"/>
      <c r="BS834" s="529"/>
      <c r="BT834" s="529"/>
    </row>
    <row r="835">
      <c r="A835" s="499"/>
      <c r="B835" s="527"/>
      <c r="C835" s="527"/>
      <c r="D835" s="528"/>
      <c r="E835" s="528"/>
      <c r="F835" s="528"/>
      <c r="G835" s="528"/>
      <c r="I835" s="529"/>
      <c r="J835" s="527"/>
      <c r="K835" s="527"/>
      <c r="L835" s="527"/>
      <c r="M835" s="528"/>
      <c r="N835" s="528"/>
      <c r="O835" s="528"/>
      <c r="P835" s="528"/>
      <c r="Q835" s="528"/>
      <c r="R835" s="528"/>
      <c r="S835" s="528"/>
      <c r="T835" s="528"/>
      <c r="U835" s="527"/>
      <c r="V835" s="528"/>
      <c r="W835" s="527"/>
      <c r="X835" s="529"/>
      <c r="Y835" s="529"/>
      <c r="Z835" s="529"/>
      <c r="AA835" s="529"/>
      <c r="AB835" s="529"/>
      <c r="AC835" s="529"/>
      <c r="AD835" s="529"/>
      <c r="AE835" s="529"/>
      <c r="AF835" s="529"/>
      <c r="AG835" s="529"/>
      <c r="AH835" s="529"/>
      <c r="AI835" s="529"/>
      <c r="AJ835" s="529"/>
      <c r="AK835" s="529"/>
      <c r="AL835" s="529"/>
      <c r="AM835" s="529"/>
      <c r="AN835" s="529"/>
      <c r="AO835" s="529"/>
      <c r="AP835" s="529"/>
      <c r="AQ835" s="529"/>
      <c r="AR835" s="529"/>
      <c r="AS835" s="529"/>
      <c r="AT835" s="529"/>
      <c r="AU835" s="529"/>
      <c r="AV835" s="529"/>
      <c r="AW835" s="529"/>
      <c r="AX835" s="529"/>
      <c r="AY835" s="529"/>
      <c r="AZ835" s="529"/>
      <c r="BA835" s="529"/>
      <c r="BB835" s="529"/>
      <c r="BC835" s="529"/>
      <c r="BD835" s="529"/>
      <c r="BE835" s="529"/>
      <c r="BF835" s="529"/>
      <c r="BG835" s="529"/>
      <c r="BH835" s="529"/>
      <c r="BI835" s="529"/>
      <c r="BJ835" s="529"/>
      <c r="BK835" s="529"/>
      <c r="BL835" s="529"/>
      <c r="BM835" s="529"/>
      <c r="BN835" s="529"/>
      <c r="BO835" s="529"/>
      <c r="BP835" s="529"/>
      <c r="BQ835" s="529"/>
      <c r="BR835" s="529"/>
      <c r="BS835" s="529"/>
      <c r="BT835" s="529"/>
    </row>
    <row r="836">
      <c r="A836" s="499"/>
      <c r="B836" s="527"/>
      <c r="C836" s="527"/>
      <c r="D836" s="528"/>
      <c r="E836" s="528"/>
      <c r="F836" s="528"/>
      <c r="G836" s="528"/>
      <c r="I836" s="529"/>
      <c r="J836" s="527"/>
      <c r="K836" s="527"/>
      <c r="L836" s="527"/>
      <c r="M836" s="528"/>
      <c r="N836" s="528"/>
      <c r="O836" s="528"/>
      <c r="P836" s="528"/>
      <c r="Q836" s="528"/>
      <c r="R836" s="528"/>
      <c r="S836" s="528"/>
      <c r="T836" s="528"/>
      <c r="U836" s="527"/>
      <c r="V836" s="528"/>
      <c r="W836" s="527"/>
      <c r="X836" s="529"/>
      <c r="Y836" s="529"/>
      <c r="Z836" s="529"/>
      <c r="AA836" s="529"/>
      <c r="AB836" s="529"/>
      <c r="AC836" s="529"/>
      <c r="AD836" s="529"/>
      <c r="AE836" s="529"/>
      <c r="AF836" s="529"/>
      <c r="AG836" s="529"/>
      <c r="AH836" s="529"/>
      <c r="AI836" s="529"/>
      <c r="AJ836" s="529"/>
      <c r="AK836" s="529"/>
      <c r="AL836" s="529"/>
      <c r="AM836" s="529"/>
      <c r="AN836" s="529"/>
      <c r="AO836" s="529"/>
      <c r="AP836" s="529"/>
      <c r="AQ836" s="529"/>
      <c r="AR836" s="529"/>
      <c r="AS836" s="529"/>
      <c r="AT836" s="529"/>
      <c r="AU836" s="529"/>
      <c r="AV836" s="529"/>
      <c r="AW836" s="529"/>
      <c r="AX836" s="529"/>
      <c r="AY836" s="529"/>
      <c r="AZ836" s="529"/>
      <c r="BA836" s="529"/>
      <c r="BB836" s="529"/>
      <c r="BC836" s="529"/>
      <c r="BD836" s="529"/>
      <c r="BE836" s="529"/>
      <c r="BF836" s="529"/>
      <c r="BG836" s="529"/>
      <c r="BH836" s="529"/>
      <c r="BI836" s="529"/>
      <c r="BJ836" s="529"/>
      <c r="BK836" s="529"/>
      <c r="BL836" s="529"/>
      <c r="BM836" s="529"/>
      <c r="BN836" s="529"/>
      <c r="BO836" s="529"/>
      <c r="BP836" s="529"/>
      <c r="BQ836" s="529"/>
      <c r="BR836" s="529"/>
      <c r="BS836" s="529"/>
      <c r="BT836" s="529"/>
    </row>
    <row r="837">
      <c r="A837" s="499"/>
      <c r="B837" s="527"/>
      <c r="C837" s="527"/>
      <c r="D837" s="528"/>
      <c r="E837" s="528"/>
      <c r="F837" s="528"/>
      <c r="G837" s="528"/>
      <c r="I837" s="529"/>
      <c r="J837" s="527"/>
      <c r="K837" s="527"/>
      <c r="L837" s="527"/>
      <c r="M837" s="528"/>
      <c r="N837" s="528"/>
      <c r="O837" s="528"/>
      <c r="P837" s="528"/>
      <c r="Q837" s="528"/>
      <c r="R837" s="528"/>
      <c r="S837" s="528"/>
      <c r="T837" s="528"/>
      <c r="U837" s="527"/>
      <c r="V837" s="528"/>
      <c r="W837" s="527"/>
      <c r="X837" s="529"/>
      <c r="Y837" s="529"/>
      <c r="Z837" s="529"/>
      <c r="AA837" s="529"/>
      <c r="AB837" s="529"/>
      <c r="AC837" s="529"/>
      <c r="AD837" s="529"/>
      <c r="AE837" s="529"/>
      <c r="AF837" s="529"/>
      <c r="AG837" s="529"/>
      <c r="AH837" s="529"/>
      <c r="AI837" s="529"/>
      <c r="AJ837" s="529"/>
      <c r="AK837" s="529"/>
      <c r="AL837" s="529"/>
      <c r="AM837" s="529"/>
      <c r="AN837" s="529"/>
      <c r="AO837" s="529"/>
      <c r="AP837" s="529"/>
      <c r="AQ837" s="529"/>
      <c r="AR837" s="529"/>
      <c r="AS837" s="529"/>
      <c r="AT837" s="529"/>
      <c r="AU837" s="529"/>
      <c r="AV837" s="529"/>
      <c r="AW837" s="529"/>
      <c r="AX837" s="529"/>
      <c r="AY837" s="529"/>
      <c r="AZ837" s="529"/>
      <c r="BA837" s="529"/>
      <c r="BB837" s="529"/>
      <c r="BC837" s="529"/>
      <c r="BD837" s="529"/>
      <c r="BE837" s="529"/>
      <c r="BF837" s="529"/>
      <c r="BG837" s="529"/>
      <c r="BH837" s="529"/>
      <c r="BI837" s="529"/>
      <c r="BJ837" s="529"/>
      <c r="BK837" s="529"/>
      <c r="BL837" s="529"/>
      <c r="BM837" s="529"/>
      <c r="BN837" s="529"/>
      <c r="BO837" s="529"/>
      <c r="BP837" s="529"/>
      <c r="BQ837" s="529"/>
      <c r="BR837" s="529"/>
      <c r="BS837" s="529"/>
      <c r="BT837" s="529"/>
    </row>
    <row r="838">
      <c r="A838" s="499"/>
      <c r="B838" s="527"/>
      <c r="C838" s="527"/>
      <c r="D838" s="528"/>
      <c r="E838" s="528"/>
      <c r="F838" s="528"/>
      <c r="G838" s="528"/>
      <c r="I838" s="529"/>
      <c r="J838" s="527"/>
      <c r="K838" s="527"/>
      <c r="L838" s="527"/>
      <c r="M838" s="528"/>
      <c r="N838" s="528"/>
      <c r="O838" s="528"/>
      <c r="P838" s="528"/>
      <c r="Q838" s="528"/>
      <c r="R838" s="528"/>
      <c r="S838" s="528"/>
      <c r="T838" s="528"/>
      <c r="U838" s="527"/>
      <c r="V838" s="528"/>
      <c r="W838" s="527"/>
      <c r="X838" s="529"/>
      <c r="Y838" s="529"/>
      <c r="Z838" s="529"/>
      <c r="AA838" s="529"/>
      <c r="AB838" s="529"/>
      <c r="AC838" s="529"/>
      <c r="AD838" s="529"/>
      <c r="AE838" s="529"/>
      <c r="AF838" s="529"/>
      <c r="AG838" s="529"/>
      <c r="AH838" s="529"/>
      <c r="AI838" s="529"/>
      <c r="AJ838" s="529"/>
      <c r="AK838" s="529"/>
      <c r="AL838" s="529"/>
      <c r="AM838" s="529"/>
      <c r="AN838" s="529"/>
      <c r="AO838" s="529"/>
      <c r="AP838" s="529"/>
      <c r="AQ838" s="529"/>
      <c r="AR838" s="529"/>
      <c r="AS838" s="529"/>
      <c r="AT838" s="529"/>
      <c r="AU838" s="529"/>
      <c r="AV838" s="529"/>
      <c r="AW838" s="529"/>
      <c r="AX838" s="529"/>
      <c r="AY838" s="529"/>
      <c r="AZ838" s="529"/>
      <c r="BA838" s="529"/>
      <c r="BB838" s="529"/>
      <c r="BC838" s="529"/>
      <c r="BD838" s="529"/>
      <c r="BE838" s="529"/>
      <c r="BF838" s="529"/>
      <c r="BG838" s="529"/>
      <c r="BH838" s="529"/>
      <c r="BI838" s="529"/>
      <c r="BJ838" s="529"/>
      <c r="BK838" s="529"/>
      <c r="BL838" s="529"/>
      <c r="BM838" s="529"/>
      <c r="BN838" s="529"/>
      <c r="BO838" s="529"/>
      <c r="BP838" s="529"/>
      <c r="BQ838" s="529"/>
      <c r="BR838" s="529"/>
      <c r="BS838" s="529"/>
      <c r="BT838" s="529"/>
    </row>
    <row r="839">
      <c r="A839" s="499"/>
      <c r="B839" s="527"/>
      <c r="C839" s="527"/>
      <c r="D839" s="528"/>
      <c r="E839" s="528"/>
      <c r="F839" s="528"/>
      <c r="G839" s="528"/>
      <c r="I839" s="529"/>
      <c r="J839" s="527"/>
      <c r="K839" s="527"/>
      <c r="L839" s="527"/>
      <c r="M839" s="528"/>
      <c r="N839" s="528"/>
      <c r="O839" s="528"/>
      <c r="P839" s="528"/>
      <c r="Q839" s="528"/>
      <c r="R839" s="528"/>
      <c r="S839" s="528"/>
      <c r="T839" s="528"/>
      <c r="U839" s="527"/>
      <c r="V839" s="528"/>
      <c r="W839" s="527"/>
      <c r="X839" s="529"/>
      <c r="Y839" s="529"/>
      <c r="Z839" s="529"/>
      <c r="AA839" s="529"/>
      <c r="AB839" s="529"/>
      <c r="AC839" s="529"/>
      <c r="AD839" s="529"/>
      <c r="AE839" s="529"/>
      <c r="AF839" s="529"/>
      <c r="AG839" s="529"/>
      <c r="AH839" s="529"/>
      <c r="AI839" s="529"/>
      <c r="AJ839" s="529"/>
      <c r="AK839" s="529"/>
      <c r="AL839" s="529"/>
      <c r="AM839" s="529"/>
      <c r="AN839" s="529"/>
      <c r="AO839" s="529"/>
      <c r="AP839" s="529"/>
      <c r="AQ839" s="529"/>
      <c r="AR839" s="529"/>
      <c r="AS839" s="529"/>
      <c r="AT839" s="529"/>
      <c r="AU839" s="529"/>
      <c r="AV839" s="529"/>
      <c r="AW839" s="529"/>
      <c r="AX839" s="529"/>
      <c r="AY839" s="529"/>
      <c r="AZ839" s="529"/>
      <c r="BA839" s="529"/>
      <c r="BB839" s="529"/>
      <c r="BC839" s="529"/>
      <c r="BD839" s="529"/>
      <c r="BE839" s="529"/>
      <c r="BF839" s="529"/>
      <c r="BG839" s="529"/>
      <c r="BH839" s="529"/>
      <c r="BI839" s="529"/>
      <c r="BJ839" s="529"/>
      <c r="BK839" s="529"/>
      <c r="BL839" s="529"/>
      <c r="BM839" s="529"/>
      <c r="BN839" s="529"/>
      <c r="BO839" s="529"/>
      <c r="BP839" s="529"/>
      <c r="BQ839" s="529"/>
      <c r="BR839" s="529"/>
      <c r="BS839" s="529"/>
      <c r="BT839" s="529"/>
    </row>
    <row r="840">
      <c r="A840" s="499"/>
      <c r="B840" s="527"/>
      <c r="C840" s="527"/>
      <c r="D840" s="528"/>
      <c r="E840" s="528"/>
      <c r="F840" s="528"/>
      <c r="G840" s="528"/>
      <c r="I840" s="529"/>
      <c r="J840" s="527"/>
      <c r="K840" s="527"/>
      <c r="L840" s="527"/>
      <c r="M840" s="528"/>
      <c r="N840" s="528"/>
      <c r="O840" s="528"/>
      <c r="P840" s="528"/>
      <c r="Q840" s="528"/>
      <c r="R840" s="528"/>
      <c r="S840" s="528"/>
      <c r="T840" s="528"/>
      <c r="U840" s="527"/>
      <c r="V840" s="528"/>
      <c r="W840" s="527"/>
      <c r="X840" s="529"/>
      <c r="Y840" s="529"/>
      <c r="Z840" s="529"/>
      <c r="AA840" s="529"/>
      <c r="AB840" s="529"/>
      <c r="AC840" s="529"/>
      <c r="AD840" s="529"/>
      <c r="AE840" s="529"/>
      <c r="AF840" s="529"/>
      <c r="AG840" s="529"/>
      <c r="AH840" s="529"/>
      <c r="AI840" s="529"/>
      <c r="AJ840" s="529"/>
      <c r="AK840" s="529"/>
      <c r="AL840" s="529"/>
      <c r="AM840" s="529"/>
      <c r="AN840" s="529"/>
      <c r="AO840" s="529"/>
      <c r="AP840" s="529"/>
      <c r="AQ840" s="529"/>
      <c r="AR840" s="529"/>
      <c r="AS840" s="529"/>
      <c r="AT840" s="529"/>
      <c r="AU840" s="529"/>
      <c r="AV840" s="529"/>
      <c r="AW840" s="529"/>
      <c r="AX840" s="529"/>
      <c r="AY840" s="529"/>
      <c r="AZ840" s="529"/>
      <c r="BA840" s="529"/>
      <c r="BB840" s="529"/>
      <c r="BC840" s="529"/>
      <c r="BD840" s="529"/>
      <c r="BE840" s="529"/>
      <c r="BF840" s="529"/>
      <c r="BG840" s="529"/>
      <c r="BH840" s="529"/>
      <c r="BI840" s="529"/>
      <c r="BJ840" s="529"/>
      <c r="BK840" s="529"/>
      <c r="BL840" s="529"/>
      <c r="BM840" s="529"/>
      <c r="BN840" s="529"/>
      <c r="BO840" s="529"/>
      <c r="BP840" s="529"/>
      <c r="BQ840" s="529"/>
      <c r="BR840" s="529"/>
      <c r="BS840" s="529"/>
      <c r="BT840" s="529"/>
    </row>
    <row r="841">
      <c r="A841" s="499"/>
      <c r="B841" s="527"/>
      <c r="C841" s="527"/>
      <c r="D841" s="528"/>
      <c r="E841" s="528"/>
      <c r="F841" s="528"/>
      <c r="G841" s="528"/>
      <c r="I841" s="529"/>
      <c r="J841" s="527"/>
      <c r="K841" s="527"/>
      <c r="L841" s="527"/>
      <c r="M841" s="528"/>
      <c r="N841" s="528"/>
      <c r="O841" s="528"/>
      <c r="P841" s="528"/>
      <c r="Q841" s="528"/>
      <c r="R841" s="528"/>
      <c r="S841" s="528"/>
      <c r="T841" s="528"/>
      <c r="U841" s="527"/>
      <c r="V841" s="528"/>
      <c r="W841" s="527"/>
      <c r="X841" s="529"/>
      <c r="Y841" s="529"/>
      <c r="Z841" s="529"/>
      <c r="AA841" s="529"/>
      <c r="AB841" s="529"/>
      <c r="AC841" s="529"/>
      <c r="AD841" s="529"/>
      <c r="AE841" s="529"/>
      <c r="AF841" s="529"/>
      <c r="AG841" s="529"/>
      <c r="AH841" s="529"/>
      <c r="AI841" s="529"/>
      <c r="AJ841" s="529"/>
      <c r="AK841" s="529"/>
      <c r="AL841" s="529"/>
      <c r="AM841" s="529"/>
      <c r="AN841" s="529"/>
      <c r="AO841" s="529"/>
      <c r="AP841" s="529"/>
      <c r="AQ841" s="529"/>
      <c r="AR841" s="529"/>
      <c r="AS841" s="529"/>
      <c r="AT841" s="529"/>
      <c r="AU841" s="529"/>
      <c r="AV841" s="529"/>
      <c r="AW841" s="529"/>
      <c r="AX841" s="529"/>
      <c r="AY841" s="529"/>
      <c r="AZ841" s="529"/>
      <c r="BA841" s="529"/>
      <c r="BB841" s="529"/>
      <c r="BC841" s="529"/>
      <c r="BD841" s="529"/>
      <c r="BE841" s="529"/>
      <c r="BF841" s="529"/>
      <c r="BG841" s="529"/>
      <c r="BH841" s="529"/>
      <c r="BI841" s="529"/>
      <c r="BJ841" s="529"/>
      <c r="BK841" s="529"/>
      <c r="BL841" s="529"/>
      <c r="BM841" s="529"/>
      <c r="BN841" s="529"/>
      <c r="BO841" s="529"/>
      <c r="BP841" s="529"/>
      <c r="BQ841" s="529"/>
      <c r="BR841" s="529"/>
      <c r="BS841" s="529"/>
      <c r="BT841" s="529"/>
    </row>
    <row r="842">
      <c r="A842" s="499"/>
      <c r="B842" s="527"/>
      <c r="C842" s="527"/>
      <c r="D842" s="528"/>
      <c r="E842" s="528"/>
      <c r="F842" s="528"/>
      <c r="G842" s="528"/>
      <c r="I842" s="529"/>
      <c r="J842" s="527"/>
      <c r="K842" s="527"/>
      <c r="L842" s="527"/>
      <c r="M842" s="528"/>
      <c r="N842" s="528"/>
      <c r="O842" s="528"/>
      <c r="P842" s="528"/>
      <c r="Q842" s="528"/>
      <c r="R842" s="528"/>
      <c r="S842" s="528"/>
      <c r="T842" s="528"/>
      <c r="U842" s="527"/>
      <c r="V842" s="528"/>
      <c r="W842" s="527"/>
      <c r="X842" s="529"/>
      <c r="Y842" s="529"/>
      <c r="Z842" s="529"/>
      <c r="AA842" s="529"/>
      <c r="AB842" s="529"/>
      <c r="AC842" s="529"/>
      <c r="AD842" s="529"/>
      <c r="AE842" s="529"/>
      <c r="AF842" s="529"/>
      <c r="AG842" s="529"/>
      <c r="AH842" s="529"/>
      <c r="AI842" s="529"/>
      <c r="AJ842" s="529"/>
      <c r="AK842" s="529"/>
      <c r="AL842" s="529"/>
      <c r="AM842" s="529"/>
      <c r="AN842" s="529"/>
      <c r="AO842" s="529"/>
      <c r="AP842" s="529"/>
      <c r="AQ842" s="529"/>
      <c r="AR842" s="529"/>
      <c r="AS842" s="529"/>
      <c r="AT842" s="529"/>
      <c r="AU842" s="529"/>
      <c r="AV842" s="529"/>
      <c r="AW842" s="529"/>
      <c r="AX842" s="529"/>
      <c r="AY842" s="529"/>
      <c r="AZ842" s="529"/>
      <c r="BA842" s="529"/>
      <c r="BB842" s="529"/>
      <c r="BC842" s="529"/>
      <c r="BD842" s="529"/>
      <c r="BE842" s="529"/>
      <c r="BF842" s="529"/>
      <c r="BG842" s="529"/>
      <c r="BH842" s="529"/>
      <c r="BI842" s="529"/>
      <c r="BJ842" s="529"/>
      <c r="BK842" s="529"/>
      <c r="BL842" s="529"/>
      <c r="BM842" s="529"/>
      <c r="BN842" s="529"/>
      <c r="BO842" s="529"/>
      <c r="BP842" s="529"/>
      <c r="BQ842" s="529"/>
      <c r="BR842" s="529"/>
      <c r="BS842" s="529"/>
      <c r="BT842" s="529"/>
    </row>
    <row r="843">
      <c r="A843" s="499"/>
      <c r="B843" s="527"/>
      <c r="C843" s="527"/>
      <c r="D843" s="528"/>
      <c r="E843" s="528"/>
      <c r="F843" s="528"/>
      <c r="G843" s="528"/>
      <c r="I843" s="529"/>
      <c r="J843" s="527"/>
      <c r="K843" s="527"/>
      <c r="L843" s="527"/>
      <c r="M843" s="528"/>
      <c r="N843" s="528"/>
      <c r="O843" s="528"/>
      <c r="P843" s="528"/>
      <c r="Q843" s="528"/>
      <c r="R843" s="528"/>
      <c r="S843" s="528"/>
      <c r="T843" s="528"/>
      <c r="U843" s="527"/>
      <c r="V843" s="528"/>
      <c r="W843" s="527"/>
      <c r="X843" s="529"/>
      <c r="Y843" s="529"/>
      <c r="Z843" s="529"/>
      <c r="AA843" s="529"/>
      <c r="AB843" s="529"/>
      <c r="AC843" s="529"/>
      <c r="AD843" s="529"/>
      <c r="AE843" s="529"/>
      <c r="AF843" s="529"/>
      <c r="AG843" s="529"/>
      <c r="AH843" s="529"/>
      <c r="AI843" s="529"/>
      <c r="AJ843" s="529"/>
      <c r="AK843" s="529"/>
      <c r="AL843" s="529"/>
      <c r="AM843" s="529"/>
      <c r="AN843" s="529"/>
      <c r="AO843" s="529"/>
      <c r="AP843" s="529"/>
      <c r="AQ843" s="529"/>
      <c r="AR843" s="529"/>
      <c r="AS843" s="529"/>
      <c r="AT843" s="529"/>
      <c r="AU843" s="529"/>
      <c r="AV843" s="529"/>
      <c r="AW843" s="529"/>
      <c r="AX843" s="529"/>
      <c r="AY843" s="529"/>
      <c r="AZ843" s="529"/>
      <c r="BA843" s="529"/>
      <c r="BB843" s="529"/>
      <c r="BC843" s="529"/>
      <c r="BD843" s="529"/>
      <c r="BE843" s="529"/>
      <c r="BF843" s="529"/>
      <c r="BG843" s="529"/>
      <c r="BH843" s="529"/>
      <c r="BI843" s="529"/>
      <c r="BJ843" s="529"/>
      <c r="BK843" s="529"/>
      <c r="BL843" s="529"/>
      <c r="BM843" s="529"/>
      <c r="BN843" s="529"/>
      <c r="BO843" s="529"/>
      <c r="BP843" s="529"/>
      <c r="BQ843" s="529"/>
      <c r="BR843" s="529"/>
      <c r="BS843" s="529"/>
      <c r="BT843" s="529"/>
    </row>
    <row r="844">
      <c r="A844" s="499"/>
      <c r="B844" s="527"/>
      <c r="C844" s="527"/>
      <c r="D844" s="528"/>
      <c r="E844" s="528"/>
      <c r="F844" s="528"/>
      <c r="G844" s="528"/>
      <c r="I844" s="529"/>
      <c r="J844" s="527"/>
      <c r="K844" s="527"/>
      <c r="L844" s="527"/>
      <c r="M844" s="528"/>
      <c r="N844" s="528"/>
      <c r="O844" s="528"/>
      <c r="P844" s="528"/>
      <c r="Q844" s="528"/>
      <c r="R844" s="528"/>
      <c r="S844" s="528"/>
      <c r="T844" s="528"/>
      <c r="U844" s="527"/>
      <c r="V844" s="528"/>
      <c r="W844" s="527"/>
      <c r="X844" s="529"/>
      <c r="Y844" s="529"/>
      <c r="Z844" s="529"/>
      <c r="AA844" s="529"/>
      <c r="AB844" s="529"/>
      <c r="AC844" s="529"/>
      <c r="AD844" s="529"/>
      <c r="AE844" s="529"/>
      <c r="AF844" s="529"/>
      <c r="AG844" s="529"/>
      <c r="AH844" s="529"/>
      <c r="AI844" s="529"/>
      <c r="AJ844" s="529"/>
      <c r="AK844" s="529"/>
      <c r="AL844" s="529"/>
      <c r="AM844" s="529"/>
      <c r="AN844" s="529"/>
      <c r="AO844" s="529"/>
      <c r="AP844" s="529"/>
      <c r="AQ844" s="529"/>
      <c r="AR844" s="529"/>
      <c r="AS844" s="529"/>
      <c r="AT844" s="529"/>
      <c r="AU844" s="529"/>
      <c r="AV844" s="529"/>
      <c r="AW844" s="529"/>
      <c r="AX844" s="529"/>
      <c r="AY844" s="529"/>
      <c r="AZ844" s="529"/>
      <c r="BA844" s="529"/>
      <c r="BB844" s="529"/>
      <c r="BC844" s="529"/>
      <c r="BD844" s="529"/>
      <c r="BE844" s="529"/>
      <c r="BF844" s="529"/>
      <c r="BG844" s="529"/>
      <c r="BH844" s="529"/>
      <c r="BI844" s="529"/>
      <c r="BJ844" s="529"/>
      <c r="BK844" s="529"/>
      <c r="BL844" s="529"/>
      <c r="BM844" s="529"/>
      <c r="BN844" s="529"/>
      <c r="BO844" s="529"/>
      <c r="BP844" s="529"/>
      <c r="BQ844" s="529"/>
      <c r="BR844" s="529"/>
      <c r="BS844" s="529"/>
      <c r="BT844" s="529"/>
    </row>
    <row r="845">
      <c r="A845" s="499"/>
      <c r="B845" s="527"/>
      <c r="C845" s="527"/>
      <c r="D845" s="528"/>
      <c r="E845" s="528"/>
      <c r="F845" s="528"/>
      <c r="G845" s="528"/>
      <c r="I845" s="529"/>
      <c r="J845" s="527"/>
      <c r="K845" s="527"/>
      <c r="L845" s="527"/>
      <c r="M845" s="528"/>
      <c r="N845" s="528"/>
      <c r="O845" s="528"/>
      <c r="P845" s="528"/>
      <c r="Q845" s="528"/>
      <c r="R845" s="528"/>
      <c r="S845" s="528"/>
      <c r="T845" s="528"/>
      <c r="U845" s="527"/>
      <c r="V845" s="528"/>
      <c r="W845" s="527"/>
      <c r="X845" s="529"/>
      <c r="Y845" s="529"/>
      <c r="Z845" s="529"/>
      <c r="AA845" s="529"/>
      <c r="AB845" s="529"/>
      <c r="AC845" s="529"/>
      <c r="AD845" s="529"/>
      <c r="AE845" s="529"/>
      <c r="AF845" s="529"/>
      <c r="AG845" s="529"/>
      <c r="AH845" s="529"/>
      <c r="AI845" s="529"/>
      <c r="AJ845" s="529"/>
      <c r="AK845" s="529"/>
      <c r="AL845" s="529"/>
      <c r="AM845" s="529"/>
      <c r="AN845" s="529"/>
      <c r="AO845" s="529"/>
      <c r="AP845" s="529"/>
      <c r="AQ845" s="529"/>
      <c r="AR845" s="529"/>
      <c r="AS845" s="529"/>
      <c r="AT845" s="529"/>
      <c r="AU845" s="529"/>
      <c r="AV845" s="529"/>
      <c r="AW845" s="529"/>
      <c r="AX845" s="529"/>
      <c r="AY845" s="529"/>
      <c r="AZ845" s="529"/>
      <c r="BA845" s="529"/>
      <c r="BB845" s="529"/>
      <c r="BC845" s="529"/>
      <c r="BD845" s="529"/>
      <c r="BE845" s="529"/>
      <c r="BF845" s="529"/>
      <c r="BG845" s="529"/>
      <c r="BH845" s="529"/>
      <c r="BI845" s="529"/>
      <c r="BJ845" s="529"/>
      <c r="BK845" s="529"/>
      <c r="BL845" s="529"/>
      <c r="BM845" s="529"/>
      <c r="BN845" s="529"/>
      <c r="BO845" s="529"/>
      <c r="BP845" s="529"/>
      <c r="BQ845" s="529"/>
      <c r="BR845" s="529"/>
      <c r="BS845" s="529"/>
      <c r="BT845" s="529"/>
    </row>
    <row r="846">
      <c r="A846" s="499"/>
      <c r="B846" s="527"/>
      <c r="C846" s="527"/>
      <c r="D846" s="528"/>
      <c r="E846" s="528"/>
      <c r="F846" s="528"/>
      <c r="G846" s="528"/>
      <c r="I846" s="529"/>
      <c r="J846" s="527"/>
      <c r="K846" s="527"/>
      <c r="L846" s="527"/>
      <c r="M846" s="528"/>
      <c r="N846" s="528"/>
      <c r="O846" s="528"/>
      <c r="P846" s="528"/>
      <c r="Q846" s="528"/>
      <c r="R846" s="528"/>
      <c r="S846" s="528"/>
      <c r="T846" s="528"/>
      <c r="U846" s="527"/>
      <c r="V846" s="528"/>
      <c r="W846" s="527"/>
      <c r="X846" s="529"/>
      <c r="Y846" s="529"/>
      <c r="Z846" s="529"/>
      <c r="AA846" s="529"/>
      <c r="AB846" s="529"/>
      <c r="AC846" s="529"/>
      <c r="AD846" s="529"/>
      <c r="AE846" s="529"/>
      <c r="AF846" s="529"/>
      <c r="AG846" s="529"/>
      <c r="AH846" s="529"/>
      <c r="AI846" s="529"/>
      <c r="AJ846" s="529"/>
      <c r="AK846" s="529"/>
      <c r="AL846" s="529"/>
      <c r="AM846" s="529"/>
      <c r="AN846" s="529"/>
      <c r="AO846" s="529"/>
      <c r="AP846" s="529"/>
      <c r="AQ846" s="529"/>
      <c r="AR846" s="529"/>
      <c r="AS846" s="529"/>
      <c r="AT846" s="529"/>
      <c r="AU846" s="529"/>
      <c r="AV846" s="529"/>
      <c r="AW846" s="529"/>
      <c r="AX846" s="529"/>
      <c r="AY846" s="529"/>
      <c r="AZ846" s="529"/>
      <c r="BA846" s="529"/>
      <c r="BB846" s="529"/>
      <c r="BC846" s="529"/>
      <c r="BD846" s="529"/>
      <c r="BE846" s="529"/>
      <c r="BF846" s="529"/>
      <c r="BG846" s="529"/>
      <c r="BH846" s="529"/>
      <c r="BI846" s="529"/>
      <c r="BJ846" s="529"/>
      <c r="BK846" s="529"/>
      <c r="BL846" s="529"/>
      <c r="BM846" s="529"/>
      <c r="BN846" s="529"/>
      <c r="BO846" s="529"/>
      <c r="BP846" s="529"/>
      <c r="BQ846" s="529"/>
      <c r="BR846" s="529"/>
      <c r="BS846" s="529"/>
      <c r="BT846" s="529"/>
    </row>
    <row r="847">
      <c r="A847" s="499"/>
      <c r="B847" s="527"/>
      <c r="C847" s="527"/>
      <c r="D847" s="528"/>
      <c r="E847" s="528"/>
      <c r="F847" s="528"/>
      <c r="G847" s="528"/>
      <c r="I847" s="529"/>
      <c r="J847" s="527"/>
      <c r="K847" s="527"/>
      <c r="L847" s="527"/>
      <c r="M847" s="528"/>
      <c r="N847" s="528"/>
      <c r="O847" s="528"/>
      <c r="P847" s="528"/>
      <c r="Q847" s="528"/>
      <c r="R847" s="528"/>
      <c r="S847" s="528"/>
      <c r="T847" s="528"/>
      <c r="U847" s="527"/>
      <c r="V847" s="528"/>
      <c r="W847" s="527"/>
      <c r="X847" s="529"/>
      <c r="Y847" s="529"/>
      <c r="Z847" s="529"/>
      <c r="AA847" s="529"/>
      <c r="AB847" s="529"/>
      <c r="AC847" s="529"/>
      <c r="AD847" s="529"/>
      <c r="AE847" s="529"/>
      <c r="AF847" s="529"/>
      <c r="AG847" s="529"/>
      <c r="AH847" s="529"/>
      <c r="AI847" s="529"/>
      <c r="AJ847" s="529"/>
      <c r="AK847" s="529"/>
      <c r="AL847" s="529"/>
      <c r="AM847" s="529"/>
      <c r="AN847" s="529"/>
      <c r="AO847" s="529"/>
      <c r="AP847" s="529"/>
      <c r="AQ847" s="529"/>
      <c r="AR847" s="529"/>
      <c r="AS847" s="529"/>
      <c r="AT847" s="529"/>
      <c r="AU847" s="529"/>
      <c r="AV847" s="529"/>
      <c r="AW847" s="529"/>
      <c r="AX847" s="529"/>
      <c r="AY847" s="529"/>
      <c r="AZ847" s="529"/>
      <c r="BA847" s="529"/>
      <c r="BB847" s="529"/>
      <c r="BC847" s="529"/>
      <c r="BD847" s="529"/>
      <c r="BE847" s="529"/>
      <c r="BF847" s="529"/>
      <c r="BG847" s="529"/>
      <c r="BH847" s="529"/>
      <c r="BI847" s="529"/>
      <c r="BJ847" s="529"/>
      <c r="BK847" s="529"/>
      <c r="BL847" s="529"/>
      <c r="BM847" s="529"/>
      <c r="BN847" s="529"/>
      <c r="BO847" s="529"/>
      <c r="BP847" s="529"/>
      <c r="BQ847" s="529"/>
      <c r="BR847" s="529"/>
      <c r="BS847" s="529"/>
      <c r="BT847" s="529"/>
    </row>
    <row r="848">
      <c r="A848" s="499"/>
      <c r="B848" s="527"/>
      <c r="C848" s="527"/>
      <c r="D848" s="528"/>
      <c r="E848" s="528"/>
      <c r="F848" s="528"/>
      <c r="G848" s="528"/>
      <c r="I848" s="529"/>
      <c r="J848" s="527"/>
      <c r="K848" s="527"/>
      <c r="L848" s="527"/>
      <c r="M848" s="528"/>
      <c r="N848" s="528"/>
      <c r="O848" s="528"/>
      <c r="P848" s="528"/>
      <c r="Q848" s="528"/>
      <c r="R848" s="528"/>
      <c r="S848" s="528"/>
      <c r="T848" s="528"/>
      <c r="U848" s="527"/>
      <c r="V848" s="528"/>
      <c r="W848" s="527"/>
      <c r="X848" s="529"/>
      <c r="Y848" s="529"/>
      <c r="Z848" s="529"/>
      <c r="AA848" s="529"/>
      <c r="AB848" s="529"/>
      <c r="AC848" s="529"/>
      <c r="AD848" s="529"/>
      <c r="AE848" s="529"/>
      <c r="AF848" s="529"/>
      <c r="AG848" s="529"/>
      <c r="AH848" s="529"/>
      <c r="AI848" s="529"/>
      <c r="AJ848" s="529"/>
      <c r="AK848" s="529"/>
      <c r="AL848" s="529"/>
      <c r="AM848" s="529"/>
      <c r="AN848" s="529"/>
      <c r="AO848" s="529"/>
      <c r="AP848" s="529"/>
      <c r="AQ848" s="529"/>
      <c r="AR848" s="529"/>
      <c r="AS848" s="529"/>
      <c r="AT848" s="529"/>
      <c r="AU848" s="529"/>
      <c r="AV848" s="529"/>
      <c r="AW848" s="529"/>
      <c r="AX848" s="529"/>
      <c r="AY848" s="529"/>
      <c r="AZ848" s="529"/>
      <c r="BA848" s="529"/>
      <c r="BB848" s="529"/>
      <c r="BC848" s="529"/>
      <c r="BD848" s="529"/>
      <c r="BE848" s="529"/>
      <c r="BF848" s="529"/>
      <c r="BG848" s="529"/>
      <c r="BH848" s="529"/>
      <c r="BI848" s="529"/>
      <c r="BJ848" s="529"/>
      <c r="BK848" s="529"/>
      <c r="BL848" s="529"/>
      <c r="BM848" s="529"/>
      <c r="BN848" s="529"/>
      <c r="BO848" s="529"/>
      <c r="BP848" s="529"/>
      <c r="BQ848" s="529"/>
      <c r="BR848" s="529"/>
      <c r="BS848" s="529"/>
      <c r="BT848" s="529"/>
    </row>
    <row r="849">
      <c r="A849" s="499"/>
      <c r="B849" s="527"/>
      <c r="C849" s="527"/>
      <c r="D849" s="528"/>
      <c r="E849" s="528"/>
      <c r="F849" s="528"/>
      <c r="G849" s="528"/>
      <c r="I849" s="529"/>
      <c r="J849" s="527"/>
      <c r="K849" s="527"/>
      <c r="L849" s="527"/>
      <c r="M849" s="528"/>
      <c r="N849" s="528"/>
      <c r="O849" s="528"/>
      <c r="P849" s="528"/>
      <c r="Q849" s="528"/>
      <c r="R849" s="528"/>
      <c r="S849" s="528"/>
      <c r="T849" s="528"/>
      <c r="U849" s="527"/>
      <c r="V849" s="528"/>
      <c r="W849" s="527"/>
      <c r="X849" s="529"/>
      <c r="Y849" s="529"/>
      <c r="Z849" s="529"/>
      <c r="AA849" s="529"/>
      <c r="AB849" s="529"/>
      <c r="AC849" s="529"/>
      <c r="AD849" s="529"/>
      <c r="AE849" s="529"/>
      <c r="AF849" s="529"/>
      <c r="AG849" s="529"/>
      <c r="AH849" s="529"/>
      <c r="AI849" s="529"/>
      <c r="AJ849" s="529"/>
      <c r="AK849" s="529"/>
      <c r="AL849" s="529"/>
      <c r="AM849" s="529"/>
      <c r="AN849" s="529"/>
      <c r="AO849" s="529"/>
      <c r="AP849" s="529"/>
      <c r="AQ849" s="529"/>
      <c r="AR849" s="529"/>
      <c r="AS849" s="529"/>
      <c r="AT849" s="529"/>
      <c r="AU849" s="529"/>
      <c r="AV849" s="529"/>
      <c r="AW849" s="529"/>
      <c r="AX849" s="529"/>
      <c r="AY849" s="529"/>
      <c r="AZ849" s="529"/>
      <c r="BA849" s="529"/>
      <c r="BB849" s="529"/>
      <c r="BC849" s="529"/>
      <c r="BD849" s="529"/>
      <c r="BE849" s="529"/>
      <c r="BF849" s="529"/>
      <c r="BG849" s="529"/>
      <c r="BH849" s="529"/>
      <c r="BI849" s="529"/>
      <c r="BJ849" s="529"/>
      <c r="BK849" s="529"/>
      <c r="BL849" s="529"/>
      <c r="BM849" s="529"/>
      <c r="BN849" s="529"/>
      <c r="BO849" s="529"/>
      <c r="BP849" s="529"/>
      <c r="BQ849" s="529"/>
      <c r="BR849" s="529"/>
      <c r="BS849" s="529"/>
      <c r="BT849" s="529"/>
    </row>
    <row r="850">
      <c r="A850" s="499"/>
      <c r="B850" s="527"/>
      <c r="C850" s="527"/>
      <c r="D850" s="528"/>
      <c r="E850" s="528"/>
      <c r="F850" s="528"/>
      <c r="G850" s="528"/>
      <c r="I850" s="529"/>
      <c r="J850" s="527"/>
      <c r="K850" s="527"/>
      <c r="L850" s="527"/>
      <c r="M850" s="528"/>
      <c r="N850" s="528"/>
      <c r="O850" s="528"/>
      <c r="P850" s="528"/>
      <c r="Q850" s="528"/>
      <c r="R850" s="528"/>
      <c r="S850" s="528"/>
      <c r="T850" s="528"/>
      <c r="U850" s="527"/>
      <c r="V850" s="528"/>
      <c r="W850" s="527"/>
      <c r="X850" s="529"/>
      <c r="Y850" s="529"/>
      <c r="Z850" s="529"/>
      <c r="AA850" s="529"/>
      <c r="AB850" s="529"/>
      <c r="AC850" s="529"/>
      <c r="AD850" s="529"/>
      <c r="AE850" s="529"/>
      <c r="AF850" s="529"/>
      <c r="AG850" s="529"/>
      <c r="AH850" s="529"/>
      <c r="AI850" s="529"/>
      <c r="AJ850" s="529"/>
      <c r="AK850" s="529"/>
      <c r="AL850" s="529"/>
      <c r="AM850" s="529"/>
      <c r="AN850" s="529"/>
      <c r="AO850" s="529"/>
      <c r="AP850" s="529"/>
      <c r="AQ850" s="529"/>
      <c r="AR850" s="529"/>
      <c r="AS850" s="529"/>
      <c r="AT850" s="529"/>
      <c r="AU850" s="529"/>
      <c r="AV850" s="529"/>
      <c r="AW850" s="529"/>
      <c r="AX850" s="529"/>
      <c r="AY850" s="529"/>
      <c r="AZ850" s="529"/>
      <c r="BA850" s="529"/>
      <c r="BB850" s="529"/>
      <c r="BC850" s="529"/>
      <c r="BD850" s="529"/>
      <c r="BE850" s="529"/>
      <c r="BF850" s="529"/>
      <c r="BG850" s="529"/>
      <c r="BH850" s="529"/>
      <c r="BI850" s="529"/>
      <c r="BJ850" s="529"/>
      <c r="BK850" s="529"/>
      <c r="BL850" s="529"/>
      <c r="BM850" s="529"/>
      <c r="BN850" s="529"/>
      <c r="BO850" s="529"/>
      <c r="BP850" s="529"/>
      <c r="BQ850" s="529"/>
      <c r="BR850" s="529"/>
      <c r="BS850" s="529"/>
      <c r="BT850" s="529"/>
    </row>
    <row r="851">
      <c r="A851" s="499"/>
      <c r="B851" s="527"/>
      <c r="C851" s="527"/>
      <c r="D851" s="528"/>
      <c r="E851" s="528"/>
      <c r="F851" s="528"/>
      <c r="G851" s="528"/>
      <c r="I851" s="529"/>
      <c r="J851" s="527"/>
      <c r="K851" s="527"/>
      <c r="L851" s="527"/>
      <c r="M851" s="528"/>
      <c r="N851" s="528"/>
      <c r="O851" s="528"/>
      <c r="P851" s="528"/>
      <c r="Q851" s="528"/>
      <c r="R851" s="528"/>
      <c r="S851" s="528"/>
      <c r="T851" s="528"/>
      <c r="U851" s="527"/>
      <c r="V851" s="528"/>
      <c r="W851" s="527"/>
      <c r="X851" s="529"/>
      <c r="Y851" s="529"/>
      <c r="Z851" s="529"/>
      <c r="AA851" s="529"/>
      <c r="AB851" s="529"/>
      <c r="AC851" s="529"/>
      <c r="AD851" s="529"/>
      <c r="AE851" s="529"/>
      <c r="AF851" s="529"/>
      <c r="AG851" s="529"/>
      <c r="AH851" s="529"/>
      <c r="AI851" s="529"/>
      <c r="AJ851" s="529"/>
      <c r="AK851" s="529"/>
      <c r="AL851" s="529"/>
      <c r="AM851" s="529"/>
      <c r="AN851" s="529"/>
      <c r="AO851" s="529"/>
      <c r="AP851" s="529"/>
      <c r="AQ851" s="529"/>
      <c r="AR851" s="529"/>
      <c r="AS851" s="529"/>
      <c r="AT851" s="529"/>
      <c r="AU851" s="529"/>
      <c r="AV851" s="529"/>
      <c r="AW851" s="529"/>
      <c r="AX851" s="529"/>
      <c r="AY851" s="529"/>
      <c r="AZ851" s="529"/>
      <c r="BA851" s="529"/>
      <c r="BB851" s="529"/>
      <c r="BC851" s="529"/>
      <c r="BD851" s="529"/>
      <c r="BE851" s="529"/>
      <c r="BF851" s="529"/>
      <c r="BG851" s="529"/>
      <c r="BH851" s="529"/>
      <c r="BI851" s="529"/>
      <c r="BJ851" s="529"/>
      <c r="BK851" s="529"/>
      <c r="BL851" s="529"/>
      <c r="BM851" s="529"/>
      <c r="BN851" s="529"/>
      <c r="BO851" s="529"/>
      <c r="BP851" s="529"/>
      <c r="BQ851" s="529"/>
      <c r="BR851" s="529"/>
      <c r="BS851" s="529"/>
      <c r="BT851" s="529"/>
    </row>
    <row r="852">
      <c r="A852" s="499"/>
      <c r="B852" s="527"/>
      <c r="C852" s="527"/>
      <c r="D852" s="528"/>
      <c r="E852" s="528"/>
      <c r="F852" s="528"/>
      <c r="G852" s="528"/>
      <c r="I852" s="529"/>
      <c r="J852" s="527"/>
      <c r="K852" s="527"/>
      <c r="L852" s="527"/>
      <c r="M852" s="528"/>
      <c r="N852" s="528"/>
      <c r="O852" s="528"/>
      <c r="P852" s="528"/>
      <c r="Q852" s="528"/>
      <c r="R852" s="528"/>
      <c r="S852" s="528"/>
      <c r="T852" s="528"/>
      <c r="U852" s="527"/>
      <c r="V852" s="528"/>
      <c r="W852" s="527"/>
      <c r="X852" s="529"/>
      <c r="Y852" s="529"/>
      <c r="Z852" s="529"/>
      <c r="AA852" s="529"/>
      <c r="AB852" s="529"/>
      <c r="AC852" s="529"/>
      <c r="AD852" s="529"/>
      <c r="AE852" s="529"/>
      <c r="AF852" s="529"/>
      <c r="AG852" s="529"/>
      <c r="AH852" s="529"/>
      <c r="AI852" s="529"/>
      <c r="AJ852" s="529"/>
      <c r="AK852" s="529"/>
      <c r="AL852" s="529"/>
      <c r="AM852" s="529"/>
      <c r="AN852" s="529"/>
      <c r="AO852" s="529"/>
      <c r="AP852" s="529"/>
      <c r="AQ852" s="529"/>
      <c r="AR852" s="529"/>
      <c r="AS852" s="529"/>
      <c r="AT852" s="529"/>
      <c r="AU852" s="529"/>
      <c r="AV852" s="529"/>
      <c r="AW852" s="529"/>
      <c r="AX852" s="529"/>
      <c r="AY852" s="529"/>
      <c r="AZ852" s="529"/>
      <c r="BA852" s="529"/>
      <c r="BB852" s="529"/>
      <c r="BC852" s="529"/>
      <c r="BD852" s="529"/>
      <c r="BE852" s="529"/>
      <c r="BF852" s="529"/>
      <c r="BG852" s="529"/>
      <c r="BH852" s="529"/>
      <c r="BI852" s="529"/>
      <c r="BJ852" s="529"/>
      <c r="BK852" s="529"/>
      <c r="BL852" s="529"/>
      <c r="BM852" s="529"/>
      <c r="BN852" s="529"/>
      <c r="BO852" s="529"/>
      <c r="BP852" s="529"/>
      <c r="BQ852" s="529"/>
      <c r="BR852" s="529"/>
      <c r="BS852" s="529"/>
      <c r="BT852" s="529"/>
    </row>
    <row r="853">
      <c r="A853" s="499"/>
      <c r="B853" s="527"/>
      <c r="C853" s="527"/>
      <c r="D853" s="528"/>
      <c r="E853" s="528"/>
      <c r="F853" s="528"/>
      <c r="G853" s="528"/>
      <c r="I853" s="529"/>
      <c r="J853" s="527"/>
      <c r="K853" s="527"/>
      <c r="L853" s="527"/>
      <c r="M853" s="528"/>
      <c r="N853" s="528"/>
      <c r="O853" s="528"/>
      <c r="P853" s="528"/>
      <c r="Q853" s="528"/>
      <c r="R853" s="528"/>
      <c r="S853" s="528"/>
      <c r="T853" s="528"/>
      <c r="U853" s="527"/>
      <c r="V853" s="528"/>
      <c r="W853" s="527"/>
      <c r="X853" s="529"/>
      <c r="Y853" s="529"/>
      <c r="Z853" s="529"/>
      <c r="AA853" s="529"/>
      <c r="AB853" s="529"/>
      <c r="AC853" s="529"/>
      <c r="AD853" s="529"/>
      <c r="AE853" s="529"/>
      <c r="AF853" s="529"/>
      <c r="AG853" s="529"/>
      <c r="AH853" s="529"/>
      <c r="AI853" s="529"/>
      <c r="AJ853" s="529"/>
      <c r="AK853" s="529"/>
      <c r="AL853" s="529"/>
      <c r="AM853" s="529"/>
      <c r="AN853" s="529"/>
      <c r="AO853" s="529"/>
      <c r="AP853" s="529"/>
      <c r="AQ853" s="529"/>
      <c r="AR853" s="529"/>
      <c r="AS853" s="529"/>
      <c r="AT853" s="529"/>
      <c r="AU853" s="529"/>
      <c r="AV853" s="529"/>
      <c r="AW853" s="529"/>
      <c r="AX853" s="529"/>
      <c r="AY853" s="529"/>
      <c r="AZ853" s="529"/>
      <c r="BA853" s="529"/>
      <c r="BB853" s="529"/>
      <c r="BC853" s="529"/>
      <c r="BD853" s="529"/>
      <c r="BE853" s="529"/>
      <c r="BF853" s="529"/>
      <c r="BG853" s="529"/>
      <c r="BH853" s="529"/>
      <c r="BI853" s="529"/>
      <c r="BJ853" s="529"/>
      <c r="BK853" s="529"/>
      <c r="BL853" s="529"/>
      <c r="BM853" s="529"/>
      <c r="BN853" s="529"/>
      <c r="BO853" s="529"/>
      <c r="BP853" s="529"/>
      <c r="BQ853" s="529"/>
      <c r="BR853" s="529"/>
      <c r="BS853" s="529"/>
      <c r="BT853" s="529"/>
    </row>
    <row r="854">
      <c r="A854" s="499"/>
      <c r="B854" s="527"/>
      <c r="C854" s="527"/>
      <c r="D854" s="528"/>
      <c r="E854" s="528"/>
      <c r="F854" s="528"/>
      <c r="G854" s="528"/>
      <c r="I854" s="529"/>
      <c r="J854" s="527"/>
      <c r="K854" s="527"/>
      <c r="L854" s="527"/>
      <c r="M854" s="528"/>
      <c r="N854" s="528"/>
      <c r="O854" s="528"/>
      <c r="P854" s="528"/>
      <c r="Q854" s="528"/>
      <c r="R854" s="528"/>
      <c r="S854" s="528"/>
      <c r="T854" s="528"/>
      <c r="U854" s="527"/>
      <c r="V854" s="528"/>
      <c r="W854" s="527"/>
      <c r="X854" s="529"/>
      <c r="Y854" s="529"/>
      <c r="Z854" s="529"/>
      <c r="AA854" s="529"/>
      <c r="AB854" s="529"/>
      <c r="AC854" s="529"/>
      <c r="AD854" s="529"/>
      <c r="AE854" s="529"/>
      <c r="AF854" s="529"/>
      <c r="AG854" s="529"/>
      <c r="AH854" s="529"/>
      <c r="AI854" s="529"/>
      <c r="AJ854" s="529"/>
      <c r="AK854" s="529"/>
      <c r="AL854" s="529"/>
      <c r="AM854" s="529"/>
      <c r="AN854" s="529"/>
      <c r="AO854" s="529"/>
      <c r="AP854" s="529"/>
      <c r="AQ854" s="529"/>
      <c r="AR854" s="529"/>
      <c r="AS854" s="529"/>
      <c r="AT854" s="529"/>
      <c r="AU854" s="529"/>
      <c r="AV854" s="529"/>
      <c r="AW854" s="529"/>
      <c r="AX854" s="529"/>
      <c r="AY854" s="529"/>
      <c r="AZ854" s="529"/>
      <c r="BA854" s="529"/>
      <c r="BB854" s="529"/>
      <c r="BC854" s="529"/>
      <c r="BD854" s="529"/>
      <c r="BE854" s="529"/>
      <c r="BF854" s="529"/>
      <c r="BG854" s="529"/>
      <c r="BH854" s="529"/>
      <c r="BI854" s="529"/>
      <c r="BJ854" s="529"/>
      <c r="BK854" s="529"/>
      <c r="BL854" s="529"/>
      <c r="BM854" s="529"/>
      <c r="BN854" s="529"/>
      <c r="BO854" s="529"/>
      <c r="BP854" s="529"/>
      <c r="BQ854" s="529"/>
      <c r="BR854" s="529"/>
      <c r="BS854" s="529"/>
      <c r="BT854" s="529"/>
    </row>
    <row r="855">
      <c r="A855" s="499"/>
      <c r="B855" s="527"/>
      <c r="C855" s="527"/>
      <c r="D855" s="528"/>
      <c r="E855" s="528"/>
      <c r="F855" s="528"/>
      <c r="G855" s="528"/>
      <c r="I855" s="529"/>
      <c r="J855" s="527"/>
      <c r="K855" s="527"/>
      <c r="L855" s="527"/>
      <c r="M855" s="528"/>
      <c r="N855" s="528"/>
      <c r="O855" s="528"/>
      <c r="P855" s="528"/>
      <c r="Q855" s="528"/>
      <c r="R855" s="528"/>
      <c r="S855" s="528"/>
      <c r="T855" s="528"/>
      <c r="U855" s="527"/>
      <c r="V855" s="528"/>
      <c r="W855" s="527"/>
      <c r="X855" s="529"/>
      <c r="Y855" s="529"/>
      <c r="Z855" s="529"/>
      <c r="AA855" s="529"/>
      <c r="AB855" s="529"/>
      <c r="AC855" s="529"/>
      <c r="AD855" s="529"/>
      <c r="AE855" s="529"/>
      <c r="AF855" s="529"/>
      <c r="AG855" s="529"/>
      <c r="AH855" s="529"/>
      <c r="AI855" s="529"/>
      <c r="AJ855" s="529"/>
      <c r="AK855" s="529"/>
      <c r="AL855" s="529"/>
      <c r="AM855" s="529"/>
      <c r="AN855" s="529"/>
      <c r="AO855" s="529"/>
      <c r="AP855" s="529"/>
      <c r="AQ855" s="529"/>
      <c r="AR855" s="529"/>
      <c r="AS855" s="529"/>
      <c r="AT855" s="529"/>
      <c r="AU855" s="529"/>
      <c r="AV855" s="529"/>
      <c r="AW855" s="529"/>
      <c r="AX855" s="529"/>
      <c r="AY855" s="529"/>
      <c r="AZ855" s="529"/>
      <c r="BA855" s="529"/>
      <c r="BB855" s="529"/>
      <c r="BC855" s="529"/>
      <c r="BD855" s="529"/>
      <c r="BE855" s="529"/>
      <c r="BF855" s="529"/>
      <c r="BG855" s="529"/>
      <c r="BH855" s="529"/>
      <c r="BI855" s="529"/>
      <c r="BJ855" s="529"/>
      <c r="BK855" s="529"/>
      <c r="BL855" s="529"/>
      <c r="BM855" s="529"/>
      <c r="BN855" s="529"/>
      <c r="BO855" s="529"/>
      <c r="BP855" s="529"/>
      <c r="BQ855" s="529"/>
      <c r="BR855" s="529"/>
      <c r="BS855" s="529"/>
      <c r="BT855" s="529"/>
    </row>
    <row r="856">
      <c r="A856" s="499"/>
      <c r="B856" s="527"/>
      <c r="C856" s="527"/>
      <c r="D856" s="528"/>
      <c r="E856" s="528"/>
      <c r="F856" s="528"/>
      <c r="G856" s="528"/>
      <c r="I856" s="529"/>
      <c r="J856" s="527"/>
      <c r="K856" s="527"/>
      <c r="L856" s="527"/>
      <c r="M856" s="528"/>
      <c r="N856" s="528"/>
      <c r="O856" s="528"/>
      <c r="P856" s="528"/>
      <c r="Q856" s="528"/>
      <c r="R856" s="528"/>
      <c r="S856" s="528"/>
      <c r="T856" s="528"/>
      <c r="U856" s="527"/>
      <c r="V856" s="528"/>
      <c r="W856" s="527"/>
      <c r="X856" s="529"/>
      <c r="Y856" s="529"/>
      <c r="Z856" s="529"/>
      <c r="AA856" s="529"/>
      <c r="AB856" s="529"/>
      <c r="AC856" s="529"/>
      <c r="AD856" s="529"/>
      <c r="AE856" s="529"/>
      <c r="AF856" s="529"/>
      <c r="AG856" s="529"/>
      <c r="AH856" s="529"/>
      <c r="AI856" s="529"/>
      <c r="AJ856" s="529"/>
      <c r="AK856" s="529"/>
      <c r="AL856" s="529"/>
      <c r="AM856" s="529"/>
      <c r="AN856" s="529"/>
      <c r="AO856" s="529"/>
      <c r="AP856" s="529"/>
      <c r="AQ856" s="529"/>
      <c r="AR856" s="529"/>
      <c r="AS856" s="529"/>
      <c r="AT856" s="529"/>
      <c r="AU856" s="529"/>
      <c r="AV856" s="529"/>
      <c r="AW856" s="529"/>
      <c r="AX856" s="529"/>
      <c r="AY856" s="529"/>
      <c r="AZ856" s="529"/>
      <c r="BA856" s="529"/>
      <c r="BB856" s="529"/>
      <c r="BC856" s="529"/>
      <c r="BD856" s="529"/>
      <c r="BE856" s="529"/>
      <c r="BF856" s="529"/>
      <c r="BG856" s="529"/>
      <c r="BH856" s="529"/>
      <c r="BI856" s="529"/>
      <c r="BJ856" s="529"/>
      <c r="BK856" s="529"/>
      <c r="BL856" s="529"/>
      <c r="BM856" s="529"/>
      <c r="BN856" s="529"/>
      <c r="BO856" s="529"/>
      <c r="BP856" s="529"/>
      <c r="BQ856" s="529"/>
      <c r="BR856" s="529"/>
      <c r="BS856" s="529"/>
      <c r="BT856" s="529"/>
    </row>
    <row r="857">
      <c r="A857" s="499"/>
      <c r="B857" s="527"/>
      <c r="C857" s="527"/>
      <c r="D857" s="528"/>
      <c r="E857" s="528"/>
      <c r="F857" s="528"/>
      <c r="G857" s="528"/>
      <c r="I857" s="529"/>
      <c r="J857" s="527"/>
      <c r="K857" s="527"/>
      <c r="L857" s="527"/>
      <c r="M857" s="528"/>
      <c r="N857" s="528"/>
      <c r="O857" s="528"/>
      <c r="P857" s="528"/>
      <c r="Q857" s="528"/>
      <c r="R857" s="528"/>
      <c r="S857" s="528"/>
      <c r="T857" s="528"/>
      <c r="U857" s="527"/>
      <c r="V857" s="528"/>
      <c r="W857" s="527"/>
      <c r="X857" s="529"/>
      <c r="Y857" s="529"/>
      <c r="Z857" s="529"/>
      <c r="AA857" s="529"/>
      <c r="AB857" s="529"/>
      <c r="AC857" s="529"/>
      <c r="AD857" s="529"/>
      <c r="AE857" s="529"/>
      <c r="AF857" s="529"/>
      <c r="AG857" s="529"/>
      <c r="AH857" s="529"/>
      <c r="AI857" s="529"/>
      <c r="AJ857" s="529"/>
      <c r="AK857" s="529"/>
      <c r="AL857" s="529"/>
      <c r="AM857" s="529"/>
      <c r="AN857" s="529"/>
      <c r="AO857" s="529"/>
      <c r="AP857" s="529"/>
      <c r="AQ857" s="529"/>
      <c r="AR857" s="529"/>
      <c r="AS857" s="529"/>
      <c r="AT857" s="529"/>
      <c r="AU857" s="529"/>
      <c r="AV857" s="529"/>
      <c r="AW857" s="529"/>
      <c r="AX857" s="529"/>
      <c r="AY857" s="529"/>
      <c r="AZ857" s="529"/>
      <c r="BA857" s="529"/>
      <c r="BB857" s="529"/>
      <c r="BC857" s="529"/>
      <c r="BD857" s="529"/>
      <c r="BE857" s="529"/>
      <c r="BF857" s="529"/>
      <c r="BG857" s="529"/>
      <c r="BH857" s="529"/>
      <c r="BI857" s="529"/>
      <c r="BJ857" s="529"/>
      <c r="BK857" s="529"/>
      <c r="BL857" s="529"/>
      <c r="BM857" s="529"/>
      <c r="BN857" s="529"/>
      <c r="BO857" s="529"/>
      <c r="BP857" s="529"/>
      <c r="BQ857" s="529"/>
      <c r="BR857" s="529"/>
      <c r="BS857" s="529"/>
      <c r="BT857" s="529"/>
    </row>
    <row r="858">
      <c r="A858" s="499"/>
      <c r="B858" s="527"/>
      <c r="C858" s="527"/>
      <c r="D858" s="528"/>
      <c r="E858" s="528"/>
      <c r="F858" s="528"/>
      <c r="G858" s="528"/>
      <c r="I858" s="529"/>
      <c r="J858" s="527"/>
      <c r="K858" s="527"/>
      <c r="L858" s="527"/>
      <c r="M858" s="528"/>
      <c r="N858" s="528"/>
      <c r="O858" s="528"/>
      <c r="P858" s="528"/>
      <c r="Q858" s="528"/>
      <c r="R858" s="528"/>
      <c r="S858" s="528"/>
      <c r="T858" s="528"/>
      <c r="U858" s="527"/>
      <c r="V858" s="528"/>
      <c r="W858" s="527"/>
      <c r="X858" s="529"/>
      <c r="Y858" s="529"/>
      <c r="Z858" s="529"/>
      <c r="AA858" s="529"/>
      <c r="AB858" s="529"/>
      <c r="AC858" s="529"/>
      <c r="AD858" s="529"/>
      <c r="AE858" s="529"/>
      <c r="AF858" s="529"/>
      <c r="AG858" s="529"/>
      <c r="AH858" s="529"/>
      <c r="AI858" s="529"/>
      <c r="AJ858" s="529"/>
      <c r="AK858" s="529"/>
      <c r="AL858" s="529"/>
      <c r="AM858" s="529"/>
      <c r="AN858" s="529"/>
      <c r="AO858" s="529"/>
      <c r="AP858" s="529"/>
      <c r="AQ858" s="529"/>
      <c r="AR858" s="529"/>
      <c r="AS858" s="529"/>
      <c r="AT858" s="529"/>
      <c r="AU858" s="529"/>
      <c r="AV858" s="529"/>
      <c r="AW858" s="529"/>
      <c r="AX858" s="529"/>
      <c r="AY858" s="529"/>
      <c r="AZ858" s="529"/>
      <c r="BA858" s="529"/>
      <c r="BB858" s="529"/>
      <c r="BC858" s="529"/>
      <c r="BD858" s="529"/>
      <c r="BE858" s="529"/>
      <c r="BF858" s="529"/>
      <c r="BG858" s="529"/>
      <c r="BH858" s="529"/>
      <c r="BI858" s="529"/>
      <c r="BJ858" s="529"/>
      <c r="BK858" s="529"/>
      <c r="BL858" s="529"/>
      <c r="BM858" s="529"/>
      <c r="BN858" s="529"/>
      <c r="BO858" s="529"/>
      <c r="BP858" s="529"/>
      <c r="BQ858" s="529"/>
      <c r="BR858" s="529"/>
      <c r="BS858" s="529"/>
      <c r="BT858" s="529"/>
    </row>
    <row r="859">
      <c r="A859" s="499"/>
      <c r="B859" s="527"/>
      <c r="C859" s="527"/>
      <c r="D859" s="528"/>
      <c r="E859" s="528"/>
      <c r="F859" s="528"/>
      <c r="G859" s="528"/>
      <c r="I859" s="529"/>
      <c r="J859" s="527"/>
      <c r="K859" s="527"/>
      <c r="L859" s="527"/>
      <c r="M859" s="528"/>
      <c r="N859" s="528"/>
      <c r="O859" s="528"/>
      <c r="P859" s="528"/>
      <c r="Q859" s="528"/>
      <c r="R859" s="528"/>
      <c r="S859" s="528"/>
      <c r="T859" s="528"/>
      <c r="U859" s="527"/>
      <c r="V859" s="528"/>
      <c r="W859" s="527"/>
      <c r="X859" s="529"/>
      <c r="Y859" s="529"/>
      <c r="Z859" s="529"/>
      <c r="AA859" s="529"/>
      <c r="AB859" s="529"/>
      <c r="AC859" s="529"/>
      <c r="AD859" s="529"/>
      <c r="AE859" s="529"/>
      <c r="AF859" s="529"/>
      <c r="AG859" s="529"/>
      <c r="AH859" s="529"/>
      <c r="AI859" s="529"/>
      <c r="AJ859" s="529"/>
      <c r="AK859" s="529"/>
      <c r="AL859" s="529"/>
      <c r="AM859" s="529"/>
      <c r="AN859" s="529"/>
      <c r="AO859" s="529"/>
      <c r="AP859" s="529"/>
      <c r="AQ859" s="529"/>
      <c r="AR859" s="529"/>
      <c r="AS859" s="529"/>
      <c r="AT859" s="529"/>
      <c r="AU859" s="529"/>
      <c r="AV859" s="529"/>
      <c r="AW859" s="529"/>
      <c r="AX859" s="529"/>
      <c r="AY859" s="529"/>
      <c r="AZ859" s="529"/>
      <c r="BA859" s="529"/>
      <c r="BB859" s="529"/>
      <c r="BC859" s="529"/>
      <c r="BD859" s="529"/>
      <c r="BE859" s="529"/>
      <c r="BF859" s="529"/>
      <c r="BG859" s="529"/>
      <c r="BH859" s="529"/>
      <c r="BI859" s="529"/>
      <c r="BJ859" s="529"/>
      <c r="BK859" s="529"/>
      <c r="BL859" s="529"/>
      <c r="BM859" s="529"/>
      <c r="BN859" s="529"/>
      <c r="BO859" s="529"/>
      <c r="BP859" s="529"/>
      <c r="BQ859" s="529"/>
      <c r="BR859" s="529"/>
      <c r="BS859" s="529"/>
      <c r="BT859" s="529"/>
    </row>
    <row r="860">
      <c r="A860" s="499"/>
      <c r="B860" s="527"/>
      <c r="C860" s="527"/>
      <c r="D860" s="528"/>
      <c r="E860" s="528"/>
      <c r="F860" s="528"/>
      <c r="G860" s="528"/>
      <c r="I860" s="529"/>
      <c r="J860" s="527"/>
      <c r="K860" s="527"/>
      <c r="L860" s="527"/>
      <c r="M860" s="528"/>
      <c r="N860" s="528"/>
      <c r="O860" s="528"/>
      <c r="P860" s="528"/>
      <c r="Q860" s="528"/>
      <c r="R860" s="528"/>
      <c r="S860" s="528"/>
      <c r="T860" s="528"/>
      <c r="U860" s="527"/>
      <c r="V860" s="528"/>
      <c r="W860" s="527"/>
      <c r="X860" s="529"/>
      <c r="Y860" s="529"/>
      <c r="Z860" s="529"/>
      <c r="AA860" s="529"/>
      <c r="AB860" s="529"/>
      <c r="AC860" s="529"/>
      <c r="AD860" s="529"/>
      <c r="AE860" s="529"/>
      <c r="AF860" s="529"/>
      <c r="AG860" s="529"/>
      <c r="AH860" s="529"/>
      <c r="AI860" s="529"/>
      <c r="AJ860" s="529"/>
      <c r="AK860" s="529"/>
      <c r="AL860" s="529"/>
      <c r="AM860" s="529"/>
      <c r="AN860" s="529"/>
      <c r="AO860" s="529"/>
      <c r="AP860" s="529"/>
      <c r="AQ860" s="529"/>
      <c r="AR860" s="529"/>
      <c r="AS860" s="529"/>
      <c r="AT860" s="529"/>
      <c r="AU860" s="529"/>
      <c r="AV860" s="529"/>
      <c r="AW860" s="529"/>
      <c r="AX860" s="529"/>
      <c r="AY860" s="529"/>
      <c r="AZ860" s="529"/>
      <c r="BA860" s="529"/>
      <c r="BB860" s="529"/>
      <c r="BC860" s="529"/>
      <c r="BD860" s="529"/>
      <c r="BE860" s="529"/>
      <c r="BF860" s="529"/>
      <c r="BG860" s="529"/>
      <c r="BH860" s="529"/>
      <c r="BI860" s="529"/>
      <c r="BJ860" s="529"/>
      <c r="BK860" s="529"/>
      <c r="BL860" s="529"/>
      <c r="BM860" s="529"/>
      <c r="BN860" s="529"/>
      <c r="BO860" s="529"/>
      <c r="BP860" s="529"/>
      <c r="BQ860" s="529"/>
      <c r="BR860" s="529"/>
      <c r="BS860" s="529"/>
      <c r="BT860" s="529"/>
    </row>
    <row r="861">
      <c r="A861" s="499"/>
      <c r="B861" s="527"/>
      <c r="C861" s="527"/>
      <c r="D861" s="528"/>
      <c r="E861" s="528"/>
      <c r="F861" s="528"/>
      <c r="G861" s="528"/>
      <c r="I861" s="529"/>
      <c r="J861" s="527"/>
      <c r="K861" s="527"/>
      <c r="L861" s="527"/>
      <c r="M861" s="528"/>
      <c r="N861" s="528"/>
      <c r="O861" s="528"/>
      <c r="P861" s="528"/>
      <c r="Q861" s="528"/>
      <c r="R861" s="528"/>
      <c r="S861" s="528"/>
      <c r="T861" s="528"/>
      <c r="U861" s="527"/>
      <c r="V861" s="528"/>
      <c r="W861" s="527"/>
      <c r="X861" s="529"/>
      <c r="Y861" s="529"/>
      <c r="Z861" s="529"/>
      <c r="AA861" s="529"/>
      <c r="AB861" s="529"/>
      <c r="AC861" s="529"/>
      <c r="AD861" s="529"/>
      <c r="AE861" s="529"/>
      <c r="AF861" s="529"/>
      <c r="AG861" s="529"/>
      <c r="AH861" s="529"/>
      <c r="AI861" s="529"/>
      <c r="AJ861" s="529"/>
      <c r="AK861" s="529"/>
      <c r="AL861" s="529"/>
      <c r="AM861" s="529"/>
      <c r="AN861" s="529"/>
      <c r="AO861" s="529"/>
      <c r="AP861" s="529"/>
      <c r="AQ861" s="529"/>
      <c r="AR861" s="529"/>
      <c r="AS861" s="529"/>
      <c r="AT861" s="529"/>
      <c r="AU861" s="529"/>
      <c r="AV861" s="529"/>
      <c r="AW861" s="529"/>
      <c r="AX861" s="529"/>
      <c r="AY861" s="529"/>
      <c r="AZ861" s="529"/>
      <c r="BA861" s="529"/>
      <c r="BB861" s="529"/>
      <c r="BC861" s="529"/>
      <c r="BD861" s="529"/>
      <c r="BE861" s="529"/>
      <c r="BF861" s="529"/>
      <c r="BG861" s="529"/>
      <c r="BH861" s="529"/>
      <c r="BI861" s="529"/>
      <c r="BJ861" s="529"/>
      <c r="BK861" s="529"/>
      <c r="BL861" s="529"/>
      <c r="BM861" s="529"/>
      <c r="BN861" s="529"/>
      <c r="BO861" s="529"/>
      <c r="BP861" s="529"/>
      <c r="BQ861" s="529"/>
      <c r="BR861" s="529"/>
      <c r="BS861" s="529"/>
      <c r="BT861" s="529"/>
    </row>
    <row r="862">
      <c r="A862" s="499"/>
      <c r="B862" s="527"/>
      <c r="C862" s="527"/>
      <c r="D862" s="528"/>
      <c r="E862" s="528"/>
      <c r="F862" s="528"/>
      <c r="G862" s="528"/>
      <c r="I862" s="529"/>
      <c r="J862" s="527"/>
      <c r="K862" s="527"/>
      <c r="L862" s="527"/>
      <c r="M862" s="528"/>
      <c r="N862" s="528"/>
      <c r="O862" s="528"/>
      <c r="P862" s="528"/>
      <c r="Q862" s="528"/>
      <c r="R862" s="528"/>
      <c r="S862" s="528"/>
      <c r="T862" s="528"/>
      <c r="U862" s="527"/>
      <c r="V862" s="528"/>
      <c r="W862" s="527"/>
      <c r="X862" s="529"/>
      <c r="Y862" s="529"/>
      <c r="Z862" s="529"/>
      <c r="AA862" s="529"/>
      <c r="AB862" s="529"/>
      <c r="AC862" s="529"/>
      <c r="AD862" s="529"/>
      <c r="AE862" s="529"/>
      <c r="AF862" s="529"/>
      <c r="AG862" s="529"/>
      <c r="AH862" s="529"/>
      <c r="AI862" s="529"/>
      <c r="AJ862" s="529"/>
      <c r="AK862" s="529"/>
      <c r="AL862" s="529"/>
      <c r="AM862" s="529"/>
      <c r="AN862" s="529"/>
      <c r="AO862" s="529"/>
      <c r="AP862" s="529"/>
      <c r="AQ862" s="529"/>
      <c r="AR862" s="529"/>
      <c r="AS862" s="529"/>
      <c r="AT862" s="529"/>
      <c r="AU862" s="529"/>
      <c r="AV862" s="529"/>
      <c r="AW862" s="529"/>
      <c r="AX862" s="529"/>
      <c r="AY862" s="529"/>
      <c r="AZ862" s="529"/>
      <c r="BA862" s="529"/>
      <c r="BB862" s="529"/>
      <c r="BC862" s="529"/>
      <c r="BD862" s="529"/>
      <c r="BE862" s="529"/>
      <c r="BF862" s="529"/>
      <c r="BG862" s="529"/>
      <c r="BH862" s="529"/>
      <c r="BI862" s="529"/>
      <c r="BJ862" s="529"/>
      <c r="BK862" s="529"/>
      <c r="BL862" s="529"/>
      <c r="BM862" s="529"/>
      <c r="BN862" s="529"/>
      <c r="BO862" s="529"/>
      <c r="BP862" s="529"/>
      <c r="BQ862" s="529"/>
      <c r="BR862" s="529"/>
      <c r="BS862" s="529"/>
      <c r="BT862" s="529"/>
    </row>
    <row r="863">
      <c r="A863" s="499"/>
      <c r="B863" s="527"/>
      <c r="C863" s="527"/>
      <c r="D863" s="528"/>
      <c r="E863" s="528"/>
      <c r="F863" s="528"/>
      <c r="G863" s="528"/>
      <c r="I863" s="529"/>
      <c r="J863" s="527"/>
      <c r="K863" s="527"/>
      <c r="L863" s="527"/>
      <c r="M863" s="528"/>
      <c r="N863" s="528"/>
      <c r="O863" s="528"/>
      <c r="P863" s="528"/>
      <c r="Q863" s="528"/>
      <c r="R863" s="528"/>
      <c r="S863" s="528"/>
      <c r="T863" s="528"/>
      <c r="U863" s="527"/>
      <c r="V863" s="528"/>
      <c r="W863" s="527"/>
      <c r="X863" s="529"/>
      <c r="Y863" s="529"/>
      <c r="Z863" s="529"/>
      <c r="AA863" s="529"/>
      <c r="AB863" s="529"/>
      <c r="AC863" s="529"/>
      <c r="AD863" s="529"/>
      <c r="AE863" s="529"/>
      <c r="AF863" s="529"/>
      <c r="AG863" s="529"/>
      <c r="AH863" s="529"/>
      <c r="AI863" s="529"/>
      <c r="AJ863" s="529"/>
      <c r="AK863" s="529"/>
      <c r="AL863" s="529"/>
      <c r="AM863" s="529"/>
      <c r="AN863" s="529"/>
      <c r="AO863" s="529"/>
      <c r="AP863" s="529"/>
      <c r="AQ863" s="529"/>
      <c r="AR863" s="529"/>
      <c r="AS863" s="529"/>
      <c r="AT863" s="529"/>
      <c r="AU863" s="529"/>
      <c r="AV863" s="529"/>
      <c r="AW863" s="529"/>
      <c r="AX863" s="529"/>
      <c r="AY863" s="529"/>
      <c r="AZ863" s="529"/>
      <c r="BA863" s="529"/>
      <c r="BB863" s="529"/>
      <c r="BC863" s="529"/>
      <c r="BD863" s="529"/>
      <c r="BE863" s="529"/>
      <c r="BF863" s="529"/>
      <c r="BG863" s="529"/>
      <c r="BH863" s="529"/>
      <c r="BI863" s="529"/>
      <c r="BJ863" s="529"/>
      <c r="BK863" s="529"/>
      <c r="BL863" s="529"/>
      <c r="BM863" s="529"/>
      <c r="BN863" s="529"/>
      <c r="BO863" s="529"/>
      <c r="BP863" s="529"/>
      <c r="BQ863" s="529"/>
      <c r="BR863" s="529"/>
      <c r="BS863" s="529"/>
      <c r="BT863" s="529"/>
    </row>
    <row r="864">
      <c r="A864" s="499"/>
      <c r="B864" s="527"/>
      <c r="C864" s="527"/>
      <c r="D864" s="528"/>
      <c r="E864" s="528"/>
      <c r="F864" s="528"/>
      <c r="G864" s="528"/>
      <c r="I864" s="529"/>
      <c r="J864" s="527"/>
      <c r="K864" s="527"/>
      <c r="L864" s="527"/>
      <c r="M864" s="528"/>
      <c r="N864" s="528"/>
      <c r="O864" s="528"/>
      <c r="P864" s="528"/>
      <c r="Q864" s="528"/>
      <c r="R864" s="528"/>
      <c r="S864" s="528"/>
      <c r="T864" s="528"/>
      <c r="U864" s="527"/>
      <c r="V864" s="528"/>
      <c r="W864" s="527"/>
      <c r="X864" s="529"/>
      <c r="Y864" s="529"/>
      <c r="Z864" s="529"/>
      <c r="AA864" s="529"/>
      <c r="AB864" s="529"/>
      <c r="AC864" s="529"/>
      <c r="AD864" s="529"/>
      <c r="AE864" s="529"/>
      <c r="AF864" s="529"/>
      <c r="AG864" s="529"/>
      <c r="AH864" s="529"/>
      <c r="AI864" s="529"/>
      <c r="AJ864" s="529"/>
      <c r="AK864" s="529"/>
      <c r="AL864" s="529"/>
      <c r="AM864" s="529"/>
      <c r="AN864" s="529"/>
      <c r="AO864" s="529"/>
      <c r="AP864" s="529"/>
      <c r="AQ864" s="529"/>
      <c r="AR864" s="529"/>
      <c r="AS864" s="529"/>
      <c r="AT864" s="529"/>
      <c r="AU864" s="529"/>
      <c r="AV864" s="529"/>
      <c r="AW864" s="529"/>
      <c r="AX864" s="529"/>
      <c r="AY864" s="529"/>
      <c r="AZ864" s="529"/>
      <c r="BA864" s="529"/>
      <c r="BB864" s="529"/>
      <c r="BC864" s="529"/>
      <c r="BD864" s="529"/>
      <c r="BE864" s="529"/>
      <c r="BF864" s="529"/>
      <c r="BG864" s="529"/>
      <c r="BH864" s="529"/>
      <c r="BI864" s="529"/>
      <c r="BJ864" s="529"/>
      <c r="BK864" s="529"/>
      <c r="BL864" s="529"/>
      <c r="BM864" s="529"/>
      <c r="BN864" s="529"/>
      <c r="BO864" s="529"/>
      <c r="BP864" s="529"/>
      <c r="BQ864" s="529"/>
      <c r="BR864" s="529"/>
      <c r="BS864" s="529"/>
      <c r="BT864" s="529"/>
    </row>
    <row r="865">
      <c r="A865" s="499"/>
      <c r="B865" s="527"/>
      <c r="C865" s="527"/>
      <c r="D865" s="528"/>
      <c r="E865" s="528"/>
      <c r="F865" s="528"/>
      <c r="G865" s="528"/>
      <c r="I865" s="529"/>
      <c r="J865" s="527"/>
      <c r="K865" s="527"/>
      <c r="L865" s="527"/>
      <c r="M865" s="528"/>
      <c r="N865" s="528"/>
      <c r="O865" s="528"/>
      <c r="P865" s="528"/>
      <c r="Q865" s="528"/>
      <c r="R865" s="528"/>
      <c r="S865" s="528"/>
      <c r="T865" s="528"/>
      <c r="U865" s="527"/>
      <c r="V865" s="528"/>
      <c r="W865" s="527"/>
      <c r="X865" s="529"/>
      <c r="Y865" s="529"/>
      <c r="Z865" s="529"/>
      <c r="AA865" s="529"/>
      <c r="AB865" s="529"/>
      <c r="AC865" s="529"/>
      <c r="AD865" s="529"/>
      <c r="AE865" s="529"/>
      <c r="AF865" s="529"/>
      <c r="AG865" s="529"/>
      <c r="AH865" s="529"/>
      <c r="AI865" s="529"/>
      <c r="AJ865" s="529"/>
      <c r="AK865" s="529"/>
      <c r="AL865" s="529"/>
      <c r="AM865" s="529"/>
      <c r="AN865" s="529"/>
      <c r="AO865" s="529"/>
      <c r="AP865" s="529"/>
      <c r="AQ865" s="529"/>
      <c r="AR865" s="529"/>
      <c r="AS865" s="529"/>
      <c r="AT865" s="529"/>
      <c r="AU865" s="529"/>
      <c r="AV865" s="529"/>
      <c r="AW865" s="529"/>
      <c r="AX865" s="529"/>
      <c r="AY865" s="529"/>
      <c r="AZ865" s="529"/>
      <c r="BA865" s="529"/>
      <c r="BB865" s="529"/>
      <c r="BC865" s="529"/>
      <c r="BD865" s="529"/>
      <c r="BE865" s="529"/>
      <c r="BF865" s="529"/>
      <c r="BG865" s="529"/>
      <c r="BH865" s="529"/>
      <c r="BI865" s="529"/>
      <c r="BJ865" s="529"/>
      <c r="BK865" s="529"/>
      <c r="BL865" s="529"/>
      <c r="BM865" s="529"/>
      <c r="BN865" s="529"/>
      <c r="BO865" s="529"/>
      <c r="BP865" s="529"/>
      <c r="BQ865" s="529"/>
      <c r="BR865" s="529"/>
      <c r="BS865" s="529"/>
      <c r="BT865" s="529"/>
    </row>
    <row r="866">
      <c r="A866" s="499"/>
      <c r="B866" s="527"/>
      <c r="C866" s="527"/>
      <c r="D866" s="528"/>
      <c r="E866" s="528"/>
      <c r="F866" s="528"/>
      <c r="G866" s="528"/>
      <c r="I866" s="529"/>
      <c r="J866" s="527"/>
      <c r="K866" s="527"/>
      <c r="L866" s="527"/>
      <c r="M866" s="528"/>
      <c r="N866" s="528"/>
      <c r="O866" s="528"/>
      <c r="P866" s="528"/>
      <c r="Q866" s="528"/>
      <c r="R866" s="528"/>
      <c r="S866" s="528"/>
      <c r="T866" s="528"/>
      <c r="U866" s="527"/>
      <c r="V866" s="528"/>
      <c r="W866" s="527"/>
      <c r="X866" s="529"/>
      <c r="Y866" s="529"/>
      <c r="Z866" s="529"/>
      <c r="AA866" s="529"/>
      <c r="AB866" s="529"/>
      <c r="AC866" s="529"/>
      <c r="AD866" s="529"/>
      <c r="AE866" s="529"/>
      <c r="AF866" s="529"/>
      <c r="AG866" s="529"/>
      <c r="AH866" s="529"/>
      <c r="AI866" s="529"/>
      <c r="AJ866" s="529"/>
      <c r="AK866" s="529"/>
      <c r="AL866" s="529"/>
      <c r="AM866" s="529"/>
      <c r="AN866" s="529"/>
      <c r="AO866" s="529"/>
      <c r="AP866" s="529"/>
      <c r="AQ866" s="529"/>
      <c r="AR866" s="529"/>
      <c r="AS866" s="529"/>
      <c r="AT866" s="529"/>
      <c r="AU866" s="529"/>
      <c r="AV866" s="529"/>
      <c r="AW866" s="529"/>
      <c r="AX866" s="529"/>
      <c r="AY866" s="529"/>
      <c r="AZ866" s="529"/>
      <c r="BA866" s="529"/>
      <c r="BB866" s="529"/>
      <c r="BC866" s="529"/>
      <c r="BD866" s="529"/>
      <c r="BE866" s="529"/>
      <c r="BF866" s="529"/>
      <c r="BG866" s="529"/>
      <c r="BH866" s="529"/>
      <c r="BI866" s="529"/>
      <c r="BJ866" s="529"/>
      <c r="BK866" s="529"/>
      <c r="BL866" s="529"/>
      <c r="BM866" s="529"/>
      <c r="BN866" s="529"/>
      <c r="BO866" s="529"/>
      <c r="BP866" s="529"/>
      <c r="BQ866" s="529"/>
      <c r="BR866" s="529"/>
      <c r="BS866" s="529"/>
      <c r="BT866" s="529"/>
    </row>
    <row r="867">
      <c r="A867" s="499"/>
      <c r="B867" s="527"/>
      <c r="C867" s="527"/>
      <c r="D867" s="528"/>
      <c r="E867" s="528"/>
      <c r="F867" s="528"/>
      <c r="G867" s="528"/>
      <c r="I867" s="529"/>
      <c r="J867" s="527"/>
      <c r="K867" s="527"/>
      <c r="L867" s="527"/>
      <c r="M867" s="528"/>
      <c r="N867" s="528"/>
      <c r="O867" s="528"/>
      <c r="P867" s="528"/>
      <c r="Q867" s="528"/>
      <c r="R867" s="528"/>
      <c r="S867" s="528"/>
      <c r="T867" s="528"/>
      <c r="U867" s="527"/>
      <c r="V867" s="528"/>
      <c r="W867" s="527"/>
      <c r="X867" s="529"/>
      <c r="Y867" s="529"/>
      <c r="Z867" s="529"/>
      <c r="AA867" s="529"/>
      <c r="AB867" s="529"/>
      <c r="AC867" s="529"/>
      <c r="AD867" s="529"/>
      <c r="AE867" s="529"/>
      <c r="AF867" s="529"/>
      <c r="AG867" s="529"/>
      <c r="AH867" s="529"/>
      <c r="AI867" s="529"/>
      <c r="AJ867" s="529"/>
      <c r="AK867" s="529"/>
      <c r="AL867" s="529"/>
      <c r="AM867" s="529"/>
      <c r="AN867" s="529"/>
      <c r="AO867" s="529"/>
      <c r="AP867" s="529"/>
      <c r="AQ867" s="529"/>
      <c r="AR867" s="529"/>
      <c r="AS867" s="529"/>
      <c r="AT867" s="529"/>
      <c r="AU867" s="529"/>
      <c r="AV867" s="529"/>
      <c r="AW867" s="529"/>
      <c r="AX867" s="529"/>
      <c r="AY867" s="529"/>
      <c r="AZ867" s="529"/>
      <c r="BA867" s="529"/>
      <c r="BB867" s="529"/>
      <c r="BC867" s="529"/>
      <c r="BD867" s="529"/>
      <c r="BE867" s="529"/>
      <c r="BF867" s="529"/>
      <c r="BG867" s="529"/>
      <c r="BH867" s="529"/>
      <c r="BI867" s="529"/>
      <c r="BJ867" s="529"/>
      <c r="BK867" s="529"/>
      <c r="BL867" s="529"/>
      <c r="BM867" s="529"/>
      <c r="BN867" s="529"/>
      <c r="BO867" s="529"/>
      <c r="BP867" s="529"/>
      <c r="BQ867" s="529"/>
      <c r="BR867" s="529"/>
      <c r="BS867" s="529"/>
      <c r="BT867" s="529"/>
    </row>
    <row r="868">
      <c r="A868" s="499"/>
      <c r="B868" s="527"/>
      <c r="C868" s="527"/>
      <c r="D868" s="528"/>
      <c r="E868" s="528"/>
      <c r="F868" s="528"/>
      <c r="G868" s="528"/>
      <c r="I868" s="529"/>
      <c r="J868" s="527"/>
      <c r="K868" s="527"/>
      <c r="L868" s="527"/>
      <c r="M868" s="528"/>
      <c r="N868" s="528"/>
      <c r="O868" s="528"/>
      <c r="P868" s="528"/>
      <c r="Q868" s="528"/>
      <c r="R868" s="528"/>
      <c r="S868" s="528"/>
      <c r="T868" s="528"/>
      <c r="U868" s="527"/>
      <c r="V868" s="528"/>
      <c r="W868" s="527"/>
      <c r="X868" s="529"/>
      <c r="Y868" s="529"/>
      <c r="Z868" s="529"/>
      <c r="AA868" s="529"/>
      <c r="AB868" s="529"/>
      <c r="AC868" s="529"/>
      <c r="AD868" s="529"/>
      <c r="AE868" s="529"/>
      <c r="AF868" s="529"/>
      <c r="AG868" s="529"/>
      <c r="AH868" s="529"/>
      <c r="AI868" s="529"/>
      <c r="AJ868" s="529"/>
      <c r="AK868" s="529"/>
      <c r="AL868" s="529"/>
      <c r="AM868" s="529"/>
      <c r="AN868" s="529"/>
      <c r="AO868" s="529"/>
      <c r="AP868" s="529"/>
      <c r="AQ868" s="529"/>
      <c r="AR868" s="529"/>
      <c r="AS868" s="529"/>
      <c r="AT868" s="529"/>
      <c r="AU868" s="529"/>
      <c r="AV868" s="529"/>
      <c r="AW868" s="529"/>
      <c r="AX868" s="529"/>
      <c r="AY868" s="529"/>
      <c r="AZ868" s="529"/>
      <c r="BA868" s="529"/>
      <c r="BB868" s="529"/>
      <c r="BC868" s="529"/>
      <c r="BD868" s="529"/>
      <c r="BE868" s="529"/>
      <c r="BF868" s="529"/>
      <c r="BG868" s="529"/>
      <c r="BH868" s="529"/>
      <c r="BI868" s="529"/>
      <c r="BJ868" s="529"/>
      <c r="BK868" s="529"/>
      <c r="BL868" s="529"/>
      <c r="BM868" s="529"/>
      <c r="BN868" s="529"/>
      <c r="BO868" s="529"/>
      <c r="BP868" s="529"/>
      <c r="BQ868" s="529"/>
      <c r="BR868" s="529"/>
      <c r="BS868" s="529"/>
      <c r="BT868" s="529"/>
    </row>
    <row r="869">
      <c r="A869" s="499"/>
      <c r="B869" s="527"/>
      <c r="C869" s="527"/>
      <c r="D869" s="528"/>
      <c r="E869" s="528"/>
      <c r="F869" s="528"/>
      <c r="G869" s="528"/>
      <c r="I869" s="529"/>
      <c r="J869" s="527"/>
      <c r="K869" s="527"/>
      <c r="L869" s="527"/>
      <c r="M869" s="528"/>
      <c r="N869" s="528"/>
      <c r="O869" s="528"/>
      <c r="P869" s="528"/>
      <c r="Q869" s="528"/>
      <c r="R869" s="528"/>
      <c r="S869" s="528"/>
      <c r="T869" s="528"/>
      <c r="U869" s="527"/>
      <c r="V869" s="528"/>
      <c r="W869" s="527"/>
      <c r="X869" s="529"/>
      <c r="Y869" s="529"/>
      <c r="Z869" s="529"/>
      <c r="AA869" s="529"/>
      <c r="AB869" s="529"/>
      <c r="AC869" s="529"/>
      <c r="AD869" s="529"/>
      <c r="AE869" s="529"/>
      <c r="AF869" s="529"/>
      <c r="AG869" s="529"/>
      <c r="AH869" s="529"/>
      <c r="AI869" s="529"/>
      <c r="AJ869" s="529"/>
      <c r="AK869" s="529"/>
      <c r="AL869" s="529"/>
      <c r="AM869" s="529"/>
      <c r="AN869" s="529"/>
      <c r="AO869" s="529"/>
      <c r="AP869" s="529"/>
      <c r="AQ869" s="529"/>
      <c r="AR869" s="529"/>
      <c r="AS869" s="529"/>
      <c r="AT869" s="529"/>
      <c r="AU869" s="529"/>
      <c r="AV869" s="529"/>
      <c r="AW869" s="529"/>
      <c r="AX869" s="529"/>
      <c r="AY869" s="529"/>
      <c r="AZ869" s="529"/>
      <c r="BA869" s="529"/>
      <c r="BB869" s="529"/>
      <c r="BC869" s="529"/>
      <c r="BD869" s="529"/>
      <c r="BE869" s="529"/>
      <c r="BF869" s="529"/>
      <c r="BG869" s="529"/>
      <c r="BH869" s="529"/>
      <c r="BI869" s="529"/>
      <c r="BJ869" s="529"/>
      <c r="BK869" s="529"/>
      <c r="BL869" s="529"/>
      <c r="BM869" s="529"/>
      <c r="BN869" s="529"/>
      <c r="BO869" s="529"/>
      <c r="BP869" s="529"/>
      <c r="BQ869" s="529"/>
      <c r="BR869" s="529"/>
      <c r="BS869" s="529"/>
      <c r="BT869" s="529"/>
    </row>
    <row r="870">
      <c r="A870" s="499"/>
      <c r="B870" s="527"/>
      <c r="C870" s="527"/>
      <c r="D870" s="528"/>
      <c r="E870" s="528"/>
      <c r="F870" s="528"/>
      <c r="G870" s="528"/>
      <c r="I870" s="529"/>
      <c r="J870" s="527"/>
      <c r="K870" s="527"/>
      <c r="L870" s="527"/>
      <c r="M870" s="528"/>
      <c r="N870" s="528"/>
      <c r="O870" s="528"/>
      <c r="P870" s="528"/>
      <c r="Q870" s="528"/>
      <c r="R870" s="528"/>
      <c r="S870" s="528"/>
      <c r="T870" s="528"/>
      <c r="U870" s="527"/>
      <c r="V870" s="528"/>
      <c r="W870" s="527"/>
      <c r="X870" s="529"/>
      <c r="Y870" s="529"/>
      <c r="Z870" s="529"/>
      <c r="AA870" s="529"/>
      <c r="AB870" s="529"/>
      <c r="AC870" s="529"/>
      <c r="AD870" s="529"/>
      <c r="AE870" s="529"/>
      <c r="AF870" s="529"/>
      <c r="AG870" s="529"/>
      <c r="AH870" s="529"/>
      <c r="AI870" s="529"/>
      <c r="AJ870" s="529"/>
      <c r="AK870" s="529"/>
      <c r="AL870" s="529"/>
      <c r="AM870" s="529"/>
      <c r="AN870" s="529"/>
      <c r="AO870" s="529"/>
      <c r="AP870" s="529"/>
      <c r="AQ870" s="529"/>
      <c r="AR870" s="529"/>
      <c r="AS870" s="529"/>
      <c r="AT870" s="529"/>
      <c r="AU870" s="529"/>
      <c r="AV870" s="529"/>
      <c r="AW870" s="529"/>
      <c r="AX870" s="529"/>
      <c r="AY870" s="529"/>
      <c r="AZ870" s="529"/>
      <c r="BA870" s="529"/>
      <c r="BB870" s="529"/>
      <c r="BC870" s="529"/>
      <c r="BD870" s="529"/>
      <c r="BE870" s="529"/>
      <c r="BF870" s="529"/>
      <c r="BG870" s="529"/>
      <c r="BH870" s="529"/>
      <c r="BI870" s="529"/>
      <c r="BJ870" s="529"/>
      <c r="BK870" s="529"/>
      <c r="BL870" s="529"/>
      <c r="BM870" s="529"/>
      <c r="BN870" s="529"/>
      <c r="BO870" s="529"/>
      <c r="BP870" s="529"/>
      <c r="BQ870" s="529"/>
      <c r="BR870" s="529"/>
      <c r="BS870" s="529"/>
      <c r="BT870" s="529"/>
    </row>
    <row r="871">
      <c r="A871" s="499"/>
      <c r="B871" s="527"/>
      <c r="C871" s="527"/>
      <c r="D871" s="528"/>
      <c r="E871" s="528"/>
      <c r="F871" s="528"/>
      <c r="G871" s="528"/>
      <c r="I871" s="529"/>
      <c r="J871" s="527"/>
      <c r="K871" s="527"/>
      <c r="L871" s="527"/>
      <c r="M871" s="528"/>
      <c r="N871" s="528"/>
      <c r="O871" s="528"/>
      <c r="P871" s="528"/>
      <c r="Q871" s="528"/>
      <c r="R871" s="528"/>
      <c r="S871" s="528"/>
      <c r="T871" s="528"/>
      <c r="U871" s="527"/>
      <c r="V871" s="528"/>
      <c r="W871" s="527"/>
      <c r="X871" s="529"/>
      <c r="Y871" s="529"/>
      <c r="Z871" s="529"/>
      <c r="AA871" s="529"/>
      <c r="AB871" s="529"/>
      <c r="AC871" s="529"/>
      <c r="AD871" s="529"/>
      <c r="AE871" s="529"/>
      <c r="AF871" s="529"/>
      <c r="AG871" s="529"/>
      <c r="AH871" s="529"/>
      <c r="AI871" s="529"/>
      <c r="AJ871" s="529"/>
      <c r="AK871" s="529"/>
      <c r="AL871" s="529"/>
      <c r="AM871" s="529"/>
      <c r="AN871" s="529"/>
      <c r="AO871" s="529"/>
      <c r="AP871" s="529"/>
      <c r="AQ871" s="529"/>
      <c r="AR871" s="529"/>
      <c r="AS871" s="529"/>
      <c r="AT871" s="529"/>
      <c r="AU871" s="529"/>
      <c r="AV871" s="529"/>
      <c r="AW871" s="529"/>
      <c r="AX871" s="529"/>
      <c r="AY871" s="529"/>
      <c r="AZ871" s="529"/>
      <c r="BA871" s="529"/>
      <c r="BB871" s="529"/>
      <c r="BC871" s="529"/>
      <c r="BD871" s="529"/>
      <c r="BE871" s="529"/>
      <c r="BF871" s="529"/>
      <c r="BG871" s="529"/>
      <c r="BH871" s="529"/>
      <c r="BI871" s="529"/>
      <c r="BJ871" s="529"/>
      <c r="BK871" s="529"/>
      <c r="BL871" s="529"/>
      <c r="BM871" s="529"/>
      <c r="BN871" s="529"/>
      <c r="BO871" s="529"/>
      <c r="BP871" s="529"/>
      <c r="BQ871" s="529"/>
      <c r="BR871" s="529"/>
      <c r="BS871" s="529"/>
      <c r="BT871" s="529"/>
    </row>
    <row r="872">
      <c r="A872" s="499"/>
      <c r="B872" s="527"/>
      <c r="C872" s="527"/>
      <c r="D872" s="528"/>
      <c r="E872" s="528"/>
      <c r="F872" s="528"/>
      <c r="G872" s="528"/>
      <c r="I872" s="529"/>
      <c r="J872" s="527"/>
      <c r="K872" s="527"/>
      <c r="L872" s="527"/>
      <c r="M872" s="528"/>
      <c r="N872" s="528"/>
      <c r="O872" s="528"/>
      <c r="P872" s="528"/>
      <c r="Q872" s="528"/>
      <c r="R872" s="528"/>
      <c r="S872" s="528"/>
      <c r="T872" s="528"/>
      <c r="U872" s="527"/>
      <c r="V872" s="528"/>
      <c r="W872" s="527"/>
      <c r="X872" s="529"/>
      <c r="Y872" s="529"/>
      <c r="Z872" s="529"/>
      <c r="AA872" s="529"/>
      <c r="AB872" s="529"/>
      <c r="AC872" s="529"/>
      <c r="AD872" s="529"/>
      <c r="AE872" s="529"/>
      <c r="AF872" s="529"/>
      <c r="AG872" s="529"/>
      <c r="AH872" s="529"/>
      <c r="AI872" s="529"/>
      <c r="AJ872" s="529"/>
      <c r="AK872" s="529"/>
      <c r="AL872" s="529"/>
      <c r="AM872" s="529"/>
      <c r="AN872" s="529"/>
      <c r="AO872" s="529"/>
      <c r="AP872" s="529"/>
      <c r="AQ872" s="529"/>
      <c r="AR872" s="529"/>
      <c r="AS872" s="529"/>
      <c r="AT872" s="529"/>
      <c r="AU872" s="529"/>
      <c r="AV872" s="529"/>
      <c r="AW872" s="529"/>
      <c r="AX872" s="529"/>
      <c r="AY872" s="529"/>
      <c r="AZ872" s="529"/>
      <c r="BA872" s="529"/>
      <c r="BB872" s="529"/>
      <c r="BC872" s="529"/>
      <c r="BD872" s="529"/>
      <c r="BE872" s="529"/>
      <c r="BF872" s="529"/>
      <c r="BG872" s="529"/>
      <c r="BH872" s="529"/>
      <c r="BI872" s="529"/>
      <c r="BJ872" s="529"/>
      <c r="BK872" s="529"/>
      <c r="BL872" s="529"/>
      <c r="BM872" s="529"/>
      <c r="BN872" s="529"/>
      <c r="BO872" s="529"/>
      <c r="BP872" s="529"/>
      <c r="BQ872" s="529"/>
      <c r="BR872" s="529"/>
      <c r="BS872" s="529"/>
      <c r="BT872" s="529"/>
    </row>
    <row r="873">
      <c r="A873" s="499"/>
      <c r="B873" s="527"/>
      <c r="C873" s="527"/>
      <c r="D873" s="528"/>
      <c r="E873" s="528"/>
      <c r="F873" s="528"/>
      <c r="G873" s="528"/>
      <c r="I873" s="529"/>
      <c r="J873" s="527"/>
      <c r="K873" s="527"/>
      <c r="L873" s="527"/>
      <c r="M873" s="528"/>
      <c r="N873" s="528"/>
      <c r="O873" s="528"/>
      <c r="P873" s="528"/>
      <c r="Q873" s="528"/>
      <c r="R873" s="528"/>
      <c r="S873" s="528"/>
      <c r="T873" s="528"/>
      <c r="U873" s="527"/>
      <c r="V873" s="528"/>
      <c r="W873" s="527"/>
      <c r="X873" s="529"/>
      <c r="Y873" s="529"/>
      <c r="Z873" s="529"/>
      <c r="AA873" s="529"/>
      <c r="AB873" s="529"/>
      <c r="AC873" s="529"/>
      <c r="AD873" s="529"/>
      <c r="AE873" s="529"/>
      <c r="AF873" s="529"/>
      <c r="AG873" s="529"/>
      <c r="AH873" s="529"/>
      <c r="AI873" s="529"/>
      <c r="AJ873" s="529"/>
      <c r="AK873" s="529"/>
      <c r="AL873" s="529"/>
      <c r="AM873" s="529"/>
      <c r="AN873" s="529"/>
      <c r="AO873" s="529"/>
      <c r="AP873" s="529"/>
      <c r="AQ873" s="529"/>
      <c r="AR873" s="529"/>
      <c r="AS873" s="529"/>
      <c r="AT873" s="529"/>
      <c r="AU873" s="529"/>
      <c r="AV873" s="529"/>
      <c r="AW873" s="529"/>
      <c r="AX873" s="529"/>
      <c r="AY873" s="529"/>
      <c r="AZ873" s="529"/>
      <c r="BA873" s="529"/>
      <c r="BB873" s="529"/>
      <c r="BC873" s="529"/>
      <c r="BD873" s="529"/>
      <c r="BE873" s="529"/>
      <c r="BF873" s="529"/>
      <c r="BG873" s="529"/>
      <c r="BH873" s="529"/>
      <c r="BI873" s="529"/>
      <c r="BJ873" s="529"/>
      <c r="BK873" s="529"/>
      <c r="BL873" s="529"/>
      <c r="BM873" s="529"/>
      <c r="BN873" s="529"/>
      <c r="BO873" s="529"/>
      <c r="BP873" s="529"/>
      <c r="BQ873" s="529"/>
      <c r="BR873" s="529"/>
      <c r="BS873" s="529"/>
      <c r="BT873" s="529"/>
    </row>
    <row r="874">
      <c r="A874" s="499"/>
      <c r="B874" s="527"/>
      <c r="C874" s="527"/>
      <c r="D874" s="528"/>
      <c r="E874" s="528"/>
      <c r="F874" s="528"/>
      <c r="G874" s="528"/>
      <c r="I874" s="529"/>
      <c r="J874" s="527"/>
      <c r="K874" s="527"/>
      <c r="L874" s="527"/>
      <c r="M874" s="528"/>
      <c r="N874" s="528"/>
      <c r="O874" s="528"/>
      <c r="P874" s="528"/>
      <c r="Q874" s="528"/>
      <c r="R874" s="528"/>
      <c r="S874" s="528"/>
      <c r="T874" s="528"/>
      <c r="U874" s="527"/>
      <c r="V874" s="528"/>
      <c r="W874" s="527"/>
      <c r="X874" s="529"/>
      <c r="Y874" s="529"/>
      <c r="Z874" s="529"/>
      <c r="AA874" s="529"/>
      <c r="AB874" s="529"/>
      <c r="AC874" s="529"/>
      <c r="AD874" s="529"/>
      <c r="AE874" s="529"/>
      <c r="AF874" s="529"/>
      <c r="AG874" s="529"/>
      <c r="AH874" s="529"/>
      <c r="AI874" s="529"/>
      <c r="AJ874" s="529"/>
      <c r="AK874" s="529"/>
      <c r="AL874" s="529"/>
      <c r="AM874" s="529"/>
      <c r="AN874" s="529"/>
      <c r="AO874" s="529"/>
      <c r="AP874" s="529"/>
      <c r="AQ874" s="529"/>
      <c r="AR874" s="529"/>
      <c r="AS874" s="529"/>
      <c r="AT874" s="529"/>
      <c r="AU874" s="529"/>
      <c r="AV874" s="529"/>
      <c r="AW874" s="529"/>
      <c r="AX874" s="529"/>
      <c r="AY874" s="529"/>
      <c r="AZ874" s="529"/>
      <c r="BA874" s="529"/>
      <c r="BB874" s="529"/>
      <c r="BC874" s="529"/>
      <c r="BD874" s="529"/>
      <c r="BE874" s="529"/>
      <c r="BF874" s="529"/>
      <c r="BG874" s="529"/>
      <c r="BH874" s="529"/>
      <c r="BI874" s="529"/>
      <c r="BJ874" s="529"/>
      <c r="BK874" s="529"/>
      <c r="BL874" s="529"/>
      <c r="BM874" s="529"/>
      <c r="BN874" s="529"/>
      <c r="BO874" s="529"/>
      <c r="BP874" s="529"/>
      <c r="BQ874" s="529"/>
      <c r="BR874" s="529"/>
      <c r="BS874" s="529"/>
      <c r="BT874" s="529"/>
    </row>
    <row r="875">
      <c r="A875" s="499"/>
      <c r="B875" s="527"/>
      <c r="C875" s="527"/>
      <c r="D875" s="528"/>
      <c r="E875" s="528"/>
      <c r="F875" s="528"/>
      <c r="G875" s="528"/>
      <c r="I875" s="529"/>
      <c r="J875" s="527"/>
      <c r="K875" s="527"/>
      <c r="L875" s="527"/>
      <c r="M875" s="528"/>
      <c r="N875" s="528"/>
      <c r="O875" s="528"/>
      <c r="P875" s="528"/>
      <c r="Q875" s="528"/>
      <c r="R875" s="528"/>
      <c r="S875" s="528"/>
      <c r="T875" s="528"/>
      <c r="U875" s="527"/>
      <c r="V875" s="528"/>
      <c r="W875" s="527"/>
      <c r="X875" s="529"/>
      <c r="Y875" s="529"/>
      <c r="Z875" s="529"/>
      <c r="AA875" s="529"/>
      <c r="AB875" s="529"/>
      <c r="AC875" s="529"/>
      <c r="AD875" s="529"/>
      <c r="AE875" s="529"/>
      <c r="AF875" s="529"/>
      <c r="AG875" s="529"/>
      <c r="AH875" s="529"/>
      <c r="AI875" s="529"/>
      <c r="AJ875" s="529"/>
      <c r="AK875" s="529"/>
      <c r="AL875" s="529"/>
      <c r="AM875" s="529"/>
      <c r="AN875" s="529"/>
      <c r="AO875" s="529"/>
      <c r="AP875" s="529"/>
      <c r="AQ875" s="529"/>
      <c r="AR875" s="529"/>
      <c r="AS875" s="529"/>
      <c r="AT875" s="529"/>
      <c r="AU875" s="529"/>
      <c r="AV875" s="529"/>
      <c r="AW875" s="529"/>
      <c r="AX875" s="529"/>
      <c r="AY875" s="529"/>
      <c r="AZ875" s="529"/>
      <c r="BA875" s="529"/>
      <c r="BB875" s="529"/>
      <c r="BC875" s="529"/>
      <c r="BD875" s="529"/>
      <c r="BE875" s="529"/>
      <c r="BF875" s="529"/>
      <c r="BG875" s="529"/>
      <c r="BH875" s="529"/>
      <c r="BI875" s="529"/>
      <c r="BJ875" s="529"/>
      <c r="BK875" s="529"/>
      <c r="BL875" s="529"/>
      <c r="BM875" s="529"/>
      <c r="BN875" s="529"/>
      <c r="BO875" s="529"/>
      <c r="BP875" s="529"/>
      <c r="BQ875" s="529"/>
      <c r="BR875" s="529"/>
      <c r="BS875" s="529"/>
      <c r="BT875" s="529"/>
    </row>
    <row r="876">
      <c r="A876" s="499"/>
      <c r="B876" s="527"/>
      <c r="C876" s="527"/>
      <c r="D876" s="528"/>
      <c r="E876" s="528"/>
      <c r="F876" s="528"/>
      <c r="G876" s="528"/>
      <c r="I876" s="529"/>
      <c r="J876" s="527"/>
      <c r="K876" s="527"/>
      <c r="L876" s="527"/>
      <c r="M876" s="528"/>
      <c r="N876" s="528"/>
      <c r="O876" s="528"/>
      <c r="P876" s="528"/>
      <c r="Q876" s="528"/>
      <c r="R876" s="528"/>
      <c r="S876" s="528"/>
      <c r="T876" s="528"/>
      <c r="U876" s="527"/>
      <c r="V876" s="528"/>
      <c r="W876" s="527"/>
      <c r="X876" s="529"/>
      <c r="Y876" s="529"/>
      <c r="Z876" s="529"/>
      <c r="AA876" s="529"/>
      <c r="AB876" s="529"/>
      <c r="AC876" s="529"/>
      <c r="AD876" s="529"/>
      <c r="AE876" s="529"/>
      <c r="AF876" s="529"/>
      <c r="AG876" s="529"/>
      <c r="AH876" s="529"/>
      <c r="AI876" s="529"/>
      <c r="AJ876" s="529"/>
      <c r="AK876" s="529"/>
      <c r="AL876" s="529"/>
      <c r="AM876" s="529"/>
      <c r="AN876" s="529"/>
      <c r="AO876" s="529"/>
      <c r="AP876" s="529"/>
      <c r="AQ876" s="529"/>
      <c r="AR876" s="529"/>
      <c r="AS876" s="529"/>
      <c r="AT876" s="529"/>
      <c r="AU876" s="529"/>
      <c r="AV876" s="529"/>
      <c r="AW876" s="529"/>
      <c r="AX876" s="529"/>
      <c r="AY876" s="529"/>
      <c r="AZ876" s="529"/>
      <c r="BA876" s="529"/>
      <c r="BB876" s="529"/>
      <c r="BC876" s="529"/>
      <c r="BD876" s="529"/>
      <c r="BE876" s="529"/>
      <c r="BF876" s="529"/>
      <c r="BG876" s="529"/>
      <c r="BH876" s="529"/>
      <c r="BI876" s="529"/>
      <c r="BJ876" s="529"/>
      <c r="BK876" s="529"/>
      <c r="BL876" s="529"/>
      <c r="BM876" s="529"/>
      <c r="BN876" s="529"/>
      <c r="BO876" s="529"/>
      <c r="BP876" s="529"/>
      <c r="BQ876" s="529"/>
      <c r="BR876" s="529"/>
      <c r="BS876" s="529"/>
      <c r="BT876" s="529"/>
    </row>
    <row r="877">
      <c r="A877" s="499"/>
      <c r="B877" s="527"/>
      <c r="C877" s="527"/>
      <c r="D877" s="528"/>
      <c r="E877" s="528"/>
      <c r="F877" s="528"/>
      <c r="G877" s="528"/>
      <c r="I877" s="529"/>
      <c r="J877" s="527"/>
      <c r="K877" s="527"/>
      <c r="L877" s="527"/>
      <c r="M877" s="528"/>
      <c r="N877" s="528"/>
      <c r="O877" s="528"/>
      <c r="P877" s="528"/>
      <c r="Q877" s="528"/>
      <c r="R877" s="528"/>
      <c r="S877" s="528"/>
      <c r="T877" s="528"/>
      <c r="U877" s="527"/>
      <c r="V877" s="528"/>
      <c r="W877" s="527"/>
      <c r="X877" s="529"/>
      <c r="Y877" s="529"/>
      <c r="Z877" s="529"/>
      <c r="AA877" s="529"/>
      <c r="AB877" s="529"/>
      <c r="AC877" s="529"/>
      <c r="AD877" s="529"/>
      <c r="AE877" s="529"/>
      <c r="AF877" s="529"/>
      <c r="AG877" s="529"/>
      <c r="AH877" s="529"/>
      <c r="AI877" s="529"/>
      <c r="AJ877" s="529"/>
      <c r="AK877" s="529"/>
      <c r="AL877" s="529"/>
      <c r="AM877" s="529"/>
      <c r="AN877" s="529"/>
      <c r="AO877" s="529"/>
      <c r="AP877" s="529"/>
      <c r="AQ877" s="529"/>
      <c r="AR877" s="529"/>
      <c r="AS877" s="529"/>
      <c r="AT877" s="529"/>
      <c r="AU877" s="529"/>
      <c r="AV877" s="529"/>
      <c r="AW877" s="529"/>
      <c r="AX877" s="529"/>
      <c r="AY877" s="529"/>
      <c r="AZ877" s="529"/>
      <c r="BA877" s="529"/>
      <c r="BB877" s="529"/>
      <c r="BC877" s="529"/>
      <c r="BD877" s="529"/>
      <c r="BE877" s="529"/>
      <c r="BF877" s="529"/>
      <c r="BG877" s="529"/>
      <c r="BH877" s="529"/>
      <c r="BI877" s="529"/>
      <c r="BJ877" s="529"/>
      <c r="BK877" s="529"/>
      <c r="BL877" s="529"/>
      <c r="BM877" s="529"/>
      <c r="BN877" s="529"/>
      <c r="BO877" s="529"/>
      <c r="BP877" s="529"/>
      <c r="BQ877" s="529"/>
      <c r="BR877" s="529"/>
      <c r="BS877" s="529"/>
      <c r="BT877" s="529"/>
    </row>
    <row r="878">
      <c r="A878" s="499"/>
      <c r="B878" s="527"/>
      <c r="C878" s="527"/>
      <c r="D878" s="528"/>
      <c r="E878" s="528"/>
      <c r="F878" s="528"/>
      <c r="G878" s="528"/>
      <c r="I878" s="529"/>
      <c r="J878" s="527"/>
      <c r="K878" s="527"/>
      <c r="L878" s="527"/>
      <c r="M878" s="528"/>
      <c r="N878" s="528"/>
      <c r="O878" s="528"/>
      <c r="P878" s="528"/>
      <c r="Q878" s="528"/>
      <c r="R878" s="528"/>
      <c r="S878" s="528"/>
      <c r="T878" s="528"/>
      <c r="U878" s="527"/>
      <c r="V878" s="528"/>
      <c r="W878" s="527"/>
      <c r="X878" s="529"/>
      <c r="Y878" s="529"/>
      <c r="Z878" s="529"/>
      <c r="AA878" s="529"/>
      <c r="AB878" s="529"/>
      <c r="AC878" s="529"/>
      <c r="AD878" s="529"/>
      <c r="AE878" s="529"/>
      <c r="AF878" s="529"/>
      <c r="AG878" s="529"/>
      <c r="AH878" s="529"/>
      <c r="AI878" s="529"/>
      <c r="AJ878" s="529"/>
      <c r="AK878" s="529"/>
      <c r="AL878" s="529"/>
      <c r="AM878" s="529"/>
      <c r="AN878" s="529"/>
      <c r="AO878" s="529"/>
      <c r="AP878" s="529"/>
      <c r="AQ878" s="529"/>
      <c r="AR878" s="529"/>
      <c r="AS878" s="529"/>
      <c r="AT878" s="529"/>
      <c r="AU878" s="529"/>
      <c r="AV878" s="529"/>
      <c r="AW878" s="529"/>
      <c r="AX878" s="529"/>
      <c r="AY878" s="529"/>
      <c r="AZ878" s="529"/>
      <c r="BA878" s="529"/>
      <c r="BB878" s="529"/>
      <c r="BC878" s="529"/>
      <c r="BD878" s="529"/>
      <c r="BE878" s="529"/>
      <c r="BF878" s="529"/>
      <c r="BG878" s="529"/>
      <c r="BH878" s="529"/>
      <c r="BI878" s="529"/>
      <c r="BJ878" s="529"/>
      <c r="BK878" s="529"/>
      <c r="BL878" s="529"/>
      <c r="BM878" s="529"/>
      <c r="BN878" s="529"/>
      <c r="BO878" s="529"/>
      <c r="BP878" s="529"/>
      <c r="BQ878" s="529"/>
      <c r="BR878" s="529"/>
      <c r="BS878" s="529"/>
      <c r="BT878" s="529"/>
    </row>
    <row r="879">
      <c r="A879" s="499"/>
      <c r="B879" s="527"/>
      <c r="C879" s="527"/>
      <c r="D879" s="528"/>
      <c r="E879" s="528"/>
      <c r="F879" s="528"/>
      <c r="G879" s="528"/>
      <c r="I879" s="529"/>
      <c r="J879" s="527"/>
      <c r="K879" s="527"/>
      <c r="L879" s="527"/>
      <c r="M879" s="528"/>
      <c r="N879" s="528"/>
      <c r="O879" s="528"/>
      <c r="P879" s="528"/>
      <c r="Q879" s="528"/>
      <c r="R879" s="528"/>
      <c r="S879" s="528"/>
      <c r="T879" s="528"/>
      <c r="U879" s="527"/>
      <c r="V879" s="528"/>
      <c r="W879" s="527"/>
      <c r="X879" s="529"/>
      <c r="Y879" s="529"/>
      <c r="Z879" s="529"/>
      <c r="AA879" s="529"/>
      <c r="AB879" s="529"/>
      <c r="AC879" s="529"/>
      <c r="AD879" s="529"/>
      <c r="AE879" s="529"/>
      <c r="AF879" s="529"/>
      <c r="AG879" s="529"/>
      <c r="AH879" s="529"/>
      <c r="AI879" s="529"/>
      <c r="AJ879" s="529"/>
      <c r="AK879" s="529"/>
      <c r="AL879" s="529"/>
      <c r="AM879" s="529"/>
      <c r="AN879" s="529"/>
      <c r="AO879" s="529"/>
      <c r="AP879" s="529"/>
      <c r="AQ879" s="529"/>
      <c r="AR879" s="529"/>
      <c r="AS879" s="529"/>
      <c r="AT879" s="529"/>
      <c r="AU879" s="529"/>
      <c r="AV879" s="529"/>
      <c r="AW879" s="529"/>
      <c r="AX879" s="529"/>
      <c r="AY879" s="529"/>
      <c r="AZ879" s="529"/>
      <c r="BA879" s="529"/>
      <c r="BB879" s="529"/>
      <c r="BC879" s="529"/>
      <c r="BD879" s="529"/>
      <c r="BE879" s="529"/>
      <c r="BF879" s="529"/>
      <c r="BG879" s="529"/>
      <c r="BH879" s="529"/>
      <c r="BI879" s="529"/>
      <c r="BJ879" s="529"/>
      <c r="BK879" s="529"/>
      <c r="BL879" s="529"/>
      <c r="BM879" s="529"/>
      <c r="BN879" s="529"/>
      <c r="BO879" s="529"/>
      <c r="BP879" s="529"/>
      <c r="BQ879" s="529"/>
      <c r="BR879" s="529"/>
      <c r="BS879" s="529"/>
      <c r="BT879" s="529"/>
    </row>
    <row r="880">
      <c r="A880" s="499"/>
      <c r="B880" s="527"/>
      <c r="C880" s="527"/>
      <c r="D880" s="528"/>
      <c r="E880" s="528"/>
      <c r="F880" s="528"/>
      <c r="G880" s="528"/>
      <c r="I880" s="529"/>
      <c r="J880" s="527"/>
      <c r="K880" s="527"/>
      <c r="L880" s="527"/>
      <c r="M880" s="528"/>
      <c r="N880" s="528"/>
      <c r="O880" s="528"/>
      <c r="P880" s="528"/>
      <c r="Q880" s="528"/>
      <c r="R880" s="528"/>
      <c r="S880" s="528"/>
      <c r="T880" s="528"/>
      <c r="U880" s="527"/>
      <c r="V880" s="528"/>
      <c r="W880" s="527"/>
      <c r="X880" s="529"/>
      <c r="Y880" s="529"/>
      <c r="Z880" s="529"/>
      <c r="AA880" s="529"/>
      <c r="AB880" s="529"/>
      <c r="AC880" s="529"/>
      <c r="AD880" s="529"/>
      <c r="AE880" s="529"/>
      <c r="AF880" s="529"/>
      <c r="AG880" s="529"/>
      <c r="AH880" s="529"/>
      <c r="AI880" s="529"/>
      <c r="AJ880" s="529"/>
      <c r="AK880" s="529"/>
      <c r="AL880" s="529"/>
      <c r="AM880" s="529"/>
      <c r="AN880" s="529"/>
      <c r="AO880" s="529"/>
      <c r="AP880" s="529"/>
      <c r="AQ880" s="529"/>
      <c r="AR880" s="529"/>
      <c r="AS880" s="529"/>
      <c r="AT880" s="529"/>
      <c r="AU880" s="529"/>
      <c r="AV880" s="529"/>
      <c r="AW880" s="529"/>
      <c r="AX880" s="529"/>
      <c r="AY880" s="529"/>
      <c r="AZ880" s="529"/>
      <c r="BA880" s="529"/>
      <c r="BB880" s="529"/>
      <c r="BC880" s="529"/>
      <c r="BD880" s="529"/>
      <c r="BE880" s="529"/>
      <c r="BF880" s="529"/>
      <c r="BG880" s="529"/>
      <c r="BH880" s="529"/>
      <c r="BI880" s="529"/>
      <c r="BJ880" s="529"/>
      <c r="BK880" s="529"/>
      <c r="BL880" s="529"/>
      <c r="BM880" s="529"/>
      <c r="BN880" s="529"/>
      <c r="BO880" s="529"/>
      <c r="BP880" s="529"/>
      <c r="BQ880" s="529"/>
      <c r="BR880" s="529"/>
      <c r="BS880" s="529"/>
      <c r="BT880" s="529"/>
    </row>
    <row r="881">
      <c r="A881" s="499"/>
      <c r="B881" s="527"/>
      <c r="C881" s="527"/>
      <c r="D881" s="528"/>
      <c r="E881" s="528"/>
      <c r="F881" s="528"/>
      <c r="G881" s="528"/>
      <c r="I881" s="529"/>
      <c r="J881" s="527"/>
      <c r="K881" s="527"/>
      <c r="L881" s="527"/>
      <c r="M881" s="528"/>
      <c r="N881" s="528"/>
      <c r="O881" s="528"/>
      <c r="P881" s="528"/>
      <c r="Q881" s="528"/>
      <c r="R881" s="528"/>
      <c r="S881" s="528"/>
      <c r="T881" s="528"/>
      <c r="U881" s="527"/>
      <c r="V881" s="528"/>
      <c r="W881" s="527"/>
      <c r="X881" s="529"/>
      <c r="Y881" s="529"/>
      <c r="Z881" s="529"/>
      <c r="AA881" s="529"/>
      <c r="AB881" s="529"/>
      <c r="AC881" s="529"/>
      <c r="AD881" s="529"/>
      <c r="AE881" s="529"/>
      <c r="AF881" s="529"/>
      <c r="AG881" s="529"/>
      <c r="AH881" s="529"/>
      <c r="AI881" s="529"/>
      <c r="AJ881" s="529"/>
      <c r="AK881" s="529"/>
      <c r="AL881" s="529"/>
      <c r="AM881" s="529"/>
      <c r="AN881" s="529"/>
      <c r="AO881" s="529"/>
      <c r="AP881" s="529"/>
      <c r="AQ881" s="529"/>
      <c r="AR881" s="529"/>
      <c r="AS881" s="529"/>
      <c r="AT881" s="529"/>
      <c r="AU881" s="529"/>
      <c r="AV881" s="529"/>
      <c r="AW881" s="529"/>
      <c r="AX881" s="529"/>
      <c r="AY881" s="529"/>
      <c r="AZ881" s="529"/>
      <c r="BA881" s="529"/>
      <c r="BB881" s="529"/>
      <c r="BC881" s="529"/>
      <c r="BD881" s="529"/>
      <c r="BE881" s="529"/>
      <c r="BF881" s="529"/>
      <c r="BG881" s="529"/>
      <c r="BH881" s="529"/>
      <c r="BI881" s="529"/>
      <c r="BJ881" s="529"/>
      <c r="BK881" s="529"/>
      <c r="BL881" s="529"/>
      <c r="BM881" s="529"/>
      <c r="BN881" s="529"/>
      <c r="BO881" s="529"/>
      <c r="BP881" s="529"/>
      <c r="BQ881" s="529"/>
      <c r="BR881" s="529"/>
      <c r="BS881" s="529"/>
      <c r="BT881" s="529"/>
    </row>
    <row r="882">
      <c r="A882" s="499"/>
      <c r="B882" s="527"/>
      <c r="C882" s="527"/>
      <c r="D882" s="528"/>
      <c r="E882" s="528"/>
      <c r="F882" s="528"/>
      <c r="G882" s="528"/>
      <c r="I882" s="529"/>
      <c r="J882" s="527"/>
      <c r="K882" s="527"/>
      <c r="L882" s="527"/>
      <c r="M882" s="528"/>
      <c r="N882" s="528"/>
      <c r="O882" s="528"/>
      <c r="P882" s="528"/>
      <c r="Q882" s="528"/>
      <c r="R882" s="528"/>
      <c r="S882" s="528"/>
      <c r="T882" s="528"/>
      <c r="U882" s="527"/>
      <c r="V882" s="528"/>
      <c r="W882" s="527"/>
      <c r="X882" s="529"/>
      <c r="Y882" s="529"/>
      <c r="Z882" s="529"/>
      <c r="AA882" s="529"/>
      <c r="AB882" s="529"/>
      <c r="AC882" s="529"/>
      <c r="AD882" s="529"/>
      <c r="AE882" s="529"/>
      <c r="AF882" s="529"/>
      <c r="AG882" s="529"/>
      <c r="AH882" s="529"/>
      <c r="AI882" s="529"/>
      <c r="AJ882" s="529"/>
      <c r="AK882" s="529"/>
      <c r="AL882" s="529"/>
      <c r="AM882" s="529"/>
      <c r="AN882" s="529"/>
      <c r="AO882" s="529"/>
      <c r="AP882" s="529"/>
      <c r="AQ882" s="529"/>
      <c r="AR882" s="529"/>
      <c r="AS882" s="529"/>
      <c r="AT882" s="529"/>
      <c r="AU882" s="529"/>
      <c r="AV882" s="529"/>
      <c r="AW882" s="529"/>
      <c r="AX882" s="529"/>
      <c r="AY882" s="529"/>
      <c r="AZ882" s="529"/>
      <c r="BA882" s="529"/>
      <c r="BB882" s="529"/>
      <c r="BC882" s="529"/>
      <c r="BD882" s="529"/>
      <c r="BE882" s="529"/>
      <c r="BF882" s="529"/>
      <c r="BG882" s="529"/>
      <c r="BH882" s="529"/>
      <c r="BI882" s="529"/>
      <c r="BJ882" s="529"/>
      <c r="BK882" s="529"/>
      <c r="BL882" s="529"/>
      <c r="BM882" s="529"/>
      <c r="BN882" s="529"/>
      <c r="BO882" s="529"/>
      <c r="BP882" s="529"/>
      <c r="BQ882" s="529"/>
      <c r="BR882" s="529"/>
      <c r="BS882" s="529"/>
      <c r="BT882" s="529"/>
    </row>
    <row r="883">
      <c r="A883" s="499"/>
      <c r="B883" s="527"/>
      <c r="C883" s="527"/>
      <c r="D883" s="528"/>
      <c r="E883" s="528"/>
      <c r="F883" s="528"/>
      <c r="G883" s="528"/>
      <c r="I883" s="529"/>
      <c r="J883" s="527"/>
      <c r="K883" s="527"/>
      <c r="L883" s="527"/>
      <c r="M883" s="528"/>
      <c r="N883" s="528"/>
      <c r="O883" s="528"/>
      <c r="P883" s="528"/>
      <c r="Q883" s="528"/>
      <c r="R883" s="528"/>
      <c r="S883" s="528"/>
      <c r="T883" s="528"/>
      <c r="U883" s="527"/>
      <c r="V883" s="528"/>
      <c r="W883" s="527"/>
      <c r="X883" s="529"/>
      <c r="Y883" s="529"/>
      <c r="Z883" s="529"/>
      <c r="AA883" s="529"/>
      <c r="AB883" s="529"/>
      <c r="AC883" s="529"/>
      <c r="AD883" s="529"/>
      <c r="AE883" s="529"/>
      <c r="AF883" s="529"/>
      <c r="AG883" s="529"/>
      <c r="AH883" s="529"/>
      <c r="AI883" s="529"/>
      <c r="AJ883" s="529"/>
      <c r="AK883" s="529"/>
      <c r="AL883" s="529"/>
      <c r="AM883" s="529"/>
      <c r="AN883" s="529"/>
      <c r="AO883" s="529"/>
      <c r="AP883" s="529"/>
      <c r="AQ883" s="529"/>
      <c r="AR883" s="529"/>
      <c r="AS883" s="529"/>
      <c r="AT883" s="529"/>
      <c r="AU883" s="529"/>
      <c r="AV883" s="529"/>
      <c r="AW883" s="529"/>
      <c r="AX883" s="529"/>
      <c r="AY883" s="529"/>
      <c r="AZ883" s="529"/>
      <c r="BA883" s="529"/>
      <c r="BB883" s="529"/>
      <c r="BC883" s="529"/>
      <c r="BD883" s="529"/>
      <c r="BE883" s="529"/>
      <c r="BF883" s="529"/>
      <c r="BG883" s="529"/>
      <c r="BH883" s="529"/>
      <c r="BI883" s="529"/>
      <c r="BJ883" s="529"/>
      <c r="BK883" s="529"/>
      <c r="BL883" s="529"/>
      <c r="BM883" s="529"/>
      <c r="BN883" s="529"/>
      <c r="BO883" s="529"/>
      <c r="BP883" s="529"/>
      <c r="BQ883" s="529"/>
      <c r="BR883" s="529"/>
      <c r="BS883" s="529"/>
      <c r="BT883" s="529"/>
    </row>
    <row r="884">
      <c r="A884" s="499"/>
      <c r="B884" s="527"/>
      <c r="C884" s="527"/>
      <c r="D884" s="528"/>
      <c r="E884" s="528"/>
      <c r="F884" s="528"/>
      <c r="G884" s="528"/>
      <c r="I884" s="529"/>
      <c r="J884" s="527"/>
      <c r="K884" s="527"/>
      <c r="L884" s="527"/>
      <c r="M884" s="528"/>
      <c r="N884" s="528"/>
      <c r="O884" s="528"/>
      <c r="P884" s="528"/>
      <c r="Q884" s="528"/>
      <c r="R884" s="528"/>
      <c r="S884" s="528"/>
      <c r="T884" s="528"/>
      <c r="U884" s="527"/>
      <c r="V884" s="528"/>
      <c r="W884" s="527"/>
      <c r="X884" s="529"/>
      <c r="Y884" s="529"/>
      <c r="Z884" s="529"/>
      <c r="AA884" s="529"/>
      <c r="AB884" s="529"/>
      <c r="AC884" s="529"/>
      <c r="AD884" s="529"/>
      <c r="AE884" s="529"/>
      <c r="AF884" s="529"/>
      <c r="AG884" s="529"/>
      <c r="AH884" s="529"/>
      <c r="AI884" s="529"/>
      <c r="AJ884" s="529"/>
      <c r="AK884" s="529"/>
      <c r="AL884" s="529"/>
      <c r="AM884" s="529"/>
      <c r="AN884" s="529"/>
      <c r="AO884" s="529"/>
      <c r="AP884" s="529"/>
      <c r="AQ884" s="529"/>
      <c r="AR884" s="529"/>
      <c r="AS884" s="529"/>
      <c r="AT884" s="529"/>
      <c r="AU884" s="529"/>
      <c r="AV884" s="529"/>
      <c r="AW884" s="529"/>
      <c r="AX884" s="529"/>
      <c r="AY884" s="529"/>
      <c r="AZ884" s="529"/>
      <c r="BA884" s="529"/>
      <c r="BB884" s="529"/>
      <c r="BC884" s="529"/>
      <c r="BD884" s="529"/>
      <c r="BE884" s="529"/>
      <c r="BF884" s="529"/>
      <c r="BG884" s="529"/>
      <c r="BH884" s="529"/>
      <c r="BI884" s="529"/>
      <c r="BJ884" s="529"/>
      <c r="BK884" s="529"/>
      <c r="BL884" s="529"/>
      <c r="BM884" s="529"/>
      <c r="BN884" s="529"/>
      <c r="BO884" s="529"/>
      <c r="BP884" s="529"/>
      <c r="BQ884" s="529"/>
      <c r="BR884" s="529"/>
      <c r="BS884" s="529"/>
      <c r="BT884" s="529"/>
    </row>
    <row r="885">
      <c r="A885" s="499"/>
      <c r="B885" s="527"/>
      <c r="C885" s="527"/>
      <c r="D885" s="528"/>
      <c r="E885" s="528"/>
      <c r="F885" s="528"/>
      <c r="G885" s="528"/>
      <c r="I885" s="529"/>
      <c r="J885" s="527"/>
      <c r="K885" s="527"/>
      <c r="L885" s="527"/>
      <c r="M885" s="528"/>
      <c r="N885" s="528"/>
      <c r="O885" s="528"/>
      <c r="P885" s="528"/>
      <c r="Q885" s="528"/>
      <c r="R885" s="528"/>
      <c r="S885" s="528"/>
      <c r="T885" s="528"/>
      <c r="U885" s="527"/>
      <c r="V885" s="528"/>
      <c r="W885" s="527"/>
      <c r="X885" s="529"/>
      <c r="Y885" s="529"/>
      <c r="Z885" s="529"/>
      <c r="AA885" s="529"/>
      <c r="AB885" s="529"/>
      <c r="AC885" s="529"/>
      <c r="AD885" s="529"/>
      <c r="AE885" s="529"/>
      <c r="AF885" s="529"/>
      <c r="AG885" s="529"/>
      <c r="AH885" s="529"/>
      <c r="AI885" s="529"/>
      <c r="AJ885" s="529"/>
      <c r="AK885" s="529"/>
      <c r="AL885" s="529"/>
      <c r="AM885" s="529"/>
      <c r="AN885" s="529"/>
      <c r="AO885" s="529"/>
      <c r="AP885" s="529"/>
      <c r="AQ885" s="529"/>
      <c r="AR885" s="529"/>
      <c r="AS885" s="529"/>
      <c r="AT885" s="529"/>
      <c r="AU885" s="529"/>
      <c r="AV885" s="529"/>
      <c r="AW885" s="529"/>
      <c r="AX885" s="529"/>
      <c r="AY885" s="529"/>
      <c r="AZ885" s="529"/>
      <c r="BA885" s="529"/>
      <c r="BB885" s="529"/>
      <c r="BC885" s="529"/>
      <c r="BD885" s="529"/>
      <c r="BE885" s="529"/>
      <c r="BF885" s="529"/>
      <c r="BG885" s="529"/>
      <c r="BH885" s="529"/>
      <c r="BI885" s="529"/>
      <c r="BJ885" s="529"/>
      <c r="BK885" s="529"/>
      <c r="BL885" s="529"/>
      <c r="BM885" s="529"/>
      <c r="BN885" s="529"/>
      <c r="BO885" s="529"/>
      <c r="BP885" s="529"/>
      <c r="BQ885" s="529"/>
      <c r="BR885" s="529"/>
      <c r="BS885" s="529"/>
      <c r="BT885" s="529"/>
    </row>
    <row r="886">
      <c r="A886" s="499"/>
      <c r="B886" s="527"/>
      <c r="C886" s="527"/>
      <c r="D886" s="528"/>
      <c r="E886" s="528"/>
      <c r="F886" s="528"/>
      <c r="G886" s="528"/>
      <c r="I886" s="529"/>
      <c r="J886" s="527"/>
      <c r="K886" s="527"/>
      <c r="L886" s="527"/>
      <c r="M886" s="528"/>
      <c r="N886" s="528"/>
      <c r="O886" s="528"/>
      <c r="P886" s="528"/>
      <c r="Q886" s="528"/>
      <c r="R886" s="528"/>
      <c r="S886" s="528"/>
      <c r="T886" s="528"/>
      <c r="U886" s="527"/>
      <c r="V886" s="528"/>
      <c r="W886" s="527"/>
      <c r="X886" s="529"/>
      <c r="Y886" s="529"/>
      <c r="Z886" s="529"/>
      <c r="AA886" s="529"/>
      <c r="AB886" s="529"/>
      <c r="AC886" s="529"/>
      <c r="AD886" s="529"/>
      <c r="AE886" s="529"/>
      <c r="AF886" s="529"/>
      <c r="AG886" s="529"/>
      <c r="AH886" s="529"/>
      <c r="AI886" s="529"/>
      <c r="AJ886" s="529"/>
      <c r="AK886" s="529"/>
      <c r="AL886" s="529"/>
      <c r="AM886" s="529"/>
      <c r="AN886" s="529"/>
      <c r="AO886" s="529"/>
      <c r="AP886" s="529"/>
      <c r="AQ886" s="529"/>
      <c r="AR886" s="529"/>
      <c r="AS886" s="529"/>
      <c r="AT886" s="529"/>
      <c r="AU886" s="529"/>
      <c r="AV886" s="529"/>
      <c r="AW886" s="529"/>
      <c r="AX886" s="529"/>
      <c r="AY886" s="529"/>
      <c r="AZ886" s="529"/>
      <c r="BA886" s="529"/>
      <c r="BB886" s="529"/>
      <c r="BC886" s="529"/>
      <c r="BD886" s="529"/>
      <c r="BE886" s="529"/>
      <c r="BF886" s="529"/>
      <c r="BG886" s="529"/>
      <c r="BH886" s="529"/>
      <c r="BI886" s="529"/>
      <c r="BJ886" s="529"/>
      <c r="BK886" s="529"/>
      <c r="BL886" s="529"/>
      <c r="BM886" s="529"/>
      <c r="BN886" s="529"/>
      <c r="BO886" s="529"/>
      <c r="BP886" s="529"/>
      <c r="BQ886" s="529"/>
      <c r="BR886" s="529"/>
      <c r="BS886" s="529"/>
      <c r="BT886" s="529"/>
    </row>
    <row r="887">
      <c r="A887" s="499"/>
      <c r="B887" s="527"/>
      <c r="C887" s="527"/>
      <c r="D887" s="528"/>
      <c r="E887" s="528"/>
      <c r="F887" s="528"/>
      <c r="G887" s="528"/>
      <c r="I887" s="529"/>
      <c r="J887" s="527"/>
      <c r="K887" s="527"/>
      <c r="L887" s="527"/>
      <c r="M887" s="528"/>
      <c r="N887" s="528"/>
      <c r="O887" s="528"/>
      <c r="P887" s="528"/>
      <c r="Q887" s="528"/>
      <c r="R887" s="528"/>
      <c r="S887" s="528"/>
      <c r="T887" s="528"/>
      <c r="U887" s="527"/>
      <c r="V887" s="528"/>
      <c r="W887" s="527"/>
      <c r="X887" s="529"/>
      <c r="Y887" s="529"/>
      <c r="Z887" s="529"/>
      <c r="AA887" s="529"/>
      <c r="AB887" s="529"/>
      <c r="AC887" s="529"/>
      <c r="AD887" s="529"/>
      <c r="AE887" s="529"/>
      <c r="AF887" s="529"/>
      <c r="AG887" s="529"/>
      <c r="AH887" s="529"/>
      <c r="AI887" s="529"/>
      <c r="AJ887" s="529"/>
      <c r="AK887" s="529"/>
      <c r="AL887" s="529"/>
      <c r="AM887" s="529"/>
      <c r="AN887" s="529"/>
      <c r="AO887" s="529"/>
      <c r="AP887" s="529"/>
      <c r="AQ887" s="529"/>
      <c r="AR887" s="529"/>
      <c r="AS887" s="529"/>
      <c r="AT887" s="529"/>
      <c r="AU887" s="529"/>
      <c r="AV887" s="529"/>
      <c r="AW887" s="529"/>
      <c r="AX887" s="529"/>
      <c r="AY887" s="529"/>
      <c r="AZ887" s="529"/>
      <c r="BA887" s="529"/>
      <c r="BB887" s="529"/>
      <c r="BC887" s="529"/>
      <c r="BD887" s="529"/>
      <c r="BE887" s="529"/>
      <c r="BF887" s="529"/>
      <c r="BG887" s="529"/>
      <c r="BH887" s="529"/>
      <c r="BI887" s="529"/>
      <c r="BJ887" s="529"/>
      <c r="BK887" s="529"/>
      <c r="BL887" s="529"/>
      <c r="BM887" s="529"/>
      <c r="BN887" s="529"/>
      <c r="BO887" s="529"/>
      <c r="BP887" s="529"/>
      <c r="BQ887" s="529"/>
      <c r="BR887" s="529"/>
      <c r="BS887" s="529"/>
      <c r="BT887" s="529"/>
    </row>
    <row r="888">
      <c r="A888" s="499"/>
      <c r="B888" s="527"/>
      <c r="C888" s="527"/>
      <c r="D888" s="528"/>
      <c r="E888" s="528"/>
      <c r="F888" s="528"/>
      <c r="G888" s="528"/>
      <c r="I888" s="529"/>
      <c r="J888" s="527"/>
      <c r="K888" s="527"/>
      <c r="L888" s="527"/>
      <c r="M888" s="528"/>
      <c r="N888" s="528"/>
      <c r="O888" s="528"/>
      <c r="P888" s="528"/>
      <c r="Q888" s="528"/>
      <c r="R888" s="528"/>
      <c r="S888" s="528"/>
      <c r="T888" s="528"/>
      <c r="U888" s="527"/>
      <c r="V888" s="528"/>
      <c r="W888" s="527"/>
      <c r="X888" s="529"/>
      <c r="Y888" s="529"/>
      <c r="Z888" s="529"/>
      <c r="AA888" s="529"/>
      <c r="AB888" s="529"/>
      <c r="AC888" s="529"/>
      <c r="AD888" s="529"/>
      <c r="AE888" s="529"/>
      <c r="AF888" s="529"/>
      <c r="AG888" s="529"/>
      <c r="AH888" s="529"/>
      <c r="AI888" s="529"/>
      <c r="AJ888" s="529"/>
      <c r="AK888" s="529"/>
      <c r="AL888" s="529"/>
      <c r="AM888" s="529"/>
      <c r="AN888" s="529"/>
      <c r="AO888" s="529"/>
      <c r="AP888" s="529"/>
      <c r="AQ888" s="529"/>
      <c r="AR888" s="529"/>
      <c r="AS888" s="529"/>
      <c r="AT888" s="529"/>
      <c r="AU888" s="529"/>
      <c r="AV888" s="529"/>
      <c r="AW888" s="529"/>
      <c r="AX888" s="529"/>
      <c r="AY888" s="529"/>
      <c r="AZ888" s="529"/>
      <c r="BA888" s="529"/>
      <c r="BB888" s="529"/>
      <c r="BC888" s="529"/>
      <c r="BD888" s="529"/>
      <c r="BE888" s="529"/>
      <c r="BF888" s="529"/>
      <c r="BG888" s="529"/>
      <c r="BH888" s="529"/>
      <c r="BI888" s="529"/>
      <c r="BJ888" s="529"/>
      <c r="BK888" s="529"/>
      <c r="BL888" s="529"/>
      <c r="BM888" s="529"/>
      <c r="BN888" s="529"/>
      <c r="BO888" s="529"/>
      <c r="BP888" s="529"/>
      <c r="BQ888" s="529"/>
      <c r="BR888" s="529"/>
      <c r="BS888" s="529"/>
      <c r="BT888" s="529"/>
    </row>
    <row r="889">
      <c r="A889" s="499"/>
      <c r="B889" s="527"/>
      <c r="C889" s="527"/>
      <c r="D889" s="528"/>
      <c r="E889" s="528"/>
      <c r="F889" s="528"/>
      <c r="G889" s="528"/>
      <c r="I889" s="529"/>
      <c r="J889" s="527"/>
      <c r="K889" s="527"/>
      <c r="L889" s="527"/>
      <c r="M889" s="528"/>
      <c r="N889" s="528"/>
      <c r="O889" s="528"/>
      <c r="P889" s="528"/>
      <c r="Q889" s="528"/>
      <c r="R889" s="528"/>
      <c r="S889" s="528"/>
      <c r="T889" s="528"/>
      <c r="U889" s="527"/>
      <c r="V889" s="528"/>
      <c r="W889" s="527"/>
      <c r="X889" s="529"/>
      <c r="Y889" s="529"/>
      <c r="Z889" s="529"/>
      <c r="AA889" s="529"/>
      <c r="AB889" s="529"/>
      <c r="AC889" s="529"/>
      <c r="AD889" s="529"/>
      <c r="AE889" s="529"/>
      <c r="AF889" s="529"/>
      <c r="AG889" s="529"/>
      <c r="AH889" s="529"/>
      <c r="AI889" s="529"/>
      <c r="AJ889" s="529"/>
      <c r="AK889" s="529"/>
      <c r="AL889" s="529"/>
      <c r="AM889" s="529"/>
      <c r="AN889" s="529"/>
      <c r="AO889" s="529"/>
      <c r="AP889" s="529"/>
      <c r="AQ889" s="529"/>
      <c r="AR889" s="529"/>
      <c r="AS889" s="529"/>
      <c r="AT889" s="529"/>
      <c r="AU889" s="529"/>
      <c r="AV889" s="529"/>
      <c r="AW889" s="529"/>
      <c r="AX889" s="529"/>
      <c r="AY889" s="529"/>
      <c r="AZ889" s="529"/>
      <c r="BA889" s="529"/>
      <c r="BB889" s="529"/>
      <c r="BC889" s="529"/>
      <c r="BD889" s="529"/>
      <c r="BE889" s="529"/>
      <c r="BF889" s="529"/>
      <c r="BG889" s="529"/>
      <c r="BH889" s="529"/>
      <c r="BI889" s="529"/>
      <c r="BJ889" s="529"/>
      <c r="BK889" s="529"/>
      <c r="BL889" s="529"/>
      <c r="BM889" s="529"/>
      <c r="BN889" s="529"/>
      <c r="BO889" s="529"/>
      <c r="BP889" s="529"/>
      <c r="BQ889" s="529"/>
      <c r="BR889" s="529"/>
      <c r="BS889" s="529"/>
      <c r="BT889" s="529"/>
    </row>
    <row r="890">
      <c r="A890" s="499"/>
      <c r="B890" s="527"/>
      <c r="C890" s="527"/>
      <c r="D890" s="528"/>
      <c r="E890" s="528"/>
      <c r="F890" s="528"/>
      <c r="G890" s="528"/>
      <c r="I890" s="529"/>
      <c r="J890" s="527"/>
      <c r="K890" s="527"/>
      <c r="L890" s="527"/>
      <c r="M890" s="528"/>
      <c r="N890" s="528"/>
      <c r="O890" s="528"/>
      <c r="P890" s="528"/>
      <c r="Q890" s="528"/>
      <c r="R890" s="528"/>
      <c r="S890" s="528"/>
      <c r="T890" s="528"/>
      <c r="U890" s="527"/>
      <c r="V890" s="528"/>
      <c r="W890" s="527"/>
      <c r="X890" s="529"/>
      <c r="Y890" s="529"/>
      <c r="Z890" s="529"/>
      <c r="AA890" s="529"/>
      <c r="AB890" s="529"/>
      <c r="AC890" s="529"/>
      <c r="AD890" s="529"/>
      <c r="AE890" s="529"/>
      <c r="AF890" s="529"/>
      <c r="AG890" s="529"/>
      <c r="AH890" s="529"/>
      <c r="AI890" s="529"/>
      <c r="AJ890" s="529"/>
      <c r="AK890" s="529"/>
      <c r="AL890" s="529"/>
      <c r="AM890" s="529"/>
      <c r="AN890" s="529"/>
      <c r="AO890" s="529"/>
      <c r="AP890" s="529"/>
      <c r="AQ890" s="529"/>
      <c r="AR890" s="529"/>
      <c r="AS890" s="529"/>
      <c r="AT890" s="529"/>
      <c r="AU890" s="529"/>
      <c r="AV890" s="529"/>
      <c r="AW890" s="529"/>
      <c r="AX890" s="529"/>
      <c r="AY890" s="529"/>
      <c r="AZ890" s="529"/>
      <c r="BA890" s="529"/>
      <c r="BB890" s="529"/>
      <c r="BC890" s="529"/>
      <c r="BD890" s="529"/>
      <c r="BE890" s="529"/>
      <c r="BF890" s="529"/>
      <c r="BG890" s="529"/>
      <c r="BH890" s="529"/>
      <c r="BI890" s="529"/>
      <c r="BJ890" s="529"/>
      <c r="BK890" s="529"/>
      <c r="BL890" s="529"/>
      <c r="BM890" s="529"/>
      <c r="BN890" s="529"/>
      <c r="BO890" s="529"/>
      <c r="BP890" s="529"/>
      <c r="BQ890" s="529"/>
      <c r="BR890" s="529"/>
      <c r="BS890" s="529"/>
      <c r="BT890" s="529"/>
    </row>
    <row r="891">
      <c r="A891" s="499"/>
      <c r="B891" s="527"/>
      <c r="C891" s="527"/>
      <c r="D891" s="528"/>
      <c r="E891" s="528"/>
      <c r="F891" s="528"/>
      <c r="G891" s="528"/>
      <c r="I891" s="529"/>
      <c r="J891" s="527"/>
      <c r="K891" s="527"/>
      <c r="L891" s="527"/>
      <c r="M891" s="528"/>
      <c r="N891" s="528"/>
      <c r="O891" s="528"/>
      <c r="P891" s="528"/>
      <c r="Q891" s="528"/>
      <c r="R891" s="528"/>
      <c r="S891" s="528"/>
      <c r="T891" s="528"/>
      <c r="U891" s="527"/>
      <c r="V891" s="528"/>
      <c r="W891" s="527"/>
      <c r="X891" s="529"/>
      <c r="Y891" s="529"/>
      <c r="Z891" s="529"/>
      <c r="AA891" s="529"/>
      <c r="AB891" s="529"/>
      <c r="AC891" s="529"/>
      <c r="AD891" s="529"/>
      <c r="AE891" s="529"/>
      <c r="AF891" s="529"/>
      <c r="AG891" s="529"/>
      <c r="AH891" s="529"/>
      <c r="AI891" s="529"/>
      <c r="AJ891" s="529"/>
      <c r="AK891" s="529"/>
      <c r="AL891" s="529"/>
      <c r="AM891" s="529"/>
      <c r="AN891" s="529"/>
      <c r="AO891" s="529"/>
      <c r="AP891" s="529"/>
      <c r="AQ891" s="529"/>
      <c r="AR891" s="529"/>
      <c r="AS891" s="529"/>
      <c r="AT891" s="529"/>
      <c r="AU891" s="529"/>
      <c r="AV891" s="529"/>
      <c r="AW891" s="529"/>
      <c r="AX891" s="529"/>
      <c r="AY891" s="529"/>
      <c r="AZ891" s="529"/>
      <c r="BA891" s="529"/>
      <c r="BB891" s="529"/>
      <c r="BC891" s="529"/>
      <c r="BD891" s="529"/>
      <c r="BE891" s="529"/>
      <c r="BF891" s="529"/>
      <c r="BG891" s="529"/>
      <c r="BH891" s="529"/>
      <c r="BI891" s="529"/>
      <c r="BJ891" s="529"/>
      <c r="BK891" s="529"/>
      <c r="BL891" s="529"/>
      <c r="BM891" s="529"/>
      <c r="BN891" s="529"/>
      <c r="BO891" s="529"/>
      <c r="BP891" s="529"/>
      <c r="BQ891" s="529"/>
      <c r="BR891" s="529"/>
      <c r="BS891" s="529"/>
      <c r="BT891" s="529"/>
    </row>
    <row r="892">
      <c r="A892" s="499"/>
      <c r="B892" s="527"/>
      <c r="C892" s="527"/>
      <c r="D892" s="528"/>
      <c r="E892" s="528"/>
      <c r="F892" s="528"/>
      <c r="G892" s="528"/>
      <c r="I892" s="529"/>
      <c r="J892" s="527"/>
      <c r="K892" s="527"/>
      <c r="L892" s="527"/>
      <c r="M892" s="528"/>
      <c r="N892" s="528"/>
      <c r="O892" s="528"/>
      <c r="P892" s="528"/>
      <c r="Q892" s="528"/>
      <c r="R892" s="528"/>
      <c r="S892" s="528"/>
      <c r="T892" s="528"/>
      <c r="U892" s="527"/>
      <c r="V892" s="528"/>
      <c r="W892" s="527"/>
      <c r="X892" s="529"/>
      <c r="Y892" s="529"/>
      <c r="Z892" s="529"/>
      <c r="AA892" s="529"/>
      <c r="AB892" s="529"/>
      <c r="AC892" s="529"/>
      <c r="AD892" s="529"/>
      <c r="AE892" s="529"/>
      <c r="AF892" s="529"/>
      <c r="AG892" s="529"/>
      <c r="AH892" s="529"/>
      <c r="AI892" s="529"/>
      <c r="AJ892" s="529"/>
      <c r="AK892" s="529"/>
      <c r="AL892" s="529"/>
      <c r="AM892" s="529"/>
      <c r="AN892" s="529"/>
      <c r="AO892" s="529"/>
      <c r="AP892" s="529"/>
      <c r="AQ892" s="529"/>
      <c r="AR892" s="529"/>
      <c r="AS892" s="529"/>
      <c r="AT892" s="529"/>
      <c r="AU892" s="529"/>
      <c r="AV892" s="529"/>
      <c r="AW892" s="529"/>
      <c r="AX892" s="529"/>
      <c r="AY892" s="529"/>
      <c r="AZ892" s="529"/>
      <c r="BA892" s="529"/>
      <c r="BB892" s="529"/>
      <c r="BC892" s="529"/>
      <c r="BD892" s="529"/>
      <c r="BE892" s="529"/>
      <c r="BF892" s="529"/>
      <c r="BG892" s="529"/>
      <c r="BH892" s="529"/>
      <c r="BI892" s="529"/>
      <c r="BJ892" s="529"/>
      <c r="BK892" s="529"/>
      <c r="BL892" s="529"/>
      <c r="BM892" s="529"/>
      <c r="BN892" s="529"/>
      <c r="BO892" s="529"/>
      <c r="BP892" s="529"/>
      <c r="BQ892" s="529"/>
      <c r="BR892" s="529"/>
      <c r="BS892" s="529"/>
      <c r="BT892" s="529"/>
    </row>
    <row r="893">
      <c r="A893" s="499"/>
      <c r="B893" s="527"/>
      <c r="C893" s="527"/>
      <c r="D893" s="528"/>
      <c r="E893" s="528"/>
      <c r="F893" s="528"/>
      <c r="G893" s="528"/>
      <c r="I893" s="529"/>
      <c r="J893" s="527"/>
      <c r="K893" s="527"/>
      <c r="L893" s="527"/>
      <c r="M893" s="528"/>
      <c r="N893" s="528"/>
      <c r="O893" s="528"/>
      <c r="P893" s="528"/>
      <c r="Q893" s="528"/>
      <c r="R893" s="528"/>
      <c r="S893" s="528"/>
      <c r="T893" s="528"/>
      <c r="U893" s="527"/>
      <c r="V893" s="528"/>
      <c r="W893" s="527"/>
      <c r="X893" s="529"/>
      <c r="Y893" s="529"/>
      <c r="Z893" s="529"/>
      <c r="AA893" s="529"/>
      <c r="AB893" s="529"/>
      <c r="AC893" s="529"/>
      <c r="AD893" s="529"/>
      <c r="AE893" s="529"/>
      <c r="AF893" s="529"/>
      <c r="AG893" s="529"/>
      <c r="AH893" s="529"/>
      <c r="AI893" s="529"/>
      <c r="AJ893" s="529"/>
      <c r="AK893" s="529"/>
      <c r="AL893" s="529"/>
      <c r="AM893" s="529"/>
      <c r="AN893" s="529"/>
      <c r="AO893" s="529"/>
      <c r="AP893" s="529"/>
      <c r="AQ893" s="529"/>
      <c r="AR893" s="529"/>
      <c r="AS893" s="529"/>
      <c r="AT893" s="529"/>
      <c r="AU893" s="529"/>
      <c r="AV893" s="529"/>
      <c r="AW893" s="529"/>
      <c r="AX893" s="529"/>
      <c r="AY893" s="529"/>
      <c r="AZ893" s="529"/>
      <c r="BA893" s="529"/>
      <c r="BB893" s="529"/>
      <c r="BC893" s="529"/>
      <c r="BD893" s="529"/>
      <c r="BE893" s="529"/>
      <c r="BF893" s="529"/>
      <c r="BG893" s="529"/>
      <c r="BH893" s="529"/>
      <c r="BI893" s="529"/>
      <c r="BJ893" s="529"/>
      <c r="BK893" s="529"/>
      <c r="BL893" s="529"/>
      <c r="BM893" s="529"/>
      <c r="BN893" s="529"/>
      <c r="BO893" s="529"/>
      <c r="BP893" s="529"/>
      <c r="BQ893" s="529"/>
      <c r="BR893" s="529"/>
      <c r="BS893" s="529"/>
      <c r="BT893" s="529"/>
    </row>
    <row r="894">
      <c r="A894" s="499"/>
      <c r="B894" s="527"/>
      <c r="C894" s="527"/>
      <c r="D894" s="528"/>
      <c r="E894" s="528"/>
      <c r="F894" s="528"/>
      <c r="G894" s="528"/>
      <c r="I894" s="529"/>
      <c r="J894" s="527"/>
      <c r="K894" s="527"/>
      <c r="L894" s="527"/>
      <c r="M894" s="528"/>
      <c r="N894" s="528"/>
      <c r="O894" s="528"/>
      <c r="P894" s="528"/>
      <c r="Q894" s="528"/>
      <c r="R894" s="528"/>
      <c r="S894" s="528"/>
      <c r="T894" s="528"/>
      <c r="U894" s="527"/>
      <c r="V894" s="528"/>
      <c r="W894" s="527"/>
      <c r="X894" s="529"/>
      <c r="Y894" s="529"/>
      <c r="Z894" s="529"/>
      <c r="AA894" s="529"/>
      <c r="AB894" s="529"/>
      <c r="AC894" s="529"/>
      <c r="AD894" s="529"/>
      <c r="AE894" s="529"/>
      <c r="AF894" s="529"/>
      <c r="AG894" s="529"/>
      <c r="AH894" s="529"/>
      <c r="AI894" s="529"/>
      <c r="AJ894" s="529"/>
      <c r="AK894" s="529"/>
      <c r="AL894" s="529"/>
      <c r="AM894" s="529"/>
      <c r="AN894" s="529"/>
      <c r="AO894" s="529"/>
      <c r="AP894" s="529"/>
      <c r="AQ894" s="529"/>
      <c r="AR894" s="529"/>
      <c r="AS894" s="529"/>
      <c r="AT894" s="529"/>
      <c r="AU894" s="529"/>
      <c r="AV894" s="529"/>
      <c r="AW894" s="529"/>
      <c r="AX894" s="529"/>
      <c r="AY894" s="529"/>
      <c r="AZ894" s="529"/>
      <c r="BA894" s="529"/>
      <c r="BB894" s="529"/>
      <c r="BC894" s="529"/>
      <c r="BD894" s="529"/>
      <c r="BE894" s="529"/>
      <c r="BF894" s="529"/>
      <c r="BG894" s="529"/>
      <c r="BH894" s="529"/>
      <c r="BI894" s="529"/>
      <c r="BJ894" s="529"/>
      <c r="BK894" s="529"/>
      <c r="BL894" s="529"/>
      <c r="BM894" s="529"/>
      <c r="BN894" s="529"/>
      <c r="BO894" s="529"/>
      <c r="BP894" s="529"/>
      <c r="BQ894" s="529"/>
      <c r="BR894" s="529"/>
      <c r="BS894" s="529"/>
      <c r="BT894" s="529"/>
    </row>
    <row r="895">
      <c r="A895" s="499"/>
      <c r="B895" s="527"/>
      <c r="C895" s="527"/>
      <c r="D895" s="528"/>
      <c r="E895" s="528"/>
      <c r="F895" s="528"/>
      <c r="G895" s="528"/>
      <c r="I895" s="529"/>
      <c r="J895" s="527"/>
      <c r="K895" s="527"/>
      <c r="L895" s="527"/>
      <c r="M895" s="528"/>
      <c r="N895" s="528"/>
      <c r="O895" s="528"/>
      <c r="P895" s="528"/>
      <c r="Q895" s="528"/>
      <c r="R895" s="528"/>
      <c r="S895" s="528"/>
      <c r="T895" s="528"/>
      <c r="U895" s="527"/>
      <c r="V895" s="528"/>
      <c r="W895" s="527"/>
      <c r="X895" s="529"/>
      <c r="Y895" s="529"/>
      <c r="Z895" s="529"/>
      <c r="AA895" s="529"/>
      <c r="AB895" s="529"/>
      <c r="AC895" s="529"/>
      <c r="AD895" s="529"/>
      <c r="AE895" s="529"/>
      <c r="AF895" s="529"/>
      <c r="AG895" s="529"/>
      <c r="AH895" s="529"/>
      <c r="AI895" s="529"/>
      <c r="AJ895" s="529"/>
      <c r="AK895" s="529"/>
      <c r="AL895" s="529"/>
      <c r="AM895" s="529"/>
      <c r="AN895" s="529"/>
      <c r="AO895" s="529"/>
      <c r="AP895" s="529"/>
      <c r="AQ895" s="529"/>
      <c r="AR895" s="529"/>
      <c r="AS895" s="529"/>
      <c r="AT895" s="529"/>
      <c r="AU895" s="529"/>
      <c r="AV895" s="529"/>
      <c r="AW895" s="529"/>
      <c r="AX895" s="529"/>
      <c r="AY895" s="529"/>
      <c r="AZ895" s="529"/>
      <c r="BA895" s="529"/>
      <c r="BB895" s="529"/>
      <c r="BC895" s="529"/>
      <c r="BD895" s="529"/>
      <c r="BE895" s="529"/>
      <c r="BF895" s="529"/>
      <c r="BG895" s="529"/>
      <c r="BH895" s="529"/>
      <c r="BI895" s="529"/>
      <c r="BJ895" s="529"/>
      <c r="BK895" s="529"/>
      <c r="BL895" s="529"/>
      <c r="BM895" s="529"/>
      <c r="BN895" s="529"/>
      <c r="BO895" s="529"/>
      <c r="BP895" s="529"/>
      <c r="BQ895" s="529"/>
      <c r="BR895" s="529"/>
      <c r="BS895" s="529"/>
      <c r="BT895" s="529"/>
    </row>
    <row r="896">
      <c r="A896" s="499"/>
      <c r="B896" s="527"/>
      <c r="C896" s="527"/>
      <c r="D896" s="528"/>
      <c r="E896" s="528"/>
      <c r="F896" s="528"/>
      <c r="G896" s="528"/>
      <c r="I896" s="529"/>
      <c r="J896" s="527"/>
      <c r="K896" s="527"/>
      <c r="L896" s="527"/>
      <c r="M896" s="528"/>
      <c r="N896" s="528"/>
      <c r="O896" s="528"/>
      <c r="P896" s="528"/>
      <c r="Q896" s="528"/>
      <c r="R896" s="528"/>
      <c r="S896" s="528"/>
      <c r="T896" s="528"/>
      <c r="U896" s="527"/>
      <c r="V896" s="528"/>
      <c r="W896" s="527"/>
      <c r="X896" s="529"/>
      <c r="Y896" s="529"/>
      <c r="Z896" s="529"/>
      <c r="AA896" s="529"/>
      <c r="AB896" s="529"/>
      <c r="AC896" s="529"/>
      <c r="AD896" s="529"/>
      <c r="AE896" s="529"/>
      <c r="AF896" s="529"/>
      <c r="AG896" s="529"/>
      <c r="AH896" s="529"/>
      <c r="AI896" s="529"/>
      <c r="AJ896" s="529"/>
      <c r="AK896" s="529"/>
      <c r="AL896" s="529"/>
      <c r="AM896" s="529"/>
      <c r="AN896" s="529"/>
      <c r="AO896" s="529"/>
      <c r="AP896" s="529"/>
      <c r="AQ896" s="529"/>
      <c r="AR896" s="529"/>
      <c r="AS896" s="529"/>
      <c r="AT896" s="529"/>
      <c r="AU896" s="529"/>
      <c r="AV896" s="529"/>
      <c r="AW896" s="529"/>
      <c r="AX896" s="529"/>
      <c r="AY896" s="529"/>
      <c r="AZ896" s="529"/>
      <c r="BA896" s="529"/>
      <c r="BB896" s="529"/>
      <c r="BC896" s="529"/>
      <c r="BD896" s="529"/>
      <c r="BE896" s="529"/>
      <c r="BF896" s="529"/>
      <c r="BG896" s="529"/>
      <c r="BH896" s="529"/>
      <c r="BI896" s="529"/>
      <c r="BJ896" s="529"/>
      <c r="BK896" s="529"/>
      <c r="BL896" s="529"/>
      <c r="BM896" s="529"/>
      <c r="BN896" s="529"/>
      <c r="BO896" s="529"/>
      <c r="BP896" s="529"/>
      <c r="BQ896" s="529"/>
      <c r="BR896" s="529"/>
      <c r="BS896" s="529"/>
      <c r="BT896" s="529"/>
    </row>
    <row r="897">
      <c r="A897" s="499"/>
      <c r="B897" s="527"/>
      <c r="C897" s="527"/>
      <c r="D897" s="528"/>
      <c r="E897" s="528"/>
      <c r="F897" s="528"/>
      <c r="G897" s="528"/>
      <c r="I897" s="529"/>
      <c r="J897" s="527"/>
      <c r="K897" s="527"/>
      <c r="L897" s="527"/>
      <c r="M897" s="528"/>
      <c r="N897" s="528"/>
      <c r="O897" s="528"/>
      <c r="P897" s="528"/>
      <c r="Q897" s="528"/>
      <c r="R897" s="528"/>
      <c r="S897" s="528"/>
      <c r="T897" s="528"/>
      <c r="U897" s="527"/>
      <c r="V897" s="528"/>
      <c r="W897" s="527"/>
      <c r="X897" s="529"/>
      <c r="Y897" s="529"/>
      <c r="Z897" s="529"/>
      <c r="AA897" s="529"/>
      <c r="AB897" s="529"/>
      <c r="AC897" s="529"/>
      <c r="AD897" s="529"/>
      <c r="AE897" s="529"/>
      <c r="AF897" s="529"/>
      <c r="AG897" s="529"/>
      <c r="AH897" s="529"/>
      <c r="AI897" s="529"/>
      <c r="AJ897" s="529"/>
      <c r="AK897" s="529"/>
      <c r="AL897" s="529"/>
      <c r="AM897" s="529"/>
      <c r="AN897" s="529"/>
      <c r="AO897" s="529"/>
      <c r="AP897" s="529"/>
      <c r="AQ897" s="529"/>
      <c r="AR897" s="529"/>
      <c r="AS897" s="529"/>
      <c r="AT897" s="529"/>
      <c r="AU897" s="529"/>
      <c r="AV897" s="529"/>
      <c r="AW897" s="529"/>
      <c r="AX897" s="529"/>
      <c r="AY897" s="529"/>
      <c r="AZ897" s="529"/>
      <c r="BA897" s="529"/>
      <c r="BB897" s="529"/>
      <c r="BC897" s="529"/>
      <c r="BD897" s="529"/>
      <c r="BE897" s="529"/>
      <c r="BF897" s="529"/>
      <c r="BG897" s="529"/>
      <c r="BH897" s="529"/>
      <c r="BI897" s="529"/>
      <c r="BJ897" s="529"/>
      <c r="BK897" s="529"/>
      <c r="BL897" s="529"/>
      <c r="BM897" s="529"/>
      <c r="BN897" s="529"/>
      <c r="BO897" s="529"/>
      <c r="BP897" s="529"/>
      <c r="BQ897" s="529"/>
      <c r="BR897" s="529"/>
      <c r="BS897" s="529"/>
      <c r="BT897" s="529"/>
    </row>
    <row r="898">
      <c r="A898" s="499"/>
      <c r="B898" s="527"/>
      <c r="C898" s="527"/>
      <c r="D898" s="528"/>
      <c r="E898" s="528"/>
      <c r="F898" s="528"/>
      <c r="G898" s="528"/>
      <c r="I898" s="529"/>
      <c r="J898" s="527"/>
      <c r="K898" s="527"/>
      <c r="L898" s="527"/>
      <c r="M898" s="528"/>
      <c r="N898" s="528"/>
      <c r="O898" s="528"/>
      <c r="P898" s="528"/>
      <c r="Q898" s="528"/>
      <c r="R898" s="528"/>
      <c r="S898" s="528"/>
      <c r="T898" s="528"/>
      <c r="U898" s="527"/>
      <c r="V898" s="528"/>
      <c r="W898" s="527"/>
      <c r="X898" s="529"/>
      <c r="Y898" s="529"/>
      <c r="Z898" s="529"/>
      <c r="AA898" s="529"/>
      <c r="AB898" s="529"/>
      <c r="AC898" s="529"/>
      <c r="AD898" s="529"/>
      <c r="AE898" s="529"/>
      <c r="AF898" s="529"/>
      <c r="AG898" s="529"/>
      <c r="AH898" s="529"/>
      <c r="AI898" s="529"/>
      <c r="AJ898" s="529"/>
      <c r="AK898" s="529"/>
      <c r="AL898" s="529"/>
      <c r="AM898" s="529"/>
      <c r="AN898" s="529"/>
      <c r="AO898" s="529"/>
      <c r="AP898" s="529"/>
      <c r="AQ898" s="529"/>
      <c r="AR898" s="529"/>
      <c r="AS898" s="529"/>
      <c r="AT898" s="529"/>
      <c r="AU898" s="529"/>
      <c r="AV898" s="529"/>
      <c r="AW898" s="529"/>
      <c r="AX898" s="529"/>
      <c r="AY898" s="529"/>
      <c r="AZ898" s="529"/>
      <c r="BA898" s="529"/>
      <c r="BB898" s="529"/>
      <c r="BC898" s="529"/>
      <c r="BD898" s="529"/>
      <c r="BE898" s="529"/>
      <c r="BF898" s="529"/>
      <c r="BG898" s="529"/>
      <c r="BH898" s="529"/>
      <c r="BI898" s="529"/>
      <c r="BJ898" s="529"/>
      <c r="BK898" s="529"/>
      <c r="BL898" s="529"/>
      <c r="BM898" s="529"/>
      <c r="BN898" s="529"/>
      <c r="BO898" s="529"/>
      <c r="BP898" s="529"/>
      <c r="BQ898" s="529"/>
      <c r="BR898" s="529"/>
      <c r="BS898" s="529"/>
      <c r="BT898" s="529"/>
    </row>
    <row r="899">
      <c r="A899" s="499"/>
      <c r="B899" s="527"/>
      <c r="C899" s="527"/>
      <c r="D899" s="528"/>
      <c r="E899" s="528"/>
      <c r="F899" s="528"/>
      <c r="G899" s="528"/>
      <c r="I899" s="529"/>
      <c r="J899" s="527"/>
      <c r="K899" s="527"/>
      <c r="L899" s="527"/>
      <c r="M899" s="528"/>
      <c r="N899" s="528"/>
      <c r="O899" s="528"/>
      <c r="P899" s="528"/>
      <c r="Q899" s="528"/>
      <c r="R899" s="528"/>
      <c r="S899" s="528"/>
      <c r="T899" s="528"/>
      <c r="U899" s="527"/>
      <c r="V899" s="528"/>
      <c r="W899" s="527"/>
      <c r="X899" s="529"/>
      <c r="Y899" s="529"/>
      <c r="Z899" s="529"/>
      <c r="AA899" s="529"/>
      <c r="AB899" s="529"/>
      <c r="AC899" s="529"/>
      <c r="AD899" s="529"/>
      <c r="AE899" s="529"/>
      <c r="AF899" s="529"/>
      <c r="AG899" s="529"/>
      <c r="AH899" s="529"/>
      <c r="AI899" s="529"/>
      <c r="AJ899" s="529"/>
      <c r="AK899" s="529"/>
      <c r="AL899" s="529"/>
      <c r="AM899" s="529"/>
      <c r="AN899" s="529"/>
      <c r="AO899" s="529"/>
      <c r="AP899" s="529"/>
      <c r="AQ899" s="529"/>
      <c r="AR899" s="529"/>
      <c r="AS899" s="529"/>
      <c r="AT899" s="529"/>
      <c r="AU899" s="529"/>
      <c r="AV899" s="529"/>
      <c r="AW899" s="529"/>
      <c r="AX899" s="529"/>
      <c r="AY899" s="529"/>
      <c r="AZ899" s="529"/>
      <c r="BA899" s="529"/>
      <c r="BB899" s="529"/>
      <c r="BC899" s="529"/>
      <c r="BD899" s="529"/>
      <c r="BE899" s="529"/>
      <c r="BF899" s="529"/>
      <c r="BG899" s="529"/>
      <c r="BH899" s="529"/>
      <c r="BI899" s="529"/>
      <c r="BJ899" s="529"/>
      <c r="BK899" s="529"/>
      <c r="BL899" s="529"/>
      <c r="BM899" s="529"/>
      <c r="BN899" s="529"/>
      <c r="BO899" s="529"/>
      <c r="BP899" s="529"/>
      <c r="BQ899" s="529"/>
      <c r="BR899" s="529"/>
      <c r="BS899" s="529"/>
      <c r="BT899" s="529"/>
    </row>
    <row r="900">
      <c r="A900" s="499"/>
      <c r="B900" s="527"/>
      <c r="C900" s="527"/>
      <c r="D900" s="528"/>
      <c r="E900" s="528"/>
      <c r="F900" s="528"/>
      <c r="G900" s="528"/>
      <c r="I900" s="529"/>
      <c r="J900" s="527"/>
      <c r="K900" s="527"/>
      <c r="L900" s="527"/>
      <c r="M900" s="528"/>
      <c r="N900" s="528"/>
      <c r="O900" s="528"/>
      <c r="P900" s="528"/>
      <c r="Q900" s="528"/>
      <c r="R900" s="528"/>
      <c r="S900" s="528"/>
      <c r="T900" s="528"/>
      <c r="U900" s="527"/>
      <c r="V900" s="528"/>
      <c r="W900" s="527"/>
      <c r="X900" s="529"/>
      <c r="Y900" s="529"/>
      <c r="Z900" s="529"/>
      <c r="AA900" s="529"/>
      <c r="AB900" s="529"/>
      <c r="AC900" s="529"/>
      <c r="AD900" s="529"/>
      <c r="AE900" s="529"/>
      <c r="AF900" s="529"/>
      <c r="AG900" s="529"/>
      <c r="AH900" s="529"/>
      <c r="AI900" s="529"/>
      <c r="AJ900" s="529"/>
      <c r="AK900" s="529"/>
      <c r="AL900" s="529"/>
      <c r="AM900" s="529"/>
      <c r="AN900" s="529"/>
      <c r="AO900" s="529"/>
      <c r="AP900" s="529"/>
      <c r="AQ900" s="529"/>
      <c r="AR900" s="529"/>
      <c r="AS900" s="529"/>
      <c r="AT900" s="529"/>
      <c r="AU900" s="529"/>
      <c r="AV900" s="529"/>
      <c r="AW900" s="529"/>
      <c r="AX900" s="529"/>
      <c r="AY900" s="529"/>
      <c r="AZ900" s="529"/>
      <c r="BA900" s="529"/>
      <c r="BB900" s="529"/>
      <c r="BC900" s="529"/>
      <c r="BD900" s="529"/>
      <c r="BE900" s="529"/>
      <c r="BF900" s="529"/>
      <c r="BG900" s="529"/>
      <c r="BH900" s="529"/>
      <c r="BI900" s="529"/>
      <c r="BJ900" s="529"/>
      <c r="BK900" s="529"/>
      <c r="BL900" s="529"/>
      <c r="BM900" s="529"/>
      <c r="BN900" s="529"/>
      <c r="BO900" s="529"/>
      <c r="BP900" s="529"/>
      <c r="BQ900" s="529"/>
      <c r="BR900" s="529"/>
      <c r="BS900" s="529"/>
      <c r="BT900" s="529"/>
    </row>
    <row r="901">
      <c r="A901" s="499"/>
      <c r="B901" s="527"/>
      <c r="C901" s="527"/>
      <c r="D901" s="528"/>
      <c r="E901" s="528"/>
      <c r="F901" s="528"/>
      <c r="G901" s="528"/>
      <c r="I901" s="529"/>
      <c r="J901" s="527"/>
      <c r="K901" s="527"/>
      <c r="L901" s="527"/>
      <c r="M901" s="528"/>
      <c r="N901" s="528"/>
      <c r="O901" s="528"/>
      <c r="P901" s="528"/>
      <c r="Q901" s="528"/>
      <c r="R901" s="528"/>
      <c r="S901" s="528"/>
      <c r="T901" s="528"/>
      <c r="U901" s="527"/>
      <c r="V901" s="528"/>
      <c r="W901" s="527"/>
      <c r="X901" s="529"/>
      <c r="Y901" s="529"/>
      <c r="Z901" s="529"/>
      <c r="AA901" s="529"/>
      <c r="AB901" s="529"/>
      <c r="AC901" s="529"/>
      <c r="AD901" s="529"/>
      <c r="AE901" s="529"/>
      <c r="AF901" s="529"/>
      <c r="AG901" s="529"/>
      <c r="AH901" s="529"/>
      <c r="AI901" s="529"/>
      <c r="AJ901" s="529"/>
      <c r="AK901" s="529"/>
      <c r="AL901" s="529"/>
      <c r="AM901" s="529"/>
      <c r="AN901" s="529"/>
      <c r="AO901" s="529"/>
      <c r="AP901" s="529"/>
      <c r="AQ901" s="529"/>
      <c r="AR901" s="529"/>
      <c r="AS901" s="529"/>
      <c r="AT901" s="529"/>
      <c r="AU901" s="529"/>
      <c r="AV901" s="529"/>
      <c r="AW901" s="529"/>
      <c r="AX901" s="529"/>
      <c r="AY901" s="529"/>
      <c r="AZ901" s="529"/>
      <c r="BA901" s="529"/>
      <c r="BB901" s="529"/>
      <c r="BC901" s="529"/>
      <c r="BD901" s="529"/>
      <c r="BE901" s="529"/>
      <c r="BF901" s="529"/>
      <c r="BG901" s="529"/>
      <c r="BH901" s="529"/>
      <c r="BI901" s="529"/>
      <c r="BJ901" s="529"/>
      <c r="BK901" s="529"/>
      <c r="BL901" s="529"/>
      <c r="BM901" s="529"/>
      <c r="BN901" s="529"/>
      <c r="BO901" s="529"/>
      <c r="BP901" s="529"/>
      <c r="BQ901" s="529"/>
      <c r="BR901" s="529"/>
      <c r="BS901" s="529"/>
      <c r="BT901" s="529"/>
    </row>
    <row r="902">
      <c r="A902" s="499"/>
      <c r="B902" s="527"/>
      <c r="C902" s="527"/>
      <c r="D902" s="528"/>
      <c r="E902" s="528"/>
      <c r="F902" s="528"/>
      <c r="G902" s="528"/>
      <c r="I902" s="529"/>
      <c r="J902" s="527"/>
      <c r="K902" s="527"/>
      <c r="L902" s="527"/>
      <c r="M902" s="528"/>
      <c r="N902" s="528"/>
      <c r="O902" s="528"/>
      <c r="P902" s="528"/>
      <c r="Q902" s="528"/>
      <c r="R902" s="528"/>
      <c r="S902" s="528"/>
      <c r="T902" s="528"/>
      <c r="U902" s="527"/>
      <c r="V902" s="528"/>
      <c r="W902" s="527"/>
      <c r="X902" s="529"/>
      <c r="Y902" s="529"/>
      <c r="Z902" s="529"/>
      <c r="AA902" s="529"/>
      <c r="AB902" s="529"/>
      <c r="AC902" s="529"/>
      <c r="AD902" s="529"/>
      <c r="AE902" s="529"/>
      <c r="AF902" s="529"/>
      <c r="AG902" s="529"/>
      <c r="AH902" s="529"/>
      <c r="AI902" s="529"/>
      <c r="AJ902" s="529"/>
      <c r="AK902" s="529"/>
      <c r="AL902" s="529"/>
      <c r="AM902" s="529"/>
      <c r="AN902" s="529"/>
      <c r="AO902" s="529"/>
      <c r="AP902" s="529"/>
      <c r="AQ902" s="529"/>
      <c r="AR902" s="529"/>
      <c r="AS902" s="529"/>
      <c r="AT902" s="529"/>
      <c r="AU902" s="529"/>
      <c r="AV902" s="529"/>
      <c r="AW902" s="529"/>
      <c r="AX902" s="529"/>
      <c r="AY902" s="529"/>
      <c r="AZ902" s="529"/>
      <c r="BA902" s="529"/>
      <c r="BB902" s="529"/>
      <c r="BC902" s="529"/>
      <c r="BD902" s="529"/>
      <c r="BE902" s="529"/>
      <c r="BF902" s="529"/>
      <c r="BG902" s="529"/>
      <c r="BH902" s="529"/>
      <c r="BI902" s="529"/>
      <c r="BJ902" s="529"/>
      <c r="BK902" s="529"/>
      <c r="BL902" s="529"/>
      <c r="BM902" s="529"/>
      <c r="BN902" s="529"/>
      <c r="BO902" s="529"/>
      <c r="BP902" s="529"/>
      <c r="BQ902" s="529"/>
      <c r="BR902" s="529"/>
      <c r="BS902" s="529"/>
      <c r="BT902" s="529"/>
    </row>
    <row r="903">
      <c r="A903" s="499"/>
      <c r="B903" s="527"/>
      <c r="C903" s="527"/>
      <c r="D903" s="528"/>
      <c r="E903" s="528"/>
      <c r="F903" s="528"/>
      <c r="G903" s="528"/>
      <c r="I903" s="529"/>
      <c r="J903" s="527"/>
      <c r="K903" s="527"/>
      <c r="L903" s="527"/>
      <c r="M903" s="528"/>
      <c r="N903" s="528"/>
      <c r="O903" s="528"/>
      <c r="P903" s="528"/>
      <c r="Q903" s="528"/>
      <c r="R903" s="528"/>
      <c r="S903" s="528"/>
      <c r="T903" s="528"/>
      <c r="U903" s="527"/>
      <c r="V903" s="528"/>
      <c r="W903" s="527"/>
      <c r="X903" s="529"/>
      <c r="Y903" s="529"/>
      <c r="Z903" s="529"/>
      <c r="AA903" s="529"/>
      <c r="AB903" s="529"/>
      <c r="AC903" s="529"/>
      <c r="AD903" s="529"/>
      <c r="AE903" s="529"/>
      <c r="AF903" s="529"/>
      <c r="AG903" s="529"/>
      <c r="AH903" s="529"/>
      <c r="AI903" s="529"/>
      <c r="AJ903" s="529"/>
      <c r="AK903" s="529"/>
      <c r="AL903" s="529"/>
      <c r="AM903" s="529"/>
      <c r="AN903" s="529"/>
      <c r="AO903" s="529"/>
      <c r="AP903" s="529"/>
      <c r="AQ903" s="529"/>
      <c r="AR903" s="529"/>
      <c r="AS903" s="529"/>
      <c r="AT903" s="529"/>
      <c r="AU903" s="529"/>
      <c r="AV903" s="529"/>
      <c r="AW903" s="529"/>
      <c r="AX903" s="529"/>
      <c r="AY903" s="529"/>
      <c r="AZ903" s="529"/>
      <c r="BA903" s="529"/>
      <c r="BB903" s="529"/>
      <c r="BC903" s="529"/>
      <c r="BD903" s="529"/>
      <c r="BE903" s="529"/>
      <c r="BF903" s="529"/>
      <c r="BG903" s="529"/>
      <c r="BH903" s="529"/>
      <c r="BI903" s="529"/>
      <c r="BJ903" s="529"/>
      <c r="BK903" s="529"/>
      <c r="BL903" s="529"/>
      <c r="BM903" s="529"/>
      <c r="BN903" s="529"/>
      <c r="BO903" s="529"/>
      <c r="BP903" s="529"/>
      <c r="BQ903" s="529"/>
      <c r="BR903" s="529"/>
      <c r="BS903" s="529"/>
      <c r="BT903" s="529"/>
    </row>
    <row r="904">
      <c r="A904" s="499"/>
      <c r="B904" s="527"/>
      <c r="C904" s="527"/>
      <c r="D904" s="528"/>
      <c r="E904" s="528"/>
      <c r="F904" s="528"/>
      <c r="G904" s="528"/>
      <c r="I904" s="529"/>
      <c r="J904" s="527"/>
      <c r="K904" s="527"/>
      <c r="L904" s="527"/>
      <c r="M904" s="528"/>
      <c r="N904" s="528"/>
      <c r="O904" s="528"/>
      <c r="P904" s="528"/>
      <c r="Q904" s="528"/>
      <c r="R904" s="528"/>
      <c r="S904" s="528"/>
      <c r="T904" s="528"/>
      <c r="U904" s="527"/>
      <c r="V904" s="528"/>
      <c r="W904" s="527"/>
      <c r="X904" s="529"/>
      <c r="Y904" s="529"/>
      <c r="Z904" s="529"/>
      <c r="AA904" s="529"/>
      <c r="AB904" s="529"/>
      <c r="AC904" s="529"/>
      <c r="AD904" s="529"/>
      <c r="AE904" s="529"/>
      <c r="AF904" s="529"/>
      <c r="AG904" s="529"/>
      <c r="AH904" s="529"/>
      <c r="AI904" s="529"/>
      <c r="AJ904" s="529"/>
      <c r="AK904" s="529"/>
      <c r="AL904" s="529"/>
      <c r="AM904" s="529"/>
      <c r="AN904" s="529"/>
      <c r="AO904" s="529"/>
      <c r="AP904" s="529"/>
      <c r="AQ904" s="529"/>
      <c r="AR904" s="529"/>
      <c r="AS904" s="529"/>
      <c r="AT904" s="529"/>
      <c r="AU904" s="529"/>
      <c r="AV904" s="529"/>
      <c r="AW904" s="529"/>
      <c r="AX904" s="529"/>
      <c r="AY904" s="529"/>
      <c r="AZ904" s="529"/>
      <c r="BA904" s="529"/>
      <c r="BB904" s="529"/>
      <c r="BC904" s="529"/>
      <c r="BD904" s="529"/>
      <c r="BE904" s="529"/>
      <c r="BF904" s="529"/>
      <c r="BG904" s="529"/>
      <c r="BH904" s="529"/>
      <c r="BI904" s="529"/>
      <c r="BJ904" s="529"/>
      <c r="BK904" s="529"/>
      <c r="BL904" s="529"/>
      <c r="BM904" s="529"/>
      <c r="BN904" s="529"/>
      <c r="BO904" s="529"/>
      <c r="BP904" s="529"/>
      <c r="BQ904" s="529"/>
      <c r="BR904" s="529"/>
      <c r="BS904" s="529"/>
      <c r="BT904" s="529"/>
    </row>
    <row r="905">
      <c r="A905" s="499"/>
      <c r="B905" s="527"/>
      <c r="C905" s="527"/>
      <c r="D905" s="528"/>
      <c r="E905" s="528"/>
      <c r="F905" s="528"/>
      <c r="G905" s="528"/>
      <c r="I905" s="529"/>
      <c r="J905" s="527"/>
      <c r="K905" s="527"/>
      <c r="L905" s="527"/>
      <c r="M905" s="528"/>
      <c r="N905" s="528"/>
      <c r="O905" s="528"/>
      <c r="P905" s="528"/>
      <c r="Q905" s="528"/>
      <c r="R905" s="528"/>
      <c r="S905" s="528"/>
      <c r="T905" s="528"/>
      <c r="U905" s="527"/>
      <c r="V905" s="528"/>
      <c r="W905" s="527"/>
      <c r="X905" s="529"/>
      <c r="Y905" s="529"/>
      <c r="Z905" s="529"/>
      <c r="AA905" s="529"/>
      <c r="AB905" s="529"/>
      <c r="AC905" s="529"/>
      <c r="AD905" s="529"/>
      <c r="AE905" s="529"/>
      <c r="AF905" s="529"/>
      <c r="AG905" s="529"/>
      <c r="AH905" s="529"/>
      <c r="AI905" s="529"/>
      <c r="AJ905" s="529"/>
      <c r="AK905" s="529"/>
      <c r="AL905" s="529"/>
      <c r="AM905" s="529"/>
      <c r="AN905" s="529"/>
      <c r="AO905" s="529"/>
      <c r="AP905" s="529"/>
      <c r="AQ905" s="529"/>
      <c r="AR905" s="529"/>
      <c r="AS905" s="529"/>
      <c r="AT905" s="529"/>
      <c r="AU905" s="529"/>
      <c r="AV905" s="529"/>
      <c r="AW905" s="529"/>
      <c r="AX905" s="529"/>
      <c r="AY905" s="529"/>
      <c r="AZ905" s="529"/>
      <c r="BA905" s="529"/>
      <c r="BB905" s="529"/>
      <c r="BC905" s="529"/>
      <c r="BD905" s="529"/>
      <c r="BE905" s="529"/>
      <c r="BF905" s="529"/>
      <c r="BG905" s="529"/>
      <c r="BH905" s="529"/>
      <c r="BI905" s="529"/>
      <c r="BJ905" s="529"/>
      <c r="BK905" s="529"/>
      <c r="BL905" s="529"/>
      <c r="BM905" s="529"/>
      <c r="BN905" s="529"/>
      <c r="BO905" s="529"/>
      <c r="BP905" s="529"/>
      <c r="BQ905" s="529"/>
      <c r="BR905" s="529"/>
      <c r="BS905" s="529"/>
      <c r="BT905" s="529"/>
    </row>
    <row r="906">
      <c r="A906" s="499"/>
      <c r="B906" s="527"/>
      <c r="C906" s="527"/>
      <c r="D906" s="528"/>
      <c r="E906" s="528"/>
      <c r="F906" s="528"/>
      <c r="G906" s="528"/>
      <c r="I906" s="529"/>
      <c r="J906" s="527"/>
      <c r="K906" s="527"/>
      <c r="L906" s="527"/>
      <c r="M906" s="528"/>
      <c r="N906" s="528"/>
      <c r="O906" s="528"/>
      <c r="P906" s="528"/>
      <c r="Q906" s="528"/>
      <c r="R906" s="528"/>
      <c r="S906" s="528"/>
      <c r="T906" s="528"/>
      <c r="U906" s="527"/>
      <c r="V906" s="528"/>
      <c r="W906" s="527"/>
      <c r="X906" s="529"/>
      <c r="Y906" s="529"/>
      <c r="Z906" s="529"/>
      <c r="AA906" s="529"/>
      <c r="AB906" s="529"/>
      <c r="AC906" s="529"/>
      <c r="AD906" s="529"/>
      <c r="AE906" s="529"/>
      <c r="AF906" s="529"/>
      <c r="AG906" s="529"/>
      <c r="AH906" s="529"/>
      <c r="AI906" s="529"/>
      <c r="AJ906" s="529"/>
      <c r="AK906" s="529"/>
      <c r="AL906" s="529"/>
      <c r="AM906" s="529"/>
      <c r="AN906" s="529"/>
      <c r="AO906" s="529"/>
      <c r="AP906" s="529"/>
      <c r="AQ906" s="529"/>
      <c r="AR906" s="529"/>
      <c r="AS906" s="529"/>
      <c r="AT906" s="529"/>
      <c r="AU906" s="529"/>
      <c r="AV906" s="529"/>
      <c r="AW906" s="529"/>
      <c r="AX906" s="529"/>
      <c r="AY906" s="529"/>
      <c r="AZ906" s="529"/>
      <c r="BA906" s="529"/>
      <c r="BB906" s="529"/>
      <c r="BC906" s="529"/>
      <c r="BD906" s="529"/>
      <c r="BE906" s="529"/>
      <c r="BF906" s="529"/>
      <c r="BG906" s="529"/>
      <c r="BH906" s="529"/>
      <c r="BI906" s="529"/>
      <c r="BJ906" s="529"/>
      <c r="BK906" s="529"/>
      <c r="BL906" s="529"/>
      <c r="BM906" s="529"/>
      <c r="BN906" s="529"/>
      <c r="BO906" s="529"/>
      <c r="BP906" s="529"/>
      <c r="BQ906" s="529"/>
      <c r="BR906" s="529"/>
      <c r="BS906" s="529"/>
      <c r="BT906" s="529"/>
    </row>
    <row r="907">
      <c r="A907" s="499"/>
      <c r="B907" s="527"/>
      <c r="C907" s="527"/>
      <c r="D907" s="528"/>
      <c r="E907" s="528"/>
      <c r="F907" s="528"/>
      <c r="G907" s="528"/>
      <c r="I907" s="529"/>
      <c r="J907" s="527"/>
      <c r="K907" s="527"/>
      <c r="L907" s="527"/>
      <c r="M907" s="528"/>
      <c r="N907" s="528"/>
      <c r="O907" s="528"/>
      <c r="P907" s="528"/>
      <c r="Q907" s="528"/>
      <c r="R907" s="528"/>
      <c r="S907" s="528"/>
      <c r="T907" s="528"/>
      <c r="U907" s="527"/>
      <c r="V907" s="528"/>
      <c r="W907" s="527"/>
      <c r="X907" s="529"/>
      <c r="Y907" s="529"/>
      <c r="Z907" s="529"/>
      <c r="AA907" s="529"/>
      <c r="AB907" s="529"/>
      <c r="AC907" s="529"/>
      <c r="AD907" s="529"/>
      <c r="AE907" s="529"/>
      <c r="AF907" s="529"/>
      <c r="AG907" s="529"/>
      <c r="AH907" s="529"/>
      <c r="AI907" s="529"/>
      <c r="AJ907" s="529"/>
      <c r="AK907" s="529"/>
      <c r="AL907" s="529"/>
      <c r="AM907" s="529"/>
      <c r="AN907" s="529"/>
      <c r="AO907" s="529"/>
      <c r="AP907" s="529"/>
      <c r="AQ907" s="529"/>
      <c r="AR907" s="529"/>
      <c r="AS907" s="529"/>
      <c r="AT907" s="529"/>
      <c r="AU907" s="529"/>
      <c r="AV907" s="529"/>
      <c r="AW907" s="529"/>
      <c r="AX907" s="529"/>
      <c r="AY907" s="529"/>
      <c r="AZ907" s="529"/>
      <c r="BA907" s="529"/>
      <c r="BB907" s="529"/>
      <c r="BC907" s="529"/>
      <c r="BD907" s="529"/>
      <c r="BE907" s="529"/>
      <c r="BF907" s="529"/>
      <c r="BG907" s="529"/>
      <c r="BH907" s="529"/>
      <c r="BI907" s="529"/>
      <c r="BJ907" s="529"/>
      <c r="BK907" s="529"/>
      <c r="BL907" s="529"/>
      <c r="BM907" s="529"/>
      <c r="BN907" s="529"/>
      <c r="BO907" s="529"/>
      <c r="BP907" s="529"/>
      <c r="BQ907" s="529"/>
      <c r="BR907" s="529"/>
      <c r="BS907" s="529"/>
      <c r="BT907" s="529"/>
    </row>
    <row r="908">
      <c r="A908" s="499"/>
      <c r="B908" s="527"/>
      <c r="C908" s="527"/>
      <c r="D908" s="528"/>
      <c r="E908" s="528"/>
      <c r="F908" s="528"/>
      <c r="G908" s="528"/>
      <c r="I908" s="529"/>
      <c r="J908" s="527"/>
      <c r="K908" s="527"/>
      <c r="L908" s="527"/>
      <c r="M908" s="528"/>
      <c r="N908" s="528"/>
      <c r="O908" s="528"/>
      <c r="P908" s="528"/>
      <c r="Q908" s="528"/>
      <c r="R908" s="528"/>
      <c r="S908" s="528"/>
      <c r="T908" s="528"/>
      <c r="U908" s="527"/>
      <c r="V908" s="528"/>
      <c r="W908" s="527"/>
      <c r="X908" s="529"/>
      <c r="Y908" s="529"/>
      <c r="Z908" s="529"/>
      <c r="AA908" s="529"/>
      <c r="AB908" s="529"/>
      <c r="AC908" s="529"/>
      <c r="AD908" s="529"/>
      <c r="AE908" s="529"/>
      <c r="AF908" s="529"/>
      <c r="AG908" s="529"/>
      <c r="AH908" s="529"/>
      <c r="AI908" s="529"/>
      <c r="AJ908" s="529"/>
      <c r="AK908" s="529"/>
      <c r="AL908" s="529"/>
      <c r="AM908" s="529"/>
      <c r="AN908" s="529"/>
      <c r="AO908" s="529"/>
      <c r="AP908" s="529"/>
      <c r="AQ908" s="529"/>
      <c r="AR908" s="529"/>
      <c r="AS908" s="529"/>
      <c r="AT908" s="529"/>
      <c r="AU908" s="529"/>
      <c r="AV908" s="529"/>
      <c r="AW908" s="529"/>
      <c r="AX908" s="529"/>
      <c r="AY908" s="529"/>
      <c r="AZ908" s="529"/>
      <c r="BA908" s="529"/>
      <c r="BB908" s="529"/>
      <c r="BC908" s="529"/>
      <c r="BD908" s="529"/>
      <c r="BE908" s="529"/>
      <c r="BF908" s="529"/>
      <c r="BG908" s="529"/>
      <c r="BH908" s="529"/>
      <c r="BI908" s="529"/>
      <c r="BJ908" s="529"/>
      <c r="BK908" s="529"/>
      <c r="BL908" s="529"/>
      <c r="BM908" s="529"/>
      <c r="BN908" s="529"/>
      <c r="BO908" s="529"/>
      <c r="BP908" s="529"/>
      <c r="BQ908" s="529"/>
      <c r="BR908" s="529"/>
      <c r="BS908" s="529"/>
      <c r="BT908" s="529"/>
    </row>
    <row r="909">
      <c r="A909" s="499"/>
      <c r="B909" s="527"/>
      <c r="C909" s="527"/>
      <c r="D909" s="528"/>
      <c r="E909" s="528"/>
      <c r="F909" s="528"/>
      <c r="G909" s="528"/>
      <c r="I909" s="529"/>
      <c r="J909" s="527"/>
      <c r="K909" s="527"/>
      <c r="L909" s="527"/>
      <c r="M909" s="528"/>
      <c r="N909" s="528"/>
      <c r="O909" s="528"/>
      <c r="P909" s="528"/>
      <c r="Q909" s="528"/>
      <c r="R909" s="528"/>
      <c r="S909" s="528"/>
      <c r="T909" s="528"/>
      <c r="U909" s="527"/>
      <c r="V909" s="528"/>
      <c r="W909" s="527"/>
      <c r="X909" s="529"/>
      <c r="Y909" s="529"/>
      <c r="Z909" s="529"/>
      <c r="AA909" s="529"/>
      <c r="AB909" s="529"/>
      <c r="AC909" s="529"/>
      <c r="AD909" s="529"/>
      <c r="AE909" s="529"/>
      <c r="AF909" s="529"/>
      <c r="AG909" s="529"/>
      <c r="AH909" s="529"/>
      <c r="AI909" s="529"/>
      <c r="AJ909" s="529"/>
      <c r="AK909" s="529"/>
      <c r="AL909" s="529"/>
      <c r="AM909" s="529"/>
      <c r="AN909" s="529"/>
      <c r="AO909" s="529"/>
      <c r="AP909" s="529"/>
      <c r="AQ909" s="529"/>
      <c r="AR909" s="529"/>
      <c r="AS909" s="529"/>
      <c r="AT909" s="529"/>
      <c r="AU909" s="529"/>
      <c r="AV909" s="529"/>
      <c r="AW909" s="529"/>
      <c r="AX909" s="529"/>
      <c r="AY909" s="529"/>
      <c r="AZ909" s="529"/>
      <c r="BA909" s="529"/>
      <c r="BB909" s="529"/>
      <c r="BC909" s="529"/>
      <c r="BD909" s="529"/>
      <c r="BE909" s="529"/>
      <c r="BF909" s="529"/>
      <c r="BG909" s="529"/>
      <c r="BH909" s="529"/>
      <c r="BI909" s="529"/>
      <c r="BJ909" s="529"/>
      <c r="BK909" s="529"/>
      <c r="BL909" s="529"/>
      <c r="BM909" s="529"/>
      <c r="BN909" s="529"/>
      <c r="BO909" s="529"/>
      <c r="BP909" s="529"/>
      <c r="BQ909" s="529"/>
      <c r="BR909" s="529"/>
      <c r="BS909" s="529"/>
      <c r="BT909" s="529"/>
    </row>
    <row r="910">
      <c r="A910" s="499"/>
      <c r="B910" s="527"/>
      <c r="C910" s="527"/>
      <c r="D910" s="528"/>
      <c r="E910" s="528"/>
      <c r="F910" s="528"/>
      <c r="G910" s="528"/>
      <c r="I910" s="529"/>
      <c r="J910" s="527"/>
      <c r="K910" s="527"/>
      <c r="L910" s="527"/>
      <c r="M910" s="528"/>
      <c r="N910" s="528"/>
      <c r="O910" s="528"/>
      <c r="P910" s="528"/>
      <c r="Q910" s="528"/>
      <c r="R910" s="528"/>
      <c r="S910" s="528"/>
      <c r="T910" s="528"/>
      <c r="U910" s="527"/>
      <c r="V910" s="528"/>
      <c r="W910" s="527"/>
      <c r="X910" s="529"/>
      <c r="Y910" s="529"/>
      <c r="Z910" s="529"/>
      <c r="AA910" s="529"/>
      <c r="AB910" s="529"/>
      <c r="AC910" s="529"/>
      <c r="AD910" s="529"/>
      <c r="AE910" s="529"/>
      <c r="AF910" s="529"/>
      <c r="AG910" s="529"/>
      <c r="AH910" s="529"/>
      <c r="AI910" s="529"/>
      <c r="AJ910" s="529"/>
      <c r="AK910" s="529"/>
      <c r="AL910" s="529"/>
      <c r="AM910" s="529"/>
      <c r="AN910" s="529"/>
      <c r="AO910" s="529"/>
      <c r="AP910" s="529"/>
      <c r="AQ910" s="529"/>
      <c r="AR910" s="529"/>
      <c r="AS910" s="529"/>
      <c r="AT910" s="529"/>
      <c r="AU910" s="529"/>
      <c r="AV910" s="529"/>
      <c r="AW910" s="529"/>
      <c r="AX910" s="529"/>
      <c r="AY910" s="529"/>
      <c r="AZ910" s="529"/>
      <c r="BA910" s="529"/>
      <c r="BB910" s="529"/>
      <c r="BC910" s="529"/>
      <c r="BD910" s="529"/>
      <c r="BE910" s="529"/>
      <c r="BF910" s="529"/>
      <c r="BG910" s="529"/>
      <c r="BH910" s="529"/>
      <c r="BI910" s="529"/>
      <c r="BJ910" s="529"/>
      <c r="BK910" s="529"/>
      <c r="BL910" s="529"/>
      <c r="BM910" s="529"/>
      <c r="BN910" s="529"/>
      <c r="BO910" s="529"/>
      <c r="BP910" s="529"/>
      <c r="BQ910" s="529"/>
      <c r="BR910" s="529"/>
      <c r="BS910" s="529"/>
      <c r="BT910" s="529"/>
    </row>
    <row r="911">
      <c r="A911" s="499"/>
      <c r="B911" s="527"/>
      <c r="C911" s="527"/>
      <c r="D911" s="528"/>
      <c r="E911" s="528"/>
      <c r="F911" s="528"/>
      <c r="G911" s="528"/>
      <c r="I911" s="529"/>
      <c r="J911" s="527"/>
      <c r="K911" s="527"/>
      <c r="L911" s="527"/>
      <c r="M911" s="528"/>
      <c r="N911" s="528"/>
      <c r="O911" s="528"/>
      <c r="P911" s="528"/>
      <c r="Q911" s="528"/>
      <c r="R911" s="528"/>
      <c r="S911" s="528"/>
      <c r="T911" s="528"/>
      <c r="U911" s="527"/>
      <c r="V911" s="528"/>
      <c r="W911" s="527"/>
      <c r="X911" s="529"/>
      <c r="Y911" s="529"/>
      <c r="Z911" s="529"/>
      <c r="AA911" s="529"/>
      <c r="AB911" s="529"/>
      <c r="AC911" s="529"/>
      <c r="AD911" s="529"/>
      <c r="AE911" s="529"/>
      <c r="AF911" s="529"/>
      <c r="AG911" s="529"/>
      <c r="AH911" s="529"/>
      <c r="AI911" s="529"/>
      <c r="AJ911" s="529"/>
      <c r="AK911" s="529"/>
      <c r="AL911" s="529"/>
      <c r="AM911" s="529"/>
      <c r="AN911" s="529"/>
      <c r="AO911" s="529"/>
      <c r="AP911" s="529"/>
      <c r="AQ911" s="529"/>
      <c r="AR911" s="529"/>
      <c r="AS911" s="529"/>
      <c r="AT911" s="529"/>
      <c r="AU911" s="529"/>
      <c r="AV911" s="529"/>
      <c r="AW911" s="529"/>
      <c r="AX911" s="529"/>
      <c r="AY911" s="529"/>
      <c r="AZ911" s="529"/>
      <c r="BA911" s="529"/>
      <c r="BB911" s="529"/>
      <c r="BC911" s="529"/>
      <c r="BD911" s="529"/>
      <c r="BE911" s="529"/>
      <c r="BF911" s="529"/>
      <c r="BG911" s="529"/>
      <c r="BH911" s="529"/>
      <c r="BI911" s="529"/>
      <c r="BJ911" s="529"/>
      <c r="BK911" s="529"/>
      <c r="BL911" s="529"/>
      <c r="BM911" s="529"/>
      <c r="BN911" s="529"/>
      <c r="BO911" s="529"/>
      <c r="BP911" s="529"/>
      <c r="BQ911" s="529"/>
      <c r="BR911" s="529"/>
      <c r="BS911" s="529"/>
      <c r="BT911" s="529"/>
    </row>
    <row r="912">
      <c r="A912" s="499"/>
      <c r="B912" s="527"/>
      <c r="C912" s="527"/>
      <c r="D912" s="528"/>
      <c r="E912" s="528"/>
      <c r="F912" s="528"/>
      <c r="G912" s="528"/>
      <c r="I912" s="529"/>
      <c r="J912" s="527"/>
      <c r="K912" s="527"/>
      <c r="L912" s="527"/>
      <c r="M912" s="528"/>
      <c r="N912" s="528"/>
      <c r="O912" s="528"/>
      <c r="P912" s="528"/>
      <c r="Q912" s="528"/>
      <c r="R912" s="528"/>
      <c r="S912" s="528"/>
      <c r="T912" s="528"/>
      <c r="U912" s="527"/>
      <c r="V912" s="528"/>
      <c r="W912" s="527"/>
      <c r="X912" s="529"/>
      <c r="Y912" s="529"/>
      <c r="Z912" s="529"/>
      <c r="AA912" s="529"/>
      <c r="AB912" s="529"/>
      <c r="AC912" s="529"/>
      <c r="AD912" s="529"/>
      <c r="AE912" s="529"/>
      <c r="AF912" s="529"/>
      <c r="AG912" s="529"/>
      <c r="AH912" s="529"/>
      <c r="AI912" s="529"/>
      <c r="AJ912" s="529"/>
      <c r="AK912" s="529"/>
      <c r="AL912" s="529"/>
      <c r="AM912" s="529"/>
      <c r="AN912" s="529"/>
      <c r="AO912" s="529"/>
      <c r="AP912" s="529"/>
      <c r="AQ912" s="529"/>
      <c r="AR912" s="529"/>
      <c r="AS912" s="529"/>
      <c r="AT912" s="529"/>
      <c r="AU912" s="529"/>
      <c r="AV912" s="529"/>
      <c r="AW912" s="529"/>
      <c r="AX912" s="529"/>
      <c r="AY912" s="529"/>
      <c r="AZ912" s="529"/>
      <c r="BA912" s="529"/>
      <c r="BB912" s="529"/>
      <c r="BC912" s="529"/>
      <c r="BD912" s="529"/>
      <c r="BE912" s="529"/>
      <c r="BF912" s="529"/>
      <c r="BG912" s="529"/>
      <c r="BH912" s="529"/>
      <c r="BI912" s="529"/>
      <c r="BJ912" s="529"/>
      <c r="BK912" s="529"/>
      <c r="BL912" s="529"/>
      <c r="BM912" s="529"/>
      <c r="BN912" s="529"/>
      <c r="BO912" s="529"/>
      <c r="BP912" s="529"/>
      <c r="BQ912" s="529"/>
      <c r="BR912" s="529"/>
      <c r="BS912" s="529"/>
      <c r="BT912" s="529"/>
    </row>
    <row r="913">
      <c r="A913" s="499"/>
      <c r="B913" s="527"/>
      <c r="C913" s="527"/>
      <c r="D913" s="528"/>
      <c r="E913" s="528"/>
      <c r="F913" s="528"/>
      <c r="G913" s="528"/>
      <c r="I913" s="529"/>
      <c r="J913" s="527"/>
      <c r="K913" s="527"/>
      <c r="L913" s="527"/>
      <c r="M913" s="528"/>
      <c r="N913" s="528"/>
      <c r="O913" s="528"/>
      <c r="P913" s="528"/>
      <c r="Q913" s="528"/>
      <c r="R913" s="528"/>
      <c r="S913" s="528"/>
      <c r="T913" s="528"/>
      <c r="U913" s="527"/>
      <c r="V913" s="528"/>
      <c r="W913" s="527"/>
      <c r="X913" s="529"/>
      <c r="Y913" s="529"/>
      <c r="Z913" s="529"/>
      <c r="AA913" s="529"/>
      <c r="AB913" s="529"/>
      <c r="AC913" s="529"/>
      <c r="AD913" s="529"/>
      <c r="AE913" s="529"/>
      <c r="AF913" s="529"/>
      <c r="AG913" s="529"/>
      <c r="AH913" s="529"/>
      <c r="AI913" s="529"/>
      <c r="AJ913" s="529"/>
      <c r="AK913" s="529"/>
      <c r="AL913" s="529"/>
      <c r="AM913" s="529"/>
      <c r="AN913" s="529"/>
      <c r="AO913" s="529"/>
      <c r="AP913" s="529"/>
      <c r="AQ913" s="529"/>
      <c r="AR913" s="529"/>
      <c r="AS913" s="529"/>
      <c r="AT913" s="529"/>
      <c r="AU913" s="529"/>
      <c r="AV913" s="529"/>
      <c r="AW913" s="529"/>
      <c r="AX913" s="529"/>
      <c r="AY913" s="529"/>
      <c r="AZ913" s="529"/>
      <c r="BA913" s="529"/>
      <c r="BB913" s="529"/>
      <c r="BC913" s="529"/>
      <c r="BD913" s="529"/>
      <c r="BE913" s="529"/>
      <c r="BF913" s="529"/>
      <c r="BG913" s="529"/>
      <c r="BH913" s="529"/>
      <c r="BI913" s="529"/>
      <c r="BJ913" s="529"/>
      <c r="BK913" s="529"/>
      <c r="BL913" s="529"/>
      <c r="BM913" s="529"/>
      <c r="BN913" s="529"/>
      <c r="BO913" s="529"/>
      <c r="BP913" s="529"/>
      <c r="BQ913" s="529"/>
      <c r="BR913" s="529"/>
      <c r="BS913" s="529"/>
      <c r="BT913" s="529"/>
    </row>
    <row r="914">
      <c r="A914" s="499"/>
      <c r="B914" s="527"/>
      <c r="C914" s="527"/>
      <c r="D914" s="528"/>
      <c r="E914" s="528"/>
      <c r="F914" s="528"/>
      <c r="G914" s="528"/>
      <c r="I914" s="529"/>
      <c r="J914" s="527"/>
      <c r="K914" s="527"/>
      <c r="L914" s="527"/>
      <c r="M914" s="528"/>
      <c r="N914" s="528"/>
      <c r="O914" s="528"/>
      <c r="P914" s="528"/>
      <c r="Q914" s="528"/>
      <c r="R914" s="528"/>
      <c r="S914" s="528"/>
      <c r="T914" s="528"/>
      <c r="U914" s="527"/>
      <c r="V914" s="528"/>
      <c r="W914" s="527"/>
      <c r="X914" s="529"/>
      <c r="Y914" s="529"/>
      <c r="Z914" s="529"/>
      <c r="AA914" s="529"/>
      <c r="AB914" s="529"/>
      <c r="AC914" s="529"/>
      <c r="AD914" s="529"/>
      <c r="AE914" s="529"/>
      <c r="AF914" s="529"/>
      <c r="AG914" s="529"/>
      <c r="AH914" s="529"/>
      <c r="AI914" s="529"/>
      <c r="AJ914" s="529"/>
      <c r="AK914" s="529"/>
      <c r="AL914" s="529"/>
      <c r="AM914" s="529"/>
      <c r="AN914" s="529"/>
      <c r="AO914" s="529"/>
      <c r="AP914" s="529"/>
      <c r="AQ914" s="529"/>
      <c r="AR914" s="529"/>
      <c r="AS914" s="529"/>
      <c r="AT914" s="529"/>
      <c r="AU914" s="529"/>
      <c r="AV914" s="529"/>
      <c r="AW914" s="529"/>
      <c r="AX914" s="529"/>
      <c r="AY914" s="529"/>
      <c r="AZ914" s="529"/>
      <c r="BA914" s="529"/>
      <c r="BB914" s="529"/>
      <c r="BC914" s="529"/>
      <c r="BD914" s="529"/>
      <c r="BE914" s="529"/>
      <c r="BF914" s="529"/>
      <c r="BG914" s="529"/>
      <c r="BH914" s="529"/>
      <c r="BI914" s="529"/>
      <c r="BJ914" s="529"/>
      <c r="BK914" s="529"/>
      <c r="BL914" s="529"/>
      <c r="BM914" s="529"/>
      <c r="BN914" s="529"/>
      <c r="BO914" s="529"/>
      <c r="BP914" s="529"/>
      <c r="BQ914" s="529"/>
      <c r="BR914" s="529"/>
      <c r="BS914" s="529"/>
      <c r="BT914" s="529"/>
    </row>
    <row r="915">
      <c r="A915" s="499"/>
      <c r="B915" s="527"/>
      <c r="C915" s="527"/>
      <c r="D915" s="528"/>
      <c r="E915" s="528"/>
      <c r="F915" s="528"/>
      <c r="G915" s="528"/>
      <c r="I915" s="529"/>
      <c r="J915" s="527"/>
      <c r="K915" s="527"/>
      <c r="L915" s="527"/>
      <c r="M915" s="528"/>
      <c r="N915" s="528"/>
      <c r="O915" s="528"/>
      <c r="P915" s="528"/>
      <c r="Q915" s="528"/>
      <c r="R915" s="528"/>
      <c r="S915" s="528"/>
      <c r="T915" s="528"/>
      <c r="U915" s="527"/>
      <c r="V915" s="528"/>
      <c r="W915" s="527"/>
      <c r="X915" s="529"/>
      <c r="Y915" s="529"/>
      <c r="Z915" s="529"/>
      <c r="AA915" s="529"/>
      <c r="AB915" s="529"/>
      <c r="AC915" s="529"/>
      <c r="AD915" s="529"/>
      <c r="AE915" s="529"/>
      <c r="AF915" s="529"/>
      <c r="AG915" s="529"/>
      <c r="AH915" s="529"/>
      <c r="AI915" s="529"/>
      <c r="AJ915" s="529"/>
      <c r="AK915" s="529"/>
      <c r="AL915" s="529"/>
      <c r="AM915" s="529"/>
      <c r="AN915" s="529"/>
      <c r="AO915" s="529"/>
      <c r="AP915" s="529"/>
      <c r="AQ915" s="529"/>
      <c r="AR915" s="529"/>
      <c r="AS915" s="529"/>
      <c r="AT915" s="529"/>
      <c r="AU915" s="529"/>
      <c r="AV915" s="529"/>
      <c r="AW915" s="529"/>
      <c r="AX915" s="529"/>
      <c r="AY915" s="529"/>
      <c r="AZ915" s="529"/>
      <c r="BA915" s="529"/>
      <c r="BB915" s="529"/>
      <c r="BC915" s="529"/>
      <c r="BD915" s="529"/>
      <c r="BE915" s="529"/>
      <c r="BF915" s="529"/>
      <c r="BG915" s="529"/>
      <c r="BH915" s="529"/>
      <c r="BI915" s="529"/>
      <c r="BJ915" s="529"/>
      <c r="BK915" s="529"/>
      <c r="BL915" s="529"/>
      <c r="BM915" s="529"/>
      <c r="BN915" s="529"/>
      <c r="BO915" s="529"/>
      <c r="BP915" s="529"/>
      <c r="BQ915" s="529"/>
      <c r="BR915" s="529"/>
      <c r="BS915" s="529"/>
      <c r="BT915" s="529"/>
    </row>
    <row r="916">
      <c r="A916" s="499"/>
      <c r="B916" s="527"/>
      <c r="C916" s="527"/>
      <c r="D916" s="528"/>
      <c r="E916" s="528"/>
      <c r="F916" s="528"/>
      <c r="G916" s="528"/>
      <c r="I916" s="529"/>
      <c r="J916" s="527"/>
      <c r="K916" s="527"/>
      <c r="L916" s="527"/>
      <c r="M916" s="528"/>
      <c r="N916" s="528"/>
      <c r="O916" s="528"/>
      <c r="P916" s="528"/>
      <c r="Q916" s="528"/>
      <c r="R916" s="528"/>
      <c r="S916" s="528"/>
      <c r="T916" s="528"/>
      <c r="U916" s="527"/>
      <c r="V916" s="528"/>
      <c r="W916" s="527"/>
      <c r="X916" s="529"/>
      <c r="Y916" s="529"/>
      <c r="Z916" s="529"/>
      <c r="AA916" s="529"/>
      <c r="AB916" s="529"/>
      <c r="AC916" s="529"/>
      <c r="AD916" s="529"/>
      <c r="AE916" s="529"/>
      <c r="AF916" s="529"/>
      <c r="AG916" s="529"/>
      <c r="AH916" s="529"/>
      <c r="AI916" s="529"/>
      <c r="AJ916" s="529"/>
      <c r="AK916" s="529"/>
      <c r="AL916" s="529"/>
      <c r="AM916" s="529"/>
      <c r="AN916" s="529"/>
      <c r="AO916" s="529"/>
      <c r="AP916" s="529"/>
      <c r="AQ916" s="529"/>
      <c r="AR916" s="529"/>
      <c r="AS916" s="529"/>
      <c r="AT916" s="529"/>
      <c r="AU916" s="529"/>
      <c r="AV916" s="529"/>
      <c r="AW916" s="529"/>
      <c r="AX916" s="529"/>
      <c r="AY916" s="529"/>
      <c r="AZ916" s="529"/>
      <c r="BA916" s="529"/>
      <c r="BB916" s="529"/>
      <c r="BC916" s="529"/>
      <c r="BD916" s="529"/>
      <c r="BE916" s="529"/>
      <c r="BF916" s="529"/>
      <c r="BG916" s="529"/>
      <c r="BH916" s="529"/>
      <c r="BI916" s="529"/>
      <c r="BJ916" s="529"/>
      <c r="BK916" s="529"/>
      <c r="BL916" s="529"/>
      <c r="BM916" s="529"/>
      <c r="BN916" s="529"/>
      <c r="BO916" s="529"/>
      <c r="BP916" s="529"/>
      <c r="BQ916" s="529"/>
      <c r="BR916" s="529"/>
      <c r="BS916" s="529"/>
      <c r="BT916" s="529"/>
    </row>
    <row r="917">
      <c r="A917" s="499"/>
      <c r="B917" s="527"/>
      <c r="C917" s="527"/>
      <c r="D917" s="528"/>
      <c r="E917" s="528"/>
      <c r="F917" s="528"/>
      <c r="G917" s="528"/>
      <c r="I917" s="529"/>
      <c r="J917" s="527"/>
      <c r="K917" s="527"/>
      <c r="L917" s="527"/>
      <c r="M917" s="528"/>
      <c r="N917" s="528"/>
      <c r="O917" s="528"/>
      <c r="P917" s="528"/>
      <c r="Q917" s="528"/>
      <c r="R917" s="528"/>
      <c r="S917" s="528"/>
      <c r="T917" s="528"/>
      <c r="U917" s="527"/>
      <c r="V917" s="528"/>
      <c r="W917" s="527"/>
      <c r="X917" s="529"/>
      <c r="Y917" s="529"/>
      <c r="Z917" s="529"/>
      <c r="AA917" s="529"/>
      <c r="AB917" s="529"/>
      <c r="AC917" s="529"/>
      <c r="AD917" s="529"/>
      <c r="AE917" s="529"/>
      <c r="AF917" s="529"/>
      <c r="AG917" s="529"/>
      <c r="AH917" s="529"/>
      <c r="AI917" s="529"/>
      <c r="AJ917" s="529"/>
      <c r="AK917" s="529"/>
      <c r="AL917" s="529"/>
      <c r="AM917" s="529"/>
      <c r="AN917" s="529"/>
      <c r="AO917" s="529"/>
      <c r="AP917" s="529"/>
      <c r="AQ917" s="529"/>
      <c r="AR917" s="529"/>
      <c r="AS917" s="529"/>
      <c r="AT917" s="529"/>
      <c r="AU917" s="529"/>
      <c r="AV917" s="529"/>
      <c r="AW917" s="529"/>
      <c r="AX917" s="529"/>
      <c r="AY917" s="529"/>
      <c r="AZ917" s="529"/>
      <c r="BA917" s="529"/>
      <c r="BB917" s="529"/>
      <c r="BC917" s="529"/>
      <c r="BD917" s="529"/>
      <c r="BE917" s="529"/>
      <c r="BF917" s="529"/>
      <c r="BG917" s="529"/>
      <c r="BH917" s="529"/>
      <c r="BI917" s="529"/>
      <c r="BJ917" s="529"/>
      <c r="BK917" s="529"/>
      <c r="BL917" s="529"/>
      <c r="BM917" s="529"/>
      <c r="BN917" s="529"/>
      <c r="BO917" s="529"/>
      <c r="BP917" s="529"/>
      <c r="BQ917" s="529"/>
      <c r="BR917" s="529"/>
      <c r="BS917" s="529"/>
      <c r="BT917" s="529"/>
    </row>
    <row r="918">
      <c r="A918" s="499"/>
      <c r="B918" s="527"/>
      <c r="C918" s="527"/>
      <c r="D918" s="528"/>
      <c r="E918" s="528"/>
      <c r="F918" s="528"/>
      <c r="G918" s="528"/>
      <c r="I918" s="529"/>
      <c r="J918" s="527"/>
      <c r="K918" s="527"/>
      <c r="L918" s="527"/>
      <c r="M918" s="528"/>
      <c r="N918" s="528"/>
      <c r="O918" s="528"/>
      <c r="P918" s="528"/>
      <c r="Q918" s="528"/>
      <c r="R918" s="528"/>
      <c r="S918" s="528"/>
      <c r="T918" s="528"/>
      <c r="U918" s="527"/>
      <c r="V918" s="528"/>
      <c r="W918" s="527"/>
      <c r="X918" s="529"/>
      <c r="Y918" s="529"/>
      <c r="Z918" s="529"/>
      <c r="AA918" s="529"/>
      <c r="AB918" s="529"/>
      <c r="AC918" s="529"/>
      <c r="AD918" s="529"/>
      <c r="AE918" s="529"/>
      <c r="AF918" s="529"/>
      <c r="AG918" s="529"/>
      <c r="AH918" s="529"/>
      <c r="AI918" s="529"/>
      <c r="AJ918" s="529"/>
      <c r="AK918" s="529"/>
      <c r="AL918" s="529"/>
      <c r="AM918" s="529"/>
      <c r="AN918" s="529"/>
      <c r="AO918" s="529"/>
      <c r="AP918" s="529"/>
      <c r="AQ918" s="529"/>
      <c r="AR918" s="529"/>
      <c r="AS918" s="529"/>
      <c r="AT918" s="529"/>
      <c r="AU918" s="529"/>
      <c r="AV918" s="529"/>
      <c r="AW918" s="529"/>
      <c r="AX918" s="529"/>
      <c r="AY918" s="529"/>
      <c r="AZ918" s="529"/>
      <c r="BA918" s="529"/>
      <c r="BB918" s="529"/>
      <c r="BC918" s="529"/>
      <c r="BD918" s="529"/>
      <c r="BE918" s="529"/>
      <c r="BF918" s="529"/>
      <c r="BG918" s="529"/>
      <c r="BH918" s="529"/>
      <c r="BI918" s="529"/>
      <c r="BJ918" s="529"/>
      <c r="BK918" s="529"/>
      <c r="BL918" s="529"/>
      <c r="BM918" s="529"/>
      <c r="BN918" s="529"/>
      <c r="BO918" s="529"/>
      <c r="BP918" s="529"/>
      <c r="BQ918" s="529"/>
      <c r="BR918" s="529"/>
      <c r="BS918" s="529"/>
      <c r="BT918" s="529"/>
    </row>
    <row r="919">
      <c r="A919" s="499"/>
      <c r="B919" s="527"/>
      <c r="C919" s="527"/>
      <c r="D919" s="528"/>
      <c r="E919" s="528"/>
      <c r="F919" s="528"/>
      <c r="G919" s="528"/>
      <c r="I919" s="529"/>
      <c r="J919" s="527"/>
      <c r="K919" s="527"/>
      <c r="L919" s="527"/>
      <c r="M919" s="528"/>
      <c r="N919" s="528"/>
      <c r="O919" s="528"/>
      <c r="P919" s="528"/>
      <c r="Q919" s="528"/>
      <c r="R919" s="528"/>
      <c r="S919" s="528"/>
      <c r="T919" s="528"/>
      <c r="U919" s="527"/>
      <c r="V919" s="528"/>
      <c r="W919" s="527"/>
      <c r="X919" s="529"/>
      <c r="Y919" s="529"/>
      <c r="Z919" s="529"/>
      <c r="AA919" s="529"/>
      <c r="AB919" s="529"/>
      <c r="AC919" s="529"/>
      <c r="AD919" s="529"/>
      <c r="AE919" s="529"/>
      <c r="AF919" s="529"/>
      <c r="AG919" s="529"/>
      <c r="AH919" s="529"/>
      <c r="AI919" s="529"/>
      <c r="AJ919" s="529"/>
      <c r="AK919" s="529"/>
      <c r="AL919" s="529"/>
      <c r="AM919" s="529"/>
      <c r="AN919" s="529"/>
      <c r="AO919" s="529"/>
      <c r="AP919" s="529"/>
      <c r="AQ919" s="529"/>
      <c r="AR919" s="529"/>
      <c r="AS919" s="529"/>
      <c r="AT919" s="529"/>
      <c r="AU919" s="529"/>
      <c r="AV919" s="529"/>
      <c r="AW919" s="529"/>
      <c r="AX919" s="529"/>
      <c r="AY919" s="529"/>
      <c r="AZ919" s="529"/>
      <c r="BA919" s="529"/>
      <c r="BB919" s="529"/>
      <c r="BC919" s="529"/>
      <c r="BD919" s="529"/>
      <c r="BE919" s="529"/>
      <c r="BF919" s="529"/>
      <c r="BG919" s="529"/>
      <c r="BH919" s="529"/>
      <c r="BI919" s="529"/>
      <c r="BJ919" s="529"/>
      <c r="BK919" s="529"/>
      <c r="BL919" s="529"/>
      <c r="BM919" s="529"/>
      <c r="BN919" s="529"/>
      <c r="BO919" s="529"/>
      <c r="BP919" s="529"/>
      <c r="BQ919" s="529"/>
      <c r="BR919" s="529"/>
      <c r="BS919" s="529"/>
      <c r="BT919" s="529"/>
    </row>
    <row r="920">
      <c r="A920" s="499"/>
      <c r="B920" s="527"/>
      <c r="C920" s="527"/>
      <c r="D920" s="528"/>
      <c r="E920" s="528"/>
      <c r="F920" s="528"/>
      <c r="G920" s="528"/>
      <c r="I920" s="529"/>
      <c r="J920" s="527"/>
      <c r="K920" s="527"/>
      <c r="L920" s="527"/>
      <c r="M920" s="528"/>
      <c r="N920" s="528"/>
      <c r="O920" s="528"/>
      <c r="P920" s="528"/>
      <c r="Q920" s="528"/>
      <c r="R920" s="528"/>
      <c r="S920" s="528"/>
      <c r="T920" s="528"/>
      <c r="U920" s="527"/>
      <c r="V920" s="528"/>
      <c r="W920" s="527"/>
      <c r="X920" s="529"/>
      <c r="Y920" s="529"/>
      <c r="Z920" s="529"/>
      <c r="AA920" s="529"/>
      <c r="AB920" s="529"/>
      <c r="AC920" s="529"/>
      <c r="AD920" s="529"/>
      <c r="AE920" s="529"/>
      <c r="AF920" s="529"/>
      <c r="AG920" s="529"/>
      <c r="AH920" s="529"/>
      <c r="AI920" s="529"/>
      <c r="AJ920" s="529"/>
      <c r="AK920" s="529"/>
      <c r="AL920" s="529"/>
      <c r="AM920" s="529"/>
      <c r="AN920" s="529"/>
      <c r="AO920" s="529"/>
      <c r="AP920" s="529"/>
      <c r="AQ920" s="529"/>
      <c r="AR920" s="529"/>
      <c r="AS920" s="529"/>
      <c r="AT920" s="529"/>
      <c r="AU920" s="529"/>
      <c r="AV920" s="529"/>
      <c r="AW920" s="529"/>
      <c r="AX920" s="529"/>
      <c r="AY920" s="529"/>
      <c r="AZ920" s="529"/>
      <c r="BA920" s="529"/>
      <c r="BB920" s="529"/>
      <c r="BC920" s="529"/>
      <c r="BD920" s="529"/>
      <c r="BE920" s="529"/>
      <c r="BF920" s="529"/>
      <c r="BG920" s="529"/>
      <c r="BH920" s="529"/>
      <c r="BI920" s="529"/>
      <c r="BJ920" s="529"/>
      <c r="BK920" s="529"/>
      <c r="BL920" s="529"/>
      <c r="BM920" s="529"/>
      <c r="BN920" s="529"/>
      <c r="BO920" s="529"/>
      <c r="BP920" s="529"/>
      <c r="BQ920" s="529"/>
      <c r="BR920" s="529"/>
      <c r="BS920" s="529"/>
      <c r="BT920" s="529"/>
    </row>
    <row r="921">
      <c r="A921" s="499"/>
      <c r="B921" s="527"/>
      <c r="C921" s="527"/>
      <c r="D921" s="528"/>
      <c r="E921" s="528"/>
      <c r="F921" s="528"/>
      <c r="G921" s="528"/>
      <c r="I921" s="529"/>
      <c r="J921" s="527"/>
      <c r="K921" s="527"/>
      <c r="L921" s="527"/>
      <c r="M921" s="528"/>
      <c r="N921" s="528"/>
      <c r="O921" s="528"/>
      <c r="P921" s="528"/>
      <c r="Q921" s="528"/>
      <c r="R921" s="528"/>
      <c r="S921" s="528"/>
      <c r="T921" s="528"/>
      <c r="U921" s="527"/>
      <c r="V921" s="528"/>
      <c r="W921" s="527"/>
      <c r="X921" s="529"/>
      <c r="Y921" s="529"/>
      <c r="Z921" s="529"/>
      <c r="AA921" s="529"/>
      <c r="AB921" s="529"/>
      <c r="AC921" s="529"/>
      <c r="AD921" s="529"/>
      <c r="AE921" s="529"/>
      <c r="AF921" s="529"/>
      <c r="AG921" s="529"/>
      <c r="AH921" s="529"/>
      <c r="AI921" s="529"/>
      <c r="AJ921" s="529"/>
      <c r="AK921" s="529"/>
      <c r="AL921" s="529"/>
      <c r="AM921" s="529"/>
      <c r="AN921" s="529"/>
      <c r="AO921" s="529"/>
      <c r="AP921" s="529"/>
      <c r="AQ921" s="529"/>
      <c r="AR921" s="529"/>
      <c r="AS921" s="529"/>
      <c r="AT921" s="529"/>
      <c r="AU921" s="529"/>
      <c r="AV921" s="529"/>
      <c r="AW921" s="529"/>
      <c r="AX921" s="529"/>
      <c r="AY921" s="529"/>
      <c r="AZ921" s="529"/>
      <c r="BA921" s="529"/>
      <c r="BB921" s="529"/>
      <c r="BC921" s="529"/>
      <c r="BD921" s="529"/>
      <c r="BE921" s="529"/>
      <c r="BF921" s="529"/>
      <c r="BG921" s="529"/>
      <c r="BH921" s="529"/>
      <c r="BI921" s="529"/>
      <c r="BJ921" s="529"/>
      <c r="BK921" s="529"/>
      <c r="BL921" s="529"/>
      <c r="BM921" s="529"/>
      <c r="BN921" s="529"/>
      <c r="BO921" s="529"/>
      <c r="BP921" s="529"/>
      <c r="BQ921" s="529"/>
      <c r="BR921" s="529"/>
      <c r="BS921" s="529"/>
      <c r="BT921" s="529"/>
    </row>
    <row r="922">
      <c r="A922" s="499"/>
      <c r="B922" s="527"/>
      <c r="C922" s="527"/>
      <c r="D922" s="528"/>
      <c r="E922" s="528"/>
      <c r="F922" s="528"/>
      <c r="G922" s="528"/>
      <c r="I922" s="529"/>
      <c r="J922" s="527"/>
      <c r="K922" s="527"/>
      <c r="L922" s="527"/>
      <c r="M922" s="528"/>
      <c r="N922" s="528"/>
      <c r="O922" s="528"/>
      <c r="P922" s="528"/>
      <c r="Q922" s="528"/>
      <c r="R922" s="528"/>
      <c r="S922" s="528"/>
      <c r="T922" s="528"/>
      <c r="U922" s="527"/>
      <c r="V922" s="528"/>
      <c r="W922" s="527"/>
      <c r="X922" s="529"/>
      <c r="Y922" s="529"/>
      <c r="Z922" s="529"/>
      <c r="AA922" s="529"/>
      <c r="AB922" s="529"/>
      <c r="AC922" s="529"/>
      <c r="AD922" s="529"/>
      <c r="AE922" s="529"/>
      <c r="AF922" s="529"/>
      <c r="AG922" s="529"/>
      <c r="AH922" s="529"/>
      <c r="AI922" s="529"/>
      <c r="AJ922" s="529"/>
      <c r="AK922" s="529"/>
      <c r="AL922" s="529"/>
      <c r="AM922" s="529"/>
      <c r="AN922" s="529"/>
      <c r="AO922" s="529"/>
      <c r="AP922" s="529"/>
      <c r="AQ922" s="529"/>
      <c r="AR922" s="529"/>
      <c r="AS922" s="529"/>
      <c r="AT922" s="529"/>
      <c r="AU922" s="529"/>
      <c r="AV922" s="529"/>
      <c r="AW922" s="529"/>
      <c r="AX922" s="529"/>
      <c r="AY922" s="529"/>
      <c r="AZ922" s="529"/>
      <c r="BA922" s="529"/>
      <c r="BB922" s="529"/>
      <c r="BC922" s="529"/>
      <c r="BD922" s="529"/>
      <c r="BE922" s="529"/>
      <c r="BF922" s="529"/>
      <c r="BG922" s="529"/>
      <c r="BH922" s="529"/>
      <c r="BI922" s="529"/>
      <c r="BJ922" s="529"/>
      <c r="BK922" s="529"/>
      <c r="BL922" s="529"/>
      <c r="BM922" s="529"/>
      <c r="BN922" s="529"/>
      <c r="BO922" s="529"/>
      <c r="BP922" s="529"/>
      <c r="BQ922" s="529"/>
      <c r="BR922" s="529"/>
      <c r="BS922" s="529"/>
      <c r="BT922" s="529"/>
    </row>
    <row r="923">
      <c r="A923" s="499"/>
      <c r="B923" s="527"/>
      <c r="C923" s="527"/>
      <c r="D923" s="528"/>
      <c r="E923" s="528"/>
      <c r="F923" s="528"/>
      <c r="G923" s="528"/>
      <c r="I923" s="529"/>
      <c r="J923" s="527"/>
      <c r="K923" s="527"/>
      <c r="L923" s="527"/>
      <c r="M923" s="528"/>
      <c r="N923" s="528"/>
      <c r="O923" s="528"/>
      <c r="P923" s="528"/>
      <c r="Q923" s="528"/>
      <c r="R923" s="528"/>
      <c r="S923" s="528"/>
      <c r="T923" s="528"/>
      <c r="U923" s="527"/>
      <c r="V923" s="528"/>
      <c r="W923" s="527"/>
      <c r="X923" s="529"/>
      <c r="Y923" s="529"/>
      <c r="Z923" s="529"/>
      <c r="AA923" s="529"/>
      <c r="AB923" s="529"/>
      <c r="AC923" s="529"/>
      <c r="AD923" s="529"/>
      <c r="AE923" s="529"/>
      <c r="AF923" s="529"/>
      <c r="AG923" s="529"/>
      <c r="AH923" s="529"/>
      <c r="AI923" s="529"/>
      <c r="AJ923" s="529"/>
      <c r="AK923" s="529"/>
      <c r="AL923" s="529"/>
      <c r="AM923" s="529"/>
      <c r="AN923" s="529"/>
      <c r="AO923" s="529"/>
      <c r="AP923" s="529"/>
      <c r="AQ923" s="529"/>
      <c r="AR923" s="529"/>
      <c r="AS923" s="529"/>
      <c r="AT923" s="529"/>
      <c r="AU923" s="529"/>
      <c r="AV923" s="529"/>
      <c r="AW923" s="529"/>
      <c r="AX923" s="529"/>
      <c r="AY923" s="529"/>
      <c r="AZ923" s="529"/>
      <c r="BA923" s="529"/>
      <c r="BB923" s="529"/>
      <c r="BC923" s="529"/>
      <c r="BD923" s="529"/>
      <c r="BE923" s="529"/>
      <c r="BF923" s="529"/>
      <c r="BG923" s="529"/>
      <c r="BH923" s="529"/>
      <c r="BI923" s="529"/>
      <c r="BJ923" s="529"/>
      <c r="BK923" s="529"/>
      <c r="BL923" s="529"/>
      <c r="BM923" s="529"/>
      <c r="BN923" s="529"/>
      <c r="BO923" s="529"/>
      <c r="BP923" s="529"/>
      <c r="BQ923" s="529"/>
      <c r="BR923" s="529"/>
      <c r="BS923" s="529"/>
      <c r="BT923" s="529"/>
    </row>
    <row r="924">
      <c r="A924" s="499"/>
      <c r="B924" s="527"/>
      <c r="C924" s="527"/>
      <c r="D924" s="528"/>
      <c r="E924" s="528"/>
      <c r="F924" s="528"/>
      <c r="G924" s="528"/>
      <c r="I924" s="529"/>
      <c r="J924" s="527"/>
      <c r="K924" s="527"/>
      <c r="L924" s="527"/>
      <c r="M924" s="528"/>
      <c r="N924" s="528"/>
      <c r="O924" s="528"/>
      <c r="P924" s="528"/>
      <c r="Q924" s="528"/>
      <c r="R924" s="528"/>
      <c r="S924" s="528"/>
      <c r="T924" s="528"/>
      <c r="U924" s="527"/>
      <c r="V924" s="528"/>
      <c r="W924" s="527"/>
      <c r="X924" s="529"/>
      <c r="Y924" s="529"/>
      <c r="Z924" s="529"/>
      <c r="AA924" s="529"/>
      <c r="AB924" s="529"/>
      <c r="AC924" s="529"/>
      <c r="AD924" s="529"/>
      <c r="AE924" s="529"/>
      <c r="AF924" s="529"/>
      <c r="AG924" s="529"/>
      <c r="AH924" s="529"/>
      <c r="AI924" s="529"/>
      <c r="AJ924" s="529"/>
      <c r="AK924" s="529"/>
      <c r="AL924" s="529"/>
      <c r="AM924" s="529"/>
      <c r="AN924" s="529"/>
      <c r="AO924" s="529"/>
      <c r="AP924" s="529"/>
      <c r="AQ924" s="529"/>
      <c r="AR924" s="529"/>
      <c r="AS924" s="529"/>
      <c r="AT924" s="529"/>
      <c r="AU924" s="529"/>
      <c r="AV924" s="529"/>
      <c r="AW924" s="529"/>
      <c r="AX924" s="529"/>
      <c r="AY924" s="529"/>
      <c r="AZ924" s="529"/>
      <c r="BA924" s="529"/>
      <c r="BB924" s="529"/>
      <c r="BC924" s="529"/>
      <c r="BD924" s="529"/>
      <c r="BE924" s="529"/>
      <c r="BF924" s="529"/>
      <c r="BG924" s="529"/>
      <c r="BH924" s="529"/>
      <c r="BI924" s="529"/>
      <c r="BJ924" s="529"/>
      <c r="BK924" s="529"/>
      <c r="BL924" s="529"/>
      <c r="BM924" s="529"/>
      <c r="BN924" s="529"/>
      <c r="BO924" s="529"/>
      <c r="BP924" s="529"/>
      <c r="BQ924" s="529"/>
      <c r="BR924" s="529"/>
      <c r="BS924" s="529"/>
      <c r="BT924" s="529"/>
    </row>
    <row r="925">
      <c r="A925" s="499"/>
      <c r="B925" s="527"/>
      <c r="C925" s="527"/>
      <c r="D925" s="528"/>
      <c r="E925" s="528"/>
      <c r="F925" s="528"/>
      <c r="G925" s="528"/>
      <c r="I925" s="529"/>
      <c r="J925" s="527"/>
      <c r="K925" s="527"/>
      <c r="L925" s="527"/>
      <c r="M925" s="528"/>
      <c r="N925" s="528"/>
      <c r="O925" s="528"/>
      <c r="P925" s="528"/>
      <c r="Q925" s="528"/>
      <c r="R925" s="528"/>
      <c r="S925" s="528"/>
      <c r="T925" s="528"/>
      <c r="U925" s="527"/>
      <c r="V925" s="528"/>
      <c r="W925" s="527"/>
      <c r="X925" s="529"/>
      <c r="Y925" s="529"/>
      <c r="Z925" s="529"/>
      <c r="AA925" s="529"/>
      <c r="AB925" s="529"/>
      <c r="AC925" s="529"/>
      <c r="AD925" s="529"/>
      <c r="AE925" s="529"/>
      <c r="AF925" s="529"/>
      <c r="AG925" s="529"/>
      <c r="AH925" s="529"/>
      <c r="AI925" s="529"/>
      <c r="AJ925" s="529"/>
      <c r="AK925" s="529"/>
      <c r="AL925" s="529"/>
      <c r="AM925" s="529"/>
      <c r="AN925" s="529"/>
      <c r="AO925" s="529"/>
      <c r="AP925" s="529"/>
      <c r="AQ925" s="529"/>
      <c r="AR925" s="529"/>
      <c r="AS925" s="529"/>
      <c r="AT925" s="529"/>
      <c r="AU925" s="529"/>
      <c r="AV925" s="529"/>
      <c r="AW925" s="529"/>
      <c r="AX925" s="529"/>
      <c r="AY925" s="529"/>
      <c r="AZ925" s="529"/>
      <c r="BA925" s="529"/>
      <c r="BB925" s="529"/>
      <c r="BC925" s="529"/>
      <c r="BD925" s="529"/>
      <c r="BE925" s="529"/>
      <c r="BF925" s="529"/>
      <c r="BG925" s="529"/>
      <c r="BH925" s="529"/>
      <c r="BI925" s="529"/>
      <c r="BJ925" s="529"/>
      <c r="BK925" s="529"/>
      <c r="BL925" s="529"/>
      <c r="BM925" s="529"/>
      <c r="BN925" s="529"/>
      <c r="BO925" s="529"/>
      <c r="BP925" s="529"/>
      <c r="BQ925" s="529"/>
      <c r="BR925" s="529"/>
      <c r="BS925" s="529"/>
      <c r="BT925" s="529"/>
    </row>
    <row r="926">
      <c r="A926" s="499"/>
      <c r="B926" s="527"/>
      <c r="C926" s="527"/>
      <c r="D926" s="528"/>
      <c r="E926" s="528"/>
      <c r="F926" s="528"/>
      <c r="G926" s="528"/>
      <c r="I926" s="529"/>
      <c r="J926" s="527"/>
      <c r="K926" s="527"/>
      <c r="L926" s="527"/>
      <c r="M926" s="528"/>
      <c r="N926" s="528"/>
      <c r="O926" s="528"/>
      <c r="P926" s="528"/>
      <c r="Q926" s="528"/>
      <c r="R926" s="528"/>
      <c r="S926" s="528"/>
      <c r="T926" s="528"/>
      <c r="U926" s="527"/>
      <c r="V926" s="528"/>
      <c r="W926" s="527"/>
      <c r="X926" s="529"/>
      <c r="Y926" s="529"/>
      <c r="Z926" s="529"/>
      <c r="AA926" s="529"/>
      <c r="AB926" s="529"/>
      <c r="AC926" s="529"/>
      <c r="AD926" s="529"/>
      <c r="AE926" s="529"/>
      <c r="AF926" s="529"/>
      <c r="AG926" s="529"/>
      <c r="AH926" s="529"/>
      <c r="AI926" s="529"/>
      <c r="AJ926" s="529"/>
      <c r="AK926" s="529"/>
      <c r="AL926" s="529"/>
      <c r="AM926" s="529"/>
      <c r="AN926" s="529"/>
      <c r="AO926" s="529"/>
      <c r="AP926" s="529"/>
      <c r="AQ926" s="529"/>
      <c r="AR926" s="529"/>
      <c r="AS926" s="529"/>
      <c r="AT926" s="529"/>
      <c r="AU926" s="529"/>
      <c r="AV926" s="529"/>
      <c r="AW926" s="529"/>
      <c r="AX926" s="529"/>
      <c r="AY926" s="529"/>
      <c r="AZ926" s="529"/>
      <c r="BA926" s="529"/>
      <c r="BB926" s="529"/>
      <c r="BC926" s="529"/>
      <c r="BD926" s="529"/>
      <c r="BE926" s="529"/>
      <c r="BF926" s="529"/>
      <c r="BG926" s="529"/>
      <c r="BH926" s="529"/>
      <c r="BI926" s="529"/>
      <c r="BJ926" s="529"/>
      <c r="BK926" s="529"/>
      <c r="BL926" s="529"/>
      <c r="BM926" s="529"/>
      <c r="BN926" s="529"/>
      <c r="BO926" s="529"/>
      <c r="BP926" s="529"/>
      <c r="BQ926" s="529"/>
      <c r="BR926" s="529"/>
      <c r="BS926" s="529"/>
      <c r="BT926" s="529"/>
    </row>
    <row r="927">
      <c r="A927" s="499"/>
      <c r="B927" s="527"/>
      <c r="C927" s="527"/>
      <c r="D927" s="528"/>
      <c r="E927" s="528"/>
      <c r="F927" s="528"/>
      <c r="G927" s="528"/>
      <c r="I927" s="529"/>
      <c r="J927" s="527"/>
      <c r="K927" s="527"/>
      <c r="L927" s="527"/>
      <c r="M927" s="528"/>
      <c r="N927" s="528"/>
      <c r="O927" s="528"/>
      <c r="P927" s="528"/>
      <c r="Q927" s="528"/>
      <c r="R927" s="528"/>
      <c r="S927" s="528"/>
      <c r="T927" s="528"/>
      <c r="U927" s="527"/>
      <c r="V927" s="528"/>
      <c r="W927" s="527"/>
      <c r="X927" s="529"/>
      <c r="Y927" s="529"/>
      <c r="Z927" s="529"/>
      <c r="AA927" s="529"/>
      <c r="AB927" s="529"/>
      <c r="AC927" s="529"/>
      <c r="AD927" s="529"/>
      <c r="AE927" s="529"/>
      <c r="AF927" s="529"/>
      <c r="AG927" s="529"/>
      <c r="AH927" s="529"/>
      <c r="AI927" s="529"/>
      <c r="AJ927" s="529"/>
      <c r="AK927" s="529"/>
      <c r="AL927" s="529"/>
      <c r="AM927" s="529"/>
      <c r="AN927" s="529"/>
      <c r="AO927" s="529"/>
      <c r="AP927" s="529"/>
      <c r="AQ927" s="529"/>
      <c r="AR927" s="529"/>
      <c r="AS927" s="529"/>
      <c r="AT927" s="529"/>
      <c r="AU927" s="529"/>
      <c r="AV927" s="529"/>
      <c r="AW927" s="529"/>
      <c r="AX927" s="529"/>
      <c r="AY927" s="529"/>
      <c r="AZ927" s="529"/>
      <c r="BA927" s="529"/>
      <c r="BB927" s="529"/>
      <c r="BC927" s="529"/>
      <c r="BD927" s="529"/>
      <c r="BE927" s="529"/>
      <c r="BF927" s="529"/>
      <c r="BG927" s="529"/>
      <c r="BH927" s="529"/>
      <c r="BI927" s="529"/>
      <c r="BJ927" s="529"/>
      <c r="BK927" s="529"/>
      <c r="BL927" s="529"/>
      <c r="BM927" s="529"/>
      <c r="BN927" s="529"/>
      <c r="BO927" s="529"/>
      <c r="BP927" s="529"/>
      <c r="BQ927" s="529"/>
      <c r="BR927" s="529"/>
      <c r="BS927" s="529"/>
      <c r="BT927" s="529"/>
    </row>
    <row r="928">
      <c r="A928" s="499"/>
      <c r="B928" s="527"/>
      <c r="C928" s="527"/>
      <c r="D928" s="528"/>
      <c r="E928" s="528"/>
      <c r="F928" s="528"/>
      <c r="G928" s="528"/>
      <c r="I928" s="529"/>
      <c r="J928" s="527"/>
      <c r="K928" s="527"/>
      <c r="L928" s="527"/>
      <c r="M928" s="528"/>
      <c r="N928" s="528"/>
      <c r="O928" s="528"/>
      <c r="P928" s="528"/>
      <c r="Q928" s="528"/>
      <c r="R928" s="528"/>
      <c r="S928" s="528"/>
      <c r="T928" s="528"/>
      <c r="U928" s="527"/>
      <c r="V928" s="528"/>
      <c r="W928" s="527"/>
      <c r="X928" s="529"/>
      <c r="Y928" s="529"/>
      <c r="Z928" s="529"/>
      <c r="AA928" s="529"/>
      <c r="AB928" s="529"/>
      <c r="AC928" s="529"/>
      <c r="AD928" s="529"/>
      <c r="AE928" s="529"/>
      <c r="AF928" s="529"/>
      <c r="AG928" s="529"/>
      <c r="AH928" s="529"/>
      <c r="AI928" s="529"/>
      <c r="AJ928" s="529"/>
      <c r="AK928" s="529"/>
      <c r="AL928" s="529"/>
      <c r="AM928" s="529"/>
      <c r="AN928" s="529"/>
      <c r="AO928" s="529"/>
      <c r="AP928" s="529"/>
      <c r="AQ928" s="529"/>
      <c r="AR928" s="529"/>
      <c r="AS928" s="529"/>
      <c r="AT928" s="529"/>
      <c r="AU928" s="529"/>
      <c r="AV928" s="529"/>
      <c r="AW928" s="529"/>
      <c r="AX928" s="529"/>
      <c r="AY928" s="529"/>
      <c r="AZ928" s="529"/>
      <c r="BA928" s="529"/>
      <c r="BB928" s="529"/>
      <c r="BC928" s="529"/>
      <c r="BD928" s="529"/>
      <c r="BE928" s="529"/>
      <c r="BF928" s="529"/>
      <c r="BG928" s="529"/>
      <c r="BH928" s="529"/>
      <c r="BI928" s="529"/>
      <c r="BJ928" s="529"/>
      <c r="BK928" s="529"/>
      <c r="BL928" s="529"/>
      <c r="BM928" s="529"/>
      <c r="BN928" s="529"/>
      <c r="BO928" s="529"/>
      <c r="BP928" s="529"/>
      <c r="BQ928" s="529"/>
      <c r="BR928" s="529"/>
      <c r="BS928" s="529"/>
      <c r="BT928" s="529"/>
    </row>
    <row r="929">
      <c r="A929" s="499"/>
      <c r="B929" s="527"/>
      <c r="C929" s="527"/>
      <c r="D929" s="528"/>
      <c r="E929" s="528"/>
      <c r="F929" s="528"/>
      <c r="G929" s="528"/>
      <c r="I929" s="529"/>
      <c r="J929" s="527"/>
      <c r="K929" s="527"/>
      <c r="L929" s="527"/>
      <c r="M929" s="528"/>
      <c r="N929" s="528"/>
      <c r="O929" s="528"/>
      <c r="P929" s="528"/>
      <c r="Q929" s="528"/>
      <c r="R929" s="528"/>
      <c r="S929" s="528"/>
      <c r="T929" s="528"/>
      <c r="U929" s="527"/>
      <c r="V929" s="528"/>
      <c r="W929" s="527"/>
      <c r="X929" s="529"/>
      <c r="Y929" s="529"/>
      <c r="Z929" s="529"/>
      <c r="AA929" s="529"/>
      <c r="AB929" s="529"/>
      <c r="AC929" s="529"/>
      <c r="AD929" s="529"/>
      <c r="AE929" s="529"/>
      <c r="AF929" s="529"/>
      <c r="AG929" s="529"/>
      <c r="AH929" s="529"/>
      <c r="AI929" s="529"/>
      <c r="AJ929" s="529"/>
      <c r="AK929" s="529"/>
      <c r="AL929" s="529"/>
      <c r="AM929" s="529"/>
      <c r="AN929" s="529"/>
      <c r="AO929" s="529"/>
      <c r="AP929" s="529"/>
      <c r="AQ929" s="529"/>
      <c r="AR929" s="529"/>
      <c r="AS929" s="529"/>
      <c r="AT929" s="529"/>
      <c r="AU929" s="529"/>
      <c r="AV929" s="529"/>
      <c r="AW929" s="529"/>
      <c r="AX929" s="529"/>
      <c r="AY929" s="529"/>
      <c r="AZ929" s="529"/>
      <c r="BA929" s="529"/>
      <c r="BB929" s="529"/>
      <c r="BC929" s="529"/>
      <c r="BD929" s="529"/>
      <c r="BE929" s="529"/>
      <c r="BF929" s="529"/>
      <c r="BG929" s="529"/>
      <c r="BH929" s="529"/>
      <c r="BI929" s="529"/>
      <c r="BJ929" s="529"/>
      <c r="BK929" s="529"/>
      <c r="BL929" s="529"/>
      <c r="BM929" s="529"/>
      <c r="BN929" s="529"/>
      <c r="BO929" s="529"/>
      <c r="BP929" s="529"/>
      <c r="BQ929" s="529"/>
      <c r="BR929" s="529"/>
      <c r="BS929" s="529"/>
      <c r="BT929" s="529"/>
    </row>
    <row r="930">
      <c r="A930" s="499"/>
      <c r="B930" s="527"/>
      <c r="C930" s="527"/>
      <c r="D930" s="528"/>
      <c r="E930" s="528"/>
      <c r="F930" s="528"/>
      <c r="G930" s="528"/>
      <c r="I930" s="529"/>
      <c r="J930" s="527"/>
      <c r="K930" s="527"/>
      <c r="L930" s="527"/>
      <c r="M930" s="528"/>
      <c r="N930" s="528"/>
      <c r="O930" s="528"/>
      <c r="P930" s="528"/>
      <c r="Q930" s="528"/>
      <c r="R930" s="528"/>
      <c r="S930" s="528"/>
      <c r="T930" s="528"/>
      <c r="U930" s="527"/>
      <c r="V930" s="528"/>
      <c r="W930" s="527"/>
      <c r="X930" s="529"/>
      <c r="Y930" s="529"/>
      <c r="Z930" s="529"/>
      <c r="AA930" s="529"/>
      <c r="AB930" s="529"/>
      <c r="AC930" s="529"/>
      <c r="AD930" s="529"/>
      <c r="AE930" s="529"/>
      <c r="AF930" s="529"/>
      <c r="AG930" s="529"/>
      <c r="AH930" s="529"/>
      <c r="AI930" s="529"/>
      <c r="AJ930" s="529"/>
      <c r="AK930" s="529"/>
      <c r="AL930" s="529"/>
      <c r="AM930" s="529"/>
      <c r="AN930" s="529"/>
      <c r="AO930" s="529"/>
      <c r="AP930" s="529"/>
      <c r="AQ930" s="529"/>
      <c r="AR930" s="529"/>
      <c r="AS930" s="529"/>
      <c r="AT930" s="529"/>
      <c r="AU930" s="529"/>
      <c r="AV930" s="529"/>
      <c r="AW930" s="529"/>
      <c r="AX930" s="529"/>
      <c r="AY930" s="529"/>
      <c r="AZ930" s="529"/>
      <c r="BA930" s="529"/>
      <c r="BB930" s="529"/>
      <c r="BC930" s="529"/>
      <c r="BD930" s="529"/>
      <c r="BE930" s="529"/>
      <c r="BF930" s="529"/>
      <c r="BG930" s="529"/>
      <c r="BH930" s="529"/>
      <c r="BI930" s="529"/>
      <c r="BJ930" s="529"/>
      <c r="BK930" s="529"/>
      <c r="BL930" s="529"/>
      <c r="BM930" s="529"/>
      <c r="BN930" s="529"/>
      <c r="BO930" s="529"/>
      <c r="BP930" s="529"/>
      <c r="BQ930" s="529"/>
      <c r="BR930" s="529"/>
      <c r="BS930" s="529"/>
      <c r="BT930" s="529"/>
    </row>
    <row r="931">
      <c r="A931" s="499"/>
      <c r="B931" s="527"/>
      <c r="C931" s="527"/>
      <c r="D931" s="528"/>
      <c r="E931" s="528"/>
      <c r="F931" s="528"/>
      <c r="G931" s="528"/>
      <c r="I931" s="529"/>
      <c r="J931" s="527"/>
      <c r="K931" s="527"/>
      <c r="L931" s="527"/>
      <c r="M931" s="528"/>
      <c r="N931" s="528"/>
      <c r="O931" s="528"/>
      <c r="P931" s="528"/>
      <c r="Q931" s="528"/>
      <c r="R931" s="528"/>
      <c r="S931" s="528"/>
      <c r="T931" s="528"/>
      <c r="U931" s="527"/>
      <c r="V931" s="528"/>
      <c r="W931" s="527"/>
      <c r="X931" s="529"/>
      <c r="Y931" s="529"/>
      <c r="Z931" s="529"/>
      <c r="AA931" s="529"/>
      <c r="AB931" s="529"/>
      <c r="AC931" s="529"/>
      <c r="AD931" s="529"/>
      <c r="AE931" s="529"/>
      <c r="AF931" s="529"/>
      <c r="AG931" s="529"/>
      <c r="AH931" s="529"/>
      <c r="AI931" s="529"/>
      <c r="AJ931" s="529"/>
      <c r="AK931" s="529"/>
      <c r="AL931" s="529"/>
      <c r="AM931" s="529"/>
      <c r="AN931" s="529"/>
      <c r="AO931" s="529"/>
      <c r="AP931" s="529"/>
      <c r="AQ931" s="529"/>
      <c r="AR931" s="529"/>
      <c r="AS931" s="529"/>
      <c r="AT931" s="529"/>
      <c r="AU931" s="529"/>
      <c r="AV931" s="529"/>
      <c r="AW931" s="529"/>
      <c r="AX931" s="529"/>
      <c r="AY931" s="529"/>
      <c r="AZ931" s="529"/>
      <c r="BA931" s="529"/>
      <c r="BB931" s="529"/>
      <c r="BC931" s="529"/>
      <c r="BD931" s="529"/>
      <c r="BE931" s="529"/>
      <c r="BF931" s="529"/>
      <c r="BG931" s="529"/>
      <c r="BH931" s="529"/>
      <c r="BI931" s="529"/>
      <c r="BJ931" s="529"/>
      <c r="BK931" s="529"/>
      <c r="BL931" s="529"/>
      <c r="BM931" s="529"/>
      <c r="BN931" s="529"/>
      <c r="BO931" s="529"/>
      <c r="BP931" s="529"/>
      <c r="BQ931" s="529"/>
      <c r="BR931" s="529"/>
      <c r="BS931" s="529"/>
      <c r="BT931" s="529"/>
    </row>
    <row r="932">
      <c r="A932" s="499"/>
      <c r="B932" s="527"/>
      <c r="C932" s="527"/>
      <c r="D932" s="528"/>
      <c r="E932" s="528"/>
      <c r="F932" s="528"/>
      <c r="G932" s="528"/>
      <c r="I932" s="529"/>
      <c r="J932" s="527"/>
      <c r="K932" s="527"/>
      <c r="L932" s="527"/>
      <c r="M932" s="528"/>
      <c r="N932" s="528"/>
      <c r="O932" s="528"/>
      <c r="P932" s="528"/>
      <c r="Q932" s="528"/>
      <c r="R932" s="528"/>
      <c r="S932" s="528"/>
      <c r="T932" s="528"/>
      <c r="U932" s="527"/>
      <c r="V932" s="528"/>
      <c r="W932" s="527"/>
      <c r="X932" s="529"/>
      <c r="Y932" s="529"/>
      <c r="Z932" s="529"/>
      <c r="AA932" s="529"/>
      <c r="AB932" s="529"/>
      <c r="AC932" s="529"/>
      <c r="AD932" s="529"/>
      <c r="AE932" s="529"/>
      <c r="AF932" s="529"/>
      <c r="AG932" s="529"/>
      <c r="AH932" s="529"/>
      <c r="AI932" s="529"/>
      <c r="AJ932" s="529"/>
      <c r="AK932" s="529"/>
      <c r="AL932" s="529"/>
      <c r="AM932" s="529"/>
      <c r="AN932" s="529"/>
      <c r="AO932" s="529"/>
      <c r="AP932" s="529"/>
      <c r="AQ932" s="529"/>
      <c r="AR932" s="529"/>
      <c r="AS932" s="529"/>
      <c r="AT932" s="529"/>
      <c r="AU932" s="529"/>
      <c r="AV932" s="529"/>
      <c r="AW932" s="529"/>
      <c r="AX932" s="529"/>
      <c r="AY932" s="529"/>
      <c r="AZ932" s="529"/>
      <c r="BA932" s="529"/>
      <c r="BB932" s="529"/>
      <c r="BC932" s="529"/>
      <c r="BD932" s="529"/>
      <c r="BE932" s="529"/>
      <c r="BF932" s="529"/>
      <c r="BG932" s="529"/>
      <c r="BH932" s="529"/>
      <c r="BI932" s="529"/>
      <c r="BJ932" s="529"/>
      <c r="BK932" s="529"/>
      <c r="BL932" s="529"/>
      <c r="BM932" s="529"/>
      <c r="BN932" s="529"/>
      <c r="BO932" s="529"/>
      <c r="BP932" s="529"/>
      <c r="BQ932" s="529"/>
      <c r="BR932" s="529"/>
      <c r="BS932" s="529"/>
      <c r="BT932" s="529"/>
    </row>
    <row r="933">
      <c r="A933" s="499"/>
      <c r="B933" s="527"/>
      <c r="C933" s="527"/>
      <c r="D933" s="528"/>
      <c r="E933" s="528"/>
      <c r="F933" s="528"/>
      <c r="G933" s="528"/>
      <c r="I933" s="529"/>
      <c r="J933" s="527"/>
      <c r="K933" s="527"/>
      <c r="L933" s="527"/>
      <c r="M933" s="528"/>
      <c r="N933" s="528"/>
      <c r="O933" s="528"/>
      <c r="P933" s="528"/>
      <c r="Q933" s="528"/>
      <c r="R933" s="528"/>
      <c r="S933" s="528"/>
      <c r="T933" s="528"/>
      <c r="U933" s="527"/>
      <c r="V933" s="528"/>
      <c r="W933" s="527"/>
      <c r="X933" s="529"/>
      <c r="Y933" s="529"/>
      <c r="Z933" s="529"/>
      <c r="AA933" s="529"/>
      <c r="AB933" s="529"/>
      <c r="AC933" s="529"/>
      <c r="AD933" s="529"/>
      <c r="AE933" s="529"/>
      <c r="AF933" s="529"/>
      <c r="AG933" s="529"/>
      <c r="AH933" s="529"/>
      <c r="AI933" s="529"/>
      <c r="AJ933" s="529"/>
      <c r="AK933" s="529"/>
      <c r="AL933" s="529"/>
      <c r="AM933" s="529"/>
      <c r="AN933" s="529"/>
      <c r="AO933" s="529"/>
      <c r="AP933" s="529"/>
      <c r="AQ933" s="529"/>
      <c r="AR933" s="529"/>
      <c r="AS933" s="529"/>
      <c r="AT933" s="529"/>
      <c r="AU933" s="529"/>
      <c r="AV933" s="529"/>
      <c r="AW933" s="529"/>
      <c r="AX933" s="529"/>
      <c r="AY933" s="529"/>
      <c r="AZ933" s="529"/>
      <c r="BA933" s="529"/>
      <c r="BB933" s="529"/>
      <c r="BC933" s="529"/>
      <c r="BD933" s="529"/>
      <c r="BE933" s="529"/>
      <c r="BF933" s="529"/>
      <c r="BG933" s="529"/>
      <c r="BH933" s="529"/>
      <c r="BI933" s="529"/>
      <c r="BJ933" s="529"/>
      <c r="BK933" s="529"/>
      <c r="BL933" s="529"/>
      <c r="BM933" s="529"/>
      <c r="BN933" s="529"/>
      <c r="BO933" s="529"/>
      <c r="BP933" s="529"/>
      <c r="BQ933" s="529"/>
      <c r="BR933" s="529"/>
      <c r="BS933" s="529"/>
      <c r="BT933" s="529"/>
    </row>
    <row r="934">
      <c r="A934" s="499"/>
      <c r="B934" s="527"/>
      <c r="C934" s="527"/>
      <c r="D934" s="528"/>
      <c r="E934" s="528"/>
      <c r="F934" s="528"/>
      <c r="G934" s="528"/>
      <c r="I934" s="529"/>
      <c r="J934" s="527"/>
      <c r="K934" s="527"/>
      <c r="L934" s="527"/>
      <c r="M934" s="528"/>
      <c r="N934" s="528"/>
      <c r="O934" s="528"/>
      <c r="P934" s="528"/>
      <c r="Q934" s="528"/>
      <c r="R934" s="528"/>
      <c r="S934" s="528"/>
      <c r="T934" s="528"/>
      <c r="U934" s="527"/>
      <c r="V934" s="528"/>
      <c r="W934" s="527"/>
      <c r="X934" s="529"/>
      <c r="Y934" s="529"/>
      <c r="Z934" s="529"/>
      <c r="AA934" s="529"/>
      <c r="AB934" s="529"/>
      <c r="AC934" s="529"/>
      <c r="AD934" s="529"/>
      <c r="AE934" s="529"/>
      <c r="AF934" s="529"/>
      <c r="AG934" s="529"/>
      <c r="AH934" s="529"/>
      <c r="AI934" s="529"/>
      <c r="AJ934" s="529"/>
      <c r="AK934" s="529"/>
      <c r="AL934" s="529"/>
      <c r="AM934" s="529"/>
      <c r="AN934" s="529"/>
      <c r="AO934" s="529"/>
      <c r="AP934" s="529"/>
      <c r="AQ934" s="529"/>
      <c r="AR934" s="529"/>
      <c r="AS934" s="529"/>
      <c r="AT934" s="529"/>
      <c r="AU934" s="529"/>
      <c r="AV934" s="529"/>
      <c r="AW934" s="529"/>
      <c r="AX934" s="529"/>
      <c r="AY934" s="529"/>
      <c r="AZ934" s="529"/>
      <c r="BA934" s="529"/>
      <c r="BB934" s="529"/>
      <c r="BC934" s="529"/>
      <c r="BD934" s="529"/>
      <c r="BE934" s="529"/>
      <c r="BF934" s="529"/>
      <c r="BG934" s="529"/>
      <c r="BH934" s="529"/>
      <c r="BI934" s="529"/>
      <c r="BJ934" s="529"/>
      <c r="BK934" s="529"/>
      <c r="BL934" s="529"/>
      <c r="BM934" s="529"/>
      <c r="BN934" s="529"/>
      <c r="BO934" s="529"/>
      <c r="BP934" s="529"/>
      <c r="BQ934" s="529"/>
      <c r="BR934" s="529"/>
      <c r="BS934" s="529"/>
      <c r="BT934" s="529"/>
    </row>
    <row r="935">
      <c r="A935" s="499"/>
      <c r="B935" s="527"/>
      <c r="C935" s="527"/>
      <c r="D935" s="528"/>
      <c r="E935" s="528"/>
      <c r="F935" s="528"/>
      <c r="G935" s="528"/>
      <c r="I935" s="529"/>
      <c r="J935" s="527"/>
      <c r="K935" s="527"/>
      <c r="L935" s="527"/>
      <c r="M935" s="528"/>
      <c r="N935" s="528"/>
      <c r="O935" s="528"/>
      <c r="P935" s="528"/>
      <c r="Q935" s="528"/>
      <c r="R935" s="528"/>
      <c r="S935" s="528"/>
      <c r="T935" s="528"/>
      <c r="U935" s="527"/>
      <c r="V935" s="528"/>
      <c r="W935" s="527"/>
      <c r="X935" s="529"/>
      <c r="Y935" s="529"/>
      <c r="Z935" s="529"/>
      <c r="AA935" s="529"/>
      <c r="AB935" s="529"/>
      <c r="AC935" s="529"/>
      <c r="AD935" s="529"/>
      <c r="AE935" s="529"/>
      <c r="AF935" s="529"/>
      <c r="AG935" s="529"/>
      <c r="AH935" s="529"/>
      <c r="AI935" s="529"/>
      <c r="AJ935" s="529"/>
      <c r="AK935" s="529"/>
      <c r="AL935" s="529"/>
      <c r="AM935" s="529"/>
      <c r="AN935" s="529"/>
      <c r="AO935" s="529"/>
      <c r="AP935" s="529"/>
      <c r="AQ935" s="529"/>
      <c r="AR935" s="529"/>
      <c r="AS935" s="529"/>
      <c r="AT935" s="529"/>
      <c r="AU935" s="529"/>
      <c r="AV935" s="529"/>
      <c r="AW935" s="529"/>
      <c r="AX935" s="529"/>
      <c r="AY935" s="529"/>
      <c r="AZ935" s="529"/>
      <c r="BA935" s="529"/>
      <c r="BB935" s="529"/>
      <c r="BC935" s="529"/>
      <c r="BD935" s="529"/>
      <c r="BE935" s="529"/>
      <c r="BF935" s="529"/>
      <c r="BG935" s="529"/>
      <c r="BH935" s="529"/>
      <c r="BI935" s="529"/>
      <c r="BJ935" s="529"/>
      <c r="BK935" s="529"/>
      <c r="BL935" s="529"/>
      <c r="BM935" s="529"/>
      <c r="BN935" s="529"/>
      <c r="BO935" s="529"/>
      <c r="BP935" s="529"/>
      <c r="BQ935" s="529"/>
      <c r="BR935" s="529"/>
      <c r="BS935" s="529"/>
      <c r="BT935" s="529"/>
    </row>
    <row r="936">
      <c r="A936" s="499"/>
      <c r="B936" s="527"/>
      <c r="C936" s="527"/>
      <c r="D936" s="528"/>
      <c r="E936" s="528"/>
      <c r="F936" s="528"/>
      <c r="G936" s="528"/>
      <c r="I936" s="529"/>
      <c r="J936" s="527"/>
      <c r="K936" s="527"/>
      <c r="L936" s="527"/>
      <c r="M936" s="528"/>
      <c r="N936" s="528"/>
      <c r="O936" s="528"/>
      <c r="P936" s="528"/>
      <c r="Q936" s="528"/>
      <c r="R936" s="528"/>
      <c r="S936" s="528"/>
      <c r="T936" s="528"/>
      <c r="U936" s="527"/>
      <c r="V936" s="528"/>
      <c r="W936" s="527"/>
      <c r="X936" s="529"/>
      <c r="Y936" s="529"/>
      <c r="Z936" s="529"/>
      <c r="AA936" s="529"/>
      <c r="AB936" s="529"/>
      <c r="AC936" s="529"/>
      <c r="AD936" s="529"/>
      <c r="AE936" s="529"/>
      <c r="AF936" s="529"/>
      <c r="AG936" s="529"/>
      <c r="AH936" s="529"/>
      <c r="AI936" s="529"/>
      <c r="AJ936" s="529"/>
      <c r="AK936" s="529"/>
      <c r="AL936" s="529"/>
      <c r="AM936" s="529"/>
      <c r="AN936" s="529"/>
      <c r="AO936" s="529"/>
      <c r="AP936" s="529"/>
      <c r="AQ936" s="529"/>
      <c r="AR936" s="529"/>
      <c r="AS936" s="529"/>
      <c r="AT936" s="529"/>
      <c r="AU936" s="529"/>
      <c r="AV936" s="529"/>
      <c r="AW936" s="529"/>
      <c r="AX936" s="529"/>
      <c r="AY936" s="529"/>
      <c r="AZ936" s="529"/>
      <c r="BA936" s="529"/>
      <c r="BB936" s="529"/>
      <c r="BC936" s="529"/>
      <c r="BD936" s="529"/>
      <c r="BE936" s="529"/>
      <c r="BF936" s="529"/>
      <c r="BG936" s="529"/>
      <c r="BH936" s="529"/>
      <c r="BI936" s="529"/>
      <c r="BJ936" s="529"/>
      <c r="BK936" s="529"/>
      <c r="BL936" s="529"/>
      <c r="BM936" s="529"/>
      <c r="BN936" s="529"/>
      <c r="BO936" s="529"/>
      <c r="BP936" s="529"/>
      <c r="BQ936" s="529"/>
      <c r="BR936" s="529"/>
      <c r="BS936" s="529"/>
      <c r="BT936" s="529"/>
    </row>
    <row r="937">
      <c r="A937" s="499"/>
      <c r="B937" s="527"/>
      <c r="C937" s="527"/>
      <c r="D937" s="528"/>
      <c r="E937" s="528"/>
      <c r="F937" s="528"/>
      <c r="G937" s="528"/>
      <c r="I937" s="529"/>
      <c r="J937" s="527"/>
      <c r="K937" s="527"/>
      <c r="L937" s="527"/>
      <c r="M937" s="528"/>
      <c r="N937" s="528"/>
      <c r="O937" s="528"/>
      <c r="P937" s="528"/>
      <c r="Q937" s="528"/>
      <c r="R937" s="528"/>
      <c r="S937" s="528"/>
      <c r="T937" s="528"/>
      <c r="U937" s="527"/>
      <c r="V937" s="528"/>
      <c r="W937" s="527"/>
      <c r="X937" s="529"/>
      <c r="Y937" s="529"/>
      <c r="Z937" s="529"/>
      <c r="AA937" s="529"/>
      <c r="AB937" s="529"/>
      <c r="AC937" s="529"/>
      <c r="AD937" s="529"/>
      <c r="AE937" s="529"/>
      <c r="AF937" s="529"/>
      <c r="AG937" s="529"/>
      <c r="AH937" s="529"/>
      <c r="AI937" s="529"/>
      <c r="AJ937" s="529"/>
      <c r="AK937" s="529"/>
      <c r="AL937" s="529"/>
      <c r="AM937" s="529"/>
      <c r="AN937" s="529"/>
      <c r="AO937" s="529"/>
      <c r="AP937" s="529"/>
      <c r="AQ937" s="529"/>
      <c r="AR937" s="529"/>
      <c r="AS937" s="529"/>
      <c r="AT937" s="529"/>
      <c r="AU937" s="529"/>
      <c r="AV937" s="529"/>
      <c r="AW937" s="529"/>
      <c r="AX937" s="529"/>
      <c r="AY937" s="529"/>
      <c r="AZ937" s="529"/>
      <c r="BA937" s="529"/>
      <c r="BB937" s="529"/>
      <c r="BC937" s="529"/>
      <c r="BD937" s="529"/>
      <c r="BE937" s="529"/>
      <c r="BF937" s="529"/>
      <c r="BG937" s="529"/>
      <c r="BH937" s="529"/>
      <c r="BI937" s="529"/>
      <c r="BJ937" s="529"/>
      <c r="BK937" s="529"/>
      <c r="BL937" s="529"/>
      <c r="BM937" s="529"/>
      <c r="BN937" s="529"/>
      <c r="BO937" s="529"/>
      <c r="BP937" s="529"/>
      <c r="BQ937" s="529"/>
      <c r="BR937" s="529"/>
      <c r="BS937" s="529"/>
      <c r="BT937" s="529"/>
    </row>
    <row r="938">
      <c r="A938" s="499"/>
      <c r="B938" s="527"/>
      <c r="C938" s="527"/>
      <c r="D938" s="528"/>
      <c r="E938" s="528"/>
      <c r="F938" s="528"/>
      <c r="G938" s="528"/>
      <c r="I938" s="529"/>
      <c r="J938" s="527"/>
      <c r="K938" s="527"/>
      <c r="L938" s="527"/>
      <c r="M938" s="528"/>
      <c r="N938" s="528"/>
      <c r="O938" s="528"/>
      <c r="P938" s="528"/>
      <c r="Q938" s="528"/>
      <c r="R938" s="528"/>
      <c r="S938" s="528"/>
      <c r="T938" s="528"/>
      <c r="U938" s="527"/>
      <c r="V938" s="528"/>
      <c r="W938" s="527"/>
      <c r="X938" s="529"/>
      <c r="Y938" s="529"/>
      <c r="Z938" s="529"/>
      <c r="AA938" s="529"/>
      <c r="AB938" s="529"/>
      <c r="AC938" s="529"/>
      <c r="AD938" s="529"/>
      <c r="AE938" s="529"/>
      <c r="AF938" s="529"/>
      <c r="AG938" s="529"/>
      <c r="AH938" s="529"/>
      <c r="AI938" s="529"/>
      <c r="AJ938" s="529"/>
      <c r="AK938" s="529"/>
      <c r="AL938" s="529"/>
      <c r="AM938" s="529"/>
      <c r="AN938" s="529"/>
      <c r="AO938" s="529"/>
      <c r="AP938" s="529"/>
      <c r="AQ938" s="529"/>
      <c r="AR938" s="529"/>
      <c r="AS938" s="529"/>
      <c r="AT938" s="529"/>
      <c r="AU938" s="529"/>
      <c r="AV938" s="529"/>
      <c r="AW938" s="529"/>
      <c r="AX938" s="529"/>
      <c r="AY938" s="529"/>
      <c r="AZ938" s="529"/>
      <c r="BA938" s="529"/>
      <c r="BB938" s="529"/>
      <c r="BC938" s="529"/>
      <c r="BD938" s="529"/>
      <c r="BE938" s="529"/>
      <c r="BF938" s="529"/>
      <c r="BG938" s="529"/>
      <c r="BH938" s="529"/>
      <c r="BI938" s="529"/>
      <c r="BJ938" s="529"/>
      <c r="BK938" s="529"/>
      <c r="BL938" s="529"/>
      <c r="BM938" s="529"/>
      <c r="BN938" s="529"/>
      <c r="BO938" s="529"/>
      <c r="BP938" s="529"/>
      <c r="BQ938" s="529"/>
      <c r="BR938" s="529"/>
      <c r="BS938" s="529"/>
      <c r="BT938" s="529"/>
    </row>
    <row r="939">
      <c r="A939" s="499"/>
      <c r="B939" s="527"/>
      <c r="C939" s="527"/>
      <c r="D939" s="528"/>
      <c r="E939" s="528"/>
      <c r="F939" s="528"/>
      <c r="G939" s="528"/>
      <c r="I939" s="529"/>
      <c r="J939" s="527"/>
      <c r="K939" s="527"/>
      <c r="L939" s="527"/>
      <c r="M939" s="528"/>
      <c r="N939" s="528"/>
      <c r="O939" s="528"/>
      <c r="P939" s="528"/>
      <c r="Q939" s="528"/>
      <c r="R939" s="528"/>
      <c r="S939" s="528"/>
      <c r="T939" s="528"/>
      <c r="U939" s="527"/>
      <c r="V939" s="528"/>
      <c r="W939" s="527"/>
      <c r="X939" s="529"/>
      <c r="Y939" s="529"/>
      <c r="Z939" s="529"/>
      <c r="AA939" s="529"/>
      <c r="AB939" s="529"/>
      <c r="AC939" s="529"/>
      <c r="AD939" s="529"/>
      <c r="AE939" s="529"/>
      <c r="AF939" s="529"/>
      <c r="AG939" s="529"/>
      <c r="AH939" s="529"/>
      <c r="AI939" s="529"/>
      <c r="AJ939" s="529"/>
      <c r="AK939" s="529"/>
      <c r="AL939" s="529"/>
      <c r="AM939" s="529"/>
      <c r="AN939" s="529"/>
      <c r="AO939" s="529"/>
      <c r="AP939" s="529"/>
      <c r="AQ939" s="529"/>
      <c r="AR939" s="529"/>
      <c r="AS939" s="529"/>
      <c r="AT939" s="529"/>
      <c r="AU939" s="529"/>
      <c r="AV939" s="529"/>
      <c r="AW939" s="529"/>
      <c r="AX939" s="529"/>
      <c r="AY939" s="529"/>
      <c r="AZ939" s="529"/>
      <c r="BA939" s="529"/>
      <c r="BB939" s="529"/>
      <c r="BC939" s="529"/>
      <c r="BD939" s="529"/>
      <c r="BE939" s="529"/>
      <c r="BF939" s="529"/>
      <c r="BG939" s="529"/>
      <c r="BH939" s="529"/>
      <c r="BI939" s="529"/>
      <c r="BJ939" s="529"/>
      <c r="BK939" s="529"/>
      <c r="BL939" s="529"/>
      <c r="BM939" s="529"/>
      <c r="BN939" s="529"/>
      <c r="BO939" s="529"/>
      <c r="BP939" s="529"/>
      <c r="BQ939" s="529"/>
      <c r="BR939" s="529"/>
      <c r="BS939" s="529"/>
      <c r="BT939" s="529"/>
    </row>
    <row r="940">
      <c r="A940" s="499"/>
      <c r="B940" s="527"/>
      <c r="C940" s="527"/>
      <c r="D940" s="528"/>
      <c r="E940" s="528"/>
      <c r="F940" s="528"/>
      <c r="G940" s="528"/>
      <c r="I940" s="529"/>
      <c r="J940" s="527"/>
      <c r="K940" s="527"/>
      <c r="L940" s="527"/>
      <c r="M940" s="528"/>
      <c r="N940" s="528"/>
      <c r="O940" s="528"/>
      <c r="P940" s="528"/>
      <c r="Q940" s="528"/>
      <c r="R940" s="528"/>
      <c r="S940" s="528"/>
      <c r="T940" s="528"/>
      <c r="U940" s="527"/>
      <c r="V940" s="528"/>
      <c r="W940" s="527"/>
      <c r="X940" s="529"/>
      <c r="Y940" s="529"/>
      <c r="Z940" s="529"/>
      <c r="AA940" s="529"/>
      <c r="AB940" s="529"/>
      <c r="AC940" s="529"/>
      <c r="AD940" s="529"/>
      <c r="AE940" s="529"/>
      <c r="AF940" s="529"/>
      <c r="AG940" s="529"/>
      <c r="AH940" s="529"/>
      <c r="AI940" s="529"/>
      <c r="AJ940" s="529"/>
      <c r="AK940" s="529"/>
      <c r="AL940" s="529"/>
      <c r="AM940" s="529"/>
      <c r="AN940" s="529"/>
      <c r="AO940" s="529"/>
      <c r="AP940" s="529"/>
      <c r="AQ940" s="529"/>
      <c r="AR940" s="529"/>
      <c r="AS940" s="529"/>
      <c r="AT940" s="529"/>
      <c r="AU940" s="529"/>
      <c r="AV940" s="529"/>
      <c r="AW940" s="529"/>
      <c r="AX940" s="529"/>
      <c r="AY940" s="529"/>
      <c r="AZ940" s="529"/>
      <c r="BA940" s="529"/>
      <c r="BB940" s="529"/>
      <c r="BC940" s="529"/>
      <c r="BD940" s="529"/>
      <c r="BE940" s="529"/>
      <c r="BF940" s="529"/>
      <c r="BG940" s="529"/>
      <c r="BH940" s="529"/>
      <c r="BI940" s="529"/>
      <c r="BJ940" s="529"/>
      <c r="BK940" s="529"/>
      <c r="BL940" s="529"/>
      <c r="BM940" s="529"/>
      <c r="BN940" s="529"/>
      <c r="BO940" s="529"/>
      <c r="BP940" s="529"/>
      <c r="BQ940" s="529"/>
      <c r="BR940" s="529"/>
      <c r="BS940" s="529"/>
      <c r="BT940" s="529"/>
    </row>
    <row r="941">
      <c r="A941" s="499"/>
      <c r="B941" s="527"/>
      <c r="C941" s="527"/>
      <c r="D941" s="528"/>
      <c r="E941" s="528"/>
      <c r="F941" s="528"/>
      <c r="G941" s="528"/>
      <c r="I941" s="529"/>
      <c r="J941" s="527"/>
      <c r="K941" s="527"/>
      <c r="L941" s="527"/>
      <c r="M941" s="528"/>
      <c r="N941" s="528"/>
      <c r="O941" s="528"/>
      <c r="P941" s="528"/>
      <c r="Q941" s="528"/>
      <c r="R941" s="528"/>
      <c r="S941" s="528"/>
      <c r="T941" s="528"/>
      <c r="U941" s="527"/>
      <c r="V941" s="528"/>
      <c r="W941" s="527"/>
      <c r="X941" s="529"/>
      <c r="Y941" s="529"/>
      <c r="Z941" s="529"/>
      <c r="AA941" s="529"/>
      <c r="AB941" s="529"/>
      <c r="AC941" s="529"/>
      <c r="AD941" s="529"/>
      <c r="AE941" s="529"/>
      <c r="AF941" s="529"/>
      <c r="AG941" s="529"/>
      <c r="AH941" s="529"/>
      <c r="AI941" s="529"/>
      <c r="AJ941" s="529"/>
      <c r="AK941" s="529"/>
      <c r="AL941" s="529"/>
      <c r="AM941" s="529"/>
      <c r="AN941" s="529"/>
      <c r="AO941" s="529"/>
      <c r="AP941" s="529"/>
      <c r="AQ941" s="529"/>
      <c r="AR941" s="529"/>
      <c r="AS941" s="529"/>
      <c r="AT941" s="529"/>
      <c r="AU941" s="529"/>
      <c r="AV941" s="529"/>
      <c r="AW941" s="529"/>
      <c r="AX941" s="529"/>
      <c r="AY941" s="529"/>
      <c r="AZ941" s="529"/>
      <c r="BA941" s="529"/>
      <c r="BB941" s="529"/>
      <c r="BC941" s="529"/>
      <c r="BD941" s="529"/>
      <c r="BE941" s="529"/>
      <c r="BF941" s="529"/>
      <c r="BG941" s="529"/>
      <c r="BH941" s="529"/>
      <c r="BI941" s="529"/>
      <c r="BJ941" s="529"/>
      <c r="BK941" s="529"/>
      <c r="BL941" s="529"/>
      <c r="BM941" s="529"/>
      <c r="BN941" s="529"/>
      <c r="BO941" s="529"/>
      <c r="BP941" s="529"/>
      <c r="BQ941" s="529"/>
      <c r="BR941" s="529"/>
      <c r="BS941" s="529"/>
      <c r="BT941" s="529"/>
    </row>
    <row r="942">
      <c r="A942" s="499"/>
      <c r="B942" s="527"/>
      <c r="C942" s="527"/>
      <c r="D942" s="528"/>
      <c r="E942" s="528"/>
      <c r="F942" s="528"/>
      <c r="G942" s="528"/>
      <c r="I942" s="529"/>
      <c r="J942" s="527"/>
      <c r="K942" s="527"/>
      <c r="L942" s="527"/>
      <c r="M942" s="528"/>
      <c r="N942" s="528"/>
      <c r="O942" s="528"/>
      <c r="P942" s="528"/>
      <c r="Q942" s="528"/>
      <c r="R942" s="528"/>
      <c r="S942" s="528"/>
      <c r="T942" s="528"/>
      <c r="U942" s="527"/>
      <c r="V942" s="528"/>
      <c r="W942" s="527"/>
      <c r="X942" s="529"/>
      <c r="Y942" s="529"/>
      <c r="Z942" s="529"/>
      <c r="AA942" s="529"/>
      <c r="AB942" s="529"/>
      <c r="AC942" s="529"/>
      <c r="AD942" s="529"/>
      <c r="AE942" s="529"/>
      <c r="AF942" s="529"/>
      <c r="AG942" s="529"/>
      <c r="AH942" s="529"/>
      <c r="AI942" s="529"/>
      <c r="AJ942" s="529"/>
      <c r="AK942" s="529"/>
      <c r="AL942" s="529"/>
      <c r="AM942" s="529"/>
      <c r="AN942" s="529"/>
      <c r="AO942" s="529"/>
      <c r="AP942" s="529"/>
      <c r="AQ942" s="529"/>
      <c r="AR942" s="529"/>
      <c r="AS942" s="529"/>
      <c r="AT942" s="529"/>
      <c r="AU942" s="529"/>
      <c r="AV942" s="529"/>
      <c r="AW942" s="529"/>
      <c r="AX942" s="529"/>
      <c r="AY942" s="529"/>
      <c r="AZ942" s="529"/>
      <c r="BA942" s="529"/>
      <c r="BB942" s="529"/>
      <c r="BC942" s="529"/>
      <c r="BD942" s="529"/>
      <c r="BE942" s="529"/>
      <c r="BF942" s="529"/>
      <c r="BG942" s="529"/>
      <c r="BH942" s="529"/>
      <c r="BI942" s="529"/>
      <c r="BJ942" s="529"/>
      <c r="BK942" s="529"/>
      <c r="BL942" s="529"/>
      <c r="BM942" s="529"/>
      <c r="BN942" s="529"/>
      <c r="BO942" s="529"/>
      <c r="BP942" s="529"/>
      <c r="BQ942" s="529"/>
      <c r="BR942" s="529"/>
      <c r="BS942" s="529"/>
      <c r="BT942" s="529"/>
    </row>
    <row r="943">
      <c r="A943" s="499"/>
      <c r="B943" s="527"/>
      <c r="C943" s="527"/>
      <c r="D943" s="528"/>
      <c r="E943" s="528"/>
      <c r="F943" s="528"/>
      <c r="G943" s="528"/>
      <c r="I943" s="529"/>
      <c r="J943" s="527"/>
      <c r="K943" s="527"/>
      <c r="L943" s="527"/>
      <c r="M943" s="528"/>
      <c r="N943" s="528"/>
      <c r="O943" s="528"/>
      <c r="P943" s="528"/>
      <c r="Q943" s="528"/>
      <c r="R943" s="528"/>
      <c r="S943" s="528"/>
      <c r="T943" s="528"/>
      <c r="U943" s="527"/>
      <c r="V943" s="528"/>
      <c r="W943" s="527"/>
      <c r="X943" s="529"/>
      <c r="Y943" s="529"/>
      <c r="Z943" s="529"/>
      <c r="AA943" s="529"/>
      <c r="AB943" s="529"/>
      <c r="AC943" s="529"/>
      <c r="AD943" s="529"/>
      <c r="AE943" s="529"/>
      <c r="AF943" s="529"/>
      <c r="AG943" s="529"/>
      <c r="AH943" s="529"/>
      <c r="AI943" s="529"/>
      <c r="AJ943" s="529"/>
      <c r="AK943" s="529"/>
      <c r="AL943" s="529"/>
      <c r="AM943" s="529"/>
      <c r="AN943" s="529"/>
      <c r="AO943" s="529"/>
      <c r="AP943" s="529"/>
      <c r="AQ943" s="529"/>
      <c r="AR943" s="529"/>
      <c r="AS943" s="529"/>
      <c r="AT943" s="529"/>
      <c r="AU943" s="529"/>
      <c r="AV943" s="529"/>
      <c r="AW943" s="529"/>
      <c r="AX943" s="529"/>
      <c r="AY943" s="529"/>
      <c r="AZ943" s="529"/>
      <c r="BA943" s="529"/>
      <c r="BB943" s="529"/>
      <c r="BC943" s="529"/>
      <c r="BD943" s="529"/>
      <c r="BE943" s="529"/>
      <c r="BF943" s="529"/>
      <c r="BG943" s="529"/>
      <c r="BH943" s="529"/>
      <c r="BI943" s="529"/>
      <c r="BJ943" s="529"/>
      <c r="BK943" s="529"/>
      <c r="BL943" s="529"/>
      <c r="BM943" s="529"/>
      <c r="BN943" s="529"/>
      <c r="BO943" s="529"/>
      <c r="BP943" s="529"/>
      <c r="BQ943" s="529"/>
      <c r="BR943" s="529"/>
      <c r="BS943" s="529"/>
      <c r="BT943" s="529"/>
    </row>
    <row r="944">
      <c r="A944" s="499"/>
      <c r="B944" s="527"/>
      <c r="C944" s="527"/>
      <c r="D944" s="528"/>
      <c r="E944" s="528"/>
      <c r="F944" s="528"/>
      <c r="G944" s="528"/>
      <c r="I944" s="529"/>
      <c r="J944" s="527"/>
      <c r="K944" s="527"/>
      <c r="L944" s="527"/>
      <c r="M944" s="528"/>
      <c r="N944" s="528"/>
      <c r="O944" s="528"/>
      <c r="P944" s="528"/>
      <c r="Q944" s="528"/>
      <c r="R944" s="528"/>
      <c r="S944" s="528"/>
      <c r="T944" s="528"/>
      <c r="U944" s="527"/>
      <c r="V944" s="528"/>
      <c r="W944" s="527"/>
      <c r="X944" s="529"/>
      <c r="Y944" s="529"/>
      <c r="Z944" s="529"/>
      <c r="AA944" s="529"/>
      <c r="AB944" s="529"/>
      <c r="AC944" s="529"/>
      <c r="AD944" s="529"/>
      <c r="AE944" s="529"/>
      <c r="AF944" s="529"/>
      <c r="AG944" s="529"/>
      <c r="AH944" s="529"/>
      <c r="AI944" s="529"/>
      <c r="AJ944" s="529"/>
      <c r="AK944" s="529"/>
      <c r="AL944" s="529"/>
      <c r="AM944" s="529"/>
      <c r="AN944" s="529"/>
      <c r="AO944" s="529"/>
      <c r="AP944" s="529"/>
      <c r="AQ944" s="529"/>
      <c r="AR944" s="529"/>
      <c r="AS944" s="529"/>
      <c r="AT944" s="529"/>
      <c r="AU944" s="529"/>
      <c r="AV944" s="529"/>
      <c r="AW944" s="529"/>
      <c r="AX944" s="529"/>
      <c r="AY944" s="529"/>
      <c r="AZ944" s="529"/>
      <c r="BA944" s="529"/>
      <c r="BB944" s="529"/>
      <c r="BC944" s="529"/>
      <c r="BD944" s="529"/>
      <c r="BE944" s="529"/>
      <c r="BF944" s="529"/>
      <c r="BG944" s="529"/>
      <c r="BH944" s="529"/>
      <c r="BI944" s="529"/>
      <c r="BJ944" s="529"/>
      <c r="BK944" s="529"/>
      <c r="BL944" s="529"/>
      <c r="BM944" s="529"/>
      <c r="BN944" s="529"/>
      <c r="BO944" s="529"/>
      <c r="BP944" s="529"/>
      <c r="BQ944" s="529"/>
      <c r="BR944" s="529"/>
      <c r="BS944" s="529"/>
      <c r="BT944" s="529"/>
    </row>
    <row r="945">
      <c r="A945" s="499"/>
      <c r="B945" s="527"/>
      <c r="C945" s="527"/>
      <c r="D945" s="528"/>
      <c r="E945" s="528"/>
      <c r="F945" s="528"/>
      <c r="G945" s="528"/>
      <c r="I945" s="529"/>
      <c r="J945" s="527"/>
      <c r="K945" s="527"/>
      <c r="L945" s="527"/>
      <c r="M945" s="528"/>
      <c r="N945" s="528"/>
      <c r="O945" s="528"/>
      <c r="P945" s="528"/>
      <c r="Q945" s="528"/>
      <c r="R945" s="528"/>
      <c r="S945" s="528"/>
      <c r="T945" s="528"/>
      <c r="U945" s="527"/>
      <c r="V945" s="528"/>
      <c r="W945" s="527"/>
      <c r="X945" s="529"/>
      <c r="Y945" s="529"/>
      <c r="Z945" s="529"/>
      <c r="AA945" s="529"/>
      <c r="AB945" s="529"/>
      <c r="AC945" s="529"/>
      <c r="AD945" s="529"/>
      <c r="AE945" s="529"/>
      <c r="AF945" s="529"/>
      <c r="AG945" s="529"/>
      <c r="AH945" s="529"/>
      <c r="AI945" s="529"/>
      <c r="AJ945" s="529"/>
      <c r="AK945" s="529"/>
      <c r="AL945" s="529"/>
      <c r="AM945" s="529"/>
      <c r="AN945" s="529"/>
      <c r="AO945" s="529"/>
      <c r="AP945" s="529"/>
      <c r="AQ945" s="529"/>
      <c r="AR945" s="529"/>
      <c r="AS945" s="529"/>
      <c r="AT945" s="529"/>
      <c r="AU945" s="529"/>
      <c r="AV945" s="529"/>
      <c r="AW945" s="529"/>
      <c r="AX945" s="529"/>
      <c r="AY945" s="529"/>
      <c r="AZ945" s="529"/>
      <c r="BA945" s="529"/>
      <c r="BB945" s="529"/>
      <c r="BC945" s="529"/>
      <c r="BD945" s="529"/>
      <c r="BE945" s="529"/>
      <c r="BF945" s="529"/>
      <c r="BG945" s="529"/>
      <c r="BH945" s="529"/>
      <c r="BI945" s="529"/>
      <c r="BJ945" s="529"/>
      <c r="BK945" s="529"/>
      <c r="BL945" s="529"/>
      <c r="BM945" s="529"/>
      <c r="BN945" s="529"/>
      <c r="BO945" s="529"/>
      <c r="BP945" s="529"/>
      <c r="BQ945" s="529"/>
      <c r="BR945" s="529"/>
      <c r="BS945" s="529"/>
      <c r="BT945" s="529"/>
    </row>
    <row r="946">
      <c r="A946" s="499"/>
      <c r="B946" s="527"/>
      <c r="C946" s="527"/>
      <c r="D946" s="528"/>
      <c r="E946" s="528"/>
      <c r="F946" s="528"/>
      <c r="G946" s="528"/>
      <c r="I946" s="529"/>
      <c r="J946" s="527"/>
      <c r="K946" s="527"/>
      <c r="L946" s="527"/>
      <c r="M946" s="528"/>
      <c r="N946" s="528"/>
      <c r="O946" s="528"/>
      <c r="P946" s="528"/>
      <c r="Q946" s="528"/>
      <c r="R946" s="528"/>
      <c r="S946" s="528"/>
      <c r="T946" s="528"/>
      <c r="U946" s="527"/>
      <c r="V946" s="528"/>
      <c r="W946" s="527"/>
      <c r="X946" s="529"/>
      <c r="Y946" s="529"/>
      <c r="Z946" s="529"/>
      <c r="AA946" s="529"/>
      <c r="AB946" s="529"/>
      <c r="AC946" s="529"/>
      <c r="AD946" s="529"/>
      <c r="AE946" s="529"/>
      <c r="AF946" s="529"/>
      <c r="AG946" s="529"/>
      <c r="AH946" s="529"/>
      <c r="AI946" s="529"/>
      <c r="AJ946" s="529"/>
      <c r="AK946" s="529"/>
      <c r="AL946" s="529"/>
      <c r="AM946" s="529"/>
      <c r="AN946" s="529"/>
      <c r="AO946" s="529"/>
      <c r="AP946" s="529"/>
      <c r="AQ946" s="529"/>
      <c r="AR946" s="529"/>
      <c r="AS946" s="529"/>
      <c r="AT946" s="529"/>
      <c r="AU946" s="529"/>
      <c r="AV946" s="529"/>
      <c r="AW946" s="529"/>
      <c r="AX946" s="529"/>
      <c r="AY946" s="529"/>
      <c r="AZ946" s="529"/>
      <c r="BA946" s="529"/>
      <c r="BB946" s="529"/>
      <c r="BC946" s="529"/>
      <c r="BD946" s="529"/>
      <c r="BE946" s="529"/>
      <c r="BF946" s="529"/>
      <c r="BG946" s="529"/>
      <c r="BH946" s="529"/>
      <c r="BI946" s="529"/>
      <c r="BJ946" s="529"/>
      <c r="BK946" s="529"/>
      <c r="BL946" s="529"/>
      <c r="BM946" s="529"/>
      <c r="BN946" s="529"/>
      <c r="BO946" s="529"/>
      <c r="BP946" s="529"/>
      <c r="BQ946" s="529"/>
      <c r="BR946" s="529"/>
      <c r="BS946" s="529"/>
      <c r="BT946" s="529"/>
    </row>
    <row r="947">
      <c r="A947" s="499"/>
      <c r="B947" s="527"/>
      <c r="C947" s="527"/>
      <c r="D947" s="528"/>
      <c r="E947" s="528"/>
      <c r="F947" s="528"/>
      <c r="G947" s="528"/>
      <c r="I947" s="529"/>
      <c r="J947" s="527"/>
      <c r="K947" s="527"/>
      <c r="L947" s="527"/>
      <c r="M947" s="528"/>
      <c r="N947" s="528"/>
      <c r="O947" s="528"/>
      <c r="P947" s="528"/>
      <c r="Q947" s="528"/>
      <c r="R947" s="528"/>
      <c r="S947" s="528"/>
      <c r="T947" s="528"/>
      <c r="U947" s="527"/>
      <c r="V947" s="528"/>
      <c r="W947" s="527"/>
      <c r="X947" s="529"/>
      <c r="Y947" s="529"/>
      <c r="Z947" s="529"/>
      <c r="AA947" s="529"/>
      <c r="AB947" s="529"/>
      <c r="AC947" s="529"/>
      <c r="AD947" s="529"/>
      <c r="AE947" s="529"/>
      <c r="AF947" s="529"/>
      <c r="AG947" s="529"/>
      <c r="AH947" s="529"/>
      <c r="AI947" s="529"/>
      <c r="AJ947" s="529"/>
      <c r="AK947" s="529"/>
      <c r="AL947" s="529"/>
      <c r="AM947" s="529"/>
      <c r="AN947" s="529"/>
      <c r="AO947" s="529"/>
      <c r="AP947" s="529"/>
      <c r="AQ947" s="529"/>
      <c r="AR947" s="529"/>
      <c r="AS947" s="529"/>
      <c r="AT947" s="529"/>
      <c r="AU947" s="529"/>
      <c r="AV947" s="529"/>
      <c r="AW947" s="529"/>
      <c r="AX947" s="529"/>
      <c r="AY947" s="529"/>
      <c r="AZ947" s="529"/>
      <c r="BA947" s="529"/>
      <c r="BB947" s="529"/>
      <c r="BC947" s="529"/>
      <c r="BD947" s="529"/>
      <c r="BE947" s="529"/>
      <c r="BF947" s="529"/>
      <c r="BG947" s="529"/>
      <c r="BH947" s="529"/>
      <c r="BI947" s="529"/>
      <c r="BJ947" s="529"/>
      <c r="BK947" s="529"/>
      <c r="BL947" s="529"/>
      <c r="BM947" s="529"/>
      <c r="BN947" s="529"/>
      <c r="BO947" s="529"/>
      <c r="BP947" s="529"/>
      <c r="BQ947" s="529"/>
      <c r="BR947" s="529"/>
      <c r="BS947" s="529"/>
      <c r="BT947" s="529"/>
    </row>
    <row r="948">
      <c r="A948" s="499"/>
      <c r="B948" s="527"/>
      <c r="C948" s="527"/>
      <c r="D948" s="528"/>
      <c r="E948" s="528"/>
      <c r="F948" s="528"/>
      <c r="G948" s="528"/>
      <c r="I948" s="529"/>
      <c r="J948" s="527"/>
      <c r="K948" s="527"/>
      <c r="L948" s="527"/>
      <c r="M948" s="528"/>
      <c r="N948" s="528"/>
      <c r="O948" s="528"/>
      <c r="P948" s="528"/>
      <c r="Q948" s="528"/>
      <c r="R948" s="528"/>
      <c r="S948" s="528"/>
      <c r="T948" s="528"/>
      <c r="U948" s="527"/>
      <c r="V948" s="528"/>
      <c r="W948" s="527"/>
      <c r="X948" s="529"/>
      <c r="Y948" s="529"/>
      <c r="Z948" s="529"/>
      <c r="AA948" s="529"/>
      <c r="AB948" s="529"/>
      <c r="AC948" s="529"/>
      <c r="AD948" s="529"/>
      <c r="AE948" s="529"/>
      <c r="AF948" s="529"/>
      <c r="AG948" s="529"/>
      <c r="AH948" s="529"/>
      <c r="AI948" s="529"/>
      <c r="AJ948" s="529"/>
      <c r="AK948" s="529"/>
      <c r="AL948" s="529"/>
      <c r="AM948" s="529"/>
      <c r="AN948" s="529"/>
      <c r="AO948" s="529"/>
      <c r="AP948" s="529"/>
      <c r="AQ948" s="529"/>
      <c r="AR948" s="529"/>
      <c r="AS948" s="529"/>
      <c r="AT948" s="529"/>
      <c r="AU948" s="529"/>
      <c r="AV948" s="529"/>
      <c r="AW948" s="529"/>
      <c r="AX948" s="529"/>
      <c r="AY948" s="529"/>
      <c r="AZ948" s="529"/>
      <c r="BA948" s="529"/>
      <c r="BB948" s="529"/>
      <c r="BC948" s="529"/>
      <c r="BD948" s="529"/>
      <c r="BE948" s="529"/>
      <c r="BF948" s="529"/>
      <c r="BG948" s="529"/>
      <c r="BH948" s="529"/>
      <c r="BI948" s="529"/>
      <c r="BJ948" s="529"/>
      <c r="BK948" s="529"/>
      <c r="BL948" s="529"/>
      <c r="BM948" s="529"/>
      <c r="BN948" s="529"/>
      <c r="BO948" s="529"/>
      <c r="BP948" s="529"/>
      <c r="BQ948" s="529"/>
      <c r="BR948" s="529"/>
      <c r="BS948" s="529"/>
      <c r="BT948" s="529"/>
    </row>
    <row r="949">
      <c r="A949" s="499"/>
      <c r="B949" s="527"/>
      <c r="C949" s="527"/>
      <c r="D949" s="528"/>
      <c r="E949" s="528"/>
      <c r="F949" s="528"/>
      <c r="G949" s="528"/>
      <c r="I949" s="529"/>
      <c r="J949" s="527"/>
      <c r="K949" s="527"/>
      <c r="L949" s="527"/>
      <c r="M949" s="528"/>
      <c r="N949" s="528"/>
      <c r="O949" s="528"/>
      <c r="P949" s="528"/>
      <c r="Q949" s="528"/>
      <c r="R949" s="528"/>
      <c r="S949" s="528"/>
      <c r="T949" s="528"/>
      <c r="U949" s="527"/>
      <c r="V949" s="528"/>
      <c r="W949" s="527"/>
      <c r="X949" s="529"/>
      <c r="Y949" s="529"/>
      <c r="Z949" s="529"/>
      <c r="AA949" s="529"/>
      <c r="AB949" s="529"/>
      <c r="AC949" s="529"/>
      <c r="AD949" s="529"/>
      <c r="AE949" s="529"/>
      <c r="AF949" s="529"/>
      <c r="AG949" s="529"/>
      <c r="AH949" s="529"/>
      <c r="AI949" s="529"/>
      <c r="AJ949" s="529"/>
      <c r="AK949" s="529"/>
      <c r="AL949" s="529"/>
      <c r="AM949" s="529"/>
      <c r="AN949" s="529"/>
      <c r="AO949" s="529"/>
      <c r="AP949" s="529"/>
      <c r="AQ949" s="529"/>
      <c r="AR949" s="529"/>
      <c r="AS949" s="529"/>
      <c r="AT949" s="529"/>
      <c r="AU949" s="529"/>
      <c r="AV949" s="529"/>
      <c r="AW949" s="529"/>
      <c r="AX949" s="529"/>
      <c r="AY949" s="529"/>
      <c r="AZ949" s="529"/>
      <c r="BA949" s="529"/>
      <c r="BB949" s="529"/>
      <c r="BC949" s="529"/>
      <c r="BD949" s="529"/>
      <c r="BE949" s="529"/>
      <c r="BF949" s="529"/>
      <c r="BG949" s="529"/>
      <c r="BH949" s="529"/>
      <c r="BI949" s="529"/>
      <c r="BJ949" s="529"/>
      <c r="BK949" s="529"/>
      <c r="BL949" s="529"/>
      <c r="BM949" s="529"/>
      <c r="BN949" s="529"/>
      <c r="BO949" s="529"/>
      <c r="BP949" s="529"/>
      <c r="BQ949" s="529"/>
      <c r="BR949" s="529"/>
      <c r="BS949" s="529"/>
      <c r="BT949" s="529"/>
    </row>
    <row r="950">
      <c r="A950" s="499"/>
      <c r="B950" s="527"/>
      <c r="C950" s="527"/>
      <c r="D950" s="528"/>
      <c r="E950" s="528"/>
      <c r="F950" s="528"/>
      <c r="G950" s="528"/>
      <c r="I950" s="529"/>
      <c r="J950" s="527"/>
      <c r="K950" s="527"/>
      <c r="L950" s="527"/>
      <c r="M950" s="528"/>
      <c r="N950" s="528"/>
      <c r="O950" s="528"/>
      <c r="P950" s="528"/>
      <c r="Q950" s="528"/>
      <c r="R950" s="528"/>
      <c r="S950" s="528"/>
      <c r="T950" s="528"/>
      <c r="U950" s="527"/>
      <c r="V950" s="528"/>
      <c r="W950" s="527"/>
      <c r="X950" s="529"/>
      <c r="Y950" s="529"/>
      <c r="Z950" s="529"/>
      <c r="AA950" s="529"/>
      <c r="AB950" s="529"/>
      <c r="AC950" s="529"/>
      <c r="AD950" s="529"/>
      <c r="AE950" s="529"/>
      <c r="AF950" s="529"/>
      <c r="AG950" s="529"/>
      <c r="AH950" s="529"/>
      <c r="AI950" s="529"/>
      <c r="AJ950" s="529"/>
      <c r="AK950" s="529"/>
      <c r="AL950" s="529"/>
      <c r="AM950" s="529"/>
      <c r="AN950" s="529"/>
      <c r="AO950" s="529"/>
      <c r="AP950" s="529"/>
      <c r="AQ950" s="529"/>
      <c r="AR950" s="529"/>
      <c r="AS950" s="529"/>
      <c r="AT950" s="529"/>
      <c r="AU950" s="529"/>
      <c r="AV950" s="529"/>
      <c r="AW950" s="529"/>
      <c r="AX950" s="529"/>
      <c r="AY950" s="529"/>
      <c r="AZ950" s="529"/>
      <c r="BA950" s="529"/>
      <c r="BB950" s="529"/>
      <c r="BC950" s="529"/>
      <c r="BD950" s="529"/>
      <c r="BE950" s="529"/>
      <c r="BF950" s="529"/>
      <c r="BG950" s="529"/>
      <c r="BH950" s="529"/>
      <c r="BI950" s="529"/>
      <c r="BJ950" s="529"/>
      <c r="BK950" s="529"/>
      <c r="BL950" s="529"/>
      <c r="BM950" s="529"/>
      <c r="BN950" s="529"/>
      <c r="BO950" s="529"/>
      <c r="BP950" s="529"/>
      <c r="BQ950" s="529"/>
      <c r="BR950" s="529"/>
      <c r="BS950" s="529"/>
      <c r="BT950" s="529"/>
    </row>
    <row r="951">
      <c r="A951" s="499"/>
      <c r="B951" s="527"/>
      <c r="C951" s="527"/>
      <c r="D951" s="528"/>
      <c r="E951" s="528"/>
      <c r="F951" s="528"/>
      <c r="G951" s="528"/>
      <c r="I951" s="529"/>
      <c r="J951" s="527"/>
      <c r="K951" s="527"/>
      <c r="L951" s="527"/>
      <c r="M951" s="528"/>
      <c r="N951" s="528"/>
      <c r="O951" s="528"/>
      <c r="P951" s="528"/>
      <c r="Q951" s="528"/>
      <c r="R951" s="528"/>
      <c r="S951" s="528"/>
      <c r="T951" s="528"/>
      <c r="U951" s="527"/>
      <c r="V951" s="528"/>
      <c r="W951" s="527"/>
      <c r="X951" s="529"/>
      <c r="Y951" s="529"/>
      <c r="Z951" s="529"/>
      <c r="AA951" s="529"/>
      <c r="AB951" s="529"/>
      <c r="AC951" s="529"/>
      <c r="AD951" s="529"/>
      <c r="AE951" s="529"/>
      <c r="AF951" s="529"/>
      <c r="AG951" s="529"/>
      <c r="AH951" s="529"/>
      <c r="AI951" s="529"/>
      <c r="AJ951" s="529"/>
      <c r="AK951" s="529"/>
      <c r="AL951" s="529"/>
      <c r="AM951" s="529"/>
      <c r="AN951" s="529"/>
      <c r="AO951" s="529"/>
      <c r="AP951" s="529"/>
      <c r="AQ951" s="529"/>
      <c r="AR951" s="529"/>
      <c r="AS951" s="529"/>
      <c r="AT951" s="529"/>
      <c r="AU951" s="529"/>
      <c r="AV951" s="529"/>
      <c r="AW951" s="529"/>
      <c r="AX951" s="529"/>
      <c r="AY951" s="529"/>
      <c r="AZ951" s="529"/>
      <c r="BA951" s="529"/>
      <c r="BB951" s="529"/>
      <c r="BC951" s="529"/>
      <c r="BD951" s="529"/>
      <c r="BE951" s="529"/>
      <c r="BF951" s="529"/>
      <c r="BG951" s="529"/>
      <c r="BH951" s="529"/>
      <c r="BI951" s="529"/>
      <c r="BJ951" s="529"/>
      <c r="BK951" s="529"/>
      <c r="BL951" s="529"/>
      <c r="BM951" s="529"/>
      <c r="BN951" s="529"/>
      <c r="BO951" s="529"/>
      <c r="BP951" s="529"/>
      <c r="BQ951" s="529"/>
      <c r="BR951" s="529"/>
      <c r="BS951" s="529"/>
      <c r="BT951" s="529"/>
    </row>
    <row r="952">
      <c r="A952" s="499"/>
      <c r="B952" s="527"/>
      <c r="C952" s="527"/>
      <c r="D952" s="528"/>
      <c r="E952" s="528"/>
      <c r="F952" s="528"/>
      <c r="G952" s="528"/>
      <c r="I952" s="529"/>
      <c r="J952" s="527"/>
      <c r="K952" s="527"/>
      <c r="L952" s="527"/>
      <c r="M952" s="528"/>
      <c r="N952" s="528"/>
      <c r="O952" s="528"/>
      <c r="P952" s="528"/>
      <c r="Q952" s="528"/>
      <c r="R952" s="528"/>
      <c r="S952" s="528"/>
      <c r="T952" s="528"/>
      <c r="U952" s="527"/>
      <c r="V952" s="528"/>
      <c r="W952" s="527"/>
      <c r="X952" s="529"/>
      <c r="Y952" s="529"/>
      <c r="Z952" s="529"/>
      <c r="AA952" s="529"/>
      <c r="AB952" s="529"/>
      <c r="AC952" s="529"/>
      <c r="AD952" s="529"/>
      <c r="AE952" s="529"/>
      <c r="AF952" s="529"/>
      <c r="AG952" s="529"/>
      <c r="AH952" s="529"/>
      <c r="AI952" s="529"/>
      <c r="AJ952" s="529"/>
      <c r="AK952" s="529"/>
      <c r="AL952" s="529"/>
      <c r="AM952" s="529"/>
      <c r="AN952" s="529"/>
      <c r="AO952" s="529"/>
      <c r="AP952" s="529"/>
      <c r="AQ952" s="529"/>
      <c r="AR952" s="529"/>
      <c r="AS952" s="529"/>
      <c r="AT952" s="529"/>
      <c r="AU952" s="529"/>
      <c r="AV952" s="529"/>
      <c r="AW952" s="529"/>
      <c r="AX952" s="529"/>
      <c r="AY952" s="529"/>
      <c r="AZ952" s="529"/>
      <c r="BA952" s="529"/>
      <c r="BB952" s="529"/>
      <c r="BC952" s="529"/>
      <c r="BD952" s="529"/>
      <c r="BE952" s="529"/>
      <c r="BF952" s="529"/>
      <c r="BG952" s="529"/>
      <c r="BH952" s="529"/>
      <c r="BI952" s="529"/>
      <c r="BJ952" s="529"/>
      <c r="BK952" s="529"/>
      <c r="BL952" s="529"/>
      <c r="BM952" s="529"/>
      <c r="BN952" s="529"/>
      <c r="BO952" s="529"/>
      <c r="BP952" s="529"/>
      <c r="BQ952" s="529"/>
      <c r="BR952" s="529"/>
      <c r="BS952" s="529"/>
      <c r="BT952" s="529"/>
    </row>
    <row r="953">
      <c r="A953" s="499"/>
      <c r="B953" s="527"/>
      <c r="C953" s="527"/>
      <c r="D953" s="528"/>
      <c r="E953" s="528"/>
      <c r="F953" s="528"/>
      <c r="G953" s="528"/>
      <c r="I953" s="529"/>
      <c r="J953" s="527"/>
      <c r="K953" s="527"/>
      <c r="L953" s="527"/>
      <c r="M953" s="528"/>
      <c r="N953" s="528"/>
      <c r="O953" s="528"/>
      <c r="P953" s="528"/>
      <c r="Q953" s="528"/>
      <c r="R953" s="528"/>
      <c r="S953" s="528"/>
      <c r="T953" s="528"/>
      <c r="U953" s="527"/>
      <c r="V953" s="528"/>
      <c r="W953" s="527"/>
      <c r="X953" s="529"/>
      <c r="Y953" s="529"/>
      <c r="Z953" s="529"/>
      <c r="AA953" s="529"/>
      <c r="AB953" s="529"/>
      <c r="AC953" s="529"/>
      <c r="AD953" s="529"/>
      <c r="AE953" s="529"/>
      <c r="AF953" s="529"/>
      <c r="AG953" s="529"/>
      <c r="AH953" s="529"/>
      <c r="AI953" s="529"/>
      <c r="AJ953" s="529"/>
      <c r="AK953" s="529"/>
      <c r="AL953" s="529"/>
      <c r="AM953" s="529"/>
      <c r="AN953" s="529"/>
      <c r="AO953" s="529"/>
      <c r="AP953" s="529"/>
      <c r="AQ953" s="529"/>
      <c r="AR953" s="529"/>
      <c r="AS953" s="529"/>
      <c r="AT953" s="529"/>
      <c r="AU953" s="529"/>
      <c r="AV953" s="529"/>
      <c r="AW953" s="529"/>
      <c r="AX953" s="529"/>
      <c r="AY953" s="529"/>
      <c r="AZ953" s="529"/>
      <c r="BA953" s="529"/>
      <c r="BB953" s="529"/>
      <c r="BC953" s="529"/>
      <c r="BD953" s="529"/>
      <c r="BE953" s="529"/>
      <c r="BF953" s="529"/>
      <c r="BG953" s="529"/>
      <c r="BH953" s="529"/>
      <c r="BI953" s="529"/>
      <c r="BJ953" s="529"/>
      <c r="BK953" s="529"/>
      <c r="BL953" s="529"/>
      <c r="BM953" s="529"/>
      <c r="BN953" s="529"/>
      <c r="BO953" s="529"/>
      <c r="BP953" s="529"/>
      <c r="BQ953" s="529"/>
      <c r="BR953" s="529"/>
      <c r="BS953" s="529"/>
      <c r="BT953" s="529"/>
    </row>
    <row r="954">
      <c r="A954" s="499"/>
      <c r="B954" s="527"/>
      <c r="C954" s="527"/>
      <c r="D954" s="528"/>
      <c r="E954" s="528"/>
      <c r="F954" s="528"/>
      <c r="G954" s="528"/>
      <c r="I954" s="529"/>
      <c r="J954" s="527"/>
      <c r="K954" s="527"/>
      <c r="L954" s="527"/>
      <c r="M954" s="528"/>
      <c r="N954" s="528"/>
      <c r="O954" s="528"/>
      <c r="P954" s="528"/>
      <c r="Q954" s="528"/>
      <c r="R954" s="528"/>
      <c r="S954" s="528"/>
      <c r="T954" s="528"/>
      <c r="U954" s="527"/>
      <c r="V954" s="528"/>
      <c r="W954" s="527"/>
      <c r="X954" s="529"/>
      <c r="Y954" s="529"/>
      <c r="Z954" s="529"/>
      <c r="AA954" s="529"/>
      <c r="AB954" s="529"/>
      <c r="AC954" s="529"/>
      <c r="AD954" s="529"/>
      <c r="AE954" s="529"/>
      <c r="AF954" s="529"/>
      <c r="AG954" s="529"/>
      <c r="AH954" s="529"/>
      <c r="AI954" s="529"/>
      <c r="AJ954" s="529"/>
      <c r="AK954" s="529"/>
      <c r="AL954" s="529"/>
      <c r="AM954" s="529"/>
      <c r="AN954" s="529"/>
      <c r="AO954" s="529"/>
      <c r="AP954" s="529"/>
      <c r="AQ954" s="529"/>
      <c r="AR954" s="529"/>
      <c r="AS954" s="529"/>
      <c r="AT954" s="529"/>
      <c r="AU954" s="529"/>
      <c r="AV954" s="529"/>
      <c r="AW954" s="529"/>
      <c r="AX954" s="529"/>
      <c r="AY954" s="529"/>
      <c r="AZ954" s="529"/>
      <c r="BA954" s="529"/>
      <c r="BB954" s="529"/>
      <c r="BC954" s="529"/>
      <c r="BD954" s="529"/>
      <c r="BE954" s="529"/>
      <c r="BF954" s="529"/>
      <c r="BG954" s="529"/>
      <c r="BH954" s="529"/>
      <c r="BI954" s="529"/>
      <c r="BJ954" s="529"/>
      <c r="BK954" s="529"/>
      <c r="BL954" s="529"/>
      <c r="BM954" s="529"/>
      <c r="BN954" s="529"/>
      <c r="BO954" s="529"/>
      <c r="BP954" s="529"/>
      <c r="BQ954" s="529"/>
      <c r="BR954" s="529"/>
      <c r="BS954" s="529"/>
      <c r="BT954" s="529"/>
    </row>
    <row r="955">
      <c r="A955" s="499"/>
      <c r="B955" s="527"/>
      <c r="C955" s="527"/>
      <c r="D955" s="528"/>
      <c r="E955" s="528"/>
      <c r="F955" s="528"/>
      <c r="G955" s="528"/>
      <c r="I955" s="529"/>
      <c r="J955" s="527"/>
      <c r="K955" s="527"/>
      <c r="L955" s="527"/>
      <c r="M955" s="528"/>
      <c r="N955" s="528"/>
      <c r="O955" s="528"/>
      <c r="P955" s="528"/>
      <c r="Q955" s="528"/>
      <c r="R955" s="528"/>
      <c r="S955" s="528"/>
      <c r="T955" s="528"/>
      <c r="U955" s="527"/>
      <c r="V955" s="528"/>
      <c r="W955" s="527"/>
      <c r="X955" s="529"/>
      <c r="Y955" s="529"/>
      <c r="Z955" s="529"/>
      <c r="AA955" s="529"/>
      <c r="AB955" s="529"/>
      <c r="AC955" s="529"/>
      <c r="AD955" s="529"/>
      <c r="AE955" s="529"/>
      <c r="AF955" s="529"/>
      <c r="AG955" s="529"/>
      <c r="AH955" s="529"/>
      <c r="AI955" s="529"/>
      <c r="AJ955" s="529"/>
      <c r="AK955" s="529"/>
      <c r="AL955" s="529"/>
      <c r="AM955" s="529"/>
      <c r="AN955" s="529"/>
      <c r="AO955" s="529"/>
      <c r="AP955" s="529"/>
      <c r="AQ955" s="529"/>
      <c r="AR955" s="529"/>
      <c r="AS955" s="529"/>
      <c r="AT955" s="529"/>
      <c r="AU955" s="529"/>
      <c r="AV955" s="529"/>
      <c r="AW955" s="529"/>
      <c r="AX955" s="529"/>
      <c r="AY955" s="529"/>
      <c r="AZ955" s="529"/>
      <c r="BA955" s="529"/>
      <c r="BB955" s="529"/>
      <c r="BC955" s="529"/>
      <c r="BD955" s="529"/>
      <c r="BE955" s="529"/>
      <c r="BF955" s="529"/>
      <c r="BG955" s="529"/>
      <c r="BH955" s="529"/>
      <c r="BI955" s="529"/>
      <c r="BJ955" s="529"/>
      <c r="BK955" s="529"/>
      <c r="BL955" s="529"/>
      <c r="BM955" s="529"/>
      <c r="BN955" s="529"/>
      <c r="BO955" s="529"/>
      <c r="BP955" s="529"/>
      <c r="BQ955" s="529"/>
      <c r="BR955" s="529"/>
      <c r="BS955" s="529"/>
      <c r="BT955" s="529"/>
    </row>
    <row r="956">
      <c r="A956" s="499"/>
      <c r="B956" s="527"/>
      <c r="C956" s="527"/>
      <c r="D956" s="528"/>
      <c r="E956" s="528"/>
      <c r="F956" s="528"/>
      <c r="G956" s="528"/>
      <c r="I956" s="529"/>
      <c r="J956" s="527"/>
      <c r="K956" s="527"/>
      <c r="L956" s="527"/>
      <c r="M956" s="528"/>
      <c r="N956" s="528"/>
      <c r="O956" s="528"/>
      <c r="P956" s="528"/>
      <c r="Q956" s="528"/>
      <c r="R956" s="528"/>
      <c r="S956" s="528"/>
      <c r="T956" s="528"/>
      <c r="U956" s="527"/>
      <c r="V956" s="528"/>
      <c r="W956" s="527"/>
      <c r="X956" s="529"/>
      <c r="Y956" s="529"/>
      <c r="Z956" s="529"/>
      <c r="AA956" s="529"/>
      <c r="AB956" s="529"/>
      <c r="AC956" s="529"/>
      <c r="AD956" s="529"/>
      <c r="AE956" s="529"/>
      <c r="AF956" s="529"/>
      <c r="AG956" s="529"/>
      <c r="AH956" s="529"/>
      <c r="AI956" s="529"/>
      <c r="AJ956" s="529"/>
      <c r="AK956" s="529"/>
      <c r="AL956" s="529"/>
      <c r="AM956" s="529"/>
      <c r="AN956" s="529"/>
      <c r="AO956" s="529"/>
      <c r="AP956" s="529"/>
      <c r="AQ956" s="529"/>
      <c r="AR956" s="529"/>
      <c r="AS956" s="529"/>
      <c r="AT956" s="529"/>
      <c r="AU956" s="529"/>
      <c r="AV956" s="529"/>
      <c r="AW956" s="529"/>
      <c r="AX956" s="529"/>
      <c r="AY956" s="529"/>
      <c r="AZ956" s="529"/>
      <c r="BA956" s="529"/>
      <c r="BB956" s="529"/>
      <c r="BC956" s="529"/>
      <c r="BD956" s="529"/>
      <c r="BE956" s="529"/>
      <c r="BF956" s="529"/>
      <c r="BG956" s="529"/>
      <c r="BH956" s="529"/>
      <c r="BI956" s="529"/>
      <c r="BJ956" s="529"/>
      <c r="BK956" s="529"/>
      <c r="BL956" s="529"/>
      <c r="BM956" s="529"/>
      <c r="BN956" s="529"/>
      <c r="BO956" s="529"/>
      <c r="BP956" s="529"/>
      <c r="BQ956" s="529"/>
      <c r="BR956" s="529"/>
      <c r="BS956" s="529"/>
      <c r="BT956" s="529"/>
    </row>
    <row r="957">
      <c r="A957" s="499"/>
      <c r="B957" s="527"/>
      <c r="C957" s="527"/>
      <c r="D957" s="528"/>
      <c r="E957" s="528"/>
      <c r="F957" s="528"/>
      <c r="G957" s="528"/>
      <c r="I957" s="529"/>
      <c r="J957" s="527"/>
      <c r="K957" s="527"/>
      <c r="L957" s="527"/>
      <c r="M957" s="528"/>
      <c r="N957" s="528"/>
      <c r="O957" s="528"/>
      <c r="P957" s="528"/>
      <c r="Q957" s="528"/>
      <c r="R957" s="528"/>
      <c r="S957" s="528"/>
      <c r="T957" s="528"/>
      <c r="U957" s="527"/>
      <c r="V957" s="528"/>
      <c r="W957" s="527"/>
      <c r="X957" s="529"/>
      <c r="Y957" s="529"/>
      <c r="Z957" s="529"/>
      <c r="AA957" s="529"/>
      <c r="AB957" s="529"/>
      <c r="AC957" s="529"/>
      <c r="AD957" s="529"/>
      <c r="AE957" s="529"/>
      <c r="AF957" s="529"/>
      <c r="AG957" s="529"/>
      <c r="AH957" s="529"/>
      <c r="AI957" s="529"/>
      <c r="AJ957" s="529"/>
      <c r="AK957" s="529"/>
      <c r="AL957" s="529"/>
      <c r="AM957" s="529"/>
      <c r="AN957" s="529"/>
      <c r="AO957" s="529"/>
      <c r="AP957" s="529"/>
      <c r="AQ957" s="529"/>
      <c r="AR957" s="529"/>
      <c r="AS957" s="529"/>
      <c r="AT957" s="529"/>
      <c r="AU957" s="529"/>
      <c r="AV957" s="529"/>
      <c r="AW957" s="529"/>
      <c r="AX957" s="529"/>
      <c r="AY957" s="529"/>
      <c r="AZ957" s="529"/>
      <c r="BA957" s="529"/>
      <c r="BB957" s="529"/>
      <c r="BC957" s="529"/>
      <c r="BD957" s="529"/>
      <c r="BE957" s="529"/>
      <c r="BF957" s="529"/>
      <c r="BG957" s="529"/>
      <c r="BH957" s="529"/>
      <c r="BI957" s="529"/>
      <c r="BJ957" s="529"/>
      <c r="BK957" s="529"/>
      <c r="BL957" s="529"/>
      <c r="BM957" s="529"/>
      <c r="BN957" s="529"/>
      <c r="BO957" s="529"/>
      <c r="BP957" s="529"/>
      <c r="BQ957" s="529"/>
      <c r="BR957" s="529"/>
      <c r="BS957" s="529"/>
      <c r="BT957" s="529"/>
    </row>
    <row r="958">
      <c r="A958" s="499"/>
      <c r="B958" s="527"/>
      <c r="C958" s="527"/>
      <c r="D958" s="528"/>
      <c r="E958" s="528"/>
      <c r="F958" s="528"/>
      <c r="G958" s="528"/>
      <c r="I958" s="529"/>
      <c r="J958" s="527"/>
      <c r="K958" s="527"/>
      <c r="L958" s="527"/>
      <c r="M958" s="528"/>
      <c r="N958" s="528"/>
      <c r="O958" s="528"/>
      <c r="P958" s="528"/>
      <c r="Q958" s="528"/>
      <c r="R958" s="528"/>
      <c r="S958" s="528"/>
      <c r="T958" s="528"/>
      <c r="U958" s="527"/>
      <c r="V958" s="528"/>
      <c r="W958" s="527"/>
      <c r="X958" s="529"/>
      <c r="Y958" s="529"/>
      <c r="Z958" s="529"/>
      <c r="AA958" s="529"/>
      <c r="AB958" s="529"/>
      <c r="AC958" s="529"/>
      <c r="AD958" s="529"/>
      <c r="AE958" s="529"/>
      <c r="AF958" s="529"/>
      <c r="AG958" s="529"/>
      <c r="AH958" s="529"/>
      <c r="AI958" s="529"/>
      <c r="AJ958" s="529"/>
      <c r="AK958" s="529"/>
      <c r="AL958" s="529"/>
      <c r="AM958" s="529"/>
      <c r="AN958" s="529"/>
      <c r="AO958" s="529"/>
      <c r="AP958" s="529"/>
      <c r="AQ958" s="529"/>
      <c r="AR958" s="529"/>
      <c r="AS958" s="529"/>
      <c r="AT958" s="529"/>
      <c r="AU958" s="529"/>
      <c r="AV958" s="529"/>
      <c r="AW958" s="529"/>
      <c r="AX958" s="529"/>
      <c r="AY958" s="529"/>
      <c r="AZ958" s="529"/>
      <c r="BA958" s="529"/>
      <c r="BB958" s="529"/>
      <c r="BC958" s="529"/>
      <c r="BD958" s="529"/>
      <c r="BE958" s="529"/>
      <c r="BF958" s="529"/>
      <c r="BG958" s="529"/>
      <c r="BH958" s="529"/>
      <c r="BI958" s="529"/>
      <c r="BJ958" s="529"/>
      <c r="BK958" s="529"/>
      <c r="BL958" s="529"/>
      <c r="BM958" s="529"/>
      <c r="BN958" s="529"/>
      <c r="BO958" s="529"/>
      <c r="BP958" s="529"/>
      <c r="BQ958" s="529"/>
      <c r="BR958" s="529"/>
      <c r="BS958" s="529"/>
      <c r="BT958" s="529"/>
    </row>
    <row r="959">
      <c r="A959" s="499"/>
      <c r="B959" s="527"/>
      <c r="C959" s="527"/>
      <c r="D959" s="528"/>
      <c r="E959" s="528"/>
      <c r="F959" s="528"/>
      <c r="G959" s="528"/>
      <c r="I959" s="529"/>
      <c r="J959" s="527"/>
      <c r="K959" s="527"/>
      <c r="L959" s="527"/>
      <c r="M959" s="528"/>
      <c r="N959" s="528"/>
      <c r="O959" s="528"/>
      <c r="P959" s="528"/>
      <c r="Q959" s="528"/>
      <c r="R959" s="528"/>
      <c r="S959" s="528"/>
      <c r="T959" s="528"/>
      <c r="U959" s="527"/>
      <c r="V959" s="528"/>
      <c r="W959" s="527"/>
      <c r="X959" s="529"/>
      <c r="Y959" s="529"/>
      <c r="Z959" s="529"/>
      <c r="AA959" s="529"/>
      <c r="AB959" s="529"/>
      <c r="AC959" s="529"/>
      <c r="AD959" s="529"/>
      <c r="AE959" s="529"/>
      <c r="AF959" s="529"/>
      <c r="AG959" s="529"/>
      <c r="AH959" s="529"/>
      <c r="AI959" s="529"/>
      <c r="AJ959" s="529"/>
      <c r="AK959" s="529"/>
      <c r="AL959" s="529"/>
      <c r="AM959" s="529"/>
      <c r="AN959" s="529"/>
      <c r="AO959" s="529"/>
      <c r="AP959" s="529"/>
      <c r="AQ959" s="529"/>
      <c r="AR959" s="529"/>
      <c r="AS959" s="529"/>
      <c r="AT959" s="529"/>
      <c r="AU959" s="529"/>
      <c r="AV959" s="529"/>
      <c r="AW959" s="529"/>
      <c r="AX959" s="529"/>
      <c r="AY959" s="529"/>
      <c r="AZ959" s="529"/>
      <c r="BA959" s="529"/>
      <c r="BB959" s="529"/>
      <c r="BC959" s="529"/>
      <c r="BD959" s="529"/>
      <c r="BE959" s="529"/>
      <c r="BF959" s="529"/>
      <c r="BG959" s="529"/>
      <c r="BH959" s="529"/>
      <c r="BI959" s="529"/>
      <c r="BJ959" s="529"/>
      <c r="BK959" s="529"/>
      <c r="BL959" s="529"/>
      <c r="BM959" s="529"/>
      <c r="BN959" s="529"/>
      <c r="BO959" s="529"/>
      <c r="BP959" s="529"/>
      <c r="BQ959" s="529"/>
      <c r="BR959" s="529"/>
      <c r="BS959" s="529"/>
      <c r="BT959" s="529"/>
    </row>
    <row r="960">
      <c r="A960" s="499"/>
      <c r="B960" s="527"/>
      <c r="C960" s="527"/>
      <c r="D960" s="528"/>
      <c r="E960" s="528"/>
      <c r="F960" s="528"/>
      <c r="G960" s="528"/>
      <c r="I960" s="529"/>
      <c r="J960" s="527"/>
      <c r="K960" s="527"/>
      <c r="L960" s="527"/>
      <c r="M960" s="528"/>
      <c r="N960" s="528"/>
      <c r="O960" s="528"/>
      <c r="P960" s="528"/>
      <c r="Q960" s="528"/>
      <c r="R960" s="528"/>
      <c r="S960" s="528"/>
      <c r="T960" s="528"/>
      <c r="U960" s="527"/>
      <c r="V960" s="528"/>
      <c r="W960" s="527"/>
      <c r="X960" s="529"/>
      <c r="Y960" s="529"/>
      <c r="Z960" s="529"/>
      <c r="AA960" s="529"/>
      <c r="AB960" s="529"/>
      <c r="AC960" s="529"/>
      <c r="AD960" s="529"/>
      <c r="AE960" s="529"/>
      <c r="AF960" s="529"/>
      <c r="AG960" s="529"/>
      <c r="AH960" s="529"/>
      <c r="AI960" s="529"/>
      <c r="AJ960" s="529"/>
      <c r="AK960" s="529"/>
      <c r="AL960" s="529"/>
      <c r="AM960" s="529"/>
      <c r="AN960" s="529"/>
      <c r="AO960" s="529"/>
      <c r="AP960" s="529"/>
      <c r="AQ960" s="529"/>
      <c r="AR960" s="529"/>
      <c r="AS960" s="529"/>
      <c r="AT960" s="529"/>
      <c r="AU960" s="529"/>
      <c r="AV960" s="529"/>
      <c r="AW960" s="529"/>
      <c r="AX960" s="529"/>
      <c r="AY960" s="529"/>
      <c r="AZ960" s="529"/>
      <c r="BA960" s="529"/>
      <c r="BB960" s="529"/>
      <c r="BC960" s="529"/>
      <c r="BD960" s="529"/>
      <c r="BE960" s="529"/>
      <c r="BF960" s="529"/>
      <c r="BG960" s="529"/>
      <c r="BH960" s="529"/>
      <c r="BI960" s="529"/>
      <c r="BJ960" s="529"/>
      <c r="BK960" s="529"/>
      <c r="BL960" s="529"/>
      <c r="BM960" s="529"/>
      <c r="BN960" s="529"/>
      <c r="BO960" s="529"/>
      <c r="BP960" s="529"/>
      <c r="BQ960" s="529"/>
      <c r="BR960" s="529"/>
      <c r="BS960" s="529"/>
      <c r="BT960" s="529"/>
    </row>
    <row r="961">
      <c r="A961" s="499"/>
      <c r="B961" s="527"/>
      <c r="C961" s="527"/>
      <c r="D961" s="528"/>
      <c r="E961" s="528"/>
      <c r="F961" s="528"/>
      <c r="G961" s="528"/>
      <c r="I961" s="529"/>
      <c r="J961" s="527"/>
      <c r="K961" s="527"/>
      <c r="L961" s="527"/>
      <c r="M961" s="528"/>
      <c r="N961" s="528"/>
      <c r="O961" s="528"/>
      <c r="P961" s="528"/>
      <c r="Q961" s="528"/>
      <c r="R961" s="528"/>
      <c r="S961" s="528"/>
      <c r="T961" s="528"/>
      <c r="U961" s="527"/>
      <c r="V961" s="528"/>
      <c r="W961" s="527"/>
      <c r="X961" s="529"/>
      <c r="Y961" s="529"/>
      <c r="Z961" s="529"/>
      <c r="AA961" s="529"/>
      <c r="AB961" s="529"/>
      <c r="AC961" s="529"/>
      <c r="AD961" s="529"/>
      <c r="AE961" s="529"/>
      <c r="AF961" s="529"/>
      <c r="AG961" s="529"/>
      <c r="AH961" s="529"/>
      <c r="AI961" s="529"/>
      <c r="AJ961" s="529"/>
      <c r="AK961" s="529"/>
      <c r="AL961" s="529"/>
      <c r="AM961" s="529"/>
      <c r="AN961" s="529"/>
      <c r="AO961" s="529"/>
      <c r="AP961" s="529"/>
      <c r="AQ961" s="529"/>
      <c r="AR961" s="529"/>
      <c r="AS961" s="529"/>
      <c r="AT961" s="529"/>
      <c r="AU961" s="529"/>
      <c r="AV961" s="529"/>
      <c r="AW961" s="529"/>
      <c r="AX961" s="529"/>
      <c r="AY961" s="529"/>
      <c r="AZ961" s="529"/>
      <c r="BA961" s="529"/>
      <c r="BB961" s="529"/>
      <c r="BC961" s="529"/>
      <c r="BD961" s="529"/>
      <c r="BE961" s="529"/>
      <c r="BF961" s="529"/>
      <c r="BG961" s="529"/>
      <c r="BH961" s="529"/>
      <c r="BI961" s="529"/>
      <c r="BJ961" s="529"/>
      <c r="BK961" s="529"/>
      <c r="BL961" s="529"/>
      <c r="BM961" s="529"/>
      <c r="BN961" s="529"/>
      <c r="BO961" s="529"/>
      <c r="BP961" s="529"/>
      <c r="BQ961" s="529"/>
      <c r="BR961" s="529"/>
      <c r="BS961" s="529"/>
      <c r="BT961" s="529"/>
    </row>
    <row r="962">
      <c r="A962" s="499"/>
      <c r="B962" s="527"/>
      <c r="C962" s="527"/>
      <c r="D962" s="528"/>
      <c r="E962" s="528"/>
      <c r="F962" s="528"/>
      <c r="G962" s="528"/>
      <c r="I962" s="529"/>
      <c r="J962" s="527"/>
      <c r="K962" s="527"/>
      <c r="L962" s="527"/>
      <c r="M962" s="528"/>
      <c r="N962" s="528"/>
      <c r="O962" s="528"/>
      <c r="P962" s="528"/>
      <c r="Q962" s="528"/>
      <c r="R962" s="528"/>
      <c r="S962" s="528"/>
      <c r="T962" s="528"/>
      <c r="U962" s="527"/>
      <c r="V962" s="528"/>
      <c r="W962" s="527"/>
      <c r="X962" s="529"/>
      <c r="Y962" s="529"/>
      <c r="Z962" s="529"/>
      <c r="AA962" s="529"/>
      <c r="AB962" s="529"/>
      <c r="AC962" s="529"/>
      <c r="AD962" s="529"/>
      <c r="AE962" s="529"/>
      <c r="AF962" s="529"/>
      <c r="AG962" s="529"/>
      <c r="AH962" s="529"/>
      <c r="AI962" s="529"/>
      <c r="AJ962" s="529"/>
      <c r="AK962" s="529"/>
      <c r="AL962" s="529"/>
      <c r="AM962" s="529"/>
      <c r="AN962" s="529"/>
      <c r="AO962" s="529"/>
      <c r="AP962" s="529"/>
      <c r="AQ962" s="529"/>
      <c r="AR962" s="529"/>
      <c r="AS962" s="529"/>
      <c r="AT962" s="529"/>
      <c r="AU962" s="529"/>
      <c r="AV962" s="529"/>
      <c r="AW962" s="529"/>
      <c r="AX962" s="529"/>
      <c r="AY962" s="529"/>
      <c r="AZ962" s="529"/>
      <c r="BA962" s="529"/>
      <c r="BB962" s="529"/>
      <c r="BC962" s="529"/>
      <c r="BD962" s="529"/>
      <c r="BE962" s="529"/>
      <c r="BF962" s="529"/>
      <c r="BG962" s="529"/>
      <c r="BH962" s="529"/>
      <c r="BI962" s="529"/>
      <c r="BJ962" s="529"/>
      <c r="BK962" s="529"/>
      <c r="BL962" s="529"/>
      <c r="BM962" s="529"/>
      <c r="BN962" s="529"/>
      <c r="BO962" s="529"/>
      <c r="BP962" s="529"/>
      <c r="BQ962" s="529"/>
      <c r="BR962" s="529"/>
      <c r="BS962" s="529"/>
      <c r="BT962" s="529"/>
    </row>
    <row r="963">
      <c r="A963" s="499"/>
      <c r="B963" s="527"/>
      <c r="C963" s="527"/>
      <c r="D963" s="528"/>
      <c r="E963" s="528"/>
      <c r="F963" s="528"/>
      <c r="G963" s="528"/>
      <c r="I963" s="529"/>
      <c r="J963" s="527"/>
      <c r="K963" s="527"/>
      <c r="L963" s="527"/>
      <c r="M963" s="528"/>
      <c r="N963" s="528"/>
      <c r="O963" s="528"/>
      <c r="P963" s="528"/>
      <c r="Q963" s="528"/>
      <c r="R963" s="528"/>
      <c r="S963" s="528"/>
      <c r="T963" s="528"/>
      <c r="U963" s="527"/>
      <c r="V963" s="528"/>
      <c r="W963" s="527"/>
      <c r="X963" s="529"/>
      <c r="Y963" s="529"/>
      <c r="Z963" s="529"/>
      <c r="AA963" s="529"/>
      <c r="AB963" s="529"/>
      <c r="AC963" s="529"/>
      <c r="AD963" s="529"/>
      <c r="AE963" s="529"/>
      <c r="AF963" s="529"/>
      <c r="AG963" s="529"/>
      <c r="AH963" s="529"/>
      <c r="AI963" s="529"/>
      <c r="AJ963" s="529"/>
      <c r="AK963" s="529"/>
      <c r="AL963" s="529"/>
      <c r="AM963" s="529"/>
      <c r="AN963" s="529"/>
      <c r="AO963" s="529"/>
      <c r="AP963" s="529"/>
      <c r="AQ963" s="529"/>
      <c r="AR963" s="529"/>
      <c r="AS963" s="529"/>
      <c r="AT963" s="529"/>
      <c r="AU963" s="529"/>
      <c r="AV963" s="529"/>
      <c r="AW963" s="529"/>
      <c r="AX963" s="529"/>
      <c r="AY963" s="529"/>
      <c r="AZ963" s="529"/>
      <c r="BA963" s="529"/>
      <c r="BB963" s="529"/>
      <c r="BC963" s="529"/>
      <c r="BD963" s="529"/>
      <c r="BE963" s="529"/>
      <c r="BF963" s="529"/>
      <c r="BG963" s="529"/>
      <c r="BH963" s="529"/>
      <c r="BI963" s="529"/>
      <c r="BJ963" s="529"/>
      <c r="BK963" s="529"/>
      <c r="BL963" s="529"/>
      <c r="BM963" s="529"/>
      <c r="BN963" s="529"/>
      <c r="BO963" s="529"/>
      <c r="BP963" s="529"/>
      <c r="BQ963" s="529"/>
      <c r="BR963" s="529"/>
      <c r="BS963" s="529"/>
      <c r="BT963" s="529"/>
    </row>
    <row r="964">
      <c r="A964" s="499"/>
      <c r="B964" s="527"/>
      <c r="C964" s="527"/>
      <c r="D964" s="528"/>
      <c r="E964" s="528"/>
      <c r="F964" s="528"/>
      <c r="G964" s="528"/>
      <c r="I964" s="529"/>
      <c r="J964" s="527"/>
      <c r="K964" s="527"/>
      <c r="L964" s="527"/>
      <c r="M964" s="528"/>
      <c r="N964" s="528"/>
      <c r="O964" s="528"/>
      <c r="P964" s="528"/>
      <c r="Q964" s="528"/>
      <c r="R964" s="528"/>
      <c r="S964" s="528"/>
      <c r="T964" s="528"/>
      <c r="U964" s="527"/>
      <c r="V964" s="528"/>
      <c r="W964" s="527"/>
      <c r="X964" s="529"/>
      <c r="Y964" s="529"/>
      <c r="Z964" s="529"/>
      <c r="AA964" s="529"/>
      <c r="AB964" s="529"/>
      <c r="AC964" s="529"/>
      <c r="AD964" s="529"/>
      <c r="AE964" s="529"/>
      <c r="AF964" s="529"/>
      <c r="AG964" s="529"/>
      <c r="AH964" s="529"/>
      <c r="AI964" s="529"/>
      <c r="AJ964" s="529"/>
      <c r="AK964" s="529"/>
      <c r="AL964" s="529"/>
      <c r="AM964" s="529"/>
      <c r="AN964" s="529"/>
      <c r="AO964" s="529"/>
      <c r="AP964" s="529"/>
      <c r="AQ964" s="529"/>
      <c r="AR964" s="529"/>
      <c r="AS964" s="529"/>
      <c r="AT964" s="529"/>
      <c r="AU964" s="529"/>
      <c r="AV964" s="529"/>
      <c r="AW964" s="529"/>
      <c r="AX964" s="529"/>
      <c r="AY964" s="529"/>
      <c r="AZ964" s="529"/>
      <c r="BA964" s="529"/>
      <c r="BB964" s="529"/>
      <c r="BC964" s="529"/>
      <c r="BD964" s="529"/>
      <c r="BE964" s="529"/>
      <c r="BF964" s="529"/>
      <c r="BG964" s="529"/>
      <c r="BH964" s="529"/>
      <c r="BI964" s="529"/>
      <c r="BJ964" s="529"/>
      <c r="BK964" s="529"/>
      <c r="BL964" s="529"/>
      <c r="BM964" s="529"/>
      <c r="BN964" s="529"/>
      <c r="BO964" s="529"/>
      <c r="BP964" s="529"/>
      <c r="BQ964" s="529"/>
      <c r="BR964" s="529"/>
      <c r="BS964" s="529"/>
      <c r="BT964" s="529"/>
    </row>
    <row r="965">
      <c r="A965" s="499"/>
      <c r="B965" s="527"/>
      <c r="C965" s="527"/>
      <c r="D965" s="528"/>
      <c r="E965" s="528"/>
      <c r="F965" s="528"/>
      <c r="G965" s="528"/>
      <c r="I965" s="529"/>
      <c r="J965" s="527"/>
      <c r="K965" s="527"/>
      <c r="L965" s="527"/>
      <c r="M965" s="528"/>
      <c r="N965" s="528"/>
      <c r="O965" s="528"/>
      <c r="P965" s="528"/>
      <c r="Q965" s="528"/>
      <c r="R965" s="528"/>
      <c r="S965" s="528"/>
      <c r="T965" s="528"/>
      <c r="U965" s="527"/>
      <c r="V965" s="528"/>
      <c r="W965" s="527"/>
      <c r="X965" s="529"/>
      <c r="Y965" s="529"/>
      <c r="Z965" s="529"/>
      <c r="AA965" s="529"/>
      <c r="AB965" s="529"/>
      <c r="AC965" s="529"/>
      <c r="AD965" s="529"/>
      <c r="AE965" s="529"/>
      <c r="AF965" s="529"/>
      <c r="AG965" s="529"/>
      <c r="AH965" s="529"/>
      <c r="AI965" s="529"/>
      <c r="AJ965" s="529"/>
      <c r="AK965" s="529"/>
      <c r="AL965" s="529"/>
      <c r="AM965" s="529"/>
      <c r="AN965" s="529"/>
      <c r="AO965" s="529"/>
      <c r="AP965" s="529"/>
      <c r="AQ965" s="529"/>
      <c r="AR965" s="529"/>
      <c r="AS965" s="529"/>
      <c r="AT965" s="529"/>
      <c r="AU965" s="529"/>
      <c r="AV965" s="529"/>
      <c r="AW965" s="529"/>
      <c r="AX965" s="529"/>
      <c r="AY965" s="529"/>
      <c r="AZ965" s="529"/>
      <c r="BA965" s="529"/>
      <c r="BB965" s="529"/>
      <c r="BC965" s="529"/>
      <c r="BD965" s="529"/>
      <c r="BE965" s="529"/>
      <c r="BF965" s="529"/>
      <c r="BG965" s="529"/>
      <c r="BH965" s="529"/>
      <c r="BI965" s="529"/>
      <c r="BJ965" s="529"/>
      <c r="BK965" s="529"/>
      <c r="BL965" s="529"/>
      <c r="BM965" s="529"/>
      <c r="BN965" s="529"/>
      <c r="BO965" s="529"/>
      <c r="BP965" s="529"/>
      <c r="BQ965" s="529"/>
      <c r="BR965" s="529"/>
      <c r="BS965" s="529"/>
      <c r="BT965" s="529"/>
    </row>
    <row r="966">
      <c r="A966" s="499"/>
      <c r="B966" s="527"/>
      <c r="C966" s="527"/>
      <c r="D966" s="528"/>
      <c r="E966" s="528"/>
      <c r="F966" s="528"/>
      <c r="G966" s="528"/>
      <c r="I966" s="529"/>
      <c r="J966" s="527"/>
      <c r="K966" s="527"/>
      <c r="L966" s="527"/>
      <c r="M966" s="528"/>
      <c r="N966" s="528"/>
      <c r="O966" s="528"/>
      <c r="P966" s="528"/>
      <c r="Q966" s="528"/>
      <c r="R966" s="528"/>
      <c r="S966" s="528"/>
      <c r="T966" s="528"/>
      <c r="U966" s="527"/>
      <c r="V966" s="528"/>
      <c r="W966" s="527"/>
      <c r="X966" s="529"/>
      <c r="Y966" s="529"/>
      <c r="Z966" s="529"/>
      <c r="AA966" s="529"/>
      <c r="AB966" s="529"/>
      <c r="AC966" s="529"/>
      <c r="AD966" s="529"/>
      <c r="AE966" s="529"/>
      <c r="AF966" s="529"/>
      <c r="AG966" s="529"/>
      <c r="AH966" s="529"/>
      <c r="AI966" s="529"/>
      <c r="AJ966" s="529"/>
      <c r="AK966" s="529"/>
      <c r="AL966" s="529"/>
      <c r="AM966" s="529"/>
      <c r="AN966" s="529"/>
      <c r="AO966" s="529"/>
      <c r="AP966" s="529"/>
      <c r="AQ966" s="529"/>
      <c r="AR966" s="529"/>
      <c r="AS966" s="529"/>
      <c r="AT966" s="529"/>
      <c r="AU966" s="529"/>
      <c r="AV966" s="529"/>
      <c r="AW966" s="529"/>
      <c r="AX966" s="529"/>
      <c r="AY966" s="529"/>
      <c r="AZ966" s="529"/>
      <c r="BA966" s="529"/>
      <c r="BB966" s="529"/>
      <c r="BC966" s="529"/>
      <c r="BD966" s="529"/>
      <c r="BE966" s="529"/>
      <c r="BF966" s="529"/>
      <c r="BG966" s="529"/>
      <c r="BH966" s="529"/>
      <c r="BI966" s="529"/>
      <c r="BJ966" s="529"/>
      <c r="BK966" s="529"/>
      <c r="BL966" s="529"/>
      <c r="BM966" s="529"/>
      <c r="BN966" s="529"/>
      <c r="BO966" s="529"/>
      <c r="BP966" s="529"/>
      <c r="BQ966" s="529"/>
      <c r="BR966" s="529"/>
      <c r="BS966" s="529"/>
      <c r="BT966" s="529"/>
    </row>
    <row r="967">
      <c r="A967" s="499"/>
      <c r="B967" s="527"/>
      <c r="C967" s="527"/>
      <c r="D967" s="528"/>
      <c r="E967" s="528"/>
      <c r="F967" s="528"/>
      <c r="G967" s="528"/>
      <c r="I967" s="529"/>
      <c r="J967" s="527"/>
      <c r="K967" s="527"/>
      <c r="L967" s="527"/>
      <c r="M967" s="528"/>
      <c r="N967" s="528"/>
      <c r="O967" s="528"/>
      <c r="P967" s="528"/>
      <c r="Q967" s="528"/>
      <c r="R967" s="528"/>
      <c r="S967" s="528"/>
      <c r="T967" s="528"/>
      <c r="U967" s="527"/>
      <c r="V967" s="528"/>
      <c r="W967" s="527"/>
      <c r="X967" s="529"/>
      <c r="Y967" s="529"/>
      <c r="Z967" s="529"/>
      <c r="AA967" s="529"/>
      <c r="AB967" s="529"/>
      <c r="AC967" s="529"/>
      <c r="AD967" s="529"/>
      <c r="AE967" s="529"/>
      <c r="AF967" s="529"/>
      <c r="AG967" s="529"/>
      <c r="AH967" s="529"/>
      <c r="AI967" s="529"/>
      <c r="AJ967" s="529"/>
      <c r="AK967" s="529"/>
      <c r="AL967" s="529"/>
      <c r="AM967" s="529"/>
      <c r="AN967" s="529"/>
      <c r="AO967" s="529"/>
      <c r="AP967" s="529"/>
      <c r="AQ967" s="529"/>
      <c r="AR967" s="529"/>
      <c r="AS967" s="529"/>
      <c r="AT967" s="529"/>
      <c r="AU967" s="529"/>
      <c r="AV967" s="529"/>
      <c r="AW967" s="529"/>
      <c r="AX967" s="529"/>
      <c r="AY967" s="529"/>
      <c r="AZ967" s="529"/>
      <c r="BA967" s="529"/>
      <c r="BB967" s="529"/>
      <c r="BC967" s="529"/>
      <c r="BD967" s="529"/>
      <c r="BE967" s="529"/>
      <c r="BF967" s="529"/>
      <c r="BG967" s="529"/>
      <c r="BH967" s="529"/>
      <c r="BI967" s="529"/>
      <c r="BJ967" s="529"/>
      <c r="BK967" s="529"/>
      <c r="BL967" s="529"/>
      <c r="BM967" s="529"/>
      <c r="BN967" s="529"/>
      <c r="BO967" s="529"/>
      <c r="BP967" s="529"/>
      <c r="BQ967" s="529"/>
      <c r="BR967" s="529"/>
      <c r="BS967" s="529"/>
      <c r="BT967" s="529"/>
    </row>
    <row r="968">
      <c r="A968" s="499"/>
      <c r="B968" s="527"/>
      <c r="C968" s="527"/>
      <c r="D968" s="528"/>
      <c r="E968" s="528"/>
      <c r="F968" s="528"/>
      <c r="G968" s="528"/>
      <c r="I968" s="529"/>
      <c r="J968" s="527"/>
      <c r="K968" s="527"/>
      <c r="L968" s="527"/>
      <c r="M968" s="528"/>
      <c r="N968" s="528"/>
      <c r="O968" s="528"/>
      <c r="P968" s="528"/>
      <c r="Q968" s="528"/>
      <c r="R968" s="528"/>
      <c r="S968" s="528"/>
      <c r="T968" s="528"/>
      <c r="U968" s="527"/>
      <c r="V968" s="528"/>
      <c r="W968" s="527"/>
      <c r="X968" s="529"/>
      <c r="Y968" s="529"/>
      <c r="Z968" s="529"/>
      <c r="AA968" s="529"/>
      <c r="AB968" s="529"/>
      <c r="AC968" s="529"/>
      <c r="AD968" s="529"/>
      <c r="AE968" s="529"/>
      <c r="AF968" s="529"/>
      <c r="AG968" s="529"/>
      <c r="AH968" s="529"/>
      <c r="AI968" s="529"/>
      <c r="AJ968" s="529"/>
      <c r="AK968" s="529"/>
      <c r="AL968" s="529"/>
      <c r="AM968" s="529"/>
      <c r="AN968" s="529"/>
      <c r="AO968" s="529"/>
      <c r="AP968" s="529"/>
      <c r="AQ968" s="529"/>
      <c r="AR968" s="529"/>
      <c r="AS968" s="529"/>
      <c r="AT968" s="529"/>
      <c r="AU968" s="529"/>
      <c r="AV968" s="529"/>
      <c r="AW968" s="529"/>
      <c r="AX968" s="529"/>
      <c r="AY968" s="529"/>
      <c r="AZ968" s="529"/>
      <c r="BA968" s="529"/>
      <c r="BB968" s="529"/>
      <c r="BC968" s="529"/>
      <c r="BD968" s="529"/>
      <c r="BE968" s="529"/>
      <c r="BF968" s="529"/>
      <c r="BG968" s="529"/>
      <c r="BH968" s="529"/>
      <c r="BI968" s="529"/>
      <c r="BJ968" s="529"/>
      <c r="BK968" s="529"/>
      <c r="BL968" s="529"/>
      <c r="BM968" s="529"/>
      <c r="BN968" s="529"/>
      <c r="BO968" s="529"/>
      <c r="BP968" s="529"/>
      <c r="BQ968" s="529"/>
      <c r="BR968" s="529"/>
      <c r="BS968" s="529"/>
      <c r="BT968" s="529"/>
    </row>
    <row r="969">
      <c r="A969" s="499"/>
      <c r="B969" s="527"/>
      <c r="C969" s="527"/>
      <c r="D969" s="528"/>
      <c r="E969" s="528"/>
      <c r="F969" s="528"/>
      <c r="G969" s="528"/>
      <c r="I969" s="529"/>
      <c r="J969" s="527"/>
      <c r="K969" s="527"/>
      <c r="L969" s="527"/>
      <c r="M969" s="528"/>
      <c r="N969" s="528"/>
      <c r="O969" s="528"/>
      <c r="P969" s="528"/>
      <c r="Q969" s="528"/>
      <c r="R969" s="528"/>
      <c r="S969" s="528"/>
      <c r="T969" s="528"/>
      <c r="U969" s="527"/>
      <c r="V969" s="528"/>
      <c r="W969" s="527"/>
      <c r="X969" s="529"/>
      <c r="Y969" s="529"/>
      <c r="Z969" s="529"/>
      <c r="AA969" s="529"/>
      <c r="AB969" s="529"/>
      <c r="AC969" s="529"/>
      <c r="AD969" s="529"/>
      <c r="AE969" s="529"/>
      <c r="AF969" s="529"/>
      <c r="AG969" s="529"/>
      <c r="AH969" s="529"/>
      <c r="AI969" s="529"/>
      <c r="AJ969" s="529"/>
      <c r="AK969" s="529"/>
      <c r="AL969" s="529"/>
      <c r="AM969" s="529"/>
      <c r="AN969" s="529"/>
      <c r="AO969" s="529"/>
      <c r="AP969" s="529"/>
      <c r="AQ969" s="529"/>
      <c r="AR969" s="529"/>
      <c r="AS969" s="529"/>
      <c r="AT969" s="529"/>
      <c r="AU969" s="529"/>
      <c r="AV969" s="529"/>
      <c r="AW969" s="529"/>
      <c r="AX969" s="529"/>
      <c r="AY969" s="529"/>
      <c r="AZ969" s="529"/>
      <c r="BA969" s="529"/>
      <c r="BB969" s="529"/>
      <c r="BC969" s="529"/>
      <c r="BD969" s="529"/>
      <c r="BE969" s="529"/>
      <c r="BF969" s="529"/>
      <c r="BG969" s="529"/>
      <c r="BH969" s="529"/>
      <c r="BI969" s="529"/>
      <c r="BJ969" s="529"/>
      <c r="BK969" s="529"/>
      <c r="BL969" s="529"/>
      <c r="BM969" s="529"/>
      <c r="BN969" s="529"/>
      <c r="BO969" s="529"/>
      <c r="BP969" s="529"/>
      <c r="BQ969" s="529"/>
      <c r="BR969" s="529"/>
      <c r="BS969" s="529"/>
      <c r="BT969" s="529"/>
    </row>
    <row r="970">
      <c r="A970" s="499"/>
      <c r="B970" s="527"/>
      <c r="C970" s="527"/>
      <c r="D970" s="528"/>
      <c r="E970" s="528"/>
      <c r="F970" s="528"/>
      <c r="G970" s="528"/>
      <c r="I970" s="529"/>
      <c r="J970" s="527"/>
      <c r="K970" s="527"/>
      <c r="L970" s="527"/>
      <c r="M970" s="528"/>
      <c r="N970" s="528"/>
      <c r="O970" s="528"/>
      <c r="P970" s="528"/>
      <c r="Q970" s="528"/>
      <c r="R970" s="528"/>
      <c r="S970" s="528"/>
      <c r="T970" s="528"/>
      <c r="U970" s="527"/>
      <c r="V970" s="528"/>
      <c r="W970" s="527"/>
      <c r="X970" s="529"/>
      <c r="Y970" s="529"/>
      <c r="Z970" s="529"/>
      <c r="AA970" s="529"/>
      <c r="AB970" s="529"/>
      <c r="AC970" s="529"/>
      <c r="AD970" s="529"/>
      <c r="AE970" s="529"/>
      <c r="AF970" s="529"/>
      <c r="AG970" s="529"/>
      <c r="AH970" s="529"/>
      <c r="AI970" s="529"/>
      <c r="AJ970" s="529"/>
      <c r="AK970" s="529"/>
      <c r="AL970" s="529"/>
      <c r="AM970" s="529"/>
      <c r="AN970" s="529"/>
      <c r="AO970" s="529"/>
      <c r="AP970" s="529"/>
      <c r="AQ970" s="529"/>
      <c r="AR970" s="529"/>
      <c r="AS970" s="529"/>
      <c r="AT970" s="529"/>
      <c r="AU970" s="529"/>
      <c r="AV970" s="529"/>
      <c r="AW970" s="529"/>
      <c r="AX970" s="529"/>
      <c r="AY970" s="529"/>
      <c r="AZ970" s="529"/>
      <c r="BA970" s="529"/>
      <c r="BB970" s="529"/>
      <c r="BC970" s="529"/>
      <c r="BD970" s="529"/>
      <c r="BE970" s="529"/>
      <c r="BF970" s="529"/>
      <c r="BG970" s="529"/>
      <c r="BH970" s="529"/>
      <c r="BI970" s="529"/>
      <c r="BJ970" s="529"/>
      <c r="BK970" s="529"/>
      <c r="BL970" s="529"/>
      <c r="BM970" s="529"/>
      <c r="BN970" s="529"/>
      <c r="BO970" s="529"/>
      <c r="BP970" s="529"/>
      <c r="BQ970" s="529"/>
      <c r="BR970" s="529"/>
      <c r="BS970" s="529"/>
      <c r="BT970" s="529"/>
    </row>
    <row r="971">
      <c r="A971" s="499"/>
      <c r="B971" s="527"/>
      <c r="C971" s="527"/>
      <c r="D971" s="528"/>
      <c r="E971" s="528"/>
      <c r="F971" s="528"/>
      <c r="G971" s="528"/>
      <c r="I971" s="529"/>
      <c r="J971" s="527"/>
      <c r="K971" s="527"/>
      <c r="L971" s="527"/>
      <c r="M971" s="528"/>
      <c r="N971" s="528"/>
      <c r="O971" s="528"/>
      <c r="P971" s="528"/>
      <c r="Q971" s="528"/>
      <c r="R971" s="528"/>
      <c r="S971" s="528"/>
      <c r="T971" s="528"/>
      <c r="U971" s="527"/>
      <c r="V971" s="528"/>
      <c r="W971" s="527"/>
      <c r="X971" s="529"/>
      <c r="Y971" s="529"/>
      <c r="Z971" s="529"/>
      <c r="AA971" s="529"/>
      <c r="AB971" s="529"/>
      <c r="AC971" s="529"/>
      <c r="AD971" s="529"/>
      <c r="AE971" s="529"/>
      <c r="AF971" s="529"/>
      <c r="AG971" s="529"/>
      <c r="AH971" s="529"/>
      <c r="AI971" s="529"/>
      <c r="AJ971" s="529"/>
      <c r="AK971" s="529"/>
      <c r="AL971" s="529"/>
      <c r="AM971" s="529"/>
      <c r="AN971" s="529"/>
      <c r="AO971" s="529"/>
      <c r="AP971" s="529"/>
      <c r="AQ971" s="529"/>
      <c r="AR971" s="529"/>
      <c r="AS971" s="529"/>
      <c r="AT971" s="529"/>
      <c r="AU971" s="529"/>
      <c r="AV971" s="529"/>
      <c r="AW971" s="529"/>
      <c r="AX971" s="529"/>
      <c r="AY971" s="529"/>
      <c r="AZ971" s="529"/>
      <c r="BA971" s="529"/>
      <c r="BB971" s="529"/>
      <c r="BC971" s="529"/>
      <c r="BD971" s="529"/>
      <c r="BE971" s="529"/>
      <c r="BF971" s="529"/>
      <c r="BG971" s="529"/>
      <c r="BH971" s="529"/>
      <c r="BI971" s="529"/>
      <c r="BJ971" s="529"/>
      <c r="BK971" s="529"/>
      <c r="BL971" s="529"/>
      <c r="BM971" s="529"/>
      <c r="BN971" s="529"/>
      <c r="BO971" s="529"/>
      <c r="BP971" s="529"/>
      <c r="BQ971" s="529"/>
      <c r="BR971" s="529"/>
      <c r="BS971" s="529"/>
      <c r="BT971" s="529"/>
    </row>
    <row r="972">
      <c r="A972" s="499"/>
      <c r="B972" s="527"/>
      <c r="C972" s="527"/>
      <c r="D972" s="528"/>
      <c r="E972" s="528"/>
      <c r="F972" s="528"/>
      <c r="G972" s="528"/>
      <c r="I972" s="529"/>
      <c r="J972" s="527"/>
      <c r="K972" s="527"/>
      <c r="L972" s="527"/>
      <c r="M972" s="528"/>
      <c r="N972" s="528"/>
      <c r="O972" s="528"/>
      <c r="P972" s="528"/>
      <c r="Q972" s="528"/>
      <c r="R972" s="528"/>
      <c r="S972" s="528"/>
      <c r="T972" s="528"/>
      <c r="U972" s="527"/>
      <c r="V972" s="528"/>
      <c r="W972" s="527"/>
      <c r="X972" s="529"/>
      <c r="Y972" s="529"/>
      <c r="Z972" s="529"/>
      <c r="AA972" s="529"/>
      <c r="AB972" s="529"/>
      <c r="AC972" s="529"/>
      <c r="AD972" s="529"/>
      <c r="AE972" s="529"/>
      <c r="AF972" s="529"/>
      <c r="AG972" s="529"/>
      <c r="AH972" s="529"/>
      <c r="AI972" s="529"/>
      <c r="AJ972" s="529"/>
      <c r="AK972" s="529"/>
      <c r="AL972" s="529"/>
      <c r="AM972" s="529"/>
      <c r="AN972" s="529"/>
      <c r="AO972" s="529"/>
      <c r="AP972" s="529"/>
      <c r="AQ972" s="529"/>
      <c r="AR972" s="529"/>
      <c r="AS972" s="529"/>
      <c r="AT972" s="529"/>
      <c r="AU972" s="529"/>
      <c r="AV972" s="529"/>
      <c r="AW972" s="529"/>
      <c r="AX972" s="529"/>
      <c r="AY972" s="529"/>
      <c r="AZ972" s="529"/>
      <c r="BA972" s="529"/>
      <c r="BB972" s="529"/>
      <c r="BC972" s="529"/>
      <c r="BD972" s="529"/>
      <c r="BE972" s="529"/>
      <c r="BF972" s="529"/>
      <c r="BG972" s="529"/>
      <c r="BH972" s="529"/>
      <c r="BI972" s="529"/>
      <c r="BJ972" s="529"/>
      <c r="BK972" s="529"/>
      <c r="BL972" s="529"/>
      <c r="BM972" s="529"/>
      <c r="BN972" s="529"/>
      <c r="BO972" s="529"/>
      <c r="BP972" s="529"/>
      <c r="BQ972" s="529"/>
      <c r="BR972" s="529"/>
      <c r="BS972" s="529"/>
      <c r="BT972" s="529"/>
    </row>
    <row r="973">
      <c r="A973" s="499"/>
      <c r="B973" s="527"/>
      <c r="C973" s="527"/>
      <c r="D973" s="528"/>
      <c r="E973" s="528"/>
      <c r="F973" s="528"/>
      <c r="G973" s="528"/>
      <c r="I973" s="529"/>
      <c r="J973" s="527"/>
      <c r="K973" s="527"/>
      <c r="L973" s="527"/>
      <c r="M973" s="528"/>
      <c r="N973" s="528"/>
      <c r="O973" s="528"/>
      <c r="P973" s="528"/>
      <c r="Q973" s="528"/>
      <c r="R973" s="528"/>
      <c r="S973" s="528"/>
      <c r="T973" s="528"/>
      <c r="U973" s="527"/>
      <c r="V973" s="528"/>
      <c r="W973" s="527"/>
      <c r="X973" s="529"/>
      <c r="Y973" s="529"/>
      <c r="Z973" s="529"/>
      <c r="AA973" s="529"/>
      <c r="AB973" s="529"/>
      <c r="AC973" s="529"/>
      <c r="AD973" s="529"/>
      <c r="AE973" s="529"/>
      <c r="AF973" s="529"/>
      <c r="AG973" s="529"/>
      <c r="AH973" s="529"/>
      <c r="AI973" s="529"/>
      <c r="AJ973" s="529"/>
      <c r="AK973" s="529"/>
      <c r="AL973" s="529"/>
      <c r="AM973" s="529"/>
      <c r="AN973" s="529"/>
      <c r="AO973" s="529"/>
      <c r="AP973" s="529"/>
      <c r="AQ973" s="529"/>
      <c r="AR973" s="529"/>
      <c r="AS973" s="529"/>
      <c r="AT973" s="529"/>
      <c r="AU973" s="529"/>
      <c r="AV973" s="529"/>
      <c r="AW973" s="529"/>
      <c r="AX973" s="529"/>
      <c r="AY973" s="529"/>
      <c r="AZ973" s="529"/>
      <c r="BA973" s="529"/>
      <c r="BB973" s="529"/>
      <c r="BC973" s="529"/>
      <c r="BD973" s="529"/>
      <c r="BE973" s="529"/>
      <c r="BF973" s="529"/>
      <c r="BG973" s="529"/>
      <c r="BH973" s="529"/>
      <c r="BI973" s="529"/>
      <c r="BJ973" s="529"/>
      <c r="BK973" s="529"/>
      <c r="BL973" s="529"/>
      <c r="BM973" s="529"/>
      <c r="BN973" s="529"/>
      <c r="BO973" s="529"/>
      <c r="BP973" s="529"/>
      <c r="BQ973" s="529"/>
      <c r="BR973" s="529"/>
      <c r="BS973" s="529"/>
      <c r="BT973" s="529"/>
    </row>
    <row r="974">
      <c r="A974" s="499"/>
      <c r="B974" s="527"/>
      <c r="C974" s="527"/>
      <c r="D974" s="528"/>
      <c r="E974" s="528"/>
      <c r="F974" s="528"/>
      <c r="G974" s="528"/>
      <c r="I974" s="529"/>
      <c r="J974" s="527"/>
      <c r="K974" s="527"/>
      <c r="L974" s="527"/>
      <c r="M974" s="528"/>
      <c r="N974" s="528"/>
      <c r="O974" s="528"/>
      <c r="P974" s="528"/>
      <c r="Q974" s="528"/>
      <c r="R974" s="528"/>
      <c r="S974" s="528"/>
      <c r="T974" s="528"/>
      <c r="U974" s="527"/>
      <c r="V974" s="528"/>
      <c r="W974" s="527"/>
      <c r="X974" s="529"/>
      <c r="Y974" s="529"/>
      <c r="Z974" s="529"/>
      <c r="AA974" s="529"/>
      <c r="AB974" s="529"/>
      <c r="AC974" s="529"/>
      <c r="AD974" s="529"/>
      <c r="AE974" s="529"/>
      <c r="AF974" s="529"/>
      <c r="AG974" s="529"/>
      <c r="AH974" s="529"/>
      <c r="AI974" s="529"/>
      <c r="AJ974" s="529"/>
      <c r="AK974" s="529"/>
      <c r="AL974" s="529"/>
      <c r="AM974" s="529"/>
      <c r="AN974" s="529"/>
      <c r="AO974" s="529"/>
      <c r="AP974" s="529"/>
      <c r="AQ974" s="529"/>
      <c r="AR974" s="529"/>
      <c r="AS974" s="529"/>
      <c r="AT974" s="529"/>
      <c r="AU974" s="529"/>
      <c r="AV974" s="529"/>
      <c r="AW974" s="529"/>
      <c r="AX974" s="529"/>
      <c r="AY974" s="529"/>
      <c r="AZ974" s="529"/>
      <c r="BA974" s="529"/>
      <c r="BB974" s="529"/>
      <c r="BC974" s="529"/>
      <c r="BD974" s="529"/>
      <c r="BE974" s="529"/>
      <c r="BF974" s="529"/>
      <c r="BG974" s="529"/>
      <c r="BH974" s="529"/>
      <c r="BI974" s="529"/>
      <c r="BJ974" s="529"/>
      <c r="BK974" s="529"/>
      <c r="BL974" s="529"/>
      <c r="BM974" s="529"/>
      <c r="BN974" s="529"/>
      <c r="BO974" s="529"/>
      <c r="BP974" s="529"/>
      <c r="BQ974" s="529"/>
      <c r="BR974" s="529"/>
      <c r="BS974" s="529"/>
      <c r="BT974" s="529"/>
    </row>
    <row r="975">
      <c r="A975" s="499"/>
      <c r="B975" s="527"/>
      <c r="C975" s="527"/>
      <c r="D975" s="528"/>
      <c r="E975" s="528"/>
      <c r="F975" s="528"/>
      <c r="G975" s="528"/>
      <c r="I975" s="529"/>
      <c r="J975" s="527"/>
      <c r="K975" s="527"/>
      <c r="L975" s="527"/>
      <c r="M975" s="528"/>
      <c r="N975" s="528"/>
      <c r="O975" s="528"/>
      <c r="P975" s="528"/>
      <c r="Q975" s="528"/>
      <c r="R975" s="528"/>
      <c r="S975" s="528"/>
      <c r="T975" s="528"/>
      <c r="U975" s="527"/>
      <c r="V975" s="528"/>
      <c r="W975" s="527"/>
      <c r="X975" s="529"/>
      <c r="Y975" s="529"/>
      <c r="Z975" s="529"/>
      <c r="AA975" s="529"/>
      <c r="AB975" s="529"/>
      <c r="AC975" s="529"/>
      <c r="AD975" s="529"/>
      <c r="AE975" s="529"/>
      <c r="AF975" s="529"/>
      <c r="AG975" s="529"/>
      <c r="AH975" s="529"/>
      <c r="AI975" s="529"/>
      <c r="AJ975" s="529"/>
      <c r="AK975" s="529"/>
      <c r="AL975" s="529"/>
      <c r="AM975" s="529"/>
      <c r="AN975" s="529"/>
      <c r="AO975" s="529"/>
      <c r="AP975" s="529"/>
      <c r="AQ975" s="529"/>
      <c r="AR975" s="529"/>
      <c r="AS975" s="529"/>
      <c r="AT975" s="529"/>
      <c r="AU975" s="529"/>
      <c r="AV975" s="529"/>
      <c r="AW975" s="529"/>
      <c r="AX975" s="529"/>
      <c r="AY975" s="529"/>
      <c r="AZ975" s="529"/>
      <c r="BA975" s="529"/>
      <c r="BB975" s="529"/>
      <c r="BC975" s="529"/>
      <c r="BD975" s="529"/>
      <c r="BE975" s="529"/>
      <c r="BF975" s="529"/>
      <c r="BG975" s="529"/>
      <c r="BH975" s="529"/>
      <c r="BI975" s="529"/>
      <c r="BJ975" s="529"/>
      <c r="BK975" s="529"/>
      <c r="BL975" s="529"/>
      <c r="BM975" s="529"/>
      <c r="BN975" s="529"/>
      <c r="BO975" s="529"/>
      <c r="BP975" s="529"/>
      <c r="BQ975" s="529"/>
      <c r="BR975" s="529"/>
      <c r="BS975" s="529"/>
      <c r="BT975" s="529"/>
    </row>
    <row r="976">
      <c r="A976" s="499"/>
      <c r="B976" s="527"/>
      <c r="C976" s="527"/>
      <c r="D976" s="528"/>
      <c r="E976" s="528"/>
      <c r="F976" s="528"/>
      <c r="G976" s="528"/>
      <c r="I976" s="529"/>
      <c r="J976" s="527"/>
      <c r="K976" s="527"/>
      <c r="L976" s="527"/>
      <c r="M976" s="528"/>
      <c r="N976" s="528"/>
      <c r="O976" s="528"/>
      <c r="P976" s="528"/>
      <c r="Q976" s="528"/>
      <c r="R976" s="528"/>
      <c r="S976" s="528"/>
      <c r="T976" s="528"/>
      <c r="U976" s="527"/>
      <c r="V976" s="528"/>
      <c r="W976" s="527"/>
      <c r="X976" s="529"/>
      <c r="Y976" s="529"/>
      <c r="Z976" s="529"/>
      <c r="AA976" s="529"/>
      <c r="AB976" s="529"/>
      <c r="AC976" s="529"/>
      <c r="AD976" s="529"/>
      <c r="AE976" s="529"/>
      <c r="AF976" s="529"/>
      <c r="AG976" s="529"/>
      <c r="AH976" s="529"/>
      <c r="AI976" s="529"/>
      <c r="AJ976" s="529"/>
      <c r="AK976" s="529"/>
      <c r="AL976" s="529"/>
      <c r="AM976" s="529"/>
      <c r="AN976" s="529"/>
      <c r="AO976" s="529"/>
      <c r="AP976" s="529"/>
      <c r="AQ976" s="529"/>
      <c r="AR976" s="529"/>
      <c r="AS976" s="529"/>
      <c r="AT976" s="529"/>
      <c r="AU976" s="529"/>
      <c r="AV976" s="529"/>
      <c r="AW976" s="529"/>
      <c r="AX976" s="529"/>
      <c r="AY976" s="529"/>
      <c r="AZ976" s="529"/>
      <c r="BA976" s="529"/>
      <c r="BB976" s="529"/>
      <c r="BC976" s="529"/>
      <c r="BD976" s="529"/>
      <c r="BE976" s="529"/>
      <c r="BF976" s="529"/>
      <c r="BG976" s="529"/>
      <c r="BH976" s="529"/>
      <c r="BI976" s="529"/>
      <c r="BJ976" s="529"/>
      <c r="BK976" s="529"/>
      <c r="BL976" s="529"/>
      <c r="BM976" s="529"/>
      <c r="BN976" s="529"/>
      <c r="BO976" s="529"/>
      <c r="BP976" s="529"/>
      <c r="BQ976" s="529"/>
      <c r="BR976" s="529"/>
      <c r="BS976" s="529"/>
      <c r="BT976" s="529"/>
    </row>
    <row r="977">
      <c r="A977" s="499"/>
      <c r="B977" s="527"/>
      <c r="C977" s="527"/>
      <c r="D977" s="528"/>
      <c r="E977" s="528"/>
      <c r="F977" s="528"/>
      <c r="G977" s="528"/>
      <c r="I977" s="529"/>
      <c r="J977" s="527"/>
      <c r="K977" s="527"/>
      <c r="L977" s="527"/>
      <c r="M977" s="528"/>
      <c r="N977" s="528"/>
      <c r="O977" s="528"/>
      <c r="P977" s="528"/>
      <c r="Q977" s="528"/>
      <c r="R977" s="528"/>
      <c r="S977" s="528"/>
      <c r="T977" s="528"/>
      <c r="U977" s="527"/>
      <c r="V977" s="528"/>
      <c r="W977" s="527"/>
      <c r="X977" s="529"/>
      <c r="Y977" s="529"/>
      <c r="Z977" s="529"/>
      <c r="AA977" s="529"/>
      <c r="AB977" s="529"/>
      <c r="AC977" s="529"/>
      <c r="AD977" s="529"/>
      <c r="AE977" s="529"/>
      <c r="AF977" s="529"/>
      <c r="AG977" s="529"/>
      <c r="AH977" s="529"/>
      <c r="AI977" s="529"/>
      <c r="AJ977" s="529"/>
      <c r="AK977" s="529"/>
      <c r="AL977" s="529"/>
      <c r="AM977" s="529"/>
      <c r="AN977" s="529"/>
      <c r="AO977" s="529"/>
      <c r="AP977" s="529"/>
      <c r="AQ977" s="529"/>
      <c r="AR977" s="529"/>
      <c r="AS977" s="529"/>
      <c r="AT977" s="529"/>
      <c r="AU977" s="529"/>
      <c r="AV977" s="529"/>
      <c r="AW977" s="529"/>
      <c r="AX977" s="529"/>
      <c r="AY977" s="529"/>
      <c r="AZ977" s="529"/>
      <c r="BA977" s="529"/>
      <c r="BB977" s="529"/>
      <c r="BC977" s="529"/>
      <c r="BD977" s="529"/>
      <c r="BE977" s="529"/>
      <c r="BF977" s="529"/>
      <c r="BG977" s="529"/>
      <c r="BH977" s="529"/>
      <c r="BI977" s="529"/>
      <c r="BJ977" s="529"/>
      <c r="BK977" s="529"/>
      <c r="BL977" s="529"/>
      <c r="BM977" s="529"/>
      <c r="BN977" s="529"/>
      <c r="BO977" s="529"/>
      <c r="BP977" s="529"/>
      <c r="BQ977" s="529"/>
      <c r="BR977" s="529"/>
      <c r="BS977" s="529"/>
      <c r="BT977" s="529"/>
    </row>
    <row r="978">
      <c r="A978" s="499"/>
      <c r="B978" s="527"/>
      <c r="C978" s="527"/>
      <c r="D978" s="528"/>
      <c r="E978" s="528"/>
      <c r="F978" s="528"/>
      <c r="G978" s="528"/>
      <c r="I978" s="529"/>
      <c r="J978" s="527"/>
      <c r="K978" s="527"/>
      <c r="L978" s="527"/>
      <c r="M978" s="528"/>
      <c r="N978" s="528"/>
      <c r="O978" s="528"/>
      <c r="P978" s="528"/>
      <c r="Q978" s="528"/>
      <c r="R978" s="528"/>
      <c r="S978" s="528"/>
      <c r="T978" s="528"/>
      <c r="U978" s="527"/>
      <c r="V978" s="528"/>
      <c r="W978" s="527"/>
      <c r="X978" s="529"/>
      <c r="Y978" s="529"/>
      <c r="Z978" s="529"/>
      <c r="AA978" s="529"/>
      <c r="AB978" s="529"/>
      <c r="AC978" s="529"/>
      <c r="AD978" s="529"/>
      <c r="AE978" s="529"/>
      <c r="AF978" s="529"/>
      <c r="AG978" s="529"/>
      <c r="AH978" s="529"/>
      <c r="AI978" s="529"/>
      <c r="AJ978" s="529"/>
      <c r="AK978" s="529"/>
      <c r="AL978" s="529"/>
      <c r="AM978" s="529"/>
      <c r="AN978" s="529"/>
      <c r="AO978" s="529"/>
      <c r="AP978" s="529"/>
      <c r="AQ978" s="529"/>
      <c r="AR978" s="529"/>
      <c r="AS978" s="529"/>
      <c r="AT978" s="529"/>
      <c r="AU978" s="529"/>
      <c r="AV978" s="529"/>
      <c r="AW978" s="529"/>
      <c r="AX978" s="529"/>
      <c r="AY978" s="529"/>
      <c r="AZ978" s="529"/>
      <c r="BA978" s="529"/>
      <c r="BB978" s="529"/>
      <c r="BC978" s="529"/>
      <c r="BD978" s="529"/>
      <c r="BE978" s="529"/>
      <c r="BF978" s="529"/>
      <c r="BG978" s="529"/>
      <c r="BH978" s="529"/>
      <c r="BI978" s="529"/>
      <c r="BJ978" s="529"/>
      <c r="BK978" s="529"/>
      <c r="BL978" s="529"/>
      <c r="BM978" s="529"/>
      <c r="BN978" s="529"/>
      <c r="BO978" s="529"/>
      <c r="BP978" s="529"/>
      <c r="BQ978" s="529"/>
      <c r="BR978" s="529"/>
      <c r="BS978" s="529"/>
      <c r="BT978" s="529"/>
    </row>
    <row r="979">
      <c r="A979" s="499"/>
      <c r="B979" s="527"/>
      <c r="C979" s="527"/>
      <c r="D979" s="528"/>
      <c r="E979" s="528"/>
      <c r="F979" s="528"/>
      <c r="G979" s="528"/>
      <c r="I979" s="529"/>
      <c r="J979" s="527"/>
      <c r="K979" s="527"/>
      <c r="L979" s="527"/>
      <c r="M979" s="528"/>
      <c r="N979" s="528"/>
      <c r="O979" s="528"/>
      <c r="P979" s="528"/>
      <c r="Q979" s="528"/>
      <c r="R979" s="528"/>
      <c r="S979" s="528"/>
      <c r="T979" s="528"/>
      <c r="U979" s="527"/>
      <c r="V979" s="528"/>
      <c r="W979" s="527"/>
      <c r="X979" s="529"/>
      <c r="Y979" s="529"/>
      <c r="Z979" s="529"/>
      <c r="AA979" s="529"/>
      <c r="AB979" s="529"/>
      <c r="AC979" s="529"/>
      <c r="AD979" s="529"/>
      <c r="AE979" s="529"/>
      <c r="AF979" s="529"/>
      <c r="AG979" s="529"/>
      <c r="AH979" s="529"/>
      <c r="AI979" s="529"/>
      <c r="AJ979" s="529"/>
      <c r="AK979" s="529"/>
      <c r="AL979" s="529"/>
      <c r="AM979" s="529"/>
      <c r="AN979" s="529"/>
      <c r="AO979" s="529"/>
      <c r="AP979" s="529"/>
      <c r="AQ979" s="529"/>
      <c r="AR979" s="529"/>
      <c r="AS979" s="529"/>
      <c r="AT979" s="529"/>
      <c r="AU979" s="529"/>
      <c r="AV979" s="529"/>
      <c r="AW979" s="529"/>
      <c r="AX979" s="529"/>
      <c r="AY979" s="529"/>
      <c r="AZ979" s="529"/>
      <c r="BA979" s="529"/>
      <c r="BB979" s="529"/>
      <c r="BC979" s="529"/>
      <c r="BD979" s="529"/>
      <c r="BE979" s="529"/>
      <c r="BF979" s="529"/>
      <c r="BG979" s="529"/>
      <c r="BH979" s="529"/>
      <c r="BI979" s="529"/>
      <c r="BJ979" s="529"/>
      <c r="BK979" s="529"/>
      <c r="BL979" s="529"/>
      <c r="BM979" s="529"/>
      <c r="BN979" s="529"/>
      <c r="BO979" s="529"/>
      <c r="BP979" s="529"/>
      <c r="BQ979" s="529"/>
      <c r="BR979" s="529"/>
      <c r="BS979" s="529"/>
      <c r="BT979" s="529"/>
    </row>
    <row r="980">
      <c r="A980" s="499"/>
      <c r="B980" s="527"/>
      <c r="C980" s="527"/>
      <c r="D980" s="528"/>
      <c r="E980" s="528"/>
      <c r="F980" s="528"/>
      <c r="G980" s="528"/>
      <c r="I980" s="529"/>
      <c r="J980" s="527"/>
      <c r="K980" s="527"/>
      <c r="L980" s="527"/>
      <c r="M980" s="528"/>
      <c r="N980" s="528"/>
      <c r="O980" s="528"/>
      <c r="P980" s="528"/>
      <c r="Q980" s="528"/>
      <c r="R980" s="528"/>
      <c r="S980" s="528"/>
      <c r="T980" s="528"/>
      <c r="U980" s="527"/>
      <c r="V980" s="528"/>
      <c r="W980" s="527"/>
      <c r="X980" s="529"/>
      <c r="Y980" s="529"/>
      <c r="Z980" s="529"/>
      <c r="AA980" s="529"/>
      <c r="AB980" s="529"/>
      <c r="AC980" s="529"/>
      <c r="AD980" s="529"/>
      <c r="AE980" s="529"/>
      <c r="AF980" s="529"/>
      <c r="AG980" s="529"/>
      <c r="AH980" s="529"/>
      <c r="AI980" s="529"/>
      <c r="AJ980" s="529"/>
      <c r="AK980" s="529"/>
      <c r="AL980" s="529"/>
      <c r="AM980" s="529"/>
      <c r="AN980" s="529"/>
      <c r="AO980" s="529"/>
      <c r="AP980" s="529"/>
      <c r="AQ980" s="529"/>
      <c r="AR980" s="529"/>
      <c r="AS980" s="529"/>
      <c r="AT980" s="529"/>
      <c r="AU980" s="529"/>
      <c r="AV980" s="529"/>
      <c r="AW980" s="529"/>
      <c r="AX980" s="529"/>
      <c r="AY980" s="529"/>
      <c r="AZ980" s="529"/>
      <c r="BA980" s="529"/>
      <c r="BB980" s="529"/>
      <c r="BC980" s="529"/>
      <c r="BD980" s="529"/>
      <c r="BE980" s="529"/>
      <c r="BF980" s="529"/>
      <c r="BG980" s="529"/>
      <c r="BH980" s="529"/>
      <c r="BI980" s="529"/>
      <c r="BJ980" s="529"/>
      <c r="BK980" s="529"/>
      <c r="BL980" s="529"/>
      <c r="BM980" s="529"/>
      <c r="BN980" s="529"/>
      <c r="BO980" s="529"/>
      <c r="BP980" s="529"/>
      <c r="BQ980" s="529"/>
      <c r="BR980" s="529"/>
      <c r="BS980" s="529"/>
      <c r="BT980" s="529"/>
    </row>
    <row r="981">
      <c r="A981" s="499"/>
      <c r="B981" s="527"/>
      <c r="C981" s="527"/>
      <c r="D981" s="528"/>
      <c r="E981" s="528"/>
      <c r="F981" s="528"/>
      <c r="G981" s="528"/>
      <c r="I981" s="529"/>
      <c r="J981" s="527"/>
      <c r="K981" s="527"/>
      <c r="L981" s="527"/>
      <c r="M981" s="528"/>
      <c r="N981" s="528"/>
      <c r="O981" s="528"/>
      <c r="P981" s="528"/>
      <c r="Q981" s="528"/>
      <c r="R981" s="528"/>
      <c r="S981" s="528"/>
      <c r="T981" s="528"/>
      <c r="U981" s="527"/>
      <c r="V981" s="528"/>
      <c r="W981" s="527"/>
      <c r="X981" s="529"/>
      <c r="Y981" s="529"/>
      <c r="Z981" s="529"/>
      <c r="AA981" s="529"/>
      <c r="AB981" s="529"/>
      <c r="AC981" s="529"/>
      <c r="AD981" s="529"/>
      <c r="AE981" s="529"/>
      <c r="AF981" s="529"/>
      <c r="AG981" s="529"/>
      <c r="AH981" s="529"/>
      <c r="AI981" s="529"/>
      <c r="AJ981" s="529"/>
      <c r="AK981" s="529"/>
      <c r="AL981" s="529"/>
      <c r="AM981" s="529"/>
      <c r="AN981" s="529"/>
      <c r="AO981" s="529"/>
      <c r="AP981" s="529"/>
      <c r="AQ981" s="529"/>
      <c r="AR981" s="529"/>
      <c r="AS981" s="529"/>
      <c r="AT981" s="529"/>
      <c r="AU981" s="529"/>
      <c r="AV981" s="529"/>
      <c r="AW981" s="529"/>
      <c r="AX981" s="529"/>
      <c r="AY981" s="529"/>
      <c r="AZ981" s="529"/>
      <c r="BA981" s="529"/>
      <c r="BB981" s="529"/>
      <c r="BC981" s="529"/>
      <c r="BD981" s="529"/>
      <c r="BE981" s="529"/>
      <c r="BF981" s="529"/>
      <c r="BG981" s="529"/>
      <c r="BH981" s="529"/>
      <c r="BI981" s="529"/>
      <c r="BJ981" s="529"/>
      <c r="BK981" s="529"/>
      <c r="BL981" s="529"/>
      <c r="BM981" s="529"/>
      <c r="BN981" s="529"/>
      <c r="BO981" s="529"/>
      <c r="BP981" s="529"/>
      <c r="BQ981" s="529"/>
      <c r="BR981" s="529"/>
      <c r="BS981" s="529"/>
      <c r="BT981" s="529"/>
    </row>
    <row r="982">
      <c r="A982" s="499"/>
      <c r="B982" s="527"/>
      <c r="C982" s="527"/>
      <c r="D982" s="528"/>
      <c r="E982" s="528"/>
      <c r="F982" s="528"/>
      <c r="G982" s="528"/>
      <c r="I982" s="529"/>
      <c r="J982" s="527"/>
      <c r="K982" s="527"/>
      <c r="L982" s="527"/>
      <c r="M982" s="528"/>
      <c r="N982" s="528"/>
      <c r="O982" s="528"/>
      <c r="P982" s="528"/>
      <c r="Q982" s="528"/>
      <c r="R982" s="528"/>
      <c r="S982" s="528"/>
      <c r="T982" s="528"/>
      <c r="U982" s="527"/>
      <c r="V982" s="528"/>
      <c r="W982" s="527"/>
      <c r="X982" s="529"/>
      <c r="Y982" s="529"/>
      <c r="Z982" s="529"/>
      <c r="AA982" s="529"/>
      <c r="AB982" s="529"/>
      <c r="AC982" s="529"/>
      <c r="AD982" s="529"/>
      <c r="AE982" s="529"/>
      <c r="AF982" s="529"/>
      <c r="AG982" s="529"/>
      <c r="AH982" s="529"/>
      <c r="AI982" s="529"/>
      <c r="AJ982" s="529"/>
      <c r="AK982" s="529"/>
      <c r="AL982" s="529"/>
      <c r="AM982" s="529"/>
      <c r="AN982" s="529"/>
      <c r="AO982" s="529"/>
      <c r="AP982" s="529"/>
      <c r="AQ982" s="529"/>
      <c r="AR982" s="529"/>
      <c r="AS982" s="529"/>
      <c r="AT982" s="529"/>
      <c r="AU982" s="529"/>
      <c r="AV982" s="529"/>
      <c r="AW982" s="529"/>
      <c r="AX982" s="529"/>
      <c r="AY982" s="529"/>
      <c r="AZ982" s="529"/>
      <c r="BA982" s="529"/>
      <c r="BB982" s="529"/>
      <c r="BC982" s="529"/>
      <c r="BD982" s="529"/>
      <c r="BE982" s="529"/>
      <c r="BF982" s="529"/>
      <c r="BG982" s="529"/>
      <c r="BH982" s="529"/>
      <c r="BI982" s="529"/>
      <c r="BJ982" s="529"/>
      <c r="BK982" s="529"/>
      <c r="BL982" s="529"/>
      <c r="BM982" s="529"/>
      <c r="BN982" s="529"/>
      <c r="BO982" s="529"/>
      <c r="BP982" s="529"/>
      <c r="BQ982" s="529"/>
      <c r="BR982" s="529"/>
      <c r="BS982" s="529"/>
      <c r="BT982" s="529"/>
    </row>
    <row r="983">
      <c r="A983" s="499"/>
      <c r="B983" s="527"/>
      <c r="C983" s="527"/>
      <c r="D983" s="528"/>
      <c r="E983" s="528"/>
      <c r="F983" s="528"/>
      <c r="G983" s="528"/>
      <c r="I983" s="529"/>
      <c r="J983" s="527"/>
      <c r="K983" s="527"/>
      <c r="L983" s="527"/>
      <c r="M983" s="528"/>
      <c r="N983" s="528"/>
      <c r="O983" s="528"/>
      <c r="P983" s="528"/>
      <c r="Q983" s="528"/>
      <c r="R983" s="528"/>
      <c r="S983" s="528"/>
      <c r="T983" s="528"/>
      <c r="U983" s="527"/>
      <c r="V983" s="528"/>
      <c r="W983" s="527"/>
      <c r="X983" s="529"/>
      <c r="Y983" s="529"/>
      <c r="Z983" s="529"/>
      <c r="AA983" s="529"/>
      <c r="AB983" s="529"/>
      <c r="AC983" s="529"/>
      <c r="AD983" s="529"/>
      <c r="AE983" s="529"/>
      <c r="AF983" s="529"/>
      <c r="AG983" s="529"/>
      <c r="AH983" s="529"/>
      <c r="AI983" s="529"/>
      <c r="AJ983" s="529"/>
      <c r="AK983" s="529"/>
      <c r="AL983" s="529"/>
      <c r="AM983" s="529"/>
      <c r="AN983" s="529"/>
      <c r="AO983" s="529"/>
      <c r="AP983" s="529"/>
      <c r="AQ983" s="529"/>
      <c r="AR983" s="529"/>
      <c r="AS983" s="529"/>
      <c r="AT983" s="529"/>
      <c r="AU983" s="529"/>
      <c r="AV983" s="529"/>
      <c r="AW983" s="529"/>
      <c r="AX983" s="529"/>
      <c r="AY983" s="529"/>
      <c r="AZ983" s="529"/>
      <c r="BA983" s="529"/>
      <c r="BB983" s="529"/>
      <c r="BC983" s="529"/>
      <c r="BD983" s="529"/>
      <c r="BE983" s="529"/>
      <c r="BF983" s="529"/>
      <c r="BG983" s="529"/>
      <c r="BH983" s="529"/>
      <c r="BI983" s="529"/>
      <c r="BJ983" s="529"/>
      <c r="BK983" s="529"/>
      <c r="BL983" s="529"/>
      <c r="BM983" s="529"/>
      <c r="BN983" s="529"/>
      <c r="BO983" s="529"/>
      <c r="BP983" s="529"/>
      <c r="BQ983" s="529"/>
      <c r="BR983" s="529"/>
      <c r="BS983" s="529"/>
      <c r="BT983" s="529"/>
    </row>
    <row r="984">
      <c r="A984" s="499"/>
      <c r="B984" s="527"/>
      <c r="C984" s="527"/>
      <c r="D984" s="528"/>
      <c r="E984" s="528"/>
      <c r="F984" s="528"/>
      <c r="G984" s="528"/>
      <c r="I984" s="529"/>
      <c r="J984" s="527"/>
      <c r="K984" s="527"/>
      <c r="L984" s="527"/>
      <c r="M984" s="528"/>
      <c r="N984" s="528"/>
      <c r="O984" s="528"/>
      <c r="P984" s="528"/>
      <c r="Q984" s="528"/>
      <c r="R984" s="528"/>
      <c r="S984" s="528"/>
      <c r="T984" s="528"/>
      <c r="U984" s="527"/>
      <c r="V984" s="528"/>
      <c r="W984" s="527"/>
      <c r="X984" s="529"/>
      <c r="Y984" s="529"/>
      <c r="Z984" s="529"/>
      <c r="AA984" s="529"/>
      <c r="AB984" s="529"/>
      <c r="AC984" s="529"/>
      <c r="AD984" s="529"/>
      <c r="AE984" s="529"/>
      <c r="AF984" s="529"/>
      <c r="AG984" s="529"/>
      <c r="AH984" s="529"/>
      <c r="AI984" s="529"/>
      <c r="AJ984" s="529"/>
      <c r="AK984" s="529"/>
      <c r="AL984" s="529"/>
      <c r="AM984" s="529"/>
      <c r="AN984" s="529"/>
      <c r="AO984" s="529"/>
      <c r="AP984" s="529"/>
      <c r="AQ984" s="529"/>
      <c r="AR984" s="529"/>
      <c r="AS984" s="529"/>
      <c r="AT984" s="529"/>
      <c r="AU984" s="529"/>
      <c r="AV984" s="529"/>
      <c r="AW984" s="529"/>
      <c r="AX984" s="529"/>
      <c r="AY984" s="529"/>
      <c r="AZ984" s="529"/>
      <c r="BA984" s="529"/>
      <c r="BB984" s="529"/>
      <c r="BC984" s="529"/>
      <c r="BD984" s="529"/>
      <c r="BE984" s="529"/>
      <c r="BF984" s="529"/>
      <c r="BG984" s="529"/>
      <c r="BH984" s="529"/>
      <c r="BI984" s="529"/>
      <c r="BJ984" s="529"/>
      <c r="BK984" s="529"/>
      <c r="BL984" s="529"/>
      <c r="BM984" s="529"/>
      <c r="BN984" s="529"/>
      <c r="BO984" s="529"/>
      <c r="BP984" s="529"/>
      <c r="BQ984" s="529"/>
      <c r="BR984" s="529"/>
      <c r="BS984" s="529"/>
      <c r="BT984" s="529"/>
    </row>
    <row r="985">
      <c r="A985" s="499"/>
      <c r="B985" s="527"/>
      <c r="C985" s="527"/>
      <c r="D985" s="528"/>
      <c r="E985" s="528"/>
      <c r="F985" s="528"/>
      <c r="G985" s="528"/>
      <c r="I985" s="529"/>
      <c r="J985" s="527"/>
      <c r="K985" s="527"/>
      <c r="L985" s="527"/>
      <c r="M985" s="528"/>
      <c r="N985" s="528"/>
      <c r="O985" s="528"/>
      <c r="P985" s="528"/>
      <c r="Q985" s="528"/>
      <c r="R985" s="528"/>
      <c r="S985" s="528"/>
      <c r="T985" s="528"/>
      <c r="U985" s="527"/>
      <c r="V985" s="528"/>
      <c r="W985" s="527"/>
      <c r="X985" s="529"/>
      <c r="Y985" s="529"/>
      <c r="Z985" s="529"/>
      <c r="AA985" s="529"/>
      <c r="AB985" s="529"/>
      <c r="AC985" s="529"/>
      <c r="AD985" s="529"/>
      <c r="AE985" s="529"/>
      <c r="AF985" s="529"/>
      <c r="AG985" s="529"/>
      <c r="AH985" s="529"/>
      <c r="AI985" s="529"/>
      <c r="AJ985" s="529"/>
      <c r="AK985" s="529"/>
      <c r="AL985" s="529"/>
      <c r="AM985" s="529"/>
      <c r="AN985" s="529"/>
      <c r="AO985" s="529"/>
      <c r="AP985" s="529"/>
      <c r="AQ985" s="529"/>
      <c r="AR985" s="529"/>
      <c r="AS985" s="529"/>
      <c r="AT985" s="529"/>
      <c r="AU985" s="529"/>
      <c r="AV985" s="529"/>
      <c r="AW985" s="529"/>
      <c r="AX985" s="529"/>
      <c r="AY985" s="529"/>
      <c r="AZ985" s="529"/>
      <c r="BA985" s="529"/>
      <c r="BB985" s="529"/>
      <c r="BC985" s="529"/>
      <c r="BD985" s="529"/>
      <c r="BE985" s="529"/>
      <c r="BF985" s="529"/>
      <c r="BG985" s="529"/>
      <c r="BH985" s="529"/>
      <c r="BI985" s="529"/>
      <c r="BJ985" s="529"/>
      <c r="BK985" s="529"/>
      <c r="BL985" s="529"/>
      <c r="BM985" s="529"/>
      <c r="BN985" s="529"/>
      <c r="BO985" s="529"/>
      <c r="BP985" s="529"/>
      <c r="BQ985" s="529"/>
      <c r="BR985" s="529"/>
      <c r="BS985" s="529"/>
      <c r="BT985" s="529"/>
    </row>
    <row r="986">
      <c r="A986" s="499"/>
      <c r="B986" s="527"/>
      <c r="C986" s="527"/>
      <c r="D986" s="528"/>
      <c r="E986" s="528"/>
      <c r="F986" s="528"/>
      <c r="G986" s="528"/>
      <c r="I986" s="529"/>
      <c r="J986" s="527"/>
      <c r="K986" s="527"/>
      <c r="L986" s="527"/>
      <c r="M986" s="528"/>
      <c r="N986" s="528"/>
      <c r="O986" s="528"/>
      <c r="P986" s="528"/>
      <c r="Q986" s="528"/>
      <c r="R986" s="528"/>
      <c r="S986" s="528"/>
      <c r="T986" s="528"/>
      <c r="U986" s="527"/>
      <c r="V986" s="528"/>
      <c r="W986" s="527"/>
      <c r="X986" s="529"/>
      <c r="Y986" s="529"/>
      <c r="Z986" s="529"/>
      <c r="AA986" s="529"/>
      <c r="AB986" s="529"/>
      <c r="AC986" s="529"/>
      <c r="AD986" s="529"/>
      <c r="AE986" s="529"/>
      <c r="AF986" s="529"/>
      <c r="AG986" s="529"/>
      <c r="AH986" s="529"/>
      <c r="AI986" s="529"/>
      <c r="AJ986" s="529"/>
      <c r="AK986" s="529"/>
      <c r="AL986" s="529"/>
      <c r="AM986" s="529"/>
      <c r="AN986" s="529"/>
      <c r="AO986" s="529"/>
      <c r="AP986" s="529"/>
      <c r="AQ986" s="529"/>
      <c r="AR986" s="529"/>
      <c r="AS986" s="529"/>
      <c r="AT986" s="529"/>
      <c r="AU986" s="529"/>
      <c r="AV986" s="529"/>
      <c r="AW986" s="529"/>
      <c r="AX986" s="529"/>
      <c r="AY986" s="529"/>
      <c r="AZ986" s="529"/>
      <c r="BA986" s="529"/>
      <c r="BB986" s="529"/>
      <c r="BC986" s="529"/>
      <c r="BD986" s="529"/>
      <c r="BE986" s="529"/>
      <c r="BF986" s="529"/>
      <c r="BG986" s="529"/>
      <c r="BH986" s="529"/>
      <c r="BI986" s="529"/>
      <c r="BJ986" s="529"/>
      <c r="BK986" s="529"/>
      <c r="BL986" s="529"/>
      <c r="BM986" s="529"/>
      <c r="BN986" s="529"/>
      <c r="BO986" s="529"/>
      <c r="BP986" s="529"/>
      <c r="BQ986" s="529"/>
      <c r="BR986" s="529"/>
      <c r="BS986" s="529"/>
      <c r="BT986" s="529"/>
    </row>
    <row r="987">
      <c r="A987" s="499"/>
      <c r="B987" s="527"/>
      <c r="C987" s="527"/>
      <c r="D987" s="528"/>
      <c r="E987" s="528"/>
      <c r="F987" s="528"/>
      <c r="G987" s="528"/>
      <c r="I987" s="529"/>
      <c r="J987" s="527"/>
      <c r="K987" s="527"/>
      <c r="L987" s="527"/>
      <c r="M987" s="528"/>
      <c r="N987" s="528"/>
      <c r="O987" s="528"/>
      <c r="P987" s="528"/>
      <c r="Q987" s="528"/>
      <c r="R987" s="528"/>
      <c r="S987" s="528"/>
      <c r="T987" s="528"/>
      <c r="U987" s="527"/>
      <c r="V987" s="528"/>
      <c r="W987" s="527"/>
      <c r="X987" s="529"/>
      <c r="Y987" s="529"/>
      <c r="Z987" s="529"/>
      <c r="AA987" s="529"/>
      <c r="AB987" s="529"/>
      <c r="AC987" s="529"/>
      <c r="AD987" s="529"/>
      <c r="AE987" s="529"/>
      <c r="AF987" s="529"/>
      <c r="AG987" s="529"/>
      <c r="AH987" s="529"/>
      <c r="AI987" s="529"/>
      <c r="AJ987" s="529"/>
      <c r="AK987" s="529"/>
      <c r="AL987" s="529"/>
      <c r="AM987" s="529"/>
      <c r="AN987" s="529"/>
      <c r="AO987" s="529"/>
      <c r="AP987" s="529"/>
      <c r="AQ987" s="529"/>
      <c r="AR987" s="529"/>
      <c r="AS987" s="529"/>
      <c r="AT987" s="529"/>
      <c r="AU987" s="529"/>
      <c r="AV987" s="529"/>
      <c r="AW987" s="529"/>
      <c r="AX987" s="529"/>
      <c r="AY987" s="529"/>
      <c r="AZ987" s="529"/>
      <c r="BA987" s="529"/>
      <c r="BB987" s="529"/>
      <c r="BC987" s="529"/>
      <c r="BD987" s="529"/>
      <c r="BE987" s="529"/>
      <c r="BF987" s="529"/>
      <c r="BG987" s="529"/>
      <c r="BH987" s="529"/>
      <c r="BI987" s="529"/>
      <c r="BJ987" s="529"/>
      <c r="BK987" s="529"/>
      <c r="BL987" s="529"/>
      <c r="BM987" s="529"/>
      <c r="BN987" s="529"/>
      <c r="BO987" s="529"/>
      <c r="BP987" s="529"/>
      <c r="BQ987" s="529"/>
      <c r="BR987" s="529"/>
      <c r="BS987" s="529"/>
      <c r="BT987" s="529"/>
    </row>
    <row r="988">
      <c r="A988" s="499"/>
      <c r="B988" s="527"/>
      <c r="C988" s="527"/>
      <c r="D988" s="528"/>
      <c r="E988" s="528"/>
      <c r="F988" s="528"/>
      <c r="G988" s="528"/>
      <c r="I988" s="529"/>
      <c r="J988" s="527"/>
      <c r="K988" s="527"/>
      <c r="L988" s="527"/>
      <c r="M988" s="528"/>
      <c r="N988" s="528"/>
      <c r="O988" s="528"/>
      <c r="P988" s="528"/>
      <c r="Q988" s="528"/>
      <c r="R988" s="528"/>
      <c r="S988" s="528"/>
      <c r="T988" s="528"/>
      <c r="U988" s="527"/>
      <c r="V988" s="528"/>
      <c r="W988" s="527"/>
      <c r="X988" s="529"/>
      <c r="Y988" s="529"/>
      <c r="Z988" s="529"/>
      <c r="AA988" s="529"/>
      <c r="AB988" s="529"/>
      <c r="AC988" s="529"/>
      <c r="AD988" s="529"/>
      <c r="AE988" s="529"/>
      <c r="AF988" s="529"/>
      <c r="AG988" s="529"/>
      <c r="AH988" s="529"/>
      <c r="AI988" s="529"/>
      <c r="AJ988" s="529"/>
      <c r="AK988" s="529"/>
      <c r="AL988" s="529"/>
      <c r="AM988" s="529"/>
      <c r="AN988" s="529"/>
      <c r="AO988" s="529"/>
      <c r="AP988" s="529"/>
      <c r="AQ988" s="529"/>
      <c r="AR988" s="529"/>
      <c r="AS988" s="529"/>
      <c r="AT988" s="529"/>
      <c r="AU988" s="529"/>
      <c r="AV988" s="529"/>
      <c r="AW988" s="529"/>
      <c r="AX988" s="529"/>
      <c r="AY988" s="529"/>
      <c r="AZ988" s="529"/>
      <c r="BA988" s="529"/>
      <c r="BB988" s="529"/>
      <c r="BC988" s="529"/>
      <c r="BD988" s="529"/>
      <c r="BE988" s="529"/>
      <c r="BF988" s="529"/>
      <c r="BG988" s="529"/>
      <c r="BH988" s="529"/>
      <c r="BI988" s="529"/>
      <c r="BJ988" s="529"/>
      <c r="BK988" s="529"/>
      <c r="BL988" s="529"/>
      <c r="BM988" s="529"/>
      <c r="BN988" s="529"/>
      <c r="BO988" s="529"/>
      <c r="BP988" s="529"/>
      <c r="BQ988" s="529"/>
      <c r="BR988" s="529"/>
      <c r="BS988" s="529"/>
      <c r="BT988" s="529"/>
    </row>
    <row r="989">
      <c r="A989" s="499"/>
      <c r="B989" s="527"/>
      <c r="C989" s="527"/>
      <c r="D989" s="528"/>
      <c r="E989" s="528"/>
      <c r="F989" s="528"/>
      <c r="G989" s="528"/>
      <c r="I989" s="529"/>
      <c r="J989" s="527"/>
      <c r="K989" s="527"/>
      <c r="L989" s="527"/>
      <c r="M989" s="528"/>
      <c r="N989" s="528"/>
      <c r="O989" s="528"/>
      <c r="P989" s="528"/>
      <c r="Q989" s="528"/>
      <c r="R989" s="528"/>
      <c r="S989" s="528"/>
      <c r="T989" s="528"/>
      <c r="U989" s="527"/>
      <c r="V989" s="528"/>
      <c r="W989" s="527"/>
      <c r="X989" s="529"/>
      <c r="Y989" s="529"/>
      <c r="Z989" s="529"/>
      <c r="AA989" s="529"/>
      <c r="AB989" s="529"/>
      <c r="AC989" s="529"/>
      <c r="AD989" s="529"/>
      <c r="AE989" s="529"/>
      <c r="AF989" s="529"/>
      <c r="AG989" s="529"/>
      <c r="AH989" s="529"/>
      <c r="AI989" s="529"/>
      <c r="AJ989" s="529"/>
      <c r="AK989" s="529"/>
      <c r="AL989" s="529"/>
      <c r="AM989" s="529"/>
      <c r="AN989" s="529"/>
      <c r="AO989" s="529"/>
      <c r="AP989" s="529"/>
      <c r="AQ989" s="529"/>
      <c r="AR989" s="529"/>
      <c r="AS989" s="529"/>
      <c r="AT989" s="529"/>
      <c r="AU989" s="529"/>
      <c r="AV989" s="529"/>
      <c r="AW989" s="529"/>
      <c r="AX989" s="529"/>
      <c r="AY989" s="529"/>
      <c r="AZ989" s="529"/>
      <c r="BA989" s="529"/>
      <c r="BB989" s="529"/>
      <c r="BC989" s="529"/>
      <c r="BD989" s="529"/>
      <c r="BE989" s="529"/>
      <c r="BF989" s="529"/>
      <c r="BG989" s="529"/>
      <c r="BH989" s="529"/>
      <c r="BI989" s="529"/>
      <c r="BJ989" s="529"/>
      <c r="BK989" s="529"/>
      <c r="BL989" s="529"/>
      <c r="BM989" s="529"/>
      <c r="BN989" s="529"/>
      <c r="BO989" s="529"/>
      <c r="BP989" s="529"/>
      <c r="BQ989" s="529"/>
      <c r="BR989" s="529"/>
      <c r="BS989" s="529"/>
      <c r="BT989" s="529"/>
    </row>
    <row r="990">
      <c r="A990" s="499"/>
      <c r="B990" s="527"/>
      <c r="C990" s="527"/>
      <c r="D990" s="528"/>
      <c r="E990" s="528"/>
      <c r="F990" s="528"/>
      <c r="G990" s="528"/>
      <c r="I990" s="529"/>
      <c r="J990" s="527"/>
      <c r="K990" s="527"/>
      <c r="L990" s="527"/>
      <c r="M990" s="528"/>
      <c r="N990" s="528"/>
      <c r="O990" s="528"/>
      <c r="P990" s="528"/>
      <c r="Q990" s="528"/>
      <c r="R990" s="528"/>
      <c r="S990" s="528"/>
      <c r="T990" s="528"/>
      <c r="U990" s="527"/>
      <c r="V990" s="528"/>
      <c r="W990" s="527"/>
      <c r="X990" s="529"/>
      <c r="Y990" s="529"/>
      <c r="Z990" s="529"/>
      <c r="AA990" s="529"/>
      <c r="AB990" s="529"/>
      <c r="AC990" s="529"/>
      <c r="AD990" s="529"/>
      <c r="AE990" s="529"/>
      <c r="AF990" s="529"/>
      <c r="AG990" s="529"/>
      <c r="AH990" s="529"/>
      <c r="AI990" s="529"/>
      <c r="AJ990" s="529"/>
      <c r="AK990" s="529"/>
      <c r="AL990" s="529"/>
      <c r="AM990" s="529"/>
      <c r="AN990" s="529"/>
      <c r="AO990" s="529"/>
      <c r="AP990" s="529"/>
      <c r="AQ990" s="529"/>
      <c r="AR990" s="529"/>
      <c r="AS990" s="529"/>
      <c r="AT990" s="529"/>
      <c r="AU990" s="529"/>
      <c r="AV990" s="529"/>
      <c r="AW990" s="529"/>
      <c r="AX990" s="529"/>
      <c r="AY990" s="529"/>
      <c r="AZ990" s="529"/>
      <c r="BA990" s="529"/>
      <c r="BB990" s="529"/>
      <c r="BC990" s="529"/>
      <c r="BD990" s="529"/>
      <c r="BE990" s="529"/>
      <c r="BF990" s="529"/>
      <c r="BG990" s="529"/>
      <c r="BH990" s="529"/>
      <c r="BI990" s="529"/>
      <c r="BJ990" s="529"/>
      <c r="BK990" s="529"/>
      <c r="BL990" s="529"/>
      <c r="BM990" s="529"/>
      <c r="BN990" s="529"/>
      <c r="BO990" s="529"/>
      <c r="BP990" s="529"/>
      <c r="BQ990" s="529"/>
      <c r="BR990" s="529"/>
      <c r="BS990" s="529"/>
      <c r="BT990" s="529"/>
    </row>
    <row r="991">
      <c r="A991" s="499"/>
      <c r="B991" s="527"/>
      <c r="C991" s="527"/>
      <c r="D991" s="528"/>
      <c r="E991" s="528"/>
      <c r="F991" s="528"/>
      <c r="G991" s="528"/>
      <c r="I991" s="529"/>
      <c r="J991" s="527"/>
      <c r="K991" s="527"/>
      <c r="L991" s="527"/>
      <c r="M991" s="528"/>
      <c r="N991" s="528"/>
      <c r="O991" s="528"/>
      <c r="P991" s="528"/>
      <c r="Q991" s="528"/>
      <c r="R991" s="528"/>
      <c r="S991" s="528"/>
      <c r="T991" s="528"/>
      <c r="U991" s="527"/>
      <c r="V991" s="528"/>
      <c r="W991" s="527"/>
      <c r="X991" s="529"/>
      <c r="Y991" s="529"/>
      <c r="Z991" s="529"/>
      <c r="AA991" s="529"/>
      <c r="AB991" s="529"/>
      <c r="AC991" s="529"/>
      <c r="AD991" s="529"/>
      <c r="AE991" s="529"/>
      <c r="AF991" s="529"/>
      <c r="AG991" s="529"/>
      <c r="AH991" s="529"/>
      <c r="AI991" s="529"/>
      <c r="AJ991" s="529"/>
      <c r="AK991" s="529"/>
      <c r="AL991" s="529"/>
      <c r="AM991" s="529"/>
      <c r="AN991" s="529"/>
      <c r="AO991" s="529"/>
      <c r="AP991" s="529"/>
      <c r="AQ991" s="529"/>
      <c r="AR991" s="529"/>
      <c r="AS991" s="529"/>
      <c r="AT991" s="529"/>
      <c r="AU991" s="529"/>
      <c r="AV991" s="529"/>
      <c r="AW991" s="529"/>
      <c r="AX991" s="529"/>
      <c r="AY991" s="529"/>
      <c r="AZ991" s="529"/>
      <c r="BA991" s="529"/>
      <c r="BB991" s="529"/>
      <c r="BC991" s="529"/>
      <c r="BD991" s="529"/>
      <c r="BE991" s="529"/>
      <c r="BF991" s="529"/>
      <c r="BG991" s="529"/>
      <c r="BH991" s="529"/>
      <c r="BI991" s="529"/>
      <c r="BJ991" s="529"/>
      <c r="BK991" s="529"/>
      <c r="BL991" s="529"/>
      <c r="BM991" s="529"/>
      <c r="BN991" s="529"/>
      <c r="BO991" s="529"/>
      <c r="BP991" s="529"/>
      <c r="BQ991" s="529"/>
      <c r="BR991" s="529"/>
      <c r="BS991" s="529"/>
      <c r="BT991" s="529"/>
    </row>
    <row r="992">
      <c r="A992" s="499"/>
      <c r="B992" s="527"/>
      <c r="C992" s="527"/>
      <c r="D992" s="528"/>
      <c r="E992" s="528"/>
      <c r="F992" s="528"/>
      <c r="G992" s="528"/>
      <c r="I992" s="529"/>
      <c r="J992" s="527"/>
      <c r="K992" s="527"/>
      <c r="L992" s="527"/>
      <c r="M992" s="528"/>
      <c r="N992" s="528"/>
      <c r="O992" s="528"/>
      <c r="P992" s="528"/>
      <c r="Q992" s="528"/>
      <c r="R992" s="528"/>
      <c r="S992" s="528"/>
      <c r="T992" s="528"/>
      <c r="U992" s="527"/>
      <c r="V992" s="528"/>
      <c r="W992" s="527"/>
      <c r="X992" s="529"/>
      <c r="Y992" s="529"/>
      <c r="Z992" s="529"/>
      <c r="AA992" s="529"/>
      <c r="AB992" s="529"/>
      <c r="AC992" s="529"/>
      <c r="AD992" s="529"/>
      <c r="AE992" s="529"/>
      <c r="AF992" s="529"/>
      <c r="AG992" s="529"/>
      <c r="AH992" s="529"/>
      <c r="AI992" s="529"/>
      <c r="AJ992" s="529"/>
      <c r="AK992" s="529"/>
      <c r="AL992" s="529"/>
      <c r="AM992" s="529"/>
      <c r="AN992" s="529"/>
      <c r="AO992" s="529"/>
      <c r="AP992" s="529"/>
      <c r="AQ992" s="529"/>
      <c r="AR992" s="529"/>
      <c r="AS992" s="529"/>
      <c r="AT992" s="529"/>
      <c r="AU992" s="529"/>
      <c r="AV992" s="529"/>
      <c r="AW992" s="529"/>
      <c r="AX992" s="529"/>
      <c r="AY992" s="529"/>
      <c r="AZ992" s="529"/>
      <c r="BA992" s="529"/>
      <c r="BB992" s="529"/>
      <c r="BC992" s="529"/>
      <c r="BD992" s="529"/>
      <c r="BE992" s="529"/>
      <c r="BF992" s="529"/>
      <c r="BG992" s="529"/>
      <c r="BH992" s="529"/>
      <c r="BI992" s="529"/>
      <c r="BJ992" s="529"/>
      <c r="BK992" s="529"/>
      <c r="BL992" s="529"/>
      <c r="BM992" s="529"/>
      <c r="BN992" s="529"/>
      <c r="BO992" s="529"/>
      <c r="BP992" s="529"/>
      <c r="BQ992" s="529"/>
      <c r="BR992" s="529"/>
      <c r="BS992" s="529"/>
      <c r="BT992" s="529"/>
    </row>
    <row r="993">
      <c r="A993" s="499"/>
      <c r="B993" s="527"/>
      <c r="C993" s="527"/>
      <c r="D993" s="528"/>
      <c r="E993" s="528"/>
      <c r="F993" s="528"/>
      <c r="G993" s="528"/>
      <c r="I993" s="529"/>
      <c r="J993" s="527"/>
      <c r="K993" s="527"/>
      <c r="L993" s="527"/>
      <c r="M993" s="528"/>
      <c r="N993" s="528"/>
      <c r="O993" s="528"/>
      <c r="P993" s="528"/>
      <c r="Q993" s="528"/>
      <c r="R993" s="528"/>
      <c r="S993" s="528"/>
      <c r="T993" s="528"/>
      <c r="U993" s="527"/>
      <c r="V993" s="528"/>
      <c r="W993" s="527"/>
      <c r="X993" s="529"/>
      <c r="Y993" s="529"/>
      <c r="Z993" s="529"/>
      <c r="AA993" s="529"/>
      <c r="AB993" s="529"/>
      <c r="AC993" s="529"/>
      <c r="AD993" s="529"/>
      <c r="AE993" s="529"/>
      <c r="AF993" s="529"/>
      <c r="AG993" s="529"/>
      <c r="AH993" s="529"/>
      <c r="AI993" s="529"/>
      <c r="AJ993" s="529"/>
      <c r="AK993" s="529"/>
      <c r="AL993" s="529"/>
      <c r="AM993" s="529"/>
      <c r="AN993" s="529"/>
      <c r="AO993" s="529"/>
      <c r="AP993" s="529"/>
      <c r="AQ993" s="529"/>
      <c r="AR993" s="529"/>
      <c r="AS993" s="529"/>
      <c r="AT993" s="529"/>
      <c r="AU993" s="529"/>
      <c r="AV993" s="529"/>
      <c r="AW993" s="529"/>
      <c r="AX993" s="529"/>
      <c r="AY993" s="529"/>
      <c r="AZ993" s="529"/>
      <c r="BA993" s="529"/>
      <c r="BB993" s="529"/>
      <c r="BC993" s="529"/>
      <c r="BD993" s="529"/>
      <c r="BE993" s="529"/>
      <c r="BF993" s="529"/>
      <c r="BG993" s="529"/>
      <c r="BH993" s="529"/>
      <c r="BI993" s="529"/>
      <c r="BJ993" s="529"/>
      <c r="BK993" s="529"/>
      <c r="BL993" s="529"/>
      <c r="BM993" s="529"/>
      <c r="BN993" s="529"/>
      <c r="BO993" s="529"/>
      <c r="BP993" s="529"/>
      <c r="BQ993" s="529"/>
      <c r="BR993" s="529"/>
      <c r="BS993" s="529"/>
      <c r="BT993" s="529"/>
    </row>
    <row r="994">
      <c r="A994" s="499"/>
      <c r="B994" s="527"/>
      <c r="C994" s="527"/>
      <c r="D994" s="528"/>
      <c r="E994" s="528"/>
      <c r="F994" s="528"/>
      <c r="G994" s="528"/>
      <c r="I994" s="529"/>
      <c r="J994" s="527"/>
      <c r="K994" s="527"/>
      <c r="L994" s="527"/>
      <c r="M994" s="528"/>
      <c r="N994" s="528"/>
      <c r="O994" s="528"/>
      <c r="P994" s="528"/>
      <c r="Q994" s="528"/>
      <c r="R994" s="528"/>
      <c r="S994" s="528"/>
      <c r="T994" s="528"/>
      <c r="U994" s="527"/>
      <c r="V994" s="528"/>
      <c r="W994" s="527"/>
      <c r="X994" s="529"/>
      <c r="Y994" s="529"/>
      <c r="Z994" s="529"/>
      <c r="AA994" s="529"/>
      <c r="AB994" s="529"/>
      <c r="AC994" s="529"/>
      <c r="AD994" s="529"/>
      <c r="AE994" s="529"/>
      <c r="AF994" s="529"/>
      <c r="AG994" s="529"/>
      <c r="AH994" s="529"/>
      <c r="AI994" s="529"/>
      <c r="AJ994" s="529"/>
      <c r="AK994" s="529"/>
      <c r="AL994" s="529"/>
      <c r="AM994" s="529"/>
      <c r="AN994" s="529"/>
      <c r="AO994" s="529"/>
      <c r="AP994" s="529"/>
      <c r="AQ994" s="529"/>
      <c r="AR994" s="529"/>
      <c r="AS994" s="529"/>
      <c r="AT994" s="529"/>
      <c r="AU994" s="529"/>
      <c r="AV994" s="529"/>
      <c r="AW994" s="529"/>
      <c r="AX994" s="529"/>
      <c r="AY994" s="529"/>
      <c r="AZ994" s="529"/>
      <c r="BA994" s="529"/>
      <c r="BB994" s="529"/>
      <c r="BC994" s="529"/>
      <c r="BD994" s="529"/>
      <c r="BE994" s="529"/>
      <c r="BF994" s="529"/>
      <c r="BG994" s="529"/>
      <c r="BH994" s="529"/>
      <c r="BI994" s="529"/>
      <c r="BJ994" s="529"/>
      <c r="BK994" s="529"/>
      <c r="BL994" s="529"/>
      <c r="BM994" s="529"/>
      <c r="BN994" s="529"/>
      <c r="BO994" s="529"/>
      <c r="BP994" s="529"/>
      <c r="BQ994" s="529"/>
      <c r="BR994" s="529"/>
      <c r="BS994" s="529"/>
      <c r="BT994" s="529"/>
    </row>
    <row r="995">
      <c r="A995" s="499"/>
      <c r="B995" s="527"/>
      <c r="C995" s="527"/>
      <c r="D995" s="528"/>
      <c r="E995" s="528"/>
      <c r="F995" s="528"/>
      <c r="G995" s="528"/>
      <c r="I995" s="529"/>
      <c r="J995" s="527"/>
      <c r="K995" s="527"/>
      <c r="L995" s="527"/>
      <c r="M995" s="528"/>
      <c r="N995" s="528"/>
      <c r="O995" s="528"/>
      <c r="P995" s="528"/>
      <c r="Q995" s="528"/>
      <c r="R995" s="528"/>
      <c r="S995" s="528"/>
      <c r="T995" s="528"/>
      <c r="U995" s="527"/>
      <c r="V995" s="528"/>
      <c r="W995" s="527"/>
      <c r="X995" s="529"/>
      <c r="Y995" s="529"/>
      <c r="Z995" s="529"/>
      <c r="AA995" s="529"/>
      <c r="AB995" s="529"/>
      <c r="AC995" s="529"/>
      <c r="AD995" s="529"/>
      <c r="AE995" s="529"/>
      <c r="AF995" s="529"/>
      <c r="AG995" s="529"/>
      <c r="AH995" s="529"/>
      <c r="AI995" s="529"/>
      <c r="AJ995" s="529"/>
      <c r="AK995" s="529"/>
      <c r="AL995" s="529"/>
      <c r="AM995" s="529"/>
      <c r="AN995" s="529"/>
      <c r="AO995" s="529"/>
      <c r="AP995" s="529"/>
      <c r="AQ995" s="529"/>
      <c r="AR995" s="529"/>
      <c r="AS995" s="529"/>
      <c r="AT995" s="529"/>
      <c r="AU995" s="529"/>
      <c r="AV995" s="529"/>
      <c r="AW995" s="529"/>
      <c r="AX995" s="529"/>
      <c r="AY995" s="529"/>
      <c r="AZ995" s="529"/>
      <c r="BA995" s="529"/>
      <c r="BB995" s="529"/>
      <c r="BC995" s="529"/>
      <c r="BD995" s="529"/>
      <c r="BE995" s="529"/>
      <c r="BF995" s="529"/>
      <c r="BG995" s="529"/>
      <c r="BH995" s="529"/>
      <c r="BI995" s="529"/>
      <c r="BJ995" s="529"/>
      <c r="BK995" s="529"/>
      <c r="BL995" s="529"/>
      <c r="BM995" s="529"/>
      <c r="BN995" s="529"/>
      <c r="BO995" s="529"/>
      <c r="BP995" s="529"/>
      <c r="BQ995" s="529"/>
      <c r="BR995" s="529"/>
      <c r="BS995" s="529"/>
      <c r="BT995" s="529"/>
    </row>
    <row r="996">
      <c r="A996" s="499"/>
      <c r="B996" s="527"/>
      <c r="C996" s="527"/>
      <c r="D996" s="528"/>
      <c r="E996" s="528"/>
      <c r="F996" s="528"/>
      <c r="G996" s="528"/>
      <c r="I996" s="529"/>
      <c r="J996" s="527"/>
      <c r="K996" s="527"/>
      <c r="L996" s="527"/>
      <c r="M996" s="528"/>
      <c r="N996" s="528"/>
      <c r="O996" s="528"/>
      <c r="P996" s="528"/>
      <c r="Q996" s="528"/>
      <c r="R996" s="528"/>
      <c r="S996" s="528"/>
      <c r="T996" s="528"/>
      <c r="U996" s="527"/>
      <c r="V996" s="528"/>
      <c r="W996" s="527"/>
      <c r="X996" s="529"/>
      <c r="Y996" s="529"/>
      <c r="Z996" s="529"/>
      <c r="AA996" s="529"/>
      <c r="AB996" s="529"/>
      <c r="AC996" s="529"/>
      <c r="AD996" s="529"/>
      <c r="AE996" s="529"/>
      <c r="AF996" s="529"/>
      <c r="AG996" s="529"/>
      <c r="AH996" s="529"/>
      <c r="AI996" s="529"/>
      <c r="AJ996" s="529"/>
      <c r="AK996" s="529"/>
      <c r="AL996" s="529"/>
      <c r="AM996" s="529"/>
      <c r="AN996" s="529"/>
      <c r="AO996" s="529"/>
      <c r="AP996" s="529"/>
      <c r="AQ996" s="529"/>
      <c r="AR996" s="529"/>
      <c r="AS996" s="529"/>
      <c r="AT996" s="529"/>
      <c r="AU996" s="529"/>
      <c r="AV996" s="529"/>
      <c r="AW996" s="529"/>
      <c r="AX996" s="529"/>
      <c r="AY996" s="529"/>
      <c r="AZ996" s="529"/>
      <c r="BA996" s="529"/>
      <c r="BB996" s="529"/>
      <c r="BC996" s="529"/>
      <c r="BD996" s="529"/>
      <c r="BE996" s="529"/>
      <c r="BF996" s="529"/>
      <c r="BG996" s="529"/>
      <c r="BH996" s="529"/>
      <c r="BI996" s="529"/>
      <c r="BJ996" s="529"/>
      <c r="BK996" s="529"/>
      <c r="BL996" s="529"/>
      <c r="BM996" s="529"/>
      <c r="BN996" s="529"/>
      <c r="BO996" s="529"/>
      <c r="BP996" s="529"/>
      <c r="BQ996" s="529"/>
      <c r="BR996" s="529"/>
      <c r="BS996" s="529"/>
      <c r="BT996" s="529"/>
    </row>
    <row r="997">
      <c r="A997" s="499"/>
      <c r="B997" s="527"/>
      <c r="C997" s="527"/>
      <c r="D997" s="528"/>
      <c r="E997" s="528"/>
      <c r="F997" s="528"/>
      <c r="G997" s="528"/>
      <c r="I997" s="529"/>
      <c r="J997" s="527"/>
      <c r="K997" s="527"/>
      <c r="L997" s="527"/>
      <c r="M997" s="528"/>
      <c r="N997" s="528"/>
      <c r="O997" s="528"/>
      <c r="P997" s="528"/>
      <c r="Q997" s="528"/>
      <c r="R997" s="528"/>
      <c r="S997" s="528"/>
      <c r="T997" s="528"/>
      <c r="U997" s="527"/>
      <c r="V997" s="528"/>
      <c r="W997" s="527"/>
      <c r="X997" s="529"/>
      <c r="Y997" s="529"/>
      <c r="Z997" s="529"/>
      <c r="AA997" s="529"/>
      <c r="AB997" s="529"/>
      <c r="AC997" s="529"/>
      <c r="AD997" s="529"/>
      <c r="AE997" s="529"/>
      <c r="AF997" s="529"/>
      <c r="AG997" s="529"/>
      <c r="AH997" s="529"/>
      <c r="AI997" s="529"/>
      <c r="AJ997" s="529"/>
      <c r="AK997" s="529"/>
      <c r="AL997" s="529"/>
      <c r="AM997" s="529"/>
      <c r="AN997" s="529"/>
      <c r="AO997" s="529"/>
      <c r="AP997" s="529"/>
      <c r="AQ997" s="529"/>
      <c r="AR997" s="529"/>
      <c r="AS997" s="529"/>
      <c r="AT997" s="529"/>
      <c r="AU997" s="529"/>
      <c r="AV997" s="529"/>
      <c r="AW997" s="529"/>
      <c r="AX997" s="529"/>
      <c r="AY997" s="529"/>
      <c r="AZ997" s="529"/>
      <c r="BA997" s="529"/>
      <c r="BB997" s="529"/>
      <c r="BC997" s="529"/>
      <c r="BD997" s="529"/>
      <c r="BE997" s="529"/>
      <c r="BF997" s="529"/>
      <c r="BG997" s="529"/>
      <c r="BH997" s="529"/>
      <c r="BI997" s="529"/>
      <c r="BJ997" s="529"/>
      <c r="BK997" s="529"/>
      <c r="BL997" s="529"/>
      <c r="BM997" s="529"/>
      <c r="BN997" s="529"/>
      <c r="BO997" s="529"/>
      <c r="BP997" s="529"/>
      <c r="BQ997" s="529"/>
      <c r="BR997" s="529"/>
      <c r="BS997" s="529"/>
      <c r="BT997" s="529"/>
    </row>
    <row r="998">
      <c r="A998" s="499"/>
      <c r="B998" s="527"/>
      <c r="C998" s="527"/>
      <c r="D998" s="528"/>
      <c r="E998" s="528"/>
      <c r="F998" s="528"/>
      <c r="G998" s="528"/>
      <c r="I998" s="529"/>
      <c r="J998" s="527"/>
      <c r="K998" s="527"/>
      <c r="L998" s="527"/>
      <c r="M998" s="528"/>
      <c r="N998" s="528"/>
      <c r="O998" s="528"/>
      <c r="P998" s="528"/>
      <c r="Q998" s="528"/>
      <c r="R998" s="528"/>
      <c r="S998" s="528"/>
      <c r="T998" s="528"/>
      <c r="U998" s="527"/>
      <c r="V998" s="528"/>
      <c r="W998" s="527"/>
      <c r="X998" s="529"/>
      <c r="Y998" s="529"/>
      <c r="Z998" s="529"/>
      <c r="AA998" s="529"/>
      <c r="AB998" s="529"/>
      <c r="AC998" s="529"/>
      <c r="AD998" s="529"/>
      <c r="AE998" s="529"/>
      <c r="AF998" s="529"/>
      <c r="AG998" s="529"/>
      <c r="AH998" s="529"/>
      <c r="AI998" s="529"/>
      <c r="AJ998" s="529"/>
      <c r="AK998" s="529"/>
      <c r="AL998" s="529"/>
      <c r="AM998" s="529"/>
      <c r="AN998" s="529"/>
      <c r="AO998" s="529"/>
      <c r="AP998" s="529"/>
      <c r="AQ998" s="529"/>
      <c r="AR998" s="529"/>
      <c r="AS998" s="529"/>
      <c r="AT998" s="529"/>
      <c r="AU998" s="529"/>
      <c r="AV998" s="529"/>
      <c r="AW998" s="529"/>
      <c r="AX998" s="529"/>
      <c r="AY998" s="529"/>
      <c r="AZ998" s="529"/>
      <c r="BA998" s="529"/>
      <c r="BB998" s="529"/>
      <c r="BC998" s="529"/>
      <c r="BD998" s="529"/>
      <c r="BE998" s="529"/>
      <c r="BF998" s="529"/>
      <c r="BG998" s="529"/>
      <c r="BH998" s="529"/>
      <c r="BI998" s="529"/>
      <c r="BJ998" s="529"/>
      <c r="BK998" s="529"/>
      <c r="BL998" s="529"/>
      <c r="BM998" s="529"/>
      <c r="BN998" s="529"/>
      <c r="BO998" s="529"/>
      <c r="BP998" s="529"/>
      <c r="BQ998" s="529"/>
      <c r="BR998" s="529"/>
      <c r="BS998" s="529"/>
      <c r="BT998" s="529"/>
    </row>
    <row r="999">
      <c r="A999" s="499"/>
      <c r="B999" s="527"/>
      <c r="C999" s="527"/>
      <c r="D999" s="528"/>
      <c r="E999" s="528"/>
      <c r="F999" s="528"/>
      <c r="G999" s="528"/>
      <c r="I999" s="529"/>
      <c r="J999" s="527"/>
      <c r="K999" s="527"/>
      <c r="L999" s="527"/>
      <c r="M999" s="528"/>
      <c r="N999" s="528"/>
      <c r="O999" s="528"/>
      <c r="P999" s="528"/>
      <c r="Q999" s="528"/>
      <c r="R999" s="528"/>
      <c r="S999" s="528"/>
      <c r="T999" s="528"/>
      <c r="U999" s="527"/>
      <c r="V999" s="528"/>
      <c r="W999" s="527"/>
      <c r="X999" s="529"/>
      <c r="Y999" s="529"/>
      <c r="Z999" s="529"/>
      <c r="AA999" s="529"/>
      <c r="AB999" s="529"/>
      <c r="AC999" s="529"/>
      <c r="AD999" s="529"/>
      <c r="AE999" s="529"/>
      <c r="AF999" s="529"/>
      <c r="AG999" s="529"/>
      <c r="AH999" s="529"/>
      <c r="AI999" s="529"/>
      <c r="AJ999" s="529"/>
      <c r="AK999" s="529"/>
      <c r="AL999" s="529"/>
      <c r="AM999" s="529"/>
      <c r="AN999" s="529"/>
      <c r="AO999" s="529"/>
      <c r="AP999" s="529"/>
      <c r="AQ999" s="529"/>
      <c r="AR999" s="529"/>
      <c r="AS999" s="529"/>
      <c r="AT999" s="529"/>
      <c r="AU999" s="529"/>
      <c r="AV999" s="529"/>
      <c r="AW999" s="529"/>
      <c r="AX999" s="529"/>
      <c r="AY999" s="529"/>
      <c r="AZ999" s="529"/>
      <c r="BA999" s="529"/>
      <c r="BB999" s="529"/>
      <c r="BC999" s="529"/>
      <c r="BD999" s="529"/>
      <c r="BE999" s="529"/>
      <c r="BF999" s="529"/>
      <c r="BG999" s="529"/>
      <c r="BH999" s="529"/>
      <c r="BI999" s="529"/>
      <c r="BJ999" s="529"/>
      <c r="BK999" s="529"/>
      <c r="BL999" s="529"/>
      <c r="BM999" s="529"/>
      <c r="BN999" s="529"/>
      <c r="BO999" s="529"/>
      <c r="BP999" s="529"/>
      <c r="BQ999" s="529"/>
      <c r="BR999" s="529"/>
      <c r="BS999" s="529"/>
      <c r="BT999" s="529"/>
    </row>
    <row r="1000">
      <c r="A1000" s="499"/>
      <c r="B1000" s="527"/>
      <c r="C1000" s="527"/>
      <c r="D1000" s="528"/>
      <c r="E1000" s="528"/>
      <c r="F1000" s="528"/>
      <c r="G1000" s="528"/>
      <c r="I1000" s="529"/>
      <c r="J1000" s="527"/>
      <c r="K1000" s="527"/>
      <c r="L1000" s="527"/>
      <c r="M1000" s="528"/>
      <c r="N1000" s="528"/>
      <c r="O1000" s="528"/>
      <c r="P1000" s="528"/>
      <c r="Q1000" s="528"/>
      <c r="R1000" s="528"/>
      <c r="S1000" s="528"/>
      <c r="T1000" s="528"/>
      <c r="U1000" s="527"/>
      <c r="V1000" s="528"/>
      <c r="W1000" s="527"/>
      <c r="X1000" s="529"/>
      <c r="Y1000" s="529"/>
      <c r="Z1000" s="529"/>
      <c r="AA1000" s="529"/>
      <c r="AB1000" s="529"/>
      <c r="AC1000" s="529"/>
      <c r="AD1000" s="529"/>
      <c r="AE1000" s="529"/>
      <c r="AF1000" s="529"/>
      <c r="AG1000" s="529"/>
      <c r="AH1000" s="529"/>
      <c r="AI1000" s="529"/>
      <c r="AJ1000" s="529"/>
      <c r="AK1000" s="529"/>
      <c r="AL1000" s="529"/>
      <c r="AM1000" s="529"/>
      <c r="AN1000" s="529"/>
      <c r="AO1000" s="529"/>
      <c r="AP1000" s="529"/>
      <c r="AQ1000" s="529"/>
      <c r="AR1000" s="529"/>
      <c r="AS1000" s="529"/>
      <c r="AT1000" s="529"/>
      <c r="AU1000" s="529"/>
      <c r="AV1000" s="529"/>
      <c r="AW1000" s="529"/>
      <c r="AX1000" s="529"/>
      <c r="AY1000" s="529"/>
      <c r="AZ1000" s="529"/>
      <c r="BA1000" s="529"/>
      <c r="BB1000" s="529"/>
      <c r="BC1000" s="529"/>
      <c r="BD1000" s="529"/>
      <c r="BE1000" s="529"/>
      <c r="BF1000" s="529"/>
      <c r="BG1000" s="529"/>
      <c r="BH1000" s="529"/>
      <c r="BI1000" s="529"/>
      <c r="BJ1000" s="529"/>
      <c r="BK1000" s="529"/>
      <c r="BL1000" s="529"/>
      <c r="BM1000" s="529"/>
      <c r="BN1000" s="529"/>
      <c r="BO1000" s="529"/>
      <c r="BP1000" s="529"/>
      <c r="BQ1000" s="529"/>
      <c r="BR1000" s="529"/>
      <c r="BS1000" s="529"/>
      <c r="BT1000" s="529"/>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sheetData>
    <row r="1">
      <c r="A1" s="530" t="s">
        <v>190</v>
      </c>
      <c r="B1" s="531" t="s">
        <v>262</v>
      </c>
      <c r="C1" s="531" t="s">
        <v>263</v>
      </c>
      <c r="D1" s="532" t="s">
        <v>86</v>
      </c>
      <c r="E1" s="532" t="s">
        <v>264</v>
      </c>
      <c r="F1" s="532" t="s">
        <v>265</v>
      </c>
      <c r="G1" s="532" t="s">
        <v>266</v>
      </c>
      <c r="H1" s="530" t="s">
        <v>125</v>
      </c>
      <c r="I1" s="533" t="s">
        <v>128</v>
      </c>
      <c r="J1" s="531" t="s">
        <v>267</v>
      </c>
      <c r="K1" s="531" t="s">
        <v>268</v>
      </c>
      <c r="L1" s="531" t="s">
        <v>269</v>
      </c>
      <c r="M1" s="532" t="s">
        <v>187</v>
      </c>
      <c r="N1" s="532" t="s">
        <v>270</v>
      </c>
      <c r="O1" s="532" t="s">
        <v>271</v>
      </c>
      <c r="P1" s="532" t="s">
        <v>208</v>
      </c>
      <c r="Q1" s="532" t="s">
        <v>272</v>
      </c>
      <c r="R1" s="532" t="s">
        <v>273</v>
      </c>
      <c r="S1" s="532" t="s">
        <v>274</v>
      </c>
      <c r="T1" s="532" t="s">
        <v>228</v>
      </c>
      <c r="U1" s="531" t="s">
        <v>275</v>
      </c>
      <c r="V1" s="532" t="s">
        <v>246</v>
      </c>
      <c r="W1" s="531" t="s">
        <v>276</v>
      </c>
      <c r="X1" s="534" t="s">
        <v>277</v>
      </c>
      <c r="Y1" s="534" t="s">
        <v>69</v>
      </c>
      <c r="Z1" s="534" t="s">
        <v>74</v>
      </c>
      <c r="AA1" s="534" t="s">
        <v>77</v>
      </c>
      <c r="AB1" s="534" t="s">
        <v>80</v>
      </c>
      <c r="AC1" s="534" t="s">
        <v>87</v>
      </c>
      <c r="AD1" s="534" t="s">
        <v>93</v>
      </c>
      <c r="AE1" s="534" t="s">
        <v>99</v>
      </c>
      <c r="AF1" s="534" t="s">
        <v>105</v>
      </c>
      <c r="AG1" s="534" t="s">
        <v>278</v>
      </c>
      <c r="AH1" s="534" t="s">
        <v>121</v>
      </c>
      <c r="AI1" s="534" t="s">
        <v>279</v>
      </c>
      <c r="AJ1" s="534" t="s">
        <v>129</v>
      </c>
      <c r="AK1" s="534" t="s">
        <v>65</v>
      </c>
      <c r="AL1" s="534" t="s">
        <v>280</v>
      </c>
      <c r="AM1" s="534" t="s">
        <v>75</v>
      </c>
      <c r="AN1" s="534" t="s">
        <v>78</v>
      </c>
      <c r="AO1" s="534" t="s">
        <v>81</v>
      </c>
      <c r="AP1" s="534" t="s">
        <v>88</v>
      </c>
      <c r="AQ1" s="534" t="s">
        <v>94</v>
      </c>
      <c r="AR1" s="534" t="s">
        <v>100</v>
      </c>
      <c r="AS1" s="534" t="s">
        <v>281</v>
      </c>
      <c r="AT1" s="534" t="s">
        <v>112</v>
      </c>
      <c r="AU1" s="534" t="s">
        <v>116</v>
      </c>
      <c r="AV1" s="534" t="s">
        <v>282</v>
      </c>
      <c r="AW1" s="534" t="s">
        <v>127</v>
      </c>
      <c r="AX1" s="534" t="s">
        <v>283</v>
      </c>
      <c r="AY1" s="534" t="s">
        <v>284</v>
      </c>
      <c r="AZ1" s="534" t="s">
        <v>285</v>
      </c>
      <c r="BA1" s="534" t="s">
        <v>149</v>
      </c>
      <c r="BB1" s="534" t="s">
        <v>286</v>
      </c>
      <c r="BC1" s="534" t="s">
        <v>287</v>
      </c>
      <c r="BD1" s="534" t="s">
        <v>288</v>
      </c>
      <c r="BE1" s="534" t="s">
        <v>289</v>
      </c>
      <c r="BF1" s="534" t="s">
        <v>166</v>
      </c>
      <c r="BG1" s="534" t="s">
        <v>169</v>
      </c>
      <c r="BH1" s="534" t="s">
        <v>290</v>
      </c>
      <c r="BI1" s="534" t="s">
        <v>291</v>
      </c>
      <c r="BJ1" s="534" t="s">
        <v>177</v>
      </c>
      <c r="BK1" s="534" t="s">
        <v>181</v>
      </c>
      <c r="BL1" s="534" t="s">
        <v>186</v>
      </c>
      <c r="BM1" s="534" t="s">
        <v>194</v>
      </c>
      <c r="BN1" s="534" t="s">
        <v>198</v>
      </c>
      <c r="BO1" s="534" t="s">
        <v>201</v>
      </c>
      <c r="BP1" s="534" t="s">
        <v>204</v>
      </c>
      <c r="BQ1" s="534" t="s">
        <v>207</v>
      </c>
      <c r="BR1" s="534" t="s">
        <v>214</v>
      </c>
      <c r="BS1" s="534" t="s">
        <v>292</v>
      </c>
      <c r="BT1" s="534" t="s">
        <v>293</v>
      </c>
      <c r="BU1" s="534" t="s">
        <v>294</v>
      </c>
    </row>
    <row r="2">
      <c r="A2" s="535">
        <v>33328.0</v>
      </c>
      <c r="B2" s="536">
        <v>100600.0</v>
      </c>
      <c r="C2" s="537">
        <v>122500.0</v>
      </c>
      <c r="D2" s="538">
        <v>0.09519999999999999</v>
      </c>
      <c r="E2" s="538">
        <v>0.061200000000000004</v>
      </c>
      <c r="F2" s="538">
        <v>0.0805</v>
      </c>
      <c r="G2" s="538">
        <v>0.05474284579</v>
      </c>
      <c r="H2" s="539"/>
      <c r="I2" s="540">
        <v>63530.0</v>
      </c>
      <c r="J2" s="536"/>
      <c r="K2" s="537">
        <v>308000.0</v>
      </c>
      <c r="L2" s="537">
        <v>911000.0</v>
      </c>
      <c r="M2" s="538">
        <v>0.068</v>
      </c>
      <c r="N2" s="370">
        <v>0.0309</v>
      </c>
      <c r="O2" s="370">
        <v>0.11565484</v>
      </c>
      <c r="P2" s="370"/>
      <c r="Q2" s="370">
        <v>0.0629</v>
      </c>
      <c r="R2" s="370">
        <v>0.0638</v>
      </c>
      <c r="S2" s="370">
        <v>0.0526</v>
      </c>
      <c r="T2" s="538">
        <v>0.075</v>
      </c>
      <c r="U2" s="537"/>
      <c r="V2" s="538"/>
      <c r="W2" s="537">
        <v>1116100.0</v>
      </c>
      <c r="X2" s="541">
        <v>117.2</v>
      </c>
      <c r="Y2" s="541"/>
      <c r="Z2" s="541">
        <v>101.6</v>
      </c>
      <c r="AA2" s="541">
        <v>170.4</v>
      </c>
      <c r="AB2" s="541"/>
      <c r="AC2" s="541">
        <v>0.085</v>
      </c>
      <c r="AD2" s="541"/>
      <c r="AE2" s="541">
        <v>1.069</v>
      </c>
      <c r="AF2" s="541">
        <v>0.702</v>
      </c>
      <c r="AG2" s="541"/>
      <c r="AH2" s="541"/>
      <c r="AI2" s="541"/>
      <c r="AJ2" s="541">
        <v>173.2</v>
      </c>
      <c r="AK2" s="541">
        <v>135.3</v>
      </c>
      <c r="AL2" s="541">
        <v>133.6</v>
      </c>
      <c r="AM2" s="541"/>
      <c r="AN2" s="541"/>
      <c r="AO2" s="541">
        <v>124.5</v>
      </c>
      <c r="AP2" s="541">
        <v>1.61</v>
      </c>
      <c r="AQ2" s="541">
        <v>2.894</v>
      </c>
      <c r="AR2" s="541">
        <v>101.3</v>
      </c>
      <c r="AS2" s="541">
        <v>186.2</v>
      </c>
      <c r="AT2" s="541"/>
      <c r="AU2" s="541">
        <v>116.8</v>
      </c>
      <c r="AV2" s="541"/>
      <c r="AW2" s="541">
        <v>142.1</v>
      </c>
      <c r="AX2" s="541">
        <v>0.599</v>
      </c>
      <c r="AY2" s="541"/>
      <c r="AZ2" s="541">
        <v>153.3</v>
      </c>
      <c r="BA2" s="541">
        <v>115.7</v>
      </c>
      <c r="BB2" s="541">
        <v>128.5</v>
      </c>
      <c r="BC2" s="541"/>
      <c r="BD2" s="541"/>
      <c r="BE2" s="541">
        <v>136.5</v>
      </c>
      <c r="BF2" s="541">
        <v>135.8</v>
      </c>
      <c r="BG2" s="541">
        <v>0.498</v>
      </c>
      <c r="BH2" s="541">
        <v>0.235</v>
      </c>
      <c r="BI2" s="541">
        <v>0.434</v>
      </c>
      <c r="BJ2" s="541">
        <v>0.948</v>
      </c>
      <c r="BK2" s="541">
        <v>0.577</v>
      </c>
      <c r="BL2" s="541">
        <v>0.327</v>
      </c>
      <c r="BM2" s="541"/>
      <c r="BN2" s="541">
        <v>3.548</v>
      </c>
      <c r="BO2" s="541">
        <v>2.318</v>
      </c>
      <c r="BP2" s="541">
        <v>2.954</v>
      </c>
      <c r="BQ2" s="541"/>
      <c r="BR2" s="541">
        <v>0.93</v>
      </c>
      <c r="BS2" s="541"/>
      <c r="BT2" s="541"/>
      <c r="BU2" s="542"/>
    </row>
    <row r="3">
      <c r="A3" s="535">
        <v>33419.0</v>
      </c>
      <c r="B3" s="536">
        <v>104400.0</v>
      </c>
      <c r="C3" s="537">
        <v>119000.0</v>
      </c>
      <c r="D3" s="538">
        <v>0.09670000000000001</v>
      </c>
      <c r="E3" s="538">
        <v>0.059000000000000004</v>
      </c>
      <c r="F3" s="538">
        <v>0.0824</v>
      </c>
      <c r="G3" s="538">
        <v>0.04934653949000001</v>
      </c>
      <c r="H3" s="539"/>
      <c r="I3" s="540">
        <v>63530.0</v>
      </c>
      <c r="J3" s="536"/>
      <c r="K3" s="537">
        <v>295000.0</v>
      </c>
      <c r="L3" s="537">
        <v>964000.0</v>
      </c>
      <c r="M3" s="538">
        <v>0.069</v>
      </c>
      <c r="N3" s="370">
        <v>0.0318</v>
      </c>
      <c r="O3" s="370">
        <v>0.11419594</v>
      </c>
      <c r="P3" s="370"/>
      <c r="Q3" s="370">
        <v>0.0641</v>
      </c>
      <c r="R3" s="370">
        <v>0.0604</v>
      </c>
      <c r="S3" s="370">
        <v>0.05480000000000001</v>
      </c>
      <c r="T3" s="538">
        <v>0.073</v>
      </c>
      <c r="U3" s="537"/>
      <c r="V3" s="538"/>
      <c r="W3" s="537">
        <v>1113700.0</v>
      </c>
      <c r="X3" s="541">
        <v>138.2</v>
      </c>
      <c r="Y3" s="541"/>
      <c r="Z3" s="541">
        <v>100.2</v>
      </c>
      <c r="AA3" s="541">
        <v>170.6</v>
      </c>
      <c r="AB3" s="541"/>
      <c r="AC3" s="541">
        <v>0.09</v>
      </c>
      <c r="AD3" s="541"/>
      <c r="AE3" s="541">
        <v>0.884</v>
      </c>
      <c r="AF3" s="541">
        <v>0.705</v>
      </c>
      <c r="AG3" s="541"/>
      <c r="AH3" s="541"/>
      <c r="AI3" s="541"/>
      <c r="AJ3" s="541">
        <v>176.4</v>
      </c>
      <c r="AK3" s="541">
        <v>137.4</v>
      </c>
      <c r="AL3" s="541">
        <v>133.3</v>
      </c>
      <c r="AM3" s="541"/>
      <c r="AN3" s="541"/>
      <c r="AO3" s="541">
        <v>124.4</v>
      </c>
      <c r="AP3" s="541">
        <v>1.604</v>
      </c>
      <c r="AQ3" s="541">
        <v>2.866</v>
      </c>
      <c r="AR3" s="541">
        <v>101.7</v>
      </c>
      <c r="AS3" s="541">
        <v>190.0</v>
      </c>
      <c r="AT3" s="541"/>
      <c r="AU3" s="541">
        <v>118.4</v>
      </c>
      <c r="AV3" s="541"/>
      <c r="AW3" s="541">
        <v>143.2</v>
      </c>
      <c r="AX3" s="541">
        <v>0.586</v>
      </c>
      <c r="AY3" s="541"/>
      <c r="AZ3" s="541">
        <v>146.6</v>
      </c>
      <c r="BA3" s="541">
        <v>115.9</v>
      </c>
      <c r="BB3" s="541"/>
      <c r="BC3" s="541"/>
      <c r="BD3" s="541"/>
      <c r="BE3" s="541">
        <v>137.8</v>
      </c>
      <c r="BF3" s="541">
        <v>137.3</v>
      </c>
      <c r="BG3" s="541">
        <v>0.506</v>
      </c>
      <c r="BH3" s="541">
        <v>0.237</v>
      </c>
      <c r="BI3" s="541">
        <v>0.432</v>
      </c>
      <c r="BJ3" s="541">
        <v>1.672</v>
      </c>
      <c r="BK3" s="541">
        <v>0.532</v>
      </c>
      <c r="BL3" s="541">
        <v>0.386</v>
      </c>
      <c r="BM3" s="541"/>
      <c r="BN3" s="541">
        <v>3.528</v>
      </c>
      <c r="BO3" s="541">
        <v>2.305</v>
      </c>
      <c r="BP3" s="541">
        <v>3.062</v>
      </c>
      <c r="BQ3" s="541"/>
      <c r="BR3" s="541"/>
      <c r="BS3" s="541"/>
      <c r="BT3" s="541"/>
      <c r="BU3" s="542"/>
    </row>
    <row r="4">
      <c r="A4" s="535">
        <v>33511.0</v>
      </c>
      <c r="B4" s="536">
        <v>102900.0</v>
      </c>
      <c r="C4" s="537">
        <v>120000.0</v>
      </c>
      <c r="D4" s="538">
        <v>0.0892</v>
      </c>
      <c r="E4" s="538">
        <v>0.0545</v>
      </c>
      <c r="F4" s="538">
        <v>0.0747</v>
      </c>
      <c r="G4" s="538">
        <v>0.04443594793</v>
      </c>
      <c r="H4" s="539"/>
      <c r="I4" s="540">
        <v>63530.0</v>
      </c>
      <c r="J4" s="536"/>
      <c r="K4" s="537">
        <v>291000.0</v>
      </c>
      <c r="L4" s="537">
        <v>974000.0</v>
      </c>
      <c r="M4" s="538">
        <v>0.069</v>
      </c>
      <c r="N4" s="370">
        <v>0.0323</v>
      </c>
      <c r="O4" s="370">
        <v>0.11306831</v>
      </c>
      <c r="P4" s="370"/>
      <c r="Q4" s="370">
        <v>0.0622</v>
      </c>
      <c r="R4" s="370">
        <v>0.0593</v>
      </c>
      <c r="S4" s="370">
        <v>0.0535</v>
      </c>
      <c r="T4" s="538">
        <v>0.076</v>
      </c>
      <c r="U4" s="537"/>
      <c r="V4" s="538"/>
      <c r="W4" s="537">
        <v>1130500.0</v>
      </c>
      <c r="X4" s="541">
        <v>126.1</v>
      </c>
      <c r="Y4" s="541"/>
      <c r="Z4" s="541">
        <v>98.9</v>
      </c>
      <c r="AA4" s="541">
        <v>171.3</v>
      </c>
      <c r="AB4" s="541"/>
      <c r="AC4" s="541">
        <v>0.091</v>
      </c>
      <c r="AD4" s="541"/>
      <c r="AE4" s="541">
        <v>0.987</v>
      </c>
      <c r="AF4" s="541">
        <v>0.717</v>
      </c>
      <c r="AG4" s="541"/>
      <c r="AH4" s="541"/>
      <c r="AI4" s="541"/>
      <c r="AJ4" s="541">
        <v>179.9</v>
      </c>
      <c r="AK4" s="541">
        <v>136.4</v>
      </c>
      <c r="AL4" s="541">
        <v>133.3</v>
      </c>
      <c r="AM4" s="541"/>
      <c r="AN4" s="541"/>
      <c r="AO4" s="541">
        <v>123.9</v>
      </c>
      <c r="AP4" s="541">
        <v>1.553</v>
      </c>
      <c r="AQ4" s="541">
        <v>2.692</v>
      </c>
      <c r="AR4" s="541">
        <v>102.5</v>
      </c>
      <c r="AS4" s="541">
        <v>196.5</v>
      </c>
      <c r="AT4" s="541"/>
      <c r="AU4" s="541">
        <v>118.4</v>
      </c>
      <c r="AV4" s="541"/>
      <c r="AW4" s="541">
        <v>144.4</v>
      </c>
      <c r="AX4" s="541">
        <v>0.589</v>
      </c>
      <c r="AY4" s="541"/>
      <c r="AZ4" s="541">
        <v>146.6</v>
      </c>
      <c r="BA4" s="541">
        <v>116.4</v>
      </c>
      <c r="BB4" s="541">
        <v>129.3</v>
      </c>
      <c r="BC4" s="541"/>
      <c r="BD4" s="541"/>
      <c r="BE4" s="541">
        <v>138.9</v>
      </c>
      <c r="BF4" s="541">
        <v>137.8</v>
      </c>
      <c r="BG4" s="541">
        <v>0.506</v>
      </c>
      <c r="BH4" s="541">
        <v>0.232</v>
      </c>
      <c r="BI4" s="541">
        <v>0.422</v>
      </c>
      <c r="BJ4" s="541">
        <v>0.759</v>
      </c>
      <c r="BK4" s="541">
        <v>0.432</v>
      </c>
      <c r="BL4" s="541">
        <v>0.314</v>
      </c>
      <c r="BM4" s="541"/>
      <c r="BN4" s="541">
        <v>3.597</v>
      </c>
      <c r="BO4" s="541">
        <v>2.16</v>
      </c>
      <c r="BP4" s="541">
        <v>2.901</v>
      </c>
      <c r="BQ4" s="541"/>
      <c r="BR4" s="541"/>
      <c r="BS4" s="541"/>
      <c r="BT4" s="541"/>
      <c r="BU4" s="542"/>
    </row>
    <row r="5">
      <c r="A5" s="535">
        <v>33603.0</v>
      </c>
      <c r="B5" s="536">
        <v>103100.0</v>
      </c>
      <c r="C5" s="537">
        <v>122000.0</v>
      </c>
      <c r="D5" s="538">
        <v>0.0835</v>
      </c>
      <c r="E5" s="538">
        <v>0.0443</v>
      </c>
      <c r="F5" s="538">
        <v>0.0671</v>
      </c>
      <c r="G5" s="538">
        <v>0.04346967664</v>
      </c>
      <c r="H5" s="539"/>
      <c r="I5" s="540">
        <v>63530.0</v>
      </c>
      <c r="J5" s="536"/>
      <c r="K5" s="537">
        <v>284000.0</v>
      </c>
      <c r="L5" s="537">
        <v>1061000.0</v>
      </c>
      <c r="M5" s="538">
        <v>0.073</v>
      </c>
      <c r="N5" s="370">
        <v>0.032799999999999996</v>
      </c>
      <c r="O5" s="370">
        <v>0.11110772000000001</v>
      </c>
      <c r="P5" s="370"/>
      <c r="Q5" s="370">
        <v>0.060300000000000006</v>
      </c>
      <c r="R5" s="370">
        <v>0.0582</v>
      </c>
      <c r="S5" s="370">
        <v>0.053200000000000004</v>
      </c>
      <c r="T5" s="538">
        <v>0.073</v>
      </c>
      <c r="U5" s="537"/>
      <c r="V5" s="538"/>
      <c r="W5" s="537">
        <v>1139000.0</v>
      </c>
      <c r="X5" s="541">
        <v>129.7</v>
      </c>
      <c r="Y5" s="541"/>
      <c r="Z5" s="541">
        <v>97.3</v>
      </c>
      <c r="AA5" s="541">
        <v>171.9</v>
      </c>
      <c r="AB5" s="541"/>
      <c r="AC5" s="541">
        <v>0.085</v>
      </c>
      <c r="AD5" s="541"/>
      <c r="AE5" s="541">
        <v>1.012</v>
      </c>
      <c r="AF5" s="541">
        <v>0.717</v>
      </c>
      <c r="AG5" s="541"/>
      <c r="AH5" s="541"/>
      <c r="AI5" s="541"/>
      <c r="AJ5" s="541">
        <v>183.1</v>
      </c>
      <c r="AK5" s="541">
        <v>137.0</v>
      </c>
      <c r="AL5" s="541">
        <v>133.3</v>
      </c>
      <c r="AM5" s="541"/>
      <c r="AN5" s="541"/>
      <c r="AO5" s="541">
        <v>123.9</v>
      </c>
      <c r="AP5" s="541">
        <v>1.577</v>
      </c>
      <c r="AQ5" s="541">
        <v>2.625</v>
      </c>
      <c r="AR5" s="541">
        <v>103.2</v>
      </c>
      <c r="AS5" s="541">
        <v>199.6</v>
      </c>
      <c r="AT5" s="541"/>
      <c r="AU5" s="541">
        <v>119.1</v>
      </c>
      <c r="AV5" s="541"/>
      <c r="AW5" s="541">
        <v>145.1</v>
      </c>
      <c r="AX5" s="541">
        <v>0.606</v>
      </c>
      <c r="AY5" s="541"/>
      <c r="AZ5" s="541">
        <v>149.8</v>
      </c>
      <c r="BA5" s="541">
        <v>116.3</v>
      </c>
      <c r="BB5" s="541"/>
      <c r="BC5" s="541"/>
      <c r="BD5" s="541"/>
      <c r="BE5" s="541">
        <v>139.6</v>
      </c>
      <c r="BF5" s="541">
        <v>138.0</v>
      </c>
      <c r="BG5" s="541">
        <v>0.51</v>
      </c>
      <c r="BH5" s="541">
        <v>0.223</v>
      </c>
      <c r="BI5" s="541">
        <v>0.418</v>
      </c>
      <c r="BJ5" s="541">
        <v>0.793</v>
      </c>
      <c r="BK5" s="541">
        <v>0.419</v>
      </c>
      <c r="BL5" s="541">
        <v>0.283</v>
      </c>
      <c r="BM5" s="541"/>
      <c r="BN5" s="541">
        <v>3.534</v>
      </c>
      <c r="BO5" s="541">
        <v>1.994</v>
      </c>
      <c r="BP5" s="541">
        <v>2.954</v>
      </c>
      <c r="BQ5" s="541"/>
      <c r="BR5" s="541">
        <v>0.652</v>
      </c>
      <c r="BS5" s="541"/>
      <c r="BT5" s="541"/>
      <c r="BU5" s="542"/>
    </row>
    <row r="6">
      <c r="A6" s="535">
        <v>33694.0</v>
      </c>
      <c r="B6" s="536">
        <v>105100.0</v>
      </c>
      <c r="C6" s="537">
        <v>120000.0</v>
      </c>
      <c r="D6" s="538">
        <v>0.0898</v>
      </c>
      <c r="E6" s="538">
        <v>0.0398</v>
      </c>
      <c r="F6" s="538">
        <v>0.07540000000000001</v>
      </c>
      <c r="G6" s="538">
        <v>0.03975844252</v>
      </c>
      <c r="H6" s="539"/>
      <c r="I6" s="540">
        <v>63010.0</v>
      </c>
      <c r="J6" s="536"/>
      <c r="K6" s="537">
        <v>279000.0</v>
      </c>
      <c r="L6" s="537">
        <v>1082000.0</v>
      </c>
      <c r="M6" s="538">
        <v>0.07400000000000001</v>
      </c>
      <c r="N6" s="370">
        <v>0.031200000000000002</v>
      </c>
      <c r="O6" s="370">
        <v>0.10858007000000001</v>
      </c>
      <c r="P6" s="370"/>
      <c r="Q6" s="370">
        <v>0.0576</v>
      </c>
      <c r="R6" s="370">
        <v>0.057699999999999994</v>
      </c>
      <c r="S6" s="370">
        <v>0.0527</v>
      </c>
      <c r="T6" s="538">
        <v>0.07400000000000001</v>
      </c>
      <c r="U6" s="537"/>
      <c r="V6" s="538"/>
      <c r="W6" s="537">
        <v>1170500.0</v>
      </c>
      <c r="X6" s="541">
        <v>152.9</v>
      </c>
      <c r="Y6" s="541"/>
      <c r="Z6" s="541">
        <v>96.5</v>
      </c>
      <c r="AA6" s="541">
        <v>175.4</v>
      </c>
      <c r="AB6" s="541"/>
      <c r="AC6" s="541">
        <v>0.086</v>
      </c>
      <c r="AD6" s="541"/>
      <c r="AE6" s="541">
        <v>0.85</v>
      </c>
      <c r="AF6" s="541">
        <v>0.747</v>
      </c>
      <c r="AG6" s="541"/>
      <c r="AH6" s="541"/>
      <c r="AI6" s="541"/>
      <c r="AJ6" s="541">
        <v>186.8</v>
      </c>
      <c r="AK6" s="541">
        <v>137.6</v>
      </c>
      <c r="AL6" s="541">
        <v>133.1</v>
      </c>
      <c r="AM6" s="541"/>
      <c r="AN6" s="541"/>
      <c r="AO6" s="541">
        <v>128.5</v>
      </c>
      <c r="AP6" s="541">
        <v>1.545</v>
      </c>
      <c r="AQ6" s="541">
        <v>2.631</v>
      </c>
      <c r="AR6" s="541">
        <v>103.4</v>
      </c>
      <c r="AS6" s="541">
        <v>203.5</v>
      </c>
      <c r="AT6" s="541"/>
      <c r="AU6" s="541">
        <v>118.6</v>
      </c>
      <c r="AV6" s="541"/>
      <c r="AW6" s="541">
        <v>146.5</v>
      </c>
      <c r="AX6" s="541">
        <v>0.567</v>
      </c>
      <c r="AY6" s="541"/>
      <c r="AZ6" s="541">
        <v>153.5</v>
      </c>
      <c r="BA6" s="541">
        <v>117.7</v>
      </c>
      <c r="BB6" s="541">
        <v>129.3</v>
      </c>
      <c r="BC6" s="541">
        <v>183.3</v>
      </c>
      <c r="BD6" s="541"/>
      <c r="BE6" s="541">
        <v>140.1</v>
      </c>
      <c r="BF6" s="541">
        <v>139.6</v>
      </c>
      <c r="BG6" s="541">
        <v>0.515</v>
      </c>
      <c r="BH6" s="541">
        <v>0.239</v>
      </c>
      <c r="BI6" s="541">
        <v>0.419</v>
      </c>
      <c r="BJ6" s="541">
        <v>1.729</v>
      </c>
      <c r="BK6" s="541">
        <v>0.517</v>
      </c>
      <c r="BL6" s="541">
        <v>0.28</v>
      </c>
      <c r="BM6" s="541"/>
      <c r="BN6" s="541">
        <v>3.612</v>
      </c>
      <c r="BO6" s="541">
        <v>1.922</v>
      </c>
      <c r="BP6" s="541">
        <v>2.943</v>
      </c>
      <c r="BQ6" s="541"/>
      <c r="BR6" s="541">
        <v>0.563</v>
      </c>
      <c r="BS6" s="541"/>
      <c r="BT6" s="541"/>
      <c r="BU6" s="542"/>
    </row>
    <row r="7">
      <c r="A7" s="535">
        <v>33785.0</v>
      </c>
      <c r="B7" s="536">
        <v>107000.0</v>
      </c>
      <c r="C7" s="537">
        <v>124500.0</v>
      </c>
      <c r="D7" s="538">
        <v>0.0843</v>
      </c>
      <c r="E7" s="538">
        <v>0.0376</v>
      </c>
      <c r="F7" s="538">
        <v>0.0714</v>
      </c>
      <c r="G7" s="538">
        <v>0.03860188559</v>
      </c>
      <c r="H7" s="539"/>
      <c r="I7" s="540">
        <v>63010.0</v>
      </c>
      <c r="J7" s="536"/>
      <c r="K7" s="537">
        <v>273000.0</v>
      </c>
      <c r="L7" s="537">
        <v>1057000.0</v>
      </c>
      <c r="M7" s="538">
        <v>0.078</v>
      </c>
      <c r="N7" s="370">
        <v>0.030600000000000002</v>
      </c>
      <c r="O7" s="370">
        <v>0.10688985000000001</v>
      </c>
      <c r="P7" s="370"/>
      <c r="Q7" s="370">
        <v>0.054900000000000004</v>
      </c>
      <c r="R7" s="370">
        <v>0.053</v>
      </c>
      <c r="S7" s="370">
        <v>0.051</v>
      </c>
      <c r="T7" s="538">
        <v>0.077</v>
      </c>
      <c r="U7" s="537"/>
      <c r="V7" s="538"/>
      <c r="W7" s="537">
        <v>1208400.0</v>
      </c>
      <c r="X7" s="541">
        <v>148.2</v>
      </c>
      <c r="Y7" s="541"/>
      <c r="Z7" s="541">
        <v>97.1</v>
      </c>
      <c r="AA7" s="541">
        <v>176.9</v>
      </c>
      <c r="AB7" s="541"/>
      <c r="AC7" s="541">
        <v>0.092</v>
      </c>
      <c r="AD7" s="541"/>
      <c r="AE7" s="541">
        <v>0.801</v>
      </c>
      <c r="AF7" s="541">
        <v>0.757</v>
      </c>
      <c r="AG7" s="541"/>
      <c r="AH7" s="541"/>
      <c r="AI7" s="541"/>
      <c r="AJ7" s="541">
        <v>189.6</v>
      </c>
      <c r="AK7" s="541">
        <v>137.6</v>
      </c>
      <c r="AL7" s="541">
        <v>133.6</v>
      </c>
      <c r="AM7" s="541"/>
      <c r="AN7" s="541"/>
      <c r="AO7" s="541">
        <v>127.9</v>
      </c>
      <c r="AP7" s="541">
        <v>1.535</v>
      </c>
      <c r="AQ7" s="541">
        <v>2.625</v>
      </c>
      <c r="AR7" s="541">
        <v>103.2</v>
      </c>
      <c r="AS7" s="541">
        <v>207.8</v>
      </c>
      <c r="AT7" s="541"/>
      <c r="AU7" s="541">
        <v>122.5</v>
      </c>
      <c r="AV7" s="541"/>
      <c r="AW7" s="541">
        <v>146.7</v>
      </c>
      <c r="AX7" s="541">
        <v>0.582</v>
      </c>
      <c r="AY7" s="541"/>
      <c r="AZ7" s="541">
        <v>145.3</v>
      </c>
      <c r="BA7" s="541">
        <v>118.2</v>
      </c>
      <c r="BB7" s="541"/>
      <c r="BC7" s="541">
        <v>185.9</v>
      </c>
      <c r="BD7" s="541"/>
      <c r="BE7" s="541">
        <v>140.6</v>
      </c>
      <c r="BF7" s="541">
        <v>139.9</v>
      </c>
      <c r="BG7" s="541">
        <v>0.52</v>
      </c>
      <c r="BH7" s="541">
        <v>0.244</v>
      </c>
      <c r="BI7" s="541">
        <v>0.415</v>
      </c>
      <c r="BJ7" s="541">
        <v>0.747</v>
      </c>
      <c r="BK7" s="541">
        <v>0.463</v>
      </c>
      <c r="BL7" s="541">
        <v>0.294</v>
      </c>
      <c r="BM7" s="541"/>
      <c r="BN7" s="541">
        <v>3.588</v>
      </c>
      <c r="BO7" s="541">
        <v>1.926</v>
      </c>
      <c r="BP7" s="541">
        <v>2.906</v>
      </c>
      <c r="BQ7" s="541"/>
      <c r="BR7" s="541">
        <v>0.573</v>
      </c>
      <c r="BS7" s="541"/>
      <c r="BT7" s="541"/>
      <c r="BU7" s="542"/>
    </row>
    <row r="8">
      <c r="A8" s="535">
        <v>33877.0</v>
      </c>
      <c r="B8" s="536">
        <v>105600.0</v>
      </c>
      <c r="C8" s="537">
        <v>119500.0</v>
      </c>
      <c r="D8" s="538">
        <v>0.0802</v>
      </c>
      <c r="E8" s="538">
        <v>0.0322</v>
      </c>
      <c r="F8" s="538">
        <v>0.0637</v>
      </c>
      <c r="G8" s="538">
        <v>0.03349237754</v>
      </c>
      <c r="H8" s="539"/>
      <c r="I8" s="540">
        <v>63010.0</v>
      </c>
      <c r="J8" s="536"/>
      <c r="K8" s="537">
        <v>265000.0</v>
      </c>
      <c r="L8" s="537">
        <v>1114000.0</v>
      </c>
      <c r="M8" s="538">
        <v>0.076</v>
      </c>
      <c r="N8" s="370">
        <v>0.0288</v>
      </c>
      <c r="O8" s="370">
        <v>0.10551259</v>
      </c>
      <c r="P8" s="370"/>
      <c r="Q8" s="370">
        <v>0.0525</v>
      </c>
      <c r="R8" s="370">
        <v>0.0516</v>
      </c>
      <c r="S8" s="370">
        <v>0.049800000000000004</v>
      </c>
      <c r="T8" s="538">
        <v>0.073</v>
      </c>
      <c r="U8" s="537"/>
      <c r="V8" s="538"/>
      <c r="W8" s="537">
        <v>1231300.0</v>
      </c>
      <c r="X8" s="541">
        <v>147.3</v>
      </c>
      <c r="Y8" s="541"/>
      <c r="Z8" s="541">
        <v>97.3</v>
      </c>
      <c r="AA8" s="541">
        <v>176.1</v>
      </c>
      <c r="AB8" s="541"/>
      <c r="AC8" s="541">
        <v>0.092</v>
      </c>
      <c r="AD8" s="541"/>
      <c r="AE8" s="541">
        <v>0.873</v>
      </c>
      <c r="AF8" s="541">
        <v>0.756</v>
      </c>
      <c r="AG8" s="541"/>
      <c r="AH8" s="541"/>
      <c r="AI8" s="541"/>
      <c r="AJ8" s="541">
        <v>192.4</v>
      </c>
      <c r="AK8" s="541">
        <v>138.9</v>
      </c>
      <c r="AL8" s="541">
        <v>134.4</v>
      </c>
      <c r="AM8" s="541"/>
      <c r="AN8" s="541"/>
      <c r="AO8" s="541">
        <v>127.8</v>
      </c>
      <c r="AP8" s="541">
        <v>1.521</v>
      </c>
      <c r="AQ8" s="541">
        <v>2.537</v>
      </c>
      <c r="AR8" s="541">
        <v>103.2</v>
      </c>
      <c r="AS8" s="541">
        <v>212.1</v>
      </c>
      <c r="AT8" s="541"/>
      <c r="AU8" s="541">
        <v>126.2</v>
      </c>
      <c r="AV8" s="541"/>
      <c r="AW8" s="541">
        <v>147.1</v>
      </c>
      <c r="AX8" s="541">
        <v>0.604</v>
      </c>
      <c r="AY8" s="541"/>
      <c r="AZ8" s="541">
        <v>145.6</v>
      </c>
      <c r="BA8" s="541">
        <v>118.3</v>
      </c>
      <c r="BB8" s="541">
        <v>129.9</v>
      </c>
      <c r="BC8" s="541">
        <v>186.7</v>
      </c>
      <c r="BD8" s="541"/>
      <c r="BE8" s="541">
        <v>141.2</v>
      </c>
      <c r="BF8" s="541">
        <v>140.1</v>
      </c>
      <c r="BG8" s="541">
        <v>0.542</v>
      </c>
      <c r="BH8" s="541">
        <v>0.249</v>
      </c>
      <c r="BI8" s="541">
        <v>0.41</v>
      </c>
      <c r="BJ8" s="541">
        <v>0.765</v>
      </c>
      <c r="BK8" s="541">
        <v>0.459</v>
      </c>
      <c r="BL8" s="541">
        <v>0.33</v>
      </c>
      <c r="BM8" s="541"/>
      <c r="BN8" s="541">
        <v>3.565</v>
      </c>
      <c r="BO8" s="541">
        <v>1.925</v>
      </c>
      <c r="BP8" s="541">
        <v>2.856</v>
      </c>
      <c r="BQ8" s="541"/>
      <c r="BR8" s="541"/>
      <c r="BS8" s="541"/>
      <c r="BT8" s="541"/>
      <c r="BU8" s="542"/>
    </row>
    <row r="9">
      <c r="A9" s="535">
        <v>33969.0</v>
      </c>
      <c r="B9" s="536">
        <v>105600.0</v>
      </c>
      <c r="C9" s="537">
        <v>126000.0</v>
      </c>
      <c r="D9" s="538">
        <v>0.08140000000000001</v>
      </c>
      <c r="E9" s="538">
        <v>0.0292</v>
      </c>
      <c r="F9" s="538">
        <v>0.067</v>
      </c>
      <c r="G9" s="538">
        <v>0.034782625559999995</v>
      </c>
      <c r="H9" s="539"/>
      <c r="I9" s="540">
        <v>63010.0</v>
      </c>
      <c r="J9" s="536"/>
      <c r="K9" s="537">
        <v>265000.0</v>
      </c>
      <c r="L9" s="537">
        <v>1176000.0</v>
      </c>
      <c r="M9" s="538">
        <v>0.07400000000000001</v>
      </c>
      <c r="N9" s="370">
        <v>0.0279</v>
      </c>
      <c r="O9" s="370">
        <v>0.10467593000000001</v>
      </c>
      <c r="P9" s="370"/>
      <c r="Q9" s="370">
        <v>0.047599999999999996</v>
      </c>
      <c r="R9" s="370">
        <v>0.0484</v>
      </c>
      <c r="S9" s="370">
        <v>0.046900000000000004</v>
      </c>
      <c r="T9" s="538">
        <v>0.071</v>
      </c>
      <c r="U9" s="537"/>
      <c r="V9" s="538"/>
      <c r="W9" s="537">
        <v>1282800.0</v>
      </c>
      <c r="X9" s="541">
        <v>159.6</v>
      </c>
      <c r="Y9" s="541"/>
      <c r="Z9" s="541">
        <v>99.4</v>
      </c>
      <c r="AA9" s="541">
        <v>176.1</v>
      </c>
      <c r="AB9" s="541"/>
      <c r="AC9" s="541">
        <v>0.088</v>
      </c>
      <c r="AD9" s="541"/>
      <c r="AE9" s="541">
        <v>0.928</v>
      </c>
      <c r="AF9" s="541">
        <v>0.738</v>
      </c>
      <c r="AG9" s="541"/>
      <c r="AH9" s="541"/>
      <c r="AI9" s="541"/>
      <c r="AJ9" s="541">
        <v>195.3</v>
      </c>
      <c r="AK9" s="541">
        <v>138.8</v>
      </c>
      <c r="AL9" s="541">
        <v>134.2</v>
      </c>
      <c r="AM9" s="541"/>
      <c r="AN9" s="541"/>
      <c r="AO9" s="541">
        <v>127.8</v>
      </c>
      <c r="AP9" s="541">
        <v>1.5</v>
      </c>
      <c r="AQ9" s="541">
        <v>2.364</v>
      </c>
      <c r="AR9" s="541">
        <v>102.6</v>
      </c>
      <c r="AS9" s="541">
        <v>216.7</v>
      </c>
      <c r="AT9" s="541"/>
      <c r="AU9" s="541">
        <v>128.0</v>
      </c>
      <c r="AV9" s="541"/>
      <c r="AW9" s="541">
        <v>148.5</v>
      </c>
      <c r="AX9" s="541">
        <v>0.623</v>
      </c>
      <c r="AY9" s="541"/>
      <c r="AZ9" s="541">
        <v>158.2</v>
      </c>
      <c r="BA9" s="541">
        <v>118.2</v>
      </c>
      <c r="BB9" s="541"/>
      <c r="BC9" s="541">
        <v>188.4</v>
      </c>
      <c r="BD9" s="541"/>
      <c r="BE9" s="541">
        <v>141.6</v>
      </c>
      <c r="BF9" s="541">
        <v>141.3</v>
      </c>
      <c r="BG9" s="541">
        <v>0.525</v>
      </c>
      <c r="BH9" s="541">
        <v>0.233</v>
      </c>
      <c r="BI9" s="541">
        <v>0.406</v>
      </c>
      <c r="BJ9" s="541">
        <v>1.227</v>
      </c>
      <c r="BK9" s="541">
        <v>0.404</v>
      </c>
      <c r="BL9" s="541">
        <v>0.308</v>
      </c>
      <c r="BM9" s="541"/>
      <c r="BN9" s="541">
        <v>3.395</v>
      </c>
      <c r="BO9" s="541">
        <v>1.863</v>
      </c>
      <c r="BP9" s="541">
        <v>2.84</v>
      </c>
      <c r="BQ9" s="541"/>
      <c r="BR9" s="541">
        <v>0.516</v>
      </c>
      <c r="BS9" s="541"/>
      <c r="BT9" s="541"/>
      <c r="BU9" s="542"/>
    </row>
    <row r="10">
      <c r="A10" s="535">
        <v>34059.0</v>
      </c>
      <c r="B10" s="536">
        <v>105100.0</v>
      </c>
      <c r="C10" s="537">
        <v>125000.0</v>
      </c>
      <c r="D10" s="538">
        <v>0.075</v>
      </c>
      <c r="E10" s="538">
        <v>0.030699999999999998</v>
      </c>
      <c r="F10" s="538">
        <v>0.060300000000000006</v>
      </c>
      <c r="G10" s="538">
        <v>0.03334428143</v>
      </c>
      <c r="H10" s="539"/>
      <c r="I10" s="540">
        <v>62700.0</v>
      </c>
      <c r="J10" s="536"/>
      <c r="K10" s="537">
        <v>270000.0</v>
      </c>
      <c r="L10" s="537">
        <v>1056000.0</v>
      </c>
      <c r="M10" s="538">
        <v>0.07</v>
      </c>
      <c r="N10" s="370">
        <v>0.0278</v>
      </c>
      <c r="O10" s="370">
        <v>0.10430733</v>
      </c>
      <c r="P10" s="370"/>
      <c r="Q10" s="370">
        <v>0.0441</v>
      </c>
      <c r="R10" s="370">
        <v>0.046900000000000004</v>
      </c>
      <c r="S10" s="370">
        <v>0.046</v>
      </c>
      <c r="T10" s="538">
        <v>0.078</v>
      </c>
      <c r="U10" s="537"/>
      <c r="V10" s="538"/>
      <c r="W10" s="537">
        <v>1318800.0</v>
      </c>
      <c r="X10" s="541">
        <v>212.0</v>
      </c>
      <c r="Y10" s="541"/>
      <c r="Z10" s="541">
        <v>98.9</v>
      </c>
      <c r="AA10" s="541">
        <v>178.1</v>
      </c>
      <c r="AB10" s="541"/>
      <c r="AC10" s="541">
        <v>0.088</v>
      </c>
      <c r="AD10" s="541"/>
      <c r="AE10" s="541">
        <v>0.927</v>
      </c>
      <c r="AF10" s="541">
        <v>0.742</v>
      </c>
      <c r="AG10" s="541"/>
      <c r="AH10" s="541"/>
      <c r="AI10" s="541"/>
      <c r="AJ10" s="541">
        <v>198.1</v>
      </c>
      <c r="AK10" s="541">
        <v>139.6</v>
      </c>
      <c r="AL10" s="541">
        <v>134.9</v>
      </c>
      <c r="AM10" s="541"/>
      <c r="AN10" s="541"/>
      <c r="AO10" s="541">
        <v>130.2</v>
      </c>
      <c r="AP10" s="541">
        <v>1.562</v>
      </c>
      <c r="AQ10" s="541">
        <v>2.462</v>
      </c>
      <c r="AR10" s="541">
        <v>102.1</v>
      </c>
      <c r="AS10" s="541">
        <v>220.9</v>
      </c>
      <c r="AT10" s="541"/>
      <c r="AU10" s="541">
        <v>126.6</v>
      </c>
      <c r="AV10" s="541"/>
      <c r="AW10" s="541">
        <v>149.1</v>
      </c>
      <c r="AX10" s="541">
        <v>0.616</v>
      </c>
      <c r="AY10" s="541"/>
      <c r="AZ10" s="541">
        <v>163.5</v>
      </c>
      <c r="BA10" s="541">
        <v>118.7</v>
      </c>
      <c r="BB10" s="541">
        <v>130.6</v>
      </c>
      <c r="BC10" s="541">
        <v>199.4</v>
      </c>
      <c r="BD10" s="541"/>
      <c r="BE10" s="541">
        <v>142.4</v>
      </c>
      <c r="BF10" s="541">
        <v>142.9</v>
      </c>
      <c r="BG10" s="541">
        <v>0.525</v>
      </c>
      <c r="BH10" s="541">
        <v>0.238</v>
      </c>
      <c r="BI10" s="541">
        <v>0.406</v>
      </c>
      <c r="BJ10" s="541">
        <v>0.88</v>
      </c>
      <c r="BK10" s="541">
        <v>0.475</v>
      </c>
      <c r="BL10" s="541">
        <v>0.327</v>
      </c>
      <c r="BM10" s="541"/>
      <c r="BN10" s="541">
        <v>3.35</v>
      </c>
      <c r="BO10" s="541">
        <v>1.802</v>
      </c>
      <c r="BP10" s="541">
        <v>2.839</v>
      </c>
      <c r="BQ10" s="541"/>
      <c r="BR10" s="541">
        <v>0.506</v>
      </c>
      <c r="BS10" s="541"/>
      <c r="BT10" s="541"/>
      <c r="BU10" s="542"/>
    </row>
    <row r="11">
      <c r="A11" s="535">
        <v>34150.0</v>
      </c>
      <c r="B11" s="536">
        <v>111900.0</v>
      </c>
      <c r="C11" s="537">
        <v>124500.0</v>
      </c>
      <c r="D11" s="538">
        <v>0.0734</v>
      </c>
      <c r="E11" s="538">
        <v>0.0304</v>
      </c>
      <c r="F11" s="538">
        <v>0.057999999999999996</v>
      </c>
      <c r="G11" s="538">
        <v>0.03569326945</v>
      </c>
      <c r="H11" s="539"/>
      <c r="I11" s="540">
        <v>62700.0</v>
      </c>
      <c r="J11" s="536"/>
      <c r="K11" s="537">
        <v>275000.0</v>
      </c>
      <c r="L11" s="537">
        <v>1130000.0</v>
      </c>
      <c r="M11" s="538">
        <v>0.07</v>
      </c>
      <c r="N11" s="370">
        <v>0.0267</v>
      </c>
      <c r="O11" s="370">
        <v>0.10365702</v>
      </c>
      <c r="P11" s="370"/>
      <c r="Q11" s="370">
        <v>0.0401</v>
      </c>
      <c r="R11" s="370">
        <v>0.041100000000000005</v>
      </c>
      <c r="S11" s="370">
        <v>0.0446</v>
      </c>
      <c r="T11" s="538">
        <v>0.076</v>
      </c>
      <c r="U11" s="537"/>
      <c r="V11" s="538"/>
      <c r="W11" s="537">
        <v>1379500.0</v>
      </c>
      <c r="X11" s="541">
        <v>185.8</v>
      </c>
      <c r="Y11" s="541"/>
      <c r="Z11" s="541">
        <v>98.2</v>
      </c>
      <c r="AA11" s="541">
        <v>179.0</v>
      </c>
      <c r="AB11" s="541"/>
      <c r="AC11" s="541">
        <v>0.094</v>
      </c>
      <c r="AD11" s="541"/>
      <c r="AE11" s="541">
        <v>0.921</v>
      </c>
      <c r="AF11" s="541">
        <v>0.752</v>
      </c>
      <c r="AG11" s="541"/>
      <c r="AH11" s="541"/>
      <c r="AI11" s="541"/>
      <c r="AJ11" s="541">
        <v>201.3</v>
      </c>
      <c r="AK11" s="541">
        <v>140.6</v>
      </c>
      <c r="AL11" s="541">
        <v>135.7</v>
      </c>
      <c r="AM11" s="541"/>
      <c r="AN11" s="541"/>
      <c r="AO11" s="541">
        <v>135.2</v>
      </c>
      <c r="AP11" s="541">
        <v>1.562</v>
      </c>
      <c r="AQ11" s="541">
        <v>2.533</v>
      </c>
      <c r="AR11" s="541">
        <v>101.5</v>
      </c>
      <c r="AS11" s="541">
        <v>224.8</v>
      </c>
      <c r="AT11" s="541"/>
      <c r="AU11" s="541">
        <v>134.3</v>
      </c>
      <c r="AV11" s="541"/>
      <c r="AW11" s="541">
        <v>150.4</v>
      </c>
      <c r="AX11" s="541">
        <v>0.636</v>
      </c>
      <c r="AY11" s="541"/>
      <c r="AZ11" s="541">
        <v>164.5</v>
      </c>
      <c r="BA11" s="541">
        <v>119.1</v>
      </c>
      <c r="BB11" s="541"/>
      <c r="BC11" s="541">
        <v>198.4</v>
      </c>
      <c r="BD11" s="541"/>
      <c r="BE11" s="541">
        <v>143.2</v>
      </c>
      <c r="BF11" s="541">
        <v>143.3</v>
      </c>
      <c r="BG11" s="541">
        <v>0.518</v>
      </c>
      <c r="BH11" s="541">
        <v>0.238</v>
      </c>
      <c r="BI11" s="541">
        <v>0.403</v>
      </c>
      <c r="BJ11" s="541">
        <v>1.278</v>
      </c>
      <c r="BK11" s="541">
        <v>0.446</v>
      </c>
      <c r="BL11" s="541">
        <v>0.379</v>
      </c>
      <c r="BM11" s="541"/>
      <c r="BN11" s="541">
        <v>3.331</v>
      </c>
      <c r="BO11" s="541">
        <v>1.949</v>
      </c>
      <c r="BP11" s="541">
        <v>2.827</v>
      </c>
      <c r="BQ11" s="541"/>
      <c r="BR11" s="541">
        <v>0.549</v>
      </c>
      <c r="BS11" s="541"/>
      <c r="BT11" s="541"/>
      <c r="BU11" s="542"/>
    </row>
    <row r="12">
      <c r="A12" s="535">
        <v>34242.0</v>
      </c>
      <c r="B12" s="536">
        <v>110500.0</v>
      </c>
      <c r="C12" s="537">
        <v>129400.0</v>
      </c>
      <c r="D12" s="538">
        <v>0.0695</v>
      </c>
      <c r="E12" s="538">
        <v>0.0309</v>
      </c>
      <c r="F12" s="538">
        <v>0.054000000000000006</v>
      </c>
      <c r="G12" s="538">
        <v>0.03642383692</v>
      </c>
      <c r="H12" s="539"/>
      <c r="I12" s="540">
        <v>62700.0</v>
      </c>
      <c r="J12" s="536"/>
      <c r="K12" s="537">
        <v>287000.0</v>
      </c>
      <c r="L12" s="537">
        <v>1251000.0</v>
      </c>
      <c r="M12" s="538">
        <v>0.067</v>
      </c>
      <c r="N12" s="370">
        <v>0.0259</v>
      </c>
      <c r="O12" s="370">
        <v>0.10417195</v>
      </c>
      <c r="P12" s="370"/>
      <c r="Q12" s="370">
        <v>0.0361</v>
      </c>
      <c r="R12" s="370">
        <v>0.0383</v>
      </c>
      <c r="S12" s="370">
        <v>0.0408</v>
      </c>
      <c r="T12" s="538">
        <v>0.07</v>
      </c>
      <c r="U12" s="537"/>
      <c r="V12" s="538"/>
      <c r="W12" s="537">
        <v>1424200.0</v>
      </c>
      <c r="X12" s="541">
        <v>185.9</v>
      </c>
      <c r="Y12" s="541"/>
      <c r="Z12" s="541">
        <v>97.7</v>
      </c>
      <c r="AA12" s="541">
        <v>180.6</v>
      </c>
      <c r="AB12" s="541"/>
      <c r="AC12" s="541">
        <v>0.097</v>
      </c>
      <c r="AD12" s="541"/>
      <c r="AE12" s="541">
        <v>0.89</v>
      </c>
      <c r="AF12" s="541">
        <v>0.748</v>
      </c>
      <c r="AG12" s="541"/>
      <c r="AH12" s="541"/>
      <c r="AI12" s="541"/>
      <c r="AJ12" s="541">
        <v>203.6</v>
      </c>
      <c r="AK12" s="541">
        <v>141.4</v>
      </c>
      <c r="AL12" s="541">
        <v>136.0</v>
      </c>
      <c r="AM12" s="541"/>
      <c r="AN12" s="541"/>
      <c r="AO12" s="541">
        <v>133.8</v>
      </c>
      <c r="AP12" s="541">
        <v>1.551</v>
      </c>
      <c r="AQ12" s="541">
        <v>2.493</v>
      </c>
      <c r="AR12" s="541">
        <v>101.2</v>
      </c>
      <c r="AS12" s="541">
        <v>228.5</v>
      </c>
      <c r="AT12" s="541"/>
      <c r="AU12" s="541">
        <v>138.7</v>
      </c>
      <c r="AV12" s="541"/>
      <c r="AW12" s="541">
        <v>151.0</v>
      </c>
      <c r="AX12" s="541">
        <v>0.646</v>
      </c>
      <c r="AY12" s="541"/>
      <c r="AZ12" s="541">
        <v>168.4</v>
      </c>
      <c r="BA12" s="541">
        <v>119.6</v>
      </c>
      <c r="BB12" s="541">
        <v>130.9</v>
      </c>
      <c r="BC12" s="541">
        <v>201.8</v>
      </c>
      <c r="BD12" s="541"/>
      <c r="BE12" s="541">
        <v>143.8</v>
      </c>
      <c r="BF12" s="541">
        <v>145.3</v>
      </c>
      <c r="BG12" s="541">
        <v>0.494</v>
      </c>
      <c r="BH12" s="541">
        <v>0.232</v>
      </c>
      <c r="BI12" s="541">
        <v>0.404</v>
      </c>
      <c r="BJ12" s="541">
        <v>1.092</v>
      </c>
      <c r="BK12" s="541">
        <v>0.395</v>
      </c>
      <c r="BL12" s="541">
        <v>0.341</v>
      </c>
      <c r="BM12" s="541"/>
      <c r="BN12" s="541">
        <v>3.336</v>
      </c>
      <c r="BO12" s="541">
        <v>1.982</v>
      </c>
      <c r="BP12" s="541">
        <v>2.895</v>
      </c>
      <c r="BQ12" s="541"/>
      <c r="BR12" s="541"/>
      <c r="BS12" s="541"/>
      <c r="BT12" s="541"/>
      <c r="BU12" s="542"/>
    </row>
    <row r="13">
      <c r="A13" s="535">
        <v>34334.0</v>
      </c>
      <c r="B13" s="536">
        <v>110800.0</v>
      </c>
      <c r="C13" s="537">
        <v>125000.0</v>
      </c>
      <c r="D13" s="538">
        <v>0.0713</v>
      </c>
      <c r="E13" s="538">
        <v>0.0296</v>
      </c>
      <c r="F13" s="538">
        <v>0.058300000000000005</v>
      </c>
      <c r="G13" s="538">
        <v>0.035484759160000004</v>
      </c>
      <c r="H13" s="539"/>
      <c r="I13" s="540">
        <v>62700.0</v>
      </c>
      <c r="J13" s="536"/>
      <c r="K13" s="537">
        <v>293000.0</v>
      </c>
      <c r="L13" s="537">
        <v>1461000.0</v>
      </c>
      <c r="M13" s="538">
        <v>0.065</v>
      </c>
      <c r="N13" s="370">
        <v>0.0244</v>
      </c>
      <c r="O13" s="370">
        <v>0.10380138000000001</v>
      </c>
      <c r="P13" s="370"/>
      <c r="Q13" s="370">
        <v>0.0305</v>
      </c>
      <c r="R13" s="370">
        <v>0.0338</v>
      </c>
      <c r="S13" s="370">
        <v>0.0391</v>
      </c>
      <c r="T13" s="538">
        <v>0.069</v>
      </c>
      <c r="U13" s="537"/>
      <c r="V13" s="538"/>
      <c r="W13" s="537">
        <v>1485100.0</v>
      </c>
      <c r="X13" s="541">
        <v>208.8</v>
      </c>
      <c r="Y13" s="541"/>
      <c r="Z13" s="541">
        <v>96.8</v>
      </c>
      <c r="AA13" s="541">
        <v>180.4</v>
      </c>
      <c r="AB13" s="541"/>
      <c r="AC13" s="541">
        <v>0.09</v>
      </c>
      <c r="AD13" s="541"/>
      <c r="AE13" s="541">
        <v>0.871</v>
      </c>
      <c r="AF13" s="541">
        <v>0.76</v>
      </c>
      <c r="AG13" s="541"/>
      <c r="AH13" s="541"/>
      <c r="AI13" s="541"/>
      <c r="AJ13" s="541">
        <v>205.8</v>
      </c>
      <c r="AK13" s="541">
        <v>142.8</v>
      </c>
      <c r="AL13" s="541">
        <v>135.9</v>
      </c>
      <c r="AM13" s="541"/>
      <c r="AN13" s="541"/>
      <c r="AO13" s="541">
        <v>134.2</v>
      </c>
      <c r="AP13" s="541">
        <v>1.574</v>
      </c>
      <c r="AQ13" s="541">
        <v>2.48</v>
      </c>
      <c r="AR13" s="541">
        <v>101.1</v>
      </c>
      <c r="AS13" s="541">
        <v>232.2</v>
      </c>
      <c r="AT13" s="541"/>
      <c r="AU13" s="541">
        <v>139.3</v>
      </c>
      <c r="AV13" s="541"/>
      <c r="AW13" s="541">
        <v>151.9</v>
      </c>
      <c r="AX13" s="541">
        <v>0.662</v>
      </c>
      <c r="AY13" s="541"/>
      <c r="AZ13" s="541">
        <v>176.5</v>
      </c>
      <c r="BA13" s="541">
        <v>120.3</v>
      </c>
      <c r="BB13" s="541"/>
      <c r="BC13" s="541">
        <v>202.1</v>
      </c>
      <c r="BD13" s="541"/>
      <c r="BE13" s="541">
        <v>144.3</v>
      </c>
      <c r="BF13" s="541">
        <v>146.1</v>
      </c>
      <c r="BG13" s="541">
        <v>0.495</v>
      </c>
      <c r="BH13" s="541">
        <v>0.222</v>
      </c>
      <c r="BI13" s="541">
        <v>0.398</v>
      </c>
      <c r="BJ13" s="541">
        <v>1.313</v>
      </c>
      <c r="BK13" s="541">
        <v>0.414</v>
      </c>
      <c r="BL13" s="541">
        <v>0.364</v>
      </c>
      <c r="BM13" s="541"/>
      <c r="BN13" s="541">
        <v>3.361</v>
      </c>
      <c r="BO13" s="541">
        <v>2.018</v>
      </c>
      <c r="BP13" s="541">
        <v>2.918</v>
      </c>
      <c r="BQ13" s="541"/>
      <c r="BR13" s="541">
        <v>0.556</v>
      </c>
      <c r="BS13" s="541"/>
      <c r="BT13" s="541"/>
      <c r="BU13" s="542"/>
    </row>
    <row r="14">
      <c r="A14" s="535">
        <v>34424.0</v>
      </c>
      <c r="B14" s="536">
        <v>109800.0</v>
      </c>
      <c r="C14" s="537">
        <v>132300.0</v>
      </c>
      <c r="D14" s="538">
        <v>0.078</v>
      </c>
      <c r="E14" s="538">
        <v>0.0334</v>
      </c>
      <c r="F14" s="538">
        <v>0.0677</v>
      </c>
      <c r="G14" s="538">
        <v>0.03570150943</v>
      </c>
      <c r="H14" s="539"/>
      <c r="I14" s="540">
        <v>63370.0</v>
      </c>
      <c r="J14" s="536"/>
      <c r="K14" s="537">
        <v>298000.0</v>
      </c>
      <c r="L14" s="537">
        <v>1342000.0</v>
      </c>
      <c r="M14" s="538">
        <v>0.065</v>
      </c>
      <c r="N14" s="370">
        <v>0.0239</v>
      </c>
      <c r="O14" s="370">
        <v>0.10401077000000002</v>
      </c>
      <c r="P14" s="370"/>
      <c r="Q14" s="370">
        <v>0.0279</v>
      </c>
      <c r="R14" s="370">
        <v>0.0329</v>
      </c>
      <c r="S14" s="370">
        <v>0.036000000000000004</v>
      </c>
      <c r="T14" s="538">
        <v>0.075</v>
      </c>
      <c r="U14" s="537"/>
      <c r="V14" s="538">
        <v>0.115</v>
      </c>
      <c r="W14" s="537">
        <v>1567200.0</v>
      </c>
      <c r="X14" s="541">
        <v>210.2</v>
      </c>
      <c r="Y14" s="541"/>
      <c r="Z14" s="541">
        <v>95.3</v>
      </c>
      <c r="AA14" s="541">
        <v>181.7</v>
      </c>
      <c r="AB14" s="541"/>
      <c r="AC14" s="541">
        <v>0.089</v>
      </c>
      <c r="AD14" s="541"/>
      <c r="AE14" s="541">
        <v>0.926</v>
      </c>
      <c r="AF14" s="541">
        <v>0.755</v>
      </c>
      <c r="AG14" s="541"/>
      <c r="AH14" s="541"/>
      <c r="AI14" s="541"/>
      <c r="AJ14" s="541">
        <v>207.9</v>
      </c>
      <c r="AK14" s="541">
        <v>142.7</v>
      </c>
      <c r="AL14" s="541">
        <v>137.4</v>
      </c>
      <c r="AM14" s="541"/>
      <c r="AN14" s="541"/>
      <c r="AO14" s="541">
        <v>138.2</v>
      </c>
      <c r="AP14" s="541">
        <v>1.576</v>
      </c>
      <c r="AQ14" s="541">
        <v>2.515</v>
      </c>
      <c r="AR14" s="541">
        <v>101.4</v>
      </c>
      <c r="AS14" s="541">
        <v>235.8</v>
      </c>
      <c r="AT14" s="541"/>
      <c r="AU14" s="541">
        <v>133.6</v>
      </c>
      <c r="AV14" s="541"/>
      <c r="AW14" s="541">
        <v>153.2</v>
      </c>
      <c r="AX14" s="541">
        <v>0.666</v>
      </c>
      <c r="AY14" s="541"/>
      <c r="AZ14" s="541">
        <v>178.5</v>
      </c>
      <c r="BA14" s="541">
        <v>120.6</v>
      </c>
      <c r="BB14" s="541">
        <v>131.9</v>
      </c>
      <c r="BC14" s="541">
        <v>199.5</v>
      </c>
      <c r="BD14" s="541"/>
      <c r="BE14" s="541">
        <v>144.8</v>
      </c>
      <c r="BF14" s="541">
        <v>146.6</v>
      </c>
      <c r="BG14" s="541">
        <v>0.556</v>
      </c>
      <c r="BH14" s="541">
        <v>0.226</v>
      </c>
      <c r="BI14" s="541">
        <v>0.401</v>
      </c>
      <c r="BJ14" s="541">
        <v>0.914</v>
      </c>
      <c r="BK14" s="541">
        <v>0.5</v>
      </c>
      <c r="BL14" s="541">
        <v>0.395</v>
      </c>
      <c r="BM14" s="541"/>
      <c r="BN14" s="541">
        <v>3.409</v>
      </c>
      <c r="BO14" s="541">
        <v>2.017</v>
      </c>
      <c r="BP14" s="541">
        <v>2.97</v>
      </c>
      <c r="BQ14" s="541"/>
      <c r="BR14" s="541">
        <v>0.52</v>
      </c>
      <c r="BS14" s="541"/>
      <c r="BT14" s="541"/>
      <c r="BU14" s="542"/>
    </row>
    <row r="15">
      <c r="A15" s="535">
        <v>34515.0</v>
      </c>
      <c r="B15" s="536">
        <v>116600.0</v>
      </c>
      <c r="C15" s="537">
        <v>133500.0</v>
      </c>
      <c r="D15" s="538">
        <v>0.08460000000000001</v>
      </c>
      <c r="E15" s="538">
        <v>0.0425</v>
      </c>
      <c r="F15" s="538">
        <v>0.0734</v>
      </c>
      <c r="G15" s="538">
        <v>0.031947384950000005</v>
      </c>
      <c r="H15" s="539"/>
      <c r="I15" s="540">
        <v>63370.0</v>
      </c>
      <c r="J15" s="536"/>
      <c r="K15" s="537">
        <v>315000.0</v>
      </c>
      <c r="L15" s="537">
        <v>1357000.0</v>
      </c>
      <c r="M15" s="538">
        <v>0.061</v>
      </c>
      <c r="N15" s="370">
        <v>0.0226</v>
      </c>
      <c r="O15" s="370">
        <v>0.10466155</v>
      </c>
      <c r="P15" s="370"/>
      <c r="Q15" s="370">
        <v>0.024</v>
      </c>
      <c r="R15" s="370">
        <v>0.027999999999999997</v>
      </c>
      <c r="S15" s="370">
        <v>0.0329</v>
      </c>
      <c r="T15" s="538">
        <v>0.07400000000000001</v>
      </c>
      <c r="U15" s="537"/>
      <c r="V15" s="538">
        <v>0.11</v>
      </c>
      <c r="W15" s="537">
        <v>1627600.0</v>
      </c>
      <c r="X15" s="541">
        <v>199.8</v>
      </c>
      <c r="Y15" s="541"/>
      <c r="Z15" s="541">
        <v>96.0</v>
      </c>
      <c r="AA15" s="541">
        <v>182.5</v>
      </c>
      <c r="AB15" s="541"/>
      <c r="AC15" s="541">
        <v>0.095</v>
      </c>
      <c r="AD15" s="541"/>
      <c r="AE15" s="541">
        <v>0.841</v>
      </c>
      <c r="AF15" s="541">
        <v>0.761</v>
      </c>
      <c r="AG15" s="541"/>
      <c r="AH15" s="541"/>
      <c r="AI15" s="541"/>
      <c r="AJ15" s="541">
        <v>210.5</v>
      </c>
      <c r="AK15" s="541">
        <v>143.8</v>
      </c>
      <c r="AL15" s="541">
        <v>139.8</v>
      </c>
      <c r="AM15" s="541"/>
      <c r="AN15" s="541"/>
      <c r="AO15" s="541">
        <v>137.3</v>
      </c>
      <c r="AP15" s="541">
        <v>1.511</v>
      </c>
      <c r="AQ15" s="541">
        <v>2.598</v>
      </c>
      <c r="AR15" s="541">
        <v>101.8</v>
      </c>
      <c r="AS15" s="541">
        <v>239.5</v>
      </c>
      <c r="AT15" s="541"/>
      <c r="AU15" s="541">
        <v>140.9</v>
      </c>
      <c r="AV15" s="541"/>
      <c r="AW15" s="541">
        <v>153.5</v>
      </c>
      <c r="AX15" s="541">
        <v>0.642</v>
      </c>
      <c r="AY15" s="541"/>
      <c r="AZ15" s="541">
        <v>169.9</v>
      </c>
      <c r="BA15" s="541">
        <v>121.4</v>
      </c>
      <c r="BB15" s="541"/>
      <c r="BC15" s="541">
        <v>197.8</v>
      </c>
      <c r="BD15" s="541"/>
      <c r="BE15" s="541">
        <v>145.5</v>
      </c>
      <c r="BF15" s="541">
        <v>148.8</v>
      </c>
      <c r="BG15" s="541">
        <v>0.555</v>
      </c>
      <c r="BH15" s="541">
        <v>0.236</v>
      </c>
      <c r="BI15" s="541">
        <v>0.397</v>
      </c>
      <c r="BJ15" s="541">
        <v>1.047</v>
      </c>
      <c r="BK15" s="541">
        <v>0.447</v>
      </c>
      <c r="BL15" s="541">
        <v>0.39</v>
      </c>
      <c r="BM15" s="541"/>
      <c r="BN15" s="541">
        <v>3.28</v>
      </c>
      <c r="BO15" s="541">
        <v>1.985</v>
      </c>
      <c r="BP15" s="541">
        <v>2.968</v>
      </c>
      <c r="BQ15" s="541"/>
      <c r="BR15" s="541">
        <v>0.618</v>
      </c>
      <c r="BS15" s="541"/>
      <c r="BT15" s="541"/>
      <c r="BU15" s="542"/>
    </row>
    <row r="16">
      <c r="A16" s="535">
        <v>34607.0</v>
      </c>
      <c r="B16" s="536">
        <v>113300.0</v>
      </c>
      <c r="C16" s="537">
        <v>129700.0</v>
      </c>
      <c r="D16" s="538">
        <v>0.0882</v>
      </c>
      <c r="E16" s="538">
        <v>0.04730000000000001</v>
      </c>
      <c r="F16" s="538">
        <v>0.0762</v>
      </c>
      <c r="G16" s="538">
        <v>0.032542816440000004</v>
      </c>
      <c r="H16" s="539"/>
      <c r="I16" s="540">
        <v>63370.0</v>
      </c>
      <c r="J16" s="536"/>
      <c r="K16" s="537">
        <v>331000.0</v>
      </c>
      <c r="L16" s="537">
        <v>1412000.0</v>
      </c>
      <c r="M16" s="538">
        <v>0.059000000000000004</v>
      </c>
      <c r="N16" s="370">
        <v>0.0216</v>
      </c>
      <c r="O16" s="370">
        <v>0.1060019</v>
      </c>
      <c r="P16" s="370"/>
      <c r="Q16" s="370">
        <v>0.0222</v>
      </c>
      <c r="R16" s="370">
        <v>0.0263</v>
      </c>
      <c r="S16" s="370">
        <v>0.0325</v>
      </c>
      <c r="T16" s="538">
        <v>0.07200000000000001</v>
      </c>
      <c r="U16" s="537"/>
      <c r="V16" s="538">
        <v>0.10400000000000001</v>
      </c>
      <c r="W16" s="537">
        <v>1681100.0</v>
      </c>
      <c r="X16" s="541">
        <v>192.9</v>
      </c>
      <c r="Y16" s="541"/>
      <c r="Z16" s="541">
        <v>96.3</v>
      </c>
      <c r="AA16" s="541">
        <v>183.6</v>
      </c>
      <c r="AB16" s="541"/>
      <c r="AC16" s="541">
        <v>0.096</v>
      </c>
      <c r="AD16" s="541"/>
      <c r="AE16" s="541">
        <v>0.855</v>
      </c>
      <c r="AF16" s="541">
        <v>0.776</v>
      </c>
      <c r="AG16" s="541"/>
      <c r="AH16" s="541"/>
      <c r="AI16" s="541"/>
      <c r="AJ16" s="541">
        <v>213.1</v>
      </c>
      <c r="AK16" s="541">
        <v>145.3</v>
      </c>
      <c r="AL16" s="541">
        <v>142.5</v>
      </c>
      <c r="AM16" s="541"/>
      <c r="AN16" s="541"/>
      <c r="AO16" s="541">
        <v>138.3</v>
      </c>
      <c r="AP16" s="541">
        <v>1.463</v>
      </c>
      <c r="AQ16" s="541">
        <v>4.458</v>
      </c>
      <c r="AR16" s="541">
        <v>101.0</v>
      </c>
      <c r="AS16" s="541">
        <v>242.6</v>
      </c>
      <c r="AT16" s="541"/>
      <c r="AU16" s="541">
        <v>145.4</v>
      </c>
      <c r="AV16" s="541"/>
      <c r="AW16" s="541">
        <v>155.0</v>
      </c>
      <c r="AX16" s="541">
        <v>0.639</v>
      </c>
      <c r="AY16" s="541"/>
      <c r="AZ16" s="541">
        <v>171.7</v>
      </c>
      <c r="BA16" s="541">
        <v>121.4</v>
      </c>
      <c r="BB16" s="541">
        <v>132.7</v>
      </c>
      <c r="BC16" s="541">
        <v>194.5</v>
      </c>
      <c r="BD16" s="541"/>
      <c r="BE16" s="541">
        <v>146.2</v>
      </c>
      <c r="BF16" s="541">
        <v>148.7</v>
      </c>
      <c r="BG16" s="541">
        <v>0.534</v>
      </c>
      <c r="BH16" s="541">
        <v>0.237</v>
      </c>
      <c r="BI16" s="541">
        <v>0.403</v>
      </c>
      <c r="BJ16" s="541">
        <v>0.958</v>
      </c>
      <c r="BK16" s="541">
        <v>0.453</v>
      </c>
      <c r="BL16" s="541">
        <v>0.355</v>
      </c>
      <c r="BM16" s="541"/>
      <c r="BN16" s="541">
        <v>3.39</v>
      </c>
      <c r="BO16" s="541">
        <v>1.973</v>
      </c>
      <c r="BP16" s="541">
        <v>2.965</v>
      </c>
      <c r="BQ16" s="541"/>
      <c r="BR16" s="541"/>
      <c r="BS16" s="541"/>
      <c r="BT16" s="541"/>
      <c r="BU16" s="542"/>
    </row>
    <row r="17">
      <c r="A17" s="535">
        <v>34699.0</v>
      </c>
      <c r="B17" s="536">
        <v>113600.0</v>
      </c>
      <c r="C17" s="537">
        <v>135000.0</v>
      </c>
      <c r="D17" s="538">
        <v>0.09179999999999999</v>
      </c>
      <c r="E17" s="538">
        <v>0.0545</v>
      </c>
      <c r="F17" s="538">
        <v>0.0784</v>
      </c>
      <c r="G17" s="538">
        <v>0.02901446577</v>
      </c>
      <c r="H17" s="539"/>
      <c r="I17" s="540">
        <v>63370.0</v>
      </c>
      <c r="J17" s="536"/>
      <c r="K17" s="537">
        <v>336000.0</v>
      </c>
      <c r="L17" s="537">
        <v>1396000.0</v>
      </c>
      <c r="M17" s="538">
        <v>0.055</v>
      </c>
      <c r="N17" s="370">
        <v>0.0206</v>
      </c>
      <c r="O17" s="370">
        <v>0.10713335000000002</v>
      </c>
      <c r="P17" s="370"/>
      <c r="Q17" s="370">
        <v>0.021800000000000003</v>
      </c>
      <c r="R17" s="370">
        <v>0.025099999999999997</v>
      </c>
      <c r="S17" s="370">
        <v>0.0329</v>
      </c>
      <c r="T17" s="538">
        <v>0.07400000000000001</v>
      </c>
      <c r="U17" s="537"/>
      <c r="V17" s="538">
        <v>0.10099999999999999</v>
      </c>
      <c r="W17" s="537">
        <v>1722500.0</v>
      </c>
      <c r="X17" s="541">
        <v>188.8</v>
      </c>
      <c r="Y17" s="541"/>
      <c r="Z17" s="541">
        <v>96.5</v>
      </c>
      <c r="AA17" s="541">
        <v>185.2</v>
      </c>
      <c r="AB17" s="541"/>
      <c r="AC17" s="541">
        <v>0.091</v>
      </c>
      <c r="AD17" s="541"/>
      <c r="AE17" s="541">
        <v>0.873</v>
      </c>
      <c r="AF17" s="541">
        <v>0.748</v>
      </c>
      <c r="AG17" s="541"/>
      <c r="AH17" s="541"/>
      <c r="AI17" s="541"/>
      <c r="AJ17" s="541">
        <v>215.9</v>
      </c>
      <c r="AK17" s="541">
        <v>146.8</v>
      </c>
      <c r="AL17" s="541">
        <v>145.3</v>
      </c>
      <c r="AM17" s="541"/>
      <c r="AN17" s="541"/>
      <c r="AO17" s="541">
        <v>138.3</v>
      </c>
      <c r="AP17" s="541">
        <v>1.38</v>
      </c>
      <c r="AQ17" s="541">
        <v>4.382</v>
      </c>
      <c r="AR17" s="541">
        <v>101.7</v>
      </c>
      <c r="AS17" s="541">
        <v>246.1</v>
      </c>
      <c r="AT17" s="541"/>
      <c r="AU17" s="541">
        <v>151.5</v>
      </c>
      <c r="AV17" s="541"/>
      <c r="AW17" s="541">
        <v>155.7</v>
      </c>
      <c r="AX17" s="541">
        <v>0.647</v>
      </c>
      <c r="AY17" s="541"/>
      <c r="AZ17" s="541">
        <v>165.6</v>
      </c>
      <c r="BA17" s="541">
        <v>120.8</v>
      </c>
      <c r="BB17" s="541"/>
      <c r="BC17" s="541">
        <v>196.7</v>
      </c>
      <c r="BD17" s="541"/>
      <c r="BE17" s="541">
        <v>147.1</v>
      </c>
      <c r="BF17" s="541">
        <v>149.2</v>
      </c>
      <c r="BG17" s="541">
        <v>0.534</v>
      </c>
      <c r="BH17" s="541">
        <v>0.225</v>
      </c>
      <c r="BI17" s="541">
        <v>0.392</v>
      </c>
      <c r="BJ17" s="541">
        <v>1.428</v>
      </c>
      <c r="BK17" s="541">
        <v>0.458</v>
      </c>
      <c r="BL17" s="541">
        <v>0.335</v>
      </c>
      <c r="BM17" s="541"/>
      <c r="BN17" s="541">
        <v>3.322</v>
      </c>
      <c r="BO17" s="541">
        <v>1.892</v>
      </c>
      <c r="BP17" s="541">
        <v>3.012</v>
      </c>
      <c r="BQ17" s="541"/>
      <c r="BR17" s="541">
        <v>0.552</v>
      </c>
      <c r="BS17" s="541"/>
      <c r="BT17" s="541"/>
      <c r="BU17" s="542"/>
    </row>
    <row r="18">
      <c r="A18" s="535">
        <v>34789.0</v>
      </c>
      <c r="B18" s="536">
        <v>110900.0</v>
      </c>
      <c r="C18" s="537">
        <v>130000.0</v>
      </c>
      <c r="D18" s="538">
        <v>0.08380000000000001</v>
      </c>
      <c r="E18" s="538">
        <v>0.059800000000000006</v>
      </c>
      <c r="F18" s="538">
        <v>0.07200000000000001</v>
      </c>
      <c r="G18" s="538">
        <v>0.031674811690000006</v>
      </c>
      <c r="H18" s="539"/>
      <c r="I18" s="540">
        <v>65380.0</v>
      </c>
      <c r="J18" s="536"/>
      <c r="K18" s="537">
        <v>346000.0</v>
      </c>
      <c r="L18" s="537">
        <v>1226000.0</v>
      </c>
      <c r="M18" s="538">
        <v>0.054000000000000006</v>
      </c>
      <c r="N18" s="370">
        <v>0.020800000000000003</v>
      </c>
      <c r="O18" s="370">
        <v>0.10903623</v>
      </c>
      <c r="P18" s="370"/>
      <c r="Q18" s="370">
        <v>0.0212</v>
      </c>
      <c r="R18" s="370">
        <v>0.0263</v>
      </c>
      <c r="S18" s="370">
        <v>0.0348</v>
      </c>
      <c r="T18" s="538">
        <v>0.07400000000000001</v>
      </c>
      <c r="U18" s="537"/>
      <c r="V18" s="538">
        <v>0.099</v>
      </c>
      <c r="W18" s="537">
        <v>1737100.0</v>
      </c>
      <c r="X18" s="541">
        <v>185.4</v>
      </c>
      <c r="Y18" s="541"/>
      <c r="Z18" s="541">
        <v>98.4</v>
      </c>
      <c r="AA18" s="541">
        <v>188.0</v>
      </c>
      <c r="AB18" s="541"/>
      <c r="AC18" s="541">
        <v>0.091</v>
      </c>
      <c r="AD18" s="541"/>
      <c r="AE18" s="541">
        <v>0.875</v>
      </c>
      <c r="AF18" s="541">
        <v>0.775</v>
      </c>
      <c r="AG18" s="541"/>
      <c r="AH18" s="541"/>
      <c r="AI18" s="541"/>
      <c r="AJ18" s="541">
        <v>218.1</v>
      </c>
      <c r="AK18" s="541">
        <v>147.1</v>
      </c>
      <c r="AL18" s="541">
        <v>152.4</v>
      </c>
      <c r="AM18" s="541"/>
      <c r="AN18" s="541"/>
      <c r="AO18" s="541">
        <v>146.3</v>
      </c>
      <c r="AP18" s="541">
        <v>1.392</v>
      </c>
      <c r="AQ18" s="541">
        <v>4.108</v>
      </c>
      <c r="AR18" s="541">
        <v>101.9</v>
      </c>
      <c r="AS18" s="541">
        <v>250.1</v>
      </c>
      <c r="AT18" s="541"/>
      <c r="AU18" s="541">
        <v>154.8</v>
      </c>
      <c r="AV18" s="541"/>
      <c r="AW18" s="541">
        <v>156.6</v>
      </c>
      <c r="AX18" s="541">
        <v>0.629</v>
      </c>
      <c r="AY18" s="541"/>
      <c r="AZ18" s="541">
        <v>174.5</v>
      </c>
      <c r="BA18" s="541">
        <v>122.6</v>
      </c>
      <c r="BB18" s="541">
        <v>135.5</v>
      </c>
      <c r="BC18" s="541">
        <v>198.3</v>
      </c>
      <c r="BD18" s="541"/>
      <c r="BE18" s="541">
        <v>148.1</v>
      </c>
      <c r="BF18" s="541">
        <v>150.2</v>
      </c>
      <c r="BG18" s="541">
        <v>0.511</v>
      </c>
      <c r="BH18" s="541">
        <v>0.242</v>
      </c>
      <c r="BI18" s="541">
        <v>0.398</v>
      </c>
      <c r="BJ18" s="541">
        <v>1.081</v>
      </c>
      <c r="BK18" s="541">
        <v>0.508</v>
      </c>
      <c r="BL18" s="541">
        <v>0.348</v>
      </c>
      <c r="BM18" s="541"/>
      <c r="BN18" s="541">
        <v>3.348</v>
      </c>
      <c r="BO18" s="541">
        <v>1.91</v>
      </c>
      <c r="BP18" s="541">
        <v>2.975</v>
      </c>
      <c r="BQ18" s="541"/>
      <c r="BR18" s="541">
        <v>0.571</v>
      </c>
      <c r="BS18" s="541"/>
      <c r="BT18" s="541"/>
      <c r="BU18" s="542"/>
    </row>
    <row r="19">
      <c r="A19" s="535">
        <v>34880.0</v>
      </c>
      <c r="B19" s="536">
        <v>119600.0</v>
      </c>
      <c r="C19" s="537">
        <v>133700.0</v>
      </c>
      <c r="D19" s="538">
        <v>0.0753</v>
      </c>
      <c r="E19" s="538">
        <v>0.06</v>
      </c>
      <c r="F19" s="538">
        <v>0.0621</v>
      </c>
      <c r="G19" s="538">
        <v>0.03332283478</v>
      </c>
      <c r="H19" s="539"/>
      <c r="I19" s="540">
        <v>65380.0</v>
      </c>
      <c r="J19" s="536"/>
      <c r="K19" s="537">
        <v>348000.0</v>
      </c>
      <c r="L19" s="537">
        <v>1305000.0</v>
      </c>
      <c r="M19" s="538">
        <v>0.055999999999999994</v>
      </c>
      <c r="N19" s="370">
        <v>0.0211</v>
      </c>
      <c r="O19" s="370">
        <v>0.11096832</v>
      </c>
      <c r="P19" s="370"/>
      <c r="Q19" s="370">
        <v>0.021</v>
      </c>
      <c r="R19" s="370">
        <v>0.0244</v>
      </c>
      <c r="S19" s="370">
        <v>0.037000000000000005</v>
      </c>
      <c r="T19" s="538">
        <v>0.077</v>
      </c>
      <c r="U19" s="537"/>
      <c r="V19" s="538">
        <v>0.10099999999999999</v>
      </c>
      <c r="W19" s="537">
        <v>1716500.0</v>
      </c>
      <c r="X19" s="541">
        <v>173.7</v>
      </c>
      <c r="Y19" s="541"/>
      <c r="Z19" s="541">
        <v>102.7</v>
      </c>
      <c r="AA19" s="541">
        <v>188.3</v>
      </c>
      <c r="AB19" s="541"/>
      <c r="AC19" s="541">
        <v>0.098</v>
      </c>
      <c r="AD19" s="541"/>
      <c r="AE19" s="541">
        <v>0.825</v>
      </c>
      <c r="AF19" s="541">
        <v>0.781</v>
      </c>
      <c r="AG19" s="541"/>
      <c r="AH19" s="541"/>
      <c r="AI19" s="541"/>
      <c r="AJ19" s="541">
        <v>219.9</v>
      </c>
      <c r="AK19" s="541">
        <v>148.3</v>
      </c>
      <c r="AL19" s="541">
        <v>153.6</v>
      </c>
      <c r="AM19" s="541"/>
      <c r="AN19" s="541"/>
      <c r="AO19" s="541">
        <v>146.3</v>
      </c>
      <c r="AP19" s="541">
        <v>1.333</v>
      </c>
      <c r="AQ19" s="541">
        <v>4.059</v>
      </c>
      <c r="AR19" s="541">
        <v>102.3</v>
      </c>
      <c r="AS19" s="541">
        <v>253.0</v>
      </c>
      <c r="AT19" s="541"/>
      <c r="AU19" s="541">
        <v>158.3</v>
      </c>
      <c r="AV19" s="541"/>
      <c r="AW19" s="541">
        <v>157.6</v>
      </c>
      <c r="AX19" s="541">
        <v>0.608</v>
      </c>
      <c r="AY19" s="541"/>
      <c r="AZ19" s="541">
        <v>182.5</v>
      </c>
      <c r="BA19" s="541">
        <v>122.5</v>
      </c>
      <c r="BB19" s="541"/>
      <c r="BC19" s="541">
        <v>200.1</v>
      </c>
      <c r="BD19" s="541"/>
      <c r="BE19" s="541">
        <v>148.8</v>
      </c>
      <c r="BF19" s="541">
        <v>151.0</v>
      </c>
      <c r="BG19" s="541">
        <v>0.518</v>
      </c>
      <c r="BH19" s="541">
        <v>0.244</v>
      </c>
      <c r="BI19" s="541">
        <v>0.395</v>
      </c>
      <c r="BJ19" s="541">
        <v>1.102</v>
      </c>
      <c r="BK19" s="541">
        <v>0.49</v>
      </c>
      <c r="BL19" s="541">
        <v>0.396</v>
      </c>
      <c r="BM19" s="541"/>
      <c r="BN19" s="541">
        <v>3.343</v>
      </c>
      <c r="BO19" s="541">
        <v>1.896</v>
      </c>
      <c r="BP19" s="541">
        <v>2.987</v>
      </c>
      <c r="BQ19" s="541"/>
      <c r="BR19" s="541">
        <v>0.65</v>
      </c>
      <c r="BS19" s="541"/>
      <c r="BT19" s="541"/>
      <c r="BU19" s="542"/>
    </row>
    <row r="20">
      <c r="A20" s="535">
        <v>34972.0</v>
      </c>
      <c r="B20" s="536">
        <v>119400.0</v>
      </c>
      <c r="C20" s="537">
        <v>130000.0</v>
      </c>
      <c r="D20" s="538">
        <v>0.0762</v>
      </c>
      <c r="E20" s="538">
        <v>0.057999999999999996</v>
      </c>
      <c r="F20" s="538">
        <v>0.0617</v>
      </c>
      <c r="G20" s="538">
        <v>0.03351697522</v>
      </c>
      <c r="H20" s="539"/>
      <c r="I20" s="540">
        <v>65380.0</v>
      </c>
      <c r="J20" s="536"/>
      <c r="K20" s="537">
        <v>353000.0</v>
      </c>
      <c r="L20" s="537">
        <v>1421000.0</v>
      </c>
      <c r="M20" s="538">
        <v>0.055999999999999994</v>
      </c>
      <c r="N20" s="370">
        <v>0.0216</v>
      </c>
      <c r="O20" s="370">
        <v>0.11203198</v>
      </c>
      <c r="P20" s="370"/>
      <c r="Q20" s="370">
        <v>0.0207</v>
      </c>
      <c r="R20" s="370">
        <v>0.024700000000000003</v>
      </c>
      <c r="S20" s="370">
        <v>0.0385</v>
      </c>
      <c r="T20" s="538">
        <v>0.077</v>
      </c>
      <c r="U20" s="537"/>
      <c r="V20" s="538">
        <v>0.102</v>
      </c>
      <c r="W20" s="537">
        <v>1770800.0</v>
      </c>
      <c r="X20" s="541">
        <v>179.9</v>
      </c>
      <c r="Y20" s="541"/>
      <c r="Z20" s="541">
        <v>102.4</v>
      </c>
      <c r="AA20" s="541">
        <v>189.9</v>
      </c>
      <c r="AB20" s="541"/>
      <c r="AC20" s="541">
        <v>0.097</v>
      </c>
      <c r="AD20" s="541">
        <v>2.459</v>
      </c>
      <c r="AE20" s="541">
        <v>0.956</v>
      </c>
      <c r="AF20" s="541">
        <v>0.808</v>
      </c>
      <c r="AG20" s="541"/>
      <c r="AH20" s="541"/>
      <c r="AI20" s="541"/>
      <c r="AJ20" s="541">
        <v>222.4</v>
      </c>
      <c r="AK20" s="541">
        <v>149.1</v>
      </c>
      <c r="AL20" s="541">
        <v>153.5</v>
      </c>
      <c r="AM20" s="541"/>
      <c r="AN20" s="541"/>
      <c r="AO20" s="541">
        <v>146.4</v>
      </c>
      <c r="AP20" s="541">
        <v>1.376</v>
      </c>
      <c r="AQ20" s="541">
        <v>3.996</v>
      </c>
      <c r="AR20" s="541">
        <v>102.3</v>
      </c>
      <c r="AS20" s="541">
        <v>256.8</v>
      </c>
      <c r="AT20" s="541"/>
      <c r="AU20" s="541">
        <v>156.5</v>
      </c>
      <c r="AV20" s="541"/>
      <c r="AW20" s="541">
        <v>158.5</v>
      </c>
      <c r="AX20" s="541">
        <v>0.605</v>
      </c>
      <c r="AY20" s="541"/>
      <c r="AZ20" s="541">
        <v>176.1</v>
      </c>
      <c r="BA20" s="541">
        <v>123.8</v>
      </c>
      <c r="BB20" s="541">
        <v>138.8</v>
      </c>
      <c r="BC20" s="541">
        <v>202.3</v>
      </c>
      <c r="BD20" s="541"/>
      <c r="BE20" s="541">
        <v>149.6</v>
      </c>
      <c r="BF20" s="541">
        <v>152.4</v>
      </c>
      <c r="BG20" s="541">
        <v>0.523</v>
      </c>
      <c r="BH20" s="541">
        <v>0.256</v>
      </c>
      <c r="BI20" s="541">
        <v>0.398</v>
      </c>
      <c r="BJ20" s="541">
        <v>0.95</v>
      </c>
      <c r="BK20" s="541">
        <v>0.49</v>
      </c>
      <c r="BL20" s="541">
        <v>0.399</v>
      </c>
      <c r="BM20" s="541"/>
      <c r="BN20" s="541">
        <v>3.347</v>
      </c>
      <c r="BO20" s="541">
        <v>2.042</v>
      </c>
      <c r="BP20" s="541">
        <v>2.97</v>
      </c>
      <c r="BQ20" s="541"/>
      <c r="BR20" s="541"/>
      <c r="BS20" s="541"/>
      <c r="BT20" s="541"/>
      <c r="BU20" s="542"/>
    </row>
    <row r="21">
      <c r="A21" s="535">
        <v>35064.0</v>
      </c>
      <c r="B21" s="536">
        <v>118400.0</v>
      </c>
      <c r="C21" s="537">
        <v>138600.0</v>
      </c>
      <c r="D21" s="538">
        <v>0.07110000000000001</v>
      </c>
      <c r="E21" s="538">
        <v>0.055999999999999994</v>
      </c>
      <c r="F21" s="538">
        <v>0.0558</v>
      </c>
      <c r="G21" s="538">
        <v>0.03379829487</v>
      </c>
      <c r="H21" s="539"/>
      <c r="I21" s="540">
        <v>65380.0</v>
      </c>
      <c r="J21" s="536"/>
      <c r="K21" s="537">
        <v>370000.0</v>
      </c>
      <c r="L21" s="537">
        <v>1442000.0</v>
      </c>
      <c r="M21" s="538">
        <v>0.055999999999999994</v>
      </c>
      <c r="N21" s="370">
        <v>0.0217</v>
      </c>
      <c r="O21" s="370">
        <v>0.11242819000000001</v>
      </c>
      <c r="P21" s="370"/>
      <c r="Q21" s="370">
        <v>0.0207</v>
      </c>
      <c r="R21" s="370">
        <v>0.0248</v>
      </c>
      <c r="S21" s="370">
        <v>0.0395</v>
      </c>
      <c r="T21" s="538">
        <v>0.077</v>
      </c>
      <c r="U21" s="537"/>
      <c r="V21" s="538">
        <v>0.1</v>
      </c>
      <c r="W21" s="537">
        <v>1776900.0</v>
      </c>
      <c r="X21" s="541">
        <v>169.3</v>
      </c>
      <c r="Y21" s="541"/>
      <c r="Z21" s="541">
        <v>102.0</v>
      </c>
      <c r="AA21" s="541">
        <v>191.3</v>
      </c>
      <c r="AB21" s="541"/>
      <c r="AC21" s="541">
        <v>0.091</v>
      </c>
      <c r="AD21" s="541">
        <v>2.518</v>
      </c>
      <c r="AE21" s="541">
        <v>1.16</v>
      </c>
      <c r="AF21" s="541">
        <v>0.837</v>
      </c>
      <c r="AG21" s="541"/>
      <c r="AH21" s="541"/>
      <c r="AI21" s="541"/>
      <c r="AJ21" s="541">
        <v>224.3</v>
      </c>
      <c r="AK21" s="541">
        <v>149.9</v>
      </c>
      <c r="AL21" s="541">
        <v>153.5</v>
      </c>
      <c r="AM21" s="541"/>
      <c r="AN21" s="541"/>
      <c r="AO21" s="541">
        <v>146.3</v>
      </c>
      <c r="AP21" s="541">
        <v>1.403</v>
      </c>
      <c r="AQ21" s="541">
        <v>3.752</v>
      </c>
      <c r="AR21" s="541">
        <v>102.2</v>
      </c>
      <c r="AS21" s="541">
        <v>260.1</v>
      </c>
      <c r="AT21" s="541"/>
      <c r="AU21" s="541">
        <v>158.2</v>
      </c>
      <c r="AV21" s="541"/>
      <c r="AW21" s="541">
        <v>159.6</v>
      </c>
      <c r="AX21" s="541">
        <v>0.625</v>
      </c>
      <c r="AY21" s="541"/>
      <c r="AZ21" s="541">
        <v>170.7</v>
      </c>
      <c r="BA21" s="541">
        <v>123.8</v>
      </c>
      <c r="BB21" s="541"/>
      <c r="BC21" s="541">
        <v>204.3</v>
      </c>
      <c r="BD21" s="541"/>
      <c r="BE21" s="541">
        <v>150.4</v>
      </c>
      <c r="BF21" s="541">
        <v>154.3</v>
      </c>
      <c r="BG21" s="541">
        <v>0.553</v>
      </c>
      <c r="BH21" s="541">
        <v>0.243</v>
      </c>
      <c r="BI21" s="541">
        <v>0.398</v>
      </c>
      <c r="BJ21" s="541">
        <v>1.507</v>
      </c>
      <c r="BK21" s="541">
        <v>0.454</v>
      </c>
      <c r="BL21" s="541">
        <v>0.38</v>
      </c>
      <c r="BM21" s="541"/>
      <c r="BN21" s="541">
        <v>3.39</v>
      </c>
      <c r="BO21" s="541">
        <v>2.166</v>
      </c>
      <c r="BP21" s="541">
        <v>3.026</v>
      </c>
      <c r="BQ21" s="541"/>
      <c r="BR21" s="541">
        <v>0.643</v>
      </c>
      <c r="BS21" s="541"/>
      <c r="BT21" s="541"/>
      <c r="BU21" s="542"/>
    </row>
    <row r="22">
      <c r="A22" s="535">
        <v>35155.0</v>
      </c>
      <c r="B22" s="536">
        <v>119100.0</v>
      </c>
      <c r="C22" s="537">
        <v>137000.0</v>
      </c>
      <c r="D22" s="538">
        <v>0.07690000000000001</v>
      </c>
      <c r="E22" s="538">
        <v>0.053099999999999994</v>
      </c>
      <c r="F22" s="538">
        <v>0.0634</v>
      </c>
      <c r="G22" s="538">
        <v>0.03134500987</v>
      </c>
      <c r="H22" s="539"/>
      <c r="I22" s="540">
        <v>66340.0</v>
      </c>
      <c r="J22" s="536"/>
      <c r="K22" s="537">
        <v>368000.0</v>
      </c>
      <c r="L22" s="537">
        <v>1437000.0</v>
      </c>
      <c r="M22" s="538">
        <v>0.055</v>
      </c>
      <c r="N22" s="370">
        <v>0.021800000000000003</v>
      </c>
      <c r="O22" s="370">
        <v>0.11263491</v>
      </c>
      <c r="P22" s="370"/>
      <c r="Q22" s="370">
        <v>0.0206</v>
      </c>
      <c r="R22" s="370">
        <v>0.0252</v>
      </c>
      <c r="S22" s="370">
        <v>0.0404</v>
      </c>
      <c r="T22" s="538">
        <v>0.079</v>
      </c>
      <c r="U22" s="537"/>
      <c r="V22" s="538">
        <v>0.099</v>
      </c>
      <c r="W22" s="537">
        <v>1795300.0</v>
      </c>
      <c r="X22" s="541">
        <v>174.6</v>
      </c>
      <c r="Y22" s="541"/>
      <c r="Z22" s="541">
        <v>101.4</v>
      </c>
      <c r="AA22" s="541">
        <v>194.5</v>
      </c>
      <c r="AB22" s="541"/>
      <c r="AC22" s="541">
        <v>0.092</v>
      </c>
      <c r="AD22" s="541">
        <v>2.539</v>
      </c>
      <c r="AE22" s="541">
        <v>1.138</v>
      </c>
      <c r="AF22" s="541">
        <v>0.852</v>
      </c>
      <c r="AG22" s="541"/>
      <c r="AH22" s="541"/>
      <c r="AI22" s="541"/>
      <c r="AJ22" s="541">
        <v>226.2</v>
      </c>
      <c r="AK22" s="541">
        <v>151.4</v>
      </c>
      <c r="AL22" s="541">
        <v>155.2</v>
      </c>
      <c r="AM22" s="541"/>
      <c r="AN22" s="541"/>
      <c r="AO22" s="541">
        <v>152.8</v>
      </c>
      <c r="AP22" s="541">
        <v>1.375</v>
      </c>
      <c r="AQ22" s="541">
        <v>3.55</v>
      </c>
      <c r="AR22" s="541">
        <v>102.3</v>
      </c>
      <c r="AS22" s="541">
        <v>263.4</v>
      </c>
      <c r="AT22" s="541"/>
      <c r="AU22" s="541">
        <v>159.1</v>
      </c>
      <c r="AV22" s="541"/>
      <c r="AW22" s="541">
        <v>160.6</v>
      </c>
      <c r="AX22" s="541">
        <v>0.616</v>
      </c>
      <c r="AY22" s="541"/>
      <c r="AZ22" s="541">
        <v>178.9</v>
      </c>
      <c r="BA22" s="541">
        <v>124.6</v>
      </c>
      <c r="BB22" s="541">
        <v>140.8</v>
      </c>
      <c r="BC22" s="541">
        <v>206.8</v>
      </c>
      <c r="BD22" s="541"/>
      <c r="BE22" s="541">
        <v>151.2</v>
      </c>
      <c r="BF22" s="541">
        <v>155.3</v>
      </c>
      <c r="BG22" s="541">
        <v>0.556</v>
      </c>
      <c r="BH22" s="541">
        <v>0.274</v>
      </c>
      <c r="BI22" s="541">
        <v>0.406</v>
      </c>
      <c r="BJ22" s="541">
        <v>1.467</v>
      </c>
      <c r="BK22" s="541">
        <v>0.539</v>
      </c>
      <c r="BL22" s="541">
        <v>0.392</v>
      </c>
      <c r="BM22" s="541"/>
      <c r="BN22" s="541">
        <v>3.332</v>
      </c>
      <c r="BO22" s="541">
        <v>2.202</v>
      </c>
      <c r="BP22" s="541">
        <v>3.035</v>
      </c>
      <c r="BQ22" s="541"/>
      <c r="BR22" s="541">
        <v>0.565</v>
      </c>
      <c r="BS22" s="541"/>
      <c r="BT22" s="541"/>
      <c r="BU22" s="542"/>
    </row>
    <row r="23">
      <c r="A23" s="535">
        <v>35246.0</v>
      </c>
      <c r="B23" s="536">
        <v>126300.0</v>
      </c>
      <c r="C23" s="537">
        <v>140000.0</v>
      </c>
      <c r="D23" s="538">
        <v>0.08289999999999999</v>
      </c>
      <c r="E23" s="538">
        <v>0.0527</v>
      </c>
      <c r="F23" s="538">
        <v>0.06730000000000001</v>
      </c>
      <c r="G23" s="538">
        <v>0.03051784638</v>
      </c>
      <c r="H23" s="539"/>
      <c r="I23" s="540">
        <v>66340.0</v>
      </c>
      <c r="J23" s="536"/>
      <c r="K23" s="537">
        <v>355000.0</v>
      </c>
      <c r="L23" s="537">
        <v>1429000.0</v>
      </c>
      <c r="M23" s="538">
        <v>0.053</v>
      </c>
      <c r="N23" s="370">
        <v>0.0226</v>
      </c>
      <c r="O23" s="370">
        <v>0.11292664000000001</v>
      </c>
      <c r="P23" s="370"/>
      <c r="Q23" s="370">
        <v>0.0206</v>
      </c>
      <c r="R23" s="370">
        <v>0.024</v>
      </c>
      <c r="S23" s="370">
        <v>0.042699999999999995</v>
      </c>
      <c r="T23" s="538">
        <v>0.078</v>
      </c>
      <c r="U23" s="537"/>
      <c r="V23" s="538">
        <v>0.09699999999999999</v>
      </c>
      <c r="W23" s="537">
        <v>1851800.0</v>
      </c>
      <c r="X23" s="541">
        <v>196.8</v>
      </c>
      <c r="Y23" s="541"/>
      <c r="Z23" s="541">
        <v>100.0</v>
      </c>
      <c r="AA23" s="541">
        <v>195.1</v>
      </c>
      <c r="AB23" s="541"/>
      <c r="AC23" s="541">
        <v>0.096</v>
      </c>
      <c r="AD23" s="541">
        <v>2.599</v>
      </c>
      <c r="AE23" s="541">
        <v>0.945</v>
      </c>
      <c r="AF23" s="541">
        <v>0.886</v>
      </c>
      <c r="AG23" s="541"/>
      <c r="AH23" s="541"/>
      <c r="AI23" s="541"/>
      <c r="AJ23" s="541">
        <v>228.0</v>
      </c>
      <c r="AK23" s="541">
        <v>152.9</v>
      </c>
      <c r="AL23" s="541">
        <v>155.6</v>
      </c>
      <c r="AM23" s="541"/>
      <c r="AN23" s="541"/>
      <c r="AO23" s="541">
        <v>153.3</v>
      </c>
      <c r="AP23" s="541">
        <v>1.324</v>
      </c>
      <c r="AQ23" s="541">
        <v>3.438</v>
      </c>
      <c r="AR23" s="541">
        <v>102.5</v>
      </c>
      <c r="AS23" s="541">
        <v>266.7</v>
      </c>
      <c r="AT23" s="541"/>
      <c r="AU23" s="541">
        <v>156.7</v>
      </c>
      <c r="AV23" s="541"/>
      <c r="AW23" s="541">
        <v>161.8</v>
      </c>
      <c r="AX23" s="541">
        <v>0.647</v>
      </c>
      <c r="AY23" s="541"/>
      <c r="AZ23" s="541">
        <v>182.2</v>
      </c>
      <c r="BA23" s="541">
        <v>124.5</v>
      </c>
      <c r="BB23" s="541"/>
      <c r="BC23" s="541">
        <v>210.7</v>
      </c>
      <c r="BD23" s="541"/>
      <c r="BE23" s="541">
        <v>152.3</v>
      </c>
      <c r="BF23" s="541">
        <v>155.9</v>
      </c>
      <c r="BG23" s="541">
        <v>0.537</v>
      </c>
      <c r="BH23" s="541">
        <v>0.297</v>
      </c>
      <c r="BI23" s="541">
        <v>0.418</v>
      </c>
      <c r="BJ23" s="541">
        <v>1.127</v>
      </c>
      <c r="BK23" s="541">
        <v>0.498</v>
      </c>
      <c r="BL23" s="541">
        <v>0.401</v>
      </c>
      <c r="BM23" s="541"/>
      <c r="BN23" s="541">
        <v>3.374</v>
      </c>
      <c r="BO23" s="541">
        <v>2.493</v>
      </c>
      <c r="BP23" s="541">
        <v>2.981</v>
      </c>
      <c r="BQ23" s="541"/>
      <c r="BR23" s="541">
        <v>0.716</v>
      </c>
      <c r="BS23" s="541"/>
      <c r="BT23" s="541"/>
      <c r="BU23" s="542"/>
    </row>
    <row r="24">
      <c r="A24" s="535">
        <v>35338.0</v>
      </c>
      <c r="B24" s="536">
        <v>122900.0</v>
      </c>
      <c r="C24" s="537">
        <v>139000.0</v>
      </c>
      <c r="D24" s="538">
        <v>0.0816</v>
      </c>
      <c r="E24" s="538">
        <v>0.053</v>
      </c>
      <c r="F24" s="538">
        <v>0.0672</v>
      </c>
      <c r="G24" s="538">
        <v>0.03063090207</v>
      </c>
      <c r="H24" s="539"/>
      <c r="I24" s="540">
        <v>66340.0</v>
      </c>
      <c r="J24" s="536"/>
      <c r="K24" s="537">
        <v>330000.0</v>
      </c>
      <c r="L24" s="537">
        <v>1392000.0</v>
      </c>
      <c r="M24" s="538">
        <v>0.052000000000000005</v>
      </c>
      <c r="N24" s="370">
        <v>0.022400000000000003</v>
      </c>
      <c r="O24" s="370">
        <v>0.11341343000000001</v>
      </c>
      <c r="P24" s="370"/>
      <c r="Q24" s="370">
        <v>0.0201</v>
      </c>
      <c r="R24" s="370">
        <v>0.024</v>
      </c>
      <c r="S24" s="370">
        <v>0.0446</v>
      </c>
      <c r="T24" s="538">
        <v>0.08</v>
      </c>
      <c r="U24" s="537"/>
      <c r="V24" s="538">
        <v>0.095</v>
      </c>
      <c r="W24" s="537">
        <v>1891100.0</v>
      </c>
      <c r="X24" s="541">
        <v>203.9</v>
      </c>
      <c r="Y24" s="541"/>
      <c r="Z24" s="541">
        <v>100.9</v>
      </c>
      <c r="AA24" s="541">
        <v>196.2</v>
      </c>
      <c r="AB24" s="541"/>
      <c r="AC24" s="541">
        <v>0.099</v>
      </c>
      <c r="AD24" s="541">
        <v>2.666</v>
      </c>
      <c r="AE24" s="541">
        <v>1.15</v>
      </c>
      <c r="AF24" s="541">
        <v>0.886</v>
      </c>
      <c r="AG24" s="541"/>
      <c r="AH24" s="541"/>
      <c r="AI24" s="541"/>
      <c r="AJ24" s="541">
        <v>229.7</v>
      </c>
      <c r="AK24" s="541">
        <v>154.6</v>
      </c>
      <c r="AL24" s="541">
        <v>156.1</v>
      </c>
      <c r="AM24" s="541"/>
      <c r="AN24" s="541"/>
      <c r="AO24" s="541">
        <v>152.9</v>
      </c>
      <c r="AP24" s="541">
        <v>1.36</v>
      </c>
      <c r="AQ24" s="541">
        <v>3.333</v>
      </c>
      <c r="AR24" s="541">
        <v>102.1</v>
      </c>
      <c r="AS24" s="541">
        <v>269.6</v>
      </c>
      <c r="AT24" s="541"/>
      <c r="AU24" s="541">
        <v>156.8</v>
      </c>
      <c r="AV24" s="541"/>
      <c r="AW24" s="541">
        <v>162.9</v>
      </c>
      <c r="AX24" s="541">
        <v>0.646</v>
      </c>
      <c r="AY24" s="541"/>
      <c r="AZ24" s="541">
        <v>184.6</v>
      </c>
      <c r="BA24" s="541">
        <v>125.1</v>
      </c>
      <c r="BB24" s="541">
        <v>141.4</v>
      </c>
      <c r="BC24" s="541">
        <v>217.0</v>
      </c>
      <c r="BD24" s="541"/>
      <c r="BE24" s="541">
        <v>153.5</v>
      </c>
      <c r="BF24" s="541">
        <v>157.2</v>
      </c>
      <c r="BG24" s="541">
        <v>0.54</v>
      </c>
      <c r="BH24" s="541">
        <v>0.308</v>
      </c>
      <c r="BI24" s="541">
        <v>0.426</v>
      </c>
      <c r="BJ24" s="541">
        <v>0.98</v>
      </c>
      <c r="BK24" s="541">
        <v>0.458</v>
      </c>
      <c r="BL24" s="541">
        <v>0.375</v>
      </c>
      <c r="BM24" s="541"/>
      <c r="BN24" s="541">
        <v>3.062</v>
      </c>
      <c r="BO24" s="541">
        <v>2.809</v>
      </c>
      <c r="BP24" s="541">
        <v>3.069</v>
      </c>
      <c r="BQ24" s="541"/>
      <c r="BR24" s="541"/>
      <c r="BS24" s="541"/>
      <c r="BT24" s="541"/>
      <c r="BU24" s="542"/>
    </row>
    <row r="25">
      <c r="A25" s="535">
        <v>35430.0</v>
      </c>
      <c r="B25" s="536">
        <v>124000.0</v>
      </c>
      <c r="C25" s="537">
        <v>144900.0</v>
      </c>
      <c r="D25" s="538">
        <v>0.0764</v>
      </c>
      <c r="E25" s="538">
        <v>0.0529</v>
      </c>
      <c r="F25" s="538">
        <v>0.0643</v>
      </c>
      <c r="G25" s="538">
        <v>0.030564219700000003</v>
      </c>
      <c r="H25" s="539"/>
      <c r="I25" s="540">
        <v>66340.0</v>
      </c>
      <c r="J25" s="536"/>
      <c r="K25" s="537">
        <v>322000.0</v>
      </c>
      <c r="L25" s="537">
        <v>1411000.0</v>
      </c>
      <c r="M25" s="538">
        <v>0.054000000000000006</v>
      </c>
      <c r="N25" s="370">
        <v>0.0233</v>
      </c>
      <c r="O25" s="370">
        <v>0.11400413000000001</v>
      </c>
      <c r="P25" s="370"/>
      <c r="Q25" s="370">
        <v>0.0195</v>
      </c>
      <c r="R25" s="370">
        <v>0.0242</v>
      </c>
      <c r="S25" s="370">
        <v>0.046</v>
      </c>
      <c r="T25" s="538">
        <v>0.077</v>
      </c>
      <c r="U25" s="537"/>
      <c r="V25" s="538">
        <v>0.096</v>
      </c>
      <c r="W25" s="537">
        <v>1926200.0</v>
      </c>
      <c r="X25" s="541">
        <v>202.4</v>
      </c>
      <c r="Y25" s="541"/>
      <c r="Z25" s="541">
        <v>100.2</v>
      </c>
      <c r="AA25" s="541">
        <v>195.9</v>
      </c>
      <c r="AB25" s="541"/>
      <c r="AC25" s="541">
        <v>0.092</v>
      </c>
      <c r="AD25" s="541">
        <v>2.727</v>
      </c>
      <c r="AE25" s="541">
        <v>1.308</v>
      </c>
      <c r="AF25" s="541">
        <v>0.875</v>
      </c>
      <c r="AG25" s="541"/>
      <c r="AH25" s="541"/>
      <c r="AI25" s="541"/>
      <c r="AJ25" s="541">
        <v>231.2</v>
      </c>
      <c r="AK25" s="541">
        <v>156.3</v>
      </c>
      <c r="AL25" s="541">
        <v>156.1</v>
      </c>
      <c r="AM25" s="541"/>
      <c r="AN25" s="541"/>
      <c r="AO25" s="541">
        <v>153.1</v>
      </c>
      <c r="AP25" s="541">
        <v>1.424</v>
      </c>
      <c r="AQ25" s="541">
        <v>3.307</v>
      </c>
      <c r="AR25" s="541">
        <v>102.1</v>
      </c>
      <c r="AS25" s="541">
        <v>272.9</v>
      </c>
      <c r="AT25" s="541"/>
      <c r="AU25" s="541">
        <v>154.9</v>
      </c>
      <c r="AV25" s="541"/>
      <c r="AW25" s="541">
        <v>163.9</v>
      </c>
      <c r="AX25" s="541">
        <v>0.69</v>
      </c>
      <c r="AY25" s="541"/>
      <c r="AZ25" s="541">
        <v>189.9</v>
      </c>
      <c r="BA25" s="541">
        <v>125.0</v>
      </c>
      <c r="BB25" s="541"/>
      <c r="BC25" s="541">
        <v>220.1</v>
      </c>
      <c r="BD25" s="541"/>
      <c r="BE25" s="541">
        <v>155.0</v>
      </c>
      <c r="BF25" s="541">
        <v>159.2</v>
      </c>
      <c r="BG25" s="541">
        <v>0.546</v>
      </c>
      <c r="BH25" s="541">
        <v>0.292</v>
      </c>
      <c r="BI25" s="541">
        <v>0.428</v>
      </c>
      <c r="BJ25" s="541">
        <v>1.21</v>
      </c>
      <c r="BK25" s="541">
        <v>0.481</v>
      </c>
      <c r="BL25" s="541">
        <v>0.335</v>
      </c>
      <c r="BM25" s="541"/>
      <c r="BN25" s="541">
        <v>3.085</v>
      </c>
      <c r="BO25" s="541">
        <v>2.642</v>
      </c>
      <c r="BP25" s="541">
        <v>3.118</v>
      </c>
      <c r="BQ25" s="541"/>
      <c r="BR25" s="541">
        <v>0.593</v>
      </c>
      <c r="BS25" s="541"/>
      <c r="BT25" s="541"/>
      <c r="BU25" s="542"/>
    </row>
    <row r="26">
      <c r="A26" s="535">
        <v>35520.0</v>
      </c>
      <c r="B26" s="536">
        <v>123700.0</v>
      </c>
      <c r="C26" s="537">
        <v>148000.0</v>
      </c>
      <c r="D26" s="538">
        <v>0.0797</v>
      </c>
      <c r="E26" s="538">
        <v>0.053899999999999997</v>
      </c>
      <c r="F26" s="538">
        <v>0.0692</v>
      </c>
      <c r="G26" s="538">
        <v>0.02854608076</v>
      </c>
      <c r="H26" s="539"/>
      <c r="I26" s="540">
        <v>67720.0</v>
      </c>
      <c r="J26" s="536"/>
      <c r="K26" s="537">
        <v>288000.0</v>
      </c>
      <c r="L26" s="537">
        <v>1436000.0</v>
      </c>
      <c r="M26" s="538">
        <v>0.052000000000000005</v>
      </c>
      <c r="N26" s="370">
        <v>0.023</v>
      </c>
      <c r="O26" s="370">
        <v>0.11361940000000001</v>
      </c>
      <c r="P26" s="370"/>
      <c r="Q26" s="370">
        <v>0.019</v>
      </c>
      <c r="R26" s="370">
        <v>0.0245</v>
      </c>
      <c r="S26" s="370">
        <v>0.047</v>
      </c>
      <c r="T26" s="538">
        <v>0.075</v>
      </c>
      <c r="U26" s="537"/>
      <c r="V26" s="538">
        <v>0.091</v>
      </c>
      <c r="W26" s="537">
        <v>2004600.0</v>
      </c>
      <c r="X26" s="541">
        <v>210.5</v>
      </c>
      <c r="Y26" s="541"/>
      <c r="Z26" s="541">
        <v>99.6</v>
      </c>
      <c r="AA26" s="541">
        <v>197.1</v>
      </c>
      <c r="AB26" s="541"/>
      <c r="AC26" s="541">
        <v>0.093</v>
      </c>
      <c r="AD26" s="541">
        <v>2.632</v>
      </c>
      <c r="AE26" s="541">
        <v>1.056</v>
      </c>
      <c r="AF26" s="541">
        <v>0.855</v>
      </c>
      <c r="AG26" s="541"/>
      <c r="AH26" s="541"/>
      <c r="AI26" s="541"/>
      <c r="AJ26" s="541">
        <v>233.0</v>
      </c>
      <c r="AK26" s="541">
        <v>156.6</v>
      </c>
      <c r="AL26" s="541">
        <v>157.1</v>
      </c>
      <c r="AM26" s="541"/>
      <c r="AN26" s="541"/>
      <c r="AO26" s="541">
        <v>154.1</v>
      </c>
      <c r="AP26" s="541">
        <v>1.356</v>
      </c>
      <c r="AQ26" s="541">
        <v>3.512</v>
      </c>
      <c r="AR26" s="541">
        <v>102.2</v>
      </c>
      <c r="AS26" s="541">
        <v>276.1</v>
      </c>
      <c r="AT26" s="541"/>
      <c r="AU26" s="541">
        <v>155.0</v>
      </c>
      <c r="AV26" s="541"/>
      <c r="AW26" s="541">
        <v>165.1</v>
      </c>
      <c r="AX26" s="541">
        <v>0.692</v>
      </c>
      <c r="AY26" s="541"/>
      <c r="AZ26" s="541">
        <v>188.1</v>
      </c>
      <c r="BA26" s="541">
        <v>125.4</v>
      </c>
      <c r="BB26" s="541">
        <v>142.8</v>
      </c>
      <c r="BC26" s="541">
        <v>223.5</v>
      </c>
      <c r="BD26" s="541"/>
      <c r="BE26" s="541">
        <v>156.0</v>
      </c>
      <c r="BF26" s="541">
        <v>161.2</v>
      </c>
      <c r="BG26" s="541">
        <v>0.564</v>
      </c>
      <c r="BH26" s="541">
        <v>0.305</v>
      </c>
      <c r="BI26" s="541">
        <v>0.431</v>
      </c>
      <c r="BJ26" s="541">
        <v>1.654</v>
      </c>
      <c r="BK26" s="541">
        <v>0.532</v>
      </c>
      <c r="BL26" s="541">
        <v>0.33</v>
      </c>
      <c r="BM26" s="541"/>
      <c r="BN26" s="541">
        <v>3.07</v>
      </c>
      <c r="BO26" s="541">
        <v>2.657</v>
      </c>
      <c r="BP26" s="541">
        <v>3.145</v>
      </c>
      <c r="BQ26" s="541"/>
      <c r="BR26" s="541">
        <v>0.546</v>
      </c>
      <c r="BS26" s="541"/>
      <c r="BT26" s="541"/>
      <c r="BU26" s="542"/>
    </row>
    <row r="27">
      <c r="A27" s="535">
        <v>35611.0</v>
      </c>
      <c r="B27" s="536">
        <v>131400.0</v>
      </c>
      <c r="C27" s="537">
        <v>145000.0</v>
      </c>
      <c r="D27" s="538">
        <v>0.0758</v>
      </c>
      <c r="E27" s="538">
        <v>0.0556</v>
      </c>
      <c r="F27" s="538">
        <v>0.0651</v>
      </c>
      <c r="G27" s="538">
        <v>0.02828445596</v>
      </c>
      <c r="H27" s="539"/>
      <c r="I27" s="540">
        <v>67720.0</v>
      </c>
      <c r="J27" s="536"/>
      <c r="K27" s="537">
        <v>288000.0</v>
      </c>
      <c r="L27" s="537">
        <v>1402000.0</v>
      </c>
      <c r="M27" s="538">
        <v>0.05</v>
      </c>
      <c r="N27" s="370">
        <v>0.022799999999999997</v>
      </c>
      <c r="O27" s="370">
        <v>0.11364967999999999</v>
      </c>
      <c r="P27" s="370"/>
      <c r="Q27" s="370">
        <v>0.0181</v>
      </c>
      <c r="R27" s="370">
        <v>0.022400000000000003</v>
      </c>
      <c r="S27" s="370">
        <v>0.04730000000000001</v>
      </c>
      <c r="T27" s="538">
        <v>0.079</v>
      </c>
      <c r="U27" s="537"/>
      <c r="V27" s="538">
        <v>0.08900000000000001</v>
      </c>
      <c r="W27" s="537">
        <v>2060000.0</v>
      </c>
      <c r="X27" s="541">
        <v>211.5</v>
      </c>
      <c r="Y27" s="541"/>
      <c r="Z27" s="541">
        <v>100.8</v>
      </c>
      <c r="AA27" s="541">
        <v>198.7</v>
      </c>
      <c r="AB27" s="541"/>
      <c r="AC27" s="541">
        <v>0.099</v>
      </c>
      <c r="AD27" s="541">
        <v>2.587</v>
      </c>
      <c r="AE27" s="541">
        <v>0.952</v>
      </c>
      <c r="AF27" s="541">
        <v>0.874</v>
      </c>
      <c r="AG27" s="541"/>
      <c r="AH27" s="541"/>
      <c r="AI27" s="541"/>
      <c r="AJ27" s="541">
        <v>234.4</v>
      </c>
      <c r="AK27" s="541">
        <v>156.9</v>
      </c>
      <c r="AL27" s="541">
        <v>158.2</v>
      </c>
      <c r="AM27" s="541"/>
      <c r="AN27" s="541"/>
      <c r="AO27" s="541">
        <v>154.3</v>
      </c>
      <c r="AP27" s="541">
        <v>1.408</v>
      </c>
      <c r="AQ27" s="541">
        <v>4.428</v>
      </c>
      <c r="AR27" s="541">
        <v>101.7</v>
      </c>
      <c r="AS27" s="541">
        <v>279.6</v>
      </c>
      <c r="AT27" s="541"/>
      <c r="AU27" s="541">
        <v>151.6</v>
      </c>
      <c r="AV27" s="541"/>
      <c r="AW27" s="541">
        <v>166.5</v>
      </c>
      <c r="AX27" s="541">
        <v>0.664</v>
      </c>
      <c r="AY27" s="541"/>
      <c r="AZ27" s="541">
        <v>186.6</v>
      </c>
      <c r="BA27" s="541">
        <v>125.7</v>
      </c>
      <c r="BB27" s="541"/>
      <c r="BC27" s="541">
        <v>228.1</v>
      </c>
      <c r="BD27" s="541"/>
      <c r="BE27" s="541">
        <v>156.6</v>
      </c>
      <c r="BF27" s="541">
        <v>162.6</v>
      </c>
      <c r="BG27" s="541">
        <v>0.558</v>
      </c>
      <c r="BH27" s="541">
        <v>0.31</v>
      </c>
      <c r="BI27" s="541">
        <v>0.436</v>
      </c>
      <c r="BJ27" s="541">
        <v>1.3</v>
      </c>
      <c r="BK27" s="541">
        <v>0.488</v>
      </c>
      <c r="BL27" s="541">
        <v>0.345</v>
      </c>
      <c r="BM27" s="541"/>
      <c r="BN27" s="541">
        <v>3.137</v>
      </c>
      <c r="BO27" s="541">
        <v>2.694</v>
      </c>
      <c r="BP27" s="541">
        <v>3.118</v>
      </c>
      <c r="BQ27" s="541"/>
      <c r="BR27" s="541">
        <v>0.706</v>
      </c>
      <c r="BS27" s="541"/>
      <c r="BT27" s="541"/>
      <c r="BU27" s="542"/>
    </row>
    <row r="28">
      <c r="A28" s="535">
        <v>35703.0</v>
      </c>
      <c r="B28" s="536">
        <v>131300.0</v>
      </c>
      <c r="C28" s="537">
        <v>146300.0</v>
      </c>
      <c r="D28" s="538">
        <v>0.0728</v>
      </c>
      <c r="E28" s="538">
        <v>0.055400000000000005</v>
      </c>
      <c r="F28" s="538">
        <v>0.061200000000000004</v>
      </c>
      <c r="G28" s="538">
        <v>0.02544804261</v>
      </c>
      <c r="H28" s="539"/>
      <c r="I28" s="540">
        <v>67720.0</v>
      </c>
      <c r="J28" s="536"/>
      <c r="K28" s="537">
        <v>284000.0</v>
      </c>
      <c r="L28" s="537">
        <v>1494000.0</v>
      </c>
      <c r="M28" s="538">
        <v>0.049</v>
      </c>
      <c r="N28" s="370">
        <v>0.0226</v>
      </c>
      <c r="O28" s="370">
        <v>0.11373443999999999</v>
      </c>
      <c r="P28" s="370"/>
      <c r="Q28" s="370">
        <v>0.0172</v>
      </c>
      <c r="R28" s="370">
        <v>0.0221</v>
      </c>
      <c r="S28" s="370">
        <v>0.047</v>
      </c>
      <c r="T28" s="538">
        <v>0.079</v>
      </c>
      <c r="U28" s="537"/>
      <c r="V28" s="538">
        <v>0.087</v>
      </c>
      <c r="W28" s="537">
        <v>2082900.0</v>
      </c>
      <c r="X28" s="541">
        <v>201.9</v>
      </c>
      <c r="Y28" s="541"/>
      <c r="Z28" s="541">
        <v>100.3</v>
      </c>
      <c r="AA28" s="541">
        <v>199.2</v>
      </c>
      <c r="AB28" s="541"/>
      <c r="AC28" s="541">
        <v>0.099</v>
      </c>
      <c r="AD28" s="541">
        <v>2.533</v>
      </c>
      <c r="AE28" s="541">
        <v>1.009</v>
      </c>
      <c r="AF28" s="541">
        <v>0.885</v>
      </c>
      <c r="AG28" s="541"/>
      <c r="AH28" s="541"/>
      <c r="AI28" s="541"/>
      <c r="AJ28" s="541">
        <v>235.5</v>
      </c>
      <c r="AK28" s="541">
        <v>158.0</v>
      </c>
      <c r="AL28" s="541">
        <v>158.6</v>
      </c>
      <c r="AM28" s="541"/>
      <c r="AN28" s="541"/>
      <c r="AO28" s="541">
        <v>154.3</v>
      </c>
      <c r="AP28" s="541">
        <v>1.42</v>
      </c>
      <c r="AQ28" s="541">
        <v>4.617</v>
      </c>
      <c r="AR28" s="541">
        <v>101.7</v>
      </c>
      <c r="AS28" s="541">
        <v>283.5</v>
      </c>
      <c r="AT28" s="541"/>
      <c r="AU28" s="541">
        <v>148.2</v>
      </c>
      <c r="AV28" s="541"/>
      <c r="AW28" s="541">
        <v>167.8</v>
      </c>
      <c r="AX28" s="541">
        <v>0.677</v>
      </c>
      <c r="AY28" s="541"/>
      <c r="AZ28" s="541">
        <v>186.0</v>
      </c>
      <c r="BA28" s="541">
        <v>125.4</v>
      </c>
      <c r="BB28" s="541">
        <v>143.4</v>
      </c>
      <c r="BC28" s="541">
        <v>232.8</v>
      </c>
      <c r="BD28" s="541"/>
      <c r="BE28" s="541">
        <v>157.8</v>
      </c>
      <c r="BF28" s="541">
        <v>162.8</v>
      </c>
      <c r="BG28" s="541">
        <v>0.564</v>
      </c>
      <c r="BH28" s="541">
        <v>0.305</v>
      </c>
      <c r="BI28" s="541">
        <v>0.436</v>
      </c>
      <c r="BJ28" s="541">
        <v>1.091</v>
      </c>
      <c r="BK28" s="541">
        <v>0.458</v>
      </c>
      <c r="BL28" s="541">
        <v>0.388</v>
      </c>
      <c r="BM28" s="541"/>
      <c r="BN28" s="541">
        <v>3.126</v>
      </c>
      <c r="BO28" s="541">
        <v>2.75</v>
      </c>
      <c r="BP28" s="541">
        <v>3.176</v>
      </c>
      <c r="BQ28" s="541"/>
      <c r="BR28" s="541"/>
      <c r="BS28" s="541"/>
      <c r="BT28" s="541"/>
      <c r="BU28" s="542"/>
    </row>
    <row r="29">
      <c r="A29" s="535">
        <v>35795.0</v>
      </c>
      <c r="B29" s="536">
        <v>131400.0</v>
      </c>
      <c r="C29" s="537">
        <v>145900.0</v>
      </c>
      <c r="D29" s="538">
        <v>0.0699</v>
      </c>
      <c r="E29" s="538">
        <v>0.055</v>
      </c>
      <c r="F29" s="538">
        <v>0.0575</v>
      </c>
      <c r="G29" s="538">
        <v>0.026215356220000003</v>
      </c>
      <c r="H29" s="539"/>
      <c r="I29" s="540">
        <v>67720.0</v>
      </c>
      <c r="J29" s="536"/>
      <c r="K29" s="537">
        <v>281000.0</v>
      </c>
      <c r="L29" s="537">
        <v>1456000.0</v>
      </c>
      <c r="M29" s="538">
        <v>0.047</v>
      </c>
      <c r="N29" s="370">
        <v>0.022000000000000002</v>
      </c>
      <c r="O29" s="370">
        <v>0.11323085000000001</v>
      </c>
      <c r="P29" s="370"/>
      <c r="Q29" s="370">
        <v>0.017</v>
      </c>
      <c r="R29" s="370">
        <v>0.0229</v>
      </c>
      <c r="S29" s="370">
        <v>0.0481</v>
      </c>
      <c r="T29" s="538">
        <v>0.077</v>
      </c>
      <c r="U29" s="537"/>
      <c r="V29" s="538">
        <v>0.085</v>
      </c>
      <c r="W29" s="537">
        <v>2163500.0</v>
      </c>
      <c r="X29" s="541">
        <v>194.8</v>
      </c>
      <c r="Y29" s="541"/>
      <c r="Z29" s="541">
        <v>98.7</v>
      </c>
      <c r="AA29" s="541">
        <v>198.3</v>
      </c>
      <c r="AB29" s="541"/>
      <c r="AC29" s="541">
        <v>0.09</v>
      </c>
      <c r="AD29" s="541">
        <v>2.672</v>
      </c>
      <c r="AE29" s="541">
        <v>1.172</v>
      </c>
      <c r="AF29" s="541">
        <v>0.884</v>
      </c>
      <c r="AG29" s="541"/>
      <c r="AH29" s="541"/>
      <c r="AI29" s="541"/>
      <c r="AJ29" s="541">
        <v>237.8</v>
      </c>
      <c r="AK29" s="541">
        <v>158.7</v>
      </c>
      <c r="AL29" s="541">
        <v>157.8</v>
      </c>
      <c r="AM29" s="541"/>
      <c r="AN29" s="541"/>
      <c r="AO29" s="541">
        <v>154.3</v>
      </c>
      <c r="AP29" s="541">
        <v>1.392</v>
      </c>
      <c r="AQ29" s="541">
        <v>4.161</v>
      </c>
      <c r="AR29" s="541">
        <v>101.4</v>
      </c>
      <c r="AS29" s="541">
        <v>287.1</v>
      </c>
      <c r="AT29" s="541"/>
      <c r="AU29" s="541">
        <v>147.4</v>
      </c>
      <c r="AV29" s="541"/>
      <c r="AW29" s="541">
        <v>169.0</v>
      </c>
      <c r="AX29" s="541">
        <v>0.708</v>
      </c>
      <c r="AY29" s="541">
        <v>100.1</v>
      </c>
      <c r="AZ29" s="541">
        <v>184.3</v>
      </c>
      <c r="BA29" s="541">
        <v>125.1</v>
      </c>
      <c r="BB29" s="541"/>
      <c r="BC29" s="541">
        <v>235.4</v>
      </c>
      <c r="BD29" s="541"/>
      <c r="BE29" s="541">
        <v>159.0</v>
      </c>
      <c r="BF29" s="541">
        <v>163.9</v>
      </c>
      <c r="BG29" s="541">
        <v>0.575</v>
      </c>
      <c r="BH29" s="541">
        <v>0.279</v>
      </c>
      <c r="BI29" s="541">
        <v>0.428</v>
      </c>
      <c r="BJ29" s="541">
        <v>1.617</v>
      </c>
      <c r="BK29" s="541">
        <v>0.461</v>
      </c>
      <c r="BL29" s="541">
        <v>0.37</v>
      </c>
      <c r="BM29" s="541"/>
      <c r="BN29" s="541">
        <v>3.458</v>
      </c>
      <c r="BO29" s="541">
        <v>2.607</v>
      </c>
      <c r="BP29" s="541">
        <v>3.166</v>
      </c>
      <c r="BQ29" s="541"/>
      <c r="BR29" s="541">
        <v>0.583</v>
      </c>
      <c r="BS29" s="541"/>
      <c r="BT29" s="541"/>
      <c r="BU29" s="542"/>
    </row>
    <row r="30">
      <c r="A30" s="535">
        <v>35885.0</v>
      </c>
      <c r="B30" s="536">
        <v>131100.0</v>
      </c>
      <c r="C30" s="537">
        <v>152700.0</v>
      </c>
      <c r="D30" s="538">
        <v>0.0708</v>
      </c>
      <c r="E30" s="538">
        <v>0.054900000000000004</v>
      </c>
      <c r="F30" s="538">
        <v>0.0567</v>
      </c>
      <c r="G30" s="538">
        <v>0.026723042659999998</v>
      </c>
      <c r="H30" s="539"/>
      <c r="I30" s="540">
        <v>70200.0</v>
      </c>
      <c r="J30" s="536"/>
      <c r="K30" s="537">
        <v>284000.0</v>
      </c>
      <c r="L30" s="537">
        <v>1605000.0</v>
      </c>
      <c r="M30" s="538">
        <v>0.047</v>
      </c>
      <c r="N30" s="370">
        <v>0.022000000000000002</v>
      </c>
      <c r="O30" s="370">
        <v>0.11176228</v>
      </c>
      <c r="P30" s="370"/>
      <c r="Q30" s="370">
        <v>0.0181</v>
      </c>
      <c r="R30" s="370">
        <v>0.023100000000000002</v>
      </c>
      <c r="S30" s="370">
        <v>0.047599999999999996</v>
      </c>
      <c r="T30" s="538">
        <v>0.077</v>
      </c>
      <c r="U30" s="537"/>
      <c r="V30" s="538">
        <v>0.084</v>
      </c>
      <c r="W30" s="537">
        <v>2193600.0</v>
      </c>
      <c r="X30" s="541">
        <v>193.7</v>
      </c>
      <c r="Y30" s="541"/>
      <c r="Z30" s="541">
        <v>98.3</v>
      </c>
      <c r="AA30" s="541">
        <v>199.6</v>
      </c>
      <c r="AB30" s="541"/>
      <c r="AC30" s="541">
        <v>0.085</v>
      </c>
      <c r="AD30" s="541">
        <v>2.658</v>
      </c>
      <c r="AE30" s="541">
        <v>1.043</v>
      </c>
      <c r="AF30" s="541">
        <v>0.853</v>
      </c>
      <c r="AG30" s="541"/>
      <c r="AH30" s="541"/>
      <c r="AI30" s="541"/>
      <c r="AJ30" s="541">
        <v>239.4</v>
      </c>
      <c r="AK30" s="541">
        <v>159.7</v>
      </c>
      <c r="AL30" s="541">
        <v>157.9</v>
      </c>
      <c r="AM30" s="541"/>
      <c r="AN30" s="541"/>
      <c r="AO30" s="541">
        <v>156.2</v>
      </c>
      <c r="AP30" s="541">
        <v>1.413</v>
      </c>
      <c r="AQ30" s="541">
        <v>4.033</v>
      </c>
      <c r="AR30" s="541">
        <v>101.2</v>
      </c>
      <c r="AS30" s="541">
        <v>290.4</v>
      </c>
      <c r="AT30" s="541"/>
      <c r="AU30" s="541">
        <v>148.4</v>
      </c>
      <c r="AV30" s="541"/>
      <c r="AW30" s="541">
        <v>170.3</v>
      </c>
      <c r="AX30" s="541">
        <v>0.686</v>
      </c>
      <c r="AY30" s="541">
        <v>100.9</v>
      </c>
      <c r="AZ30" s="541">
        <v>193.7</v>
      </c>
      <c r="BA30" s="541">
        <v>126.3</v>
      </c>
      <c r="BB30" s="541"/>
      <c r="BC30" s="541">
        <v>241.3</v>
      </c>
      <c r="BD30" s="541"/>
      <c r="BE30" s="541">
        <v>159.9</v>
      </c>
      <c r="BF30" s="541">
        <v>164.7</v>
      </c>
      <c r="BG30" s="541">
        <v>0.545</v>
      </c>
      <c r="BH30" s="541">
        <v>0.302</v>
      </c>
      <c r="BI30" s="541">
        <v>0.433</v>
      </c>
      <c r="BJ30" s="541">
        <v>1.515</v>
      </c>
      <c r="BK30" s="541">
        <v>0.475</v>
      </c>
      <c r="BL30" s="541">
        <v>0.368</v>
      </c>
      <c r="BM30" s="541"/>
      <c r="BN30" s="541">
        <v>3.477</v>
      </c>
      <c r="BO30" s="541">
        <v>2.539</v>
      </c>
      <c r="BP30" s="541">
        <v>3.107</v>
      </c>
      <c r="BQ30" s="541"/>
      <c r="BR30" s="541">
        <v>0.505</v>
      </c>
      <c r="BS30" s="541"/>
      <c r="BT30" s="541"/>
      <c r="BU30" s="542"/>
    </row>
    <row r="31">
      <c r="A31" s="535">
        <v>35976.0</v>
      </c>
      <c r="B31" s="536">
        <v>138600.0</v>
      </c>
      <c r="C31" s="537">
        <v>148000.0</v>
      </c>
      <c r="D31" s="538">
        <v>0.0696</v>
      </c>
      <c r="E31" s="538">
        <v>0.0556</v>
      </c>
      <c r="F31" s="538">
        <v>0.054400000000000004</v>
      </c>
      <c r="G31" s="538">
        <v>0.02600204475</v>
      </c>
      <c r="H31" s="539"/>
      <c r="I31" s="540">
        <v>70200.0</v>
      </c>
      <c r="J31" s="536"/>
      <c r="K31" s="537">
        <v>286000.0</v>
      </c>
      <c r="L31" s="537">
        <v>1551000.0</v>
      </c>
      <c r="M31" s="538">
        <v>0.045</v>
      </c>
      <c r="N31" s="370">
        <v>0.0212</v>
      </c>
      <c r="O31" s="370">
        <v>0.11195717999999999</v>
      </c>
      <c r="P31" s="370"/>
      <c r="Q31" s="370">
        <v>0.0173</v>
      </c>
      <c r="R31" s="370">
        <v>0.0213</v>
      </c>
      <c r="S31" s="370">
        <v>0.047599999999999996</v>
      </c>
      <c r="T31" s="538">
        <v>0.08</v>
      </c>
      <c r="U31" s="537"/>
      <c r="V31" s="538">
        <v>0.081</v>
      </c>
      <c r="W31" s="537">
        <v>2251600.0</v>
      </c>
      <c r="X31" s="541">
        <v>177.1</v>
      </c>
      <c r="Y31" s="541"/>
      <c r="Z31" s="541">
        <v>99.3</v>
      </c>
      <c r="AA31" s="541">
        <v>198.2</v>
      </c>
      <c r="AB31" s="541"/>
      <c r="AC31" s="541">
        <v>0.091</v>
      </c>
      <c r="AD31" s="541">
        <v>2.622</v>
      </c>
      <c r="AE31" s="541">
        <v>0.932</v>
      </c>
      <c r="AF31" s="541">
        <v>0.859</v>
      </c>
      <c r="AG31" s="541"/>
      <c r="AH31" s="541">
        <v>100.0</v>
      </c>
      <c r="AI31" s="541">
        <v>100.0</v>
      </c>
      <c r="AJ31" s="541">
        <v>241.8</v>
      </c>
      <c r="AK31" s="541">
        <v>160.2</v>
      </c>
      <c r="AL31" s="541">
        <v>158.2</v>
      </c>
      <c r="AM31" s="541"/>
      <c r="AN31" s="541"/>
      <c r="AO31" s="541">
        <v>155.5</v>
      </c>
      <c r="AP31" s="541">
        <v>1.388</v>
      </c>
      <c r="AQ31" s="541">
        <v>3.786</v>
      </c>
      <c r="AR31" s="541">
        <v>101.0</v>
      </c>
      <c r="AS31" s="541">
        <v>293.9</v>
      </c>
      <c r="AT31" s="541"/>
      <c r="AU31" s="541">
        <v>150.8</v>
      </c>
      <c r="AV31" s="541"/>
      <c r="AW31" s="541">
        <v>171.8</v>
      </c>
      <c r="AX31" s="541">
        <v>0.673</v>
      </c>
      <c r="AY31" s="541">
        <v>101.5</v>
      </c>
      <c r="AZ31" s="541">
        <v>188.2</v>
      </c>
      <c r="BA31" s="541">
        <v>126.7</v>
      </c>
      <c r="BB31" s="541"/>
      <c r="BC31" s="541">
        <v>244.7</v>
      </c>
      <c r="BD31" s="541"/>
      <c r="BE31" s="541">
        <v>160.7</v>
      </c>
      <c r="BF31" s="541">
        <v>165.3</v>
      </c>
      <c r="BG31" s="541">
        <v>0.536</v>
      </c>
      <c r="BH31" s="541">
        <v>0.305</v>
      </c>
      <c r="BI31" s="541">
        <v>0.431</v>
      </c>
      <c r="BJ31" s="541">
        <v>1.393</v>
      </c>
      <c r="BK31" s="541">
        <v>0.507</v>
      </c>
      <c r="BL31" s="541">
        <v>0.39</v>
      </c>
      <c r="BM31" s="541"/>
      <c r="BN31" s="541">
        <v>3.432</v>
      </c>
      <c r="BO31" s="541">
        <v>2.457</v>
      </c>
      <c r="BP31" s="541">
        <v>3.153</v>
      </c>
      <c r="BQ31" s="541"/>
      <c r="BR31" s="541">
        <v>0.672</v>
      </c>
      <c r="BS31" s="541"/>
      <c r="BT31" s="541"/>
      <c r="BU31" s="542"/>
    </row>
    <row r="32">
      <c r="A32" s="535">
        <v>36068.0</v>
      </c>
      <c r="B32" s="536">
        <v>137200.0</v>
      </c>
      <c r="C32" s="537">
        <v>155000.0</v>
      </c>
      <c r="D32" s="538">
        <v>0.0664</v>
      </c>
      <c r="E32" s="538">
        <v>0.055099999999999996</v>
      </c>
      <c r="F32" s="538">
        <v>0.0444</v>
      </c>
      <c r="G32" s="538">
        <v>0.02594217982</v>
      </c>
      <c r="H32" s="539"/>
      <c r="I32" s="540">
        <v>70200.0</v>
      </c>
      <c r="J32" s="536"/>
      <c r="K32" s="537">
        <v>289000.0</v>
      </c>
      <c r="L32" s="537">
        <v>1577000.0</v>
      </c>
      <c r="M32" s="538">
        <v>0.046</v>
      </c>
      <c r="N32" s="370">
        <v>0.0209</v>
      </c>
      <c r="O32" s="370">
        <v>0.11183267000000001</v>
      </c>
      <c r="P32" s="370"/>
      <c r="Q32" s="370">
        <v>0.0177</v>
      </c>
      <c r="R32" s="370">
        <v>0.0216</v>
      </c>
      <c r="S32" s="370">
        <v>0.0472</v>
      </c>
      <c r="T32" s="538">
        <v>0.08199999999999999</v>
      </c>
      <c r="U32" s="537"/>
      <c r="V32" s="538">
        <v>0.08</v>
      </c>
      <c r="W32" s="537">
        <v>2242500.0</v>
      </c>
      <c r="X32" s="541">
        <v>175.2</v>
      </c>
      <c r="Y32" s="541"/>
      <c r="Z32" s="541">
        <v>100.3</v>
      </c>
      <c r="AA32" s="541">
        <v>194.4</v>
      </c>
      <c r="AB32" s="541"/>
      <c r="AC32" s="541">
        <v>0.089</v>
      </c>
      <c r="AD32" s="541">
        <v>2.757</v>
      </c>
      <c r="AE32" s="541">
        <v>1.022</v>
      </c>
      <c r="AF32" s="541">
        <v>0.86</v>
      </c>
      <c r="AG32" s="541"/>
      <c r="AH32" s="541">
        <v>100.6</v>
      </c>
      <c r="AI32" s="541">
        <v>99.7</v>
      </c>
      <c r="AJ32" s="541">
        <v>244.1</v>
      </c>
      <c r="AK32" s="541">
        <v>161.1</v>
      </c>
      <c r="AL32" s="541">
        <v>158.5</v>
      </c>
      <c r="AM32" s="541"/>
      <c r="AN32" s="541"/>
      <c r="AO32" s="541">
        <v>156.0</v>
      </c>
      <c r="AP32" s="541">
        <v>1.361</v>
      </c>
      <c r="AQ32" s="541">
        <v>3.62</v>
      </c>
      <c r="AR32" s="541">
        <v>101.2</v>
      </c>
      <c r="AS32" s="541">
        <v>296.8</v>
      </c>
      <c r="AT32" s="541"/>
      <c r="AU32" s="541">
        <v>151.6</v>
      </c>
      <c r="AV32" s="541"/>
      <c r="AW32" s="541">
        <v>173.4</v>
      </c>
      <c r="AX32" s="541">
        <v>0.668</v>
      </c>
      <c r="AY32" s="541">
        <v>102.3</v>
      </c>
      <c r="AZ32" s="541">
        <v>190.2</v>
      </c>
      <c r="BA32" s="541">
        <v>126.5</v>
      </c>
      <c r="BB32" s="541"/>
      <c r="BC32" s="541">
        <v>248.7</v>
      </c>
      <c r="BD32" s="541"/>
      <c r="BE32" s="541">
        <v>162.1</v>
      </c>
      <c r="BF32" s="541">
        <v>167.1</v>
      </c>
      <c r="BG32" s="541">
        <v>0.544</v>
      </c>
      <c r="BH32" s="541">
        <v>0.305</v>
      </c>
      <c r="BI32" s="541">
        <v>0.432</v>
      </c>
      <c r="BJ32" s="541">
        <v>1.241</v>
      </c>
      <c r="BK32" s="541">
        <v>0.476</v>
      </c>
      <c r="BL32" s="541">
        <v>0.376</v>
      </c>
      <c r="BM32" s="541"/>
      <c r="BN32" s="541">
        <v>3.587</v>
      </c>
      <c r="BO32" s="541">
        <v>2.576</v>
      </c>
      <c r="BP32" s="541">
        <v>3.121</v>
      </c>
      <c r="BQ32" s="541"/>
      <c r="BR32" s="541"/>
      <c r="BS32" s="541"/>
      <c r="BT32" s="541"/>
      <c r="BU32" s="542"/>
    </row>
    <row r="33">
      <c r="A33" s="535">
        <v>36160.0</v>
      </c>
      <c r="B33" s="536">
        <v>136300.0</v>
      </c>
      <c r="C33" s="537">
        <v>152500.0</v>
      </c>
      <c r="D33" s="538">
        <v>0.0683</v>
      </c>
      <c r="E33" s="538">
        <v>0.0468</v>
      </c>
      <c r="F33" s="538">
        <v>0.04650000000000001</v>
      </c>
      <c r="G33" s="538">
        <v>0.02437823</v>
      </c>
      <c r="H33" s="539"/>
      <c r="I33" s="540">
        <v>70200.0</v>
      </c>
      <c r="J33" s="536"/>
      <c r="K33" s="537">
        <v>294000.0</v>
      </c>
      <c r="L33" s="537">
        <v>1742000.0</v>
      </c>
      <c r="M33" s="538">
        <v>0.044000000000000004</v>
      </c>
      <c r="N33" s="370">
        <v>0.0203</v>
      </c>
      <c r="O33" s="370">
        <v>0.112519</v>
      </c>
      <c r="P33" s="370"/>
      <c r="Q33" s="370">
        <v>0.0187</v>
      </c>
      <c r="R33" s="370">
        <v>0.0225</v>
      </c>
      <c r="S33" s="370">
        <v>0.047400000000000005</v>
      </c>
      <c r="T33" s="538">
        <v>0.078</v>
      </c>
      <c r="U33" s="537"/>
      <c r="V33" s="538">
        <v>0.076</v>
      </c>
      <c r="W33" s="537">
        <v>2332800.0</v>
      </c>
      <c r="X33" s="541">
        <v>175.1</v>
      </c>
      <c r="Y33" s="541"/>
      <c r="Z33" s="541">
        <v>99.1</v>
      </c>
      <c r="AA33" s="541">
        <v>191.6</v>
      </c>
      <c r="AB33" s="541"/>
      <c r="AC33" s="541">
        <v>0.084</v>
      </c>
      <c r="AD33" s="541">
        <v>2.859</v>
      </c>
      <c r="AE33" s="541">
        <v>1.089</v>
      </c>
      <c r="AF33" s="541">
        <v>0.866</v>
      </c>
      <c r="AG33" s="541"/>
      <c r="AH33" s="541">
        <v>101.5</v>
      </c>
      <c r="AI33" s="541">
        <v>99.9</v>
      </c>
      <c r="AJ33" s="541">
        <v>245.9</v>
      </c>
      <c r="AK33" s="541">
        <v>162.4</v>
      </c>
      <c r="AL33" s="541">
        <v>158.6</v>
      </c>
      <c r="AM33" s="541"/>
      <c r="AN33" s="541"/>
      <c r="AO33" s="541">
        <v>155.4</v>
      </c>
      <c r="AP33" s="541">
        <v>1.388</v>
      </c>
      <c r="AQ33" s="541">
        <v>3.446</v>
      </c>
      <c r="AR33" s="541">
        <v>101.2</v>
      </c>
      <c r="AS33" s="541">
        <v>300.2</v>
      </c>
      <c r="AT33" s="541"/>
      <c r="AU33" s="541">
        <v>152.4</v>
      </c>
      <c r="AV33" s="541"/>
      <c r="AW33" s="541">
        <v>174.8</v>
      </c>
      <c r="AX33" s="541">
        <v>0.697</v>
      </c>
      <c r="AY33" s="541">
        <v>102.9</v>
      </c>
      <c r="AZ33" s="541">
        <v>188.4</v>
      </c>
      <c r="BA33" s="541">
        <v>126.6</v>
      </c>
      <c r="BB33" s="541"/>
      <c r="BC33" s="541">
        <v>252.0</v>
      </c>
      <c r="BD33" s="541"/>
      <c r="BE33" s="541">
        <v>163.0</v>
      </c>
      <c r="BF33" s="541">
        <v>168.3</v>
      </c>
      <c r="BG33" s="541">
        <v>0.543</v>
      </c>
      <c r="BH33" s="541">
        <v>0.279</v>
      </c>
      <c r="BI33" s="541">
        <v>0.427</v>
      </c>
      <c r="BJ33" s="541">
        <v>1.798</v>
      </c>
      <c r="BK33" s="541">
        <v>0.51</v>
      </c>
      <c r="BL33" s="541">
        <v>0.375</v>
      </c>
      <c r="BM33" s="541"/>
      <c r="BN33" s="541">
        <v>3.759</v>
      </c>
      <c r="BO33" s="541">
        <v>2.58</v>
      </c>
      <c r="BP33" s="541">
        <v>3.177</v>
      </c>
      <c r="BQ33" s="541"/>
      <c r="BR33" s="541">
        <v>0.608</v>
      </c>
      <c r="BS33" s="541"/>
      <c r="BT33" s="541"/>
      <c r="BU33" s="542"/>
    </row>
    <row r="34">
      <c r="A34" s="535">
        <v>36250.0</v>
      </c>
      <c r="B34" s="536">
        <v>136300.0</v>
      </c>
      <c r="C34" s="537">
        <v>157300.0</v>
      </c>
      <c r="D34" s="538">
        <v>0.0698</v>
      </c>
      <c r="E34" s="538">
        <v>0.0481</v>
      </c>
      <c r="F34" s="538">
        <v>0.0525</v>
      </c>
      <c r="G34" s="538">
        <v>0.02237507</v>
      </c>
      <c r="H34" s="539"/>
      <c r="I34" s="540">
        <v>71980.0</v>
      </c>
      <c r="J34" s="536"/>
      <c r="K34" s="537">
        <v>289000.0</v>
      </c>
      <c r="L34" s="537">
        <v>1665000.0</v>
      </c>
      <c r="M34" s="538">
        <v>0.042</v>
      </c>
      <c r="N34" s="370">
        <v>0.0194</v>
      </c>
      <c r="O34" s="370">
        <v>0.11306154</v>
      </c>
      <c r="P34" s="370"/>
      <c r="Q34" s="370">
        <v>0.0197</v>
      </c>
      <c r="R34" s="370">
        <v>0.022400000000000003</v>
      </c>
      <c r="S34" s="370">
        <v>0.0466</v>
      </c>
      <c r="T34" s="538">
        <v>0.08199999999999999</v>
      </c>
      <c r="U34" s="537"/>
      <c r="V34" s="538">
        <v>0.075</v>
      </c>
      <c r="W34" s="537">
        <v>2403700.0</v>
      </c>
      <c r="X34" s="541">
        <v>193.4</v>
      </c>
      <c r="Y34" s="541"/>
      <c r="Z34" s="541">
        <v>97.9</v>
      </c>
      <c r="AA34" s="541">
        <v>191.7</v>
      </c>
      <c r="AB34" s="541"/>
      <c r="AC34" s="541">
        <v>0.084</v>
      </c>
      <c r="AD34" s="541">
        <v>3.003</v>
      </c>
      <c r="AE34" s="541">
        <v>1.005</v>
      </c>
      <c r="AF34" s="541">
        <v>0.883</v>
      </c>
      <c r="AG34" s="541"/>
      <c r="AH34" s="541">
        <v>102.6</v>
      </c>
      <c r="AI34" s="541">
        <v>99.9</v>
      </c>
      <c r="AJ34" s="541">
        <v>247.9</v>
      </c>
      <c r="AK34" s="541">
        <v>163.3</v>
      </c>
      <c r="AL34" s="541">
        <v>159.0</v>
      </c>
      <c r="AM34" s="541"/>
      <c r="AN34" s="541"/>
      <c r="AO34" s="541">
        <v>154.5</v>
      </c>
      <c r="AP34" s="541">
        <v>1.404</v>
      </c>
      <c r="AQ34" s="541">
        <v>3.476</v>
      </c>
      <c r="AR34" s="541">
        <v>100.1</v>
      </c>
      <c r="AS34" s="541">
        <v>304.4</v>
      </c>
      <c r="AT34" s="541"/>
      <c r="AU34" s="541">
        <v>147.4</v>
      </c>
      <c r="AV34" s="541"/>
      <c r="AW34" s="541">
        <v>175.9</v>
      </c>
      <c r="AX34" s="541">
        <v>0.663</v>
      </c>
      <c r="AY34" s="541">
        <v>103.3</v>
      </c>
      <c r="AZ34" s="541">
        <v>198.8</v>
      </c>
      <c r="BA34" s="541">
        <v>126.7</v>
      </c>
      <c r="BB34" s="541"/>
      <c r="BC34" s="541">
        <v>252.2</v>
      </c>
      <c r="BD34" s="541"/>
      <c r="BE34" s="541">
        <v>164.2</v>
      </c>
      <c r="BF34" s="541">
        <v>169.9</v>
      </c>
      <c r="BG34" s="541">
        <v>0.544</v>
      </c>
      <c r="BH34" s="541">
        <v>0.289</v>
      </c>
      <c r="BI34" s="541">
        <v>0.437</v>
      </c>
      <c r="BJ34" s="541">
        <v>1.395</v>
      </c>
      <c r="BK34" s="541">
        <v>0.506</v>
      </c>
      <c r="BL34" s="541">
        <v>0.384</v>
      </c>
      <c r="BM34" s="541"/>
      <c r="BN34" s="541">
        <v>3.714</v>
      </c>
      <c r="BO34" s="541">
        <v>2.507</v>
      </c>
      <c r="BP34" s="541">
        <v>3.249</v>
      </c>
      <c r="BQ34" s="541"/>
      <c r="BR34" s="541">
        <v>0.869</v>
      </c>
      <c r="BS34" s="541"/>
      <c r="BT34" s="541"/>
      <c r="BU34" s="542"/>
    </row>
    <row r="35">
      <c r="A35" s="535">
        <v>36341.0</v>
      </c>
      <c r="B35" s="536">
        <v>144600.0</v>
      </c>
      <c r="C35" s="537">
        <v>159300.0</v>
      </c>
      <c r="D35" s="538">
        <v>0.0763</v>
      </c>
      <c r="E35" s="538">
        <v>0.047599999999999996</v>
      </c>
      <c r="F35" s="538">
        <v>0.0581</v>
      </c>
      <c r="G35" s="538">
        <v>0.020702639999999998</v>
      </c>
      <c r="H35" s="539"/>
      <c r="I35" s="540">
        <v>71980.0</v>
      </c>
      <c r="J35" s="536"/>
      <c r="K35" s="537">
        <v>295000.0</v>
      </c>
      <c r="L35" s="537">
        <v>1702000.0</v>
      </c>
      <c r="M35" s="538">
        <v>0.043</v>
      </c>
      <c r="N35" s="370">
        <v>0.0188</v>
      </c>
      <c r="O35" s="370">
        <v>0.11474377000000001</v>
      </c>
      <c r="P35" s="370"/>
      <c r="Q35" s="370">
        <v>0.02</v>
      </c>
      <c r="R35" s="370">
        <v>0.021</v>
      </c>
      <c r="S35" s="370">
        <v>0.0458</v>
      </c>
      <c r="T35" s="538">
        <v>0.081</v>
      </c>
      <c r="U35" s="537"/>
      <c r="V35" s="538">
        <v>0.075</v>
      </c>
      <c r="W35" s="537">
        <v>2454200.0</v>
      </c>
      <c r="X35" s="541">
        <v>205.9</v>
      </c>
      <c r="Y35" s="541"/>
      <c r="Z35" s="541">
        <v>97.5</v>
      </c>
      <c r="AA35" s="541">
        <v>197.1</v>
      </c>
      <c r="AB35" s="541"/>
      <c r="AC35" s="541">
        <v>0.089</v>
      </c>
      <c r="AD35" s="541">
        <v>2.704</v>
      </c>
      <c r="AE35" s="541">
        <v>0.949</v>
      </c>
      <c r="AF35" s="541">
        <v>0.885</v>
      </c>
      <c r="AG35" s="541"/>
      <c r="AH35" s="541">
        <v>103.3</v>
      </c>
      <c r="AI35" s="541">
        <v>99.6</v>
      </c>
      <c r="AJ35" s="541">
        <v>250.0</v>
      </c>
      <c r="AK35" s="541">
        <v>163.7</v>
      </c>
      <c r="AL35" s="541">
        <v>159.1</v>
      </c>
      <c r="AM35" s="541"/>
      <c r="AN35" s="541"/>
      <c r="AO35" s="541">
        <v>154.8</v>
      </c>
      <c r="AP35" s="541">
        <v>1.448</v>
      </c>
      <c r="AQ35" s="541">
        <v>3.421</v>
      </c>
      <c r="AR35" s="541">
        <v>100.1</v>
      </c>
      <c r="AS35" s="541">
        <v>307.9</v>
      </c>
      <c r="AT35" s="541"/>
      <c r="AU35" s="541">
        <v>150.9</v>
      </c>
      <c r="AV35" s="541"/>
      <c r="AW35" s="541">
        <v>177.2</v>
      </c>
      <c r="AX35" s="541">
        <v>0.667</v>
      </c>
      <c r="AY35" s="541">
        <v>103.9</v>
      </c>
      <c r="AZ35" s="541">
        <v>192.6</v>
      </c>
      <c r="BA35" s="541">
        <v>126.8</v>
      </c>
      <c r="BB35" s="541"/>
      <c r="BC35" s="541">
        <v>253.9</v>
      </c>
      <c r="BD35" s="541"/>
      <c r="BE35" s="541">
        <v>164.6</v>
      </c>
      <c r="BF35" s="541">
        <v>170.9</v>
      </c>
      <c r="BG35" s="541">
        <v>0.553</v>
      </c>
      <c r="BH35" s="541">
        <v>0.303</v>
      </c>
      <c r="BI35" s="541">
        <v>0.431</v>
      </c>
      <c r="BJ35" s="541">
        <v>1.304</v>
      </c>
      <c r="BK35" s="541">
        <v>0.502</v>
      </c>
      <c r="BL35" s="541">
        <v>0.391</v>
      </c>
      <c r="BM35" s="541"/>
      <c r="BN35" s="541">
        <v>3.672</v>
      </c>
      <c r="BO35" s="541">
        <v>2.504</v>
      </c>
      <c r="BP35" s="541">
        <v>3.235</v>
      </c>
      <c r="BQ35" s="541"/>
      <c r="BR35" s="541">
        <v>0.944</v>
      </c>
      <c r="BS35" s="541"/>
      <c r="BT35" s="541"/>
      <c r="BU35" s="542"/>
    </row>
    <row r="36">
      <c r="A36" s="535">
        <v>36433.0</v>
      </c>
      <c r="B36" s="536">
        <v>142600.0</v>
      </c>
      <c r="C36" s="537">
        <v>163200.0</v>
      </c>
      <c r="D36" s="538">
        <v>0.0776</v>
      </c>
      <c r="E36" s="538">
        <v>0.052199999999999996</v>
      </c>
      <c r="F36" s="538">
        <v>0.059000000000000004</v>
      </c>
      <c r="G36" s="538">
        <v>0.020707460000000004</v>
      </c>
      <c r="H36" s="539"/>
      <c r="I36" s="540">
        <v>71980.0</v>
      </c>
      <c r="J36" s="536"/>
      <c r="K36" s="537">
        <v>301000.0</v>
      </c>
      <c r="L36" s="537">
        <v>1551000.0</v>
      </c>
      <c r="M36" s="538">
        <v>0.042</v>
      </c>
      <c r="N36" s="370">
        <v>0.0215</v>
      </c>
      <c r="O36" s="370">
        <v>0.11593911999999999</v>
      </c>
      <c r="P36" s="370"/>
      <c r="Q36" s="370">
        <v>0.0206</v>
      </c>
      <c r="R36" s="370">
        <v>0.0219</v>
      </c>
      <c r="S36" s="370">
        <v>0.046</v>
      </c>
      <c r="T36" s="538">
        <v>0.08199999999999999</v>
      </c>
      <c r="U36" s="537"/>
      <c r="V36" s="538">
        <v>0.07400000000000001</v>
      </c>
      <c r="W36" s="537">
        <v>2475500.0</v>
      </c>
      <c r="X36" s="541">
        <v>197.4</v>
      </c>
      <c r="Y36" s="541"/>
      <c r="Z36" s="541">
        <v>99.4</v>
      </c>
      <c r="AA36" s="541">
        <v>196.5</v>
      </c>
      <c r="AB36" s="541"/>
      <c r="AC36" s="541">
        <v>0.09</v>
      </c>
      <c r="AD36" s="541">
        <v>2.794</v>
      </c>
      <c r="AE36" s="541">
        <v>0.956</v>
      </c>
      <c r="AF36" s="541">
        <v>0.878</v>
      </c>
      <c r="AG36" s="541"/>
      <c r="AH36" s="541">
        <v>104.9</v>
      </c>
      <c r="AI36" s="541">
        <v>99.3</v>
      </c>
      <c r="AJ36" s="541">
        <v>252.5</v>
      </c>
      <c r="AK36" s="541">
        <v>164.6</v>
      </c>
      <c r="AL36" s="541">
        <v>158.8</v>
      </c>
      <c r="AM36" s="541"/>
      <c r="AN36" s="541"/>
      <c r="AO36" s="541">
        <v>154.7</v>
      </c>
      <c r="AP36" s="541">
        <v>1.484</v>
      </c>
      <c r="AQ36" s="541">
        <v>3.393</v>
      </c>
      <c r="AR36" s="541">
        <v>100.6</v>
      </c>
      <c r="AS36" s="541">
        <v>311.1</v>
      </c>
      <c r="AT36" s="541"/>
      <c r="AU36" s="541">
        <v>155.7</v>
      </c>
      <c r="AV36" s="541"/>
      <c r="AW36" s="541">
        <v>178.5</v>
      </c>
      <c r="AX36" s="541">
        <v>0.707</v>
      </c>
      <c r="AY36" s="541">
        <v>104.4</v>
      </c>
      <c r="AZ36" s="541">
        <v>194.7</v>
      </c>
      <c r="BA36" s="541">
        <v>127.0</v>
      </c>
      <c r="BB36" s="541"/>
      <c r="BC36" s="541">
        <v>255.6</v>
      </c>
      <c r="BD36" s="541"/>
      <c r="BE36" s="541">
        <v>165.8</v>
      </c>
      <c r="BF36" s="541">
        <v>172.1</v>
      </c>
      <c r="BG36" s="541">
        <v>0.547</v>
      </c>
      <c r="BH36" s="541">
        <v>0.31</v>
      </c>
      <c r="BI36" s="541">
        <v>0.437</v>
      </c>
      <c r="BJ36" s="541">
        <v>1.272</v>
      </c>
      <c r="BK36" s="541">
        <v>0.481</v>
      </c>
      <c r="BL36" s="541">
        <v>0.413</v>
      </c>
      <c r="BM36" s="541"/>
      <c r="BN36" s="541">
        <v>3.806</v>
      </c>
      <c r="BO36" s="541">
        <v>2.58</v>
      </c>
      <c r="BP36" s="541">
        <v>3.237</v>
      </c>
      <c r="BQ36" s="541"/>
      <c r="BR36" s="541"/>
      <c r="BS36" s="541"/>
      <c r="BT36" s="541"/>
      <c r="BU36" s="542"/>
    </row>
    <row r="37">
      <c r="A37" s="535">
        <v>36525.0</v>
      </c>
      <c r="B37" s="536">
        <v>141800.0</v>
      </c>
      <c r="C37" s="537">
        <v>164800.0</v>
      </c>
      <c r="D37" s="538">
        <v>0.0806</v>
      </c>
      <c r="E37" s="538">
        <v>0.053</v>
      </c>
      <c r="F37" s="538">
        <v>0.0645</v>
      </c>
      <c r="G37" s="538">
        <v>0.021678480000000003</v>
      </c>
      <c r="H37" s="539"/>
      <c r="I37" s="540">
        <v>71980.0</v>
      </c>
      <c r="J37" s="536"/>
      <c r="K37" s="537">
        <v>308000.0</v>
      </c>
      <c r="L37" s="537">
        <v>1683000.0</v>
      </c>
      <c r="M37" s="538">
        <v>0.04</v>
      </c>
      <c r="N37" s="370">
        <v>0.0199</v>
      </c>
      <c r="O37" s="370">
        <v>0.11602639000000001</v>
      </c>
      <c r="P37" s="370"/>
      <c r="Q37" s="370">
        <v>0.0199</v>
      </c>
      <c r="R37" s="370">
        <v>0.0211</v>
      </c>
      <c r="S37" s="370">
        <v>0.0455</v>
      </c>
      <c r="T37" s="538">
        <v>0.079</v>
      </c>
      <c r="U37" s="537"/>
      <c r="V37" s="538">
        <v>0.071</v>
      </c>
      <c r="W37" s="537">
        <v>2603500.0</v>
      </c>
      <c r="X37" s="541">
        <v>192.8</v>
      </c>
      <c r="Y37" s="541"/>
      <c r="Z37" s="541">
        <v>100.7</v>
      </c>
      <c r="AA37" s="541">
        <v>198.9</v>
      </c>
      <c r="AB37" s="541"/>
      <c r="AC37" s="541">
        <v>0.085</v>
      </c>
      <c r="AD37" s="541">
        <v>2.875</v>
      </c>
      <c r="AE37" s="541">
        <v>0.92</v>
      </c>
      <c r="AF37" s="541">
        <v>0.899</v>
      </c>
      <c r="AG37" s="541"/>
      <c r="AH37" s="541">
        <v>105.6</v>
      </c>
      <c r="AI37" s="541">
        <v>99.5</v>
      </c>
      <c r="AJ37" s="541">
        <v>254.9</v>
      </c>
      <c r="AK37" s="541">
        <v>165.5</v>
      </c>
      <c r="AL37" s="541">
        <v>161.0</v>
      </c>
      <c r="AM37" s="541"/>
      <c r="AN37" s="541"/>
      <c r="AO37" s="541">
        <v>153.2</v>
      </c>
      <c r="AP37" s="541">
        <v>1.528</v>
      </c>
      <c r="AQ37" s="541">
        <v>3.347</v>
      </c>
      <c r="AR37" s="541">
        <v>100.8</v>
      </c>
      <c r="AS37" s="541">
        <v>314.8</v>
      </c>
      <c r="AT37" s="541"/>
      <c r="AU37" s="541">
        <v>155.0</v>
      </c>
      <c r="AV37" s="541"/>
      <c r="AW37" s="541">
        <v>180.1</v>
      </c>
      <c r="AX37" s="541">
        <v>0.71</v>
      </c>
      <c r="AY37" s="541">
        <v>104.9</v>
      </c>
      <c r="AZ37" s="541">
        <v>201.2</v>
      </c>
      <c r="BA37" s="541">
        <v>126.4</v>
      </c>
      <c r="BB37" s="541"/>
      <c r="BC37" s="541">
        <v>259.1</v>
      </c>
      <c r="BD37" s="541"/>
      <c r="BE37" s="541">
        <v>166.8</v>
      </c>
      <c r="BF37" s="541">
        <v>174.3</v>
      </c>
      <c r="BG37" s="541">
        <v>0.502</v>
      </c>
      <c r="BH37" s="541">
        <v>0.267</v>
      </c>
      <c r="BI37" s="541">
        <v>0.426</v>
      </c>
      <c r="BJ37" s="541">
        <v>1.405</v>
      </c>
      <c r="BK37" s="541">
        <v>0.494</v>
      </c>
      <c r="BL37" s="541">
        <v>0.395</v>
      </c>
      <c r="BM37" s="541"/>
      <c r="BN37" s="541">
        <v>3.845</v>
      </c>
      <c r="BO37" s="541">
        <v>2.752</v>
      </c>
      <c r="BP37" s="541">
        <v>3.33</v>
      </c>
      <c r="BQ37" s="541"/>
      <c r="BR37" s="541">
        <v>0.641</v>
      </c>
      <c r="BS37" s="541"/>
      <c r="BT37" s="541"/>
      <c r="BU37" s="542"/>
    </row>
    <row r="38">
      <c r="A38" s="535">
        <v>36616.0</v>
      </c>
      <c r="B38" s="536">
        <v>141600.0</v>
      </c>
      <c r="C38" s="537">
        <v>165100.0</v>
      </c>
      <c r="D38" s="538">
        <v>0.08230000000000001</v>
      </c>
      <c r="E38" s="538">
        <v>0.058499999999999996</v>
      </c>
      <c r="F38" s="538">
        <v>0.060300000000000006</v>
      </c>
      <c r="G38" s="538">
        <v>0.024832860000000002</v>
      </c>
      <c r="H38" s="539"/>
      <c r="I38" s="540">
        <v>71790.0</v>
      </c>
      <c r="J38" s="536"/>
      <c r="K38" s="537">
        <v>313000.0</v>
      </c>
      <c r="L38" s="537">
        <v>1651000.0</v>
      </c>
      <c r="M38" s="538">
        <v>0.04</v>
      </c>
      <c r="N38" s="370">
        <v>0.0195</v>
      </c>
      <c r="O38" s="370">
        <v>0.11581974</v>
      </c>
      <c r="P38" s="370"/>
      <c r="Q38" s="370">
        <v>0.0211</v>
      </c>
      <c r="R38" s="370">
        <v>0.0211</v>
      </c>
      <c r="S38" s="370">
        <v>0.0443</v>
      </c>
      <c r="T38" s="538">
        <v>0.079</v>
      </c>
      <c r="U38" s="537"/>
      <c r="V38" s="538">
        <v>0.071</v>
      </c>
      <c r="W38" s="537">
        <v>2645400.0</v>
      </c>
      <c r="X38" s="541">
        <v>193.0</v>
      </c>
      <c r="Y38" s="541"/>
      <c r="Z38" s="541">
        <v>100.5</v>
      </c>
      <c r="AA38" s="541">
        <v>201.2</v>
      </c>
      <c r="AB38" s="541"/>
      <c r="AC38" s="541">
        <v>0.085</v>
      </c>
      <c r="AD38" s="541">
        <v>2.748</v>
      </c>
      <c r="AE38" s="541">
        <v>0.931</v>
      </c>
      <c r="AF38" s="541">
        <v>0.924</v>
      </c>
      <c r="AG38" s="541"/>
      <c r="AH38" s="541">
        <v>106.3</v>
      </c>
      <c r="AI38" s="541">
        <v>99.8</v>
      </c>
      <c r="AJ38" s="541">
        <v>257.7</v>
      </c>
      <c r="AK38" s="541">
        <v>166.5</v>
      </c>
      <c r="AL38" s="541">
        <v>161.4</v>
      </c>
      <c r="AM38" s="541"/>
      <c r="AN38" s="541"/>
      <c r="AO38" s="541">
        <v>154.7</v>
      </c>
      <c r="AP38" s="541">
        <v>1.532</v>
      </c>
      <c r="AQ38" s="541">
        <v>3.633</v>
      </c>
      <c r="AR38" s="541">
        <v>101.4</v>
      </c>
      <c r="AS38" s="541">
        <v>319.3</v>
      </c>
      <c r="AT38" s="541"/>
      <c r="AU38" s="541">
        <v>153.0</v>
      </c>
      <c r="AV38" s="541"/>
      <c r="AW38" s="541">
        <v>181.9</v>
      </c>
      <c r="AX38" s="541">
        <v>0.712</v>
      </c>
      <c r="AY38" s="541">
        <v>105.7</v>
      </c>
      <c r="AZ38" s="541">
        <v>209.8</v>
      </c>
      <c r="BA38" s="541">
        <v>127.9</v>
      </c>
      <c r="BB38" s="541"/>
      <c r="BC38" s="541">
        <v>263.5</v>
      </c>
      <c r="BD38" s="541"/>
      <c r="BE38" s="541">
        <v>167.9</v>
      </c>
      <c r="BF38" s="541">
        <v>176.2</v>
      </c>
      <c r="BG38" s="541">
        <v>0.481</v>
      </c>
      <c r="BH38" s="541">
        <v>0.285</v>
      </c>
      <c r="BI38" s="541">
        <v>0.429</v>
      </c>
      <c r="BJ38" s="541">
        <v>1.364</v>
      </c>
      <c r="BK38" s="541">
        <v>0.517</v>
      </c>
      <c r="BL38" s="541">
        <v>0.393</v>
      </c>
      <c r="BM38" s="541"/>
      <c r="BN38" s="541">
        <v>3.81</v>
      </c>
      <c r="BO38" s="541">
        <v>2.928</v>
      </c>
      <c r="BP38" s="541">
        <v>3.354</v>
      </c>
      <c r="BQ38" s="541"/>
      <c r="BR38" s="541">
        <v>0.572</v>
      </c>
      <c r="BS38" s="541"/>
      <c r="BT38" s="541"/>
      <c r="BU38" s="542"/>
    </row>
    <row r="39">
      <c r="A39" s="535">
        <v>36707.0</v>
      </c>
      <c r="B39" s="536">
        <v>148100.0</v>
      </c>
      <c r="C39" s="537">
        <v>160100.0</v>
      </c>
      <c r="D39" s="538">
        <v>0.08220000000000001</v>
      </c>
      <c r="E39" s="538">
        <v>0.0653</v>
      </c>
      <c r="F39" s="538">
        <v>0.060300000000000006</v>
      </c>
      <c r="G39" s="538">
        <v>0.02701492</v>
      </c>
      <c r="H39" s="539"/>
      <c r="I39" s="540">
        <v>71790.0</v>
      </c>
      <c r="J39" s="536"/>
      <c r="K39" s="537">
        <v>306000.0</v>
      </c>
      <c r="L39" s="537">
        <v>1572000.0</v>
      </c>
      <c r="M39" s="538">
        <v>0.04</v>
      </c>
      <c r="N39" s="370">
        <v>0.0198</v>
      </c>
      <c r="O39" s="370">
        <v>0.11727593000000001</v>
      </c>
      <c r="P39" s="370"/>
      <c r="Q39" s="370">
        <v>0.022400000000000003</v>
      </c>
      <c r="R39" s="370">
        <v>0.020800000000000003</v>
      </c>
      <c r="S39" s="370">
        <v>0.0451</v>
      </c>
      <c r="T39" s="538">
        <v>0.08</v>
      </c>
      <c r="U39" s="537"/>
      <c r="V39" s="538">
        <v>0.07</v>
      </c>
      <c r="W39" s="537">
        <v>2649400.0</v>
      </c>
      <c r="X39" s="541">
        <v>179.5</v>
      </c>
      <c r="Y39" s="541"/>
      <c r="Z39" s="541">
        <v>105.6</v>
      </c>
      <c r="AA39" s="541">
        <v>202.9</v>
      </c>
      <c r="AB39" s="541"/>
      <c r="AC39" s="541">
        <v>0.09</v>
      </c>
      <c r="AD39" s="541">
        <v>2.763</v>
      </c>
      <c r="AE39" s="541">
        <v>0.838</v>
      </c>
      <c r="AF39" s="541">
        <v>0.915</v>
      </c>
      <c r="AG39" s="541"/>
      <c r="AH39" s="541">
        <v>107.9</v>
      </c>
      <c r="AI39" s="541">
        <v>100.0</v>
      </c>
      <c r="AJ39" s="541">
        <v>260.3</v>
      </c>
      <c r="AK39" s="541">
        <v>167.4</v>
      </c>
      <c r="AL39" s="541">
        <v>160.8</v>
      </c>
      <c r="AM39" s="541"/>
      <c r="AN39" s="541"/>
      <c r="AO39" s="541">
        <v>155.6</v>
      </c>
      <c r="AP39" s="541">
        <v>1.556</v>
      </c>
      <c r="AQ39" s="541">
        <v>3.431</v>
      </c>
      <c r="AR39" s="541">
        <v>101.2</v>
      </c>
      <c r="AS39" s="541">
        <v>324.6</v>
      </c>
      <c r="AT39" s="541"/>
      <c r="AU39" s="541">
        <v>155.7</v>
      </c>
      <c r="AV39" s="541"/>
      <c r="AW39" s="541">
        <v>183.4</v>
      </c>
      <c r="AX39" s="541">
        <v>0.781</v>
      </c>
      <c r="AY39" s="541">
        <v>106.4</v>
      </c>
      <c r="AZ39" s="541">
        <v>212.6</v>
      </c>
      <c r="BA39" s="541">
        <v>128.1</v>
      </c>
      <c r="BB39" s="541"/>
      <c r="BC39" s="541">
        <v>265.9</v>
      </c>
      <c r="BD39" s="541"/>
      <c r="BE39" s="541">
        <v>168.6</v>
      </c>
      <c r="BF39" s="541">
        <v>177.9</v>
      </c>
      <c r="BG39" s="541">
        <v>0.49</v>
      </c>
      <c r="BH39" s="541">
        <v>0.305</v>
      </c>
      <c r="BI39" s="541">
        <v>0.428</v>
      </c>
      <c r="BJ39" s="541">
        <v>1.318</v>
      </c>
      <c r="BK39" s="541">
        <v>0.506</v>
      </c>
      <c r="BL39" s="541">
        <v>0.376</v>
      </c>
      <c r="BM39" s="541"/>
      <c r="BN39" s="541">
        <v>3.758</v>
      </c>
      <c r="BO39" s="541">
        <v>3.132</v>
      </c>
      <c r="BP39" s="541">
        <v>3.302</v>
      </c>
      <c r="BQ39" s="541"/>
      <c r="BR39" s="541">
        <v>0.699</v>
      </c>
      <c r="BS39" s="541"/>
      <c r="BT39" s="541"/>
      <c r="BU39" s="542"/>
    </row>
    <row r="40">
      <c r="A40" s="535">
        <v>36799.0</v>
      </c>
      <c r="B40" s="536">
        <v>150300.0</v>
      </c>
      <c r="C40" s="537">
        <v>171500.0</v>
      </c>
      <c r="D40" s="538">
        <v>0.0788</v>
      </c>
      <c r="E40" s="538">
        <v>0.0652</v>
      </c>
      <c r="F40" s="538">
        <v>0.057999999999999996</v>
      </c>
      <c r="G40" s="538">
        <v>0.02897082</v>
      </c>
      <c r="H40" s="539"/>
      <c r="I40" s="540">
        <v>71790.0</v>
      </c>
      <c r="J40" s="536"/>
      <c r="K40" s="537">
        <v>300000.0</v>
      </c>
      <c r="L40" s="537">
        <v>1570000.0</v>
      </c>
      <c r="M40" s="538">
        <v>0.039</v>
      </c>
      <c r="N40" s="370">
        <v>0.0209</v>
      </c>
      <c r="O40" s="370">
        <v>0.11883635999999999</v>
      </c>
      <c r="P40" s="370"/>
      <c r="Q40" s="370">
        <v>0.0233</v>
      </c>
      <c r="R40" s="370">
        <v>0.0219</v>
      </c>
      <c r="S40" s="370">
        <v>0.0453</v>
      </c>
      <c r="T40" s="538">
        <v>0.08199999999999999</v>
      </c>
      <c r="U40" s="537"/>
      <c r="V40" s="538">
        <v>0.07</v>
      </c>
      <c r="W40" s="537">
        <v>2640000.0</v>
      </c>
      <c r="X40" s="541">
        <v>167.5</v>
      </c>
      <c r="Y40" s="541"/>
      <c r="Z40" s="541">
        <v>104.3</v>
      </c>
      <c r="AA40" s="541">
        <v>204.7</v>
      </c>
      <c r="AB40" s="541"/>
      <c r="AC40" s="541">
        <v>0.091</v>
      </c>
      <c r="AD40" s="541">
        <v>2.809</v>
      </c>
      <c r="AE40" s="541">
        <v>0.92</v>
      </c>
      <c r="AF40" s="541">
        <v>0.918</v>
      </c>
      <c r="AG40" s="541"/>
      <c r="AH40" s="541">
        <v>108.9</v>
      </c>
      <c r="AI40" s="541">
        <v>100.4</v>
      </c>
      <c r="AJ40" s="541">
        <v>263.3</v>
      </c>
      <c r="AK40" s="541">
        <v>168.9</v>
      </c>
      <c r="AL40" s="541">
        <v>161.2</v>
      </c>
      <c r="AM40" s="541"/>
      <c r="AN40" s="541"/>
      <c r="AO40" s="541">
        <v>155.7</v>
      </c>
      <c r="AP40" s="541">
        <v>1.579</v>
      </c>
      <c r="AQ40" s="541">
        <v>3.339</v>
      </c>
      <c r="AR40" s="541">
        <v>101.7</v>
      </c>
      <c r="AS40" s="541">
        <v>326.3</v>
      </c>
      <c r="AT40" s="541"/>
      <c r="AU40" s="541">
        <v>156.2</v>
      </c>
      <c r="AV40" s="541"/>
      <c r="AW40" s="541">
        <v>185.4</v>
      </c>
      <c r="AX40" s="541">
        <v>0.851</v>
      </c>
      <c r="AY40" s="541">
        <v>107.1</v>
      </c>
      <c r="AZ40" s="541">
        <v>213.0</v>
      </c>
      <c r="BA40" s="541">
        <v>129.0</v>
      </c>
      <c r="BB40" s="541"/>
      <c r="BC40" s="541">
        <v>270.2</v>
      </c>
      <c r="BD40" s="541"/>
      <c r="BE40" s="541">
        <v>170.0</v>
      </c>
      <c r="BF40" s="541">
        <v>179.9</v>
      </c>
      <c r="BG40" s="541"/>
      <c r="BH40" s="541">
        <v>0.303</v>
      </c>
      <c r="BI40" s="541">
        <v>0.424</v>
      </c>
      <c r="BJ40" s="541">
        <v>1.319</v>
      </c>
      <c r="BK40" s="541">
        <v>0.488</v>
      </c>
      <c r="BL40" s="541">
        <v>0.374</v>
      </c>
      <c r="BM40" s="541"/>
      <c r="BN40" s="541">
        <v>3.876</v>
      </c>
      <c r="BO40" s="541">
        <v>3.209</v>
      </c>
      <c r="BP40" s="541">
        <v>3.416</v>
      </c>
      <c r="BQ40" s="541"/>
      <c r="BR40" s="541"/>
      <c r="BS40" s="541"/>
      <c r="BT40" s="541"/>
      <c r="BU40" s="542"/>
    </row>
    <row r="41">
      <c r="A41" s="535">
        <v>36891.0</v>
      </c>
      <c r="B41" s="536">
        <v>148200.0</v>
      </c>
      <c r="C41" s="537">
        <v>162000.0</v>
      </c>
      <c r="D41" s="538">
        <v>0.0713</v>
      </c>
      <c r="E41" s="538">
        <v>0.064</v>
      </c>
      <c r="F41" s="538">
        <v>0.0512</v>
      </c>
      <c r="G41" s="538">
        <v>0.02972089</v>
      </c>
      <c r="H41" s="539"/>
      <c r="I41" s="540">
        <v>71790.0</v>
      </c>
      <c r="J41" s="536"/>
      <c r="K41" s="537">
        <v>298000.0</v>
      </c>
      <c r="L41" s="537">
        <v>1543000.0</v>
      </c>
      <c r="M41" s="538">
        <v>0.039</v>
      </c>
      <c r="N41" s="370">
        <v>0.0223</v>
      </c>
      <c r="O41" s="370">
        <v>0.1207207</v>
      </c>
      <c r="P41" s="370"/>
      <c r="Q41" s="370">
        <v>0.0252</v>
      </c>
      <c r="R41" s="370">
        <v>0.024</v>
      </c>
      <c r="S41" s="370">
        <v>0.045700000000000005</v>
      </c>
      <c r="T41" s="538">
        <v>0.078</v>
      </c>
      <c r="U41" s="537">
        <v>5088000.0</v>
      </c>
      <c r="V41" s="538">
        <v>0.069</v>
      </c>
      <c r="W41" s="537">
        <v>2587200.0</v>
      </c>
      <c r="X41" s="541">
        <v>164.9</v>
      </c>
      <c r="Y41" s="541"/>
      <c r="Z41" s="541">
        <v>105.1</v>
      </c>
      <c r="AA41" s="541">
        <v>200.6</v>
      </c>
      <c r="AB41" s="541"/>
      <c r="AC41" s="541">
        <v>0.086</v>
      </c>
      <c r="AD41" s="541">
        <v>2.785</v>
      </c>
      <c r="AE41" s="541">
        <v>0.959</v>
      </c>
      <c r="AF41" s="541">
        <v>0.987</v>
      </c>
      <c r="AG41" s="541"/>
      <c r="AH41" s="541">
        <v>109.4</v>
      </c>
      <c r="AI41" s="541">
        <v>101.0</v>
      </c>
      <c r="AJ41" s="541">
        <v>265.6</v>
      </c>
      <c r="AK41" s="541">
        <v>170.0</v>
      </c>
      <c r="AL41" s="541">
        <v>161.8</v>
      </c>
      <c r="AM41" s="541"/>
      <c r="AN41" s="541"/>
      <c r="AO41" s="541">
        <v>155.8</v>
      </c>
      <c r="AP41" s="541">
        <v>1.625</v>
      </c>
      <c r="AQ41" s="541">
        <v>3.212</v>
      </c>
      <c r="AR41" s="541">
        <v>103.1</v>
      </c>
      <c r="AS41" s="541">
        <v>331.0</v>
      </c>
      <c r="AT41" s="541"/>
      <c r="AU41" s="541">
        <v>160.2</v>
      </c>
      <c r="AV41" s="541"/>
      <c r="AW41" s="541">
        <v>187.4</v>
      </c>
      <c r="AX41" s="541">
        <v>0.977</v>
      </c>
      <c r="AY41" s="541">
        <v>108.0</v>
      </c>
      <c r="AZ41" s="541">
        <v>209.5</v>
      </c>
      <c r="BA41" s="541">
        <v>128.6</v>
      </c>
      <c r="BB41" s="541"/>
      <c r="BC41" s="541">
        <v>272.4</v>
      </c>
      <c r="BD41" s="541"/>
      <c r="BE41" s="541">
        <v>170.8</v>
      </c>
      <c r="BF41" s="541">
        <v>181.3</v>
      </c>
      <c r="BG41" s="541"/>
      <c r="BH41" s="541">
        <v>0.275</v>
      </c>
      <c r="BI41" s="541">
        <v>0.414</v>
      </c>
      <c r="BJ41" s="541">
        <v>1.567</v>
      </c>
      <c r="BK41" s="541">
        <v>0.487</v>
      </c>
      <c r="BL41" s="541">
        <v>0.347</v>
      </c>
      <c r="BM41" s="541"/>
      <c r="BN41" s="541">
        <v>3.763</v>
      </c>
      <c r="BO41" s="541">
        <v>3.028</v>
      </c>
      <c r="BP41" s="541">
        <v>3.437</v>
      </c>
      <c r="BQ41" s="541"/>
      <c r="BR41" s="541">
        <v>0.624</v>
      </c>
      <c r="BS41" s="541"/>
      <c r="BT41" s="541"/>
      <c r="BU41" s="542"/>
    </row>
    <row r="42">
      <c r="A42" s="535">
        <v>36981.0</v>
      </c>
      <c r="B42" s="536">
        <v>150800.0</v>
      </c>
      <c r="C42" s="537">
        <v>166300.0</v>
      </c>
      <c r="D42" s="538">
        <v>0.06910000000000001</v>
      </c>
      <c r="E42" s="538">
        <v>0.053099999999999994</v>
      </c>
      <c r="F42" s="538">
        <v>0.0493</v>
      </c>
      <c r="G42" s="538">
        <v>0.029618859999999997</v>
      </c>
      <c r="H42" s="539"/>
      <c r="I42" s="540">
        <v>70610.0</v>
      </c>
      <c r="J42" s="536"/>
      <c r="K42" s="537">
        <v>292000.0</v>
      </c>
      <c r="L42" s="537">
        <v>1659000.0</v>
      </c>
      <c r="M42" s="538">
        <v>0.043</v>
      </c>
      <c r="N42" s="370">
        <v>0.0234</v>
      </c>
      <c r="O42" s="370">
        <v>0.12175219000000001</v>
      </c>
      <c r="P42" s="370"/>
      <c r="Q42" s="370">
        <v>0.0265</v>
      </c>
      <c r="R42" s="370">
        <v>0.0244</v>
      </c>
      <c r="S42" s="370">
        <v>0.0481</v>
      </c>
      <c r="T42" s="538">
        <v>0.08199999999999999</v>
      </c>
      <c r="U42" s="537">
        <v>4762000.0</v>
      </c>
      <c r="V42" s="538">
        <v>0.073</v>
      </c>
      <c r="W42" s="537">
        <v>2485300.0</v>
      </c>
      <c r="X42" s="541">
        <v>165.7</v>
      </c>
      <c r="Y42" s="541"/>
      <c r="Z42" s="541">
        <v>104.1</v>
      </c>
      <c r="AA42" s="541">
        <v>198.4</v>
      </c>
      <c r="AB42" s="541"/>
      <c r="AC42" s="541">
        <v>0.089</v>
      </c>
      <c r="AD42" s="541">
        <v>2.76</v>
      </c>
      <c r="AE42" s="541">
        <v>0.886</v>
      </c>
      <c r="AF42" s="541">
        <v>1.02</v>
      </c>
      <c r="AG42" s="541"/>
      <c r="AH42" s="541">
        <v>111.7</v>
      </c>
      <c r="AI42" s="541">
        <v>101.7</v>
      </c>
      <c r="AJ42" s="541">
        <v>269.4</v>
      </c>
      <c r="AK42" s="541">
        <v>171.7</v>
      </c>
      <c r="AL42" s="541">
        <v>162.1</v>
      </c>
      <c r="AM42" s="541"/>
      <c r="AN42" s="541"/>
      <c r="AO42" s="541">
        <v>151.9</v>
      </c>
      <c r="AP42" s="541">
        <v>1.74</v>
      </c>
      <c r="AQ42" s="541">
        <v>3.205</v>
      </c>
      <c r="AR42" s="541">
        <v>104.7</v>
      </c>
      <c r="AS42" s="541">
        <v>335.1</v>
      </c>
      <c r="AT42" s="541"/>
      <c r="AU42" s="541">
        <v>159.9</v>
      </c>
      <c r="AV42" s="541"/>
      <c r="AW42" s="541">
        <v>189.5</v>
      </c>
      <c r="AX42" s="541">
        <v>1.078</v>
      </c>
      <c r="AY42" s="541">
        <v>108.6</v>
      </c>
      <c r="AZ42" s="541">
        <v>210.0</v>
      </c>
      <c r="BA42" s="541">
        <v>129.1</v>
      </c>
      <c r="BB42" s="541"/>
      <c r="BC42" s="541">
        <v>275.5</v>
      </c>
      <c r="BD42" s="541"/>
      <c r="BE42" s="541">
        <v>172.3</v>
      </c>
      <c r="BF42" s="541">
        <v>182.2</v>
      </c>
      <c r="BG42" s="541"/>
      <c r="BH42" s="541">
        <v>0.312</v>
      </c>
      <c r="BI42" s="541">
        <v>0.437</v>
      </c>
      <c r="BJ42" s="541">
        <v>1.336</v>
      </c>
      <c r="BK42" s="541">
        <v>0.51</v>
      </c>
      <c r="BL42" s="541">
        <v>0.356</v>
      </c>
      <c r="BM42" s="541"/>
      <c r="BN42" s="541">
        <v>3.846</v>
      </c>
      <c r="BO42" s="541">
        <v>3.159</v>
      </c>
      <c r="BP42" s="541">
        <v>3.378</v>
      </c>
      <c r="BQ42" s="541"/>
      <c r="BR42" s="541">
        <v>0.646</v>
      </c>
      <c r="BS42" s="541"/>
      <c r="BT42" s="541"/>
      <c r="BU42" s="542"/>
    </row>
    <row r="43">
      <c r="A43" s="535">
        <v>37072.0</v>
      </c>
      <c r="B43" s="536">
        <v>160800.0</v>
      </c>
      <c r="C43" s="537">
        <v>179400.0</v>
      </c>
      <c r="D43" s="538">
        <v>0.07110000000000001</v>
      </c>
      <c r="E43" s="538">
        <v>0.039700000000000006</v>
      </c>
      <c r="F43" s="538">
        <v>0.0542</v>
      </c>
      <c r="G43" s="538">
        <v>0.032006190000000004</v>
      </c>
      <c r="H43" s="539"/>
      <c r="I43" s="540">
        <v>70610.0</v>
      </c>
      <c r="J43" s="536"/>
      <c r="K43" s="537">
        <v>301000.0</v>
      </c>
      <c r="L43" s="537">
        <v>1626000.0</v>
      </c>
      <c r="M43" s="538">
        <v>0.045</v>
      </c>
      <c r="N43" s="370">
        <v>0.024100000000000003</v>
      </c>
      <c r="O43" s="370">
        <v>0.12386421</v>
      </c>
      <c r="P43" s="370"/>
      <c r="Q43" s="370">
        <v>0.0294</v>
      </c>
      <c r="R43" s="370">
        <v>0.0248</v>
      </c>
      <c r="S43" s="370">
        <v>0.049400000000000006</v>
      </c>
      <c r="T43" s="538">
        <v>0.083</v>
      </c>
      <c r="U43" s="537">
        <v>4361000.0</v>
      </c>
      <c r="V43" s="538">
        <v>0.079</v>
      </c>
      <c r="W43" s="537">
        <v>2342900.0</v>
      </c>
      <c r="X43" s="541">
        <v>187.3</v>
      </c>
      <c r="Y43" s="541"/>
      <c r="Z43" s="541">
        <v>106.7</v>
      </c>
      <c r="AA43" s="541">
        <v>199.5</v>
      </c>
      <c r="AB43" s="541"/>
      <c r="AC43" s="541">
        <v>0.097</v>
      </c>
      <c r="AD43" s="541">
        <v>2.911</v>
      </c>
      <c r="AE43" s="541">
        <v>0.92</v>
      </c>
      <c r="AF43" s="541">
        <v>0.989</v>
      </c>
      <c r="AG43" s="541"/>
      <c r="AH43" s="541">
        <v>112.5</v>
      </c>
      <c r="AI43" s="541">
        <v>102.6</v>
      </c>
      <c r="AJ43" s="541">
        <v>272.4</v>
      </c>
      <c r="AK43" s="541">
        <v>173.1</v>
      </c>
      <c r="AL43" s="541">
        <v>162.4</v>
      </c>
      <c r="AM43" s="541"/>
      <c r="AN43" s="541"/>
      <c r="AO43" s="541">
        <v>151.9</v>
      </c>
      <c r="AP43" s="541">
        <v>1.703</v>
      </c>
      <c r="AQ43" s="541">
        <v>3.156</v>
      </c>
      <c r="AR43" s="541">
        <v>104.4</v>
      </c>
      <c r="AS43" s="541">
        <v>340.1</v>
      </c>
      <c r="AT43" s="541"/>
      <c r="AU43" s="541">
        <v>158.9</v>
      </c>
      <c r="AV43" s="541"/>
      <c r="AW43" s="541">
        <v>191.8</v>
      </c>
      <c r="AX43" s="541">
        <v>0.937</v>
      </c>
      <c r="AY43" s="541">
        <v>109.2</v>
      </c>
      <c r="AZ43" s="541">
        <v>216.3</v>
      </c>
      <c r="BA43" s="541">
        <v>129.2</v>
      </c>
      <c r="BB43" s="541"/>
      <c r="BC43" s="541">
        <v>277.2</v>
      </c>
      <c r="BD43" s="541"/>
      <c r="BE43" s="541">
        <v>173.6</v>
      </c>
      <c r="BF43" s="541">
        <v>184.1</v>
      </c>
      <c r="BG43" s="541"/>
      <c r="BH43" s="541">
        <v>0.313</v>
      </c>
      <c r="BI43" s="541">
        <v>0.435</v>
      </c>
      <c r="BJ43" s="541">
        <v>1.356</v>
      </c>
      <c r="BK43" s="541">
        <v>0.506</v>
      </c>
      <c r="BL43" s="541">
        <v>0.388</v>
      </c>
      <c r="BM43" s="541"/>
      <c r="BN43" s="541">
        <v>3.968</v>
      </c>
      <c r="BO43" s="541">
        <v>3.253</v>
      </c>
      <c r="BP43" s="541">
        <v>3.564</v>
      </c>
      <c r="BQ43" s="541"/>
      <c r="BR43" s="541">
        <v>0.793</v>
      </c>
      <c r="BS43" s="541"/>
      <c r="BT43" s="541"/>
      <c r="BU43" s="542"/>
    </row>
    <row r="44">
      <c r="A44" s="535">
        <v>37164.0</v>
      </c>
      <c r="B44" s="536">
        <v>156500.0</v>
      </c>
      <c r="C44" s="537">
        <v>166400.0</v>
      </c>
      <c r="D44" s="538">
        <v>0.0672</v>
      </c>
      <c r="E44" s="538">
        <v>0.030699999999999998</v>
      </c>
      <c r="F44" s="538">
        <v>0.046</v>
      </c>
      <c r="G44" s="538">
        <v>0.03388746</v>
      </c>
      <c r="H44" s="539"/>
      <c r="I44" s="540">
        <v>70610.0</v>
      </c>
      <c r="J44" s="536"/>
      <c r="K44" s="537">
        <v>310000.0</v>
      </c>
      <c r="L44" s="537">
        <v>1565000.0</v>
      </c>
      <c r="M44" s="538">
        <v>0.05</v>
      </c>
      <c r="N44" s="370">
        <v>0.0219</v>
      </c>
      <c r="O44" s="370">
        <v>0.12329806</v>
      </c>
      <c r="P44" s="370"/>
      <c r="Q44" s="370">
        <v>0.0326</v>
      </c>
      <c r="R44" s="370">
        <v>0.0271</v>
      </c>
      <c r="S44" s="370">
        <v>0.05</v>
      </c>
      <c r="T44" s="538">
        <v>0.084</v>
      </c>
      <c r="U44" s="537">
        <v>4071000.0</v>
      </c>
      <c r="V44" s="538">
        <v>0.087</v>
      </c>
      <c r="W44" s="537">
        <v>2259000.0</v>
      </c>
      <c r="X44" s="541">
        <v>173.4</v>
      </c>
      <c r="Y44" s="541"/>
      <c r="Z44" s="541">
        <v>109.7</v>
      </c>
      <c r="AA44" s="541">
        <v>197.7</v>
      </c>
      <c r="AB44" s="541"/>
      <c r="AC44" s="541">
        <v>0.097</v>
      </c>
      <c r="AD44" s="541">
        <v>2.941</v>
      </c>
      <c r="AE44" s="541">
        <v>0.916</v>
      </c>
      <c r="AF44" s="541">
        <v>0.996</v>
      </c>
      <c r="AG44" s="541"/>
      <c r="AH44" s="541">
        <v>113.5</v>
      </c>
      <c r="AI44" s="541">
        <v>103.4</v>
      </c>
      <c r="AJ44" s="541">
        <v>275.2</v>
      </c>
      <c r="AK44" s="541">
        <v>174.2</v>
      </c>
      <c r="AL44" s="541">
        <v>162.1</v>
      </c>
      <c r="AM44" s="541"/>
      <c r="AN44" s="541"/>
      <c r="AO44" s="541">
        <v>151.9</v>
      </c>
      <c r="AP44" s="541">
        <v>1.717</v>
      </c>
      <c r="AQ44" s="541">
        <v>3.025</v>
      </c>
      <c r="AR44" s="541">
        <v>105.2</v>
      </c>
      <c r="AS44" s="541">
        <v>345.0</v>
      </c>
      <c r="AT44" s="541"/>
      <c r="AU44" s="541">
        <v>157.3</v>
      </c>
      <c r="AV44" s="541"/>
      <c r="AW44" s="541">
        <v>194.0</v>
      </c>
      <c r="AX44" s="541">
        <v>0.811</v>
      </c>
      <c r="AY44" s="541">
        <v>110.3</v>
      </c>
      <c r="AZ44" s="541">
        <v>212.7</v>
      </c>
      <c r="BA44" s="541">
        <v>129.4</v>
      </c>
      <c r="BB44" s="541"/>
      <c r="BC44" s="541">
        <v>280.5</v>
      </c>
      <c r="BD44" s="541"/>
      <c r="BE44" s="541">
        <v>175.1</v>
      </c>
      <c r="BF44" s="541">
        <v>185.5</v>
      </c>
      <c r="BG44" s="541"/>
      <c r="BH44" s="541">
        <v>0.296</v>
      </c>
      <c r="BI44" s="541">
        <v>0.442</v>
      </c>
      <c r="BJ44" s="541">
        <v>1.168</v>
      </c>
      <c r="BK44" s="541">
        <v>0.508</v>
      </c>
      <c r="BL44" s="541">
        <v>0.422</v>
      </c>
      <c r="BM44" s="541"/>
      <c r="BN44" s="541">
        <v>4.143</v>
      </c>
      <c r="BO44" s="541">
        <v>3.487</v>
      </c>
      <c r="BP44" s="541">
        <v>3.397</v>
      </c>
      <c r="BQ44" s="541"/>
      <c r="BR44" s="541"/>
      <c r="BS44" s="541"/>
      <c r="BT44" s="541"/>
      <c r="BU44" s="542"/>
    </row>
    <row r="45">
      <c r="A45" s="535">
        <v>37256.0</v>
      </c>
      <c r="B45" s="536">
        <v>162400.0</v>
      </c>
      <c r="C45" s="537">
        <v>180200.0</v>
      </c>
      <c r="D45" s="538">
        <v>0.0716</v>
      </c>
      <c r="E45" s="538">
        <v>0.0182</v>
      </c>
      <c r="F45" s="538">
        <v>0.0507</v>
      </c>
      <c r="G45" s="538">
        <v>0.0356492</v>
      </c>
      <c r="H45" s="539"/>
      <c r="I45" s="540">
        <v>70610.0</v>
      </c>
      <c r="J45" s="536"/>
      <c r="K45" s="537">
        <v>308000.0</v>
      </c>
      <c r="L45" s="537">
        <v>1680000.0</v>
      </c>
      <c r="M45" s="538">
        <v>0.057</v>
      </c>
      <c r="N45" s="370">
        <v>0.0226</v>
      </c>
      <c r="O45" s="370">
        <v>0.12682582</v>
      </c>
      <c r="P45" s="370"/>
      <c r="Q45" s="370">
        <v>0.0348</v>
      </c>
      <c r="R45" s="370">
        <v>0.0282</v>
      </c>
      <c r="S45" s="370">
        <v>0.046900000000000004</v>
      </c>
      <c r="T45" s="538">
        <v>0.08800000000000001</v>
      </c>
      <c r="U45" s="537">
        <v>3677000.0</v>
      </c>
      <c r="V45" s="538">
        <v>0.096</v>
      </c>
      <c r="W45" s="537">
        <v>2138200.0</v>
      </c>
      <c r="X45" s="541">
        <v>161.0</v>
      </c>
      <c r="Y45" s="541"/>
      <c r="Z45" s="541">
        <v>110.2</v>
      </c>
      <c r="AA45" s="541">
        <v>198.2</v>
      </c>
      <c r="AB45" s="541"/>
      <c r="AC45" s="541">
        <v>0.09</v>
      </c>
      <c r="AD45" s="541">
        <v>2.895</v>
      </c>
      <c r="AE45" s="541">
        <v>0.925</v>
      </c>
      <c r="AF45" s="541">
        <v>1.005</v>
      </c>
      <c r="AG45" s="541"/>
      <c r="AH45" s="541">
        <v>114.8</v>
      </c>
      <c r="AI45" s="541">
        <v>105.3</v>
      </c>
      <c r="AJ45" s="541">
        <v>278.2</v>
      </c>
      <c r="AK45" s="541">
        <v>174.7</v>
      </c>
      <c r="AL45" s="541">
        <v>162.2</v>
      </c>
      <c r="AM45" s="541"/>
      <c r="AN45" s="541"/>
      <c r="AO45" s="541">
        <v>151.9</v>
      </c>
      <c r="AP45" s="541">
        <v>1.713</v>
      </c>
      <c r="AQ45" s="541">
        <v>2.913</v>
      </c>
      <c r="AR45" s="541">
        <v>105.8</v>
      </c>
      <c r="AS45" s="541">
        <v>350.4</v>
      </c>
      <c r="AT45" s="541"/>
      <c r="AU45" s="541">
        <v>157.2</v>
      </c>
      <c r="AV45" s="541"/>
      <c r="AW45" s="541">
        <v>196.2</v>
      </c>
      <c r="AX45" s="541">
        <v>0.787</v>
      </c>
      <c r="AY45" s="541">
        <v>111.1</v>
      </c>
      <c r="AZ45" s="541">
        <v>204.8</v>
      </c>
      <c r="BA45" s="541">
        <v>128.9</v>
      </c>
      <c r="BB45" s="541"/>
      <c r="BC45" s="541">
        <v>283.2</v>
      </c>
      <c r="BD45" s="541"/>
      <c r="BE45" s="541">
        <v>176.0</v>
      </c>
      <c r="BF45" s="541">
        <v>186.4</v>
      </c>
      <c r="BG45" s="541"/>
      <c r="BH45" s="541">
        <v>0.282</v>
      </c>
      <c r="BI45" s="541">
        <v>0.425</v>
      </c>
      <c r="BJ45" s="541">
        <v>1.404</v>
      </c>
      <c r="BK45" s="541">
        <v>0.505</v>
      </c>
      <c r="BL45" s="541">
        <v>0.41</v>
      </c>
      <c r="BM45" s="541"/>
      <c r="BN45" s="541">
        <v>4.165</v>
      </c>
      <c r="BO45" s="541">
        <v>3.3</v>
      </c>
      <c r="BP45" s="541">
        <v>3.477</v>
      </c>
      <c r="BQ45" s="541"/>
      <c r="BR45" s="541">
        <v>0.713</v>
      </c>
      <c r="BS45" s="541"/>
      <c r="BT45" s="541"/>
      <c r="BU45" s="542"/>
    </row>
    <row r="46">
      <c r="A46" s="535">
        <v>37346.0</v>
      </c>
      <c r="B46" s="536">
        <v>160100.0</v>
      </c>
      <c r="C46" s="537">
        <v>183400.0</v>
      </c>
      <c r="D46" s="538">
        <v>0.0718</v>
      </c>
      <c r="E46" s="538">
        <v>0.0173</v>
      </c>
      <c r="F46" s="538">
        <v>0.0542</v>
      </c>
      <c r="G46" s="538">
        <v>0.0346848</v>
      </c>
      <c r="H46" s="539"/>
      <c r="I46" s="540">
        <v>70040.0</v>
      </c>
      <c r="J46" s="536"/>
      <c r="K46" s="537">
        <v>316000.0</v>
      </c>
      <c r="L46" s="537">
        <v>1691000.0</v>
      </c>
      <c r="M46" s="538">
        <v>0.057</v>
      </c>
      <c r="N46" s="370">
        <v>0.022400000000000003</v>
      </c>
      <c r="O46" s="370">
        <v>0.12456402000000001</v>
      </c>
      <c r="P46" s="370"/>
      <c r="Q46" s="370">
        <v>0.0369</v>
      </c>
      <c r="R46" s="370">
        <v>0.0276</v>
      </c>
      <c r="S46" s="370">
        <v>0.049400000000000006</v>
      </c>
      <c r="T46" s="538">
        <v>0.091</v>
      </c>
      <c r="U46" s="537">
        <v>3612000.0</v>
      </c>
      <c r="V46" s="538">
        <v>0.094</v>
      </c>
      <c r="W46" s="537">
        <v>2190500.0</v>
      </c>
      <c r="X46" s="541">
        <v>178.2</v>
      </c>
      <c r="Y46" s="541"/>
      <c r="Z46" s="541">
        <v>109.1</v>
      </c>
      <c r="AA46" s="541">
        <v>199.6</v>
      </c>
      <c r="AB46" s="541"/>
      <c r="AC46" s="541">
        <v>0.089</v>
      </c>
      <c r="AD46" s="541">
        <v>2.816</v>
      </c>
      <c r="AE46" s="541">
        <v>1.003</v>
      </c>
      <c r="AF46" s="541">
        <v>1.012</v>
      </c>
      <c r="AG46" s="541"/>
      <c r="AH46" s="541">
        <v>116.3</v>
      </c>
      <c r="AI46" s="541">
        <v>107.3</v>
      </c>
      <c r="AJ46" s="541">
        <v>281.4</v>
      </c>
      <c r="AK46" s="541">
        <v>176.1</v>
      </c>
      <c r="AL46" s="541">
        <v>161.5</v>
      </c>
      <c r="AM46" s="541"/>
      <c r="AN46" s="541"/>
      <c r="AO46" s="541">
        <v>155.1</v>
      </c>
      <c r="AP46" s="541">
        <v>1.74</v>
      </c>
      <c r="AQ46" s="541">
        <v>2.859</v>
      </c>
      <c r="AR46" s="541">
        <v>106.5</v>
      </c>
      <c r="AS46" s="541">
        <v>355.5</v>
      </c>
      <c r="AT46" s="541"/>
      <c r="AU46" s="541">
        <v>152.1</v>
      </c>
      <c r="AV46" s="541"/>
      <c r="AW46" s="541">
        <v>198.1</v>
      </c>
      <c r="AX46" s="541">
        <v>0.755</v>
      </c>
      <c r="AY46" s="541">
        <v>112.3</v>
      </c>
      <c r="AZ46" s="541">
        <v>207.9</v>
      </c>
      <c r="BA46" s="541">
        <v>128.7</v>
      </c>
      <c r="BB46" s="541"/>
      <c r="BC46" s="541">
        <v>289.8</v>
      </c>
      <c r="BD46" s="541"/>
      <c r="BE46" s="541">
        <v>177.1</v>
      </c>
      <c r="BF46" s="541">
        <v>187.3</v>
      </c>
      <c r="BG46" s="541"/>
      <c r="BH46" s="541">
        <v>0.31</v>
      </c>
      <c r="BI46" s="541">
        <v>0.426</v>
      </c>
      <c r="BJ46" s="541">
        <v>1.292</v>
      </c>
      <c r="BK46" s="541">
        <v>0.519</v>
      </c>
      <c r="BL46" s="541">
        <v>0.465</v>
      </c>
      <c r="BM46" s="541"/>
      <c r="BN46" s="541">
        <v>4.162</v>
      </c>
      <c r="BO46" s="541">
        <v>3.266</v>
      </c>
      <c r="BP46" s="541">
        <v>3.418</v>
      </c>
      <c r="BQ46" s="541"/>
      <c r="BR46" s="541">
        <v>0.71</v>
      </c>
      <c r="BS46" s="541"/>
      <c r="BT46" s="541"/>
      <c r="BU46" s="542"/>
    </row>
    <row r="47">
      <c r="A47" s="535">
        <v>37437.0</v>
      </c>
      <c r="B47" s="536">
        <v>173200.0</v>
      </c>
      <c r="C47" s="537">
        <v>190600.0</v>
      </c>
      <c r="D47" s="538">
        <v>0.0655</v>
      </c>
      <c r="E47" s="538">
        <v>0.0175</v>
      </c>
      <c r="F47" s="538">
        <v>0.048600000000000004</v>
      </c>
      <c r="G47" s="538">
        <v>0.03241692</v>
      </c>
      <c r="H47" s="539"/>
      <c r="I47" s="540">
        <v>70040.0</v>
      </c>
      <c r="J47" s="536"/>
      <c r="K47" s="537">
        <v>328000.0</v>
      </c>
      <c r="L47" s="537">
        <v>1758000.0</v>
      </c>
      <c r="M47" s="538">
        <v>0.057999999999999996</v>
      </c>
      <c r="N47" s="370">
        <v>0.0216</v>
      </c>
      <c r="O47" s="370">
        <v>0.12362782</v>
      </c>
      <c r="P47" s="370"/>
      <c r="Q47" s="370">
        <v>0.0392</v>
      </c>
      <c r="R47" s="370">
        <v>0.0267</v>
      </c>
      <c r="S47" s="370">
        <v>0.0478</v>
      </c>
      <c r="T47" s="538">
        <v>0.084</v>
      </c>
      <c r="U47" s="537">
        <v>3412000.0</v>
      </c>
      <c r="V47" s="538">
        <v>0.095</v>
      </c>
      <c r="W47" s="537">
        <v>2230100.0</v>
      </c>
      <c r="X47" s="541">
        <v>170.2</v>
      </c>
      <c r="Y47" s="541"/>
      <c r="Z47" s="541">
        <v>112.0</v>
      </c>
      <c r="AA47" s="541">
        <v>200.2</v>
      </c>
      <c r="AB47" s="541"/>
      <c r="AC47" s="541">
        <v>0.095</v>
      </c>
      <c r="AD47" s="541">
        <v>2.768</v>
      </c>
      <c r="AE47" s="541">
        <v>0.975</v>
      </c>
      <c r="AF47" s="541">
        <v>1.011</v>
      </c>
      <c r="AG47" s="541"/>
      <c r="AH47" s="541">
        <v>118.2</v>
      </c>
      <c r="AI47" s="541">
        <v>109.1</v>
      </c>
      <c r="AJ47" s="541">
        <v>284.6</v>
      </c>
      <c r="AK47" s="541">
        <v>175.9</v>
      </c>
      <c r="AL47" s="541">
        <v>162.4</v>
      </c>
      <c r="AM47" s="541"/>
      <c r="AN47" s="541"/>
      <c r="AO47" s="541">
        <v>154.0</v>
      </c>
      <c r="AP47" s="541">
        <v>1.719</v>
      </c>
      <c r="AQ47" s="541">
        <v>2.938</v>
      </c>
      <c r="AR47" s="541">
        <v>106.7</v>
      </c>
      <c r="AS47" s="541">
        <v>361.2</v>
      </c>
      <c r="AT47" s="541"/>
      <c r="AU47" s="541">
        <v>152.2</v>
      </c>
      <c r="AV47" s="541"/>
      <c r="AW47" s="541">
        <v>199.5</v>
      </c>
      <c r="AX47" s="541">
        <v>0.771</v>
      </c>
      <c r="AY47" s="541">
        <v>112.6</v>
      </c>
      <c r="AZ47" s="541">
        <v>211.3</v>
      </c>
      <c r="BA47" s="541">
        <v>128.7</v>
      </c>
      <c r="BB47" s="541"/>
      <c r="BC47" s="541">
        <v>294.5</v>
      </c>
      <c r="BD47" s="541"/>
      <c r="BE47" s="541">
        <v>178.2</v>
      </c>
      <c r="BF47" s="541">
        <v>188.3</v>
      </c>
      <c r="BG47" s="541">
        <v>0.47</v>
      </c>
      <c r="BH47" s="541">
        <v>0.325</v>
      </c>
      <c r="BI47" s="541">
        <v>0.43</v>
      </c>
      <c r="BJ47" s="541">
        <v>1.299</v>
      </c>
      <c r="BK47" s="541">
        <v>0.512</v>
      </c>
      <c r="BL47" s="541">
        <v>0.517</v>
      </c>
      <c r="BM47" s="541"/>
      <c r="BN47" s="541">
        <v>4.311</v>
      </c>
      <c r="BO47" s="541">
        <v>3.193</v>
      </c>
      <c r="BP47" s="541">
        <v>3.43</v>
      </c>
      <c r="BQ47" s="541"/>
      <c r="BR47" s="541">
        <v>0.849</v>
      </c>
      <c r="BS47" s="541"/>
      <c r="BT47" s="541"/>
      <c r="BU47" s="542"/>
    </row>
    <row r="48">
      <c r="A48" s="535">
        <v>37529.0</v>
      </c>
      <c r="B48" s="536">
        <v>167600.0</v>
      </c>
      <c r="C48" s="537">
        <v>177500.0</v>
      </c>
      <c r="D48" s="538">
        <v>0.0599</v>
      </c>
      <c r="E48" s="538">
        <v>0.0175</v>
      </c>
      <c r="F48" s="538">
        <v>0.0363</v>
      </c>
      <c r="G48" s="538">
        <v>0.03026606</v>
      </c>
      <c r="H48" s="539"/>
      <c r="I48" s="540">
        <v>70040.0</v>
      </c>
      <c r="J48" s="536"/>
      <c r="K48" s="537">
        <v>333000.0</v>
      </c>
      <c r="L48" s="537">
        <v>1803000.0</v>
      </c>
      <c r="M48" s="538">
        <v>0.057</v>
      </c>
      <c r="N48" s="370">
        <v>0.021</v>
      </c>
      <c r="O48" s="370">
        <v>0.12374393</v>
      </c>
      <c r="P48" s="370"/>
      <c r="Q48" s="370">
        <v>0.0388</v>
      </c>
      <c r="R48" s="370">
        <v>0.0268</v>
      </c>
      <c r="S48" s="370">
        <v>0.0489</v>
      </c>
      <c r="T48" s="538">
        <v>0.09</v>
      </c>
      <c r="U48" s="537">
        <v>3301000.0</v>
      </c>
      <c r="V48" s="538">
        <v>0.096</v>
      </c>
      <c r="W48" s="537">
        <v>2207600.0</v>
      </c>
      <c r="X48" s="541">
        <v>169.5</v>
      </c>
      <c r="Y48" s="541"/>
      <c r="Z48" s="541">
        <v>111.3</v>
      </c>
      <c r="AA48" s="541">
        <v>201.8</v>
      </c>
      <c r="AB48" s="541"/>
      <c r="AC48" s="541">
        <v>0.095</v>
      </c>
      <c r="AD48" s="541">
        <v>2.728</v>
      </c>
      <c r="AE48" s="541">
        <v>1.055</v>
      </c>
      <c r="AF48" s="541">
        <v>1.016</v>
      </c>
      <c r="AG48" s="541"/>
      <c r="AH48" s="541">
        <v>121.2</v>
      </c>
      <c r="AI48" s="541">
        <v>110.7</v>
      </c>
      <c r="AJ48" s="541">
        <v>288.1</v>
      </c>
      <c r="AK48" s="541">
        <v>176.5</v>
      </c>
      <c r="AL48" s="541">
        <v>164.0</v>
      </c>
      <c r="AM48" s="541"/>
      <c r="AN48" s="541"/>
      <c r="AO48" s="541">
        <v>153.9</v>
      </c>
      <c r="AP48" s="541">
        <v>1.676</v>
      </c>
      <c r="AQ48" s="541">
        <v>2.921</v>
      </c>
      <c r="AR48" s="541">
        <v>107.4</v>
      </c>
      <c r="AS48" s="541">
        <v>367.1</v>
      </c>
      <c r="AT48" s="541"/>
      <c r="AU48" s="541">
        <v>152.2</v>
      </c>
      <c r="AV48" s="541"/>
      <c r="AW48" s="541">
        <v>200.8</v>
      </c>
      <c r="AX48" s="541">
        <v>0.776</v>
      </c>
      <c r="AY48" s="541">
        <v>113.6</v>
      </c>
      <c r="AZ48" s="541">
        <v>206.5</v>
      </c>
      <c r="BA48" s="541">
        <v>128.1</v>
      </c>
      <c r="BB48" s="541"/>
      <c r="BC48" s="541">
        <v>297.4</v>
      </c>
      <c r="BD48" s="541"/>
      <c r="BE48" s="541">
        <v>179.2</v>
      </c>
      <c r="BF48" s="541">
        <v>189.2</v>
      </c>
      <c r="BG48" s="541">
        <v>0.471</v>
      </c>
      <c r="BH48" s="541">
        <v>0.322</v>
      </c>
      <c r="BI48" s="541">
        <v>0.437</v>
      </c>
      <c r="BJ48" s="541">
        <v>1.158</v>
      </c>
      <c r="BK48" s="541">
        <v>0.498</v>
      </c>
      <c r="BL48" s="541">
        <v>0.511</v>
      </c>
      <c r="BM48" s="541"/>
      <c r="BN48" s="541">
        <v>4.381</v>
      </c>
      <c r="BO48" s="541">
        <v>3.155</v>
      </c>
      <c r="BP48" s="541">
        <v>3.498</v>
      </c>
      <c r="BQ48" s="541"/>
      <c r="BR48" s="541"/>
      <c r="BS48" s="541"/>
      <c r="BT48" s="541"/>
      <c r="BU48" s="542"/>
    </row>
    <row r="49">
      <c r="A49" s="535">
        <v>37621.0</v>
      </c>
      <c r="B49" s="536">
        <v>172800.0</v>
      </c>
      <c r="C49" s="537">
        <v>197600.0</v>
      </c>
      <c r="D49" s="538">
        <v>0.0593</v>
      </c>
      <c r="E49" s="538">
        <v>0.0124</v>
      </c>
      <c r="F49" s="538">
        <v>0.0383</v>
      </c>
      <c r="G49" s="538">
        <v>0.02792164</v>
      </c>
      <c r="H49" s="539"/>
      <c r="I49" s="540">
        <v>70040.0</v>
      </c>
      <c r="J49" s="536"/>
      <c r="K49" s="537">
        <v>339000.0</v>
      </c>
      <c r="L49" s="537">
        <v>1896000.0</v>
      </c>
      <c r="M49" s="538">
        <v>0.06</v>
      </c>
      <c r="N49" s="370">
        <v>0.02</v>
      </c>
      <c r="O49" s="370">
        <v>0.12341276000000001</v>
      </c>
      <c r="P49" s="370"/>
      <c r="Q49" s="370">
        <v>0.0388</v>
      </c>
      <c r="R49" s="370">
        <v>0.0265</v>
      </c>
      <c r="S49" s="370">
        <v>0.0484</v>
      </c>
      <c r="T49" s="538">
        <v>0.09300000000000001</v>
      </c>
      <c r="U49" s="537">
        <v>3169000.0</v>
      </c>
      <c r="V49" s="538">
        <v>0.098</v>
      </c>
      <c r="W49" s="537">
        <v>2159300.0</v>
      </c>
      <c r="X49" s="541">
        <v>164.8</v>
      </c>
      <c r="Y49" s="541"/>
      <c r="Z49" s="541">
        <v>108.4</v>
      </c>
      <c r="AA49" s="541">
        <v>201.4</v>
      </c>
      <c r="AB49" s="541"/>
      <c r="AC49" s="541">
        <v>0.089</v>
      </c>
      <c r="AD49" s="541">
        <v>2.682</v>
      </c>
      <c r="AE49" s="541">
        <v>1.176</v>
      </c>
      <c r="AF49" s="541">
        <v>1.026</v>
      </c>
      <c r="AG49" s="541"/>
      <c r="AH49" s="541">
        <v>125.6</v>
      </c>
      <c r="AI49" s="541">
        <v>113.6</v>
      </c>
      <c r="AJ49" s="541">
        <v>292.1</v>
      </c>
      <c r="AK49" s="541">
        <v>177.1</v>
      </c>
      <c r="AL49" s="541">
        <v>164.6</v>
      </c>
      <c r="AM49" s="541"/>
      <c r="AN49" s="541">
        <v>100.0</v>
      </c>
      <c r="AO49" s="541">
        <v>153.9</v>
      </c>
      <c r="AP49" s="541">
        <v>1.693</v>
      </c>
      <c r="AQ49" s="541">
        <v>2.838</v>
      </c>
      <c r="AR49" s="541">
        <v>107.0</v>
      </c>
      <c r="AS49" s="541">
        <v>372.0</v>
      </c>
      <c r="AT49" s="541"/>
      <c r="AU49" s="541">
        <v>148.5</v>
      </c>
      <c r="AV49" s="541"/>
      <c r="AW49" s="541">
        <v>202.4</v>
      </c>
      <c r="AX49" s="541">
        <v>0.847</v>
      </c>
      <c r="AY49" s="541">
        <v>114.6</v>
      </c>
      <c r="AZ49" s="541">
        <v>203.0</v>
      </c>
      <c r="BA49" s="541">
        <v>127.0</v>
      </c>
      <c r="BB49" s="541"/>
      <c r="BC49" s="541">
        <v>303.7</v>
      </c>
      <c r="BD49" s="541"/>
      <c r="BE49" s="541">
        <v>180.1</v>
      </c>
      <c r="BF49" s="541">
        <v>189.9</v>
      </c>
      <c r="BG49" s="541">
        <v>0.458</v>
      </c>
      <c r="BH49" s="541">
        <v>0.292</v>
      </c>
      <c r="BI49" s="541">
        <v>0.421</v>
      </c>
      <c r="BJ49" s="541">
        <v>1.655</v>
      </c>
      <c r="BK49" s="541">
        <v>0.504</v>
      </c>
      <c r="BL49" s="541">
        <v>0.479</v>
      </c>
      <c r="BM49" s="541"/>
      <c r="BN49" s="541">
        <v>4.107</v>
      </c>
      <c r="BO49" s="541">
        <v>3.242</v>
      </c>
      <c r="BP49" s="541">
        <v>3.472</v>
      </c>
      <c r="BQ49" s="541"/>
      <c r="BR49" s="541">
        <v>0.742</v>
      </c>
      <c r="BS49" s="541"/>
      <c r="BT49" s="541"/>
      <c r="BU49" s="542"/>
    </row>
    <row r="50">
      <c r="A50" s="535">
        <v>37711.0</v>
      </c>
      <c r="B50" s="536">
        <v>170300.0</v>
      </c>
      <c r="C50" s="537">
        <v>185100.0</v>
      </c>
      <c r="D50" s="538">
        <v>0.0591</v>
      </c>
      <c r="E50" s="538">
        <v>0.0125</v>
      </c>
      <c r="F50" s="538">
        <v>0.0383</v>
      </c>
      <c r="G50" s="538">
        <v>0.026191350000000002</v>
      </c>
      <c r="H50" s="539"/>
      <c r="I50" s="540">
        <v>70080.0</v>
      </c>
      <c r="J50" s="536"/>
      <c r="K50" s="537">
        <v>338000.0</v>
      </c>
      <c r="L50" s="537">
        <v>1757000.0</v>
      </c>
      <c r="M50" s="538">
        <v>0.059000000000000004</v>
      </c>
      <c r="N50" s="370">
        <v>0.0197</v>
      </c>
      <c r="O50" s="370">
        <v>0.12358857000000001</v>
      </c>
      <c r="P50" s="370"/>
      <c r="Q50" s="370">
        <v>0.0365</v>
      </c>
      <c r="R50" s="370">
        <v>0.025400000000000002</v>
      </c>
      <c r="S50" s="370">
        <v>0.0468</v>
      </c>
      <c r="T50" s="538">
        <v>0.094</v>
      </c>
      <c r="U50" s="537">
        <v>3099000.0</v>
      </c>
      <c r="V50" s="538">
        <v>0.1</v>
      </c>
      <c r="W50" s="537">
        <v>2166600.0</v>
      </c>
      <c r="X50" s="541">
        <v>164.5</v>
      </c>
      <c r="Y50" s="541"/>
      <c r="Z50" s="541">
        <v>114.2</v>
      </c>
      <c r="AA50" s="541">
        <v>202.5</v>
      </c>
      <c r="AB50" s="541"/>
      <c r="AC50" s="541">
        <v>0.089</v>
      </c>
      <c r="AD50" s="541">
        <v>2.656</v>
      </c>
      <c r="AE50" s="541">
        <v>1.209</v>
      </c>
      <c r="AF50" s="541">
        <v>1.042</v>
      </c>
      <c r="AG50" s="541"/>
      <c r="AH50" s="541">
        <v>130.7</v>
      </c>
      <c r="AI50" s="541">
        <v>116.3</v>
      </c>
      <c r="AJ50" s="541">
        <v>293.4</v>
      </c>
      <c r="AK50" s="541">
        <v>178.4</v>
      </c>
      <c r="AL50" s="541">
        <v>166.2</v>
      </c>
      <c r="AM50" s="541"/>
      <c r="AN50" s="541">
        <v>98.2</v>
      </c>
      <c r="AO50" s="541">
        <v>170.0</v>
      </c>
      <c r="AP50" s="541">
        <v>1.858</v>
      </c>
      <c r="AQ50" s="541">
        <v>2.933</v>
      </c>
      <c r="AR50" s="541">
        <v>107.9</v>
      </c>
      <c r="AS50" s="541">
        <v>378.2</v>
      </c>
      <c r="AT50" s="541"/>
      <c r="AU50" s="541">
        <v>148.5</v>
      </c>
      <c r="AV50" s="541"/>
      <c r="AW50" s="541">
        <v>204.0</v>
      </c>
      <c r="AX50" s="541">
        <v>1.028</v>
      </c>
      <c r="AY50" s="541">
        <v>115.7</v>
      </c>
      <c r="AZ50" s="541">
        <v>206.1</v>
      </c>
      <c r="BA50" s="541">
        <v>127.1</v>
      </c>
      <c r="BB50" s="541"/>
      <c r="BC50" s="541">
        <v>305.3</v>
      </c>
      <c r="BD50" s="541"/>
      <c r="BE50" s="541">
        <v>181.0</v>
      </c>
      <c r="BF50" s="541">
        <v>191.7</v>
      </c>
      <c r="BG50" s="541">
        <v>0.44</v>
      </c>
      <c r="BH50" s="541">
        <v>0.319</v>
      </c>
      <c r="BI50" s="541">
        <v>0.427</v>
      </c>
      <c r="BJ50" s="541">
        <v>1.619</v>
      </c>
      <c r="BK50" s="541">
        <v>0.513</v>
      </c>
      <c r="BL50" s="541">
        <v>0.463</v>
      </c>
      <c r="BM50" s="541"/>
      <c r="BN50" s="541">
        <v>4.049</v>
      </c>
      <c r="BO50" s="541">
        <v>3.216</v>
      </c>
      <c r="BP50" s="541">
        <v>3.546</v>
      </c>
      <c r="BQ50" s="541"/>
      <c r="BR50" s="541">
        <v>0.728</v>
      </c>
      <c r="BS50" s="541"/>
      <c r="BT50" s="541"/>
      <c r="BU50" s="542"/>
    </row>
    <row r="51">
      <c r="A51" s="535">
        <v>37802.0</v>
      </c>
      <c r="B51" s="536">
        <v>185000.0</v>
      </c>
      <c r="C51" s="537">
        <v>187900.0</v>
      </c>
      <c r="D51" s="538">
        <v>0.0524</v>
      </c>
      <c r="E51" s="538">
        <v>0.0122</v>
      </c>
      <c r="F51" s="538">
        <v>0.0354</v>
      </c>
      <c r="G51" s="538">
        <v>0.02261697</v>
      </c>
      <c r="H51" s="539"/>
      <c r="I51" s="540">
        <v>70080.0</v>
      </c>
      <c r="J51" s="536"/>
      <c r="K51" s="537">
        <v>343000.0</v>
      </c>
      <c r="L51" s="537">
        <v>1875000.0</v>
      </c>
      <c r="M51" s="538">
        <v>0.063</v>
      </c>
      <c r="N51" s="370">
        <v>0.0183</v>
      </c>
      <c r="O51" s="370">
        <v>0.1229993</v>
      </c>
      <c r="P51" s="370"/>
      <c r="Q51" s="370">
        <v>0.0356</v>
      </c>
      <c r="R51" s="370">
        <v>0.0234</v>
      </c>
      <c r="S51" s="370">
        <v>0.0453</v>
      </c>
      <c r="T51" s="538">
        <v>0.096</v>
      </c>
      <c r="U51" s="537">
        <v>3390000.0</v>
      </c>
      <c r="V51" s="538">
        <v>0.10300000000000001</v>
      </c>
      <c r="W51" s="537">
        <v>2221900.0</v>
      </c>
      <c r="X51" s="541">
        <v>164.9</v>
      </c>
      <c r="Y51" s="541"/>
      <c r="Z51" s="541">
        <v>117.6</v>
      </c>
      <c r="AA51" s="541">
        <v>202.7</v>
      </c>
      <c r="AB51" s="541"/>
      <c r="AC51" s="541">
        <v>0.097</v>
      </c>
      <c r="AD51" s="541">
        <v>2.676</v>
      </c>
      <c r="AE51" s="541">
        <v>1.199</v>
      </c>
      <c r="AF51" s="541">
        <v>0.961</v>
      </c>
      <c r="AG51" s="541"/>
      <c r="AH51" s="541">
        <v>133.8</v>
      </c>
      <c r="AI51" s="541">
        <v>118.2</v>
      </c>
      <c r="AJ51" s="541">
        <v>296.1</v>
      </c>
      <c r="AK51" s="541">
        <v>179.7</v>
      </c>
      <c r="AL51" s="541">
        <v>166.2</v>
      </c>
      <c r="AM51" s="541"/>
      <c r="AN51" s="541">
        <v>98.0</v>
      </c>
      <c r="AO51" s="541">
        <v>170.0</v>
      </c>
      <c r="AP51" s="541">
        <v>1.932</v>
      </c>
      <c r="AQ51" s="541">
        <v>2.931</v>
      </c>
      <c r="AR51" s="541">
        <v>107.7</v>
      </c>
      <c r="AS51" s="541">
        <v>384.3</v>
      </c>
      <c r="AT51" s="541"/>
      <c r="AU51" s="541">
        <v>147.4</v>
      </c>
      <c r="AV51" s="541"/>
      <c r="AW51" s="541">
        <v>205.3</v>
      </c>
      <c r="AX51" s="541">
        <v>0.992</v>
      </c>
      <c r="AY51" s="541">
        <v>116.6</v>
      </c>
      <c r="AZ51" s="541">
        <v>214.4</v>
      </c>
      <c r="BA51" s="541">
        <v>126.2</v>
      </c>
      <c r="BB51" s="541"/>
      <c r="BC51" s="541">
        <v>309.5</v>
      </c>
      <c r="BD51" s="541"/>
      <c r="BE51" s="541">
        <v>181.9</v>
      </c>
      <c r="BF51" s="541">
        <v>192.8</v>
      </c>
      <c r="BG51" s="541">
        <v>0.428</v>
      </c>
      <c r="BH51" s="541">
        <v>0.327</v>
      </c>
      <c r="BI51" s="541">
        <v>0.429</v>
      </c>
      <c r="BJ51" s="541">
        <v>1.398</v>
      </c>
      <c r="BK51" s="541">
        <v>0.521</v>
      </c>
      <c r="BL51" s="541">
        <v>0.462</v>
      </c>
      <c r="BM51" s="541"/>
      <c r="BN51" s="541">
        <v>3.796</v>
      </c>
      <c r="BO51" s="541">
        <v>3.136</v>
      </c>
      <c r="BP51" s="541">
        <v>3.581</v>
      </c>
      <c r="BQ51" s="541"/>
      <c r="BR51" s="541">
        <v>0.875</v>
      </c>
      <c r="BS51" s="541"/>
      <c r="BT51" s="541"/>
      <c r="BU51" s="542"/>
    </row>
    <row r="52">
      <c r="A52" s="535">
        <v>37894.0</v>
      </c>
      <c r="B52" s="536">
        <v>182400.0</v>
      </c>
      <c r="C52" s="537">
        <v>192000.0</v>
      </c>
      <c r="D52" s="538">
        <v>0.059800000000000006</v>
      </c>
      <c r="E52" s="538">
        <v>0.0101</v>
      </c>
      <c r="F52" s="538">
        <v>0.0396</v>
      </c>
      <c r="G52" s="538">
        <v>0.02174311</v>
      </c>
      <c r="H52" s="539"/>
      <c r="I52" s="540">
        <v>70080.0</v>
      </c>
      <c r="J52" s="536"/>
      <c r="K52" s="537">
        <v>350000.0</v>
      </c>
      <c r="L52" s="537">
        <v>1961000.0</v>
      </c>
      <c r="M52" s="538">
        <v>0.061</v>
      </c>
      <c r="N52" s="370">
        <v>0.0173</v>
      </c>
      <c r="O52" s="370">
        <v>0.12144751</v>
      </c>
      <c r="P52" s="370"/>
      <c r="Q52" s="370">
        <v>0.0327</v>
      </c>
      <c r="R52" s="370">
        <v>0.0222</v>
      </c>
      <c r="S52" s="370">
        <v>0.0424</v>
      </c>
      <c r="T52" s="538">
        <v>0.099</v>
      </c>
      <c r="U52" s="537">
        <v>3091000.0</v>
      </c>
      <c r="V52" s="538">
        <v>0.10400000000000001</v>
      </c>
      <c r="W52" s="537">
        <v>2260900.0</v>
      </c>
      <c r="X52" s="541">
        <v>183.8</v>
      </c>
      <c r="Y52" s="541"/>
      <c r="Z52" s="541">
        <v>114.9</v>
      </c>
      <c r="AA52" s="541">
        <v>202.9</v>
      </c>
      <c r="AB52" s="541"/>
      <c r="AC52" s="541">
        <v>0.098</v>
      </c>
      <c r="AD52" s="541">
        <v>2.904</v>
      </c>
      <c r="AE52" s="541">
        <v>1.257</v>
      </c>
      <c r="AF52" s="541">
        <v>0.994</v>
      </c>
      <c r="AG52" s="541"/>
      <c r="AH52" s="541">
        <v>135.6</v>
      </c>
      <c r="AI52" s="541">
        <v>119.0</v>
      </c>
      <c r="AJ52" s="541">
        <v>299.8</v>
      </c>
      <c r="AK52" s="541">
        <v>180.9</v>
      </c>
      <c r="AL52" s="541">
        <v>166.3</v>
      </c>
      <c r="AM52" s="541"/>
      <c r="AN52" s="541">
        <v>96.6</v>
      </c>
      <c r="AO52" s="541">
        <v>169.9</v>
      </c>
      <c r="AP52" s="541">
        <v>2.022</v>
      </c>
      <c r="AQ52" s="541">
        <v>2.919</v>
      </c>
      <c r="AR52" s="541">
        <v>107.7</v>
      </c>
      <c r="AS52" s="541">
        <v>393.7</v>
      </c>
      <c r="AT52" s="541"/>
      <c r="AU52" s="541">
        <v>139.0</v>
      </c>
      <c r="AV52" s="541"/>
      <c r="AW52" s="541">
        <v>206.7</v>
      </c>
      <c r="AX52" s="541">
        <v>0.974</v>
      </c>
      <c r="AY52" s="541">
        <v>118.3</v>
      </c>
      <c r="AZ52" s="541">
        <v>211.2</v>
      </c>
      <c r="BA52" s="541">
        <v>125.2</v>
      </c>
      <c r="BB52" s="541"/>
      <c r="BC52" s="541">
        <v>311.6</v>
      </c>
      <c r="BD52" s="541"/>
      <c r="BE52" s="541">
        <v>182.8</v>
      </c>
      <c r="BF52" s="541">
        <v>195.4</v>
      </c>
      <c r="BG52" s="541">
        <v>0.461</v>
      </c>
      <c r="BH52" s="541">
        <v>0.317</v>
      </c>
      <c r="BI52" s="541">
        <v>0.426</v>
      </c>
      <c r="BJ52" s="541">
        <v>1.438</v>
      </c>
      <c r="BK52" s="541">
        <v>0.494</v>
      </c>
      <c r="BL52" s="541">
        <v>0.444</v>
      </c>
      <c r="BM52" s="541"/>
      <c r="BN52" s="541">
        <v>3.9</v>
      </c>
      <c r="BO52" s="541">
        <v>3.219</v>
      </c>
      <c r="BP52" s="541">
        <v>3.508</v>
      </c>
      <c r="BQ52" s="541"/>
      <c r="BR52" s="541"/>
      <c r="BS52" s="541"/>
      <c r="BT52" s="541"/>
      <c r="BU52" s="542"/>
    </row>
    <row r="53">
      <c r="A53" s="535">
        <v>37986.0</v>
      </c>
      <c r="B53" s="536">
        <v>185400.0</v>
      </c>
      <c r="C53" s="537">
        <v>196000.0</v>
      </c>
      <c r="D53" s="538">
        <v>0.058499999999999996</v>
      </c>
      <c r="E53" s="538">
        <v>0.0098</v>
      </c>
      <c r="F53" s="538">
        <v>0.042699999999999995</v>
      </c>
      <c r="G53" s="538">
        <v>0.01967767</v>
      </c>
      <c r="H53" s="539"/>
      <c r="I53" s="540">
        <v>70080.0</v>
      </c>
      <c r="J53" s="536"/>
      <c r="K53" s="537">
        <v>370000.0</v>
      </c>
      <c r="L53" s="537">
        <v>1987000.0</v>
      </c>
      <c r="M53" s="538">
        <v>0.057</v>
      </c>
      <c r="N53" s="370">
        <v>0.0176</v>
      </c>
      <c r="O53" s="370">
        <v>0.12215914</v>
      </c>
      <c r="P53" s="370"/>
      <c r="Q53" s="370">
        <v>0.0285</v>
      </c>
      <c r="R53" s="370">
        <v>0.0221</v>
      </c>
      <c r="S53" s="370">
        <v>0.0443</v>
      </c>
      <c r="T53" s="538">
        <v>0.102</v>
      </c>
      <c r="U53" s="537">
        <v>3414000.0</v>
      </c>
      <c r="V53" s="538">
        <v>0.098</v>
      </c>
      <c r="W53" s="537">
        <v>2294700.0</v>
      </c>
      <c r="X53" s="541">
        <v>178.4</v>
      </c>
      <c r="Y53" s="541"/>
      <c r="Z53" s="541">
        <v>114.1</v>
      </c>
      <c r="AA53" s="541">
        <v>204.7</v>
      </c>
      <c r="AB53" s="541">
        <v>100.0</v>
      </c>
      <c r="AC53" s="541">
        <v>0.09</v>
      </c>
      <c r="AD53" s="541">
        <v>2.947</v>
      </c>
      <c r="AE53" s="541">
        <v>1.559</v>
      </c>
      <c r="AF53" s="541">
        <v>0.954</v>
      </c>
      <c r="AG53" s="541"/>
      <c r="AH53" s="541">
        <v>138.7</v>
      </c>
      <c r="AI53" s="541">
        <v>119.6</v>
      </c>
      <c r="AJ53" s="541">
        <v>303.0</v>
      </c>
      <c r="AK53" s="541">
        <v>183.5</v>
      </c>
      <c r="AL53" s="541">
        <v>166.5</v>
      </c>
      <c r="AM53" s="541">
        <v>100.0</v>
      </c>
      <c r="AN53" s="541">
        <v>97.1</v>
      </c>
      <c r="AO53" s="541">
        <v>169.9</v>
      </c>
      <c r="AP53" s="541">
        <v>2.232</v>
      </c>
      <c r="AQ53" s="541">
        <v>2.875</v>
      </c>
      <c r="AR53" s="541">
        <v>107.7</v>
      </c>
      <c r="AS53" s="541">
        <v>399.5</v>
      </c>
      <c r="AT53" s="541"/>
      <c r="AU53" s="541">
        <v>131.0</v>
      </c>
      <c r="AV53" s="541"/>
      <c r="AW53" s="541">
        <v>207.7</v>
      </c>
      <c r="AX53" s="541">
        <v>0.991</v>
      </c>
      <c r="AY53" s="541">
        <v>120.0</v>
      </c>
      <c r="AZ53" s="541">
        <v>205.6</v>
      </c>
      <c r="BA53" s="541">
        <v>124.7</v>
      </c>
      <c r="BB53" s="541"/>
      <c r="BC53" s="541">
        <v>314.9</v>
      </c>
      <c r="BD53" s="541"/>
      <c r="BE53" s="541">
        <v>184.3</v>
      </c>
      <c r="BF53" s="541">
        <v>194.3</v>
      </c>
      <c r="BG53" s="541">
        <v>0.482</v>
      </c>
      <c r="BH53" s="541">
        <v>0.287</v>
      </c>
      <c r="BI53" s="541">
        <v>0.422</v>
      </c>
      <c r="BJ53" s="541">
        <v>1.533</v>
      </c>
      <c r="BK53" s="541">
        <v>0.504</v>
      </c>
      <c r="BL53" s="541">
        <v>0.439</v>
      </c>
      <c r="BM53" s="541"/>
      <c r="BN53" s="541">
        <v>4.067</v>
      </c>
      <c r="BO53" s="541">
        <v>3.182</v>
      </c>
      <c r="BP53" s="541">
        <v>3.583</v>
      </c>
      <c r="BQ53" s="541">
        <v>100.0</v>
      </c>
      <c r="BR53" s="541">
        <v>0.862</v>
      </c>
      <c r="BS53" s="541"/>
      <c r="BT53" s="541">
        <v>100.0</v>
      </c>
      <c r="BU53" s="542"/>
    </row>
    <row r="54">
      <c r="A54" s="535">
        <v>38077.0</v>
      </c>
      <c r="B54" s="536">
        <v>182700.0</v>
      </c>
      <c r="C54" s="537">
        <v>209600.0</v>
      </c>
      <c r="D54" s="538">
        <v>0.054000000000000006</v>
      </c>
      <c r="E54" s="538">
        <v>0.01</v>
      </c>
      <c r="F54" s="538">
        <v>0.0386</v>
      </c>
      <c r="G54" s="538">
        <v>0.02126567</v>
      </c>
      <c r="H54" s="539"/>
      <c r="I54" s="540">
        <v>69970.0</v>
      </c>
      <c r="J54" s="536"/>
      <c r="K54" s="537">
        <v>381000.0</v>
      </c>
      <c r="L54" s="537">
        <v>2066000.0</v>
      </c>
      <c r="M54" s="538">
        <v>0.057999999999999996</v>
      </c>
      <c r="N54" s="370">
        <v>0.0165</v>
      </c>
      <c r="O54" s="370">
        <v>0.12219274000000001</v>
      </c>
      <c r="P54" s="370"/>
      <c r="Q54" s="370">
        <v>0.0257</v>
      </c>
      <c r="R54" s="370">
        <v>0.0196</v>
      </c>
      <c r="S54" s="370">
        <v>0.0421</v>
      </c>
      <c r="T54" s="538">
        <v>0.10400000000000001</v>
      </c>
      <c r="U54" s="537">
        <v>3525000.0</v>
      </c>
      <c r="V54" s="538">
        <v>0.1</v>
      </c>
      <c r="W54" s="537">
        <v>2313700.0</v>
      </c>
      <c r="X54" s="541">
        <v>204.7</v>
      </c>
      <c r="Y54" s="541"/>
      <c r="Z54" s="541">
        <v>111.4</v>
      </c>
      <c r="AA54" s="541">
        <v>208.6</v>
      </c>
      <c r="AB54" s="541">
        <v>101.7</v>
      </c>
      <c r="AC54" s="541">
        <v>0.091</v>
      </c>
      <c r="AD54" s="541">
        <v>2.786</v>
      </c>
      <c r="AE54" s="541">
        <v>1.625</v>
      </c>
      <c r="AF54" s="541">
        <v>0.947</v>
      </c>
      <c r="AG54" s="541"/>
      <c r="AH54" s="541">
        <v>141.5</v>
      </c>
      <c r="AI54" s="541">
        <v>120.9</v>
      </c>
      <c r="AJ54" s="541">
        <v>306.5</v>
      </c>
      <c r="AK54" s="541">
        <v>184.2</v>
      </c>
      <c r="AL54" s="541">
        <v>168.1</v>
      </c>
      <c r="AM54" s="541">
        <v>100.6</v>
      </c>
      <c r="AN54" s="541">
        <v>96.8</v>
      </c>
      <c r="AO54" s="541">
        <v>180.0</v>
      </c>
      <c r="AP54" s="541">
        <v>2.196</v>
      </c>
      <c r="AQ54" s="541">
        <v>2.932</v>
      </c>
      <c r="AR54" s="541">
        <v>107.8</v>
      </c>
      <c r="AS54" s="541">
        <v>406.6</v>
      </c>
      <c r="AT54" s="541"/>
      <c r="AU54" s="541">
        <v>131.8</v>
      </c>
      <c r="AV54" s="541"/>
      <c r="AW54" s="541">
        <v>209.1</v>
      </c>
      <c r="AX54" s="541">
        <v>0.992</v>
      </c>
      <c r="AY54" s="541">
        <v>121.9</v>
      </c>
      <c r="AZ54" s="541">
        <v>209.9</v>
      </c>
      <c r="BA54" s="541">
        <v>125.7</v>
      </c>
      <c r="BB54" s="541"/>
      <c r="BC54" s="541">
        <v>318.1</v>
      </c>
      <c r="BD54" s="541"/>
      <c r="BE54" s="541">
        <v>185.8</v>
      </c>
      <c r="BF54" s="541">
        <v>195.8</v>
      </c>
      <c r="BG54" s="541">
        <v>0.504</v>
      </c>
      <c r="BH54" s="541">
        <v>0.3</v>
      </c>
      <c r="BI54" s="541">
        <v>0.426</v>
      </c>
      <c r="BJ54" s="541">
        <v>1.529</v>
      </c>
      <c r="BK54" s="541">
        <v>0.5</v>
      </c>
      <c r="BL54" s="541">
        <v>0.459</v>
      </c>
      <c r="BM54" s="541"/>
      <c r="BN54" s="541">
        <v>4.079</v>
      </c>
      <c r="BO54" s="541">
        <v>3.129</v>
      </c>
      <c r="BP54" s="541">
        <v>3.435</v>
      </c>
      <c r="BQ54" s="541"/>
      <c r="BR54" s="541">
        <v>0.73</v>
      </c>
      <c r="BS54" s="541"/>
      <c r="BT54" s="541">
        <v>100.8</v>
      </c>
      <c r="BU54" s="542"/>
    </row>
    <row r="55">
      <c r="A55" s="535">
        <v>38168.0</v>
      </c>
      <c r="B55" s="536">
        <v>201800.0</v>
      </c>
      <c r="C55" s="537">
        <v>215700.0</v>
      </c>
      <c r="D55" s="538">
        <v>0.0625</v>
      </c>
      <c r="E55" s="538">
        <v>0.0103</v>
      </c>
      <c r="F55" s="538">
        <v>0.046200000000000005</v>
      </c>
      <c r="G55" s="538">
        <v>0.02370793</v>
      </c>
      <c r="H55" s="539"/>
      <c r="I55" s="540">
        <v>69970.0</v>
      </c>
      <c r="J55" s="536"/>
      <c r="K55" s="537">
        <v>383000.0</v>
      </c>
      <c r="L55" s="537">
        <v>2020000.0</v>
      </c>
      <c r="M55" s="538">
        <v>0.055999999999999994</v>
      </c>
      <c r="N55" s="370">
        <v>0.016</v>
      </c>
      <c r="O55" s="370">
        <v>0.12157168</v>
      </c>
      <c r="P55" s="370"/>
      <c r="Q55" s="370">
        <v>0.023</v>
      </c>
      <c r="R55" s="370">
        <v>0.0179</v>
      </c>
      <c r="S55" s="370">
        <v>0.0415</v>
      </c>
      <c r="T55" s="538">
        <v>0.102</v>
      </c>
      <c r="U55" s="537">
        <v>3337000.0</v>
      </c>
      <c r="V55" s="538">
        <v>0.096</v>
      </c>
      <c r="W55" s="537">
        <v>2383600.0</v>
      </c>
      <c r="X55" s="541">
        <v>218.6</v>
      </c>
      <c r="Y55" s="541"/>
      <c r="Z55" s="541">
        <v>113.9</v>
      </c>
      <c r="AA55" s="541">
        <v>210.8</v>
      </c>
      <c r="AB55" s="541">
        <v>103.6</v>
      </c>
      <c r="AC55" s="541">
        <v>0.099</v>
      </c>
      <c r="AD55" s="541">
        <v>3.574</v>
      </c>
      <c r="AE55" s="541">
        <v>1.311</v>
      </c>
      <c r="AF55" s="541">
        <v>0.979</v>
      </c>
      <c r="AG55" s="541"/>
      <c r="AH55" s="541">
        <v>144.7</v>
      </c>
      <c r="AI55" s="541">
        <v>121.4</v>
      </c>
      <c r="AJ55" s="541">
        <v>309.8</v>
      </c>
      <c r="AK55" s="541">
        <v>186.4</v>
      </c>
      <c r="AL55" s="541">
        <v>173.1</v>
      </c>
      <c r="AM55" s="541">
        <v>101.6</v>
      </c>
      <c r="AN55" s="541">
        <v>96.7</v>
      </c>
      <c r="AO55" s="541">
        <v>189.1</v>
      </c>
      <c r="AP55" s="541">
        <v>2.078</v>
      </c>
      <c r="AQ55" s="541">
        <v>2.75</v>
      </c>
      <c r="AR55" s="541">
        <v>108.2</v>
      </c>
      <c r="AS55" s="541">
        <v>413.2</v>
      </c>
      <c r="AT55" s="541"/>
      <c r="AU55" s="541">
        <v>129.9</v>
      </c>
      <c r="AV55" s="541"/>
      <c r="AW55" s="541">
        <v>210.9</v>
      </c>
      <c r="AX55" s="541">
        <v>1.047</v>
      </c>
      <c r="AY55" s="541">
        <v>123.8</v>
      </c>
      <c r="AZ55" s="541">
        <v>212.3</v>
      </c>
      <c r="BA55" s="541">
        <v>125.6</v>
      </c>
      <c r="BB55" s="541"/>
      <c r="BC55" s="541">
        <v>322.6</v>
      </c>
      <c r="BD55" s="541"/>
      <c r="BE55" s="541">
        <v>187.0</v>
      </c>
      <c r="BF55" s="541">
        <v>196.9</v>
      </c>
      <c r="BG55" s="541">
        <v>0.538</v>
      </c>
      <c r="BH55" s="541">
        <v>0.312</v>
      </c>
      <c r="BI55" s="541">
        <v>0.425</v>
      </c>
      <c r="BJ55" s="541">
        <v>1.331</v>
      </c>
      <c r="BK55" s="541">
        <v>0.498</v>
      </c>
      <c r="BL55" s="541">
        <v>0.462</v>
      </c>
      <c r="BM55" s="541"/>
      <c r="BN55" s="541">
        <v>4.55</v>
      </c>
      <c r="BO55" s="541">
        <v>3.42</v>
      </c>
      <c r="BP55" s="541">
        <v>3.446</v>
      </c>
      <c r="BQ55" s="541"/>
      <c r="BR55" s="541">
        <v>0.878</v>
      </c>
      <c r="BS55" s="541"/>
      <c r="BT55" s="541">
        <v>101.5</v>
      </c>
      <c r="BU55" s="542"/>
    </row>
    <row r="56">
      <c r="A56" s="535">
        <v>38260.0</v>
      </c>
      <c r="B56" s="536">
        <v>197200.0</v>
      </c>
      <c r="C56" s="537">
        <v>211600.0</v>
      </c>
      <c r="D56" s="538">
        <v>0.0572</v>
      </c>
      <c r="E56" s="538">
        <v>0.0161</v>
      </c>
      <c r="F56" s="538">
        <v>0.0414</v>
      </c>
      <c r="G56" s="538">
        <v>0.0223192</v>
      </c>
      <c r="H56" s="539"/>
      <c r="I56" s="540">
        <v>69970.0</v>
      </c>
      <c r="J56" s="536"/>
      <c r="K56" s="537">
        <v>410000.0</v>
      </c>
      <c r="L56" s="537">
        <v>2041000.0</v>
      </c>
      <c r="M56" s="538">
        <v>0.054000000000000006</v>
      </c>
      <c r="N56" s="370">
        <v>0.015600000000000001</v>
      </c>
      <c r="O56" s="370">
        <v>0.12272636</v>
      </c>
      <c r="P56" s="370"/>
      <c r="Q56" s="370">
        <v>0.0203</v>
      </c>
      <c r="R56" s="370">
        <v>0.0174</v>
      </c>
      <c r="S56" s="370">
        <v>0.04070000000000001</v>
      </c>
      <c r="T56" s="538">
        <v>0.10099999999999999</v>
      </c>
      <c r="U56" s="537">
        <v>3821000.0</v>
      </c>
      <c r="V56" s="538">
        <v>0.094</v>
      </c>
      <c r="W56" s="537">
        <v>2419300.0</v>
      </c>
      <c r="X56" s="541">
        <v>231.1</v>
      </c>
      <c r="Y56" s="541"/>
      <c r="Z56" s="541">
        <v>117.5</v>
      </c>
      <c r="AA56" s="541">
        <v>213.7</v>
      </c>
      <c r="AB56" s="541">
        <v>106.4</v>
      </c>
      <c r="AC56" s="541">
        <v>0.099</v>
      </c>
      <c r="AD56" s="541">
        <v>3.149</v>
      </c>
      <c r="AE56" s="541">
        <v>1.145</v>
      </c>
      <c r="AF56" s="541">
        <v>0.985</v>
      </c>
      <c r="AG56" s="541"/>
      <c r="AH56" s="541">
        <v>146.0</v>
      </c>
      <c r="AI56" s="541">
        <v>122.2</v>
      </c>
      <c r="AJ56" s="541">
        <v>312.9</v>
      </c>
      <c r="AK56" s="541">
        <v>186.9</v>
      </c>
      <c r="AL56" s="541">
        <v>175.6</v>
      </c>
      <c r="AM56" s="541">
        <v>102.5</v>
      </c>
      <c r="AN56" s="541">
        <v>98.0</v>
      </c>
      <c r="AO56" s="541">
        <v>193.6</v>
      </c>
      <c r="AP56" s="541">
        <v>2.121</v>
      </c>
      <c r="AQ56" s="541">
        <v>2.874</v>
      </c>
      <c r="AR56" s="541">
        <v>109.3</v>
      </c>
      <c r="AS56" s="541">
        <v>420.3</v>
      </c>
      <c r="AT56" s="541"/>
      <c r="AU56" s="541">
        <v>135.5</v>
      </c>
      <c r="AV56" s="541"/>
      <c r="AW56" s="541">
        <v>212.5</v>
      </c>
      <c r="AX56" s="541">
        <v>1.034</v>
      </c>
      <c r="AY56" s="541">
        <v>125.7</v>
      </c>
      <c r="AZ56" s="541">
        <v>205.3</v>
      </c>
      <c r="BA56" s="541">
        <v>125.0</v>
      </c>
      <c r="BB56" s="541"/>
      <c r="BC56" s="541">
        <v>325.1</v>
      </c>
      <c r="BD56" s="541"/>
      <c r="BE56" s="541">
        <v>188.9</v>
      </c>
      <c r="BF56" s="541">
        <v>199.1</v>
      </c>
      <c r="BG56" s="541">
        <v>0.565</v>
      </c>
      <c r="BH56" s="541">
        <v>0.307</v>
      </c>
      <c r="BI56" s="541">
        <v>0.426</v>
      </c>
      <c r="BJ56" s="541">
        <v>1.321</v>
      </c>
      <c r="BK56" s="541">
        <v>0.488</v>
      </c>
      <c r="BL56" s="541">
        <v>0.446</v>
      </c>
      <c r="BM56" s="541"/>
      <c r="BN56" s="541">
        <v>4.459</v>
      </c>
      <c r="BO56" s="541">
        <v>3.589</v>
      </c>
      <c r="BP56" s="541">
        <v>3.244</v>
      </c>
      <c r="BQ56" s="541"/>
      <c r="BR56" s="541">
        <v>1.142</v>
      </c>
      <c r="BS56" s="541"/>
      <c r="BT56" s="541">
        <v>101.4</v>
      </c>
      <c r="BU56" s="542"/>
    </row>
    <row r="57">
      <c r="A57" s="535">
        <v>38352.0</v>
      </c>
      <c r="B57" s="536">
        <v>200400.0</v>
      </c>
      <c r="C57" s="537">
        <v>229600.0</v>
      </c>
      <c r="D57" s="538">
        <v>0.0581</v>
      </c>
      <c r="E57" s="538">
        <v>0.0216</v>
      </c>
      <c r="F57" s="538">
        <v>0.0424</v>
      </c>
      <c r="G57" s="538">
        <v>0.02304188</v>
      </c>
      <c r="H57" s="539"/>
      <c r="I57" s="540">
        <v>69970.0</v>
      </c>
      <c r="J57" s="536"/>
      <c r="K57" s="537">
        <v>422000.0</v>
      </c>
      <c r="L57" s="537">
        <v>2082000.0</v>
      </c>
      <c r="M57" s="538">
        <v>0.054000000000000006</v>
      </c>
      <c r="N57" s="370">
        <v>0.0141</v>
      </c>
      <c r="O57" s="370">
        <v>0.12277015000000001</v>
      </c>
      <c r="P57" s="370"/>
      <c r="Q57" s="370">
        <v>0.0182</v>
      </c>
      <c r="R57" s="370">
        <v>0.0169</v>
      </c>
      <c r="S57" s="370">
        <v>0.0403</v>
      </c>
      <c r="T57" s="538">
        <v>0.1</v>
      </c>
      <c r="U57" s="537">
        <v>4074000.0</v>
      </c>
      <c r="V57" s="538">
        <v>0.09300000000000001</v>
      </c>
      <c r="W57" s="537">
        <v>2430200.0</v>
      </c>
      <c r="X57" s="541">
        <v>196.1</v>
      </c>
      <c r="Y57" s="541"/>
      <c r="Z57" s="541">
        <v>119.5</v>
      </c>
      <c r="AA57" s="541">
        <v>214.8</v>
      </c>
      <c r="AB57" s="541">
        <v>107.7</v>
      </c>
      <c r="AC57" s="541">
        <v>0.092</v>
      </c>
      <c r="AD57" s="541">
        <v>3.233</v>
      </c>
      <c r="AE57" s="541">
        <v>1.199</v>
      </c>
      <c r="AF57" s="541">
        <v>0.97</v>
      </c>
      <c r="AG57" s="541"/>
      <c r="AH57" s="541">
        <v>147.8</v>
      </c>
      <c r="AI57" s="541">
        <v>122.7</v>
      </c>
      <c r="AJ57" s="541">
        <v>315.8</v>
      </c>
      <c r="AK57" s="541">
        <v>188.4</v>
      </c>
      <c r="AL57" s="541">
        <v>179.0</v>
      </c>
      <c r="AM57" s="541">
        <v>103.8</v>
      </c>
      <c r="AN57" s="541">
        <v>97.6</v>
      </c>
      <c r="AO57" s="541">
        <v>193.6</v>
      </c>
      <c r="AP57" s="541">
        <v>2.14</v>
      </c>
      <c r="AQ57" s="541">
        <v>2.776</v>
      </c>
      <c r="AR57" s="541">
        <v>109.9</v>
      </c>
      <c r="AS57" s="541">
        <v>426.5</v>
      </c>
      <c r="AT57" s="541"/>
      <c r="AU57" s="541">
        <v>138.4</v>
      </c>
      <c r="AV57" s="541"/>
      <c r="AW57" s="541">
        <v>213.7</v>
      </c>
      <c r="AX57" s="541">
        <v>1.154</v>
      </c>
      <c r="AY57" s="541">
        <v>126.6</v>
      </c>
      <c r="AZ57" s="541">
        <v>205.4</v>
      </c>
      <c r="BA57" s="541">
        <v>125.5</v>
      </c>
      <c r="BB57" s="541"/>
      <c r="BC57" s="541">
        <v>327.5</v>
      </c>
      <c r="BD57" s="541"/>
      <c r="BE57" s="541">
        <v>189.9</v>
      </c>
      <c r="BF57" s="541">
        <v>201.2</v>
      </c>
      <c r="BG57" s="541">
        <v>0.572</v>
      </c>
      <c r="BH57" s="541">
        <v>0.285</v>
      </c>
      <c r="BI57" s="541">
        <v>0.43</v>
      </c>
      <c r="BJ57" s="541">
        <v>2.467</v>
      </c>
      <c r="BK57" s="541">
        <v>0.474</v>
      </c>
      <c r="BL57" s="541">
        <v>0.449</v>
      </c>
      <c r="BM57" s="541"/>
      <c r="BN57" s="541">
        <v>4.099</v>
      </c>
      <c r="BO57" s="541">
        <v>3.369</v>
      </c>
      <c r="BP57" s="541">
        <v>3.35</v>
      </c>
      <c r="BQ57" s="541"/>
      <c r="BR57" s="541">
        <v>0.865</v>
      </c>
      <c r="BS57" s="541"/>
      <c r="BT57" s="541">
        <v>101.5</v>
      </c>
      <c r="BU57" s="542"/>
    </row>
    <row r="58">
      <c r="A58" s="535">
        <v>38442.0</v>
      </c>
      <c r="B58" s="536">
        <v>201500.0</v>
      </c>
      <c r="C58" s="537">
        <v>229300.0</v>
      </c>
      <c r="D58" s="538">
        <v>0.0604</v>
      </c>
      <c r="E58" s="538">
        <v>0.0263</v>
      </c>
      <c r="F58" s="538">
        <v>0.045</v>
      </c>
      <c r="G58" s="538">
        <v>0.02238654</v>
      </c>
      <c r="H58" s="539"/>
      <c r="I58" s="540">
        <v>71060.0</v>
      </c>
      <c r="J58" s="536"/>
      <c r="K58" s="537">
        <v>445000.0</v>
      </c>
      <c r="L58" s="537">
        <v>2062000.0</v>
      </c>
      <c r="M58" s="538">
        <v>0.052000000000000005</v>
      </c>
      <c r="N58" s="370">
        <v>0.014199999999999999</v>
      </c>
      <c r="O58" s="370">
        <v>0.14799802</v>
      </c>
      <c r="P58" s="370"/>
      <c r="Q58" s="370">
        <v>0.016200000000000003</v>
      </c>
      <c r="R58" s="370">
        <v>0.0161</v>
      </c>
      <c r="S58" s="370">
        <v>0.037000000000000005</v>
      </c>
      <c r="T58" s="538">
        <v>0.10099999999999999</v>
      </c>
      <c r="U58" s="537">
        <v>4044000.0</v>
      </c>
      <c r="V58" s="538">
        <v>0.091</v>
      </c>
      <c r="W58" s="537">
        <v>2491900.0</v>
      </c>
      <c r="X58" s="541">
        <v>215.2</v>
      </c>
      <c r="Y58" s="541"/>
      <c r="Z58" s="541">
        <v>120.1</v>
      </c>
      <c r="AA58" s="541">
        <v>218.1</v>
      </c>
      <c r="AB58" s="541">
        <v>112.0</v>
      </c>
      <c r="AC58" s="541">
        <v>0.094</v>
      </c>
      <c r="AD58" s="541">
        <v>3.226</v>
      </c>
      <c r="AE58" s="541">
        <v>1.132</v>
      </c>
      <c r="AF58" s="541">
        <v>1.002</v>
      </c>
      <c r="AG58" s="541"/>
      <c r="AH58" s="541">
        <v>150.0</v>
      </c>
      <c r="AI58" s="541">
        <v>123.6</v>
      </c>
      <c r="AJ58" s="541">
        <v>319.7</v>
      </c>
      <c r="AK58" s="541">
        <v>189.1</v>
      </c>
      <c r="AL58" s="541">
        <v>183.3</v>
      </c>
      <c r="AM58" s="541">
        <v>106.8</v>
      </c>
      <c r="AN58" s="541">
        <v>99.5</v>
      </c>
      <c r="AO58" s="541">
        <v>217.4</v>
      </c>
      <c r="AP58" s="541">
        <v>2.218</v>
      </c>
      <c r="AQ58" s="541">
        <v>3.009</v>
      </c>
      <c r="AR58" s="541">
        <v>110.9</v>
      </c>
      <c r="AS58" s="541">
        <v>433.0</v>
      </c>
      <c r="AT58" s="541"/>
      <c r="AU58" s="541">
        <v>138.3</v>
      </c>
      <c r="AV58" s="541"/>
      <c r="AW58" s="541">
        <v>215.4</v>
      </c>
      <c r="AX58" s="541">
        <v>1.096</v>
      </c>
      <c r="AY58" s="541">
        <v>128.6</v>
      </c>
      <c r="AZ58" s="541">
        <v>210.1</v>
      </c>
      <c r="BA58" s="541">
        <v>126.1</v>
      </c>
      <c r="BB58" s="541"/>
      <c r="BC58" s="541">
        <v>330.2</v>
      </c>
      <c r="BD58" s="541"/>
      <c r="BE58" s="541">
        <v>191.7</v>
      </c>
      <c r="BF58" s="541">
        <v>203.3</v>
      </c>
      <c r="BG58" s="541">
        <v>0.57</v>
      </c>
      <c r="BH58" s="541">
        <v>0.326</v>
      </c>
      <c r="BI58" s="541">
        <v>0.433</v>
      </c>
      <c r="BJ58" s="541">
        <v>1.548</v>
      </c>
      <c r="BK58" s="541">
        <v>0.507</v>
      </c>
      <c r="BL58" s="541">
        <v>0.44</v>
      </c>
      <c r="BM58" s="541"/>
      <c r="BN58" s="541">
        <v>4.354</v>
      </c>
      <c r="BO58" s="541">
        <v>3.355</v>
      </c>
      <c r="BP58" s="541">
        <v>3.224</v>
      </c>
      <c r="BQ58" s="541"/>
      <c r="BR58" s="541">
        <v>0.783</v>
      </c>
      <c r="BS58" s="541"/>
      <c r="BT58" s="541">
        <v>101.5</v>
      </c>
      <c r="BU58" s="542"/>
    </row>
    <row r="59">
      <c r="A59" s="535">
        <v>38533.0</v>
      </c>
      <c r="B59" s="536">
        <v>229000.0</v>
      </c>
      <c r="C59" s="537">
        <v>226100.0</v>
      </c>
      <c r="D59" s="538">
        <v>0.0553</v>
      </c>
      <c r="E59" s="538">
        <v>0.0304</v>
      </c>
      <c r="F59" s="538">
        <v>0.0394</v>
      </c>
      <c r="G59" s="538">
        <v>0.021910080000000002</v>
      </c>
      <c r="H59" s="539"/>
      <c r="I59" s="540">
        <v>71060.0</v>
      </c>
      <c r="J59" s="536"/>
      <c r="K59" s="537">
        <v>455000.0</v>
      </c>
      <c r="L59" s="537">
        <v>2178000.0</v>
      </c>
      <c r="M59" s="538">
        <v>0.05</v>
      </c>
      <c r="N59" s="370">
        <v>0.015500000000000002</v>
      </c>
      <c r="O59" s="370">
        <v>0.14828576000000002</v>
      </c>
      <c r="P59" s="370"/>
      <c r="Q59" s="370">
        <v>0.015</v>
      </c>
      <c r="R59" s="370">
        <v>0.0151</v>
      </c>
      <c r="S59" s="370">
        <v>0.0367</v>
      </c>
      <c r="T59" s="538">
        <v>0.098</v>
      </c>
      <c r="U59" s="537">
        <v>4062000.0</v>
      </c>
      <c r="V59" s="538">
        <v>0.09</v>
      </c>
      <c r="W59" s="537">
        <v>2529300.0</v>
      </c>
      <c r="X59" s="541">
        <v>209.6</v>
      </c>
      <c r="Y59" s="541"/>
      <c r="Z59" s="541">
        <v>128.8</v>
      </c>
      <c r="AA59" s="541">
        <v>219.1</v>
      </c>
      <c r="AB59" s="541">
        <v>113.8</v>
      </c>
      <c r="AC59" s="541">
        <v>0.104</v>
      </c>
      <c r="AD59" s="541">
        <v>3.122</v>
      </c>
      <c r="AE59" s="541">
        <v>1.139</v>
      </c>
      <c r="AF59" s="541">
        <v>1.09</v>
      </c>
      <c r="AG59" s="541"/>
      <c r="AH59" s="541">
        <v>152.0</v>
      </c>
      <c r="AI59" s="541">
        <v>123.6</v>
      </c>
      <c r="AJ59" s="541">
        <v>322.8</v>
      </c>
      <c r="AK59" s="541">
        <v>190.5</v>
      </c>
      <c r="AL59" s="541">
        <v>184.6</v>
      </c>
      <c r="AM59" s="541">
        <v>108.4</v>
      </c>
      <c r="AN59" s="541">
        <v>99.8</v>
      </c>
      <c r="AO59" s="541">
        <v>219.6</v>
      </c>
      <c r="AP59" s="541">
        <v>2.338</v>
      </c>
      <c r="AQ59" s="541">
        <v>3.416</v>
      </c>
      <c r="AR59" s="541">
        <v>111.2</v>
      </c>
      <c r="AS59" s="541">
        <v>440.4</v>
      </c>
      <c r="AT59" s="541"/>
      <c r="AU59" s="541">
        <v>139.3</v>
      </c>
      <c r="AV59" s="541"/>
      <c r="AW59" s="541">
        <v>217.0</v>
      </c>
      <c r="AX59" s="541">
        <v>1.124</v>
      </c>
      <c r="AY59" s="541">
        <v>130.1</v>
      </c>
      <c r="AZ59" s="541">
        <v>222.4</v>
      </c>
      <c r="BA59" s="541">
        <v>126.0</v>
      </c>
      <c r="BB59" s="541"/>
      <c r="BC59" s="541">
        <v>325.4</v>
      </c>
      <c r="BD59" s="541"/>
      <c r="BE59" s="541">
        <v>193.2</v>
      </c>
      <c r="BF59" s="541">
        <v>203.0</v>
      </c>
      <c r="BG59" s="541">
        <v>0.547</v>
      </c>
      <c r="BH59" s="541">
        <v>0.337</v>
      </c>
      <c r="BI59" s="541">
        <v>0.428</v>
      </c>
      <c r="BJ59" s="541">
        <v>1.655</v>
      </c>
      <c r="BK59" s="541">
        <v>0.493</v>
      </c>
      <c r="BL59" s="541">
        <v>0.455</v>
      </c>
      <c r="BM59" s="541"/>
      <c r="BN59" s="541">
        <v>4.44</v>
      </c>
      <c r="BO59" s="541">
        <v>3.457</v>
      </c>
      <c r="BP59" s="541">
        <v>3.519</v>
      </c>
      <c r="BQ59" s="541"/>
      <c r="BR59" s="541">
        <v>1.012</v>
      </c>
      <c r="BS59" s="541"/>
      <c r="BT59" s="541">
        <v>102.6</v>
      </c>
      <c r="BU59" s="542"/>
    </row>
    <row r="60">
      <c r="A60" s="535">
        <v>38625.0</v>
      </c>
      <c r="B60" s="536">
        <v>225400.0</v>
      </c>
      <c r="C60" s="537">
        <v>240400.0</v>
      </c>
      <c r="D60" s="538">
        <v>0.0591</v>
      </c>
      <c r="E60" s="538">
        <v>0.0362</v>
      </c>
      <c r="F60" s="538">
        <v>0.0434</v>
      </c>
      <c r="G60" s="538">
        <v>0.02326514</v>
      </c>
      <c r="H60" s="539"/>
      <c r="I60" s="540">
        <v>71060.0</v>
      </c>
      <c r="J60" s="536"/>
      <c r="K60" s="537">
        <v>487000.0</v>
      </c>
      <c r="L60" s="537">
        <v>2263000.0</v>
      </c>
      <c r="M60" s="538">
        <v>0.05</v>
      </c>
      <c r="N60" s="370">
        <v>0.0159</v>
      </c>
      <c r="O60" s="370">
        <v>0.15139959</v>
      </c>
      <c r="P60" s="370"/>
      <c r="Q60" s="370">
        <v>0.0147</v>
      </c>
      <c r="R60" s="370">
        <v>0.015500000000000002</v>
      </c>
      <c r="S60" s="370">
        <v>0.039</v>
      </c>
      <c r="T60" s="538">
        <v>0.099</v>
      </c>
      <c r="U60" s="537">
        <v>4352000.0</v>
      </c>
      <c r="V60" s="538">
        <v>0.09</v>
      </c>
      <c r="W60" s="537">
        <v>2600100.0</v>
      </c>
      <c r="X60" s="541">
        <v>202.4</v>
      </c>
      <c r="Y60" s="541"/>
      <c r="Z60" s="541">
        <v>134.9</v>
      </c>
      <c r="AA60" s="541">
        <v>218.6</v>
      </c>
      <c r="AB60" s="541">
        <v>117.0</v>
      </c>
      <c r="AC60" s="541">
        <v>0.106</v>
      </c>
      <c r="AD60" s="541">
        <v>3.133</v>
      </c>
      <c r="AE60" s="541">
        <v>1.279</v>
      </c>
      <c r="AF60" s="541">
        <v>1.052</v>
      </c>
      <c r="AG60" s="541"/>
      <c r="AH60" s="541">
        <v>152.6</v>
      </c>
      <c r="AI60" s="541">
        <v>123.7</v>
      </c>
      <c r="AJ60" s="541">
        <v>325.3</v>
      </c>
      <c r="AK60" s="541">
        <v>191.5</v>
      </c>
      <c r="AL60" s="541">
        <v>184.7</v>
      </c>
      <c r="AM60" s="541">
        <v>108.9</v>
      </c>
      <c r="AN60" s="541">
        <v>98.9</v>
      </c>
      <c r="AO60" s="541">
        <v>218.1</v>
      </c>
      <c r="AP60" s="541">
        <v>2.377</v>
      </c>
      <c r="AQ60" s="541">
        <v>3.376</v>
      </c>
      <c r="AR60" s="541">
        <v>112.7</v>
      </c>
      <c r="AS60" s="541">
        <v>446.6</v>
      </c>
      <c r="AT60" s="541"/>
      <c r="AU60" s="541">
        <v>140.3</v>
      </c>
      <c r="AV60" s="541"/>
      <c r="AW60" s="541">
        <v>218.7</v>
      </c>
      <c r="AX60" s="541">
        <v>1.324</v>
      </c>
      <c r="AY60" s="541">
        <v>131.4</v>
      </c>
      <c r="AZ60" s="541">
        <v>220.7</v>
      </c>
      <c r="BA60" s="541">
        <v>125.7</v>
      </c>
      <c r="BB60" s="541"/>
      <c r="BC60" s="541">
        <v>334.8</v>
      </c>
      <c r="BD60" s="541"/>
      <c r="BE60" s="541">
        <v>194.6</v>
      </c>
      <c r="BF60" s="541">
        <v>204.6</v>
      </c>
      <c r="BG60" s="541">
        <v>0.544</v>
      </c>
      <c r="BH60" s="541">
        <v>0.329</v>
      </c>
      <c r="BI60" s="541">
        <v>0.437</v>
      </c>
      <c r="BJ60" s="541">
        <v>1.429</v>
      </c>
      <c r="BK60" s="541">
        <v>0.485</v>
      </c>
      <c r="BL60" s="541">
        <v>0.482</v>
      </c>
      <c r="BM60" s="541"/>
      <c r="BN60" s="541">
        <v>4.321</v>
      </c>
      <c r="BO60" s="541">
        <v>3.404</v>
      </c>
      <c r="BP60" s="541">
        <v>3.302</v>
      </c>
      <c r="BQ60" s="541"/>
      <c r="BR60" s="541">
        <v>1.363</v>
      </c>
      <c r="BS60" s="541"/>
      <c r="BT60" s="541">
        <v>102.7</v>
      </c>
      <c r="BU60" s="542"/>
    </row>
    <row r="61">
      <c r="A61" s="535">
        <v>38717.0</v>
      </c>
      <c r="B61" s="536">
        <v>221600.0</v>
      </c>
      <c r="C61" s="537">
        <v>238600.0</v>
      </c>
      <c r="D61" s="538">
        <v>0.0622</v>
      </c>
      <c r="E61" s="538">
        <v>0.041600000000000005</v>
      </c>
      <c r="F61" s="538">
        <v>0.043899999999999995</v>
      </c>
      <c r="G61" s="538">
        <v>0.024630420000000004</v>
      </c>
      <c r="H61" s="539"/>
      <c r="I61" s="540">
        <v>71060.0</v>
      </c>
      <c r="J61" s="536"/>
      <c r="K61" s="537">
        <v>511000.0</v>
      </c>
      <c r="L61" s="537">
        <v>2120000.0</v>
      </c>
      <c r="M61" s="538">
        <v>0.049</v>
      </c>
      <c r="N61" s="370">
        <v>0.016399999999999998</v>
      </c>
      <c r="O61" s="370">
        <v>0.1502855</v>
      </c>
      <c r="P61" s="370"/>
      <c r="Q61" s="370">
        <v>0.0144</v>
      </c>
      <c r="R61" s="370">
        <v>0.016</v>
      </c>
      <c r="S61" s="370">
        <v>0.0354</v>
      </c>
      <c r="T61" s="538">
        <v>0.096</v>
      </c>
      <c r="U61" s="537">
        <v>4282000.0</v>
      </c>
      <c r="V61" s="538">
        <v>0.086</v>
      </c>
      <c r="W61" s="537">
        <v>2633500.0</v>
      </c>
      <c r="X61" s="541">
        <v>195.3</v>
      </c>
      <c r="Y61" s="541"/>
      <c r="Z61" s="541">
        <v>138.9</v>
      </c>
      <c r="AA61" s="541">
        <v>222.3</v>
      </c>
      <c r="AB61" s="541">
        <v>118.9</v>
      </c>
      <c r="AC61" s="541">
        <v>0.102</v>
      </c>
      <c r="AD61" s="541">
        <v>3.241</v>
      </c>
      <c r="AE61" s="541">
        <v>1.35</v>
      </c>
      <c r="AF61" s="541">
        <v>1.046</v>
      </c>
      <c r="AG61" s="541"/>
      <c r="AH61" s="541">
        <v>154.1</v>
      </c>
      <c r="AI61" s="541">
        <v>123.7</v>
      </c>
      <c r="AJ61" s="541">
        <v>329.2</v>
      </c>
      <c r="AK61" s="541">
        <v>192.9</v>
      </c>
      <c r="AL61" s="541">
        <v>185.7</v>
      </c>
      <c r="AM61" s="541">
        <v>109.4</v>
      </c>
      <c r="AN61" s="541">
        <v>99.7</v>
      </c>
      <c r="AO61" s="541">
        <v>217.0</v>
      </c>
      <c r="AP61" s="541">
        <v>2.303</v>
      </c>
      <c r="AQ61" s="541">
        <v>3.235</v>
      </c>
      <c r="AR61" s="541">
        <v>114.0</v>
      </c>
      <c r="AS61" s="541">
        <v>452.7</v>
      </c>
      <c r="AT61" s="541"/>
      <c r="AU61" s="541">
        <v>140.2</v>
      </c>
      <c r="AV61" s="541"/>
      <c r="AW61" s="541">
        <v>220.3</v>
      </c>
      <c r="AX61" s="541">
        <v>1.498</v>
      </c>
      <c r="AY61" s="541">
        <v>133.2</v>
      </c>
      <c r="AZ61" s="541">
        <v>217.6</v>
      </c>
      <c r="BA61" s="541">
        <v>126.4</v>
      </c>
      <c r="BB61" s="541"/>
      <c r="BC61" s="541">
        <v>338.6</v>
      </c>
      <c r="BD61" s="541"/>
      <c r="BE61" s="541">
        <v>196.0</v>
      </c>
      <c r="BF61" s="541">
        <v>206.6</v>
      </c>
      <c r="BG61" s="541">
        <v>0.524</v>
      </c>
      <c r="BH61" s="541">
        <v>0.303</v>
      </c>
      <c r="BI61" s="541">
        <v>0.449</v>
      </c>
      <c r="BJ61" s="541">
        <v>1.848</v>
      </c>
      <c r="BK61" s="541">
        <v>0.482</v>
      </c>
      <c r="BL61" s="541">
        <v>0.498</v>
      </c>
      <c r="BM61" s="541"/>
      <c r="BN61" s="541">
        <v>4.433</v>
      </c>
      <c r="BO61" s="541">
        <v>3.327</v>
      </c>
      <c r="BP61" s="541">
        <v>3.459</v>
      </c>
      <c r="BQ61" s="541"/>
      <c r="BR61" s="541">
        <v>0.885</v>
      </c>
      <c r="BS61" s="541"/>
      <c r="BT61" s="541">
        <v>103.4</v>
      </c>
      <c r="BU61" s="542"/>
    </row>
    <row r="62">
      <c r="A62" s="535">
        <v>38807.0</v>
      </c>
      <c r="B62" s="536">
        <v>217200.0</v>
      </c>
      <c r="C62" s="537">
        <v>238800.0</v>
      </c>
      <c r="D62" s="538">
        <v>0.0635</v>
      </c>
      <c r="E62" s="538">
        <v>0.045899999999999996</v>
      </c>
      <c r="F62" s="538">
        <v>0.048600000000000004</v>
      </c>
      <c r="G62" s="538">
        <v>0.02575349</v>
      </c>
      <c r="H62" s="539"/>
      <c r="I62" s="540">
        <v>71850.0</v>
      </c>
      <c r="J62" s="536"/>
      <c r="K62" s="537">
        <v>552000.0</v>
      </c>
      <c r="L62" s="537">
        <v>2118000.0</v>
      </c>
      <c r="M62" s="538">
        <v>0.047</v>
      </c>
      <c r="N62" s="370">
        <v>0.0161</v>
      </c>
      <c r="O62" s="370">
        <v>0.14989443</v>
      </c>
      <c r="P62" s="370"/>
      <c r="Q62" s="370">
        <v>0.0139</v>
      </c>
      <c r="R62" s="370">
        <v>0.0152</v>
      </c>
      <c r="S62" s="370">
        <v>0.0386</v>
      </c>
      <c r="T62" s="538">
        <v>0.095</v>
      </c>
      <c r="U62" s="537">
        <v>4732000.0</v>
      </c>
      <c r="V62" s="538">
        <v>0.08199999999999999</v>
      </c>
      <c r="W62" s="537">
        <v>2640300.0</v>
      </c>
      <c r="X62" s="541">
        <v>206.6</v>
      </c>
      <c r="Y62" s="541"/>
      <c r="Z62" s="541">
        <v>139.8</v>
      </c>
      <c r="AA62" s="541">
        <v>224.8</v>
      </c>
      <c r="AB62" s="541">
        <v>124.8</v>
      </c>
      <c r="AC62" s="541">
        <v>0.109</v>
      </c>
      <c r="AD62" s="541">
        <v>3.161</v>
      </c>
      <c r="AE62" s="541">
        <v>1.302</v>
      </c>
      <c r="AF62" s="541">
        <v>1.04</v>
      </c>
      <c r="AG62" s="541">
        <v>3.295</v>
      </c>
      <c r="AH62" s="541">
        <v>154.8</v>
      </c>
      <c r="AI62" s="541">
        <v>123.8</v>
      </c>
      <c r="AJ62" s="541">
        <v>332.6</v>
      </c>
      <c r="AK62" s="541">
        <v>194.0</v>
      </c>
      <c r="AL62" s="541">
        <v>189.7</v>
      </c>
      <c r="AM62" s="541">
        <v>110.3</v>
      </c>
      <c r="AN62" s="541">
        <v>100.9</v>
      </c>
      <c r="AO62" s="541">
        <v>227.0</v>
      </c>
      <c r="AP62" s="541">
        <v>2.251</v>
      </c>
      <c r="AQ62" s="541">
        <v>3.301</v>
      </c>
      <c r="AR62" s="541">
        <v>115.4</v>
      </c>
      <c r="AS62" s="541">
        <v>459.5</v>
      </c>
      <c r="AT62" s="541"/>
      <c r="AU62" s="541">
        <v>140.8</v>
      </c>
      <c r="AV62" s="541"/>
      <c r="AW62" s="541">
        <v>222.2</v>
      </c>
      <c r="AX62" s="541">
        <v>1.335</v>
      </c>
      <c r="AY62" s="541">
        <v>134.9</v>
      </c>
      <c r="AZ62" s="541">
        <v>222.6</v>
      </c>
      <c r="BA62" s="541">
        <v>126.7</v>
      </c>
      <c r="BB62" s="541"/>
      <c r="BC62" s="541">
        <v>341.9</v>
      </c>
      <c r="BD62" s="541">
        <v>12.9</v>
      </c>
      <c r="BE62" s="541">
        <v>197.6</v>
      </c>
      <c r="BF62" s="541">
        <v>208.5</v>
      </c>
      <c r="BG62" s="541">
        <v>0.534</v>
      </c>
      <c r="BH62" s="541">
        <v>0.326</v>
      </c>
      <c r="BI62" s="541">
        <v>0.471</v>
      </c>
      <c r="BJ62" s="541">
        <v>1.649</v>
      </c>
      <c r="BK62" s="541">
        <v>0.508</v>
      </c>
      <c r="BL62" s="541">
        <v>0.517</v>
      </c>
      <c r="BM62" s="541">
        <v>1.383</v>
      </c>
      <c r="BN62" s="541">
        <v>4.365</v>
      </c>
      <c r="BO62" s="541">
        <v>3.396</v>
      </c>
      <c r="BP62" s="541">
        <v>3.517</v>
      </c>
      <c r="BQ62" s="541"/>
      <c r="BR62" s="541">
        <v>0.888</v>
      </c>
      <c r="BS62" s="541"/>
      <c r="BT62" s="541">
        <v>104.0</v>
      </c>
      <c r="BU62" s="542"/>
    </row>
    <row r="63">
      <c r="A63" s="535">
        <v>38898.0</v>
      </c>
      <c r="B63" s="536">
        <v>230100.0</v>
      </c>
      <c r="C63" s="537">
        <v>243200.0</v>
      </c>
      <c r="D63" s="538">
        <v>0.0678</v>
      </c>
      <c r="E63" s="538">
        <v>0.0499</v>
      </c>
      <c r="F63" s="538">
        <v>0.051500000000000004</v>
      </c>
      <c r="G63" s="538">
        <v>0.03029285</v>
      </c>
      <c r="H63" s="539"/>
      <c r="I63" s="540">
        <v>71850.0</v>
      </c>
      <c r="J63" s="536"/>
      <c r="K63" s="537">
        <v>566000.0</v>
      </c>
      <c r="L63" s="537">
        <v>1867000.0</v>
      </c>
      <c r="M63" s="538">
        <v>0.046</v>
      </c>
      <c r="N63" s="370">
        <v>0.016200000000000003</v>
      </c>
      <c r="O63" s="370">
        <v>0.15044255</v>
      </c>
      <c r="P63" s="370"/>
      <c r="Q63" s="370">
        <v>0.013000000000000001</v>
      </c>
      <c r="R63" s="370">
        <v>0.014499999999999999</v>
      </c>
      <c r="S63" s="370">
        <v>0.041299999999999996</v>
      </c>
      <c r="T63" s="538">
        <v>0.096</v>
      </c>
      <c r="U63" s="537">
        <v>4614000.0</v>
      </c>
      <c r="V63" s="538">
        <v>0.084</v>
      </c>
      <c r="W63" s="537">
        <v>2648700.0</v>
      </c>
      <c r="X63" s="541">
        <v>194.5</v>
      </c>
      <c r="Y63" s="541"/>
      <c r="Z63" s="541">
        <v>139.6</v>
      </c>
      <c r="AA63" s="541">
        <v>233.9</v>
      </c>
      <c r="AB63" s="541">
        <v>126.6</v>
      </c>
      <c r="AC63" s="541">
        <v>0.118</v>
      </c>
      <c r="AD63" s="541">
        <v>3.001</v>
      </c>
      <c r="AE63" s="541">
        <v>1.242</v>
      </c>
      <c r="AF63" s="541">
        <v>1.074</v>
      </c>
      <c r="AG63" s="541">
        <v>3.277</v>
      </c>
      <c r="AH63" s="541">
        <v>155.8</v>
      </c>
      <c r="AI63" s="541">
        <v>123.9</v>
      </c>
      <c r="AJ63" s="541">
        <v>336.0</v>
      </c>
      <c r="AK63" s="541">
        <v>194.7</v>
      </c>
      <c r="AL63" s="541">
        <v>190.2</v>
      </c>
      <c r="AM63" s="541">
        <v>111.9</v>
      </c>
      <c r="AN63" s="541">
        <v>100.7</v>
      </c>
      <c r="AO63" s="541">
        <v>226.8</v>
      </c>
      <c r="AP63" s="541">
        <v>2.237</v>
      </c>
      <c r="AQ63" s="541">
        <v>3.158</v>
      </c>
      <c r="AR63" s="541">
        <v>117.0</v>
      </c>
      <c r="AS63" s="541">
        <v>466.5</v>
      </c>
      <c r="AT63" s="541"/>
      <c r="AU63" s="541">
        <v>141.0</v>
      </c>
      <c r="AV63" s="541"/>
      <c r="AW63" s="541">
        <v>224.6</v>
      </c>
      <c r="AX63" s="541">
        <v>1.21</v>
      </c>
      <c r="AY63" s="541">
        <v>136.6</v>
      </c>
      <c r="AZ63" s="541">
        <v>234.3</v>
      </c>
      <c r="BA63" s="541">
        <v>127.3</v>
      </c>
      <c r="BB63" s="541"/>
      <c r="BC63" s="541">
        <v>345.2</v>
      </c>
      <c r="BD63" s="541">
        <v>12.7</v>
      </c>
      <c r="BE63" s="541">
        <v>199.2</v>
      </c>
      <c r="BF63" s="541">
        <v>209.1</v>
      </c>
      <c r="BG63" s="541">
        <v>0.549</v>
      </c>
      <c r="BH63" s="541">
        <v>0.336</v>
      </c>
      <c r="BI63" s="541">
        <v>0.504</v>
      </c>
      <c r="BJ63" s="541">
        <v>1.457</v>
      </c>
      <c r="BK63" s="541">
        <v>0.511</v>
      </c>
      <c r="BL63" s="541">
        <v>0.541</v>
      </c>
      <c r="BM63" s="541">
        <v>1.32</v>
      </c>
      <c r="BN63" s="541">
        <v>4.234</v>
      </c>
      <c r="BO63" s="541">
        <v>3.399</v>
      </c>
      <c r="BP63" s="541">
        <v>3.369</v>
      </c>
      <c r="BQ63" s="541"/>
      <c r="BR63" s="541">
        <v>1.119</v>
      </c>
      <c r="BS63" s="541"/>
      <c r="BT63" s="541">
        <v>104.2</v>
      </c>
      <c r="BU63" s="542"/>
    </row>
    <row r="64">
      <c r="A64" s="535">
        <v>38990.0</v>
      </c>
      <c r="B64" s="536">
        <v>221100.0</v>
      </c>
      <c r="C64" s="537">
        <v>226700.0</v>
      </c>
      <c r="D64" s="538">
        <v>0.0631</v>
      </c>
      <c r="E64" s="538">
        <v>0.0525</v>
      </c>
      <c r="F64" s="538">
        <v>0.0464</v>
      </c>
      <c r="G64" s="538">
        <v>0.03207054</v>
      </c>
      <c r="H64" s="539"/>
      <c r="I64" s="540">
        <v>71850.0</v>
      </c>
      <c r="J64" s="536"/>
      <c r="K64" s="537">
        <v>559000.0</v>
      </c>
      <c r="L64" s="537">
        <v>1655000.0</v>
      </c>
      <c r="M64" s="538">
        <v>0.045</v>
      </c>
      <c r="N64" s="370">
        <v>0.0174</v>
      </c>
      <c r="O64" s="370">
        <v>0.15367228000000002</v>
      </c>
      <c r="P64" s="370"/>
      <c r="Q64" s="370">
        <v>0.0126</v>
      </c>
      <c r="R64" s="370">
        <v>0.015700000000000002</v>
      </c>
      <c r="S64" s="370">
        <v>0.0412</v>
      </c>
      <c r="T64" s="538">
        <v>0.099</v>
      </c>
      <c r="U64" s="537">
        <v>4737000.0</v>
      </c>
      <c r="V64" s="538">
        <v>0.08</v>
      </c>
      <c r="W64" s="537">
        <v>2642700.0</v>
      </c>
      <c r="X64" s="541">
        <v>180.2</v>
      </c>
      <c r="Y64" s="541"/>
      <c r="Z64" s="541">
        <v>145.2</v>
      </c>
      <c r="AA64" s="541">
        <v>234.3</v>
      </c>
      <c r="AB64" s="541">
        <v>128.1</v>
      </c>
      <c r="AC64" s="541">
        <v>0.118</v>
      </c>
      <c r="AD64" s="541">
        <v>3.049</v>
      </c>
      <c r="AE64" s="541">
        <v>1.254</v>
      </c>
      <c r="AF64" s="541">
        <v>1.083</v>
      </c>
      <c r="AG64" s="541">
        <v>3.397</v>
      </c>
      <c r="AH64" s="541">
        <v>156.2</v>
      </c>
      <c r="AI64" s="541">
        <v>123.6</v>
      </c>
      <c r="AJ64" s="541">
        <v>339.1</v>
      </c>
      <c r="AK64" s="541">
        <v>196.3</v>
      </c>
      <c r="AL64" s="541">
        <v>192.4</v>
      </c>
      <c r="AM64" s="541">
        <v>113.4</v>
      </c>
      <c r="AN64" s="541">
        <v>100.2</v>
      </c>
      <c r="AO64" s="541">
        <v>237.8</v>
      </c>
      <c r="AP64" s="541">
        <v>2.202</v>
      </c>
      <c r="AQ64" s="541">
        <v>3.173</v>
      </c>
      <c r="AR64" s="541">
        <v>118.7</v>
      </c>
      <c r="AS64" s="541">
        <v>473.9</v>
      </c>
      <c r="AT64" s="541"/>
      <c r="AU64" s="541">
        <v>139.9</v>
      </c>
      <c r="AV64" s="541"/>
      <c r="AW64" s="541">
        <v>227.2</v>
      </c>
      <c r="AX64" s="541">
        <v>1.239</v>
      </c>
      <c r="AY64" s="541">
        <v>138.2</v>
      </c>
      <c r="AZ64" s="541">
        <v>229.5</v>
      </c>
      <c r="BA64" s="541">
        <v>127.1</v>
      </c>
      <c r="BB64" s="541"/>
      <c r="BC64" s="541">
        <v>347.5</v>
      </c>
      <c r="BD64" s="541">
        <v>12.3</v>
      </c>
      <c r="BE64" s="541">
        <v>200.5</v>
      </c>
      <c r="BF64" s="541">
        <v>210.7</v>
      </c>
      <c r="BG64" s="541">
        <v>0.55</v>
      </c>
      <c r="BH64" s="541">
        <v>0.341</v>
      </c>
      <c r="BI64" s="541">
        <v>0.515</v>
      </c>
      <c r="BJ64" s="541">
        <v>1.908</v>
      </c>
      <c r="BK64" s="541">
        <v>0.479</v>
      </c>
      <c r="BL64" s="541">
        <v>0.563</v>
      </c>
      <c r="BM64" s="541">
        <v>1.43</v>
      </c>
      <c r="BN64" s="541">
        <v>4.215</v>
      </c>
      <c r="BO64" s="541">
        <v>3.552</v>
      </c>
      <c r="BP64" s="541">
        <v>3.533</v>
      </c>
      <c r="BQ64" s="541"/>
      <c r="BR64" s="541">
        <v>1.483</v>
      </c>
      <c r="BS64" s="541"/>
      <c r="BT64" s="541">
        <v>104.5</v>
      </c>
      <c r="BU64" s="542"/>
    </row>
    <row r="65">
      <c r="A65" s="535">
        <v>39082.0</v>
      </c>
      <c r="B65" s="536">
        <v>220800.0</v>
      </c>
      <c r="C65" s="537">
        <v>244700.0</v>
      </c>
      <c r="D65" s="538">
        <v>0.0618</v>
      </c>
      <c r="E65" s="538">
        <v>0.0524</v>
      </c>
      <c r="F65" s="538">
        <v>0.0471</v>
      </c>
      <c r="G65" s="538">
        <v>0.031159</v>
      </c>
      <c r="H65" s="539"/>
      <c r="I65" s="540">
        <v>71850.0</v>
      </c>
      <c r="J65" s="536"/>
      <c r="K65" s="537">
        <v>536000.0</v>
      </c>
      <c r="L65" s="537">
        <v>1638000.0</v>
      </c>
      <c r="M65" s="538">
        <v>0.044000000000000004</v>
      </c>
      <c r="N65" s="370">
        <v>0.0192</v>
      </c>
      <c r="O65" s="370">
        <v>0.15509711</v>
      </c>
      <c r="P65" s="370"/>
      <c r="Q65" s="370">
        <v>0.0115</v>
      </c>
      <c r="R65" s="370">
        <v>0.0175</v>
      </c>
      <c r="S65" s="370">
        <v>0.0395</v>
      </c>
      <c r="T65" s="538">
        <v>0.098</v>
      </c>
      <c r="U65" s="537">
        <v>4620000.0</v>
      </c>
      <c r="V65" s="538">
        <v>0.079</v>
      </c>
      <c r="W65" s="537">
        <v>2637500.0</v>
      </c>
      <c r="X65" s="541">
        <v>165.7</v>
      </c>
      <c r="Y65" s="541"/>
      <c r="Z65" s="541">
        <v>146.1</v>
      </c>
      <c r="AA65" s="541">
        <v>239.9</v>
      </c>
      <c r="AB65" s="541">
        <v>128.6</v>
      </c>
      <c r="AC65" s="541">
        <v>0.11</v>
      </c>
      <c r="AD65" s="541">
        <v>3.004</v>
      </c>
      <c r="AE65" s="541">
        <v>1.543</v>
      </c>
      <c r="AF65" s="541">
        <v>1.137</v>
      </c>
      <c r="AG65" s="541">
        <v>3.284</v>
      </c>
      <c r="AH65" s="541">
        <v>156.4</v>
      </c>
      <c r="AI65" s="541">
        <v>124.2</v>
      </c>
      <c r="AJ65" s="541">
        <v>341.2</v>
      </c>
      <c r="AK65" s="541">
        <v>197.1</v>
      </c>
      <c r="AL65" s="541">
        <v>193.9</v>
      </c>
      <c r="AM65" s="541">
        <v>114.5</v>
      </c>
      <c r="AN65" s="541">
        <v>97.4</v>
      </c>
      <c r="AO65" s="541">
        <v>242.8</v>
      </c>
      <c r="AP65" s="541">
        <v>2.259</v>
      </c>
      <c r="AQ65" s="541">
        <v>3.113</v>
      </c>
      <c r="AR65" s="541">
        <v>119.5</v>
      </c>
      <c r="AS65" s="541">
        <v>481.3</v>
      </c>
      <c r="AT65" s="541"/>
      <c r="AU65" s="541">
        <v>137.2</v>
      </c>
      <c r="AV65" s="541"/>
      <c r="AW65" s="541">
        <v>229.8</v>
      </c>
      <c r="AX65" s="541">
        <v>1.285</v>
      </c>
      <c r="AY65" s="541">
        <v>139.6</v>
      </c>
      <c r="AZ65" s="541">
        <v>217.8</v>
      </c>
      <c r="BA65" s="541">
        <v>127.0</v>
      </c>
      <c r="BB65" s="541"/>
      <c r="BC65" s="541">
        <v>347.5</v>
      </c>
      <c r="BD65" s="541">
        <v>11.2</v>
      </c>
      <c r="BE65" s="541">
        <v>202.2</v>
      </c>
      <c r="BF65" s="541">
        <v>212.5</v>
      </c>
      <c r="BG65" s="541">
        <v>0.555</v>
      </c>
      <c r="BH65" s="541">
        <v>0.318</v>
      </c>
      <c r="BI65" s="541">
        <v>0.506</v>
      </c>
      <c r="BJ65" s="541">
        <v>1.639</v>
      </c>
      <c r="BK65" s="541">
        <v>0.499</v>
      </c>
      <c r="BL65" s="541">
        <v>0.517</v>
      </c>
      <c r="BM65" s="541">
        <v>1.455</v>
      </c>
      <c r="BN65" s="541">
        <v>4.015</v>
      </c>
      <c r="BO65" s="541">
        <v>3.458</v>
      </c>
      <c r="BP65" s="541">
        <v>3.409</v>
      </c>
      <c r="BQ65" s="541"/>
      <c r="BR65" s="541">
        <v>0.958</v>
      </c>
      <c r="BS65" s="541"/>
      <c r="BT65" s="541">
        <v>106.0</v>
      </c>
      <c r="BU65" s="542"/>
    </row>
    <row r="66">
      <c r="A66" s="535">
        <v>39172.0</v>
      </c>
      <c r="B66" s="536">
        <v>216200.0</v>
      </c>
      <c r="C66" s="537">
        <v>262600.0</v>
      </c>
      <c r="D66" s="538">
        <v>0.0616</v>
      </c>
      <c r="E66" s="538">
        <v>0.0526</v>
      </c>
      <c r="F66" s="538">
        <v>0.04650000000000001</v>
      </c>
      <c r="G66" s="538">
        <v>0.03099888</v>
      </c>
      <c r="H66" s="539"/>
      <c r="I66" s="540">
        <v>73010.0</v>
      </c>
      <c r="J66" s="536"/>
      <c r="K66" s="537">
        <v>545000.0</v>
      </c>
      <c r="L66" s="537">
        <v>1596000.0</v>
      </c>
      <c r="M66" s="538">
        <v>0.044000000000000004</v>
      </c>
      <c r="N66" s="370">
        <v>0.020800000000000003</v>
      </c>
      <c r="O66" s="370">
        <v>0.15526607</v>
      </c>
      <c r="P66" s="370"/>
      <c r="Q66" s="370">
        <v>0.011899999999999999</v>
      </c>
      <c r="R66" s="370">
        <v>0.0175</v>
      </c>
      <c r="S66" s="370">
        <v>0.0398</v>
      </c>
      <c r="T66" s="538">
        <v>0.10099999999999999</v>
      </c>
      <c r="U66" s="537">
        <v>4962000.0</v>
      </c>
      <c r="V66" s="538">
        <v>0.08</v>
      </c>
      <c r="W66" s="537">
        <v>2646700.0</v>
      </c>
      <c r="X66" s="541">
        <v>174.8</v>
      </c>
      <c r="Y66" s="541"/>
      <c r="Z66" s="541">
        <v>142.8</v>
      </c>
      <c r="AA66" s="541">
        <v>263.1</v>
      </c>
      <c r="AB66" s="541">
        <v>131.2</v>
      </c>
      <c r="AC66" s="541">
        <v>0.113</v>
      </c>
      <c r="AD66" s="541">
        <v>3.072</v>
      </c>
      <c r="AE66" s="541">
        <v>1.634</v>
      </c>
      <c r="AF66" s="541">
        <v>1.161</v>
      </c>
      <c r="AG66" s="541">
        <v>3.337</v>
      </c>
      <c r="AH66" s="541">
        <v>157.1</v>
      </c>
      <c r="AI66" s="541">
        <v>124.0</v>
      </c>
      <c r="AJ66" s="541">
        <v>345.899</v>
      </c>
      <c r="AK66" s="541">
        <v>200.432</v>
      </c>
      <c r="AL66" s="541">
        <v>194.8</v>
      </c>
      <c r="AM66" s="541">
        <v>116.7</v>
      </c>
      <c r="AN66" s="541">
        <v>101.2</v>
      </c>
      <c r="AO66" s="541">
        <v>242.5</v>
      </c>
      <c r="AP66" s="541">
        <v>2.292</v>
      </c>
      <c r="AQ66" s="541">
        <v>3.475</v>
      </c>
      <c r="AR66" s="541">
        <v>120.485</v>
      </c>
      <c r="AS66" s="541">
        <v>486.972</v>
      </c>
      <c r="AT66" s="541"/>
      <c r="AU66" s="541">
        <v>135.201</v>
      </c>
      <c r="AV66" s="541"/>
      <c r="AW66" s="541">
        <v>232.349</v>
      </c>
      <c r="AX66" s="541">
        <v>1.291</v>
      </c>
      <c r="AY66" s="541">
        <v>141.621</v>
      </c>
      <c r="AZ66" s="541">
        <v>225.893</v>
      </c>
      <c r="BA66" s="541">
        <v>127.655</v>
      </c>
      <c r="BB66" s="541"/>
      <c r="BC66" s="541">
        <v>346.967</v>
      </c>
      <c r="BD66" s="541">
        <v>10.816</v>
      </c>
      <c r="BE66" s="541">
        <v>204.082</v>
      </c>
      <c r="BF66" s="541">
        <v>215.091</v>
      </c>
      <c r="BG66" s="541">
        <v>0.548</v>
      </c>
      <c r="BH66" s="541">
        <v>0.357</v>
      </c>
      <c r="BI66" s="541">
        <v>0.518</v>
      </c>
      <c r="BJ66" s="541">
        <v>1.555</v>
      </c>
      <c r="BK66" s="541">
        <v>0.51</v>
      </c>
      <c r="BL66" s="541">
        <v>0.518</v>
      </c>
      <c r="BM66" s="541">
        <v>1.631</v>
      </c>
      <c r="BN66" s="541">
        <v>4.082</v>
      </c>
      <c r="BO66" s="541">
        <v>3.464</v>
      </c>
      <c r="BP66" s="541">
        <v>3.485</v>
      </c>
      <c r="BQ66" s="541">
        <v>85.1</v>
      </c>
      <c r="BR66" s="541">
        <v>1.301</v>
      </c>
      <c r="BS66" s="541"/>
      <c r="BT66" s="541">
        <v>106.6</v>
      </c>
      <c r="BU66" s="542"/>
    </row>
    <row r="67">
      <c r="A67" s="535">
        <v>39263.0</v>
      </c>
      <c r="B67" s="536">
        <v>229200.0</v>
      </c>
      <c r="C67" s="537">
        <v>235500.0</v>
      </c>
      <c r="D67" s="538">
        <v>0.0667</v>
      </c>
      <c r="E67" s="538">
        <v>0.0525</v>
      </c>
      <c r="F67" s="538">
        <v>0.050300000000000004</v>
      </c>
      <c r="G67" s="538">
        <v>0.02621714</v>
      </c>
      <c r="H67" s="539"/>
      <c r="I67" s="540">
        <v>73010.0</v>
      </c>
      <c r="J67" s="536"/>
      <c r="K67" s="537">
        <v>542000.0</v>
      </c>
      <c r="L67" s="537">
        <v>1407000.0</v>
      </c>
      <c r="M67" s="538">
        <v>0.046</v>
      </c>
      <c r="N67" s="370">
        <v>0.0229</v>
      </c>
      <c r="O67" s="370">
        <v>0.1563251</v>
      </c>
      <c r="P67" s="370"/>
      <c r="Q67" s="370">
        <v>0.011899999999999999</v>
      </c>
      <c r="R67" s="370">
        <v>0.0179</v>
      </c>
      <c r="S67" s="370">
        <v>0.0402</v>
      </c>
      <c r="T67" s="538">
        <v>0.095</v>
      </c>
      <c r="U67" s="537">
        <v>4859000.0</v>
      </c>
      <c r="V67" s="538">
        <v>0.083</v>
      </c>
      <c r="W67" s="537">
        <v>2604300.0</v>
      </c>
      <c r="X67" s="541">
        <v>174.4</v>
      </c>
      <c r="Y67" s="541"/>
      <c r="Z67" s="541">
        <v>142.7</v>
      </c>
      <c r="AA67" s="541">
        <v>263.3</v>
      </c>
      <c r="AB67" s="541">
        <v>131.8</v>
      </c>
      <c r="AC67" s="541">
        <v>0.122</v>
      </c>
      <c r="AD67" s="541">
        <v>3.427</v>
      </c>
      <c r="AE67" s="541">
        <v>1.373</v>
      </c>
      <c r="AF67" s="541">
        <v>1.193</v>
      </c>
      <c r="AG67" s="541">
        <v>3.513</v>
      </c>
      <c r="AH67" s="541">
        <v>159.1</v>
      </c>
      <c r="AI67" s="541">
        <v>123.1</v>
      </c>
      <c r="AJ67" s="541">
        <v>349.513</v>
      </c>
      <c r="AK67" s="541">
        <v>202.557</v>
      </c>
      <c r="AL67" s="541">
        <v>195.3</v>
      </c>
      <c r="AM67" s="541">
        <v>117.6</v>
      </c>
      <c r="AN67" s="541">
        <v>102.7</v>
      </c>
      <c r="AO67" s="541">
        <v>242.5</v>
      </c>
      <c r="AP67" s="541">
        <v>2.333</v>
      </c>
      <c r="AQ67" s="541">
        <v>3.407</v>
      </c>
      <c r="AR67" s="541">
        <v>120.885</v>
      </c>
      <c r="AS67" s="541">
        <v>492.45</v>
      </c>
      <c r="AT67" s="541"/>
      <c r="AU67" s="541">
        <v>134.57</v>
      </c>
      <c r="AV67" s="541"/>
      <c r="AW67" s="541">
        <v>234.283</v>
      </c>
      <c r="AX67" s="541">
        <v>1.299</v>
      </c>
      <c r="AY67" s="541">
        <v>143.337</v>
      </c>
      <c r="AZ67" s="541">
        <v>233.389</v>
      </c>
      <c r="BA67" s="541">
        <v>127.361</v>
      </c>
      <c r="BB67" s="541"/>
      <c r="BC67" s="541">
        <v>351.704</v>
      </c>
      <c r="BD67" s="541">
        <v>10.612</v>
      </c>
      <c r="BE67" s="541">
        <v>205.934</v>
      </c>
      <c r="BF67" s="541">
        <v>215.86</v>
      </c>
      <c r="BG67" s="541">
        <v>0.529</v>
      </c>
      <c r="BH67" s="541">
        <v>0.35</v>
      </c>
      <c r="BI67" s="541">
        <v>0.521</v>
      </c>
      <c r="BJ67" s="541">
        <v>1.51</v>
      </c>
      <c r="BK67" s="541">
        <v>0.512</v>
      </c>
      <c r="BL67" s="541">
        <v>0.538</v>
      </c>
      <c r="BM67" s="541">
        <v>1.425</v>
      </c>
      <c r="BN67" s="541">
        <v>3.981</v>
      </c>
      <c r="BO67" s="541">
        <v>3.657</v>
      </c>
      <c r="BP67" s="541">
        <v>3.473</v>
      </c>
      <c r="BQ67" s="541">
        <v>85.4</v>
      </c>
      <c r="BR67" s="541">
        <v>1.321</v>
      </c>
      <c r="BS67" s="541"/>
      <c r="BT67" s="541">
        <v>107.2</v>
      </c>
      <c r="BU67" s="542"/>
    </row>
    <row r="68">
      <c r="A68" s="535">
        <v>39355.0</v>
      </c>
      <c r="B68" s="536">
        <v>208600.0</v>
      </c>
      <c r="C68" s="537">
        <v>240300.0</v>
      </c>
      <c r="D68" s="538">
        <v>0.06420000000000001</v>
      </c>
      <c r="E68" s="538">
        <v>0.049400000000000006</v>
      </c>
      <c r="F68" s="538">
        <v>0.045899999999999996</v>
      </c>
      <c r="G68" s="538">
        <v>0.024750030000000003</v>
      </c>
      <c r="H68" s="539"/>
      <c r="I68" s="540">
        <v>73010.0</v>
      </c>
      <c r="J68" s="536"/>
      <c r="K68" s="537">
        <v>527000.0</v>
      </c>
      <c r="L68" s="537">
        <v>1261000.0</v>
      </c>
      <c r="M68" s="538">
        <v>0.047</v>
      </c>
      <c r="N68" s="370">
        <v>0.027200000000000002</v>
      </c>
      <c r="O68" s="370">
        <v>0.15712123</v>
      </c>
      <c r="P68" s="370"/>
      <c r="Q68" s="370">
        <v>0.0121</v>
      </c>
      <c r="R68" s="370">
        <v>0.0212</v>
      </c>
      <c r="S68" s="370">
        <v>0.0441</v>
      </c>
      <c r="T68" s="538">
        <v>0.098</v>
      </c>
      <c r="U68" s="537">
        <v>4652000.0</v>
      </c>
      <c r="V68" s="538">
        <v>0.084</v>
      </c>
      <c r="W68" s="537">
        <v>2557000.0</v>
      </c>
      <c r="X68" s="541">
        <v>169.5</v>
      </c>
      <c r="Y68" s="541"/>
      <c r="Z68" s="541">
        <v>143.5</v>
      </c>
      <c r="AA68" s="541">
        <v>263.9</v>
      </c>
      <c r="AB68" s="541">
        <v>132.3</v>
      </c>
      <c r="AC68" s="541">
        <v>0.121</v>
      </c>
      <c r="AD68" s="541">
        <v>3.841</v>
      </c>
      <c r="AE68" s="541">
        <v>1.825</v>
      </c>
      <c r="AF68" s="541">
        <v>1.212</v>
      </c>
      <c r="AG68" s="541">
        <v>3.528</v>
      </c>
      <c r="AH68" s="541">
        <v>158.8</v>
      </c>
      <c r="AI68" s="541">
        <v>123.7</v>
      </c>
      <c r="AJ68" s="541">
        <v>354.531</v>
      </c>
      <c r="AK68" s="541">
        <v>205.003</v>
      </c>
      <c r="AL68" s="541">
        <v>195.7</v>
      </c>
      <c r="AM68" s="541">
        <v>118.7</v>
      </c>
      <c r="AN68" s="541">
        <v>102.7</v>
      </c>
      <c r="AO68" s="541">
        <v>242.5</v>
      </c>
      <c r="AP68" s="541">
        <v>2.372</v>
      </c>
      <c r="AQ68" s="541">
        <v>3.497</v>
      </c>
      <c r="AR68" s="541">
        <v>122.292</v>
      </c>
      <c r="AS68" s="541">
        <v>498.288</v>
      </c>
      <c r="AT68" s="541"/>
      <c r="AU68" s="541">
        <v>136.022</v>
      </c>
      <c r="AV68" s="541"/>
      <c r="AW68" s="541">
        <v>236.239</v>
      </c>
      <c r="AX68" s="541">
        <v>1.207</v>
      </c>
      <c r="AY68" s="541">
        <v>145.177</v>
      </c>
      <c r="AZ68" s="541">
        <v>230.694</v>
      </c>
      <c r="BA68" s="541">
        <v>126.193</v>
      </c>
      <c r="BB68" s="541"/>
      <c r="BC68" s="541">
        <v>353.405</v>
      </c>
      <c r="BD68" s="541">
        <v>10.502</v>
      </c>
      <c r="BE68" s="541">
        <v>208.805</v>
      </c>
      <c r="BF68" s="541">
        <v>217.589</v>
      </c>
      <c r="BG68" s="541">
        <v>0.546</v>
      </c>
      <c r="BH68" s="541">
        <v>0.36</v>
      </c>
      <c r="BI68" s="541">
        <v>0.518</v>
      </c>
      <c r="BJ68" s="541">
        <v>1.496</v>
      </c>
      <c r="BK68" s="541">
        <v>0.505</v>
      </c>
      <c r="BL68" s="541">
        <v>0.52</v>
      </c>
      <c r="BM68" s="541">
        <v>1.494</v>
      </c>
      <c r="BN68" s="541">
        <v>4.479</v>
      </c>
      <c r="BO68" s="541">
        <v>3.784</v>
      </c>
      <c r="BP68" s="541">
        <v>3.558</v>
      </c>
      <c r="BQ68" s="541">
        <v>83.8</v>
      </c>
      <c r="BR68" s="541">
        <v>1.503</v>
      </c>
      <c r="BS68" s="541"/>
      <c r="BT68" s="541">
        <v>108.9</v>
      </c>
      <c r="BU68" s="542"/>
    </row>
    <row r="69">
      <c r="A69" s="535">
        <v>39447.0</v>
      </c>
      <c r="B69" s="536">
        <v>205000.0</v>
      </c>
      <c r="C69" s="537">
        <v>227700.0</v>
      </c>
      <c r="D69" s="538">
        <v>0.0617</v>
      </c>
      <c r="E69" s="538">
        <v>0.0424</v>
      </c>
      <c r="F69" s="538">
        <v>0.0404</v>
      </c>
      <c r="G69" s="538">
        <v>0.027123960000000003</v>
      </c>
      <c r="H69" s="539"/>
      <c r="I69" s="540">
        <v>73010.0</v>
      </c>
      <c r="J69" s="536"/>
      <c r="K69" s="537">
        <v>497000.0</v>
      </c>
      <c r="L69" s="537">
        <v>1149000.0</v>
      </c>
      <c r="M69" s="538">
        <v>0.05</v>
      </c>
      <c r="N69" s="370">
        <v>0.031000000000000003</v>
      </c>
      <c r="O69" s="370">
        <v>0.15846367</v>
      </c>
      <c r="P69" s="370"/>
      <c r="Q69" s="370">
        <v>0.013000000000000001</v>
      </c>
      <c r="R69" s="370">
        <v>0.0256</v>
      </c>
      <c r="S69" s="370">
        <v>0.046</v>
      </c>
      <c r="T69" s="538">
        <v>0.096</v>
      </c>
      <c r="U69" s="537">
        <v>4545000.0</v>
      </c>
      <c r="V69" s="538">
        <v>0.08800000000000001</v>
      </c>
      <c r="W69" s="537">
        <v>2541900.0</v>
      </c>
      <c r="X69" s="541">
        <v>159.0</v>
      </c>
      <c r="Y69" s="541"/>
      <c r="Z69" s="541">
        <v>149.4</v>
      </c>
      <c r="AA69" s="541">
        <v>264.0</v>
      </c>
      <c r="AB69" s="541">
        <v>133.2</v>
      </c>
      <c r="AC69" s="541">
        <v>0.115</v>
      </c>
      <c r="AD69" s="541">
        <v>3.87</v>
      </c>
      <c r="AE69" s="541">
        <v>2.099</v>
      </c>
      <c r="AF69" s="541">
        <v>1.28</v>
      </c>
      <c r="AG69" s="541">
        <v>3.376</v>
      </c>
      <c r="AH69" s="541">
        <v>159.7</v>
      </c>
      <c r="AI69" s="541">
        <v>124.6</v>
      </c>
      <c r="AJ69" s="541">
        <v>358.908</v>
      </c>
      <c r="AK69" s="541">
        <v>206.874</v>
      </c>
      <c r="AL69" s="541">
        <v>195.8</v>
      </c>
      <c r="AM69" s="541">
        <v>119.9</v>
      </c>
      <c r="AN69" s="541">
        <v>102.9</v>
      </c>
      <c r="AO69" s="541">
        <v>245.5</v>
      </c>
      <c r="AP69" s="541">
        <v>2.234</v>
      </c>
      <c r="AQ69" s="541">
        <v>3.685</v>
      </c>
      <c r="AR69" s="541">
        <v>123.928</v>
      </c>
      <c r="AS69" s="541">
        <v>507.107</v>
      </c>
      <c r="AT69" s="541"/>
      <c r="AU69" s="541">
        <v>137.855</v>
      </c>
      <c r="AV69" s="541"/>
      <c r="AW69" s="541">
        <v>238.873</v>
      </c>
      <c r="AX69" s="541">
        <v>1.281</v>
      </c>
      <c r="AY69" s="541">
        <v>147.094</v>
      </c>
      <c r="AZ69" s="541">
        <v>233.408</v>
      </c>
      <c r="BA69" s="541">
        <v>126.066</v>
      </c>
      <c r="BB69" s="541"/>
      <c r="BC69" s="541">
        <v>356.176</v>
      </c>
      <c r="BD69" s="541">
        <v>10.247</v>
      </c>
      <c r="BE69" s="541">
        <v>210.233</v>
      </c>
      <c r="BF69" s="541">
        <v>219.656</v>
      </c>
      <c r="BG69" s="541">
        <v>0.551</v>
      </c>
      <c r="BH69" s="541">
        <v>0.398</v>
      </c>
      <c r="BI69" s="541">
        <v>0.503</v>
      </c>
      <c r="BJ69" s="541">
        <v>2.147</v>
      </c>
      <c r="BK69" s="541">
        <v>0.525</v>
      </c>
      <c r="BL69" s="541">
        <v>0.52</v>
      </c>
      <c r="BM69" s="541">
        <v>1.775</v>
      </c>
      <c r="BN69" s="541">
        <v>4.445</v>
      </c>
      <c r="BO69" s="541">
        <v>3.688</v>
      </c>
      <c r="BP69" s="541">
        <v>3.646</v>
      </c>
      <c r="BQ69" s="541">
        <v>83.8</v>
      </c>
      <c r="BR69" s="541">
        <v>0.905</v>
      </c>
      <c r="BS69" s="541">
        <v>100.0</v>
      </c>
      <c r="BT69" s="541">
        <v>108.4</v>
      </c>
      <c r="BU69" s="542"/>
    </row>
    <row r="70">
      <c r="A70" s="535">
        <v>39538.0</v>
      </c>
      <c r="B70" s="536">
        <v>197600.0</v>
      </c>
      <c r="C70" s="537">
        <v>229300.0</v>
      </c>
      <c r="D70" s="538">
        <v>0.058499999999999996</v>
      </c>
      <c r="E70" s="538">
        <v>0.026099999999999998</v>
      </c>
      <c r="F70" s="538">
        <v>0.0345</v>
      </c>
      <c r="G70" s="538">
        <v>0.026889490000000002</v>
      </c>
      <c r="H70" s="539"/>
      <c r="I70" s="540">
        <v>70520.0</v>
      </c>
      <c r="J70" s="536"/>
      <c r="K70" s="537">
        <v>470000.0</v>
      </c>
      <c r="L70" s="537">
        <v>967000.0</v>
      </c>
      <c r="M70" s="538">
        <v>0.051</v>
      </c>
      <c r="N70" s="370">
        <v>0.0368</v>
      </c>
      <c r="O70" s="370">
        <v>0.15775857000000001</v>
      </c>
      <c r="P70" s="370"/>
      <c r="Q70" s="370">
        <v>0.0144</v>
      </c>
      <c r="R70" s="370">
        <v>0.028999999999999998</v>
      </c>
      <c r="S70" s="370">
        <v>0.0477</v>
      </c>
      <c r="T70" s="538">
        <v>0.10099999999999999</v>
      </c>
      <c r="U70" s="537">
        <v>4225000.0</v>
      </c>
      <c r="V70" s="538">
        <v>0.091</v>
      </c>
      <c r="W70" s="537">
        <v>2485800.0</v>
      </c>
      <c r="X70" s="541">
        <v>152.0</v>
      </c>
      <c r="Y70" s="541"/>
      <c r="Z70" s="541">
        <v>141.0</v>
      </c>
      <c r="AA70" s="541">
        <v>267.9</v>
      </c>
      <c r="AB70" s="541">
        <v>134.3</v>
      </c>
      <c r="AC70" s="541">
        <v>0.116</v>
      </c>
      <c r="AD70" s="541">
        <v>3.781</v>
      </c>
      <c r="AE70" s="541">
        <v>2.203</v>
      </c>
      <c r="AF70" s="541">
        <v>1.35</v>
      </c>
      <c r="AG70" s="541">
        <v>3.372</v>
      </c>
      <c r="AH70" s="541">
        <v>159.8</v>
      </c>
      <c r="AI70" s="541">
        <v>125.1</v>
      </c>
      <c r="AJ70" s="541">
        <v>361.533</v>
      </c>
      <c r="AK70" s="541">
        <v>209.324</v>
      </c>
      <c r="AL70" s="541">
        <v>197.2</v>
      </c>
      <c r="AM70" s="541">
        <v>119.5</v>
      </c>
      <c r="AN70" s="541">
        <v>103.6</v>
      </c>
      <c r="AO70" s="541">
        <v>252.4</v>
      </c>
      <c r="AP70" s="541">
        <v>2.293</v>
      </c>
      <c r="AQ70" s="541">
        <v>3.685</v>
      </c>
      <c r="AR70" s="541">
        <v>126.325</v>
      </c>
      <c r="AS70" s="541">
        <v>513.602</v>
      </c>
      <c r="AT70" s="541"/>
      <c r="AU70" s="541">
        <v>138.541</v>
      </c>
      <c r="AV70" s="541"/>
      <c r="AW70" s="541">
        <v>240.68</v>
      </c>
      <c r="AX70" s="541">
        <v>1.358</v>
      </c>
      <c r="AY70" s="541">
        <v>149.199</v>
      </c>
      <c r="AZ70" s="541">
        <v>242.929</v>
      </c>
      <c r="BA70" s="541">
        <v>127.423</v>
      </c>
      <c r="BB70" s="541"/>
      <c r="BC70" s="541">
        <v>359.246</v>
      </c>
      <c r="BD70" s="541">
        <v>10.204</v>
      </c>
      <c r="BE70" s="541">
        <v>212.537</v>
      </c>
      <c r="BF70" s="541">
        <v>222.752</v>
      </c>
      <c r="BG70" s="541">
        <v>0.584</v>
      </c>
      <c r="BH70" s="541">
        <v>0.489</v>
      </c>
      <c r="BI70" s="541">
        <v>0.504</v>
      </c>
      <c r="BJ70" s="541">
        <v>1.835</v>
      </c>
      <c r="BK70" s="541">
        <v>0.597</v>
      </c>
      <c r="BL70" s="541">
        <v>0.542</v>
      </c>
      <c r="BM70" s="541">
        <v>1.587</v>
      </c>
      <c r="BN70" s="541">
        <v>4.572</v>
      </c>
      <c r="BO70" s="541">
        <v>3.623</v>
      </c>
      <c r="BP70" s="541">
        <v>3.771</v>
      </c>
      <c r="BQ70" s="541">
        <v>87.0</v>
      </c>
      <c r="BR70" s="541">
        <v>0.898</v>
      </c>
      <c r="BS70" s="541"/>
      <c r="BT70" s="541">
        <v>112.0</v>
      </c>
      <c r="BU70" s="542"/>
    </row>
    <row r="71">
      <c r="A71" s="535">
        <v>39629.0</v>
      </c>
      <c r="B71" s="536">
        <v>213600.0</v>
      </c>
      <c r="C71" s="537">
        <v>234300.0</v>
      </c>
      <c r="D71" s="538">
        <v>0.0645</v>
      </c>
      <c r="E71" s="538">
        <v>0.02</v>
      </c>
      <c r="F71" s="538">
        <v>0.039900000000000005</v>
      </c>
      <c r="G71" s="538">
        <v>0.02933931</v>
      </c>
      <c r="H71" s="539"/>
      <c r="I71" s="540">
        <v>70520.0</v>
      </c>
      <c r="J71" s="536"/>
      <c r="K71" s="537">
        <v>435000.0</v>
      </c>
      <c r="L71" s="537">
        <v>1180000.0</v>
      </c>
      <c r="M71" s="538">
        <v>0.055999999999999994</v>
      </c>
      <c r="N71" s="370">
        <v>0.04360000000000001</v>
      </c>
      <c r="O71" s="370">
        <v>0.15326612</v>
      </c>
      <c r="P71" s="370"/>
      <c r="Q71" s="370">
        <v>0.0177</v>
      </c>
      <c r="R71" s="370">
        <v>0.0319</v>
      </c>
      <c r="S71" s="370">
        <v>0.049</v>
      </c>
      <c r="T71" s="538">
        <v>0.1</v>
      </c>
      <c r="U71" s="537">
        <v>3830000.0</v>
      </c>
      <c r="V71" s="538">
        <v>0.1</v>
      </c>
      <c r="W71" s="537">
        <v>2403100.0</v>
      </c>
      <c r="X71" s="541">
        <v>166.6</v>
      </c>
      <c r="Y71" s="541"/>
      <c r="Z71" s="541">
        <v>162.7</v>
      </c>
      <c r="AA71" s="541">
        <v>272.2</v>
      </c>
      <c r="AB71" s="541">
        <v>136.2</v>
      </c>
      <c r="AC71" s="541">
        <v>0.128</v>
      </c>
      <c r="AD71" s="541">
        <v>3.773</v>
      </c>
      <c r="AE71" s="541">
        <v>1.92</v>
      </c>
      <c r="AF71" s="541">
        <v>1.373</v>
      </c>
      <c r="AG71" s="541">
        <v>3.403</v>
      </c>
      <c r="AH71" s="541">
        <v>161.1</v>
      </c>
      <c r="AI71" s="541">
        <v>125.4</v>
      </c>
      <c r="AJ71" s="541">
        <v>363.671</v>
      </c>
      <c r="AK71" s="541">
        <v>213.333</v>
      </c>
      <c r="AL71" s="541">
        <v>199.1</v>
      </c>
      <c r="AM71" s="541">
        <v>122.3</v>
      </c>
      <c r="AN71" s="541">
        <v>103.8</v>
      </c>
      <c r="AO71" s="541">
        <v>263.4</v>
      </c>
      <c r="AP71" s="541">
        <v>2.269</v>
      </c>
      <c r="AQ71" s="541">
        <v>3.685</v>
      </c>
      <c r="AR71" s="541">
        <v>127.824</v>
      </c>
      <c r="AS71" s="541">
        <v>520.48</v>
      </c>
      <c r="AT71" s="541"/>
      <c r="AU71" s="541">
        <v>135.02</v>
      </c>
      <c r="AV71" s="541"/>
      <c r="AW71" s="541">
        <v>242.882</v>
      </c>
      <c r="AX71" s="541">
        <v>1.578</v>
      </c>
      <c r="AY71" s="541">
        <v>151.238</v>
      </c>
      <c r="AZ71" s="541">
        <v>264.681</v>
      </c>
      <c r="BA71" s="541">
        <v>127.625</v>
      </c>
      <c r="BB71" s="541"/>
      <c r="BC71" s="541">
        <v>357.325</v>
      </c>
      <c r="BD71" s="541">
        <v>10.085</v>
      </c>
      <c r="BE71" s="541">
        <v>215.015</v>
      </c>
      <c r="BF71" s="541">
        <v>223.52</v>
      </c>
      <c r="BG71" s="541">
        <v>0.753</v>
      </c>
      <c r="BH71" s="541">
        <v>0.529</v>
      </c>
      <c r="BI71" s="541">
        <v>0.525</v>
      </c>
      <c r="BJ71" s="541">
        <v>1.814</v>
      </c>
      <c r="BK71" s="541">
        <v>0.633</v>
      </c>
      <c r="BL71" s="541">
        <v>0.598</v>
      </c>
      <c r="BM71" s="541">
        <v>1.59</v>
      </c>
      <c r="BN71" s="541">
        <v>4.54</v>
      </c>
      <c r="BO71" s="541">
        <v>3.655</v>
      </c>
      <c r="BP71" s="541">
        <v>4.062</v>
      </c>
      <c r="BQ71" s="541">
        <v>87.0</v>
      </c>
      <c r="BR71" s="541">
        <v>1.136</v>
      </c>
      <c r="BS71" s="541"/>
      <c r="BT71" s="541">
        <v>112.6</v>
      </c>
      <c r="BU71" s="542"/>
    </row>
    <row r="72">
      <c r="A72" s="535">
        <v>39721.0</v>
      </c>
      <c r="B72" s="536">
        <v>190300.0</v>
      </c>
      <c r="C72" s="537">
        <v>225200.0</v>
      </c>
      <c r="D72" s="538">
        <v>0.0609</v>
      </c>
      <c r="E72" s="538">
        <v>0.0181</v>
      </c>
      <c r="F72" s="538">
        <v>0.0385</v>
      </c>
      <c r="G72" s="538">
        <v>0.030716290000000004</v>
      </c>
      <c r="H72" s="539"/>
      <c r="I72" s="540">
        <v>70520.0</v>
      </c>
      <c r="J72" s="536"/>
      <c r="K72" s="537">
        <v>395000.0</v>
      </c>
      <c r="L72" s="537">
        <v>797000.0</v>
      </c>
      <c r="M72" s="538">
        <v>0.061</v>
      </c>
      <c r="N72" s="370">
        <v>0.05280000000000001</v>
      </c>
      <c r="O72" s="370">
        <v>0.15546547</v>
      </c>
      <c r="P72" s="370"/>
      <c r="Q72" s="370">
        <v>0.0177</v>
      </c>
      <c r="R72" s="370">
        <v>0.0369</v>
      </c>
      <c r="S72" s="370">
        <v>0.048</v>
      </c>
      <c r="T72" s="538">
        <v>0.099</v>
      </c>
      <c r="U72" s="537">
        <v>3222000.0</v>
      </c>
      <c r="V72" s="538">
        <v>0.111</v>
      </c>
      <c r="W72" s="537">
        <v>2305900.0</v>
      </c>
      <c r="X72" s="541">
        <v>162.9</v>
      </c>
      <c r="Y72" s="541"/>
      <c r="Z72" s="541">
        <v>207.8</v>
      </c>
      <c r="AA72" s="541">
        <v>273.2</v>
      </c>
      <c r="AB72" s="541">
        <v>137.6</v>
      </c>
      <c r="AC72" s="541">
        <v>0.13</v>
      </c>
      <c r="AD72" s="541">
        <v>3.773</v>
      </c>
      <c r="AE72" s="541">
        <v>1.978</v>
      </c>
      <c r="AF72" s="541">
        <v>1.379</v>
      </c>
      <c r="AG72" s="541">
        <v>3.359</v>
      </c>
      <c r="AH72" s="541">
        <v>162.4</v>
      </c>
      <c r="AI72" s="541">
        <v>125.6</v>
      </c>
      <c r="AJ72" s="541">
        <v>365.841</v>
      </c>
      <c r="AK72" s="541">
        <v>217.768</v>
      </c>
      <c r="AL72" s="541">
        <v>209.9</v>
      </c>
      <c r="AM72" s="541">
        <v>125.8</v>
      </c>
      <c r="AN72" s="541">
        <v>106.1</v>
      </c>
      <c r="AO72" s="541">
        <v>298.5</v>
      </c>
      <c r="AP72" s="541">
        <v>2.419</v>
      </c>
      <c r="AQ72" s="541">
        <v>3.685</v>
      </c>
      <c r="AR72" s="541">
        <v>131.048</v>
      </c>
      <c r="AS72" s="541">
        <v>528.244</v>
      </c>
      <c r="AT72" s="541"/>
      <c r="AU72" s="541">
        <v>131.176</v>
      </c>
      <c r="AV72" s="541"/>
      <c r="AW72" s="541">
        <v>245.175</v>
      </c>
      <c r="AX72" s="541">
        <v>1.448</v>
      </c>
      <c r="AY72" s="541">
        <v>154.139</v>
      </c>
      <c r="AZ72" s="541">
        <v>261.318</v>
      </c>
      <c r="BA72" s="541">
        <v>128.584</v>
      </c>
      <c r="BB72" s="541"/>
      <c r="BC72" s="541">
        <v>362.641</v>
      </c>
      <c r="BD72" s="541">
        <v>9.93</v>
      </c>
      <c r="BE72" s="541">
        <v>218.225</v>
      </c>
      <c r="BF72" s="541">
        <v>224.614</v>
      </c>
      <c r="BG72" s="541">
        <v>0.853</v>
      </c>
      <c r="BH72" s="541">
        <v>0.532</v>
      </c>
      <c r="BI72" s="541">
        <v>0.563</v>
      </c>
      <c r="BJ72" s="541">
        <v>1.591</v>
      </c>
      <c r="BK72" s="541">
        <v>0.631</v>
      </c>
      <c r="BL72" s="541">
        <v>0.763</v>
      </c>
      <c r="BM72" s="541">
        <v>1.884</v>
      </c>
      <c r="BN72" s="541">
        <v>4.815</v>
      </c>
      <c r="BO72" s="541">
        <v>3.725</v>
      </c>
      <c r="BP72" s="541">
        <v>4.123</v>
      </c>
      <c r="BQ72" s="541">
        <v>93.1</v>
      </c>
      <c r="BR72" s="541">
        <v>1.471</v>
      </c>
      <c r="BS72" s="541"/>
      <c r="BT72" s="541">
        <v>114.0</v>
      </c>
      <c r="BU72" s="542"/>
    </row>
    <row r="73">
      <c r="A73" s="535">
        <v>39813.0</v>
      </c>
      <c r="B73" s="536">
        <v>175000.0</v>
      </c>
      <c r="C73" s="537">
        <v>229600.0</v>
      </c>
      <c r="D73" s="538">
        <v>0.051</v>
      </c>
      <c r="E73" s="538">
        <v>0.0016</v>
      </c>
      <c r="F73" s="538">
        <v>0.0225</v>
      </c>
      <c r="G73" s="538">
        <v>0.026145070000000003</v>
      </c>
      <c r="H73" s="539"/>
      <c r="I73" s="540">
        <v>70520.0</v>
      </c>
      <c r="J73" s="536"/>
      <c r="K73" s="537">
        <v>353000.0</v>
      </c>
      <c r="L73" s="537">
        <v>554000.0</v>
      </c>
      <c r="M73" s="538">
        <v>0.073</v>
      </c>
      <c r="N73" s="370">
        <v>0.0658</v>
      </c>
      <c r="O73" s="370">
        <v>0.1572136</v>
      </c>
      <c r="P73" s="370"/>
      <c r="Q73" s="370">
        <v>0.025400000000000002</v>
      </c>
      <c r="R73" s="370">
        <v>0.049</v>
      </c>
      <c r="S73" s="370">
        <v>0.0564</v>
      </c>
      <c r="T73" s="538">
        <v>0.10099999999999999</v>
      </c>
      <c r="U73" s="537">
        <v>3146000.0</v>
      </c>
      <c r="V73" s="538">
        <v>0.136</v>
      </c>
      <c r="W73" s="537">
        <v>2050500.0</v>
      </c>
      <c r="X73" s="541">
        <v>146.1</v>
      </c>
      <c r="Y73" s="541"/>
      <c r="Z73" s="541">
        <v>233.2</v>
      </c>
      <c r="AA73" s="541">
        <v>271.4</v>
      </c>
      <c r="AB73" s="541">
        <v>138.8</v>
      </c>
      <c r="AC73" s="541">
        <v>0.124</v>
      </c>
      <c r="AD73" s="541">
        <v>3.681</v>
      </c>
      <c r="AE73" s="541">
        <v>1.834</v>
      </c>
      <c r="AF73" s="541">
        <v>1.415</v>
      </c>
      <c r="AG73" s="541">
        <v>3.284</v>
      </c>
      <c r="AH73" s="541">
        <v>162.5</v>
      </c>
      <c r="AI73" s="541">
        <v>127.0</v>
      </c>
      <c r="AJ73" s="541">
        <v>368.748</v>
      </c>
      <c r="AK73" s="541">
        <v>219.073</v>
      </c>
      <c r="AL73" s="541">
        <v>216.5</v>
      </c>
      <c r="AM73" s="541">
        <v>125.7</v>
      </c>
      <c r="AN73" s="541">
        <v>107.3</v>
      </c>
      <c r="AO73" s="541">
        <v>302.6</v>
      </c>
      <c r="AP73" s="541">
        <v>2.406</v>
      </c>
      <c r="AQ73" s="541">
        <v>3.685</v>
      </c>
      <c r="AR73" s="541">
        <v>133.077</v>
      </c>
      <c r="AS73" s="541">
        <v>535.488</v>
      </c>
      <c r="AT73" s="541"/>
      <c r="AU73" s="541">
        <v>127.323</v>
      </c>
      <c r="AV73" s="541"/>
      <c r="AW73" s="541">
        <v>246.992</v>
      </c>
      <c r="AX73" s="541">
        <v>1.355</v>
      </c>
      <c r="AY73" s="541">
        <v>156.673</v>
      </c>
      <c r="AZ73" s="541">
        <v>237.638</v>
      </c>
      <c r="BA73" s="541">
        <v>128.535</v>
      </c>
      <c r="BB73" s="541"/>
      <c r="BC73" s="541">
        <v>362.69</v>
      </c>
      <c r="BD73" s="541">
        <v>9.935</v>
      </c>
      <c r="BE73" s="541">
        <v>220.684</v>
      </c>
      <c r="BF73" s="541">
        <v>226.281</v>
      </c>
      <c r="BG73" s="541">
        <v>0.813</v>
      </c>
      <c r="BH73" s="541">
        <v>0.504</v>
      </c>
      <c r="BI73" s="541">
        <v>0.534</v>
      </c>
      <c r="BJ73" s="541">
        <v>1.734</v>
      </c>
      <c r="BK73" s="541">
        <v>0.617</v>
      </c>
      <c r="BL73" s="541">
        <v>0.678</v>
      </c>
      <c r="BM73" s="541">
        <v>1.821</v>
      </c>
      <c r="BN73" s="541">
        <v>4.952</v>
      </c>
      <c r="BO73" s="541">
        <v>3.67</v>
      </c>
      <c r="BP73" s="541">
        <v>4.482</v>
      </c>
      <c r="BQ73" s="541">
        <v>94.2</v>
      </c>
      <c r="BR73" s="541">
        <v>0.934</v>
      </c>
      <c r="BS73" s="541"/>
      <c r="BT73" s="541">
        <v>111.3</v>
      </c>
      <c r="BU73" s="542"/>
    </row>
    <row r="74">
      <c r="A74" s="535">
        <v>39903.0</v>
      </c>
      <c r="B74" s="536">
        <v>169700.0</v>
      </c>
      <c r="C74" s="537">
        <v>205100.0</v>
      </c>
      <c r="D74" s="538">
        <v>0.048499999999999995</v>
      </c>
      <c r="E74" s="538">
        <v>0.0018</v>
      </c>
      <c r="F74" s="538">
        <v>0.0271</v>
      </c>
      <c r="G74" s="538">
        <v>0.02437701</v>
      </c>
      <c r="H74" s="539"/>
      <c r="I74" s="540">
        <v>70070.0</v>
      </c>
      <c r="J74" s="536"/>
      <c r="K74" s="537">
        <v>311000.0</v>
      </c>
      <c r="L74" s="537">
        <v>513000.0</v>
      </c>
      <c r="M74" s="538">
        <v>0.087</v>
      </c>
      <c r="N74" s="370">
        <v>0.0801</v>
      </c>
      <c r="O74" s="370">
        <v>0.155975</v>
      </c>
      <c r="P74" s="370"/>
      <c r="Q74" s="370">
        <v>0.0317</v>
      </c>
      <c r="R74" s="370">
        <v>0.0572</v>
      </c>
      <c r="S74" s="370">
        <v>0.0651</v>
      </c>
      <c r="T74" s="538">
        <v>0.10099999999999999</v>
      </c>
      <c r="U74" s="537">
        <v>2534000.0</v>
      </c>
      <c r="V74" s="538">
        <v>0.158</v>
      </c>
      <c r="W74" s="537">
        <v>1835800.0</v>
      </c>
      <c r="X74" s="541">
        <v>134.8</v>
      </c>
      <c r="Y74" s="541"/>
      <c r="Z74" s="541">
        <v>226.3</v>
      </c>
      <c r="AA74" s="541">
        <v>273.2</v>
      </c>
      <c r="AB74" s="541">
        <v>139.3</v>
      </c>
      <c r="AC74" s="541">
        <v>0.126</v>
      </c>
      <c r="AD74" s="541">
        <v>3.116</v>
      </c>
      <c r="AE74" s="541">
        <v>1.693</v>
      </c>
      <c r="AF74" s="541">
        <v>1.41</v>
      </c>
      <c r="AG74" s="541">
        <v>3.405</v>
      </c>
      <c r="AH74" s="541">
        <v>162.8</v>
      </c>
      <c r="AI74" s="541">
        <v>128.2</v>
      </c>
      <c r="AJ74" s="541">
        <v>371.705</v>
      </c>
      <c r="AK74" s="541">
        <v>218.51</v>
      </c>
      <c r="AL74" s="541">
        <v>213.9</v>
      </c>
      <c r="AM74" s="541">
        <v>124.5</v>
      </c>
      <c r="AN74" s="541">
        <v>111.5</v>
      </c>
      <c r="AO74" s="541">
        <v>299.6</v>
      </c>
      <c r="AP74" s="541">
        <v>2.269</v>
      </c>
      <c r="AQ74" s="541">
        <v>3.685</v>
      </c>
      <c r="AR74" s="541">
        <v>134.484</v>
      </c>
      <c r="AS74" s="541">
        <v>541.493</v>
      </c>
      <c r="AT74" s="541"/>
      <c r="AU74" s="541">
        <v>122.21</v>
      </c>
      <c r="AV74" s="541">
        <v>99.7</v>
      </c>
      <c r="AW74" s="541">
        <v>248.396</v>
      </c>
      <c r="AX74" s="541">
        <v>1.208</v>
      </c>
      <c r="AY74" s="541">
        <v>157.985</v>
      </c>
      <c r="AZ74" s="541">
        <v>230.735</v>
      </c>
      <c r="BA74" s="541">
        <v>129.669</v>
      </c>
      <c r="BB74" s="541"/>
      <c r="BC74" s="541">
        <v>365.245</v>
      </c>
      <c r="BD74" s="541">
        <v>9.832</v>
      </c>
      <c r="BE74" s="541">
        <v>222.216</v>
      </c>
      <c r="BF74" s="541">
        <v>227.982</v>
      </c>
      <c r="BG74" s="541">
        <v>0.774</v>
      </c>
      <c r="BH74" s="541">
        <v>0.503</v>
      </c>
      <c r="BI74" s="541">
        <v>0.571</v>
      </c>
      <c r="BJ74" s="541">
        <v>1.511</v>
      </c>
      <c r="BK74" s="541">
        <v>0.634</v>
      </c>
      <c r="BL74" s="541">
        <v>0.652</v>
      </c>
      <c r="BM74" s="541">
        <v>1.762</v>
      </c>
      <c r="BN74" s="541">
        <v>4.758</v>
      </c>
      <c r="BO74" s="541">
        <v>3.59</v>
      </c>
      <c r="BP74" s="541">
        <v>4.55</v>
      </c>
      <c r="BQ74" s="541">
        <v>94.2</v>
      </c>
      <c r="BR74" s="541">
        <v>0.889</v>
      </c>
      <c r="BS74" s="541"/>
      <c r="BT74" s="541">
        <v>114.9</v>
      </c>
      <c r="BU74" s="542"/>
    </row>
    <row r="75">
      <c r="A75" s="535">
        <v>39994.0</v>
      </c>
      <c r="B75" s="536">
        <v>181900.0</v>
      </c>
      <c r="C75" s="537">
        <v>214700.0</v>
      </c>
      <c r="D75" s="538">
        <v>0.0542</v>
      </c>
      <c r="E75" s="538">
        <v>0.0021</v>
      </c>
      <c r="F75" s="538">
        <v>0.0353</v>
      </c>
      <c r="G75" s="538">
        <v>0.02078064</v>
      </c>
      <c r="H75" s="539"/>
      <c r="I75" s="540">
        <v>70070.0</v>
      </c>
      <c r="J75" s="536"/>
      <c r="K75" s="537">
        <v>280000.0</v>
      </c>
      <c r="L75" s="537">
        <v>601000.0</v>
      </c>
      <c r="M75" s="538">
        <v>0.095</v>
      </c>
      <c r="N75" s="370">
        <v>0.0857</v>
      </c>
      <c r="O75" s="370">
        <v>0.15251967</v>
      </c>
      <c r="P75" s="370"/>
      <c r="Q75" s="370">
        <v>0.0378</v>
      </c>
      <c r="R75" s="370">
        <v>0.061500000000000006</v>
      </c>
      <c r="S75" s="370">
        <v>0.0677</v>
      </c>
      <c r="T75" s="538">
        <v>0.106</v>
      </c>
      <c r="U75" s="537">
        <v>2503000.0</v>
      </c>
      <c r="V75" s="538">
        <v>0.165</v>
      </c>
      <c r="W75" s="537">
        <v>1753800.0</v>
      </c>
      <c r="X75" s="541">
        <v>135.6</v>
      </c>
      <c r="Y75" s="541"/>
      <c r="Z75" s="541">
        <v>223.7</v>
      </c>
      <c r="AA75" s="541">
        <v>273.3</v>
      </c>
      <c r="AB75" s="541">
        <v>138.3</v>
      </c>
      <c r="AC75" s="541">
        <v>0.132</v>
      </c>
      <c r="AD75" s="541">
        <v>3.009</v>
      </c>
      <c r="AE75" s="541">
        <v>1.529</v>
      </c>
      <c r="AF75" s="541">
        <v>1.385</v>
      </c>
      <c r="AG75" s="541">
        <v>3.398</v>
      </c>
      <c r="AH75" s="541">
        <v>164.4</v>
      </c>
      <c r="AI75" s="541">
        <v>129.1</v>
      </c>
      <c r="AJ75" s="541">
        <v>375.177</v>
      </c>
      <c r="AK75" s="541">
        <v>217.813</v>
      </c>
      <c r="AL75" s="541">
        <v>213.0</v>
      </c>
      <c r="AM75" s="541">
        <v>123.9</v>
      </c>
      <c r="AN75" s="541">
        <v>108.8</v>
      </c>
      <c r="AO75" s="541">
        <v>301.8</v>
      </c>
      <c r="AP75" s="541">
        <v>2.234</v>
      </c>
      <c r="AQ75" s="541">
        <v>3.685</v>
      </c>
      <c r="AR75" s="541">
        <v>134.27</v>
      </c>
      <c r="AS75" s="541">
        <v>547.876</v>
      </c>
      <c r="AT75" s="541">
        <v>102.1</v>
      </c>
      <c r="AU75" s="541">
        <v>123.236</v>
      </c>
      <c r="AV75" s="541">
        <v>100.4</v>
      </c>
      <c r="AW75" s="541">
        <v>249.381</v>
      </c>
      <c r="AX75" s="541">
        <v>1.06</v>
      </c>
      <c r="AY75" s="541">
        <v>160.548</v>
      </c>
      <c r="AZ75" s="541">
        <v>232.54</v>
      </c>
      <c r="BA75" s="541">
        <v>129.623</v>
      </c>
      <c r="BB75" s="541"/>
      <c r="BC75" s="541">
        <v>368.081</v>
      </c>
      <c r="BD75" s="541">
        <v>9.737</v>
      </c>
      <c r="BE75" s="541">
        <v>223.163</v>
      </c>
      <c r="BF75" s="541">
        <v>227.572</v>
      </c>
      <c r="BG75" s="541">
        <v>0.766</v>
      </c>
      <c r="BH75" s="541">
        <v>0.516</v>
      </c>
      <c r="BI75" s="541">
        <v>0.562</v>
      </c>
      <c r="BJ75" s="541">
        <v>1.604</v>
      </c>
      <c r="BK75" s="541">
        <v>0.617</v>
      </c>
      <c r="BL75" s="541">
        <v>0.634</v>
      </c>
      <c r="BM75" s="541">
        <v>1.637</v>
      </c>
      <c r="BN75" s="541">
        <v>4.723</v>
      </c>
      <c r="BO75" s="541">
        <v>3.621</v>
      </c>
      <c r="BP75" s="541">
        <v>4.557</v>
      </c>
      <c r="BQ75" s="541">
        <v>94.2</v>
      </c>
      <c r="BR75" s="541">
        <v>1.06</v>
      </c>
      <c r="BS75" s="541"/>
      <c r="BT75" s="541">
        <v>114.9</v>
      </c>
      <c r="BU75" s="542"/>
    </row>
    <row r="76">
      <c r="A76" s="535">
        <v>40086.0</v>
      </c>
      <c r="B76" s="536">
        <v>175900.0</v>
      </c>
      <c r="C76" s="537">
        <v>216600.0</v>
      </c>
      <c r="D76" s="538">
        <v>0.0504</v>
      </c>
      <c r="E76" s="538">
        <v>0.0015</v>
      </c>
      <c r="F76" s="538">
        <v>0.033100000000000004</v>
      </c>
      <c r="G76" s="538">
        <v>0.01602846</v>
      </c>
      <c r="H76" s="539"/>
      <c r="I76" s="540">
        <v>70070.0</v>
      </c>
      <c r="J76" s="536"/>
      <c r="K76" s="537">
        <v>252000.0</v>
      </c>
      <c r="L76" s="537">
        <v>609000.0</v>
      </c>
      <c r="M76" s="538">
        <v>0.098</v>
      </c>
      <c r="N76" s="370">
        <v>0.0947</v>
      </c>
      <c r="O76" s="370">
        <v>0.1508588</v>
      </c>
      <c r="P76" s="370"/>
      <c r="Q76" s="370">
        <v>0.043899999999999995</v>
      </c>
      <c r="R76" s="370">
        <v>0.0688</v>
      </c>
      <c r="S76" s="370">
        <v>0.0649</v>
      </c>
      <c r="T76" s="538">
        <v>0.111</v>
      </c>
      <c r="U76" s="537">
        <v>2487000.0</v>
      </c>
      <c r="V76" s="538">
        <v>0.167</v>
      </c>
      <c r="W76" s="537">
        <v>1778300.0</v>
      </c>
      <c r="X76" s="541">
        <v>146.1</v>
      </c>
      <c r="Y76" s="541"/>
      <c r="Z76" s="541">
        <v>217.8</v>
      </c>
      <c r="AA76" s="541">
        <v>273.3</v>
      </c>
      <c r="AB76" s="541">
        <v>136.8</v>
      </c>
      <c r="AC76" s="541">
        <v>0.13</v>
      </c>
      <c r="AD76" s="541">
        <v>2.981</v>
      </c>
      <c r="AE76" s="541">
        <v>1.627</v>
      </c>
      <c r="AF76" s="541">
        <v>1.34</v>
      </c>
      <c r="AG76" s="541">
        <v>3.285</v>
      </c>
      <c r="AH76" s="541">
        <v>168.2</v>
      </c>
      <c r="AI76" s="541">
        <v>130.0</v>
      </c>
      <c r="AJ76" s="541">
        <v>378.359</v>
      </c>
      <c r="AK76" s="541">
        <v>217.258</v>
      </c>
      <c r="AL76" s="541">
        <v>207.5</v>
      </c>
      <c r="AM76" s="541">
        <v>123.6</v>
      </c>
      <c r="AN76" s="541">
        <v>107.1</v>
      </c>
      <c r="AO76" s="541">
        <v>301.8</v>
      </c>
      <c r="AP76" s="541">
        <v>2.138</v>
      </c>
      <c r="AQ76" s="541">
        <v>3.685</v>
      </c>
      <c r="AR76" s="541">
        <v>133.406</v>
      </c>
      <c r="AS76" s="541">
        <v>554.747</v>
      </c>
      <c r="AT76" s="541">
        <v>100.9</v>
      </c>
      <c r="AU76" s="541">
        <v>127.631</v>
      </c>
      <c r="AV76" s="541">
        <v>101.9</v>
      </c>
      <c r="AW76" s="541">
        <v>249.261</v>
      </c>
      <c r="AX76" s="541">
        <v>1.028</v>
      </c>
      <c r="AY76" s="541">
        <v>163.238</v>
      </c>
      <c r="AZ76" s="541">
        <v>239.855</v>
      </c>
      <c r="BA76" s="541">
        <v>128.201</v>
      </c>
      <c r="BB76" s="541"/>
      <c r="BC76" s="541">
        <v>369.279</v>
      </c>
      <c r="BD76" s="541">
        <v>9.499</v>
      </c>
      <c r="BE76" s="541">
        <v>224.003</v>
      </c>
      <c r="BF76" s="541">
        <v>228.286</v>
      </c>
      <c r="BG76" s="541">
        <v>0.76</v>
      </c>
      <c r="BH76" s="541">
        <v>0.51</v>
      </c>
      <c r="BI76" s="541">
        <v>0.58</v>
      </c>
      <c r="BJ76" s="541">
        <v>1.538</v>
      </c>
      <c r="BK76" s="541">
        <v>0.605</v>
      </c>
      <c r="BL76" s="541">
        <v>0.612</v>
      </c>
      <c r="BM76" s="541">
        <v>1.678</v>
      </c>
      <c r="BN76" s="541">
        <v>4.61</v>
      </c>
      <c r="BO76" s="541">
        <v>3.592</v>
      </c>
      <c r="BP76" s="541">
        <v>4.627</v>
      </c>
      <c r="BQ76" s="541">
        <v>95.9</v>
      </c>
      <c r="BR76" s="541">
        <v>1.255</v>
      </c>
      <c r="BS76" s="541"/>
      <c r="BT76" s="541">
        <v>117.0</v>
      </c>
      <c r="BU76" s="542"/>
    </row>
    <row r="77">
      <c r="A77" s="535">
        <v>40178.0</v>
      </c>
      <c r="B77" s="536">
        <v>169600.0</v>
      </c>
      <c r="C77" s="537">
        <v>222600.0</v>
      </c>
      <c r="D77" s="538">
        <v>0.0514</v>
      </c>
      <c r="E77" s="538">
        <v>0.0012</v>
      </c>
      <c r="F77" s="538">
        <v>0.0385</v>
      </c>
      <c r="G77" s="538">
        <v>0.01318775</v>
      </c>
      <c r="H77" s="539"/>
      <c r="I77" s="540">
        <v>70070.0</v>
      </c>
      <c r="J77" s="536"/>
      <c r="K77" s="537">
        <v>234000.0</v>
      </c>
      <c r="L77" s="537">
        <v>664000.0</v>
      </c>
      <c r="M77" s="538">
        <v>0.099</v>
      </c>
      <c r="N77" s="370">
        <v>0.10400000000000001</v>
      </c>
      <c r="O77" s="370">
        <v>0.14896385</v>
      </c>
      <c r="P77" s="370"/>
      <c r="Q77" s="370">
        <v>0.042699999999999995</v>
      </c>
      <c r="R77" s="370">
        <v>0.07490000000000001</v>
      </c>
      <c r="S77" s="370">
        <v>0.0633</v>
      </c>
      <c r="T77" s="538">
        <v>0.107</v>
      </c>
      <c r="U77" s="537">
        <v>2568000.0</v>
      </c>
      <c r="V77" s="538">
        <v>0.172</v>
      </c>
      <c r="W77" s="537">
        <v>1905500.0</v>
      </c>
      <c r="X77" s="541">
        <v>150.3</v>
      </c>
      <c r="Y77" s="541"/>
      <c r="Z77" s="541">
        <v>217.2</v>
      </c>
      <c r="AA77" s="541">
        <v>273.5</v>
      </c>
      <c r="AB77" s="541">
        <v>136.1</v>
      </c>
      <c r="AC77" s="541">
        <v>0.124</v>
      </c>
      <c r="AD77" s="541">
        <v>3.105</v>
      </c>
      <c r="AE77" s="541">
        <v>1.772</v>
      </c>
      <c r="AF77" s="541">
        <v>1.39</v>
      </c>
      <c r="AG77" s="541">
        <v>3.31</v>
      </c>
      <c r="AH77" s="541">
        <v>169.3</v>
      </c>
      <c r="AI77" s="541">
        <v>131.8</v>
      </c>
      <c r="AJ77" s="541">
        <v>381.111</v>
      </c>
      <c r="AK77" s="541">
        <v>217.904</v>
      </c>
      <c r="AL77" s="541">
        <v>207.1</v>
      </c>
      <c r="AM77" s="541">
        <v>123.6</v>
      </c>
      <c r="AN77" s="541">
        <v>107.4</v>
      </c>
      <c r="AO77" s="541">
        <v>301.2</v>
      </c>
      <c r="AP77" s="541">
        <v>2.186</v>
      </c>
      <c r="AQ77" s="541">
        <v>3.669</v>
      </c>
      <c r="AR77" s="541">
        <v>134.781</v>
      </c>
      <c r="AS77" s="541">
        <v>560.087</v>
      </c>
      <c r="AT77" s="541">
        <v>104.7</v>
      </c>
      <c r="AU77" s="541">
        <v>139.376</v>
      </c>
      <c r="AV77" s="541">
        <v>103.3</v>
      </c>
      <c r="AW77" s="541">
        <v>248.667</v>
      </c>
      <c r="AX77" s="541">
        <v>1.105</v>
      </c>
      <c r="AY77" s="541">
        <v>165.532</v>
      </c>
      <c r="AZ77" s="541">
        <v>245.203</v>
      </c>
      <c r="BA77" s="541">
        <v>127.119</v>
      </c>
      <c r="BB77" s="541"/>
      <c r="BC77" s="541">
        <v>370.954</v>
      </c>
      <c r="BD77" s="541">
        <v>9.445</v>
      </c>
      <c r="BE77" s="541">
        <v>224.789</v>
      </c>
      <c r="BF77" s="541">
        <v>228.343</v>
      </c>
      <c r="BG77" s="541">
        <v>0.751</v>
      </c>
      <c r="BH77" s="541">
        <v>0.464</v>
      </c>
      <c r="BI77" s="541">
        <v>0.596</v>
      </c>
      <c r="BJ77" s="541">
        <v>1.961</v>
      </c>
      <c r="BK77" s="541">
        <v>0.571</v>
      </c>
      <c r="BL77" s="541">
        <v>0.56</v>
      </c>
      <c r="BM77" s="541">
        <v>2.097</v>
      </c>
      <c r="BN77" s="541">
        <v>4.552</v>
      </c>
      <c r="BO77" s="541">
        <v>3.57</v>
      </c>
      <c r="BP77" s="541">
        <v>4.653</v>
      </c>
      <c r="BQ77" s="541">
        <v>96.2</v>
      </c>
      <c r="BR77" s="541">
        <v>0.932</v>
      </c>
      <c r="BS77" s="541"/>
      <c r="BT77" s="541">
        <v>116.1</v>
      </c>
      <c r="BU77" s="542"/>
    </row>
    <row r="78">
      <c r="A78" s="535">
        <v>40268.0</v>
      </c>
      <c r="B78" s="536">
        <v>169500.0</v>
      </c>
      <c r="C78" s="537">
        <v>224800.0</v>
      </c>
      <c r="D78" s="538">
        <v>0.0499</v>
      </c>
      <c r="E78" s="538">
        <v>0.0016</v>
      </c>
      <c r="F78" s="538">
        <v>0.0384</v>
      </c>
      <c r="G78" s="538">
        <v>0.009255025</v>
      </c>
      <c r="H78" s="539"/>
      <c r="I78" s="540">
        <v>68420.0</v>
      </c>
      <c r="J78" s="536"/>
      <c r="K78" s="537">
        <v>227000.0</v>
      </c>
      <c r="L78" s="537">
        <v>687000.0</v>
      </c>
      <c r="M78" s="538">
        <v>0.099</v>
      </c>
      <c r="N78" s="370">
        <v>0.1149</v>
      </c>
      <c r="O78" s="370">
        <v>0.14514939999999998</v>
      </c>
      <c r="P78" s="370"/>
      <c r="Q78" s="370">
        <v>0.0392</v>
      </c>
      <c r="R78" s="370">
        <v>0.075</v>
      </c>
      <c r="S78" s="370">
        <v>0.057800000000000004</v>
      </c>
      <c r="T78" s="538">
        <v>0.106</v>
      </c>
      <c r="U78" s="537">
        <v>2679000.0</v>
      </c>
      <c r="V78" s="538">
        <v>0.171</v>
      </c>
      <c r="W78" s="537">
        <v>1993000.0</v>
      </c>
      <c r="X78" s="541">
        <v>166.7</v>
      </c>
      <c r="Y78" s="541"/>
      <c r="Z78" s="541">
        <v>219.4</v>
      </c>
      <c r="AA78" s="541">
        <v>274.1</v>
      </c>
      <c r="AB78" s="541">
        <v>136.1</v>
      </c>
      <c r="AC78" s="541">
        <v>0.125</v>
      </c>
      <c r="AD78" s="541">
        <v>3.188</v>
      </c>
      <c r="AE78" s="541">
        <v>1.822</v>
      </c>
      <c r="AF78" s="541">
        <v>1.368</v>
      </c>
      <c r="AG78" s="541">
        <v>3.261</v>
      </c>
      <c r="AH78" s="541">
        <v>168.7</v>
      </c>
      <c r="AI78" s="541">
        <v>132.5</v>
      </c>
      <c r="AJ78" s="541">
        <v>385.712</v>
      </c>
      <c r="AK78" s="541">
        <v>218.99</v>
      </c>
      <c r="AL78" s="541">
        <v>206.5</v>
      </c>
      <c r="AM78" s="541">
        <v>123.3</v>
      </c>
      <c r="AN78" s="541">
        <v>104.2</v>
      </c>
      <c r="AO78" s="541">
        <v>301.9</v>
      </c>
      <c r="AP78" s="541">
        <v>2.24</v>
      </c>
      <c r="AQ78" s="541">
        <v>3.565</v>
      </c>
      <c r="AR78" s="541">
        <v>135.523</v>
      </c>
      <c r="AS78" s="541">
        <v>567.221</v>
      </c>
      <c r="AT78" s="541">
        <v>105.6</v>
      </c>
      <c r="AU78" s="541">
        <v>142.377</v>
      </c>
      <c r="AV78" s="541">
        <v>104.9</v>
      </c>
      <c r="AW78" s="541">
        <v>248.854</v>
      </c>
      <c r="AX78" s="541">
        <v>1.137</v>
      </c>
      <c r="AY78" s="541">
        <v>168.47</v>
      </c>
      <c r="AZ78" s="541">
        <v>244.766</v>
      </c>
      <c r="BA78" s="541">
        <v>126.75</v>
      </c>
      <c r="BB78" s="541"/>
      <c r="BC78" s="541">
        <v>370.119</v>
      </c>
      <c r="BD78" s="541">
        <v>9.525</v>
      </c>
      <c r="BE78" s="541">
        <v>224.991</v>
      </c>
      <c r="BF78" s="541">
        <v>228.429</v>
      </c>
      <c r="BG78" s="541">
        <v>0.764</v>
      </c>
      <c r="BH78" s="541">
        <v>0.479</v>
      </c>
      <c r="BI78" s="541">
        <v>0.636</v>
      </c>
      <c r="BJ78" s="541">
        <v>2.007</v>
      </c>
      <c r="BK78" s="541">
        <v>0.575</v>
      </c>
      <c r="BL78" s="541">
        <v>0.557</v>
      </c>
      <c r="BM78" s="541">
        <v>1.776</v>
      </c>
      <c r="BN78" s="541">
        <v>4.708</v>
      </c>
      <c r="BO78" s="541">
        <v>3.669</v>
      </c>
      <c r="BP78" s="541">
        <v>4.57</v>
      </c>
      <c r="BQ78" s="541">
        <v>96.3</v>
      </c>
      <c r="BR78" s="541">
        <v>0.858</v>
      </c>
      <c r="BS78" s="541"/>
      <c r="BT78" s="541">
        <v>117.1</v>
      </c>
      <c r="BU78" s="542"/>
    </row>
    <row r="79">
      <c r="A79" s="535">
        <v>40359.0</v>
      </c>
      <c r="B79" s="536">
        <v>183500.0</v>
      </c>
      <c r="C79" s="537">
        <v>219500.0</v>
      </c>
      <c r="D79" s="538">
        <v>0.046900000000000004</v>
      </c>
      <c r="E79" s="538">
        <v>0.0018</v>
      </c>
      <c r="F79" s="538">
        <v>0.029700000000000004</v>
      </c>
      <c r="G79" s="538">
        <v>0.007780126000000001</v>
      </c>
      <c r="H79" s="539"/>
      <c r="I79" s="540">
        <v>68420.0</v>
      </c>
      <c r="J79" s="536"/>
      <c r="K79" s="537">
        <v>212000.0</v>
      </c>
      <c r="L79" s="537">
        <v>587000.0</v>
      </c>
      <c r="M79" s="538">
        <v>0.094</v>
      </c>
      <c r="N79" s="370">
        <v>0.11080000000000001</v>
      </c>
      <c r="O79" s="370">
        <v>0.14069775</v>
      </c>
      <c r="P79" s="370"/>
      <c r="Q79" s="370">
        <v>0.0364</v>
      </c>
      <c r="R79" s="370">
        <v>0.0699</v>
      </c>
      <c r="S79" s="370">
        <v>0.051</v>
      </c>
      <c r="T79" s="538">
        <v>0.106</v>
      </c>
      <c r="U79" s="537">
        <v>2801000.0</v>
      </c>
      <c r="V79" s="538">
        <v>0.16399999999999998</v>
      </c>
      <c r="W79" s="537">
        <v>2093800.0000000002</v>
      </c>
      <c r="X79" s="541">
        <v>162.9</v>
      </c>
      <c r="Y79" s="541"/>
      <c r="Z79" s="541">
        <v>225.7</v>
      </c>
      <c r="AA79" s="541">
        <v>275.6</v>
      </c>
      <c r="AB79" s="541">
        <v>135.3</v>
      </c>
      <c r="AC79" s="541">
        <v>0.132</v>
      </c>
      <c r="AD79" s="541">
        <v>3.297</v>
      </c>
      <c r="AE79" s="541">
        <v>1.494</v>
      </c>
      <c r="AF79" s="541">
        <v>1.383</v>
      </c>
      <c r="AG79" s="541">
        <v>3.323</v>
      </c>
      <c r="AH79" s="541">
        <v>169.6</v>
      </c>
      <c r="AI79" s="541">
        <v>132.7</v>
      </c>
      <c r="AJ79" s="541">
        <v>388.188</v>
      </c>
      <c r="AK79" s="541">
        <v>219.285</v>
      </c>
      <c r="AL79" s="541">
        <v>208.0</v>
      </c>
      <c r="AM79" s="541">
        <v>123.3</v>
      </c>
      <c r="AN79" s="541">
        <v>104.2</v>
      </c>
      <c r="AO79" s="541">
        <v>303.8</v>
      </c>
      <c r="AP79" s="541">
        <v>2.4</v>
      </c>
      <c r="AQ79" s="541">
        <v>3.697</v>
      </c>
      <c r="AR79" s="541">
        <v>136.686</v>
      </c>
      <c r="AS79" s="541">
        <v>573.555</v>
      </c>
      <c r="AT79" s="541">
        <v>104.2</v>
      </c>
      <c r="AU79" s="541">
        <v>141.951</v>
      </c>
      <c r="AV79" s="541">
        <v>105.9</v>
      </c>
      <c r="AW79" s="541">
        <v>249.327</v>
      </c>
      <c r="AX79" s="541">
        <v>1.084</v>
      </c>
      <c r="AY79" s="541">
        <v>170.505</v>
      </c>
      <c r="AZ79" s="541">
        <v>257.825</v>
      </c>
      <c r="BA79" s="541">
        <v>125.589</v>
      </c>
      <c r="BB79" s="541"/>
      <c r="BC79" s="541">
        <v>373.545</v>
      </c>
      <c r="BD79" s="541">
        <v>9.421</v>
      </c>
      <c r="BE79" s="541">
        <v>225.797</v>
      </c>
      <c r="BF79" s="541">
        <v>230.225</v>
      </c>
      <c r="BG79" s="541">
        <v>0.739</v>
      </c>
      <c r="BH79" s="541">
        <v>0.484</v>
      </c>
      <c r="BI79" s="541">
        <v>0.623</v>
      </c>
      <c r="BJ79" s="541">
        <v>1.586</v>
      </c>
      <c r="BK79" s="541">
        <v>0.577</v>
      </c>
      <c r="BL79" s="541">
        <v>0.585</v>
      </c>
      <c r="BM79" s="541">
        <v>1.847</v>
      </c>
      <c r="BN79" s="541">
        <v>4.525</v>
      </c>
      <c r="BO79" s="541">
        <v>4.046</v>
      </c>
      <c r="BP79" s="541">
        <v>4.706</v>
      </c>
      <c r="BQ79" s="541">
        <v>96.3</v>
      </c>
      <c r="BR79" s="541">
        <v>1.096</v>
      </c>
      <c r="BS79" s="541"/>
      <c r="BT79" s="541">
        <v>118.6</v>
      </c>
      <c r="BU79" s="542"/>
    </row>
    <row r="80">
      <c r="A80" s="535">
        <v>40451.0</v>
      </c>
      <c r="B80" s="536">
        <v>172400.0</v>
      </c>
      <c r="C80" s="537">
        <v>228000.0</v>
      </c>
      <c r="D80" s="538">
        <v>0.0432</v>
      </c>
      <c r="E80" s="538">
        <v>0.0019</v>
      </c>
      <c r="F80" s="538">
        <v>0.0253</v>
      </c>
      <c r="G80" s="538">
        <v>0.006638685</v>
      </c>
      <c r="H80" s="539"/>
      <c r="I80" s="540">
        <v>68420.0</v>
      </c>
      <c r="J80" s="536"/>
      <c r="K80" s="537">
        <v>201000.0</v>
      </c>
      <c r="L80" s="537">
        <v>563000.0</v>
      </c>
      <c r="M80" s="538">
        <v>0.095</v>
      </c>
      <c r="N80" s="370">
        <v>0.10650000000000001</v>
      </c>
      <c r="O80" s="370">
        <v>0.13917807000000001</v>
      </c>
      <c r="P80" s="370"/>
      <c r="Q80" s="370">
        <v>0.0332</v>
      </c>
      <c r="R80" s="370">
        <v>0.06849999999999999</v>
      </c>
      <c r="S80" s="370">
        <v>0.0458</v>
      </c>
      <c r="T80" s="538">
        <v>0.10300000000000001</v>
      </c>
      <c r="U80" s="537">
        <v>2918000.0</v>
      </c>
      <c r="V80" s="538">
        <v>0.16899999999999998</v>
      </c>
      <c r="W80" s="537">
        <v>2147000.0</v>
      </c>
      <c r="X80" s="541">
        <v>153.2</v>
      </c>
      <c r="Y80" s="541"/>
      <c r="Z80" s="541">
        <v>223.0</v>
      </c>
      <c r="AA80" s="541">
        <v>275.4</v>
      </c>
      <c r="AB80" s="541">
        <v>134.9</v>
      </c>
      <c r="AC80" s="541">
        <v>0.132</v>
      </c>
      <c r="AD80" s="541">
        <v>3.278</v>
      </c>
      <c r="AE80" s="541">
        <v>1.753</v>
      </c>
      <c r="AF80" s="541">
        <v>1.386</v>
      </c>
      <c r="AG80" s="541">
        <v>3.311</v>
      </c>
      <c r="AH80" s="541">
        <v>172.7</v>
      </c>
      <c r="AI80" s="541">
        <v>133.4</v>
      </c>
      <c r="AJ80" s="541">
        <v>391.288</v>
      </c>
      <c r="AK80" s="541">
        <v>220.219</v>
      </c>
      <c r="AL80" s="541">
        <v>207.8</v>
      </c>
      <c r="AM80" s="541">
        <v>124.3</v>
      </c>
      <c r="AN80" s="541">
        <v>104.2</v>
      </c>
      <c r="AO80" s="541">
        <v>320.0</v>
      </c>
      <c r="AP80" s="541">
        <v>2.398</v>
      </c>
      <c r="AQ80" s="541">
        <v>4.174</v>
      </c>
      <c r="AR80" s="541">
        <v>137.802</v>
      </c>
      <c r="AS80" s="541">
        <v>577.502</v>
      </c>
      <c r="AT80" s="541">
        <v>103.0</v>
      </c>
      <c r="AU80" s="541">
        <v>144.032</v>
      </c>
      <c r="AV80" s="541">
        <v>107.0</v>
      </c>
      <c r="AW80" s="541">
        <v>249.663</v>
      </c>
      <c r="AX80" s="541">
        <v>1.062</v>
      </c>
      <c r="AY80" s="541">
        <v>172.675</v>
      </c>
      <c r="AZ80" s="541">
        <v>252.525</v>
      </c>
      <c r="BA80" s="541">
        <v>124.535</v>
      </c>
      <c r="BB80" s="541"/>
      <c r="BC80" s="541">
        <v>372.59</v>
      </c>
      <c r="BD80" s="541">
        <v>9.372</v>
      </c>
      <c r="BE80" s="541">
        <v>227.075</v>
      </c>
      <c r="BF80" s="541">
        <v>230.332</v>
      </c>
      <c r="BG80" s="541">
        <v>0.723</v>
      </c>
      <c r="BH80" s="541">
        <v>0.483</v>
      </c>
      <c r="BI80" s="541">
        <v>0.63</v>
      </c>
      <c r="BJ80" s="541">
        <v>1.503</v>
      </c>
      <c r="BK80" s="541">
        <v>0.573</v>
      </c>
      <c r="BL80" s="541">
        <v>0.597</v>
      </c>
      <c r="BM80" s="541">
        <v>1.781</v>
      </c>
      <c r="BN80" s="541">
        <v>4.726</v>
      </c>
      <c r="BO80" s="541">
        <v>4.574</v>
      </c>
      <c r="BP80" s="541">
        <v>4.631</v>
      </c>
      <c r="BQ80" s="541">
        <v>96.0</v>
      </c>
      <c r="BR80" s="541">
        <v>1.302</v>
      </c>
      <c r="BS80" s="541"/>
      <c r="BT80" s="541">
        <v>119.0</v>
      </c>
      <c r="BU80" s="542"/>
    </row>
    <row r="81">
      <c r="A81" s="535">
        <v>40543.0</v>
      </c>
      <c r="B81" s="536">
        <v>169300.0</v>
      </c>
      <c r="C81" s="537">
        <v>241200.0</v>
      </c>
      <c r="D81" s="538">
        <v>0.048600000000000004</v>
      </c>
      <c r="E81" s="538">
        <v>0.0018</v>
      </c>
      <c r="F81" s="538">
        <v>0.033</v>
      </c>
      <c r="G81" s="538">
        <v>0.008307821</v>
      </c>
      <c r="H81" s="539"/>
      <c r="I81" s="540">
        <v>68420.0</v>
      </c>
      <c r="J81" s="536"/>
      <c r="K81" s="537">
        <v>190000.0</v>
      </c>
      <c r="L81" s="537">
        <v>632000.0</v>
      </c>
      <c r="M81" s="538">
        <v>0.09300000000000001</v>
      </c>
      <c r="N81" s="370">
        <v>0.1032</v>
      </c>
      <c r="O81" s="370">
        <v>0.13580863</v>
      </c>
      <c r="P81" s="370"/>
      <c r="Q81" s="370">
        <v>0.0296</v>
      </c>
      <c r="R81" s="370">
        <v>0.0651</v>
      </c>
      <c r="S81" s="370">
        <v>0.0414</v>
      </c>
      <c r="T81" s="538">
        <v>0.094</v>
      </c>
      <c r="U81" s="537">
        <v>3058000.0</v>
      </c>
      <c r="V81" s="538">
        <v>0.166</v>
      </c>
      <c r="W81" s="537">
        <v>2259200.0</v>
      </c>
      <c r="X81" s="541">
        <v>159.2</v>
      </c>
      <c r="Y81" s="541">
        <v>100.0</v>
      </c>
      <c r="Z81" s="541">
        <v>222.6</v>
      </c>
      <c r="AA81" s="541">
        <v>275.9</v>
      </c>
      <c r="AB81" s="541">
        <v>134.9</v>
      </c>
      <c r="AC81" s="541">
        <v>0.125</v>
      </c>
      <c r="AD81" s="541">
        <v>3.318</v>
      </c>
      <c r="AE81" s="541">
        <v>1.793</v>
      </c>
      <c r="AF81" s="541">
        <v>1.386</v>
      </c>
      <c r="AG81" s="541">
        <v>3.324</v>
      </c>
      <c r="AH81" s="541">
        <v>173.1</v>
      </c>
      <c r="AI81" s="541">
        <v>135.1</v>
      </c>
      <c r="AJ81" s="541">
        <v>393.514</v>
      </c>
      <c r="AK81" s="541">
        <v>221.215</v>
      </c>
      <c r="AL81" s="541">
        <v>209.7</v>
      </c>
      <c r="AM81" s="541">
        <v>124.7</v>
      </c>
      <c r="AN81" s="541">
        <v>104.2</v>
      </c>
      <c r="AO81" s="541">
        <v>320.0</v>
      </c>
      <c r="AP81" s="541">
        <v>2.378</v>
      </c>
      <c r="AQ81" s="541">
        <v>4.146</v>
      </c>
      <c r="AR81" s="541">
        <v>139.223</v>
      </c>
      <c r="AS81" s="541">
        <v>582.695</v>
      </c>
      <c r="AT81" s="541">
        <v>103.5</v>
      </c>
      <c r="AU81" s="541">
        <v>145.669</v>
      </c>
      <c r="AV81" s="541">
        <v>107.5</v>
      </c>
      <c r="AW81" s="541">
        <v>250.641</v>
      </c>
      <c r="AX81" s="541">
        <v>1.078</v>
      </c>
      <c r="AY81" s="541">
        <v>174.973</v>
      </c>
      <c r="AZ81" s="541">
        <v>257.172</v>
      </c>
      <c r="BA81" s="541">
        <v>123.931</v>
      </c>
      <c r="BB81" s="541"/>
      <c r="BC81" s="541">
        <v>372.32</v>
      </c>
      <c r="BD81" s="541">
        <v>9.252</v>
      </c>
      <c r="BE81" s="541">
        <v>227.722</v>
      </c>
      <c r="BF81" s="541">
        <v>230.159</v>
      </c>
      <c r="BG81" s="541">
        <v>0.728</v>
      </c>
      <c r="BH81" s="541">
        <v>0.441</v>
      </c>
      <c r="BI81" s="541">
        <v>0.643</v>
      </c>
      <c r="BJ81" s="541">
        <v>1.591</v>
      </c>
      <c r="BK81" s="541">
        <v>0.587</v>
      </c>
      <c r="BL81" s="541">
        <v>0.582</v>
      </c>
      <c r="BM81" s="541">
        <v>1.828</v>
      </c>
      <c r="BN81" s="541">
        <v>4.933</v>
      </c>
      <c r="BO81" s="541">
        <v>4.16</v>
      </c>
      <c r="BP81" s="541">
        <v>4.742</v>
      </c>
      <c r="BQ81" s="541">
        <v>95.9</v>
      </c>
      <c r="BR81" s="541">
        <v>1.021</v>
      </c>
      <c r="BS81" s="541"/>
      <c r="BT81" s="541">
        <v>118.3</v>
      </c>
      <c r="BU81" s="542"/>
    </row>
    <row r="82">
      <c r="A82" s="535">
        <v>40633.0</v>
      </c>
      <c r="B82" s="536">
        <v>160600.0</v>
      </c>
      <c r="C82" s="537">
        <v>220500.0</v>
      </c>
      <c r="D82" s="538">
        <v>0.048600000000000004</v>
      </c>
      <c r="E82" s="538">
        <v>0.0014000000000000002</v>
      </c>
      <c r="F82" s="538">
        <v>0.0347</v>
      </c>
      <c r="G82" s="538">
        <v>0.01179972</v>
      </c>
      <c r="H82" s="539"/>
      <c r="I82" s="540">
        <v>67410.0</v>
      </c>
      <c r="J82" s="536"/>
      <c r="K82" s="537">
        <v>179000.0</v>
      </c>
      <c r="L82" s="537">
        <v>583000.0</v>
      </c>
      <c r="M82" s="538">
        <v>0.09</v>
      </c>
      <c r="N82" s="370">
        <v>0.1037</v>
      </c>
      <c r="O82" s="370">
        <v>0.1330846</v>
      </c>
      <c r="P82" s="370"/>
      <c r="Q82" s="370">
        <v>0.0244</v>
      </c>
      <c r="R82" s="370">
        <v>0.06269999999999999</v>
      </c>
      <c r="S82" s="370">
        <v>0.0382</v>
      </c>
      <c r="T82" s="538">
        <v>0.09699999999999999</v>
      </c>
      <c r="U82" s="537">
        <v>3261000.0</v>
      </c>
      <c r="V82" s="538">
        <v>0.16</v>
      </c>
      <c r="W82" s="537">
        <v>2297200.0</v>
      </c>
      <c r="X82" s="541">
        <v>165.0</v>
      </c>
      <c r="Y82" s="541">
        <v>105.0</v>
      </c>
      <c r="Z82" s="541">
        <v>217.3</v>
      </c>
      <c r="AA82" s="541">
        <v>279.5</v>
      </c>
      <c r="AB82" s="541">
        <v>134.7</v>
      </c>
      <c r="AC82" s="541">
        <v>0.127</v>
      </c>
      <c r="AD82" s="541">
        <v>3.503</v>
      </c>
      <c r="AE82" s="541">
        <v>1.732</v>
      </c>
      <c r="AF82" s="541">
        <v>1.415</v>
      </c>
      <c r="AG82" s="541">
        <v>3.218</v>
      </c>
      <c r="AH82" s="541">
        <v>173.7</v>
      </c>
      <c r="AI82" s="541">
        <v>136.7</v>
      </c>
      <c r="AJ82" s="541">
        <v>396.29</v>
      </c>
      <c r="AK82" s="541">
        <v>225.213</v>
      </c>
      <c r="AL82" s="541">
        <v>214.6</v>
      </c>
      <c r="AM82" s="541">
        <v>126.8</v>
      </c>
      <c r="AN82" s="541">
        <v>102.2</v>
      </c>
      <c r="AO82" s="541">
        <v>320.1</v>
      </c>
      <c r="AP82" s="541">
        <v>2.715</v>
      </c>
      <c r="AQ82" s="541">
        <v>4.642</v>
      </c>
      <c r="AR82" s="541">
        <v>140.686</v>
      </c>
      <c r="AS82" s="541">
        <v>589.292</v>
      </c>
      <c r="AT82" s="541">
        <v>108.5</v>
      </c>
      <c r="AU82" s="541">
        <v>145.646</v>
      </c>
      <c r="AV82" s="541">
        <v>109.5</v>
      </c>
      <c r="AW82" s="541">
        <v>251.905</v>
      </c>
      <c r="AX82" s="541">
        <v>1.077</v>
      </c>
      <c r="AY82" s="541">
        <v>177.543</v>
      </c>
      <c r="AZ82" s="541">
        <v>270.366</v>
      </c>
      <c r="BA82" s="541">
        <v>124.735</v>
      </c>
      <c r="BB82" s="541"/>
      <c r="BC82" s="541">
        <v>375.256</v>
      </c>
      <c r="BD82" s="541">
        <v>9.133</v>
      </c>
      <c r="BE82" s="541">
        <v>229.282</v>
      </c>
      <c r="BF82" s="541">
        <v>230.034</v>
      </c>
      <c r="BG82" s="541">
        <v>0.745</v>
      </c>
      <c r="BH82" s="541">
        <v>0.508</v>
      </c>
      <c r="BI82" s="541">
        <v>0.664</v>
      </c>
      <c r="BJ82" s="541">
        <v>2.086</v>
      </c>
      <c r="BK82" s="541">
        <v>0.621</v>
      </c>
      <c r="BL82" s="541">
        <v>0.636</v>
      </c>
      <c r="BM82" s="541">
        <v>2.182</v>
      </c>
      <c r="BN82" s="541">
        <v>5.065</v>
      </c>
      <c r="BO82" s="541">
        <v>4.537</v>
      </c>
      <c r="BP82" s="541">
        <v>4.837</v>
      </c>
      <c r="BQ82" s="541">
        <v>96.4</v>
      </c>
      <c r="BR82" s="541">
        <v>0.957</v>
      </c>
      <c r="BS82" s="541"/>
      <c r="BT82" s="541">
        <v>120.6</v>
      </c>
      <c r="BU82" s="542"/>
    </row>
    <row r="83">
      <c r="A83" s="535">
        <v>40724.0</v>
      </c>
      <c r="B83" s="536">
        <v>176100.0</v>
      </c>
      <c r="C83" s="537">
        <v>240200.0</v>
      </c>
      <c r="D83" s="538">
        <v>0.0451</v>
      </c>
      <c r="E83" s="538">
        <v>9.0E-4</v>
      </c>
      <c r="F83" s="538">
        <v>0.0318</v>
      </c>
      <c r="G83" s="538">
        <v>0.0129395</v>
      </c>
      <c r="H83" s="539"/>
      <c r="I83" s="540">
        <v>67410.0</v>
      </c>
      <c r="J83" s="536"/>
      <c r="K83" s="537">
        <v>166000.0</v>
      </c>
      <c r="L83" s="537">
        <v>636000.0</v>
      </c>
      <c r="M83" s="538">
        <v>0.091</v>
      </c>
      <c r="N83" s="370">
        <v>0.10550000000000001</v>
      </c>
      <c r="O83" s="370">
        <v>0.13057706</v>
      </c>
      <c r="P83" s="370"/>
      <c r="Q83" s="370">
        <v>0.0212</v>
      </c>
      <c r="R83" s="370">
        <v>0.0582</v>
      </c>
      <c r="S83" s="370">
        <v>0.0365</v>
      </c>
      <c r="T83" s="538">
        <v>0.092</v>
      </c>
      <c r="U83" s="537">
        <v>3455000.0</v>
      </c>
      <c r="V83" s="538">
        <v>0.161</v>
      </c>
      <c r="W83" s="537">
        <v>2282200.0</v>
      </c>
      <c r="X83" s="541">
        <v>158.2</v>
      </c>
      <c r="Y83" s="541">
        <v>107.4</v>
      </c>
      <c r="Z83" s="541">
        <v>232.2</v>
      </c>
      <c r="AA83" s="541">
        <v>283.3</v>
      </c>
      <c r="AB83" s="541">
        <v>135.0</v>
      </c>
      <c r="AC83" s="541">
        <v>0.134</v>
      </c>
      <c r="AD83" s="541">
        <v>3.622</v>
      </c>
      <c r="AE83" s="541">
        <v>1.683</v>
      </c>
      <c r="AF83" s="541">
        <v>1.49</v>
      </c>
      <c r="AG83" s="541">
        <v>3.127</v>
      </c>
      <c r="AH83" s="541">
        <v>174.6</v>
      </c>
      <c r="AI83" s="541">
        <v>138.4</v>
      </c>
      <c r="AJ83" s="541">
        <v>399.416</v>
      </c>
      <c r="AK83" s="541">
        <v>227.515</v>
      </c>
      <c r="AL83" s="541">
        <v>224.8</v>
      </c>
      <c r="AM83" s="541">
        <v>127.7</v>
      </c>
      <c r="AN83" s="541">
        <v>105.1</v>
      </c>
      <c r="AO83" s="541">
        <v>323.3</v>
      </c>
      <c r="AP83" s="541">
        <v>2.774</v>
      </c>
      <c r="AQ83" s="541">
        <v>5.234</v>
      </c>
      <c r="AR83" s="541">
        <v>144.618</v>
      </c>
      <c r="AS83" s="541">
        <v>595.097</v>
      </c>
      <c r="AT83" s="541">
        <v>105.9</v>
      </c>
      <c r="AU83" s="541">
        <v>148.518</v>
      </c>
      <c r="AV83" s="541">
        <v>110.3</v>
      </c>
      <c r="AW83" s="541">
        <v>252.986</v>
      </c>
      <c r="AX83" s="541">
        <v>1.077</v>
      </c>
      <c r="AY83" s="541">
        <v>179.304</v>
      </c>
      <c r="AZ83" s="541">
        <v>272.297</v>
      </c>
      <c r="BA83" s="541">
        <v>125.048</v>
      </c>
      <c r="BB83" s="541"/>
      <c r="BC83" s="541">
        <v>377.248</v>
      </c>
      <c r="BD83" s="541">
        <v>9.008</v>
      </c>
      <c r="BE83" s="541">
        <v>231.097</v>
      </c>
      <c r="BF83" s="541">
        <v>230.614</v>
      </c>
      <c r="BG83" s="541">
        <v>0.755</v>
      </c>
      <c r="BH83" s="541">
        <v>0.528</v>
      </c>
      <c r="BI83" s="541">
        <v>0.684</v>
      </c>
      <c r="BJ83" s="541">
        <v>1.559</v>
      </c>
      <c r="BK83" s="541">
        <v>0.614</v>
      </c>
      <c r="BL83" s="541">
        <v>0.685</v>
      </c>
      <c r="BM83" s="541">
        <v>1.638</v>
      </c>
      <c r="BN83" s="541">
        <v>5.443</v>
      </c>
      <c r="BO83" s="541">
        <v>4.84</v>
      </c>
      <c r="BP83" s="541">
        <v>5.038</v>
      </c>
      <c r="BQ83" s="541">
        <v>96.1</v>
      </c>
      <c r="BR83" s="541">
        <v>1.014</v>
      </c>
      <c r="BS83" s="541"/>
      <c r="BT83" s="541">
        <v>120.4</v>
      </c>
      <c r="BU83" s="542"/>
    </row>
    <row r="84">
      <c r="A84" s="535">
        <v>40816.0</v>
      </c>
      <c r="B84" s="536">
        <v>165400.0</v>
      </c>
      <c r="C84" s="537">
        <v>217000.0</v>
      </c>
      <c r="D84" s="538">
        <v>0.0401</v>
      </c>
      <c r="E84" s="538">
        <v>8.0E-4</v>
      </c>
      <c r="F84" s="538">
        <v>0.0192</v>
      </c>
      <c r="G84" s="538">
        <v>0.01721515</v>
      </c>
      <c r="H84" s="539"/>
      <c r="I84" s="540">
        <v>67410.0</v>
      </c>
      <c r="J84" s="536"/>
      <c r="K84" s="537">
        <v>160000.0</v>
      </c>
      <c r="L84" s="537">
        <v>610000.0</v>
      </c>
      <c r="M84" s="538">
        <v>0.09</v>
      </c>
      <c r="N84" s="370">
        <v>0.105</v>
      </c>
      <c r="O84" s="370">
        <v>0.12944597</v>
      </c>
      <c r="P84" s="370"/>
      <c r="Q84" s="370">
        <v>0.0184</v>
      </c>
      <c r="R84" s="370">
        <v>0.0567</v>
      </c>
      <c r="S84" s="370">
        <v>0.0345</v>
      </c>
      <c r="T84" s="538">
        <v>0.098</v>
      </c>
      <c r="U84" s="537">
        <v>3774000.0</v>
      </c>
      <c r="V84" s="538">
        <v>0.16399999999999998</v>
      </c>
      <c r="W84" s="537">
        <v>2344900.0</v>
      </c>
      <c r="X84" s="541">
        <v>158.9</v>
      </c>
      <c r="Y84" s="541">
        <v>108.0</v>
      </c>
      <c r="Z84" s="541">
        <v>238.8</v>
      </c>
      <c r="AA84" s="541">
        <v>283.3</v>
      </c>
      <c r="AB84" s="541">
        <v>135.2</v>
      </c>
      <c r="AC84" s="541">
        <v>0.135</v>
      </c>
      <c r="AD84" s="541">
        <v>3.715</v>
      </c>
      <c r="AE84" s="541">
        <v>1.947</v>
      </c>
      <c r="AF84" s="541">
        <v>1.477</v>
      </c>
      <c r="AG84" s="541">
        <v>3.217</v>
      </c>
      <c r="AH84" s="541">
        <v>177.0</v>
      </c>
      <c r="AI84" s="541">
        <v>139.7</v>
      </c>
      <c r="AJ84" s="541">
        <v>402.202</v>
      </c>
      <c r="AK84" s="541">
        <v>230.682</v>
      </c>
      <c r="AL84" s="541">
        <v>225.0</v>
      </c>
      <c r="AM84" s="541">
        <v>128.7</v>
      </c>
      <c r="AN84" s="541">
        <v>105.1</v>
      </c>
      <c r="AO84" s="541">
        <v>323.1</v>
      </c>
      <c r="AP84" s="541">
        <v>2.868</v>
      </c>
      <c r="AQ84" s="541">
        <v>5.651</v>
      </c>
      <c r="AR84" s="541">
        <v>145.646</v>
      </c>
      <c r="AS84" s="541">
        <v>603.166</v>
      </c>
      <c r="AT84" s="541">
        <v>112.6</v>
      </c>
      <c r="AU84" s="541">
        <v>151.677</v>
      </c>
      <c r="AV84" s="541">
        <v>111.0</v>
      </c>
      <c r="AW84" s="541">
        <v>254.895</v>
      </c>
      <c r="AX84" s="541">
        <v>1.063</v>
      </c>
      <c r="AY84" s="541">
        <v>181.475</v>
      </c>
      <c r="AZ84" s="541">
        <v>271.199</v>
      </c>
      <c r="BA84" s="541">
        <v>125.013</v>
      </c>
      <c r="BB84" s="541"/>
      <c r="BC84" s="541">
        <v>381.479</v>
      </c>
      <c r="BD84" s="541">
        <v>8.953</v>
      </c>
      <c r="BE84" s="541">
        <v>233.032</v>
      </c>
      <c r="BF84" s="541">
        <v>230.974</v>
      </c>
      <c r="BG84" s="541">
        <v>0.719</v>
      </c>
      <c r="BH84" s="541">
        <v>0.55</v>
      </c>
      <c r="BI84" s="541">
        <v>0.702</v>
      </c>
      <c r="BJ84" s="541">
        <v>1.503</v>
      </c>
      <c r="BK84" s="541">
        <v>0.607</v>
      </c>
      <c r="BL84" s="541">
        <v>0.735</v>
      </c>
      <c r="BM84" s="541">
        <v>1.685</v>
      </c>
      <c r="BN84" s="541">
        <v>5.707</v>
      </c>
      <c r="BO84" s="541">
        <v>4.819</v>
      </c>
      <c r="BP84" s="541">
        <v>5.036</v>
      </c>
      <c r="BQ84" s="541">
        <v>96.1</v>
      </c>
      <c r="BR84" s="541">
        <v>1.438</v>
      </c>
      <c r="BS84" s="541"/>
      <c r="BT84" s="541">
        <v>121.3</v>
      </c>
      <c r="BU84" s="542"/>
    </row>
    <row r="85">
      <c r="A85" s="535">
        <v>40908.0</v>
      </c>
      <c r="B85" s="536">
        <v>162600.0</v>
      </c>
      <c r="C85" s="537">
        <v>218600.0</v>
      </c>
      <c r="D85" s="538">
        <v>0.0395</v>
      </c>
      <c r="E85" s="538">
        <v>7.000000000000001E-4</v>
      </c>
      <c r="F85" s="538">
        <v>0.0189</v>
      </c>
      <c r="G85" s="538">
        <v>0.020450780000000002</v>
      </c>
      <c r="H85" s="539"/>
      <c r="I85" s="540">
        <v>67410.0</v>
      </c>
      <c r="J85" s="536"/>
      <c r="K85" s="537">
        <v>151000.0</v>
      </c>
      <c r="L85" s="537">
        <v>697000.0</v>
      </c>
      <c r="M85" s="538">
        <v>0.085</v>
      </c>
      <c r="N85" s="370">
        <v>0.10250000000000001</v>
      </c>
      <c r="O85" s="370">
        <v>0.12749684</v>
      </c>
      <c r="P85" s="370"/>
      <c r="Q85" s="370">
        <v>0.016399999999999998</v>
      </c>
      <c r="R85" s="370">
        <v>0.0555</v>
      </c>
      <c r="S85" s="370">
        <v>0.0325</v>
      </c>
      <c r="T85" s="538">
        <v>0.094</v>
      </c>
      <c r="U85" s="537">
        <v>3768000.0</v>
      </c>
      <c r="V85" s="538">
        <v>0.152</v>
      </c>
      <c r="W85" s="537">
        <v>2404300.0</v>
      </c>
      <c r="X85" s="541">
        <v>158.0</v>
      </c>
      <c r="Y85" s="541">
        <v>105.2</v>
      </c>
      <c r="Z85" s="541">
        <v>228.9</v>
      </c>
      <c r="AA85" s="541">
        <v>283.1</v>
      </c>
      <c r="AB85" s="541">
        <v>135.6</v>
      </c>
      <c r="AC85" s="541">
        <v>0.127</v>
      </c>
      <c r="AD85" s="541">
        <v>3.565</v>
      </c>
      <c r="AE85" s="541">
        <v>1.874</v>
      </c>
      <c r="AF85" s="541">
        <v>1.42</v>
      </c>
      <c r="AG85" s="541">
        <v>3.102</v>
      </c>
      <c r="AH85" s="541">
        <v>179.2</v>
      </c>
      <c r="AI85" s="541">
        <v>141.8</v>
      </c>
      <c r="AJ85" s="541">
        <v>407.23</v>
      </c>
      <c r="AK85" s="541">
        <v>231.557</v>
      </c>
      <c r="AL85" s="541">
        <v>224.8</v>
      </c>
      <c r="AM85" s="541">
        <v>130.1</v>
      </c>
      <c r="AN85" s="541">
        <v>106.3</v>
      </c>
      <c r="AO85" s="541">
        <v>323.8</v>
      </c>
      <c r="AP85" s="541">
        <v>2.921</v>
      </c>
      <c r="AQ85" s="541">
        <v>5.437</v>
      </c>
      <c r="AR85" s="541">
        <v>147.499</v>
      </c>
      <c r="AS85" s="541">
        <v>609.736</v>
      </c>
      <c r="AT85" s="541">
        <v>110.9</v>
      </c>
      <c r="AU85" s="541">
        <v>152.083</v>
      </c>
      <c r="AV85" s="541">
        <v>111.5</v>
      </c>
      <c r="AW85" s="541">
        <v>256.8</v>
      </c>
      <c r="AX85" s="541">
        <v>1.034</v>
      </c>
      <c r="AY85" s="541">
        <v>183.219</v>
      </c>
      <c r="AZ85" s="541">
        <v>266.958</v>
      </c>
      <c r="BA85" s="541">
        <v>125.17</v>
      </c>
      <c r="BB85" s="541"/>
      <c r="BC85" s="541">
        <v>386.396</v>
      </c>
      <c r="BD85" s="541">
        <v>8.876</v>
      </c>
      <c r="BE85" s="541">
        <v>234.435</v>
      </c>
      <c r="BF85" s="541">
        <v>232.302</v>
      </c>
      <c r="BG85" s="541">
        <v>0.729</v>
      </c>
      <c r="BH85" s="541">
        <v>0.51</v>
      </c>
      <c r="BI85" s="541">
        <v>0.703</v>
      </c>
      <c r="BJ85" s="541">
        <v>1.531</v>
      </c>
      <c r="BK85" s="541">
        <v>0.599</v>
      </c>
      <c r="BL85" s="541">
        <v>0.666</v>
      </c>
      <c r="BM85" s="541">
        <v>1.707</v>
      </c>
      <c r="BN85" s="541">
        <v>5.43</v>
      </c>
      <c r="BO85" s="541">
        <v>4.55</v>
      </c>
      <c r="BP85" s="541">
        <v>5.032</v>
      </c>
      <c r="BQ85" s="541">
        <v>96.1</v>
      </c>
      <c r="BR85" s="541">
        <v>0.983</v>
      </c>
      <c r="BS85" s="541"/>
      <c r="BT85" s="541">
        <v>120.9</v>
      </c>
      <c r="BU85" s="542"/>
    </row>
    <row r="86">
      <c r="A86" s="535">
        <v>40999.0</v>
      </c>
      <c r="B86" s="537">
        <v>165100.0</v>
      </c>
      <c r="C86" s="537">
        <v>239800.0</v>
      </c>
      <c r="D86" s="538">
        <v>0.039900000000000005</v>
      </c>
      <c r="E86" s="538">
        <v>0.0013000000000000002</v>
      </c>
      <c r="F86" s="538">
        <v>0.0223</v>
      </c>
      <c r="G86" s="538">
        <v>0.021227990000000002</v>
      </c>
      <c r="H86" s="539">
        <v>206.3</v>
      </c>
      <c r="I86" s="540">
        <v>67400.0</v>
      </c>
      <c r="J86" s="536">
        <v>1653000.0</v>
      </c>
      <c r="K86" s="537">
        <v>145000.0</v>
      </c>
      <c r="L86" s="537">
        <v>806000.0</v>
      </c>
      <c r="M86" s="538">
        <v>0.08199999999999999</v>
      </c>
      <c r="N86" s="370">
        <v>0.1033</v>
      </c>
      <c r="O86" s="370">
        <v>0.12237059</v>
      </c>
      <c r="P86" s="370">
        <v>0.1033</v>
      </c>
      <c r="Q86" s="370">
        <v>0.015300000000000001</v>
      </c>
      <c r="R86" s="370">
        <v>0.0533</v>
      </c>
      <c r="S86" s="370">
        <v>0.030600000000000002</v>
      </c>
      <c r="T86" s="538">
        <v>0.08800000000000001</v>
      </c>
      <c r="U86" s="537">
        <v>3979000.0</v>
      </c>
      <c r="V86" s="538">
        <v>0.146</v>
      </c>
      <c r="W86" s="537">
        <v>2466400.0</v>
      </c>
      <c r="X86" s="541">
        <v>166.3</v>
      </c>
      <c r="Y86" s="541">
        <v>107.8</v>
      </c>
      <c r="Z86" s="541">
        <v>208.0</v>
      </c>
      <c r="AA86" s="541">
        <v>288.6</v>
      </c>
      <c r="AB86" s="541">
        <v>137.1</v>
      </c>
      <c r="AC86" s="541">
        <v>0.127</v>
      </c>
      <c r="AD86" s="541">
        <v>3.499</v>
      </c>
      <c r="AE86" s="541">
        <v>1.774</v>
      </c>
      <c r="AF86" s="541">
        <v>1.395</v>
      </c>
      <c r="AG86" s="541">
        <v>3.183</v>
      </c>
      <c r="AH86" s="541">
        <v>179.9</v>
      </c>
      <c r="AI86" s="541">
        <v>142.5</v>
      </c>
      <c r="AJ86" s="541">
        <v>410.257</v>
      </c>
      <c r="AK86" s="541">
        <v>232.591</v>
      </c>
      <c r="AL86" s="541">
        <v>227.7</v>
      </c>
      <c r="AM86" s="541">
        <v>131.7</v>
      </c>
      <c r="AN86" s="541">
        <v>107.2</v>
      </c>
      <c r="AO86" s="541">
        <v>323.7</v>
      </c>
      <c r="AP86" s="541">
        <v>3.016</v>
      </c>
      <c r="AQ86" s="541">
        <v>5.558</v>
      </c>
      <c r="AR86" s="541">
        <v>148.298</v>
      </c>
      <c r="AS86" s="541">
        <v>614.307</v>
      </c>
      <c r="AT86" s="541">
        <v>112.3</v>
      </c>
      <c r="AU86" s="541">
        <v>149.265</v>
      </c>
      <c r="AV86" s="541">
        <v>112.4</v>
      </c>
      <c r="AW86" s="541">
        <v>258.335</v>
      </c>
      <c r="AX86" s="541">
        <v>0.978</v>
      </c>
      <c r="AY86" s="541">
        <v>185.999</v>
      </c>
      <c r="AZ86" s="541">
        <v>269.566</v>
      </c>
      <c r="BA86" s="541">
        <v>126.107</v>
      </c>
      <c r="BB86" s="541">
        <v>126.7</v>
      </c>
      <c r="BC86" s="541">
        <v>391.599</v>
      </c>
      <c r="BD86" s="541">
        <v>8.806</v>
      </c>
      <c r="BE86" s="541">
        <v>236.073</v>
      </c>
      <c r="BF86" s="541">
        <v>233.3</v>
      </c>
      <c r="BG86" s="541">
        <v>0.7</v>
      </c>
      <c r="BH86" s="541">
        <v>0.519</v>
      </c>
      <c r="BI86" s="541">
        <v>0.711</v>
      </c>
      <c r="BJ86" s="541">
        <v>1.452</v>
      </c>
      <c r="BK86" s="541">
        <v>0.607</v>
      </c>
      <c r="BL86" s="541">
        <v>0.68</v>
      </c>
      <c r="BM86" s="541">
        <v>1.509</v>
      </c>
      <c r="BN86" s="541">
        <v>5.659</v>
      </c>
      <c r="BO86" s="541">
        <v>4.6</v>
      </c>
      <c r="BP86" s="541">
        <v>5.087</v>
      </c>
      <c r="BQ86" s="541">
        <v>96.0</v>
      </c>
      <c r="BR86" s="541">
        <v>0.85</v>
      </c>
      <c r="BS86" s="541"/>
      <c r="BT86" s="541">
        <v>122.3</v>
      </c>
      <c r="BU86" s="542"/>
    </row>
    <row r="87">
      <c r="A87" s="535">
        <v>41090.0</v>
      </c>
      <c r="B87" s="537">
        <v>189600.0</v>
      </c>
      <c r="C87" s="537">
        <v>232600.0</v>
      </c>
      <c r="D87" s="538">
        <v>0.0366</v>
      </c>
      <c r="E87" s="538">
        <v>0.0016</v>
      </c>
      <c r="F87" s="538">
        <v>0.0167</v>
      </c>
      <c r="G87" s="538">
        <v>0.02238926</v>
      </c>
      <c r="H87" s="539">
        <v>183.2</v>
      </c>
      <c r="I87" s="540">
        <v>67400.0</v>
      </c>
      <c r="J87" s="536">
        <v>1595000.0</v>
      </c>
      <c r="K87" s="537">
        <v>145000.0</v>
      </c>
      <c r="L87" s="537">
        <v>794000.0</v>
      </c>
      <c r="M87" s="538">
        <v>0.08199999999999999</v>
      </c>
      <c r="N87" s="370">
        <v>0.1045</v>
      </c>
      <c r="O87" s="370">
        <v>0.12034065000000001</v>
      </c>
      <c r="P87" s="370">
        <v>0.0915</v>
      </c>
      <c r="Q87" s="370">
        <v>0.013999999999999999</v>
      </c>
      <c r="R87" s="370">
        <v>0.050199999999999995</v>
      </c>
      <c r="S87" s="370">
        <v>0.0292</v>
      </c>
      <c r="T87" s="538">
        <v>0.086</v>
      </c>
      <c r="U87" s="537">
        <v>3911000.0</v>
      </c>
      <c r="V87" s="538">
        <v>0.147</v>
      </c>
      <c r="W87" s="537">
        <v>2505900.0</v>
      </c>
      <c r="X87" s="541">
        <v>176.3</v>
      </c>
      <c r="Y87" s="541">
        <v>102.9</v>
      </c>
      <c r="Z87" s="541">
        <v>231.5</v>
      </c>
      <c r="AA87" s="541">
        <v>288.7</v>
      </c>
      <c r="AB87" s="541">
        <v>137.2</v>
      </c>
      <c r="AC87" s="541">
        <v>0.135</v>
      </c>
      <c r="AD87" s="541">
        <v>3.396</v>
      </c>
      <c r="AE87" s="541">
        <v>1.67</v>
      </c>
      <c r="AF87" s="541">
        <v>1.403</v>
      </c>
      <c r="AG87" s="541">
        <v>3.195</v>
      </c>
      <c r="AH87" s="541">
        <v>180.8</v>
      </c>
      <c r="AI87" s="541">
        <v>143.5</v>
      </c>
      <c r="AJ87" s="541">
        <v>415.289</v>
      </c>
      <c r="AK87" s="541">
        <v>233.683</v>
      </c>
      <c r="AL87" s="541">
        <v>230.5</v>
      </c>
      <c r="AM87" s="541">
        <v>130.8</v>
      </c>
      <c r="AN87" s="541">
        <v>108.4</v>
      </c>
      <c r="AO87" s="541">
        <v>337.9</v>
      </c>
      <c r="AP87" s="541">
        <v>3.007</v>
      </c>
      <c r="AQ87" s="541">
        <v>5.582</v>
      </c>
      <c r="AR87" s="541">
        <v>148.542</v>
      </c>
      <c r="AS87" s="541">
        <v>619.049</v>
      </c>
      <c r="AT87" s="541">
        <v>118.5</v>
      </c>
      <c r="AU87" s="541">
        <v>152.263</v>
      </c>
      <c r="AV87" s="541">
        <v>113.3</v>
      </c>
      <c r="AW87" s="541">
        <v>259.893</v>
      </c>
      <c r="AX87" s="541">
        <v>0.927</v>
      </c>
      <c r="AY87" s="541">
        <v>189.068</v>
      </c>
      <c r="AZ87" s="541">
        <v>276.784</v>
      </c>
      <c r="BA87" s="541">
        <v>126.054</v>
      </c>
      <c r="BB87" s="541">
        <v>131.1</v>
      </c>
      <c r="BC87" s="541">
        <v>395.478</v>
      </c>
      <c r="BD87" s="541">
        <v>8.799</v>
      </c>
      <c r="BE87" s="541">
        <v>237.839</v>
      </c>
      <c r="BF87" s="541">
        <v>233.981</v>
      </c>
      <c r="BG87" s="541">
        <v>0.681</v>
      </c>
      <c r="BH87" s="541">
        <v>0.519</v>
      </c>
      <c r="BI87" s="541">
        <v>0.684</v>
      </c>
      <c r="BJ87" s="541">
        <v>1.492</v>
      </c>
      <c r="BK87" s="541">
        <v>0.605</v>
      </c>
      <c r="BL87" s="541">
        <v>0.676</v>
      </c>
      <c r="BM87" s="541">
        <v>1.422</v>
      </c>
      <c r="BN87" s="541">
        <v>5.475</v>
      </c>
      <c r="BO87" s="541">
        <v>4.326</v>
      </c>
      <c r="BP87" s="541">
        <v>5.264</v>
      </c>
      <c r="BQ87" s="541">
        <v>95.8</v>
      </c>
      <c r="BR87" s="541">
        <v>1.032</v>
      </c>
      <c r="BS87" s="541">
        <v>116.0</v>
      </c>
      <c r="BT87" s="541">
        <v>121.8</v>
      </c>
      <c r="BU87" s="542"/>
    </row>
    <row r="88">
      <c r="A88" s="535">
        <v>41182.0</v>
      </c>
      <c r="B88" s="537">
        <v>178900.0</v>
      </c>
      <c r="C88" s="537">
        <v>254600.0</v>
      </c>
      <c r="D88" s="538">
        <v>0.034</v>
      </c>
      <c r="E88" s="538">
        <v>0.0014000000000000002</v>
      </c>
      <c r="F88" s="538">
        <v>0.0165</v>
      </c>
      <c r="G88" s="538">
        <v>0.022192530000000002</v>
      </c>
      <c r="H88" s="539">
        <v>198.6</v>
      </c>
      <c r="I88" s="540">
        <v>67400.0</v>
      </c>
      <c r="J88" s="536">
        <v>1476000.0</v>
      </c>
      <c r="K88" s="537">
        <v>144000.0</v>
      </c>
      <c r="L88" s="537">
        <v>930000.0</v>
      </c>
      <c r="M88" s="538">
        <v>0.078</v>
      </c>
      <c r="N88" s="370">
        <v>0.1048</v>
      </c>
      <c r="O88" s="370">
        <v>0.12083107</v>
      </c>
      <c r="P88" s="370">
        <v>0.09119999999999999</v>
      </c>
      <c r="Q88" s="370">
        <v>0.0125</v>
      </c>
      <c r="R88" s="370">
        <v>0.050199999999999995</v>
      </c>
      <c r="S88" s="370">
        <v>0.0282</v>
      </c>
      <c r="T88" s="538">
        <v>0.086</v>
      </c>
      <c r="U88" s="537">
        <v>3882000.0</v>
      </c>
      <c r="V88" s="538">
        <v>0.14800000000000002</v>
      </c>
      <c r="W88" s="537">
        <v>2489500.0</v>
      </c>
      <c r="X88" s="541">
        <v>175.9</v>
      </c>
      <c r="Y88" s="541">
        <v>102.1</v>
      </c>
      <c r="Z88" s="541">
        <v>233.9</v>
      </c>
      <c r="AA88" s="541">
        <v>288.6</v>
      </c>
      <c r="AB88" s="541">
        <v>137.9</v>
      </c>
      <c r="AC88" s="541">
        <v>0.133</v>
      </c>
      <c r="AD88" s="541">
        <v>3.469</v>
      </c>
      <c r="AE88" s="541">
        <v>1.889</v>
      </c>
      <c r="AF88" s="541">
        <v>1.401</v>
      </c>
      <c r="AG88" s="541">
        <v>3.117</v>
      </c>
      <c r="AH88" s="541">
        <v>183.4</v>
      </c>
      <c r="AI88" s="541">
        <v>144.4</v>
      </c>
      <c r="AJ88" s="541">
        <v>418.453</v>
      </c>
      <c r="AK88" s="541">
        <v>234.404</v>
      </c>
      <c r="AL88" s="541">
        <v>230.8</v>
      </c>
      <c r="AM88" s="541">
        <v>131.2</v>
      </c>
      <c r="AN88" s="541">
        <v>107.6</v>
      </c>
      <c r="AO88" s="541">
        <v>340.7</v>
      </c>
      <c r="AP88" s="541">
        <v>3.024</v>
      </c>
      <c r="AQ88" s="541">
        <v>5.693</v>
      </c>
      <c r="AR88" s="541">
        <v>148.798</v>
      </c>
      <c r="AS88" s="541">
        <v>625.946</v>
      </c>
      <c r="AT88" s="541">
        <v>110.7</v>
      </c>
      <c r="AU88" s="541">
        <v>149.647</v>
      </c>
      <c r="AV88" s="541">
        <v>113.8</v>
      </c>
      <c r="AW88" s="541">
        <v>261.62</v>
      </c>
      <c r="AX88" s="541">
        <v>0.953</v>
      </c>
      <c r="AY88" s="541">
        <v>191.777</v>
      </c>
      <c r="AZ88" s="541">
        <v>268.791</v>
      </c>
      <c r="BA88" s="541">
        <v>125.31</v>
      </c>
      <c r="BB88" s="541">
        <v>137.7</v>
      </c>
      <c r="BC88" s="541">
        <v>400.681</v>
      </c>
      <c r="BD88" s="541">
        <v>8.643</v>
      </c>
      <c r="BE88" s="541">
        <v>239.565</v>
      </c>
      <c r="BF88" s="541">
        <v>234.913</v>
      </c>
      <c r="BG88" s="541">
        <v>0.684</v>
      </c>
      <c r="BH88" s="541">
        <v>0.528</v>
      </c>
      <c r="BI88" s="541">
        <v>0.685</v>
      </c>
      <c r="BJ88" s="541">
        <v>1.384</v>
      </c>
      <c r="BK88" s="541">
        <v>0.597</v>
      </c>
      <c r="BL88" s="541">
        <v>0.645</v>
      </c>
      <c r="BM88" s="541">
        <v>1.533</v>
      </c>
      <c r="BN88" s="541">
        <v>5.575</v>
      </c>
      <c r="BO88" s="541">
        <v>4.692</v>
      </c>
      <c r="BP88" s="541">
        <v>4.785</v>
      </c>
      <c r="BQ88" s="541">
        <v>95.8</v>
      </c>
      <c r="BR88" s="541">
        <v>1.296</v>
      </c>
      <c r="BS88" s="541">
        <v>114.6</v>
      </c>
      <c r="BT88" s="541">
        <v>122.4</v>
      </c>
      <c r="BU88" s="542"/>
    </row>
    <row r="89">
      <c r="A89" s="535">
        <v>41274.0</v>
      </c>
      <c r="B89" s="537">
        <v>180300.0</v>
      </c>
      <c r="C89" s="537">
        <v>258300.0</v>
      </c>
      <c r="D89" s="538">
        <v>0.0335</v>
      </c>
      <c r="E89" s="538">
        <v>0.0016</v>
      </c>
      <c r="F89" s="538">
        <v>0.0178</v>
      </c>
      <c r="G89" s="538">
        <v>0.021071270000000003</v>
      </c>
      <c r="H89" s="539">
        <v>207.1</v>
      </c>
      <c r="I89" s="540">
        <v>67400.0</v>
      </c>
      <c r="J89" s="536">
        <v>1499000.0</v>
      </c>
      <c r="K89" s="537">
        <v>150000.0</v>
      </c>
      <c r="L89" s="537">
        <v>941000.0</v>
      </c>
      <c r="M89" s="538">
        <v>0.079</v>
      </c>
      <c r="N89" s="370">
        <v>0.1003</v>
      </c>
      <c r="O89" s="370">
        <v>0.11754033</v>
      </c>
      <c r="P89" s="370">
        <v>0.0882</v>
      </c>
      <c r="Q89" s="370">
        <v>0.0118</v>
      </c>
      <c r="R89" s="370">
        <v>0.0472</v>
      </c>
      <c r="S89" s="370">
        <v>0.0271</v>
      </c>
      <c r="T89" s="538">
        <v>0.087</v>
      </c>
      <c r="U89" s="537">
        <v>3970000.0</v>
      </c>
      <c r="V89" s="538">
        <v>0.14400000000000002</v>
      </c>
      <c r="W89" s="537">
        <v>2539400.0</v>
      </c>
      <c r="X89" s="541">
        <v>185.7</v>
      </c>
      <c r="Y89" s="541">
        <v>103.6</v>
      </c>
      <c r="Z89" s="541">
        <v>227.7</v>
      </c>
      <c r="AA89" s="541">
        <v>288.6</v>
      </c>
      <c r="AB89" s="541">
        <v>139.1</v>
      </c>
      <c r="AC89" s="541">
        <v>0.127</v>
      </c>
      <c r="AD89" s="541">
        <v>3.58</v>
      </c>
      <c r="AE89" s="541">
        <v>2.007</v>
      </c>
      <c r="AF89" s="541">
        <v>1.436</v>
      </c>
      <c r="AG89" s="541">
        <v>3.267</v>
      </c>
      <c r="AH89" s="541">
        <v>183.7</v>
      </c>
      <c r="AI89" s="541">
        <v>145.6</v>
      </c>
      <c r="AJ89" s="541">
        <v>420.321</v>
      </c>
      <c r="AK89" s="541">
        <v>235.677</v>
      </c>
      <c r="AL89" s="541">
        <v>230.7</v>
      </c>
      <c r="AM89" s="541">
        <v>132.2</v>
      </c>
      <c r="AN89" s="541">
        <v>109.0</v>
      </c>
      <c r="AO89" s="541">
        <v>340.6</v>
      </c>
      <c r="AP89" s="541">
        <v>3.08</v>
      </c>
      <c r="AQ89" s="541">
        <v>5.921</v>
      </c>
      <c r="AR89" s="541">
        <v>148.761</v>
      </c>
      <c r="AS89" s="541">
        <v>631.853</v>
      </c>
      <c r="AT89" s="541">
        <v>111.4</v>
      </c>
      <c r="AU89" s="541">
        <v>149.243</v>
      </c>
      <c r="AV89" s="541">
        <v>114.4</v>
      </c>
      <c r="AW89" s="541">
        <v>263.669</v>
      </c>
      <c r="AX89" s="541">
        <v>1.004</v>
      </c>
      <c r="AY89" s="541">
        <v>193.706</v>
      </c>
      <c r="AZ89" s="541">
        <v>273.364</v>
      </c>
      <c r="BA89" s="541">
        <v>125.202</v>
      </c>
      <c r="BB89" s="541">
        <v>134.8</v>
      </c>
      <c r="BC89" s="541">
        <v>400.418</v>
      </c>
      <c r="BD89" s="541">
        <v>8.582</v>
      </c>
      <c r="BE89" s="541">
        <v>240.359</v>
      </c>
      <c r="BF89" s="541">
        <v>236.46</v>
      </c>
      <c r="BG89" s="541">
        <v>0.714</v>
      </c>
      <c r="BH89" s="541">
        <v>0.5</v>
      </c>
      <c r="BI89" s="541">
        <v>0.682</v>
      </c>
      <c r="BJ89" s="541">
        <v>1.594</v>
      </c>
      <c r="BK89" s="541">
        <v>0.606</v>
      </c>
      <c r="BL89" s="541">
        <v>0.621</v>
      </c>
      <c r="BM89" s="541">
        <v>1.487</v>
      </c>
      <c r="BN89" s="541">
        <v>5.867</v>
      </c>
      <c r="BO89" s="541">
        <v>4.639</v>
      </c>
      <c r="BP89" s="541">
        <v>4.713</v>
      </c>
      <c r="BQ89" s="541">
        <v>95.8</v>
      </c>
      <c r="BR89" s="541">
        <v>1.035</v>
      </c>
      <c r="BS89" s="541">
        <v>114.1</v>
      </c>
      <c r="BT89" s="541">
        <v>122.5</v>
      </c>
      <c r="BU89" s="542"/>
    </row>
    <row r="90">
      <c r="A90" s="535">
        <v>41364.0</v>
      </c>
      <c r="B90" s="537">
        <v>184500.0</v>
      </c>
      <c r="C90" s="537">
        <v>257500.0</v>
      </c>
      <c r="D90" s="538">
        <v>0.0357</v>
      </c>
      <c r="E90" s="538">
        <v>0.0014000000000000002</v>
      </c>
      <c r="F90" s="538">
        <v>0.0187</v>
      </c>
      <c r="G90" s="538">
        <v>0.02096923</v>
      </c>
      <c r="H90" s="539">
        <v>195.5</v>
      </c>
      <c r="I90" s="540">
        <v>69950.0</v>
      </c>
      <c r="J90" s="536">
        <v>1611000.0</v>
      </c>
      <c r="K90" s="537">
        <v>155000.0</v>
      </c>
      <c r="L90" s="537">
        <v>936000.0</v>
      </c>
      <c r="M90" s="538">
        <v>0.075</v>
      </c>
      <c r="N90" s="370">
        <v>0.09730000000000001</v>
      </c>
      <c r="O90" s="370">
        <v>0.12006598</v>
      </c>
      <c r="P90" s="370">
        <v>0.0808</v>
      </c>
      <c r="Q90" s="370">
        <v>0.0111</v>
      </c>
      <c r="R90" s="370">
        <v>0.044500000000000005</v>
      </c>
      <c r="S90" s="370">
        <v>0.026400000000000003</v>
      </c>
      <c r="T90" s="538">
        <v>0.086</v>
      </c>
      <c r="U90" s="537">
        <v>4076000.0</v>
      </c>
      <c r="V90" s="538">
        <v>0.139</v>
      </c>
      <c r="W90" s="537">
        <v>2587800.0</v>
      </c>
      <c r="X90" s="541">
        <v>216.7</v>
      </c>
      <c r="Y90" s="541">
        <v>104.1</v>
      </c>
      <c r="Z90" s="541">
        <v>224.7</v>
      </c>
      <c r="AA90" s="541">
        <v>289.2</v>
      </c>
      <c r="AB90" s="541">
        <v>140.2</v>
      </c>
      <c r="AC90" s="541">
        <v>0.128</v>
      </c>
      <c r="AD90" s="541">
        <v>3.431</v>
      </c>
      <c r="AE90" s="541">
        <v>1.925</v>
      </c>
      <c r="AF90" s="541">
        <v>1.412</v>
      </c>
      <c r="AG90" s="541">
        <v>3.226</v>
      </c>
      <c r="AH90" s="541">
        <v>184.5</v>
      </c>
      <c r="AI90" s="541">
        <v>146.3</v>
      </c>
      <c r="AJ90" s="541">
        <v>423.089</v>
      </c>
      <c r="AK90" s="541">
        <v>236.213</v>
      </c>
      <c r="AL90" s="541">
        <v>230.2</v>
      </c>
      <c r="AM90" s="541">
        <v>134.0</v>
      </c>
      <c r="AN90" s="541">
        <v>108.8</v>
      </c>
      <c r="AO90" s="541">
        <v>339.8</v>
      </c>
      <c r="AP90" s="541">
        <v>3.332</v>
      </c>
      <c r="AQ90" s="541">
        <v>6.014</v>
      </c>
      <c r="AR90" s="541">
        <v>147.916</v>
      </c>
      <c r="AS90" s="541">
        <v>638.068</v>
      </c>
      <c r="AT90" s="541">
        <v>110.2</v>
      </c>
      <c r="AU90" s="541">
        <v>148.912</v>
      </c>
      <c r="AV90" s="541">
        <v>114.3</v>
      </c>
      <c r="AW90" s="541">
        <v>265.603</v>
      </c>
      <c r="AX90" s="541">
        <v>0.994</v>
      </c>
      <c r="AY90" s="541">
        <v>195.671</v>
      </c>
      <c r="AZ90" s="541">
        <v>280.356</v>
      </c>
      <c r="BA90" s="541">
        <v>125.33</v>
      </c>
      <c r="BB90" s="541">
        <v>137.0</v>
      </c>
      <c r="BC90" s="541">
        <v>403.975</v>
      </c>
      <c r="BD90" s="541">
        <v>8.628</v>
      </c>
      <c r="BE90" s="541">
        <v>241.409</v>
      </c>
      <c r="BF90" s="541">
        <v>237.73</v>
      </c>
      <c r="BG90" s="541">
        <v>0.714</v>
      </c>
      <c r="BH90" s="541">
        <v>0.499</v>
      </c>
      <c r="BI90" s="541">
        <v>0.65</v>
      </c>
      <c r="BJ90" s="541">
        <v>1.493</v>
      </c>
      <c r="BK90" s="541">
        <v>0.609</v>
      </c>
      <c r="BL90" s="541">
        <v>0.611</v>
      </c>
      <c r="BM90" s="541">
        <v>2.072</v>
      </c>
      <c r="BN90" s="541">
        <v>5.736</v>
      </c>
      <c r="BO90" s="541">
        <v>4.909</v>
      </c>
      <c r="BP90" s="541">
        <v>4.97</v>
      </c>
      <c r="BQ90" s="541">
        <v>95.8</v>
      </c>
      <c r="BR90" s="541">
        <v>0.988</v>
      </c>
      <c r="BS90" s="541">
        <v>113.7</v>
      </c>
      <c r="BT90" s="541">
        <v>123.8</v>
      </c>
      <c r="BU90" s="542"/>
    </row>
    <row r="91">
      <c r="A91" s="535">
        <v>41455.0</v>
      </c>
      <c r="B91" s="537">
        <v>214600.0</v>
      </c>
      <c r="C91" s="537">
        <v>259800.0</v>
      </c>
      <c r="D91" s="538">
        <v>0.0446</v>
      </c>
      <c r="E91" s="538">
        <v>9.0E-4</v>
      </c>
      <c r="F91" s="538">
        <v>0.0252</v>
      </c>
      <c r="G91" s="538">
        <v>0.01874046</v>
      </c>
      <c r="H91" s="539">
        <v>169.7</v>
      </c>
      <c r="I91" s="540">
        <v>69950.0</v>
      </c>
      <c r="J91" s="536">
        <v>1467000.0</v>
      </c>
      <c r="K91" s="537">
        <v>161000.0</v>
      </c>
      <c r="L91" s="537">
        <v>942000.0</v>
      </c>
      <c r="M91" s="538">
        <v>0.075</v>
      </c>
      <c r="N91" s="370">
        <v>0.0932</v>
      </c>
      <c r="O91" s="370">
        <v>0.11794391</v>
      </c>
      <c r="P91" s="370">
        <v>0.07490000000000001</v>
      </c>
      <c r="Q91" s="370">
        <v>0.010400000000000001</v>
      </c>
      <c r="R91" s="370">
        <v>0.0406</v>
      </c>
      <c r="S91" s="370">
        <v>0.0253</v>
      </c>
      <c r="T91" s="538">
        <v>0.08199999999999999</v>
      </c>
      <c r="U91" s="537">
        <v>4150000.0</v>
      </c>
      <c r="V91" s="538">
        <v>0.142</v>
      </c>
      <c r="W91" s="537">
        <v>2622800.0</v>
      </c>
      <c r="X91" s="541">
        <v>190.4</v>
      </c>
      <c r="Y91" s="541">
        <v>101.4</v>
      </c>
      <c r="Z91" s="541">
        <v>241.8</v>
      </c>
      <c r="AA91" s="541">
        <v>289.1</v>
      </c>
      <c r="AB91" s="541">
        <v>141.7</v>
      </c>
      <c r="AC91" s="541">
        <v>0.137</v>
      </c>
      <c r="AD91" s="541">
        <v>3.458</v>
      </c>
      <c r="AE91" s="541">
        <v>1.859</v>
      </c>
      <c r="AF91" s="541">
        <v>1.439</v>
      </c>
      <c r="AG91" s="541">
        <v>3.525</v>
      </c>
      <c r="AH91" s="541">
        <v>187.0</v>
      </c>
      <c r="AI91" s="541">
        <v>146.6</v>
      </c>
      <c r="AJ91" s="541">
        <v>424.286</v>
      </c>
      <c r="AK91" s="541">
        <v>236.98</v>
      </c>
      <c r="AL91" s="541">
        <v>229.9</v>
      </c>
      <c r="AM91" s="541">
        <v>133.6</v>
      </c>
      <c r="AN91" s="541">
        <v>108.9</v>
      </c>
      <c r="AO91" s="541">
        <v>339.0</v>
      </c>
      <c r="AP91" s="541">
        <v>3.382</v>
      </c>
      <c r="AQ91" s="541">
        <v>5.588</v>
      </c>
      <c r="AR91" s="541">
        <v>146.384</v>
      </c>
      <c r="AS91" s="541">
        <v>642.074</v>
      </c>
      <c r="AT91" s="541">
        <v>113.5</v>
      </c>
      <c r="AU91" s="541">
        <v>148.742</v>
      </c>
      <c r="AV91" s="541">
        <v>114.9</v>
      </c>
      <c r="AW91" s="541">
        <v>267.451</v>
      </c>
      <c r="AX91" s="541">
        <v>1.038</v>
      </c>
      <c r="AY91" s="541">
        <v>197.503</v>
      </c>
      <c r="AZ91" s="541">
        <v>286.832</v>
      </c>
      <c r="BA91" s="541">
        <v>125.412</v>
      </c>
      <c r="BB91" s="541">
        <v>138.6</v>
      </c>
      <c r="BC91" s="541">
        <v>405.274</v>
      </c>
      <c r="BD91" s="541">
        <v>8.504</v>
      </c>
      <c r="BE91" s="541">
        <v>243.016</v>
      </c>
      <c r="BF91" s="541">
        <v>238.188</v>
      </c>
      <c r="BG91" s="541">
        <v>0.723</v>
      </c>
      <c r="BH91" s="541">
        <v>0.533</v>
      </c>
      <c r="BI91" s="541">
        <v>0.644</v>
      </c>
      <c r="BJ91" s="541">
        <v>1.47</v>
      </c>
      <c r="BK91" s="541">
        <v>0.603</v>
      </c>
      <c r="BL91" s="541">
        <v>0.646</v>
      </c>
      <c r="BM91" s="541">
        <v>1.424</v>
      </c>
      <c r="BN91" s="541">
        <v>5.493</v>
      </c>
      <c r="BO91" s="541">
        <v>5.334</v>
      </c>
      <c r="BP91" s="541">
        <v>4.507</v>
      </c>
      <c r="BQ91" s="541">
        <v>95.8</v>
      </c>
      <c r="BR91" s="541">
        <v>1.147</v>
      </c>
      <c r="BS91" s="541">
        <v>113.7</v>
      </c>
      <c r="BT91" s="541">
        <v>123.6</v>
      </c>
      <c r="BU91" s="542"/>
    </row>
    <row r="92">
      <c r="A92" s="535">
        <v>41547.0</v>
      </c>
      <c r="B92" s="537">
        <v>198500.0</v>
      </c>
      <c r="C92" s="537">
        <v>269800.0</v>
      </c>
      <c r="D92" s="538">
        <v>0.0432</v>
      </c>
      <c r="E92" s="538">
        <v>8.0E-4</v>
      </c>
      <c r="F92" s="538">
        <v>0.026400000000000003</v>
      </c>
      <c r="G92" s="538">
        <v>0.01888205</v>
      </c>
      <c r="H92" s="539">
        <v>166.6</v>
      </c>
      <c r="I92" s="540">
        <v>69950.0</v>
      </c>
      <c r="J92" s="536">
        <v>1478000.0</v>
      </c>
      <c r="K92" s="537">
        <v>183000.0</v>
      </c>
      <c r="L92" s="537">
        <v>1004000.0</v>
      </c>
      <c r="M92" s="538">
        <v>0.07200000000000001</v>
      </c>
      <c r="N92" s="370">
        <v>0.0866</v>
      </c>
      <c r="O92" s="370">
        <v>0.11837713000000001</v>
      </c>
      <c r="P92" s="370">
        <v>0.0678</v>
      </c>
      <c r="Q92" s="370">
        <v>0.0098</v>
      </c>
      <c r="R92" s="370">
        <v>0.0376</v>
      </c>
      <c r="S92" s="370">
        <v>0.0244</v>
      </c>
      <c r="T92" s="538">
        <v>0.083</v>
      </c>
      <c r="U92" s="537">
        <v>4128000.0</v>
      </c>
      <c r="V92" s="538">
        <v>0.135</v>
      </c>
      <c r="W92" s="537">
        <v>2639400.0</v>
      </c>
      <c r="X92" s="541">
        <v>191.8</v>
      </c>
      <c r="Y92" s="541">
        <v>101.9</v>
      </c>
      <c r="Z92" s="541">
        <v>244.0</v>
      </c>
      <c r="AA92" s="541">
        <v>289.1</v>
      </c>
      <c r="AB92" s="541">
        <v>142.4</v>
      </c>
      <c r="AC92" s="541">
        <v>0.137</v>
      </c>
      <c r="AD92" s="541">
        <v>3.428</v>
      </c>
      <c r="AE92" s="541">
        <v>1.897</v>
      </c>
      <c r="AF92" s="541">
        <v>1.419</v>
      </c>
      <c r="AG92" s="541">
        <v>3.608</v>
      </c>
      <c r="AH92" s="541">
        <v>189.4</v>
      </c>
      <c r="AI92" s="541">
        <v>147.4</v>
      </c>
      <c r="AJ92" s="541">
        <v>428.29</v>
      </c>
      <c r="AK92" s="541">
        <v>237.519</v>
      </c>
      <c r="AL92" s="541">
        <v>230.5</v>
      </c>
      <c r="AM92" s="541">
        <v>133.8</v>
      </c>
      <c r="AN92" s="541">
        <v>109.1</v>
      </c>
      <c r="AO92" s="541">
        <v>339.0</v>
      </c>
      <c r="AP92" s="541">
        <v>3.502</v>
      </c>
      <c r="AQ92" s="541">
        <v>5.091</v>
      </c>
      <c r="AR92" s="541">
        <v>145.379</v>
      </c>
      <c r="AS92" s="541">
        <v>647.333</v>
      </c>
      <c r="AT92" s="541">
        <v>113.5</v>
      </c>
      <c r="AU92" s="541">
        <v>150.458</v>
      </c>
      <c r="AV92" s="541">
        <v>115.7</v>
      </c>
      <c r="AW92" s="541">
        <v>269.315</v>
      </c>
      <c r="AX92" s="541">
        <v>1.0</v>
      </c>
      <c r="AY92" s="541">
        <v>198.742</v>
      </c>
      <c r="AZ92" s="541">
        <v>273.182</v>
      </c>
      <c r="BA92" s="541">
        <v>124.314</v>
      </c>
      <c r="BB92" s="541">
        <v>142.6</v>
      </c>
      <c r="BC92" s="541">
        <v>408.949</v>
      </c>
      <c r="BD92" s="541">
        <v>8.494</v>
      </c>
      <c r="BE92" s="541">
        <v>244.036</v>
      </c>
      <c r="BF92" s="541">
        <v>239.843</v>
      </c>
      <c r="BG92" s="541">
        <v>0.741</v>
      </c>
      <c r="BH92" s="541">
        <v>0.522</v>
      </c>
      <c r="BI92" s="541">
        <v>0.633</v>
      </c>
      <c r="BJ92" s="541">
        <v>1.566</v>
      </c>
      <c r="BK92" s="541">
        <v>0.601</v>
      </c>
      <c r="BL92" s="541">
        <v>0.746</v>
      </c>
      <c r="BM92" s="541">
        <v>1.559</v>
      </c>
      <c r="BN92" s="541">
        <v>5.433</v>
      </c>
      <c r="BO92" s="541">
        <v>5.68</v>
      </c>
      <c r="BP92" s="541">
        <v>4.528</v>
      </c>
      <c r="BQ92" s="541">
        <v>95.8</v>
      </c>
      <c r="BR92" s="541">
        <v>1.334</v>
      </c>
      <c r="BS92" s="541">
        <v>113.8</v>
      </c>
      <c r="BT92" s="541">
        <v>124.8</v>
      </c>
      <c r="BU92" s="542"/>
    </row>
    <row r="93">
      <c r="A93" s="535">
        <v>41639.0</v>
      </c>
      <c r="B93" s="537">
        <v>197700.0</v>
      </c>
      <c r="C93" s="537">
        <v>275500.0</v>
      </c>
      <c r="D93" s="538">
        <v>0.044800000000000006</v>
      </c>
      <c r="E93" s="538">
        <v>9.0E-4</v>
      </c>
      <c r="F93" s="538">
        <v>0.0304</v>
      </c>
      <c r="G93" s="538">
        <v>0.018723780000000002</v>
      </c>
      <c r="H93" s="539">
        <v>169.9</v>
      </c>
      <c r="I93" s="540">
        <v>69950.0</v>
      </c>
      <c r="J93" s="536">
        <v>1597000.0</v>
      </c>
      <c r="K93" s="537">
        <v>186000.0</v>
      </c>
      <c r="L93" s="537">
        <v>1005000.0</v>
      </c>
      <c r="M93" s="538">
        <v>0.067</v>
      </c>
      <c r="N93" s="370">
        <v>0.08289999999999999</v>
      </c>
      <c r="O93" s="370">
        <v>0.11985283000000001</v>
      </c>
      <c r="P93" s="370">
        <v>0.057999999999999996</v>
      </c>
      <c r="Q93" s="370">
        <v>0.0089</v>
      </c>
      <c r="R93" s="370">
        <v>0.0358</v>
      </c>
      <c r="S93" s="370">
        <v>0.023799999999999998</v>
      </c>
      <c r="T93" s="538">
        <v>0.08199999999999999</v>
      </c>
      <c r="U93" s="537">
        <v>4121000.0</v>
      </c>
      <c r="V93" s="538">
        <v>0.131</v>
      </c>
      <c r="W93" s="537">
        <v>2685200.0</v>
      </c>
      <c r="X93" s="541">
        <v>197.6</v>
      </c>
      <c r="Y93" s="541">
        <v>99.0</v>
      </c>
      <c r="Z93" s="541">
        <v>227.3</v>
      </c>
      <c r="AA93" s="541">
        <v>289.3</v>
      </c>
      <c r="AB93" s="541">
        <v>142.9</v>
      </c>
      <c r="AC93" s="541">
        <v>0.131</v>
      </c>
      <c r="AD93" s="541">
        <v>3.501</v>
      </c>
      <c r="AE93" s="541">
        <v>2.026</v>
      </c>
      <c r="AF93" s="541">
        <v>1.385</v>
      </c>
      <c r="AG93" s="541">
        <v>3.46</v>
      </c>
      <c r="AH93" s="541">
        <v>190.0</v>
      </c>
      <c r="AI93" s="541">
        <v>148.1</v>
      </c>
      <c r="AJ93" s="541">
        <v>428.622</v>
      </c>
      <c r="AK93" s="541">
        <v>238.182</v>
      </c>
      <c r="AL93" s="541">
        <v>231.2</v>
      </c>
      <c r="AM93" s="541">
        <v>133.9</v>
      </c>
      <c r="AN93" s="541">
        <v>109.1</v>
      </c>
      <c r="AO93" s="541">
        <v>339.0</v>
      </c>
      <c r="AP93" s="541">
        <v>3.46</v>
      </c>
      <c r="AQ93" s="541">
        <v>4.948</v>
      </c>
      <c r="AR93" s="541">
        <v>145.664</v>
      </c>
      <c r="AS93" s="541">
        <v>653.524</v>
      </c>
      <c r="AT93" s="541">
        <v>111.2</v>
      </c>
      <c r="AU93" s="541">
        <v>152.457</v>
      </c>
      <c r="AV93" s="541">
        <v>116.5</v>
      </c>
      <c r="AW93" s="541">
        <v>271.22</v>
      </c>
      <c r="AX93" s="541">
        <v>0.998</v>
      </c>
      <c r="AY93" s="541">
        <v>200.661</v>
      </c>
      <c r="AZ93" s="541">
        <v>273.161</v>
      </c>
      <c r="BA93" s="541">
        <v>123.409</v>
      </c>
      <c r="BB93" s="541">
        <v>132.5</v>
      </c>
      <c r="BC93" s="541">
        <v>411.525</v>
      </c>
      <c r="BD93" s="541">
        <v>8.441</v>
      </c>
      <c r="BE93" s="541">
        <v>245.3</v>
      </c>
      <c r="BF93" s="541">
        <v>240.709</v>
      </c>
      <c r="BG93" s="541">
        <v>0.735</v>
      </c>
      <c r="BH93" s="541">
        <v>0.513</v>
      </c>
      <c r="BI93" s="541">
        <v>0.592</v>
      </c>
      <c r="BJ93" s="541">
        <v>1.727</v>
      </c>
      <c r="BK93" s="541">
        <v>0.592</v>
      </c>
      <c r="BL93" s="541">
        <v>0.667</v>
      </c>
      <c r="BM93" s="541">
        <v>1.701</v>
      </c>
      <c r="BN93" s="541">
        <v>5.386</v>
      </c>
      <c r="BO93" s="541">
        <v>5.544</v>
      </c>
      <c r="BP93" s="541">
        <v>4.536</v>
      </c>
      <c r="BQ93" s="541">
        <v>95.6</v>
      </c>
      <c r="BR93" s="541">
        <v>1.129</v>
      </c>
      <c r="BS93" s="541">
        <v>113.8</v>
      </c>
      <c r="BT93" s="541">
        <v>124.7</v>
      </c>
      <c r="BU93" s="542"/>
    </row>
    <row r="94">
      <c r="A94" s="535">
        <v>41729.0</v>
      </c>
      <c r="B94" s="537">
        <v>196500.0</v>
      </c>
      <c r="C94" s="537">
        <v>282300.0</v>
      </c>
      <c r="D94" s="538">
        <v>0.044000000000000004</v>
      </c>
      <c r="E94" s="538">
        <v>8.0E-4</v>
      </c>
      <c r="F94" s="538">
        <v>0.0273</v>
      </c>
      <c r="G94" s="538">
        <v>0.01821445</v>
      </c>
      <c r="H94" s="539">
        <v>173.3</v>
      </c>
      <c r="I94" s="540">
        <v>69060.0</v>
      </c>
      <c r="J94" s="536">
        <v>1532000.0</v>
      </c>
      <c r="K94" s="537">
        <v>190000.0</v>
      </c>
      <c r="L94" s="537">
        <v>1067000.0</v>
      </c>
      <c r="M94" s="538">
        <v>0.067</v>
      </c>
      <c r="N94" s="370">
        <v>0.07769999999999999</v>
      </c>
      <c r="O94" s="370">
        <v>0.11883752</v>
      </c>
      <c r="P94" s="370">
        <v>0.0536</v>
      </c>
      <c r="Q94" s="370">
        <v>0.009000000000000001</v>
      </c>
      <c r="R94" s="370">
        <v>0.0333</v>
      </c>
      <c r="S94" s="370">
        <v>0.0232</v>
      </c>
      <c r="T94" s="538">
        <v>0.083</v>
      </c>
      <c r="U94" s="537">
        <v>4388000.0</v>
      </c>
      <c r="V94" s="538">
        <v>0.127</v>
      </c>
      <c r="W94" s="537">
        <v>2715100.0</v>
      </c>
      <c r="X94" s="541">
        <v>211.5</v>
      </c>
      <c r="Y94" s="541">
        <v>101.0</v>
      </c>
      <c r="Z94" s="541">
        <v>229.4</v>
      </c>
      <c r="AA94" s="541">
        <v>292.3</v>
      </c>
      <c r="AB94" s="541">
        <v>145.4</v>
      </c>
      <c r="AC94" s="541">
        <v>0.135</v>
      </c>
      <c r="AD94" s="541">
        <v>3.669</v>
      </c>
      <c r="AE94" s="541">
        <v>2.061</v>
      </c>
      <c r="AF94" s="541">
        <v>1.359</v>
      </c>
      <c r="AG94" s="541">
        <v>3.468</v>
      </c>
      <c r="AH94" s="541">
        <v>190.6</v>
      </c>
      <c r="AI94" s="541">
        <v>148.7</v>
      </c>
      <c r="AJ94" s="541">
        <v>432.211</v>
      </c>
      <c r="AK94" s="541">
        <v>240.447</v>
      </c>
      <c r="AL94" s="541">
        <v>232.8</v>
      </c>
      <c r="AM94" s="541">
        <v>135.3</v>
      </c>
      <c r="AN94" s="541">
        <v>107.5</v>
      </c>
      <c r="AO94" s="541">
        <v>339.0</v>
      </c>
      <c r="AP94" s="541">
        <v>3.698</v>
      </c>
      <c r="AQ94" s="541">
        <v>5.005</v>
      </c>
      <c r="AR94" s="541">
        <v>145.136</v>
      </c>
      <c r="AS94" s="541">
        <v>658.904</v>
      </c>
      <c r="AT94" s="541">
        <v>111.7</v>
      </c>
      <c r="AU94" s="541">
        <v>149.641</v>
      </c>
      <c r="AV94" s="541">
        <v>116.0</v>
      </c>
      <c r="AW94" s="541">
        <v>273.341</v>
      </c>
      <c r="AX94" s="541">
        <v>1.154</v>
      </c>
      <c r="AY94" s="541">
        <v>202.363</v>
      </c>
      <c r="AZ94" s="541">
        <v>273.384</v>
      </c>
      <c r="BA94" s="541">
        <v>123.505</v>
      </c>
      <c r="BB94" s="541">
        <v>144.8</v>
      </c>
      <c r="BC94" s="541">
        <v>413.578</v>
      </c>
      <c r="BD94" s="541">
        <v>8.381</v>
      </c>
      <c r="BE94" s="541">
        <v>246.878</v>
      </c>
      <c r="BF94" s="541">
        <v>241.07</v>
      </c>
      <c r="BG94" s="541">
        <v>0.733</v>
      </c>
      <c r="BH94" s="541">
        <v>0.551</v>
      </c>
      <c r="BI94" s="541">
        <v>0.604</v>
      </c>
      <c r="BJ94" s="541">
        <v>1.632</v>
      </c>
      <c r="BK94" s="541">
        <v>0.597</v>
      </c>
      <c r="BL94" s="541">
        <v>0.678</v>
      </c>
      <c r="BM94" s="541">
        <v>1.565</v>
      </c>
      <c r="BN94" s="541">
        <v>5.579</v>
      </c>
      <c r="BO94" s="541">
        <v>5.552</v>
      </c>
      <c r="BP94" s="541">
        <v>4.538</v>
      </c>
      <c r="BQ94" s="541">
        <v>95.6</v>
      </c>
      <c r="BR94" s="541">
        <v>1.212</v>
      </c>
      <c r="BS94" s="541">
        <v>113.8</v>
      </c>
      <c r="BT94" s="541">
        <v>126.3</v>
      </c>
      <c r="BU94" s="542"/>
    </row>
    <row r="95">
      <c r="A95" s="535">
        <v>41820.0</v>
      </c>
      <c r="B95" s="537">
        <v>223000.0</v>
      </c>
      <c r="C95" s="537">
        <v>287000.0</v>
      </c>
      <c r="D95" s="538">
        <v>0.0414</v>
      </c>
      <c r="E95" s="538">
        <v>0.001</v>
      </c>
      <c r="F95" s="538">
        <v>0.0253</v>
      </c>
      <c r="G95" s="538">
        <v>0.02142724</v>
      </c>
      <c r="H95" s="539">
        <v>156.6</v>
      </c>
      <c r="I95" s="540">
        <v>69060.0</v>
      </c>
      <c r="J95" s="536">
        <v>1435000.0</v>
      </c>
      <c r="K95" s="537">
        <v>199000.0</v>
      </c>
      <c r="L95" s="537">
        <v>1010000.0</v>
      </c>
      <c r="M95" s="538">
        <v>0.061</v>
      </c>
      <c r="N95" s="370">
        <v>0.0743</v>
      </c>
      <c r="O95" s="370">
        <v>0.11621130000000002</v>
      </c>
      <c r="P95" s="370">
        <v>0.049100000000000005</v>
      </c>
      <c r="Q95" s="370">
        <v>0.008</v>
      </c>
      <c r="R95" s="370">
        <v>0.030299999999999997</v>
      </c>
      <c r="S95" s="370">
        <v>0.0226</v>
      </c>
      <c r="T95" s="538">
        <v>0.075</v>
      </c>
      <c r="U95" s="537">
        <v>4982000.0</v>
      </c>
      <c r="V95" s="538">
        <v>0.12</v>
      </c>
      <c r="W95" s="537">
        <v>2751200.0</v>
      </c>
      <c r="X95" s="541">
        <v>204.5</v>
      </c>
      <c r="Y95" s="541">
        <v>100.9</v>
      </c>
      <c r="Z95" s="541">
        <v>229.2</v>
      </c>
      <c r="AA95" s="541">
        <v>292.3</v>
      </c>
      <c r="AB95" s="541">
        <v>147.0</v>
      </c>
      <c r="AC95" s="541">
        <v>0.143</v>
      </c>
      <c r="AD95" s="541">
        <v>3.626</v>
      </c>
      <c r="AE95" s="541">
        <v>1.948</v>
      </c>
      <c r="AF95" s="541">
        <v>1.4</v>
      </c>
      <c r="AG95" s="541">
        <v>3.504</v>
      </c>
      <c r="AH95" s="541">
        <v>192.7</v>
      </c>
      <c r="AI95" s="541">
        <v>150.4</v>
      </c>
      <c r="AJ95" s="541">
        <v>435.187</v>
      </c>
      <c r="AK95" s="541">
        <v>242.646</v>
      </c>
      <c r="AL95" s="541">
        <v>232.8</v>
      </c>
      <c r="AM95" s="541">
        <v>136.2</v>
      </c>
      <c r="AN95" s="541">
        <v>107.0</v>
      </c>
      <c r="AO95" s="541">
        <v>341.0</v>
      </c>
      <c r="AP95" s="541">
        <v>3.88</v>
      </c>
      <c r="AQ95" s="541">
        <v>4.67</v>
      </c>
      <c r="AR95" s="541">
        <v>144.558</v>
      </c>
      <c r="AS95" s="541">
        <v>664.26</v>
      </c>
      <c r="AT95" s="541">
        <v>106.9</v>
      </c>
      <c r="AU95" s="541">
        <v>148.921</v>
      </c>
      <c r="AV95" s="541">
        <v>116.3</v>
      </c>
      <c r="AW95" s="541">
        <v>275.819</v>
      </c>
      <c r="AX95" s="541">
        <v>1.088</v>
      </c>
      <c r="AY95" s="541">
        <v>203.791</v>
      </c>
      <c r="AZ95" s="541">
        <v>296.981</v>
      </c>
      <c r="BA95" s="541">
        <v>123.534</v>
      </c>
      <c r="BB95" s="541">
        <v>141.3</v>
      </c>
      <c r="BC95" s="541">
        <v>416.64</v>
      </c>
      <c r="BD95" s="541">
        <v>8.37</v>
      </c>
      <c r="BE95" s="541">
        <v>248.445</v>
      </c>
      <c r="BF95" s="541">
        <v>241.78</v>
      </c>
      <c r="BG95" s="541">
        <v>0.742</v>
      </c>
      <c r="BH95" s="541">
        <v>0.532</v>
      </c>
      <c r="BI95" s="541">
        <v>0.61</v>
      </c>
      <c r="BJ95" s="541">
        <v>1.675</v>
      </c>
      <c r="BK95" s="541">
        <v>0.607</v>
      </c>
      <c r="BL95" s="541">
        <v>0.685</v>
      </c>
      <c r="BM95" s="541">
        <v>1.79</v>
      </c>
      <c r="BN95" s="541">
        <v>5.56</v>
      </c>
      <c r="BO95" s="541">
        <v>6.106</v>
      </c>
      <c r="BP95" s="541">
        <v>4.35</v>
      </c>
      <c r="BQ95" s="541">
        <v>95.6</v>
      </c>
      <c r="BR95" s="541">
        <v>1.299</v>
      </c>
      <c r="BS95" s="541">
        <v>113.8</v>
      </c>
      <c r="BT95" s="541">
        <v>126.3</v>
      </c>
      <c r="BU95" s="542"/>
    </row>
    <row r="96">
      <c r="A96" s="535">
        <v>41912.0</v>
      </c>
      <c r="B96" s="537">
        <v>209600.0</v>
      </c>
      <c r="C96" s="537">
        <v>261500.0</v>
      </c>
      <c r="D96" s="538">
        <v>0.042</v>
      </c>
      <c r="E96" s="538">
        <v>9.0E-4</v>
      </c>
      <c r="F96" s="538">
        <v>0.0252</v>
      </c>
      <c r="G96" s="538">
        <v>0.0195017</v>
      </c>
      <c r="H96" s="539">
        <v>168.4</v>
      </c>
      <c r="I96" s="540">
        <v>69060.0</v>
      </c>
      <c r="J96" s="536">
        <v>1380000.0</v>
      </c>
      <c r="K96" s="537">
        <v>210000.0</v>
      </c>
      <c r="L96" s="537">
        <v>1077000.0</v>
      </c>
      <c r="M96" s="538">
        <v>0.059000000000000004</v>
      </c>
      <c r="N96" s="370">
        <v>0.0706</v>
      </c>
      <c r="O96" s="370">
        <v>0.11646935</v>
      </c>
      <c r="P96" s="370">
        <v>0.0442</v>
      </c>
      <c r="Q96" s="370">
        <v>0.0077</v>
      </c>
      <c r="R96" s="370">
        <v>0.0288</v>
      </c>
      <c r="S96" s="370">
        <v>0.022000000000000002</v>
      </c>
      <c r="T96" s="538">
        <v>0.07400000000000001</v>
      </c>
      <c r="U96" s="537">
        <v>4914000.0</v>
      </c>
      <c r="V96" s="538">
        <v>0.11699999999999999</v>
      </c>
      <c r="W96" s="537">
        <v>2808000.0</v>
      </c>
      <c r="X96" s="541">
        <v>211.1</v>
      </c>
      <c r="Y96" s="541">
        <v>103.9</v>
      </c>
      <c r="Z96" s="541">
        <v>222.9</v>
      </c>
      <c r="AA96" s="541">
        <v>292.3</v>
      </c>
      <c r="AB96" s="541">
        <v>149.1</v>
      </c>
      <c r="AC96" s="541">
        <v>0.141</v>
      </c>
      <c r="AD96" s="541">
        <v>3.732</v>
      </c>
      <c r="AE96" s="541">
        <v>1.97</v>
      </c>
      <c r="AF96" s="541">
        <v>1.405</v>
      </c>
      <c r="AG96" s="541">
        <v>3.481</v>
      </c>
      <c r="AH96" s="541">
        <v>195.2</v>
      </c>
      <c r="AI96" s="541">
        <v>150.5</v>
      </c>
      <c r="AJ96" s="541">
        <v>437.091</v>
      </c>
      <c r="AK96" s="541">
        <v>244.48</v>
      </c>
      <c r="AL96" s="541">
        <v>232.9</v>
      </c>
      <c r="AM96" s="541">
        <v>136.5</v>
      </c>
      <c r="AN96" s="541">
        <v>108.1</v>
      </c>
      <c r="AO96" s="541">
        <v>345.3</v>
      </c>
      <c r="AP96" s="541">
        <v>4.096</v>
      </c>
      <c r="AQ96" s="541">
        <v>5.215</v>
      </c>
      <c r="AR96" s="541">
        <v>144.472</v>
      </c>
      <c r="AS96" s="541">
        <v>668.789</v>
      </c>
      <c r="AT96" s="541">
        <v>111.4</v>
      </c>
      <c r="AU96" s="541">
        <v>149.859</v>
      </c>
      <c r="AV96" s="541">
        <v>116.7</v>
      </c>
      <c r="AW96" s="541">
        <v>278.149</v>
      </c>
      <c r="AX96" s="541">
        <v>1.058</v>
      </c>
      <c r="AY96" s="541">
        <v>206.33</v>
      </c>
      <c r="AZ96" s="541">
        <v>267.142</v>
      </c>
      <c r="BA96" s="541">
        <v>122.58</v>
      </c>
      <c r="BB96" s="541">
        <v>139.9</v>
      </c>
      <c r="BC96" s="541">
        <v>417.538</v>
      </c>
      <c r="BD96" s="541">
        <v>8.327</v>
      </c>
      <c r="BE96" s="541">
        <v>250.57</v>
      </c>
      <c r="BF96" s="541">
        <v>242.191</v>
      </c>
      <c r="BG96" s="541">
        <v>0.746</v>
      </c>
      <c r="BH96" s="541">
        <v>0.513</v>
      </c>
      <c r="BI96" s="541">
        <v>0.608</v>
      </c>
      <c r="BJ96" s="541">
        <v>1.546</v>
      </c>
      <c r="BK96" s="541">
        <v>0.606</v>
      </c>
      <c r="BL96" s="541">
        <v>0.671</v>
      </c>
      <c r="BM96" s="541">
        <v>1.658</v>
      </c>
      <c r="BN96" s="541">
        <v>5.565</v>
      </c>
      <c r="BO96" s="541">
        <v>5.953</v>
      </c>
      <c r="BP96" s="541">
        <v>4.357</v>
      </c>
      <c r="BQ96" s="541">
        <v>95.6</v>
      </c>
      <c r="BR96" s="541">
        <v>1.486</v>
      </c>
      <c r="BS96" s="541">
        <v>113.8</v>
      </c>
      <c r="BT96" s="541">
        <v>128.2</v>
      </c>
      <c r="BU96" s="542"/>
    </row>
    <row r="97">
      <c r="A97" s="535">
        <v>42004.0</v>
      </c>
      <c r="B97" s="537">
        <v>209200.0</v>
      </c>
      <c r="C97" s="537">
        <v>301500.0</v>
      </c>
      <c r="D97" s="538">
        <v>0.038700000000000005</v>
      </c>
      <c r="E97" s="538">
        <v>0.0012</v>
      </c>
      <c r="F97" s="538">
        <v>0.0217</v>
      </c>
      <c r="G97" s="538">
        <v>0.01961226</v>
      </c>
      <c r="H97" s="539">
        <v>171.1</v>
      </c>
      <c r="I97" s="540">
        <v>69060.0</v>
      </c>
      <c r="J97" s="536">
        <v>1463000.0</v>
      </c>
      <c r="K97" s="537">
        <v>210000.0</v>
      </c>
      <c r="L97" s="537">
        <v>1072000.0</v>
      </c>
      <c r="M97" s="538">
        <v>0.055999999999999994</v>
      </c>
      <c r="N97" s="370">
        <v>0.065</v>
      </c>
      <c r="O97" s="370">
        <v>0.11631978999999999</v>
      </c>
      <c r="P97" s="370">
        <v>0.0401</v>
      </c>
      <c r="Q97" s="370">
        <v>0.0072</v>
      </c>
      <c r="R97" s="370">
        <v>0.0275</v>
      </c>
      <c r="S97" s="370">
        <v>0.0215</v>
      </c>
      <c r="T97" s="538">
        <v>0.07</v>
      </c>
      <c r="U97" s="537">
        <v>5130000.0</v>
      </c>
      <c r="V97" s="538">
        <v>0.11199999999999999</v>
      </c>
      <c r="W97" s="537">
        <v>2833300.0</v>
      </c>
      <c r="X97" s="541">
        <v>200.3</v>
      </c>
      <c r="Y97" s="541">
        <v>104.7</v>
      </c>
      <c r="Z97" s="541">
        <v>232.5</v>
      </c>
      <c r="AA97" s="541">
        <v>292.3</v>
      </c>
      <c r="AB97" s="541">
        <v>150.4</v>
      </c>
      <c r="AC97" s="541">
        <v>0.135</v>
      </c>
      <c r="AD97" s="541">
        <v>3.82</v>
      </c>
      <c r="AE97" s="541">
        <v>2.21</v>
      </c>
      <c r="AF97" s="541">
        <v>1.466</v>
      </c>
      <c r="AG97" s="541">
        <v>3.482</v>
      </c>
      <c r="AH97" s="541">
        <v>195.5</v>
      </c>
      <c r="AI97" s="541">
        <v>152.7</v>
      </c>
      <c r="AJ97" s="541">
        <v>441.464</v>
      </c>
      <c r="AK97" s="541">
        <v>246.237</v>
      </c>
      <c r="AL97" s="541">
        <v>232.9</v>
      </c>
      <c r="AM97" s="541">
        <v>136.8</v>
      </c>
      <c r="AN97" s="541">
        <v>107.5</v>
      </c>
      <c r="AO97" s="541">
        <v>344.8</v>
      </c>
      <c r="AP97" s="541">
        <v>4.156</v>
      </c>
      <c r="AQ97" s="541">
        <v>4.59</v>
      </c>
      <c r="AR97" s="541">
        <v>144.693</v>
      </c>
      <c r="AS97" s="541">
        <v>674.253</v>
      </c>
      <c r="AT97" s="541">
        <v>114.6</v>
      </c>
      <c r="AU97" s="541">
        <v>145.83</v>
      </c>
      <c r="AV97" s="541">
        <v>117.7</v>
      </c>
      <c r="AW97" s="541">
        <v>280.383</v>
      </c>
      <c r="AX97" s="541">
        <v>1.06</v>
      </c>
      <c r="AY97" s="541">
        <v>209.853</v>
      </c>
      <c r="AZ97" s="541">
        <v>265.356</v>
      </c>
      <c r="BA97" s="541">
        <v>122.237</v>
      </c>
      <c r="BB97" s="541">
        <v>137.4</v>
      </c>
      <c r="BC97" s="541">
        <v>420.198</v>
      </c>
      <c r="BD97" s="541">
        <v>8.221</v>
      </c>
      <c r="BE97" s="541">
        <v>252.628</v>
      </c>
      <c r="BF97" s="541">
        <v>244.345</v>
      </c>
      <c r="BG97" s="541">
        <v>0.7</v>
      </c>
      <c r="BH97" s="541">
        <v>0.511</v>
      </c>
      <c r="BI97" s="541">
        <v>0.614</v>
      </c>
      <c r="BJ97" s="541">
        <v>2.189</v>
      </c>
      <c r="BK97" s="541">
        <v>0.585</v>
      </c>
      <c r="BL97" s="541">
        <v>0.636</v>
      </c>
      <c r="BM97" s="541">
        <v>1.826</v>
      </c>
      <c r="BN97" s="541">
        <v>5.438</v>
      </c>
      <c r="BO97" s="541">
        <v>5.531</v>
      </c>
      <c r="BP97" s="541">
        <v>4.27</v>
      </c>
      <c r="BQ97" s="541">
        <v>94.7</v>
      </c>
      <c r="BR97" s="541">
        <v>1.246</v>
      </c>
      <c r="BS97" s="541">
        <v>114.0</v>
      </c>
      <c r="BT97" s="541">
        <v>128.1</v>
      </c>
      <c r="BU97" s="542"/>
    </row>
    <row r="98">
      <c r="A98" s="535">
        <v>42094.0</v>
      </c>
      <c r="B98" s="537">
        <v>212100.0</v>
      </c>
      <c r="C98" s="537">
        <v>286600.0</v>
      </c>
      <c r="D98" s="538">
        <v>0.0369</v>
      </c>
      <c r="E98" s="538">
        <v>0.0011</v>
      </c>
      <c r="F98" s="538">
        <v>0.0194</v>
      </c>
      <c r="G98" s="538">
        <v>0.01989606</v>
      </c>
      <c r="H98" s="539">
        <v>175.2</v>
      </c>
      <c r="I98" s="540">
        <v>72790.0</v>
      </c>
      <c r="J98" s="536">
        <v>1424000.0</v>
      </c>
      <c r="K98" s="537">
        <v>204000.0</v>
      </c>
      <c r="L98" s="537">
        <v>1072000.0</v>
      </c>
      <c r="M98" s="538">
        <v>0.054000000000000006</v>
      </c>
      <c r="N98" s="370">
        <v>0.062400000000000004</v>
      </c>
      <c r="O98" s="370">
        <v>0.11556606999999999</v>
      </c>
      <c r="P98" s="370">
        <v>0.0356</v>
      </c>
      <c r="Q98" s="370">
        <v>0.0075</v>
      </c>
      <c r="R98" s="370">
        <v>0.025099999999999997</v>
      </c>
      <c r="S98" s="370">
        <v>0.0211</v>
      </c>
      <c r="T98" s="538">
        <v>0.071</v>
      </c>
      <c r="U98" s="537">
        <v>5210000.0</v>
      </c>
      <c r="V98" s="538">
        <v>0.109</v>
      </c>
      <c r="W98" s="537">
        <v>2842500.0</v>
      </c>
      <c r="X98" s="541">
        <v>195.7</v>
      </c>
      <c r="Y98" s="541">
        <v>100.6</v>
      </c>
      <c r="Z98" s="541">
        <v>226.8</v>
      </c>
      <c r="AA98" s="541">
        <v>292.3</v>
      </c>
      <c r="AB98" s="541">
        <v>152.5</v>
      </c>
      <c r="AC98" s="541">
        <v>0.136</v>
      </c>
      <c r="AD98" s="541">
        <v>3.463</v>
      </c>
      <c r="AE98" s="541">
        <v>2.133</v>
      </c>
      <c r="AF98" s="541">
        <v>1.44</v>
      </c>
      <c r="AG98" s="541">
        <v>3.522</v>
      </c>
      <c r="AH98" s="541">
        <v>196.3</v>
      </c>
      <c r="AI98" s="541">
        <v>152.6</v>
      </c>
      <c r="AJ98" s="541">
        <v>442.943</v>
      </c>
      <c r="AK98" s="541">
        <v>246.072</v>
      </c>
      <c r="AL98" s="541">
        <v>234.7</v>
      </c>
      <c r="AM98" s="541">
        <v>137.6</v>
      </c>
      <c r="AN98" s="541">
        <v>106.9</v>
      </c>
      <c r="AO98" s="541">
        <v>344.5</v>
      </c>
      <c r="AP98" s="541">
        <v>4.2</v>
      </c>
      <c r="AQ98" s="541">
        <v>4.827</v>
      </c>
      <c r="AR98" s="541">
        <v>144.504</v>
      </c>
      <c r="AS98" s="541">
        <v>681.693</v>
      </c>
      <c r="AT98" s="541">
        <v>115.0</v>
      </c>
      <c r="AU98" s="541">
        <v>147.694</v>
      </c>
      <c r="AV98" s="541">
        <v>116.7</v>
      </c>
      <c r="AW98" s="541">
        <v>283.056</v>
      </c>
      <c r="AX98" s="541">
        <v>0.985</v>
      </c>
      <c r="AY98" s="541">
        <v>211.468</v>
      </c>
      <c r="AZ98" s="541">
        <v>264.248</v>
      </c>
      <c r="BA98" s="541">
        <v>122.803</v>
      </c>
      <c r="BB98" s="541">
        <v>140.7</v>
      </c>
      <c r="BC98" s="541">
        <v>419.865</v>
      </c>
      <c r="BD98" s="541">
        <v>8.17</v>
      </c>
      <c r="BE98" s="541">
        <v>254.108</v>
      </c>
      <c r="BF98" s="541">
        <v>243.996</v>
      </c>
      <c r="BG98" s="541">
        <v>0.67</v>
      </c>
      <c r="BH98" s="541">
        <v>0.518</v>
      </c>
      <c r="BI98" s="541">
        <v>0.66</v>
      </c>
      <c r="BJ98" s="541">
        <v>1.819</v>
      </c>
      <c r="BK98" s="541">
        <v>0.593</v>
      </c>
      <c r="BL98" s="541">
        <v>0.639</v>
      </c>
      <c r="BM98" s="541">
        <v>2.007</v>
      </c>
      <c r="BN98" s="541">
        <v>5.384</v>
      </c>
      <c r="BO98" s="541">
        <v>5.367</v>
      </c>
      <c r="BP98" s="541">
        <v>4.4</v>
      </c>
      <c r="BQ98" s="541">
        <v>94.8</v>
      </c>
      <c r="BR98" s="541">
        <v>1.201</v>
      </c>
      <c r="BS98" s="541">
        <v>114.0</v>
      </c>
      <c r="BT98" s="541">
        <v>128.7</v>
      </c>
      <c r="BU98" s="542"/>
    </row>
    <row r="99">
      <c r="A99" s="535">
        <v>42185.0</v>
      </c>
      <c r="B99" s="537">
        <v>237900.0</v>
      </c>
      <c r="C99" s="537">
        <v>285100.0</v>
      </c>
      <c r="D99" s="538">
        <v>0.0402</v>
      </c>
      <c r="E99" s="538">
        <v>0.0013000000000000002</v>
      </c>
      <c r="F99" s="538">
        <v>0.0235</v>
      </c>
      <c r="G99" s="538">
        <v>0.021037319999999998</v>
      </c>
      <c r="H99" s="539">
        <v>156.6</v>
      </c>
      <c r="I99" s="540">
        <v>72790.0</v>
      </c>
      <c r="J99" s="536">
        <v>1385000.0</v>
      </c>
      <c r="K99" s="537">
        <v>216000.0</v>
      </c>
      <c r="L99" s="537">
        <v>1379000.0</v>
      </c>
      <c r="M99" s="538">
        <v>0.053</v>
      </c>
      <c r="N99" s="370">
        <v>0.0582</v>
      </c>
      <c r="O99" s="370">
        <v>0.11485107</v>
      </c>
      <c r="P99" s="370">
        <v>0.0315</v>
      </c>
      <c r="Q99" s="370">
        <v>0.008100000000000001</v>
      </c>
      <c r="R99" s="370">
        <v>0.0234</v>
      </c>
      <c r="S99" s="370">
        <v>0.0212</v>
      </c>
      <c r="T99" s="538">
        <v>0.068</v>
      </c>
      <c r="U99" s="537">
        <v>5248000.0</v>
      </c>
      <c r="V99" s="538">
        <v>0.10400000000000001</v>
      </c>
      <c r="W99" s="537">
        <v>2885100.0</v>
      </c>
      <c r="X99" s="541">
        <v>192.2</v>
      </c>
      <c r="Y99" s="541">
        <v>98.8</v>
      </c>
      <c r="Z99" s="541">
        <v>226.9</v>
      </c>
      <c r="AA99" s="541">
        <v>292.3</v>
      </c>
      <c r="AB99" s="541">
        <v>153.7</v>
      </c>
      <c r="AC99" s="541">
        <v>0.143</v>
      </c>
      <c r="AD99" s="541">
        <v>3.366</v>
      </c>
      <c r="AE99" s="541">
        <v>2.57</v>
      </c>
      <c r="AF99" s="541">
        <v>1.467</v>
      </c>
      <c r="AG99" s="541">
        <v>3.388</v>
      </c>
      <c r="AH99" s="541">
        <v>198.5</v>
      </c>
      <c r="AI99" s="541">
        <v>153.9</v>
      </c>
      <c r="AJ99" s="541">
        <v>446.33</v>
      </c>
      <c r="AK99" s="541">
        <v>246.937</v>
      </c>
      <c r="AL99" s="541">
        <v>235.9</v>
      </c>
      <c r="AM99" s="541">
        <v>137.4</v>
      </c>
      <c r="AN99" s="541">
        <v>107.7</v>
      </c>
      <c r="AO99" s="541">
        <v>346.6</v>
      </c>
      <c r="AP99" s="541">
        <v>4.221</v>
      </c>
      <c r="AQ99" s="541">
        <v>4.686</v>
      </c>
      <c r="AR99" s="541">
        <v>143.88</v>
      </c>
      <c r="AS99" s="541">
        <v>688.241</v>
      </c>
      <c r="AT99" s="541">
        <v>111.8</v>
      </c>
      <c r="AU99" s="541">
        <v>149.48</v>
      </c>
      <c r="AV99" s="541">
        <v>117.1</v>
      </c>
      <c r="AW99" s="541">
        <v>285.477</v>
      </c>
      <c r="AX99" s="541">
        <v>0.942</v>
      </c>
      <c r="AY99" s="541">
        <v>213.299</v>
      </c>
      <c r="AZ99" s="541">
        <v>287.358</v>
      </c>
      <c r="BA99" s="541">
        <v>123.127</v>
      </c>
      <c r="BB99" s="541">
        <v>143.1</v>
      </c>
      <c r="BC99" s="541">
        <v>421.708</v>
      </c>
      <c r="BD99" s="541">
        <v>8.066</v>
      </c>
      <c r="BE99" s="541">
        <v>255.846</v>
      </c>
      <c r="BF99" s="541">
        <v>248.652</v>
      </c>
      <c r="BG99" s="541">
        <v>0.691</v>
      </c>
      <c r="BH99" s="541">
        <v>0.519</v>
      </c>
      <c r="BI99" s="541">
        <v>0.646</v>
      </c>
      <c r="BJ99" s="541">
        <v>1.708</v>
      </c>
      <c r="BK99" s="541">
        <v>0.574</v>
      </c>
      <c r="BL99" s="541">
        <v>0.647</v>
      </c>
      <c r="BM99" s="541">
        <v>1.977</v>
      </c>
      <c r="BN99" s="541">
        <v>5.256</v>
      </c>
      <c r="BO99" s="541">
        <v>5.059</v>
      </c>
      <c r="BP99" s="541">
        <v>4.442</v>
      </c>
      <c r="BQ99" s="541">
        <v>94.9</v>
      </c>
      <c r="BR99" s="541">
        <v>1.274</v>
      </c>
      <c r="BS99" s="541">
        <v>114.5</v>
      </c>
      <c r="BT99" s="541">
        <v>128.0</v>
      </c>
      <c r="BU99" s="542"/>
    </row>
    <row r="100">
      <c r="A100" s="535">
        <v>42277.0</v>
      </c>
      <c r="B100" s="537">
        <v>223300.0</v>
      </c>
      <c r="C100" s="537">
        <v>299500.0</v>
      </c>
      <c r="D100" s="538">
        <v>0.0386</v>
      </c>
      <c r="E100" s="538">
        <v>0.0014000000000000002</v>
      </c>
      <c r="F100" s="538">
        <v>0.0206</v>
      </c>
      <c r="G100" s="538">
        <v>0.02268536</v>
      </c>
      <c r="H100" s="539">
        <v>165.7</v>
      </c>
      <c r="I100" s="540">
        <v>72790.0</v>
      </c>
      <c r="J100" s="536">
        <v>1426000.0</v>
      </c>
      <c r="K100" s="537">
        <v>224000.0</v>
      </c>
      <c r="L100" s="537">
        <v>1144000.0</v>
      </c>
      <c r="M100" s="538">
        <v>0.05</v>
      </c>
      <c r="N100" s="370">
        <v>0.053899999999999997</v>
      </c>
      <c r="O100" s="370">
        <v>0.11606456</v>
      </c>
      <c r="P100" s="370">
        <v>0.028700000000000003</v>
      </c>
      <c r="Q100" s="370">
        <v>0.009000000000000001</v>
      </c>
      <c r="R100" s="370">
        <v>0.0227</v>
      </c>
      <c r="S100" s="370">
        <v>0.0215</v>
      </c>
      <c r="T100" s="538">
        <v>0.073</v>
      </c>
      <c r="U100" s="537">
        <v>5488000.0</v>
      </c>
      <c r="V100" s="538">
        <v>0.1</v>
      </c>
      <c r="W100" s="537">
        <v>2882800.0</v>
      </c>
      <c r="X100" s="541">
        <v>184.2</v>
      </c>
      <c r="Y100" s="541">
        <v>97.9</v>
      </c>
      <c r="Z100" s="541">
        <v>227.8</v>
      </c>
      <c r="AA100" s="541">
        <v>292.3</v>
      </c>
      <c r="AB100" s="541">
        <v>154.1</v>
      </c>
      <c r="AC100" s="541">
        <v>0.141</v>
      </c>
      <c r="AD100" s="541">
        <v>3.392</v>
      </c>
      <c r="AE100" s="541">
        <v>2.966</v>
      </c>
      <c r="AF100" s="541">
        <v>1.432</v>
      </c>
      <c r="AG100" s="541">
        <v>3.377</v>
      </c>
      <c r="AH100" s="541">
        <v>202.0</v>
      </c>
      <c r="AI100" s="541">
        <v>155.2</v>
      </c>
      <c r="AJ100" s="541">
        <v>447.648</v>
      </c>
      <c r="AK100" s="541">
        <v>248.492</v>
      </c>
      <c r="AL100" s="541">
        <v>235.8</v>
      </c>
      <c r="AM100" s="541">
        <v>137.9</v>
      </c>
      <c r="AN100" s="541">
        <v>107.5</v>
      </c>
      <c r="AO100" s="541">
        <v>351.4</v>
      </c>
      <c r="AP100" s="541">
        <v>4.126</v>
      </c>
      <c r="AQ100" s="541">
        <v>4.669</v>
      </c>
      <c r="AR100" s="541">
        <v>144.496</v>
      </c>
      <c r="AS100" s="541">
        <v>694.559</v>
      </c>
      <c r="AT100" s="541">
        <v>114.8</v>
      </c>
      <c r="AU100" s="541">
        <v>147.554</v>
      </c>
      <c r="AV100" s="541">
        <v>117.6</v>
      </c>
      <c r="AW100" s="541">
        <v>288.385</v>
      </c>
      <c r="AX100" s="541">
        <v>0.921</v>
      </c>
      <c r="AY100" s="541">
        <v>216.143</v>
      </c>
      <c r="AZ100" s="541">
        <v>259.43</v>
      </c>
      <c r="BA100" s="541">
        <v>122.406</v>
      </c>
      <c r="BB100" s="541">
        <v>142.9</v>
      </c>
      <c r="BC100" s="541">
        <v>423.601</v>
      </c>
      <c r="BD100" s="541">
        <v>7.957</v>
      </c>
      <c r="BE100" s="541">
        <v>257.83</v>
      </c>
      <c r="BF100" s="541">
        <v>249.468</v>
      </c>
      <c r="BG100" s="541">
        <v>0.662</v>
      </c>
      <c r="BH100" s="541">
        <v>0.517</v>
      </c>
      <c r="BI100" s="541">
        <v>0.656</v>
      </c>
      <c r="BJ100" s="541">
        <v>1.775</v>
      </c>
      <c r="BK100" s="541">
        <v>0.58</v>
      </c>
      <c r="BL100" s="541">
        <v>0.65</v>
      </c>
      <c r="BM100" s="541">
        <v>1.926</v>
      </c>
      <c r="BN100" s="541">
        <v>5.382</v>
      </c>
      <c r="BO100" s="541">
        <v>5.734</v>
      </c>
      <c r="BP100" s="541">
        <v>4.504</v>
      </c>
      <c r="BQ100" s="541">
        <v>94.9</v>
      </c>
      <c r="BR100" s="541">
        <v>1.48</v>
      </c>
      <c r="BS100" s="541">
        <v>113.1</v>
      </c>
      <c r="BT100" s="541">
        <v>128.7</v>
      </c>
      <c r="BU100" s="542"/>
    </row>
    <row r="101">
      <c r="A101" s="535">
        <v>42369.0</v>
      </c>
      <c r="B101" s="537">
        <v>224900.0</v>
      </c>
      <c r="C101" s="537">
        <v>297100.0</v>
      </c>
      <c r="D101" s="538">
        <v>0.0401</v>
      </c>
      <c r="E101" s="538">
        <v>0.0024</v>
      </c>
      <c r="F101" s="538">
        <v>0.0227</v>
      </c>
      <c r="G101" s="538">
        <v>0.02437497</v>
      </c>
      <c r="H101" s="539">
        <v>164.4</v>
      </c>
      <c r="I101" s="540">
        <v>72790.0</v>
      </c>
      <c r="J101" s="536">
        <v>1452000.0</v>
      </c>
      <c r="K101" s="537">
        <v>232000.0</v>
      </c>
      <c r="L101" s="537">
        <v>1211000.0</v>
      </c>
      <c r="M101" s="538">
        <v>0.05</v>
      </c>
      <c r="N101" s="370">
        <v>0.051100000000000007</v>
      </c>
      <c r="O101" s="370">
        <v>0.11738949</v>
      </c>
      <c r="P101" s="370">
        <v>0.027000000000000003</v>
      </c>
      <c r="Q101" s="370">
        <v>0.0102</v>
      </c>
      <c r="R101" s="370">
        <v>0.022400000000000003</v>
      </c>
      <c r="S101" s="370">
        <v>0.0216</v>
      </c>
      <c r="T101" s="538">
        <v>0.07</v>
      </c>
      <c r="U101" s="537">
        <v>5845000.0</v>
      </c>
      <c r="V101" s="538">
        <v>0.099</v>
      </c>
      <c r="W101" s="537">
        <v>2932000.0</v>
      </c>
      <c r="X101" s="541">
        <v>187.0</v>
      </c>
      <c r="Y101" s="541">
        <v>97.6</v>
      </c>
      <c r="Z101" s="541">
        <v>227.8</v>
      </c>
      <c r="AA101" s="541">
        <v>292.3</v>
      </c>
      <c r="AB101" s="541">
        <v>155.0</v>
      </c>
      <c r="AC101" s="541">
        <v>0.133</v>
      </c>
      <c r="AD101" s="541">
        <v>3.31</v>
      </c>
      <c r="AE101" s="541">
        <v>2.751</v>
      </c>
      <c r="AF101" s="541">
        <v>1.428</v>
      </c>
      <c r="AG101" s="541">
        <v>3.282</v>
      </c>
      <c r="AH101" s="541">
        <v>202.4</v>
      </c>
      <c r="AI101" s="541">
        <v>157.9</v>
      </c>
      <c r="AJ101" s="541">
        <v>452.732</v>
      </c>
      <c r="AK101" s="541">
        <v>248.206</v>
      </c>
      <c r="AL101" s="541">
        <v>233.8</v>
      </c>
      <c r="AM101" s="541">
        <v>138.4</v>
      </c>
      <c r="AN101" s="541">
        <v>107.2</v>
      </c>
      <c r="AO101" s="541">
        <v>354.9</v>
      </c>
      <c r="AP101" s="541">
        <v>4.06</v>
      </c>
      <c r="AQ101" s="541">
        <v>4.486</v>
      </c>
      <c r="AR101" s="541">
        <v>144.245</v>
      </c>
      <c r="AS101" s="541">
        <v>698.556</v>
      </c>
      <c r="AT101" s="541">
        <v>113.2</v>
      </c>
      <c r="AU101" s="541">
        <v>143.955</v>
      </c>
      <c r="AV101" s="541">
        <v>118.4</v>
      </c>
      <c r="AW101" s="541">
        <v>290.723</v>
      </c>
      <c r="AX101" s="541">
        <v>0.892</v>
      </c>
      <c r="AY101" s="541">
        <v>217.742</v>
      </c>
      <c r="AZ101" s="541">
        <v>262.787</v>
      </c>
      <c r="BA101" s="541">
        <v>122.1</v>
      </c>
      <c r="BB101" s="541">
        <v>140.7</v>
      </c>
      <c r="BC101" s="541">
        <v>427.621</v>
      </c>
      <c r="BD101" s="541">
        <v>7.92</v>
      </c>
      <c r="BE101" s="541">
        <v>259.097</v>
      </c>
      <c r="BF101" s="541">
        <v>250.213</v>
      </c>
      <c r="BG101" s="541">
        <v>0.711</v>
      </c>
      <c r="BH101" s="541">
        <v>0.501</v>
      </c>
      <c r="BI101" s="541">
        <v>0.642</v>
      </c>
      <c r="BJ101" s="541">
        <v>1.932</v>
      </c>
      <c r="BK101" s="541">
        <v>0.58</v>
      </c>
      <c r="BL101" s="541">
        <v>0.637</v>
      </c>
      <c r="BM101" s="541">
        <v>2.205</v>
      </c>
      <c r="BN101" s="541">
        <v>5.328</v>
      </c>
      <c r="BO101" s="541">
        <v>5.734</v>
      </c>
      <c r="BP101" s="541">
        <v>4.413</v>
      </c>
      <c r="BQ101" s="541">
        <v>94.9</v>
      </c>
      <c r="BR101" s="541">
        <v>1.229</v>
      </c>
      <c r="BS101" s="541">
        <v>113.1</v>
      </c>
      <c r="BT101" s="541">
        <v>128.3</v>
      </c>
      <c r="BU101" s="542"/>
    </row>
    <row r="102">
      <c r="A102" s="535">
        <v>42460.0</v>
      </c>
      <c r="B102" s="537">
        <v>223100.0</v>
      </c>
      <c r="C102" s="537">
        <v>303200.0</v>
      </c>
      <c r="D102" s="538">
        <v>0.0371</v>
      </c>
      <c r="E102" s="538">
        <v>0.0036</v>
      </c>
      <c r="F102" s="538">
        <v>0.0178</v>
      </c>
      <c r="G102" s="538">
        <v>0.02526214</v>
      </c>
      <c r="H102" s="539">
        <v>174.1</v>
      </c>
      <c r="I102" s="540">
        <v>75380.0</v>
      </c>
      <c r="J102" s="536">
        <v>1317000.0</v>
      </c>
      <c r="K102" s="537">
        <v>242000.0</v>
      </c>
      <c r="L102" s="537">
        <v>1118000.0</v>
      </c>
      <c r="M102" s="538">
        <v>0.05</v>
      </c>
      <c r="N102" s="370">
        <v>0.0479</v>
      </c>
      <c r="O102" s="370">
        <v>0.11763221</v>
      </c>
      <c r="P102" s="370">
        <v>0.025</v>
      </c>
      <c r="Q102" s="370">
        <v>0.015</v>
      </c>
      <c r="R102" s="370">
        <v>0.0219</v>
      </c>
      <c r="S102" s="370">
        <v>0.0215</v>
      </c>
      <c r="T102" s="538">
        <v>0.07</v>
      </c>
      <c r="U102" s="537">
        <v>6129000.0</v>
      </c>
      <c r="V102" s="538">
        <v>0.098</v>
      </c>
      <c r="W102" s="537">
        <v>2885600.0</v>
      </c>
      <c r="X102" s="541">
        <v>192.8</v>
      </c>
      <c r="Y102" s="541">
        <v>94.5</v>
      </c>
      <c r="Z102" s="541">
        <v>224.1</v>
      </c>
      <c r="AA102" s="541">
        <v>292.3</v>
      </c>
      <c r="AB102" s="541">
        <v>157.4</v>
      </c>
      <c r="AC102" s="541">
        <v>0.134</v>
      </c>
      <c r="AD102" s="541">
        <v>3.187</v>
      </c>
      <c r="AE102" s="541">
        <v>2.081</v>
      </c>
      <c r="AF102" s="541">
        <v>1.416</v>
      </c>
      <c r="AG102" s="541">
        <v>3.271</v>
      </c>
      <c r="AH102" s="541">
        <v>203.5</v>
      </c>
      <c r="AI102" s="541">
        <v>158.9</v>
      </c>
      <c r="AJ102" s="541">
        <v>457.723</v>
      </c>
      <c r="AK102" s="541">
        <v>248.029</v>
      </c>
      <c r="AL102" s="541">
        <v>234.4</v>
      </c>
      <c r="AM102" s="541">
        <v>139.4</v>
      </c>
      <c r="AN102" s="541">
        <v>107.4</v>
      </c>
      <c r="AO102" s="541">
        <v>355.8</v>
      </c>
      <c r="AP102" s="541">
        <v>3.955</v>
      </c>
      <c r="AQ102" s="541">
        <v>4.405</v>
      </c>
      <c r="AR102" s="541">
        <v>144.179</v>
      </c>
      <c r="AS102" s="541">
        <v>703.289</v>
      </c>
      <c r="AT102" s="541">
        <v>113.9</v>
      </c>
      <c r="AU102" s="541">
        <v>143.659</v>
      </c>
      <c r="AV102" s="541">
        <v>119.0</v>
      </c>
      <c r="AW102" s="541">
        <v>293.471</v>
      </c>
      <c r="AX102" s="541">
        <v>0.884</v>
      </c>
      <c r="AY102" s="541">
        <v>219.417</v>
      </c>
      <c r="AZ102" s="541">
        <v>265.017</v>
      </c>
      <c r="BA102" s="541">
        <v>122.389</v>
      </c>
      <c r="BB102" s="541">
        <v>147.3</v>
      </c>
      <c r="BC102" s="541">
        <v>433.738</v>
      </c>
      <c r="BD102" s="541">
        <v>7.909</v>
      </c>
      <c r="BE102" s="541">
        <v>260.883</v>
      </c>
      <c r="BF102" s="541">
        <v>251.628</v>
      </c>
      <c r="BG102" s="541">
        <v>0.711</v>
      </c>
      <c r="BH102" s="541">
        <v>0.512</v>
      </c>
      <c r="BI102" s="541">
        <v>0.632</v>
      </c>
      <c r="BJ102" s="541">
        <v>1.941</v>
      </c>
      <c r="BK102" s="541">
        <v>0.586</v>
      </c>
      <c r="BL102" s="541">
        <v>0.652</v>
      </c>
      <c r="BM102" s="541">
        <v>1.894</v>
      </c>
      <c r="BN102" s="541">
        <v>5.364</v>
      </c>
      <c r="BO102" s="541">
        <v>5.494</v>
      </c>
      <c r="BP102" s="541">
        <v>4.622</v>
      </c>
      <c r="BQ102" s="541">
        <v>94.9</v>
      </c>
      <c r="BR102" s="541">
        <v>1.188</v>
      </c>
      <c r="BS102" s="541">
        <v>112.9</v>
      </c>
      <c r="BT102" s="541">
        <v>131.7</v>
      </c>
      <c r="BU102" s="542"/>
    </row>
    <row r="103">
      <c r="A103" s="535">
        <v>42551.0</v>
      </c>
      <c r="B103" s="537">
        <v>249800.0</v>
      </c>
      <c r="C103" s="537">
        <v>311200.0</v>
      </c>
      <c r="D103" s="538">
        <v>0.0348</v>
      </c>
      <c r="E103" s="538">
        <v>0.0038</v>
      </c>
      <c r="F103" s="538">
        <v>0.0149</v>
      </c>
      <c r="G103" s="538">
        <v>0.025636290000000003</v>
      </c>
      <c r="H103" s="539">
        <v>157.4</v>
      </c>
      <c r="I103" s="540">
        <v>75380.0</v>
      </c>
      <c r="J103" s="536">
        <v>1311000.0</v>
      </c>
      <c r="K103" s="537">
        <v>244000.0</v>
      </c>
      <c r="L103" s="537">
        <v>1208000.0</v>
      </c>
      <c r="M103" s="538">
        <v>0.049</v>
      </c>
      <c r="N103" s="370">
        <v>0.0458</v>
      </c>
      <c r="O103" s="370">
        <v>0.11766083999999999</v>
      </c>
      <c r="P103" s="370">
        <v>0.022400000000000003</v>
      </c>
      <c r="Q103" s="370">
        <v>0.016</v>
      </c>
      <c r="R103" s="370">
        <v>0.0209</v>
      </c>
      <c r="S103" s="370">
        <v>0.0221</v>
      </c>
      <c r="T103" s="538">
        <v>0.067</v>
      </c>
      <c r="U103" s="537">
        <v>5742000.0</v>
      </c>
      <c r="V103" s="538">
        <v>0.095</v>
      </c>
      <c r="W103" s="537">
        <v>2877900.0</v>
      </c>
      <c r="X103" s="541">
        <v>202.6</v>
      </c>
      <c r="Y103" s="541">
        <v>88.9</v>
      </c>
      <c r="Z103" s="541">
        <v>227.7</v>
      </c>
      <c r="AA103" s="541">
        <v>292.3</v>
      </c>
      <c r="AB103" s="541">
        <v>158.7</v>
      </c>
      <c r="AC103" s="541">
        <v>0.138</v>
      </c>
      <c r="AD103" s="541">
        <v>3.115</v>
      </c>
      <c r="AE103" s="541">
        <v>1.491</v>
      </c>
      <c r="AF103" s="541">
        <v>1.333</v>
      </c>
      <c r="AG103" s="541">
        <v>3.228</v>
      </c>
      <c r="AH103" s="541">
        <v>204.5</v>
      </c>
      <c r="AI103" s="541">
        <v>160.9</v>
      </c>
      <c r="AJ103" s="541">
        <v>462.09</v>
      </c>
      <c r="AK103" s="541">
        <v>247.683</v>
      </c>
      <c r="AL103" s="541">
        <v>234.6</v>
      </c>
      <c r="AM103" s="541">
        <v>138.8</v>
      </c>
      <c r="AN103" s="541">
        <v>106.4</v>
      </c>
      <c r="AO103" s="541">
        <v>355.8</v>
      </c>
      <c r="AP103" s="541">
        <v>3.725</v>
      </c>
      <c r="AQ103" s="541">
        <v>4.481</v>
      </c>
      <c r="AR103" s="541">
        <v>143.822</v>
      </c>
      <c r="AS103" s="541">
        <v>707.572</v>
      </c>
      <c r="AT103" s="541">
        <v>115.2</v>
      </c>
      <c r="AU103" s="541">
        <v>144.887</v>
      </c>
      <c r="AV103" s="541">
        <v>119.7</v>
      </c>
      <c r="AW103" s="541">
        <v>296.306</v>
      </c>
      <c r="AX103" s="541">
        <v>0.891</v>
      </c>
      <c r="AY103" s="541">
        <v>221.68</v>
      </c>
      <c r="AZ103" s="541">
        <v>280.801</v>
      </c>
      <c r="BA103" s="541">
        <v>121.769</v>
      </c>
      <c r="BB103" s="541">
        <v>155.1</v>
      </c>
      <c r="BC103" s="541">
        <v>440.125</v>
      </c>
      <c r="BD103" s="541">
        <v>7.798</v>
      </c>
      <c r="BE103" s="541">
        <v>262.529</v>
      </c>
      <c r="BF103" s="541">
        <v>252.724</v>
      </c>
      <c r="BG103" s="541">
        <v>0.734</v>
      </c>
      <c r="BH103" s="541">
        <v>0.529</v>
      </c>
      <c r="BI103" s="541">
        <v>0.641</v>
      </c>
      <c r="BJ103" s="541">
        <v>1.709</v>
      </c>
      <c r="BK103" s="541">
        <v>0.569</v>
      </c>
      <c r="BL103" s="541">
        <v>0.688</v>
      </c>
      <c r="BM103" s="541">
        <v>2.029</v>
      </c>
      <c r="BN103" s="541">
        <v>5.269</v>
      </c>
      <c r="BO103" s="541">
        <v>5.374</v>
      </c>
      <c r="BP103" s="541">
        <v>4.477</v>
      </c>
      <c r="BQ103" s="541">
        <v>94.9</v>
      </c>
      <c r="BR103" s="541">
        <v>1.186</v>
      </c>
      <c r="BS103" s="541">
        <v>112.9</v>
      </c>
      <c r="BT103" s="541">
        <v>132.7</v>
      </c>
      <c r="BU103" s="542"/>
    </row>
    <row r="104">
      <c r="A104" s="535">
        <v>42643.0</v>
      </c>
      <c r="B104" s="537">
        <v>236900.0</v>
      </c>
      <c r="C104" s="537">
        <v>314800.0</v>
      </c>
      <c r="D104" s="538">
        <v>0.0342</v>
      </c>
      <c r="E104" s="538">
        <v>0.004</v>
      </c>
      <c r="F104" s="538">
        <v>0.016</v>
      </c>
      <c r="G104" s="538">
        <v>0.02624799</v>
      </c>
      <c r="H104" s="539">
        <v>169.5</v>
      </c>
      <c r="I104" s="540">
        <v>75380.0</v>
      </c>
      <c r="J104" s="537">
        <v>1303103.0</v>
      </c>
      <c r="K104" s="537">
        <v>243000.0</v>
      </c>
      <c r="L104" s="537">
        <v>1303000.0</v>
      </c>
      <c r="M104" s="538">
        <v>0.05</v>
      </c>
      <c r="N104" s="370">
        <v>0.0438</v>
      </c>
      <c r="O104" s="370">
        <v>0.11769825</v>
      </c>
      <c r="P104" s="370">
        <v>0.020499999999999997</v>
      </c>
      <c r="Q104" s="370">
        <v>0.0159</v>
      </c>
      <c r="R104" s="370">
        <v>0.020499999999999997</v>
      </c>
      <c r="S104" s="370">
        <v>0.0229</v>
      </c>
      <c r="T104" s="538">
        <v>0.068</v>
      </c>
      <c r="U104" s="537">
        <v>5868000.0</v>
      </c>
      <c r="V104" s="538">
        <v>0.09699999999999999</v>
      </c>
      <c r="W104" s="537">
        <v>2901300.0</v>
      </c>
      <c r="X104" s="541">
        <v>203.5</v>
      </c>
      <c r="Y104" s="541">
        <v>88.6</v>
      </c>
      <c r="Z104" s="541">
        <v>224.8</v>
      </c>
      <c r="AA104" s="541">
        <v>292.3</v>
      </c>
      <c r="AB104" s="541">
        <v>159.1</v>
      </c>
      <c r="AC104" s="541">
        <v>0.139</v>
      </c>
      <c r="AD104" s="541">
        <v>3.229</v>
      </c>
      <c r="AE104" s="541">
        <v>1.471</v>
      </c>
      <c r="AF104" s="541">
        <v>1.329</v>
      </c>
      <c r="AG104" s="541">
        <v>3.244</v>
      </c>
      <c r="AH104" s="541">
        <v>203.0</v>
      </c>
      <c r="AI104" s="541">
        <v>162.3</v>
      </c>
      <c r="AJ104" s="541">
        <v>469.816</v>
      </c>
      <c r="AK104" s="541">
        <v>247.772</v>
      </c>
      <c r="AL104" s="541">
        <v>236.0</v>
      </c>
      <c r="AM104" s="541">
        <v>139.5</v>
      </c>
      <c r="AN104" s="541">
        <v>106.4</v>
      </c>
      <c r="AO104" s="541">
        <v>371.5</v>
      </c>
      <c r="AP104" s="541">
        <v>3.665</v>
      </c>
      <c r="AQ104" s="541">
        <v>4.372</v>
      </c>
      <c r="AR104" s="541">
        <v>142.739</v>
      </c>
      <c r="AS104" s="541">
        <v>710.985</v>
      </c>
      <c r="AT104" s="541">
        <v>114.0</v>
      </c>
      <c r="AU104" s="541">
        <v>144.851</v>
      </c>
      <c r="AV104" s="541">
        <v>120.5</v>
      </c>
      <c r="AW104" s="541">
        <v>299.035</v>
      </c>
      <c r="AX104" s="541">
        <v>0.954</v>
      </c>
      <c r="AY104" s="541">
        <v>223.102</v>
      </c>
      <c r="AZ104" s="541">
        <v>257.462</v>
      </c>
      <c r="BA104" s="541">
        <v>121.126</v>
      </c>
      <c r="BB104" s="541">
        <v>156.1</v>
      </c>
      <c r="BC104" s="541">
        <v>439.286</v>
      </c>
      <c r="BD104" s="541">
        <v>7.767</v>
      </c>
      <c r="BE104" s="541">
        <v>264.102</v>
      </c>
      <c r="BF104" s="541">
        <v>253.723</v>
      </c>
      <c r="BG104" s="541">
        <v>0.721</v>
      </c>
      <c r="BH104" s="541">
        <v>0.547</v>
      </c>
      <c r="BI104" s="541">
        <v>0.653</v>
      </c>
      <c r="BJ104" s="541">
        <v>1.786</v>
      </c>
      <c r="BK104" s="541">
        <v>0.575</v>
      </c>
      <c r="BL104" s="541">
        <v>0.702</v>
      </c>
      <c r="BM104" s="541">
        <v>1.81</v>
      </c>
      <c r="BN104" s="541">
        <v>5.023</v>
      </c>
      <c r="BO104" s="541">
        <v>5.481</v>
      </c>
      <c r="BP104" s="541">
        <v>4.44</v>
      </c>
      <c r="BQ104" s="541">
        <v>94.9</v>
      </c>
      <c r="BR104" s="541">
        <v>1.41</v>
      </c>
      <c r="BS104" s="541">
        <v>112.7</v>
      </c>
      <c r="BT104" s="541">
        <v>133.2</v>
      </c>
      <c r="BU104" s="542"/>
    </row>
    <row r="105">
      <c r="A105" s="535">
        <v>42735.0</v>
      </c>
      <c r="B105" s="537">
        <v>234600.0</v>
      </c>
      <c r="C105" s="537">
        <v>327000.0</v>
      </c>
      <c r="D105" s="538">
        <v>0.0432</v>
      </c>
      <c r="E105" s="538">
        <v>0.0054</v>
      </c>
      <c r="F105" s="538">
        <v>0.0245</v>
      </c>
      <c r="G105" s="538">
        <v>0.025852860000000002</v>
      </c>
      <c r="H105" s="539">
        <v>166.6</v>
      </c>
      <c r="I105" s="540">
        <v>75380.0</v>
      </c>
      <c r="J105" s="537">
        <v>1236003.0</v>
      </c>
      <c r="K105" s="537">
        <v>254000.0</v>
      </c>
      <c r="L105" s="537">
        <v>1248000.0</v>
      </c>
      <c r="M105" s="538">
        <v>0.047</v>
      </c>
      <c r="N105" s="370">
        <v>0.0414</v>
      </c>
      <c r="O105" s="370">
        <v>0.11865788000000001</v>
      </c>
      <c r="P105" s="370">
        <v>0.0201</v>
      </c>
      <c r="Q105" s="370">
        <v>0.0158</v>
      </c>
      <c r="R105" s="370">
        <v>0.0207</v>
      </c>
      <c r="S105" s="370">
        <v>0.023700000000000002</v>
      </c>
      <c r="T105" s="538">
        <v>0.069</v>
      </c>
      <c r="U105" s="537">
        <v>5964000.0</v>
      </c>
      <c r="V105" s="538">
        <v>0.092</v>
      </c>
      <c r="W105" s="537">
        <v>2906800.0</v>
      </c>
      <c r="X105" s="541">
        <v>202.1</v>
      </c>
      <c r="Y105" s="541">
        <v>89.7</v>
      </c>
      <c r="Z105" s="541">
        <v>225.9</v>
      </c>
      <c r="AA105" s="541">
        <v>295.5</v>
      </c>
      <c r="AB105" s="541">
        <v>159.8</v>
      </c>
      <c r="AC105" s="541">
        <v>0.133</v>
      </c>
      <c r="AD105" s="541">
        <v>3.29</v>
      </c>
      <c r="AE105" s="541">
        <v>1.383</v>
      </c>
      <c r="AF105" s="541">
        <v>1.362</v>
      </c>
      <c r="AG105" s="541">
        <v>3.2</v>
      </c>
      <c r="AH105" s="541">
        <v>203.3</v>
      </c>
      <c r="AI105" s="541">
        <v>166.1</v>
      </c>
      <c r="AJ105" s="541">
        <v>470.539</v>
      </c>
      <c r="AK105" s="541">
        <v>247.725</v>
      </c>
      <c r="AL105" s="541">
        <v>239.1</v>
      </c>
      <c r="AM105" s="541">
        <v>139.8</v>
      </c>
      <c r="AN105" s="541">
        <v>105.7</v>
      </c>
      <c r="AO105" s="541">
        <v>369.8</v>
      </c>
      <c r="AP105" s="541">
        <v>3.559</v>
      </c>
      <c r="AQ105" s="541">
        <v>4.281</v>
      </c>
      <c r="AR105" s="541">
        <v>142.735</v>
      </c>
      <c r="AS105" s="541">
        <v>716.684</v>
      </c>
      <c r="AT105" s="541">
        <v>112.4</v>
      </c>
      <c r="AU105" s="541">
        <v>139.457</v>
      </c>
      <c r="AV105" s="541">
        <v>121.4</v>
      </c>
      <c r="AW105" s="541">
        <v>302.271</v>
      </c>
      <c r="AX105" s="541">
        <v>0.972</v>
      </c>
      <c r="AY105" s="541">
        <v>225.013</v>
      </c>
      <c r="AZ105" s="541">
        <v>256.802</v>
      </c>
      <c r="BA105" s="541">
        <v>120.712</v>
      </c>
      <c r="BB105" s="541">
        <v>149.8</v>
      </c>
      <c r="BC105" s="541">
        <v>447.144</v>
      </c>
      <c r="BD105" s="541">
        <v>7.699</v>
      </c>
      <c r="BE105" s="541">
        <v>265.104</v>
      </c>
      <c r="BF105" s="541">
        <v>255.036</v>
      </c>
      <c r="BG105" s="541">
        <v>0.693</v>
      </c>
      <c r="BH105" s="541">
        <v>0.503</v>
      </c>
      <c r="BI105" s="541">
        <v>0.614</v>
      </c>
      <c r="BJ105" s="541">
        <v>1.972</v>
      </c>
      <c r="BK105" s="541">
        <v>0.576</v>
      </c>
      <c r="BL105" s="541">
        <v>0.686</v>
      </c>
      <c r="BM105" s="541">
        <v>1.873</v>
      </c>
      <c r="BN105" s="541">
        <v>4.895</v>
      </c>
      <c r="BO105" s="541">
        <v>5.102</v>
      </c>
      <c r="BP105" s="541">
        <v>4.353</v>
      </c>
      <c r="BQ105" s="541">
        <v>94.2</v>
      </c>
      <c r="BR105" s="541">
        <v>1.169</v>
      </c>
      <c r="BS105" s="541">
        <v>112.7</v>
      </c>
      <c r="BT105" s="541">
        <v>132.3</v>
      </c>
      <c r="BU105" s="542"/>
    </row>
    <row r="106">
      <c r="A106" s="535">
        <v>42825.0</v>
      </c>
      <c r="B106" s="537">
        <v>238000.0</v>
      </c>
      <c r="C106" s="537">
        <v>321700.0</v>
      </c>
      <c r="D106" s="538">
        <v>0.0414</v>
      </c>
      <c r="E106" s="538">
        <v>0.0079</v>
      </c>
      <c r="F106" s="538">
        <v>0.024</v>
      </c>
      <c r="G106" s="538">
        <v>0.024365860000000003</v>
      </c>
      <c r="H106" s="539">
        <v>160.0</v>
      </c>
      <c r="I106" s="540">
        <v>76710.0</v>
      </c>
      <c r="J106" s="537">
        <v>1172731.0</v>
      </c>
      <c r="K106" s="537">
        <v>265000.0</v>
      </c>
      <c r="L106" s="537">
        <v>1272000.0</v>
      </c>
      <c r="M106" s="538">
        <v>0.044000000000000004</v>
      </c>
      <c r="N106" s="370">
        <v>0.0391</v>
      </c>
      <c r="O106" s="370">
        <v>0.11723732</v>
      </c>
      <c r="P106" s="370">
        <v>0.0184</v>
      </c>
      <c r="Q106" s="370">
        <v>0.015300000000000001</v>
      </c>
      <c r="R106" s="370">
        <v>0.0195</v>
      </c>
      <c r="S106" s="370">
        <v>0.024</v>
      </c>
      <c r="T106" s="538">
        <v>0.07</v>
      </c>
      <c r="U106" s="537">
        <v>5811000.0</v>
      </c>
      <c r="V106" s="538">
        <v>0.08800000000000001</v>
      </c>
      <c r="W106" s="537">
        <v>2910900.0</v>
      </c>
      <c r="X106" s="541">
        <v>216.4</v>
      </c>
      <c r="Y106" s="541">
        <v>93.3</v>
      </c>
      <c r="Z106" s="541">
        <v>221.9</v>
      </c>
      <c r="AA106" s="541">
        <v>296.7</v>
      </c>
      <c r="AB106" s="541">
        <v>161.6</v>
      </c>
      <c r="AC106" s="541">
        <v>0.134</v>
      </c>
      <c r="AD106" s="541">
        <v>3.315</v>
      </c>
      <c r="AE106" s="541">
        <v>1.404</v>
      </c>
      <c r="AF106" s="541">
        <v>1.329</v>
      </c>
      <c r="AG106" s="541">
        <v>3.291</v>
      </c>
      <c r="AH106" s="541">
        <v>203.6</v>
      </c>
      <c r="AI106" s="541">
        <v>166.6</v>
      </c>
      <c r="AJ106" s="541">
        <v>473.685</v>
      </c>
      <c r="AK106" s="541">
        <v>249.244</v>
      </c>
      <c r="AL106" s="541">
        <v>240.7</v>
      </c>
      <c r="AM106" s="541">
        <v>141.5</v>
      </c>
      <c r="AN106" s="541">
        <v>105.6</v>
      </c>
      <c r="AO106" s="541">
        <v>370.0</v>
      </c>
      <c r="AP106" s="541">
        <v>3.594</v>
      </c>
      <c r="AQ106" s="541">
        <v>4.65</v>
      </c>
      <c r="AR106" s="541">
        <v>143.797</v>
      </c>
      <c r="AS106" s="541">
        <v>719.999</v>
      </c>
      <c r="AT106" s="541">
        <v>111.9</v>
      </c>
      <c r="AU106" s="541">
        <v>139.232</v>
      </c>
      <c r="AV106" s="541">
        <v>124.1</v>
      </c>
      <c r="AW106" s="541">
        <v>304.888</v>
      </c>
      <c r="AX106" s="541">
        <v>0.989</v>
      </c>
      <c r="AY106" s="541">
        <v>227.36</v>
      </c>
      <c r="AZ106" s="541">
        <v>266.591</v>
      </c>
      <c r="BA106" s="541">
        <v>121.548</v>
      </c>
      <c r="BB106" s="541">
        <v>149.9</v>
      </c>
      <c r="BC106" s="541">
        <v>455.576</v>
      </c>
      <c r="BD106" s="541">
        <v>7.667</v>
      </c>
      <c r="BE106" s="541">
        <v>267.055</v>
      </c>
      <c r="BF106" s="541">
        <v>256.488</v>
      </c>
      <c r="BG106" s="541">
        <v>0.692</v>
      </c>
      <c r="BH106" s="541">
        <v>0.531</v>
      </c>
      <c r="BI106" s="541">
        <v>0.631</v>
      </c>
      <c r="BJ106" s="541">
        <v>1.943</v>
      </c>
      <c r="BK106" s="541">
        <v>0.571</v>
      </c>
      <c r="BL106" s="541">
        <v>0.689</v>
      </c>
      <c r="BM106" s="541">
        <v>2.038</v>
      </c>
      <c r="BN106" s="541">
        <v>4.799</v>
      </c>
      <c r="BO106" s="541">
        <v>5.745</v>
      </c>
      <c r="BP106" s="541">
        <v>4.365</v>
      </c>
      <c r="BQ106" s="541">
        <v>94.4</v>
      </c>
      <c r="BR106" s="541">
        <v>1.18</v>
      </c>
      <c r="BS106" s="541">
        <v>110.7</v>
      </c>
      <c r="BT106" s="541">
        <v>133.8</v>
      </c>
      <c r="BU106" s="542"/>
    </row>
    <row r="107">
      <c r="A107" s="535">
        <v>42916.0</v>
      </c>
      <c r="B107" s="537">
        <v>265500.0</v>
      </c>
      <c r="C107" s="537">
        <v>315200.0</v>
      </c>
      <c r="D107" s="538">
        <v>0.0388</v>
      </c>
      <c r="E107" s="538">
        <v>0.010400000000000001</v>
      </c>
      <c r="F107" s="538">
        <v>0.023100000000000002</v>
      </c>
      <c r="G107" s="538">
        <v>0.02122109</v>
      </c>
      <c r="H107" s="539">
        <v>152.3</v>
      </c>
      <c r="I107" s="540">
        <v>76710.0</v>
      </c>
      <c r="J107" s="537">
        <v>1292389.0</v>
      </c>
      <c r="K107" s="537">
        <v>274000.0</v>
      </c>
      <c r="L107" s="537">
        <v>1353000.0</v>
      </c>
      <c r="M107" s="538">
        <v>0.043</v>
      </c>
      <c r="N107" s="370">
        <v>0.0368</v>
      </c>
      <c r="O107" s="370">
        <v>0.11756954</v>
      </c>
      <c r="P107" s="370">
        <v>0.017</v>
      </c>
      <c r="Q107" s="370">
        <v>0.013500000000000002</v>
      </c>
      <c r="R107" s="370">
        <v>0.018000000000000002</v>
      </c>
      <c r="S107" s="370">
        <v>0.024900000000000002</v>
      </c>
      <c r="T107" s="538">
        <v>0.073</v>
      </c>
      <c r="U107" s="537">
        <v>6305000.0</v>
      </c>
      <c r="V107" s="538">
        <v>0.085</v>
      </c>
      <c r="W107" s="537">
        <v>2946500.0</v>
      </c>
      <c r="X107" s="541">
        <v>221.7</v>
      </c>
      <c r="Y107" s="541">
        <v>95.8</v>
      </c>
      <c r="Z107" s="541">
        <v>224.7</v>
      </c>
      <c r="AA107" s="541">
        <v>303.5</v>
      </c>
      <c r="AB107" s="541">
        <v>163.5</v>
      </c>
      <c r="AC107" s="541">
        <v>0.142</v>
      </c>
      <c r="AD107" s="541">
        <v>3.213</v>
      </c>
      <c r="AE107" s="541">
        <v>1.332</v>
      </c>
      <c r="AF107" s="541">
        <v>1.335</v>
      </c>
      <c r="AG107" s="541">
        <v>3.215</v>
      </c>
      <c r="AH107" s="541">
        <v>205.1</v>
      </c>
      <c r="AI107" s="541">
        <v>173.6</v>
      </c>
      <c r="AJ107" s="541">
        <v>474.492</v>
      </c>
      <c r="AK107" s="541">
        <v>249.77</v>
      </c>
      <c r="AL107" s="541">
        <v>242.2</v>
      </c>
      <c r="AM107" s="541">
        <v>141.8</v>
      </c>
      <c r="AN107" s="541">
        <v>105.7</v>
      </c>
      <c r="AO107" s="541">
        <v>367.4</v>
      </c>
      <c r="AP107" s="541">
        <v>3.679</v>
      </c>
      <c r="AQ107" s="541">
        <v>4.545</v>
      </c>
      <c r="AR107" s="541">
        <v>143.432</v>
      </c>
      <c r="AS107" s="541">
        <v>724.362</v>
      </c>
      <c r="AT107" s="541">
        <v>113.8</v>
      </c>
      <c r="AU107" s="541">
        <v>137.691</v>
      </c>
      <c r="AV107" s="541">
        <v>125.2</v>
      </c>
      <c r="AW107" s="541">
        <v>307.681</v>
      </c>
      <c r="AX107" s="541">
        <v>1.04</v>
      </c>
      <c r="AY107" s="541">
        <v>228.803</v>
      </c>
      <c r="AZ107" s="541">
        <v>274.514</v>
      </c>
      <c r="BA107" s="541">
        <v>121.025</v>
      </c>
      <c r="BB107" s="541">
        <v>143.3</v>
      </c>
      <c r="BC107" s="541">
        <v>462.685</v>
      </c>
      <c r="BD107" s="541">
        <v>7.668</v>
      </c>
      <c r="BE107" s="541">
        <v>268.225</v>
      </c>
      <c r="BF107" s="541">
        <v>256.501</v>
      </c>
      <c r="BG107" s="541">
        <v>0.752</v>
      </c>
      <c r="BH107" s="541">
        <v>0.507</v>
      </c>
      <c r="BI107" s="541">
        <v>0.659</v>
      </c>
      <c r="BJ107" s="541">
        <v>1.873</v>
      </c>
      <c r="BK107" s="541">
        <v>0.572</v>
      </c>
      <c r="BL107" s="541">
        <v>0.733</v>
      </c>
      <c r="BM107" s="541">
        <v>2.179</v>
      </c>
      <c r="BN107" s="541">
        <v>4.797</v>
      </c>
      <c r="BO107" s="541">
        <v>5.665</v>
      </c>
      <c r="BP107" s="541">
        <v>4.428</v>
      </c>
      <c r="BQ107" s="541">
        <v>94.4</v>
      </c>
      <c r="BR107" s="541">
        <v>1.346</v>
      </c>
      <c r="BS107" s="541">
        <v>109.1</v>
      </c>
      <c r="BT107" s="541">
        <v>134.9</v>
      </c>
      <c r="BU107" s="542"/>
    </row>
    <row r="108">
      <c r="A108" s="535">
        <v>43008.0</v>
      </c>
      <c r="B108" s="537">
        <v>249100.0</v>
      </c>
      <c r="C108" s="537">
        <v>331500.0</v>
      </c>
      <c r="D108" s="538">
        <v>0.0383</v>
      </c>
      <c r="E108" s="538">
        <v>0.0115</v>
      </c>
      <c r="F108" s="538">
        <v>0.0233</v>
      </c>
      <c r="G108" s="538">
        <v>0.02091354</v>
      </c>
      <c r="H108" s="539">
        <v>163.0</v>
      </c>
      <c r="I108" s="540">
        <v>76710.0</v>
      </c>
      <c r="J108" s="537">
        <v>1308624.0</v>
      </c>
      <c r="K108" s="537">
        <v>282000.0</v>
      </c>
      <c r="L108" s="537">
        <v>1273000.0</v>
      </c>
      <c r="M108" s="538">
        <v>0.043</v>
      </c>
      <c r="N108" s="370">
        <v>0.0364</v>
      </c>
      <c r="O108" s="370">
        <v>0.11818405</v>
      </c>
      <c r="P108" s="370">
        <v>0.015600000000000001</v>
      </c>
      <c r="Q108" s="370">
        <v>0.012700000000000001</v>
      </c>
      <c r="R108" s="370">
        <v>0.0182</v>
      </c>
      <c r="S108" s="370">
        <v>0.025400000000000002</v>
      </c>
      <c r="T108" s="538">
        <v>0.075</v>
      </c>
      <c r="U108" s="537">
        <v>6320000.0</v>
      </c>
      <c r="V108" s="538">
        <v>0.083</v>
      </c>
      <c r="W108" s="537">
        <v>2946500.0</v>
      </c>
      <c r="X108" s="541">
        <v>227.4</v>
      </c>
      <c r="Y108" s="541">
        <v>96.6</v>
      </c>
      <c r="Z108" s="541">
        <v>227.5</v>
      </c>
      <c r="AA108" s="541">
        <v>305.8</v>
      </c>
      <c r="AB108" s="541">
        <v>163.6</v>
      </c>
      <c r="AC108" s="541">
        <v>0.142</v>
      </c>
      <c r="AD108" s="541">
        <v>3.209</v>
      </c>
      <c r="AE108" s="541">
        <v>1.422</v>
      </c>
      <c r="AF108" s="541">
        <v>1.349</v>
      </c>
      <c r="AG108" s="541">
        <v>3.185</v>
      </c>
      <c r="AH108" s="541">
        <v>204.8</v>
      </c>
      <c r="AI108" s="541">
        <v>174.5</v>
      </c>
      <c r="AJ108" s="541">
        <v>477.19</v>
      </c>
      <c r="AK108" s="541">
        <v>250.826</v>
      </c>
      <c r="AL108" s="541">
        <v>247.3</v>
      </c>
      <c r="AM108" s="541">
        <v>142.2</v>
      </c>
      <c r="AN108" s="541">
        <v>105.5</v>
      </c>
      <c r="AO108" s="541">
        <v>375.7</v>
      </c>
      <c r="AP108" s="541">
        <v>3.707</v>
      </c>
      <c r="AQ108" s="541">
        <v>4.323</v>
      </c>
      <c r="AR108" s="541">
        <v>143.165</v>
      </c>
      <c r="AS108" s="541">
        <v>727.762</v>
      </c>
      <c r="AT108" s="541">
        <v>112.4</v>
      </c>
      <c r="AU108" s="541">
        <v>135.033</v>
      </c>
      <c r="AV108" s="541">
        <v>125.8</v>
      </c>
      <c r="AW108" s="541">
        <v>310.346</v>
      </c>
      <c r="AX108" s="541">
        <v>1.018</v>
      </c>
      <c r="AY108" s="541">
        <v>230.179</v>
      </c>
      <c r="AZ108" s="541">
        <v>254.65</v>
      </c>
      <c r="BA108" s="541">
        <v>120.014</v>
      </c>
      <c r="BB108" s="541">
        <v>136.1</v>
      </c>
      <c r="BC108" s="541">
        <v>468.214</v>
      </c>
      <c r="BD108" s="541">
        <v>7.542</v>
      </c>
      <c r="BE108" s="541">
        <v>270.353</v>
      </c>
      <c r="BF108" s="541">
        <v>258.48</v>
      </c>
      <c r="BG108" s="541">
        <v>0.741</v>
      </c>
      <c r="BH108" s="541">
        <v>0.505</v>
      </c>
      <c r="BI108" s="541">
        <v>0.67</v>
      </c>
      <c r="BJ108" s="541">
        <v>1.828</v>
      </c>
      <c r="BK108" s="541">
        <v>0.544</v>
      </c>
      <c r="BL108" s="541">
        <v>0.745</v>
      </c>
      <c r="BM108" s="541">
        <v>2.036</v>
      </c>
      <c r="BN108" s="541">
        <v>5.01</v>
      </c>
      <c r="BO108" s="541">
        <v>6.366</v>
      </c>
      <c r="BP108" s="541">
        <v>4.389</v>
      </c>
      <c r="BQ108" s="541">
        <v>94.4</v>
      </c>
      <c r="BR108" s="541">
        <v>1.48</v>
      </c>
      <c r="BS108" s="541">
        <v>109.1</v>
      </c>
      <c r="BT108" s="541">
        <v>136.7</v>
      </c>
      <c r="BU108" s="542"/>
    </row>
    <row r="109">
      <c r="A109" s="535">
        <v>43100.0</v>
      </c>
      <c r="B109" s="537">
        <v>247900.0</v>
      </c>
      <c r="C109" s="537">
        <v>343300.0</v>
      </c>
      <c r="D109" s="538">
        <v>0.039900000000000005</v>
      </c>
      <c r="E109" s="538">
        <v>0.013000000000000001</v>
      </c>
      <c r="F109" s="538">
        <v>0.024</v>
      </c>
      <c r="G109" s="538">
        <v>0.021171859999999997</v>
      </c>
      <c r="H109" s="539">
        <v>164.5</v>
      </c>
      <c r="I109" s="540">
        <v>76710.0</v>
      </c>
      <c r="J109" s="537">
        <v>1127819.0</v>
      </c>
      <c r="K109" s="537">
        <v>293000.0</v>
      </c>
      <c r="L109" s="537">
        <v>1311000.0</v>
      </c>
      <c r="M109" s="538">
        <v>0.040999999999999995</v>
      </c>
      <c r="N109" s="370">
        <v>0.0357</v>
      </c>
      <c r="O109" s="370">
        <v>0.11816674</v>
      </c>
      <c r="P109" s="370">
        <v>0.0158</v>
      </c>
      <c r="Q109" s="370">
        <v>0.0118</v>
      </c>
      <c r="R109" s="370">
        <v>0.0183</v>
      </c>
      <c r="S109" s="370">
        <v>0.0248</v>
      </c>
      <c r="T109" s="538">
        <v>0.069</v>
      </c>
      <c r="U109" s="537">
        <v>6336000.0</v>
      </c>
      <c r="V109" s="538">
        <v>0.081</v>
      </c>
      <c r="W109" s="537">
        <v>2968400.0</v>
      </c>
      <c r="X109" s="541">
        <v>231.2</v>
      </c>
      <c r="Y109" s="541">
        <v>97.1</v>
      </c>
      <c r="Z109" s="541">
        <v>229.3</v>
      </c>
      <c r="AA109" s="541">
        <v>305.8</v>
      </c>
      <c r="AB109" s="541">
        <v>164.3</v>
      </c>
      <c r="AC109" s="541">
        <v>0.136</v>
      </c>
      <c r="AD109" s="541">
        <v>3.155</v>
      </c>
      <c r="AE109" s="541">
        <v>1.815</v>
      </c>
      <c r="AF109" s="541">
        <v>1.316</v>
      </c>
      <c r="AG109" s="541">
        <v>3.192</v>
      </c>
      <c r="AH109" s="541">
        <v>205.7</v>
      </c>
      <c r="AI109" s="541">
        <v>178.1</v>
      </c>
      <c r="AJ109" s="541">
        <v>478.891</v>
      </c>
      <c r="AK109" s="541">
        <v>251.716</v>
      </c>
      <c r="AL109" s="541">
        <v>250.4</v>
      </c>
      <c r="AM109" s="541">
        <v>142.4</v>
      </c>
      <c r="AN109" s="541">
        <v>105.3</v>
      </c>
      <c r="AO109" s="541">
        <v>378.9</v>
      </c>
      <c r="AP109" s="541">
        <v>3.708</v>
      </c>
      <c r="AQ109" s="541">
        <v>4.285</v>
      </c>
      <c r="AR109" s="541">
        <v>141.979</v>
      </c>
      <c r="AS109" s="541">
        <v>732.399</v>
      </c>
      <c r="AT109" s="541">
        <v>113.4</v>
      </c>
      <c r="AU109" s="541">
        <v>138.123</v>
      </c>
      <c r="AV109" s="541">
        <v>126.6</v>
      </c>
      <c r="AW109" s="541">
        <v>313.462</v>
      </c>
      <c r="AX109" s="541">
        <v>1.042</v>
      </c>
      <c r="AY109" s="541">
        <v>232.042</v>
      </c>
      <c r="AZ109" s="541">
        <v>252.719</v>
      </c>
      <c r="BA109" s="541">
        <v>119.778</v>
      </c>
      <c r="BB109" s="541">
        <v>135.2</v>
      </c>
      <c r="BC109" s="541">
        <v>467.678</v>
      </c>
      <c r="BD109" s="541">
        <v>7.515</v>
      </c>
      <c r="BE109" s="541">
        <v>271.811</v>
      </c>
      <c r="BF109" s="541">
        <v>258.926</v>
      </c>
      <c r="BG109" s="541">
        <v>0.711</v>
      </c>
      <c r="BH109" s="541">
        <v>0.462</v>
      </c>
      <c r="BI109" s="541">
        <v>0.646</v>
      </c>
      <c r="BJ109" s="541">
        <v>2.237</v>
      </c>
      <c r="BK109" s="541">
        <v>0.558</v>
      </c>
      <c r="BL109" s="541">
        <v>0.731</v>
      </c>
      <c r="BM109" s="541">
        <v>2.159</v>
      </c>
      <c r="BN109" s="541">
        <v>4.95</v>
      </c>
      <c r="BO109" s="541">
        <v>5.629</v>
      </c>
      <c r="BP109" s="541">
        <v>4.431</v>
      </c>
      <c r="BQ109" s="541">
        <v>94.4</v>
      </c>
      <c r="BR109" s="541">
        <v>1.315</v>
      </c>
      <c r="BS109" s="541">
        <v>109.1</v>
      </c>
      <c r="BT109" s="541">
        <v>137.0</v>
      </c>
      <c r="BU109" s="542"/>
    </row>
    <row r="110">
      <c r="A110" s="535">
        <v>43190.0</v>
      </c>
      <c r="B110" s="537">
        <v>251500.0</v>
      </c>
      <c r="C110" s="537">
        <v>335400.0</v>
      </c>
      <c r="D110" s="538">
        <v>0.0444</v>
      </c>
      <c r="E110" s="538">
        <v>0.0151</v>
      </c>
      <c r="F110" s="538">
        <v>0.027400000000000004</v>
      </c>
      <c r="G110" s="538">
        <v>0.023669259999999998</v>
      </c>
      <c r="H110" s="539">
        <v>152.3</v>
      </c>
      <c r="I110" s="540">
        <v>77700.0</v>
      </c>
      <c r="J110" s="537">
        <v>1067293.0</v>
      </c>
      <c r="K110" s="537">
        <v>297000.0</v>
      </c>
      <c r="L110" s="537">
        <v>1385000.0</v>
      </c>
      <c r="M110" s="538">
        <v>0.04</v>
      </c>
      <c r="N110" s="370">
        <v>0.0348</v>
      </c>
      <c r="O110" s="370">
        <v>0.11644543</v>
      </c>
      <c r="P110" s="370">
        <v>0.0139</v>
      </c>
      <c r="Q110" s="370">
        <v>0.0111</v>
      </c>
      <c r="R110" s="370">
        <v>0.0174</v>
      </c>
      <c r="S110" s="370">
        <v>0.025</v>
      </c>
      <c r="T110" s="538">
        <v>0.07</v>
      </c>
      <c r="U110" s="537">
        <v>6818000.0</v>
      </c>
      <c r="V110" s="538">
        <v>0.08</v>
      </c>
      <c r="W110" s="537">
        <v>2986600.0</v>
      </c>
      <c r="X110" s="541">
        <v>254.3</v>
      </c>
      <c r="Y110" s="541">
        <v>99.3</v>
      </c>
      <c r="Z110" s="541">
        <v>223.8</v>
      </c>
      <c r="AA110" s="541">
        <v>309.0</v>
      </c>
      <c r="AB110" s="541">
        <v>168.9</v>
      </c>
      <c r="AC110" s="541">
        <v>0.135</v>
      </c>
      <c r="AD110" s="541">
        <v>2.903</v>
      </c>
      <c r="AE110" s="541">
        <v>1.831</v>
      </c>
      <c r="AF110" s="541">
        <v>1.309</v>
      </c>
      <c r="AG110" s="541">
        <v>3.142</v>
      </c>
      <c r="AH110" s="541">
        <v>206.0</v>
      </c>
      <c r="AI110" s="541">
        <v>178.6</v>
      </c>
      <c r="AJ110" s="541">
        <v>483.078</v>
      </c>
      <c r="AK110" s="541">
        <v>252.365</v>
      </c>
      <c r="AL110" s="541">
        <v>253.2</v>
      </c>
      <c r="AM110" s="541">
        <v>145.0</v>
      </c>
      <c r="AN110" s="541">
        <v>107.1</v>
      </c>
      <c r="AO110" s="541">
        <v>379.8</v>
      </c>
      <c r="AP110" s="541">
        <v>3.657</v>
      </c>
      <c r="AQ110" s="541">
        <v>4.343</v>
      </c>
      <c r="AR110" s="541">
        <v>143.254</v>
      </c>
      <c r="AS110" s="541">
        <v>733.941</v>
      </c>
      <c r="AT110" s="541">
        <v>112.6</v>
      </c>
      <c r="AU110" s="541">
        <v>138.212</v>
      </c>
      <c r="AV110" s="541">
        <v>130.1</v>
      </c>
      <c r="AW110" s="541">
        <v>315.885</v>
      </c>
      <c r="AX110" s="541">
        <v>1.054</v>
      </c>
      <c r="AY110" s="541">
        <v>234.041</v>
      </c>
      <c r="AZ110" s="541">
        <v>261.019</v>
      </c>
      <c r="BA110" s="541">
        <v>121.484</v>
      </c>
      <c r="BB110" s="541">
        <v>136.7</v>
      </c>
      <c r="BC110" s="541">
        <v>468.976</v>
      </c>
      <c r="BD110" s="541">
        <v>7.438</v>
      </c>
      <c r="BE110" s="541">
        <v>273.733</v>
      </c>
      <c r="BF110" s="541">
        <v>261.442</v>
      </c>
      <c r="BG110" s="541">
        <v>0.682</v>
      </c>
      <c r="BH110" s="541">
        <v>0.468</v>
      </c>
      <c r="BI110" s="541">
        <v>0.612</v>
      </c>
      <c r="BJ110" s="541">
        <v>1.868</v>
      </c>
      <c r="BK110" s="541">
        <v>0.582</v>
      </c>
      <c r="BL110" s="541">
        <v>0.727</v>
      </c>
      <c r="BM110" s="541">
        <v>2.064</v>
      </c>
      <c r="BN110" s="541">
        <v>5.064</v>
      </c>
      <c r="BO110" s="541">
        <v>5.527</v>
      </c>
      <c r="BP110" s="541">
        <v>4.446</v>
      </c>
      <c r="BQ110" s="541">
        <v>94.4</v>
      </c>
      <c r="BR110" s="541">
        <v>1.305</v>
      </c>
      <c r="BS110" s="541">
        <v>109.7</v>
      </c>
      <c r="BT110" s="541">
        <v>140.7</v>
      </c>
      <c r="BU110" s="542"/>
    </row>
    <row r="111">
      <c r="A111" s="535">
        <v>43281.0</v>
      </c>
      <c r="B111" s="537">
        <v>276500.0</v>
      </c>
      <c r="C111" s="537">
        <v>310500.0</v>
      </c>
      <c r="D111" s="538">
        <v>0.0455</v>
      </c>
      <c r="E111" s="538">
        <v>0.0182</v>
      </c>
      <c r="F111" s="538">
        <v>0.0285</v>
      </c>
      <c r="G111" s="538">
        <v>0.02551897</v>
      </c>
      <c r="H111" s="539">
        <v>137.9</v>
      </c>
      <c r="I111" s="540">
        <v>77700.0</v>
      </c>
      <c r="J111" s="537">
        <v>1216521.0</v>
      </c>
      <c r="K111" s="537">
        <v>310000.0</v>
      </c>
      <c r="L111" s="537">
        <v>1345000.0</v>
      </c>
      <c r="M111" s="538">
        <v>0.04</v>
      </c>
      <c r="N111" s="370">
        <v>0.0322</v>
      </c>
      <c r="O111" s="370">
        <v>0.11598347</v>
      </c>
      <c r="P111" s="370">
        <v>0.0121</v>
      </c>
      <c r="Q111" s="370">
        <v>0.0108</v>
      </c>
      <c r="R111" s="370">
        <v>0.016</v>
      </c>
      <c r="S111" s="370">
        <v>0.025</v>
      </c>
      <c r="T111" s="538">
        <v>0.068</v>
      </c>
      <c r="U111" s="537">
        <v>7230000.0</v>
      </c>
      <c r="V111" s="538">
        <v>0.078</v>
      </c>
      <c r="W111" s="537">
        <v>2996300.0</v>
      </c>
      <c r="X111" s="541">
        <v>273.6</v>
      </c>
      <c r="Y111" s="541">
        <v>103.7</v>
      </c>
      <c r="Z111" s="541">
        <v>239.3</v>
      </c>
      <c r="AA111" s="541">
        <v>310.7</v>
      </c>
      <c r="AB111" s="541">
        <v>169.3</v>
      </c>
      <c r="AC111" s="541">
        <v>0.139</v>
      </c>
      <c r="AD111" s="541">
        <v>2.877</v>
      </c>
      <c r="AE111" s="541">
        <v>1.628</v>
      </c>
      <c r="AF111" s="541">
        <v>1.279</v>
      </c>
      <c r="AG111" s="541">
        <v>3.094</v>
      </c>
      <c r="AH111" s="541">
        <v>207.2</v>
      </c>
      <c r="AI111" s="541">
        <v>178.7</v>
      </c>
      <c r="AJ111" s="541">
        <v>486.209</v>
      </c>
      <c r="AK111" s="541">
        <v>253.167</v>
      </c>
      <c r="AL111" s="541">
        <v>257.1</v>
      </c>
      <c r="AM111" s="541">
        <v>148.7</v>
      </c>
      <c r="AN111" s="541">
        <v>107.7</v>
      </c>
      <c r="AO111" s="541">
        <v>409.6</v>
      </c>
      <c r="AP111" s="541">
        <v>3.729</v>
      </c>
      <c r="AQ111" s="541">
        <v>4.294</v>
      </c>
      <c r="AR111" s="541">
        <v>143.813</v>
      </c>
      <c r="AS111" s="541">
        <v>738.409</v>
      </c>
      <c r="AT111" s="541">
        <v>113.6</v>
      </c>
      <c r="AU111" s="541">
        <v>137.952</v>
      </c>
      <c r="AV111" s="541">
        <v>131.3</v>
      </c>
      <c r="AW111" s="541">
        <v>318.607</v>
      </c>
      <c r="AX111" s="541">
        <v>1.042</v>
      </c>
      <c r="AY111" s="541">
        <v>236.642</v>
      </c>
      <c r="AZ111" s="541">
        <v>266.978</v>
      </c>
      <c r="BA111" s="541">
        <v>121.408</v>
      </c>
      <c r="BB111" s="541">
        <v>139.3</v>
      </c>
      <c r="BC111" s="541">
        <v>468.134</v>
      </c>
      <c r="BD111" s="541">
        <v>7.489</v>
      </c>
      <c r="BE111" s="541">
        <v>275.808</v>
      </c>
      <c r="BF111" s="541">
        <v>265.142</v>
      </c>
      <c r="BG111" s="541">
        <v>0.689</v>
      </c>
      <c r="BH111" s="541">
        <v>0.469</v>
      </c>
      <c r="BI111" s="541">
        <v>0.629</v>
      </c>
      <c r="BJ111" s="541">
        <v>1.706</v>
      </c>
      <c r="BK111" s="541">
        <v>0.575</v>
      </c>
      <c r="BL111" s="541">
        <v>0.744</v>
      </c>
      <c r="BM111" s="541">
        <v>1.937</v>
      </c>
      <c r="BN111" s="541">
        <v>5.234</v>
      </c>
      <c r="BO111" s="541">
        <v>5.247</v>
      </c>
      <c r="BP111" s="541">
        <v>4.441</v>
      </c>
      <c r="BQ111" s="541">
        <v>94.4</v>
      </c>
      <c r="BR111" s="541">
        <v>1.409</v>
      </c>
      <c r="BS111" s="541">
        <v>111.4</v>
      </c>
      <c r="BT111" s="541">
        <v>140.3</v>
      </c>
      <c r="BU111" s="542"/>
    </row>
    <row r="112">
      <c r="A112" s="535">
        <v>43373.0</v>
      </c>
      <c r="B112" s="537">
        <v>259300.0</v>
      </c>
      <c r="C112" s="537">
        <v>328300.0</v>
      </c>
      <c r="D112" s="538">
        <v>0.0472</v>
      </c>
      <c r="E112" s="538">
        <v>0.0195</v>
      </c>
      <c r="F112" s="538">
        <v>0.0305</v>
      </c>
      <c r="G112" s="538">
        <v>0.02462881</v>
      </c>
      <c r="H112" s="539">
        <v>147.5</v>
      </c>
      <c r="I112" s="540">
        <v>77700.0</v>
      </c>
      <c r="J112" s="537">
        <v>1301939.0</v>
      </c>
      <c r="K112" s="537">
        <v>325000.0</v>
      </c>
      <c r="L112" s="537">
        <v>1314000.0</v>
      </c>
      <c r="M112" s="538">
        <v>0.037000000000000005</v>
      </c>
      <c r="N112" s="370">
        <v>0.029900000000000003</v>
      </c>
      <c r="O112" s="370">
        <v>0.11619544</v>
      </c>
      <c r="P112" s="370">
        <v>0.0108</v>
      </c>
      <c r="Q112" s="370">
        <v>0.0099</v>
      </c>
      <c r="R112" s="370">
        <v>0.0159</v>
      </c>
      <c r="S112" s="370">
        <v>0.0252</v>
      </c>
      <c r="T112" s="538">
        <v>0.071</v>
      </c>
      <c r="U112" s="537">
        <v>7411000.0</v>
      </c>
      <c r="V112" s="538">
        <v>0.075</v>
      </c>
      <c r="W112" s="537">
        <v>3000200.0</v>
      </c>
      <c r="X112" s="541">
        <v>237.7</v>
      </c>
      <c r="Y112" s="541">
        <v>105.3</v>
      </c>
      <c r="Z112" s="541">
        <v>248.3</v>
      </c>
      <c r="AA112" s="541">
        <v>310.7</v>
      </c>
      <c r="AB112" s="541">
        <v>170.1</v>
      </c>
      <c r="AC112" s="541">
        <v>0.138</v>
      </c>
      <c r="AD112" s="541">
        <v>2.89</v>
      </c>
      <c r="AE112" s="541">
        <v>1.651</v>
      </c>
      <c r="AF112" s="541">
        <v>1.288</v>
      </c>
      <c r="AG112" s="541">
        <v>2.896</v>
      </c>
      <c r="AH112" s="541">
        <v>208.0</v>
      </c>
      <c r="AI112" s="541">
        <v>180.7</v>
      </c>
      <c r="AJ112" s="541">
        <v>485.039</v>
      </c>
      <c r="AK112" s="541">
        <v>254.302</v>
      </c>
      <c r="AL112" s="541">
        <v>264.8</v>
      </c>
      <c r="AM112" s="541">
        <v>150.0</v>
      </c>
      <c r="AN112" s="541">
        <v>107.8</v>
      </c>
      <c r="AO112" s="541">
        <v>409.6</v>
      </c>
      <c r="AP112" s="541">
        <v>3.743</v>
      </c>
      <c r="AQ112" s="541">
        <v>4.306</v>
      </c>
      <c r="AR112" s="541">
        <v>143.731</v>
      </c>
      <c r="AS112" s="541">
        <v>746.831</v>
      </c>
      <c r="AT112" s="541">
        <v>111.7</v>
      </c>
      <c r="AU112" s="541">
        <v>136.92</v>
      </c>
      <c r="AV112" s="541">
        <v>134.1</v>
      </c>
      <c r="AW112" s="541">
        <v>321.563</v>
      </c>
      <c r="AX112" s="541">
        <v>1.03</v>
      </c>
      <c r="AY112" s="541">
        <v>238.605</v>
      </c>
      <c r="AZ112" s="541">
        <v>254.266</v>
      </c>
      <c r="BA112" s="541">
        <v>121.39</v>
      </c>
      <c r="BB112" s="541">
        <v>139.1</v>
      </c>
      <c r="BC112" s="541">
        <v>474.292</v>
      </c>
      <c r="BD112" s="541">
        <v>7.502</v>
      </c>
      <c r="BE112" s="541">
        <v>277.258</v>
      </c>
      <c r="BF112" s="541">
        <v>265.285</v>
      </c>
      <c r="BG112" s="541">
        <v>0.693</v>
      </c>
      <c r="BH112" s="541">
        <v>0.467</v>
      </c>
      <c r="BI112" s="541">
        <v>0.629</v>
      </c>
      <c r="BJ112" s="541">
        <v>1.826</v>
      </c>
      <c r="BK112" s="541">
        <v>0.573</v>
      </c>
      <c r="BL112" s="541">
        <v>0.75</v>
      </c>
      <c r="BM112" s="541">
        <v>2.058</v>
      </c>
      <c r="BN112" s="541">
        <v>5.128</v>
      </c>
      <c r="BO112" s="541">
        <v>5.501</v>
      </c>
      <c r="BP112" s="541">
        <v>4.432</v>
      </c>
      <c r="BQ112" s="541">
        <v>93.5</v>
      </c>
      <c r="BR112" s="541">
        <v>1.511</v>
      </c>
      <c r="BS112" s="541">
        <v>112.6</v>
      </c>
      <c r="BT112" s="541">
        <v>141.3</v>
      </c>
      <c r="BU112" s="542"/>
    </row>
    <row r="113">
      <c r="A113" s="535">
        <v>43465.0</v>
      </c>
      <c r="B113" s="537">
        <v>277000.0</v>
      </c>
      <c r="C113" s="537">
        <v>329700.0</v>
      </c>
      <c r="D113" s="538">
        <v>0.0455</v>
      </c>
      <c r="E113" s="538">
        <v>0.0227</v>
      </c>
      <c r="F113" s="538">
        <v>0.0269</v>
      </c>
      <c r="G113" s="538">
        <v>0.024561730000000004</v>
      </c>
      <c r="H113" s="539">
        <v>147.3</v>
      </c>
      <c r="I113" s="540">
        <v>77700.0</v>
      </c>
      <c r="J113" s="537">
        <v>1185880.0</v>
      </c>
      <c r="K113" s="537">
        <v>346000.0</v>
      </c>
      <c r="L113" s="537">
        <v>1317000.0</v>
      </c>
      <c r="M113" s="538">
        <v>0.039</v>
      </c>
      <c r="N113" s="370">
        <v>0.028300000000000002</v>
      </c>
      <c r="O113" s="370">
        <v>0.11666352</v>
      </c>
      <c r="P113" s="370">
        <v>0.01</v>
      </c>
      <c r="Q113" s="370">
        <v>0.0094</v>
      </c>
      <c r="R113" s="370">
        <v>0.015600000000000001</v>
      </c>
      <c r="S113" s="370">
        <v>0.025400000000000002</v>
      </c>
      <c r="T113" s="538">
        <v>0.066</v>
      </c>
      <c r="U113" s="537">
        <v>7489000.0</v>
      </c>
      <c r="V113" s="538">
        <v>0.076</v>
      </c>
      <c r="W113" s="537">
        <v>2979300.0</v>
      </c>
      <c r="X113" s="541">
        <v>210.0</v>
      </c>
      <c r="Y113" s="541">
        <v>102.5</v>
      </c>
      <c r="Z113" s="541">
        <v>254.2</v>
      </c>
      <c r="AA113" s="541">
        <v>315.4</v>
      </c>
      <c r="AB113" s="541">
        <v>170.1</v>
      </c>
      <c r="AC113" s="541">
        <v>0.135</v>
      </c>
      <c r="AD113" s="541">
        <v>2.853</v>
      </c>
      <c r="AE113" s="541">
        <v>1.595</v>
      </c>
      <c r="AF113" s="541">
        <v>1.29</v>
      </c>
      <c r="AG113" s="541">
        <v>3.112</v>
      </c>
      <c r="AH113" s="541">
        <v>207.5</v>
      </c>
      <c r="AI113" s="541">
        <v>181.8</v>
      </c>
      <c r="AJ113" s="541">
        <v>488.82</v>
      </c>
      <c r="AK113" s="541">
        <v>255.877</v>
      </c>
      <c r="AL113" s="541">
        <v>264.5</v>
      </c>
      <c r="AM113" s="541">
        <v>150.4</v>
      </c>
      <c r="AN113" s="541">
        <v>106.1</v>
      </c>
      <c r="AO113" s="541">
        <v>410.7</v>
      </c>
      <c r="AP113" s="541">
        <v>3.725</v>
      </c>
      <c r="AQ113" s="541">
        <v>4.306</v>
      </c>
      <c r="AR113" s="541">
        <v>145.105</v>
      </c>
      <c r="AS113" s="541">
        <v>752.155</v>
      </c>
      <c r="AT113" s="541">
        <v>111.2</v>
      </c>
      <c r="AU113" s="541">
        <v>140.18</v>
      </c>
      <c r="AV113" s="541">
        <v>134.9</v>
      </c>
      <c r="AW113" s="541">
        <v>324.408</v>
      </c>
      <c r="AX113" s="541">
        <v>1.085</v>
      </c>
      <c r="AY113" s="541">
        <v>242.436</v>
      </c>
      <c r="AZ113" s="541">
        <v>248.489</v>
      </c>
      <c r="BA113" s="541">
        <v>122.265</v>
      </c>
      <c r="BB113" s="541">
        <v>144.4</v>
      </c>
      <c r="BC113" s="541">
        <v>475.458</v>
      </c>
      <c r="BD113" s="541">
        <v>7.442</v>
      </c>
      <c r="BE113" s="541">
        <v>279.419</v>
      </c>
      <c r="BF113" s="541">
        <v>268.225</v>
      </c>
      <c r="BG113" s="541">
        <v>0.712</v>
      </c>
      <c r="BH113" s="541">
        <v>0.437</v>
      </c>
      <c r="BI113" s="541">
        <v>0.573</v>
      </c>
      <c r="BJ113" s="541">
        <v>2.175</v>
      </c>
      <c r="BK113" s="541">
        <v>0.577</v>
      </c>
      <c r="BL113" s="541">
        <v>0.718</v>
      </c>
      <c r="BM113" s="541">
        <v>2.352</v>
      </c>
      <c r="BN113" s="541">
        <v>5.36</v>
      </c>
      <c r="BO113" s="541">
        <v>5.502</v>
      </c>
      <c r="BP113" s="541">
        <v>4.447</v>
      </c>
      <c r="BQ113" s="541">
        <v>93.5</v>
      </c>
      <c r="BR113" s="541">
        <v>1.389</v>
      </c>
      <c r="BS113" s="541">
        <v>113.9</v>
      </c>
      <c r="BT113" s="541">
        <v>141.5</v>
      </c>
      <c r="BU113" s="542"/>
    </row>
    <row r="114">
      <c r="A114" s="535">
        <v>43555.0</v>
      </c>
      <c r="B114" s="537">
        <v>274400.0</v>
      </c>
      <c r="C114" s="537">
        <v>310600.0</v>
      </c>
      <c r="D114" s="538">
        <v>0.0406</v>
      </c>
      <c r="E114" s="538">
        <v>0.024100000000000003</v>
      </c>
      <c r="F114" s="538">
        <v>0.024100000000000003</v>
      </c>
      <c r="G114" s="538">
        <v>0.023569460000000004</v>
      </c>
      <c r="H114" s="539">
        <v>157.2</v>
      </c>
      <c r="I114" s="540">
        <v>83260.0</v>
      </c>
      <c r="J114" s="537">
        <v>1115955.0</v>
      </c>
      <c r="K114" s="537">
        <v>337000.0</v>
      </c>
      <c r="L114" s="537">
        <v>1295000.0</v>
      </c>
      <c r="M114" s="538">
        <v>0.038</v>
      </c>
      <c r="N114" s="370">
        <v>0.0269</v>
      </c>
      <c r="O114" s="370">
        <v>0.11499875</v>
      </c>
      <c r="P114" s="370">
        <v>0.009300000000000001</v>
      </c>
      <c r="Q114" s="370">
        <v>0.0116</v>
      </c>
      <c r="R114" s="370">
        <v>0.015500000000000002</v>
      </c>
      <c r="S114" s="370">
        <v>0.025400000000000002</v>
      </c>
      <c r="T114" s="538">
        <v>0.07</v>
      </c>
      <c r="U114" s="537">
        <v>7317000.0</v>
      </c>
      <c r="V114" s="538">
        <v>0.07400000000000001</v>
      </c>
      <c r="W114" s="537">
        <v>2935600.0</v>
      </c>
      <c r="X114" s="541">
        <v>216.3</v>
      </c>
      <c r="Y114" s="541">
        <v>96.6</v>
      </c>
      <c r="Z114" s="541">
        <v>242.5</v>
      </c>
      <c r="AA114" s="541">
        <v>322.3</v>
      </c>
      <c r="AB114" s="541">
        <v>171.5</v>
      </c>
      <c r="AC114" s="541">
        <v>0.135</v>
      </c>
      <c r="AD114" s="541">
        <v>2.944</v>
      </c>
      <c r="AE114" s="541">
        <v>1.544</v>
      </c>
      <c r="AF114" s="541">
        <v>1.261</v>
      </c>
      <c r="AG114" s="541">
        <v>3.048</v>
      </c>
      <c r="AH114" s="541">
        <v>208.3</v>
      </c>
      <c r="AI114" s="541">
        <v>181.7</v>
      </c>
      <c r="AJ114" s="541">
        <v>491.412</v>
      </c>
      <c r="AK114" s="541">
        <v>257.681</v>
      </c>
      <c r="AL114" s="541">
        <v>266.5</v>
      </c>
      <c r="AM114" s="541">
        <v>153.6</v>
      </c>
      <c r="AN114" s="541">
        <v>111.6</v>
      </c>
      <c r="AO114" s="541">
        <v>410.7</v>
      </c>
      <c r="AP114" s="541">
        <v>3.725</v>
      </c>
      <c r="AQ114" s="541">
        <v>4.053</v>
      </c>
      <c r="AR114" s="541">
        <v>145.823</v>
      </c>
      <c r="AS114" s="541">
        <v>759.001</v>
      </c>
      <c r="AT114" s="541">
        <v>112.1</v>
      </c>
      <c r="AU114" s="541">
        <v>141.218</v>
      </c>
      <c r="AV114" s="541">
        <v>134.3</v>
      </c>
      <c r="AW114" s="541">
        <v>327.539</v>
      </c>
      <c r="AX114" s="541">
        <v>1.048</v>
      </c>
      <c r="AY114" s="541">
        <v>242.397</v>
      </c>
      <c r="AZ114" s="541">
        <v>256.023</v>
      </c>
      <c r="BA114" s="541">
        <v>123.746</v>
      </c>
      <c r="BB114" s="541">
        <v>142.0</v>
      </c>
      <c r="BC114" s="541">
        <v>475.919</v>
      </c>
      <c r="BD114" s="541">
        <v>7.39</v>
      </c>
      <c r="BE114" s="541">
        <v>281.887</v>
      </c>
      <c r="BF114" s="541">
        <v>269.664</v>
      </c>
      <c r="BG114" s="541">
        <v>0.757</v>
      </c>
      <c r="BH114" s="541">
        <v>0.445</v>
      </c>
      <c r="BI114" s="541">
        <v>0.596</v>
      </c>
      <c r="BJ114" s="541">
        <v>2.079</v>
      </c>
      <c r="BK114" s="541">
        <v>0.581</v>
      </c>
      <c r="BL114" s="541">
        <v>0.755</v>
      </c>
      <c r="BM114" s="541">
        <v>2.356</v>
      </c>
      <c r="BN114" s="541">
        <v>5.193</v>
      </c>
      <c r="BO114" s="541">
        <v>5.608</v>
      </c>
      <c r="BP114" s="541">
        <v>4.587</v>
      </c>
      <c r="BQ114" s="541">
        <v>93.5</v>
      </c>
      <c r="BR114" s="541">
        <v>1.346</v>
      </c>
      <c r="BS114" s="541">
        <v>115.1</v>
      </c>
      <c r="BT114" s="541">
        <v>145.5</v>
      </c>
      <c r="BU114" s="542">
        <f>100</f>
        <v>100</v>
      </c>
    </row>
    <row r="115">
      <c r="A115" s="535">
        <v>43646.0</v>
      </c>
      <c r="B115" s="537">
        <v>288500.0</v>
      </c>
      <c r="C115" s="537">
        <v>311800.0</v>
      </c>
      <c r="D115" s="538">
        <v>0.0373</v>
      </c>
      <c r="E115" s="538">
        <v>0.023799999999999998</v>
      </c>
      <c r="F115" s="538">
        <v>0.02</v>
      </c>
      <c r="G115" s="538">
        <v>0.023925969999999998</v>
      </c>
      <c r="H115" s="539">
        <v>153.8</v>
      </c>
      <c r="I115" s="540">
        <v>83260.0</v>
      </c>
      <c r="J115" s="537">
        <v>1219821.0</v>
      </c>
      <c r="K115" s="537">
        <v>331000.0</v>
      </c>
      <c r="L115" s="537">
        <v>1299000.0</v>
      </c>
      <c r="M115" s="538">
        <v>0.036000000000000004</v>
      </c>
      <c r="N115" s="370">
        <v>0.026000000000000002</v>
      </c>
      <c r="O115" s="370">
        <v>0.11626957000000002</v>
      </c>
      <c r="P115" s="370">
        <v>0.0083</v>
      </c>
      <c r="Q115" s="370">
        <v>0.010700000000000001</v>
      </c>
      <c r="R115" s="370">
        <v>0.014499999999999999</v>
      </c>
      <c r="S115" s="370">
        <v>0.0259</v>
      </c>
      <c r="T115" s="538">
        <v>0.068</v>
      </c>
      <c r="U115" s="537">
        <v>7194000.0</v>
      </c>
      <c r="V115" s="538">
        <v>0.07200000000000001</v>
      </c>
      <c r="W115" s="537">
        <v>2964600.0</v>
      </c>
      <c r="X115" s="541">
        <v>206.8</v>
      </c>
      <c r="Y115" s="541">
        <v>98.2</v>
      </c>
      <c r="Z115" s="541">
        <v>248.5</v>
      </c>
      <c r="AA115" s="541">
        <v>323.9</v>
      </c>
      <c r="AB115" s="541">
        <v>175.3</v>
      </c>
      <c r="AC115" s="541">
        <v>0.139</v>
      </c>
      <c r="AD115" s="541">
        <v>3.054</v>
      </c>
      <c r="AE115" s="541">
        <v>1.203</v>
      </c>
      <c r="AF115" s="541">
        <v>1.28</v>
      </c>
      <c r="AG115" s="541">
        <v>3.051</v>
      </c>
      <c r="AH115" s="541">
        <v>210.6</v>
      </c>
      <c r="AI115" s="541">
        <v>182.5</v>
      </c>
      <c r="AJ115" s="541">
        <v>495.745</v>
      </c>
      <c r="AK115" s="541">
        <v>257.952</v>
      </c>
      <c r="AL115" s="541">
        <v>267.9</v>
      </c>
      <c r="AM115" s="541">
        <v>154.8</v>
      </c>
      <c r="AN115" s="541">
        <v>112.4</v>
      </c>
      <c r="AO115" s="541">
        <v>410.8</v>
      </c>
      <c r="AP115" s="541">
        <v>3.812</v>
      </c>
      <c r="AQ115" s="541">
        <v>4.053</v>
      </c>
      <c r="AR115" s="541">
        <v>146.554</v>
      </c>
      <c r="AS115" s="541">
        <v>762.638</v>
      </c>
      <c r="AT115" s="541">
        <v>112.1</v>
      </c>
      <c r="AU115" s="541">
        <v>138.241</v>
      </c>
      <c r="AV115" s="541">
        <v>135.3</v>
      </c>
      <c r="AW115" s="541">
        <v>330.919</v>
      </c>
      <c r="AX115" s="541">
        <v>1.035</v>
      </c>
      <c r="AY115" s="541">
        <v>244.538</v>
      </c>
      <c r="AZ115" s="541">
        <v>269.935</v>
      </c>
      <c r="BA115" s="541">
        <v>124.237</v>
      </c>
      <c r="BB115" s="541">
        <v>148.8</v>
      </c>
      <c r="BC115" s="541">
        <v>474.546</v>
      </c>
      <c r="BD115" s="541">
        <v>7.358</v>
      </c>
      <c r="BE115" s="541">
        <v>284.316</v>
      </c>
      <c r="BF115" s="541">
        <v>269.941</v>
      </c>
      <c r="BG115" s="541">
        <v>0.801</v>
      </c>
      <c r="BH115" s="541">
        <v>0.448</v>
      </c>
      <c r="BI115" s="541">
        <v>0.586</v>
      </c>
      <c r="BJ115" s="541">
        <v>1.812</v>
      </c>
      <c r="BK115" s="541">
        <v>0.574</v>
      </c>
      <c r="BL115" s="541">
        <v>0.743</v>
      </c>
      <c r="BM115" s="541">
        <v>2.115</v>
      </c>
      <c r="BN115" s="541">
        <v>5.254</v>
      </c>
      <c r="BO115" s="541">
        <v>5.878</v>
      </c>
      <c r="BP115" s="541">
        <v>4.452</v>
      </c>
      <c r="BQ115" s="541">
        <v>93.5</v>
      </c>
      <c r="BR115" s="541">
        <v>1.296</v>
      </c>
      <c r="BS115" s="541">
        <v>115.7</v>
      </c>
      <c r="BT115" s="541">
        <v>144.3</v>
      </c>
      <c r="BU115" s="543" t="str">
        <f>IF($A3="","",
  100 * (
    0.5 * AVERAGE(
      $B3 / $B$2,      /* Home prices up = worse */
      $D3 / $D$2,      /* Mortgage rate up = worse */
      $H$2 / $H3,      /* HAI down = worse =&gt; invert */
      $I$2 / $I3       /* Income down = worse =&gt; invert */
    )
  + 0.2 * AVERAGE(
      $M3 / $M$2,      /* U3 higher = worse */
      $V3 / $V$2       /* U6 higher = worse */
    )
  + 0.3 * AVERAGE(
      $N3 / $N$2,      /* Mortgage Delinq higher = worse */
      $O3 / $O$2,      /* TDSP higher = worse */
      $P3 / $P$2,      /* Foreclosure higher = worse */
      $Q3 / $Q$2,      /* Business Loan Delinq higher = worse */
      $R3 / $R$2,      /* All Loans Delinq higher = worse */
      $S3 / $S$2       /* Credit Card Delinq higher = worse */
    )
  )
)
</f>
        <v>#ERROR!</v>
      </c>
    </row>
    <row r="116">
      <c r="A116" s="535">
        <v>43738.0</v>
      </c>
      <c r="B116" s="537">
        <v>274400.0</v>
      </c>
      <c r="C116" s="537">
        <v>315700.0</v>
      </c>
      <c r="D116" s="538">
        <v>0.0364</v>
      </c>
      <c r="E116" s="538">
        <v>0.0204</v>
      </c>
      <c r="F116" s="538">
        <v>0.0168</v>
      </c>
      <c r="G116" s="538">
        <v>0.02622934</v>
      </c>
      <c r="H116" s="539">
        <v>159.9</v>
      </c>
      <c r="I116" s="540">
        <v>83260.0</v>
      </c>
      <c r="J116" s="537">
        <v>1224891.0</v>
      </c>
      <c r="K116" s="537">
        <v>323000.0</v>
      </c>
      <c r="L116" s="537">
        <v>1469000.0</v>
      </c>
      <c r="M116" s="538">
        <v>0.035</v>
      </c>
      <c r="N116" s="370">
        <v>0.0244</v>
      </c>
      <c r="O116" s="370">
        <v>0.11646529</v>
      </c>
      <c r="P116" s="370">
        <v>0.008</v>
      </c>
      <c r="Q116" s="370">
        <v>0.011200000000000002</v>
      </c>
      <c r="R116" s="370">
        <v>0.0146</v>
      </c>
      <c r="S116" s="370">
        <v>0.026000000000000002</v>
      </c>
      <c r="T116" s="538">
        <v>0.068</v>
      </c>
      <c r="U116" s="537">
        <v>7124000.0</v>
      </c>
      <c r="V116" s="538">
        <v>0.069</v>
      </c>
      <c r="W116" s="537">
        <v>2981900.0</v>
      </c>
      <c r="X116" s="541">
        <v>219.7</v>
      </c>
      <c r="Y116" s="541">
        <v>99.5</v>
      </c>
      <c r="Z116" s="541">
        <v>248.3</v>
      </c>
      <c r="AA116" s="541">
        <v>328.5</v>
      </c>
      <c r="AB116" s="541">
        <v>175.4</v>
      </c>
      <c r="AC116" s="541">
        <v>0.139</v>
      </c>
      <c r="AD116" s="541">
        <v>3.102</v>
      </c>
      <c r="AE116" s="541">
        <v>1.383</v>
      </c>
      <c r="AF116" s="541">
        <v>1.296</v>
      </c>
      <c r="AG116" s="541">
        <v>2.93</v>
      </c>
      <c r="AH116" s="541">
        <v>211.2</v>
      </c>
      <c r="AI116" s="541">
        <v>183.8</v>
      </c>
      <c r="AJ116" s="541">
        <v>501.71</v>
      </c>
      <c r="AK116" s="541">
        <v>258.865</v>
      </c>
      <c r="AL116" s="541">
        <v>268.4</v>
      </c>
      <c r="AM116" s="541">
        <v>155.0</v>
      </c>
      <c r="AN116" s="541">
        <v>113.0</v>
      </c>
      <c r="AO116" s="541">
        <v>419.8</v>
      </c>
      <c r="AP116" s="541">
        <v>3.851</v>
      </c>
      <c r="AQ116" s="541">
        <v>4.053</v>
      </c>
      <c r="AR116" s="541">
        <v>147.314</v>
      </c>
      <c r="AS116" s="541">
        <v>765.526</v>
      </c>
      <c r="AT116" s="541">
        <v>115.0</v>
      </c>
      <c r="AU116" s="541">
        <v>138.694</v>
      </c>
      <c r="AV116" s="541">
        <v>136.1</v>
      </c>
      <c r="AW116" s="541">
        <v>333.92</v>
      </c>
      <c r="AX116" s="541">
        <v>1.019</v>
      </c>
      <c r="AY116" s="541">
        <v>245.965</v>
      </c>
      <c r="AZ116" s="541">
        <v>258.612</v>
      </c>
      <c r="BA116" s="541">
        <v>124.183</v>
      </c>
      <c r="BB116" s="541">
        <v>150.3</v>
      </c>
      <c r="BC116" s="541">
        <v>481.043</v>
      </c>
      <c r="BD116" s="541">
        <v>7.363</v>
      </c>
      <c r="BE116" s="541">
        <v>286.246</v>
      </c>
      <c r="BF116" s="541">
        <v>272.645</v>
      </c>
      <c r="BG116" s="541">
        <v>0.797</v>
      </c>
      <c r="BH116" s="541">
        <v>0.449</v>
      </c>
      <c r="BI116" s="541">
        <v>0.596</v>
      </c>
      <c r="BJ116" s="541">
        <v>1.911</v>
      </c>
      <c r="BK116" s="541">
        <v>0.569</v>
      </c>
      <c r="BL116" s="541">
        <v>0.794</v>
      </c>
      <c r="BM116" s="541">
        <v>2.059</v>
      </c>
      <c r="BN116" s="541">
        <v>5.406</v>
      </c>
      <c r="BO116" s="541">
        <v>5.571</v>
      </c>
      <c r="BP116" s="541">
        <v>4.561</v>
      </c>
      <c r="BQ116" s="541">
        <v>93.5</v>
      </c>
      <c r="BR116" s="541">
        <v>1.426</v>
      </c>
      <c r="BS116" s="541">
        <v>116.0</v>
      </c>
      <c r="BT116" s="541">
        <v>145.6</v>
      </c>
      <c r="BU116" s="541"/>
    </row>
    <row r="117">
      <c r="A117" s="535">
        <v>43830.0</v>
      </c>
      <c r="B117" s="537">
        <v>277000.0</v>
      </c>
      <c r="C117" s="537">
        <v>329500.0</v>
      </c>
      <c r="D117" s="538">
        <v>0.0374</v>
      </c>
      <c r="E117" s="538">
        <v>0.015500000000000002</v>
      </c>
      <c r="F117" s="538">
        <v>0.0192</v>
      </c>
      <c r="G117" s="538">
        <v>0.027526090000000003</v>
      </c>
      <c r="H117" s="539">
        <v>169.6</v>
      </c>
      <c r="I117" s="540">
        <v>83260.0</v>
      </c>
      <c r="J117" s="537">
        <v>1033913.0</v>
      </c>
      <c r="K117" s="537">
        <v>321000.0</v>
      </c>
      <c r="L117" s="537">
        <v>1443000.0</v>
      </c>
      <c r="M117" s="538">
        <v>0.036000000000000004</v>
      </c>
      <c r="N117" s="370">
        <v>0.0234</v>
      </c>
      <c r="O117" s="370">
        <v>0.11727525999999999</v>
      </c>
      <c r="P117" s="370">
        <v>0.0076</v>
      </c>
      <c r="Q117" s="370">
        <v>0.010900000000000002</v>
      </c>
      <c r="R117" s="370">
        <v>0.0147</v>
      </c>
      <c r="S117" s="370">
        <v>0.026099999999999998</v>
      </c>
      <c r="T117" s="538">
        <v>0.064</v>
      </c>
      <c r="U117" s="537">
        <v>6699000.0</v>
      </c>
      <c r="V117" s="538">
        <v>0.068</v>
      </c>
      <c r="W117" s="537">
        <v>2936600.0</v>
      </c>
      <c r="X117" s="541">
        <v>220.6</v>
      </c>
      <c r="Y117" s="541">
        <v>104.8</v>
      </c>
      <c r="Z117" s="541">
        <v>252.3</v>
      </c>
      <c r="AA117" s="541">
        <v>328.5</v>
      </c>
      <c r="AB117" s="541">
        <v>175.0</v>
      </c>
      <c r="AC117" s="541">
        <v>0.133</v>
      </c>
      <c r="AD117" s="541">
        <v>3.188</v>
      </c>
      <c r="AE117" s="541">
        <v>1.535</v>
      </c>
      <c r="AF117" s="541">
        <v>1.363</v>
      </c>
      <c r="AG117" s="541">
        <v>3.113</v>
      </c>
      <c r="AH117" s="541">
        <v>211.9</v>
      </c>
      <c r="AI117" s="541">
        <v>184.2</v>
      </c>
      <c r="AJ117" s="541">
        <v>510.875</v>
      </c>
      <c r="AK117" s="541">
        <v>260.483</v>
      </c>
      <c r="AL117" s="541">
        <v>268.8</v>
      </c>
      <c r="AM117" s="541">
        <v>155.4</v>
      </c>
      <c r="AN117" s="541">
        <v>110.8</v>
      </c>
      <c r="AO117" s="541">
        <v>420.6</v>
      </c>
      <c r="AP117" s="541">
        <v>3.862</v>
      </c>
      <c r="AQ117" s="541">
        <v>4.053</v>
      </c>
      <c r="AR117" s="541">
        <v>147.757</v>
      </c>
      <c r="AS117" s="541">
        <v>769.698</v>
      </c>
      <c r="AT117" s="541">
        <v>112.1</v>
      </c>
      <c r="AU117" s="541">
        <v>140.088</v>
      </c>
      <c r="AV117" s="541">
        <v>137.0</v>
      </c>
      <c r="AW117" s="541">
        <v>336.418</v>
      </c>
      <c r="AX117" s="541">
        <v>1.057</v>
      </c>
      <c r="AY117" s="541">
        <v>248.024</v>
      </c>
      <c r="AZ117" s="541">
        <v>250.902</v>
      </c>
      <c r="BA117" s="541">
        <v>123.462</v>
      </c>
      <c r="BB117" s="541">
        <v>149.2</v>
      </c>
      <c r="BC117" s="541">
        <v>491.994</v>
      </c>
      <c r="BD117" s="541">
        <v>7.347</v>
      </c>
      <c r="BE117" s="541">
        <v>288.078</v>
      </c>
      <c r="BF117" s="541">
        <v>275.461</v>
      </c>
      <c r="BG117" s="541">
        <v>0.714</v>
      </c>
      <c r="BH117" s="541">
        <v>0.429</v>
      </c>
      <c r="BI117" s="541">
        <v>0.589</v>
      </c>
      <c r="BJ117" s="541">
        <v>1.954</v>
      </c>
      <c r="BK117" s="541">
        <v>0.573</v>
      </c>
      <c r="BL117" s="541">
        <v>0.78</v>
      </c>
      <c r="BM117" s="541">
        <v>2.176</v>
      </c>
      <c r="BN117" s="541">
        <v>5.302</v>
      </c>
      <c r="BO117" s="541">
        <v>5.474</v>
      </c>
      <c r="BP117" s="541">
        <v>4.532</v>
      </c>
      <c r="BQ117" s="541">
        <v>93.5</v>
      </c>
      <c r="BR117" s="541">
        <v>1.327</v>
      </c>
      <c r="BS117" s="541">
        <v>115.7</v>
      </c>
      <c r="BT117" s="541">
        <v>146.2</v>
      </c>
      <c r="BU117" s="541"/>
    </row>
    <row r="118">
      <c r="A118" s="535">
        <v>43921.0</v>
      </c>
      <c r="B118" s="537">
        <v>282600.0</v>
      </c>
      <c r="C118" s="537">
        <v>328200.0</v>
      </c>
      <c r="D118" s="538">
        <v>0.035</v>
      </c>
      <c r="E118" s="538">
        <v>0.006500000000000001</v>
      </c>
      <c r="F118" s="538">
        <v>0.006999999999999999</v>
      </c>
      <c r="G118" s="538">
        <v>0.025922749999999998</v>
      </c>
      <c r="H118" s="539">
        <v>162.2</v>
      </c>
      <c r="I118" s="540">
        <v>81580.0</v>
      </c>
      <c r="J118" s="537">
        <v>937341.0</v>
      </c>
      <c r="K118" s="537">
        <v>332000.0</v>
      </c>
      <c r="L118" s="537">
        <v>1346000.0</v>
      </c>
      <c r="M118" s="538">
        <v>0.044000000000000004</v>
      </c>
      <c r="N118" s="370">
        <v>0.0235</v>
      </c>
      <c r="O118" s="370">
        <v>0.11587379</v>
      </c>
      <c r="P118" s="370">
        <v>0.006999999999999999</v>
      </c>
      <c r="Q118" s="370">
        <v>0.011399999999999999</v>
      </c>
      <c r="R118" s="370">
        <v>0.0152</v>
      </c>
      <c r="S118" s="370">
        <v>0.0269</v>
      </c>
      <c r="T118" s="538">
        <v>0.066</v>
      </c>
      <c r="U118" s="537">
        <v>5894000.0</v>
      </c>
      <c r="V118" s="538">
        <v>0.08800000000000001</v>
      </c>
      <c r="W118" s="537">
        <v>2867900.0</v>
      </c>
      <c r="X118" s="541">
        <v>240.5</v>
      </c>
      <c r="Y118" s="541">
        <v>100.7</v>
      </c>
      <c r="Z118" s="541">
        <v>255.6</v>
      </c>
      <c r="AA118" s="541">
        <v>333.1</v>
      </c>
      <c r="AB118" s="541">
        <v>178.2</v>
      </c>
      <c r="AC118" s="541">
        <v>0.134</v>
      </c>
      <c r="AD118" s="541">
        <v>3.248</v>
      </c>
      <c r="AE118" s="541">
        <v>1.525</v>
      </c>
      <c r="AF118" s="541">
        <v>1.374</v>
      </c>
      <c r="AG118" s="541">
        <v>2.956</v>
      </c>
      <c r="AH118" s="541">
        <v>212.5</v>
      </c>
      <c r="AI118" s="541">
        <v>184.4</v>
      </c>
      <c r="AJ118" s="541">
        <v>514.743</v>
      </c>
      <c r="AK118" s="541">
        <v>262.622</v>
      </c>
      <c r="AL118" s="541">
        <v>269.6</v>
      </c>
      <c r="AM118" s="541">
        <v>157.5</v>
      </c>
      <c r="AN118" s="541">
        <v>110.5</v>
      </c>
      <c r="AO118" s="541">
        <v>410.5</v>
      </c>
      <c r="AP118" s="541">
        <v>3.881</v>
      </c>
      <c r="AQ118" s="541">
        <v>4.334</v>
      </c>
      <c r="AR118" s="541">
        <v>148.19</v>
      </c>
      <c r="AS118" s="541">
        <v>776.352</v>
      </c>
      <c r="AT118" s="541">
        <v>113.3</v>
      </c>
      <c r="AU118" s="541">
        <v>141.667</v>
      </c>
      <c r="AV118" s="541">
        <v>138.5</v>
      </c>
      <c r="AW118" s="541">
        <v>339.502</v>
      </c>
      <c r="AX118" s="541">
        <v>1.034</v>
      </c>
      <c r="AY118" s="541">
        <v>250.359</v>
      </c>
      <c r="AZ118" s="541">
        <v>237.553</v>
      </c>
      <c r="BA118" s="541">
        <v>124.469</v>
      </c>
      <c r="BB118" s="541">
        <v>144.8</v>
      </c>
      <c r="BC118" s="541">
        <v>491.768</v>
      </c>
      <c r="BD118" s="541">
        <v>7.357</v>
      </c>
      <c r="BE118" s="541">
        <v>290.216</v>
      </c>
      <c r="BF118" s="541">
        <v>278.442</v>
      </c>
      <c r="BG118" s="541">
        <v>0.733</v>
      </c>
      <c r="BH118" s="541">
        <v>0.442</v>
      </c>
      <c r="BI118" s="541">
        <v>0.621</v>
      </c>
      <c r="BJ118" s="541">
        <v>1.93</v>
      </c>
      <c r="BK118" s="541">
        <v>0.576</v>
      </c>
      <c r="BL118" s="541">
        <v>0.81</v>
      </c>
      <c r="BM118" s="541">
        <v>2.176</v>
      </c>
      <c r="BN118" s="541">
        <v>5.329</v>
      </c>
      <c r="BO118" s="541">
        <v>5.257</v>
      </c>
      <c r="BP118" s="541">
        <v>4.63</v>
      </c>
      <c r="BQ118" s="541">
        <v>93.5</v>
      </c>
      <c r="BR118" s="541">
        <v>1.174</v>
      </c>
      <c r="BS118" s="541">
        <v>116.1</v>
      </c>
      <c r="BT118" s="541">
        <v>149.9</v>
      </c>
      <c r="BU118" s="541"/>
    </row>
    <row r="119">
      <c r="A119" s="535">
        <v>44012.0</v>
      </c>
      <c r="B119" s="537">
        <v>297900.0</v>
      </c>
      <c r="C119" s="537">
        <v>325500.0</v>
      </c>
      <c r="D119" s="538">
        <v>0.0313</v>
      </c>
      <c r="E119" s="538">
        <v>8.0E-4</v>
      </c>
      <c r="F119" s="538">
        <v>0.006600000000000001</v>
      </c>
      <c r="G119" s="538">
        <v>0.01998261</v>
      </c>
      <c r="H119" s="539">
        <v>162.3</v>
      </c>
      <c r="I119" s="540">
        <v>81580.0</v>
      </c>
      <c r="J119" s="537">
        <v>871577.0</v>
      </c>
      <c r="K119" s="537">
        <v>301000.0</v>
      </c>
      <c r="L119" s="537">
        <v>1334000.0</v>
      </c>
      <c r="M119" s="538">
        <v>0.11</v>
      </c>
      <c r="N119" s="370">
        <v>0.025400000000000002</v>
      </c>
      <c r="O119" s="370">
        <v>0.09739372</v>
      </c>
      <c r="P119" s="370">
        <v>0.0227</v>
      </c>
      <c r="Q119" s="370">
        <v>0.0128</v>
      </c>
      <c r="R119" s="370">
        <v>0.015</v>
      </c>
      <c r="S119" s="370">
        <v>0.0245</v>
      </c>
      <c r="T119" s="538">
        <v>0.057</v>
      </c>
      <c r="U119" s="537">
        <v>6129000.0</v>
      </c>
      <c r="V119" s="538">
        <v>0.18</v>
      </c>
      <c r="W119" s="537">
        <v>2224100.0</v>
      </c>
      <c r="X119" s="541">
        <v>245.8</v>
      </c>
      <c r="Y119" s="541">
        <v>99.6</v>
      </c>
      <c r="Z119" s="541">
        <v>251.0</v>
      </c>
      <c r="AA119" s="541">
        <v>333.1</v>
      </c>
      <c r="AB119" s="541">
        <v>178.6</v>
      </c>
      <c r="AC119" s="541">
        <v>0.137</v>
      </c>
      <c r="AD119" s="541">
        <v>3.198</v>
      </c>
      <c r="AE119" s="541">
        <v>1.554</v>
      </c>
      <c r="AF119" s="541">
        <v>1.474</v>
      </c>
      <c r="AG119" s="541">
        <v>3.349</v>
      </c>
      <c r="AH119" s="541">
        <v>213.2</v>
      </c>
      <c r="AI119" s="541">
        <v>185.0</v>
      </c>
      <c r="AJ119" s="541">
        <v>520.867</v>
      </c>
      <c r="AK119" s="541">
        <v>269.553</v>
      </c>
      <c r="AL119" s="541">
        <v>271.2</v>
      </c>
      <c r="AM119" s="541">
        <v>157.8</v>
      </c>
      <c r="AN119" s="541">
        <v>112.9</v>
      </c>
      <c r="AO119" s="541">
        <v>410.5</v>
      </c>
      <c r="AP119" s="541">
        <v>4.737</v>
      </c>
      <c r="AQ119" s="541">
        <v>4.517</v>
      </c>
      <c r="AR119" s="541">
        <v>147.643</v>
      </c>
      <c r="AS119" s="541">
        <v>779.008</v>
      </c>
      <c r="AT119" s="541">
        <v>101.6</v>
      </c>
      <c r="AU119" s="541">
        <v>134.156</v>
      </c>
      <c r="AV119" s="541">
        <v>139.4</v>
      </c>
      <c r="AW119" s="541">
        <v>341.524</v>
      </c>
      <c r="AX119" s="541">
        <v>1.037</v>
      </c>
      <c r="AY119" s="541">
        <v>251.435</v>
      </c>
      <c r="AZ119" s="541">
        <v>219.68</v>
      </c>
      <c r="BA119" s="541">
        <v>125.997</v>
      </c>
      <c r="BB119" s="541">
        <v>142.0</v>
      </c>
      <c r="BC119" s="541">
        <v>496.264</v>
      </c>
      <c r="BD119" s="541">
        <v>7.33</v>
      </c>
      <c r="BE119" s="541">
        <v>293.219</v>
      </c>
      <c r="BF119" s="541">
        <v>282.026</v>
      </c>
      <c r="BG119" s="541">
        <v>0.749</v>
      </c>
      <c r="BH119" s="541">
        <v>0.468</v>
      </c>
      <c r="BI119" s="541">
        <v>0.626</v>
      </c>
      <c r="BJ119" s="541">
        <v>1.922</v>
      </c>
      <c r="BK119" s="541">
        <v>0.588</v>
      </c>
      <c r="BL119" s="541">
        <v>0.854</v>
      </c>
      <c r="BM119" s="541">
        <v>2.176</v>
      </c>
      <c r="BN119" s="541">
        <v>5.619</v>
      </c>
      <c r="BO119" s="541">
        <v>5.772</v>
      </c>
      <c r="BP119" s="541">
        <v>5.087</v>
      </c>
      <c r="BQ119" s="541">
        <v>93.5</v>
      </c>
      <c r="BR119" s="541">
        <v>1.296</v>
      </c>
      <c r="BS119" s="541">
        <v>115.9</v>
      </c>
      <c r="BT119" s="541">
        <v>148.3</v>
      </c>
      <c r="BU119" s="541"/>
    </row>
    <row r="120">
      <c r="A120" s="535">
        <v>44104.0</v>
      </c>
      <c r="B120" s="537">
        <v>316000.0</v>
      </c>
      <c r="C120" s="537">
        <v>332200.0</v>
      </c>
      <c r="D120" s="538">
        <v>0.028999999999999998</v>
      </c>
      <c r="E120" s="538">
        <v>9.0E-4</v>
      </c>
      <c r="F120" s="538">
        <v>0.0069</v>
      </c>
      <c r="G120" s="538">
        <v>0.01991587</v>
      </c>
      <c r="H120" s="539">
        <v>158.9</v>
      </c>
      <c r="I120" s="540">
        <v>81580.0</v>
      </c>
      <c r="J120" s="537">
        <v>749403.0</v>
      </c>
      <c r="K120" s="537">
        <v>284000.0</v>
      </c>
      <c r="L120" s="537">
        <v>1636000.0</v>
      </c>
      <c r="M120" s="538">
        <v>0.078</v>
      </c>
      <c r="N120" s="370">
        <v>0.028300000000000002</v>
      </c>
      <c r="O120" s="370">
        <v>0.10067065</v>
      </c>
      <c r="P120" s="370">
        <v>0.0282</v>
      </c>
      <c r="Q120" s="370">
        <v>0.013000000000000001</v>
      </c>
      <c r="R120" s="370">
        <v>0.0158</v>
      </c>
      <c r="S120" s="370">
        <v>0.0199</v>
      </c>
      <c r="T120" s="538">
        <v>0.064</v>
      </c>
      <c r="U120" s="537">
        <v>6511000.0</v>
      </c>
      <c r="V120" s="538">
        <v>0.128</v>
      </c>
      <c r="W120" s="537">
        <v>2498700.0</v>
      </c>
      <c r="X120" s="541">
        <v>398.9</v>
      </c>
      <c r="Y120" s="541">
        <v>98.6</v>
      </c>
      <c r="Z120" s="541">
        <v>261.2</v>
      </c>
      <c r="AA120" s="541">
        <v>333.1</v>
      </c>
      <c r="AB120" s="541">
        <v>179.2</v>
      </c>
      <c r="AC120" s="541">
        <v>0.137</v>
      </c>
      <c r="AD120" s="541">
        <v>3.448</v>
      </c>
      <c r="AE120" s="541">
        <v>1.353</v>
      </c>
      <c r="AF120" s="541">
        <v>1.492</v>
      </c>
      <c r="AG120" s="541">
        <v>3.302</v>
      </c>
      <c r="AH120" s="541">
        <v>214.3</v>
      </c>
      <c r="AI120" s="541">
        <v>185.2</v>
      </c>
      <c r="AJ120" s="541">
        <v>522.947</v>
      </c>
      <c r="AK120" s="541">
        <v>269.043</v>
      </c>
      <c r="AL120" s="541">
        <v>271.3</v>
      </c>
      <c r="AM120" s="541">
        <v>158.5</v>
      </c>
      <c r="AN120" s="541">
        <v>115.5</v>
      </c>
      <c r="AO120" s="541">
        <v>410.5</v>
      </c>
      <c r="AP120" s="541">
        <v>4.076</v>
      </c>
      <c r="AQ120" s="541">
        <v>4.487</v>
      </c>
      <c r="AR120" s="541">
        <v>148.193</v>
      </c>
      <c r="AS120" s="541">
        <v>776.793</v>
      </c>
      <c r="AT120" s="541">
        <v>103.9</v>
      </c>
      <c r="AU120" s="541">
        <v>152.968</v>
      </c>
      <c r="AV120" s="541">
        <v>139.9</v>
      </c>
      <c r="AW120" s="541">
        <v>342.986</v>
      </c>
      <c r="AX120" s="541">
        <v>1.064</v>
      </c>
      <c r="AY120" s="541">
        <v>254.266</v>
      </c>
      <c r="AZ120" s="541">
        <v>215.875</v>
      </c>
      <c r="BA120" s="541">
        <v>126.965</v>
      </c>
      <c r="BB120" s="541">
        <v>136.0</v>
      </c>
      <c r="BC120" s="541">
        <v>504.337</v>
      </c>
      <c r="BD120" s="541">
        <v>7.26</v>
      </c>
      <c r="BE120" s="541">
        <v>297.08</v>
      </c>
      <c r="BF120" s="541">
        <v>286.396</v>
      </c>
      <c r="BG120" s="541">
        <v>0.777</v>
      </c>
      <c r="BH120" s="541">
        <v>0.451</v>
      </c>
      <c r="BI120" s="541">
        <v>0.63</v>
      </c>
      <c r="BJ120" s="541">
        <v>1.847</v>
      </c>
      <c r="BK120" s="541">
        <v>0.574</v>
      </c>
      <c r="BL120" s="541">
        <v>0.798</v>
      </c>
      <c r="BM120" s="541">
        <v>2.176</v>
      </c>
      <c r="BN120" s="541">
        <v>5.611</v>
      </c>
      <c r="BO120" s="541">
        <v>5.619</v>
      </c>
      <c r="BP120" s="541">
        <v>5.024</v>
      </c>
      <c r="BQ120" s="541">
        <v>93.5</v>
      </c>
      <c r="BR120" s="541">
        <v>1.296</v>
      </c>
      <c r="BS120" s="541">
        <v>116.0</v>
      </c>
      <c r="BT120" s="541">
        <v>150.3</v>
      </c>
      <c r="BU120" s="541"/>
    </row>
    <row r="121">
      <c r="A121" s="535">
        <v>44196.0</v>
      </c>
      <c r="B121" s="537">
        <v>338600.0</v>
      </c>
      <c r="C121" s="537">
        <v>339300.0</v>
      </c>
      <c r="D121" s="538">
        <v>0.0267</v>
      </c>
      <c r="E121" s="538">
        <v>9.0E-4</v>
      </c>
      <c r="F121" s="538">
        <v>0.009300000000000001</v>
      </c>
      <c r="G121" s="538">
        <v>0.01603908</v>
      </c>
      <c r="H121" s="539">
        <v>187.1</v>
      </c>
      <c r="I121" s="540">
        <v>81580.0</v>
      </c>
      <c r="J121" s="537">
        <v>612307.0</v>
      </c>
      <c r="K121" s="537">
        <v>297000.0</v>
      </c>
      <c r="L121" s="537">
        <v>1752000.0</v>
      </c>
      <c r="M121" s="538">
        <v>0.067</v>
      </c>
      <c r="N121" s="370">
        <v>0.0275</v>
      </c>
      <c r="O121" s="370">
        <v>0.10404484</v>
      </c>
      <c r="P121" s="370">
        <v>0.028399999999999998</v>
      </c>
      <c r="Q121" s="370">
        <v>0.0124</v>
      </c>
      <c r="R121" s="370">
        <v>0.016399999999999998</v>
      </c>
      <c r="S121" s="370">
        <v>0.021</v>
      </c>
      <c r="T121" s="538">
        <v>0.064</v>
      </c>
      <c r="U121" s="537">
        <v>6773000.0</v>
      </c>
      <c r="V121" s="538">
        <v>0.11699999999999999</v>
      </c>
      <c r="W121" s="537">
        <v>2749800.0</v>
      </c>
      <c r="X121" s="541">
        <v>340.3</v>
      </c>
      <c r="Y121" s="541">
        <v>101.2</v>
      </c>
      <c r="Z121" s="541">
        <v>258.7</v>
      </c>
      <c r="AA121" s="541">
        <v>333.4</v>
      </c>
      <c r="AB121" s="541">
        <v>178.8</v>
      </c>
      <c r="AC121" s="541">
        <v>0.136</v>
      </c>
      <c r="AD121" s="541">
        <v>3.535</v>
      </c>
      <c r="AE121" s="541">
        <v>1.481</v>
      </c>
      <c r="AF121" s="541">
        <v>1.538</v>
      </c>
      <c r="AG121" s="541">
        <v>3.293</v>
      </c>
      <c r="AH121" s="541">
        <v>215.2</v>
      </c>
      <c r="AI121" s="541">
        <v>185.0</v>
      </c>
      <c r="AJ121" s="541">
        <v>519.866</v>
      </c>
      <c r="AK121" s="541">
        <v>270.781</v>
      </c>
      <c r="AL121" s="541">
        <v>271.7</v>
      </c>
      <c r="AM121" s="541">
        <v>159.0</v>
      </c>
      <c r="AN121" s="541">
        <v>112.6</v>
      </c>
      <c r="AO121" s="541">
        <v>410.6</v>
      </c>
      <c r="AP121" s="541">
        <v>3.951</v>
      </c>
      <c r="AQ121" s="541">
        <v>4.52</v>
      </c>
      <c r="AR121" s="541">
        <v>148.363</v>
      </c>
      <c r="AS121" s="541">
        <v>780.892</v>
      </c>
      <c r="AT121" s="541">
        <v>108.0</v>
      </c>
      <c r="AU121" s="541">
        <v>154.216</v>
      </c>
      <c r="AV121" s="541">
        <v>140.8</v>
      </c>
      <c r="AW121" s="541">
        <v>344.125</v>
      </c>
      <c r="AX121" s="541">
        <v>1.114</v>
      </c>
      <c r="AY121" s="541">
        <v>256.456</v>
      </c>
      <c r="AZ121" s="541">
        <v>220.685</v>
      </c>
      <c r="BA121" s="541">
        <v>127.367</v>
      </c>
      <c r="BB121" s="541">
        <v>118.4</v>
      </c>
      <c r="BC121" s="541">
        <v>512.447</v>
      </c>
      <c r="BD121" s="541">
        <v>7.289</v>
      </c>
      <c r="BE121" s="541">
        <v>299.369</v>
      </c>
      <c r="BF121" s="541">
        <v>290.861</v>
      </c>
      <c r="BG121" s="541">
        <v>0.789</v>
      </c>
      <c r="BH121" s="541">
        <v>0.45</v>
      </c>
      <c r="BI121" s="541">
        <v>0.674</v>
      </c>
      <c r="BJ121" s="541">
        <v>1.893</v>
      </c>
      <c r="BK121" s="541">
        <v>0.572</v>
      </c>
      <c r="BL121" s="541">
        <v>0.749</v>
      </c>
      <c r="BM121" s="541">
        <v>2.176</v>
      </c>
      <c r="BN121" s="541">
        <v>5.54</v>
      </c>
      <c r="BO121" s="541">
        <v>5.831</v>
      </c>
      <c r="BP121" s="541">
        <v>5.077</v>
      </c>
      <c r="BQ121" s="541">
        <v>93.5</v>
      </c>
      <c r="BR121" s="541">
        <v>1.329</v>
      </c>
      <c r="BS121" s="541">
        <v>115.3</v>
      </c>
      <c r="BT121" s="541">
        <v>151.0</v>
      </c>
      <c r="BU121" s="541"/>
    </row>
    <row r="122">
      <c r="A122" s="535">
        <v>44286.0</v>
      </c>
      <c r="B122" s="537">
        <v>355000.0</v>
      </c>
      <c r="C122" s="537">
        <v>342700.0</v>
      </c>
      <c r="D122" s="538">
        <v>0.0317</v>
      </c>
      <c r="E122" s="538">
        <v>7.000000000000001E-4</v>
      </c>
      <c r="F122" s="538">
        <v>0.0174</v>
      </c>
      <c r="G122" s="538">
        <v>0.015926020000000003</v>
      </c>
      <c r="H122" s="539">
        <v>157.2</v>
      </c>
      <c r="I122" s="540">
        <v>81270.0</v>
      </c>
      <c r="J122" s="537">
        <v>440592.0</v>
      </c>
      <c r="K122" s="537">
        <v>309000.0</v>
      </c>
      <c r="L122" s="537">
        <v>1756000.0</v>
      </c>
      <c r="M122" s="538">
        <v>0.061</v>
      </c>
      <c r="N122" s="370">
        <v>0.0268</v>
      </c>
      <c r="O122" s="370">
        <v>0.09084982</v>
      </c>
      <c r="P122" s="370">
        <v>0.0263</v>
      </c>
      <c r="Q122" s="370">
        <v>0.0116</v>
      </c>
      <c r="R122" s="370">
        <v>0.0148</v>
      </c>
      <c r="S122" s="370">
        <v>0.0188</v>
      </c>
      <c r="T122" s="538">
        <v>0.068</v>
      </c>
      <c r="U122" s="537">
        <v>8470000.0</v>
      </c>
      <c r="V122" s="538">
        <v>0.10800000000000001</v>
      </c>
      <c r="W122" s="537">
        <v>2886200.0</v>
      </c>
      <c r="X122" s="541">
        <v>441.8</v>
      </c>
      <c r="Y122" s="541">
        <v>112.4</v>
      </c>
      <c r="Z122" s="541">
        <v>264.4</v>
      </c>
      <c r="AA122" s="541">
        <v>338.7</v>
      </c>
      <c r="AB122" s="541">
        <v>182.1</v>
      </c>
      <c r="AC122" s="541">
        <v>0.138</v>
      </c>
      <c r="AD122" s="541">
        <v>3.348</v>
      </c>
      <c r="AE122" s="541">
        <v>1.625</v>
      </c>
      <c r="AF122" s="541">
        <v>1.526</v>
      </c>
      <c r="AG122" s="541">
        <v>3.291</v>
      </c>
      <c r="AH122" s="541">
        <v>215.2</v>
      </c>
      <c r="AI122" s="541">
        <v>178.4</v>
      </c>
      <c r="AJ122" s="541">
        <v>523.943</v>
      </c>
      <c r="AK122" s="541">
        <v>271.756</v>
      </c>
      <c r="AL122" s="541">
        <v>282.2</v>
      </c>
      <c r="AM122" s="541">
        <v>162.8</v>
      </c>
      <c r="AN122" s="541">
        <v>114.1</v>
      </c>
      <c r="AO122" s="541">
        <v>438.9</v>
      </c>
      <c r="AP122" s="541">
        <v>4.042</v>
      </c>
      <c r="AQ122" s="541">
        <v>4.671</v>
      </c>
      <c r="AR122" s="541">
        <v>149.147</v>
      </c>
      <c r="AS122" s="541">
        <v>782.375</v>
      </c>
      <c r="AT122" s="541">
        <v>111.6</v>
      </c>
      <c r="AU122" s="541">
        <v>154.93</v>
      </c>
      <c r="AV122" s="541">
        <v>139.8</v>
      </c>
      <c r="AW122" s="541">
        <v>345.669</v>
      </c>
      <c r="AX122" s="541">
        <v>1.144</v>
      </c>
      <c r="AY122" s="541">
        <v>259.204</v>
      </c>
      <c r="AZ122" s="541">
        <v>218.036</v>
      </c>
      <c r="BA122" s="541">
        <v>128.35</v>
      </c>
      <c r="BB122" s="541">
        <v>136.2</v>
      </c>
      <c r="BC122" s="541">
        <v>512.135</v>
      </c>
      <c r="BD122" s="541">
        <v>7.244</v>
      </c>
      <c r="BE122" s="541">
        <v>300.897</v>
      </c>
      <c r="BF122" s="541">
        <v>294.98</v>
      </c>
      <c r="BG122" s="541">
        <v>0.772</v>
      </c>
      <c r="BH122" s="541">
        <v>0.436</v>
      </c>
      <c r="BI122" s="541">
        <v>0.675</v>
      </c>
      <c r="BJ122" s="541">
        <v>1.768</v>
      </c>
      <c r="BK122" s="541">
        <v>0.594</v>
      </c>
      <c r="BL122" s="541">
        <v>0.786</v>
      </c>
      <c r="BM122" s="541">
        <v>2.176</v>
      </c>
      <c r="BN122" s="541">
        <v>5.682</v>
      </c>
      <c r="BO122" s="541">
        <v>5.852</v>
      </c>
      <c r="BP122" s="541">
        <v>5.043</v>
      </c>
      <c r="BQ122" s="541">
        <v>93.5</v>
      </c>
      <c r="BR122" s="541">
        <v>1.266</v>
      </c>
      <c r="BS122" s="541">
        <v>115.8</v>
      </c>
      <c r="BT122" s="541">
        <v>155.3</v>
      </c>
      <c r="BU122" s="541"/>
    </row>
    <row r="123">
      <c r="A123" s="535">
        <v>44377.0</v>
      </c>
      <c r="B123" s="537">
        <v>367800.0</v>
      </c>
      <c r="C123" s="537">
        <v>361100.0</v>
      </c>
      <c r="D123" s="538">
        <v>0.0302</v>
      </c>
      <c r="E123" s="538">
        <v>8.0E-4</v>
      </c>
      <c r="F123" s="538">
        <v>0.014499999999999999</v>
      </c>
      <c r="G123" s="538">
        <v>0.02564809</v>
      </c>
      <c r="H123" s="539">
        <v>148.4</v>
      </c>
      <c r="I123" s="540">
        <v>81270.0</v>
      </c>
      <c r="J123" s="537">
        <v>492432.0</v>
      </c>
      <c r="K123" s="537">
        <v>348000.0</v>
      </c>
      <c r="L123" s="537">
        <v>1654000.0</v>
      </c>
      <c r="M123" s="538">
        <v>0.059000000000000004</v>
      </c>
      <c r="N123" s="370">
        <v>0.0248</v>
      </c>
      <c r="O123" s="370">
        <v>0.09889169</v>
      </c>
      <c r="P123" s="370">
        <v>0.02</v>
      </c>
      <c r="Q123" s="370">
        <v>0.0106</v>
      </c>
      <c r="R123" s="370">
        <v>0.013200000000000002</v>
      </c>
      <c r="S123" s="370">
        <v>0.0159</v>
      </c>
      <c r="T123" s="538">
        <v>0.062</v>
      </c>
      <c r="U123" s="537">
        <v>1.0298E7</v>
      </c>
      <c r="V123" s="538">
        <v>0.098</v>
      </c>
      <c r="W123" s="537">
        <v>2851800.0</v>
      </c>
      <c r="X123" s="541">
        <v>550.9</v>
      </c>
      <c r="Y123" s="541">
        <v>117.9</v>
      </c>
      <c r="Z123" s="541">
        <v>282.2</v>
      </c>
      <c r="AA123" s="541">
        <v>348.5</v>
      </c>
      <c r="AB123" s="541">
        <v>185.7</v>
      </c>
      <c r="AC123" s="541">
        <v>0.142</v>
      </c>
      <c r="AD123" s="541">
        <v>3.557</v>
      </c>
      <c r="AE123" s="541">
        <v>1.642</v>
      </c>
      <c r="AF123" s="541">
        <v>1.51</v>
      </c>
      <c r="AG123" s="541">
        <v>3.353</v>
      </c>
      <c r="AH123" s="541">
        <v>216.0</v>
      </c>
      <c r="AI123" s="541">
        <v>180.2</v>
      </c>
      <c r="AJ123" s="541">
        <v>523.117</v>
      </c>
      <c r="AK123" s="541">
        <v>276.002</v>
      </c>
      <c r="AL123" s="541">
        <v>309.7</v>
      </c>
      <c r="AM123" s="541">
        <v>168.0</v>
      </c>
      <c r="AN123" s="541">
        <v>114.5</v>
      </c>
      <c r="AO123" s="541">
        <v>500.9</v>
      </c>
      <c r="AP123" s="541">
        <v>4.357</v>
      </c>
      <c r="AQ123" s="541">
        <v>4.605</v>
      </c>
      <c r="AR123" s="541">
        <v>152.863</v>
      </c>
      <c r="AS123" s="541">
        <v>787.661</v>
      </c>
      <c r="AT123" s="541">
        <v>118.0</v>
      </c>
      <c r="AU123" s="541">
        <v>194.846</v>
      </c>
      <c r="AV123" s="541">
        <v>140.8</v>
      </c>
      <c r="AW123" s="541">
        <v>348.091</v>
      </c>
      <c r="AX123" s="541">
        <v>1.219</v>
      </c>
      <c r="AY123" s="541">
        <v>260.4</v>
      </c>
      <c r="AZ123" s="541">
        <v>257.579</v>
      </c>
      <c r="BA123" s="541">
        <v>131.131</v>
      </c>
      <c r="BB123" s="541">
        <v>142.3</v>
      </c>
      <c r="BC123" s="541">
        <v>521.734</v>
      </c>
      <c r="BD123" s="541">
        <v>7.339</v>
      </c>
      <c r="BE123" s="541">
        <v>305.634</v>
      </c>
      <c r="BF123" s="541">
        <v>293.908</v>
      </c>
      <c r="BG123" s="541">
        <v>0.778</v>
      </c>
      <c r="BH123" s="541">
        <v>0.356</v>
      </c>
      <c r="BI123" s="541">
        <v>0.675</v>
      </c>
      <c r="BJ123" s="541">
        <v>1.83</v>
      </c>
      <c r="BK123" s="541">
        <v>0.595</v>
      </c>
      <c r="BL123" s="541">
        <v>0.769</v>
      </c>
      <c r="BM123" s="541">
        <v>3.154</v>
      </c>
      <c r="BN123" s="541">
        <v>5.386</v>
      </c>
      <c r="BO123" s="541">
        <v>6.67</v>
      </c>
      <c r="BP123" s="541">
        <v>5.02</v>
      </c>
      <c r="BQ123" s="541">
        <v>93.5</v>
      </c>
      <c r="BR123" s="541">
        <v>1.354</v>
      </c>
      <c r="BS123" s="541">
        <v>117.0</v>
      </c>
      <c r="BT123" s="541">
        <v>153.7</v>
      </c>
      <c r="BU123" s="541"/>
    </row>
    <row r="124">
      <c r="A124" s="535">
        <v>44469.0</v>
      </c>
      <c r="B124" s="537">
        <v>395200.0</v>
      </c>
      <c r="C124" s="537">
        <v>398500.0</v>
      </c>
      <c r="D124" s="538">
        <v>0.0301</v>
      </c>
      <c r="E124" s="538">
        <v>8.0E-4</v>
      </c>
      <c r="F124" s="538">
        <v>0.0152</v>
      </c>
      <c r="G124" s="538">
        <v>0.026074959999999998</v>
      </c>
      <c r="H124" s="539">
        <v>148.4</v>
      </c>
      <c r="I124" s="540">
        <v>81270.0</v>
      </c>
      <c r="J124" s="537">
        <v>578079.0</v>
      </c>
      <c r="K124" s="537">
        <v>375000.0</v>
      </c>
      <c r="L124" s="537">
        <v>1640000.0</v>
      </c>
      <c r="M124" s="538">
        <v>0.047</v>
      </c>
      <c r="N124" s="370">
        <v>0.023</v>
      </c>
      <c r="O124" s="370">
        <v>0.10057423</v>
      </c>
      <c r="P124" s="370">
        <v>0.0149</v>
      </c>
      <c r="Q124" s="370">
        <v>0.0103</v>
      </c>
      <c r="R124" s="370">
        <v>0.0128</v>
      </c>
      <c r="S124" s="370">
        <v>0.015300000000000001</v>
      </c>
      <c r="T124" s="538">
        <v>0.058</v>
      </c>
      <c r="U124" s="537">
        <v>1.0879E7</v>
      </c>
      <c r="V124" s="538">
        <v>0.084</v>
      </c>
      <c r="W124" s="537">
        <v>2893800.0</v>
      </c>
      <c r="X124" s="541">
        <v>273.862</v>
      </c>
      <c r="Y124" s="541">
        <v>127.979</v>
      </c>
      <c r="Z124" s="541">
        <v>296.242</v>
      </c>
      <c r="AA124" s="541">
        <v>353.283</v>
      </c>
      <c r="AB124" s="541">
        <v>190.941</v>
      </c>
      <c r="AC124" s="541">
        <v>0.144</v>
      </c>
      <c r="AD124" s="541">
        <v>3.585</v>
      </c>
      <c r="AE124" s="541">
        <v>1.835</v>
      </c>
      <c r="AF124" s="541">
        <v>1.58</v>
      </c>
      <c r="AG124" s="541">
        <v>3.517</v>
      </c>
      <c r="AH124" s="541">
        <v>216.87</v>
      </c>
      <c r="AI124" s="541">
        <v>182.003</v>
      </c>
      <c r="AJ124" s="541">
        <v>525.098</v>
      </c>
      <c r="AK124" s="541">
        <v>281.299</v>
      </c>
      <c r="AL124" s="541">
        <v>335.777</v>
      </c>
      <c r="AM124" s="541">
        <v>174.509</v>
      </c>
      <c r="AN124" s="541">
        <v>115.956</v>
      </c>
      <c r="AO124" s="541">
        <v>549.389</v>
      </c>
      <c r="AP124" s="541">
        <v>4.504</v>
      </c>
      <c r="AQ124" s="541">
        <v>4.733</v>
      </c>
      <c r="AR124" s="541">
        <v>158.454</v>
      </c>
      <c r="AS124" s="541">
        <v>792.218</v>
      </c>
      <c r="AT124" s="541">
        <v>123.915</v>
      </c>
      <c r="AU124" s="541">
        <v>190.308</v>
      </c>
      <c r="AV124" s="541">
        <v>141.787</v>
      </c>
      <c r="AW124" s="541">
        <v>351.323</v>
      </c>
      <c r="AX124" s="541">
        <v>1.302</v>
      </c>
      <c r="AY124" s="541">
        <v>263.747</v>
      </c>
      <c r="AZ124" s="541">
        <v>219.394</v>
      </c>
      <c r="BA124" s="541">
        <v>133.462</v>
      </c>
      <c r="BB124" s="541">
        <v>148.45</v>
      </c>
      <c r="BC124" s="541">
        <v>527.824</v>
      </c>
      <c r="BD124" s="541">
        <v>7.465</v>
      </c>
      <c r="BE124" s="541">
        <v>310.996</v>
      </c>
      <c r="BF124" s="541">
        <v>300.838</v>
      </c>
      <c r="BG124" s="541">
        <v>0.798</v>
      </c>
      <c r="BH124" s="541">
        <v>0.382</v>
      </c>
      <c r="BI124" s="541">
        <v>0.688</v>
      </c>
      <c r="BJ124" s="541">
        <v>1.828</v>
      </c>
      <c r="BK124" s="541">
        <v>0.597</v>
      </c>
      <c r="BL124" s="541">
        <v>0.798</v>
      </c>
      <c r="BM124" s="541">
        <v>3.269</v>
      </c>
      <c r="BN124" s="541">
        <v>5.387</v>
      </c>
      <c r="BO124" s="541">
        <v>7.22</v>
      </c>
      <c r="BP124" s="541">
        <v>5.058</v>
      </c>
      <c r="BQ124" s="541">
        <v>98.903</v>
      </c>
      <c r="BR124" s="541">
        <v>1.448</v>
      </c>
      <c r="BS124" s="541">
        <v>117.513</v>
      </c>
      <c r="BT124" s="541">
        <v>154.763</v>
      </c>
      <c r="BU124" s="541"/>
    </row>
    <row r="125">
      <c r="A125" s="535">
        <v>44561.0</v>
      </c>
      <c r="B125" s="537">
        <v>414000.0</v>
      </c>
      <c r="C125" s="537">
        <v>410600.0</v>
      </c>
      <c r="D125" s="538">
        <v>0.0311</v>
      </c>
      <c r="E125" s="538">
        <v>8.0E-4</v>
      </c>
      <c r="F125" s="538">
        <v>0.0152</v>
      </c>
      <c r="G125" s="538">
        <v>0.03458986</v>
      </c>
      <c r="H125" s="539">
        <v>146.3</v>
      </c>
      <c r="I125" s="540">
        <v>81270.0</v>
      </c>
      <c r="J125" s="537">
        <v>445310.0</v>
      </c>
      <c r="K125" s="537">
        <v>387000.0</v>
      </c>
      <c r="L125" s="537">
        <v>1919000.0</v>
      </c>
      <c r="M125" s="538">
        <v>0.039</v>
      </c>
      <c r="N125" s="370">
        <v>0.0229</v>
      </c>
      <c r="O125" s="370">
        <v>0.10281331</v>
      </c>
      <c r="P125" s="370">
        <v>0.010400000000000001</v>
      </c>
      <c r="Q125" s="370">
        <v>0.011200000000000002</v>
      </c>
      <c r="R125" s="370">
        <v>0.0131</v>
      </c>
      <c r="S125" s="370">
        <v>0.015700000000000002</v>
      </c>
      <c r="T125" s="538">
        <v>0.056</v>
      </c>
      <c r="U125" s="537">
        <v>1.1417E7</v>
      </c>
      <c r="V125" s="538">
        <v>0.073</v>
      </c>
      <c r="W125" s="537">
        <v>3097100.0</v>
      </c>
      <c r="X125" s="541">
        <v>384.514</v>
      </c>
      <c r="Y125" s="541">
        <v>135.924</v>
      </c>
      <c r="Z125" s="541">
        <v>309.489</v>
      </c>
      <c r="AA125" s="541">
        <v>358.114</v>
      </c>
      <c r="AB125" s="541">
        <v>193.806</v>
      </c>
      <c r="AC125" s="541">
        <v>0.142</v>
      </c>
      <c r="AD125" s="541">
        <v>3.743</v>
      </c>
      <c r="AE125" s="541">
        <v>1.788</v>
      </c>
      <c r="AF125" s="541">
        <v>1.532</v>
      </c>
      <c r="AG125" s="541">
        <v>3.725</v>
      </c>
      <c r="AH125" s="541">
        <v>216.824</v>
      </c>
      <c r="AI125" s="541">
        <v>182.548</v>
      </c>
      <c r="AJ125" s="541">
        <v>531.041</v>
      </c>
      <c r="AK125" s="541">
        <v>287.798</v>
      </c>
      <c r="AL125" s="541">
        <v>377.523</v>
      </c>
      <c r="AM125" s="541">
        <v>182.199</v>
      </c>
      <c r="AN125" s="541">
        <v>117.323</v>
      </c>
      <c r="AO125" s="541">
        <v>566.131</v>
      </c>
      <c r="AP125" s="541">
        <v>4.604</v>
      </c>
      <c r="AQ125" s="541">
        <v>4.965</v>
      </c>
      <c r="AR125" s="541">
        <v>165.122</v>
      </c>
      <c r="AS125" s="541">
        <v>797.425</v>
      </c>
      <c r="AT125" s="541">
        <v>125.748</v>
      </c>
      <c r="AU125" s="541">
        <v>211.728</v>
      </c>
      <c r="AV125" s="541">
        <v>143.099</v>
      </c>
      <c r="AW125" s="541">
        <v>355.551</v>
      </c>
      <c r="AX125" s="541">
        <v>1.402</v>
      </c>
      <c r="AY125" s="541">
        <v>265.365</v>
      </c>
      <c r="AZ125" s="541">
        <v>225.937</v>
      </c>
      <c r="BA125" s="541">
        <v>136.787</v>
      </c>
      <c r="BB125" s="541">
        <v>154.63</v>
      </c>
      <c r="BC125" s="541">
        <v>527.043</v>
      </c>
      <c r="BD125" s="541">
        <v>7.428</v>
      </c>
      <c r="BE125" s="541">
        <v>317.372</v>
      </c>
      <c r="BF125" s="541">
        <v>302.994</v>
      </c>
      <c r="BG125" s="541">
        <v>0.82</v>
      </c>
      <c r="BH125" s="541">
        <v>0.388</v>
      </c>
      <c r="BI125" s="541">
        <v>0.691</v>
      </c>
      <c r="BJ125" s="541">
        <v>1.906</v>
      </c>
      <c r="BK125" s="541">
        <v>0.622</v>
      </c>
      <c r="BL125" s="541">
        <v>0.778</v>
      </c>
      <c r="BM125" s="541">
        <v>3.269</v>
      </c>
      <c r="BN125" s="541">
        <v>5.257</v>
      </c>
      <c r="BO125" s="541">
        <v>7.211</v>
      </c>
      <c r="BP125" s="541">
        <v>5.15</v>
      </c>
      <c r="BQ125" s="541">
        <v>99.449</v>
      </c>
      <c r="BR125" s="541">
        <v>1.448</v>
      </c>
      <c r="BS125" s="541">
        <v>123.313</v>
      </c>
      <c r="BT125" s="541">
        <v>156.432</v>
      </c>
      <c r="BU125" s="541"/>
    </row>
    <row r="126">
      <c r="A126" s="535">
        <v>44651.0</v>
      </c>
      <c r="B126" s="537">
        <v>413500.0</v>
      </c>
      <c r="C126" s="537">
        <v>420100.0</v>
      </c>
      <c r="D126" s="538">
        <v>0.0467</v>
      </c>
      <c r="E126" s="538">
        <v>0.002</v>
      </c>
      <c r="F126" s="538">
        <v>0.0232</v>
      </c>
      <c r="G126" s="538">
        <v>0.04538679</v>
      </c>
      <c r="H126" s="539">
        <v>118.8</v>
      </c>
      <c r="I126" s="540">
        <v>79500.0</v>
      </c>
      <c r="J126" s="537">
        <v>354019.0</v>
      </c>
      <c r="K126" s="537">
        <v>408000.0</v>
      </c>
      <c r="L126" s="537">
        <v>1868000.0</v>
      </c>
      <c r="M126" s="538">
        <v>0.037000000000000005</v>
      </c>
      <c r="N126" s="370">
        <v>0.0209</v>
      </c>
      <c r="O126" s="370">
        <v>0.10512948</v>
      </c>
      <c r="P126" s="370">
        <v>0.008100000000000001</v>
      </c>
      <c r="Q126" s="370">
        <v>0.0105</v>
      </c>
      <c r="R126" s="370">
        <v>0.0124</v>
      </c>
      <c r="S126" s="370">
        <v>0.0169</v>
      </c>
      <c r="T126" s="538">
        <v>0.058</v>
      </c>
      <c r="U126" s="537">
        <v>1.2134E7</v>
      </c>
      <c r="V126" s="538">
        <v>0.07</v>
      </c>
      <c r="W126" s="537">
        <v>3176100.0</v>
      </c>
      <c r="X126" s="541">
        <v>540.749</v>
      </c>
      <c r="Y126" s="541">
        <v>150.012</v>
      </c>
      <c r="Z126" s="541">
        <v>324.416</v>
      </c>
      <c r="AA126" s="541">
        <v>401.323</v>
      </c>
      <c r="AB126" s="541">
        <v>201.617</v>
      </c>
      <c r="AC126" s="541">
        <v>0.15</v>
      </c>
      <c r="AD126" s="541">
        <v>3.917</v>
      </c>
      <c r="AE126" s="541">
        <v>2.046</v>
      </c>
      <c r="AF126" s="541">
        <v>1.607</v>
      </c>
      <c r="AG126" s="541">
        <v>3.87</v>
      </c>
      <c r="AH126" s="541">
        <v>217.577</v>
      </c>
      <c r="AI126" s="541">
        <v>184.086</v>
      </c>
      <c r="AJ126" s="541">
        <v>538.973</v>
      </c>
      <c r="AK126" s="541">
        <v>295.713</v>
      </c>
      <c r="AL126" s="541">
        <v>395.551</v>
      </c>
      <c r="AM126" s="541">
        <v>195.979</v>
      </c>
      <c r="AN126" s="541">
        <v>120.91</v>
      </c>
      <c r="AO126" s="541">
        <v>566.605</v>
      </c>
      <c r="AP126" s="541">
        <v>4.757</v>
      </c>
      <c r="AQ126" s="541">
        <v>5.41</v>
      </c>
      <c r="AR126" s="541">
        <v>170.323</v>
      </c>
      <c r="AS126" s="541">
        <v>801.733</v>
      </c>
      <c r="AT126" s="541">
        <v>124.699</v>
      </c>
      <c r="AU126" s="541">
        <v>209.646</v>
      </c>
      <c r="AV126" s="541">
        <v>143.059</v>
      </c>
      <c r="AW126" s="541">
        <v>361.0</v>
      </c>
      <c r="AX126" s="541">
        <v>1.411</v>
      </c>
      <c r="AY126" s="541">
        <v>269.621</v>
      </c>
      <c r="AZ126" s="541">
        <v>250.489</v>
      </c>
      <c r="BA126" s="541">
        <v>141.358</v>
      </c>
      <c r="BB126" s="541">
        <v>159.7</v>
      </c>
      <c r="BC126" s="541">
        <v>533.535</v>
      </c>
      <c r="BD126" s="541">
        <v>7.379</v>
      </c>
      <c r="BE126" s="541">
        <v>321.689</v>
      </c>
      <c r="BF126" s="541">
        <v>308.692</v>
      </c>
      <c r="BG126" s="541">
        <v>0.871</v>
      </c>
      <c r="BH126" s="541">
        <v>0.448</v>
      </c>
      <c r="BI126" s="541">
        <v>0.739</v>
      </c>
      <c r="BJ126" s="541">
        <v>1.827</v>
      </c>
      <c r="BK126" s="541">
        <v>0.642</v>
      </c>
      <c r="BL126" s="541">
        <v>0.825</v>
      </c>
      <c r="BM126" s="541">
        <v>3.154</v>
      </c>
      <c r="BN126" s="541">
        <v>5.486</v>
      </c>
      <c r="BO126" s="541">
        <v>7.203</v>
      </c>
      <c r="BP126" s="541">
        <v>5.487</v>
      </c>
      <c r="BQ126" s="541">
        <v>99.449</v>
      </c>
      <c r="BR126" s="541">
        <v>1.48</v>
      </c>
      <c r="BS126" s="541">
        <v>124.998</v>
      </c>
      <c r="BT126" s="541">
        <v>161.771</v>
      </c>
      <c r="BU126" s="541"/>
    </row>
    <row r="127">
      <c r="A127" s="535">
        <v>44742.0</v>
      </c>
      <c r="B127" s="537">
        <v>437700.0</v>
      </c>
      <c r="C127" s="537">
        <v>431700.0</v>
      </c>
      <c r="D127" s="538">
        <v>0.057</v>
      </c>
      <c r="E127" s="538">
        <v>0.0121</v>
      </c>
      <c r="F127" s="538">
        <v>0.0298</v>
      </c>
      <c r="G127" s="538">
        <v>0.0540253</v>
      </c>
      <c r="H127" s="539">
        <v>94.5</v>
      </c>
      <c r="I127" s="540">
        <v>79500.0</v>
      </c>
      <c r="J127" s="537">
        <v>573660.0</v>
      </c>
      <c r="K127" s="537">
        <v>446000.0</v>
      </c>
      <c r="L127" s="537">
        <v>1737000.0</v>
      </c>
      <c r="M127" s="538">
        <v>0.036000000000000004</v>
      </c>
      <c r="N127" s="370">
        <v>0.0196</v>
      </c>
      <c r="O127" s="370">
        <v>0.10719184000000001</v>
      </c>
      <c r="P127" s="370">
        <v>0.0063</v>
      </c>
      <c r="Q127" s="370">
        <v>0.0103</v>
      </c>
      <c r="R127" s="370">
        <v>0.011899999999999999</v>
      </c>
      <c r="S127" s="370">
        <v>0.0183</v>
      </c>
      <c r="T127" s="538">
        <v>0.056</v>
      </c>
      <c r="U127" s="537">
        <v>1.1256E7</v>
      </c>
      <c r="V127" s="538">
        <v>0.067</v>
      </c>
      <c r="W127" s="537">
        <v>3094000.0</v>
      </c>
      <c r="X127" s="541">
        <v>337.437</v>
      </c>
      <c r="Y127" s="541">
        <v>169.545</v>
      </c>
      <c r="Z127" s="541">
        <v>339.491</v>
      </c>
      <c r="AA127" s="541">
        <v>394.619</v>
      </c>
      <c r="AB127" s="541">
        <v>210.312</v>
      </c>
      <c r="AC127" s="541">
        <v>0.16</v>
      </c>
      <c r="AD127" s="541">
        <v>4.153</v>
      </c>
      <c r="AE127" s="541">
        <v>2.707</v>
      </c>
      <c r="AF127" s="541">
        <v>1.691</v>
      </c>
      <c r="AG127" s="541">
        <v>4.568</v>
      </c>
      <c r="AH127" s="541">
        <v>218.656</v>
      </c>
      <c r="AI127" s="541">
        <v>186.857</v>
      </c>
      <c r="AJ127" s="541">
        <v>546.84</v>
      </c>
      <c r="AK127" s="541">
        <v>304.845</v>
      </c>
      <c r="AL127" s="541">
        <v>408.593</v>
      </c>
      <c r="AM127" s="541">
        <v>205.71</v>
      </c>
      <c r="AN127" s="541">
        <v>127.561</v>
      </c>
      <c r="AO127" s="541">
        <v>569.07</v>
      </c>
      <c r="AP127" s="541">
        <v>4.889</v>
      </c>
      <c r="AQ127" s="541">
        <v>5.793</v>
      </c>
      <c r="AR127" s="541">
        <v>175.693</v>
      </c>
      <c r="AS127" s="541">
        <v>808.748</v>
      </c>
      <c r="AT127" s="541">
        <v>126.194</v>
      </c>
      <c r="AU127" s="541">
        <v>208.687</v>
      </c>
      <c r="AV127" s="541">
        <v>143.924</v>
      </c>
      <c r="AW127" s="541">
        <v>368.231</v>
      </c>
      <c r="AX127" s="541">
        <v>1.699</v>
      </c>
      <c r="AY127" s="541">
        <v>271.925</v>
      </c>
      <c r="AZ127" s="541">
        <v>318.712</v>
      </c>
      <c r="BA127" s="541">
        <v>143.586</v>
      </c>
      <c r="BB127" s="541">
        <v>187.2</v>
      </c>
      <c r="BC127" s="541">
        <v>547.134</v>
      </c>
      <c r="BD127" s="541">
        <v>7.255</v>
      </c>
      <c r="BE127" s="541">
        <v>329.033</v>
      </c>
      <c r="BF127" s="541">
        <v>312.519</v>
      </c>
      <c r="BG127" s="541">
        <v>0.924</v>
      </c>
      <c r="BH127" s="541">
        <v>0.498</v>
      </c>
      <c r="BI127" s="541">
        <v>0.765</v>
      </c>
      <c r="BJ127" s="541">
        <v>1.842</v>
      </c>
      <c r="BK127" s="541">
        <v>0.64</v>
      </c>
      <c r="BL127" s="541">
        <v>0.891</v>
      </c>
      <c r="BM127" s="541">
        <v>2.973</v>
      </c>
      <c r="BN127" s="541">
        <v>5.777</v>
      </c>
      <c r="BO127" s="541">
        <v>7.403</v>
      </c>
      <c r="BP127" s="541">
        <v>5.766</v>
      </c>
      <c r="BQ127" s="541">
        <v>99.389</v>
      </c>
      <c r="BR127" s="541">
        <v>1.6</v>
      </c>
      <c r="BS127" s="541">
        <v>128.296</v>
      </c>
      <c r="BT127" s="541">
        <v>163.468</v>
      </c>
      <c r="BU127" s="541"/>
    </row>
    <row r="128">
      <c r="A128" s="535">
        <v>44834.0</v>
      </c>
      <c r="B128" s="537">
        <v>438000.0</v>
      </c>
      <c r="C128" s="537">
        <v>434200.0</v>
      </c>
      <c r="D128" s="538">
        <v>0.067</v>
      </c>
      <c r="E128" s="538">
        <v>0.0256</v>
      </c>
      <c r="F128" s="538">
        <v>0.0383</v>
      </c>
      <c r="G128" s="538">
        <v>0.06344649000000001</v>
      </c>
      <c r="H128" s="539">
        <v>97.0</v>
      </c>
      <c r="I128" s="540">
        <v>79500.0</v>
      </c>
      <c r="J128" s="537">
        <v>731511.0</v>
      </c>
      <c r="K128" s="537">
        <v>465000.0</v>
      </c>
      <c r="L128" s="537">
        <v>1600000.0</v>
      </c>
      <c r="M128" s="538">
        <v>0.035</v>
      </c>
      <c r="N128" s="370">
        <v>0.0184</v>
      </c>
      <c r="O128" s="370">
        <v>0.10598597</v>
      </c>
      <c r="P128" s="370">
        <v>0.005699999999999999</v>
      </c>
      <c r="Q128" s="370">
        <v>0.011200000000000002</v>
      </c>
      <c r="R128" s="370">
        <v>0.011899999999999999</v>
      </c>
      <c r="S128" s="370">
        <v>0.020499999999999997</v>
      </c>
      <c r="T128" s="538">
        <v>0.06</v>
      </c>
      <c r="U128" s="537">
        <v>1.0812E7</v>
      </c>
      <c r="V128" s="538">
        <v>0.067</v>
      </c>
      <c r="W128" s="537">
        <v>3067000.0</v>
      </c>
      <c r="X128" s="541">
        <v>309.104</v>
      </c>
      <c r="Y128" s="541">
        <v>153.728</v>
      </c>
      <c r="Z128" s="541">
        <v>341.745</v>
      </c>
      <c r="AA128" s="541">
        <v>394.116</v>
      </c>
      <c r="AB128" s="541">
        <v>218.504</v>
      </c>
      <c r="AC128" s="541">
        <v>0.167</v>
      </c>
      <c r="AD128" s="541">
        <v>4.181</v>
      </c>
      <c r="AE128" s="541">
        <v>2.902</v>
      </c>
      <c r="AF128" s="541">
        <v>1.749</v>
      </c>
      <c r="AG128" s="541">
        <v>4.746</v>
      </c>
      <c r="AH128" s="541">
        <v>220.134</v>
      </c>
      <c r="AI128" s="541">
        <v>189.913</v>
      </c>
      <c r="AJ128" s="541">
        <v>556.558</v>
      </c>
      <c r="AK128" s="541">
        <v>312.835</v>
      </c>
      <c r="AL128" s="541">
        <v>406.945</v>
      </c>
      <c r="AM128" s="541">
        <v>208.852</v>
      </c>
      <c r="AN128" s="541">
        <v>130.483</v>
      </c>
      <c r="AO128" s="541">
        <v>569.21</v>
      </c>
      <c r="AP128" s="541">
        <v>4.862</v>
      </c>
      <c r="AQ128" s="541">
        <v>6.17</v>
      </c>
      <c r="AR128" s="541">
        <v>179.653</v>
      </c>
      <c r="AS128" s="541">
        <v>816.16</v>
      </c>
      <c r="AT128" s="541">
        <v>124.654</v>
      </c>
      <c r="AU128" s="541">
        <v>203.94</v>
      </c>
      <c r="AV128" s="541">
        <v>144.717</v>
      </c>
      <c r="AW128" s="541">
        <v>376.648</v>
      </c>
      <c r="AX128" s="541">
        <v>1.739</v>
      </c>
      <c r="AY128" s="541">
        <v>276.759</v>
      </c>
      <c r="AZ128" s="541">
        <v>278.88</v>
      </c>
      <c r="BA128" s="541">
        <v>145.912</v>
      </c>
      <c r="BB128" s="541">
        <v>180.86</v>
      </c>
      <c r="BC128" s="541">
        <v>539.657</v>
      </c>
      <c r="BD128" s="541">
        <v>7.146</v>
      </c>
      <c r="BE128" s="541">
        <v>337.369</v>
      </c>
      <c r="BF128" s="541">
        <v>316.133</v>
      </c>
      <c r="BG128" s="541">
        <v>0.939</v>
      </c>
      <c r="BH128" s="541">
        <v>0.556</v>
      </c>
      <c r="BI128" s="541">
        <v>0.837</v>
      </c>
      <c r="BJ128" s="541">
        <v>1.901</v>
      </c>
      <c r="BK128" s="541">
        <v>0.643</v>
      </c>
      <c r="BL128" s="541">
        <v>1.019</v>
      </c>
      <c r="BM128" s="541">
        <v>3.003</v>
      </c>
      <c r="BN128" s="541">
        <v>6.084</v>
      </c>
      <c r="BO128" s="541">
        <v>7.383</v>
      </c>
      <c r="BP128" s="541">
        <v>6.058</v>
      </c>
      <c r="BQ128" s="541">
        <v>101.249</v>
      </c>
      <c r="BR128" s="541">
        <v>1.73</v>
      </c>
      <c r="BS128" s="541">
        <v>139.128</v>
      </c>
      <c r="BT128" s="541">
        <v>169.251</v>
      </c>
      <c r="BU128" s="541"/>
    </row>
    <row r="129">
      <c r="A129" s="535">
        <v>44926.0</v>
      </c>
      <c r="B129" s="537">
        <v>442600.0</v>
      </c>
      <c r="C129" s="537">
        <v>427900.0</v>
      </c>
      <c r="D129" s="538">
        <v>0.06420000000000001</v>
      </c>
      <c r="E129" s="538">
        <v>0.040999999999999995</v>
      </c>
      <c r="F129" s="538">
        <v>0.0388</v>
      </c>
      <c r="G129" s="538">
        <v>0.06545514</v>
      </c>
      <c r="H129" s="539">
        <v>109.3</v>
      </c>
      <c r="I129" s="540">
        <v>79500.0</v>
      </c>
      <c r="J129" s="537">
        <v>680931.0</v>
      </c>
      <c r="K129" s="537">
        <v>452000.0</v>
      </c>
      <c r="L129" s="537">
        <v>1410000.0</v>
      </c>
      <c r="M129" s="538">
        <v>0.035</v>
      </c>
      <c r="N129" s="370">
        <v>0.0179</v>
      </c>
      <c r="O129" s="370">
        <v>0.10780189999999999</v>
      </c>
      <c r="P129" s="370">
        <v>0.005600000000000001</v>
      </c>
      <c r="Q129" s="370">
        <v>0.0102</v>
      </c>
      <c r="R129" s="370">
        <v>0.0124</v>
      </c>
      <c r="S129" s="370">
        <v>0.0226</v>
      </c>
      <c r="T129" s="538">
        <v>0.058</v>
      </c>
      <c r="U129" s="537">
        <v>1.0876E7</v>
      </c>
      <c r="V129" s="538">
        <v>0.066</v>
      </c>
      <c r="W129" s="537">
        <v>2997400.0</v>
      </c>
      <c r="X129" s="541">
        <v>282.704</v>
      </c>
      <c r="Y129" s="541">
        <v>151.481</v>
      </c>
      <c r="Z129" s="541">
        <v>345.545</v>
      </c>
      <c r="AA129" s="541">
        <v>394.116</v>
      </c>
      <c r="AB129" s="541">
        <v>223.073</v>
      </c>
      <c r="AC129" s="541">
        <v>0.165</v>
      </c>
      <c r="AD129" s="541">
        <v>4.211</v>
      </c>
      <c r="AE129" s="541">
        <v>4.25</v>
      </c>
      <c r="AF129" s="541">
        <v>1.873</v>
      </c>
      <c r="AG129" s="541">
        <v>4.348</v>
      </c>
      <c r="AH129" s="541">
        <v>219.946</v>
      </c>
      <c r="AI129" s="541">
        <v>193.743</v>
      </c>
      <c r="AJ129" s="541">
        <v>551.943</v>
      </c>
      <c r="AK129" s="541">
        <v>317.798</v>
      </c>
      <c r="AL129" s="541">
        <v>410.311</v>
      </c>
      <c r="AM129" s="541">
        <v>211.186</v>
      </c>
      <c r="AN129" s="541">
        <v>131.53</v>
      </c>
      <c r="AO129" s="541">
        <v>569.385</v>
      </c>
      <c r="AP129" s="541">
        <v>4.8</v>
      </c>
      <c r="AQ129" s="541">
        <v>6.465</v>
      </c>
      <c r="AR129" s="541">
        <v>181.39</v>
      </c>
      <c r="AS129" s="541">
        <v>823.621</v>
      </c>
      <c r="AT129" s="541">
        <v>125.626</v>
      </c>
      <c r="AU129" s="541">
        <v>193.008</v>
      </c>
      <c r="AV129" s="541">
        <v>145.774</v>
      </c>
      <c r="AW129" s="541">
        <v>385.182</v>
      </c>
      <c r="AX129" s="541">
        <v>1.667</v>
      </c>
      <c r="AY129" s="541">
        <v>278.464</v>
      </c>
      <c r="AZ129" s="541">
        <v>268.746</v>
      </c>
      <c r="BA129" s="541">
        <v>145.972</v>
      </c>
      <c r="BB129" s="541">
        <v>174.8</v>
      </c>
      <c r="BC129" s="541">
        <v>548.031</v>
      </c>
      <c r="BD129" s="541">
        <v>7.086</v>
      </c>
      <c r="BE129" s="541">
        <v>343.559</v>
      </c>
      <c r="BF129" s="541">
        <v>322.018</v>
      </c>
      <c r="BG129" s="541">
        <v>0.971</v>
      </c>
      <c r="BH129" s="541">
        <v>0.522</v>
      </c>
      <c r="BI129" s="541">
        <v>0.844</v>
      </c>
      <c r="BJ129" s="541">
        <v>2.228</v>
      </c>
      <c r="BK129" s="541">
        <v>0.628</v>
      </c>
      <c r="BL129" s="541">
        <v>0.948</v>
      </c>
      <c r="BM129" s="541">
        <v>3.568</v>
      </c>
      <c r="BN129" s="541">
        <v>5.995</v>
      </c>
      <c r="BO129" s="541">
        <v>6.956</v>
      </c>
      <c r="BP129" s="541">
        <v>6.283</v>
      </c>
      <c r="BQ129" s="541">
        <v>103.668</v>
      </c>
      <c r="BR129" s="541">
        <v>1.485</v>
      </c>
      <c r="BS129" s="541">
        <v>143.999</v>
      </c>
      <c r="BT129" s="541">
        <v>171.639</v>
      </c>
      <c r="BU129" s="541"/>
    </row>
    <row r="130">
      <c r="A130" s="535">
        <v>45016.0</v>
      </c>
      <c r="B130" s="537">
        <v>429000.0</v>
      </c>
      <c r="C130" s="537">
        <v>438900.0</v>
      </c>
      <c r="D130" s="538">
        <v>0.0632</v>
      </c>
      <c r="E130" s="538">
        <v>0.04650000000000001</v>
      </c>
      <c r="F130" s="538">
        <v>0.0348</v>
      </c>
      <c r="G130" s="538">
        <v>0.06390646</v>
      </c>
      <c r="H130" s="539">
        <v>103.5</v>
      </c>
      <c r="I130" s="540">
        <v>82690.0</v>
      </c>
      <c r="J130" s="537">
        <v>562453.0</v>
      </c>
      <c r="K130" s="537">
        <v>431000.0</v>
      </c>
      <c r="L130" s="537">
        <v>1480000.0</v>
      </c>
      <c r="M130" s="538">
        <v>0.035</v>
      </c>
      <c r="N130" s="370">
        <v>0.0174</v>
      </c>
      <c r="O130" s="370">
        <v>0.10635346000000001</v>
      </c>
      <c r="P130" s="370">
        <v>0.0054</v>
      </c>
      <c r="Q130" s="370">
        <v>0.0097</v>
      </c>
      <c r="R130" s="370">
        <v>0.0122</v>
      </c>
      <c r="S130" s="370">
        <v>0.024700000000000003</v>
      </c>
      <c r="T130" s="538">
        <v>0.064</v>
      </c>
      <c r="U130" s="537">
        <v>9572000.0</v>
      </c>
      <c r="V130" s="538">
        <v>0.067</v>
      </c>
      <c r="W130" s="537">
        <v>2930500.0</v>
      </c>
      <c r="X130" s="541">
        <v>274.339</v>
      </c>
      <c r="Y130" s="541">
        <v>154.371</v>
      </c>
      <c r="Z130" s="541">
        <v>334.158</v>
      </c>
      <c r="AA130" s="541">
        <v>395.435</v>
      </c>
      <c r="AB130" s="541">
        <v>230.847</v>
      </c>
      <c r="AC130" s="541">
        <v>0.166</v>
      </c>
      <c r="AD130" s="541">
        <v>4.098</v>
      </c>
      <c r="AE130" s="541">
        <v>3.446</v>
      </c>
      <c r="AF130" s="541">
        <v>1.936</v>
      </c>
      <c r="AG130" s="541">
        <v>4.324</v>
      </c>
      <c r="AH130" s="541">
        <v>221.559</v>
      </c>
      <c r="AI130" s="541">
        <v>197.796</v>
      </c>
      <c r="AJ130" s="541">
        <v>547.054</v>
      </c>
      <c r="AK130" s="541">
        <v>320.797</v>
      </c>
      <c r="AL130" s="541">
        <v>412.053</v>
      </c>
      <c r="AM130" s="541">
        <v>216.612</v>
      </c>
      <c r="AN130" s="541">
        <v>131.591</v>
      </c>
      <c r="AO130" s="541">
        <v>570.609</v>
      </c>
      <c r="AP130" s="541">
        <v>4.813</v>
      </c>
      <c r="AQ130" s="541">
        <v>6.184</v>
      </c>
      <c r="AR130" s="541">
        <v>181.282</v>
      </c>
      <c r="AS130" s="541">
        <v>831.162</v>
      </c>
      <c r="AT130" s="541">
        <v>127.089</v>
      </c>
      <c r="AU130" s="541">
        <v>186.619</v>
      </c>
      <c r="AV130" s="541">
        <v>147.243</v>
      </c>
      <c r="AW130" s="541">
        <v>392.795</v>
      </c>
      <c r="AX130" s="541">
        <v>1.493</v>
      </c>
      <c r="AY130" s="541">
        <v>284.166</v>
      </c>
      <c r="AZ130" s="541">
        <v>281.448</v>
      </c>
      <c r="BA130" s="541">
        <v>149.23</v>
      </c>
      <c r="BB130" s="541">
        <v>192.77</v>
      </c>
      <c r="BC130" s="541">
        <v>564.902</v>
      </c>
      <c r="BD130" s="541">
        <v>7.156</v>
      </c>
      <c r="BE130" s="541">
        <v>349.944</v>
      </c>
      <c r="BF130" s="541">
        <v>325.3</v>
      </c>
      <c r="BG130" s="541">
        <v>0.982</v>
      </c>
      <c r="BH130" s="541">
        <v>0.546</v>
      </c>
      <c r="BI130" s="541">
        <v>0.88</v>
      </c>
      <c r="BJ130" s="541">
        <v>1.932</v>
      </c>
      <c r="BK130" s="541">
        <v>0.632</v>
      </c>
      <c r="BL130" s="541">
        <v>0.968</v>
      </c>
      <c r="BM130" s="541">
        <v>2.805</v>
      </c>
      <c r="BN130" s="541">
        <v>5.922</v>
      </c>
      <c r="BO130" s="541">
        <v>6.613</v>
      </c>
      <c r="BP130" s="541">
        <v>6.526</v>
      </c>
      <c r="BQ130" s="541">
        <v>103.668</v>
      </c>
      <c r="BR130" s="541">
        <v>1.509</v>
      </c>
      <c r="BS130" s="541">
        <v>146.166</v>
      </c>
      <c r="BT130" s="541">
        <v>181.072</v>
      </c>
      <c r="BU130" s="541"/>
    </row>
    <row r="131">
      <c r="A131" s="535">
        <v>45107.0</v>
      </c>
      <c r="B131" s="537">
        <v>418500.0</v>
      </c>
      <c r="C131" s="537">
        <v>417600.0</v>
      </c>
      <c r="D131" s="538">
        <v>0.0671</v>
      </c>
      <c r="E131" s="538">
        <v>0.050800000000000005</v>
      </c>
      <c r="F131" s="538">
        <v>0.0381</v>
      </c>
      <c r="G131" s="538">
        <v>0.05588761</v>
      </c>
      <c r="H131" s="539">
        <v>93.7</v>
      </c>
      <c r="I131" s="540">
        <v>82690.0</v>
      </c>
      <c r="J131" s="537">
        <v>614336.0</v>
      </c>
      <c r="K131" s="537">
        <v>430000.0</v>
      </c>
      <c r="L131" s="537">
        <v>1464000.0</v>
      </c>
      <c r="M131" s="538">
        <v>0.036000000000000004</v>
      </c>
      <c r="N131" s="370">
        <v>0.0172</v>
      </c>
      <c r="O131" s="370">
        <v>0.10675248</v>
      </c>
      <c r="P131" s="370">
        <v>0.0047</v>
      </c>
      <c r="Q131" s="370">
        <v>0.01</v>
      </c>
      <c r="R131" s="370">
        <v>0.0122</v>
      </c>
      <c r="S131" s="370">
        <v>0.0275</v>
      </c>
      <c r="T131" s="538">
        <v>0.063</v>
      </c>
      <c r="U131" s="537">
        <v>9191000.0</v>
      </c>
      <c r="V131" s="538">
        <v>0.069</v>
      </c>
      <c r="W131" s="537">
        <v>2857800.0</v>
      </c>
      <c r="X131" s="541">
        <v>267.391</v>
      </c>
      <c r="Y131" s="541">
        <v>149.773</v>
      </c>
      <c r="Z131" s="541">
        <v>350.282</v>
      </c>
      <c r="AA131" s="541">
        <v>395.435</v>
      </c>
      <c r="AB131" s="541">
        <v>233.919</v>
      </c>
      <c r="AC131" s="541">
        <v>0.17</v>
      </c>
      <c r="AD131" s="541">
        <v>3.985</v>
      </c>
      <c r="AE131" s="541">
        <v>2.219</v>
      </c>
      <c r="AF131" s="541">
        <v>1.937</v>
      </c>
      <c r="AG131" s="541">
        <v>4.193</v>
      </c>
      <c r="AH131" s="541">
        <v>227.236</v>
      </c>
      <c r="AI131" s="541">
        <v>206.875</v>
      </c>
      <c r="AJ131" s="541">
        <v>547.487</v>
      </c>
      <c r="AK131" s="541">
        <v>322.406</v>
      </c>
      <c r="AL131" s="541">
        <v>414.946</v>
      </c>
      <c r="AM131" s="541">
        <v>217.339</v>
      </c>
      <c r="AN131" s="541">
        <v>131.87</v>
      </c>
      <c r="AO131" s="541">
        <v>570.61</v>
      </c>
      <c r="AP131" s="541">
        <v>5.028</v>
      </c>
      <c r="AQ131" s="541">
        <v>6.091</v>
      </c>
      <c r="AR131" s="541">
        <v>182.104</v>
      </c>
      <c r="AS131" s="541">
        <v>836.251</v>
      </c>
      <c r="AT131" s="541">
        <v>125.998</v>
      </c>
      <c r="AU131" s="541">
        <v>197.601</v>
      </c>
      <c r="AV131" s="541">
        <v>148.066</v>
      </c>
      <c r="AW131" s="541">
        <v>398.968</v>
      </c>
      <c r="AX131" s="541">
        <v>1.371</v>
      </c>
      <c r="AY131" s="541">
        <v>287.457</v>
      </c>
      <c r="AZ131" s="541">
        <v>276.382</v>
      </c>
      <c r="BA131" s="541">
        <v>148.702</v>
      </c>
      <c r="BB131" s="541">
        <v>192.75</v>
      </c>
      <c r="BC131" s="541">
        <v>571.398</v>
      </c>
      <c r="BD131" s="541">
        <v>7.14</v>
      </c>
      <c r="BE131" s="541">
        <v>354.245</v>
      </c>
      <c r="BF131" s="541">
        <v>328.023</v>
      </c>
      <c r="BG131" s="541">
        <v>1.003</v>
      </c>
      <c r="BH131" s="541">
        <v>0.551</v>
      </c>
      <c r="BI131" s="541">
        <v>0.918</v>
      </c>
      <c r="BJ131" s="541">
        <v>1.911</v>
      </c>
      <c r="BK131" s="541">
        <v>0.625</v>
      </c>
      <c r="BL131" s="541">
        <v>1.026</v>
      </c>
      <c r="BM131" s="541">
        <v>2.729</v>
      </c>
      <c r="BN131" s="541">
        <v>5.681</v>
      </c>
      <c r="BO131" s="541">
        <v>6.224</v>
      </c>
      <c r="BP131" s="541">
        <v>6.283</v>
      </c>
      <c r="BQ131" s="541">
        <v>103.668</v>
      </c>
      <c r="BR131" s="541">
        <v>1.535</v>
      </c>
      <c r="BS131" s="541">
        <v>149.071</v>
      </c>
      <c r="BT131" s="541">
        <v>182.29</v>
      </c>
      <c r="BU131" s="541"/>
    </row>
    <row r="132">
      <c r="A132" s="535">
        <v>45199.0</v>
      </c>
      <c r="B132" s="537">
        <v>435400.0</v>
      </c>
      <c r="C132" s="537">
        <v>426100.0</v>
      </c>
      <c r="D132" s="538">
        <v>0.0731</v>
      </c>
      <c r="E132" s="538">
        <v>0.0533</v>
      </c>
      <c r="F132" s="538">
        <v>0.045899999999999996</v>
      </c>
      <c r="G132" s="538">
        <v>0.04955445</v>
      </c>
      <c r="H132" s="539">
        <v>94.5</v>
      </c>
      <c r="I132" s="540">
        <v>82690.0</v>
      </c>
      <c r="J132" s="537">
        <v>702470.0</v>
      </c>
      <c r="K132" s="537">
        <v>437000.0</v>
      </c>
      <c r="L132" s="537">
        <v>1537000.0</v>
      </c>
      <c r="M132" s="538">
        <v>0.038</v>
      </c>
      <c r="N132" s="370">
        <v>0.0172</v>
      </c>
      <c r="O132" s="370">
        <v>0.1086617</v>
      </c>
      <c r="P132" s="370">
        <v>0.0044</v>
      </c>
      <c r="Q132" s="370">
        <v>0.0098</v>
      </c>
      <c r="R132" s="370">
        <v>0.013200000000000002</v>
      </c>
      <c r="S132" s="370">
        <v>0.0294</v>
      </c>
      <c r="T132" s="538">
        <v>0.066</v>
      </c>
      <c r="U132" s="537">
        <v>9279000.0</v>
      </c>
      <c r="V132" s="538">
        <v>0.07</v>
      </c>
      <c r="W132" s="537">
        <v>2766300.0</v>
      </c>
      <c r="X132" s="541">
        <v>261.997</v>
      </c>
      <c r="Y132" s="541">
        <v>143.711</v>
      </c>
      <c r="Z132" s="541">
        <v>352.706</v>
      </c>
      <c r="AA132" s="541">
        <v>395.435</v>
      </c>
      <c r="AB132" s="541">
        <v>238.661</v>
      </c>
      <c r="AC132" s="541">
        <v>0.171</v>
      </c>
      <c r="AD132" s="541">
        <v>3.965</v>
      </c>
      <c r="AE132" s="541">
        <v>2.065</v>
      </c>
      <c r="AF132" s="541">
        <v>1.972</v>
      </c>
      <c r="AG132" s="541">
        <v>4.229</v>
      </c>
      <c r="AH132" s="541">
        <v>233.769</v>
      </c>
      <c r="AI132" s="541">
        <v>207.969</v>
      </c>
      <c r="AJ132" s="541">
        <v>548.636</v>
      </c>
      <c r="AK132" s="541">
        <v>324.332</v>
      </c>
      <c r="AL132" s="541">
        <v>419.132</v>
      </c>
      <c r="AM132" s="541">
        <v>218.264</v>
      </c>
      <c r="AN132" s="541">
        <v>130.315</v>
      </c>
      <c r="AO132" s="541">
        <v>570.61</v>
      </c>
      <c r="AP132" s="541">
        <v>5.109</v>
      </c>
      <c r="AQ132" s="541">
        <v>6.085</v>
      </c>
      <c r="AR132" s="541">
        <v>179.115</v>
      </c>
      <c r="AS132" s="541">
        <v>841.334</v>
      </c>
      <c r="AT132" s="541">
        <v>131.363</v>
      </c>
      <c r="AU132" s="541">
        <v>187.65</v>
      </c>
      <c r="AV132" s="541">
        <v>149.35</v>
      </c>
      <c r="AW132" s="541">
        <v>404.578</v>
      </c>
      <c r="AX132" s="541">
        <v>1.377</v>
      </c>
      <c r="AY132" s="541">
        <v>291.279</v>
      </c>
      <c r="AZ132" s="541">
        <v>252.991</v>
      </c>
      <c r="BA132" s="541">
        <v>148.7</v>
      </c>
      <c r="BB132" s="541">
        <v>199.97</v>
      </c>
      <c r="BC132" s="541">
        <v>575.231</v>
      </c>
      <c r="BD132" s="541">
        <v>7.084</v>
      </c>
      <c r="BE132" s="541">
        <v>357.488</v>
      </c>
      <c r="BF132" s="541">
        <v>331.275</v>
      </c>
      <c r="BG132" s="541">
        <v>0.981</v>
      </c>
      <c r="BH132" s="541">
        <v>0.565</v>
      </c>
      <c r="BI132" s="541">
        <v>0.971</v>
      </c>
      <c r="BJ132" s="541">
        <v>1.844</v>
      </c>
      <c r="BK132" s="541">
        <v>0.625</v>
      </c>
      <c r="BL132" s="541">
        <v>1.047</v>
      </c>
      <c r="BM132" s="541">
        <v>2.679</v>
      </c>
      <c r="BN132" s="541">
        <v>5.846</v>
      </c>
      <c r="BO132" s="541">
        <v>7.083</v>
      </c>
      <c r="BP132" s="541">
        <v>6.562</v>
      </c>
      <c r="BQ132" s="541">
        <v>103.668</v>
      </c>
      <c r="BR132" s="541">
        <v>1.637</v>
      </c>
      <c r="BS132" s="541">
        <v>148.97</v>
      </c>
      <c r="BT132" s="541">
        <v>185.942</v>
      </c>
      <c r="BU132" s="541"/>
    </row>
    <row r="133">
      <c r="A133" s="535">
        <v>45291.0</v>
      </c>
      <c r="B133" s="537">
        <v>423200.0</v>
      </c>
      <c r="C133" s="537">
        <v>418300.0</v>
      </c>
      <c r="D133" s="538">
        <v>0.0661</v>
      </c>
      <c r="E133" s="538">
        <v>0.0533</v>
      </c>
      <c r="F133" s="538">
        <v>0.0388</v>
      </c>
      <c r="G133" s="538">
        <v>0.04557667000000001</v>
      </c>
      <c r="H133" s="539">
        <v>100.5</v>
      </c>
      <c r="I133" s="540">
        <v>82690.0</v>
      </c>
      <c r="J133" s="537">
        <v>714214.0</v>
      </c>
      <c r="K133" s="537">
        <v>452000.0</v>
      </c>
      <c r="L133" s="537">
        <v>1519000.0</v>
      </c>
      <c r="M133" s="538">
        <v>0.038</v>
      </c>
      <c r="N133" s="370">
        <v>0.017</v>
      </c>
      <c r="O133" s="370">
        <v>0.11230810999999999</v>
      </c>
      <c r="P133" s="370">
        <v>0.0043</v>
      </c>
      <c r="Q133" s="370">
        <v>0.0102</v>
      </c>
      <c r="R133" s="370">
        <v>0.014199999999999999</v>
      </c>
      <c r="S133" s="370">
        <v>0.031000000000000003</v>
      </c>
      <c r="T133" s="538">
        <v>0.066</v>
      </c>
      <c r="U133" s="537">
        <v>8585000.0</v>
      </c>
      <c r="V133" s="538">
        <v>0.07200000000000001</v>
      </c>
      <c r="W133" s="537">
        <v>2711100.0</v>
      </c>
      <c r="X133" s="541">
        <v>241.386</v>
      </c>
      <c r="Y133" s="541">
        <v>139.526</v>
      </c>
      <c r="Z133" s="541">
        <v>354.629</v>
      </c>
      <c r="AA133" s="541">
        <v>395.435</v>
      </c>
      <c r="AB133" s="541">
        <v>238.917</v>
      </c>
      <c r="AC133" s="541">
        <v>0.169</v>
      </c>
      <c r="AD133" s="541">
        <v>4.008</v>
      </c>
      <c r="AE133" s="541">
        <v>2.507</v>
      </c>
      <c r="AF133" s="541">
        <v>2.024</v>
      </c>
      <c r="AG133" s="541">
        <v>4.082</v>
      </c>
      <c r="AH133" s="541">
        <v>237.739</v>
      </c>
      <c r="AI133" s="541">
        <v>209.134</v>
      </c>
      <c r="AJ133" s="541">
        <v>554.294</v>
      </c>
      <c r="AK133" s="541">
        <v>326.442</v>
      </c>
      <c r="AL133" s="541">
        <v>418.886</v>
      </c>
      <c r="AM133" s="541">
        <v>218.791</v>
      </c>
      <c r="AN133" s="541">
        <v>130.519</v>
      </c>
      <c r="AO133" s="541">
        <v>570.61</v>
      </c>
      <c r="AP133" s="541">
        <v>5.21</v>
      </c>
      <c r="AQ133" s="541">
        <v>6.092</v>
      </c>
      <c r="AR133" s="541">
        <v>179.178</v>
      </c>
      <c r="AS133" s="541">
        <v>845.653</v>
      </c>
      <c r="AT133" s="541">
        <v>130.83</v>
      </c>
      <c r="AU133" s="541">
        <v>190.57</v>
      </c>
      <c r="AV133" s="541">
        <v>150.329</v>
      </c>
      <c r="AW133" s="541">
        <v>410.051</v>
      </c>
      <c r="AX133" s="541">
        <v>1.429</v>
      </c>
      <c r="AY133" s="541">
        <v>292.915</v>
      </c>
      <c r="AZ133" s="541">
        <v>250.092</v>
      </c>
      <c r="BA133" s="541">
        <v>146.6</v>
      </c>
      <c r="BB133" s="541">
        <v>210.21</v>
      </c>
      <c r="BC133" s="541">
        <v>578.807</v>
      </c>
      <c r="BD133" s="541">
        <v>6.976</v>
      </c>
      <c r="BE133" s="541">
        <v>361.564</v>
      </c>
      <c r="BF133" s="541">
        <v>334.085</v>
      </c>
      <c r="BG133" s="541">
        <v>0.99</v>
      </c>
      <c r="BH133" s="541">
        <v>0.538</v>
      </c>
      <c r="BI133" s="541">
        <v>0.956</v>
      </c>
      <c r="BJ133" s="541">
        <v>1.995</v>
      </c>
      <c r="BK133" s="541">
        <v>0.625</v>
      </c>
      <c r="BL133" s="541">
        <v>0.961</v>
      </c>
      <c r="BM133" s="541">
        <v>2.683</v>
      </c>
      <c r="BN133" s="541">
        <v>5.545</v>
      </c>
      <c r="BO133" s="541">
        <v>6.774</v>
      </c>
      <c r="BP133" s="541">
        <v>6.408</v>
      </c>
      <c r="BQ133" s="541">
        <v>103.668</v>
      </c>
      <c r="BR133" s="541">
        <v>1.601</v>
      </c>
      <c r="BS133" s="541">
        <v>142.747</v>
      </c>
      <c r="BT133" s="541">
        <v>185.05</v>
      </c>
      <c r="BU133" s="541"/>
    </row>
    <row r="134">
      <c r="A134" s="535">
        <v>45382.0</v>
      </c>
      <c r="B134" s="537">
        <v>426800.0</v>
      </c>
      <c r="C134" s="537">
        <v>436400.0</v>
      </c>
      <c r="D134" s="538">
        <v>0.0679</v>
      </c>
      <c r="E134" s="538">
        <v>0.0533</v>
      </c>
      <c r="F134" s="538">
        <v>0.042</v>
      </c>
      <c r="G134" s="538">
        <v>0.045027580000000005</v>
      </c>
      <c r="H134" s="539">
        <v>100.0</v>
      </c>
      <c r="I134" s="540">
        <v>83720.0</v>
      </c>
      <c r="J134" s="537">
        <v>694844.0</v>
      </c>
      <c r="K134" s="537">
        <v>465000.0</v>
      </c>
      <c r="L134" s="537">
        <v>1476000.0</v>
      </c>
      <c r="M134" s="538">
        <v>0.039</v>
      </c>
      <c r="N134" s="370">
        <v>0.0171</v>
      </c>
      <c r="O134" s="370">
        <v>0.11160292999999999</v>
      </c>
      <c r="P134" s="370">
        <v>0.0042</v>
      </c>
      <c r="Q134" s="370">
        <v>0.0111</v>
      </c>
      <c r="R134" s="370">
        <v>0.0144</v>
      </c>
      <c r="S134" s="370">
        <v>0.0317</v>
      </c>
      <c r="T134" s="538">
        <v>0.066</v>
      </c>
      <c r="U134" s="537">
        <v>8093000.0</v>
      </c>
      <c r="V134" s="538">
        <v>0.073</v>
      </c>
      <c r="W134" s="537">
        <v>2675700.0</v>
      </c>
      <c r="X134" s="541">
        <v>255.753</v>
      </c>
      <c r="Y134" s="541">
        <v>139.22</v>
      </c>
      <c r="Z134" s="541">
        <v>357.424</v>
      </c>
      <c r="AA134" s="541">
        <v>400.474</v>
      </c>
      <c r="AB134" s="541">
        <v>247.587</v>
      </c>
      <c r="AC134" s="541">
        <v>0.174</v>
      </c>
      <c r="AD134" s="541">
        <v>3.893</v>
      </c>
      <c r="AE134" s="541">
        <v>2.992</v>
      </c>
      <c r="AF134" s="541">
        <v>1.997</v>
      </c>
      <c r="AG134" s="541">
        <v>4.106</v>
      </c>
      <c r="AH134" s="541">
        <v>241.893</v>
      </c>
      <c r="AI134" s="541">
        <v>211.432</v>
      </c>
      <c r="AJ134" s="541">
        <v>559.182</v>
      </c>
      <c r="AK134" s="541">
        <v>328.004</v>
      </c>
      <c r="AL134" s="541">
        <v>419.138</v>
      </c>
      <c r="AM134" s="541">
        <v>220.465</v>
      </c>
      <c r="AN134" s="541">
        <v>130.145</v>
      </c>
      <c r="AO134" s="541">
        <v>580.085</v>
      </c>
      <c r="AP134" s="541">
        <v>5.132</v>
      </c>
      <c r="AQ134" s="541">
        <v>5.964</v>
      </c>
      <c r="AR134" s="541">
        <v>179.766</v>
      </c>
      <c r="AS134" s="541">
        <v>853.317</v>
      </c>
      <c r="AT134" s="541">
        <v>130.853</v>
      </c>
      <c r="AU134" s="541">
        <v>184.709</v>
      </c>
      <c r="AV134" s="541">
        <v>153.759</v>
      </c>
      <c r="AW134" s="541">
        <v>415.084</v>
      </c>
      <c r="AX134" s="541">
        <v>1.429</v>
      </c>
      <c r="AY134" s="541">
        <v>299.183</v>
      </c>
      <c r="AZ134" s="541">
        <v>265.724</v>
      </c>
      <c r="BA134" s="541">
        <v>148.038</v>
      </c>
      <c r="BB134" s="541">
        <v>206.39</v>
      </c>
      <c r="BC134" s="541">
        <v>586.282</v>
      </c>
      <c r="BD134" s="541">
        <v>7.103</v>
      </c>
      <c r="BE134" s="541">
        <v>364.546</v>
      </c>
      <c r="BF134" s="541">
        <v>337.564</v>
      </c>
      <c r="BG134" s="541">
        <v>1.014</v>
      </c>
      <c r="BH134" s="541">
        <v>0.565</v>
      </c>
      <c r="BI134" s="541">
        <v>0.984</v>
      </c>
      <c r="BJ134" s="541">
        <v>2.044</v>
      </c>
      <c r="BK134" s="541">
        <v>0.629</v>
      </c>
      <c r="BL134" s="541">
        <v>0.972</v>
      </c>
      <c r="BM134" s="541">
        <v>2.729</v>
      </c>
      <c r="BN134" s="541">
        <v>5.689</v>
      </c>
      <c r="BO134" s="541">
        <v>6.609</v>
      </c>
      <c r="BP134" s="541">
        <v>6.572</v>
      </c>
      <c r="BQ134" s="541">
        <v>103.668</v>
      </c>
      <c r="BR134" s="541">
        <v>1.516</v>
      </c>
      <c r="BS134" s="541">
        <v>138.818</v>
      </c>
      <c r="BT134" s="541">
        <v>188.581</v>
      </c>
      <c r="BU134" s="541"/>
    </row>
    <row r="135">
      <c r="A135" s="535">
        <v>45473.0</v>
      </c>
      <c r="B135" s="537">
        <v>414500.0</v>
      </c>
      <c r="C135" s="537">
        <v>414000.0</v>
      </c>
      <c r="D135" s="538">
        <v>0.06860000000000001</v>
      </c>
      <c r="E135" s="538">
        <v>0.0533</v>
      </c>
      <c r="F135" s="538">
        <v>0.04360000000000001</v>
      </c>
      <c r="G135" s="538">
        <v>0.04234733</v>
      </c>
      <c r="H135" s="539">
        <v>91.6</v>
      </c>
      <c r="I135" s="540">
        <v>83720.0</v>
      </c>
      <c r="J135" s="537">
        <v>839960.0</v>
      </c>
      <c r="K135" s="537">
        <v>471000.0</v>
      </c>
      <c r="L135" s="537">
        <v>1461000.0</v>
      </c>
      <c r="M135" s="538">
        <v>0.040999999999999995</v>
      </c>
      <c r="N135" s="370">
        <v>0.0173</v>
      </c>
      <c r="O135" s="370">
        <v>0.11159186</v>
      </c>
      <c r="P135" s="370">
        <v>0.0040999999999999995</v>
      </c>
      <c r="Q135" s="370">
        <v>0.011399999999999999</v>
      </c>
      <c r="R135" s="370">
        <v>0.0144</v>
      </c>
      <c r="S135" s="370">
        <v>0.0322</v>
      </c>
      <c r="T135" s="538">
        <v>0.066</v>
      </c>
      <c r="U135" s="537">
        <v>7412000.0</v>
      </c>
      <c r="V135" s="538">
        <v>0.07400000000000001</v>
      </c>
      <c r="W135" s="537">
        <v>2619700.0</v>
      </c>
      <c r="X135" s="541">
        <v>247.322</v>
      </c>
      <c r="Y135" s="541">
        <v>135.265</v>
      </c>
      <c r="Z135" s="541">
        <v>357.039</v>
      </c>
      <c r="AA135" s="541">
        <v>402.457</v>
      </c>
      <c r="AB135" s="541">
        <v>246.04</v>
      </c>
      <c r="AC135" s="541">
        <v>0.178</v>
      </c>
      <c r="AD135" s="541">
        <v>3.956</v>
      </c>
      <c r="AE135" s="541">
        <v>2.715</v>
      </c>
      <c r="AF135" s="541">
        <v>1.973</v>
      </c>
      <c r="AG135" s="541">
        <v>4.046</v>
      </c>
      <c r="AH135" s="541">
        <v>247.811</v>
      </c>
      <c r="AI135" s="541">
        <v>216.341</v>
      </c>
      <c r="AJ135" s="541">
        <v>565.299</v>
      </c>
      <c r="AK135" s="541">
        <v>329.651</v>
      </c>
      <c r="AL135" s="541">
        <v>421.455</v>
      </c>
      <c r="AM135" s="541">
        <v>222.542</v>
      </c>
      <c r="AN135" s="541">
        <v>130.159</v>
      </c>
      <c r="AO135" s="541">
        <v>590.622</v>
      </c>
      <c r="AP135" s="541">
        <v>5.472</v>
      </c>
      <c r="AQ135" s="541">
        <v>6.253</v>
      </c>
      <c r="AR135" s="541">
        <v>180.307</v>
      </c>
      <c r="AS135" s="541">
        <v>860.673</v>
      </c>
      <c r="AT135" s="541">
        <v>130.168</v>
      </c>
      <c r="AU135" s="541">
        <v>177.588</v>
      </c>
      <c r="AV135" s="541">
        <v>154.828</v>
      </c>
      <c r="AW135" s="541">
        <v>419.249</v>
      </c>
      <c r="AX135" s="541">
        <v>1.407</v>
      </c>
      <c r="AY135" s="541">
        <v>300.652</v>
      </c>
      <c r="AZ135" s="541">
        <v>265.994</v>
      </c>
      <c r="BA135" s="541">
        <v>147.583</v>
      </c>
      <c r="BB135" s="541">
        <v>208.3</v>
      </c>
      <c r="BC135" s="541">
        <v>581.641</v>
      </c>
      <c r="BD135" s="541">
        <v>7.031</v>
      </c>
      <c r="BE135" s="541">
        <v>368.616</v>
      </c>
      <c r="BF135" s="541">
        <v>344.506</v>
      </c>
      <c r="BG135" s="541">
        <v>1.018</v>
      </c>
      <c r="BH135" s="541">
        <v>0.575</v>
      </c>
      <c r="BI135" s="541">
        <v>1.004</v>
      </c>
      <c r="BJ135" s="541">
        <v>1.843</v>
      </c>
      <c r="BK135" s="541">
        <v>0.625</v>
      </c>
      <c r="BL135" s="541">
        <v>0.993</v>
      </c>
      <c r="BM135" s="541">
        <v>2.885</v>
      </c>
      <c r="BN135" s="541">
        <v>5.537</v>
      </c>
      <c r="BO135" s="541">
        <v>6.827</v>
      </c>
      <c r="BP135" s="541">
        <v>6.566</v>
      </c>
      <c r="BQ135" s="541">
        <v>103.682</v>
      </c>
      <c r="BR135" s="541">
        <v>1.582</v>
      </c>
      <c r="BS135" s="541">
        <v>141.729</v>
      </c>
      <c r="BT135" s="541">
        <v>192.393</v>
      </c>
      <c r="BU135" s="541"/>
    </row>
    <row r="136">
      <c r="A136" s="535">
        <v>45565.0</v>
      </c>
      <c r="B136" s="537">
        <v>415300.0</v>
      </c>
      <c r="C136" s="537">
        <v>421100.0</v>
      </c>
      <c r="D136" s="538">
        <v>0.0608</v>
      </c>
      <c r="E136" s="538">
        <v>0.0513</v>
      </c>
      <c r="F136" s="538">
        <v>0.0381</v>
      </c>
      <c r="G136" s="538">
        <v>0.04012724</v>
      </c>
      <c r="H136" s="539">
        <v>104.9</v>
      </c>
      <c r="I136" s="540">
        <v>83720.0</v>
      </c>
      <c r="J136" s="537">
        <v>940291.0</v>
      </c>
      <c r="K136" s="537">
        <v>473000.0</v>
      </c>
      <c r="L136" s="537">
        <v>1434000.0</v>
      </c>
      <c r="M136" s="538">
        <v>0.040999999999999995</v>
      </c>
      <c r="N136" s="370">
        <v>0.0174</v>
      </c>
      <c r="O136" s="370">
        <v>0.11313150000000001</v>
      </c>
      <c r="P136" s="370">
        <v>0.0043</v>
      </c>
      <c r="Q136" s="370">
        <v>0.0118</v>
      </c>
      <c r="R136" s="370">
        <v>0.015</v>
      </c>
      <c r="S136" s="370">
        <v>0.0319</v>
      </c>
      <c r="T136" s="538">
        <v>0.069</v>
      </c>
      <c r="U136" s="537">
        <v>7103000.0</v>
      </c>
      <c r="V136" s="538">
        <v>0.077</v>
      </c>
      <c r="W136" s="537">
        <v>2555500.0</v>
      </c>
      <c r="X136" s="541">
        <v>256.224</v>
      </c>
      <c r="Y136" s="541">
        <v>132.604</v>
      </c>
      <c r="Z136" s="541">
        <v>357.248</v>
      </c>
      <c r="AA136" s="541">
        <v>402.457</v>
      </c>
      <c r="AB136" s="541">
        <v>247.669</v>
      </c>
      <c r="AC136" s="541">
        <v>0.178</v>
      </c>
      <c r="AD136" s="541">
        <v>4.021</v>
      </c>
      <c r="AE136" s="541">
        <v>3.821</v>
      </c>
      <c r="AF136" s="541">
        <v>1.976</v>
      </c>
      <c r="AG136" s="541">
        <v>3.974</v>
      </c>
      <c r="AH136" s="541">
        <v>260.238</v>
      </c>
      <c r="AI136" s="541">
        <v>217.757</v>
      </c>
      <c r="AJ136" s="541">
        <v>566.497</v>
      </c>
      <c r="AK136" s="541">
        <v>331.716</v>
      </c>
      <c r="AL136" s="541">
        <v>423.267</v>
      </c>
      <c r="AM136" s="541">
        <v>223.152</v>
      </c>
      <c r="AN136" s="541">
        <v>130.527</v>
      </c>
      <c r="AO136" s="541">
        <v>590.622</v>
      </c>
      <c r="AP136" s="541">
        <v>5.67</v>
      </c>
      <c r="AQ136" s="541">
        <v>6.47</v>
      </c>
      <c r="AR136" s="541">
        <v>182.444</v>
      </c>
      <c r="AS136" s="541">
        <v>871.773</v>
      </c>
      <c r="AT136" s="541">
        <v>128.313</v>
      </c>
      <c r="AU136" s="541">
        <v>175.644</v>
      </c>
      <c r="AV136" s="541">
        <v>156.473</v>
      </c>
      <c r="AW136" s="541">
        <v>423.925</v>
      </c>
      <c r="AX136" s="541">
        <v>1.399</v>
      </c>
      <c r="AY136" s="541">
        <v>305.117</v>
      </c>
      <c r="AZ136" s="541">
        <v>254.513</v>
      </c>
      <c r="BA136" s="541">
        <v>147.906</v>
      </c>
      <c r="BB136" s="541">
        <v>209.29</v>
      </c>
      <c r="BC136" s="541">
        <v>581.153</v>
      </c>
      <c r="BD136" s="541">
        <v>6.908</v>
      </c>
      <c r="BE136" s="541">
        <v>371.604</v>
      </c>
      <c r="BF136" s="541">
        <v>347.077</v>
      </c>
      <c r="BG136" s="541">
        <v>1.078</v>
      </c>
      <c r="BH136" s="541">
        <v>0.573</v>
      </c>
      <c r="BI136" s="541">
        <v>1.007</v>
      </c>
      <c r="BJ136" s="541">
        <v>1.936</v>
      </c>
      <c r="BK136" s="541">
        <v>0.617</v>
      </c>
      <c r="BL136" s="541">
        <v>1.009</v>
      </c>
      <c r="BM136" s="541">
        <v>2.888</v>
      </c>
      <c r="BN136" s="541">
        <v>5.731</v>
      </c>
      <c r="BO136" s="541">
        <v>6.955</v>
      </c>
      <c r="BP136" s="541">
        <v>6.466</v>
      </c>
      <c r="BQ136" s="541">
        <v>104.949</v>
      </c>
      <c r="BR136" s="541">
        <v>1.733</v>
      </c>
      <c r="BS136" s="541">
        <v>143.681</v>
      </c>
      <c r="BT136" s="541">
        <v>193.891</v>
      </c>
      <c r="BU136" s="541"/>
    </row>
    <row r="137">
      <c r="A137" s="535">
        <v>45657.0</v>
      </c>
      <c r="B137" s="537">
        <v>419300.0</v>
      </c>
      <c r="C137" s="537">
        <v>423000.0</v>
      </c>
      <c r="D137" s="538">
        <v>0.06849999999999999</v>
      </c>
      <c r="E137" s="538">
        <v>0.044800000000000006</v>
      </c>
      <c r="F137" s="538">
        <v>0.0458</v>
      </c>
      <c r="G137" s="538">
        <v>0.037465530000000004</v>
      </c>
      <c r="H137" s="539">
        <v>100.9</v>
      </c>
      <c r="I137" s="540">
        <v>83720.0</v>
      </c>
      <c r="J137" s="537">
        <v>871518.0</v>
      </c>
      <c r="K137" s="537">
        <v>489000.0</v>
      </c>
      <c r="L137" s="537">
        <v>1480000.0</v>
      </c>
      <c r="M137" s="538">
        <v>0.040999999999999995</v>
      </c>
      <c r="N137" s="370">
        <v>0.0177</v>
      </c>
      <c r="O137" s="370">
        <v>0.11286829</v>
      </c>
      <c r="P137" s="370">
        <v>0.0047</v>
      </c>
      <c r="Q137" s="370">
        <v>0.0128</v>
      </c>
      <c r="R137" s="370">
        <v>0.0159</v>
      </c>
      <c r="S137" s="370">
        <v>0.0309</v>
      </c>
      <c r="T137" s="538">
        <v>0.069</v>
      </c>
      <c r="U137" s="537">
        <v>7508000.0</v>
      </c>
      <c r="V137" s="538">
        <v>0.075</v>
      </c>
      <c r="W137" s="537">
        <v>2551800.0</v>
      </c>
      <c r="X137" s="541">
        <v>272.406</v>
      </c>
      <c r="Y137" s="541">
        <v>133.326</v>
      </c>
      <c r="Z137" s="541">
        <v>360.104</v>
      </c>
      <c r="AA137" s="541">
        <v>402.457</v>
      </c>
      <c r="AB137" s="541">
        <v>248.448</v>
      </c>
      <c r="AC137" s="541">
        <v>0.176</v>
      </c>
      <c r="AD137" s="541">
        <v>4.101</v>
      </c>
      <c r="AE137" s="541">
        <v>4.146</v>
      </c>
      <c r="AF137" s="541">
        <v>1.912</v>
      </c>
      <c r="AG137" s="541">
        <v>4.104</v>
      </c>
      <c r="AH137" s="541">
        <v>261.165</v>
      </c>
      <c r="AI137" s="541">
        <v>216.99</v>
      </c>
      <c r="AJ137" s="541">
        <v>569.902</v>
      </c>
      <c r="AK137" s="541">
        <v>334.456</v>
      </c>
      <c r="AL137" s="541">
        <v>430.157</v>
      </c>
      <c r="AM137" s="541">
        <v>221.828</v>
      </c>
      <c r="AN137" s="541">
        <v>131.305</v>
      </c>
      <c r="AO137" s="541">
        <v>590.622</v>
      </c>
      <c r="AP137" s="541">
        <v>5.605</v>
      </c>
      <c r="AQ137" s="541">
        <v>6.776</v>
      </c>
      <c r="AR137" s="541">
        <v>181.551</v>
      </c>
      <c r="AS137" s="541">
        <v>877.987</v>
      </c>
      <c r="AT137" s="541">
        <v>129.492</v>
      </c>
      <c r="AU137" s="541">
        <v>181.446</v>
      </c>
      <c r="AV137" s="541">
        <v>157.538</v>
      </c>
      <c r="AW137" s="541">
        <v>427.535</v>
      </c>
      <c r="AX137" s="541">
        <v>1.522</v>
      </c>
      <c r="AY137" s="541">
        <v>308.234</v>
      </c>
      <c r="AZ137" s="541">
        <v>264.306</v>
      </c>
      <c r="BA137" s="541">
        <v>147.559</v>
      </c>
      <c r="BB137" s="541">
        <v>218.33</v>
      </c>
      <c r="BC137" s="541">
        <v>584.41</v>
      </c>
      <c r="BD137" s="541">
        <v>6.724</v>
      </c>
      <c r="BE137" s="541">
        <v>374.644</v>
      </c>
      <c r="BF137" s="541">
        <v>350.024</v>
      </c>
      <c r="BG137" s="541">
        <v>1.032</v>
      </c>
      <c r="BH137" s="541">
        <v>0.548</v>
      </c>
      <c r="BI137" s="541">
        <v>0.992</v>
      </c>
      <c r="BJ137" s="541">
        <v>2.067</v>
      </c>
      <c r="BK137" s="541">
        <v>0.615</v>
      </c>
      <c r="BL137" s="541">
        <v>0.949</v>
      </c>
      <c r="BM137" s="541">
        <v>2.967</v>
      </c>
      <c r="BN137" s="541">
        <v>5.621</v>
      </c>
      <c r="BO137" s="541">
        <v>6.915</v>
      </c>
      <c r="BP137" s="541">
        <v>6.324</v>
      </c>
      <c r="BQ137" s="541">
        <v>104.949</v>
      </c>
      <c r="BR137" s="541">
        <v>1.564</v>
      </c>
      <c r="BS137" s="541">
        <v>144.692</v>
      </c>
      <c r="BT137" s="541">
        <v>194.444</v>
      </c>
      <c r="BU137" s="541"/>
    </row>
    <row r="138">
      <c r="A138" s="522"/>
      <c r="B138" s="523"/>
      <c r="C138" s="523"/>
      <c r="D138" s="524"/>
      <c r="E138" s="524"/>
      <c r="F138" s="524"/>
      <c r="G138" s="524"/>
      <c r="H138" s="525"/>
      <c r="I138" s="544"/>
      <c r="J138" s="523"/>
      <c r="K138" s="523"/>
      <c r="L138" s="523"/>
      <c r="M138" s="524"/>
      <c r="N138" s="524"/>
      <c r="O138" s="524"/>
      <c r="P138" s="524"/>
      <c r="Q138" s="524"/>
      <c r="R138" s="524"/>
      <c r="S138" s="524"/>
      <c r="T138" s="524"/>
      <c r="U138" s="523"/>
      <c r="V138" s="524"/>
      <c r="W138" s="523"/>
      <c r="X138" s="526"/>
      <c r="Y138" s="526"/>
      <c r="Z138" s="526"/>
      <c r="AA138" s="526"/>
      <c r="AB138" s="526"/>
      <c r="AC138" s="526"/>
      <c r="AD138" s="526"/>
      <c r="AE138" s="526"/>
      <c r="AF138" s="526"/>
      <c r="AG138" s="526"/>
      <c r="AH138" s="526"/>
      <c r="AI138" s="526"/>
      <c r="AJ138" s="526"/>
      <c r="AK138" s="526"/>
      <c r="AL138" s="526"/>
      <c r="AM138" s="526"/>
      <c r="AN138" s="526"/>
      <c r="AO138" s="526"/>
      <c r="AP138" s="526"/>
      <c r="AQ138" s="526"/>
      <c r="AR138" s="526"/>
      <c r="AS138" s="526"/>
      <c r="AT138" s="526"/>
      <c r="AU138" s="526"/>
      <c r="AV138" s="526"/>
      <c r="AW138" s="526"/>
      <c r="AX138" s="526"/>
      <c r="AY138" s="526"/>
      <c r="AZ138" s="526"/>
      <c r="BA138" s="526"/>
      <c r="BB138" s="526"/>
      <c r="BC138" s="526"/>
      <c r="BD138" s="526"/>
      <c r="BE138" s="526"/>
      <c r="BF138" s="526"/>
      <c r="BG138" s="526"/>
      <c r="BH138" s="526"/>
      <c r="BI138" s="526"/>
      <c r="BJ138" s="526"/>
      <c r="BK138" s="526"/>
      <c r="BL138" s="526"/>
      <c r="BM138" s="526"/>
      <c r="BN138" s="526"/>
      <c r="BO138" s="526"/>
      <c r="BP138" s="526"/>
      <c r="BQ138" s="526"/>
      <c r="BR138" s="526"/>
      <c r="BS138" s="526"/>
      <c r="BT138" s="526"/>
      <c r="BU138" s="526"/>
    </row>
    <row r="139">
      <c r="A139" s="522"/>
      <c r="B139" s="523"/>
      <c r="C139" s="523"/>
      <c r="D139" s="524"/>
      <c r="E139" s="524"/>
      <c r="F139" s="524"/>
      <c r="G139" s="524"/>
      <c r="H139" s="525"/>
      <c r="I139" s="544"/>
      <c r="J139" s="523"/>
      <c r="K139" s="523"/>
      <c r="L139" s="523"/>
      <c r="M139" s="524"/>
      <c r="N139" s="524"/>
      <c r="O139" s="524"/>
      <c r="P139" s="524"/>
      <c r="Q139" s="524"/>
      <c r="R139" s="524"/>
      <c r="S139" s="524"/>
      <c r="T139" s="524"/>
      <c r="U139" s="523"/>
      <c r="V139" s="524"/>
      <c r="W139" s="523"/>
      <c r="X139" s="526"/>
      <c r="Y139" s="526"/>
      <c r="Z139" s="526"/>
      <c r="AA139" s="526"/>
      <c r="AB139" s="526"/>
      <c r="AC139" s="526"/>
      <c r="AD139" s="526"/>
      <c r="AE139" s="526"/>
      <c r="AF139" s="526"/>
      <c r="AG139" s="526"/>
      <c r="AH139" s="526"/>
      <c r="AI139" s="526"/>
      <c r="AJ139" s="526"/>
      <c r="AK139" s="526"/>
      <c r="AL139" s="526"/>
      <c r="AM139" s="526"/>
      <c r="AN139" s="526"/>
      <c r="AO139" s="526"/>
      <c r="AP139" s="526"/>
      <c r="AQ139" s="526"/>
      <c r="AR139" s="526"/>
      <c r="AS139" s="526"/>
      <c r="AT139" s="526"/>
      <c r="AU139" s="526"/>
      <c r="AV139" s="526"/>
      <c r="AW139" s="526"/>
      <c r="AX139" s="526"/>
      <c r="AY139" s="526"/>
      <c r="AZ139" s="526"/>
      <c r="BA139" s="526"/>
      <c r="BB139" s="526"/>
      <c r="BC139" s="526"/>
      <c r="BD139" s="526"/>
      <c r="BE139" s="526"/>
      <c r="BF139" s="526"/>
      <c r="BG139" s="526"/>
      <c r="BH139" s="526"/>
      <c r="BI139" s="526"/>
      <c r="BJ139" s="526"/>
      <c r="BK139" s="526"/>
      <c r="BL139" s="526"/>
      <c r="BM139" s="526"/>
      <c r="BN139" s="526"/>
      <c r="BO139" s="526"/>
      <c r="BP139" s="526"/>
      <c r="BQ139" s="526"/>
      <c r="BR139" s="526"/>
      <c r="BS139" s="526"/>
      <c r="BT139" s="526"/>
      <c r="BU139" s="526"/>
    </row>
    <row r="140">
      <c r="A140" s="522"/>
      <c r="B140" s="523"/>
      <c r="C140" s="523"/>
      <c r="D140" s="524"/>
      <c r="E140" s="524"/>
      <c r="F140" s="524"/>
      <c r="G140" s="524"/>
      <c r="H140" s="525"/>
      <c r="I140" s="544"/>
      <c r="J140" s="523"/>
      <c r="K140" s="523"/>
      <c r="L140" s="523"/>
      <c r="M140" s="524"/>
      <c r="N140" s="524"/>
      <c r="O140" s="524"/>
      <c r="P140" s="524"/>
      <c r="Q140" s="524"/>
      <c r="R140" s="524"/>
      <c r="S140" s="524"/>
      <c r="T140" s="524"/>
      <c r="U140" s="523"/>
      <c r="V140" s="524"/>
      <c r="W140" s="523"/>
      <c r="X140" s="526"/>
      <c r="Y140" s="526"/>
      <c r="Z140" s="526"/>
      <c r="AA140" s="526"/>
      <c r="AB140" s="526"/>
      <c r="AC140" s="526"/>
      <c r="AD140" s="526"/>
      <c r="AE140" s="526"/>
      <c r="AF140" s="526"/>
      <c r="AG140" s="526"/>
      <c r="AH140" s="526"/>
      <c r="AI140" s="526"/>
      <c r="AJ140" s="526"/>
      <c r="AK140" s="526"/>
      <c r="AL140" s="526"/>
      <c r="AM140" s="526"/>
      <c r="AN140" s="526"/>
      <c r="AO140" s="526"/>
      <c r="AP140" s="526"/>
      <c r="AQ140" s="526"/>
      <c r="AR140" s="526"/>
      <c r="AS140" s="526"/>
      <c r="AT140" s="526"/>
      <c r="AU140" s="526"/>
      <c r="AV140" s="526"/>
      <c r="AW140" s="526"/>
      <c r="AX140" s="526"/>
      <c r="AY140" s="526"/>
      <c r="AZ140" s="526"/>
      <c r="BA140" s="526"/>
      <c r="BB140" s="526"/>
      <c r="BC140" s="526"/>
      <c r="BD140" s="526"/>
      <c r="BE140" s="526"/>
      <c r="BF140" s="526"/>
      <c r="BG140" s="526"/>
      <c r="BH140" s="526"/>
      <c r="BI140" s="526"/>
      <c r="BJ140" s="526"/>
      <c r="BK140" s="526"/>
      <c r="BL140" s="526"/>
      <c r="BM140" s="526"/>
      <c r="BN140" s="526"/>
      <c r="BO140" s="526"/>
      <c r="BP140" s="526"/>
      <c r="BQ140" s="526"/>
      <c r="BR140" s="526"/>
      <c r="BS140" s="526"/>
      <c r="BT140" s="526"/>
      <c r="BU140" s="526"/>
    </row>
    <row r="141">
      <c r="A141" s="522"/>
      <c r="B141" s="523"/>
      <c r="C141" s="523"/>
      <c r="D141" s="524"/>
      <c r="E141" s="524"/>
      <c r="F141" s="524"/>
      <c r="G141" s="524"/>
      <c r="H141" s="525"/>
      <c r="I141" s="544"/>
      <c r="J141" s="523"/>
      <c r="K141" s="523"/>
      <c r="L141" s="523"/>
      <c r="M141" s="524"/>
      <c r="N141" s="524"/>
      <c r="O141" s="524"/>
      <c r="P141" s="524"/>
      <c r="Q141" s="524"/>
      <c r="R141" s="524"/>
      <c r="S141" s="524"/>
      <c r="T141" s="524"/>
      <c r="U141" s="523"/>
      <c r="V141" s="524"/>
      <c r="W141" s="523"/>
      <c r="X141" s="526"/>
      <c r="Y141" s="526"/>
      <c r="Z141" s="526"/>
      <c r="AA141" s="526"/>
      <c r="AB141" s="526"/>
      <c r="AC141" s="526"/>
      <c r="AD141" s="526"/>
      <c r="AE141" s="526"/>
      <c r="AF141" s="526"/>
      <c r="AG141" s="526"/>
      <c r="AH141" s="526"/>
      <c r="AI141" s="526"/>
      <c r="AJ141" s="526"/>
      <c r="AK141" s="526"/>
      <c r="AL141" s="526"/>
      <c r="AM141" s="526"/>
      <c r="AN141" s="526"/>
      <c r="AO141" s="526"/>
      <c r="AP141" s="526"/>
      <c r="AQ141" s="526"/>
      <c r="AR141" s="526"/>
      <c r="AS141" s="526"/>
      <c r="AT141" s="526"/>
      <c r="AU141" s="526"/>
      <c r="AV141" s="526"/>
      <c r="AW141" s="526"/>
      <c r="AX141" s="526"/>
      <c r="AY141" s="526"/>
      <c r="AZ141" s="526"/>
      <c r="BA141" s="526"/>
      <c r="BB141" s="526"/>
      <c r="BC141" s="526"/>
      <c r="BD141" s="526"/>
      <c r="BE141" s="526"/>
      <c r="BF141" s="526"/>
      <c r="BG141" s="526"/>
      <c r="BH141" s="526"/>
      <c r="BI141" s="526"/>
      <c r="BJ141" s="526"/>
      <c r="BK141" s="526"/>
      <c r="BL141" s="526"/>
      <c r="BM141" s="526"/>
      <c r="BN141" s="526"/>
      <c r="BO141" s="526"/>
      <c r="BP141" s="526"/>
      <c r="BQ141" s="526"/>
      <c r="BR141" s="526"/>
      <c r="BS141" s="526"/>
      <c r="BT141" s="526"/>
      <c r="BU141" s="526"/>
    </row>
    <row r="142">
      <c r="A142" s="522"/>
      <c r="B142" s="523"/>
      <c r="C142" s="523"/>
      <c r="D142" s="524"/>
      <c r="E142" s="524"/>
      <c r="F142" s="524"/>
      <c r="G142" s="524"/>
      <c r="H142" s="525"/>
      <c r="I142" s="544"/>
      <c r="J142" s="523"/>
      <c r="K142" s="523"/>
      <c r="L142" s="523"/>
      <c r="M142" s="524"/>
      <c r="N142" s="524"/>
      <c r="O142" s="524"/>
      <c r="P142" s="524"/>
      <c r="Q142" s="524"/>
      <c r="R142" s="524"/>
      <c r="S142" s="524"/>
      <c r="T142" s="524"/>
      <c r="U142" s="523"/>
      <c r="V142" s="524"/>
      <c r="W142" s="523"/>
      <c r="X142" s="526"/>
      <c r="Y142" s="526"/>
      <c r="Z142" s="526"/>
      <c r="AA142" s="526"/>
      <c r="AB142" s="526"/>
      <c r="AC142" s="526"/>
      <c r="AD142" s="526"/>
      <c r="AE142" s="526"/>
      <c r="AF142" s="526"/>
      <c r="AG142" s="526"/>
      <c r="AH142" s="526"/>
      <c r="AI142" s="526"/>
      <c r="AJ142" s="526"/>
      <c r="AK142" s="526"/>
      <c r="AL142" s="526"/>
      <c r="AM142" s="526"/>
      <c r="AN142" s="526"/>
      <c r="AO142" s="526"/>
      <c r="AP142" s="526"/>
      <c r="AQ142" s="526"/>
      <c r="AR142" s="526"/>
      <c r="AS142" s="526"/>
      <c r="AT142" s="526"/>
      <c r="AU142" s="526"/>
      <c r="AV142" s="526"/>
      <c r="AW142" s="526"/>
      <c r="AX142" s="526"/>
      <c r="AY142" s="526"/>
      <c r="AZ142" s="526"/>
      <c r="BA142" s="526"/>
      <c r="BB142" s="526"/>
      <c r="BC142" s="526"/>
      <c r="BD142" s="526"/>
      <c r="BE142" s="526"/>
      <c r="BF142" s="526"/>
      <c r="BG142" s="526"/>
      <c r="BH142" s="526"/>
      <c r="BI142" s="526"/>
      <c r="BJ142" s="526"/>
      <c r="BK142" s="526"/>
      <c r="BL142" s="526"/>
      <c r="BM142" s="526"/>
      <c r="BN142" s="526"/>
      <c r="BO142" s="526"/>
      <c r="BP142" s="526"/>
      <c r="BQ142" s="526"/>
      <c r="BR142" s="526"/>
      <c r="BS142" s="526"/>
      <c r="BT142" s="526"/>
      <c r="BU142" s="526"/>
    </row>
    <row r="143">
      <c r="A143" s="522"/>
      <c r="B143" s="523"/>
      <c r="C143" s="523"/>
      <c r="D143" s="524"/>
      <c r="E143" s="524"/>
      <c r="F143" s="524"/>
      <c r="G143" s="524"/>
      <c r="H143" s="525"/>
      <c r="I143" s="544"/>
      <c r="J143" s="523"/>
      <c r="K143" s="523"/>
      <c r="L143" s="523"/>
      <c r="M143" s="524"/>
      <c r="N143" s="524"/>
      <c r="O143" s="524"/>
      <c r="P143" s="524"/>
      <c r="Q143" s="524"/>
      <c r="R143" s="524"/>
      <c r="S143" s="524"/>
      <c r="T143" s="524"/>
      <c r="U143" s="523"/>
      <c r="V143" s="524"/>
      <c r="W143" s="523"/>
      <c r="X143" s="526"/>
      <c r="Y143" s="526"/>
      <c r="Z143" s="526"/>
      <c r="AA143" s="526"/>
      <c r="AB143" s="526"/>
      <c r="AC143" s="526"/>
      <c r="AD143" s="526"/>
      <c r="AE143" s="526"/>
      <c r="AF143" s="526"/>
      <c r="AG143" s="526"/>
      <c r="AH143" s="526"/>
      <c r="AI143" s="526"/>
      <c r="AJ143" s="526"/>
      <c r="AK143" s="526"/>
      <c r="AL143" s="526"/>
      <c r="AM143" s="526"/>
      <c r="AN143" s="526"/>
      <c r="AO143" s="526"/>
      <c r="AP143" s="526"/>
      <c r="AQ143" s="526"/>
      <c r="AR143" s="526"/>
      <c r="AS143" s="526"/>
      <c r="AT143" s="526"/>
      <c r="AU143" s="526"/>
      <c r="AV143" s="526"/>
      <c r="AW143" s="526"/>
      <c r="AX143" s="526"/>
      <c r="AY143" s="526"/>
      <c r="AZ143" s="526"/>
      <c r="BA143" s="526"/>
      <c r="BB143" s="526"/>
      <c r="BC143" s="526"/>
      <c r="BD143" s="526"/>
      <c r="BE143" s="526"/>
      <c r="BF143" s="526"/>
      <c r="BG143" s="526"/>
      <c r="BH143" s="526"/>
      <c r="BI143" s="526"/>
      <c r="BJ143" s="526"/>
      <c r="BK143" s="526"/>
      <c r="BL143" s="526"/>
      <c r="BM143" s="526"/>
      <c r="BN143" s="526"/>
      <c r="BO143" s="526"/>
      <c r="BP143" s="526"/>
      <c r="BQ143" s="526"/>
      <c r="BR143" s="526"/>
      <c r="BS143" s="526"/>
      <c r="BT143" s="526"/>
      <c r="BU143" s="526"/>
    </row>
    <row r="144">
      <c r="A144" s="522"/>
      <c r="B144" s="523"/>
      <c r="C144" s="523"/>
      <c r="D144" s="524"/>
      <c r="E144" s="524"/>
      <c r="F144" s="524"/>
      <c r="G144" s="524"/>
      <c r="H144" s="525"/>
      <c r="I144" s="544"/>
      <c r="J144" s="523"/>
      <c r="K144" s="523"/>
      <c r="L144" s="523"/>
      <c r="M144" s="524"/>
      <c r="N144" s="524"/>
      <c r="O144" s="524"/>
      <c r="P144" s="524"/>
      <c r="Q144" s="524"/>
      <c r="R144" s="524"/>
      <c r="S144" s="524"/>
      <c r="T144" s="524"/>
      <c r="U144" s="523"/>
      <c r="V144" s="524"/>
      <c r="W144" s="523"/>
      <c r="X144" s="526"/>
      <c r="Y144" s="526"/>
      <c r="Z144" s="526"/>
      <c r="AA144" s="526"/>
      <c r="AB144" s="526"/>
      <c r="AC144" s="526"/>
      <c r="AD144" s="526"/>
      <c r="AE144" s="526"/>
      <c r="AF144" s="526"/>
      <c r="AG144" s="526"/>
      <c r="AH144" s="526"/>
      <c r="AI144" s="526"/>
      <c r="AJ144" s="526"/>
      <c r="AK144" s="526"/>
      <c r="AL144" s="526"/>
      <c r="AM144" s="526"/>
      <c r="AN144" s="526"/>
      <c r="AO144" s="526"/>
      <c r="AP144" s="526"/>
      <c r="AQ144" s="526"/>
      <c r="AR144" s="526"/>
      <c r="AS144" s="526"/>
      <c r="AT144" s="526"/>
      <c r="AU144" s="526"/>
      <c r="AV144" s="526"/>
      <c r="AW144" s="526"/>
      <c r="AX144" s="526"/>
      <c r="AY144" s="526"/>
      <c r="AZ144" s="526"/>
      <c r="BA144" s="526"/>
      <c r="BB144" s="526"/>
      <c r="BC144" s="526"/>
      <c r="BD144" s="526"/>
      <c r="BE144" s="526"/>
      <c r="BF144" s="526"/>
      <c r="BG144" s="526"/>
      <c r="BH144" s="526"/>
      <c r="BI144" s="526"/>
      <c r="BJ144" s="526"/>
      <c r="BK144" s="526"/>
      <c r="BL144" s="526"/>
      <c r="BM144" s="526"/>
      <c r="BN144" s="526"/>
      <c r="BO144" s="526"/>
      <c r="BP144" s="526"/>
      <c r="BQ144" s="526"/>
      <c r="BR144" s="526"/>
      <c r="BS144" s="526"/>
      <c r="BT144" s="526"/>
      <c r="BU144" s="526"/>
    </row>
    <row r="145">
      <c r="A145" s="522"/>
      <c r="B145" s="523"/>
      <c r="C145" s="523"/>
      <c r="D145" s="524"/>
      <c r="E145" s="524"/>
      <c r="F145" s="524"/>
      <c r="G145" s="524"/>
      <c r="H145" s="525"/>
      <c r="I145" s="544"/>
      <c r="J145" s="523"/>
      <c r="K145" s="523"/>
      <c r="L145" s="523"/>
      <c r="M145" s="524"/>
      <c r="N145" s="524"/>
      <c r="O145" s="524"/>
      <c r="P145" s="524"/>
      <c r="Q145" s="524"/>
      <c r="R145" s="524"/>
      <c r="S145" s="524"/>
      <c r="T145" s="524"/>
      <c r="U145" s="523"/>
      <c r="V145" s="524"/>
      <c r="W145" s="523"/>
      <c r="X145" s="526"/>
      <c r="Y145" s="526"/>
      <c r="Z145" s="526"/>
      <c r="AA145" s="526"/>
      <c r="AB145" s="526"/>
      <c r="AC145" s="526"/>
      <c r="AD145" s="526"/>
      <c r="AE145" s="526"/>
      <c r="AF145" s="526"/>
      <c r="AG145" s="526"/>
      <c r="AH145" s="526"/>
      <c r="AI145" s="526"/>
      <c r="AJ145" s="526"/>
      <c r="AK145" s="526"/>
      <c r="AL145" s="526"/>
      <c r="AM145" s="526"/>
      <c r="AN145" s="526"/>
      <c r="AO145" s="526"/>
      <c r="AP145" s="526"/>
      <c r="AQ145" s="526"/>
      <c r="AR145" s="526"/>
      <c r="AS145" s="526"/>
      <c r="AT145" s="526"/>
      <c r="AU145" s="526"/>
      <c r="AV145" s="526"/>
      <c r="AW145" s="526"/>
      <c r="AX145" s="526"/>
      <c r="AY145" s="526"/>
      <c r="AZ145" s="526"/>
      <c r="BA145" s="526"/>
      <c r="BB145" s="526"/>
      <c r="BC145" s="526"/>
      <c r="BD145" s="526"/>
      <c r="BE145" s="526"/>
      <c r="BF145" s="526"/>
      <c r="BG145" s="526"/>
      <c r="BH145" s="526"/>
      <c r="BI145" s="526"/>
      <c r="BJ145" s="526"/>
      <c r="BK145" s="526"/>
      <c r="BL145" s="526"/>
      <c r="BM145" s="526"/>
      <c r="BN145" s="526"/>
      <c r="BO145" s="526"/>
      <c r="BP145" s="526"/>
      <c r="BQ145" s="526"/>
      <c r="BR145" s="526"/>
      <c r="BS145" s="526"/>
      <c r="BT145" s="526"/>
      <c r="BU145" s="526"/>
    </row>
    <row r="146">
      <c r="A146" s="522"/>
      <c r="B146" s="523"/>
      <c r="C146" s="523"/>
      <c r="D146" s="524"/>
      <c r="E146" s="524"/>
      <c r="F146" s="524"/>
      <c r="G146" s="524"/>
      <c r="H146" s="525"/>
      <c r="I146" s="544"/>
      <c r="J146" s="523"/>
      <c r="K146" s="523"/>
      <c r="L146" s="523"/>
      <c r="M146" s="524"/>
      <c r="N146" s="524"/>
      <c r="O146" s="524"/>
      <c r="P146" s="524"/>
      <c r="Q146" s="524"/>
      <c r="R146" s="524"/>
      <c r="S146" s="524"/>
      <c r="T146" s="524"/>
      <c r="U146" s="523"/>
      <c r="V146" s="524"/>
      <c r="W146" s="523"/>
      <c r="X146" s="526"/>
      <c r="Y146" s="526"/>
      <c r="Z146" s="526"/>
      <c r="AA146" s="526"/>
      <c r="AB146" s="526"/>
      <c r="AC146" s="526"/>
      <c r="AD146" s="526"/>
      <c r="AE146" s="526"/>
      <c r="AF146" s="526"/>
      <c r="AG146" s="526"/>
      <c r="AH146" s="526"/>
      <c r="AI146" s="526"/>
      <c r="AJ146" s="526"/>
      <c r="AK146" s="526"/>
      <c r="AL146" s="526"/>
      <c r="AM146" s="526"/>
      <c r="AN146" s="526"/>
      <c r="AO146" s="526"/>
      <c r="AP146" s="526"/>
      <c r="AQ146" s="526"/>
      <c r="AR146" s="526"/>
      <c r="AS146" s="526"/>
      <c r="AT146" s="526"/>
      <c r="AU146" s="526"/>
      <c r="AV146" s="526"/>
      <c r="AW146" s="526"/>
      <c r="AX146" s="526"/>
      <c r="AY146" s="526"/>
      <c r="AZ146" s="526"/>
      <c r="BA146" s="526"/>
      <c r="BB146" s="526"/>
      <c r="BC146" s="526"/>
      <c r="BD146" s="526"/>
      <c r="BE146" s="526"/>
      <c r="BF146" s="526"/>
      <c r="BG146" s="526"/>
      <c r="BH146" s="526"/>
      <c r="BI146" s="526"/>
      <c r="BJ146" s="526"/>
      <c r="BK146" s="526"/>
      <c r="BL146" s="526"/>
      <c r="BM146" s="526"/>
      <c r="BN146" s="526"/>
      <c r="BO146" s="526"/>
      <c r="BP146" s="526"/>
      <c r="BQ146" s="526"/>
      <c r="BR146" s="526"/>
      <c r="BS146" s="526"/>
      <c r="BT146" s="526"/>
      <c r="BU146" s="526"/>
    </row>
    <row r="147">
      <c r="A147" s="522"/>
      <c r="B147" s="523"/>
      <c r="C147" s="523"/>
      <c r="D147" s="524"/>
      <c r="E147" s="524"/>
      <c r="F147" s="524"/>
      <c r="G147" s="524"/>
      <c r="H147" s="525"/>
      <c r="I147" s="544"/>
      <c r="J147" s="523"/>
      <c r="K147" s="523"/>
      <c r="L147" s="523"/>
      <c r="M147" s="524"/>
      <c r="N147" s="524"/>
      <c r="O147" s="524"/>
      <c r="P147" s="524"/>
      <c r="Q147" s="524"/>
      <c r="R147" s="524"/>
      <c r="S147" s="524"/>
      <c r="T147" s="524"/>
      <c r="U147" s="523"/>
      <c r="V147" s="524"/>
      <c r="W147" s="523"/>
      <c r="X147" s="526"/>
      <c r="Y147" s="526"/>
      <c r="Z147" s="526"/>
      <c r="AA147" s="526"/>
      <c r="AB147" s="526"/>
      <c r="AC147" s="526"/>
      <c r="AD147" s="526"/>
      <c r="AE147" s="526"/>
      <c r="AF147" s="526"/>
      <c r="AG147" s="526"/>
      <c r="AH147" s="526"/>
      <c r="AI147" s="526"/>
      <c r="AJ147" s="526"/>
      <c r="AK147" s="526"/>
      <c r="AL147" s="526"/>
      <c r="AM147" s="526"/>
      <c r="AN147" s="526"/>
      <c r="AO147" s="526"/>
      <c r="AP147" s="526"/>
      <c r="AQ147" s="526"/>
      <c r="AR147" s="526"/>
      <c r="AS147" s="526"/>
      <c r="AT147" s="526"/>
      <c r="AU147" s="526"/>
      <c r="AV147" s="526"/>
      <c r="AW147" s="526"/>
      <c r="AX147" s="526"/>
      <c r="AY147" s="526"/>
      <c r="AZ147" s="526"/>
      <c r="BA147" s="526"/>
      <c r="BB147" s="526"/>
      <c r="BC147" s="526"/>
      <c r="BD147" s="526"/>
      <c r="BE147" s="526"/>
      <c r="BF147" s="526"/>
      <c r="BG147" s="526"/>
      <c r="BH147" s="526"/>
      <c r="BI147" s="526"/>
      <c r="BJ147" s="526"/>
      <c r="BK147" s="526"/>
      <c r="BL147" s="526"/>
      <c r="BM147" s="526"/>
      <c r="BN147" s="526"/>
      <c r="BO147" s="526"/>
      <c r="BP147" s="526"/>
      <c r="BQ147" s="526"/>
      <c r="BR147" s="526"/>
      <c r="BS147" s="526"/>
      <c r="BT147" s="526"/>
      <c r="BU147" s="526"/>
    </row>
    <row r="148">
      <c r="A148" s="522"/>
      <c r="B148" s="523"/>
      <c r="C148" s="523"/>
      <c r="D148" s="524"/>
      <c r="E148" s="524"/>
      <c r="F148" s="524"/>
      <c r="G148" s="524"/>
      <c r="H148" s="525"/>
      <c r="I148" s="544"/>
      <c r="J148" s="523"/>
      <c r="K148" s="523"/>
      <c r="L148" s="523"/>
      <c r="M148" s="524"/>
      <c r="N148" s="524"/>
      <c r="O148" s="524"/>
      <c r="P148" s="524"/>
      <c r="Q148" s="524"/>
      <c r="R148" s="524"/>
      <c r="S148" s="524"/>
      <c r="T148" s="524"/>
      <c r="U148" s="523"/>
      <c r="V148" s="524"/>
      <c r="W148" s="523"/>
      <c r="X148" s="526"/>
      <c r="Y148" s="526"/>
      <c r="Z148" s="526"/>
      <c r="AA148" s="526"/>
      <c r="AB148" s="526"/>
      <c r="AC148" s="526"/>
      <c r="AD148" s="526"/>
      <c r="AE148" s="526"/>
      <c r="AF148" s="526"/>
      <c r="AG148" s="526"/>
      <c r="AH148" s="526"/>
      <c r="AI148" s="526"/>
      <c r="AJ148" s="526"/>
      <c r="AK148" s="526"/>
      <c r="AL148" s="526"/>
      <c r="AM148" s="526"/>
      <c r="AN148" s="526"/>
      <c r="AO148" s="526"/>
      <c r="AP148" s="526"/>
      <c r="AQ148" s="526"/>
      <c r="AR148" s="526"/>
      <c r="AS148" s="526"/>
      <c r="AT148" s="526"/>
      <c r="AU148" s="526"/>
      <c r="AV148" s="526"/>
      <c r="AW148" s="526"/>
      <c r="AX148" s="526"/>
      <c r="AY148" s="526"/>
      <c r="AZ148" s="526"/>
      <c r="BA148" s="526"/>
      <c r="BB148" s="526"/>
      <c r="BC148" s="526"/>
      <c r="BD148" s="526"/>
      <c r="BE148" s="526"/>
      <c r="BF148" s="526"/>
      <c r="BG148" s="526"/>
      <c r="BH148" s="526"/>
      <c r="BI148" s="526"/>
      <c r="BJ148" s="526"/>
      <c r="BK148" s="526"/>
      <c r="BL148" s="526"/>
      <c r="BM148" s="526"/>
      <c r="BN148" s="526"/>
      <c r="BO148" s="526"/>
      <c r="BP148" s="526"/>
      <c r="BQ148" s="526"/>
      <c r="BR148" s="526"/>
      <c r="BS148" s="526"/>
      <c r="BT148" s="526"/>
      <c r="BU148" s="526"/>
    </row>
    <row r="149">
      <c r="A149" s="522"/>
      <c r="B149" s="523"/>
      <c r="C149" s="523"/>
      <c r="D149" s="524"/>
      <c r="E149" s="524"/>
      <c r="F149" s="524"/>
      <c r="G149" s="524"/>
      <c r="H149" s="525"/>
      <c r="I149" s="544"/>
      <c r="J149" s="523"/>
      <c r="K149" s="523"/>
      <c r="L149" s="523"/>
      <c r="M149" s="524"/>
      <c r="N149" s="524"/>
      <c r="O149" s="524"/>
      <c r="P149" s="524"/>
      <c r="Q149" s="524"/>
      <c r="R149" s="524"/>
      <c r="S149" s="524"/>
      <c r="T149" s="524"/>
      <c r="U149" s="523"/>
      <c r="V149" s="524"/>
      <c r="W149" s="523"/>
      <c r="X149" s="526"/>
      <c r="Y149" s="526"/>
      <c r="Z149" s="526"/>
      <c r="AA149" s="526"/>
      <c r="AB149" s="526"/>
      <c r="AC149" s="526"/>
      <c r="AD149" s="526"/>
      <c r="AE149" s="526"/>
      <c r="AF149" s="526"/>
      <c r="AG149" s="526"/>
      <c r="AH149" s="526"/>
      <c r="AI149" s="526"/>
      <c r="AJ149" s="526"/>
      <c r="AK149" s="526"/>
      <c r="AL149" s="526"/>
      <c r="AM149" s="526"/>
      <c r="AN149" s="526"/>
      <c r="AO149" s="526"/>
      <c r="AP149" s="526"/>
      <c r="AQ149" s="526"/>
      <c r="AR149" s="526"/>
      <c r="AS149" s="526"/>
      <c r="AT149" s="526"/>
      <c r="AU149" s="526"/>
      <c r="AV149" s="526"/>
      <c r="AW149" s="526"/>
      <c r="AX149" s="526"/>
      <c r="AY149" s="526"/>
      <c r="AZ149" s="526"/>
      <c r="BA149" s="526"/>
      <c r="BB149" s="526"/>
      <c r="BC149" s="526"/>
      <c r="BD149" s="526"/>
      <c r="BE149" s="526"/>
      <c r="BF149" s="526"/>
      <c r="BG149" s="526"/>
      <c r="BH149" s="526"/>
      <c r="BI149" s="526"/>
      <c r="BJ149" s="526"/>
      <c r="BK149" s="526"/>
      <c r="BL149" s="526"/>
      <c r="BM149" s="526"/>
      <c r="BN149" s="526"/>
      <c r="BO149" s="526"/>
      <c r="BP149" s="526"/>
      <c r="BQ149" s="526"/>
      <c r="BR149" s="526"/>
      <c r="BS149" s="526"/>
      <c r="BT149" s="526"/>
      <c r="BU149" s="526"/>
    </row>
    <row r="150">
      <c r="A150" s="522"/>
      <c r="B150" s="523"/>
      <c r="C150" s="523"/>
      <c r="D150" s="524"/>
      <c r="E150" s="524"/>
      <c r="F150" s="524"/>
      <c r="G150" s="524"/>
      <c r="H150" s="525"/>
      <c r="I150" s="544"/>
      <c r="J150" s="523"/>
      <c r="K150" s="523"/>
      <c r="L150" s="523"/>
      <c r="M150" s="524"/>
      <c r="N150" s="524"/>
      <c r="O150" s="524"/>
      <c r="P150" s="524"/>
      <c r="Q150" s="524"/>
      <c r="R150" s="524"/>
      <c r="S150" s="524"/>
      <c r="T150" s="524"/>
      <c r="U150" s="523"/>
      <c r="V150" s="524"/>
      <c r="W150" s="523"/>
      <c r="X150" s="526"/>
      <c r="Y150" s="526"/>
      <c r="Z150" s="526"/>
      <c r="AA150" s="526"/>
      <c r="AB150" s="526"/>
      <c r="AC150" s="526"/>
      <c r="AD150" s="526"/>
      <c r="AE150" s="526"/>
      <c r="AF150" s="526"/>
      <c r="AG150" s="526"/>
      <c r="AH150" s="526"/>
      <c r="AI150" s="526"/>
      <c r="AJ150" s="526"/>
      <c r="AK150" s="526"/>
      <c r="AL150" s="526"/>
      <c r="AM150" s="526"/>
      <c r="AN150" s="526"/>
      <c r="AO150" s="526"/>
      <c r="AP150" s="526"/>
      <c r="AQ150" s="526"/>
      <c r="AR150" s="526"/>
      <c r="AS150" s="526"/>
      <c r="AT150" s="526"/>
      <c r="AU150" s="526"/>
      <c r="AV150" s="526"/>
      <c r="AW150" s="526"/>
      <c r="AX150" s="526"/>
      <c r="AY150" s="526"/>
      <c r="AZ150" s="526"/>
      <c r="BA150" s="526"/>
      <c r="BB150" s="526"/>
      <c r="BC150" s="526"/>
      <c r="BD150" s="526"/>
      <c r="BE150" s="526"/>
      <c r="BF150" s="526"/>
      <c r="BG150" s="526"/>
      <c r="BH150" s="526"/>
      <c r="BI150" s="526"/>
      <c r="BJ150" s="526"/>
      <c r="BK150" s="526"/>
      <c r="BL150" s="526"/>
      <c r="BM150" s="526"/>
      <c r="BN150" s="526"/>
      <c r="BO150" s="526"/>
      <c r="BP150" s="526"/>
      <c r="BQ150" s="526"/>
      <c r="BR150" s="526"/>
      <c r="BS150" s="526"/>
      <c r="BT150" s="526"/>
      <c r="BU150" s="526"/>
    </row>
    <row r="151">
      <c r="A151" s="522"/>
      <c r="B151" s="523"/>
      <c r="C151" s="523"/>
      <c r="D151" s="524"/>
      <c r="E151" s="524"/>
      <c r="F151" s="524"/>
      <c r="G151" s="524"/>
      <c r="H151" s="525"/>
      <c r="I151" s="544"/>
      <c r="J151" s="523"/>
      <c r="K151" s="523"/>
      <c r="L151" s="523"/>
      <c r="M151" s="524"/>
      <c r="N151" s="524"/>
      <c r="O151" s="524"/>
      <c r="P151" s="524"/>
      <c r="Q151" s="524"/>
      <c r="R151" s="524"/>
      <c r="S151" s="524"/>
      <c r="T151" s="524"/>
      <c r="U151" s="523"/>
      <c r="V151" s="524"/>
      <c r="W151" s="523"/>
      <c r="X151" s="526"/>
      <c r="Y151" s="526"/>
      <c r="Z151" s="526"/>
      <c r="AA151" s="526"/>
      <c r="AB151" s="526"/>
      <c r="AC151" s="526"/>
      <c r="AD151" s="526"/>
      <c r="AE151" s="526"/>
      <c r="AF151" s="526"/>
      <c r="AG151" s="526"/>
      <c r="AH151" s="526"/>
      <c r="AI151" s="526"/>
      <c r="AJ151" s="526"/>
      <c r="AK151" s="526"/>
      <c r="AL151" s="526"/>
      <c r="AM151" s="526"/>
      <c r="AN151" s="526"/>
      <c r="AO151" s="526"/>
      <c r="AP151" s="526"/>
      <c r="AQ151" s="526"/>
      <c r="AR151" s="526"/>
      <c r="AS151" s="526"/>
      <c r="AT151" s="526"/>
      <c r="AU151" s="526"/>
      <c r="AV151" s="526"/>
      <c r="AW151" s="526"/>
      <c r="AX151" s="526"/>
      <c r="AY151" s="526"/>
      <c r="AZ151" s="526"/>
      <c r="BA151" s="526"/>
      <c r="BB151" s="526"/>
      <c r="BC151" s="526"/>
      <c r="BD151" s="526"/>
      <c r="BE151" s="526"/>
      <c r="BF151" s="526"/>
      <c r="BG151" s="526"/>
      <c r="BH151" s="526"/>
      <c r="BI151" s="526"/>
      <c r="BJ151" s="526"/>
      <c r="BK151" s="526"/>
      <c r="BL151" s="526"/>
      <c r="BM151" s="526"/>
      <c r="BN151" s="526"/>
      <c r="BO151" s="526"/>
      <c r="BP151" s="526"/>
      <c r="BQ151" s="526"/>
      <c r="BR151" s="526"/>
      <c r="BS151" s="526"/>
      <c r="BT151" s="526"/>
      <c r="BU151" s="526"/>
    </row>
    <row r="152">
      <c r="A152" s="522"/>
      <c r="B152" s="523"/>
      <c r="C152" s="523"/>
      <c r="D152" s="524"/>
      <c r="E152" s="524"/>
      <c r="F152" s="524"/>
      <c r="G152" s="524"/>
      <c r="H152" s="525"/>
      <c r="I152" s="544"/>
      <c r="J152" s="523"/>
      <c r="K152" s="523"/>
      <c r="L152" s="523"/>
      <c r="M152" s="524"/>
      <c r="N152" s="524"/>
      <c r="O152" s="524"/>
      <c r="P152" s="524"/>
      <c r="Q152" s="524"/>
      <c r="R152" s="524"/>
      <c r="S152" s="524"/>
      <c r="T152" s="524"/>
      <c r="U152" s="523"/>
      <c r="V152" s="524"/>
      <c r="W152" s="523"/>
      <c r="X152" s="526"/>
      <c r="Y152" s="526"/>
      <c r="Z152" s="526"/>
      <c r="AA152" s="526"/>
      <c r="AB152" s="526"/>
      <c r="AC152" s="526"/>
      <c r="AD152" s="526"/>
      <c r="AE152" s="526"/>
      <c r="AF152" s="526"/>
      <c r="AG152" s="526"/>
      <c r="AH152" s="526"/>
      <c r="AI152" s="526"/>
      <c r="AJ152" s="526"/>
      <c r="AK152" s="526"/>
      <c r="AL152" s="526"/>
      <c r="AM152" s="526"/>
      <c r="AN152" s="526"/>
      <c r="AO152" s="526"/>
      <c r="AP152" s="526"/>
      <c r="AQ152" s="526"/>
      <c r="AR152" s="526"/>
      <c r="AS152" s="526"/>
      <c r="AT152" s="526"/>
      <c r="AU152" s="526"/>
      <c r="AV152" s="526"/>
      <c r="AW152" s="526"/>
      <c r="AX152" s="526"/>
      <c r="AY152" s="526"/>
      <c r="AZ152" s="526"/>
      <c r="BA152" s="526"/>
      <c r="BB152" s="526"/>
      <c r="BC152" s="526"/>
      <c r="BD152" s="526"/>
      <c r="BE152" s="526"/>
      <c r="BF152" s="526"/>
      <c r="BG152" s="526"/>
      <c r="BH152" s="526"/>
      <c r="BI152" s="526"/>
      <c r="BJ152" s="526"/>
      <c r="BK152" s="526"/>
      <c r="BL152" s="526"/>
      <c r="BM152" s="526"/>
      <c r="BN152" s="526"/>
      <c r="BO152" s="526"/>
      <c r="BP152" s="526"/>
      <c r="BQ152" s="526"/>
      <c r="BR152" s="526"/>
      <c r="BS152" s="526"/>
      <c r="BT152" s="526"/>
      <c r="BU152" s="526"/>
    </row>
    <row r="153">
      <c r="A153" s="522"/>
      <c r="B153" s="523"/>
      <c r="C153" s="523"/>
      <c r="D153" s="524"/>
      <c r="E153" s="524"/>
      <c r="F153" s="524"/>
      <c r="G153" s="524"/>
      <c r="H153" s="525"/>
      <c r="I153" s="544"/>
      <c r="J153" s="523"/>
      <c r="K153" s="523"/>
      <c r="L153" s="523"/>
      <c r="M153" s="524"/>
      <c r="N153" s="524"/>
      <c r="O153" s="524"/>
      <c r="P153" s="524"/>
      <c r="Q153" s="524"/>
      <c r="R153" s="524"/>
      <c r="S153" s="524"/>
      <c r="T153" s="524"/>
      <c r="U153" s="523"/>
      <c r="V153" s="524"/>
      <c r="W153" s="523"/>
      <c r="X153" s="526"/>
      <c r="Y153" s="526"/>
      <c r="Z153" s="526"/>
      <c r="AA153" s="526"/>
      <c r="AB153" s="526"/>
      <c r="AC153" s="526"/>
      <c r="AD153" s="526"/>
      <c r="AE153" s="526"/>
      <c r="AF153" s="526"/>
      <c r="AG153" s="526"/>
      <c r="AH153" s="526"/>
      <c r="AI153" s="526"/>
      <c r="AJ153" s="526"/>
      <c r="AK153" s="526"/>
      <c r="AL153" s="526"/>
      <c r="AM153" s="526"/>
      <c r="AN153" s="526"/>
      <c r="AO153" s="526"/>
      <c r="AP153" s="526"/>
      <c r="AQ153" s="526"/>
      <c r="AR153" s="526"/>
      <c r="AS153" s="526"/>
      <c r="AT153" s="526"/>
      <c r="AU153" s="526"/>
      <c r="AV153" s="526"/>
      <c r="AW153" s="526"/>
      <c r="AX153" s="526"/>
      <c r="AY153" s="526"/>
      <c r="AZ153" s="526"/>
      <c r="BA153" s="526"/>
      <c r="BB153" s="526"/>
      <c r="BC153" s="526"/>
      <c r="BD153" s="526"/>
      <c r="BE153" s="526"/>
      <c r="BF153" s="526"/>
      <c r="BG153" s="526"/>
      <c r="BH153" s="526"/>
      <c r="BI153" s="526"/>
      <c r="BJ153" s="526"/>
      <c r="BK153" s="526"/>
      <c r="BL153" s="526"/>
      <c r="BM153" s="526"/>
      <c r="BN153" s="526"/>
      <c r="BO153" s="526"/>
      <c r="BP153" s="526"/>
      <c r="BQ153" s="526"/>
      <c r="BR153" s="526"/>
      <c r="BS153" s="526"/>
      <c r="BT153" s="526"/>
      <c r="BU153" s="526"/>
    </row>
    <row r="154">
      <c r="A154" s="522"/>
      <c r="B154" s="523"/>
      <c r="C154" s="523"/>
      <c r="D154" s="524"/>
      <c r="E154" s="524"/>
      <c r="F154" s="524"/>
      <c r="G154" s="524"/>
      <c r="H154" s="525"/>
      <c r="I154" s="544"/>
      <c r="J154" s="523"/>
      <c r="K154" s="523"/>
      <c r="L154" s="523"/>
      <c r="M154" s="524"/>
      <c r="N154" s="524"/>
      <c r="O154" s="524"/>
      <c r="P154" s="524"/>
      <c r="Q154" s="524"/>
      <c r="R154" s="524"/>
      <c r="S154" s="524"/>
      <c r="T154" s="524"/>
      <c r="U154" s="523"/>
      <c r="V154" s="524"/>
      <c r="W154" s="523"/>
      <c r="X154" s="526"/>
      <c r="Y154" s="526"/>
      <c r="Z154" s="526"/>
      <c r="AA154" s="526"/>
      <c r="AB154" s="526"/>
      <c r="AC154" s="526"/>
      <c r="AD154" s="526"/>
      <c r="AE154" s="526"/>
      <c r="AF154" s="526"/>
      <c r="AG154" s="526"/>
      <c r="AH154" s="526"/>
      <c r="AI154" s="526"/>
      <c r="AJ154" s="526"/>
      <c r="AK154" s="526"/>
      <c r="AL154" s="526"/>
      <c r="AM154" s="526"/>
      <c r="AN154" s="526"/>
      <c r="AO154" s="526"/>
      <c r="AP154" s="526"/>
      <c r="AQ154" s="526"/>
      <c r="AR154" s="526"/>
      <c r="AS154" s="526"/>
      <c r="AT154" s="526"/>
      <c r="AU154" s="526"/>
      <c r="AV154" s="526"/>
      <c r="AW154" s="526"/>
      <c r="AX154" s="526"/>
      <c r="AY154" s="526"/>
      <c r="AZ154" s="526"/>
      <c r="BA154" s="526"/>
      <c r="BB154" s="526"/>
      <c r="BC154" s="526"/>
      <c r="BD154" s="526"/>
      <c r="BE154" s="526"/>
      <c r="BF154" s="526"/>
      <c r="BG154" s="526"/>
      <c r="BH154" s="526"/>
      <c r="BI154" s="526"/>
      <c r="BJ154" s="526"/>
      <c r="BK154" s="526"/>
      <c r="BL154" s="526"/>
      <c r="BM154" s="526"/>
      <c r="BN154" s="526"/>
      <c r="BO154" s="526"/>
      <c r="BP154" s="526"/>
      <c r="BQ154" s="526"/>
      <c r="BR154" s="526"/>
      <c r="BS154" s="526"/>
      <c r="BT154" s="526"/>
      <c r="BU154" s="526"/>
    </row>
    <row r="155">
      <c r="A155" s="522"/>
      <c r="B155" s="523"/>
      <c r="C155" s="523"/>
      <c r="D155" s="524"/>
      <c r="E155" s="524"/>
      <c r="F155" s="524"/>
      <c r="G155" s="524"/>
      <c r="H155" s="525"/>
      <c r="I155" s="544"/>
      <c r="J155" s="523"/>
      <c r="K155" s="523"/>
      <c r="L155" s="523"/>
      <c r="M155" s="524"/>
      <c r="N155" s="524"/>
      <c r="O155" s="524"/>
      <c r="P155" s="524"/>
      <c r="Q155" s="524"/>
      <c r="R155" s="524"/>
      <c r="S155" s="524"/>
      <c r="T155" s="524"/>
      <c r="U155" s="523"/>
      <c r="V155" s="524"/>
      <c r="W155" s="523"/>
      <c r="X155" s="526"/>
      <c r="Y155" s="526"/>
      <c r="Z155" s="526"/>
      <c r="AA155" s="526"/>
      <c r="AB155" s="526"/>
      <c r="AC155" s="526"/>
      <c r="AD155" s="526"/>
      <c r="AE155" s="526"/>
      <c r="AF155" s="526"/>
      <c r="AG155" s="526"/>
      <c r="AH155" s="526"/>
      <c r="AI155" s="526"/>
      <c r="AJ155" s="526"/>
      <c r="AK155" s="526"/>
      <c r="AL155" s="526"/>
      <c r="AM155" s="526"/>
      <c r="AN155" s="526"/>
      <c r="AO155" s="526"/>
      <c r="AP155" s="526"/>
      <c r="AQ155" s="526"/>
      <c r="AR155" s="526"/>
      <c r="AS155" s="526"/>
      <c r="AT155" s="526"/>
      <c r="AU155" s="526"/>
      <c r="AV155" s="526"/>
      <c r="AW155" s="526"/>
      <c r="AX155" s="526"/>
      <c r="AY155" s="526"/>
      <c r="AZ155" s="526"/>
      <c r="BA155" s="526"/>
      <c r="BB155" s="526"/>
      <c r="BC155" s="526"/>
      <c r="BD155" s="526"/>
      <c r="BE155" s="526"/>
      <c r="BF155" s="526"/>
      <c r="BG155" s="526"/>
      <c r="BH155" s="526"/>
      <c r="BI155" s="526"/>
      <c r="BJ155" s="526"/>
      <c r="BK155" s="526"/>
      <c r="BL155" s="526"/>
      <c r="BM155" s="526"/>
      <c r="BN155" s="526"/>
      <c r="BO155" s="526"/>
      <c r="BP155" s="526"/>
      <c r="BQ155" s="526"/>
      <c r="BR155" s="526"/>
      <c r="BS155" s="526"/>
      <c r="BT155" s="526"/>
      <c r="BU155" s="526"/>
    </row>
    <row r="156">
      <c r="A156" s="522"/>
      <c r="B156" s="523"/>
      <c r="C156" s="523"/>
      <c r="D156" s="524"/>
      <c r="E156" s="524"/>
      <c r="F156" s="524"/>
      <c r="G156" s="524"/>
      <c r="H156" s="525"/>
      <c r="I156" s="544"/>
      <c r="J156" s="523"/>
      <c r="K156" s="523"/>
      <c r="L156" s="523"/>
      <c r="M156" s="524"/>
      <c r="N156" s="524"/>
      <c r="O156" s="524"/>
      <c r="P156" s="524"/>
      <c r="Q156" s="524"/>
      <c r="R156" s="524"/>
      <c r="S156" s="524"/>
      <c r="T156" s="524"/>
      <c r="U156" s="523"/>
      <c r="V156" s="524"/>
      <c r="W156" s="523"/>
      <c r="X156" s="526"/>
      <c r="Y156" s="526"/>
      <c r="Z156" s="526"/>
      <c r="AA156" s="526"/>
      <c r="AB156" s="526"/>
      <c r="AC156" s="526"/>
      <c r="AD156" s="526"/>
      <c r="AE156" s="526"/>
      <c r="AF156" s="526"/>
      <c r="AG156" s="526"/>
      <c r="AH156" s="526"/>
      <c r="AI156" s="526"/>
      <c r="AJ156" s="526"/>
      <c r="AK156" s="526"/>
      <c r="AL156" s="526"/>
      <c r="AM156" s="526"/>
      <c r="AN156" s="526"/>
      <c r="AO156" s="526"/>
      <c r="AP156" s="526"/>
      <c r="AQ156" s="526"/>
      <c r="AR156" s="526"/>
      <c r="AS156" s="526"/>
      <c r="AT156" s="526"/>
      <c r="AU156" s="526"/>
      <c r="AV156" s="526"/>
      <c r="AW156" s="526"/>
      <c r="AX156" s="526"/>
      <c r="AY156" s="526"/>
      <c r="AZ156" s="526"/>
      <c r="BA156" s="526"/>
      <c r="BB156" s="526"/>
      <c r="BC156" s="526"/>
      <c r="BD156" s="526"/>
      <c r="BE156" s="526"/>
      <c r="BF156" s="526"/>
      <c r="BG156" s="526"/>
      <c r="BH156" s="526"/>
      <c r="BI156" s="526"/>
      <c r="BJ156" s="526"/>
      <c r="BK156" s="526"/>
      <c r="BL156" s="526"/>
      <c r="BM156" s="526"/>
      <c r="BN156" s="526"/>
      <c r="BO156" s="526"/>
      <c r="BP156" s="526"/>
      <c r="BQ156" s="526"/>
      <c r="BR156" s="526"/>
      <c r="BS156" s="526"/>
      <c r="BT156" s="526"/>
      <c r="BU156" s="526"/>
    </row>
    <row r="157">
      <c r="A157" s="522"/>
      <c r="B157" s="523"/>
      <c r="C157" s="523"/>
      <c r="D157" s="524"/>
      <c r="E157" s="524"/>
      <c r="F157" s="524"/>
      <c r="G157" s="524"/>
      <c r="H157" s="525"/>
      <c r="I157" s="544"/>
      <c r="J157" s="523"/>
      <c r="K157" s="523"/>
      <c r="L157" s="523"/>
      <c r="M157" s="524"/>
      <c r="N157" s="524"/>
      <c r="O157" s="524"/>
      <c r="P157" s="524"/>
      <c r="Q157" s="524"/>
      <c r="R157" s="524"/>
      <c r="S157" s="524"/>
      <c r="T157" s="524"/>
      <c r="U157" s="523"/>
      <c r="V157" s="524"/>
      <c r="W157" s="523"/>
      <c r="X157" s="526"/>
      <c r="Y157" s="526"/>
      <c r="Z157" s="526"/>
      <c r="AA157" s="526"/>
      <c r="AB157" s="526"/>
      <c r="AC157" s="526"/>
      <c r="AD157" s="526"/>
      <c r="AE157" s="526"/>
      <c r="AF157" s="526"/>
      <c r="AG157" s="526"/>
      <c r="AH157" s="526"/>
      <c r="AI157" s="526"/>
      <c r="AJ157" s="526"/>
      <c r="AK157" s="526"/>
      <c r="AL157" s="526"/>
      <c r="AM157" s="526"/>
      <c r="AN157" s="526"/>
      <c r="AO157" s="526"/>
      <c r="AP157" s="526"/>
      <c r="AQ157" s="526"/>
      <c r="AR157" s="526"/>
      <c r="AS157" s="526"/>
      <c r="AT157" s="526"/>
      <c r="AU157" s="526"/>
      <c r="AV157" s="526"/>
      <c r="AW157" s="526"/>
      <c r="AX157" s="526"/>
      <c r="AY157" s="526"/>
      <c r="AZ157" s="526"/>
      <c r="BA157" s="526"/>
      <c r="BB157" s="526"/>
      <c r="BC157" s="526"/>
      <c r="BD157" s="526"/>
      <c r="BE157" s="526"/>
      <c r="BF157" s="526"/>
      <c r="BG157" s="526"/>
      <c r="BH157" s="526"/>
      <c r="BI157" s="526"/>
      <c r="BJ157" s="526"/>
      <c r="BK157" s="526"/>
      <c r="BL157" s="526"/>
      <c r="BM157" s="526"/>
      <c r="BN157" s="526"/>
      <c r="BO157" s="526"/>
      <c r="BP157" s="526"/>
      <c r="BQ157" s="526"/>
      <c r="BR157" s="526"/>
      <c r="BS157" s="526"/>
      <c r="BT157" s="526"/>
      <c r="BU157" s="526"/>
    </row>
    <row r="158">
      <c r="A158" s="522"/>
      <c r="B158" s="523"/>
      <c r="C158" s="523"/>
      <c r="D158" s="524"/>
      <c r="E158" s="524"/>
      <c r="F158" s="524"/>
      <c r="G158" s="524"/>
      <c r="H158" s="525"/>
      <c r="I158" s="544"/>
      <c r="J158" s="523"/>
      <c r="K158" s="523"/>
      <c r="L158" s="523"/>
      <c r="M158" s="524"/>
      <c r="N158" s="524"/>
      <c r="O158" s="524"/>
      <c r="P158" s="524"/>
      <c r="Q158" s="524"/>
      <c r="R158" s="524"/>
      <c r="S158" s="524"/>
      <c r="T158" s="524"/>
      <c r="U158" s="523"/>
      <c r="V158" s="524"/>
      <c r="W158" s="523"/>
      <c r="X158" s="526"/>
      <c r="Y158" s="526"/>
      <c r="Z158" s="526"/>
      <c r="AA158" s="526"/>
      <c r="AB158" s="526"/>
      <c r="AC158" s="526"/>
      <c r="AD158" s="526"/>
      <c r="AE158" s="526"/>
      <c r="AF158" s="526"/>
      <c r="AG158" s="526"/>
      <c r="AH158" s="526"/>
      <c r="AI158" s="526"/>
      <c r="AJ158" s="526"/>
      <c r="AK158" s="526"/>
      <c r="AL158" s="526"/>
      <c r="AM158" s="526"/>
      <c r="AN158" s="526"/>
      <c r="AO158" s="526"/>
      <c r="AP158" s="526"/>
      <c r="AQ158" s="526"/>
      <c r="AR158" s="526"/>
      <c r="AS158" s="526"/>
      <c r="AT158" s="526"/>
      <c r="AU158" s="526"/>
      <c r="AV158" s="526"/>
      <c r="AW158" s="526"/>
      <c r="AX158" s="526"/>
      <c r="AY158" s="526"/>
      <c r="AZ158" s="526"/>
      <c r="BA158" s="526"/>
      <c r="BB158" s="526"/>
      <c r="BC158" s="526"/>
      <c r="BD158" s="526"/>
      <c r="BE158" s="526"/>
      <c r="BF158" s="526"/>
      <c r="BG158" s="526"/>
      <c r="BH158" s="526"/>
      <c r="BI158" s="526"/>
      <c r="BJ158" s="526"/>
      <c r="BK158" s="526"/>
      <c r="BL158" s="526"/>
      <c r="BM158" s="526"/>
      <c r="BN158" s="526"/>
      <c r="BO158" s="526"/>
      <c r="BP158" s="526"/>
      <c r="BQ158" s="526"/>
      <c r="BR158" s="526"/>
      <c r="BS158" s="526"/>
      <c r="BT158" s="526"/>
      <c r="BU158" s="526"/>
    </row>
    <row r="159">
      <c r="A159" s="522"/>
      <c r="B159" s="523"/>
      <c r="C159" s="523"/>
      <c r="D159" s="524"/>
      <c r="E159" s="524"/>
      <c r="F159" s="524"/>
      <c r="G159" s="524"/>
      <c r="H159" s="525"/>
      <c r="I159" s="544"/>
      <c r="J159" s="523"/>
      <c r="K159" s="523"/>
      <c r="L159" s="523"/>
      <c r="M159" s="524"/>
      <c r="N159" s="524"/>
      <c r="O159" s="524"/>
      <c r="P159" s="524"/>
      <c r="Q159" s="524"/>
      <c r="R159" s="524"/>
      <c r="S159" s="524"/>
      <c r="T159" s="524"/>
      <c r="U159" s="523"/>
      <c r="V159" s="524"/>
      <c r="W159" s="523"/>
      <c r="X159" s="526"/>
      <c r="Y159" s="526"/>
      <c r="Z159" s="526"/>
      <c r="AA159" s="526"/>
      <c r="AB159" s="526"/>
      <c r="AC159" s="526"/>
      <c r="AD159" s="526"/>
      <c r="AE159" s="526"/>
      <c r="AF159" s="526"/>
      <c r="AG159" s="526"/>
      <c r="AH159" s="526"/>
      <c r="AI159" s="526"/>
      <c r="AJ159" s="526"/>
      <c r="AK159" s="526"/>
      <c r="AL159" s="526"/>
      <c r="AM159" s="526"/>
      <c r="AN159" s="526"/>
      <c r="AO159" s="526"/>
      <c r="AP159" s="526"/>
      <c r="AQ159" s="526"/>
      <c r="AR159" s="526"/>
      <c r="AS159" s="526"/>
      <c r="AT159" s="526"/>
      <c r="AU159" s="526"/>
      <c r="AV159" s="526"/>
      <c r="AW159" s="526"/>
      <c r="AX159" s="526"/>
      <c r="AY159" s="526"/>
      <c r="AZ159" s="526"/>
      <c r="BA159" s="526"/>
      <c r="BB159" s="526"/>
      <c r="BC159" s="526"/>
      <c r="BD159" s="526"/>
      <c r="BE159" s="526"/>
      <c r="BF159" s="526"/>
      <c r="BG159" s="526"/>
      <c r="BH159" s="526"/>
      <c r="BI159" s="526"/>
      <c r="BJ159" s="526"/>
      <c r="BK159" s="526"/>
      <c r="BL159" s="526"/>
      <c r="BM159" s="526"/>
      <c r="BN159" s="526"/>
      <c r="BO159" s="526"/>
      <c r="BP159" s="526"/>
      <c r="BQ159" s="526"/>
      <c r="BR159" s="526"/>
      <c r="BS159" s="526"/>
      <c r="BT159" s="526"/>
      <c r="BU159" s="526"/>
    </row>
    <row r="160">
      <c r="A160" s="522"/>
      <c r="B160" s="523"/>
      <c r="C160" s="523"/>
      <c r="D160" s="524"/>
      <c r="E160" s="524"/>
      <c r="F160" s="524"/>
      <c r="G160" s="524"/>
      <c r="H160" s="525"/>
      <c r="I160" s="544"/>
      <c r="J160" s="523"/>
      <c r="K160" s="523"/>
      <c r="L160" s="523"/>
      <c r="M160" s="524"/>
      <c r="N160" s="524"/>
      <c r="O160" s="524"/>
      <c r="P160" s="524"/>
      <c r="Q160" s="524"/>
      <c r="R160" s="524"/>
      <c r="S160" s="524"/>
      <c r="T160" s="524"/>
      <c r="U160" s="523"/>
      <c r="V160" s="524"/>
      <c r="W160" s="523"/>
      <c r="X160" s="526"/>
      <c r="Y160" s="526"/>
      <c r="Z160" s="526"/>
      <c r="AA160" s="526"/>
      <c r="AB160" s="526"/>
      <c r="AC160" s="526"/>
      <c r="AD160" s="526"/>
      <c r="AE160" s="526"/>
      <c r="AF160" s="526"/>
      <c r="AG160" s="526"/>
      <c r="AH160" s="526"/>
      <c r="AI160" s="526"/>
      <c r="AJ160" s="526"/>
      <c r="AK160" s="526"/>
      <c r="AL160" s="526"/>
      <c r="AM160" s="526"/>
      <c r="AN160" s="526"/>
      <c r="AO160" s="526"/>
      <c r="AP160" s="526"/>
      <c r="AQ160" s="526"/>
      <c r="AR160" s="526"/>
      <c r="AS160" s="526"/>
      <c r="AT160" s="526"/>
      <c r="AU160" s="526"/>
      <c r="AV160" s="526"/>
      <c r="AW160" s="526"/>
      <c r="AX160" s="526"/>
      <c r="AY160" s="526"/>
      <c r="AZ160" s="526"/>
      <c r="BA160" s="526"/>
      <c r="BB160" s="526"/>
      <c r="BC160" s="526"/>
      <c r="BD160" s="526"/>
      <c r="BE160" s="526"/>
      <c r="BF160" s="526"/>
      <c r="BG160" s="526"/>
      <c r="BH160" s="526"/>
      <c r="BI160" s="526"/>
      <c r="BJ160" s="526"/>
      <c r="BK160" s="526"/>
      <c r="BL160" s="526"/>
      <c r="BM160" s="526"/>
      <c r="BN160" s="526"/>
      <c r="BO160" s="526"/>
      <c r="BP160" s="526"/>
      <c r="BQ160" s="526"/>
      <c r="BR160" s="526"/>
      <c r="BS160" s="526"/>
      <c r="BT160" s="526"/>
      <c r="BU160" s="526"/>
    </row>
    <row r="161">
      <c r="A161" s="522"/>
      <c r="B161" s="523"/>
      <c r="C161" s="523"/>
      <c r="D161" s="524"/>
      <c r="E161" s="524"/>
      <c r="F161" s="524"/>
      <c r="G161" s="524"/>
      <c r="H161" s="525"/>
      <c r="I161" s="544"/>
      <c r="J161" s="523"/>
      <c r="K161" s="523"/>
      <c r="L161" s="523"/>
      <c r="M161" s="524"/>
      <c r="N161" s="524"/>
      <c r="O161" s="524"/>
      <c r="P161" s="524"/>
      <c r="Q161" s="524"/>
      <c r="R161" s="524"/>
      <c r="S161" s="524"/>
      <c r="T161" s="524"/>
      <c r="U161" s="523"/>
      <c r="V161" s="524"/>
      <c r="W161" s="523"/>
      <c r="X161" s="526"/>
      <c r="Y161" s="526"/>
      <c r="Z161" s="526"/>
      <c r="AA161" s="526"/>
      <c r="AB161" s="526"/>
      <c r="AC161" s="526"/>
      <c r="AD161" s="526"/>
      <c r="AE161" s="526"/>
      <c r="AF161" s="526"/>
      <c r="AG161" s="526"/>
      <c r="AH161" s="526"/>
      <c r="AI161" s="526"/>
      <c r="AJ161" s="526"/>
      <c r="AK161" s="526"/>
      <c r="AL161" s="526"/>
      <c r="AM161" s="526"/>
      <c r="AN161" s="526"/>
      <c r="AO161" s="526"/>
      <c r="AP161" s="526"/>
      <c r="AQ161" s="526"/>
      <c r="AR161" s="526"/>
      <c r="AS161" s="526"/>
      <c r="AT161" s="526"/>
      <c r="AU161" s="526"/>
      <c r="AV161" s="526"/>
      <c r="AW161" s="526"/>
      <c r="AX161" s="526"/>
      <c r="AY161" s="526"/>
      <c r="AZ161" s="526"/>
      <c r="BA161" s="526"/>
      <c r="BB161" s="526"/>
      <c r="BC161" s="526"/>
      <c r="BD161" s="526"/>
      <c r="BE161" s="526"/>
      <c r="BF161" s="526"/>
      <c r="BG161" s="526"/>
      <c r="BH161" s="526"/>
      <c r="BI161" s="526"/>
      <c r="BJ161" s="526"/>
      <c r="BK161" s="526"/>
      <c r="BL161" s="526"/>
      <c r="BM161" s="526"/>
      <c r="BN161" s="526"/>
      <c r="BO161" s="526"/>
      <c r="BP161" s="526"/>
      <c r="BQ161" s="526"/>
      <c r="BR161" s="526"/>
      <c r="BS161" s="526"/>
      <c r="BT161" s="526"/>
      <c r="BU161" s="526"/>
    </row>
    <row r="162">
      <c r="A162" s="522"/>
      <c r="B162" s="523"/>
      <c r="C162" s="523"/>
      <c r="D162" s="524"/>
      <c r="E162" s="524"/>
      <c r="F162" s="524"/>
      <c r="G162" s="524"/>
      <c r="H162" s="525"/>
      <c r="I162" s="544"/>
      <c r="J162" s="523"/>
      <c r="K162" s="523"/>
      <c r="L162" s="523"/>
      <c r="M162" s="524"/>
      <c r="N162" s="524"/>
      <c r="O162" s="524"/>
      <c r="P162" s="524"/>
      <c r="Q162" s="524"/>
      <c r="R162" s="524"/>
      <c r="S162" s="524"/>
      <c r="T162" s="524"/>
      <c r="U162" s="523"/>
      <c r="V162" s="524"/>
      <c r="W162" s="523"/>
      <c r="X162" s="526"/>
      <c r="Y162" s="526"/>
      <c r="Z162" s="526"/>
      <c r="AA162" s="526"/>
      <c r="AB162" s="526"/>
      <c r="AC162" s="526"/>
      <c r="AD162" s="526"/>
      <c r="AE162" s="526"/>
      <c r="AF162" s="526"/>
      <c r="AG162" s="526"/>
      <c r="AH162" s="526"/>
      <c r="AI162" s="526"/>
      <c r="AJ162" s="526"/>
      <c r="AK162" s="526"/>
      <c r="AL162" s="526"/>
      <c r="AM162" s="526"/>
      <c r="AN162" s="526"/>
      <c r="AO162" s="526"/>
      <c r="AP162" s="526"/>
      <c r="AQ162" s="526"/>
      <c r="AR162" s="526"/>
      <c r="AS162" s="526"/>
      <c r="AT162" s="526"/>
      <c r="AU162" s="526"/>
      <c r="AV162" s="526"/>
      <c r="AW162" s="526"/>
      <c r="AX162" s="526"/>
      <c r="AY162" s="526"/>
      <c r="AZ162" s="526"/>
      <c r="BA162" s="526"/>
      <c r="BB162" s="526"/>
      <c r="BC162" s="526"/>
      <c r="BD162" s="526"/>
      <c r="BE162" s="526"/>
      <c r="BF162" s="526"/>
      <c r="BG162" s="526"/>
      <c r="BH162" s="526"/>
      <c r="BI162" s="526"/>
      <c r="BJ162" s="526"/>
      <c r="BK162" s="526"/>
      <c r="BL162" s="526"/>
      <c r="BM162" s="526"/>
      <c r="BN162" s="526"/>
      <c r="BO162" s="526"/>
      <c r="BP162" s="526"/>
      <c r="BQ162" s="526"/>
      <c r="BR162" s="526"/>
      <c r="BS162" s="526"/>
      <c r="BT162" s="526"/>
      <c r="BU162" s="526"/>
    </row>
    <row r="163">
      <c r="A163" s="522"/>
      <c r="B163" s="523"/>
      <c r="C163" s="523"/>
      <c r="D163" s="524"/>
      <c r="E163" s="524"/>
      <c r="F163" s="524"/>
      <c r="G163" s="524"/>
      <c r="H163" s="525"/>
      <c r="I163" s="544"/>
      <c r="J163" s="523"/>
      <c r="K163" s="523"/>
      <c r="L163" s="523"/>
      <c r="M163" s="524"/>
      <c r="N163" s="524"/>
      <c r="O163" s="524"/>
      <c r="P163" s="524"/>
      <c r="Q163" s="524"/>
      <c r="R163" s="524"/>
      <c r="S163" s="524"/>
      <c r="T163" s="524"/>
      <c r="U163" s="523"/>
      <c r="V163" s="524"/>
      <c r="W163" s="523"/>
      <c r="X163" s="526"/>
      <c r="Y163" s="526"/>
      <c r="Z163" s="526"/>
      <c r="AA163" s="526"/>
      <c r="AB163" s="526"/>
      <c r="AC163" s="526"/>
      <c r="AD163" s="526"/>
      <c r="AE163" s="526"/>
      <c r="AF163" s="526"/>
      <c r="AG163" s="526"/>
      <c r="AH163" s="526"/>
      <c r="AI163" s="526"/>
      <c r="AJ163" s="526"/>
      <c r="AK163" s="526"/>
      <c r="AL163" s="526"/>
      <c r="AM163" s="526"/>
      <c r="AN163" s="526"/>
      <c r="AO163" s="526"/>
      <c r="AP163" s="526"/>
      <c r="AQ163" s="526"/>
      <c r="AR163" s="526"/>
      <c r="AS163" s="526"/>
      <c r="AT163" s="526"/>
      <c r="AU163" s="526"/>
      <c r="AV163" s="526"/>
      <c r="AW163" s="526"/>
      <c r="AX163" s="526"/>
      <c r="AY163" s="526"/>
      <c r="AZ163" s="526"/>
      <c r="BA163" s="526"/>
      <c r="BB163" s="526"/>
      <c r="BC163" s="526"/>
      <c r="BD163" s="526"/>
      <c r="BE163" s="526"/>
      <c r="BF163" s="526"/>
      <c r="BG163" s="526"/>
      <c r="BH163" s="526"/>
      <c r="BI163" s="526"/>
      <c r="BJ163" s="526"/>
      <c r="BK163" s="526"/>
      <c r="BL163" s="526"/>
      <c r="BM163" s="526"/>
      <c r="BN163" s="526"/>
      <c r="BO163" s="526"/>
      <c r="BP163" s="526"/>
      <c r="BQ163" s="526"/>
      <c r="BR163" s="526"/>
      <c r="BS163" s="526"/>
      <c r="BT163" s="526"/>
      <c r="BU163" s="526"/>
    </row>
    <row r="164">
      <c r="A164" s="522"/>
      <c r="B164" s="523"/>
      <c r="C164" s="523"/>
      <c r="D164" s="524"/>
      <c r="E164" s="524"/>
      <c r="F164" s="524"/>
      <c r="G164" s="524"/>
      <c r="H164" s="525"/>
      <c r="I164" s="544"/>
      <c r="J164" s="523"/>
      <c r="K164" s="523"/>
      <c r="L164" s="523"/>
      <c r="M164" s="524"/>
      <c r="N164" s="524"/>
      <c r="O164" s="524"/>
      <c r="P164" s="524"/>
      <c r="Q164" s="524"/>
      <c r="R164" s="524"/>
      <c r="S164" s="524"/>
      <c r="T164" s="524"/>
      <c r="U164" s="523"/>
      <c r="V164" s="524"/>
      <c r="W164" s="523"/>
      <c r="X164" s="526"/>
      <c r="Y164" s="526"/>
      <c r="Z164" s="526"/>
      <c r="AA164" s="526"/>
      <c r="AB164" s="526"/>
      <c r="AC164" s="526"/>
      <c r="AD164" s="526"/>
      <c r="AE164" s="526"/>
      <c r="AF164" s="526"/>
      <c r="AG164" s="526"/>
      <c r="AH164" s="526"/>
      <c r="AI164" s="526"/>
      <c r="AJ164" s="526"/>
      <c r="AK164" s="526"/>
      <c r="AL164" s="526"/>
      <c r="AM164" s="526"/>
      <c r="AN164" s="526"/>
      <c r="AO164" s="526"/>
      <c r="AP164" s="526"/>
      <c r="AQ164" s="526"/>
      <c r="AR164" s="526"/>
      <c r="AS164" s="526"/>
      <c r="AT164" s="526"/>
      <c r="AU164" s="526"/>
      <c r="AV164" s="526"/>
      <c r="AW164" s="526"/>
      <c r="AX164" s="526"/>
      <c r="AY164" s="526"/>
      <c r="AZ164" s="526"/>
      <c r="BA164" s="526"/>
      <c r="BB164" s="526"/>
      <c r="BC164" s="526"/>
      <c r="BD164" s="526"/>
      <c r="BE164" s="526"/>
      <c r="BF164" s="526"/>
      <c r="BG164" s="526"/>
      <c r="BH164" s="526"/>
      <c r="BI164" s="526"/>
      <c r="BJ164" s="526"/>
      <c r="BK164" s="526"/>
      <c r="BL164" s="526"/>
      <c r="BM164" s="526"/>
      <c r="BN164" s="526"/>
      <c r="BO164" s="526"/>
      <c r="BP164" s="526"/>
      <c r="BQ164" s="526"/>
      <c r="BR164" s="526"/>
      <c r="BS164" s="526"/>
      <c r="BT164" s="526"/>
      <c r="BU164" s="526"/>
    </row>
    <row r="165">
      <c r="A165" s="522"/>
      <c r="B165" s="523"/>
      <c r="C165" s="523"/>
      <c r="D165" s="524"/>
      <c r="E165" s="524"/>
      <c r="F165" s="524"/>
      <c r="G165" s="524"/>
      <c r="H165" s="525"/>
      <c r="I165" s="544"/>
      <c r="J165" s="523"/>
      <c r="K165" s="523"/>
      <c r="L165" s="523"/>
      <c r="M165" s="524"/>
      <c r="N165" s="524"/>
      <c r="O165" s="524"/>
      <c r="P165" s="524"/>
      <c r="Q165" s="524"/>
      <c r="R165" s="524"/>
      <c r="S165" s="524"/>
      <c r="T165" s="524"/>
      <c r="U165" s="523"/>
      <c r="V165" s="524"/>
      <c r="W165" s="523"/>
      <c r="X165" s="526"/>
      <c r="Y165" s="526"/>
      <c r="Z165" s="526"/>
      <c r="AA165" s="526"/>
      <c r="AB165" s="526"/>
      <c r="AC165" s="526"/>
      <c r="AD165" s="526"/>
      <c r="AE165" s="526"/>
      <c r="AF165" s="526"/>
      <c r="AG165" s="526"/>
      <c r="AH165" s="526"/>
      <c r="AI165" s="526"/>
      <c r="AJ165" s="526"/>
      <c r="AK165" s="526"/>
      <c r="AL165" s="526"/>
      <c r="AM165" s="526"/>
      <c r="AN165" s="526"/>
      <c r="AO165" s="526"/>
      <c r="AP165" s="526"/>
      <c r="AQ165" s="526"/>
      <c r="AR165" s="526"/>
      <c r="AS165" s="526"/>
      <c r="AT165" s="526"/>
      <c r="AU165" s="526"/>
      <c r="AV165" s="526"/>
      <c r="AW165" s="526"/>
      <c r="AX165" s="526"/>
      <c r="AY165" s="526"/>
      <c r="AZ165" s="526"/>
      <c r="BA165" s="526"/>
      <c r="BB165" s="526"/>
      <c r="BC165" s="526"/>
      <c r="BD165" s="526"/>
      <c r="BE165" s="526"/>
      <c r="BF165" s="526"/>
      <c r="BG165" s="526"/>
      <c r="BH165" s="526"/>
      <c r="BI165" s="526"/>
      <c r="BJ165" s="526"/>
      <c r="BK165" s="526"/>
      <c r="BL165" s="526"/>
      <c r="BM165" s="526"/>
      <c r="BN165" s="526"/>
      <c r="BO165" s="526"/>
      <c r="BP165" s="526"/>
      <c r="BQ165" s="526"/>
      <c r="BR165" s="526"/>
      <c r="BS165" s="526"/>
      <c r="BT165" s="526"/>
      <c r="BU165" s="526"/>
    </row>
    <row r="166">
      <c r="A166" s="522"/>
      <c r="B166" s="523"/>
      <c r="C166" s="523"/>
      <c r="D166" s="524"/>
      <c r="E166" s="524"/>
      <c r="F166" s="524"/>
      <c r="G166" s="524"/>
      <c r="H166" s="525"/>
      <c r="I166" s="544"/>
      <c r="J166" s="523"/>
      <c r="K166" s="523"/>
      <c r="L166" s="523"/>
      <c r="M166" s="524"/>
      <c r="N166" s="524"/>
      <c r="O166" s="524"/>
      <c r="P166" s="524"/>
      <c r="Q166" s="524"/>
      <c r="R166" s="524"/>
      <c r="S166" s="524"/>
      <c r="T166" s="524"/>
      <c r="U166" s="523"/>
      <c r="V166" s="524"/>
      <c r="W166" s="523"/>
      <c r="X166" s="526"/>
      <c r="Y166" s="526"/>
      <c r="Z166" s="526"/>
      <c r="AA166" s="526"/>
      <c r="AB166" s="526"/>
      <c r="AC166" s="526"/>
      <c r="AD166" s="526"/>
      <c r="AE166" s="526"/>
      <c r="AF166" s="526"/>
      <c r="AG166" s="526"/>
      <c r="AH166" s="526"/>
      <c r="AI166" s="526"/>
      <c r="AJ166" s="526"/>
      <c r="AK166" s="526"/>
      <c r="AL166" s="526"/>
      <c r="AM166" s="526"/>
      <c r="AN166" s="526"/>
      <c r="AO166" s="526"/>
      <c r="AP166" s="526"/>
      <c r="AQ166" s="526"/>
      <c r="AR166" s="526"/>
      <c r="AS166" s="526"/>
      <c r="AT166" s="526"/>
      <c r="AU166" s="526"/>
      <c r="AV166" s="526"/>
      <c r="AW166" s="526"/>
      <c r="AX166" s="526"/>
      <c r="AY166" s="526"/>
      <c r="AZ166" s="526"/>
      <c r="BA166" s="526"/>
      <c r="BB166" s="526"/>
      <c r="BC166" s="526"/>
      <c r="BD166" s="526"/>
      <c r="BE166" s="526"/>
      <c r="BF166" s="526"/>
      <c r="BG166" s="526"/>
      <c r="BH166" s="526"/>
      <c r="BI166" s="526"/>
      <c r="BJ166" s="526"/>
      <c r="BK166" s="526"/>
      <c r="BL166" s="526"/>
      <c r="BM166" s="526"/>
      <c r="BN166" s="526"/>
      <c r="BO166" s="526"/>
      <c r="BP166" s="526"/>
      <c r="BQ166" s="526"/>
      <c r="BR166" s="526"/>
      <c r="BS166" s="526"/>
      <c r="BT166" s="526"/>
      <c r="BU166" s="526"/>
    </row>
    <row r="167">
      <c r="A167" s="522"/>
      <c r="B167" s="523"/>
      <c r="C167" s="523"/>
      <c r="D167" s="524"/>
      <c r="E167" s="524"/>
      <c r="F167" s="524"/>
      <c r="G167" s="524"/>
      <c r="H167" s="525"/>
      <c r="I167" s="544"/>
      <c r="J167" s="523"/>
      <c r="K167" s="523"/>
      <c r="L167" s="523"/>
      <c r="M167" s="524"/>
      <c r="N167" s="524"/>
      <c r="O167" s="524"/>
      <c r="P167" s="524"/>
      <c r="Q167" s="524"/>
      <c r="R167" s="524"/>
      <c r="S167" s="524"/>
      <c r="T167" s="524"/>
      <c r="U167" s="523"/>
      <c r="V167" s="524"/>
      <c r="W167" s="523"/>
      <c r="X167" s="526"/>
      <c r="Y167" s="526"/>
      <c r="Z167" s="526"/>
      <c r="AA167" s="526"/>
      <c r="AB167" s="526"/>
      <c r="AC167" s="526"/>
      <c r="AD167" s="526"/>
      <c r="AE167" s="526"/>
      <c r="AF167" s="526"/>
      <c r="AG167" s="526"/>
      <c r="AH167" s="526"/>
      <c r="AI167" s="526"/>
      <c r="AJ167" s="526"/>
      <c r="AK167" s="526"/>
      <c r="AL167" s="526"/>
      <c r="AM167" s="526"/>
      <c r="AN167" s="526"/>
      <c r="AO167" s="526"/>
      <c r="AP167" s="526"/>
      <c r="AQ167" s="526"/>
      <c r="AR167" s="526"/>
      <c r="AS167" s="526"/>
      <c r="AT167" s="526"/>
      <c r="AU167" s="526"/>
      <c r="AV167" s="526"/>
      <c r="AW167" s="526"/>
      <c r="AX167" s="526"/>
      <c r="AY167" s="526"/>
      <c r="AZ167" s="526"/>
      <c r="BA167" s="526"/>
      <c r="BB167" s="526"/>
      <c r="BC167" s="526"/>
      <c r="BD167" s="526"/>
      <c r="BE167" s="526"/>
      <c r="BF167" s="526"/>
      <c r="BG167" s="526"/>
      <c r="BH167" s="526"/>
      <c r="BI167" s="526"/>
      <c r="BJ167" s="526"/>
      <c r="BK167" s="526"/>
      <c r="BL167" s="526"/>
      <c r="BM167" s="526"/>
      <c r="BN167" s="526"/>
      <c r="BO167" s="526"/>
      <c r="BP167" s="526"/>
      <c r="BQ167" s="526"/>
      <c r="BR167" s="526"/>
      <c r="BS167" s="526"/>
      <c r="BT167" s="526"/>
      <c r="BU167" s="526"/>
    </row>
    <row r="168">
      <c r="A168" s="522"/>
      <c r="B168" s="523"/>
      <c r="C168" s="523"/>
      <c r="D168" s="524"/>
      <c r="E168" s="524"/>
      <c r="F168" s="524"/>
      <c r="G168" s="524"/>
      <c r="H168" s="525"/>
      <c r="I168" s="544"/>
      <c r="J168" s="523"/>
      <c r="K168" s="523"/>
      <c r="L168" s="523"/>
      <c r="M168" s="524"/>
      <c r="N168" s="524"/>
      <c r="O168" s="524"/>
      <c r="P168" s="524"/>
      <c r="Q168" s="524"/>
      <c r="R168" s="524"/>
      <c r="S168" s="524"/>
      <c r="T168" s="524"/>
      <c r="U168" s="523"/>
      <c r="V168" s="524"/>
      <c r="W168" s="523"/>
      <c r="X168" s="526"/>
      <c r="Y168" s="526"/>
      <c r="Z168" s="526"/>
      <c r="AA168" s="526"/>
      <c r="AB168" s="526"/>
      <c r="AC168" s="526"/>
      <c r="AD168" s="526"/>
      <c r="AE168" s="526"/>
      <c r="AF168" s="526"/>
      <c r="AG168" s="526"/>
      <c r="AH168" s="526"/>
      <c r="AI168" s="526"/>
      <c r="AJ168" s="526"/>
      <c r="AK168" s="526"/>
      <c r="AL168" s="526"/>
      <c r="AM168" s="526"/>
      <c r="AN168" s="526"/>
      <c r="AO168" s="526"/>
      <c r="AP168" s="526"/>
      <c r="AQ168" s="526"/>
      <c r="AR168" s="526"/>
      <c r="AS168" s="526"/>
      <c r="AT168" s="526"/>
      <c r="AU168" s="526"/>
      <c r="AV168" s="526"/>
      <c r="AW168" s="526"/>
      <c r="AX168" s="526"/>
      <c r="AY168" s="526"/>
      <c r="AZ168" s="526"/>
      <c r="BA168" s="526"/>
      <c r="BB168" s="526"/>
      <c r="BC168" s="526"/>
      <c r="BD168" s="526"/>
      <c r="BE168" s="526"/>
      <c r="BF168" s="526"/>
      <c r="BG168" s="526"/>
      <c r="BH168" s="526"/>
      <c r="BI168" s="526"/>
      <c r="BJ168" s="526"/>
      <c r="BK168" s="526"/>
      <c r="BL168" s="526"/>
      <c r="BM168" s="526"/>
      <c r="BN168" s="526"/>
      <c r="BO168" s="526"/>
      <c r="BP168" s="526"/>
      <c r="BQ168" s="526"/>
      <c r="BR168" s="526"/>
      <c r="BS168" s="526"/>
      <c r="BT168" s="526"/>
      <c r="BU168" s="526"/>
    </row>
    <row r="169">
      <c r="A169" s="522"/>
      <c r="B169" s="523"/>
      <c r="C169" s="523"/>
      <c r="D169" s="524"/>
      <c r="E169" s="524"/>
      <c r="F169" s="524"/>
      <c r="G169" s="524"/>
      <c r="H169" s="525"/>
      <c r="I169" s="544"/>
      <c r="J169" s="523"/>
      <c r="K169" s="523"/>
      <c r="L169" s="523"/>
      <c r="M169" s="524"/>
      <c r="N169" s="524"/>
      <c r="O169" s="524"/>
      <c r="P169" s="524"/>
      <c r="Q169" s="524"/>
      <c r="R169" s="524"/>
      <c r="S169" s="524"/>
      <c r="T169" s="524"/>
      <c r="U169" s="523"/>
      <c r="V169" s="524"/>
      <c r="W169" s="523"/>
      <c r="X169" s="526"/>
      <c r="Y169" s="526"/>
      <c r="Z169" s="526"/>
      <c r="AA169" s="526"/>
      <c r="AB169" s="526"/>
      <c r="AC169" s="526"/>
      <c r="AD169" s="526"/>
      <c r="AE169" s="526"/>
      <c r="AF169" s="526"/>
      <c r="AG169" s="526"/>
      <c r="AH169" s="526"/>
      <c r="AI169" s="526"/>
      <c r="AJ169" s="526"/>
      <c r="AK169" s="526"/>
      <c r="AL169" s="526"/>
      <c r="AM169" s="526"/>
      <c r="AN169" s="526"/>
      <c r="AO169" s="526"/>
      <c r="AP169" s="526"/>
      <c r="AQ169" s="526"/>
      <c r="AR169" s="526"/>
      <c r="AS169" s="526"/>
      <c r="AT169" s="526"/>
      <c r="AU169" s="526"/>
      <c r="AV169" s="526"/>
      <c r="AW169" s="526"/>
      <c r="AX169" s="526"/>
      <c r="AY169" s="526"/>
      <c r="AZ169" s="526"/>
      <c r="BA169" s="526"/>
      <c r="BB169" s="526"/>
      <c r="BC169" s="526"/>
      <c r="BD169" s="526"/>
      <c r="BE169" s="526"/>
      <c r="BF169" s="526"/>
      <c r="BG169" s="526"/>
      <c r="BH169" s="526"/>
      <c r="BI169" s="526"/>
      <c r="BJ169" s="526"/>
      <c r="BK169" s="526"/>
      <c r="BL169" s="526"/>
      <c r="BM169" s="526"/>
      <c r="BN169" s="526"/>
      <c r="BO169" s="526"/>
      <c r="BP169" s="526"/>
      <c r="BQ169" s="526"/>
      <c r="BR169" s="526"/>
      <c r="BS169" s="526"/>
      <c r="BT169" s="526"/>
      <c r="BU169" s="526"/>
    </row>
    <row r="170">
      <c r="A170" s="522"/>
      <c r="B170" s="523"/>
      <c r="C170" s="523"/>
      <c r="D170" s="524"/>
      <c r="E170" s="524"/>
      <c r="F170" s="524"/>
      <c r="G170" s="524"/>
      <c r="H170" s="525"/>
      <c r="I170" s="544"/>
      <c r="J170" s="523"/>
      <c r="K170" s="523"/>
      <c r="L170" s="523"/>
      <c r="M170" s="524"/>
      <c r="N170" s="524"/>
      <c r="O170" s="524"/>
      <c r="P170" s="524"/>
      <c r="Q170" s="524"/>
      <c r="R170" s="524"/>
      <c r="S170" s="524"/>
      <c r="T170" s="524"/>
      <c r="U170" s="523"/>
      <c r="V170" s="524"/>
      <c r="W170" s="523"/>
      <c r="X170" s="526"/>
      <c r="Y170" s="526"/>
      <c r="Z170" s="526"/>
      <c r="AA170" s="526"/>
      <c r="AB170" s="526"/>
      <c r="AC170" s="526"/>
      <c r="AD170" s="526"/>
      <c r="AE170" s="526"/>
      <c r="AF170" s="526"/>
      <c r="AG170" s="526"/>
      <c r="AH170" s="526"/>
      <c r="AI170" s="526"/>
      <c r="AJ170" s="526"/>
      <c r="AK170" s="526"/>
      <c r="AL170" s="526"/>
      <c r="AM170" s="526"/>
      <c r="AN170" s="526"/>
      <c r="AO170" s="526"/>
      <c r="AP170" s="526"/>
      <c r="AQ170" s="526"/>
      <c r="AR170" s="526"/>
      <c r="AS170" s="526"/>
      <c r="AT170" s="526"/>
      <c r="AU170" s="526"/>
      <c r="AV170" s="526"/>
      <c r="AW170" s="526"/>
      <c r="AX170" s="526"/>
      <c r="AY170" s="526"/>
      <c r="AZ170" s="526"/>
      <c r="BA170" s="526"/>
      <c r="BB170" s="526"/>
      <c r="BC170" s="526"/>
      <c r="BD170" s="526"/>
      <c r="BE170" s="526"/>
      <c r="BF170" s="526"/>
      <c r="BG170" s="526"/>
      <c r="BH170" s="526"/>
      <c r="BI170" s="526"/>
      <c r="BJ170" s="526"/>
      <c r="BK170" s="526"/>
      <c r="BL170" s="526"/>
      <c r="BM170" s="526"/>
      <c r="BN170" s="526"/>
      <c r="BO170" s="526"/>
      <c r="BP170" s="526"/>
      <c r="BQ170" s="526"/>
      <c r="BR170" s="526"/>
      <c r="BS170" s="526"/>
      <c r="BT170" s="526"/>
      <c r="BU170" s="526"/>
    </row>
    <row r="171">
      <c r="A171" s="522"/>
      <c r="B171" s="523"/>
      <c r="C171" s="523"/>
      <c r="D171" s="524"/>
      <c r="E171" s="524"/>
      <c r="F171" s="524"/>
      <c r="G171" s="524"/>
      <c r="H171" s="525"/>
      <c r="I171" s="544"/>
      <c r="J171" s="523"/>
      <c r="K171" s="523"/>
      <c r="L171" s="523"/>
      <c r="M171" s="524"/>
      <c r="N171" s="524"/>
      <c r="O171" s="524"/>
      <c r="P171" s="524"/>
      <c r="Q171" s="524"/>
      <c r="R171" s="524"/>
      <c r="S171" s="524"/>
      <c r="T171" s="524"/>
      <c r="U171" s="523"/>
      <c r="V171" s="524"/>
      <c r="W171" s="523"/>
      <c r="X171" s="526"/>
      <c r="Y171" s="526"/>
      <c r="Z171" s="526"/>
      <c r="AA171" s="526"/>
      <c r="AB171" s="526"/>
      <c r="AC171" s="526"/>
      <c r="AD171" s="526"/>
      <c r="AE171" s="526"/>
      <c r="AF171" s="526"/>
      <c r="AG171" s="526"/>
      <c r="AH171" s="526"/>
      <c r="AI171" s="526"/>
      <c r="AJ171" s="526"/>
      <c r="AK171" s="526"/>
      <c r="AL171" s="526"/>
      <c r="AM171" s="526"/>
      <c r="AN171" s="526"/>
      <c r="AO171" s="526"/>
      <c r="AP171" s="526"/>
      <c r="AQ171" s="526"/>
      <c r="AR171" s="526"/>
      <c r="AS171" s="526"/>
      <c r="AT171" s="526"/>
      <c r="AU171" s="526"/>
      <c r="AV171" s="526"/>
      <c r="AW171" s="526"/>
      <c r="AX171" s="526"/>
      <c r="AY171" s="526"/>
      <c r="AZ171" s="526"/>
      <c r="BA171" s="526"/>
      <c r="BB171" s="526"/>
      <c r="BC171" s="526"/>
      <c r="BD171" s="526"/>
      <c r="BE171" s="526"/>
      <c r="BF171" s="526"/>
      <c r="BG171" s="526"/>
      <c r="BH171" s="526"/>
      <c r="BI171" s="526"/>
      <c r="BJ171" s="526"/>
      <c r="BK171" s="526"/>
      <c r="BL171" s="526"/>
      <c r="BM171" s="526"/>
      <c r="BN171" s="526"/>
      <c r="BO171" s="526"/>
      <c r="BP171" s="526"/>
      <c r="BQ171" s="526"/>
      <c r="BR171" s="526"/>
      <c r="BS171" s="526"/>
      <c r="BT171" s="526"/>
      <c r="BU171" s="526"/>
    </row>
    <row r="172">
      <c r="A172" s="522"/>
      <c r="B172" s="523"/>
      <c r="C172" s="523"/>
      <c r="D172" s="524"/>
      <c r="E172" s="524"/>
      <c r="F172" s="524"/>
      <c r="G172" s="524"/>
      <c r="H172" s="525"/>
      <c r="I172" s="544"/>
      <c r="J172" s="523"/>
      <c r="K172" s="523"/>
      <c r="L172" s="523"/>
      <c r="M172" s="524"/>
      <c r="N172" s="524"/>
      <c r="O172" s="524"/>
      <c r="P172" s="524"/>
      <c r="Q172" s="524"/>
      <c r="R172" s="524"/>
      <c r="S172" s="524"/>
      <c r="T172" s="524"/>
      <c r="U172" s="523"/>
      <c r="V172" s="524"/>
      <c r="W172" s="523"/>
      <c r="X172" s="526"/>
      <c r="Y172" s="526"/>
      <c r="Z172" s="526"/>
      <c r="AA172" s="526"/>
      <c r="AB172" s="526"/>
      <c r="AC172" s="526"/>
      <c r="AD172" s="526"/>
      <c r="AE172" s="526"/>
      <c r="AF172" s="526"/>
      <c r="AG172" s="526"/>
      <c r="AH172" s="526"/>
      <c r="AI172" s="526"/>
      <c r="AJ172" s="526"/>
      <c r="AK172" s="526"/>
      <c r="AL172" s="526"/>
      <c r="AM172" s="526"/>
      <c r="AN172" s="526"/>
      <c r="AO172" s="526"/>
      <c r="AP172" s="526"/>
      <c r="AQ172" s="526"/>
      <c r="AR172" s="526"/>
      <c r="AS172" s="526"/>
      <c r="AT172" s="526"/>
      <c r="AU172" s="526"/>
      <c r="AV172" s="526"/>
      <c r="AW172" s="526"/>
      <c r="AX172" s="526"/>
      <c r="AY172" s="526"/>
      <c r="AZ172" s="526"/>
      <c r="BA172" s="526"/>
      <c r="BB172" s="526"/>
      <c r="BC172" s="526"/>
      <c r="BD172" s="526"/>
      <c r="BE172" s="526"/>
      <c r="BF172" s="526"/>
      <c r="BG172" s="526"/>
      <c r="BH172" s="526"/>
      <c r="BI172" s="526"/>
      <c r="BJ172" s="526"/>
      <c r="BK172" s="526"/>
      <c r="BL172" s="526"/>
      <c r="BM172" s="526"/>
      <c r="BN172" s="526"/>
      <c r="BO172" s="526"/>
      <c r="BP172" s="526"/>
      <c r="BQ172" s="526"/>
      <c r="BR172" s="526"/>
      <c r="BS172" s="526"/>
      <c r="BT172" s="526"/>
      <c r="BU172" s="526"/>
    </row>
    <row r="173">
      <c r="A173" s="522"/>
      <c r="B173" s="523"/>
      <c r="C173" s="523"/>
      <c r="D173" s="524"/>
      <c r="E173" s="524"/>
      <c r="F173" s="524"/>
      <c r="G173" s="524"/>
      <c r="H173" s="525"/>
      <c r="I173" s="544"/>
      <c r="J173" s="523"/>
      <c r="K173" s="523"/>
      <c r="L173" s="523"/>
      <c r="M173" s="524"/>
      <c r="N173" s="524"/>
      <c r="O173" s="524"/>
      <c r="P173" s="524"/>
      <c r="Q173" s="524"/>
      <c r="R173" s="524"/>
      <c r="S173" s="524"/>
      <c r="T173" s="524"/>
      <c r="U173" s="523"/>
      <c r="V173" s="524"/>
      <c r="W173" s="523"/>
      <c r="X173" s="526"/>
      <c r="Y173" s="526"/>
      <c r="Z173" s="526"/>
      <c r="AA173" s="526"/>
      <c r="AB173" s="526"/>
      <c r="AC173" s="526"/>
      <c r="AD173" s="526"/>
      <c r="AE173" s="526"/>
      <c r="AF173" s="526"/>
      <c r="AG173" s="526"/>
      <c r="AH173" s="526"/>
      <c r="AI173" s="526"/>
      <c r="AJ173" s="526"/>
      <c r="AK173" s="526"/>
      <c r="AL173" s="526"/>
      <c r="AM173" s="526"/>
      <c r="AN173" s="526"/>
      <c r="AO173" s="526"/>
      <c r="AP173" s="526"/>
      <c r="AQ173" s="526"/>
      <c r="AR173" s="526"/>
      <c r="AS173" s="526"/>
      <c r="AT173" s="526"/>
      <c r="AU173" s="526"/>
      <c r="AV173" s="526"/>
      <c r="AW173" s="526"/>
      <c r="AX173" s="526"/>
      <c r="AY173" s="526"/>
      <c r="AZ173" s="526"/>
      <c r="BA173" s="526"/>
      <c r="BB173" s="526"/>
      <c r="BC173" s="526"/>
      <c r="BD173" s="526"/>
      <c r="BE173" s="526"/>
      <c r="BF173" s="526"/>
      <c r="BG173" s="526"/>
      <c r="BH173" s="526"/>
      <c r="BI173" s="526"/>
      <c r="BJ173" s="526"/>
      <c r="BK173" s="526"/>
      <c r="BL173" s="526"/>
      <c r="BM173" s="526"/>
      <c r="BN173" s="526"/>
      <c r="BO173" s="526"/>
      <c r="BP173" s="526"/>
      <c r="BQ173" s="526"/>
      <c r="BR173" s="526"/>
      <c r="BS173" s="526"/>
      <c r="BT173" s="526"/>
      <c r="BU173" s="526"/>
    </row>
    <row r="174">
      <c r="A174" s="522"/>
      <c r="B174" s="523"/>
      <c r="C174" s="523"/>
      <c r="D174" s="524"/>
      <c r="E174" s="524"/>
      <c r="F174" s="524"/>
      <c r="G174" s="524"/>
      <c r="H174" s="525"/>
      <c r="I174" s="544"/>
      <c r="J174" s="523"/>
      <c r="K174" s="523"/>
      <c r="L174" s="523"/>
      <c r="M174" s="524"/>
      <c r="N174" s="524"/>
      <c r="O174" s="524"/>
      <c r="P174" s="524"/>
      <c r="Q174" s="524"/>
      <c r="R174" s="524"/>
      <c r="S174" s="524"/>
      <c r="T174" s="524"/>
      <c r="U174" s="523"/>
      <c r="V174" s="524"/>
      <c r="W174" s="523"/>
      <c r="X174" s="526"/>
      <c r="Y174" s="526"/>
      <c r="Z174" s="526"/>
      <c r="AA174" s="526"/>
      <c r="AB174" s="526"/>
      <c r="AC174" s="526"/>
      <c r="AD174" s="526"/>
      <c r="AE174" s="526"/>
      <c r="AF174" s="526"/>
      <c r="AG174" s="526"/>
      <c r="AH174" s="526"/>
      <c r="AI174" s="526"/>
      <c r="AJ174" s="526"/>
      <c r="AK174" s="526"/>
      <c r="AL174" s="526"/>
      <c r="AM174" s="526"/>
      <c r="AN174" s="526"/>
      <c r="AO174" s="526"/>
      <c r="AP174" s="526"/>
      <c r="AQ174" s="526"/>
      <c r="AR174" s="526"/>
      <c r="AS174" s="526"/>
      <c r="AT174" s="526"/>
      <c r="AU174" s="526"/>
      <c r="AV174" s="526"/>
      <c r="AW174" s="526"/>
      <c r="AX174" s="526"/>
      <c r="AY174" s="526"/>
      <c r="AZ174" s="526"/>
      <c r="BA174" s="526"/>
      <c r="BB174" s="526"/>
      <c r="BC174" s="526"/>
      <c r="BD174" s="526"/>
      <c r="BE174" s="526"/>
      <c r="BF174" s="526"/>
      <c r="BG174" s="526"/>
      <c r="BH174" s="526"/>
      <c r="BI174" s="526"/>
      <c r="BJ174" s="526"/>
      <c r="BK174" s="526"/>
      <c r="BL174" s="526"/>
      <c r="BM174" s="526"/>
      <c r="BN174" s="526"/>
      <c r="BO174" s="526"/>
      <c r="BP174" s="526"/>
      <c r="BQ174" s="526"/>
      <c r="BR174" s="526"/>
      <c r="BS174" s="526"/>
      <c r="BT174" s="526"/>
      <c r="BU174" s="526"/>
    </row>
    <row r="175">
      <c r="A175" s="522"/>
      <c r="B175" s="523"/>
      <c r="C175" s="523"/>
      <c r="D175" s="524"/>
      <c r="E175" s="524"/>
      <c r="F175" s="524"/>
      <c r="G175" s="524"/>
      <c r="H175" s="525"/>
      <c r="I175" s="544"/>
      <c r="J175" s="523"/>
      <c r="K175" s="523"/>
      <c r="L175" s="523"/>
      <c r="M175" s="524"/>
      <c r="N175" s="524"/>
      <c r="O175" s="524"/>
      <c r="P175" s="524"/>
      <c r="Q175" s="524"/>
      <c r="R175" s="524"/>
      <c r="S175" s="524"/>
      <c r="T175" s="524"/>
      <c r="U175" s="523"/>
      <c r="V175" s="524"/>
      <c r="W175" s="523"/>
      <c r="X175" s="526"/>
      <c r="Y175" s="526"/>
      <c r="Z175" s="526"/>
      <c r="AA175" s="526"/>
      <c r="AB175" s="526"/>
      <c r="AC175" s="526"/>
      <c r="AD175" s="526"/>
      <c r="AE175" s="526"/>
      <c r="AF175" s="526"/>
      <c r="AG175" s="526"/>
      <c r="AH175" s="526"/>
      <c r="AI175" s="526"/>
      <c r="AJ175" s="526"/>
      <c r="AK175" s="526"/>
      <c r="AL175" s="526"/>
      <c r="AM175" s="526"/>
      <c r="AN175" s="526"/>
      <c r="AO175" s="526"/>
      <c r="AP175" s="526"/>
      <c r="AQ175" s="526"/>
      <c r="AR175" s="526"/>
      <c r="AS175" s="526"/>
      <c r="AT175" s="526"/>
      <c r="AU175" s="526"/>
      <c r="AV175" s="526"/>
      <c r="AW175" s="526"/>
      <c r="AX175" s="526"/>
      <c r="AY175" s="526"/>
      <c r="AZ175" s="526"/>
      <c r="BA175" s="526"/>
      <c r="BB175" s="526"/>
      <c r="BC175" s="526"/>
      <c r="BD175" s="526"/>
      <c r="BE175" s="526"/>
      <c r="BF175" s="526"/>
      <c r="BG175" s="526"/>
      <c r="BH175" s="526"/>
      <c r="BI175" s="526"/>
      <c r="BJ175" s="526"/>
      <c r="BK175" s="526"/>
      <c r="BL175" s="526"/>
      <c r="BM175" s="526"/>
      <c r="BN175" s="526"/>
      <c r="BO175" s="526"/>
      <c r="BP175" s="526"/>
      <c r="BQ175" s="526"/>
      <c r="BR175" s="526"/>
      <c r="BS175" s="526"/>
      <c r="BT175" s="526"/>
      <c r="BU175" s="526"/>
    </row>
    <row r="176">
      <c r="A176" s="522"/>
      <c r="B176" s="523"/>
      <c r="C176" s="523"/>
      <c r="D176" s="524"/>
      <c r="E176" s="524"/>
      <c r="F176" s="524"/>
      <c r="G176" s="524"/>
      <c r="H176" s="525"/>
      <c r="I176" s="544"/>
      <c r="J176" s="523"/>
      <c r="K176" s="523"/>
      <c r="L176" s="523"/>
      <c r="M176" s="524"/>
      <c r="N176" s="524"/>
      <c r="O176" s="524"/>
      <c r="P176" s="524"/>
      <c r="Q176" s="524"/>
      <c r="R176" s="524"/>
      <c r="S176" s="524"/>
      <c r="T176" s="524"/>
      <c r="U176" s="523"/>
      <c r="V176" s="524"/>
      <c r="W176" s="523"/>
      <c r="X176" s="526"/>
      <c r="Y176" s="526"/>
      <c r="Z176" s="526"/>
      <c r="AA176" s="526"/>
      <c r="AB176" s="526"/>
      <c r="AC176" s="526"/>
      <c r="AD176" s="526"/>
      <c r="AE176" s="526"/>
      <c r="AF176" s="526"/>
      <c r="AG176" s="526"/>
      <c r="AH176" s="526"/>
      <c r="AI176" s="526"/>
      <c r="AJ176" s="526"/>
      <c r="AK176" s="526"/>
      <c r="AL176" s="526"/>
      <c r="AM176" s="526"/>
      <c r="AN176" s="526"/>
      <c r="AO176" s="526"/>
      <c r="AP176" s="526"/>
      <c r="AQ176" s="526"/>
      <c r="AR176" s="526"/>
      <c r="AS176" s="526"/>
      <c r="AT176" s="526"/>
      <c r="AU176" s="526"/>
      <c r="AV176" s="526"/>
      <c r="AW176" s="526"/>
      <c r="AX176" s="526"/>
      <c r="AY176" s="526"/>
      <c r="AZ176" s="526"/>
      <c r="BA176" s="526"/>
      <c r="BB176" s="526"/>
      <c r="BC176" s="526"/>
      <c r="BD176" s="526"/>
      <c r="BE176" s="526"/>
      <c r="BF176" s="526"/>
      <c r="BG176" s="526"/>
      <c r="BH176" s="526"/>
      <c r="BI176" s="526"/>
      <c r="BJ176" s="526"/>
      <c r="BK176" s="526"/>
      <c r="BL176" s="526"/>
      <c r="BM176" s="526"/>
      <c r="BN176" s="526"/>
      <c r="BO176" s="526"/>
      <c r="BP176" s="526"/>
      <c r="BQ176" s="526"/>
      <c r="BR176" s="526"/>
      <c r="BS176" s="526"/>
      <c r="BT176" s="526"/>
      <c r="BU176" s="526"/>
    </row>
    <row r="177">
      <c r="A177" s="522"/>
      <c r="B177" s="523"/>
      <c r="C177" s="523"/>
      <c r="D177" s="524"/>
      <c r="E177" s="524"/>
      <c r="F177" s="524"/>
      <c r="G177" s="524"/>
      <c r="H177" s="525"/>
      <c r="I177" s="544"/>
      <c r="J177" s="523"/>
      <c r="K177" s="523"/>
      <c r="L177" s="523"/>
      <c r="M177" s="524"/>
      <c r="N177" s="524"/>
      <c r="O177" s="524"/>
      <c r="P177" s="524"/>
      <c r="Q177" s="524"/>
      <c r="R177" s="524"/>
      <c r="S177" s="524"/>
      <c r="T177" s="524"/>
      <c r="U177" s="523"/>
      <c r="V177" s="524"/>
      <c r="W177" s="523"/>
      <c r="X177" s="526"/>
      <c r="Y177" s="526"/>
      <c r="Z177" s="526"/>
      <c r="AA177" s="526"/>
      <c r="AB177" s="526"/>
      <c r="AC177" s="526"/>
      <c r="AD177" s="526"/>
      <c r="AE177" s="526"/>
      <c r="AF177" s="526"/>
      <c r="AG177" s="526"/>
      <c r="AH177" s="526"/>
      <c r="AI177" s="526"/>
      <c r="AJ177" s="526"/>
      <c r="AK177" s="526"/>
      <c r="AL177" s="526"/>
      <c r="AM177" s="526"/>
      <c r="AN177" s="526"/>
      <c r="AO177" s="526"/>
      <c r="AP177" s="526"/>
      <c r="AQ177" s="526"/>
      <c r="AR177" s="526"/>
      <c r="AS177" s="526"/>
      <c r="AT177" s="526"/>
      <c r="AU177" s="526"/>
      <c r="AV177" s="526"/>
      <c r="AW177" s="526"/>
      <c r="AX177" s="526"/>
      <c r="AY177" s="526"/>
      <c r="AZ177" s="526"/>
      <c r="BA177" s="526"/>
      <c r="BB177" s="526"/>
      <c r="BC177" s="526"/>
      <c r="BD177" s="526"/>
      <c r="BE177" s="526"/>
      <c r="BF177" s="526"/>
      <c r="BG177" s="526"/>
      <c r="BH177" s="526"/>
      <c r="BI177" s="526"/>
      <c r="BJ177" s="526"/>
      <c r="BK177" s="526"/>
      <c r="BL177" s="526"/>
      <c r="BM177" s="526"/>
      <c r="BN177" s="526"/>
      <c r="BO177" s="526"/>
      <c r="BP177" s="526"/>
      <c r="BQ177" s="526"/>
      <c r="BR177" s="526"/>
      <c r="BS177" s="526"/>
      <c r="BT177" s="526"/>
      <c r="BU177" s="526"/>
    </row>
    <row r="178">
      <c r="A178" s="522"/>
      <c r="B178" s="523"/>
      <c r="C178" s="523"/>
      <c r="D178" s="524"/>
      <c r="E178" s="524"/>
      <c r="F178" s="524"/>
      <c r="G178" s="524"/>
      <c r="H178" s="525"/>
      <c r="I178" s="544"/>
      <c r="J178" s="523"/>
      <c r="K178" s="523"/>
      <c r="L178" s="523"/>
      <c r="M178" s="524"/>
      <c r="N178" s="524"/>
      <c r="O178" s="524"/>
      <c r="P178" s="524"/>
      <c r="Q178" s="524"/>
      <c r="R178" s="524"/>
      <c r="S178" s="524"/>
      <c r="T178" s="524"/>
      <c r="U178" s="523"/>
      <c r="V178" s="524"/>
      <c r="W178" s="523"/>
      <c r="X178" s="526"/>
      <c r="Y178" s="526"/>
      <c r="Z178" s="526"/>
      <c r="AA178" s="526"/>
      <c r="AB178" s="526"/>
      <c r="AC178" s="526"/>
      <c r="AD178" s="526"/>
      <c r="AE178" s="526"/>
      <c r="AF178" s="526"/>
      <c r="AG178" s="526"/>
      <c r="AH178" s="526"/>
      <c r="AI178" s="526"/>
      <c r="AJ178" s="526"/>
      <c r="AK178" s="526"/>
      <c r="AL178" s="526"/>
      <c r="AM178" s="526"/>
      <c r="AN178" s="526"/>
      <c r="AO178" s="526"/>
      <c r="AP178" s="526"/>
      <c r="AQ178" s="526"/>
      <c r="AR178" s="526"/>
      <c r="AS178" s="526"/>
      <c r="AT178" s="526"/>
      <c r="AU178" s="526"/>
      <c r="AV178" s="526"/>
      <c r="AW178" s="526"/>
      <c r="AX178" s="526"/>
      <c r="AY178" s="526"/>
      <c r="AZ178" s="526"/>
      <c r="BA178" s="526"/>
      <c r="BB178" s="526"/>
      <c r="BC178" s="526"/>
      <c r="BD178" s="526"/>
      <c r="BE178" s="526"/>
      <c r="BF178" s="526"/>
      <c r="BG178" s="526"/>
      <c r="BH178" s="526"/>
      <c r="BI178" s="526"/>
      <c r="BJ178" s="526"/>
      <c r="BK178" s="526"/>
      <c r="BL178" s="526"/>
      <c r="BM178" s="526"/>
      <c r="BN178" s="526"/>
      <c r="BO178" s="526"/>
      <c r="BP178" s="526"/>
      <c r="BQ178" s="526"/>
      <c r="BR178" s="526"/>
      <c r="BS178" s="526"/>
      <c r="BT178" s="526"/>
      <c r="BU178" s="526"/>
    </row>
    <row r="179">
      <c r="A179" s="522"/>
      <c r="B179" s="523"/>
      <c r="C179" s="523"/>
      <c r="D179" s="524"/>
      <c r="E179" s="524"/>
      <c r="F179" s="524"/>
      <c r="G179" s="524"/>
      <c r="H179" s="525"/>
      <c r="I179" s="544"/>
      <c r="J179" s="523"/>
      <c r="K179" s="523"/>
      <c r="L179" s="523"/>
      <c r="M179" s="524"/>
      <c r="N179" s="524"/>
      <c r="O179" s="524"/>
      <c r="P179" s="524"/>
      <c r="Q179" s="524"/>
      <c r="R179" s="524"/>
      <c r="S179" s="524"/>
      <c r="T179" s="524"/>
      <c r="U179" s="523"/>
      <c r="V179" s="524"/>
      <c r="W179" s="523"/>
      <c r="X179" s="526"/>
      <c r="Y179" s="526"/>
      <c r="Z179" s="526"/>
      <c r="AA179" s="526"/>
      <c r="AB179" s="526"/>
      <c r="AC179" s="526"/>
      <c r="AD179" s="526"/>
      <c r="AE179" s="526"/>
      <c r="AF179" s="526"/>
      <c r="AG179" s="526"/>
      <c r="AH179" s="526"/>
      <c r="AI179" s="526"/>
      <c r="AJ179" s="526"/>
      <c r="AK179" s="526"/>
      <c r="AL179" s="526"/>
      <c r="AM179" s="526"/>
      <c r="AN179" s="526"/>
      <c r="AO179" s="526"/>
      <c r="AP179" s="526"/>
      <c r="AQ179" s="526"/>
      <c r="AR179" s="526"/>
      <c r="AS179" s="526"/>
      <c r="AT179" s="526"/>
      <c r="AU179" s="526"/>
      <c r="AV179" s="526"/>
      <c r="AW179" s="526"/>
      <c r="AX179" s="526"/>
      <c r="AY179" s="526"/>
      <c r="AZ179" s="526"/>
      <c r="BA179" s="526"/>
      <c r="BB179" s="526"/>
      <c r="BC179" s="526"/>
      <c r="BD179" s="526"/>
      <c r="BE179" s="526"/>
      <c r="BF179" s="526"/>
      <c r="BG179" s="526"/>
      <c r="BH179" s="526"/>
      <c r="BI179" s="526"/>
      <c r="BJ179" s="526"/>
      <c r="BK179" s="526"/>
      <c r="BL179" s="526"/>
      <c r="BM179" s="526"/>
      <c r="BN179" s="526"/>
      <c r="BO179" s="526"/>
      <c r="BP179" s="526"/>
      <c r="BQ179" s="526"/>
      <c r="BR179" s="526"/>
      <c r="BS179" s="526"/>
      <c r="BT179" s="526"/>
      <c r="BU179" s="526"/>
    </row>
    <row r="180">
      <c r="A180" s="522"/>
      <c r="B180" s="523"/>
      <c r="C180" s="523"/>
      <c r="D180" s="524"/>
      <c r="E180" s="524"/>
      <c r="F180" s="524"/>
      <c r="G180" s="524"/>
      <c r="H180" s="525"/>
      <c r="I180" s="544"/>
      <c r="J180" s="523"/>
      <c r="K180" s="523"/>
      <c r="L180" s="523"/>
      <c r="M180" s="524"/>
      <c r="N180" s="524"/>
      <c r="O180" s="524"/>
      <c r="P180" s="524"/>
      <c r="Q180" s="524"/>
      <c r="R180" s="524"/>
      <c r="S180" s="524"/>
      <c r="T180" s="524"/>
      <c r="U180" s="523"/>
      <c r="V180" s="524"/>
      <c r="W180" s="523"/>
      <c r="X180" s="526"/>
      <c r="Y180" s="526"/>
      <c r="Z180" s="526"/>
      <c r="AA180" s="526"/>
      <c r="AB180" s="526"/>
      <c r="AC180" s="526"/>
      <c r="AD180" s="526"/>
      <c r="AE180" s="526"/>
      <c r="AF180" s="526"/>
      <c r="AG180" s="526"/>
      <c r="AH180" s="526"/>
      <c r="AI180" s="526"/>
      <c r="AJ180" s="526"/>
      <c r="AK180" s="526"/>
      <c r="AL180" s="526"/>
      <c r="AM180" s="526"/>
      <c r="AN180" s="526"/>
      <c r="AO180" s="526"/>
      <c r="AP180" s="526"/>
      <c r="AQ180" s="526"/>
      <c r="AR180" s="526"/>
      <c r="AS180" s="526"/>
      <c r="AT180" s="526"/>
      <c r="AU180" s="526"/>
      <c r="AV180" s="526"/>
      <c r="AW180" s="526"/>
      <c r="AX180" s="526"/>
      <c r="AY180" s="526"/>
      <c r="AZ180" s="526"/>
      <c r="BA180" s="526"/>
      <c r="BB180" s="526"/>
      <c r="BC180" s="526"/>
      <c r="BD180" s="526"/>
      <c r="BE180" s="526"/>
      <c r="BF180" s="526"/>
      <c r="BG180" s="526"/>
      <c r="BH180" s="526"/>
      <c r="BI180" s="526"/>
      <c r="BJ180" s="526"/>
      <c r="BK180" s="526"/>
      <c r="BL180" s="526"/>
      <c r="BM180" s="526"/>
      <c r="BN180" s="526"/>
      <c r="BO180" s="526"/>
      <c r="BP180" s="526"/>
      <c r="BQ180" s="526"/>
      <c r="BR180" s="526"/>
      <c r="BS180" s="526"/>
      <c r="BT180" s="526"/>
      <c r="BU180" s="526"/>
    </row>
    <row r="181">
      <c r="A181" s="522"/>
      <c r="B181" s="523"/>
      <c r="C181" s="523"/>
      <c r="D181" s="524"/>
      <c r="E181" s="524"/>
      <c r="F181" s="524"/>
      <c r="G181" s="524"/>
      <c r="H181" s="525"/>
      <c r="I181" s="544"/>
      <c r="J181" s="523"/>
      <c r="K181" s="523"/>
      <c r="L181" s="523"/>
      <c r="M181" s="524"/>
      <c r="N181" s="524"/>
      <c r="O181" s="524"/>
      <c r="P181" s="524"/>
      <c r="Q181" s="524"/>
      <c r="R181" s="524"/>
      <c r="S181" s="524"/>
      <c r="T181" s="524"/>
      <c r="U181" s="523"/>
      <c r="V181" s="524"/>
      <c r="W181" s="523"/>
      <c r="X181" s="526"/>
      <c r="Y181" s="526"/>
      <c r="Z181" s="526"/>
      <c r="AA181" s="526"/>
      <c r="AB181" s="526"/>
      <c r="AC181" s="526"/>
      <c r="AD181" s="526"/>
      <c r="AE181" s="526"/>
      <c r="AF181" s="526"/>
      <c r="AG181" s="526"/>
      <c r="AH181" s="526"/>
      <c r="AI181" s="526"/>
      <c r="AJ181" s="526"/>
      <c r="AK181" s="526"/>
      <c r="AL181" s="526"/>
      <c r="AM181" s="526"/>
      <c r="AN181" s="526"/>
      <c r="AO181" s="526"/>
      <c r="AP181" s="526"/>
      <c r="AQ181" s="526"/>
      <c r="AR181" s="526"/>
      <c r="AS181" s="526"/>
      <c r="AT181" s="526"/>
      <c r="AU181" s="526"/>
      <c r="AV181" s="526"/>
      <c r="AW181" s="526"/>
      <c r="AX181" s="526"/>
      <c r="AY181" s="526"/>
      <c r="AZ181" s="526"/>
      <c r="BA181" s="526"/>
      <c r="BB181" s="526"/>
      <c r="BC181" s="526"/>
      <c r="BD181" s="526"/>
      <c r="BE181" s="526"/>
      <c r="BF181" s="526"/>
      <c r="BG181" s="526"/>
      <c r="BH181" s="526"/>
      <c r="BI181" s="526"/>
      <c r="BJ181" s="526"/>
      <c r="BK181" s="526"/>
      <c r="BL181" s="526"/>
      <c r="BM181" s="526"/>
      <c r="BN181" s="526"/>
      <c r="BO181" s="526"/>
      <c r="BP181" s="526"/>
      <c r="BQ181" s="526"/>
      <c r="BR181" s="526"/>
      <c r="BS181" s="526"/>
      <c r="BT181" s="526"/>
      <c r="BU181" s="526"/>
    </row>
    <row r="182">
      <c r="A182" s="522"/>
      <c r="B182" s="523"/>
      <c r="C182" s="523"/>
      <c r="D182" s="524"/>
      <c r="E182" s="524"/>
      <c r="F182" s="524"/>
      <c r="G182" s="524"/>
      <c r="H182" s="525"/>
      <c r="I182" s="544"/>
      <c r="J182" s="523"/>
      <c r="K182" s="523"/>
      <c r="L182" s="523"/>
      <c r="M182" s="524"/>
      <c r="N182" s="524"/>
      <c r="O182" s="524"/>
      <c r="P182" s="524"/>
      <c r="Q182" s="524"/>
      <c r="R182" s="524"/>
      <c r="S182" s="524"/>
      <c r="T182" s="524"/>
      <c r="U182" s="523"/>
      <c r="V182" s="524"/>
      <c r="W182" s="523"/>
      <c r="X182" s="526"/>
      <c r="Y182" s="526"/>
      <c r="Z182" s="526"/>
      <c r="AA182" s="526"/>
      <c r="AB182" s="526"/>
      <c r="AC182" s="526"/>
      <c r="AD182" s="526"/>
      <c r="AE182" s="526"/>
      <c r="AF182" s="526"/>
      <c r="AG182" s="526"/>
      <c r="AH182" s="526"/>
      <c r="AI182" s="526"/>
      <c r="AJ182" s="526"/>
      <c r="AK182" s="526"/>
      <c r="AL182" s="526"/>
      <c r="AM182" s="526"/>
      <c r="AN182" s="526"/>
      <c r="AO182" s="526"/>
      <c r="AP182" s="526"/>
      <c r="AQ182" s="526"/>
      <c r="AR182" s="526"/>
      <c r="AS182" s="526"/>
      <c r="AT182" s="526"/>
      <c r="AU182" s="526"/>
      <c r="AV182" s="526"/>
      <c r="AW182" s="526"/>
      <c r="AX182" s="526"/>
      <c r="AY182" s="526"/>
      <c r="AZ182" s="526"/>
      <c r="BA182" s="526"/>
      <c r="BB182" s="526"/>
      <c r="BC182" s="526"/>
      <c r="BD182" s="526"/>
      <c r="BE182" s="526"/>
      <c r="BF182" s="526"/>
      <c r="BG182" s="526"/>
      <c r="BH182" s="526"/>
      <c r="BI182" s="526"/>
      <c r="BJ182" s="526"/>
      <c r="BK182" s="526"/>
      <c r="BL182" s="526"/>
      <c r="BM182" s="526"/>
      <c r="BN182" s="526"/>
      <c r="BO182" s="526"/>
      <c r="BP182" s="526"/>
      <c r="BQ182" s="526"/>
      <c r="BR182" s="526"/>
      <c r="BS182" s="526"/>
      <c r="BT182" s="526"/>
      <c r="BU182" s="526"/>
    </row>
    <row r="183">
      <c r="A183" s="522"/>
      <c r="B183" s="523"/>
      <c r="C183" s="523"/>
      <c r="D183" s="524"/>
      <c r="E183" s="524"/>
      <c r="F183" s="524"/>
      <c r="G183" s="524"/>
      <c r="H183" s="525"/>
      <c r="I183" s="544"/>
      <c r="J183" s="523"/>
      <c r="K183" s="523"/>
      <c r="L183" s="523"/>
      <c r="M183" s="524"/>
      <c r="N183" s="524"/>
      <c r="O183" s="524"/>
      <c r="P183" s="524"/>
      <c r="Q183" s="524"/>
      <c r="R183" s="524"/>
      <c r="S183" s="524"/>
      <c r="T183" s="524"/>
      <c r="U183" s="523"/>
      <c r="V183" s="524"/>
      <c r="W183" s="523"/>
      <c r="X183" s="526"/>
      <c r="Y183" s="526"/>
      <c r="Z183" s="526"/>
      <c r="AA183" s="526"/>
      <c r="AB183" s="526"/>
      <c r="AC183" s="526"/>
      <c r="AD183" s="526"/>
      <c r="AE183" s="526"/>
      <c r="AF183" s="526"/>
      <c r="AG183" s="526"/>
      <c r="AH183" s="526"/>
      <c r="AI183" s="526"/>
      <c r="AJ183" s="526"/>
      <c r="AK183" s="526"/>
      <c r="AL183" s="526"/>
      <c r="AM183" s="526"/>
      <c r="AN183" s="526"/>
      <c r="AO183" s="526"/>
      <c r="AP183" s="526"/>
      <c r="AQ183" s="526"/>
      <c r="AR183" s="526"/>
      <c r="AS183" s="526"/>
      <c r="AT183" s="526"/>
      <c r="AU183" s="526"/>
      <c r="AV183" s="526"/>
      <c r="AW183" s="526"/>
      <c r="AX183" s="526"/>
      <c r="AY183" s="526"/>
      <c r="AZ183" s="526"/>
      <c r="BA183" s="526"/>
      <c r="BB183" s="526"/>
      <c r="BC183" s="526"/>
      <c r="BD183" s="526"/>
      <c r="BE183" s="526"/>
      <c r="BF183" s="526"/>
      <c r="BG183" s="526"/>
      <c r="BH183" s="526"/>
      <c r="BI183" s="526"/>
      <c r="BJ183" s="526"/>
      <c r="BK183" s="526"/>
      <c r="BL183" s="526"/>
      <c r="BM183" s="526"/>
      <c r="BN183" s="526"/>
      <c r="BO183" s="526"/>
      <c r="BP183" s="526"/>
      <c r="BQ183" s="526"/>
      <c r="BR183" s="526"/>
      <c r="BS183" s="526"/>
      <c r="BT183" s="526"/>
      <c r="BU183" s="526"/>
    </row>
    <row r="184">
      <c r="A184" s="522"/>
      <c r="B184" s="523"/>
      <c r="C184" s="523"/>
      <c r="D184" s="524"/>
      <c r="E184" s="524"/>
      <c r="F184" s="524"/>
      <c r="G184" s="524"/>
      <c r="H184" s="525"/>
      <c r="I184" s="544"/>
      <c r="J184" s="523"/>
      <c r="K184" s="523"/>
      <c r="L184" s="523"/>
      <c r="M184" s="524"/>
      <c r="N184" s="524"/>
      <c r="O184" s="524"/>
      <c r="P184" s="524"/>
      <c r="Q184" s="524"/>
      <c r="R184" s="524"/>
      <c r="S184" s="524"/>
      <c r="T184" s="524"/>
      <c r="U184" s="523"/>
      <c r="V184" s="524"/>
      <c r="W184" s="523"/>
      <c r="X184" s="526"/>
      <c r="Y184" s="526"/>
      <c r="Z184" s="526"/>
      <c r="AA184" s="526"/>
      <c r="AB184" s="526"/>
      <c r="AC184" s="526"/>
      <c r="AD184" s="526"/>
      <c r="AE184" s="526"/>
      <c r="AF184" s="526"/>
      <c r="AG184" s="526"/>
      <c r="AH184" s="526"/>
      <c r="AI184" s="526"/>
      <c r="AJ184" s="526"/>
      <c r="AK184" s="526"/>
      <c r="AL184" s="526"/>
      <c r="AM184" s="526"/>
      <c r="AN184" s="526"/>
      <c r="AO184" s="526"/>
      <c r="AP184" s="526"/>
      <c r="AQ184" s="526"/>
      <c r="AR184" s="526"/>
      <c r="AS184" s="526"/>
      <c r="AT184" s="526"/>
      <c r="AU184" s="526"/>
      <c r="AV184" s="526"/>
      <c r="AW184" s="526"/>
      <c r="AX184" s="526"/>
      <c r="AY184" s="526"/>
      <c r="AZ184" s="526"/>
      <c r="BA184" s="526"/>
      <c r="BB184" s="526"/>
      <c r="BC184" s="526"/>
      <c r="BD184" s="526"/>
      <c r="BE184" s="526"/>
      <c r="BF184" s="526"/>
      <c r="BG184" s="526"/>
      <c r="BH184" s="526"/>
      <c r="BI184" s="526"/>
      <c r="BJ184" s="526"/>
      <c r="BK184" s="526"/>
      <c r="BL184" s="526"/>
      <c r="BM184" s="526"/>
      <c r="BN184" s="526"/>
      <c r="BO184" s="526"/>
      <c r="BP184" s="526"/>
      <c r="BQ184" s="526"/>
      <c r="BR184" s="526"/>
      <c r="BS184" s="526"/>
      <c r="BT184" s="526"/>
      <c r="BU184" s="526"/>
    </row>
    <row r="185">
      <c r="A185" s="522"/>
      <c r="B185" s="523"/>
      <c r="C185" s="523"/>
      <c r="D185" s="524"/>
      <c r="E185" s="524"/>
      <c r="F185" s="524"/>
      <c r="G185" s="524"/>
      <c r="H185" s="525"/>
      <c r="I185" s="544"/>
      <c r="J185" s="523"/>
      <c r="K185" s="523"/>
      <c r="L185" s="523"/>
      <c r="M185" s="524"/>
      <c r="N185" s="524"/>
      <c r="O185" s="524"/>
      <c r="P185" s="524"/>
      <c r="Q185" s="524"/>
      <c r="R185" s="524"/>
      <c r="S185" s="524"/>
      <c r="T185" s="524"/>
      <c r="U185" s="523"/>
      <c r="V185" s="524"/>
      <c r="W185" s="523"/>
      <c r="X185" s="526"/>
      <c r="Y185" s="526"/>
      <c r="Z185" s="526"/>
      <c r="AA185" s="526"/>
      <c r="AB185" s="526"/>
      <c r="AC185" s="526"/>
      <c r="AD185" s="526"/>
      <c r="AE185" s="526"/>
      <c r="AF185" s="526"/>
      <c r="AG185" s="526"/>
      <c r="AH185" s="526"/>
      <c r="AI185" s="526"/>
      <c r="AJ185" s="526"/>
      <c r="AK185" s="526"/>
      <c r="AL185" s="526"/>
      <c r="AM185" s="526"/>
      <c r="AN185" s="526"/>
      <c r="AO185" s="526"/>
      <c r="AP185" s="526"/>
      <c r="AQ185" s="526"/>
      <c r="AR185" s="526"/>
      <c r="AS185" s="526"/>
      <c r="AT185" s="526"/>
      <c r="AU185" s="526"/>
      <c r="AV185" s="526"/>
      <c r="AW185" s="526"/>
      <c r="AX185" s="526"/>
      <c r="AY185" s="526"/>
      <c r="AZ185" s="526"/>
      <c r="BA185" s="526"/>
      <c r="BB185" s="526"/>
      <c r="BC185" s="526"/>
      <c r="BD185" s="526"/>
      <c r="BE185" s="526"/>
      <c r="BF185" s="526"/>
      <c r="BG185" s="526"/>
      <c r="BH185" s="526"/>
      <c r="BI185" s="526"/>
      <c r="BJ185" s="526"/>
      <c r="BK185" s="526"/>
      <c r="BL185" s="526"/>
      <c r="BM185" s="526"/>
      <c r="BN185" s="526"/>
      <c r="BO185" s="526"/>
      <c r="BP185" s="526"/>
      <c r="BQ185" s="526"/>
      <c r="BR185" s="526"/>
      <c r="BS185" s="526"/>
      <c r="BT185" s="526"/>
      <c r="BU185" s="526"/>
    </row>
    <row r="186">
      <c r="A186" s="522"/>
      <c r="B186" s="523"/>
      <c r="C186" s="523"/>
      <c r="D186" s="524"/>
      <c r="E186" s="524"/>
      <c r="F186" s="524"/>
      <c r="G186" s="524"/>
      <c r="H186" s="525"/>
      <c r="I186" s="544"/>
      <c r="J186" s="523"/>
      <c r="K186" s="523"/>
      <c r="L186" s="523"/>
      <c r="M186" s="524"/>
      <c r="N186" s="524"/>
      <c r="O186" s="524"/>
      <c r="P186" s="524"/>
      <c r="Q186" s="524"/>
      <c r="R186" s="524"/>
      <c r="S186" s="524"/>
      <c r="T186" s="524"/>
      <c r="U186" s="523"/>
      <c r="V186" s="524"/>
      <c r="W186" s="523"/>
      <c r="X186" s="526"/>
      <c r="Y186" s="526"/>
      <c r="Z186" s="526"/>
      <c r="AA186" s="526"/>
      <c r="AB186" s="526"/>
      <c r="AC186" s="526"/>
      <c r="AD186" s="526"/>
      <c r="AE186" s="526"/>
      <c r="AF186" s="526"/>
      <c r="AG186" s="526"/>
      <c r="AH186" s="526"/>
      <c r="AI186" s="526"/>
      <c r="AJ186" s="526"/>
      <c r="AK186" s="526"/>
      <c r="AL186" s="526"/>
      <c r="AM186" s="526"/>
      <c r="AN186" s="526"/>
      <c r="AO186" s="526"/>
      <c r="AP186" s="526"/>
      <c r="AQ186" s="526"/>
      <c r="AR186" s="526"/>
      <c r="AS186" s="526"/>
      <c r="AT186" s="526"/>
      <c r="AU186" s="526"/>
      <c r="AV186" s="526"/>
      <c r="AW186" s="526"/>
      <c r="AX186" s="526"/>
      <c r="AY186" s="526"/>
      <c r="AZ186" s="526"/>
      <c r="BA186" s="526"/>
      <c r="BB186" s="526"/>
      <c r="BC186" s="526"/>
      <c r="BD186" s="526"/>
      <c r="BE186" s="526"/>
      <c r="BF186" s="526"/>
      <c r="BG186" s="526"/>
      <c r="BH186" s="526"/>
      <c r="BI186" s="526"/>
      <c r="BJ186" s="526"/>
      <c r="BK186" s="526"/>
      <c r="BL186" s="526"/>
      <c r="BM186" s="526"/>
      <c r="BN186" s="526"/>
      <c r="BO186" s="526"/>
      <c r="BP186" s="526"/>
      <c r="BQ186" s="526"/>
      <c r="BR186" s="526"/>
      <c r="BS186" s="526"/>
      <c r="BT186" s="526"/>
      <c r="BU186" s="526"/>
    </row>
    <row r="187">
      <c r="A187" s="522"/>
      <c r="B187" s="523"/>
      <c r="C187" s="523"/>
      <c r="D187" s="524"/>
      <c r="E187" s="524"/>
      <c r="F187" s="524"/>
      <c r="G187" s="524"/>
      <c r="H187" s="525"/>
      <c r="I187" s="544"/>
      <c r="J187" s="523"/>
      <c r="K187" s="523"/>
      <c r="L187" s="523"/>
      <c r="M187" s="524"/>
      <c r="N187" s="524"/>
      <c r="O187" s="524"/>
      <c r="P187" s="524"/>
      <c r="Q187" s="524"/>
      <c r="R187" s="524"/>
      <c r="S187" s="524"/>
      <c r="T187" s="524"/>
      <c r="U187" s="523"/>
      <c r="V187" s="524"/>
      <c r="W187" s="523"/>
      <c r="X187" s="526"/>
      <c r="Y187" s="526"/>
      <c r="Z187" s="526"/>
      <c r="AA187" s="526"/>
      <c r="AB187" s="526"/>
      <c r="AC187" s="526"/>
      <c r="AD187" s="526"/>
      <c r="AE187" s="526"/>
      <c r="AF187" s="526"/>
      <c r="AG187" s="526"/>
      <c r="AH187" s="526"/>
      <c r="AI187" s="526"/>
      <c r="AJ187" s="526"/>
      <c r="AK187" s="526"/>
      <c r="AL187" s="526"/>
      <c r="AM187" s="526"/>
      <c r="AN187" s="526"/>
      <c r="AO187" s="526"/>
      <c r="AP187" s="526"/>
      <c r="AQ187" s="526"/>
      <c r="AR187" s="526"/>
      <c r="AS187" s="526"/>
      <c r="AT187" s="526"/>
      <c r="AU187" s="526"/>
      <c r="AV187" s="526"/>
      <c r="AW187" s="526"/>
      <c r="AX187" s="526"/>
      <c r="AY187" s="526"/>
      <c r="AZ187" s="526"/>
      <c r="BA187" s="526"/>
      <c r="BB187" s="526"/>
      <c r="BC187" s="526"/>
      <c r="BD187" s="526"/>
      <c r="BE187" s="526"/>
      <c r="BF187" s="526"/>
      <c r="BG187" s="526"/>
      <c r="BH187" s="526"/>
      <c r="BI187" s="526"/>
      <c r="BJ187" s="526"/>
      <c r="BK187" s="526"/>
      <c r="BL187" s="526"/>
      <c r="BM187" s="526"/>
      <c r="BN187" s="526"/>
      <c r="BO187" s="526"/>
      <c r="BP187" s="526"/>
      <c r="BQ187" s="526"/>
      <c r="BR187" s="526"/>
      <c r="BS187" s="526"/>
      <c r="BT187" s="526"/>
      <c r="BU187" s="526"/>
    </row>
    <row r="188">
      <c r="A188" s="522"/>
      <c r="B188" s="523"/>
      <c r="C188" s="523"/>
      <c r="D188" s="524"/>
      <c r="E188" s="524"/>
      <c r="F188" s="524"/>
      <c r="G188" s="524"/>
      <c r="H188" s="525"/>
      <c r="I188" s="544"/>
      <c r="J188" s="523"/>
      <c r="K188" s="523"/>
      <c r="L188" s="523"/>
      <c r="M188" s="524"/>
      <c r="N188" s="524"/>
      <c r="O188" s="524"/>
      <c r="P188" s="524"/>
      <c r="Q188" s="524"/>
      <c r="R188" s="524"/>
      <c r="S188" s="524"/>
      <c r="T188" s="524"/>
      <c r="U188" s="523"/>
      <c r="V188" s="524"/>
      <c r="W188" s="523"/>
      <c r="X188" s="526"/>
      <c r="Y188" s="526"/>
      <c r="Z188" s="526"/>
      <c r="AA188" s="526"/>
      <c r="AB188" s="526"/>
      <c r="AC188" s="526"/>
      <c r="AD188" s="526"/>
      <c r="AE188" s="526"/>
      <c r="AF188" s="526"/>
      <c r="AG188" s="526"/>
      <c r="AH188" s="526"/>
      <c r="AI188" s="526"/>
      <c r="AJ188" s="526"/>
      <c r="AK188" s="526"/>
      <c r="AL188" s="526"/>
      <c r="AM188" s="526"/>
      <c r="AN188" s="526"/>
      <c r="AO188" s="526"/>
      <c r="AP188" s="526"/>
      <c r="AQ188" s="526"/>
      <c r="AR188" s="526"/>
      <c r="AS188" s="526"/>
      <c r="AT188" s="526"/>
      <c r="AU188" s="526"/>
      <c r="AV188" s="526"/>
      <c r="AW188" s="526"/>
      <c r="AX188" s="526"/>
      <c r="AY188" s="526"/>
      <c r="AZ188" s="526"/>
      <c r="BA188" s="526"/>
      <c r="BB188" s="526"/>
      <c r="BC188" s="526"/>
      <c r="BD188" s="526"/>
      <c r="BE188" s="526"/>
      <c r="BF188" s="526"/>
      <c r="BG188" s="526"/>
      <c r="BH188" s="526"/>
      <c r="BI188" s="526"/>
      <c r="BJ188" s="526"/>
      <c r="BK188" s="526"/>
      <c r="BL188" s="526"/>
      <c r="BM188" s="526"/>
      <c r="BN188" s="526"/>
      <c r="BO188" s="526"/>
      <c r="BP188" s="526"/>
      <c r="BQ188" s="526"/>
      <c r="BR188" s="526"/>
      <c r="BS188" s="526"/>
      <c r="BT188" s="526"/>
      <c r="BU188" s="526"/>
    </row>
    <row r="189">
      <c r="A189" s="522"/>
      <c r="B189" s="523"/>
      <c r="C189" s="523"/>
      <c r="D189" s="524"/>
      <c r="E189" s="524"/>
      <c r="F189" s="524"/>
      <c r="G189" s="524"/>
      <c r="H189" s="525"/>
      <c r="I189" s="544"/>
      <c r="J189" s="523"/>
      <c r="K189" s="523"/>
      <c r="L189" s="523"/>
      <c r="M189" s="524"/>
      <c r="N189" s="524"/>
      <c r="O189" s="524"/>
      <c r="P189" s="524"/>
      <c r="Q189" s="524"/>
      <c r="R189" s="524"/>
      <c r="S189" s="524"/>
      <c r="T189" s="524"/>
      <c r="U189" s="523"/>
      <c r="V189" s="524"/>
      <c r="W189" s="523"/>
      <c r="X189" s="526"/>
      <c r="Y189" s="526"/>
      <c r="Z189" s="526"/>
      <c r="AA189" s="526"/>
      <c r="AB189" s="526"/>
      <c r="AC189" s="526"/>
      <c r="AD189" s="526"/>
      <c r="AE189" s="526"/>
      <c r="AF189" s="526"/>
      <c r="AG189" s="526"/>
      <c r="AH189" s="526"/>
      <c r="AI189" s="526"/>
      <c r="AJ189" s="526"/>
      <c r="AK189" s="526"/>
      <c r="AL189" s="526"/>
      <c r="AM189" s="526"/>
      <c r="AN189" s="526"/>
      <c r="AO189" s="526"/>
      <c r="AP189" s="526"/>
      <c r="AQ189" s="526"/>
      <c r="AR189" s="526"/>
      <c r="AS189" s="526"/>
      <c r="AT189" s="526"/>
      <c r="AU189" s="526"/>
      <c r="AV189" s="526"/>
      <c r="AW189" s="526"/>
      <c r="AX189" s="526"/>
      <c r="AY189" s="526"/>
      <c r="AZ189" s="526"/>
      <c r="BA189" s="526"/>
      <c r="BB189" s="526"/>
      <c r="BC189" s="526"/>
      <c r="BD189" s="526"/>
      <c r="BE189" s="526"/>
      <c r="BF189" s="526"/>
      <c r="BG189" s="526"/>
      <c r="BH189" s="526"/>
      <c r="BI189" s="526"/>
      <c r="BJ189" s="526"/>
      <c r="BK189" s="526"/>
      <c r="BL189" s="526"/>
      <c r="BM189" s="526"/>
      <c r="BN189" s="526"/>
      <c r="BO189" s="526"/>
      <c r="BP189" s="526"/>
      <c r="BQ189" s="526"/>
      <c r="BR189" s="526"/>
      <c r="BS189" s="526"/>
      <c r="BT189" s="526"/>
      <c r="BU189" s="526"/>
    </row>
    <row r="190">
      <c r="A190" s="522"/>
      <c r="B190" s="523"/>
      <c r="C190" s="523"/>
      <c r="D190" s="524"/>
      <c r="E190" s="524"/>
      <c r="F190" s="524"/>
      <c r="G190" s="524"/>
      <c r="H190" s="525"/>
      <c r="I190" s="544"/>
      <c r="J190" s="523"/>
      <c r="K190" s="523"/>
      <c r="L190" s="523"/>
      <c r="M190" s="524"/>
      <c r="N190" s="524"/>
      <c r="O190" s="524"/>
      <c r="P190" s="524"/>
      <c r="Q190" s="524"/>
      <c r="R190" s="524"/>
      <c r="S190" s="524"/>
      <c r="T190" s="524"/>
      <c r="U190" s="523"/>
      <c r="V190" s="524"/>
      <c r="W190" s="523"/>
      <c r="X190" s="526"/>
      <c r="Y190" s="526"/>
      <c r="Z190" s="526"/>
      <c r="AA190" s="526"/>
      <c r="AB190" s="526"/>
      <c r="AC190" s="526"/>
      <c r="AD190" s="526"/>
      <c r="AE190" s="526"/>
      <c r="AF190" s="526"/>
      <c r="AG190" s="526"/>
      <c r="AH190" s="526"/>
      <c r="AI190" s="526"/>
      <c r="AJ190" s="526"/>
      <c r="AK190" s="526"/>
      <c r="AL190" s="526"/>
      <c r="AM190" s="526"/>
      <c r="AN190" s="526"/>
      <c r="AO190" s="526"/>
      <c r="AP190" s="526"/>
      <c r="AQ190" s="526"/>
      <c r="AR190" s="526"/>
      <c r="AS190" s="526"/>
      <c r="AT190" s="526"/>
      <c r="AU190" s="526"/>
      <c r="AV190" s="526"/>
      <c r="AW190" s="526"/>
      <c r="AX190" s="526"/>
      <c r="AY190" s="526"/>
      <c r="AZ190" s="526"/>
      <c r="BA190" s="526"/>
      <c r="BB190" s="526"/>
      <c r="BC190" s="526"/>
      <c r="BD190" s="526"/>
      <c r="BE190" s="526"/>
      <c r="BF190" s="526"/>
      <c r="BG190" s="526"/>
      <c r="BH190" s="526"/>
      <c r="BI190" s="526"/>
      <c r="BJ190" s="526"/>
      <c r="BK190" s="526"/>
      <c r="BL190" s="526"/>
      <c r="BM190" s="526"/>
      <c r="BN190" s="526"/>
      <c r="BO190" s="526"/>
      <c r="BP190" s="526"/>
      <c r="BQ190" s="526"/>
      <c r="BR190" s="526"/>
      <c r="BS190" s="526"/>
      <c r="BT190" s="526"/>
      <c r="BU190" s="526"/>
    </row>
    <row r="191">
      <c r="A191" s="522"/>
      <c r="B191" s="523"/>
      <c r="C191" s="523"/>
      <c r="D191" s="524"/>
      <c r="E191" s="524"/>
      <c r="F191" s="524"/>
      <c r="G191" s="524"/>
      <c r="H191" s="525"/>
      <c r="I191" s="544"/>
      <c r="J191" s="523"/>
      <c r="K191" s="523"/>
      <c r="L191" s="523"/>
      <c r="M191" s="524"/>
      <c r="N191" s="524"/>
      <c r="O191" s="524"/>
      <c r="P191" s="524"/>
      <c r="Q191" s="524"/>
      <c r="R191" s="524"/>
      <c r="S191" s="524"/>
      <c r="T191" s="524"/>
      <c r="U191" s="523"/>
      <c r="V191" s="524"/>
      <c r="W191" s="523"/>
      <c r="X191" s="526"/>
      <c r="Y191" s="526"/>
      <c r="Z191" s="526"/>
      <c r="AA191" s="526"/>
      <c r="AB191" s="526"/>
      <c r="AC191" s="526"/>
      <c r="AD191" s="526"/>
      <c r="AE191" s="526"/>
      <c r="AF191" s="526"/>
      <c r="AG191" s="526"/>
      <c r="AH191" s="526"/>
      <c r="AI191" s="526"/>
      <c r="AJ191" s="526"/>
      <c r="AK191" s="526"/>
      <c r="AL191" s="526"/>
      <c r="AM191" s="526"/>
      <c r="AN191" s="526"/>
      <c r="AO191" s="526"/>
      <c r="AP191" s="526"/>
      <c r="AQ191" s="526"/>
      <c r="AR191" s="526"/>
      <c r="AS191" s="526"/>
      <c r="AT191" s="526"/>
      <c r="AU191" s="526"/>
      <c r="AV191" s="526"/>
      <c r="AW191" s="526"/>
      <c r="AX191" s="526"/>
      <c r="AY191" s="526"/>
      <c r="AZ191" s="526"/>
      <c r="BA191" s="526"/>
      <c r="BB191" s="526"/>
      <c r="BC191" s="526"/>
      <c r="BD191" s="526"/>
      <c r="BE191" s="526"/>
      <c r="BF191" s="526"/>
      <c r="BG191" s="526"/>
      <c r="BH191" s="526"/>
      <c r="BI191" s="526"/>
      <c r="BJ191" s="526"/>
      <c r="BK191" s="526"/>
      <c r="BL191" s="526"/>
      <c r="BM191" s="526"/>
      <c r="BN191" s="526"/>
      <c r="BO191" s="526"/>
      <c r="BP191" s="526"/>
      <c r="BQ191" s="526"/>
      <c r="BR191" s="526"/>
      <c r="BS191" s="526"/>
      <c r="BT191" s="526"/>
      <c r="BU191" s="526"/>
    </row>
    <row r="192">
      <c r="A192" s="522"/>
      <c r="B192" s="523"/>
      <c r="C192" s="523"/>
      <c r="D192" s="524"/>
      <c r="E192" s="524"/>
      <c r="F192" s="524"/>
      <c r="G192" s="524"/>
      <c r="H192" s="525"/>
      <c r="I192" s="544"/>
      <c r="J192" s="523"/>
      <c r="K192" s="523"/>
      <c r="L192" s="523"/>
      <c r="M192" s="524"/>
      <c r="N192" s="524"/>
      <c r="O192" s="524"/>
      <c r="P192" s="524"/>
      <c r="Q192" s="524"/>
      <c r="R192" s="524"/>
      <c r="S192" s="524"/>
      <c r="T192" s="524"/>
      <c r="U192" s="523"/>
      <c r="V192" s="524"/>
      <c r="W192" s="523"/>
      <c r="X192" s="526"/>
      <c r="Y192" s="526"/>
      <c r="Z192" s="526"/>
      <c r="AA192" s="526"/>
      <c r="AB192" s="526"/>
      <c r="AC192" s="526"/>
      <c r="AD192" s="526"/>
      <c r="AE192" s="526"/>
      <c r="AF192" s="526"/>
      <c r="AG192" s="526"/>
      <c r="AH192" s="526"/>
      <c r="AI192" s="526"/>
      <c r="AJ192" s="526"/>
      <c r="AK192" s="526"/>
      <c r="AL192" s="526"/>
      <c r="AM192" s="526"/>
      <c r="AN192" s="526"/>
      <c r="AO192" s="526"/>
      <c r="AP192" s="526"/>
      <c r="AQ192" s="526"/>
      <c r="AR192" s="526"/>
      <c r="AS192" s="526"/>
      <c r="AT192" s="526"/>
      <c r="AU192" s="526"/>
      <c r="AV192" s="526"/>
      <c r="AW192" s="526"/>
      <c r="AX192" s="526"/>
      <c r="AY192" s="526"/>
      <c r="AZ192" s="526"/>
      <c r="BA192" s="526"/>
      <c r="BB192" s="526"/>
      <c r="BC192" s="526"/>
      <c r="BD192" s="526"/>
      <c r="BE192" s="526"/>
      <c r="BF192" s="526"/>
      <c r="BG192" s="526"/>
      <c r="BH192" s="526"/>
      <c r="BI192" s="526"/>
      <c r="BJ192" s="526"/>
      <c r="BK192" s="526"/>
      <c r="BL192" s="526"/>
      <c r="BM192" s="526"/>
      <c r="BN192" s="526"/>
      <c r="BO192" s="526"/>
      <c r="BP192" s="526"/>
      <c r="BQ192" s="526"/>
      <c r="BR192" s="526"/>
      <c r="BS192" s="526"/>
      <c r="BT192" s="526"/>
      <c r="BU192" s="526"/>
    </row>
    <row r="193">
      <c r="A193" s="522"/>
      <c r="B193" s="523"/>
      <c r="C193" s="523"/>
      <c r="D193" s="524"/>
      <c r="E193" s="524"/>
      <c r="F193" s="524"/>
      <c r="G193" s="524"/>
      <c r="H193" s="525"/>
      <c r="I193" s="544"/>
      <c r="J193" s="523"/>
      <c r="K193" s="523"/>
      <c r="L193" s="523"/>
      <c r="M193" s="524"/>
      <c r="N193" s="524"/>
      <c r="O193" s="524"/>
      <c r="P193" s="524"/>
      <c r="Q193" s="524"/>
      <c r="R193" s="524"/>
      <c r="S193" s="524"/>
      <c r="T193" s="524"/>
      <c r="U193" s="523"/>
      <c r="V193" s="524"/>
      <c r="W193" s="523"/>
      <c r="X193" s="526"/>
      <c r="Y193" s="526"/>
      <c r="Z193" s="526"/>
      <c r="AA193" s="526"/>
      <c r="AB193" s="526"/>
      <c r="AC193" s="526"/>
      <c r="AD193" s="526"/>
      <c r="AE193" s="526"/>
      <c r="AF193" s="526"/>
      <c r="AG193" s="526"/>
      <c r="AH193" s="526"/>
      <c r="AI193" s="526"/>
      <c r="AJ193" s="526"/>
      <c r="AK193" s="526"/>
      <c r="AL193" s="526"/>
      <c r="AM193" s="526"/>
      <c r="AN193" s="526"/>
      <c r="AO193" s="526"/>
      <c r="AP193" s="526"/>
      <c r="AQ193" s="526"/>
      <c r="AR193" s="526"/>
      <c r="AS193" s="526"/>
      <c r="AT193" s="526"/>
      <c r="AU193" s="526"/>
      <c r="AV193" s="526"/>
      <c r="AW193" s="526"/>
      <c r="AX193" s="526"/>
      <c r="AY193" s="526"/>
      <c r="AZ193" s="526"/>
      <c r="BA193" s="526"/>
      <c r="BB193" s="526"/>
      <c r="BC193" s="526"/>
      <c r="BD193" s="526"/>
      <c r="BE193" s="526"/>
      <c r="BF193" s="526"/>
      <c r="BG193" s="526"/>
      <c r="BH193" s="526"/>
      <c r="BI193" s="526"/>
      <c r="BJ193" s="526"/>
      <c r="BK193" s="526"/>
      <c r="BL193" s="526"/>
      <c r="BM193" s="526"/>
      <c r="BN193" s="526"/>
      <c r="BO193" s="526"/>
      <c r="BP193" s="526"/>
      <c r="BQ193" s="526"/>
      <c r="BR193" s="526"/>
      <c r="BS193" s="526"/>
      <c r="BT193" s="526"/>
      <c r="BU193" s="526"/>
    </row>
    <row r="194">
      <c r="A194" s="522"/>
      <c r="B194" s="523"/>
      <c r="C194" s="523"/>
      <c r="D194" s="524"/>
      <c r="E194" s="524"/>
      <c r="F194" s="524"/>
      <c r="G194" s="524"/>
      <c r="H194" s="525"/>
      <c r="I194" s="544"/>
      <c r="J194" s="523"/>
      <c r="K194" s="523"/>
      <c r="L194" s="523"/>
      <c r="M194" s="524"/>
      <c r="N194" s="524"/>
      <c r="O194" s="524"/>
      <c r="P194" s="524"/>
      <c r="Q194" s="524"/>
      <c r="R194" s="524"/>
      <c r="S194" s="524"/>
      <c r="T194" s="524"/>
      <c r="U194" s="523"/>
      <c r="V194" s="524"/>
      <c r="W194" s="523"/>
      <c r="X194" s="526"/>
      <c r="Y194" s="526"/>
      <c r="Z194" s="526"/>
      <c r="AA194" s="526"/>
      <c r="AB194" s="526"/>
      <c r="AC194" s="526"/>
      <c r="AD194" s="526"/>
      <c r="AE194" s="526"/>
      <c r="AF194" s="526"/>
      <c r="AG194" s="526"/>
      <c r="AH194" s="526"/>
      <c r="AI194" s="526"/>
      <c r="AJ194" s="526"/>
      <c r="AK194" s="526"/>
      <c r="AL194" s="526"/>
      <c r="AM194" s="526"/>
      <c r="AN194" s="526"/>
      <c r="AO194" s="526"/>
      <c r="AP194" s="526"/>
      <c r="AQ194" s="526"/>
      <c r="AR194" s="526"/>
      <c r="AS194" s="526"/>
      <c r="AT194" s="526"/>
      <c r="AU194" s="526"/>
      <c r="AV194" s="526"/>
      <c r="AW194" s="526"/>
      <c r="AX194" s="526"/>
      <c r="AY194" s="526"/>
      <c r="AZ194" s="526"/>
      <c r="BA194" s="526"/>
      <c r="BB194" s="526"/>
      <c r="BC194" s="526"/>
      <c r="BD194" s="526"/>
      <c r="BE194" s="526"/>
      <c r="BF194" s="526"/>
      <c r="BG194" s="526"/>
      <c r="BH194" s="526"/>
      <c r="BI194" s="526"/>
      <c r="BJ194" s="526"/>
      <c r="BK194" s="526"/>
      <c r="BL194" s="526"/>
      <c r="BM194" s="526"/>
      <c r="BN194" s="526"/>
      <c r="BO194" s="526"/>
      <c r="BP194" s="526"/>
      <c r="BQ194" s="526"/>
      <c r="BR194" s="526"/>
      <c r="BS194" s="526"/>
      <c r="BT194" s="526"/>
      <c r="BU194" s="526"/>
    </row>
    <row r="195">
      <c r="A195" s="522"/>
      <c r="B195" s="523"/>
      <c r="C195" s="523"/>
      <c r="D195" s="524"/>
      <c r="E195" s="524"/>
      <c r="F195" s="524"/>
      <c r="G195" s="524"/>
      <c r="H195" s="525"/>
      <c r="I195" s="544"/>
      <c r="J195" s="523"/>
      <c r="K195" s="523"/>
      <c r="L195" s="523"/>
      <c r="M195" s="524"/>
      <c r="N195" s="524"/>
      <c r="O195" s="524"/>
      <c r="P195" s="524"/>
      <c r="Q195" s="524"/>
      <c r="R195" s="524"/>
      <c r="S195" s="524"/>
      <c r="T195" s="524"/>
      <c r="U195" s="523"/>
      <c r="V195" s="524"/>
      <c r="W195" s="523"/>
      <c r="X195" s="526"/>
      <c r="Y195" s="526"/>
      <c r="Z195" s="526"/>
      <c r="AA195" s="526"/>
      <c r="AB195" s="526"/>
      <c r="AC195" s="526"/>
      <c r="AD195" s="526"/>
      <c r="AE195" s="526"/>
      <c r="AF195" s="526"/>
      <c r="AG195" s="526"/>
      <c r="AH195" s="526"/>
      <c r="AI195" s="526"/>
      <c r="AJ195" s="526"/>
      <c r="AK195" s="526"/>
      <c r="AL195" s="526"/>
      <c r="AM195" s="526"/>
      <c r="AN195" s="526"/>
      <c r="AO195" s="526"/>
      <c r="AP195" s="526"/>
      <c r="AQ195" s="526"/>
      <c r="AR195" s="526"/>
      <c r="AS195" s="526"/>
      <c r="AT195" s="526"/>
      <c r="AU195" s="526"/>
      <c r="AV195" s="526"/>
      <c r="AW195" s="526"/>
      <c r="AX195" s="526"/>
      <c r="AY195" s="526"/>
      <c r="AZ195" s="526"/>
      <c r="BA195" s="526"/>
      <c r="BB195" s="526"/>
      <c r="BC195" s="526"/>
      <c r="BD195" s="526"/>
      <c r="BE195" s="526"/>
      <c r="BF195" s="526"/>
      <c r="BG195" s="526"/>
      <c r="BH195" s="526"/>
      <c r="BI195" s="526"/>
      <c r="BJ195" s="526"/>
      <c r="BK195" s="526"/>
      <c r="BL195" s="526"/>
      <c r="BM195" s="526"/>
      <c r="BN195" s="526"/>
      <c r="BO195" s="526"/>
      <c r="BP195" s="526"/>
      <c r="BQ195" s="526"/>
      <c r="BR195" s="526"/>
      <c r="BS195" s="526"/>
      <c r="BT195" s="526"/>
      <c r="BU195" s="526"/>
    </row>
    <row r="196">
      <c r="A196" s="522"/>
      <c r="B196" s="523"/>
      <c r="C196" s="523"/>
      <c r="D196" s="524"/>
      <c r="E196" s="524"/>
      <c r="F196" s="524"/>
      <c r="G196" s="524"/>
      <c r="H196" s="525"/>
      <c r="I196" s="544"/>
      <c r="J196" s="523"/>
      <c r="K196" s="523"/>
      <c r="L196" s="523"/>
      <c r="M196" s="524"/>
      <c r="N196" s="524"/>
      <c r="O196" s="524"/>
      <c r="P196" s="524"/>
      <c r="Q196" s="524"/>
      <c r="R196" s="524"/>
      <c r="S196" s="524"/>
      <c r="T196" s="524"/>
      <c r="U196" s="523"/>
      <c r="V196" s="524"/>
      <c r="W196" s="523"/>
      <c r="X196" s="526"/>
      <c r="Y196" s="526"/>
      <c r="Z196" s="526"/>
      <c r="AA196" s="526"/>
      <c r="AB196" s="526"/>
      <c r="AC196" s="526"/>
      <c r="AD196" s="526"/>
      <c r="AE196" s="526"/>
      <c r="AF196" s="526"/>
      <c r="AG196" s="526"/>
      <c r="AH196" s="526"/>
      <c r="AI196" s="526"/>
      <c r="AJ196" s="526"/>
      <c r="AK196" s="526"/>
      <c r="AL196" s="526"/>
      <c r="AM196" s="526"/>
      <c r="AN196" s="526"/>
      <c r="AO196" s="526"/>
      <c r="AP196" s="526"/>
      <c r="AQ196" s="526"/>
      <c r="AR196" s="526"/>
      <c r="AS196" s="526"/>
      <c r="AT196" s="526"/>
      <c r="AU196" s="526"/>
      <c r="AV196" s="526"/>
      <c r="AW196" s="526"/>
      <c r="AX196" s="526"/>
      <c r="AY196" s="526"/>
      <c r="AZ196" s="526"/>
      <c r="BA196" s="526"/>
      <c r="BB196" s="526"/>
      <c r="BC196" s="526"/>
      <c r="BD196" s="526"/>
      <c r="BE196" s="526"/>
      <c r="BF196" s="526"/>
      <c r="BG196" s="526"/>
      <c r="BH196" s="526"/>
      <c r="BI196" s="526"/>
      <c r="BJ196" s="526"/>
      <c r="BK196" s="526"/>
      <c r="BL196" s="526"/>
      <c r="BM196" s="526"/>
      <c r="BN196" s="526"/>
      <c r="BO196" s="526"/>
      <c r="BP196" s="526"/>
      <c r="BQ196" s="526"/>
      <c r="BR196" s="526"/>
      <c r="BS196" s="526"/>
      <c r="BT196" s="526"/>
      <c r="BU196" s="526"/>
    </row>
    <row r="197">
      <c r="A197" s="522"/>
      <c r="B197" s="523"/>
      <c r="C197" s="523"/>
      <c r="D197" s="524"/>
      <c r="E197" s="524"/>
      <c r="F197" s="524"/>
      <c r="G197" s="524"/>
      <c r="H197" s="525"/>
      <c r="I197" s="544"/>
      <c r="J197" s="523"/>
      <c r="K197" s="523"/>
      <c r="L197" s="523"/>
      <c r="M197" s="524"/>
      <c r="N197" s="524"/>
      <c r="O197" s="524"/>
      <c r="P197" s="524"/>
      <c r="Q197" s="524"/>
      <c r="R197" s="524"/>
      <c r="S197" s="524"/>
      <c r="T197" s="524"/>
      <c r="U197" s="523"/>
      <c r="V197" s="524"/>
      <c r="W197" s="523"/>
      <c r="X197" s="526"/>
      <c r="Y197" s="526"/>
      <c r="Z197" s="526"/>
      <c r="AA197" s="526"/>
      <c r="AB197" s="526"/>
      <c r="AC197" s="526"/>
      <c r="AD197" s="526"/>
      <c r="AE197" s="526"/>
      <c r="AF197" s="526"/>
      <c r="AG197" s="526"/>
      <c r="AH197" s="526"/>
      <c r="AI197" s="526"/>
      <c r="AJ197" s="526"/>
      <c r="AK197" s="526"/>
      <c r="AL197" s="526"/>
      <c r="AM197" s="526"/>
      <c r="AN197" s="526"/>
      <c r="AO197" s="526"/>
      <c r="AP197" s="526"/>
      <c r="AQ197" s="526"/>
      <c r="AR197" s="526"/>
      <c r="AS197" s="526"/>
      <c r="AT197" s="526"/>
      <c r="AU197" s="526"/>
      <c r="AV197" s="526"/>
      <c r="AW197" s="526"/>
      <c r="AX197" s="526"/>
      <c r="AY197" s="526"/>
      <c r="AZ197" s="526"/>
      <c r="BA197" s="526"/>
      <c r="BB197" s="526"/>
      <c r="BC197" s="526"/>
      <c r="BD197" s="526"/>
      <c r="BE197" s="526"/>
      <c r="BF197" s="526"/>
      <c r="BG197" s="526"/>
      <c r="BH197" s="526"/>
      <c r="BI197" s="526"/>
      <c r="BJ197" s="526"/>
      <c r="BK197" s="526"/>
      <c r="BL197" s="526"/>
      <c r="BM197" s="526"/>
      <c r="BN197" s="526"/>
      <c r="BO197" s="526"/>
      <c r="BP197" s="526"/>
      <c r="BQ197" s="526"/>
      <c r="BR197" s="526"/>
      <c r="BS197" s="526"/>
      <c r="BT197" s="526"/>
      <c r="BU197" s="526"/>
    </row>
    <row r="198">
      <c r="A198" s="522"/>
      <c r="B198" s="523"/>
      <c r="C198" s="523"/>
      <c r="D198" s="524"/>
      <c r="E198" s="524"/>
      <c r="F198" s="524"/>
      <c r="G198" s="524"/>
      <c r="H198" s="525"/>
      <c r="I198" s="544"/>
      <c r="J198" s="523"/>
      <c r="K198" s="523"/>
      <c r="L198" s="523"/>
      <c r="M198" s="524"/>
      <c r="N198" s="524"/>
      <c r="O198" s="524"/>
      <c r="P198" s="524"/>
      <c r="Q198" s="524"/>
      <c r="R198" s="524"/>
      <c r="S198" s="524"/>
      <c r="T198" s="524"/>
      <c r="U198" s="523"/>
      <c r="V198" s="524"/>
      <c r="W198" s="523"/>
      <c r="X198" s="526"/>
      <c r="Y198" s="526"/>
      <c r="Z198" s="526"/>
      <c r="AA198" s="526"/>
      <c r="AB198" s="526"/>
      <c r="AC198" s="526"/>
      <c r="AD198" s="526"/>
      <c r="AE198" s="526"/>
      <c r="AF198" s="526"/>
      <c r="AG198" s="526"/>
      <c r="AH198" s="526"/>
      <c r="AI198" s="526"/>
      <c r="AJ198" s="526"/>
      <c r="AK198" s="526"/>
      <c r="AL198" s="526"/>
      <c r="AM198" s="526"/>
      <c r="AN198" s="526"/>
      <c r="AO198" s="526"/>
      <c r="AP198" s="526"/>
      <c r="AQ198" s="526"/>
      <c r="AR198" s="526"/>
      <c r="AS198" s="526"/>
      <c r="AT198" s="526"/>
      <c r="AU198" s="526"/>
      <c r="AV198" s="526"/>
      <c r="AW198" s="526"/>
      <c r="AX198" s="526"/>
      <c r="AY198" s="526"/>
      <c r="AZ198" s="526"/>
      <c r="BA198" s="526"/>
      <c r="BB198" s="526"/>
      <c r="BC198" s="526"/>
      <c r="BD198" s="526"/>
      <c r="BE198" s="526"/>
      <c r="BF198" s="526"/>
      <c r="BG198" s="526"/>
      <c r="BH198" s="526"/>
      <c r="BI198" s="526"/>
      <c r="BJ198" s="526"/>
      <c r="BK198" s="526"/>
      <c r="BL198" s="526"/>
      <c r="BM198" s="526"/>
      <c r="BN198" s="526"/>
      <c r="BO198" s="526"/>
      <c r="BP198" s="526"/>
      <c r="BQ198" s="526"/>
      <c r="BR198" s="526"/>
      <c r="BS198" s="526"/>
      <c r="BT198" s="526"/>
      <c r="BU198" s="526"/>
    </row>
    <row r="199">
      <c r="A199" s="522"/>
      <c r="B199" s="523"/>
      <c r="C199" s="523"/>
      <c r="D199" s="524"/>
      <c r="E199" s="524"/>
      <c r="F199" s="524"/>
      <c r="G199" s="524"/>
      <c r="H199" s="525"/>
      <c r="I199" s="544"/>
      <c r="J199" s="523"/>
      <c r="K199" s="523"/>
      <c r="L199" s="523"/>
      <c r="M199" s="524"/>
      <c r="N199" s="524"/>
      <c r="O199" s="524"/>
      <c r="P199" s="524"/>
      <c r="Q199" s="524"/>
      <c r="R199" s="524"/>
      <c r="S199" s="524"/>
      <c r="T199" s="524"/>
      <c r="U199" s="523"/>
      <c r="V199" s="524"/>
      <c r="W199" s="523"/>
      <c r="X199" s="526"/>
      <c r="Y199" s="526"/>
      <c r="Z199" s="526"/>
      <c r="AA199" s="526"/>
      <c r="AB199" s="526"/>
      <c r="AC199" s="526"/>
      <c r="AD199" s="526"/>
      <c r="AE199" s="526"/>
      <c r="AF199" s="526"/>
      <c r="AG199" s="526"/>
      <c r="AH199" s="526"/>
      <c r="AI199" s="526"/>
      <c r="AJ199" s="526"/>
      <c r="AK199" s="526"/>
      <c r="AL199" s="526"/>
      <c r="AM199" s="526"/>
      <c r="AN199" s="526"/>
      <c r="AO199" s="526"/>
      <c r="AP199" s="526"/>
      <c r="AQ199" s="526"/>
      <c r="AR199" s="526"/>
      <c r="AS199" s="526"/>
      <c r="AT199" s="526"/>
      <c r="AU199" s="526"/>
      <c r="AV199" s="526"/>
      <c r="AW199" s="526"/>
      <c r="AX199" s="526"/>
      <c r="AY199" s="526"/>
      <c r="AZ199" s="526"/>
      <c r="BA199" s="526"/>
      <c r="BB199" s="526"/>
      <c r="BC199" s="526"/>
      <c r="BD199" s="526"/>
      <c r="BE199" s="526"/>
      <c r="BF199" s="526"/>
      <c r="BG199" s="526"/>
      <c r="BH199" s="526"/>
      <c r="BI199" s="526"/>
      <c r="BJ199" s="526"/>
      <c r="BK199" s="526"/>
      <c r="BL199" s="526"/>
      <c r="BM199" s="526"/>
      <c r="BN199" s="526"/>
      <c r="BO199" s="526"/>
      <c r="BP199" s="526"/>
      <c r="BQ199" s="526"/>
      <c r="BR199" s="526"/>
      <c r="BS199" s="526"/>
      <c r="BT199" s="526"/>
      <c r="BU199" s="526"/>
    </row>
    <row r="200">
      <c r="A200" s="522"/>
      <c r="B200" s="523"/>
      <c r="C200" s="523"/>
      <c r="D200" s="524"/>
      <c r="E200" s="524"/>
      <c r="F200" s="524"/>
      <c r="G200" s="524"/>
      <c r="H200" s="525"/>
      <c r="I200" s="544"/>
      <c r="J200" s="523"/>
      <c r="K200" s="523"/>
      <c r="L200" s="523"/>
      <c r="M200" s="524"/>
      <c r="N200" s="524"/>
      <c r="O200" s="524"/>
      <c r="P200" s="524"/>
      <c r="Q200" s="524"/>
      <c r="R200" s="524"/>
      <c r="S200" s="524"/>
      <c r="T200" s="524"/>
      <c r="U200" s="523"/>
      <c r="V200" s="524"/>
      <c r="W200" s="523"/>
      <c r="X200" s="526"/>
      <c r="Y200" s="526"/>
      <c r="Z200" s="526"/>
      <c r="AA200" s="526"/>
      <c r="AB200" s="526"/>
      <c r="AC200" s="526"/>
      <c r="AD200" s="526"/>
      <c r="AE200" s="526"/>
      <c r="AF200" s="526"/>
      <c r="AG200" s="526"/>
      <c r="AH200" s="526"/>
      <c r="AI200" s="526"/>
      <c r="AJ200" s="526"/>
      <c r="AK200" s="526"/>
      <c r="AL200" s="526"/>
      <c r="AM200" s="526"/>
      <c r="AN200" s="526"/>
      <c r="AO200" s="526"/>
      <c r="AP200" s="526"/>
      <c r="AQ200" s="526"/>
      <c r="AR200" s="526"/>
      <c r="AS200" s="526"/>
      <c r="AT200" s="526"/>
      <c r="AU200" s="526"/>
      <c r="AV200" s="526"/>
      <c r="AW200" s="526"/>
      <c r="AX200" s="526"/>
      <c r="AY200" s="526"/>
      <c r="AZ200" s="526"/>
      <c r="BA200" s="526"/>
      <c r="BB200" s="526"/>
      <c r="BC200" s="526"/>
      <c r="BD200" s="526"/>
      <c r="BE200" s="526"/>
      <c r="BF200" s="526"/>
      <c r="BG200" s="526"/>
      <c r="BH200" s="526"/>
      <c r="BI200" s="526"/>
      <c r="BJ200" s="526"/>
      <c r="BK200" s="526"/>
      <c r="BL200" s="526"/>
      <c r="BM200" s="526"/>
      <c r="BN200" s="526"/>
      <c r="BO200" s="526"/>
      <c r="BP200" s="526"/>
      <c r="BQ200" s="526"/>
      <c r="BR200" s="526"/>
      <c r="BS200" s="526"/>
      <c r="BT200" s="526"/>
      <c r="BU200" s="526"/>
    </row>
    <row r="201">
      <c r="A201" s="522"/>
      <c r="B201" s="523"/>
      <c r="C201" s="523"/>
      <c r="D201" s="524"/>
      <c r="E201" s="524"/>
      <c r="F201" s="524"/>
      <c r="G201" s="524"/>
      <c r="H201" s="525"/>
      <c r="I201" s="544"/>
      <c r="J201" s="523"/>
      <c r="K201" s="523"/>
      <c r="L201" s="523"/>
      <c r="M201" s="524"/>
      <c r="N201" s="524"/>
      <c r="O201" s="524"/>
      <c r="P201" s="524"/>
      <c r="Q201" s="524"/>
      <c r="R201" s="524"/>
      <c r="S201" s="524"/>
      <c r="T201" s="524"/>
      <c r="U201" s="523"/>
      <c r="V201" s="524"/>
      <c r="W201" s="523"/>
      <c r="X201" s="526"/>
      <c r="Y201" s="526"/>
      <c r="Z201" s="526"/>
      <c r="AA201" s="526"/>
      <c r="AB201" s="526"/>
      <c r="AC201" s="526"/>
      <c r="AD201" s="526"/>
      <c r="AE201" s="526"/>
      <c r="AF201" s="526"/>
      <c r="AG201" s="526"/>
      <c r="AH201" s="526"/>
      <c r="AI201" s="526"/>
      <c r="AJ201" s="526"/>
      <c r="AK201" s="526"/>
      <c r="AL201" s="526"/>
      <c r="AM201" s="526"/>
      <c r="AN201" s="526"/>
      <c r="AO201" s="526"/>
      <c r="AP201" s="526"/>
      <c r="AQ201" s="526"/>
      <c r="AR201" s="526"/>
      <c r="AS201" s="526"/>
      <c r="AT201" s="526"/>
      <c r="AU201" s="526"/>
      <c r="AV201" s="526"/>
      <c r="AW201" s="526"/>
      <c r="AX201" s="526"/>
      <c r="AY201" s="526"/>
      <c r="AZ201" s="526"/>
      <c r="BA201" s="526"/>
      <c r="BB201" s="526"/>
      <c r="BC201" s="526"/>
      <c r="BD201" s="526"/>
      <c r="BE201" s="526"/>
      <c r="BF201" s="526"/>
      <c r="BG201" s="526"/>
      <c r="BH201" s="526"/>
      <c r="BI201" s="526"/>
      <c r="BJ201" s="526"/>
      <c r="BK201" s="526"/>
      <c r="BL201" s="526"/>
      <c r="BM201" s="526"/>
      <c r="BN201" s="526"/>
      <c r="BO201" s="526"/>
      <c r="BP201" s="526"/>
      <c r="BQ201" s="526"/>
      <c r="BR201" s="526"/>
      <c r="BS201" s="526"/>
      <c r="BT201" s="526"/>
      <c r="BU201" s="526"/>
    </row>
    <row r="202">
      <c r="A202" s="522"/>
      <c r="B202" s="523"/>
      <c r="C202" s="523"/>
      <c r="D202" s="524"/>
      <c r="E202" s="524"/>
      <c r="F202" s="524"/>
      <c r="G202" s="524"/>
      <c r="H202" s="525"/>
      <c r="I202" s="544"/>
      <c r="J202" s="523"/>
      <c r="K202" s="523"/>
      <c r="L202" s="523"/>
      <c r="M202" s="524"/>
      <c r="N202" s="524"/>
      <c r="O202" s="524"/>
      <c r="P202" s="524"/>
      <c r="Q202" s="524"/>
      <c r="R202" s="524"/>
      <c r="S202" s="524"/>
      <c r="T202" s="524"/>
      <c r="U202" s="523"/>
      <c r="V202" s="524"/>
      <c r="W202" s="523"/>
      <c r="X202" s="526"/>
      <c r="Y202" s="526"/>
      <c r="Z202" s="526"/>
      <c r="AA202" s="526"/>
      <c r="AB202" s="526"/>
      <c r="AC202" s="526"/>
      <c r="AD202" s="526"/>
      <c r="AE202" s="526"/>
      <c r="AF202" s="526"/>
      <c r="AG202" s="526"/>
      <c r="AH202" s="526"/>
      <c r="AI202" s="526"/>
      <c r="AJ202" s="526"/>
      <c r="AK202" s="526"/>
      <c r="AL202" s="526"/>
      <c r="AM202" s="526"/>
      <c r="AN202" s="526"/>
      <c r="AO202" s="526"/>
      <c r="AP202" s="526"/>
      <c r="AQ202" s="526"/>
      <c r="AR202" s="526"/>
      <c r="AS202" s="526"/>
      <c r="AT202" s="526"/>
      <c r="AU202" s="526"/>
      <c r="AV202" s="526"/>
      <c r="AW202" s="526"/>
      <c r="AX202" s="526"/>
      <c r="AY202" s="526"/>
      <c r="AZ202" s="526"/>
      <c r="BA202" s="526"/>
      <c r="BB202" s="526"/>
      <c r="BC202" s="526"/>
      <c r="BD202" s="526"/>
      <c r="BE202" s="526"/>
      <c r="BF202" s="526"/>
      <c r="BG202" s="526"/>
      <c r="BH202" s="526"/>
      <c r="BI202" s="526"/>
      <c r="BJ202" s="526"/>
      <c r="BK202" s="526"/>
      <c r="BL202" s="526"/>
      <c r="BM202" s="526"/>
      <c r="BN202" s="526"/>
      <c r="BO202" s="526"/>
      <c r="BP202" s="526"/>
      <c r="BQ202" s="526"/>
      <c r="BR202" s="526"/>
      <c r="BS202" s="526"/>
      <c r="BT202" s="526"/>
      <c r="BU202" s="526"/>
    </row>
    <row r="203">
      <c r="A203" s="522"/>
      <c r="B203" s="523"/>
      <c r="C203" s="523"/>
      <c r="D203" s="524"/>
      <c r="E203" s="524"/>
      <c r="F203" s="524"/>
      <c r="G203" s="524"/>
      <c r="H203" s="525"/>
      <c r="I203" s="544"/>
      <c r="J203" s="523"/>
      <c r="K203" s="523"/>
      <c r="L203" s="523"/>
      <c r="M203" s="524"/>
      <c r="N203" s="524"/>
      <c r="O203" s="524"/>
      <c r="P203" s="524"/>
      <c r="Q203" s="524"/>
      <c r="R203" s="524"/>
      <c r="S203" s="524"/>
      <c r="T203" s="524"/>
      <c r="U203" s="523"/>
      <c r="V203" s="524"/>
      <c r="W203" s="523"/>
      <c r="X203" s="526"/>
      <c r="Y203" s="526"/>
      <c r="Z203" s="526"/>
      <c r="AA203" s="526"/>
      <c r="AB203" s="526"/>
      <c r="AC203" s="526"/>
      <c r="AD203" s="526"/>
      <c r="AE203" s="526"/>
      <c r="AF203" s="526"/>
      <c r="AG203" s="526"/>
      <c r="AH203" s="526"/>
      <c r="AI203" s="526"/>
      <c r="AJ203" s="526"/>
      <c r="AK203" s="526"/>
      <c r="AL203" s="526"/>
      <c r="AM203" s="526"/>
      <c r="AN203" s="526"/>
      <c r="AO203" s="526"/>
      <c r="AP203" s="526"/>
      <c r="AQ203" s="526"/>
      <c r="AR203" s="526"/>
      <c r="AS203" s="526"/>
      <c r="AT203" s="526"/>
      <c r="AU203" s="526"/>
      <c r="AV203" s="526"/>
      <c r="AW203" s="526"/>
      <c r="AX203" s="526"/>
      <c r="AY203" s="526"/>
      <c r="AZ203" s="526"/>
      <c r="BA203" s="526"/>
      <c r="BB203" s="526"/>
      <c r="BC203" s="526"/>
      <c r="BD203" s="526"/>
      <c r="BE203" s="526"/>
      <c r="BF203" s="526"/>
      <c r="BG203" s="526"/>
      <c r="BH203" s="526"/>
      <c r="BI203" s="526"/>
      <c r="BJ203" s="526"/>
      <c r="BK203" s="526"/>
      <c r="BL203" s="526"/>
      <c r="BM203" s="526"/>
      <c r="BN203" s="526"/>
      <c r="BO203" s="526"/>
      <c r="BP203" s="526"/>
      <c r="BQ203" s="526"/>
      <c r="BR203" s="526"/>
      <c r="BS203" s="526"/>
      <c r="BT203" s="526"/>
      <c r="BU203" s="526"/>
    </row>
    <row r="204">
      <c r="A204" s="522"/>
      <c r="B204" s="523"/>
      <c r="C204" s="523"/>
      <c r="D204" s="524"/>
      <c r="E204" s="524"/>
      <c r="F204" s="524"/>
      <c r="G204" s="524"/>
      <c r="H204" s="525"/>
      <c r="I204" s="544"/>
      <c r="J204" s="523"/>
      <c r="K204" s="523"/>
      <c r="L204" s="523"/>
      <c r="M204" s="524"/>
      <c r="N204" s="524"/>
      <c r="O204" s="524"/>
      <c r="P204" s="524"/>
      <c r="Q204" s="524"/>
      <c r="R204" s="524"/>
      <c r="S204" s="524"/>
      <c r="T204" s="524"/>
      <c r="U204" s="523"/>
      <c r="V204" s="524"/>
      <c r="W204" s="523"/>
      <c r="X204" s="526"/>
      <c r="Y204" s="526"/>
      <c r="Z204" s="526"/>
      <c r="AA204" s="526"/>
      <c r="AB204" s="526"/>
      <c r="AC204" s="526"/>
      <c r="AD204" s="526"/>
      <c r="AE204" s="526"/>
      <c r="AF204" s="526"/>
      <c r="AG204" s="526"/>
      <c r="AH204" s="526"/>
      <c r="AI204" s="526"/>
      <c r="AJ204" s="526"/>
      <c r="AK204" s="526"/>
      <c r="AL204" s="526"/>
      <c r="AM204" s="526"/>
      <c r="AN204" s="526"/>
      <c r="AO204" s="526"/>
      <c r="AP204" s="526"/>
      <c r="AQ204" s="526"/>
      <c r="AR204" s="526"/>
      <c r="AS204" s="526"/>
      <c r="AT204" s="526"/>
      <c r="AU204" s="526"/>
      <c r="AV204" s="526"/>
      <c r="AW204" s="526"/>
      <c r="AX204" s="526"/>
      <c r="AY204" s="526"/>
      <c r="AZ204" s="526"/>
      <c r="BA204" s="526"/>
      <c r="BB204" s="526"/>
      <c r="BC204" s="526"/>
      <c r="BD204" s="526"/>
      <c r="BE204" s="526"/>
      <c r="BF204" s="526"/>
      <c r="BG204" s="526"/>
      <c r="BH204" s="526"/>
      <c r="BI204" s="526"/>
      <c r="BJ204" s="526"/>
      <c r="BK204" s="526"/>
      <c r="BL204" s="526"/>
      <c r="BM204" s="526"/>
      <c r="BN204" s="526"/>
      <c r="BO204" s="526"/>
      <c r="BP204" s="526"/>
      <c r="BQ204" s="526"/>
      <c r="BR204" s="526"/>
      <c r="BS204" s="526"/>
      <c r="BT204" s="526"/>
      <c r="BU204" s="526"/>
    </row>
    <row r="205">
      <c r="A205" s="522"/>
      <c r="B205" s="523"/>
      <c r="C205" s="523"/>
      <c r="D205" s="524"/>
      <c r="E205" s="524"/>
      <c r="F205" s="524"/>
      <c r="G205" s="524"/>
      <c r="H205" s="525"/>
      <c r="I205" s="544"/>
      <c r="J205" s="523"/>
      <c r="K205" s="523"/>
      <c r="L205" s="523"/>
      <c r="M205" s="524"/>
      <c r="N205" s="524"/>
      <c r="O205" s="524"/>
      <c r="P205" s="524"/>
      <c r="Q205" s="524"/>
      <c r="R205" s="524"/>
      <c r="S205" s="524"/>
      <c r="T205" s="524"/>
      <c r="U205" s="523"/>
      <c r="V205" s="524"/>
      <c r="W205" s="523"/>
      <c r="X205" s="526"/>
      <c r="Y205" s="526"/>
      <c r="Z205" s="526"/>
      <c r="AA205" s="526"/>
      <c r="AB205" s="526"/>
      <c r="AC205" s="526"/>
      <c r="AD205" s="526"/>
      <c r="AE205" s="526"/>
      <c r="AF205" s="526"/>
      <c r="AG205" s="526"/>
      <c r="AH205" s="526"/>
      <c r="AI205" s="526"/>
      <c r="AJ205" s="526"/>
      <c r="AK205" s="526"/>
      <c r="AL205" s="526"/>
      <c r="AM205" s="526"/>
      <c r="AN205" s="526"/>
      <c r="AO205" s="526"/>
      <c r="AP205" s="526"/>
      <c r="AQ205" s="526"/>
      <c r="AR205" s="526"/>
      <c r="AS205" s="526"/>
      <c r="AT205" s="526"/>
      <c r="AU205" s="526"/>
      <c r="AV205" s="526"/>
      <c r="AW205" s="526"/>
      <c r="AX205" s="526"/>
      <c r="AY205" s="526"/>
      <c r="AZ205" s="526"/>
      <c r="BA205" s="526"/>
      <c r="BB205" s="526"/>
      <c r="BC205" s="526"/>
      <c r="BD205" s="526"/>
      <c r="BE205" s="526"/>
      <c r="BF205" s="526"/>
      <c r="BG205" s="526"/>
      <c r="BH205" s="526"/>
      <c r="BI205" s="526"/>
      <c r="BJ205" s="526"/>
      <c r="BK205" s="526"/>
      <c r="BL205" s="526"/>
      <c r="BM205" s="526"/>
      <c r="BN205" s="526"/>
      <c r="BO205" s="526"/>
      <c r="BP205" s="526"/>
      <c r="BQ205" s="526"/>
      <c r="BR205" s="526"/>
      <c r="BS205" s="526"/>
      <c r="BT205" s="526"/>
      <c r="BU205" s="526"/>
    </row>
    <row r="206">
      <c r="A206" s="522"/>
      <c r="B206" s="523"/>
      <c r="C206" s="523"/>
      <c r="D206" s="524"/>
      <c r="E206" s="524"/>
      <c r="F206" s="524"/>
      <c r="G206" s="524"/>
      <c r="H206" s="525"/>
      <c r="I206" s="544"/>
      <c r="J206" s="523"/>
      <c r="K206" s="523"/>
      <c r="L206" s="523"/>
      <c r="M206" s="524"/>
      <c r="N206" s="524"/>
      <c r="O206" s="524"/>
      <c r="P206" s="524"/>
      <c r="Q206" s="524"/>
      <c r="R206" s="524"/>
      <c r="S206" s="524"/>
      <c r="T206" s="524"/>
      <c r="U206" s="523"/>
      <c r="V206" s="524"/>
      <c r="W206" s="523"/>
      <c r="X206" s="526"/>
      <c r="Y206" s="526"/>
      <c r="Z206" s="526"/>
      <c r="AA206" s="526"/>
      <c r="AB206" s="526"/>
      <c r="AC206" s="526"/>
      <c r="AD206" s="526"/>
      <c r="AE206" s="526"/>
      <c r="AF206" s="526"/>
      <c r="AG206" s="526"/>
      <c r="AH206" s="526"/>
      <c r="AI206" s="526"/>
      <c r="AJ206" s="526"/>
      <c r="AK206" s="526"/>
      <c r="AL206" s="526"/>
      <c r="AM206" s="526"/>
      <c r="AN206" s="526"/>
      <c r="AO206" s="526"/>
      <c r="AP206" s="526"/>
      <c r="AQ206" s="526"/>
      <c r="AR206" s="526"/>
      <c r="AS206" s="526"/>
      <c r="AT206" s="526"/>
      <c r="AU206" s="526"/>
      <c r="AV206" s="526"/>
      <c r="AW206" s="526"/>
      <c r="AX206" s="526"/>
      <c r="AY206" s="526"/>
      <c r="AZ206" s="526"/>
      <c r="BA206" s="526"/>
      <c r="BB206" s="526"/>
      <c r="BC206" s="526"/>
      <c r="BD206" s="526"/>
      <c r="BE206" s="526"/>
      <c r="BF206" s="526"/>
      <c r="BG206" s="526"/>
      <c r="BH206" s="526"/>
      <c r="BI206" s="526"/>
      <c r="BJ206" s="526"/>
      <c r="BK206" s="526"/>
      <c r="BL206" s="526"/>
      <c r="BM206" s="526"/>
      <c r="BN206" s="526"/>
      <c r="BO206" s="526"/>
      <c r="BP206" s="526"/>
      <c r="BQ206" s="526"/>
      <c r="BR206" s="526"/>
      <c r="BS206" s="526"/>
      <c r="BT206" s="526"/>
      <c r="BU206" s="526"/>
    </row>
    <row r="207">
      <c r="A207" s="522"/>
      <c r="B207" s="523"/>
      <c r="C207" s="523"/>
      <c r="D207" s="524"/>
      <c r="E207" s="524"/>
      <c r="F207" s="524"/>
      <c r="G207" s="524"/>
      <c r="H207" s="525"/>
      <c r="I207" s="544"/>
      <c r="J207" s="523"/>
      <c r="K207" s="523"/>
      <c r="L207" s="523"/>
      <c r="M207" s="524"/>
      <c r="N207" s="524"/>
      <c r="O207" s="524"/>
      <c r="P207" s="524"/>
      <c r="Q207" s="524"/>
      <c r="R207" s="524"/>
      <c r="S207" s="524"/>
      <c r="T207" s="524"/>
      <c r="U207" s="523"/>
      <c r="V207" s="524"/>
      <c r="W207" s="523"/>
      <c r="X207" s="526"/>
      <c r="Y207" s="526"/>
      <c r="Z207" s="526"/>
      <c r="AA207" s="526"/>
      <c r="AB207" s="526"/>
      <c r="AC207" s="526"/>
      <c r="AD207" s="526"/>
      <c r="AE207" s="526"/>
      <c r="AF207" s="526"/>
      <c r="AG207" s="526"/>
      <c r="AH207" s="526"/>
      <c r="AI207" s="526"/>
      <c r="AJ207" s="526"/>
      <c r="AK207" s="526"/>
      <c r="AL207" s="526"/>
      <c r="AM207" s="526"/>
      <c r="AN207" s="526"/>
      <c r="AO207" s="526"/>
      <c r="AP207" s="526"/>
      <c r="AQ207" s="526"/>
      <c r="AR207" s="526"/>
      <c r="AS207" s="526"/>
      <c r="AT207" s="526"/>
      <c r="AU207" s="526"/>
      <c r="AV207" s="526"/>
      <c r="AW207" s="526"/>
      <c r="AX207" s="526"/>
      <c r="AY207" s="526"/>
      <c r="AZ207" s="526"/>
      <c r="BA207" s="526"/>
      <c r="BB207" s="526"/>
      <c r="BC207" s="526"/>
      <c r="BD207" s="526"/>
      <c r="BE207" s="526"/>
      <c r="BF207" s="526"/>
      <c r="BG207" s="526"/>
      <c r="BH207" s="526"/>
      <c r="BI207" s="526"/>
      <c r="BJ207" s="526"/>
      <c r="BK207" s="526"/>
      <c r="BL207" s="526"/>
      <c r="BM207" s="526"/>
      <c r="BN207" s="526"/>
      <c r="BO207" s="526"/>
      <c r="BP207" s="526"/>
      <c r="BQ207" s="526"/>
      <c r="BR207" s="526"/>
      <c r="BS207" s="526"/>
      <c r="BT207" s="526"/>
      <c r="BU207" s="526"/>
    </row>
    <row r="208">
      <c r="A208" s="522"/>
      <c r="B208" s="523"/>
      <c r="C208" s="523"/>
      <c r="D208" s="524"/>
      <c r="E208" s="524"/>
      <c r="F208" s="524"/>
      <c r="G208" s="524"/>
      <c r="H208" s="525"/>
      <c r="I208" s="544"/>
      <c r="J208" s="523"/>
      <c r="K208" s="523"/>
      <c r="L208" s="523"/>
      <c r="M208" s="524"/>
      <c r="N208" s="524"/>
      <c r="O208" s="524"/>
      <c r="P208" s="524"/>
      <c r="Q208" s="524"/>
      <c r="R208" s="524"/>
      <c r="S208" s="524"/>
      <c r="T208" s="524"/>
      <c r="U208" s="523"/>
      <c r="V208" s="524"/>
      <c r="W208" s="523"/>
      <c r="X208" s="526"/>
      <c r="Y208" s="526"/>
      <c r="Z208" s="526"/>
      <c r="AA208" s="526"/>
      <c r="AB208" s="526"/>
      <c r="AC208" s="526"/>
      <c r="AD208" s="526"/>
      <c r="AE208" s="526"/>
      <c r="AF208" s="526"/>
      <c r="AG208" s="526"/>
      <c r="AH208" s="526"/>
      <c r="AI208" s="526"/>
      <c r="AJ208" s="526"/>
      <c r="AK208" s="526"/>
      <c r="AL208" s="526"/>
      <c r="AM208" s="526"/>
      <c r="AN208" s="526"/>
      <c r="AO208" s="526"/>
      <c r="AP208" s="526"/>
      <c r="AQ208" s="526"/>
      <c r="AR208" s="526"/>
      <c r="AS208" s="526"/>
      <c r="AT208" s="526"/>
      <c r="AU208" s="526"/>
      <c r="AV208" s="526"/>
      <c r="AW208" s="526"/>
      <c r="AX208" s="526"/>
      <c r="AY208" s="526"/>
      <c r="AZ208" s="526"/>
      <c r="BA208" s="526"/>
      <c r="BB208" s="526"/>
      <c r="BC208" s="526"/>
      <c r="BD208" s="526"/>
      <c r="BE208" s="526"/>
      <c r="BF208" s="526"/>
      <c r="BG208" s="526"/>
      <c r="BH208" s="526"/>
      <c r="BI208" s="526"/>
      <c r="BJ208" s="526"/>
      <c r="BK208" s="526"/>
      <c r="BL208" s="526"/>
      <c r="BM208" s="526"/>
      <c r="BN208" s="526"/>
      <c r="BO208" s="526"/>
      <c r="BP208" s="526"/>
      <c r="BQ208" s="526"/>
      <c r="BR208" s="526"/>
      <c r="BS208" s="526"/>
      <c r="BT208" s="526"/>
      <c r="BU208" s="526"/>
    </row>
    <row r="209">
      <c r="A209" s="522"/>
      <c r="B209" s="523"/>
      <c r="C209" s="523"/>
      <c r="D209" s="524"/>
      <c r="E209" s="524"/>
      <c r="F209" s="524"/>
      <c r="G209" s="524"/>
      <c r="H209" s="525"/>
      <c r="I209" s="544"/>
      <c r="J209" s="523"/>
      <c r="K209" s="523"/>
      <c r="L209" s="523"/>
      <c r="M209" s="524"/>
      <c r="N209" s="524"/>
      <c r="O209" s="524"/>
      <c r="P209" s="524"/>
      <c r="Q209" s="524"/>
      <c r="R209" s="524"/>
      <c r="S209" s="524"/>
      <c r="T209" s="524"/>
      <c r="U209" s="523"/>
      <c r="V209" s="524"/>
      <c r="W209" s="523"/>
      <c r="X209" s="526"/>
      <c r="Y209" s="526"/>
      <c r="Z209" s="526"/>
      <c r="AA209" s="526"/>
      <c r="AB209" s="526"/>
      <c r="AC209" s="526"/>
      <c r="AD209" s="526"/>
      <c r="AE209" s="526"/>
      <c r="AF209" s="526"/>
      <c r="AG209" s="526"/>
      <c r="AH209" s="526"/>
      <c r="AI209" s="526"/>
      <c r="AJ209" s="526"/>
      <c r="AK209" s="526"/>
      <c r="AL209" s="526"/>
      <c r="AM209" s="526"/>
      <c r="AN209" s="526"/>
      <c r="AO209" s="526"/>
      <c r="AP209" s="526"/>
      <c r="AQ209" s="526"/>
      <c r="AR209" s="526"/>
      <c r="AS209" s="526"/>
      <c r="AT209" s="526"/>
      <c r="AU209" s="526"/>
      <c r="AV209" s="526"/>
      <c r="AW209" s="526"/>
      <c r="AX209" s="526"/>
      <c r="AY209" s="526"/>
      <c r="AZ209" s="526"/>
      <c r="BA209" s="526"/>
      <c r="BB209" s="526"/>
      <c r="BC209" s="526"/>
      <c r="BD209" s="526"/>
      <c r="BE209" s="526"/>
      <c r="BF209" s="526"/>
      <c r="BG209" s="526"/>
      <c r="BH209" s="526"/>
      <c r="BI209" s="526"/>
      <c r="BJ209" s="526"/>
      <c r="BK209" s="526"/>
      <c r="BL209" s="526"/>
      <c r="BM209" s="526"/>
      <c r="BN209" s="526"/>
      <c r="BO209" s="526"/>
      <c r="BP209" s="526"/>
      <c r="BQ209" s="526"/>
      <c r="BR209" s="526"/>
      <c r="BS209" s="526"/>
      <c r="BT209" s="526"/>
      <c r="BU209" s="526"/>
    </row>
    <row r="210">
      <c r="A210" s="522"/>
      <c r="B210" s="523"/>
      <c r="C210" s="523"/>
      <c r="D210" s="524"/>
      <c r="E210" s="524"/>
      <c r="F210" s="524"/>
      <c r="G210" s="524"/>
      <c r="H210" s="525"/>
      <c r="I210" s="544"/>
      <c r="J210" s="523"/>
      <c r="K210" s="523"/>
      <c r="L210" s="523"/>
      <c r="M210" s="524"/>
      <c r="N210" s="524"/>
      <c r="O210" s="524"/>
      <c r="P210" s="524"/>
      <c r="Q210" s="524"/>
      <c r="R210" s="524"/>
      <c r="S210" s="524"/>
      <c r="T210" s="524"/>
      <c r="U210" s="523"/>
      <c r="V210" s="524"/>
      <c r="W210" s="523"/>
      <c r="X210" s="526"/>
      <c r="Y210" s="526"/>
      <c r="Z210" s="526"/>
      <c r="AA210" s="526"/>
      <c r="AB210" s="526"/>
      <c r="AC210" s="526"/>
      <c r="AD210" s="526"/>
      <c r="AE210" s="526"/>
      <c r="AF210" s="526"/>
      <c r="AG210" s="526"/>
      <c r="AH210" s="526"/>
      <c r="AI210" s="526"/>
      <c r="AJ210" s="526"/>
      <c r="AK210" s="526"/>
      <c r="AL210" s="526"/>
      <c r="AM210" s="526"/>
      <c r="AN210" s="526"/>
      <c r="AO210" s="526"/>
      <c r="AP210" s="526"/>
      <c r="AQ210" s="526"/>
      <c r="AR210" s="526"/>
      <c r="AS210" s="526"/>
      <c r="AT210" s="526"/>
      <c r="AU210" s="526"/>
      <c r="AV210" s="526"/>
      <c r="AW210" s="526"/>
      <c r="AX210" s="526"/>
      <c r="AY210" s="526"/>
      <c r="AZ210" s="526"/>
      <c r="BA210" s="526"/>
      <c r="BB210" s="526"/>
      <c r="BC210" s="526"/>
      <c r="BD210" s="526"/>
      <c r="BE210" s="526"/>
      <c r="BF210" s="526"/>
      <c r="BG210" s="526"/>
      <c r="BH210" s="526"/>
      <c r="BI210" s="526"/>
      <c r="BJ210" s="526"/>
      <c r="BK210" s="526"/>
      <c r="BL210" s="526"/>
      <c r="BM210" s="526"/>
      <c r="BN210" s="526"/>
      <c r="BO210" s="526"/>
      <c r="BP210" s="526"/>
      <c r="BQ210" s="526"/>
      <c r="BR210" s="526"/>
      <c r="BS210" s="526"/>
      <c r="BT210" s="526"/>
      <c r="BU210" s="526"/>
    </row>
    <row r="211">
      <c r="A211" s="522"/>
      <c r="B211" s="523"/>
      <c r="C211" s="523"/>
      <c r="D211" s="524"/>
      <c r="E211" s="524"/>
      <c r="F211" s="524"/>
      <c r="G211" s="524"/>
      <c r="H211" s="525"/>
      <c r="I211" s="544"/>
      <c r="J211" s="523"/>
      <c r="K211" s="523"/>
      <c r="L211" s="523"/>
      <c r="M211" s="524"/>
      <c r="N211" s="524"/>
      <c r="O211" s="524"/>
      <c r="P211" s="524"/>
      <c r="Q211" s="524"/>
      <c r="R211" s="524"/>
      <c r="S211" s="524"/>
      <c r="T211" s="524"/>
      <c r="U211" s="523"/>
      <c r="V211" s="524"/>
      <c r="W211" s="523"/>
      <c r="X211" s="526"/>
      <c r="Y211" s="526"/>
      <c r="Z211" s="526"/>
      <c r="AA211" s="526"/>
      <c r="AB211" s="526"/>
      <c r="AC211" s="526"/>
      <c r="AD211" s="526"/>
      <c r="AE211" s="526"/>
      <c r="AF211" s="526"/>
      <c r="AG211" s="526"/>
      <c r="AH211" s="526"/>
      <c r="AI211" s="526"/>
      <c r="AJ211" s="526"/>
      <c r="AK211" s="526"/>
      <c r="AL211" s="526"/>
      <c r="AM211" s="526"/>
      <c r="AN211" s="526"/>
      <c r="AO211" s="526"/>
      <c r="AP211" s="526"/>
      <c r="AQ211" s="526"/>
      <c r="AR211" s="526"/>
      <c r="AS211" s="526"/>
      <c r="AT211" s="526"/>
      <c r="AU211" s="526"/>
      <c r="AV211" s="526"/>
      <c r="AW211" s="526"/>
      <c r="AX211" s="526"/>
      <c r="AY211" s="526"/>
      <c r="AZ211" s="526"/>
      <c r="BA211" s="526"/>
      <c r="BB211" s="526"/>
      <c r="BC211" s="526"/>
      <c r="BD211" s="526"/>
      <c r="BE211" s="526"/>
      <c r="BF211" s="526"/>
      <c r="BG211" s="526"/>
      <c r="BH211" s="526"/>
      <c r="BI211" s="526"/>
      <c r="BJ211" s="526"/>
      <c r="BK211" s="526"/>
      <c r="BL211" s="526"/>
      <c r="BM211" s="526"/>
      <c r="BN211" s="526"/>
      <c r="BO211" s="526"/>
      <c r="BP211" s="526"/>
      <c r="BQ211" s="526"/>
      <c r="BR211" s="526"/>
      <c r="BS211" s="526"/>
      <c r="BT211" s="526"/>
      <c r="BU211" s="526"/>
    </row>
    <row r="212">
      <c r="A212" s="522"/>
      <c r="B212" s="523"/>
      <c r="C212" s="523"/>
      <c r="D212" s="524"/>
      <c r="E212" s="524"/>
      <c r="F212" s="524"/>
      <c r="G212" s="524"/>
      <c r="H212" s="525"/>
      <c r="I212" s="544"/>
      <c r="J212" s="523"/>
      <c r="K212" s="523"/>
      <c r="L212" s="523"/>
      <c r="M212" s="524"/>
      <c r="N212" s="524"/>
      <c r="O212" s="524"/>
      <c r="P212" s="524"/>
      <c r="Q212" s="524"/>
      <c r="R212" s="524"/>
      <c r="S212" s="524"/>
      <c r="T212" s="524"/>
      <c r="U212" s="523"/>
      <c r="V212" s="524"/>
      <c r="W212" s="523"/>
      <c r="X212" s="526"/>
      <c r="Y212" s="526"/>
      <c r="Z212" s="526"/>
      <c r="AA212" s="526"/>
      <c r="AB212" s="526"/>
      <c r="AC212" s="526"/>
      <c r="AD212" s="526"/>
      <c r="AE212" s="526"/>
      <c r="AF212" s="526"/>
      <c r="AG212" s="526"/>
      <c r="AH212" s="526"/>
      <c r="AI212" s="526"/>
      <c r="AJ212" s="526"/>
      <c r="AK212" s="526"/>
      <c r="AL212" s="526"/>
      <c r="AM212" s="526"/>
      <c r="AN212" s="526"/>
      <c r="AO212" s="526"/>
      <c r="AP212" s="526"/>
      <c r="AQ212" s="526"/>
      <c r="AR212" s="526"/>
      <c r="AS212" s="526"/>
      <c r="AT212" s="526"/>
      <c r="AU212" s="526"/>
      <c r="AV212" s="526"/>
      <c r="AW212" s="526"/>
      <c r="AX212" s="526"/>
      <c r="AY212" s="526"/>
      <c r="AZ212" s="526"/>
      <c r="BA212" s="526"/>
      <c r="BB212" s="526"/>
      <c r="BC212" s="526"/>
      <c r="BD212" s="526"/>
      <c r="BE212" s="526"/>
      <c r="BF212" s="526"/>
      <c r="BG212" s="526"/>
      <c r="BH212" s="526"/>
      <c r="BI212" s="526"/>
      <c r="BJ212" s="526"/>
      <c r="BK212" s="526"/>
      <c r="BL212" s="526"/>
      <c r="BM212" s="526"/>
      <c r="BN212" s="526"/>
      <c r="BO212" s="526"/>
      <c r="BP212" s="526"/>
      <c r="BQ212" s="526"/>
      <c r="BR212" s="526"/>
      <c r="BS212" s="526"/>
      <c r="BT212" s="526"/>
      <c r="BU212" s="526"/>
    </row>
    <row r="213">
      <c r="A213" s="522"/>
      <c r="B213" s="523"/>
      <c r="C213" s="523"/>
      <c r="D213" s="524"/>
      <c r="E213" s="524"/>
      <c r="F213" s="524"/>
      <c r="G213" s="524"/>
      <c r="H213" s="525"/>
      <c r="I213" s="544"/>
      <c r="J213" s="523"/>
      <c r="K213" s="523"/>
      <c r="L213" s="523"/>
      <c r="M213" s="524"/>
      <c r="N213" s="524"/>
      <c r="O213" s="524"/>
      <c r="P213" s="524"/>
      <c r="Q213" s="524"/>
      <c r="R213" s="524"/>
      <c r="S213" s="524"/>
      <c r="T213" s="524"/>
      <c r="U213" s="523"/>
      <c r="V213" s="524"/>
      <c r="W213" s="523"/>
      <c r="X213" s="526"/>
      <c r="Y213" s="526"/>
      <c r="Z213" s="526"/>
      <c r="AA213" s="526"/>
      <c r="AB213" s="526"/>
      <c r="AC213" s="526"/>
      <c r="AD213" s="526"/>
      <c r="AE213" s="526"/>
      <c r="AF213" s="526"/>
      <c r="AG213" s="526"/>
      <c r="AH213" s="526"/>
      <c r="AI213" s="526"/>
      <c r="AJ213" s="526"/>
      <c r="AK213" s="526"/>
      <c r="AL213" s="526"/>
      <c r="AM213" s="526"/>
      <c r="AN213" s="526"/>
      <c r="AO213" s="526"/>
      <c r="AP213" s="526"/>
      <c r="AQ213" s="526"/>
      <c r="AR213" s="526"/>
      <c r="AS213" s="526"/>
      <c r="AT213" s="526"/>
      <c r="AU213" s="526"/>
      <c r="AV213" s="526"/>
      <c r="AW213" s="526"/>
      <c r="AX213" s="526"/>
      <c r="AY213" s="526"/>
      <c r="AZ213" s="526"/>
      <c r="BA213" s="526"/>
      <c r="BB213" s="526"/>
      <c r="BC213" s="526"/>
      <c r="BD213" s="526"/>
      <c r="BE213" s="526"/>
      <c r="BF213" s="526"/>
      <c r="BG213" s="526"/>
      <c r="BH213" s="526"/>
      <c r="BI213" s="526"/>
      <c r="BJ213" s="526"/>
      <c r="BK213" s="526"/>
      <c r="BL213" s="526"/>
      <c r="BM213" s="526"/>
      <c r="BN213" s="526"/>
      <c r="BO213" s="526"/>
      <c r="BP213" s="526"/>
      <c r="BQ213" s="526"/>
      <c r="BR213" s="526"/>
      <c r="BS213" s="526"/>
      <c r="BT213" s="526"/>
      <c r="BU213" s="526"/>
    </row>
    <row r="214">
      <c r="A214" s="522"/>
      <c r="B214" s="523"/>
      <c r="C214" s="523"/>
      <c r="D214" s="524"/>
      <c r="E214" s="524"/>
      <c r="F214" s="524"/>
      <c r="G214" s="524"/>
      <c r="H214" s="525"/>
      <c r="I214" s="544"/>
      <c r="J214" s="523"/>
      <c r="K214" s="523"/>
      <c r="L214" s="523"/>
      <c r="M214" s="524"/>
      <c r="N214" s="524"/>
      <c r="O214" s="524"/>
      <c r="P214" s="524"/>
      <c r="Q214" s="524"/>
      <c r="R214" s="524"/>
      <c r="S214" s="524"/>
      <c r="T214" s="524"/>
      <c r="U214" s="523"/>
      <c r="V214" s="524"/>
      <c r="W214" s="523"/>
      <c r="X214" s="526"/>
      <c r="Y214" s="526"/>
      <c r="Z214" s="526"/>
      <c r="AA214" s="526"/>
      <c r="AB214" s="526"/>
      <c r="AC214" s="526"/>
      <c r="AD214" s="526"/>
      <c r="AE214" s="526"/>
      <c r="AF214" s="526"/>
      <c r="AG214" s="526"/>
      <c r="AH214" s="526"/>
      <c r="AI214" s="526"/>
      <c r="AJ214" s="526"/>
      <c r="AK214" s="526"/>
      <c r="AL214" s="526"/>
      <c r="AM214" s="526"/>
      <c r="AN214" s="526"/>
      <c r="AO214" s="526"/>
      <c r="AP214" s="526"/>
      <c r="AQ214" s="526"/>
      <c r="AR214" s="526"/>
      <c r="AS214" s="526"/>
      <c r="AT214" s="526"/>
      <c r="AU214" s="526"/>
      <c r="AV214" s="526"/>
      <c r="AW214" s="526"/>
      <c r="AX214" s="526"/>
      <c r="AY214" s="526"/>
      <c r="AZ214" s="526"/>
      <c r="BA214" s="526"/>
      <c r="BB214" s="526"/>
      <c r="BC214" s="526"/>
      <c r="BD214" s="526"/>
      <c r="BE214" s="526"/>
      <c r="BF214" s="526"/>
      <c r="BG214" s="526"/>
      <c r="BH214" s="526"/>
      <c r="BI214" s="526"/>
      <c r="BJ214" s="526"/>
      <c r="BK214" s="526"/>
      <c r="BL214" s="526"/>
      <c r="BM214" s="526"/>
      <c r="BN214" s="526"/>
      <c r="BO214" s="526"/>
      <c r="BP214" s="526"/>
      <c r="BQ214" s="526"/>
      <c r="BR214" s="526"/>
      <c r="BS214" s="526"/>
      <c r="BT214" s="526"/>
      <c r="BU214" s="526"/>
    </row>
    <row r="215">
      <c r="A215" s="522"/>
      <c r="B215" s="523"/>
      <c r="C215" s="523"/>
      <c r="D215" s="524"/>
      <c r="E215" s="524"/>
      <c r="F215" s="524"/>
      <c r="G215" s="524"/>
      <c r="H215" s="525"/>
      <c r="I215" s="544"/>
      <c r="J215" s="523"/>
      <c r="K215" s="523"/>
      <c r="L215" s="523"/>
      <c r="M215" s="524"/>
      <c r="N215" s="524"/>
      <c r="O215" s="524"/>
      <c r="P215" s="524"/>
      <c r="Q215" s="524"/>
      <c r="R215" s="524"/>
      <c r="S215" s="524"/>
      <c r="T215" s="524"/>
      <c r="U215" s="523"/>
      <c r="V215" s="524"/>
      <c r="W215" s="523"/>
      <c r="X215" s="526"/>
      <c r="Y215" s="526"/>
      <c r="Z215" s="526"/>
      <c r="AA215" s="526"/>
      <c r="AB215" s="526"/>
      <c r="AC215" s="526"/>
      <c r="AD215" s="526"/>
      <c r="AE215" s="526"/>
      <c r="AF215" s="526"/>
      <c r="AG215" s="526"/>
      <c r="AH215" s="526"/>
      <c r="AI215" s="526"/>
      <c r="AJ215" s="526"/>
      <c r="AK215" s="526"/>
      <c r="AL215" s="526"/>
      <c r="AM215" s="526"/>
      <c r="AN215" s="526"/>
      <c r="AO215" s="526"/>
      <c r="AP215" s="526"/>
      <c r="AQ215" s="526"/>
      <c r="AR215" s="526"/>
      <c r="AS215" s="526"/>
      <c r="AT215" s="526"/>
      <c r="AU215" s="526"/>
      <c r="AV215" s="526"/>
      <c r="AW215" s="526"/>
      <c r="AX215" s="526"/>
      <c r="AY215" s="526"/>
      <c r="AZ215" s="526"/>
      <c r="BA215" s="526"/>
      <c r="BB215" s="526"/>
      <c r="BC215" s="526"/>
      <c r="BD215" s="526"/>
      <c r="BE215" s="526"/>
      <c r="BF215" s="526"/>
      <c r="BG215" s="526"/>
      <c r="BH215" s="526"/>
      <c r="BI215" s="526"/>
      <c r="BJ215" s="526"/>
      <c r="BK215" s="526"/>
      <c r="BL215" s="526"/>
      <c r="BM215" s="526"/>
      <c r="BN215" s="526"/>
      <c r="BO215" s="526"/>
      <c r="BP215" s="526"/>
      <c r="BQ215" s="526"/>
      <c r="BR215" s="526"/>
      <c r="BS215" s="526"/>
      <c r="BT215" s="526"/>
      <c r="BU215" s="526"/>
    </row>
    <row r="216">
      <c r="A216" s="522"/>
      <c r="B216" s="523"/>
      <c r="C216" s="523"/>
      <c r="D216" s="524"/>
      <c r="E216" s="524"/>
      <c r="F216" s="524"/>
      <c r="G216" s="524"/>
      <c r="H216" s="525"/>
      <c r="I216" s="544"/>
      <c r="J216" s="523"/>
      <c r="K216" s="523"/>
      <c r="L216" s="523"/>
      <c r="M216" s="524"/>
      <c r="N216" s="524"/>
      <c r="O216" s="524"/>
      <c r="P216" s="524"/>
      <c r="Q216" s="524"/>
      <c r="R216" s="524"/>
      <c r="S216" s="524"/>
      <c r="T216" s="524"/>
      <c r="U216" s="523"/>
      <c r="V216" s="524"/>
      <c r="W216" s="523"/>
      <c r="X216" s="526"/>
      <c r="Y216" s="526"/>
      <c r="Z216" s="526"/>
      <c r="AA216" s="526"/>
      <c r="AB216" s="526"/>
      <c r="AC216" s="526"/>
      <c r="AD216" s="526"/>
      <c r="AE216" s="526"/>
      <c r="AF216" s="526"/>
      <c r="AG216" s="526"/>
      <c r="AH216" s="526"/>
      <c r="AI216" s="526"/>
      <c r="AJ216" s="526"/>
      <c r="AK216" s="526"/>
      <c r="AL216" s="526"/>
      <c r="AM216" s="526"/>
      <c r="AN216" s="526"/>
      <c r="AO216" s="526"/>
      <c r="AP216" s="526"/>
      <c r="AQ216" s="526"/>
      <c r="AR216" s="526"/>
      <c r="AS216" s="526"/>
      <c r="AT216" s="526"/>
      <c r="AU216" s="526"/>
      <c r="AV216" s="526"/>
      <c r="AW216" s="526"/>
      <c r="AX216" s="526"/>
      <c r="AY216" s="526"/>
      <c r="AZ216" s="526"/>
      <c r="BA216" s="526"/>
      <c r="BB216" s="526"/>
      <c r="BC216" s="526"/>
      <c r="BD216" s="526"/>
      <c r="BE216" s="526"/>
      <c r="BF216" s="526"/>
      <c r="BG216" s="526"/>
      <c r="BH216" s="526"/>
      <c r="BI216" s="526"/>
      <c r="BJ216" s="526"/>
      <c r="BK216" s="526"/>
      <c r="BL216" s="526"/>
      <c r="BM216" s="526"/>
      <c r="BN216" s="526"/>
      <c r="BO216" s="526"/>
      <c r="BP216" s="526"/>
      <c r="BQ216" s="526"/>
      <c r="BR216" s="526"/>
      <c r="BS216" s="526"/>
      <c r="BT216" s="526"/>
      <c r="BU216" s="526"/>
    </row>
    <row r="217">
      <c r="A217" s="522"/>
      <c r="B217" s="523"/>
      <c r="C217" s="523"/>
      <c r="D217" s="524"/>
      <c r="E217" s="524"/>
      <c r="F217" s="524"/>
      <c r="G217" s="524"/>
      <c r="H217" s="525"/>
      <c r="I217" s="544"/>
      <c r="J217" s="523"/>
      <c r="K217" s="523"/>
      <c r="L217" s="523"/>
      <c r="M217" s="524"/>
      <c r="N217" s="524"/>
      <c r="O217" s="524"/>
      <c r="P217" s="524"/>
      <c r="Q217" s="524"/>
      <c r="R217" s="524"/>
      <c r="S217" s="524"/>
      <c r="T217" s="524"/>
      <c r="U217" s="523"/>
      <c r="V217" s="524"/>
      <c r="W217" s="523"/>
      <c r="X217" s="526"/>
      <c r="Y217" s="526"/>
      <c r="Z217" s="526"/>
      <c r="AA217" s="526"/>
      <c r="AB217" s="526"/>
      <c r="AC217" s="526"/>
      <c r="AD217" s="526"/>
      <c r="AE217" s="526"/>
      <c r="AF217" s="526"/>
      <c r="AG217" s="526"/>
      <c r="AH217" s="526"/>
      <c r="AI217" s="526"/>
      <c r="AJ217" s="526"/>
      <c r="AK217" s="526"/>
      <c r="AL217" s="526"/>
      <c r="AM217" s="526"/>
      <c r="AN217" s="526"/>
      <c r="AO217" s="526"/>
      <c r="AP217" s="526"/>
      <c r="AQ217" s="526"/>
      <c r="AR217" s="526"/>
      <c r="AS217" s="526"/>
      <c r="AT217" s="526"/>
      <c r="AU217" s="526"/>
      <c r="AV217" s="526"/>
      <c r="AW217" s="526"/>
      <c r="AX217" s="526"/>
      <c r="AY217" s="526"/>
      <c r="AZ217" s="526"/>
      <c r="BA217" s="526"/>
      <c r="BB217" s="526"/>
      <c r="BC217" s="526"/>
      <c r="BD217" s="526"/>
      <c r="BE217" s="526"/>
      <c r="BF217" s="526"/>
      <c r="BG217" s="526"/>
      <c r="BH217" s="526"/>
      <c r="BI217" s="526"/>
      <c r="BJ217" s="526"/>
      <c r="BK217" s="526"/>
      <c r="BL217" s="526"/>
      <c r="BM217" s="526"/>
      <c r="BN217" s="526"/>
      <c r="BO217" s="526"/>
      <c r="BP217" s="526"/>
      <c r="BQ217" s="526"/>
      <c r="BR217" s="526"/>
      <c r="BS217" s="526"/>
      <c r="BT217" s="526"/>
      <c r="BU217" s="526"/>
    </row>
    <row r="218">
      <c r="A218" s="522"/>
      <c r="B218" s="523"/>
      <c r="C218" s="523"/>
      <c r="D218" s="524"/>
      <c r="E218" s="524"/>
      <c r="F218" s="524"/>
      <c r="G218" s="524"/>
      <c r="H218" s="525"/>
      <c r="I218" s="544"/>
      <c r="J218" s="523"/>
      <c r="K218" s="523"/>
      <c r="L218" s="523"/>
      <c r="M218" s="524"/>
      <c r="N218" s="524"/>
      <c r="O218" s="524"/>
      <c r="P218" s="524"/>
      <c r="Q218" s="524"/>
      <c r="R218" s="524"/>
      <c r="S218" s="524"/>
      <c r="T218" s="524"/>
      <c r="U218" s="523"/>
      <c r="V218" s="524"/>
      <c r="W218" s="523"/>
      <c r="X218" s="526"/>
      <c r="Y218" s="526"/>
      <c r="Z218" s="526"/>
      <c r="AA218" s="526"/>
      <c r="AB218" s="526"/>
      <c r="AC218" s="526"/>
      <c r="AD218" s="526"/>
      <c r="AE218" s="526"/>
      <c r="AF218" s="526"/>
      <c r="AG218" s="526"/>
      <c r="AH218" s="526"/>
      <c r="AI218" s="526"/>
      <c r="AJ218" s="526"/>
      <c r="AK218" s="526"/>
      <c r="AL218" s="526"/>
      <c r="AM218" s="526"/>
      <c r="AN218" s="526"/>
      <c r="AO218" s="526"/>
      <c r="AP218" s="526"/>
      <c r="AQ218" s="526"/>
      <c r="AR218" s="526"/>
      <c r="AS218" s="526"/>
      <c r="AT218" s="526"/>
      <c r="AU218" s="526"/>
      <c r="AV218" s="526"/>
      <c r="AW218" s="526"/>
      <c r="AX218" s="526"/>
      <c r="AY218" s="526"/>
      <c r="AZ218" s="526"/>
      <c r="BA218" s="526"/>
      <c r="BB218" s="526"/>
      <c r="BC218" s="526"/>
      <c r="BD218" s="526"/>
      <c r="BE218" s="526"/>
      <c r="BF218" s="526"/>
      <c r="BG218" s="526"/>
      <c r="BH218" s="526"/>
      <c r="BI218" s="526"/>
      <c r="BJ218" s="526"/>
      <c r="BK218" s="526"/>
      <c r="BL218" s="526"/>
      <c r="BM218" s="526"/>
      <c r="BN218" s="526"/>
      <c r="BO218" s="526"/>
      <c r="BP218" s="526"/>
      <c r="BQ218" s="526"/>
      <c r="BR218" s="526"/>
      <c r="BS218" s="526"/>
      <c r="BT218" s="526"/>
      <c r="BU218" s="526"/>
    </row>
    <row r="219">
      <c r="A219" s="522"/>
      <c r="B219" s="523"/>
      <c r="C219" s="523"/>
      <c r="D219" s="524"/>
      <c r="E219" s="524"/>
      <c r="F219" s="524"/>
      <c r="G219" s="524"/>
      <c r="H219" s="525"/>
      <c r="I219" s="544"/>
      <c r="J219" s="523"/>
      <c r="K219" s="523"/>
      <c r="L219" s="523"/>
      <c r="M219" s="524"/>
      <c r="N219" s="524"/>
      <c r="O219" s="524"/>
      <c r="P219" s="524"/>
      <c r="Q219" s="524"/>
      <c r="R219" s="524"/>
      <c r="S219" s="524"/>
      <c r="T219" s="524"/>
      <c r="U219" s="523"/>
      <c r="V219" s="524"/>
      <c r="W219" s="523"/>
      <c r="X219" s="526"/>
      <c r="Y219" s="526"/>
      <c r="Z219" s="526"/>
      <c r="AA219" s="526"/>
      <c r="AB219" s="526"/>
      <c r="AC219" s="526"/>
      <c r="AD219" s="526"/>
      <c r="AE219" s="526"/>
      <c r="AF219" s="526"/>
      <c r="AG219" s="526"/>
      <c r="AH219" s="526"/>
      <c r="AI219" s="526"/>
      <c r="AJ219" s="526"/>
      <c r="AK219" s="526"/>
      <c r="AL219" s="526"/>
      <c r="AM219" s="526"/>
      <c r="AN219" s="526"/>
      <c r="AO219" s="526"/>
      <c r="AP219" s="526"/>
      <c r="AQ219" s="526"/>
      <c r="AR219" s="526"/>
      <c r="AS219" s="526"/>
      <c r="AT219" s="526"/>
      <c r="AU219" s="526"/>
      <c r="AV219" s="526"/>
      <c r="AW219" s="526"/>
      <c r="AX219" s="526"/>
      <c r="AY219" s="526"/>
      <c r="AZ219" s="526"/>
      <c r="BA219" s="526"/>
      <c r="BB219" s="526"/>
      <c r="BC219" s="526"/>
      <c r="BD219" s="526"/>
      <c r="BE219" s="526"/>
      <c r="BF219" s="526"/>
      <c r="BG219" s="526"/>
      <c r="BH219" s="526"/>
      <c r="BI219" s="526"/>
      <c r="BJ219" s="526"/>
      <c r="BK219" s="526"/>
      <c r="BL219" s="526"/>
      <c r="BM219" s="526"/>
      <c r="BN219" s="526"/>
      <c r="BO219" s="526"/>
      <c r="BP219" s="526"/>
      <c r="BQ219" s="526"/>
      <c r="BR219" s="526"/>
      <c r="BS219" s="526"/>
      <c r="BT219" s="526"/>
      <c r="BU219" s="526"/>
    </row>
    <row r="220">
      <c r="A220" s="522"/>
      <c r="B220" s="523"/>
      <c r="C220" s="523"/>
      <c r="D220" s="524"/>
      <c r="E220" s="524"/>
      <c r="F220" s="524"/>
      <c r="G220" s="524"/>
      <c r="H220" s="525"/>
      <c r="I220" s="544"/>
      <c r="J220" s="523"/>
      <c r="K220" s="523"/>
      <c r="L220" s="523"/>
      <c r="M220" s="524"/>
      <c r="N220" s="524"/>
      <c r="O220" s="524"/>
      <c r="P220" s="524"/>
      <c r="Q220" s="524"/>
      <c r="R220" s="524"/>
      <c r="S220" s="524"/>
      <c r="T220" s="524"/>
      <c r="U220" s="523"/>
      <c r="V220" s="524"/>
      <c r="W220" s="523"/>
      <c r="X220" s="526"/>
      <c r="Y220" s="526"/>
      <c r="Z220" s="526"/>
      <c r="AA220" s="526"/>
      <c r="AB220" s="526"/>
      <c r="AC220" s="526"/>
      <c r="AD220" s="526"/>
      <c r="AE220" s="526"/>
      <c r="AF220" s="526"/>
      <c r="AG220" s="526"/>
      <c r="AH220" s="526"/>
      <c r="AI220" s="526"/>
      <c r="AJ220" s="526"/>
      <c r="AK220" s="526"/>
      <c r="AL220" s="526"/>
      <c r="AM220" s="526"/>
      <c r="AN220" s="526"/>
      <c r="AO220" s="526"/>
      <c r="AP220" s="526"/>
      <c r="AQ220" s="526"/>
      <c r="AR220" s="526"/>
      <c r="AS220" s="526"/>
      <c r="AT220" s="526"/>
      <c r="AU220" s="526"/>
      <c r="AV220" s="526"/>
      <c r="AW220" s="526"/>
      <c r="AX220" s="526"/>
      <c r="AY220" s="526"/>
      <c r="AZ220" s="526"/>
      <c r="BA220" s="526"/>
      <c r="BB220" s="526"/>
      <c r="BC220" s="526"/>
      <c r="BD220" s="526"/>
      <c r="BE220" s="526"/>
      <c r="BF220" s="526"/>
      <c r="BG220" s="526"/>
      <c r="BH220" s="526"/>
      <c r="BI220" s="526"/>
      <c r="BJ220" s="526"/>
      <c r="BK220" s="526"/>
      <c r="BL220" s="526"/>
      <c r="BM220" s="526"/>
      <c r="BN220" s="526"/>
      <c r="BO220" s="526"/>
      <c r="BP220" s="526"/>
      <c r="BQ220" s="526"/>
      <c r="BR220" s="526"/>
      <c r="BS220" s="526"/>
      <c r="BT220" s="526"/>
      <c r="BU220" s="526"/>
    </row>
    <row r="221">
      <c r="A221" s="522"/>
      <c r="B221" s="523"/>
      <c r="C221" s="523"/>
      <c r="D221" s="524"/>
      <c r="E221" s="524"/>
      <c r="F221" s="524"/>
      <c r="G221" s="524"/>
      <c r="H221" s="525"/>
      <c r="I221" s="544"/>
      <c r="J221" s="523"/>
      <c r="K221" s="523"/>
      <c r="L221" s="523"/>
      <c r="M221" s="524"/>
      <c r="N221" s="524"/>
      <c r="O221" s="524"/>
      <c r="P221" s="524"/>
      <c r="Q221" s="524"/>
      <c r="R221" s="524"/>
      <c r="S221" s="524"/>
      <c r="T221" s="524"/>
      <c r="U221" s="523"/>
      <c r="V221" s="524"/>
      <c r="W221" s="523"/>
      <c r="X221" s="526"/>
      <c r="Y221" s="526"/>
      <c r="Z221" s="526"/>
      <c r="AA221" s="526"/>
      <c r="AB221" s="526"/>
      <c r="AC221" s="526"/>
      <c r="AD221" s="526"/>
      <c r="AE221" s="526"/>
      <c r="AF221" s="526"/>
      <c r="AG221" s="526"/>
      <c r="AH221" s="526"/>
      <c r="AI221" s="526"/>
      <c r="AJ221" s="526"/>
      <c r="AK221" s="526"/>
      <c r="AL221" s="526"/>
      <c r="AM221" s="526"/>
      <c r="AN221" s="526"/>
      <c r="AO221" s="526"/>
      <c r="AP221" s="526"/>
      <c r="AQ221" s="526"/>
      <c r="AR221" s="526"/>
      <c r="AS221" s="526"/>
      <c r="AT221" s="526"/>
      <c r="AU221" s="526"/>
      <c r="AV221" s="526"/>
      <c r="AW221" s="526"/>
      <c r="AX221" s="526"/>
      <c r="AY221" s="526"/>
      <c r="AZ221" s="526"/>
      <c r="BA221" s="526"/>
      <c r="BB221" s="526"/>
      <c r="BC221" s="526"/>
      <c r="BD221" s="526"/>
      <c r="BE221" s="526"/>
      <c r="BF221" s="526"/>
      <c r="BG221" s="526"/>
      <c r="BH221" s="526"/>
      <c r="BI221" s="526"/>
      <c r="BJ221" s="526"/>
      <c r="BK221" s="526"/>
      <c r="BL221" s="526"/>
      <c r="BM221" s="526"/>
      <c r="BN221" s="526"/>
      <c r="BO221" s="526"/>
      <c r="BP221" s="526"/>
      <c r="BQ221" s="526"/>
      <c r="BR221" s="526"/>
      <c r="BS221" s="526"/>
      <c r="BT221" s="526"/>
      <c r="BU221" s="526"/>
    </row>
    <row r="222">
      <c r="A222" s="522"/>
      <c r="B222" s="523"/>
      <c r="C222" s="523"/>
      <c r="D222" s="524"/>
      <c r="E222" s="524"/>
      <c r="F222" s="524"/>
      <c r="G222" s="524"/>
      <c r="H222" s="525"/>
      <c r="I222" s="544"/>
      <c r="J222" s="523"/>
      <c r="K222" s="523"/>
      <c r="L222" s="523"/>
      <c r="M222" s="524"/>
      <c r="N222" s="524"/>
      <c r="O222" s="524"/>
      <c r="P222" s="524"/>
      <c r="Q222" s="524"/>
      <c r="R222" s="524"/>
      <c r="S222" s="524"/>
      <c r="T222" s="524"/>
      <c r="U222" s="523"/>
      <c r="V222" s="524"/>
      <c r="W222" s="523"/>
      <c r="X222" s="526"/>
      <c r="Y222" s="526"/>
      <c r="Z222" s="526"/>
      <c r="AA222" s="526"/>
      <c r="AB222" s="526"/>
      <c r="AC222" s="526"/>
      <c r="AD222" s="526"/>
      <c r="AE222" s="526"/>
      <c r="AF222" s="526"/>
      <c r="AG222" s="526"/>
      <c r="AH222" s="526"/>
      <c r="AI222" s="526"/>
      <c r="AJ222" s="526"/>
      <c r="AK222" s="526"/>
      <c r="AL222" s="526"/>
      <c r="AM222" s="526"/>
      <c r="AN222" s="526"/>
      <c r="AO222" s="526"/>
      <c r="AP222" s="526"/>
      <c r="AQ222" s="526"/>
      <c r="AR222" s="526"/>
      <c r="AS222" s="526"/>
      <c r="AT222" s="526"/>
      <c r="AU222" s="526"/>
      <c r="AV222" s="526"/>
      <c r="AW222" s="526"/>
      <c r="AX222" s="526"/>
      <c r="AY222" s="526"/>
      <c r="AZ222" s="526"/>
      <c r="BA222" s="526"/>
      <c r="BB222" s="526"/>
      <c r="BC222" s="526"/>
      <c r="BD222" s="526"/>
      <c r="BE222" s="526"/>
      <c r="BF222" s="526"/>
      <c r="BG222" s="526"/>
      <c r="BH222" s="526"/>
      <c r="BI222" s="526"/>
      <c r="BJ222" s="526"/>
      <c r="BK222" s="526"/>
      <c r="BL222" s="526"/>
      <c r="BM222" s="526"/>
      <c r="BN222" s="526"/>
      <c r="BO222" s="526"/>
      <c r="BP222" s="526"/>
      <c r="BQ222" s="526"/>
      <c r="BR222" s="526"/>
      <c r="BS222" s="526"/>
      <c r="BT222" s="526"/>
      <c r="BU222" s="526"/>
    </row>
    <row r="223">
      <c r="A223" s="522"/>
      <c r="B223" s="523"/>
      <c r="C223" s="523"/>
      <c r="D223" s="524"/>
      <c r="E223" s="524"/>
      <c r="F223" s="524"/>
      <c r="G223" s="524"/>
      <c r="H223" s="525"/>
      <c r="I223" s="544"/>
      <c r="J223" s="523"/>
      <c r="K223" s="523"/>
      <c r="L223" s="523"/>
      <c r="M223" s="524"/>
      <c r="N223" s="524"/>
      <c r="O223" s="524"/>
      <c r="P223" s="524"/>
      <c r="Q223" s="524"/>
      <c r="R223" s="524"/>
      <c r="S223" s="524"/>
      <c r="T223" s="524"/>
      <c r="U223" s="523"/>
      <c r="V223" s="524"/>
      <c r="W223" s="523"/>
      <c r="X223" s="526"/>
      <c r="Y223" s="526"/>
      <c r="Z223" s="526"/>
      <c r="AA223" s="526"/>
      <c r="AB223" s="526"/>
      <c r="AC223" s="526"/>
      <c r="AD223" s="526"/>
      <c r="AE223" s="526"/>
      <c r="AF223" s="526"/>
      <c r="AG223" s="526"/>
      <c r="AH223" s="526"/>
      <c r="AI223" s="526"/>
      <c r="AJ223" s="526"/>
      <c r="AK223" s="526"/>
      <c r="AL223" s="526"/>
      <c r="AM223" s="526"/>
      <c r="AN223" s="526"/>
      <c r="AO223" s="526"/>
      <c r="AP223" s="526"/>
      <c r="AQ223" s="526"/>
      <c r="AR223" s="526"/>
      <c r="AS223" s="526"/>
      <c r="AT223" s="526"/>
      <c r="AU223" s="526"/>
      <c r="AV223" s="526"/>
      <c r="AW223" s="526"/>
      <c r="AX223" s="526"/>
      <c r="AY223" s="526"/>
      <c r="AZ223" s="526"/>
      <c r="BA223" s="526"/>
      <c r="BB223" s="526"/>
      <c r="BC223" s="526"/>
      <c r="BD223" s="526"/>
      <c r="BE223" s="526"/>
      <c r="BF223" s="526"/>
      <c r="BG223" s="526"/>
      <c r="BH223" s="526"/>
      <c r="BI223" s="526"/>
      <c r="BJ223" s="526"/>
      <c r="BK223" s="526"/>
      <c r="BL223" s="526"/>
      <c r="BM223" s="526"/>
      <c r="BN223" s="526"/>
      <c r="BO223" s="526"/>
      <c r="BP223" s="526"/>
      <c r="BQ223" s="526"/>
      <c r="BR223" s="526"/>
      <c r="BS223" s="526"/>
      <c r="BT223" s="526"/>
      <c r="BU223" s="526"/>
    </row>
    <row r="224">
      <c r="A224" s="522"/>
      <c r="B224" s="523"/>
      <c r="C224" s="523"/>
      <c r="D224" s="524"/>
      <c r="E224" s="524"/>
      <c r="F224" s="524"/>
      <c r="G224" s="524"/>
      <c r="H224" s="525"/>
      <c r="I224" s="544"/>
      <c r="J224" s="523"/>
      <c r="K224" s="523"/>
      <c r="L224" s="523"/>
      <c r="M224" s="524"/>
      <c r="N224" s="524"/>
      <c r="O224" s="524"/>
      <c r="P224" s="524"/>
      <c r="Q224" s="524"/>
      <c r="R224" s="524"/>
      <c r="S224" s="524"/>
      <c r="T224" s="524"/>
      <c r="U224" s="523"/>
      <c r="V224" s="524"/>
      <c r="W224" s="523"/>
      <c r="X224" s="526"/>
      <c r="Y224" s="526"/>
      <c r="Z224" s="526"/>
      <c r="AA224" s="526"/>
      <c r="AB224" s="526"/>
      <c r="AC224" s="526"/>
      <c r="AD224" s="526"/>
      <c r="AE224" s="526"/>
      <c r="AF224" s="526"/>
      <c r="AG224" s="526"/>
      <c r="AH224" s="526"/>
      <c r="AI224" s="526"/>
      <c r="AJ224" s="526"/>
      <c r="AK224" s="526"/>
      <c r="AL224" s="526"/>
      <c r="AM224" s="526"/>
      <c r="AN224" s="526"/>
      <c r="AO224" s="526"/>
      <c r="AP224" s="526"/>
      <c r="AQ224" s="526"/>
      <c r="AR224" s="526"/>
      <c r="AS224" s="526"/>
      <c r="AT224" s="526"/>
      <c r="AU224" s="526"/>
      <c r="AV224" s="526"/>
      <c r="AW224" s="526"/>
      <c r="AX224" s="526"/>
      <c r="AY224" s="526"/>
      <c r="AZ224" s="526"/>
      <c r="BA224" s="526"/>
      <c r="BB224" s="526"/>
      <c r="BC224" s="526"/>
      <c r="BD224" s="526"/>
      <c r="BE224" s="526"/>
      <c r="BF224" s="526"/>
      <c r="BG224" s="526"/>
      <c r="BH224" s="526"/>
      <c r="BI224" s="526"/>
      <c r="BJ224" s="526"/>
      <c r="BK224" s="526"/>
      <c r="BL224" s="526"/>
      <c r="BM224" s="526"/>
      <c r="BN224" s="526"/>
      <c r="BO224" s="526"/>
      <c r="BP224" s="526"/>
      <c r="BQ224" s="526"/>
      <c r="BR224" s="526"/>
      <c r="BS224" s="526"/>
      <c r="BT224" s="526"/>
      <c r="BU224" s="526"/>
    </row>
    <row r="225">
      <c r="A225" s="522"/>
      <c r="B225" s="523"/>
      <c r="C225" s="523"/>
      <c r="D225" s="524"/>
      <c r="E225" s="524"/>
      <c r="F225" s="524"/>
      <c r="G225" s="524"/>
      <c r="H225" s="525"/>
      <c r="I225" s="544"/>
      <c r="J225" s="523"/>
      <c r="K225" s="523"/>
      <c r="L225" s="523"/>
      <c r="M225" s="524"/>
      <c r="N225" s="524"/>
      <c r="O225" s="524"/>
      <c r="P225" s="524"/>
      <c r="Q225" s="524"/>
      <c r="R225" s="524"/>
      <c r="S225" s="524"/>
      <c r="T225" s="524"/>
      <c r="U225" s="523"/>
      <c r="V225" s="524"/>
      <c r="W225" s="523"/>
      <c r="X225" s="526"/>
      <c r="Y225" s="526"/>
      <c r="Z225" s="526"/>
      <c r="AA225" s="526"/>
      <c r="AB225" s="526"/>
      <c r="AC225" s="526"/>
      <c r="AD225" s="526"/>
      <c r="AE225" s="526"/>
      <c r="AF225" s="526"/>
      <c r="AG225" s="526"/>
      <c r="AH225" s="526"/>
      <c r="AI225" s="526"/>
      <c r="AJ225" s="526"/>
      <c r="AK225" s="526"/>
      <c r="AL225" s="526"/>
      <c r="AM225" s="526"/>
      <c r="AN225" s="526"/>
      <c r="AO225" s="526"/>
      <c r="AP225" s="526"/>
      <c r="AQ225" s="526"/>
      <c r="AR225" s="526"/>
      <c r="AS225" s="526"/>
      <c r="AT225" s="526"/>
      <c r="AU225" s="526"/>
      <c r="AV225" s="526"/>
      <c r="AW225" s="526"/>
      <c r="AX225" s="526"/>
      <c r="AY225" s="526"/>
      <c r="AZ225" s="526"/>
      <c r="BA225" s="526"/>
      <c r="BB225" s="526"/>
      <c r="BC225" s="526"/>
      <c r="BD225" s="526"/>
      <c r="BE225" s="526"/>
      <c r="BF225" s="526"/>
      <c r="BG225" s="526"/>
      <c r="BH225" s="526"/>
      <c r="BI225" s="526"/>
      <c r="BJ225" s="526"/>
      <c r="BK225" s="526"/>
      <c r="BL225" s="526"/>
      <c r="BM225" s="526"/>
      <c r="BN225" s="526"/>
      <c r="BO225" s="526"/>
      <c r="BP225" s="526"/>
      <c r="BQ225" s="526"/>
      <c r="BR225" s="526"/>
      <c r="BS225" s="526"/>
      <c r="BT225" s="526"/>
      <c r="BU225" s="526"/>
    </row>
    <row r="226">
      <c r="A226" s="522"/>
      <c r="B226" s="523"/>
      <c r="C226" s="523"/>
      <c r="D226" s="524"/>
      <c r="E226" s="524"/>
      <c r="F226" s="524"/>
      <c r="G226" s="524"/>
      <c r="H226" s="525"/>
      <c r="I226" s="544"/>
      <c r="J226" s="523"/>
      <c r="K226" s="523"/>
      <c r="L226" s="523"/>
      <c r="M226" s="524"/>
      <c r="N226" s="524"/>
      <c r="O226" s="524"/>
      <c r="P226" s="524"/>
      <c r="Q226" s="524"/>
      <c r="R226" s="524"/>
      <c r="S226" s="524"/>
      <c r="T226" s="524"/>
      <c r="U226" s="523"/>
      <c r="V226" s="524"/>
      <c r="W226" s="523"/>
      <c r="X226" s="526"/>
      <c r="Y226" s="526"/>
      <c r="Z226" s="526"/>
      <c r="AA226" s="526"/>
      <c r="AB226" s="526"/>
      <c r="AC226" s="526"/>
      <c r="AD226" s="526"/>
      <c r="AE226" s="526"/>
      <c r="AF226" s="526"/>
      <c r="AG226" s="526"/>
      <c r="AH226" s="526"/>
      <c r="AI226" s="526"/>
      <c r="AJ226" s="526"/>
      <c r="AK226" s="526"/>
      <c r="AL226" s="526"/>
      <c r="AM226" s="526"/>
      <c r="AN226" s="526"/>
      <c r="AO226" s="526"/>
      <c r="AP226" s="526"/>
      <c r="AQ226" s="526"/>
      <c r="AR226" s="526"/>
      <c r="AS226" s="526"/>
      <c r="AT226" s="526"/>
      <c r="AU226" s="526"/>
      <c r="AV226" s="526"/>
      <c r="AW226" s="526"/>
      <c r="AX226" s="526"/>
      <c r="AY226" s="526"/>
      <c r="AZ226" s="526"/>
      <c r="BA226" s="526"/>
      <c r="BB226" s="526"/>
      <c r="BC226" s="526"/>
      <c r="BD226" s="526"/>
      <c r="BE226" s="526"/>
      <c r="BF226" s="526"/>
      <c r="BG226" s="526"/>
      <c r="BH226" s="526"/>
      <c r="BI226" s="526"/>
      <c r="BJ226" s="526"/>
      <c r="BK226" s="526"/>
      <c r="BL226" s="526"/>
      <c r="BM226" s="526"/>
      <c r="BN226" s="526"/>
      <c r="BO226" s="526"/>
      <c r="BP226" s="526"/>
      <c r="BQ226" s="526"/>
      <c r="BR226" s="526"/>
      <c r="BS226" s="526"/>
      <c r="BT226" s="526"/>
      <c r="BU226" s="526"/>
    </row>
    <row r="227">
      <c r="A227" s="522"/>
      <c r="B227" s="523"/>
      <c r="C227" s="523"/>
      <c r="D227" s="524"/>
      <c r="E227" s="524"/>
      <c r="F227" s="524"/>
      <c r="G227" s="524"/>
      <c r="H227" s="525"/>
      <c r="I227" s="544"/>
      <c r="J227" s="523"/>
      <c r="K227" s="523"/>
      <c r="L227" s="523"/>
      <c r="M227" s="524"/>
      <c r="N227" s="524"/>
      <c r="O227" s="524"/>
      <c r="P227" s="524"/>
      <c r="Q227" s="524"/>
      <c r="R227" s="524"/>
      <c r="S227" s="524"/>
      <c r="T227" s="524"/>
      <c r="U227" s="523"/>
      <c r="V227" s="524"/>
      <c r="W227" s="523"/>
      <c r="X227" s="526"/>
      <c r="Y227" s="526"/>
      <c r="Z227" s="526"/>
      <c r="AA227" s="526"/>
      <c r="AB227" s="526"/>
      <c r="AC227" s="526"/>
      <c r="AD227" s="526"/>
      <c r="AE227" s="526"/>
      <c r="AF227" s="526"/>
      <c r="AG227" s="526"/>
      <c r="AH227" s="526"/>
      <c r="AI227" s="526"/>
      <c r="AJ227" s="526"/>
      <c r="AK227" s="526"/>
      <c r="AL227" s="526"/>
      <c r="AM227" s="526"/>
      <c r="AN227" s="526"/>
      <c r="AO227" s="526"/>
      <c r="AP227" s="526"/>
      <c r="AQ227" s="526"/>
      <c r="AR227" s="526"/>
      <c r="AS227" s="526"/>
      <c r="AT227" s="526"/>
      <c r="AU227" s="526"/>
      <c r="AV227" s="526"/>
      <c r="AW227" s="526"/>
      <c r="AX227" s="526"/>
      <c r="AY227" s="526"/>
      <c r="AZ227" s="526"/>
      <c r="BA227" s="526"/>
      <c r="BB227" s="526"/>
      <c r="BC227" s="526"/>
      <c r="BD227" s="526"/>
      <c r="BE227" s="526"/>
      <c r="BF227" s="526"/>
      <c r="BG227" s="526"/>
      <c r="BH227" s="526"/>
      <c r="BI227" s="526"/>
      <c r="BJ227" s="526"/>
      <c r="BK227" s="526"/>
      <c r="BL227" s="526"/>
      <c r="BM227" s="526"/>
      <c r="BN227" s="526"/>
      <c r="BO227" s="526"/>
      <c r="BP227" s="526"/>
      <c r="BQ227" s="526"/>
      <c r="BR227" s="526"/>
      <c r="BS227" s="526"/>
      <c r="BT227" s="526"/>
      <c r="BU227" s="526"/>
    </row>
    <row r="228">
      <c r="A228" s="522"/>
      <c r="B228" s="523"/>
      <c r="C228" s="523"/>
      <c r="D228" s="524"/>
      <c r="E228" s="524"/>
      <c r="F228" s="524"/>
      <c r="G228" s="524"/>
      <c r="H228" s="525"/>
      <c r="I228" s="544"/>
      <c r="J228" s="523"/>
      <c r="K228" s="523"/>
      <c r="L228" s="523"/>
      <c r="M228" s="524"/>
      <c r="N228" s="524"/>
      <c r="O228" s="524"/>
      <c r="P228" s="524"/>
      <c r="Q228" s="524"/>
      <c r="R228" s="524"/>
      <c r="S228" s="524"/>
      <c r="T228" s="524"/>
      <c r="U228" s="523"/>
      <c r="V228" s="524"/>
      <c r="W228" s="523"/>
      <c r="X228" s="526"/>
      <c r="Y228" s="526"/>
      <c r="Z228" s="526"/>
      <c r="AA228" s="526"/>
      <c r="AB228" s="526"/>
      <c r="AC228" s="526"/>
      <c r="AD228" s="526"/>
      <c r="AE228" s="526"/>
      <c r="AF228" s="526"/>
      <c r="AG228" s="526"/>
      <c r="AH228" s="526"/>
      <c r="AI228" s="526"/>
      <c r="AJ228" s="526"/>
      <c r="AK228" s="526"/>
      <c r="AL228" s="526"/>
      <c r="AM228" s="526"/>
      <c r="AN228" s="526"/>
      <c r="AO228" s="526"/>
      <c r="AP228" s="526"/>
      <c r="AQ228" s="526"/>
      <c r="AR228" s="526"/>
      <c r="AS228" s="526"/>
      <c r="AT228" s="526"/>
      <c r="AU228" s="526"/>
      <c r="AV228" s="526"/>
      <c r="AW228" s="526"/>
      <c r="AX228" s="526"/>
      <c r="AY228" s="526"/>
      <c r="AZ228" s="526"/>
      <c r="BA228" s="526"/>
      <c r="BB228" s="526"/>
      <c r="BC228" s="526"/>
      <c r="BD228" s="526"/>
      <c r="BE228" s="526"/>
      <c r="BF228" s="526"/>
      <c r="BG228" s="526"/>
      <c r="BH228" s="526"/>
      <c r="BI228" s="526"/>
      <c r="BJ228" s="526"/>
      <c r="BK228" s="526"/>
      <c r="BL228" s="526"/>
      <c r="BM228" s="526"/>
      <c r="BN228" s="526"/>
      <c r="BO228" s="526"/>
      <c r="BP228" s="526"/>
      <c r="BQ228" s="526"/>
      <c r="BR228" s="526"/>
      <c r="BS228" s="526"/>
      <c r="BT228" s="526"/>
      <c r="BU228" s="526"/>
    </row>
    <row r="229">
      <c r="A229" s="522"/>
      <c r="B229" s="523"/>
      <c r="C229" s="523"/>
      <c r="D229" s="524"/>
      <c r="E229" s="524"/>
      <c r="F229" s="524"/>
      <c r="G229" s="524"/>
      <c r="H229" s="525"/>
      <c r="I229" s="544"/>
      <c r="J229" s="523"/>
      <c r="K229" s="523"/>
      <c r="L229" s="523"/>
      <c r="M229" s="524"/>
      <c r="N229" s="524"/>
      <c r="O229" s="524"/>
      <c r="P229" s="524"/>
      <c r="Q229" s="524"/>
      <c r="R229" s="524"/>
      <c r="S229" s="524"/>
      <c r="T229" s="524"/>
      <c r="U229" s="523"/>
      <c r="V229" s="524"/>
      <c r="W229" s="523"/>
      <c r="X229" s="526"/>
      <c r="Y229" s="526"/>
      <c r="Z229" s="526"/>
      <c r="AA229" s="526"/>
      <c r="AB229" s="526"/>
      <c r="AC229" s="526"/>
      <c r="AD229" s="526"/>
      <c r="AE229" s="526"/>
      <c r="AF229" s="526"/>
      <c r="AG229" s="526"/>
      <c r="AH229" s="526"/>
      <c r="AI229" s="526"/>
      <c r="AJ229" s="526"/>
      <c r="AK229" s="526"/>
      <c r="AL229" s="526"/>
      <c r="AM229" s="526"/>
      <c r="AN229" s="526"/>
      <c r="AO229" s="526"/>
      <c r="AP229" s="526"/>
      <c r="AQ229" s="526"/>
      <c r="AR229" s="526"/>
      <c r="AS229" s="526"/>
      <c r="AT229" s="526"/>
      <c r="AU229" s="526"/>
      <c r="AV229" s="526"/>
      <c r="AW229" s="526"/>
      <c r="AX229" s="526"/>
      <c r="AY229" s="526"/>
      <c r="AZ229" s="526"/>
      <c r="BA229" s="526"/>
      <c r="BB229" s="526"/>
      <c r="BC229" s="526"/>
      <c r="BD229" s="526"/>
      <c r="BE229" s="526"/>
      <c r="BF229" s="526"/>
      <c r="BG229" s="526"/>
      <c r="BH229" s="526"/>
      <c r="BI229" s="526"/>
      <c r="BJ229" s="526"/>
      <c r="BK229" s="526"/>
      <c r="BL229" s="526"/>
      <c r="BM229" s="526"/>
      <c r="BN229" s="526"/>
      <c r="BO229" s="526"/>
      <c r="BP229" s="526"/>
      <c r="BQ229" s="526"/>
      <c r="BR229" s="526"/>
      <c r="BS229" s="526"/>
      <c r="BT229" s="526"/>
      <c r="BU229" s="526"/>
    </row>
    <row r="230">
      <c r="A230" s="522"/>
      <c r="B230" s="523"/>
      <c r="C230" s="523"/>
      <c r="D230" s="524"/>
      <c r="E230" s="524"/>
      <c r="F230" s="524"/>
      <c r="G230" s="524"/>
      <c r="H230" s="525"/>
      <c r="I230" s="544"/>
      <c r="J230" s="523"/>
      <c r="K230" s="523"/>
      <c r="L230" s="523"/>
      <c r="M230" s="524"/>
      <c r="N230" s="524"/>
      <c r="O230" s="524"/>
      <c r="P230" s="524"/>
      <c r="Q230" s="524"/>
      <c r="R230" s="524"/>
      <c r="S230" s="524"/>
      <c r="T230" s="524"/>
      <c r="U230" s="523"/>
      <c r="V230" s="524"/>
      <c r="W230" s="523"/>
      <c r="X230" s="526"/>
      <c r="Y230" s="526"/>
      <c r="Z230" s="526"/>
      <c r="AA230" s="526"/>
      <c r="AB230" s="526"/>
      <c r="AC230" s="526"/>
      <c r="AD230" s="526"/>
      <c r="AE230" s="526"/>
      <c r="AF230" s="526"/>
      <c r="AG230" s="526"/>
      <c r="AH230" s="526"/>
      <c r="AI230" s="526"/>
      <c r="AJ230" s="526"/>
      <c r="AK230" s="526"/>
      <c r="AL230" s="526"/>
      <c r="AM230" s="526"/>
      <c r="AN230" s="526"/>
      <c r="AO230" s="526"/>
      <c r="AP230" s="526"/>
      <c r="AQ230" s="526"/>
      <c r="AR230" s="526"/>
      <c r="AS230" s="526"/>
      <c r="AT230" s="526"/>
      <c r="AU230" s="526"/>
      <c r="AV230" s="526"/>
      <c r="AW230" s="526"/>
      <c r="AX230" s="526"/>
      <c r="AY230" s="526"/>
      <c r="AZ230" s="526"/>
      <c r="BA230" s="526"/>
      <c r="BB230" s="526"/>
      <c r="BC230" s="526"/>
      <c r="BD230" s="526"/>
      <c r="BE230" s="526"/>
      <c r="BF230" s="526"/>
      <c r="BG230" s="526"/>
      <c r="BH230" s="526"/>
      <c r="BI230" s="526"/>
      <c r="BJ230" s="526"/>
      <c r="BK230" s="526"/>
      <c r="BL230" s="526"/>
      <c r="BM230" s="526"/>
      <c r="BN230" s="526"/>
      <c r="BO230" s="526"/>
      <c r="BP230" s="526"/>
      <c r="BQ230" s="526"/>
      <c r="BR230" s="526"/>
      <c r="BS230" s="526"/>
      <c r="BT230" s="526"/>
      <c r="BU230" s="526"/>
    </row>
    <row r="231">
      <c r="A231" s="522"/>
      <c r="B231" s="523"/>
      <c r="C231" s="523"/>
      <c r="D231" s="524"/>
      <c r="E231" s="524"/>
      <c r="F231" s="524"/>
      <c r="G231" s="524"/>
      <c r="H231" s="525"/>
      <c r="I231" s="544"/>
      <c r="J231" s="523"/>
      <c r="K231" s="523"/>
      <c r="L231" s="523"/>
      <c r="M231" s="524"/>
      <c r="N231" s="524"/>
      <c r="O231" s="524"/>
      <c r="P231" s="524"/>
      <c r="Q231" s="524"/>
      <c r="R231" s="524"/>
      <c r="S231" s="524"/>
      <c r="T231" s="524"/>
      <c r="U231" s="523"/>
      <c r="V231" s="524"/>
      <c r="W231" s="523"/>
      <c r="X231" s="526"/>
      <c r="Y231" s="526"/>
      <c r="Z231" s="526"/>
      <c r="AA231" s="526"/>
      <c r="AB231" s="526"/>
      <c r="AC231" s="526"/>
      <c r="AD231" s="526"/>
      <c r="AE231" s="526"/>
      <c r="AF231" s="526"/>
      <c r="AG231" s="526"/>
      <c r="AH231" s="526"/>
      <c r="AI231" s="526"/>
      <c r="AJ231" s="526"/>
      <c r="AK231" s="526"/>
      <c r="AL231" s="526"/>
      <c r="AM231" s="526"/>
      <c r="AN231" s="526"/>
      <c r="AO231" s="526"/>
      <c r="AP231" s="526"/>
      <c r="AQ231" s="526"/>
      <c r="AR231" s="526"/>
      <c r="AS231" s="526"/>
      <c r="AT231" s="526"/>
      <c r="AU231" s="526"/>
      <c r="AV231" s="526"/>
      <c r="AW231" s="526"/>
      <c r="AX231" s="526"/>
      <c r="AY231" s="526"/>
      <c r="AZ231" s="526"/>
      <c r="BA231" s="526"/>
      <c r="BB231" s="526"/>
      <c r="BC231" s="526"/>
      <c r="BD231" s="526"/>
      <c r="BE231" s="526"/>
      <c r="BF231" s="526"/>
      <c r="BG231" s="526"/>
      <c r="BH231" s="526"/>
      <c r="BI231" s="526"/>
      <c r="BJ231" s="526"/>
      <c r="BK231" s="526"/>
      <c r="BL231" s="526"/>
      <c r="BM231" s="526"/>
      <c r="BN231" s="526"/>
      <c r="BO231" s="526"/>
      <c r="BP231" s="526"/>
      <c r="BQ231" s="526"/>
      <c r="BR231" s="526"/>
      <c r="BS231" s="526"/>
      <c r="BT231" s="526"/>
      <c r="BU231" s="526"/>
    </row>
    <row r="232">
      <c r="A232" s="522"/>
      <c r="B232" s="523"/>
      <c r="C232" s="523"/>
      <c r="D232" s="524"/>
      <c r="E232" s="524"/>
      <c r="F232" s="524"/>
      <c r="G232" s="524"/>
      <c r="H232" s="525"/>
      <c r="I232" s="544"/>
      <c r="J232" s="523"/>
      <c r="K232" s="523"/>
      <c r="L232" s="523"/>
      <c r="M232" s="524"/>
      <c r="N232" s="524"/>
      <c r="O232" s="524"/>
      <c r="P232" s="524"/>
      <c r="Q232" s="524"/>
      <c r="R232" s="524"/>
      <c r="S232" s="524"/>
      <c r="T232" s="524"/>
      <c r="U232" s="523"/>
      <c r="V232" s="524"/>
      <c r="W232" s="523"/>
      <c r="X232" s="526"/>
      <c r="Y232" s="526"/>
      <c r="Z232" s="526"/>
      <c r="AA232" s="526"/>
      <c r="AB232" s="526"/>
      <c r="AC232" s="526"/>
      <c r="AD232" s="526"/>
      <c r="AE232" s="526"/>
      <c r="AF232" s="526"/>
      <c r="AG232" s="526"/>
      <c r="AH232" s="526"/>
      <c r="AI232" s="526"/>
      <c r="AJ232" s="526"/>
      <c r="AK232" s="526"/>
      <c r="AL232" s="526"/>
      <c r="AM232" s="526"/>
      <c r="AN232" s="526"/>
      <c r="AO232" s="526"/>
      <c r="AP232" s="526"/>
      <c r="AQ232" s="526"/>
      <c r="AR232" s="526"/>
      <c r="AS232" s="526"/>
      <c r="AT232" s="526"/>
      <c r="AU232" s="526"/>
      <c r="AV232" s="526"/>
      <c r="AW232" s="526"/>
      <c r="AX232" s="526"/>
      <c r="AY232" s="526"/>
      <c r="AZ232" s="526"/>
      <c r="BA232" s="526"/>
      <c r="BB232" s="526"/>
      <c r="BC232" s="526"/>
      <c r="BD232" s="526"/>
      <c r="BE232" s="526"/>
      <c r="BF232" s="526"/>
      <c r="BG232" s="526"/>
      <c r="BH232" s="526"/>
      <c r="BI232" s="526"/>
      <c r="BJ232" s="526"/>
      <c r="BK232" s="526"/>
      <c r="BL232" s="526"/>
      <c r="BM232" s="526"/>
      <c r="BN232" s="526"/>
      <c r="BO232" s="526"/>
      <c r="BP232" s="526"/>
      <c r="BQ232" s="526"/>
      <c r="BR232" s="526"/>
      <c r="BS232" s="526"/>
      <c r="BT232" s="526"/>
      <c r="BU232" s="526"/>
    </row>
    <row r="233">
      <c r="A233" s="522"/>
      <c r="B233" s="523"/>
      <c r="C233" s="523"/>
      <c r="D233" s="524"/>
      <c r="E233" s="524"/>
      <c r="F233" s="524"/>
      <c r="G233" s="524"/>
      <c r="H233" s="525"/>
      <c r="I233" s="544"/>
      <c r="J233" s="523"/>
      <c r="K233" s="523"/>
      <c r="L233" s="523"/>
      <c r="M233" s="524"/>
      <c r="N233" s="524"/>
      <c r="O233" s="524"/>
      <c r="P233" s="524"/>
      <c r="Q233" s="524"/>
      <c r="R233" s="524"/>
      <c r="S233" s="524"/>
      <c r="T233" s="524"/>
      <c r="U233" s="523"/>
      <c r="V233" s="524"/>
      <c r="W233" s="523"/>
      <c r="X233" s="526"/>
      <c r="Y233" s="526"/>
      <c r="Z233" s="526"/>
      <c r="AA233" s="526"/>
      <c r="AB233" s="526"/>
      <c r="AC233" s="526"/>
      <c r="AD233" s="526"/>
      <c r="AE233" s="526"/>
      <c r="AF233" s="526"/>
      <c r="AG233" s="526"/>
      <c r="AH233" s="526"/>
      <c r="AI233" s="526"/>
      <c r="AJ233" s="526"/>
      <c r="AK233" s="526"/>
      <c r="AL233" s="526"/>
      <c r="AM233" s="526"/>
      <c r="AN233" s="526"/>
      <c r="AO233" s="526"/>
      <c r="AP233" s="526"/>
      <c r="AQ233" s="526"/>
      <c r="AR233" s="526"/>
      <c r="AS233" s="526"/>
      <c r="AT233" s="526"/>
      <c r="AU233" s="526"/>
      <c r="AV233" s="526"/>
      <c r="AW233" s="526"/>
      <c r="AX233" s="526"/>
      <c r="AY233" s="526"/>
      <c r="AZ233" s="526"/>
      <c r="BA233" s="526"/>
      <c r="BB233" s="526"/>
      <c r="BC233" s="526"/>
      <c r="BD233" s="526"/>
      <c r="BE233" s="526"/>
      <c r="BF233" s="526"/>
      <c r="BG233" s="526"/>
      <c r="BH233" s="526"/>
      <c r="BI233" s="526"/>
      <c r="BJ233" s="526"/>
      <c r="BK233" s="526"/>
      <c r="BL233" s="526"/>
      <c r="BM233" s="526"/>
      <c r="BN233" s="526"/>
      <c r="BO233" s="526"/>
      <c r="BP233" s="526"/>
      <c r="BQ233" s="526"/>
      <c r="BR233" s="526"/>
      <c r="BS233" s="526"/>
      <c r="BT233" s="526"/>
      <c r="BU233" s="526"/>
    </row>
    <row r="234">
      <c r="A234" s="522"/>
      <c r="B234" s="523"/>
      <c r="C234" s="523"/>
      <c r="D234" s="524"/>
      <c r="E234" s="524"/>
      <c r="F234" s="524"/>
      <c r="G234" s="524"/>
      <c r="H234" s="525"/>
      <c r="I234" s="544"/>
      <c r="J234" s="523"/>
      <c r="K234" s="523"/>
      <c r="L234" s="523"/>
      <c r="M234" s="524"/>
      <c r="N234" s="524"/>
      <c r="O234" s="524"/>
      <c r="P234" s="524"/>
      <c r="Q234" s="524"/>
      <c r="R234" s="524"/>
      <c r="S234" s="524"/>
      <c r="T234" s="524"/>
      <c r="U234" s="523"/>
      <c r="V234" s="524"/>
      <c r="W234" s="523"/>
      <c r="X234" s="526"/>
      <c r="Y234" s="526"/>
      <c r="Z234" s="526"/>
      <c r="AA234" s="526"/>
      <c r="AB234" s="526"/>
      <c r="AC234" s="526"/>
      <c r="AD234" s="526"/>
      <c r="AE234" s="526"/>
      <c r="AF234" s="526"/>
      <c r="AG234" s="526"/>
      <c r="AH234" s="526"/>
      <c r="AI234" s="526"/>
      <c r="AJ234" s="526"/>
      <c r="AK234" s="526"/>
      <c r="AL234" s="526"/>
      <c r="AM234" s="526"/>
      <c r="AN234" s="526"/>
      <c r="AO234" s="526"/>
      <c r="AP234" s="526"/>
      <c r="AQ234" s="526"/>
      <c r="AR234" s="526"/>
      <c r="AS234" s="526"/>
      <c r="AT234" s="526"/>
      <c r="AU234" s="526"/>
      <c r="AV234" s="526"/>
      <c r="AW234" s="526"/>
      <c r="AX234" s="526"/>
      <c r="AY234" s="526"/>
      <c r="AZ234" s="526"/>
      <c r="BA234" s="526"/>
      <c r="BB234" s="526"/>
      <c r="BC234" s="526"/>
      <c r="BD234" s="526"/>
      <c r="BE234" s="526"/>
      <c r="BF234" s="526"/>
      <c r="BG234" s="526"/>
      <c r="BH234" s="526"/>
      <c r="BI234" s="526"/>
      <c r="BJ234" s="526"/>
      <c r="BK234" s="526"/>
      <c r="BL234" s="526"/>
      <c r="BM234" s="526"/>
      <c r="BN234" s="526"/>
      <c r="BO234" s="526"/>
      <c r="BP234" s="526"/>
      <c r="BQ234" s="526"/>
      <c r="BR234" s="526"/>
      <c r="BS234" s="526"/>
      <c r="BT234" s="526"/>
      <c r="BU234" s="526"/>
    </row>
    <row r="235">
      <c r="A235" s="522"/>
      <c r="B235" s="523"/>
      <c r="C235" s="523"/>
      <c r="D235" s="524"/>
      <c r="E235" s="524"/>
      <c r="F235" s="524"/>
      <c r="G235" s="524"/>
      <c r="H235" s="525"/>
      <c r="I235" s="544"/>
      <c r="J235" s="523"/>
      <c r="K235" s="523"/>
      <c r="L235" s="523"/>
      <c r="M235" s="524"/>
      <c r="N235" s="524"/>
      <c r="O235" s="524"/>
      <c r="P235" s="524"/>
      <c r="Q235" s="524"/>
      <c r="R235" s="524"/>
      <c r="S235" s="524"/>
      <c r="T235" s="524"/>
      <c r="U235" s="523"/>
      <c r="V235" s="524"/>
      <c r="W235" s="523"/>
      <c r="X235" s="526"/>
      <c r="Y235" s="526"/>
      <c r="Z235" s="526"/>
      <c r="AA235" s="526"/>
      <c r="AB235" s="526"/>
      <c r="AC235" s="526"/>
      <c r="AD235" s="526"/>
      <c r="AE235" s="526"/>
      <c r="AF235" s="526"/>
      <c r="AG235" s="526"/>
      <c r="AH235" s="526"/>
      <c r="AI235" s="526"/>
      <c r="AJ235" s="526"/>
      <c r="AK235" s="526"/>
      <c r="AL235" s="526"/>
      <c r="AM235" s="526"/>
      <c r="AN235" s="526"/>
      <c r="AO235" s="526"/>
      <c r="AP235" s="526"/>
      <c r="AQ235" s="526"/>
      <c r="AR235" s="526"/>
      <c r="AS235" s="526"/>
      <c r="AT235" s="526"/>
      <c r="AU235" s="526"/>
      <c r="AV235" s="526"/>
      <c r="AW235" s="526"/>
      <c r="AX235" s="526"/>
      <c r="AY235" s="526"/>
      <c r="AZ235" s="526"/>
      <c r="BA235" s="526"/>
      <c r="BB235" s="526"/>
      <c r="BC235" s="526"/>
      <c r="BD235" s="526"/>
      <c r="BE235" s="526"/>
      <c r="BF235" s="526"/>
      <c r="BG235" s="526"/>
      <c r="BH235" s="526"/>
      <c r="BI235" s="526"/>
      <c r="BJ235" s="526"/>
      <c r="BK235" s="526"/>
      <c r="BL235" s="526"/>
      <c r="BM235" s="526"/>
      <c r="BN235" s="526"/>
      <c r="BO235" s="526"/>
      <c r="BP235" s="526"/>
      <c r="BQ235" s="526"/>
      <c r="BR235" s="526"/>
      <c r="BS235" s="526"/>
      <c r="BT235" s="526"/>
      <c r="BU235" s="526"/>
    </row>
    <row r="236">
      <c r="A236" s="522"/>
      <c r="B236" s="523"/>
      <c r="C236" s="523"/>
      <c r="D236" s="524"/>
      <c r="E236" s="524"/>
      <c r="F236" s="524"/>
      <c r="G236" s="524"/>
      <c r="H236" s="525"/>
      <c r="I236" s="544"/>
      <c r="J236" s="523"/>
      <c r="K236" s="523"/>
      <c r="L236" s="523"/>
      <c r="M236" s="524"/>
      <c r="N236" s="524"/>
      <c r="O236" s="524"/>
      <c r="P236" s="524"/>
      <c r="Q236" s="524"/>
      <c r="R236" s="524"/>
      <c r="S236" s="524"/>
      <c r="T236" s="524"/>
      <c r="U236" s="523"/>
      <c r="V236" s="524"/>
      <c r="W236" s="523"/>
      <c r="X236" s="526"/>
      <c r="Y236" s="526"/>
      <c r="Z236" s="526"/>
      <c r="AA236" s="526"/>
      <c r="AB236" s="526"/>
      <c r="AC236" s="526"/>
      <c r="AD236" s="526"/>
      <c r="AE236" s="526"/>
      <c r="AF236" s="526"/>
      <c r="AG236" s="526"/>
      <c r="AH236" s="526"/>
      <c r="AI236" s="526"/>
      <c r="AJ236" s="526"/>
      <c r="AK236" s="526"/>
      <c r="AL236" s="526"/>
      <c r="AM236" s="526"/>
      <c r="AN236" s="526"/>
      <c r="AO236" s="526"/>
      <c r="AP236" s="526"/>
      <c r="AQ236" s="526"/>
      <c r="AR236" s="526"/>
      <c r="AS236" s="526"/>
      <c r="AT236" s="526"/>
      <c r="AU236" s="526"/>
      <c r="AV236" s="526"/>
      <c r="AW236" s="526"/>
      <c r="AX236" s="526"/>
      <c r="AY236" s="526"/>
      <c r="AZ236" s="526"/>
      <c r="BA236" s="526"/>
      <c r="BB236" s="526"/>
      <c r="BC236" s="526"/>
      <c r="BD236" s="526"/>
      <c r="BE236" s="526"/>
      <c r="BF236" s="526"/>
      <c r="BG236" s="526"/>
      <c r="BH236" s="526"/>
      <c r="BI236" s="526"/>
      <c r="BJ236" s="526"/>
      <c r="BK236" s="526"/>
      <c r="BL236" s="526"/>
      <c r="BM236" s="526"/>
      <c r="BN236" s="526"/>
      <c r="BO236" s="526"/>
      <c r="BP236" s="526"/>
      <c r="BQ236" s="526"/>
      <c r="BR236" s="526"/>
      <c r="BS236" s="526"/>
      <c r="BT236" s="526"/>
      <c r="BU236" s="526"/>
    </row>
    <row r="237">
      <c r="A237" s="522"/>
      <c r="B237" s="523"/>
      <c r="C237" s="523"/>
      <c r="D237" s="524"/>
      <c r="E237" s="524"/>
      <c r="F237" s="524"/>
      <c r="G237" s="524"/>
      <c r="H237" s="525"/>
      <c r="I237" s="544"/>
      <c r="J237" s="523"/>
      <c r="K237" s="523"/>
      <c r="L237" s="523"/>
      <c r="M237" s="524"/>
      <c r="N237" s="524"/>
      <c r="O237" s="524"/>
      <c r="P237" s="524"/>
      <c r="Q237" s="524"/>
      <c r="R237" s="524"/>
      <c r="S237" s="524"/>
      <c r="T237" s="524"/>
      <c r="U237" s="523"/>
      <c r="V237" s="524"/>
      <c r="W237" s="523"/>
      <c r="X237" s="526"/>
      <c r="Y237" s="526"/>
      <c r="Z237" s="526"/>
      <c r="AA237" s="526"/>
      <c r="AB237" s="526"/>
      <c r="AC237" s="526"/>
      <c r="AD237" s="526"/>
      <c r="AE237" s="526"/>
      <c r="AF237" s="526"/>
      <c r="AG237" s="526"/>
      <c r="AH237" s="526"/>
      <c r="AI237" s="526"/>
      <c r="AJ237" s="526"/>
      <c r="AK237" s="526"/>
      <c r="AL237" s="526"/>
      <c r="AM237" s="526"/>
      <c r="AN237" s="526"/>
      <c r="AO237" s="526"/>
      <c r="AP237" s="526"/>
      <c r="AQ237" s="526"/>
      <c r="AR237" s="526"/>
      <c r="AS237" s="526"/>
      <c r="AT237" s="526"/>
      <c r="AU237" s="526"/>
      <c r="AV237" s="526"/>
      <c r="AW237" s="526"/>
      <c r="AX237" s="526"/>
      <c r="AY237" s="526"/>
      <c r="AZ237" s="526"/>
      <c r="BA237" s="526"/>
      <c r="BB237" s="526"/>
      <c r="BC237" s="526"/>
      <c r="BD237" s="526"/>
      <c r="BE237" s="526"/>
      <c r="BF237" s="526"/>
      <c r="BG237" s="526"/>
      <c r="BH237" s="526"/>
      <c r="BI237" s="526"/>
      <c r="BJ237" s="526"/>
      <c r="BK237" s="526"/>
      <c r="BL237" s="526"/>
      <c r="BM237" s="526"/>
      <c r="BN237" s="526"/>
      <c r="BO237" s="526"/>
      <c r="BP237" s="526"/>
      <c r="BQ237" s="526"/>
      <c r="BR237" s="526"/>
      <c r="BS237" s="526"/>
      <c r="BT237" s="526"/>
      <c r="BU237" s="526"/>
    </row>
    <row r="238">
      <c r="A238" s="522"/>
      <c r="B238" s="523"/>
      <c r="C238" s="523"/>
      <c r="D238" s="524"/>
      <c r="E238" s="524"/>
      <c r="F238" s="524"/>
      <c r="G238" s="524"/>
      <c r="H238" s="525"/>
      <c r="I238" s="544"/>
      <c r="J238" s="523"/>
      <c r="K238" s="523"/>
      <c r="L238" s="523"/>
      <c r="M238" s="524"/>
      <c r="N238" s="524"/>
      <c r="O238" s="524"/>
      <c r="P238" s="524"/>
      <c r="Q238" s="524"/>
      <c r="R238" s="524"/>
      <c r="S238" s="524"/>
      <c r="T238" s="524"/>
      <c r="U238" s="523"/>
      <c r="V238" s="524"/>
      <c r="W238" s="523"/>
      <c r="X238" s="526"/>
      <c r="Y238" s="526"/>
      <c r="Z238" s="526"/>
      <c r="AA238" s="526"/>
      <c r="AB238" s="526"/>
      <c r="AC238" s="526"/>
      <c r="AD238" s="526"/>
      <c r="AE238" s="526"/>
      <c r="AF238" s="526"/>
      <c r="AG238" s="526"/>
      <c r="AH238" s="526"/>
      <c r="AI238" s="526"/>
      <c r="AJ238" s="526"/>
      <c r="AK238" s="526"/>
      <c r="AL238" s="526"/>
      <c r="AM238" s="526"/>
      <c r="AN238" s="526"/>
      <c r="AO238" s="526"/>
      <c r="AP238" s="526"/>
      <c r="AQ238" s="526"/>
      <c r="AR238" s="526"/>
      <c r="AS238" s="526"/>
      <c r="AT238" s="526"/>
      <c r="AU238" s="526"/>
      <c r="AV238" s="526"/>
      <c r="AW238" s="526"/>
      <c r="AX238" s="526"/>
      <c r="AY238" s="526"/>
      <c r="AZ238" s="526"/>
      <c r="BA238" s="526"/>
      <c r="BB238" s="526"/>
      <c r="BC238" s="526"/>
      <c r="BD238" s="526"/>
      <c r="BE238" s="526"/>
      <c r="BF238" s="526"/>
      <c r="BG238" s="526"/>
      <c r="BH238" s="526"/>
      <c r="BI238" s="526"/>
      <c r="BJ238" s="526"/>
      <c r="BK238" s="526"/>
      <c r="BL238" s="526"/>
      <c r="BM238" s="526"/>
      <c r="BN238" s="526"/>
      <c r="BO238" s="526"/>
      <c r="BP238" s="526"/>
      <c r="BQ238" s="526"/>
      <c r="BR238" s="526"/>
      <c r="BS238" s="526"/>
      <c r="BT238" s="526"/>
      <c r="BU238" s="526"/>
    </row>
    <row r="239">
      <c r="A239" s="522"/>
      <c r="B239" s="523"/>
      <c r="C239" s="523"/>
      <c r="D239" s="524"/>
      <c r="E239" s="524"/>
      <c r="F239" s="524"/>
      <c r="G239" s="524"/>
      <c r="H239" s="525"/>
      <c r="I239" s="544"/>
      <c r="J239" s="523"/>
      <c r="K239" s="523"/>
      <c r="L239" s="523"/>
      <c r="M239" s="524"/>
      <c r="N239" s="524"/>
      <c r="O239" s="524"/>
      <c r="P239" s="524"/>
      <c r="Q239" s="524"/>
      <c r="R239" s="524"/>
      <c r="S239" s="524"/>
      <c r="T239" s="524"/>
      <c r="U239" s="523"/>
      <c r="V239" s="524"/>
      <c r="W239" s="523"/>
      <c r="X239" s="526"/>
      <c r="Y239" s="526"/>
      <c r="Z239" s="526"/>
      <c r="AA239" s="526"/>
      <c r="AB239" s="526"/>
      <c r="AC239" s="526"/>
      <c r="AD239" s="526"/>
      <c r="AE239" s="526"/>
      <c r="AF239" s="526"/>
      <c r="AG239" s="526"/>
      <c r="AH239" s="526"/>
      <c r="AI239" s="526"/>
      <c r="AJ239" s="526"/>
      <c r="AK239" s="526"/>
      <c r="AL239" s="526"/>
      <c r="AM239" s="526"/>
      <c r="AN239" s="526"/>
      <c r="AO239" s="526"/>
      <c r="AP239" s="526"/>
      <c r="AQ239" s="526"/>
      <c r="AR239" s="526"/>
      <c r="AS239" s="526"/>
      <c r="AT239" s="526"/>
      <c r="AU239" s="526"/>
      <c r="AV239" s="526"/>
      <c r="AW239" s="526"/>
      <c r="AX239" s="526"/>
      <c r="AY239" s="526"/>
      <c r="AZ239" s="526"/>
      <c r="BA239" s="526"/>
      <c r="BB239" s="526"/>
      <c r="BC239" s="526"/>
      <c r="BD239" s="526"/>
      <c r="BE239" s="526"/>
      <c r="BF239" s="526"/>
      <c r="BG239" s="526"/>
      <c r="BH239" s="526"/>
      <c r="BI239" s="526"/>
      <c r="BJ239" s="526"/>
      <c r="BK239" s="526"/>
      <c r="BL239" s="526"/>
      <c r="BM239" s="526"/>
      <c r="BN239" s="526"/>
      <c r="BO239" s="526"/>
      <c r="BP239" s="526"/>
      <c r="BQ239" s="526"/>
      <c r="BR239" s="526"/>
      <c r="BS239" s="526"/>
      <c r="BT239" s="526"/>
      <c r="BU239" s="526"/>
    </row>
    <row r="240">
      <c r="A240" s="522"/>
      <c r="B240" s="523"/>
      <c r="C240" s="523"/>
      <c r="D240" s="524"/>
      <c r="E240" s="524"/>
      <c r="F240" s="524"/>
      <c r="G240" s="524"/>
      <c r="H240" s="525"/>
      <c r="I240" s="544"/>
      <c r="J240" s="523"/>
      <c r="K240" s="523"/>
      <c r="L240" s="523"/>
      <c r="M240" s="524"/>
      <c r="N240" s="524"/>
      <c r="O240" s="524"/>
      <c r="P240" s="524"/>
      <c r="Q240" s="524"/>
      <c r="R240" s="524"/>
      <c r="S240" s="524"/>
      <c r="T240" s="524"/>
      <c r="U240" s="523"/>
      <c r="V240" s="524"/>
      <c r="W240" s="523"/>
      <c r="X240" s="526"/>
      <c r="Y240" s="526"/>
      <c r="Z240" s="526"/>
      <c r="AA240" s="526"/>
      <c r="AB240" s="526"/>
      <c r="AC240" s="526"/>
      <c r="AD240" s="526"/>
      <c r="AE240" s="526"/>
      <c r="AF240" s="526"/>
      <c r="AG240" s="526"/>
      <c r="AH240" s="526"/>
      <c r="AI240" s="526"/>
      <c r="AJ240" s="526"/>
      <c r="AK240" s="526"/>
      <c r="AL240" s="526"/>
      <c r="AM240" s="526"/>
      <c r="AN240" s="526"/>
      <c r="AO240" s="526"/>
      <c r="AP240" s="526"/>
      <c r="AQ240" s="526"/>
      <c r="AR240" s="526"/>
      <c r="AS240" s="526"/>
      <c r="AT240" s="526"/>
      <c r="AU240" s="526"/>
      <c r="AV240" s="526"/>
      <c r="AW240" s="526"/>
      <c r="AX240" s="526"/>
      <c r="AY240" s="526"/>
      <c r="AZ240" s="526"/>
      <c r="BA240" s="526"/>
      <c r="BB240" s="526"/>
      <c r="BC240" s="526"/>
      <c r="BD240" s="526"/>
      <c r="BE240" s="526"/>
      <c r="BF240" s="526"/>
      <c r="BG240" s="526"/>
      <c r="BH240" s="526"/>
      <c r="BI240" s="526"/>
      <c r="BJ240" s="526"/>
      <c r="BK240" s="526"/>
      <c r="BL240" s="526"/>
      <c r="BM240" s="526"/>
      <c r="BN240" s="526"/>
      <c r="BO240" s="526"/>
      <c r="BP240" s="526"/>
      <c r="BQ240" s="526"/>
      <c r="BR240" s="526"/>
      <c r="BS240" s="526"/>
      <c r="BT240" s="526"/>
      <c r="BU240" s="526"/>
    </row>
    <row r="241">
      <c r="A241" s="522"/>
      <c r="B241" s="523"/>
      <c r="C241" s="523"/>
      <c r="D241" s="524"/>
      <c r="E241" s="524"/>
      <c r="F241" s="524"/>
      <c r="G241" s="524"/>
      <c r="H241" s="525"/>
      <c r="I241" s="544"/>
      <c r="J241" s="523"/>
      <c r="K241" s="523"/>
      <c r="L241" s="523"/>
      <c r="M241" s="524"/>
      <c r="N241" s="524"/>
      <c r="O241" s="524"/>
      <c r="P241" s="524"/>
      <c r="Q241" s="524"/>
      <c r="R241" s="524"/>
      <c r="S241" s="524"/>
      <c r="T241" s="524"/>
      <c r="U241" s="523"/>
      <c r="V241" s="524"/>
      <c r="W241" s="523"/>
      <c r="X241" s="526"/>
      <c r="Y241" s="526"/>
      <c r="Z241" s="526"/>
      <c r="AA241" s="526"/>
      <c r="AB241" s="526"/>
      <c r="AC241" s="526"/>
      <c r="AD241" s="526"/>
      <c r="AE241" s="526"/>
      <c r="AF241" s="526"/>
      <c r="AG241" s="526"/>
      <c r="AH241" s="526"/>
      <c r="AI241" s="526"/>
      <c r="AJ241" s="526"/>
      <c r="AK241" s="526"/>
      <c r="AL241" s="526"/>
      <c r="AM241" s="526"/>
      <c r="AN241" s="526"/>
      <c r="AO241" s="526"/>
      <c r="AP241" s="526"/>
      <c r="AQ241" s="526"/>
      <c r="AR241" s="526"/>
      <c r="AS241" s="526"/>
      <c r="AT241" s="526"/>
      <c r="AU241" s="526"/>
      <c r="AV241" s="526"/>
      <c r="AW241" s="526"/>
      <c r="AX241" s="526"/>
      <c r="AY241" s="526"/>
      <c r="AZ241" s="526"/>
      <c r="BA241" s="526"/>
      <c r="BB241" s="526"/>
      <c r="BC241" s="526"/>
      <c r="BD241" s="526"/>
      <c r="BE241" s="526"/>
      <c r="BF241" s="526"/>
      <c r="BG241" s="526"/>
      <c r="BH241" s="526"/>
      <c r="BI241" s="526"/>
      <c r="BJ241" s="526"/>
      <c r="BK241" s="526"/>
      <c r="BL241" s="526"/>
      <c r="BM241" s="526"/>
      <c r="BN241" s="526"/>
      <c r="BO241" s="526"/>
      <c r="BP241" s="526"/>
      <c r="BQ241" s="526"/>
      <c r="BR241" s="526"/>
      <c r="BS241" s="526"/>
      <c r="BT241" s="526"/>
      <c r="BU241" s="526"/>
    </row>
    <row r="242">
      <c r="A242" s="522"/>
      <c r="B242" s="523"/>
      <c r="C242" s="523"/>
      <c r="D242" s="524"/>
      <c r="E242" s="524"/>
      <c r="F242" s="524"/>
      <c r="G242" s="524"/>
      <c r="H242" s="525"/>
      <c r="I242" s="544"/>
      <c r="J242" s="523"/>
      <c r="K242" s="523"/>
      <c r="L242" s="523"/>
      <c r="M242" s="524"/>
      <c r="N242" s="524"/>
      <c r="O242" s="524"/>
      <c r="P242" s="524"/>
      <c r="Q242" s="524"/>
      <c r="R242" s="524"/>
      <c r="S242" s="524"/>
      <c r="T242" s="524"/>
      <c r="U242" s="523"/>
      <c r="V242" s="524"/>
      <c r="W242" s="523"/>
      <c r="X242" s="526"/>
      <c r="Y242" s="526"/>
      <c r="Z242" s="526"/>
      <c r="AA242" s="526"/>
      <c r="AB242" s="526"/>
      <c r="AC242" s="526"/>
      <c r="AD242" s="526"/>
      <c r="AE242" s="526"/>
      <c r="AF242" s="526"/>
      <c r="AG242" s="526"/>
      <c r="AH242" s="526"/>
      <c r="AI242" s="526"/>
      <c r="AJ242" s="526"/>
      <c r="AK242" s="526"/>
      <c r="AL242" s="526"/>
      <c r="AM242" s="526"/>
      <c r="AN242" s="526"/>
      <c r="AO242" s="526"/>
      <c r="AP242" s="526"/>
      <c r="AQ242" s="526"/>
      <c r="AR242" s="526"/>
      <c r="AS242" s="526"/>
      <c r="AT242" s="526"/>
      <c r="AU242" s="526"/>
      <c r="AV242" s="526"/>
      <c r="AW242" s="526"/>
      <c r="AX242" s="526"/>
      <c r="AY242" s="526"/>
      <c r="AZ242" s="526"/>
      <c r="BA242" s="526"/>
      <c r="BB242" s="526"/>
      <c r="BC242" s="526"/>
      <c r="BD242" s="526"/>
      <c r="BE242" s="526"/>
      <c r="BF242" s="526"/>
      <c r="BG242" s="526"/>
      <c r="BH242" s="526"/>
      <c r="BI242" s="526"/>
      <c r="BJ242" s="526"/>
      <c r="BK242" s="526"/>
      <c r="BL242" s="526"/>
      <c r="BM242" s="526"/>
      <c r="BN242" s="526"/>
      <c r="BO242" s="526"/>
      <c r="BP242" s="526"/>
      <c r="BQ242" s="526"/>
      <c r="BR242" s="526"/>
      <c r="BS242" s="526"/>
      <c r="BT242" s="526"/>
      <c r="BU242" s="526"/>
    </row>
    <row r="243">
      <c r="A243" s="522"/>
      <c r="B243" s="523"/>
      <c r="C243" s="523"/>
      <c r="D243" s="524"/>
      <c r="E243" s="524"/>
      <c r="F243" s="524"/>
      <c r="G243" s="524"/>
      <c r="H243" s="525"/>
      <c r="I243" s="544"/>
      <c r="J243" s="523"/>
      <c r="K243" s="523"/>
      <c r="L243" s="523"/>
      <c r="M243" s="524"/>
      <c r="N243" s="524"/>
      <c r="O243" s="524"/>
      <c r="P243" s="524"/>
      <c r="Q243" s="524"/>
      <c r="R243" s="524"/>
      <c r="S243" s="524"/>
      <c r="T243" s="524"/>
      <c r="U243" s="523"/>
      <c r="V243" s="524"/>
      <c r="W243" s="523"/>
      <c r="X243" s="526"/>
      <c r="Y243" s="526"/>
      <c r="Z243" s="526"/>
      <c r="AA243" s="526"/>
      <c r="AB243" s="526"/>
      <c r="AC243" s="526"/>
      <c r="AD243" s="526"/>
      <c r="AE243" s="526"/>
      <c r="AF243" s="526"/>
      <c r="AG243" s="526"/>
      <c r="AH243" s="526"/>
      <c r="AI243" s="526"/>
      <c r="AJ243" s="526"/>
      <c r="AK243" s="526"/>
      <c r="AL243" s="526"/>
      <c r="AM243" s="526"/>
      <c r="AN243" s="526"/>
      <c r="AO243" s="526"/>
      <c r="AP243" s="526"/>
      <c r="AQ243" s="526"/>
      <c r="AR243" s="526"/>
      <c r="AS243" s="526"/>
      <c r="AT243" s="526"/>
      <c r="AU243" s="526"/>
      <c r="AV243" s="526"/>
      <c r="AW243" s="526"/>
      <c r="AX243" s="526"/>
      <c r="AY243" s="526"/>
      <c r="AZ243" s="526"/>
      <c r="BA243" s="526"/>
      <c r="BB243" s="526"/>
      <c r="BC243" s="526"/>
      <c r="BD243" s="526"/>
      <c r="BE243" s="526"/>
      <c r="BF243" s="526"/>
      <c r="BG243" s="526"/>
      <c r="BH243" s="526"/>
      <c r="BI243" s="526"/>
      <c r="BJ243" s="526"/>
      <c r="BK243" s="526"/>
      <c r="BL243" s="526"/>
      <c r="BM243" s="526"/>
      <c r="BN243" s="526"/>
      <c r="BO243" s="526"/>
      <c r="BP243" s="526"/>
      <c r="BQ243" s="526"/>
      <c r="BR243" s="526"/>
      <c r="BS243" s="526"/>
      <c r="BT243" s="526"/>
      <c r="BU243" s="526"/>
    </row>
    <row r="244">
      <c r="A244" s="522"/>
      <c r="B244" s="523"/>
      <c r="C244" s="523"/>
      <c r="D244" s="524"/>
      <c r="E244" s="524"/>
      <c r="F244" s="524"/>
      <c r="G244" s="524"/>
      <c r="H244" s="525"/>
      <c r="I244" s="544"/>
      <c r="J244" s="523"/>
      <c r="K244" s="523"/>
      <c r="L244" s="523"/>
      <c r="M244" s="524"/>
      <c r="N244" s="524"/>
      <c r="O244" s="524"/>
      <c r="P244" s="524"/>
      <c r="Q244" s="524"/>
      <c r="R244" s="524"/>
      <c r="S244" s="524"/>
      <c r="T244" s="524"/>
      <c r="U244" s="523"/>
      <c r="V244" s="524"/>
      <c r="W244" s="523"/>
      <c r="X244" s="526"/>
      <c r="Y244" s="526"/>
      <c r="Z244" s="526"/>
      <c r="AA244" s="526"/>
      <c r="AB244" s="526"/>
      <c r="AC244" s="526"/>
      <c r="AD244" s="526"/>
      <c r="AE244" s="526"/>
      <c r="AF244" s="526"/>
      <c r="AG244" s="526"/>
      <c r="AH244" s="526"/>
      <c r="AI244" s="526"/>
      <c r="AJ244" s="526"/>
      <c r="AK244" s="526"/>
      <c r="AL244" s="526"/>
      <c r="AM244" s="526"/>
      <c r="AN244" s="526"/>
      <c r="AO244" s="526"/>
      <c r="AP244" s="526"/>
      <c r="AQ244" s="526"/>
      <c r="AR244" s="526"/>
      <c r="AS244" s="526"/>
      <c r="AT244" s="526"/>
      <c r="AU244" s="526"/>
      <c r="AV244" s="526"/>
      <c r="AW244" s="526"/>
      <c r="AX244" s="526"/>
      <c r="AY244" s="526"/>
      <c r="AZ244" s="526"/>
      <c r="BA244" s="526"/>
      <c r="BB244" s="526"/>
      <c r="BC244" s="526"/>
      <c r="BD244" s="526"/>
      <c r="BE244" s="526"/>
      <c r="BF244" s="526"/>
      <c r="BG244" s="526"/>
      <c r="BH244" s="526"/>
      <c r="BI244" s="526"/>
      <c r="BJ244" s="526"/>
      <c r="BK244" s="526"/>
      <c r="BL244" s="526"/>
      <c r="BM244" s="526"/>
      <c r="BN244" s="526"/>
      <c r="BO244" s="526"/>
      <c r="BP244" s="526"/>
      <c r="BQ244" s="526"/>
      <c r="BR244" s="526"/>
      <c r="BS244" s="526"/>
      <c r="BT244" s="526"/>
      <c r="BU244" s="526"/>
    </row>
    <row r="245">
      <c r="A245" s="522"/>
      <c r="B245" s="523"/>
      <c r="C245" s="523"/>
      <c r="D245" s="524"/>
      <c r="E245" s="524"/>
      <c r="F245" s="524"/>
      <c r="G245" s="524"/>
      <c r="H245" s="525"/>
      <c r="I245" s="544"/>
      <c r="J245" s="523"/>
      <c r="K245" s="523"/>
      <c r="L245" s="523"/>
      <c r="M245" s="524"/>
      <c r="N245" s="524"/>
      <c r="O245" s="524"/>
      <c r="P245" s="524"/>
      <c r="Q245" s="524"/>
      <c r="R245" s="524"/>
      <c r="S245" s="524"/>
      <c r="T245" s="524"/>
      <c r="U245" s="523"/>
      <c r="V245" s="524"/>
      <c r="W245" s="523"/>
      <c r="X245" s="526"/>
      <c r="Y245" s="526"/>
      <c r="Z245" s="526"/>
      <c r="AA245" s="526"/>
      <c r="AB245" s="526"/>
      <c r="AC245" s="526"/>
      <c r="AD245" s="526"/>
      <c r="AE245" s="526"/>
      <c r="AF245" s="526"/>
      <c r="AG245" s="526"/>
      <c r="AH245" s="526"/>
      <c r="AI245" s="526"/>
      <c r="AJ245" s="526"/>
      <c r="AK245" s="526"/>
      <c r="AL245" s="526"/>
      <c r="AM245" s="526"/>
      <c r="AN245" s="526"/>
      <c r="AO245" s="526"/>
      <c r="AP245" s="526"/>
      <c r="AQ245" s="526"/>
      <c r="AR245" s="526"/>
      <c r="AS245" s="526"/>
      <c r="AT245" s="526"/>
      <c r="AU245" s="526"/>
      <c r="AV245" s="526"/>
      <c r="AW245" s="526"/>
      <c r="AX245" s="526"/>
      <c r="AY245" s="526"/>
      <c r="AZ245" s="526"/>
      <c r="BA245" s="526"/>
      <c r="BB245" s="526"/>
      <c r="BC245" s="526"/>
      <c r="BD245" s="526"/>
      <c r="BE245" s="526"/>
      <c r="BF245" s="526"/>
      <c r="BG245" s="526"/>
      <c r="BH245" s="526"/>
      <c r="BI245" s="526"/>
      <c r="BJ245" s="526"/>
      <c r="BK245" s="526"/>
      <c r="BL245" s="526"/>
      <c r="BM245" s="526"/>
      <c r="BN245" s="526"/>
      <c r="BO245" s="526"/>
      <c r="BP245" s="526"/>
      <c r="BQ245" s="526"/>
      <c r="BR245" s="526"/>
      <c r="BS245" s="526"/>
      <c r="BT245" s="526"/>
      <c r="BU245" s="526"/>
    </row>
    <row r="246">
      <c r="A246" s="522"/>
      <c r="B246" s="523"/>
      <c r="C246" s="523"/>
      <c r="D246" s="524"/>
      <c r="E246" s="524"/>
      <c r="F246" s="524"/>
      <c r="G246" s="524"/>
      <c r="H246" s="525"/>
      <c r="I246" s="544"/>
      <c r="J246" s="523"/>
      <c r="K246" s="523"/>
      <c r="L246" s="523"/>
      <c r="M246" s="524"/>
      <c r="N246" s="524"/>
      <c r="O246" s="524"/>
      <c r="P246" s="524"/>
      <c r="Q246" s="524"/>
      <c r="R246" s="524"/>
      <c r="S246" s="524"/>
      <c r="T246" s="524"/>
      <c r="U246" s="523"/>
      <c r="V246" s="524"/>
      <c r="W246" s="523"/>
      <c r="X246" s="526"/>
      <c r="Y246" s="526"/>
      <c r="Z246" s="526"/>
      <c r="AA246" s="526"/>
      <c r="AB246" s="526"/>
      <c r="AC246" s="526"/>
      <c r="AD246" s="526"/>
      <c r="AE246" s="526"/>
      <c r="AF246" s="526"/>
      <c r="AG246" s="526"/>
      <c r="AH246" s="526"/>
      <c r="AI246" s="526"/>
      <c r="AJ246" s="526"/>
      <c r="AK246" s="526"/>
      <c r="AL246" s="526"/>
      <c r="AM246" s="526"/>
      <c r="AN246" s="526"/>
      <c r="AO246" s="526"/>
      <c r="AP246" s="526"/>
      <c r="AQ246" s="526"/>
      <c r="AR246" s="526"/>
      <c r="AS246" s="526"/>
      <c r="AT246" s="526"/>
      <c r="AU246" s="526"/>
      <c r="AV246" s="526"/>
      <c r="AW246" s="526"/>
      <c r="AX246" s="526"/>
      <c r="AY246" s="526"/>
      <c r="AZ246" s="526"/>
      <c r="BA246" s="526"/>
      <c r="BB246" s="526"/>
      <c r="BC246" s="526"/>
      <c r="BD246" s="526"/>
      <c r="BE246" s="526"/>
      <c r="BF246" s="526"/>
      <c r="BG246" s="526"/>
      <c r="BH246" s="526"/>
      <c r="BI246" s="526"/>
      <c r="BJ246" s="526"/>
      <c r="BK246" s="526"/>
      <c r="BL246" s="526"/>
      <c r="BM246" s="526"/>
      <c r="BN246" s="526"/>
      <c r="BO246" s="526"/>
      <c r="BP246" s="526"/>
      <c r="BQ246" s="526"/>
      <c r="BR246" s="526"/>
      <c r="BS246" s="526"/>
      <c r="BT246" s="526"/>
      <c r="BU246" s="526"/>
    </row>
    <row r="247">
      <c r="A247" s="522"/>
      <c r="B247" s="523"/>
      <c r="C247" s="523"/>
      <c r="D247" s="524"/>
      <c r="E247" s="524"/>
      <c r="F247" s="524"/>
      <c r="G247" s="524"/>
      <c r="H247" s="525"/>
      <c r="I247" s="544"/>
      <c r="J247" s="523"/>
      <c r="K247" s="523"/>
      <c r="L247" s="523"/>
      <c r="M247" s="524"/>
      <c r="N247" s="524"/>
      <c r="O247" s="524"/>
      <c r="P247" s="524"/>
      <c r="Q247" s="524"/>
      <c r="R247" s="524"/>
      <c r="S247" s="524"/>
      <c r="T247" s="524"/>
      <c r="U247" s="523"/>
      <c r="V247" s="524"/>
      <c r="W247" s="523"/>
      <c r="X247" s="526"/>
      <c r="Y247" s="526"/>
      <c r="Z247" s="526"/>
      <c r="AA247" s="526"/>
      <c r="AB247" s="526"/>
      <c r="AC247" s="526"/>
      <c r="AD247" s="526"/>
      <c r="AE247" s="526"/>
      <c r="AF247" s="526"/>
      <c r="AG247" s="526"/>
      <c r="AH247" s="526"/>
      <c r="AI247" s="526"/>
      <c r="AJ247" s="526"/>
      <c r="AK247" s="526"/>
      <c r="AL247" s="526"/>
      <c r="AM247" s="526"/>
      <c r="AN247" s="526"/>
      <c r="AO247" s="526"/>
      <c r="AP247" s="526"/>
      <c r="AQ247" s="526"/>
      <c r="AR247" s="526"/>
      <c r="AS247" s="526"/>
      <c r="AT247" s="526"/>
      <c r="AU247" s="526"/>
      <c r="AV247" s="526"/>
      <c r="AW247" s="526"/>
      <c r="AX247" s="526"/>
      <c r="AY247" s="526"/>
      <c r="AZ247" s="526"/>
      <c r="BA247" s="526"/>
      <c r="BB247" s="526"/>
      <c r="BC247" s="526"/>
      <c r="BD247" s="526"/>
      <c r="BE247" s="526"/>
      <c r="BF247" s="526"/>
      <c r="BG247" s="526"/>
      <c r="BH247" s="526"/>
      <c r="BI247" s="526"/>
      <c r="BJ247" s="526"/>
      <c r="BK247" s="526"/>
      <c r="BL247" s="526"/>
      <c r="BM247" s="526"/>
      <c r="BN247" s="526"/>
      <c r="BO247" s="526"/>
      <c r="BP247" s="526"/>
      <c r="BQ247" s="526"/>
      <c r="BR247" s="526"/>
      <c r="BS247" s="526"/>
      <c r="BT247" s="526"/>
      <c r="BU247" s="526"/>
    </row>
    <row r="248">
      <c r="A248" s="522"/>
      <c r="B248" s="523"/>
      <c r="C248" s="523"/>
      <c r="D248" s="524"/>
      <c r="E248" s="524"/>
      <c r="F248" s="524"/>
      <c r="G248" s="524"/>
      <c r="H248" s="525"/>
      <c r="I248" s="544"/>
      <c r="J248" s="523"/>
      <c r="K248" s="523"/>
      <c r="L248" s="523"/>
      <c r="M248" s="524"/>
      <c r="N248" s="524"/>
      <c r="O248" s="524"/>
      <c r="P248" s="524"/>
      <c r="Q248" s="524"/>
      <c r="R248" s="524"/>
      <c r="S248" s="524"/>
      <c r="T248" s="524"/>
      <c r="U248" s="523"/>
      <c r="V248" s="524"/>
      <c r="W248" s="523"/>
      <c r="X248" s="526"/>
      <c r="Y248" s="526"/>
      <c r="Z248" s="526"/>
      <c r="AA248" s="526"/>
      <c r="AB248" s="526"/>
      <c r="AC248" s="526"/>
      <c r="AD248" s="526"/>
      <c r="AE248" s="526"/>
      <c r="AF248" s="526"/>
      <c r="AG248" s="526"/>
      <c r="AH248" s="526"/>
      <c r="AI248" s="526"/>
      <c r="AJ248" s="526"/>
      <c r="AK248" s="526"/>
      <c r="AL248" s="526"/>
      <c r="AM248" s="526"/>
      <c r="AN248" s="526"/>
      <c r="AO248" s="526"/>
      <c r="AP248" s="526"/>
      <c r="AQ248" s="526"/>
      <c r="AR248" s="526"/>
      <c r="AS248" s="526"/>
      <c r="AT248" s="526"/>
      <c r="AU248" s="526"/>
      <c r="AV248" s="526"/>
      <c r="AW248" s="526"/>
      <c r="AX248" s="526"/>
      <c r="AY248" s="526"/>
      <c r="AZ248" s="526"/>
      <c r="BA248" s="526"/>
      <c r="BB248" s="526"/>
      <c r="BC248" s="526"/>
      <c r="BD248" s="526"/>
      <c r="BE248" s="526"/>
      <c r="BF248" s="526"/>
      <c r="BG248" s="526"/>
      <c r="BH248" s="526"/>
      <c r="BI248" s="526"/>
      <c r="BJ248" s="526"/>
      <c r="BK248" s="526"/>
      <c r="BL248" s="526"/>
      <c r="BM248" s="526"/>
      <c r="BN248" s="526"/>
      <c r="BO248" s="526"/>
      <c r="BP248" s="526"/>
      <c r="BQ248" s="526"/>
      <c r="BR248" s="526"/>
      <c r="BS248" s="526"/>
      <c r="BT248" s="526"/>
      <c r="BU248" s="526"/>
    </row>
    <row r="249">
      <c r="A249" s="522"/>
      <c r="B249" s="523"/>
      <c r="C249" s="523"/>
      <c r="D249" s="524"/>
      <c r="E249" s="524"/>
      <c r="F249" s="524"/>
      <c r="G249" s="524"/>
      <c r="H249" s="525"/>
      <c r="I249" s="544"/>
      <c r="J249" s="523"/>
      <c r="K249" s="523"/>
      <c r="L249" s="523"/>
      <c r="M249" s="524"/>
      <c r="N249" s="524"/>
      <c r="O249" s="524"/>
      <c r="P249" s="524"/>
      <c r="Q249" s="524"/>
      <c r="R249" s="524"/>
      <c r="S249" s="524"/>
      <c r="T249" s="524"/>
      <c r="U249" s="523"/>
      <c r="V249" s="524"/>
      <c r="W249" s="523"/>
      <c r="X249" s="526"/>
      <c r="Y249" s="526"/>
      <c r="Z249" s="526"/>
      <c r="AA249" s="526"/>
      <c r="AB249" s="526"/>
      <c r="AC249" s="526"/>
      <c r="AD249" s="526"/>
      <c r="AE249" s="526"/>
      <c r="AF249" s="526"/>
      <c r="AG249" s="526"/>
      <c r="AH249" s="526"/>
      <c r="AI249" s="526"/>
      <c r="AJ249" s="526"/>
      <c r="AK249" s="526"/>
      <c r="AL249" s="526"/>
      <c r="AM249" s="526"/>
      <c r="AN249" s="526"/>
      <c r="AO249" s="526"/>
      <c r="AP249" s="526"/>
      <c r="AQ249" s="526"/>
      <c r="AR249" s="526"/>
      <c r="AS249" s="526"/>
      <c r="AT249" s="526"/>
      <c r="AU249" s="526"/>
      <c r="AV249" s="526"/>
      <c r="AW249" s="526"/>
      <c r="AX249" s="526"/>
      <c r="AY249" s="526"/>
      <c r="AZ249" s="526"/>
      <c r="BA249" s="526"/>
      <c r="BB249" s="526"/>
      <c r="BC249" s="526"/>
      <c r="BD249" s="526"/>
      <c r="BE249" s="526"/>
      <c r="BF249" s="526"/>
      <c r="BG249" s="526"/>
      <c r="BH249" s="526"/>
      <c r="BI249" s="526"/>
      <c r="BJ249" s="526"/>
      <c r="BK249" s="526"/>
      <c r="BL249" s="526"/>
      <c r="BM249" s="526"/>
      <c r="BN249" s="526"/>
      <c r="BO249" s="526"/>
      <c r="BP249" s="526"/>
      <c r="BQ249" s="526"/>
      <c r="BR249" s="526"/>
      <c r="BS249" s="526"/>
      <c r="BT249" s="526"/>
      <c r="BU249" s="526"/>
    </row>
    <row r="250">
      <c r="A250" s="522"/>
      <c r="B250" s="523"/>
      <c r="C250" s="523"/>
      <c r="D250" s="524"/>
      <c r="E250" s="524"/>
      <c r="F250" s="524"/>
      <c r="G250" s="524"/>
      <c r="H250" s="525"/>
      <c r="I250" s="544"/>
      <c r="J250" s="523"/>
      <c r="K250" s="523"/>
      <c r="L250" s="523"/>
      <c r="M250" s="524"/>
      <c r="N250" s="524"/>
      <c r="O250" s="524"/>
      <c r="P250" s="524"/>
      <c r="Q250" s="524"/>
      <c r="R250" s="524"/>
      <c r="S250" s="524"/>
      <c r="T250" s="524"/>
      <c r="U250" s="523"/>
      <c r="V250" s="524"/>
      <c r="W250" s="523"/>
      <c r="X250" s="526"/>
      <c r="Y250" s="526"/>
      <c r="Z250" s="526"/>
      <c r="AA250" s="526"/>
      <c r="AB250" s="526"/>
      <c r="AC250" s="526"/>
      <c r="AD250" s="526"/>
      <c r="AE250" s="526"/>
      <c r="AF250" s="526"/>
      <c r="AG250" s="526"/>
      <c r="AH250" s="526"/>
      <c r="AI250" s="526"/>
      <c r="AJ250" s="526"/>
      <c r="AK250" s="526"/>
      <c r="AL250" s="526"/>
      <c r="AM250" s="526"/>
      <c r="AN250" s="526"/>
      <c r="AO250" s="526"/>
      <c r="AP250" s="526"/>
      <c r="AQ250" s="526"/>
      <c r="AR250" s="526"/>
      <c r="AS250" s="526"/>
      <c r="AT250" s="526"/>
      <c r="AU250" s="526"/>
      <c r="AV250" s="526"/>
      <c r="AW250" s="526"/>
      <c r="AX250" s="526"/>
      <c r="AY250" s="526"/>
      <c r="AZ250" s="526"/>
      <c r="BA250" s="526"/>
      <c r="BB250" s="526"/>
      <c r="BC250" s="526"/>
      <c r="BD250" s="526"/>
      <c r="BE250" s="526"/>
      <c r="BF250" s="526"/>
      <c r="BG250" s="526"/>
      <c r="BH250" s="526"/>
      <c r="BI250" s="526"/>
      <c r="BJ250" s="526"/>
      <c r="BK250" s="526"/>
      <c r="BL250" s="526"/>
      <c r="BM250" s="526"/>
      <c r="BN250" s="526"/>
      <c r="BO250" s="526"/>
      <c r="BP250" s="526"/>
      <c r="BQ250" s="526"/>
      <c r="BR250" s="526"/>
      <c r="BS250" s="526"/>
      <c r="BT250" s="526"/>
      <c r="BU250" s="526"/>
    </row>
    <row r="251">
      <c r="A251" s="522"/>
      <c r="B251" s="523"/>
      <c r="C251" s="523"/>
      <c r="D251" s="524"/>
      <c r="E251" s="524"/>
      <c r="F251" s="524"/>
      <c r="G251" s="524"/>
      <c r="H251" s="525"/>
      <c r="I251" s="544"/>
      <c r="J251" s="523"/>
      <c r="K251" s="523"/>
      <c r="L251" s="523"/>
      <c r="M251" s="524"/>
      <c r="N251" s="524"/>
      <c r="O251" s="524"/>
      <c r="P251" s="524"/>
      <c r="Q251" s="524"/>
      <c r="R251" s="524"/>
      <c r="S251" s="524"/>
      <c r="T251" s="524"/>
      <c r="U251" s="523"/>
      <c r="V251" s="524"/>
      <c r="W251" s="523"/>
      <c r="X251" s="526"/>
      <c r="Y251" s="526"/>
      <c r="Z251" s="526"/>
      <c r="AA251" s="526"/>
      <c r="AB251" s="526"/>
      <c r="AC251" s="526"/>
      <c r="AD251" s="526"/>
      <c r="AE251" s="526"/>
      <c r="AF251" s="526"/>
      <c r="AG251" s="526"/>
      <c r="AH251" s="526"/>
      <c r="AI251" s="526"/>
      <c r="AJ251" s="526"/>
      <c r="AK251" s="526"/>
      <c r="AL251" s="526"/>
      <c r="AM251" s="526"/>
      <c r="AN251" s="526"/>
      <c r="AO251" s="526"/>
      <c r="AP251" s="526"/>
      <c r="AQ251" s="526"/>
      <c r="AR251" s="526"/>
      <c r="AS251" s="526"/>
      <c r="AT251" s="526"/>
      <c r="AU251" s="526"/>
      <c r="AV251" s="526"/>
      <c r="AW251" s="526"/>
      <c r="AX251" s="526"/>
      <c r="AY251" s="526"/>
      <c r="AZ251" s="526"/>
      <c r="BA251" s="526"/>
      <c r="BB251" s="526"/>
      <c r="BC251" s="526"/>
      <c r="BD251" s="526"/>
      <c r="BE251" s="526"/>
      <c r="BF251" s="526"/>
      <c r="BG251" s="526"/>
      <c r="BH251" s="526"/>
      <c r="BI251" s="526"/>
      <c r="BJ251" s="526"/>
      <c r="BK251" s="526"/>
      <c r="BL251" s="526"/>
      <c r="BM251" s="526"/>
      <c r="BN251" s="526"/>
      <c r="BO251" s="526"/>
      <c r="BP251" s="526"/>
      <c r="BQ251" s="526"/>
      <c r="BR251" s="526"/>
      <c r="BS251" s="526"/>
      <c r="BT251" s="526"/>
      <c r="BU251" s="526"/>
    </row>
    <row r="252">
      <c r="A252" s="522"/>
      <c r="B252" s="523"/>
      <c r="C252" s="523"/>
      <c r="D252" s="524"/>
      <c r="E252" s="524"/>
      <c r="F252" s="524"/>
      <c r="G252" s="524"/>
      <c r="H252" s="525"/>
      <c r="I252" s="544"/>
      <c r="J252" s="523"/>
      <c r="K252" s="523"/>
      <c r="L252" s="523"/>
      <c r="M252" s="524"/>
      <c r="N252" s="524"/>
      <c r="O252" s="524"/>
      <c r="P252" s="524"/>
      <c r="Q252" s="524"/>
      <c r="R252" s="524"/>
      <c r="S252" s="524"/>
      <c r="T252" s="524"/>
      <c r="U252" s="523"/>
      <c r="V252" s="524"/>
      <c r="W252" s="523"/>
      <c r="X252" s="526"/>
      <c r="Y252" s="526"/>
      <c r="Z252" s="526"/>
      <c r="AA252" s="526"/>
      <c r="AB252" s="526"/>
      <c r="AC252" s="526"/>
      <c r="AD252" s="526"/>
      <c r="AE252" s="526"/>
      <c r="AF252" s="526"/>
      <c r="AG252" s="526"/>
      <c r="AH252" s="526"/>
      <c r="AI252" s="526"/>
      <c r="AJ252" s="526"/>
      <c r="AK252" s="526"/>
      <c r="AL252" s="526"/>
      <c r="AM252" s="526"/>
      <c r="AN252" s="526"/>
      <c r="AO252" s="526"/>
      <c r="AP252" s="526"/>
      <c r="AQ252" s="526"/>
      <c r="AR252" s="526"/>
      <c r="AS252" s="526"/>
      <c r="AT252" s="526"/>
      <c r="AU252" s="526"/>
      <c r="AV252" s="526"/>
      <c r="AW252" s="526"/>
      <c r="AX252" s="526"/>
      <c r="AY252" s="526"/>
      <c r="AZ252" s="526"/>
      <c r="BA252" s="526"/>
      <c r="BB252" s="526"/>
      <c r="BC252" s="526"/>
      <c r="BD252" s="526"/>
      <c r="BE252" s="526"/>
      <c r="BF252" s="526"/>
      <c r="BG252" s="526"/>
      <c r="BH252" s="526"/>
      <c r="BI252" s="526"/>
      <c r="BJ252" s="526"/>
      <c r="BK252" s="526"/>
      <c r="BL252" s="526"/>
      <c r="BM252" s="526"/>
      <c r="BN252" s="526"/>
      <c r="BO252" s="526"/>
      <c r="BP252" s="526"/>
      <c r="BQ252" s="526"/>
      <c r="BR252" s="526"/>
      <c r="BS252" s="526"/>
      <c r="BT252" s="526"/>
      <c r="BU252" s="526"/>
    </row>
    <row r="253">
      <c r="A253" s="522"/>
      <c r="B253" s="523"/>
      <c r="C253" s="523"/>
      <c r="D253" s="524"/>
      <c r="E253" s="524"/>
      <c r="F253" s="524"/>
      <c r="G253" s="524"/>
      <c r="H253" s="525"/>
      <c r="I253" s="544"/>
      <c r="J253" s="523"/>
      <c r="K253" s="523"/>
      <c r="L253" s="523"/>
      <c r="M253" s="524"/>
      <c r="N253" s="524"/>
      <c r="O253" s="524"/>
      <c r="P253" s="524"/>
      <c r="Q253" s="524"/>
      <c r="R253" s="524"/>
      <c r="S253" s="524"/>
      <c r="T253" s="524"/>
      <c r="U253" s="523"/>
      <c r="V253" s="524"/>
      <c r="W253" s="523"/>
      <c r="X253" s="526"/>
      <c r="Y253" s="526"/>
      <c r="Z253" s="526"/>
      <c r="AA253" s="526"/>
      <c r="AB253" s="526"/>
      <c r="AC253" s="526"/>
      <c r="AD253" s="526"/>
      <c r="AE253" s="526"/>
      <c r="AF253" s="526"/>
      <c r="AG253" s="526"/>
      <c r="AH253" s="526"/>
      <c r="AI253" s="526"/>
      <c r="AJ253" s="526"/>
      <c r="AK253" s="526"/>
      <c r="AL253" s="526"/>
      <c r="AM253" s="526"/>
      <c r="AN253" s="526"/>
      <c r="AO253" s="526"/>
      <c r="AP253" s="526"/>
      <c r="AQ253" s="526"/>
      <c r="AR253" s="526"/>
      <c r="AS253" s="526"/>
      <c r="AT253" s="526"/>
      <c r="AU253" s="526"/>
      <c r="AV253" s="526"/>
      <c r="AW253" s="526"/>
      <c r="AX253" s="526"/>
      <c r="AY253" s="526"/>
      <c r="AZ253" s="526"/>
      <c r="BA253" s="526"/>
      <c r="BB253" s="526"/>
      <c r="BC253" s="526"/>
      <c r="BD253" s="526"/>
      <c r="BE253" s="526"/>
      <c r="BF253" s="526"/>
      <c r="BG253" s="526"/>
      <c r="BH253" s="526"/>
      <c r="BI253" s="526"/>
      <c r="BJ253" s="526"/>
      <c r="BK253" s="526"/>
      <c r="BL253" s="526"/>
      <c r="BM253" s="526"/>
      <c r="BN253" s="526"/>
      <c r="BO253" s="526"/>
      <c r="BP253" s="526"/>
      <c r="BQ253" s="526"/>
      <c r="BR253" s="526"/>
      <c r="BS253" s="526"/>
      <c r="BT253" s="526"/>
      <c r="BU253" s="526"/>
    </row>
    <row r="254">
      <c r="A254" s="522"/>
      <c r="B254" s="523"/>
      <c r="C254" s="523"/>
      <c r="D254" s="524"/>
      <c r="E254" s="524"/>
      <c r="F254" s="524"/>
      <c r="G254" s="524"/>
      <c r="H254" s="525"/>
      <c r="I254" s="544"/>
      <c r="J254" s="523"/>
      <c r="K254" s="523"/>
      <c r="L254" s="523"/>
      <c r="M254" s="524"/>
      <c r="N254" s="524"/>
      <c r="O254" s="524"/>
      <c r="P254" s="524"/>
      <c r="Q254" s="524"/>
      <c r="R254" s="524"/>
      <c r="S254" s="524"/>
      <c r="T254" s="524"/>
      <c r="U254" s="523"/>
      <c r="V254" s="524"/>
      <c r="W254" s="523"/>
      <c r="X254" s="526"/>
      <c r="Y254" s="526"/>
      <c r="Z254" s="526"/>
      <c r="AA254" s="526"/>
      <c r="AB254" s="526"/>
      <c r="AC254" s="526"/>
      <c r="AD254" s="526"/>
      <c r="AE254" s="526"/>
      <c r="AF254" s="526"/>
      <c r="AG254" s="526"/>
      <c r="AH254" s="526"/>
      <c r="AI254" s="526"/>
      <c r="AJ254" s="526"/>
      <c r="AK254" s="526"/>
      <c r="AL254" s="526"/>
      <c r="AM254" s="526"/>
      <c r="AN254" s="526"/>
      <c r="AO254" s="526"/>
      <c r="AP254" s="526"/>
      <c r="AQ254" s="526"/>
      <c r="AR254" s="526"/>
      <c r="AS254" s="526"/>
      <c r="AT254" s="526"/>
      <c r="AU254" s="526"/>
      <c r="AV254" s="526"/>
      <c r="AW254" s="526"/>
      <c r="AX254" s="526"/>
      <c r="AY254" s="526"/>
      <c r="AZ254" s="526"/>
      <c r="BA254" s="526"/>
      <c r="BB254" s="526"/>
      <c r="BC254" s="526"/>
      <c r="BD254" s="526"/>
      <c r="BE254" s="526"/>
      <c r="BF254" s="526"/>
      <c r="BG254" s="526"/>
      <c r="BH254" s="526"/>
      <c r="BI254" s="526"/>
      <c r="BJ254" s="526"/>
      <c r="BK254" s="526"/>
      <c r="BL254" s="526"/>
      <c r="BM254" s="526"/>
      <c r="BN254" s="526"/>
      <c r="BO254" s="526"/>
      <c r="BP254" s="526"/>
      <c r="BQ254" s="526"/>
      <c r="BR254" s="526"/>
      <c r="BS254" s="526"/>
      <c r="BT254" s="526"/>
      <c r="BU254" s="526"/>
    </row>
    <row r="255">
      <c r="A255" s="522"/>
      <c r="B255" s="523"/>
      <c r="C255" s="523"/>
      <c r="D255" s="524"/>
      <c r="E255" s="524"/>
      <c r="F255" s="524"/>
      <c r="G255" s="524"/>
      <c r="H255" s="525"/>
      <c r="I255" s="544"/>
      <c r="J255" s="523"/>
      <c r="K255" s="523"/>
      <c r="L255" s="523"/>
      <c r="M255" s="524"/>
      <c r="N255" s="524"/>
      <c r="O255" s="524"/>
      <c r="P255" s="524"/>
      <c r="Q255" s="524"/>
      <c r="R255" s="524"/>
      <c r="S255" s="524"/>
      <c r="T255" s="524"/>
      <c r="U255" s="523"/>
      <c r="V255" s="524"/>
      <c r="W255" s="523"/>
      <c r="X255" s="526"/>
      <c r="Y255" s="526"/>
      <c r="Z255" s="526"/>
      <c r="AA255" s="526"/>
      <c r="AB255" s="526"/>
      <c r="AC255" s="526"/>
      <c r="AD255" s="526"/>
      <c r="AE255" s="526"/>
      <c r="AF255" s="526"/>
      <c r="AG255" s="526"/>
      <c r="AH255" s="526"/>
      <c r="AI255" s="526"/>
      <c r="AJ255" s="526"/>
      <c r="AK255" s="526"/>
      <c r="AL255" s="526"/>
      <c r="AM255" s="526"/>
      <c r="AN255" s="526"/>
      <c r="AO255" s="526"/>
      <c r="AP255" s="526"/>
      <c r="AQ255" s="526"/>
      <c r="AR255" s="526"/>
      <c r="AS255" s="526"/>
      <c r="AT255" s="526"/>
      <c r="AU255" s="526"/>
      <c r="AV255" s="526"/>
      <c r="AW255" s="526"/>
      <c r="AX255" s="526"/>
      <c r="AY255" s="526"/>
      <c r="AZ255" s="526"/>
      <c r="BA255" s="526"/>
      <c r="BB255" s="526"/>
      <c r="BC255" s="526"/>
      <c r="BD255" s="526"/>
      <c r="BE255" s="526"/>
      <c r="BF255" s="526"/>
      <c r="BG255" s="526"/>
      <c r="BH255" s="526"/>
      <c r="BI255" s="526"/>
      <c r="BJ255" s="526"/>
      <c r="BK255" s="526"/>
      <c r="BL255" s="526"/>
      <c r="BM255" s="526"/>
      <c r="BN255" s="526"/>
      <c r="BO255" s="526"/>
      <c r="BP255" s="526"/>
      <c r="BQ255" s="526"/>
      <c r="BR255" s="526"/>
      <c r="BS255" s="526"/>
      <c r="BT255" s="526"/>
      <c r="BU255" s="526"/>
    </row>
    <row r="256">
      <c r="A256" s="522"/>
      <c r="B256" s="523"/>
      <c r="C256" s="523"/>
      <c r="D256" s="524"/>
      <c r="E256" s="524"/>
      <c r="F256" s="524"/>
      <c r="G256" s="524"/>
      <c r="H256" s="525"/>
      <c r="I256" s="544"/>
      <c r="J256" s="523"/>
      <c r="K256" s="523"/>
      <c r="L256" s="523"/>
      <c r="M256" s="524"/>
      <c r="N256" s="524"/>
      <c r="O256" s="524"/>
      <c r="P256" s="524"/>
      <c r="Q256" s="524"/>
      <c r="R256" s="524"/>
      <c r="S256" s="524"/>
      <c r="T256" s="524"/>
      <c r="U256" s="523"/>
      <c r="V256" s="524"/>
      <c r="W256" s="523"/>
      <c r="X256" s="526"/>
      <c r="Y256" s="526"/>
      <c r="Z256" s="526"/>
      <c r="AA256" s="526"/>
      <c r="AB256" s="526"/>
      <c r="AC256" s="526"/>
      <c r="AD256" s="526"/>
      <c r="AE256" s="526"/>
      <c r="AF256" s="526"/>
      <c r="AG256" s="526"/>
      <c r="AH256" s="526"/>
      <c r="AI256" s="526"/>
      <c r="AJ256" s="526"/>
      <c r="AK256" s="526"/>
      <c r="AL256" s="526"/>
      <c r="AM256" s="526"/>
      <c r="AN256" s="526"/>
      <c r="AO256" s="526"/>
      <c r="AP256" s="526"/>
      <c r="AQ256" s="526"/>
      <c r="AR256" s="526"/>
      <c r="AS256" s="526"/>
      <c r="AT256" s="526"/>
      <c r="AU256" s="526"/>
      <c r="AV256" s="526"/>
      <c r="AW256" s="526"/>
      <c r="AX256" s="526"/>
      <c r="AY256" s="526"/>
      <c r="AZ256" s="526"/>
      <c r="BA256" s="526"/>
      <c r="BB256" s="526"/>
      <c r="BC256" s="526"/>
      <c r="BD256" s="526"/>
      <c r="BE256" s="526"/>
      <c r="BF256" s="526"/>
      <c r="BG256" s="526"/>
      <c r="BH256" s="526"/>
      <c r="BI256" s="526"/>
      <c r="BJ256" s="526"/>
      <c r="BK256" s="526"/>
      <c r="BL256" s="526"/>
      <c r="BM256" s="526"/>
      <c r="BN256" s="526"/>
      <c r="BO256" s="526"/>
      <c r="BP256" s="526"/>
      <c r="BQ256" s="526"/>
      <c r="BR256" s="526"/>
      <c r="BS256" s="526"/>
      <c r="BT256" s="526"/>
      <c r="BU256" s="526"/>
    </row>
    <row r="257">
      <c r="A257" s="522"/>
      <c r="B257" s="523"/>
      <c r="C257" s="523"/>
      <c r="D257" s="524"/>
      <c r="E257" s="524"/>
      <c r="F257" s="524"/>
      <c r="G257" s="524"/>
      <c r="H257" s="525"/>
      <c r="I257" s="544"/>
      <c r="J257" s="523"/>
      <c r="K257" s="523"/>
      <c r="L257" s="523"/>
      <c r="M257" s="524"/>
      <c r="N257" s="524"/>
      <c r="O257" s="524"/>
      <c r="P257" s="524"/>
      <c r="Q257" s="524"/>
      <c r="R257" s="524"/>
      <c r="S257" s="524"/>
      <c r="T257" s="524"/>
      <c r="U257" s="523"/>
      <c r="V257" s="524"/>
      <c r="W257" s="523"/>
      <c r="X257" s="526"/>
      <c r="Y257" s="526"/>
      <c r="Z257" s="526"/>
      <c r="AA257" s="526"/>
      <c r="AB257" s="526"/>
      <c r="AC257" s="526"/>
      <c r="AD257" s="526"/>
      <c r="AE257" s="526"/>
      <c r="AF257" s="526"/>
      <c r="AG257" s="526"/>
      <c r="AH257" s="526"/>
      <c r="AI257" s="526"/>
      <c r="AJ257" s="526"/>
      <c r="AK257" s="526"/>
      <c r="AL257" s="526"/>
      <c r="AM257" s="526"/>
      <c r="AN257" s="526"/>
      <c r="AO257" s="526"/>
      <c r="AP257" s="526"/>
      <c r="AQ257" s="526"/>
      <c r="AR257" s="526"/>
      <c r="AS257" s="526"/>
      <c r="AT257" s="526"/>
      <c r="AU257" s="526"/>
      <c r="AV257" s="526"/>
      <c r="AW257" s="526"/>
      <c r="AX257" s="526"/>
      <c r="AY257" s="526"/>
      <c r="AZ257" s="526"/>
      <c r="BA257" s="526"/>
      <c r="BB257" s="526"/>
      <c r="BC257" s="526"/>
      <c r="BD257" s="526"/>
      <c r="BE257" s="526"/>
      <c r="BF257" s="526"/>
      <c r="BG257" s="526"/>
      <c r="BH257" s="526"/>
      <c r="BI257" s="526"/>
      <c r="BJ257" s="526"/>
      <c r="BK257" s="526"/>
      <c r="BL257" s="526"/>
      <c r="BM257" s="526"/>
      <c r="BN257" s="526"/>
      <c r="BO257" s="526"/>
      <c r="BP257" s="526"/>
      <c r="BQ257" s="526"/>
      <c r="BR257" s="526"/>
      <c r="BS257" s="526"/>
      <c r="BT257" s="526"/>
      <c r="BU257" s="526"/>
    </row>
    <row r="258">
      <c r="A258" s="522"/>
      <c r="B258" s="523"/>
      <c r="C258" s="523"/>
      <c r="D258" s="524"/>
      <c r="E258" s="524"/>
      <c r="F258" s="524"/>
      <c r="G258" s="524"/>
      <c r="H258" s="525"/>
      <c r="I258" s="544"/>
      <c r="J258" s="523"/>
      <c r="K258" s="523"/>
      <c r="L258" s="523"/>
      <c r="M258" s="524"/>
      <c r="N258" s="524"/>
      <c r="O258" s="524"/>
      <c r="P258" s="524"/>
      <c r="Q258" s="524"/>
      <c r="R258" s="524"/>
      <c r="S258" s="524"/>
      <c r="T258" s="524"/>
      <c r="U258" s="523"/>
      <c r="V258" s="524"/>
      <c r="W258" s="523"/>
      <c r="X258" s="526"/>
      <c r="Y258" s="526"/>
      <c r="Z258" s="526"/>
      <c r="AA258" s="526"/>
      <c r="AB258" s="526"/>
      <c r="AC258" s="526"/>
      <c r="AD258" s="526"/>
      <c r="AE258" s="526"/>
      <c r="AF258" s="526"/>
      <c r="AG258" s="526"/>
      <c r="AH258" s="526"/>
      <c r="AI258" s="526"/>
      <c r="AJ258" s="526"/>
      <c r="AK258" s="526"/>
      <c r="AL258" s="526"/>
      <c r="AM258" s="526"/>
      <c r="AN258" s="526"/>
      <c r="AO258" s="526"/>
      <c r="AP258" s="526"/>
      <c r="AQ258" s="526"/>
      <c r="AR258" s="526"/>
      <c r="AS258" s="526"/>
      <c r="AT258" s="526"/>
      <c r="AU258" s="526"/>
      <c r="AV258" s="526"/>
      <c r="AW258" s="526"/>
      <c r="AX258" s="526"/>
      <c r="AY258" s="526"/>
      <c r="AZ258" s="526"/>
      <c r="BA258" s="526"/>
      <c r="BB258" s="526"/>
      <c r="BC258" s="526"/>
      <c r="BD258" s="526"/>
      <c r="BE258" s="526"/>
      <c r="BF258" s="526"/>
      <c r="BG258" s="526"/>
      <c r="BH258" s="526"/>
      <c r="BI258" s="526"/>
      <c r="BJ258" s="526"/>
      <c r="BK258" s="526"/>
      <c r="BL258" s="526"/>
      <c r="BM258" s="526"/>
      <c r="BN258" s="526"/>
      <c r="BO258" s="526"/>
      <c r="BP258" s="526"/>
      <c r="BQ258" s="526"/>
      <c r="BR258" s="526"/>
      <c r="BS258" s="526"/>
      <c r="BT258" s="526"/>
      <c r="BU258" s="526"/>
    </row>
    <row r="259">
      <c r="A259" s="522"/>
      <c r="B259" s="523"/>
      <c r="C259" s="523"/>
      <c r="D259" s="524"/>
      <c r="E259" s="524"/>
      <c r="F259" s="524"/>
      <c r="G259" s="524"/>
      <c r="H259" s="525"/>
      <c r="I259" s="544"/>
      <c r="J259" s="523"/>
      <c r="K259" s="523"/>
      <c r="L259" s="523"/>
      <c r="M259" s="524"/>
      <c r="N259" s="524"/>
      <c r="O259" s="524"/>
      <c r="P259" s="524"/>
      <c r="Q259" s="524"/>
      <c r="R259" s="524"/>
      <c r="S259" s="524"/>
      <c r="T259" s="524"/>
      <c r="U259" s="523"/>
      <c r="V259" s="524"/>
      <c r="W259" s="523"/>
      <c r="X259" s="526"/>
      <c r="Y259" s="526"/>
      <c r="Z259" s="526"/>
      <c r="AA259" s="526"/>
      <c r="AB259" s="526"/>
      <c r="AC259" s="526"/>
      <c r="AD259" s="526"/>
      <c r="AE259" s="526"/>
      <c r="AF259" s="526"/>
      <c r="AG259" s="526"/>
      <c r="AH259" s="526"/>
      <c r="AI259" s="526"/>
      <c r="AJ259" s="526"/>
      <c r="AK259" s="526"/>
      <c r="AL259" s="526"/>
      <c r="AM259" s="526"/>
      <c r="AN259" s="526"/>
      <c r="AO259" s="526"/>
      <c r="AP259" s="526"/>
      <c r="AQ259" s="526"/>
      <c r="AR259" s="526"/>
      <c r="AS259" s="526"/>
      <c r="AT259" s="526"/>
      <c r="AU259" s="526"/>
      <c r="AV259" s="526"/>
      <c r="AW259" s="526"/>
      <c r="AX259" s="526"/>
      <c r="AY259" s="526"/>
      <c r="AZ259" s="526"/>
      <c r="BA259" s="526"/>
      <c r="BB259" s="526"/>
      <c r="BC259" s="526"/>
      <c r="BD259" s="526"/>
      <c r="BE259" s="526"/>
      <c r="BF259" s="526"/>
      <c r="BG259" s="526"/>
      <c r="BH259" s="526"/>
      <c r="BI259" s="526"/>
      <c r="BJ259" s="526"/>
      <c r="BK259" s="526"/>
      <c r="BL259" s="526"/>
      <c r="BM259" s="526"/>
      <c r="BN259" s="526"/>
      <c r="BO259" s="526"/>
      <c r="BP259" s="526"/>
      <c r="BQ259" s="526"/>
      <c r="BR259" s="526"/>
      <c r="BS259" s="526"/>
      <c r="BT259" s="526"/>
      <c r="BU259" s="526"/>
    </row>
    <row r="260">
      <c r="A260" s="522"/>
      <c r="B260" s="523"/>
      <c r="C260" s="523"/>
      <c r="D260" s="524"/>
      <c r="E260" s="524"/>
      <c r="F260" s="524"/>
      <c r="G260" s="524"/>
      <c r="H260" s="525"/>
      <c r="I260" s="544"/>
      <c r="J260" s="523"/>
      <c r="K260" s="523"/>
      <c r="L260" s="523"/>
      <c r="M260" s="524"/>
      <c r="N260" s="524"/>
      <c r="O260" s="524"/>
      <c r="P260" s="524"/>
      <c r="Q260" s="524"/>
      <c r="R260" s="524"/>
      <c r="S260" s="524"/>
      <c r="T260" s="524"/>
      <c r="U260" s="523"/>
      <c r="V260" s="524"/>
      <c r="W260" s="523"/>
      <c r="X260" s="526"/>
      <c r="Y260" s="526"/>
      <c r="Z260" s="526"/>
      <c r="AA260" s="526"/>
      <c r="AB260" s="526"/>
      <c r="AC260" s="526"/>
      <c r="AD260" s="526"/>
      <c r="AE260" s="526"/>
      <c r="AF260" s="526"/>
      <c r="AG260" s="526"/>
      <c r="AH260" s="526"/>
      <c r="AI260" s="526"/>
      <c r="AJ260" s="526"/>
      <c r="AK260" s="526"/>
      <c r="AL260" s="526"/>
      <c r="AM260" s="526"/>
      <c r="AN260" s="526"/>
      <c r="AO260" s="526"/>
      <c r="AP260" s="526"/>
      <c r="AQ260" s="526"/>
      <c r="AR260" s="526"/>
      <c r="AS260" s="526"/>
      <c r="AT260" s="526"/>
      <c r="AU260" s="526"/>
      <c r="AV260" s="526"/>
      <c r="AW260" s="526"/>
      <c r="AX260" s="526"/>
      <c r="AY260" s="526"/>
      <c r="AZ260" s="526"/>
      <c r="BA260" s="526"/>
      <c r="BB260" s="526"/>
      <c r="BC260" s="526"/>
      <c r="BD260" s="526"/>
      <c r="BE260" s="526"/>
      <c r="BF260" s="526"/>
      <c r="BG260" s="526"/>
      <c r="BH260" s="526"/>
      <c r="BI260" s="526"/>
      <c r="BJ260" s="526"/>
      <c r="BK260" s="526"/>
      <c r="BL260" s="526"/>
      <c r="BM260" s="526"/>
      <c r="BN260" s="526"/>
      <c r="BO260" s="526"/>
      <c r="BP260" s="526"/>
      <c r="BQ260" s="526"/>
      <c r="BR260" s="526"/>
      <c r="BS260" s="526"/>
      <c r="BT260" s="526"/>
      <c r="BU260" s="526"/>
    </row>
    <row r="261">
      <c r="A261" s="522"/>
      <c r="B261" s="523"/>
      <c r="C261" s="523"/>
      <c r="D261" s="524"/>
      <c r="E261" s="524"/>
      <c r="F261" s="524"/>
      <c r="G261" s="524"/>
      <c r="H261" s="525"/>
      <c r="I261" s="544"/>
      <c r="J261" s="523"/>
      <c r="K261" s="523"/>
      <c r="L261" s="523"/>
      <c r="M261" s="524"/>
      <c r="N261" s="524"/>
      <c r="O261" s="524"/>
      <c r="P261" s="524"/>
      <c r="Q261" s="524"/>
      <c r="R261" s="524"/>
      <c r="S261" s="524"/>
      <c r="T261" s="524"/>
      <c r="U261" s="523"/>
      <c r="V261" s="524"/>
      <c r="W261" s="523"/>
      <c r="X261" s="526"/>
      <c r="Y261" s="526"/>
      <c r="Z261" s="526"/>
      <c r="AA261" s="526"/>
      <c r="AB261" s="526"/>
      <c r="AC261" s="526"/>
      <c r="AD261" s="526"/>
      <c r="AE261" s="526"/>
      <c r="AF261" s="526"/>
      <c r="AG261" s="526"/>
      <c r="AH261" s="526"/>
      <c r="AI261" s="526"/>
      <c r="AJ261" s="526"/>
      <c r="AK261" s="526"/>
      <c r="AL261" s="526"/>
      <c r="AM261" s="526"/>
      <c r="AN261" s="526"/>
      <c r="AO261" s="526"/>
      <c r="AP261" s="526"/>
      <c r="AQ261" s="526"/>
      <c r="AR261" s="526"/>
      <c r="AS261" s="526"/>
      <c r="AT261" s="526"/>
      <c r="AU261" s="526"/>
      <c r="AV261" s="526"/>
      <c r="AW261" s="526"/>
      <c r="AX261" s="526"/>
      <c r="AY261" s="526"/>
      <c r="AZ261" s="526"/>
      <c r="BA261" s="526"/>
      <c r="BB261" s="526"/>
      <c r="BC261" s="526"/>
      <c r="BD261" s="526"/>
      <c r="BE261" s="526"/>
      <c r="BF261" s="526"/>
      <c r="BG261" s="526"/>
      <c r="BH261" s="526"/>
      <c r="BI261" s="526"/>
      <c r="BJ261" s="526"/>
      <c r="BK261" s="526"/>
      <c r="BL261" s="526"/>
      <c r="BM261" s="526"/>
      <c r="BN261" s="526"/>
      <c r="BO261" s="526"/>
      <c r="BP261" s="526"/>
      <c r="BQ261" s="526"/>
      <c r="BR261" s="526"/>
      <c r="BS261" s="526"/>
      <c r="BT261" s="526"/>
      <c r="BU261" s="526"/>
    </row>
    <row r="262">
      <c r="A262" s="522"/>
      <c r="B262" s="523"/>
      <c r="C262" s="523"/>
      <c r="D262" s="524"/>
      <c r="E262" s="524"/>
      <c r="F262" s="524"/>
      <c r="G262" s="524"/>
      <c r="H262" s="525"/>
      <c r="I262" s="544"/>
      <c r="J262" s="523"/>
      <c r="K262" s="523"/>
      <c r="L262" s="523"/>
      <c r="M262" s="524"/>
      <c r="N262" s="524"/>
      <c r="O262" s="524"/>
      <c r="P262" s="524"/>
      <c r="Q262" s="524"/>
      <c r="R262" s="524"/>
      <c r="S262" s="524"/>
      <c r="T262" s="524"/>
      <c r="U262" s="523"/>
      <c r="V262" s="524"/>
      <c r="W262" s="523"/>
      <c r="X262" s="526"/>
      <c r="Y262" s="526"/>
      <c r="Z262" s="526"/>
      <c r="AA262" s="526"/>
      <c r="AB262" s="526"/>
      <c r="AC262" s="526"/>
      <c r="AD262" s="526"/>
      <c r="AE262" s="526"/>
      <c r="AF262" s="526"/>
      <c r="AG262" s="526"/>
      <c r="AH262" s="526"/>
      <c r="AI262" s="526"/>
      <c r="AJ262" s="526"/>
      <c r="AK262" s="526"/>
      <c r="AL262" s="526"/>
      <c r="AM262" s="526"/>
      <c r="AN262" s="526"/>
      <c r="AO262" s="526"/>
      <c r="AP262" s="526"/>
      <c r="AQ262" s="526"/>
      <c r="AR262" s="526"/>
      <c r="AS262" s="526"/>
      <c r="AT262" s="526"/>
      <c r="AU262" s="526"/>
      <c r="AV262" s="526"/>
      <c r="AW262" s="526"/>
      <c r="AX262" s="526"/>
      <c r="AY262" s="526"/>
      <c r="AZ262" s="526"/>
      <c r="BA262" s="526"/>
      <c r="BB262" s="526"/>
      <c r="BC262" s="526"/>
      <c r="BD262" s="526"/>
      <c r="BE262" s="526"/>
      <c r="BF262" s="526"/>
      <c r="BG262" s="526"/>
      <c r="BH262" s="526"/>
      <c r="BI262" s="526"/>
      <c r="BJ262" s="526"/>
      <c r="BK262" s="526"/>
      <c r="BL262" s="526"/>
      <c r="BM262" s="526"/>
      <c r="BN262" s="526"/>
      <c r="BO262" s="526"/>
      <c r="BP262" s="526"/>
      <c r="BQ262" s="526"/>
      <c r="BR262" s="526"/>
      <c r="BS262" s="526"/>
      <c r="BT262" s="526"/>
      <c r="BU262" s="526"/>
    </row>
    <row r="263">
      <c r="A263" s="522"/>
      <c r="B263" s="523"/>
      <c r="C263" s="523"/>
      <c r="D263" s="524"/>
      <c r="E263" s="524"/>
      <c r="F263" s="524"/>
      <c r="G263" s="524"/>
      <c r="H263" s="525"/>
      <c r="I263" s="544"/>
      <c r="J263" s="523"/>
      <c r="K263" s="523"/>
      <c r="L263" s="523"/>
      <c r="M263" s="524"/>
      <c r="N263" s="524"/>
      <c r="O263" s="524"/>
      <c r="P263" s="524"/>
      <c r="Q263" s="524"/>
      <c r="R263" s="524"/>
      <c r="S263" s="524"/>
      <c r="T263" s="524"/>
      <c r="U263" s="523"/>
      <c r="V263" s="524"/>
      <c r="W263" s="523"/>
      <c r="X263" s="526"/>
      <c r="Y263" s="526"/>
      <c r="Z263" s="526"/>
      <c r="AA263" s="526"/>
      <c r="AB263" s="526"/>
      <c r="AC263" s="526"/>
      <c r="AD263" s="526"/>
      <c r="AE263" s="526"/>
      <c r="AF263" s="526"/>
      <c r="AG263" s="526"/>
      <c r="AH263" s="526"/>
      <c r="AI263" s="526"/>
      <c r="AJ263" s="526"/>
      <c r="AK263" s="526"/>
      <c r="AL263" s="526"/>
      <c r="AM263" s="526"/>
      <c r="AN263" s="526"/>
      <c r="AO263" s="526"/>
      <c r="AP263" s="526"/>
      <c r="AQ263" s="526"/>
      <c r="AR263" s="526"/>
      <c r="AS263" s="526"/>
      <c r="AT263" s="526"/>
      <c r="AU263" s="526"/>
      <c r="AV263" s="526"/>
      <c r="AW263" s="526"/>
      <c r="AX263" s="526"/>
      <c r="AY263" s="526"/>
      <c r="AZ263" s="526"/>
      <c r="BA263" s="526"/>
      <c r="BB263" s="526"/>
      <c r="BC263" s="526"/>
      <c r="BD263" s="526"/>
      <c r="BE263" s="526"/>
      <c r="BF263" s="526"/>
      <c r="BG263" s="526"/>
      <c r="BH263" s="526"/>
      <c r="BI263" s="526"/>
      <c r="BJ263" s="526"/>
      <c r="BK263" s="526"/>
      <c r="BL263" s="526"/>
      <c r="BM263" s="526"/>
      <c r="BN263" s="526"/>
      <c r="BO263" s="526"/>
      <c r="BP263" s="526"/>
      <c r="BQ263" s="526"/>
      <c r="BR263" s="526"/>
      <c r="BS263" s="526"/>
      <c r="BT263" s="526"/>
      <c r="BU263" s="526"/>
    </row>
    <row r="264">
      <c r="A264" s="522"/>
      <c r="B264" s="523"/>
      <c r="C264" s="523"/>
      <c r="D264" s="524"/>
      <c r="E264" s="524"/>
      <c r="F264" s="524"/>
      <c r="G264" s="524"/>
      <c r="H264" s="525"/>
      <c r="I264" s="544"/>
      <c r="J264" s="523"/>
      <c r="K264" s="523"/>
      <c r="L264" s="523"/>
      <c r="M264" s="524"/>
      <c r="N264" s="524"/>
      <c r="O264" s="524"/>
      <c r="P264" s="524"/>
      <c r="Q264" s="524"/>
      <c r="R264" s="524"/>
      <c r="S264" s="524"/>
      <c r="T264" s="524"/>
      <c r="U264" s="523"/>
      <c r="V264" s="524"/>
      <c r="W264" s="523"/>
      <c r="X264" s="526"/>
      <c r="Y264" s="526"/>
      <c r="Z264" s="526"/>
      <c r="AA264" s="526"/>
      <c r="AB264" s="526"/>
      <c r="AC264" s="526"/>
      <c r="AD264" s="526"/>
      <c r="AE264" s="526"/>
      <c r="AF264" s="526"/>
      <c r="AG264" s="526"/>
      <c r="AH264" s="526"/>
      <c r="AI264" s="526"/>
      <c r="AJ264" s="526"/>
      <c r="AK264" s="526"/>
      <c r="AL264" s="526"/>
      <c r="AM264" s="526"/>
      <c r="AN264" s="526"/>
      <c r="AO264" s="526"/>
      <c r="AP264" s="526"/>
      <c r="AQ264" s="526"/>
      <c r="AR264" s="526"/>
      <c r="AS264" s="526"/>
      <c r="AT264" s="526"/>
      <c r="AU264" s="526"/>
      <c r="AV264" s="526"/>
      <c r="AW264" s="526"/>
      <c r="AX264" s="526"/>
      <c r="AY264" s="526"/>
      <c r="AZ264" s="526"/>
      <c r="BA264" s="526"/>
      <c r="BB264" s="526"/>
      <c r="BC264" s="526"/>
      <c r="BD264" s="526"/>
      <c r="BE264" s="526"/>
      <c r="BF264" s="526"/>
      <c r="BG264" s="526"/>
      <c r="BH264" s="526"/>
      <c r="BI264" s="526"/>
      <c r="BJ264" s="526"/>
      <c r="BK264" s="526"/>
      <c r="BL264" s="526"/>
      <c r="BM264" s="526"/>
      <c r="BN264" s="526"/>
      <c r="BO264" s="526"/>
      <c r="BP264" s="526"/>
      <c r="BQ264" s="526"/>
      <c r="BR264" s="526"/>
      <c r="BS264" s="526"/>
      <c r="BT264" s="526"/>
      <c r="BU264" s="526"/>
    </row>
    <row r="265">
      <c r="A265" s="522"/>
      <c r="B265" s="523"/>
      <c r="C265" s="523"/>
      <c r="D265" s="524"/>
      <c r="E265" s="524"/>
      <c r="F265" s="524"/>
      <c r="G265" s="524"/>
      <c r="H265" s="525"/>
      <c r="I265" s="544"/>
      <c r="J265" s="523"/>
      <c r="K265" s="523"/>
      <c r="L265" s="523"/>
      <c r="M265" s="524"/>
      <c r="N265" s="524"/>
      <c r="O265" s="524"/>
      <c r="P265" s="524"/>
      <c r="Q265" s="524"/>
      <c r="R265" s="524"/>
      <c r="S265" s="524"/>
      <c r="T265" s="524"/>
      <c r="U265" s="523"/>
      <c r="V265" s="524"/>
      <c r="W265" s="523"/>
      <c r="X265" s="526"/>
      <c r="Y265" s="526"/>
      <c r="Z265" s="526"/>
      <c r="AA265" s="526"/>
      <c r="AB265" s="526"/>
      <c r="AC265" s="526"/>
      <c r="AD265" s="526"/>
      <c r="AE265" s="526"/>
      <c r="AF265" s="526"/>
      <c r="AG265" s="526"/>
      <c r="AH265" s="526"/>
      <c r="AI265" s="526"/>
      <c r="AJ265" s="526"/>
      <c r="AK265" s="526"/>
      <c r="AL265" s="526"/>
      <c r="AM265" s="526"/>
      <c r="AN265" s="526"/>
      <c r="AO265" s="526"/>
      <c r="AP265" s="526"/>
      <c r="AQ265" s="526"/>
      <c r="AR265" s="526"/>
      <c r="AS265" s="526"/>
      <c r="AT265" s="526"/>
      <c r="AU265" s="526"/>
      <c r="AV265" s="526"/>
      <c r="AW265" s="526"/>
      <c r="AX265" s="526"/>
      <c r="AY265" s="526"/>
      <c r="AZ265" s="526"/>
      <c r="BA265" s="526"/>
      <c r="BB265" s="526"/>
      <c r="BC265" s="526"/>
      <c r="BD265" s="526"/>
      <c r="BE265" s="526"/>
      <c r="BF265" s="526"/>
      <c r="BG265" s="526"/>
      <c r="BH265" s="526"/>
      <c r="BI265" s="526"/>
      <c r="BJ265" s="526"/>
      <c r="BK265" s="526"/>
      <c r="BL265" s="526"/>
      <c r="BM265" s="526"/>
      <c r="BN265" s="526"/>
      <c r="BO265" s="526"/>
      <c r="BP265" s="526"/>
      <c r="BQ265" s="526"/>
      <c r="BR265" s="526"/>
      <c r="BS265" s="526"/>
      <c r="BT265" s="526"/>
      <c r="BU265" s="526"/>
    </row>
    <row r="266">
      <c r="A266" s="522"/>
      <c r="B266" s="523"/>
      <c r="C266" s="523"/>
      <c r="D266" s="524"/>
      <c r="E266" s="524"/>
      <c r="F266" s="524"/>
      <c r="G266" s="524"/>
      <c r="H266" s="525"/>
      <c r="I266" s="544"/>
      <c r="J266" s="523"/>
      <c r="K266" s="523"/>
      <c r="L266" s="523"/>
      <c r="M266" s="524"/>
      <c r="N266" s="524"/>
      <c r="O266" s="524"/>
      <c r="P266" s="524"/>
      <c r="Q266" s="524"/>
      <c r="R266" s="524"/>
      <c r="S266" s="524"/>
      <c r="T266" s="524"/>
      <c r="U266" s="523"/>
      <c r="V266" s="524"/>
      <c r="W266" s="523"/>
      <c r="X266" s="526"/>
      <c r="Y266" s="526"/>
      <c r="Z266" s="526"/>
      <c r="AA266" s="526"/>
      <c r="AB266" s="526"/>
      <c r="AC266" s="526"/>
      <c r="AD266" s="526"/>
      <c r="AE266" s="526"/>
      <c r="AF266" s="526"/>
      <c r="AG266" s="526"/>
      <c r="AH266" s="526"/>
      <c r="AI266" s="526"/>
      <c r="AJ266" s="526"/>
      <c r="AK266" s="526"/>
      <c r="AL266" s="526"/>
      <c r="AM266" s="526"/>
      <c r="AN266" s="526"/>
      <c r="AO266" s="526"/>
      <c r="AP266" s="526"/>
      <c r="AQ266" s="526"/>
      <c r="AR266" s="526"/>
      <c r="AS266" s="526"/>
      <c r="AT266" s="526"/>
      <c r="AU266" s="526"/>
      <c r="AV266" s="526"/>
      <c r="AW266" s="526"/>
      <c r="AX266" s="526"/>
      <c r="AY266" s="526"/>
      <c r="AZ266" s="526"/>
      <c r="BA266" s="526"/>
      <c r="BB266" s="526"/>
      <c r="BC266" s="526"/>
      <c r="BD266" s="526"/>
      <c r="BE266" s="526"/>
      <c r="BF266" s="526"/>
      <c r="BG266" s="526"/>
      <c r="BH266" s="526"/>
      <c r="BI266" s="526"/>
      <c r="BJ266" s="526"/>
      <c r="BK266" s="526"/>
      <c r="BL266" s="526"/>
      <c r="BM266" s="526"/>
      <c r="BN266" s="526"/>
      <c r="BO266" s="526"/>
      <c r="BP266" s="526"/>
      <c r="BQ266" s="526"/>
      <c r="BR266" s="526"/>
      <c r="BS266" s="526"/>
      <c r="BT266" s="526"/>
      <c r="BU266" s="526"/>
    </row>
    <row r="267">
      <c r="A267" s="522"/>
      <c r="B267" s="523"/>
      <c r="C267" s="523"/>
      <c r="D267" s="524"/>
      <c r="E267" s="524"/>
      <c r="F267" s="524"/>
      <c r="G267" s="524"/>
      <c r="H267" s="525"/>
      <c r="I267" s="544"/>
      <c r="J267" s="523"/>
      <c r="K267" s="523"/>
      <c r="L267" s="523"/>
      <c r="M267" s="524"/>
      <c r="N267" s="524"/>
      <c r="O267" s="524"/>
      <c r="P267" s="524"/>
      <c r="Q267" s="524"/>
      <c r="R267" s="524"/>
      <c r="S267" s="524"/>
      <c r="T267" s="524"/>
      <c r="U267" s="523"/>
      <c r="V267" s="524"/>
      <c r="W267" s="523"/>
      <c r="X267" s="526"/>
      <c r="Y267" s="526"/>
      <c r="Z267" s="526"/>
      <c r="AA267" s="526"/>
      <c r="AB267" s="526"/>
      <c r="AC267" s="526"/>
      <c r="AD267" s="526"/>
      <c r="AE267" s="526"/>
      <c r="AF267" s="526"/>
      <c r="AG267" s="526"/>
      <c r="AH267" s="526"/>
      <c r="AI267" s="526"/>
      <c r="AJ267" s="526"/>
      <c r="AK267" s="526"/>
      <c r="AL267" s="526"/>
      <c r="AM267" s="526"/>
      <c r="AN267" s="526"/>
      <c r="AO267" s="526"/>
      <c r="AP267" s="526"/>
      <c r="AQ267" s="526"/>
      <c r="AR267" s="526"/>
      <c r="AS267" s="526"/>
      <c r="AT267" s="526"/>
      <c r="AU267" s="526"/>
      <c r="AV267" s="526"/>
      <c r="AW267" s="526"/>
      <c r="AX267" s="526"/>
      <c r="AY267" s="526"/>
      <c r="AZ267" s="526"/>
      <c r="BA267" s="526"/>
      <c r="BB267" s="526"/>
      <c r="BC267" s="526"/>
      <c r="BD267" s="526"/>
      <c r="BE267" s="526"/>
      <c r="BF267" s="526"/>
      <c r="BG267" s="526"/>
      <c r="BH267" s="526"/>
      <c r="BI267" s="526"/>
      <c r="BJ267" s="526"/>
      <c r="BK267" s="526"/>
      <c r="BL267" s="526"/>
      <c r="BM267" s="526"/>
      <c r="BN267" s="526"/>
      <c r="BO267" s="526"/>
      <c r="BP267" s="526"/>
      <c r="BQ267" s="526"/>
      <c r="BR267" s="526"/>
      <c r="BS267" s="526"/>
      <c r="BT267" s="526"/>
      <c r="BU267" s="526"/>
    </row>
    <row r="268">
      <c r="A268" s="522"/>
      <c r="B268" s="523"/>
      <c r="C268" s="523"/>
      <c r="D268" s="524"/>
      <c r="E268" s="524"/>
      <c r="F268" s="524"/>
      <c r="G268" s="524"/>
      <c r="H268" s="525"/>
      <c r="I268" s="544"/>
      <c r="J268" s="523"/>
      <c r="K268" s="523"/>
      <c r="L268" s="523"/>
      <c r="M268" s="524"/>
      <c r="N268" s="524"/>
      <c r="O268" s="524"/>
      <c r="P268" s="524"/>
      <c r="Q268" s="524"/>
      <c r="R268" s="524"/>
      <c r="S268" s="524"/>
      <c r="T268" s="524"/>
      <c r="U268" s="523"/>
      <c r="V268" s="524"/>
      <c r="W268" s="523"/>
      <c r="X268" s="526"/>
      <c r="Y268" s="526"/>
      <c r="Z268" s="526"/>
      <c r="AA268" s="526"/>
      <c r="AB268" s="526"/>
      <c r="AC268" s="526"/>
      <c r="AD268" s="526"/>
      <c r="AE268" s="526"/>
      <c r="AF268" s="526"/>
      <c r="AG268" s="526"/>
      <c r="AH268" s="526"/>
      <c r="AI268" s="526"/>
      <c r="AJ268" s="526"/>
      <c r="AK268" s="526"/>
      <c r="AL268" s="526"/>
      <c r="AM268" s="526"/>
      <c r="AN268" s="526"/>
      <c r="AO268" s="526"/>
      <c r="AP268" s="526"/>
      <c r="AQ268" s="526"/>
      <c r="AR268" s="526"/>
      <c r="AS268" s="526"/>
      <c r="AT268" s="526"/>
      <c r="AU268" s="526"/>
      <c r="AV268" s="526"/>
      <c r="AW268" s="526"/>
      <c r="AX268" s="526"/>
      <c r="AY268" s="526"/>
      <c r="AZ268" s="526"/>
      <c r="BA268" s="526"/>
      <c r="BB268" s="526"/>
      <c r="BC268" s="526"/>
      <c r="BD268" s="526"/>
      <c r="BE268" s="526"/>
      <c r="BF268" s="526"/>
      <c r="BG268" s="526"/>
      <c r="BH268" s="526"/>
      <c r="BI268" s="526"/>
      <c r="BJ268" s="526"/>
      <c r="BK268" s="526"/>
      <c r="BL268" s="526"/>
      <c r="BM268" s="526"/>
      <c r="BN268" s="526"/>
      <c r="BO268" s="526"/>
      <c r="BP268" s="526"/>
      <c r="BQ268" s="526"/>
      <c r="BR268" s="526"/>
      <c r="BS268" s="526"/>
      <c r="BT268" s="526"/>
      <c r="BU268" s="526"/>
    </row>
    <row r="269">
      <c r="A269" s="522"/>
      <c r="B269" s="523"/>
      <c r="C269" s="523"/>
      <c r="D269" s="524"/>
      <c r="E269" s="524"/>
      <c r="F269" s="524"/>
      <c r="G269" s="524"/>
      <c r="H269" s="525"/>
      <c r="I269" s="544"/>
      <c r="J269" s="523"/>
      <c r="K269" s="523"/>
      <c r="L269" s="523"/>
      <c r="M269" s="524"/>
      <c r="N269" s="524"/>
      <c r="O269" s="524"/>
      <c r="P269" s="524"/>
      <c r="Q269" s="524"/>
      <c r="R269" s="524"/>
      <c r="S269" s="524"/>
      <c r="T269" s="524"/>
      <c r="U269" s="523"/>
      <c r="V269" s="524"/>
      <c r="W269" s="523"/>
      <c r="X269" s="526"/>
      <c r="Y269" s="526"/>
      <c r="Z269" s="526"/>
      <c r="AA269" s="526"/>
      <c r="AB269" s="526"/>
      <c r="AC269" s="526"/>
      <c r="AD269" s="526"/>
      <c r="AE269" s="526"/>
      <c r="AF269" s="526"/>
      <c r="AG269" s="526"/>
      <c r="AH269" s="526"/>
      <c r="AI269" s="526"/>
      <c r="AJ269" s="526"/>
      <c r="AK269" s="526"/>
      <c r="AL269" s="526"/>
      <c r="AM269" s="526"/>
      <c r="AN269" s="526"/>
      <c r="AO269" s="526"/>
      <c r="AP269" s="526"/>
      <c r="AQ269" s="526"/>
      <c r="AR269" s="526"/>
      <c r="AS269" s="526"/>
      <c r="AT269" s="526"/>
      <c r="AU269" s="526"/>
      <c r="AV269" s="526"/>
      <c r="AW269" s="526"/>
      <c r="AX269" s="526"/>
      <c r="AY269" s="526"/>
      <c r="AZ269" s="526"/>
      <c r="BA269" s="526"/>
      <c r="BB269" s="526"/>
      <c r="BC269" s="526"/>
      <c r="BD269" s="526"/>
      <c r="BE269" s="526"/>
      <c r="BF269" s="526"/>
      <c r="BG269" s="526"/>
      <c r="BH269" s="526"/>
      <c r="BI269" s="526"/>
      <c r="BJ269" s="526"/>
      <c r="BK269" s="526"/>
      <c r="BL269" s="526"/>
      <c r="BM269" s="526"/>
      <c r="BN269" s="526"/>
      <c r="BO269" s="526"/>
      <c r="BP269" s="526"/>
      <c r="BQ269" s="526"/>
      <c r="BR269" s="526"/>
      <c r="BS269" s="526"/>
      <c r="BT269" s="526"/>
      <c r="BU269" s="526"/>
    </row>
    <row r="270">
      <c r="A270" s="522"/>
      <c r="B270" s="523"/>
      <c r="C270" s="523"/>
      <c r="D270" s="524"/>
      <c r="E270" s="524"/>
      <c r="F270" s="524"/>
      <c r="G270" s="524"/>
      <c r="H270" s="525"/>
      <c r="I270" s="544"/>
      <c r="J270" s="523"/>
      <c r="K270" s="523"/>
      <c r="L270" s="523"/>
      <c r="M270" s="524"/>
      <c r="N270" s="524"/>
      <c r="O270" s="524"/>
      <c r="P270" s="524"/>
      <c r="Q270" s="524"/>
      <c r="R270" s="524"/>
      <c r="S270" s="524"/>
      <c r="T270" s="524"/>
      <c r="U270" s="523"/>
      <c r="V270" s="524"/>
      <c r="W270" s="523"/>
      <c r="X270" s="526"/>
      <c r="Y270" s="526"/>
      <c r="Z270" s="526"/>
      <c r="AA270" s="526"/>
      <c r="AB270" s="526"/>
      <c r="AC270" s="526"/>
      <c r="AD270" s="526"/>
      <c r="AE270" s="526"/>
      <c r="AF270" s="526"/>
      <c r="AG270" s="526"/>
      <c r="AH270" s="526"/>
      <c r="AI270" s="526"/>
      <c r="AJ270" s="526"/>
      <c r="AK270" s="526"/>
      <c r="AL270" s="526"/>
      <c r="AM270" s="526"/>
      <c r="AN270" s="526"/>
      <c r="AO270" s="526"/>
      <c r="AP270" s="526"/>
      <c r="AQ270" s="526"/>
      <c r="AR270" s="526"/>
      <c r="AS270" s="526"/>
      <c r="AT270" s="526"/>
      <c r="AU270" s="526"/>
      <c r="AV270" s="526"/>
      <c r="AW270" s="526"/>
      <c r="AX270" s="526"/>
      <c r="AY270" s="526"/>
      <c r="AZ270" s="526"/>
      <c r="BA270" s="526"/>
      <c r="BB270" s="526"/>
      <c r="BC270" s="526"/>
      <c r="BD270" s="526"/>
      <c r="BE270" s="526"/>
      <c r="BF270" s="526"/>
      <c r="BG270" s="526"/>
      <c r="BH270" s="526"/>
      <c r="BI270" s="526"/>
      <c r="BJ270" s="526"/>
      <c r="BK270" s="526"/>
      <c r="BL270" s="526"/>
      <c r="BM270" s="526"/>
      <c r="BN270" s="526"/>
      <c r="BO270" s="526"/>
      <c r="BP270" s="526"/>
      <c r="BQ270" s="526"/>
      <c r="BR270" s="526"/>
      <c r="BS270" s="526"/>
      <c r="BT270" s="526"/>
      <c r="BU270" s="526"/>
    </row>
    <row r="271">
      <c r="A271" s="522"/>
      <c r="B271" s="523"/>
      <c r="C271" s="523"/>
      <c r="D271" s="524"/>
      <c r="E271" s="524"/>
      <c r="F271" s="524"/>
      <c r="G271" s="524"/>
      <c r="H271" s="525"/>
      <c r="I271" s="544"/>
      <c r="J271" s="523"/>
      <c r="K271" s="523"/>
      <c r="L271" s="523"/>
      <c r="M271" s="524"/>
      <c r="N271" s="524"/>
      <c r="O271" s="524"/>
      <c r="P271" s="524"/>
      <c r="Q271" s="524"/>
      <c r="R271" s="524"/>
      <c r="S271" s="524"/>
      <c r="T271" s="524"/>
      <c r="U271" s="523"/>
      <c r="V271" s="524"/>
      <c r="W271" s="523"/>
      <c r="X271" s="526"/>
      <c r="Y271" s="526"/>
      <c r="Z271" s="526"/>
      <c r="AA271" s="526"/>
      <c r="AB271" s="526"/>
      <c r="AC271" s="526"/>
      <c r="AD271" s="526"/>
      <c r="AE271" s="526"/>
      <c r="AF271" s="526"/>
      <c r="AG271" s="526"/>
      <c r="AH271" s="526"/>
      <c r="AI271" s="526"/>
      <c r="AJ271" s="526"/>
      <c r="AK271" s="526"/>
      <c r="AL271" s="526"/>
      <c r="AM271" s="526"/>
      <c r="AN271" s="526"/>
      <c r="AO271" s="526"/>
      <c r="AP271" s="526"/>
      <c r="AQ271" s="526"/>
      <c r="AR271" s="526"/>
      <c r="AS271" s="526"/>
      <c r="AT271" s="526"/>
      <c r="AU271" s="526"/>
      <c r="AV271" s="526"/>
      <c r="AW271" s="526"/>
      <c r="AX271" s="526"/>
      <c r="AY271" s="526"/>
      <c r="AZ271" s="526"/>
      <c r="BA271" s="526"/>
      <c r="BB271" s="526"/>
      <c r="BC271" s="526"/>
      <c r="BD271" s="526"/>
      <c r="BE271" s="526"/>
      <c r="BF271" s="526"/>
      <c r="BG271" s="526"/>
      <c r="BH271" s="526"/>
      <c r="BI271" s="526"/>
      <c r="BJ271" s="526"/>
      <c r="BK271" s="526"/>
      <c r="BL271" s="526"/>
      <c r="BM271" s="526"/>
      <c r="BN271" s="526"/>
      <c r="BO271" s="526"/>
      <c r="BP271" s="526"/>
      <c r="BQ271" s="526"/>
      <c r="BR271" s="526"/>
      <c r="BS271" s="526"/>
      <c r="BT271" s="526"/>
      <c r="BU271" s="526"/>
    </row>
    <row r="272">
      <c r="A272" s="522"/>
      <c r="B272" s="523"/>
      <c r="C272" s="523"/>
      <c r="D272" s="524"/>
      <c r="E272" s="524"/>
      <c r="F272" s="524"/>
      <c r="G272" s="524"/>
      <c r="H272" s="525"/>
      <c r="I272" s="544"/>
      <c r="J272" s="523"/>
      <c r="K272" s="523"/>
      <c r="L272" s="523"/>
      <c r="M272" s="524"/>
      <c r="N272" s="524"/>
      <c r="O272" s="524"/>
      <c r="P272" s="524"/>
      <c r="Q272" s="524"/>
      <c r="R272" s="524"/>
      <c r="S272" s="524"/>
      <c r="T272" s="524"/>
      <c r="U272" s="523"/>
      <c r="V272" s="524"/>
      <c r="W272" s="523"/>
      <c r="X272" s="526"/>
      <c r="Y272" s="526"/>
      <c r="Z272" s="526"/>
      <c r="AA272" s="526"/>
      <c r="AB272" s="526"/>
      <c r="AC272" s="526"/>
      <c r="AD272" s="526"/>
      <c r="AE272" s="526"/>
      <c r="AF272" s="526"/>
      <c r="AG272" s="526"/>
      <c r="AH272" s="526"/>
      <c r="AI272" s="526"/>
      <c r="AJ272" s="526"/>
      <c r="AK272" s="526"/>
      <c r="AL272" s="526"/>
      <c r="AM272" s="526"/>
      <c r="AN272" s="526"/>
      <c r="AO272" s="526"/>
      <c r="AP272" s="526"/>
      <c r="AQ272" s="526"/>
      <c r="AR272" s="526"/>
      <c r="AS272" s="526"/>
      <c r="AT272" s="526"/>
      <c r="AU272" s="526"/>
      <c r="AV272" s="526"/>
      <c r="AW272" s="526"/>
      <c r="AX272" s="526"/>
      <c r="AY272" s="526"/>
      <c r="AZ272" s="526"/>
      <c r="BA272" s="526"/>
      <c r="BB272" s="526"/>
      <c r="BC272" s="526"/>
      <c r="BD272" s="526"/>
      <c r="BE272" s="526"/>
      <c r="BF272" s="526"/>
      <c r="BG272" s="526"/>
      <c r="BH272" s="526"/>
      <c r="BI272" s="526"/>
      <c r="BJ272" s="526"/>
      <c r="BK272" s="526"/>
      <c r="BL272" s="526"/>
      <c r="BM272" s="526"/>
      <c r="BN272" s="526"/>
      <c r="BO272" s="526"/>
      <c r="BP272" s="526"/>
      <c r="BQ272" s="526"/>
      <c r="BR272" s="526"/>
      <c r="BS272" s="526"/>
      <c r="BT272" s="526"/>
      <c r="BU272" s="526"/>
    </row>
    <row r="273">
      <c r="A273" s="522"/>
      <c r="B273" s="523"/>
      <c r="C273" s="523"/>
      <c r="D273" s="524"/>
      <c r="E273" s="524"/>
      <c r="F273" s="524"/>
      <c r="G273" s="524"/>
      <c r="H273" s="525"/>
      <c r="I273" s="544"/>
      <c r="J273" s="523"/>
      <c r="K273" s="523"/>
      <c r="L273" s="523"/>
      <c r="M273" s="524"/>
      <c r="N273" s="524"/>
      <c r="O273" s="524"/>
      <c r="P273" s="524"/>
      <c r="Q273" s="524"/>
      <c r="R273" s="524"/>
      <c r="S273" s="524"/>
      <c r="T273" s="524"/>
      <c r="U273" s="523"/>
      <c r="V273" s="524"/>
      <c r="W273" s="523"/>
      <c r="X273" s="526"/>
      <c r="Y273" s="526"/>
      <c r="Z273" s="526"/>
      <c r="AA273" s="526"/>
      <c r="AB273" s="526"/>
      <c r="AC273" s="526"/>
      <c r="AD273" s="526"/>
      <c r="AE273" s="526"/>
      <c r="AF273" s="526"/>
      <c r="AG273" s="526"/>
      <c r="AH273" s="526"/>
      <c r="AI273" s="526"/>
      <c r="AJ273" s="526"/>
      <c r="AK273" s="526"/>
      <c r="AL273" s="526"/>
      <c r="AM273" s="526"/>
      <c r="AN273" s="526"/>
      <c r="AO273" s="526"/>
      <c r="AP273" s="526"/>
      <c r="AQ273" s="526"/>
      <c r="AR273" s="526"/>
      <c r="AS273" s="526"/>
      <c r="AT273" s="526"/>
      <c r="AU273" s="526"/>
      <c r="AV273" s="526"/>
      <c r="AW273" s="526"/>
      <c r="AX273" s="526"/>
      <c r="AY273" s="526"/>
      <c r="AZ273" s="526"/>
      <c r="BA273" s="526"/>
      <c r="BB273" s="526"/>
      <c r="BC273" s="526"/>
      <c r="BD273" s="526"/>
      <c r="BE273" s="526"/>
      <c r="BF273" s="526"/>
      <c r="BG273" s="526"/>
      <c r="BH273" s="526"/>
      <c r="BI273" s="526"/>
      <c r="BJ273" s="526"/>
      <c r="BK273" s="526"/>
      <c r="BL273" s="526"/>
      <c r="BM273" s="526"/>
      <c r="BN273" s="526"/>
      <c r="BO273" s="526"/>
      <c r="BP273" s="526"/>
      <c r="BQ273" s="526"/>
      <c r="BR273" s="526"/>
      <c r="BS273" s="526"/>
      <c r="BT273" s="526"/>
      <c r="BU273" s="526"/>
    </row>
    <row r="274">
      <c r="A274" s="522"/>
      <c r="B274" s="523"/>
      <c r="C274" s="523"/>
      <c r="D274" s="524"/>
      <c r="E274" s="524"/>
      <c r="F274" s="524"/>
      <c r="G274" s="524"/>
      <c r="H274" s="525"/>
      <c r="I274" s="544"/>
      <c r="J274" s="523"/>
      <c r="K274" s="523"/>
      <c r="L274" s="523"/>
      <c r="M274" s="524"/>
      <c r="N274" s="524"/>
      <c r="O274" s="524"/>
      <c r="P274" s="524"/>
      <c r="Q274" s="524"/>
      <c r="R274" s="524"/>
      <c r="S274" s="524"/>
      <c r="T274" s="524"/>
      <c r="U274" s="523"/>
      <c r="V274" s="524"/>
      <c r="W274" s="523"/>
      <c r="X274" s="526"/>
      <c r="Y274" s="526"/>
      <c r="Z274" s="526"/>
      <c r="AA274" s="526"/>
      <c r="AB274" s="526"/>
      <c r="AC274" s="526"/>
      <c r="AD274" s="526"/>
      <c r="AE274" s="526"/>
      <c r="AF274" s="526"/>
      <c r="AG274" s="526"/>
      <c r="AH274" s="526"/>
      <c r="AI274" s="526"/>
      <c r="AJ274" s="526"/>
      <c r="AK274" s="526"/>
      <c r="AL274" s="526"/>
      <c r="AM274" s="526"/>
      <c r="AN274" s="526"/>
      <c r="AO274" s="526"/>
      <c r="AP274" s="526"/>
      <c r="AQ274" s="526"/>
      <c r="AR274" s="526"/>
      <c r="AS274" s="526"/>
      <c r="AT274" s="526"/>
      <c r="AU274" s="526"/>
      <c r="AV274" s="526"/>
      <c r="AW274" s="526"/>
      <c r="AX274" s="526"/>
      <c r="AY274" s="526"/>
      <c r="AZ274" s="526"/>
      <c r="BA274" s="526"/>
      <c r="BB274" s="526"/>
      <c r="BC274" s="526"/>
      <c r="BD274" s="526"/>
      <c r="BE274" s="526"/>
      <c r="BF274" s="526"/>
      <c r="BG274" s="526"/>
      <c r="BH274" s="526"/>
      <c r="BI274" s="526"/>
      <c r="BJ274" s="526"/>
      <c r="BK274" s="526"/>
      <c r="BL274" s="526"/>
      <c r="BM274" s="526"/>
      <c r="BN274" s="526"/>
      <c r="BO274" s="526"/>
      <c r="BP274" s="526"/>
      <c r="BQ274" s="526"/>
      <c r="BR274" s="526"/>
      <c r="BS274" s="526"/>
      <c r="BT274" s="526"/>
      <c r="BU274" s="526"/>
    </row>
    <row r="275">
      <c r="A275" s="522"/>
      <c r="B275" s="523"/>
      <c r="C275" s="523"/>
      <c r="D275" s="524"/>
      <c r="E275" s="524"/>
      <c r="F275" s="524"/>
      <c r="G275" s="524"/>
      <c r="H275" s="525"/>
      <c r="I275" s="544"/>
      <c r="J275" s="523"/>
      <c r="K275" s="523"/>
      <c r="L275" s="523"/>
      <c r="M275" s="524"/>
      <c r="N275" s="524"/>
      <c r="O275" s="524"/>
      <c r="P275" s="524"/>
      <c r="Q275" s="524"/>
      <c r="R275" s="524"/>
      <c r="S275" s="524"/>
      <c r="T275" s="524"/>
      <c r="U275" s="523"/>
      <c r="V275" s="524"/>
      <c r="W275" s="523"/>
      <c r="X275" s="526"/>
      <c r="Y275" s="526"/>
      <c r="Z275" s="526"/>
      <c r="AA275" s="526"/>
      <c r="AB275" s="526"/>
      <c r="AC275" s="526"/>
      <c r="AD275" s="526"/>
      <c r="AE275" s="526"/>
      <c r="AF275" s="526"/>
      <c r="AG275" s="526"/>
      <c r="AH275" s="526"/>
      <c r="AI275" s="526"/>
      <c r="AJ275" s="526"/>
      <c r="AK275" s="526"/>
      <c r="AL275" s="526"/>
      <c r="AM275" s="526"/>
      <c r="AN275" s="526"/>
      <c r="AO275" s="526"/>
      <c r="AP275" s="526"/>
      <c r="AQ275" s="526"/>
      <c r="AR275" s="526"/>
      <c r="AS275" s="526"/>
      <c r="AT275" s="526"/>
      <c r="AU275" s="526"/>
      <c r="AV275" s="526"/>
      <c r="AW275" s="526"/>
      <c r="AX275" s="526"/>
      <c r="AY275" s="526"/>
      <c r="AZ275" s="526"/>
      <c r="BA275" s="526"/>
      <c r="BB275" s="526"/>
      <c r="BC275" s="526"/>
      <c r="BD275" s="526"/>
      <c r="BE275" s="526"/>
      <c r="BF275" s="526"/>
      <c r="BG275" s="526"/>
      <c r="BH275" s="526"/>
      <c r="BI275" s="526"/>
      <c r="BJ275" s="526"/>
      <c r="BK275" s="526"/>
      <c r="BL275" s="526"/>
      <c r="BM275" s="526"/>
      <c r="BN275" s="526"/>
      <c r="BO275" s="526"/>
      <c r="BP275" s="526"/>
      <c r="BQ275" s="526"/>
      <c r="BR275" s="526"/>
      <c r="BS275" s="526"/>
      <c r="BT275" s="526"/>
      <c r="BU275" s="526"/>
    </row>
    <row r="276">
      <c r="A276" s="522"/>
      <c r="B276" s="523"/>
      <c r="C276" s="523"/>
      <c r="D276" s="524"/>
      <c r="E276" s="524"/>
      <c r="F276" s="524"/>
      <c r="G276" s="524"/>
      <c r="H276" s="525"/>
      <c r="I276" s="544"/>
      <c r="J276" s="523"/>
      <c r="K276" s="523"/>
      <c r="L276" s="523"/>
      <c r="M276" s="524"/>
      <c r="N276" s="524"/>
      <c r="O276" s="524"/>
      <c r="P276" s="524"/>
      <c r="Q276" s="524"/>
      <c r="R276" s="524"/>
      <c r="S276" s="524"/>
      <c r="T276" s="524"/>
      <c r="U276" s="523"/>
      <c r="V276" s="524"/>
      <c r="W276" s="523"/>
      <c r="X276" s="526"/>
      <c r="Y276" s="526"/>
      <c r="Z276" s="526"/>
      <c r="AA276" s="526"/>
      <c r="AB276" s="526"/>
      <c r="AC276" s="526"/>
      <c r="AD276" s="526"/>
      <c r="AE276" s="526"/>
      <c r="AF276" s="526"/>
      <c r="AG276" s="526"/>
      <c r="AH276" s="526"/>
      <c r="AI276" s="526"/>
      <c r="AJ276" s="526"/>
      <c r="AK276" s="526"/>
      <c r="AL276" s="526"/>
      <c r="AM276" s="526"/>
      <c r="AN276" s="526"/>
      <c r="AO276" s="526"/>
      <c r="AP276" s="526"/>
      <c r="AQ276" s="526"/>
      <c r="AR276" s="526"/>
      <c r="AS276" s="526"/>
      <c r="AT276" s="526"/>
      <c r="AU276" s="526"/>
      <c r="AV276" s="526"/>
      <c r="AW276" s="526"/>
      <c r="AX276" s="526"/>
      <c r="AY276" s="526"/>
      <c r="AZ276" s="526"/>
      <c r="BA276" s="526"/>
      <c r="BB276" s="526"/>
      <c r="BC276" s="526"/>
      <c r="BD276" s="526"/>
      <c r="BE276" s="526"/>
      <c r="BF276" s="526"/>
      <c r="BG276" s="526"/>
      <c r="BH276" s="526"/>
      <c r="BI276" s="526"/>
      <c r="BJ276" s="526"/>
      <c r="BK276" s="526"/>
      <c r="BL276" s="526"/>
      <c r="BM276" s="526"/>
      <c r="BN276" s="526"/>
      <c r="BO276" s="526"/>
      <c r="BP276" s="526"/>
      <c r="BQ276" s="526"/>
      <c r="BR276" s="526"/>
      <c r="BS276" s="526"/>
      <c r="BT276" s="526"/>
      <c r="BU276" s="526"/>
    </row>
    <row r="277">
      <c r="A277" s="522"/>
      <c r="B277" s="523"/>
      <c r="C277" s="523"/>
      <c r="D277" s="524"/>
      <c r="E277" s="524"/>
      <c r="F277" s="524"/>
      <c r="G277" s="524"/>
      <c r="H277" s="525"/>
      <c r="I277" s="544"/>
      <c r="J277" s="523"/>
      <c r="K277" s="523"/>
      <c r="L277" s="523"/>
      <c r="M277" s="524"/>
      <c r="N277" s="524"/>
      <c r="O277" s="524"/>
      <c r="P277" s="524"/>
      <c r="Q277" s="524"/>
      <c r="R277" s="524"/>
      <c r="S277" s="524"/>
      <c r="T277" s="524"/>
      <c r="U277" s="523"/>
      <c r="V277" s="524"/>
      <c r="W277" s="523"/>
      <c r="X277" s="526"/>
      <c r="Y277" s="526"/>
      <c r="Z277" s="526"/>
      <c r="AA277" s="526"/>
      <c r="AB277" s="526"/>
      <c r="AC277" s="526"/>
      <c r="AD277" s="526"/>
      <c r="AE277" s="526"/>
      <c r="AF277" s="526"/>
      <c r="AG277" s="526"/>
      <c r="AH277" s="526"/>
      <c r="AI277" s="526"/>
      <c r="AJ277" s="526"/>
      <c r="AK277" s="526"/>
      <c r="AL277" s="526"/>
      <c r="AM277" s="526"/>
      <c r="AN277" s="526"/>
      <c r="AO277" s="526"/>
      <c r="AP277" s="526"/>
      <c r="AQ277" s="526"/>
      <c r="AR277" s="526"/>
      <c r="AS277" s="526"/>
      <c r="AT277" s="526"/>
      <c r="AU277" s="526"/>
      <c r="AV277" s="526"/>
      <c r="AW277" s="526"/>
      <c r="AX277" s="526"/>
      <c r="AY277" s="526"/>
      <c r="AZ277" s="526"/>
      <c r="BA277" s="526"/>
      <c r="BB277" s="526"/>
      <c r="BC277" s="526"/>
      <c r="BD277" s="526"/>
      <c r="BE277" s="526"/>
      <c r="BF277" s="526"/>
      <c r="BG277" s="526"/>
      <c r="BH277" s="526"/>
      <c r="BI277" s="526"/>
      <c r="BJ277" s="526"/>
      <c r="BK277" s="526"/>
      <c r="BL277" s="526"/>
      <c r="BM277" s="526"/>
      <c r="BN277" s="526"/>
      <c r="BO277" s="526"/>
      <c r="BP277" s="526"/>
      <c r="BQ277" s="526"/>
      <c r="BR277" s="526"/>
      <c r="BS277" s="526"/>
      <c r="BT277" s="526"/>
      <c r="BU277" s="526"/>
    </row>
    <row r="278">
      <c r="A278" s="522"/>
      <c r="B278" s="523"/>
      <c r="C278" s="523"/>
      <c r="D278" s="524"/>
      <c r="E278" s="524"/>
      <c r="F278" s="524"/>
      <c r="G278" s="524"/>
      <c r="H278" s="525"/>
      <c r="I278" s="544"/>
      <c r="J278" s="523"/>
      <c r="K278" s="523"/>
      <c r="L278" s="523"/>
      <c r="M278" s="524"/>
      <c r="N278" s="524"/>
      <c r="O278" s="524"/>
      <c r="P278" s="524"/>
      <c r="Q278" s="524"/>
      <c r="R278" s="524"/>
      <c r="S278" s="524"/>
      <c r="T278" s="524"/>
      <c r="U278" s="523"/>
      <c r="V278" s="524"/>
      <c r="W278" s="523"/>
      <c r="X278" s="526"/>
      <c r="Y278" s="526"/>
      <c r="Z278" s="526"/>
      <c r="AA278" s="526"/>
      <c r="AB278" s="526"/>
      <c r="AC278" s="526"/>
      <c r="AD278" s="526"/>
      <c r="AE278" s="526"/>
      <c r="AF278" s="526"/>
      <c r="AG278" s="526"/>
      <c r="AH278" s="526"/>
      <c r="AI278" s="526"/>
      <c r="AJ278" s="526"/>
      <c r="AK278" s="526"/>
      <c r="AL278" s="526"/>
      <c r="AM278" s="526"/>
      <c r="AN278" s="526"/>
      <c r="AO278" s="526"/>
      <c r="AP278" s="526"/>
      <c r="AQ278" s="526"/>
      <c r="AR278" s="526"/>
      <c r="AS278" s="526"/>
      <c r="AT278" s="526"/>
      <c r="AU278" s="526"/>
      <c r="AV278" s="526"/>
      <c r="AW278" s="526"/>
      <c r="AX278" s="526"/>
      <c r="AY278" s="526"/>
      <c r="AZ278" s="526"/>
      <c r="BA278" s="526"/>
      <c r="BB278" s="526"/>
      <c r="BC278" s="526"/>
      <c r="BD278" s="526"/>
      <c r="BE278" s="526"/>
      <c r="BF278" s="526"/>
      <c r="BG278" s="526"/>
      <c r="BH278" s="526"/>
      <c r="BI278" s="526"/>
      <c r="BJ278" s="526"/>
      <c r="BK278" s="526"/>
      <c r="BL278" s="526"/>
      <c r="BM278" s="526"/>
      <c r="BN278" s="526"/>
      <c r="BO278" s="526"/>
      <c r="BP278" s="526"/>
      <c r="BQ278" s="526"/>
      <c r="BR278" s="526"/>
      <c r="BS278" s="526"/>
      <c r="BT278" s="526"/>
      <c r="BU278" s="526"/>
    </row>
    <row r="279">
      <c r="A279" s="522"/>
      <c r="B279" s="523"/>
      <c r="C279" s="523"/>
      <c r="D279" s="524"/>
      <c r="E279" s="524"/>
      <c r="F279" s="524"/>
      <c r="G279" s="524"/>
      <c r="H279" s="525"/>
      <c r="I279" s="544"/>
      <c r="J279" s="523"/>
      <c r="K279" s="523"/>
      <c r="L279" s="523"/>
      <c r="M279" s="524"/>
      <c r="N279" s="524"/>
      <c r="O279" s="524"/>
      <c r="P279" s="524"/>
      <c r="Q279" s="524"/>
      <c r="R279" s="524"/>
      <c r="S279" s="524"/>
      <c r="T279" s="524"/>
      <c r="U279" s="523"/>
      <c r="V279" s="524"/>
      <c r="W279" s="523"/>
      <c r="X279" s="526"/>
      <c r="Y279" s="526"/>
      <c r="Z279" s="526"/>
      <c r="AA279" s="526"/>
      <c r="AB279" s="526"/>
      <c r="AC279" s="526"/>
      <c r="AD279" s="526"/>
      <c r="AE279" s="526"/>
      <c r="AF279" s="526"/>
      <c r="AG279" s="526"/>
      <c r="AH279" s="526"/>
      <c r="AI279" s="526"/>
      <c r="AJ279" s="526"/>
      <c r="AK279" s="526"/>
      <c r="AL279" s="526"/>
      <c r="AM279" s="526"/>
      <c r="AN279" s="526"/>
      <c r="AO279" s="526"/>
      <c r="AP279" s="526"/>
      <c r="AQ279" s="526"/>
      <c r="AR279" s="526"/>
      <c r="AS279" s="526"/>
      <c r="AT279" s="526"/>
      <c r="AU279" s="526"/>
      <c r="AV279" s="526"/>
      <c r="AW279" s="526"/>
      <c r="AX279" s="526"/>
      <c r="AY279" s="526"/>
      <c r="AZ279" s="526"/>
      <c r="BA279" s="526"/>
      <c r="BB279" s="526"/>
      <c r="BC279" s="526"/>
      <c r="BD279" s="526"/>
      <c r="BE279" s="526"/>
      <c r="BF279" s="526"/>
      <c r="BG279" s="526"/>
      <c r="BH279" s="526"/>
      <c r="BI279" s="526"/>
      <c r="BJ279" s="526"/>
      <c r="BK279" s="526"/>
      <c r="BL279" s="526"/>
      <c r="BM279" s="526"/>
      <c r="BN279" s="526"/>
      <c r="BO279" s="526"/>
      <c r="BP279" s="526"/>
      <c r="BQ279" s="526"/>
      <c r="BR279" s="526"/>
      <c r="BS279" s="526"/>
      <c r="BT279" s="526"/>
      <c r="BU279" s="526"/>
    </row>
    <row r="280">
      <c r="A280" s="522"/>
      <c r="B280" s="523"/>
      <c r="C280" s="523"/>
      <c r="D280" s="524"/>
      <c r="E280" s="524"/>
      <c r="F280" s="524"/>
      <c r="G280" s="524"/>
      <c r="H280" s="525"/>
      <c r="I280" s="544"/>
      <c r="J280" s="523"/>
      <c r="K280" s="523"/>
      <c r="L280" s="523"/>
      <c r="M280" s="524"/>
      <c r="N280" s="524"/>
      <c r="O280" s="524"/>
      <c r="P280" s="524"/>
      <c r="Q280" s="524"/>
      <c r="R280" s="524"/>
      <c r="S280" s="524"/>
      <c r="T280" s="524"/>
      <c r="U280" s="523"/>
      <c r="V280" s="524"/>
      <c r="W280" s="523"/>
      <c r="X280" s="526"/>
      <c r="Y280" s="526"/>
      <c r="Z280" s="526"/>
      <c r="AA280" s="526"/>
      <c r="AB280" s="526"/>
      <c r="AC280" s="526"/>
      <c r="AD280" s="526"/>
      <c r="AE280" s="526"/>
      <c r="AF280" s="526"/>
      <c r="AG280" s="526"/>
      <c r="AH280" s="526"/>
      <c r="AI280" s="526"/>
      <c r="AJ280" s="526"/>
      <c r="AK280" s="526"/>
      <c r="AL280" s="526"/>
      <c r="AM280" s="526"/>
      <c r="AN280" s="526"/>
      <c r="AO280" s="526"/>
      <c r="AP280" s="526"/>
      <c r="AQ280" s="526"/>
      <c r="AR280" s="526"/>
      <c r="AS280" s="526"/>
      <c r="AT280" s="526"/>
      <c r="AU280" s="526"/>
      <c r="AV280" s="526"/>
      <c r="AW280" s="526"/>
      <c r="AX280" s="526"/>
      <c r="AY280" s="526"/>
      <c r="AZ280" s="526"/>
      <c r="BA280" s="526"/>
      <c r="BB280" s="526"/>
      <c r="BC280" s="526"/>
      <c r="BD280" s="526"/>
      <c r="BE280" s="526"/>
      <c r="BF280" s="526"/>
      <c r="BG280" s="526"/>
      <c r="BH280" s="526"/>
      <c r="BI280" s="526"/>
      <c r="BJ280" s="526"/>
      <c r="BK280" s="526"/>
      <c r="BL280" s="526"/>
      <c r="BM280" s="526"/>
      <c r="BN280" s="526"/>
      <c r="BO280" s="526"/>
      <c r="BP280" s="526"/>
      <c r="BQ280" s="526"/>
      <c r="BR280" s="526"/>
      <c r="BS280" s="526"/>
      <c r="BT280" s="526"/>
      <c r="BU280" s="526"/>
    </row>
    <row r="281">
      <c r="A281" s="522"/>
      <c r="B281" s="523"/>
      <c r="C281" s="523"/>
      <c r="D281" s="524"/>
      <c r="E281" s="524"/>
      <c r="F281" s="524"/>
      <c r="G281" s="524"/>
      <c r="H281" s="525"/>
      <c r="I281" s="544"/>
      <c r="J281" s="523"/>
      <c r="K281" s="523"/>
      <c r="L281" s="523"/>
      <c r="M281" s="524"/>
      <c r="N281" s="524"/>
      <c r="O281" s="524"/>
      <c r="P281" s="524"/>
      <c r="Q281" s="524"/>
      <c r="R281" s="524"/>
      <c r="S281" s="524"/>
      <c r="T281" s="524"/>
      <c r="U281" s="523"/>
      <c r="V281" s="524"/>
      <c r="W281" s="523"/>
      <c r="X281" s="526"/>
      <c r="Y281" s="526"/>
      <c r="Z281" s="526"/>
      <c r="AA281" s="526"/>
      <c r="AB281" s="526"/>
      <c r="AC281" s="526"/>
      <c r="AD281" s="526"/>
      <c r="AE281" s="526"/>
      <c r="AF281" s="526"/>
      <c r="AG281" s="526"/>
      <c r="AH281" s="526"/>
      <c r="AI281" s="526"/>
      <c r="AJ281" s="526"/>
      <c r="AK281" s="526"/>
      <c r="AL281" s="526"/>
      <c r="AM281" s="526"/>
      <c r="AN281" s="526"/>
      <c r="AO281" s="526"/>
      <c r="AP281" s="526"/>
      <c r="AQ281" s="526"/>
      <c r="AR281" s="526"/>
      <c r="AS281" s="526"/>
      <c r="AT281" s="526"/>
      <c r="AU281" s="526"/>
      <c r="AV281" s="526"/>
      <c r="AW281" s="526"/>
      <c r="AX281" s="526"/>
      <c r="AY281" s="526"/>
      <c r="AZ281" s="526"/>
      <c r="BA281" s="526"/>
      <c r="BB281" s="526"/>
      <c r="BC281" s="526"/>
      <c r="BD281" s="526"/>
      <c r="BE281" s="526"/>
      <c r="BF281" s="526"/>
      <c r="BG281" s="526"/>
      <c r="BH281" s="526"/>
      <c r="BI281" s="526"/>
      <c r="BJ281" s="526"/>
      <c r="BK281" s="526"/>
      <c r="BL281" s="526"/>
      <c r="BM281" s="526"/>
      <c r="BN281" s="526"/>
      <c r="BO281" s="526"/>
      <c r="BP281" s="526"/>
      <c r="BQ281" s="526"/>
      <c r="BR281" s="526"/>
      <c r="BS281" s="526"/>
      <c r="BT281" s="526"/>
      <c r="BU281" s="526"/>
    </row>
    <row r="282">
      <c r="A282" s="522"/>
      <c r="B282" s="523"/>
      <c r="C282" s="523"/>
      <c r="D282" s="524"/>
      <c r="E282" s="524"/>
      <c r="F282" s="524"/>
      <c r="G282" s="524"/>
      <c r="H282" s="525"/>
      <c r="I282" s="544"/>
      <c r="J282" s="523"/>
      <c r="K282" s="523"/>
      <c r="L282" s="523"/>
      <c r="M282" s="524"/>
      <c r="N282" s="524"/>
      <c r="O282" s="524"/>
      <c r="P282" s="524"/>
      <c r="Q282" s="524"/>
      <c r="R282" s="524"/>
      <c r="S282" s="524"/>
      <c r="T282" s="524"/>
      <c r="U282" s="523"/>
      <c r="V282" s="524"/>
      <c r="W282" s="523"/>
      <c r="X282" s="526"/>
      <c r="Y282" s="526"/>
      <c r="Z282" s="526"/>
      <c r="AA282" s="526"/>
      <c r="AB282" s="526"/>
      <c r="AC282" s="526"/>
      <c r="AD282" s="526"/>
      <c r="AE282" s="526"/>
      <c r="AF282" s="526"/>
      <c r="AG282" s="526"/>
      <c r="AH282" s="526"/>
      <c r="AI282" s="526"/>
      <c r="AJ282" s="526"/>
      <c r="AK282" s="526"/>
      <c r="AL282" s="526"/>
      <c r="AM282" s="526"/>
      <c r="AN282" s="526"/>
      <c r="AO282" s="526"/>
      <c r="AP282" s="526"/>
      <c r="AQ282" s="526"/>
      <c r="AR282" s="526"/>
      <c r="AS282" s="526"/>
      <c r="AT282" s="526"/>
      <c r="AU282" s="526"/>
      <c r="AV282" s="526"/>
      <c r="AW282" s="526"/>
      <c r="AX282" s="526"/>
      <c r="AY282" s="526"/>
      <c r="AZ282" s="526"/>
      <c r="BA282" s="526"/>
      <c r="BB282" s="526"/>
      <c r="BC282" s="526"/>
      <c r="BD282" s="526"/>
      <c r="BE282" s="526"/>
      <c r="BF282" s="526"/>
      <c r="BG282" s="526"/>
      <c r="BH282" s="526"/>
      <c r="BI282" s="526"/>
      <c r="BJ282" s="526"/>
      <c r="BK282" s="526"/>
      <c r="BL282" s="526"/>
      <c r="BM282" s="526"/>
      <c r="BN282" s="526"/>
      <c r="BO282" s="526"/>
      <c r="BP282" s="526"/>
      <c r="BQ282" s="526"/>
      <c r="BR282" s="526"/>
      <c r="BS282" s="526"/>
      <c r="BT282" s="526"/>
      <c r="BU282" s="526"/>
    </row>
    <row r="283">
      <c r="A283" s="522"/>
      <c r="B283" s="523"/>
      <c r="C283" s="523"/>
      <c r="D283" s="524"/>
      <c r="E283" s="524"/>
      <c r="F283" s="524"/>
      <c r="G283" s="524"/>
      <c r="H283" s="525"/>
      <c r="I283" s="544"/>
      <c r="J283" s="523"/>
      <c r="K283" s="523"/>
      <c r="L283" s="523"/>
      <c r="M283" s="524"/>
      <c r="N283" s="524"/>
      <c r="O283" s="524"/>
      <c r="P283" s="524"/>
      <c r="Q283" s="524"/>
      <c r="R283" s="524"/>
      <c r="S283" s="524"/>
      <c r="T283" s="524"/>
      <c r="U283" s="523"/>
      <c r="V283" s="524"/>
      <c r="W283" s="523"/>
      <c r="X283" s="526"/>
      <c r="Y283" s="526"/>
      <c r="Z283" s="526"/>
      <c r="AA283" s="526"/>
      <c r="AB283" s="526"/>
      <c r="AC283" s="526"/>
      <c r="AD283" s="526"/>
      <c r="AE283" s="526"/>
      <c r="AF283" s="526"/>
      <c r="AG283" s="526"/>
      <c r="AH283" s="526"/>
      <c r="AI283" s="526"/>
      <c r="AJ283" s="526"/>
      <c r="AK283" s="526"/>
      <c r="AL283" s="526"/>
      <c r="AM283" s="526"/>
      <c r="AN283" s="526"/>
      <c r="AO283" s="526"/>
      <c r="AP283" s="526"/>
      <c r="AQ283" s="526"/>
      <c r="AR283" s="526"/>
      <c r="AS283" s="526"/>
      <c r="AT283" s="526"/>
      <c r="AU283" s="526"/>
      <c r="AV283" s="526"/>
      <c r="AW283" s="526"/>
      <c r="AX283" s="526"/>
      <c r="AY283" s="526"/>
      <c r="AZ283" s="526"/>
      <c r="BA283" s="526"/>
      <c r="BB283" s="526"/>
      <c r="BC283" s="526"/>
      <c r="BD283" s="526"/>
      <c r="BE283" s="526"/>
      <c r="BF283" s="526"/>
      <c r="BG283" s="526"/>
      <c r="BH283" s="526"/>
      <c r="BI283" s="526"/>
      <c r="BJ283" s="526"/>
      <c r="BK283" s="526"/>
      <c r="BL283" s="526"/>
      <c r="BM283" s="526"/>
      <c r="BN283" s="526"/>
      <c r="BO283" s="526"/>
      <c r="BP283" s="526"/>
      <c r="BQ283" s="526"/>
      <c r="BR283" s="526"/>
      <c r="BS283" s="526"/>
      <c r="BT283" s="526"/>
      <c r="BU283" s="526"/>
    </row>
    <row r="284">
      <c r="A284" s="522"/>
      <c r="B284" s="523"/>
      <c r="C284" s="523"/>
      <c r="D284" s="524"/>
      <c r="E284" s="524"/>
      <c r="F284" s="524"/>
      <c r="G284" s="524"/>
      <c r="H284" s="525"/>
      <c r="I284" s="544"/>
      <c r="J284" s="523"/>
      <c r="K284" s="523"/>
      <c r="L284" s="523"/>
      <c r="M284" s="524"/>
      <c r="N284" s="524"/>
      <c r="O284" s="524"/>
      <c r="P284" s="524"/>
      <c r="Q284" s="524"/>
      <c r="R284" s="524"/>
      <c r="S284" s="524"/>
      <c r="T284" s="524"/>
      <c r="U284" s="523"/>
      <c r="V284" s="524"/>
      <c r="W284" s="523"/>
      <c r="X284" s="526"/>
      <c r="Y284" s="526"/>
      <c r="Z284" s="526"/>
      <c r="AA284" s="526"/>
      <c r="AB284" s="526"/>
      <c r="AC284" s="526"/>
      <c r="AD284" s="526"/>
      <c r="AE284" s="526"/>
      <c r="AF284" s="526"/>
      <c r="AG284" s="526"/>
      <c r="AH284" s="526"/>
      <c r="AI284" s="526"/>
      <c r="AJ284" s="526"/>
      <c r="AK284" s="526"/>
      <c r="AL284" s="526"/>
      <c r="AM284" s="526"/>
      <c r="AN284" s="526"/>
      <c r="AO284" s="526"/>
      <c r="AP284" s="526"/>
      <c r="AQ284" s="526"/>
      <c r="AR284" s="526"/>
      <c r="AS284" s="526"/>
      <c r="AT284" s="526"/>
      <c r="AU284" s="526"/>
      <c r="AV284" s="526"/>
      <c r="AW284" s="526"/>
      <c r="AX284" s="526"/>
      <c r="AY284" s="526"/>
      <c r="AZ284" s="526"/>
      <c r="BA284" s="526"/>
      <c r="BB284" s="526"/>
      <c r="BC284" s="526"/>
      <c r="BD284" s="526"/>
      <c r="BE284" s="526"/>
      <c r="BF284" s="526"/>
      <c r="BG284" s="526"/>
      <c r="BH284" s="526"/>
      <c r="BI284" s="526"/>
      <c r="BJ284" s="526"/>
      <c r="BK284" s="526"/>
      <c r="BL284" s="526"/>
      <c r="BM284" s="526"/>
      <c r="BN284" s="526"/>
      <c r="BO284" s="526"/>
      <c r="BP284" s="526"/>
      <c r="BQ284" s="526"/>
      <c r="BR284" s="526"/>
      <c r="BS284" s="526"/>
      <c r="BT284" s="526"/>
      <c r="BU284" s="526"/>
    </row>
    <row r="285">
      <c r="A285" s="522"/>
      <c r="B285" s="523"/>
      <c r="C285" s="523"/>
      <c r="D285" s="524"/>
      <c r="E285" s="524"/>
      <c r="F285" s="524"/>
      <c r="G285" s="524"/>
      <c r="H285" s="525"/>
      <c r="I285" s="544"/>
      <c r="J285" s="523"/>
      <c r="K285" s="523"/>
      <c r="L285" s="523"/>
      <c r="M285" s="524"/>
      <c r="N285" s="524"/>
      <c r="O285" s="524"/>
      <c r="P285" s="524"/>
      <c r="Q285" s="524"/>
      <c r="R285" s="524"/>
      <c r="S285" s="524"/>
      <c r="T285" s="524"/>
      <c r="U285" s="523"/>
      <c r="V285" s="524"/>
      <c r="W285" s="523"/>
      <c r="X285" s="526"/>
      <c r="Y285" s="526"/>
      <c r="Z285" s="526"/>
      <c r="AA285" s="526"/>
      <c r="AB285" s="526"/>
      <c r="AC285" s="526"/>
      <c r="AD285" s="526"/>
      <c r="AE285" s="526"/>
      <c r="AF285" s="526"/>
      <c r="AG285" s="526"/>
      <c r="AH285" s="526"/>
      <c r="AI285" s="526"/>
      <c r="AJ285" s="526"/>
      <c r="AK285" s="526"/>
      <c r="AL285" s="526"/>
      <c r="AM285" s="526"/>
      <c r="AN285" s="526"/>
      <c r="AO285" s="526"/>
      <c r="AP285" s="526"/>
      <c r="AQ285" s="526"/>
      <c r="AR285" s="526"/>
      <c r="AS285" s="526"/>
      <c r="AT285" s="526"/>
      <c r="AU285" s="526"/>
      <c r="AV285" s="526"/>
      <c r="AW285" s="526"/>
      <c r="AX285" s="526"/>
      <c r="AY285" s="526"/>
      <c r="AZ285" s="526"/>
      <c r="BA285" s="526"/>
      <c r="BB285" s="526"/>
      <c r="BC285" s="526"/>
      <c r="BD285" s="526"/>
      <c r="BE285" s="526"/>
      <c r="BF285" s="526"/>
      <c r="BG285" s="526"/>
      <c r="BH285" s="526"/>
      <c r="BI285" s="526"/>
      <c r="BJ285" s="526"/>
      <c r="BK285" s="526"/>
      <c r="BL285" s="526"/>
      <c r="BM285" s="526"/>
      <c r="BN285" s="526"/>
      <c r="BO285" s="526"/>
      <c r="BP285" s="526"/>
      <c r="BQ285" s="526"/>
      <c r="BR285" s="526"/>
      <c r="BS285" s="526"/>
      <c r="BT285" s="526"/>
      <c r="BU285" s="526"/>
    </row>
    <row r="286">
      <c r="A286" s="522"/>
      <c r="B286" s="523"/>
      <c r="C286" s="523"/>
      <c r="D286" s="524"/>
      <c r="E286" s="524"/>
      <c r="F286" s="524"/>
      <c r="G286" s="524"/>
      <c r="H286" s="525"/>
      <c r="I286" s="544"/>
      <c r="J286" s="523"/>
      <c r="K286" s="523"/>
      <c r="L286" s="523"/>
      <c r="M286" s="524"/>
      <c r="N286" s="524"/>
      <c r="O286" s="524"/>
      <c r="P286" s="524"/>
      <c r="Q286" s="524"/>
      <c r="R286" s="524"/>
      <c r="S286" s="524"/>
      <c r="T286" s="524"/>
      <c r="U286" s="523"/>
      <c r="V286" s="524"/>
      <c r="W286" s="523"/>
      <c r="X286" s="526"/>
      <c r="Y286" s="526"/>
      <c r="Z286" s="526"/>
      <c r="AA286" s="526"/>
      <c r="AB286" s="526"/>
      <c r="AC286" s="526"/>
      <c r="AD286" s="526"/>
      <c r="AE286" s="526"/>
      <c r="AF286" s="526"/>
      <c r="AG286" s="526"/>
      <c r="AH286" s="526"/>
      <c r="AI286" s="526"/>
      <c r="AJ286" s="526"/>
      <c r="AK286" s="526"/>
      <c r="AL286" s="526"/>
      <c r="AM286" s="526"/>
      <c r="AN286" s="526"/>
      <c r="AO286" s="526"/>
      <c r="AP286" s="526"/>
      <c r="AQ286" s="526"/>
      <c r="AR286" s="526"/>
      <c r="AS286" s="526"/>
      <c r="AT286" s="526"/>
      <c r="AU286" s="526"/>
      <c r="AV286" s="526"/>
      <c r="AW286" s="526"/>
      <c r="AX286" s="526"/>
      <c r="AY286" s="526"/>
      <c r="AZ286" s="526"/>
      <c r="BA286" s="526"/>
      <c r="BB286" s="526"/>
      <c r="BC286" s="526"/>
      <c r="BD286" s="526"/>
      <c r="BE286" s="526"/>
      <c r="BF286" s="526"/>
      <c r="BG286" s="526"/>
      <c r="BH286" s="526"/>
      <c r="BI286" s="526"/>
      <c r="BJ286" s="526"/>
      <c r="BK286" s="526"/>
      <c r="BL286" s="526"/>
      <c r="BM286" s="526"/>
      <c r="BN286" s="526"/>
      <c r="BO286" s="526"/>
      <c r="BP286" s="526"/>
      <c r="BQ286" s="526"/>
      <c r="BR286" s="526"/>
      <c r="BS286" s="526"/>
      <c r="BT286" s="526"/>
      <c r="BU286" s="526"/>
    </row>
    <row r="287">
      <c r="A287" s="522"/>
      <c r="B287" s="523"/>
      <c r="C287" s="523"/>
      <c r="D287" s="524"/>
      <c r="E287" s="524"/>
      <c r="F287" s="524"/>
      <c r="G287" s="524"/>
      <c r="H287" s="525"/>
      <c r="I287" s="544"/>
      <c r="J287" s="523"/>
      <c r="K287" s="523"/>
      <c r="L287" s="523"/>
      <c r="M287" s="524"/>
      <c r="N287" s="524"/>
      <c r="O287" s="524"/>
      <c r="P287" s="524"/>
      <c r="Q287" s="524"/>
      <c r="R287" s="524"/>
      <c r="S287" s="524"/>
      <c r="T287" s="524"/>
      <c r="U287" s="523"/>
      <c r="V287" s="524"/>
      <c r="W287" s="523"/>
      <c r="X287" s="526"/>
      <c r="Y287" s="526"/>
      <c r="Z287" s="526"/>
      <c r="AA287" s="526"/>
      <c r="AB287" s="526"/>
      <c r="AC287" s="526"/>
      <c r="AD287" s="526"/>
      <c r="AE287" s="526"/>
      <c r="AF287" s="526"/>
      <c r="AG287" s="526"/>
      <c r="AH287" s="526"/>
      <c r="AI287" s="526"/>
      <c r="AJ287" s="526"/>
      <c r="AK287" s="526"/>
      <c r="AL287" s="526"/>
      <c r="AM287" s="526"/>
      <c r="AN287" s="526"/>
      <c r="AO287" s="526"/>
      <c r="AP287" s="526"/>
      <c r="AQ287" s="526"/>
      <c r="AR287" s="526"/>
      <c r="AS287" s="526"/>
      <c r="AT287" s="526"/>
      <c r="AU287" s="526"/>
      <c r="AV287" s="526"/>
      <c r="AW287" s="526"/>
      <c r="AX287" s="526"/>
      <c r="AY287" s="526"/>
      <c r="AZ287" s="526"/>
      <c r="BA287" s="526"/>
      <c r="BB287" s="526"/>
      <c r="BC287" s="526"/>
      <c r="BD287" s="526"/>
      <c r="BE287" s="526"/>
      <c r="BF287" s="526"/>
      <c r="BG287" s="526"/>
      <c r="BH287" s="526"/>
      <c r="BI287" s="526"/>
      <c r="BJ287" s="526"/>
      <c r="BK287" s="526"/>
      <c r="BL287" s="526"/>
      <c r="BM287" s="526"/>
      <c r="BN287" s="526"/>
      <c r="BO287" s="526"/>
      <c r="BP287" s="526"/>
      <c r="BQ287" s="526"/>
      <c r="BR287" s="526"/>
      <c r="BS287" s="526"/>
      <c r="BT287" s="526"/>
      <c r="BU287" s="526"/>
    </row>
    <row r="288">
      <c r="A288" s="522"/>
      <c r="B288" s="523"/>
      <c r="C288" s="523"/>
      <c r="D288" s="524"/>
      <c r="E288" s="524"/>
      <c r="F288" s="524"/>
      <c r="G288" s="524"/>
      <c r="H288" s="525"/>
      <c r="I288" s="544"/>
      <c r="J288" s="523"/>
      <c r="K288" s="523"/>
      <c r="L288" s="523"/>
      <c r="M288" s="524"/>
      <c r="N288" s="524"/>
      <c r="O288" s="524"/>
      <c r="P288" s="524"/>
      <c r="Q288" s="524"/>
      <c r="R288" s="524"/>
      <c r="S288" s="524"/>
      <c r="T288" s="524"/>
      <c r="U288" s="523"/>
      <c r="V288" s="524"/>
      <c r="W288" s="523"/>
      <c r="X288" s="526"/>
      <c r="Y288" s="526"/>
      <c r="Z288" s="526"/>
      <c r="AA288" s="526"/>
      <c r="AB288" s="526"/>
      <c r="AC288" s="526"/>
      <c r="AD288" s="526"/>
      <c r="AE288" s="526"/>
      <c r="AF288" s="526"/>
      <c r="AG288" s="526"/>
      <c r="AH288" s="526"/>
      <c r="AI288" s="526"/>
      <c r="AJ288" s="526"/>
      <c r="AK288" s="526"/>
      <c r="AL288" s="526"/>
      <c r="AM288" s="526"/>
      <c r="AN288" s="526"/>
      <c r="AO288" s="526"/>
      <c r="AP288" s="526"/>
      <c r="AQ288" s="526"/>
      <c r="AR288" s="526"/>
      <c r="AS288" s="526"/>
      <c r="AT288" s="526"/>
      <c r="AU288" s="526"/>
      <c r="AV288" s="526"/>
      <c r="AW288" s="526"/>
      <c r="AX288" s="526"/>
      <c r="AY288" s="526"/>
      <c r="AZ288" s="526"/>
      <c r="BA288" s="526"/>
      <c r="BB288" s="526"/>
      <c r="BC288" s="526"/>
      <c r="BD288" s="526"/>
      <c r="BE288" s="526"/>
      <c r="BF288" s="526"/>
      <c r="BG288" s="526"/>
      <c r="BH288" s="526"/>
      <c r="BI288" s="526"/>
      <c r="BJ288" s="526"/>
      <c r="BK288" s="526"/>
      <c r="BL288" s="526"/>
      <c r="BM288" s="526"/>
      <c r="BN288" s="526"/>
      <c r="BO288" s="526"/>
      <c r="BP288" s="526"/>
      <c r="BQ288" s="526"/>
      <c r="BR288" s="526"/>
      <c r="BS288" s="526"/>
      <c r="BT288" s="526"/>
      <c r="BU288" s="526"/>
    </row>
    <row r="289">
      <c r="A289" s="522"/>
      <c r="B289" s="523"/>
      <c r="C289" s="523"/>
      <c r="D289" s="524"/>
      <c r="E289" s="524"/>
      <c r="F289" s="524"/>
      <c r="G289" s="524"/>
      <c r="H289" s="525"/>
      <c r="I289" s="544"/>
      <c r="J289" s="523"/>
      <c r="K289" s="523"/>
      <c r="L289" s="523"/>
      <c r="M289" s="524"/>
      <c r="N289" s="524"/>
      <c r="O289" s="524"/>
      <c r="P289" s="524"/>
      <c r="Q289" s="524"/>
      <c r="R289" s="524"/>
      <c r="S289" s="524"/>
      <c r="T289" s="524"/>
      <c r="U289" s="523"/>
      <c r="V289" s="524"/>
      <c r="W289" s="523"/>
      <c r="X289" s="526"/>
      <c r="Y289" s="526"/>
      <c r="Z289" s="526"/>
      <c r="AA289" s="526"/>
      <c r="AB289" s="526"/>
      <c r="AC289" s="526"/>
      <c r="AD289" s="526"/>
      <c r="AE289" s="526"/>
      <c r="AF289" s="526"/>
      <c r="AG289" s="526"/>
      <c r="AH289" s="526"/>
      <c r="AI289" s="526"/>
      <c r="AJ289" s="526"/>
      <c r="AK289" s="526"/>
      <c r="AL289" s="526"/>
      <c r="AM289" s="526"/>
      <c r="AN289" s="526"/>
      <c r="AO289" s="526"/>
      <c r="AP289" s="526"/>
      <c r="AQ289" s="526"/>
      <c r="AR289" s="526"/>
      <c r="AS289" s="526"/>
      <c r="AT289" s="526"/>
      <c r="AU289" s="526"/>
      <c r="AV289" s="526"/>
      <c r="AW289" s="526"/>
      <c r="AX289" s="526"/>
      <c r="AY289" s="526"/>
      <c r="AZ289" s="526"/>
      <c r="BA289" s="526"/>
      <c r="BB289" s="526"/>
      <c r="BC289" s="526"/>
      <c r="BD289" s="526"/>
      <c r="BE289" s="526"/>
      <c r="BF289" s="526"/>
      <c r="BG289" s="526"/>
      <c r="BH289" s="526"/>
      <c r="BI289" s="526"/>
      <c r="BJ289" s="526"/>
      <c r="BK289" s="526"/>
      <c r="BL289" s="526"/>
      <c r="BM289" s="526"/>
      <c r="BN289" s="526"/>
      <c r="BO289" s="526"/>
      <c r="BP289" s="526"/>
      <c r="BQ289" s="526"/>
      <c r="BR289" s="526"/>
      <c r="BS289" s="526"/>
      <c r="BT289" s="526"/>
      <c r="BU289" s="526"/>
    </row>
    <row r="290">
      <c r="A290" s="522"/>
      <c r="B290" s="523"/>
      <c r="C290" s="523"/>
      <c r="D290" s="524"/>
      <c r="E290" s="524"/>
      <c r="F290" s="524"/>
      <c r="G290" s="524"/>
      <c r="H290" s="525"/>
      <c r="I290" s="544"/>
      <c r="J290" s="523"/>
      <c r="K290" s="523"/>
      <c r="L290" s="523"/>
      <c r="M290" s="524"/>
      <c r="N290" s="524"/>
      <c r="O290" s="524"/>
      <c r="P290" s="524"/>
      <c r="Q290" s="524"/>
      <c r="R290" s="524"/>
      <c r="S290" s="524"/>
      <c r="T290" s="524"/>
      <c r="U290" s="523"/>
      <c r="V290" s="524"/>
      <c r="W290" s="523"/>
      <c r="X290" s="526"/>
      <c r="Y290" s="526"/>
      <c r="Z290" s="526"/>
      <c r="AA290" s="526"/>
      <c r="AB290" s="526"/>
      <c r="AC290" s="526"/>
      <c r="AD290" s="526"/>
      <c r="AE290" s="526"/>
      <c r="AF290" s="526"/>
      <c r="AG290" s="526"/>
      <c r="AH290" s="526"/>
      <c r="AI290" s="526"/>
      <c r="AJ290" s="526"/>
      <c r="AK290" s="526"/>
      <c r="AL290" s="526"/>
      <c r="AM290" s="526"/>
      <c r="AN290" s="526"/>
      <c r="AO290" s="526"/>
      <c r="AP290" s="526"/>
      <c r="AQ290" s="526"/>
      <c r="AR290" s="526"/>
      <c r="AS290" s="526"/>
      <c r="AT290" s="526"/>
      <c r="AU290" s="526"/>
      <c r="AV290" s="526"/>
      <c r="AW290" s="526"/>
      <c r="AX290" s="526"/>
      <c r="AY290" s="526"/>
      <c r="AZ290" s="526"/>
      <c r="BA290" s="526"/>
      <c r="BB290" s="526"/>
      <c r="BC290" s="526"/>
      <c r="BD290" s="526"/>
      <c r="BE290" s="526"/>
      <c r="BF290" s="526"/>
      <c r="BG290" s="526"/>
      <c r="BH290" s="526"/>
      <c r="BI290" s="526"/>
      <c r="BJ290" s="526"/>
      <c r="BK290" s="526"/>
      <c r="BL290" s="526"/>
      <c r="BM290" s="526"/>
      <c r="BN290" s="526"/>
      <c r="BO290" s="526"/>
      <c r="BP290" s="526"/>
      <c r="BQ290" s="526"/>
      <c r="BR290" s="526"/>
      <c r="BS290" s="526"/>
      <c r="BT290" s="526"/>
      <c r="BU290" s="526"/>
    </row>
    <row r="291">
      <c r="A291" s="522"/>
      <c r="B291" s="523"/>
      <c r="C291" s="523"/>
      <c r="D291" s="524"/>
      <c r="E291" s="524"/>
      <c r="F291" s="524"/>
      <c r="G291" s="524"/>
      <c r="H291" s="525"/>
      <c r="I291" s="544"/>
      <c r="J291" s="523"/>
      <c r="K291" s="523"/>
      <c r="L291" s="523"/>
      <c r="M291" s="524"/>
      <c r="N291" s="524"/>
      <c r="O291" s="524"/>
      <c r="P291" s="524"/>
      <c r="Q291" s="524"/>
      <c r="R291" s="524"/>
      <c r="S291" s="524"/>
      <c r="T291" s="524"/>
      <c r="U291" s="523"/>
      <c r="V291" s="524"/>
      <c r="W291" s="523"/>
      <c r="X291" s="526"/>
      <c r="Y291" s="526"/>
      <c r="Z291" s="526"/>
      <c r="AA291" s="526"/>
      <c r="AB291" s="526"/>
      <c r="AC291" s="526"/>
      <c r="AD291" s="526"/>
      <c r="AE291" s="526"/>
      <c r="AF291" s="526"/>
      <c r="AG291" s="526"/>
      <c r="AH291" s="526"/>
      <c r="AI291" s="526"/>
      <c r="AJ291" s="526"/>
      <c r="AK291" s="526"/>
      <c r="AL291" s="526"/>
      <c r="AM291" s="526"/>
      <c r="AN291" s="526"/>
      <c r="AO291" s="526"/>
      <c r="AP291" s="526"/>
      <c r="AQ291" s="526"/>
      <c r="AR291" s="526"/>
      <c r="AS291" s="526"/>
      <c r="AT291" s="526"/>
      <c r="AU291" s="526"/>
      <c r="AV291" s="526"/>
      <c r="AW291" s="526"/>
      <c r="AX291" s="526"/>
      <c r="AY291" s="526"/>
      <c r="AZ291" s="526"/>
      <c r="BA291" s="526"/>
      <c r="BB291" s="526"/>
      <c r="BC291" s="526"/>
      <c r="BD291" s="526"/>
      <c r="BE291" s="526"/>
      <c r="BF291" s="526"/>
      <c r="BG291" s="526"/>
      <c r="BH291" s="526"/>
      <c r="BI291" s="526"/>
      <c r="BJ291" s="526"/>
      <c r="BK291" s="526"/>
      <c r="BL291" s="526"/>
      <c r="BM291" s="526"/>
      <c r="BN291" s="526"/>
      <c r="BO291" s="526"/>
      <c r="BP291" s="526"/>
      <c r="BQ291" s="526"/>
      <c r="BR291" s="526"/>
      <c r="BS291" s="526"/>
      <c r="BT291" s="526"/>
      <c r="BU291" s="526"/>
    </row>
    <row r="292">
      <c r="A292" s="522"/>
      <c r="B292" s="523"/>
      <c r="C292" s="523"/>
      <c r="D292" s="524"/>
      <c r="E292" s="524"/>
      <c r="F292" s="524"/>
      <c r="G292" s="524"/>
      <c r="H292" s="525"/>
      <c r="I292" s="544"/>
      <c r="J292" s="523"/>
      <c r="K292" s="523"/>
      <c r="L292" s="523"/>
      <c r="M292" s="524"/>
      <c r="N292" s="524"/>
      <c r="O292" s="524"/>
      <c r="P292" s="524"/>
      <c r="Q292" s="524"/>
      <c r="R292" s="524"/>
      <c r="S292" s="524"/>
      <c r="T292" s="524"/>
      <c r="U292" s="523"/>
      <c r="V292" s="524"/>
      <c r="W292" s="523"/>
      <c r="X292" s="526"/>
      <c r="Y292" s="526"/>
      <c r="Z292" s="526"/>
      <c r="AA292" s="526"/>
      <c r="AB292" s="526"/>
      <c r="AC292" s="526"/>
      <c r="AD292" s="526"/>
      <c r="AE292" s="526"/>
      <c r="AF292" s="526"/>
      <c r="AG292" s="526"/>
      <c r="AH292" s="526"/>
      <c r="AI292" s="526"/>
      <c r="AJ292" s="526"/>
      <c r="AK292" s="526"/>
      <c r="AL292" s="526"/>
      <c r="AM292" s="526"/>
      <c r="AN292" s="526"/>
      <c r="AO292" s="526"/>
      <c r="AP292" s="526"/>
      <c r="AQ292" s="526"/>
      <c r="AR292" s="526"/>
      <c r="AS292" s="526"/>
      <c r="AT292" s="526"/>
      <c r="AU292" s="526"/>
      <c r="AV292" s="526"/>
      <c r="AW292" s="526"/>
      <c r="AX292" s="526"/>
      <c r="AY292" s="526"/>
      <c r="AZ292" s="526"/>
      <c r="BA292" s="526"/>
      <c r="BB292" s="526"/>
      <c r="BC292" s="526"/>
      <c r="BD292" s="526"/>
      <c r="BE292" s="526"/>
      <c r="BF292" s="526"/>
      <c r="BG292" s="526"/>
      <c r="BH292" s="526"/>
      <c r="BI292" s="526"/>
      <c r="BJ292" s="526"/>
      <c r="BK292" s="526"/>
      <c r="BL292" s="526"/>
      <c r="BM292" s="526"/>
      <c r="BN292" s="526"/>
      <c r="BO292" s="526"/>
      <c r="BP292" s="526"/>
      <c r="BQ292" s="526"/>
      <c r="BR292" s="526"/>
      <c r="BS292" s="526"/>
      <c r="BT292" s="526"/>
      <c r="BU292" s="526"/>
    </row>
    <row r="293">
      <c r="A293" s="522"/>
      <c r="B293" s="523"/>
      <c r="C293" s="523"/>
      <c r="D293" s="524"/>
      <c r="E293" s="524"/>
      <c r="F293" s="524"/>
      <c r="G293" s="524"/>
      <c r="H293" s="525"/>
      <c r="I293" s="544"/>
      <c r="J293" s="523"/>
      <c r="K293" s="523"/>
      <c r="L293" s="523"/>
      <c r="M293" s="524"/>
      <c r="N293" s="524"/>
      <c r="O293" s="524"/>
      <c r="P293" s="524"/>
      <c r="Q293" s="524"/>
      <c r="R293" s="524"/>
      <c r="S293" s="524"/>
      <c r="T293" s="524"/>
      <c r="U293" s="523"/>
      <c r="V293" s="524"/>
      <c r="W293" s="523"/>
      <c r="X293" s="526"/>
      <c r="Y293" s="526"/>
      <c r="Z293" s="526"/>
      <c r="AA293" s="526"/>
      <c r="AB293" s="526"/>
      <c r="AC293" s="526"/>
      <c r="AD293" s="526"/>
      <c r="AE293" s="526"/>
      <c r="AF293" s="526"/>
      <c r="AG293" s="526"/>
      <c r="AH293" s="526"/>
      <c r="AI293" s="526"/>
      <c r="AJ293" s="526"/>
      <c r="AK293" s="526"/>
      <c r="AL293" s="526"/>
      <c r="AM293" s="526"/>
      <c r="AN293" s="526"/>
      <c r="AO293" s="526"/>
      <c r="AP293" s="526"/>
      <c r="AQ293" s="526"/>
      <c r="AR293" s="526"/>
      <c r="AS293" s="526"/>
      <c r="AT293" s="526"/>
      <c r="AU293" s="526"/>
      <c r="AV293" s="526"/>
      <c r="AW293" s="526"/>
      <c r="AX293" s="526"/>
      <c r="AY293" s="526"/>
      <c r="AZ293" s="526"/>
      <c r="BA293" s="526"/>
      <c r="BB293" s="526"/>
      <c r="BC293" s="526"/>
      <c r="BD293" s="526"/>
      <c r="BE293" s="526"/>
      <c r="BF293" s="526"/>
      <c r="BG293" s="526"/>
      <c r="BH293" s="526"/>
      <c r="BI293" s="526"/>
      <c r="BJ293" s="526"/>
      <c r="BK293" s="526"/>
      <c r="BL293" s="526"/>
      <c r="BM293" s="526"/>
      <c r="BN293" s="526"/>
      <c r="BO293" s="526"/>
      <c r="BP293" s="526"/>
      <c r="BQ293" s="526"/>
      <c r="BR293" s="526"/>
      <c r="BS293" s="526"/>
      <c r="BT293" s="526"/>
      <c r="BU293" s="526"/>
    </row>
    <row r="294">
      <c r="A294" s="522"/>
      <c r="B294" s="523"/>
      <c r="C294" s="523"/>
      <c r="D294" s="524"/>
      <c r="E294" s="524"/>
      <c r="F294" s="524"/>
      <c r="G294" s="524"/>
      <c r="H294" s="525"/>
      <c r="I294" s="544"/>
      <c r="J294" s="523"/>
      <c r="K294" s="523"/>
      <c r="L294" s="523"/>
      <c r="M294" s="524"/>
      <c r="N294" s="524"/>
      <c r="O294" s="524"/>
      <c r="P294" s="524"/>
      <c r="Q294" s="524"/>
      <c r="R294" s="524"/>
      <c r="S294" s="524"/>
      <c r="T294" s="524"/>
      <c r="U294" s="523"/>
      <c r="V294" s="524"/>
      <c r="W294" s="523"/>
      <c r="X294" s="526"/>
      <c r="Y294" s="526"/>
      <c r="Z294" s="526"/>
      <c r="AA294" s="526"/>
      <c r="AB294" s="526"/>
      <c r="AC294" s="526"/>
      <c r="AD294" s="526"/>
      <c r="AE294" s="526"/>
      <c r="AF294" s="526"/>
      <c r="AG294" s="526"/>
      <c r="AH294" s="526"/>
      <c r="AI294" s="526"/>
      <c r="AJ294" s="526"/>
      <c r="AK294" s="526"/>
      <c r="AL294" s="526"/>
      <c r="AM294" s="526"/>
      <c r="AN294" s="526"/>
      <c r="AO294" s="526"/>
      <c r="AP294" s="526"/>
      <c r="AQ294" s="526"/>
      <c r="AR294" s="526"/>
      <c r="AS294" s="526"/>
      <c r="AT294" s="526"/>
      <c r="AU294" s="526"/>
      <c r="AV294" s="526"/>
      <c r="AW294" s="526"/>
      <c r="AX294" s="526"/>
      <c r="AY294" s="526"/>
      <c r="AZ294" s="526"/>
      <c r="BA294" s="526"/>
      <c r="BB294" s="526"/>
      <c r="BC294" s="526"/>
      <c r="BD294" s="526"/>
      <c r="BE294" s="526"/>
      <c r="BF294" s="526"/>
      <c r="BG294" s="526"/>
      <c r="BH294" s="526"/>
      <c r="BI294" s="526"/>
      <c r="BJ294" s="526"/>
      <c r="BK294" s="526"/>
      <c r="BL294" s="526"/>
      <c r="BM294" s="526"/>
      <c r="BN294" s="526"/>
      <c r="BO294" s="526"/>
      <c r="BP294" s="526"/>
      <c r="BQ294" s="526"/>
      <c r="BR294" s="526"/>
      <c r="BS294" s="526"/>
      <c r="BT294" s="526"/>
      <c r="BU294" s="526"/>
    </row>
    <row r="295">
      <c r="A295" s="522"/>
      <c r="B295" s="523"/>
      <c r="C295" s="523"/>
      <c r="D295" s="524"/>
      <c r="E295" s="524"/>
      <c r="F295" s="524"/>
      <c r="G295" s="524"/>
      <c r="H295" s="525"/>
      <c r="I295" s="544"/>
      <c r="J295" s="523"/>
      <c r="K295" s="523"/>
      <c r="L295" s="523"/>
      <c r="M295" s="524"/>
      <c r="N295" s="524"/>
      <c r="O295" s="524"/>
      <c r="P295" s="524"/>
      <c r="Q295" s="524"/>
      <c r="R295" s="524"/>
      <c r="S295" s="524"/>
      <c r="T295" s="524"/>
      <c r="U295" s="523"/>
      <c r="V295" s="524"/>
      <c r="W295" s="523"/>
      <c r="X295" s="526"/>
      <c r="Y295" s="526"/>
      <c r="Z295" s="526"/>
      <c r="AA295" s="526"/>
      <c r="AB295" s="526"/>
      <c r="AC295" s="526"/>
      <c r="AD295" s="526"/>
      <c r="AE295" s="526"/>
      <c r="AF295" s="526"/>
      <c r="AG295" s="526"/>
      <c r="AH295" s="526"/>
      <c r="AI295" s="526"/>
      <c r="AJ295" s="526"/>
      <c r="AK295" s="526"/>
      <c r="AL295" s="526"/>
      <c r="AM295" s="526"/>
      <c r="AN295" s="526"/>
      <c r="AO295" s="526"/>
      <c r="AP295" s="526"/>
      <c r="AQ295" s="526"/>
      <c r="AR295" s="526"/>
      <c r="AS295" s="526"/>
      <c r="AT295" s="526"/>
      <c r="AU295" s="526"/>
      <c r="AV295" s="526"/>
      <c r="AW295" s="526"/>
      <c r="AX295" s="526"/>
      <c r="AY295" s="526"/>
      <c r="AZ295" s="526"/>
      <c r="BA295" s="526"/>
      <c r="BB295" s="526"/>
      <c r="BC295" s="526"/>
      <c r="BD295" s="526"/>
      <c r="BE295" s="526"/>
      <c r="BF295" s="526"/>
      <c r="BG295" s="526"/>
      <c r="BH295" s="526"/>
      <c r="BI295" s="526"/>
      <c r="BJ295" s="526"/>
      <c r="BK295" s="526"/>
      <c r="BL295" s="526"/>
      <c r="BM295" s="526"/>
      <c r="BN295" s="526"/>
      <c r="BO295" s="526"/>
      <c r="BP295" s="526"/>
      <c r="BQ295" s="526"/>
      <c r="BR295" s="526"/>
      <c r="BS295" s="526"/>
      <c r="BT295" s="526"/>
      <c r="BU295" s="526"/>
    </row>
    <row r="296">
      <c r="A296" s="522"/>
      <c r="B296" s="523"/>
      <c r="C296" s="523"/>
      <c r="D296" s="524"/>
      <c r="E296" s="524"/>
      <c r="F296" s="524"/>
      <c r="G296" s="524"/>
      <c r="H296" s="525"/>
      <c r="I296" s="544"/>
      <c r="J296" s="523"/>
      <c r="K296" s="523"/>
      <c r="L296" s="523"/>
      <c r="M296" s="524"/>
      <c r="N296" s="524"/>
      <c r="O296" s="524"/>
      <c r="P296" s="524"/>
      <c r="Q296" s="524"/>
      <c r="R296" s="524"/>
      <c r="S296" s="524"/>
      <c r="T296" s="524"/>
      <c r="U296" s="523"/>
      <c r="V296" s="524"/>
      <c r="W296" s="523"/>
      <c r="X296" s="526"/>
      <c r="Y296" s="526"/>
      <c r="Z296" s="526"/>
      <c r="AA296" s="526"/>
      <c r="AB296" s="526"/>
      <c r="AC296" s="526"/>
      <c r="AD296" s="526"/>
      <c r="AE296" s="526"/>
      <c r="AF296" s="526"/>
      <c r="AG296" s="526"/>
      <c r="AH296" s="526"/>
      <c r="AI296" s="526"/>
      <c r="AJ296" s="526"/>
      <c r="AK296" s="526"/>
      <c r="AL296" s="526"/>
      <c r="AM296" s="526"/>
      <c r="AN296" s="526"/>
      <c r="AO296" s="526"/>
      <c r="AP296" s="526"/>
      <c r="AQ296" s="526"/>
      <c r="AR296" s="526"/>
      <c r="AS296" s="526"/>
      <c r="AT296" s="526"/>
      <c r="AU296" s="526"/>
      <c r="AV296" s="526"/>
      <c r="AW296" s="526"/>
      <c r="AX296" s="526"/>
      <c r="AY296" s="526"/>
      <c r="AZ296" s="526"/>
      <c r="BA296" s="526"/>
      <c r="BB296" s="526"/>
      <c r="BC296" s="526"/>
      <c r="BD296" s="526"/>
      <c r="BE296" s="526"/>
      <c r="BF296" s="526"/>
      <c r="BG296" s="526"/>
      <c r="BH296" s="526"/>
      <c r="BI296" s="526"/>
      <c r="BJ296" s="526"/>
      <c r="BK296" s="526"/>
      <c r="BL296" s="526"/>
      <c r="BM296" s="526"/>
      <c r="BN296" s="526"/>
      <c r="BO296" s="526"/>
      <c r="BP296" s="526"/>
      <c r="BQ296" s="526"/>
      <c r="BR296" s="526"/>
      <c r="BS296" s="526"/>
      <c r="BT296" s="526"/>
      <c r="BU296" s="526"/>
    </row>
    <row r="297">
      <c r="A297" s="522"/>
      <c r="B297" s="523"/>
      <c r="C297" s="523"/>
      <c r="D297" s="524"/>
      <c r="E297" s="524"/>
      <c r="F297" s="524"/>
      <c r="G297" s="524"/>
      <c r="H297" s="525"/>
      <c r="I297" s="544"/>
      <c r="J297" s="523"/>
      <c r="K297" s="523"/>
      <c r="L297" s="523"/>
      <c r="M297" s="524"/>
      <c r="N297" s="524"/>
      <c r="O297" s="524"/>
      <c r="P297" s="524"/>
      <c r="Q297" s="524"/>
      <c r="R297" s="524"/>
      <c r="S297" s="524"/>
      <c r="T297" s="524"/>
      <c r="U297" s="523"/>
      <c r="V297" s="524"/>
      <c r="W297" s="523"/>
      <c r="X297" s="526"/>
      <c r="Y297" s="526"/>
      <c r="Z297" s="526"/>
      <c r="AA297" s="526"/>
      <c r="AB297" s="526"/>
      <c r="AC297" s="526"/>
      <c r="AD297" s="526"/>
      <c r="AE297" s="526"/>
      <c r="AF297" s="526"/>
      <c r="AG297" s="526"/>
      <c r="AH297" s="526"/>
      <c r="AI297" s="526"/>
      <c r="AJ297" s="526"/>
      <c r="AK297" s="526"/>
      <c r="AL297" s="526"/>
      <c r="AM297" s="526"/>
      <c r="AN297" s="526"/>
      <c r="AO297" s="526"/>
      <c r="AP297" s="526"/>
      <c r="AQ297" s="526"/>
      <c r="AR297" s="526"/>
      <c r="AS297" s="526"/>
      <c r="AT297" s="526"/>
      <c r="AU297" s="526"/>
      <c r="AV297" s="526"/>
      <c r="AW297" s="526"/>
      <c r="AX297" s="526"/>
      <c r="AY297" s="526"/>
      <c r="AZ297" s="526"/>
      <c r="BA297" s="526"/>
      <c r="BB297" s="526"/>
      <c r="BC297" s="526"/>
      <c r="BD297" s="526"/>
      <c r="BE297" s="526"/>
      <c r="BF297" s="526"/>
      <c r="BG297" s="526"/>
      <c r="BH297" s="526"/>
      <c r="BI297" s="526"/>
      <c r="BJ297" s="526"/>
      <c r="BK297" s="526"/>
      <c r="BL297" s="526"/>
      <c r="BM297" s="526"/>
      <c r="BN297" s="526"/>
      <c r="BO297" s="526"/>
      <c r="BP297" s="526"/>
      <c r="BQ297" s="526"/>
      <c r="BR297" s="526"/>
      <c r="BS297" s="526"/>
      <c r="BT297" s="526"/>
      <c r="BU297" s="526"/>
    </row>
    <row r="298">
      <c r="A298" s="522"/>
      <c r="B298" s="523"/>
      <c r="C298" s="523"/>
      <c r="D298" s="524"/>
      <c r="E298" s="524"/>
      <c r="F298" s="524"/>
      <c r="G298" s="524"/>
      <c r="H298" s="525"/>
      <c r="I298" s="544"/>
      <c r="J298" s="523"/>
      <c r="K298" s="523"/>
      <c r="L298" s="523"/>
      <c r="M298" s="524"/>
      <c r="N298" s="524"/>
      <c r="O298" s="524"/>
      <c r="P298" s="524"/>
      <c r="Q298" s="524"/>
      <c r="R298" s="524"/>
      <c r="S298" s="524"/>
      <c r="T298" s="524"/>
      <c r="U298" s="523"/>
      <c r="V298" s="524"/>
      <c r="W298" s="523"/>
      <c r="X298" s="526"/>
      <c r="Y298" s="526"/>
      <c r="Z298" s="526"/>
      <c r="AA298" s="526"/>
      <c r="AB298" s="526"/>
      <c r="AC298" s="526"/>
      <c r="AD298" s="526"/>
      <c r="AE298" s="526"/>
      <c r="AF298" s="526"/>
      <c r="AG298" s="526"/>
      <c r="AH298" s="526"/>
      <c r="AI298" s="526"/>
      <c r="AJ298" s="526"/>
      <c r="AK298" s="526"/>
      <c r="AL298" s="526"/>
      <c r="AM298" s="526"/>
      <c r="AN298" s="526"/>
      <c r="AO298" s="526"/>
      <c r="AP298" s="526"/>
      <c r="AQ298" s="526"/>
      <c r="AR298" s="526"/>
      <c r="AS298" s="526"/>
      <c r="AT298" s="526"/>
      <c r="AU298" s="526"/>
      <c r="AV298" s="526"/>
      <c r="AW298" s="526"/>
      <c r="AX298" s="526"/>
      <c r="AY298" s="526"/>
      <c r="AZ298" s="526"/>
      <c r="BA298" s="526"/>
      <c r="BB298" s="526"/>
      <c r="BC298" s="526"/>
      <c r="BD298" s="526"/>
      <c r="BE298" s="526"/>
      <c r="BF298" s="526"/>
      <c r="BG298" s="526"/>
      <c r="BH298" s="526"/>
      <c r="BI298" s="526"/>
      <c r="BJ298" s="526"/>
      <c r="BK298" s="526"/>
      <c r="BL298" s="526"/>
      <c r="BM298" s="526"/>
      <c r="BN298" s="526"/>
      <c r="BO298" s="526"/>
      <c r="BP298" s="526"/>
      <c r="BQ298" s="526"/>
      <c r="BR298" s="526"/>
      <c r="BS298" s="526"/>
      <c r="BT298" s="526"/>
      <c r="BU298" s="526"/>
    </row>
    <row r="299">
      <c r="A299" s="522"/>
      <c r="B299" s="523"/>
      <c r="C299" s="523"/>
      <c r="D299" s="524"/>
      <c r="E299" s="524"/>
      <c r="F299" s="524"/>
      <c r="G299" s="524"/>
      <c r="H299" s="525"/>
      <c r="I299" s="544"/>
      <c r="J299" s="523"/>
      <c r="K299" s="523"/>
      <c r="L299" s="523"/>
      <c r="M299" s="524"/>
      <c r="N299" s="524"/>
      <c r="O299" s="524"/>
      <c r="P299" s="524"/>
      <c r="Q299" s="524"/>
      <c r="R299" s="524"/>
      <c r="S299" s="524"/>
      <c r="T299" s="524"/>
      <c r="U299" s="523"/>
      <c r="V299" s="524"/>
      <c r="W299" s="523"/>
      <c r="X299" s="526"/>
      <c r="Y299" s="526"/>
      <c r="Z299" s="526"/>
      <c r="AA299" s="526"/>
      <c r="AB299" s="526"/>
      <c r="AC299" s="526"/>
      <c r="AD299" s="526"/>
      <c r="AE299" s="526"/>
      <c r="AF299" s="526"/>
      <c r="AG299" s="526"/>
      <c r="AH299" s="526"/>
      <c r="AI299" s="526"/>
      <c r="AJ299" s="526"/>
      <c r="AK299" s="526"/>
      <c r="AL299" s="526"/>
      <c r="AM299" s="526"/>
      <c r="AN299" s="526"/>
      <c r="AO299" s="526"/>
      <c r="AP299" s="526"/>
      <c r="AQ299" s="526"/>
      <c r="AR299" s="526"/>
      <c r="AS299" s="526"/>
      <c r="AT299" s="526"/>
      <c r="AU299" s="526"/>
      <c r="AV299" s="526"/>
      <c r="AW299" s="526"/>
      <c r="AX299" s="526"/>
      <c r="AY299" s="526"/>
      <c r="AZ299" s="526"/>
      <c r="BA299" s="526"/>
      <c r="BB299" s="526"/>
      <c r="BC299" s="526"/>
      <c r="BD299" s="526"/>
      <c r="BE299" s="526"/>
      <c r="BF299" s="526"/>
      <c r="BG299" s="526"/>
      <c r="BH299" s="526"/>
      <c r="BI299" s="526"/>
      <c r="BJ299" s="526"/>
      <c r="BK299" s="526"/>
      <c r="BL299" s="526"/>
      <c r="BM299" s="526"/>
      <c r="BN299" s="526"/>
      <c r="BO299" s="526"/>
      <c r="BP299" s="526"/>
      <c r="BQ299" s="526"/>
      <c r="BR299" s="526"/>
      <c r="BS299" s="526"/>
      <c r="BT299" s="526"/>
      <c r="BU299" s="526"/>
    </row>
    <row r="300">
      <c r="A300" s="522"/>
      <c r="B300" s="523"/>
      <c r="C300" s="523"/>
      <c r="D300" s="524"/>
      <c r="E300" s="524"/>
      <c r="F300" s="524"/>
      <c r="G300" s="524"/>
      <c r="H300" s="525"/>
      <c r="I300" s="544"/>
      <c r="J300" s="523"/>
      <c r="K300" s="523"/>
      <c r="L300" s="523"/>
      <c r="M300" s="524"/>
      <c r="N300" s="524"/>
      <c r="O300" s="524"/>
      <c r="P300" s="524"/>
      <c r="Q300" s="524"/>
      <c r="R300" s="524"/>
      <c r="S300" s="524"/>
      <c r="T300" s="524"/>
      <c r="U300" s="523"/>
      <c r="V300" s="524"/>
      <c r="W300" s="523"/>
      <c r="X300" s="526"/>
      <c r="Y300" s="526"/>
      <c r="Z300" s="526"/>
      <c r="AA300" s="526"/>
      <c r="AB300" s="526"/>
      <c r="AC300" s="526"/>
      <c r="AD300" s="526"/>
      <c r="AE300" s="526"/>
      <c r="AF300" s="526"/>
      <c r="AG300" s="526"/>
      <c r="AH300" s="526"/>
      <c r="AI300" s="526"/>
      <c r="AJ300" s="526"/>
      <c r="AK300" s="526"/>
      <c r="AL300" s="526"/>
      <c r="AM300" s="526"/>
      <c r="AN300" s="526"/>
      <c r="AO300" s="526"/>
      <c r="AP300" s="526"/>
      <c r="AQ300" s="526"/>
      <c r="AR300" s="526"/>
      <c r="AS300" s="526"/>
      <c r="AT300" s="526"/>
      <c r="AU300" s="526"/>
      <c r="AV300" s="526"/>
      <c r="AW300" s="526"/>
      <c r="AX300" s="526"/>
      <c r="AY300" s="526"/>
      <c r="AZ300" s="526"/>
      <c r="BA300" s="526"/>
      <c r="BB300" s="526"/>
      <c r="BC300" s="526"/>
      <c r="BD300" s="526"/>
      <c r="BE300" s="526"/>
      <c r="BF300" s="526"/>
      <c r="BG300" s="526"/>
      <c r="BH300" s="526"/>
      <c r="BI300" s="526"/>
      <c r="BJ300" s="526"/>
      <c r="BK300" s="526"/>
      <c r="BL300" s="526"/>
      <c r="BM300" s="526"/>
      <c r="BN300" s="526"/>
      <c r="BO300" s="526"/>
      <c r="BP300" s="526"/>
      <c r="BQ300" s="526"/>
      <c r="BR300" s="526"/>
      <c r="BS300" s="526"/>
      <c r="BT300" s="526"/>
      <c r="BU300" s="526"/>
    </row>
    <row r="301">
      <c r="A301" s="522"/>
      <c r="B301" s="523"/>
      <c r="C301" s="523"/>
      <c r="D301" s="524"/>
      <c r="E301" s="524"/>
      <c r="F301" s="524"/>
      <c r="G301" s="524"/>
      <c r="H301" s="525"/>
      <c r="I301" s="544"/>
      <c r="J301" s="523"/>
      <c r="K301" s="523"/>
      <c r="L301" s="523"/>
      <c r="M301" s="524"/>
      <c r="N301" s="524"/>
      <c r="O301" s="524"/>
      <c r="P301" s="524"/>
      <c r="Q301" s="524"/>
      <c r="R301" s="524"/>
      <c r="S301" s="524"/>
      <c r="T301" s="524"/>
      <c r="U301" s="523"/>
      <c r="V301" s="524"/>
      <c r="W301" s="523"/>
      <c r="X301" s="526"/>
      <c r="Y301" s="526"/>
      <c r="Z301" s="526"/>
      <c r="AA301" s="526"/>
      <c r="AB301" s="526"/>
      <c r="AC301" s="526"/>
      <c r="AD301" s="526"/>
      <c r="AE301" s="526"/>
      <c r="AF301" s="526"/>
      <c r="AG301" s="526"/>
      <c r="AH301" s="526"/>
      <c r="AI301" s="526"/>
      <c r="AJ301" s="526"/>
      <c r="AK301" s="526"/>
      <c r="AL301" s="526"/>
      <c r="AM301" s="526"/>
      <c r="AN301" s="526"/>
      <c r="AO301" s="526"/>
      <c r="AP301" s="526"/>
      <c r="AQ301" s="526"/>
      <c r="AR301" s="526"/>
      <c r="AS301" s="526"/>
      <c r="AT301" s="526"/>
      <c r="AU301" s="526"/>
      <c r="AV301" s="526"/>
      <c r="AW301" s="526"/>
      <c r="AX301" s="526"/>
      <c r="AY301" s="526"/>
      <c r="AZ301" s="526"/>
      <c r="BA301" s="526"/>
      <c r="BB301" s="526"/>
      <c r="BC301" s="526"/>
      <c r="BD301" s="526"/>
      <c r="BE301" s="526"/>
      <c r="BF301" s="526"/>
      <c r="BG301" s="526"/>
      <c r="BH301" s="526"/>
      <c r="BI301" s="526"/>
      <c r="BJ301" s="526"/>
      <c r="BK301" s="526"/>
      <c r="BL301" s="526"/>
      <c r="BM301" s="526"/>
      <c r="BN301" s="526"/>
      <c r="BO301" s="526"/>
      <c r="BP301" s="526"/>
      <c r="BQ301" s="526"/>
      <c r="BR301" s="526"/>
      <c r="BS301" s="526"/>
      <c r="BT301" s="526"/>
      <c r="BU301" s="526"/>
    </row>
    <row r="302">
      <c r="A302" s="522"/>
      <c r="B302" s="523"/>
      <c r="C302" s="523"/>
      <c r="D302" s="524"/>
      <c r="E302" s="524"/>
      <c r="F302" s="524"/>
      <c r="G302" s="524"/>
      <c r="H302" s="525"/>
      <c r="I302" s="544"/>
      <c r="J302" s="523"/>
      <c r="K302" s="523"/>
      <c r="L302" s="523"/>
      <c r="M302" s="524"/>
      <c r="N302" s="524"/>
      <c r="O302" s="524"/>
      <c r="P302" s="524"/>
      <c r="Q302" s="524"/>
      <c r="R302" s="524"/>
      <c r="S302" s="524"/>
      <c r="T302" s="524"/>
      <c r="U302" s="523"/>
      <c r="V302" s="524"/>
      <c r="W302" s="523"/>
      <c r="X302" s="526"/>
      <c r="Y302" s="526"/>
      <c r="Z302" s="526"/>
      <c r="AA302" s="526"/>
      <c r="AB302" s="526"/>
      <c r="AC302" s="526"/>
      <c r="AD302" s="526"/>
      <c r="AE302" s="526"/>
      <c r="AF302" s="526"/>
      <c r="AG302" s="526"/>
      <c r="AH302" s="526"/>
      <c r="AI302" s="526"/>
      <c r="AJ302" s="526"/>
      <c r="AK302" s="526"/>
      <c r="AL302" s="526"/>
      <c r="AM302" s="526"/>
      <c r="AN302" s="526"/>
      <c r="AO302" s="526"/>
      <c r="AP302" s="526"/>
      <c r="AQ302" s="526"/>
      <c r="AR302" s="526"/>
      <c r="AS302" s="526"/>
      <c r="AT302" s="526"/>
      <c r="AU302" s="526"/>
      <c r="AV302" s="526"/>
      <c r="AW302" s="526"/>
      <c r="AX302" s="526"/>
      <c r="AY302" s="526"/>
      <c r="AZ302" s="526"/>
      <c r="BA302" s="526"/>
      <c r="BB302" s="526"/>
      <c r="BC302" s="526"/>
      <c r="BD302" s="526"/>
      <c r="BE302" s="526"/>
      <c r="BF302" s="526"/>
      <c r="BG302" s="526"/>
      <c r="BH302" s="526"/>
      <c r="BI302" s="526"/>
      <c r="BJ302" s="526"/>
      <c r="BK302" s="526"/>
      <c r="BL302" s="526"/>
      <c r="BM302" s="526"/>
      <c r="BN302" s="526"/>
      <c r="BO302" s="526"/>
      <c r="BP302" s="526"/>
      <c r="BQ302" s="526"/>
      <c r="BR302" s="526"/>
      <c r="BS302" s="526"/>
      <c r="BT302" s="526"/>
      <c r="BU302" s="526"/>
    </row>
    <row r="303">
      <c r="A303" s="522"/>
      <c r="B303" s="523"/>
      <c r="C303" s="523"/>
      <c r="D303" s="524"/>
      <c r="E303" s="524"/>
      <c r="F303" s="524"/>
      <c r="G303" s="524"/>
      <c r="H303" s="525"/>
      <c r="I303" s="544"/>
      <c r="J303" s="523"/>
      <c r="K303" s="523"/>
      <c r="L303" s="523"/>
      <c r="M303" s="524"/>
      <c r="N303" s="524"/>
      <c r="O303" s="524"/>
      <c r="P303" s="524"/>
      <c r="Q303" s="524"/>
      <c r="R303" s="524"/>
      <c r="S303" s="524"/>
      <c r="T303" s="524"/>
      <c r="U303" s="523"/>
      <c r="V303" s="524"/>
      <c r="W303" s="523"/>
      <c r="X303" s="526"/>
      <c r="Y303" s="526"/>
      <c r="Z303" s="526"/>
      <c r="AA303" s="526"/>
      <c r="AB303" s="526"/>
      <c r="AC303" s="526"/>
      <c r="AD303" s="526"/>
      <c r="AE303" s="526"/>
      <c r="AF303" s="526"/>
      <c r="AG303" s="526"/>
      <c r="AH303" s="526"/>
      <c r="AI303" s="526"/>
      <c r="AJ303" s="526"/>
      <c r="AK303" s="526"/>
      <c r="AL303" s="526"/>
      <c r="AM303" s="526"/>
      <c r="AN303" s="526"/>
      <c r="AO303" s="526"/>
      <c r="AP303" s="526"/>
      <c r="AQ303" s="526"/>
      <c r="AR303" s="526"/>
      <c r="AS303" s="526"/>
      <c r="AT303" s="526"/>
      <c r="AU303" s="526"/>
      <c r="AV303" s="526"/>
      <c r="AW303" s="526"/>
      <c r="AX303" s="526"/>
      <c r="AY303" s="526"/>
      <c r="AZ303" s="526"/>
      <c r="BA303" s="526"/>
      <c r="BB303" s="526"/>
      <c r="BC303" s="526"/>
      <c r="BD303" s="526"/>
      <c r="BE303" s="526"/>
      <c r="BF303" s="526"/>
      <c r="BG303" s="526"/>
      <c r="BH303" s="526"/>
      <c r="BI303" s="526"/>
      <c r="BJ303" s="526"/>
      <c r="BK303" s="526"/>
      <c r="BL303" s="526"/>
      <c r="BM303" s="526"/>
      <c r="BN303" s="526"/>
      <c r="BO303" s="526"/>
      <c r="BP303" s="526"/>
      <c r="BQ303" s="526"/>
      <c r="BR303" s="526"/>
      <c r="BS303" s="526"/>
      <c r="BT303" s="526"/>
      <c r="BU303" s="526"/>
    </row>
    <row r="304">
      <c r="A304" s="522"/>
      <c r="B304" s="523"/>
      <c r="C304" s="523"/>
      <c r="D304" s="524"/>
      <c r="E304" s="524"/>
      <c r="F304" s="524"/>
      <c r="G304" s="524"/>
      <c r="H304" s="525"/>
      <c r="I304" s="544"/>
      <c r="J304" s="523"/>
      <c r="K304" s="523"/>
      <c r="L304" s="523"/>
      <c r="M304" s="524"/>
      <c r="N304" s="524"/>
      <c r="O304" s="524"/>
      <c r="P304" s="524"/>
      <c r="Q304" s="524"/>
      <c r="R304" s="524"/>
      <c r="S304" s="524"/>
      <c r="T304" s="524"/>
      <c r="U304" s="523"/>
      <c r="V304" s="524"/>
      <c r="W304" s="523"/>
      <c r="X304" s="526"/>
      <c r="Y304" s="526"/>
      <c r="Z304" s="526"/>
      <c r="AA304" s="526"/>
      <c r="AB304" s="526"/>
      <c r="AC304" s="526"/>
      <c r="AD304" s="526"/>
      <c r="AE304" s="526"/>
      <c r="AF304" s="526"/>
      <c r="AG304" s="526"/>
      <c r="AH304" s="526"/>
      <c r="AI304" s="526"/>
      <c r="AJ304" s="526"/>
      <c r="AK304" s="526"/>
      <c r="AL304" s="526"/>
      <c r="AM304" s="526"/>
      <c r="AN304" s="526"/>
      <c r="AO304" s="526"/>
      <c r="AP304" s="526"/>
      <c r="AQ304" s="526"/>
      <c r="AR304" s="526"/>
      <c r="AS304" s="526"/>
      <c r="AT304" s="526"/>
      <c r="AU304" s="526"/>
      <c r="AV304" s="526"/>
      <c r="AW304" s="526"/>
      <c r="AX304" s="526"/>
      <c r="AY304" s="526"/>
      <c r="AZ304" s="526"/>
      <c r="BA304" s="526"/>
      <c r="BB304" s="526"/>
      <c r="BC304" s="526"/>
      <c r="BD304" s="526"/>
      <c r="BE304" s="526"/>
      <c r="BF304" s="526"/>
      <c r="BG304" s="526"/>
      <c r="BH304" s="526"/>
      <c r="BI304" s="526"/>
      <c r="BJ304" s="526"/>
      <c r="BK304" s="526"/>
      <c r="BL304" s="526"/>
      <c r="BM304" s="526"/>
      <c r="BN304" s="526"/>
      <c r="BO304" s="526"/>
      <c r="BP304" s="526"/>
      <c r="BQ304" s="526"/>
      <c r="BR304" s="526"/>
      <c r="BS304" s="526"/>
      <c r="BT304" s="526"/>
      <c r="BU304" s="526"/>
    </row>
    <row r="305">
      <c r="A305" s="522"/>
      <c r="B305" s="523"/>
      <c r="C305" s="523"/>
      <c r="D305" s="524"/>
      <c r="E305" s="524"/>
      <c r="F305" s="524"/>
      <c r="G305" s="524"/>
      <c r="H305" s="525"/>
      <c r="I305" s="544"/>
      <c r="J305" s="523"/>
      <c r="K305" s="523"/>
      <c r="L305" s="523"/>
      <c r="M305" s="524"/>
      <c r="N305" s="524"/>
      <c r="O305" s="524"/>
      <c r="P305" s="524"/>
      <c r="Q305" s="524"/>
      <c r="R305" s="524"/>
      <c r="S305" s="524"/>
      <c r="T305" s="524"/>
      <c r="U305" s="523"/>
      <c r="V305" s="524"/>
      <c r="W305" s="523"/>
      <c r="X305" s="526"/>
      <c r="Y305" s="526"/>
      <c r="Z305" s="526"/>
      <c r="AA305" s="526"/>
      <c r="AB305" s="526"/>
      <c r="AC305" s="526"/>
      <c r="AD305" s="526"/>
      <c r="AE305" s="526"/>
      <c r="AF305" s="526"/>
      <c r="AG305" s="526"/>
      <c r="AH305" s="526"/>
      <c r="AI305" s="526"/>
      <c r="AJ305" s="526"/>
      <c r="AK305" s="526"/>
      <c r="AL305" s="526"/>
      <c r="AM305" s="526"/>
      <c r="AN305" s="526"/>
      <c r="AO305" s="526"/>
      <c r="AP305" s="526"/>
      <c r="AQ305" s="526"/>
      <c r="AR305" s="526"/>
      <c r="AS305" s="526"/>
      <c r="AT305" s="526"/>
      <c r="AU305" s="526"/>
      <c r="AV305" s="526"/>
      <c r="AW305" s="526"/>
      <c r="AX305" s="526"/>
      <c r="AY305" s="526"/>
      <c r="AZ305" s="526"/>
      <c r="BA305" s="526"/>
      <c r="BB305" s="526"/>
      <c r="BC305" s="526"/>
      <c r="BD305" s="526"/>
      <c r="BE305" s="526"/>
      <c r="BF305" s="526"/>
      <c r="BG305" s="526"/>
      <c r="BH305" s="526"/>
      <c r="BI305" s="526"/>
      <c r="BJ305" s="526"/>
      <c r="BK305" s="526"/>
      <c r="BL305" s="526"/>
      <c r="BM305" s="526"/>
      <c r="BN305" s="526"/>
      <c r="BO305" s="526"/>
      <c r="BP305" s="526"/>
      <c r="BQ305" s="526"/>
      <c r="BR305" s="526"/>
      <c r="BS305" s="526"/>
      <c r="BT305" s="526"/>
      <c r="BU305" s="526"/>
    </row>
    <row r="306">
      <c r="A306" s="522"/>
      <c r="B306" s="523"/>
      <c r="C306" s="523"/>
      <c r="D306" s="524"/>
      <c r="E306" s="524"/>
      <c r="F306" s="524"/>
      <c r="G306" s="524"/>
      <c r="H306" s="525"/>
      <c r="I306" s="544"/>
      <c r="J306" s="523"/>
      <c r="K306" s="523"/>
      <c r="L306" s="523"/>
      <c r="M306" s="524"/>
      <c r="N306" s="524"/>
      <c r="O306" s="524"/>
      <c r="P306" s="524"/>
      <c r="Q306" s="524"/>
      <c r="R306" s="524"/>
      <c r="S306" s="524"/>
      <c r="T306" s="524"/>
      <c r="U306" s="523"/>
      <c r="V306" s="524"/>
      <c r="W306" s="523"/>
      <c r="X306" s="526"/>
      <c r="Y306" s="526"/>
      <c r="Z306" s="526"/>
      <c r="AA306" s="526"/>
      <c r="AB306" s="526"/>
      <c r="AC306" s="526"/>
      <c r="AD306" s="526"/>
      <c r="AE306" s="526"/>
      <c r="AF306" s="526"/>
      <c r="AG306" s="526"/>
      <c r="AH306" s="526"/>
      <c r="AI306" s="526"/>
      <c r="AJ306" s="526"/>
      <c r="AK306" s="526"/>
      <c r="AL306" s="526"/>
      <c r="AM306" s="526"/>
      <c r="AN306" s="526"/>
      <c r="AO306" s="526"/>
      <c r="AP306" s="526"/>
      <c r="AQ306" s="526"/>
      <c r="AR306" s="526"/>
      <c r="AS306" s="526"/>
      <c r="AT306" s="526"/>
      <c r="AU306" s="526"/>
      <c r="AV306" s="526"/>
      <c r="AW306" s="526"/>
      <c r="AX306" s="526"/>
      <c r="AY306" s="526"/>
      <c r="AZ306" s="526"/>
      <c r="BA306" s="526"/>
      <c r="BB306" s="526"/>
      <c r="BC306" s="526"/>
      <c r="BD306" s="526"/>
      <c r="BE306" s="526"/>
      <c r="BF306" s="526"/>
      <c r="BG306" s="526"/>
      <c r="BH306" s="526"/>
      <c r="BI306" s="526"/>
      <c r="BJ306" s="526"/>
      <c r="BK306" s="526"/>
      <c r="BL306" s="526"/>
      <c r="BM306" s="526"/>
      <c r="BN306" s="526"/>
      <c r="BO306" s="526"/>
      <c r="BP306" s="526"/>
      <c r="BQ306" s="526"/>
      <c r="BR306" s="526"/>
      <c r="BS306" s="526"/>
      <c r="BT306" s="526"/>
      <c r="BU306" s="526"/>
    </row>
    <row r="307">
      <c r="A307" s="522"/>
      <c r="B307" s="523"/>
      <c r="C307" s="523"/>
      <c r="D307" s="524"/>
      <c r="E307" s="524"/>
      <c r="F307" s="524"/>
      <c r="G307" s="524"/>
      <c r="H307" s="525"/>
      <c r="I307" s="544"/>
      <c r="J307" s="523"/>
      <c r="K307" s="523"/>
      <c r="L307" s="523"/>
      <c r="M307" s="524"/>
      <c r="N307" s="524"/>
      <c r="O307" s="524"/>
      <c r="P307" s="524"/>
      <c r="Q307" s="524"/>
      <c r="R307" s="524"/>
      <c r="S307" s="524"/>
      <c r="T307" s="524"/>
      <c r="U307" s="523"/>
      <c r="V307" s="524"/>
      <c r="W307" s="523"/>
      <c r="X307" s="526"/>
      <c r="Y307" s="526"/>
      <c r="Z307" s="526"/>
      <c r="AA307" s="526"/>
      <c r="AB307" s="526"/>
      <c r="AC307" s="526"/>
      <c r="AD307" s="526"/>
      <c r="AE307" s="526"/>
      <c r="AF307" s="526"/>
      <c r="AG307" s="526"/>
      <c r="AH307" s="526"/>
      <c r="AI307" s="526"/>
      <c r="AJ307" s="526"/>
      <c r="AK307" s="526"/>
      <c r="AL307" s="526"/>
      <c r="AM307" s="526"/>
      <c r="AN307" s="526"/>
      <c r="AO307" s="526"/>
      <c r="AP307" s="526"/>
      <c r="AQ307" s="526"/>
      <c r="AR307" s="526"/>
      <c r="AS307" s="526"/>
      <c r="AT307" s="526"/>
      <c r="AU307" s="526"/>
      <c r="AV307" s="526"/>
      <c r="AW307" s="526"/>
      <c r="AX307" s="526"/>
      <c r="AY307" s="526"/>
      <c r="AZ307" s="526"/>
      <c r="BA307" s="526"/>
      <c r="BB307" s="526"/>
      <c r="BC307" s="526"/>
      <c r="BD307" s="526"/>
      <c r="BE307" s="526"/>
      <c r="BF307" s="526"/>
      <c r="BG307" s="526"/>
      <c r="BH307" s="526"/>
      <c r="BI307" s="526"/>
      <c r="BJ307" s="526"/>
      <c r="BK307" s="526"/>
      <c r="BL307" s="526"/>
      <c r="BM307" s="526"/>
      <c r="BN307" s="526"/>
      <c r="BO307" s="526"/>
      <c r="BP307" s="526"/>
      <c r="BQ307" s="526"/>
      <c r="BR307" s="526"/>
      <c r="BS307" s="526"/>
      <c r="BT307" s="526"/>
      <c r="BU307" s="526"/>
    </row>
    <row r="308">
      <c r="A308" s="522"/>
      <c r="B308" s="523"/>
      <c r="C308" s="523"/>
      <c r="D308" s="524"/>
      <c r="E308" s="524"/>
      <c r="F308" s="524"/>
      <c r="G308" s="524"/>
      <c r="H308" s="525"/>
      <c r="I308" s="544"/>
      <c r="J308" s="523"/>
      <c r="K308" s="523"/>
      <c r="L308" s="523"/>
      <c r="M308" s="524"/>
      <c r="N308" s="524"/>
      <c r="O308" s="524"/>
      <c r="P308" s="524"/>
      <c r="Q308" s="524"/>
      <c r="R308" s="524"/>
      <c r="S308" s="524"/>
      <c r="T308" s="524"/>
      <c r="U308" s="523"/>
      <c r="V308" s="524"/>
      <c r="W308" s="523"/>
      <c r="X308" s="526"/>
      <c r="Y308" s="526"/>
      <c r="Z308" s="526"/>
      <c r="AA308" s="526"/>
      <c r="AB308" s="526"/>
      <c r="AC308" s="526"/>
      <c r="AD308" s="526"/>
      <c r="AE308" s="526"/>
      <c r="AF308" s="526"/>
      <c r="AG308" s="526"/>
      <c r="AH308" s="526"/>
      <c r="AI308" s="526"/>
      <c r="AJ308" s="526"/>
      <c r="AK308" s="526"/>
      <c r="AL308" s="526"/>
      <c r="AM308" s="526"/>
      <c r="AN308" s="526"/>
      <c r="AO308" s="526"/>
      <c r="AP308" s="526"/>
      <c r="AQ308" s="526"/>
      <c r="AR308" s="526"/>
      <c r="AS308" s="526"/>
      <c r="AT308" s="526"/>
      <c r="AU308" s="526"/>
      <c r="AV308" s="526"/>
      <c r="AW308" s="526"/>
      <c r="AX308" s="526"/>
      <c r="AY308" s="526"/>
      <c r="AZ308" s="526"/>
      <c r="BA308" s="526"/>
      <c r="BB308" s="526"/>
      <c r="BC308" s="526"/>
      <c r="BD308" s="526"/>
      <c r="BE308" s="526"/>
      <c r="BF308" s="526"/>
      <c r="BG308" s="526"/>
      <c r="BH308" s="526"/>
      <c r="BI308" s="526"/>
      <c r="BJ308" s="526"/>
      <c r="BK308" s="526"/>
      <c r="BL308" s="526"/>
      <c r="BM308" s="526"/>
      <c r="BN308" s="526"/>
      <c r="BO308" s="526"/>
      <c r="BP308" s="526"/>
      <c r="BQ308" s="526"/>
      <c r="BR308" s="526"/>
      <c r="BS308" s="526"/>
      <c r="BT308" s="526"/>
      <c r="BU308" s="526"/>
    </row>
    <row r="309">
      <c r="A309" s="522"/>
      <c r="B309" s="523"/>
      <c r="C309" s="523"/>
      <c r="D309" s="524"/>
      <c r="E309" s="524"/>
      <c r="F309" s="524"/>
      <c r="G309" s="524"/>
      <c r="H309" s="525"/>
      <c r="I309" s="544"/>
      <c r="J309" s="523"/>
      <c r="K309" s="523"/>
      <c r="L309" s="523"/>
      <c r="M309" s="524"/>
      <c r="N309" s="524"/>
      <c r="O309" s="524"/>
      <c r="P309" s="524"/>
      <c r="Q309" s="524"/>
      <c r="R309" s="524"/>
      <c r="S309" s="524"/>
      <c r="T309" s="524"/>
      <c r="U309" s="523"/>
      <c r="V309" s="524"/>
      <c r="W309" s="523"/>
      <c r="X309" s="526"/>
      <c r="Y309" s="526"/>
      <c r="Z309" s="526"/>
      <c r="AA309" s="526"/>
      <c r="AB309" s="526"/>
      <c r="AC309" s="526"/>
      <c r="AD309" s="526"/>
      <c r="AE309" s="526"/>
      <c r="AF309" s="526"/>
      <c r="AG309" s="526"/>
      <c r="AH309" s="526"/>
      <c r="AI309" s="526"/>
      <c r="AJ309" s="526"/>
      <c r="AK309" s="526"/>
      <c r="AL309" s="526"/>
      <c r="AM309" s="526"/>
      <c r="AN309" s="526"/>
      <c r="AO309" s="526"/>
      <c r="AP309" s="526"/>
      <c r="AQ309" s="526"/>
      <c r="AR309" s="526"/>
      <c r="AS309" s="526"/>
      <c r="AT309" s="526"/>
      <c r="AU309" s="526"/>
      <c r="AV309" s="526"/>
      <c r="AW309" s="526"/>
      <c r="AX309" s="526"/>
      <c r="AY309" s="526"/>
      <c r="AZ309" s="526"/>
      <c r="BA309" s="526"/>
      <c r="BB309" s="526"/>
      <c r="BC309" s="526"/>
      <c r="BD309" s="526"/>
      <c r="BE309" s="526"/>
      <c r="BF309" s="526"/>
      <c r="BG309" s="526"/>
      <c r="BH309" s="526"/>
      <c r="BI309" s="526"/>
      <c r="BJ309" s="526"/>
      <c r="BK309" s="526"/>
      <c r="BL309" s="526"/>
      <c r="BM309" s="526"/>
      <c r="BN309" s="526"/>
      <c r="BO309" s="526"/>
      <c r="BP309" s="526"/>
      <c r="BQ309" s="526"/>
      <c r="BR309" s="526"/>
      <c r="BS309" s="526"/>
      <c r="BT309" s="526"/>
      <c r="BU309" s="526"/>
    </row>
    <row r="310">
      <c r="A310" s="522"/>
      <c r="B310" s="523"/>
      <c r="C310" s="523"/>
      <c r="D310" s="524"/>
      <c r="E310" s="524"/>
      <c r="F310" s="524"/>
      <c r="G310" s="524"/>
      <c r="H310" s="525"/>
      <c r="I310" s="544"/>
      <c r="J310" s="523"/>
      <c r="K310" s="523"/>
      <c r="L310" s="523"/>
      <c r="M310" s="524"/>
      <c r="N310" s="524"/>
      <c r="O310" s="524"/>
      <c r="P310" s="524"/>
      <c r="Q310" s="524"/>
      <c r="R310" s="524"/>
      <c r="S310" s="524"/>
      <c r="T310" s="524"/>
      <c r="U310" s="523"/>
      <c r="V310" s="524"/>
      <c r="W310" s="523"/>
      <c r="X310" s="526"/>
      <c r="Y310" s="526"/>
      <c r="Z310" s="526"/>
      <c r="AA310" s="526"/>
      <c r="AB310" s="526"/>
      <c r="AC310" s="526"/>
      <c r="AD310" s="526"/>
      <c r="AE310" s="526"/>
      <c r="AF310" s="526"/>
      <c r="AG310" s="526"/>
      <c r="AH310" s="526"/>
      <c r="AI310" s="526"/>
      <c r="AJ310" s="526"/>
      <c r="AK310" s="526"/>
      <c r="AL310" s="526"/>
      <c r="AM310" s="526"/>
      <c r="AN310" s="526"/>
      <c r="AO310" s="526"/>
      <c r="AP310" s="526"/>
      <c r="AQ310" s="526"/>
      <c r="AR310" s="526"/>
      <c r="AS310" s="526"/>
      <c r="AT310" s="526"/>
      <c r="AU310" s="526"/>
      <c r="AV310" s="526"/>
      <c r="AW310" s="526"/>
      <c r="AX310" s="526"/>
      <c r="AY310" s="526"/>
      <c r="AZ310" s="526"/>
      <c r="BA310" s="526"/>
      <c r="BB310" s="526"/>
      <c r="BC310" s="526"/>
      <c r="BD310" s="526"/>
      <c r="BE310" s="526"/>
      <c r="BF310" s="526"/>
      <c r="BG310" s="526"/>
      <c r="BH310" s="526"/>
      <c r="BI310" s="526"/>
      <c r="BJ310" s="526"/>
      <c r="BK310" s="526"/>
      <c r="BL310" s="526"/>
      <c r="BM310" s="526"/>
      <c r="BN310" s="526"/>
      <c r="BO310" s="526"/>
      <c r="BP310" s="526"/>
      <c r="BQ310" s="526"/>
      <c r="BR310" s="526"/>
      <c r="BS310" s="526"/>
      <c r="BT310" s="526"/>
      <c r="BU310" s="526"/>
    </row>
    <row r="311">
      <c r="A311" s="522"/>
      <c r="B311" s="523"/>
      <c r="C311" s="523"/>
      <c r="D311" s="524"/>
      <c r="E311" s="524"/>
      <c r="F311" s="524"/>
      <c r="G311" s="524"/>
      <c r="H311" s="525"/>
      <c r="I311" s="544"/>
      <c r="J311" s="523"/>
      <c r="K311" s="523"/>
      <c r="L311" s="523"/>
      <c r="M311" s="524"/>
      <c r="N311" s="524"/>
      <c r="O311" s="524"/>
      <c r="P311" s="524"/>
      <c r="Q311" s="524"/>
      <c r="R311" s="524"/>
      <c r="S311" s="524"/>
      <c r="T311" s="524"/>
      <c r="U311" s="523"/>
      <c r="V311" s="524"/>
      <c r="W311" s="523"/>
      <c r="X311" s="526"/>
      <c r="Y311" s="526"/>
      <c r="Z311" s="526"/>
      <c r="AA311" s="526"/>
      <c r="AB311" s="526"/>
      <c r="AC311" s="526"/>
      <c r="AD311" s="526"/>
      <c r="AE311" s="526"/>
      <c r="AF311" s="526"/>
      <c r="AG311" s="526"/>
      <c r="AH311" s="526"/>
      <c r="AI311" s="526"/>
      <c r="AJ311" s="526"/>
      <c r="AK311" s="526"/>
      <c r="AL311" s="526"/>
      <c r="AM311" s="526"/>
      <c r="AN311" s="526"/>
      <c r="AO311" s="526"/>
      <c r="AP311" s="526"/>
      <c r="AQ311" s="526"/>
      <c r="AR311" s="526"/>
      <c r="AS311" s="526"/>
      <c r="AT311" s="526"/>
      <c r="AU311" s="526"/>
      <c r="AV311" s="526"/>
      <c r="AW311" s="526"/>
      <c r="AX311" s="526"/>
      <c r="AY311" s="526"/>
      <c r="AZ311" s="526"/>
      <c r="BA311" s="526"/>
      <c r="BB311" s="526"/>
      <c r="BC311" s="526"/>
      <c r="BD311" s="526"/>
      <c r="BE311" s="526"/>
      <c r="BF311" s="526"/>
      <c r="BG311" s="526"/>
      <c r="BH311" s="526"/>
      <c r="BI311" s="526"/>
      <c r="BJ311" s="526"/>
      <c r="BK311" s="526"/>
      <c r="BL311" s="526"/>
      <c r="BM311" s="526"/>
      <c r="BN311" s="526"/>
      <c r="BO311" s="526"/>
      <c r="BP311" s="526"/>
      <c r="BQ311" s="526"/>
      <c r="BR311" s="526"/>
      <c r="BS311" s="526"/>
      <c r="BT311" s="526"/>
      <c r="BU311" s="526"/>
    </row>
    <row r="312">
      <c r="A312" s="522"/>
      <c r="B312" s="523"/>
      <c r="C312" s="523"/>
      <c r="D312" s="524"/>
      <c r="E312" s="524"/>
      <c r="F312" s="524"/>
      <c r="G312" s="524"/>
      <c r="H312" s="525"/>
      <c r="I312" s="544"/>
      <c r="J312" s="523"/>
      <c r="K312" s="523"/>
      <c r="L312" s="523"/>
      <c r="M312" s="524"/>
      <c r="N312" s="524"/>
      <c r="O312" s="524"/>
      <c r="P312" s="524"/>
      <c r="Q312" s="524"/>
      <c r="R312" s="524"/>
      <c r="S312" s="524"/>
      <c r="T312" s="524"/>
      <c r="U312" s="523"/>
      <c r="V312" s="524"/>
      <c r="W312" s="523"/>
      <c r="X312" s="526"/>
      <c r="Y312" s="526"/>
      <c r="Z312" s="526"/>
      <c r="AA312" s="526"/>
      <c r="AB312" s="526"/>
      <c r="AC312" s="526"/>
      <c r="AD312" s="526"/>
      <c r="AE312" s="526"/>
      <c r="AF312" s="526"/>
      <c r="AG312" s="526"/>
      <c r="AH312" s="526"/>
      <c r="AI312" s="526"/>
      <c r="AJ312" s="526"/>
      <c r="AK312" s="526"/>
      <c r="AL312" s="526"/>
      <c r="AM312" s="526"/>
      <c r="AN312" s="526"/>
      <c r="AO312" s="526"/>
      <c r="AP312" s="526"/>
      <c r="AQ312" s="526"/>
      <c r="AR312" s="526"/>
      <c r="AS312" s="526"/>
      <c r="AT312" s="526"/>
      <c r="AU312" s="526"/>
      <c r="AV312" s="526"/>
      <c r="AW312" s="526"/>
      <c r="AX312" s="526"/>
      <c r="AY312" s="526"/>
      <c r="AZ312" s="526"/>
      <c r="BA312" s="526"/>
      <c r="BB312" s="526"/>
      <c r="BC312" s="526"/>
      <c r="BD312" s="526"/>
      <c r="BE312" s="526"/>
      <c r="BF312" s="526"/>
      <c r="BG312" s="526"/>
      <c r="BH312" s="526"/>
      <c r="BI312" s="526"/>
      <c r="BJ312" s="526"/>
      <c r="BK312" s="526"/>
      <c r="BL312" s="526"/>
      <c r="BM312" s="526"/>
      <c r="BN312" s="526"/>
      <c r="BO312" s="526"/>
      <c r="BP312" s="526"/>
      <c r="BQ312" s="526"/>
      <c r="BR312" s="526"/>
      <c r="BS312" s="526"/>
      <c r="BT312" s="526"/>
      <c r="BU312" s="526"/>
    </row>
    <row r="313">
      <c r="A313" s="522"/>
      <c r="B313" s="523"/>
      <c r="C313" s="523"/>
      <c r="D313" s="524"/>
      <c r="E313" s="524"/>
      <c r="F313" s="524"/>
      <c r="G313" s="524"/>
      <c r="H313" s="525"/>
      <c r="I313" s="544"/>
      <c r="J313" s="523"/>
      <c r="K313" s="523"/>
      <c r="L313" s="523"/>
      <c r="M313" s="524"/>
      <c r="N313" s="524"/>
      <c r="O313" s="524"/>
      <c r="P313" s="524"/>
      <c r="Q313" s="524"/>
      <c r="R313" s="524"/>
      <c r="S313" s="524"/>
      <c r="T313" s="524"/>
      <c r="U313" s="523"/>
      <c r="V313" s="524"/>
      <c r="W313" s="523"/>
      <c r="X313" s="526"/>
      <c r="Y313" s="526"/>
      <c r="Z313" s="526"/>
      <c r="AA313" s="526"/>
      <c r="AB313" s="526"/>
      <c r="AC313" s="526"/>
      <c r="AD313" s="526"/>
      <c r="AE313" s="526"/>
      <c r="AF313" s="526"/>
      <c r="AG313" s="526"/>
      <c r="AH313" s="526"/>
      <c r="AI313" s="526"/>
      <c r="AJ313" s="526"/>
      <c r="AK313" s="526"/>
      <c r="AL313" s="526"/>
      <c r="AM313" s="526"/>
      <c r="AN313" s="526"/>
      <c r="AO313" s="526"/>
      <c r="AP313" s="526"/>
      <c r="AQ313" s="526"/>
      <c r="AR313" s="526"/>
      <c r="AS313" s="526"/>
      <c r="AT313" s="526"/>
      <c r="AU313" s="526"/>
      <c r="AV313" s="526"/>
      <c r="AW313" s="526"/>
      <c r="AX313" s="526"/>
      <c r="AY313" s="526"/>
      <c r="AZ313" s="526"/>
      <c r="BA313" s="526"/>
      <c r="BB313" s="526"/>
      <c r="BC313" s="526"/>
      <c r="BD313" s="526"/>
      <c r="BE313" s="526"/>
      <c r="BF313" s="526"/>
      <c r="BG313" s="526"/>
      <c r="BH313" s="526"/>
      <c r="BI313" s="526"/>
      <c r="BJ313" s="526"/>
      <c r="BK313" s="526"/>
      <c r="BL313" s="526"/>
      <c r="BM313" s="526"/>
      <c r="BN313" s="526"/>
      <c r="BO313" s="526"/>
      <c r="BP313" s="526"/>
      <c r="BQ313" s="526"/>
      <c r="BR313" s="526"/>
      <c r="BS313" s="526"/>
      <c r="BT313" s="526"/>
      <c r="BU313" s="526"/>
    </row>
    <row r="314">
      <c r="A314" s="522"/>
      <c r="B314" s="523"/>
      <c r="C314" s="523"/>
      <c r="D314" s="524"/>
      <c r="E314" s="524"/>
      <c r="F314" s="524"/>
      <c r="G314" s="524"/>
      <c r="H314" s="525"/>
      <c r="I314" s="544"/>
      <c r="J314" s="523"/>
      <c r="K314" s="523"/>
      <c r="L314" s="523"/>
      <c r="M314" s="524"/>
      <c r="N314" s="524"/>
      <c r="O314" s="524"/>
      <c r="P314" s="524"/>
      <c r="Q314" s="524"/>
      <c r="R314" s="524"/>
      <c r="S314" s="524"/>
      <c r="T314" s="524"/>
      <c r="U314" s="523"/>
      <c r="V314" s="524"/>
      <c r="W314" s="523"/>
      <c r="X314" s="526"/>
      <c r="Y314" s="526"/>
      <c r="Z314" s="526"/>
      <c r="AA314" s="526"/>
      <c r="AB314" s="526"/>
      <c r="AC314" s="526"/>
      <c r="AD314" s="526"/>
      <c r="AE314" s="526"/>
      <c r="AF314" s="526"/>
      <c r="AG314" s="526"/>
      <c r="AH314" s="526"/>
      <c r="AI314" s="526"/>
      <c r="AJ314" s="526"/>
      <c r="AK314" s="526"/>
      <c r="AL314" s="526"/>
      <c r="AM314" s="526"/>
      <c r="AN314" s="526"/>
      <c r="AO314" s="526"/>
      <c r="AP314" s="526"/>
      <c r="AQ314" s="526"/>
      <c r="AR314" s="526"/>
      <c r="AS314" s="526"/>
      <c r="AT314" s="526"/>
      <c r="AU314" s="526"/>
      <c r="AV314" s="526"/>
      <c r="AW314" s="526"/>
      <c r="AX314" s="526"/>
      <c r="AY314" s="526"/>
      <c r="AZ314" s="526"/>
      <c r="BA314" s="526"/>
      <c r="BB314" s="526"/>
      <c r="BC314" s="526"/>
      <c r="BD314" s="526"/>
      <c r="BE314" s="526"/>
      <c r="BF314" s="526"/>
      <c r="BG314" s="526"/>
      <c r="BH314" s="526"/>
      <c r="BI314" s="526"/>
      <c r="BJ314" s="526"/>
      <c r="BK314" s="526"/>
      <c r="BL314" s="526"/>
      <c r="BM314" s="526"/>
      <c r="BN314" s="526"/>
      <c r="BO314" s="526"/>
      <c r="BP314" s="526"/>
      <c r="BQ314" s="526"/>
      <c r="BR314" s="526"/>
      <c r="BS314" s="526"/>
      <c r="BT314" s="526"/>
      <c r="BU314" s="526"/>
    </row>
    <row r="315">
      <c r="A315" s="522"/>
      <c r="B315" s="523"/>
      <c r="C315" s="523"/>
      <c r="D315" s="524"/>
      <c r="E315" s="524"/>
      <c r="F315" s="524"/>
      <c r="G315" s="524"/>
      <c r="H315" s="525"/>
      <c r="I315" s="544"/>
      <c r="J315" s="523"/>
      <c r="K315" s="523"/>
      <c r="L315" s="523"/>
      <c r="M315" s="524"/>
      <c r="N315" s="524"/>
      <c r="O315" s="524"/>
      <c r="P315" s="524"/>
      <c r="Q315" s="524"/>
      <c r="R315" s="524"/>
      <c r="S315" s="524"/>
      <c r="T315" s="524"/>
      <c r="U315" s="523"/>
      <c r="V315" s="524"/>
      <c r="W315" s="523"/>
      <c r="X315" s="526"/>
      <c r="Y315" s="526"/>
      <c r="Z315" s="526"/>
      <c r="AA315" s="526"/>
      <c r="AB315" s="526"/>
      <c r="AC315" s="526"/>
      <c r="AD315" s="526"/>
      <c r="AE315" s="526"/>
      <c r="AF315" s="526"/>
      <c r="AG315" s="526"/>
      <c r="AH315" s="526"/>
      <c r="AI315" s="526"/>
      <c r="AJ315" s="526"/>
      <c r="AK315" s="526"/>
      <c r="AL315" s="526"/>
      <c r="AM315" s="526"/>
      <c r="AN315" s="526"/>
      <c r="AO315" s="526"/>
      <c r="AP315" s="526"/>
      <c r="AQ315" s="526"/>
      <c r="AR315" s="526"/>
      <c r="AS315" s="526"/>
      <c r="AT315" s="526"/>
      <c r="AU315" s="526"/>
      <c r="AV315" s="526"/>
      <c r="AW315" s="526"/>
      <c r="AX315" s="526"/>
      <c r="AY315" s="526"/>
      <c r="AZ315" s="526"/>
      <c r="BA315" s="526"/>
      <c r="BB315" s="526"/>
      <c r="BC315" s="526"/>
      <c r="BD315" s="526"/>
      <c r="BE315" s="526"/>
      <c r="BF315" s="526"/>
      <c r="BG315" s="526"/>
      <c r="BH315" s="526"/>
      <c r="BI315" s="526"/>
      <c r="BJ315" s="526"/>
      <c r="BK315" s="526"/>
      <c r="BL315" s="526"/>
      <c r="BM315" s="526"/>
      <c r="BN315" s="526"/>
      <c r="BO315" s="526"/>
      <c r="BP315" s="526"/>
      <c r="BQ315" s="526"/>
      <c r="BR315" s="526"/>
      <c r="BS315" s="526"/>
      <c r="BT315" s="526"/>
      <c r="BU315" s="526"/>
    </row>
    <row r="316">
      <c r="A316" s="522"/>
      <c r="B316" s="523"/>
      <c r="C316" s="523"/>
      <c r="D316" s="524"/>
      <c r="E316" s="524"/>
      <c r="F316" s="524"/>
      <c r="G316" s="524"/>
      <c r="H316" s="525"/>
      <c r="I316" s="544"/>
      <c r="J316" s="523"/>
      <c r="K316" s="523"/>
      <c r="L316" s="523"/>
      <c r="M316" s="524"/>
      <c r="N316" s="524"/>
      <c r="O316" s="524"/>
      <c r="P316" s="524"/>
      <c r="Q316" s="524"/>
      <c r="R316" s="524"/>
      <c r="S316" s="524"/>
      <c r="T316" s="524"/>
      <c r="U316" s="523"/>
      <c r="V316" s="524"/>
      <c r="W316" s="523"/>
      <c r="X316" s="526"/>
      <c r="Y316" s="526"/>
      <c r="Z316" s="526"/>
      <c r="AA316" s="526"/>
      <c r="AB316" s="526"/>
      <c r="AC316" s="526"/>
      <c r="AD316" s="526"/>
      <c r="AE316" s="526"/>
      <c r="AF316" s="526"/>
      <c r="AG316" s="526"/>
      <c r="AH316" s="526"/>
      <c r="AI316" s="526"/>
      <c r="AJ316" s="526"/>
      <c r="AK316" s="526"/>
      <c r="AL316" s="526"/>
      <c r="AM316" s="526"/>
      <c r="AN316" s="526"/>
      <c r="AO316" s="526"/>
      <c r="AP316" s="526"/>
      <c r="AQ316" s="526"/>
      <c r="AR316" s="526"/>
      <c r="AS316" s="526"/>
      <c r="AT316" s="526"/>
      <c r="AU316" s="526"/>
      <c r="AV316" s="526"/>
      <c r="AW316" s="526"/>
      <c r="AX316" s="526"/>
      <c r="AY316" s="526"/>
      <c r="AZ316" s="526"/>
      <c r="BA316" s="526"/>
      <c r="BB316" s="526"/>
      <c r="BC316" s="526"/>
      <c r="BD316" s="526"/>
      <c r="BE316" s="526"/>
      <c r="BF316" s="526"/>
      <c r="BG316" s="526"/>
      <c r="BH316" s="526"/>
      <c r="BI316" s="526"/>
      <c r="BJ316" s="526"/>
      <c r="BK316" s="526"/>
      <c r="BL316" s="526"/>
      <c r="BM316" s="526"/>
      <c r="BN316" s="526"/>
      <c r="BO316" s="526"/>
      <c r="BP316" s="526"/>
      <c r="BQ316" s="526"/>
      <c r="BR316" s="526"/>
      <c r="BS316" s="526"/>
      <c r="BT316" s="526"/>
      <c r="BU316" s="526"/>
    </row>
    <row r="317">
      <c r="A317" s="522"/>
      <c r="B317" s="523"/>
      <c r="C317" s="523"/>
      <c r="D317" s="524"/>
      <c r="E317" s="524"/>
      <c r="F317" s="524"/>
      <c r="G317" s="524"/>
      <c r="H317" s="525"/>
      <c r="I317" s="544"/>
      <c r="J317" s="523"/>
      <c r="K317" s="523"/>
      <c r="L317" s="523"/>
      <c r="M317" s="524"/>
      <c r="N317" s="524"/>
      <c r="O317" s="524"/>
      <c r="P317" s="524"/>
      <c r="Q317" s="524"/>
      <c r="R317" s="524"/>
      <c r="S317" s="524"/>
      <c r="T317" s="524"/>
      <c r="U317" s="523"/>
      <c r="V317" s="524"/>
      <c r="W317" s="523"/>
      <c r="X317" s="526"/>
      <c r="Y317" s="526"/>
      <c r="Z317" s="526"/>
      <c r="AA317" s="526"/>
      <c r="AB317" s="526"/>
      <c r="AC317" s="526"/>
      <c r="AD317" s="526"/>
      <c r="AE317" s="526"/>
      <c r="AF317" s="526"/>
      <c r="AG317" s="526"/>
      <c r="AH317" s="526"/>
      <c r="AI317" s="526"/>
      <c r="AJ317" s="526"/>
      <c r="AK317" s="526"/>
      <c r="AL317" s="526"/>
      <c r="AM317" s="526"/>
      <c r="AN317" s="526"/>
      <c r="AO317" s="526"/>
      <c r="AP317" s="526"/>
      <c r="AQ317" s="526"/>
      <c r="AR317" s="526"/>
      <c r="AS317" s="526"/>
      <c r="AT317" s="526"/>
      <c r="AU317" s="526"/>
      <c r="AV317" s="526"/>
      <c r="AW317" s="526"/>
      <c r="AX317" s="526"/>
      <c r="AY317" s="526"/>
      <c r="AZ317" s="526"/>
      <c r="BA317" s="526"/>
      <c r="BB317" s="526"/>
      <c r="BC317" s="526"/>
      <c r="BD317" s="526"/>
      <c r="BE317" s="526"/>
      <c r="BF317" s="526"/>
      <c r="BG317" s="526"/>
      <c r="BH317" s="526"/>
      <c r="BI317" s="526"/>
      <c r="BJ317" s="526"/>
      <c r="BK317" s="526"/>
      <c r="BL317" s="526"/>
      <c r="BM317" s="526"/>
      <c r="BN317" s="526"/>
      <c r="BO317" s="526"/>
      <c r="BP317" s="526"/>
      <c r="BQ317" s="526"/>
      <c r="BR317" s="526"/>
      <c r="BS317" s="526"/>
      <c r="BT317" s="526"/>
      <c r="BU317" s="526"/>
    </row>
    <row r="318">
      <c r="A318" s="522"/>
      <c r="B318" s="523"/>
      <c r="C318" s="523"/>
      <c r="D318" s="524"/>
      <c r="E318" s="524"/>
      <c r="F318" s="524"/>
      <c r="G318" s="524"/>
      <c r="H318" s="525"/>
      <c r="I318" s="544"/>
      <c r="J318" s="523"/>
      <c r="K318" s="523"/>
      <c r="L318" s="523"/>
      <c r="M318" s="524"/>
      <c r="N318" s="524"/>
      <c r="O318" s="524"/>
      <c r="P318" s="524"/>
      <c r="Q318" s="524"/>
      <c r="R318" s="524"/>
      <c r="S318" s="524"/>
      <c r="T318" s="524"/>
      <c r="U318" s="523"/>
      <c r="V318" s="524"/>
      <c r="W318" s="523"/>
      <c r="X318" s="526"/>
      <c r="Y318" s="526"/>
      <c r="Z318" s="526"/>
      <c r="AA318" s="526"/>
      <c r="AB318" s="526"/>
      <c r="AC318" s="526"/>
      <c r="AD318" s="526"/>
      <c r="AE318" s="526"/>
      <c r="AF318" s="526"/>
      <c r="AG318" s="526"/>
      <c r="AH318" s="526"/>
      <c r="AI318" s="526"/>
      <c r="AJ318" s="526"/>
      <c r="AK318" s="526"/>
      <c r="AL318" s="526"/>
      <c r="AM318" s="526"/>
      <c r="AN318" s="526"/>
      <c r="AO318" s="526"/>
      <c r="AP318" s="526"/>
      <c r="AQ318" s="526"/>
      <c r="AR318" s="526"/>
      <c r="AS318" s="526"/>
      <c r="AT318" s="526"/>
      <c r="AU318" s="526"/>
      <c r="AV318" s="526"/>
      <c r="AW318" s="526"/>
      <c r="AX318" s="526"/>
      <c r="AY318" s="526"/>
      <c r="AZ318" s="526"/>
      <c r="BA318" s="526"/>
      <c r="BB318" s="526"/>
      <c r="BC318" s="526"/>
      <c r="BD318" s="526"/>
      <c r="BE318" s="526"/>
      <c r="BF318" s="526"/>
      <c r="BG318" s="526"/>
      <c r="BH318" s="526"/>
      <c r="BI318" s="526"/>
      <c r="BJ318" s="526"/>
      <c r="BK318" s="526"/>
      <c r="BL318" s="526"/>
      <c r="BM318" s="526"/>
      <c r="BN318" s="526"/>
      <c r="BO318" s="526"/>
      <c r="BP318" s="526"/>
      <c r="BQ318" s="526"/>
      <c r="BR318" s="526"/>
      <c r="BS318" s="526"/>
      <c r="BT318" s="526"/>
      <c r="BU318" s="526"/>
    </row>
    <row r="319">
      <c r="A319" s="522"/>
      <c r="B319" s="523"/>
      <c r="C319" s="523"/>
      <c r="D319" s="524"/>
      <c r="E319" s="524"/>
      <c r="F319" s="524"/>
      <c r="G319" s="524"/>
      <c r="H319" s="525"/>
      <c r="I319" s="544"/>
      <c r="J319" s="523"/>
      <c r="K319" s="523"/>
      <c r="L319" s="523"/>
      <c r="M319" s="524"/>
      <c r="N319" s="524"/>
      <c r="O319" s="524"/>
      <c r="P319" s="524"/>
      <c r="Q319" s="524"/>
      <c r="R319" s="524"/>
      <c r="S319" s="524"/>
      <c r="T319" s="524"/>
      <c r="U319" s="523"/>
      <c r="V319" s="524"/>
      <c r="W319" s="523"/>
      <c r="X319" s="526"/>
      <c r="Y319" s="526"/>
      <c r="Z319" s="526"/>
      <c r="AA319" s="526"/>
      <c r="AB319" s="526"/>
      <c r="AC319" s="526"/>
      <c r="AD319" s="526"/>
      <c r="AE319" s="526"/>
      <c r="AF319" s="526"/>
      <c r="AG319" s="526"/>
      <c r="AH319" s="526"/>
      <c r="AI319" s="526"/>
      <c r="AJ319" s="526"/>
      <c r="AK319" s="526"/>
      <c r="AL319" s="526"/>
      <c r="AM319" s="526"/>
      <c r="AN319" s="526"/>
      <c r="AO319" s="526"/>
      <c r="AP319" s="526"/>
      <c r="AQ319" s="526"/>
      <c r="AR319" s="526"/>
      <c r="AS319" s="526"/>
      <c r="AT319" s="526"/>
      <c r="AU319" s="526"/>
      <c r="AV319" s="526"/>
      <c r="AW319" s="526"/>
      <c r="AX319" s="526"/>
      <c r="AY319" s="526"/>
      <c r="AZ319" s="526"/>
      <c r="BA319" s="526"/>
      <c r="BB319" s="526"/>
      <c r="BC319" s="526"/>
      <c r="BD319" s="526"/>
      <c r="BE319" s="526"/>
      <c r="BF319" s="526"/>
      <c r="BG319" s="526"/>
      <c r="BH319" s="526"/>
      <c r="BI319" s="526"/>
      <c r="BJ319" s="526"/>
      <c r="BK319" s="526"/>
      <c r="BL319" s="526"/>
      <c r="BM319" s="526"/>
      <c r="BN319" s="526"/>
      <c r="BO319" s="526"/>
      <c r="BP319" s="526"/>
      <c r="BQ319" s="526"/>
      <c r="BR319" s="526"/>
      <c r="BS319" s="526"/>
      <c r="BT319" s="526"/>
      <c r="BU319" s="526"/>
    </row>
    <row r="320">
      <c r="A320" s="522"/>
      <c r="B320" s="523"/>
      <c r="C320" s="523"/>
      <c r="D320" s="524"/>
      <c r="E320" s="524"/>
      <c r="F320" s="524"/>
      <c r="G320" s="524"/>
      <c r="H320" s="525"/>
      <c r="I320" s="544"/>
      <c r="J320" s="523"/>
      <c r="K320" s="523"/>
      <c r="L320" s="523"/>
      <c r="M320" s="524"/>
      <c r="N320" s="524"/>
      <c r="O320" s="524"/>
      <c r="P320" s="524"/>
      <c r="Q320" s="524"/>
      <c r="R320" s="524"/>
      <c r="S320" s="524"/>
      <c r="T320" s="524"/>
      <c r="U320" s="523"/>
      <c r="V320" s="524"/>
      <c r="W320" s="523"/>
      <c r="X320" s="526"/>
      <c r="Y320" s="526"/>
      <c r="Z320" s="526"/>
      <c r="AA320" s="526"/>
      <c r="AB320" s="526"/>
      <c r="AC320" s="526"/>
      <c r="AD320" s="526"/>
      <c r="AE320" s="526"/>
      <c r="AF320" s="526"/>
      <c r="AG320" s="526"/>
      <c r="AH320" s="526"/>
      <c r="AI320" s="526"/>
      <c r="AJ320" s="526"/>
      <c r="AK320" s="526"/>
      <c r="AL320" s="526"/>
      <c r="AM320" s="526"/>
      <c r="AN320" s="526"/>
      <c r="AO320" s="526"/>
      <c r="AP320" s="526"/>
      <c r="AQ320" s="526"/>
      <c r="AR320" s="526"/>
      <c r="AS320" s="526"/>
      <c r="AT320" s="526"/>
      <c r="AU320" s="526"/>
      <c r="AV320" s="526"/>
      <c r="AW320" s="526"/>
      <c r="AX320" s="526"/>
      <c r="AY320" s="526"/>
      <c r="AZ320" s="526"/>
      <c r="BA320" s="526"/>
      <c r="BB320" s="526"/>
      <c r="BC320" s="526"/>
      <c r="BD320" s="526"/>
      <c r="BE320" s="526"/>
      <c r="BF320" s="526"/>
      <c r="BG320" s="526"/>
      <c r="BH320" s="526"/>
      <c r="BI320" s="526"/>
      <c r="BJ320" s="526"/>
      <c r="BK320" s="526"/>
      <c r="BL320" s="526"/>
      <c r="BM320" s="526"/>
      <c r="BN320" s="526"/>
      <c r="BO320" s="526"/>
      <c r="BP320" s="526"/>
      <c r="BQ320" s="526"/>
      <c r="BR320" s="526"/>
      <c r="BS320" s="526"/>
      <c r="BT320" s="526"/>
      <c r="BU320" s="526"/>
    </row>
    <row r="321">
      <c r="A321" s="522"/>
      <c r="B321" s="523"/>
      <c r="C321" s="523"/>
      <c r="D321" s="524"/>
      <c r="E321" s="524"/>
      <c r="F321" s="524"/>
      <c r="G321" s="524"/>
      <c r="H321" s="525"/>
      <c r="I321" s="544"/>
      <c r="J321" s="523"/>
      <c r="K321" s="523"/>
      <c r="L321" s="523"/>
      <c r="M321" s="524"/>
      <c r="N321" s="524"/>
      <c r="O321" s="524"/>
      <c r="P321" s="524"/>
      <c r="Q321" s="524"/>
      <c r="R321" s="524"/>
      <c r="S321" s="524"/>
      <c r="T321" s="524"/>
      <c r="U321" s="523"/>
      <c r="V321" s="524"/>
      <c r="W321" s="523"/>
      <c r="X321" s="526"/>
      <c r="Y321" s="526"/>
      <c r="Z321" s="526"/>
      <c r="AA321" s="526"/>
      <c r="AB321" s="526"/>
      <c r="AC321" s="526"/>
      <c r="AD321" s="526"/>
      <c r="AE321" s="526"/>
      <c r="AF321" s="526"/>
      <c r="AG321" s="526"/>
      <c r="AH321" s="526"/>
      <c r="AI321" s="526"/>
      <c r="AJ321" s="526"/>
      <c r="AK321" s="526"/>
      <c r="AL321" s="526"/>
      <c r="AM321" s="526"/>
      <c r="AN321" s="526"/>
      <c r="AO321" s="526"/>
      <c r="AP321" s="526"/>
      <c r="AQ321" s="526"/>
      <c r="AR321" s="526"/>
      <c r="AS321" s="526"/>
      <c r="AT321" s="526"/>
      <c r="AU321" s="526"/>
      <c r="AV321" s="526"/>
      <c r="AW321" s="526"/>
      <c r="AX321" s="526"/>
      <c r="AY321" s="526"/>
      <c r="AZ321" s="526"/>
      <c r="BA321" s="526"/>
      <c r="BB321" s="526"/>
      <c r="BC321" s="526"/>
      <c r="BD321" s="526"/>
      <c r="BE321" s="526"/>
      <c r="BF321" s="526"/>
      <c r="BG321" s="526"/>
      <c r="BH321" s="526"/>
      <c r="BI321" s="526"/>
      <c r="BJ321" s="526"/>
      <c r="BK321" s="526"/>
      <c r="BL321" s="526"/>
      <c r="BM321" s="526"/>
      <c r="BN321" s="526"/>
      <c r="BO321" s="526"/>
      <c r="BP321" s="526"/>
      <c r="BQ321" s="526"/>
      <c r="BR321" s="526"/>
      <c r="BS321" s="526"/>
      <c r="BT321" s="526"/>
      <c r="BU321" s="526"/>
    </row>
    <row r="322">
      <c r="A322" s="522"/>
      <c r="B322" s="523"/>
      <c r="C322" s="523"/>
      <c r="D322" s="524"/>
      <c r="E322" s="524"/>
      <c r="F322" s="524"/>
      <c r="G322" s="524"/>
      <c r="H322" s="525"/>
      <c r="I322" s="544"/>
      <c r="J322" s="523"/>
      <c r="K322" s="523"/>
      <c r="L322" s="523"/>
      <c r="M322" s="524"/>
      <c r="N322" s="524"/>
      <c r="O322" s="524"/>
      <c r="P322" s="524"/>
      <c r="Q322" s="524"/>
      <c r="R322" s="524"/>
      <c r="S322" s="524"/>
      <c r="T322" s="524"/>
      <c r="U322" s="523"/>
      <c r="V322" s="524"/>
      <c r="W322" s="523"/>
      <c r="X322" s="526"/>
      <c r="Y322" s="526"/>
      <c r="Z322" s="526"/>
      <c r="AA322" s="526"/>
      <c r="AB322" s="526"/>
      <c r="AC322" s="526"/>
      <c r="AD322" s="526"/>
      <c r="AE322" s="526"/>
      <c r="AF322" s="526"/>
      <c r="AG322" s="526"/>
      <c r="AH322" s="526"/>
      <c r="AI322" s="526"/>
      <c r="AJ322" s="526"/>
      <c r="AK322" s="526"/>
      <c r="AL322" s="526"/>
      <c r="AM322" s="526"/>
      <c r="AN322" s="526"/>
      <c r="AO322" s="526"/>
      <c r="AP322" s="526"/>
      <c r="AQ322" s="526"/>
      <c r="AR322" s="526"/>
      <c r="AS322" s="526"/>
      <c r="AT322" s="526"/>
      <c r="AU322" s="526"/>
      <c r="AV322" s="526"/>
      <c r="AW322" s="526"/>
      <c r="AX322" s="526"/>
      <c r="AY322" s="526"/>
      <c r="AZ322" s="526"/>
      <c r="BA322" s="526"/>
      <c r="BB322" s="526"/>
      <c r="BC322" s="526"/>
      <c r="BD322" s="526"/>
      <c r="BE322" s="526"/>
      <c r="BF322" s="526"/>
      <c r="BG322" s="526"/>
      <c r="BH322" s="526"/>
      <c r="BI322" s="526"/>
      <c r="BJ322" s="526"/>
      <c r="BK322" s="526"/>
      <c r="BL322" s="526"/>
      <c r="BM322" s="526"/>
      <c r="BN322" s="526"/>
      <c r="BO322" s="526"/>
      <c r="BP322" s="526"/>
      <c r="BQ322" s="526"/>
      <c r="BR322" s="526"/>
      <c r="BS322" s="526"/>
      <c r="BT322" s="526"/>
      <c r="BU322" s="526"/>
    </row>
    <row r="323">
      <c r="A323" s="522"/>
      <c r="B323" s="523"/>
      <c r="C323" s="523"/>
      <c r="D323" s="524"/>
      <c r="E323" s="524"/>
      <c r="F323" s="524"/>
      <c r="G323" s="524"/>
      <c r="H323" s="525"/>
      <c r="I323" s="544"/>
      <c r="J323" s="523"/>
      <c r="K323" s="523"/>
      <c r="L323" s="523"/>
      <c r="M323" s="524"/>
      <c r="N323" s="524"/>
      <c r="O323" s="524"/>
      <c r="P323" s="524"/>
      <c r="Q323" s="524"/>
      <c r="R323" s="524"/>
      <c r="S323" s="524"/>
      <c r="T323" s="524"/>
      <c r="U323" s="523"/>
      <c r="V323" s="524"/>
      <c r="W323" s="523"/>
      <c r="X323" s="526"/>
      <c r="Y323" s="526"/>
      <c r="Z323" s="526"/>
      <c r="AA323" s="526"/>
      <c r="AB323" s="526"/>
      <c r="AC323" s="526"/>
      <c r="AD323" s="526"/>
      <c r="AE323" s="526"/>
      <c r="AF323" s="526"/>
      <c r="AG323" s="526"/>
      <c r="AH323" s="526"/>
      <c r="AI323" s="526"/>
      <c r="AJ323" s="526"/>
      <c r="AK323" s="526"/>
      <c r="AL323" s="526"/>
      <c r="AM323" s="526"/>
      <c r="AN323" s="526"/>
      <c r="AO323" s="526"/>
      <c r="AP323" s="526"/>
      <c r="AQ323" s="526"/>
      <c r="AR323" s="526"/>
      <c r="AS323" s="526"/>
      <c r="AT323" s="526"/>
      <c r="AU323" s="526"/>
      <c r="AV323" s="526"/>
      <c r="AW323" s="526"/>
      <c r="AX323" s="526"/>
      <c r="AY323" s="526"/>
      <c r="AZ323" s="526"/>
      <c r="BA323" s="526"/>
      <c r="BB323" s="526"/>
      <c r="BC323" s="526"/>
      <c r="BD323" s="526"/>
      <c r="BE323" s="526"/>
      <c r="BF323" s="526"/>
      <c r="BG323" s="526"/>
      <c r="BH323" s="526"/>
      <c r="BI323" s="526"/>
      <c r="BJ323" s="526"/>
      <c r="BK323" s="526"/>
      <c r="BL323" s="526"/>
      <c r="BM323" s="526"/>
      <c r="BN323" s="526"/>
      <c r="BO323" s="526"/>
      <c r="BP323" s="526"/>
      <c r="BQ323" s="526"/>
      <c r="BR323" s="526"/>
      <c r="BS323" s="526"/>
      <c r="BT323" s="526"/>
      <c r="BU323" s="526"/>
    </row>
    <row r="324">
      <c r="A324" s="522"/>
      <c r="B324" s="523"/>
      <c r="C324" s="523"/>
      <c r="D324" s="524"/>
      <c r="E324" s="524"/>
      <c r="F324" s="524"/>
      <c r="G324" s="524"/>
      <c r="H324" s="525"/>
      <c r="I324" s="544"/>
      <c r="J324" s="523"/>
      <c r="K324" s="523"/>
      <c r="L324" s="523"/>
      <c r="M324" s="524"/>
      <c r="N324" s="524"/>
      <c r="O324" s="524"/>
      <c r="P324" s="524"/>
      <c r="Q324" s="524"/>
      <c r="R324" s="524"/>
      <c r="S324" s="524"/>
      <c r="T324" s="524"/>
      <c r="U324" s="523"/>
      <c r="V324" s="524"/>
      <c r="W324" s="523"/>
      <c r="X324" s="526"/>
      <c r="Y324" s="526"/>
      <c r="Z324" s="526"/>
      <c r="AA324" s="526"/>
      <c r="AB324" s="526"/>
      <c r="AC324" s="526"/>
      <c r="AD324" s="526"/>
      <c r="AE324" s="526"/>
      <c r="AF324" s="526"/>
      <c r="AG324" s="526"/>
      <c r="AH324" s="526"/>
      <c r="AI324" s="526"/>
      <c r="AJ324" s="526"/>
      <c r="AK324" s="526"/>
      <c r="AL324" s="526"/>
      <c r="AM324" s="526"/>
      <c r="AN324" s="526"/>
      <c r="AO324" s="526"/>
      <c r="AP324" s="526"/>
      <c r="AQ324" s="526"/>
      <c r="AR324" s="526"/>
      <c r="AS324" s="526"/>
      <c r="AT324" s="526"/>
      <c r="AU324" s="526"/>
      <c r="AV324" s="526"/>
      <c r="AW324" s="526"/>
      <c r="AX324" s="526"/>
      <c r="AY324" s="526"/>
      <c r="AZ324" s="526"/>
      <c r="BA324" s="526"/>
      <c r="BB324" s="526"/>
      <c r="BC324" s="526"/>
      <c r="BD324" s="526"/>
      <c r="BE324" s="526"/>
      <c r="BF324" s="526"/>
      <c r="BG324" s="526"/>
      <c r="BH324" s="526"/>
      <c r="BI324" s="526"/>
      <c r="BJ324" s="526"/>
      <c r="BK324" s="526"/>
      <c r="BL324" s="526"/>
      <c r="BM324" s="526"/>
      <c r="BN324" s="526"/>
      <c r="BO324" s="526"/>
      <c r="BP324" s="526"/>
      <c r="BQ324" s="526"/>
      <c r="BR324" s="526"/>
      <c r="BS324" s="526"/>
      <c r="BT324" s="526"/>
      <c r="BU324" s="526"/>
    </row>
    <row r="325">
      <c r="A325" s="522"/>
      <c r="B325" s="523"/>
      <c r="C325" s="523"/>
      <c r="D325" s="524"/>
      <c r="E325" s="524"/>
      <c r="F325" s="524"/>
      <c r="G325" s="524"/>
      <c r="H325" s="525"/>
      <c r="I325" s="544"/>
      <c r="J325" s="523"/>
      <c r="K325" s="523"/>
      <c r="L325" s="523"/>
      <c r="M325" s="524"/>
      <c r="N325" s="524"/>
      <c r="O325" s="524"/>
      <c r="P325" s="524"/>
      <c r="Q325" s="524"/>
      <c r="R325" s="524"/>
      <c r="S325" s="524"/>
      <c r="T325" s="524"/>
      <c r="U325" s="523"/>
      <c r="V325" s="524"/>
      <c r="W325" s="523"/>
      <c r="X325" s="526"/>
      <c r="Y325" s="526"/>
      <c r="Z325" s="526"/>
      <c r="AA325" s="526"/>
      <c r="AB325" s="526"/>
      <c r="AC325" s="526"/>
      <c r="AD325" s="526"/>
      <c r="AE325" s="526"/>
      <c r="AF325" s="526"/>
      <c r="AG325" s="526"/>
      <c r="AH325" s="526"/>
      <c r="AI325" s="526"/>
      <c r="AJ325" s="526"/>
      <c r="AK325" s="526"/>
      <c r="AL325" s="526"/>
      <c r="AM325" s="526"/>
      <c r="AN325" s="526"/>
      <c r="AO325" s="526"/>
      <c r="AP325" s="526"/>
      <c r="AQ325" s="526"/>
      <c r="AR325" s="526"/>
      <c r="AS325" s="526"/>
      <c r="AT325" s="526"/>
      <c r="AU325" s="526"/>
      <c r="AV325" s="526"/>
      <c r="AW325" s="526"/>
      <c r="AX325" s="526"/>
      <c r="AY325" s="526"/>
      <c r="AZ325" s="526"/>
      <c r="BA325" s="526"/>
      <c r="BB325" s="526"/>
      <c r="BC325" s="526"/>
      <c r="BD325" s="526"/>
      <c r="BE325" s="526"/>
      <c r="BF325" s="526"/>
      <c r="BG325" s="526"/>
      <c r="BH325" s="526"/>
      <c r="BI325" s="526"/>
      <c r="BJ325" s="526"/>
      <c r="BK325" s="526"/>
      <c r="BL325" s="526"/>
      <c r="BM325" s="526"/>
      <c r="BN325" s="526"/>
      <c r="BO325" s="526"/>
      <c r="BP325" s="526"/>
      <c r="BQ325" s="526"/>
      <c r="BR325" s="526"/>
      <c r="BS325" s="526"/>
      <c r="BT325" s="526"/>
      <c r="BU325" s="526"/>
    </row>
    <row r="326">
      <c r="A326" s="522"/>
      <c r="B326" s="523"/>
      <c r="C326" s="523"/>
      <c r="D326" s="524"/>
      <c r="E326" s="524"/>
      <c r="F326" s="524"/>
      <c r="G326" s="524"/>
      <c r="H326" s="525"/>
      <c r="I326" s="544"/>
      <c r="J326" s="523"/>
      <c r="K326" s="523"/>
      <c r="L326" s="523"/>
      <c r="M326" s="524"/>
      <c r="N326" s="524"/>
      <c r="O326" s="524"/>
      <c r="P326" s="524"/>
      <c r="Q326" s="524"/>
      <c r="R326" s="524"/>
      <c r="S326" s="524"/>
      <c r="T326" s="524"/>
      <c r="U326" s="523"/>
      <c r="V326" s="524"/>
      <c r="W326" s="523"/>
      <c r="X326" s="526"/>
      <c r="Y326" s="526"/>
      <c r="Z326" s="526"/>
      <c r="AA326" s="526"/>
      <c r="AB326" s="526"/>
      <c r="AC326" s="526"/>
      <c r="AD326" s="526"/>
      <c r="AE326" s="526"/>
      <c r="AF326" s="526"/>
      <c r="AG326" s="526"/>
      <c r="AH326" s="526"/>
      <c r="AI326" s="526"/>
      <c r="AJ326" s="526"/>
      <c r="AK326" s="526"/>
      <c r="AL326" s="526"/>
      <c r="AM326" s="526"/>
      <c r="AN326" s="526"/>
      <c r="AO326" s="526"/>
      <c r="AP326" s="526"/>
      <c r="AQ326" s="526"/>
      <c r="AR326" s="526"/>
      <c r="AS326" s="526"/>
      <c r="AT326" s="526"/>
      <c r="AU326" s="526"/>
      <c r="AV326" s="526"/>
      <c r="AW326" s="526"/>
      <c r="AX326" s="526"/>
      <c r="AY326" s="526"/>
      <c r="AZ326" s="526"/>
      <c r="BA326" s="526"/>
      <c r="BB326" s="526"/>
      <c r="BC326" s="526"/>
      <c r="BD326" s="526"/>
      <c r="BE326" s="526"/>
      <c r="BF326" s="526"/>
      <c r="BG326" s="526"/>
      <c r="BH326" s="526"/>
      <c r="BI326" s="526"/>
      <c r="BJ326" s="526"/>
      <c r="BK326" s="526"/>
      <c r="BL326" s="526"/>
      <c r="BM326" s="526"/>
      <c r="BN326" s="526"/>
      <c r="BO326" s="526"/>
      <c r="BP326" s="526"/>
      <c r="BQ326" s="526"/>
      <c r="BR326" s="526"/>
      <c r="BS326" s="526"/>
      <c r="BT326" s="526"/>
      <c r="BU326" s="526"/>
    </row>
    <row r="327">
      <c r="A327" s="522"/>
      <c r="B327" s="523"/>
      <c r="C327" s="523"/>
      <c r="D327" s="524"/>
      <c r="E327" s="524"/>
      <c r="F327" s="524"/>
      <c r="G327" s="524"/>
      <c r="H327" s="525"/>
      <c r="I327" s="544"/>
      <c r="J327" s="523"/>
      <c r="K327" s="523"/>
      <c r="L327" s="523"/>
      <c r="M327" s="524"/>
      <c r="N327" s="524"/>
      <c r="O327" s="524"/>
      <c r="P327" s="524"/>
      <c r="Q327" s="524"/>
      <c r="R327" s="524"/>
      <c r="S327" s="524"/>
      <c r="T327" s="524"/>
      <c r="U327" s="523"/>
      <c r="V327" s="524"/>
      <c r="W327" s="523"/>
      <c r="X327" s="526"/>
      <c r="Y327" s="526"/>
      <c r="Z327" s="526"/>
      <c r="AA327" s="526"/>
      <c r="AB327" s="526"/>
      <c r="AC327" s="526"/>
      <c r="AD327" s="526"/>
      <c r="AE327" s="526"/>
      <c r="AF327" s="526"/>
      <c r="AG327" s="526"/>
      <c r="AH327" s="526"/>
      <c r="AI327" s="526"/>
      <c r="AJ327" s="526"/>
      <c r="AK327" s="526"/>
      <c r="AL327" s="526"/>
      <c r="AM327" s="526"/>
      <c r="AN327" s="526"/>
      <c r="AO327" s="526"/>
      <c r="AP327" s="526"/>
      <c r="AQ327" s="526"/>
      <c r="AR327" s="526"/>
      <c r="AS327" s="526"/>
      <c r="AT327" s="526"/>
      <c r="AU327" s="526"/>
      <c r="AV327" s="526"/>
      <c r="AW327" s="526"/>
      <c r="AX327" s="526"/>
      <c r="AY327" s="526"/>
      <c r="AZ327" s="526"/>
      <c r="BA327" s="526"/>
      <c r="BB327" s="526"/>
      <c r="BC327" s="526"/>
      <c r="BD327" s="526"/>
      <c r="BE327" s="526"/>
      <c r="BF327" s="526"/>
      <c r="BG327" s="526"/>
      <c r="BH327" s="526"/>
      <c r="BI327" s="526"/>
      <c r="BJ327" s="526"/>
      <c r="BK327" s="526"/>
      <c r="BL327" s="526"/>
      <c r="BM327" s="526"/>
      <c r="BN327" s="526"/>
      <c r="BO327" s="526"/>
      <c r="BP327" s="526"/>
      <c r="BQ327" s="526"/>
      <c r="BR327" s="526"/>
      <c r="BS327" s="526"/>
      <c r="BT327" s="526"/>
      <c r="BU327" s="526"/>
    </row>
    <row r="328">
      <c r="A328" s="522"/>
      <c r="B328" s="523"/>
      <c r="C328" s="523"/>
      <c r="D328" s="524"/>
      <c r="E328" s="524"/>
      <c r="F328" s="524"/>
      <c r="G328" s="524"/>
      <c r="H328" s="525"/>
      <c r="I328" s="544"/>
      <c r="J328" s="523"/>
      <c r="K328" s="523"/>
      <c r="L328" s="523"/>
      <c r="M328" s="524"/>
      <c r="N328" s="524"/>
      <c r="O328" s="524"/>
      <c r="P328" s="524"/>
      <c r="Q328" s="524"/>
      <c r="R328" s="524"/>
      <c r="S328" s="524"/>
      <c r="T328" s="524"/>
      <c r="U328" s="523"/>
      <c r="V328" s="524"/>
      <c r="W328" s="523"/>
      <c r="X328" s="526"/>
      <c r="Y328" s="526"/>
      <c r="Z328" s="526"/>
      <c r="AA328" s="526"/>
      <c r="AB328" s="526"/>
      <c r="AC328" s="526"/>
      <c r="AD328" s="526"/>
      <c r="AE328" s="526"/>
      <c r="AF328" s="526"/>
      <c r="AG328" s="526"/>
      <c r="AH328" s="526"/>
      <c r="AI328" s="526"/>
      <c r="AJ328" s="526"/>
      <c r="AK328" s="526"/>
      <c r="AL328" s="526"/>
      <c r="AM328" s="526"/>
      <c r="AN328" s="526"/>
      <c r="AO328" s="526"/>
      <c r="AP328" s="526"/>
      <c r="AQ328" s="526"/>
      <c r="AR328" s="526"/>
      <c r="AS328" s="526"/>
      <c r="AT328" s="526"/>
      <c r="AU328" s="526"/>
      <c r="AV328" s="526"/>
      <c r="AW328" s="526"/>
      <c r="AX328" s="526"/>
      <c r="AY328" s="526"/>
      <c r="AZ328" s="526"/>
      <c r="BA328" s="526"/>
      <c r="BB328" s="526"/>
      <c r="BC328" s="526"/>
      <c r="BD328" s="526"/>
      <c r="BE328" s="526"/>
      <c r="BF328" s="526"/>
      <c r="BG328" s="526"/>
      <c r="BH328" s="526"/>
      <c r="BI328" s="526"/>
      <c r="BJ328" s="526"/>
      <c r="BK328" s="526"/>
      <c r="BL328" s="526"/>
      <c r="BM328" s="526"/>
      <c r="BN328" s="526"/>
      <c r="BO328" s="526"/>
      <c r="BP328" s="526"/>
      <c r="BQ328" s="526"/>
      <c r="BR328" s="526"/>
      <c r="BS328" s="526"/>
      <c r="BT328" s="526"/>
      <c r="BU328" s="526"/>
    </row>
    <row r="329">
      <c r="A329" s="522"/>
      <c r="B329" s="523"/>
      <c r="C329" s="523"/>
      <c r="D329" s="524"/>
      <c r="E329" s="524"/>
      <c r="F329" s="524"/>
      <c r="G329" s="524"/>
      <c r="H329" s="525"/>
      <c r="I329" s="544"/>
      <c r="J329" s="523"/>
      <c r="K329" s="523"/>
      <c r="L329" s="523"/>
      <c r="M329" s="524"/>
      <c r="N329" s="524"/>
      <c r="O329" s="524"/>
      <c r="P329" s="524"/>
      <c r="Q329" s="524"/>
      <c r="R329" s="524"/>
      <c r="S329" s="524"/>
      <c r="T329" s="524"/>
      <c r="U329" s="523"/>
      <c r="V329" s="524"/>
      <c r="W329" s="523"/>
      <c r="X329" s="526"/>
      <c r="Y329" s="526"/>
      <c r="Z329" s="526"/>
      <c r="AA329" s="526"/>
      <c r="AB329" s="526"/>
      <c r="AC329" s="526"/>
      <c r="AD329" s="526"/>
      <c r="AE329" s="526"/>
      <c r="AF329" s="526"/>
      <c r="AG329" s="526"/>
      <c r="AH329" s="526"/>
      <c r="AI329" s="526"/>
      <c r="AJ329" s="526"/>
      <c r="AK329" s="526"/>
      <c r="AL329" s="526"/>
      <c r="AM329" s="526"/>
      <c r="AN329" s="526"/>
      <c r="AO329" s="526"/>
      <c r="AP329" s="526"/>
      <c r="AQ329" s="526"/>
      <c r="AR329" s="526"/>
      <c r="AS329" s="526"/>
      <c r="AT329" s="526"/>
      <c r="AU329" s="526"/>
      <c r="AV329" s="526"/>
      <c r="AW329" s="526"/>
      <c r="AX329" s="526"/>
      <c r="AY329" s="526"/>
      <c r="AZ329" s="526"/>
      <c r="BA329" s="526"/>
      <c r="BB329" s="526"/>
      <c r="BC329" s="526"/>
      <c r="BD329" s="526"/>
      <c r="BE329" s="526"/>
      <c r="BF329" s="526"/>
      <c r="BG329" s="526"/>
      <c r="BH329" s="526"/>
      <c r="BI329" s="526"/>
      <c r="BJ329" s="526"/>
      <c r="BK329" s="526"/>
      <c r="BL329" s="526"/>
      <c r="BM329" s="526"/>
      <c r="BN329" s="526"/>
      <c r="BO329" s="526"/>
      <c r="BP329" s="526"/>
      <c r="BQ329" s="526"/>
      <c r="BR329" s="526"/>
      <c r="BS329" s="526"/>
      <c r="BT329" s="526"/>
      <c r="BU329" s="526"/>
    </row>
    <row r="330">
      <c r="A330" s="522"/>
      <c r="B330" s="523"/>
      <c r="C330" s="523"/>
      <c r="D330" s="524"/>
      <c r="E330" s="524"/>
      <c r="F330" s="524"/>
      <c r="G330" s="524"/>
      <c r="H330" s="525"/>
      <c r="I330" s="544"/>
      <c r="J330" s="523"/>
      <c r="K330" s="523"/>
      <c r="L330" s="523"/>
      <c r="M330" s="524"/>
      <c r="N330" s="524"/>
      <c r="O330" s="524"/>
      <c r="P330" s="524"/>
      <c r="Q330" s="524"/>
      <c r="R330" s="524"/>
      <c r="S330" s="524"/>
      <c r="T330" s="524"/>
      <c r="U330" s="523"/>
      <c r="V330" s="524"/>
      <c r="W330" s="523"/>
      <c r="X330" s="526"/>
      <c r="Y330" s="526"/>
      <c r="Z330" s="526"/>
      <c r="AA330" s="526"/>
      <c r="AB330" s="526"/>
      <c r="AC330" s="526"/>
      <c r="AD330" s="526"/>
      <c r="AE330" s="526"/>
      <c r="AF330" s="526"/>
      <c r="AG330" s="526"/>
      <c r="AH330" s="526"/>
      <c r="AI330" s="526"/>
      <c r="AJ330" s="526"/>
      <c r="AK330" s="526"/>
      <c r="AL330" s="526"/>
      <c r="AM330" s="526"/>
      <c r="AN330" s="526"/>
      <c r="AO330" s="526"/>
      <c r="AP330" s="526"/>
      <c r="AQ330" s="526"/>
      <c r="AR330" s="526"/>
      <c r="AS330" s="526"/>
      <c r="AT330" s="526"/>
      <c r="AU330" s="526"/>
      <c r="AV330" s="526"/>
      <c r="AW330" s="526"/>
      <c r="AX330" s="526"/>
      <c r="AY330" s="526"/>
      <c r="AZ330" s="526"/>
      <c r="BA330" s="526"/>
      <c r="BB330" s="526"/>
      <c r="BC330" s="526"/>
      <c r="BD330" s="526"/>
      <c r="BE330" s="526"/>
      <c r="BF330" s="526"/>
      <c r="BG330" s="526"/>
      <c r="BH330" s="526"/>
      <c r="BI330" s="526"/>
      <c r="BJ330" s="526"/>
      <c r="BK330" s="526"/>
      <c r="BL330" s="526"/>
      <c r="BM330" s="526"/>
      <c r="BN330" s="526"/>
      <c r="BO330" s="526"/>
      <c r="BP330" s="526"/>
      <c r="BQ330" s="526"/>
      <c r="BR330" s="526"/>
      <c r="BS330" s="526"/>
      <c r="BT330" s="526"/>
      <c r="BU330" s="526"/>
    </row>
    <row r="331">
      <c r="A331" s="522"/>
      <c r="B331" s="523"/>
      <c r="C331" s="523"/>
      <c r="D331" s="524"/>
      <c r="E331" s="524"/>
      <c r="F331" s="524"/>
      <c r="G331" s="524"/>
      <c r="H331" s="525"/>
      <c r="I331" s="544"/>
      <c r="J331" s="523"/>
      <c r="K331" s="523"/>
      <c r="L331" s="523"/>
      <c r="M331" s="524"/>
      <c r="N331" s="524"/>
      <c r="O331" s="524"/>
      <c r="P331" s="524"/>
      <c r="Q331" s="524"/>
      <c r="R331" s="524"/>
      <c r="S331" s="524"/>
      <c r="T331" s="524"/>
      <c r="U331" s="523"/>
      <c r="V331" s="524"/>
      <c r="W331" s="523"/>
      <c r="X331" s="526"/>
      <c r="Y331" s="526"/>
      <c r="Z331" s="526"/>
      <c r="AA331" s="526"/>
      <c r="AB331" s="526"/>
      <c r="AC331" s="526"/>
      <c r="AD331" s="526"/>
      <c r="AE331" s="526"/>
      <c r="AF331" s="526"/>
      <c r="AG331" s="526"/>
      <c r="AH331" s="526"/>
      <c r="AI331" s="526"/>
      <c r="AJ331" s="526"/>
      <c r="AK331" s="526"/>
      <c r="AL331" s="526"/>
      <c r="AM331" s="526"/>
      <c r="AN331" s="526"/>
      <c r="AO331" s="526"/>
      <c r="AP331" s="526"/>
      <c r="AQ331" s="526"/>
      <c r="AR331" s="526"/>
      <c r="AS331" s="526"/>
      <c r="AT331" s="526"/>
      <c r="AU331" s="526"/>
      <c r="AV331" s="526"/>
      <c r="AW331" s="526"/>
      <c r="AX331" s="526"/>
      <c r="AY331" s="526"/>
      <c r="AZ331" s="526"/>
      <c r="BA331" s="526"/>
      <c r="BB331" s="526"/>
      <c r="BC331" s="526"/>
      <c r="BD331" s="526"/>
      <c r="BE331" s="526"/>
      <c r="BF331" s="526"/>
      <c r="BG331" s="526"/>
      <c r="BH331" s="526"/>
      <c r="BI331" s="526"/>
      <c r="BJ331" s="526"/>
      <c r="BK331" s="526"/>
      <c r="BL331" s="526"/>
      <c r="BM331" s="526"/>
      <c r="BN331" s="526"/>
      <c r="BO331" s="526"/>
      <c r="BP331" s="526"/>
      <c r="BQ331" s="526"/>
      <c r="BR331" s="526"/>
      <c r="BS331" s="526"/>
      <c r="BT331" s="526"/>
      <c r="BU331" s="526"/>
    </row>
    <row r="332">
      <c r="A332" s="522"/>
      <c r="B332" s="523"/>
      <c r="C332" s="523"/>
      <c r="D332" s="524"/>
      <c r="E332" s="524"/>
      <c r="F332" s="524"/>
      <c r="G332" s="524"/>
      <c r="H332" s="525"/>
      <c r="I332" s="544"/>
      <c r="J332" s="523"/>
      <c r="K332" s="523"/>
      <c r="L332" s="523"/>
      <c r="M332" s="524"/>
      <c r="N332" s="524"/>
      <c r="O332" s="524"/>
      <c r="P332" s="524"/>
      <c r="Q332" s="524"/>
      <c r="R332" s="524"/>
      <c r="S332" s="524"/>
      <c r="T332" s="524"/>
      <c r="U332" s="523"/>
      <c r="V332" s="524"/>
      <c r="W332" s="523"/>
      <c r="X332" s="526"/>
      <c r="Y332" s="526"/>
      <c r="Z332" s="526"/>
      <c r="AA332" s="526"/>
      <c r="AB332" s="526"/>
      <c r="AC332" s="526"/>
      <c r="AD332" s="526"/>
      <c r="AE332" s="526"/>
      <c r="AF332" s="526"/>
      <c r="AG332" s="526"/>
      <c r="AH332" s="526"/>
      <c r="AI332" s="526"/>
      <c r="AJ332" s="526"/>
      <c r="AK332" s="526"/>
      <c r="AL332" s="526"/>
      <c r="AM332" s="526"/>
      <c r="AN332" s="526"/>
      <c r="AO332" s="526"/>
      <c r="AP332" s="526"/>
      <c r="AQ332" s="526"/>
      <c r="AR332" s="526"/>
      <c r="AS332" s="526"/>
      <c r="AT332" s="526"/>
      <c r="AU332" s="526"/>
      <c r="AV332" s="526"/>
      <c r="AW332" s="526"/>
      <c r="AX332" s="526"/>
      <c r="AY332" s="526"/>
      <c r="AZ332" s="526"/>
      <c r="BA332" s="526"/>
      <c r="BB332" s="526"/>
      <c r="BC332" s="526"/>
      <c r="BD332" s="526"/>
      <c r="BE332" s="526"/>
      <c r="BF332" s="526"/>
      <c r="BG332" s="526"/>
      <c r="BH332" s="526"/>
      <c r="BI332" s="526"/>
      <c r="BJ332" s="526"/>
      <c r="BK332" s="526"/>
      <c r="BL332" s="526"/>
      <c r="BM332" s="526"/>
      <c r="BN332" s="526"/>
      <c r="BO332" s="526"/>
      <c r="BP332" s="526"/>
      <c r="BQ332" s="526"/>
      <c r="BR332" s="526"/>
      <c r="BS332" s="526"/>
      <c r="BT332" s="526"/>
      <c r="BU332" s="526"/>
    </row>
    <row r="333">
      <c r="A333" s="522"/>
      <c r="B333" s="523"/>
      <c r="C333" s="523"/>
      <c r="D333" s="524"/>
      <c r="E333" s="524"/>
      <c r="F333" s="524"/>
      <c r="G333" s="524"/>
      <c r="H333" s="525"/>
      <c r="I333" s="544"/>
      <c r="J333" s="523"/>
      <c r="K333" s="523"/>
      <c r="L333" s="523"/>
      <c r="M333" s="524"/>
      <c r="N333" s="524"/>
      <c r="O333" s="524"/>
      <c r="P333" s="524"/>
      <c r="Q333" s="524"/>
      <c r="R333" s="524"/>
      <c r="S333" s="524"/>
      <c r="T333" s="524"/>
      <c r="U333" s="523"/>
      <c r="V333" s="524"/>
      <c r="W333" s="523"/>
      <c r="X333" s="526"/>
      <c r="Y333" s="526"/>
      <c r="Z333" s="526"/>
      <c r="AA333" s="526"/>
      <c r="AB333" s="526"/>
      <c r="AC333" s="526"/>
      <c r="AD333" s="526"/>
      <c r="AE333" s="526"/>
      <c r="AF333" s="526"/>
      <c r="AG333" s="526"/>
      <c r="AH333" s="526"/>
      <c r="AI333" s="526"/>
      <c r="AJ333" s="526"/>
      <c r="AK333" s="526"/>
      <c r="AL333" s="526"/>
      <c r="AM333" s="526"/>
      <c r="AN333" s="526"/>
      <c r="AO333" s="526"/>
      <c r="AP333" s="526"/>
      <c r="AQ333" s="526"/>
      <c r="AR333" s="526"/>
      <c r="AS333" s="526"/>
      <c r="AT333" s="526"/>
      <c r="AU333" s="526"/>
      <c r="AV333" s="526"/>
      <c r="AW333" s="526"/>
      <c r="AX333" s="526"/>
      <c r="AY333" s="526"/>
      <c r="AZ333" s="526"/>
      <c r="BA333" s="526"/>
      <c r="BB333" s="526"/>
      <c r="BC333" s="526"/>
      <c r="BD333" s="526"/>
      <c r="BE333" s="526"/>
      <c r="BF333" s="526"/>
      <c r="BG333" s="526"/>
      <c r="BH333" s="526"/>
      <c r="BI333" s="526"/>
      <c r="BJ333" s="526"/>
      <c r="BK333" s="526"/>
      <c r="BL333" s="526"/>
      <c r="BM333" s="526"/>
      <c r="BN333" s="526"/>
      <c r="BO333" s="526"/>
      <c r="BP333" s="526"/>
      <c r="BQ333" s="526"/>
      <c r="BR333" s="526"/>
      <c r="BS333" s="526"/>
      <c r="BT333" s="526"/>
      <c r="BU333" s="526"/>
    </row>
    <row r="334">
      <c r="A334" s="522"/>
      <c r="B334" s="523"/>
      <c r="C334" s="523"/>
      <c r="D334" s="524"/>
      <c r="E334" s="524"/>
      <c r="F334" s="524"/>
      <c r="G334" s="524"/>
      <c r="H334" s="525"/>
      <c r="I334" s="544"/>
      <c r="J334" s="523"/>
      <c r="K334" s="523"/>
      <c r="L334" s="523"/>
      <c r="M334" s="524"/>
      <c r="N334" s="524"/>
      <c r="O334" s="524"/>
      <c r="P334" s="524"/>
      <c r="Q334" s="524"/>
      <c r="R334" s="524"/>
      <c r="S334" s="524"/>
      <c r="T334" s="524"/>
      <c r="U334" s="523"/>
      <c r="V334" s="524"/>
      <c r="W334" s="523"/>
      <c r="X334" s="526"/>
      <c r="Y334" s="526"/>
      <c r="Z334" s="526"/>
      <c r="AA334" s="526"/>
      <c r="AB334" s="526"/>
      <c r="AC334" s="526"/>
      <c r="AD334" s="526"/>
      <c r="AE334" s="526"/>
      <c r="AF334" s="526"/>
      <c r="AG334" s="526"/>
      <c r="AH334" s="526"/>
      <c r="AI334" s="526"/>
      <c r="AJ334" s="526"/>
      <c r="AK334" s="526"/>
      <c r="AL334" s="526"/>
      <c r="AM334" s="526"/>
      <c r="AN334" s="526"/>
      <c r="AO334" s="526"/>
      <c r="AP334" s="526"/>
      <c r="AQ334" s="526"/>
      <c r="AR334" s="526"/>
      <c r="AS334" s="526"/>
      <c r="AT334" s="526"/>
      <c r="AU334" s="526"/>
      <c r="AV334" s="526"/>
      <c r="AW334" s="526"/>
      <c r="AX334" s="526"/>
      <c r="AY334" s="526"/>
      <c r="AZ334" s="526"/>
      <c r="BA334" s="526"/>
      <c r="BB334" s="526"/>
      <c r="BC334" s="526"/>
      <c r="BD334" s="526"/>
      <c r="BE334" s="526"/>
      <c r="BF334" s="526"/>
      <c r="BG334" s="526"/>
      <c r="BH334" s="526"/>
      <c r="BI334" s="526"/>
      <c r="BJ334" s="526"/>
      <c r="BK334" s="526"/>
      <c r="BL334" s="526"/>
      <c r="BM334" s="526"/>
      <c r="BN334" s="526"/>
      <c r="BO334" s="526"/>
      <c r="BP334" s="526"/>
      <c r="BQ334" s="526"/>
      <c r="BR334" s="526"/>
      <c r="BS334" s="526"/>
      <c r="BT334" s="526"/>
      <c r="BU334" s="526"/>
    </row>
    <row r="335">
      <c r="A335" s="522"/>
      <c r="B335" s="523"/>
      <c r="C335" s="523"/>
      <c r="D335" s="524"/>
      <c r="E335" s="524"/>
      <c r="F335" s="524"/>
      <c r="G335" s="524"/>
      <c r="H335" s="525"/>
      <c r="I335" s="544"/>
      <c r="J335" s="523"/>
      <c r="K335" s="523"/>
      <c r="L335" s="523"/>
      <c r="M335" s="524"/>
      <c r="N335" s="524"/>
      <c r="O335" s="524"/>
      <c r="P335" s="524"/>
      <c r="Q335" s="524"/>
      <c r="R335" s="524"/>
      <c r="S335" s="524"/>
      <c r="T335" s="524"/>
      <c r="U335" s="523"/>
      <c r="V335" s="524"/>
      <c r="W335" s="523"/>
      <c r="X335" s="526"/>
      <c r="Y335" s="526"/>
      <c r="Z335" s="526"/>
      <c r="AA335" s="526"/>
      <c r="AB335" s="526"/>
      <c r="AC335" s="526"/>
      <c r="AD335" s="526"/>
      <c r="AE335" s="526"/>
      <c r="AF335" s="526"/>
      <c r="AG335" s="526"/>
      <c r="AH335" s="526"/>
      <c r="AI335" s="526"/>
      <c r="AJ335" s="526"/>
      <c r="AK335" s="526"/>
      <c r="AL335" s="526"/>
      <c r="AM335" s="526"/>
      <c r="AN335" s="526"/>
      <c r="AO335" s="526"/>
      <c r="AP335" s="526"/>
      <c r="AQ335" s="526"/>
      <c r="AR335" s="526"/>
      <c r="AS335" s="526"/>
      <c r="AT335" s="526"/>
      <c r="AU335" s="526"/>
      <c r="AV335" s="526"/>
      <c r="AW335" s="526"/>
      <c r="AX335" s="526"/>
      <c r="AY335" s="526"/>
      <c r="AZ335" s="526"/>
      <c r="BA335" s="526"/>
      <c r="BB335" s="526"/>
      <c r="BC335" s="526"/>
      <c r="BD335" s="526"/>
      <c r="BE335" s="526"/>
      <c r="BF335" s="526"/>
      <c r="BG335" s="526"/>
      <c r="BH335" s="526"/>
      <c r="BI335" s="526"/>
      <c r="BJ335" s="526"/>
      <c r="BK335" s="526"/>
      <c r="BL335" s="526"/>
      <c r="BM335" s="526"/>
      <c r="BN335" s="526"/>
      <c r="BO335" s="526"/>
      <c r="BP335" s="526"/>
      <c r="BQ335" s="526"/>
      <c r="BR335" s="526"/>
      <c r="BS335" s="526"/>
      <c r="BT335" s="526"/>
      <c r="BU335" s="526"/>
    </row>
    <row r="336">
      <c r="A336" s="522"/>
      <c r="B336" s="523"/>
      <c r="C336" s="523"/>
      <c r="D336" s="524"/>
      <c r="E336" s="524"/>
      <c r="F336" s="524"/>
      <c r="G336" s="524"/>
      <c r="H336" s="525"/>
      <c r="I336" s="544"/>
      <c r="J336" s="523"/>
      <c r="K336" s="523"/>
      <c r="L336" s="523"/>
      <c r="M336" s="524"/>
      <c r="N336" s="524"/>
      <c r="O336" s="524"/>
      <c r="P336" s="524"/>
      <c r="Q336" s="524"/>
      <c r="R336" s="524"/>
      <c r="S336" s="524"/>
      <c r="T336" s="524"/>
      <c r="U336" s="523"/>
      <c r="V336" s="524"/>
      <c r="W336" s="523"/>
      <c r="X336" s="526"/>
      <c r="Y336" s="526"/>
      <c r="Z336" s="526"/>
      <c r="AA336" s="526"/>
      <c r="AB336" s="526"/>
      <c r="AC336" s="526"/>
      <c r="AD336" s="526"/>
      <c r="AE336" s="526"/>
      <c r="AF336" s="526"/>
      <c r="AG336" s="526"/>
      <c r="AH336" s="526"/>
      <c r="AI336" s="526"/>
      <c r="AJ336" s="526"/>
      <c r="AK336" s="526"/>
      <c r="AL336" s="526"/>
      <c r="AM336" s="526"/>
      <c r="AN336" s="526"/>
      <c r="AO336" s="526"/>
      <c r="AP336" s="526"/>
      <c r="AQ336" s="526"/>
      <c r="AR336" s="526"/>
      <c r="AS336" s="526"/>
      <c r="AT336" s="526"/>
      <c r="AU336" s="526"/>
      <c r="AV336" s="526"/>
      <c r="AW336" s="526"/>
      <c r="AX336" s="526"/>
      <c r="AY336" s="526"/>
      <c r="AZ336" s="526"/>
      <c r="BA336" s="526"/>
      <c r="BB336" s="526"/>
      <c r="BC336" s="526"/>
      <c r="BD336" s="526"/>
      <c r="BE336" s="526"/>
      <c r="BF336" s="526"/>
      <c r="BG336" s="526"/>
      <c r="BH336" s="526"/>
      <c r="BI336" s="526"/>
      <c r="BJ336" s="526"/>
      <c r="BK336" s="526"/>
      <c r="BL336" s="526"/>
      <c r="BM336" s="526"/>
      <c r="BN336" s="526"/>
      <c r="BO336" s="526"/>
      <c r="BP336" s="526"/>
      <c r="BQ336" s="526"/>
      <c r="BR336" s="526"/>
      <c r="BS336" s="526"/>
      <c r="BT336" s="526"/>
      <c r="BU336" s="526"/>
    </row>
    <row r="337">
      <c r="A337" s="522"/>
      <c r="B337" s="523"/>
      <c r="C337" s="523"/>
      <c r="D337" s="524"/>
      <c r="E337" s="524"/>
      <c r="F337" s="524"/>
      <c r="G337" s="524"/>
      <c r="H337" s="525"/>
      <c r="I337" s="544"/>
      <c r="J337" s="523"/>
      <c r="K337" s="523"/>
      <c r="L337" s="523"/>
      <c r="M337" s="524"/>
      <c r="N337" s="524"/>
      <c r="O337" s="524"/>
      <c r="P337" s="524"/>
      <c r="Q337" s="524"/>
      <c r="R337" s="524"/>
      <c r="S337" s="524"/>
      <c r="T337" s="524"/>
      <c r="U337" s="523"/>
      <c r="V337" s="524"/>
      <c r="W337" s="523"/>
      <c r="X337" s="526"/>
      <c r="Y337" s="526"/>
      <c r="Z337" s="526"/>
      <c r="AA337" s="526"/>
      <c r="AB337" s="526"/>
      <c r="AC337" s="526"/>
      <c r="AD337" s="526"/>
      <c r="AE337" s="526"/>
      <c r="AF337" s="526"/>
      <c r="AG337" s="526"/>
      <c r="AH337" s="526"/>
      <c r="AI337" s="526"/>
      <c r="AJ337" s="526"/>
      <c r="AK337" s="526"/>
      <c r="AL337" s="526"/>
      <c r="AM337" s="526"/>
      <c r="AN337" s="526"/>
      <c r="AO337" s="526"/>
      <c r="AP337" s="526"/>
      <c r="AQ337" s="526"/>
      <c r="AR337" s="526"/>
      <c r="AS337" s="526"/>
      <c r="AT337" s="526"/>
      <c r="AU337" s="526"/>
      <c r="AV337" s="526"/>
      <c r="AW337" s="526"/>
      <c r="AX337" s="526"/>
      <c r="AY337" s="526"/>
      <c r="AZ337" s="526"/>
      <c r="BA337" s="526"/>
      <c r="BB337" s="526"/>
      <c r="BC337" s="526"/>
      <c r="BD337" s="526"/>
      <c r="BE337" s="526"/>
      <c r="BF337" s="526"/>
      <c r="BG337" s="526"/>
      <c r="BH337" s="526"/>
      <c r="BI337" s="526"/>
      <c r="BJ337" s="526"/>
      <c r="BK337" s="526"/>
      <c r="BL337" s="526"/>
      <c r="BM337" s="526"/>
      <c r="BN337" s="526"/>
      <c r="BO337" s="526"/>
      <c r="BP337" s="526"/>
      <c r="BQ337" s="526"/>
      <c r="BR337" s="526"/>
      <c r="BS337" s="526"/>
      <c r="BT337" s="526"/>
      <c r="BU337" s="526"/>
    </row>
    <row r="338">
      <c r="A338" s="522"/>
      <c r="B338" s="523"/>
      <c r="C338" s="523"/>
      <c r="D338" s="524"/>
      <c r="E338" s="524"/>
      <c r="F338" s="524"/>
      <c r="G338" s="524"/>
      <c r="H338" s="525"/>
      <c r="I338" s="544"/>
      <c r="J338" s="523"/>
      <c r="K338" s="523"/>
      <c r="L338" s="523"/>
      <c r="M338" s="524"/>
      <c r="N338" s="524"/>
      <c r="O338" s="524"/>
      <c r="P338" s="524"/>
      <c r="Q338" s="524"/>
      <c r="R338" s="524"/>
      <c r="S338" s="524"/>
      <c r="T338" s="524"/>
      <c r="U338" s="523"/>
      <c r="V338" s="524"/>
      <c r="W338" s="523"/>
      <c r="X338" s="526"/>
      <c r="Y338" s="526"/>
      <c r="Z338" s="526"/>
      <c r="AA338" s="526"/>
      <c r="AB338" s="526"/>
      <c r="AC338" s="526"/>
      <c r="AD338" s="526"/>
      <c r="AE338" s="526"/>
      <c r="AF338" s="526"/>
      <c r="AG338" s="526"/>
      <c r="AH338" s="526"/>
      <c r="AI338" s="526"/>
      <c r="AJ338" s="526"/>
      <c r="AK338" s="526"/>
      <c r="AL338" s="526"/>
      <c r="AM338" s="526"/>
      <c r="AN338" s="526"/>
      <c r="AO338" s="526"/>
      <c r="AP338" s="526"/>
      <c r="AQ338" s="526"/>
      <c r="AR338" s="526"/>
      <c r="AS338" s="526"/>
      <c r="AT338" s="526"/>
      <c r="AU338" s="526"/>
      <c r="AV338" s="526"/>
      <c r="AW338" s="526"/>
      <c r="AX338" s="526"/>
      <c r="AY338" s="526"/>
      <c r="AZ338" s="526"/>
      <c r="BA338" s="526"/>
      <c r="BB338" s="526"/>
      <c r="BC338" s="526"/>
      <c r="BD338" s="526"/>
      <c r="BE338" s="526"/>
      <c r="BF338" s="526"/>
      <c r="BG338" s="526"/>
      <c r="BH338" s="526"/>
      <c r="BI338" s="526"/>
      <c r="BJ338" s="526"/>
      <c r="BK338" s="526"/>
      <c r="BL338" s="526"/>
      <c r="BM338" s="526"/>
      <c r="BN338" s="526"/>
      <c r="BO338" s="526"/>
      <c r="BP338" s="526"/>
      <c r="BQ338" s="526"/>
      <c r="BR338" s="526"/>
      <c r="BS338" s="526"/>
      <c r="BT338" s="526"/>
      <c r="BU338" s="526"/>
    </row>
    <row r="339">
      <c r="A339" s="522"/>
      <c r="B339" s="523"/>
      <c r="C339" s="523"/>
      <c r="D339" s="524"/>
      <c r="E339" s="524"/>
      <c r="F339" s="524"/>
      <c r="G339" s="524"/>
      <c r="H339" s="525"/>
      <c r="I339" s="544"/>
      <c r="J339" s="523"/>
      <c r="K339" s="523"/>
      <c r="L339" s="523"/>
      <c r="M339" s="524"/>
      <c r="N339" s="524"/>
      <c r="O339" s="524"/>
      <c r="P339" s="524"/>
      <c r="Q339" s="524"/>
      <c r="R339" s="524"/>
      <c r="S339" s="524"/>
      <c r="T339" s="524"/>
      <c r="U339" s="523"/>
      <c r="V339" s="524"/>
      <c r="W339" s="523"/>
      <c r="X339" s="526"/>
      <c r="Y339" s="526"/>
      <c r="Z339" s="526"/>
      <c r="AA339" s="526"/>
      <c r="AB339" s="526"/>
      <c r="AC339" s="526"/>
      <c r="AD339" s="526"/>
      <c r="AE339" s="526"/>
      <c r="AF339" s="526"/>
      <c r="AG339" s="526"/>
      <c r="AH339" s="526"/>
      <c r="AI339" s="526"/>
      <c r="AJ339" s="526"/>
      <c r="AK339" s="526"/>
      <c r="AL339" s="526"/>
      <c r="AM339" s="526"/>
      <c r="AN339" s="526"/>
      <c r="AO339" s="526"/>
      <c r="AP339" s="526"/>
      <c r="AQ339" s="526"/>
      <c r="AR339" s="526"/>
      <c r="AS339" s="526"/>
      <c r="AT339" s="526"/>
      <c r="AU339" s="526"/>
      <c r="AV339" s="526"/>
      <c r="AW339" s="526"/>
      <c r="AX339" s="526"/>
      <c r="AY339" s="526"/>
      <c r="AZ339" s="526"/>
      <c r="BA339" s="526"/>
      <c r="BB339" s="526"/>
      <c r="BC339" s="526"/>
      <c r="BD339" s="526"/>
      <c r="BE339" s="526"/>
      <c r="BF339" s="526"/>
      <c r="BG339" s="526"/>
      <c r="BH339" s="526"/>
      <c r="BI339" s="526"/>
      <c r="BJ339" s="526"/>
      <c r="BK339" s="526"/>
      <c r="BL339" s="526"/>
      <c r="BM339" s="526"/>
      <c r="BN339" s="526"/>
      <c r="BO339" s="526"/>
      <c r="BP339" s="526"/>
      <c r="BQ339" s="526"/>
      <c r="BR339" s="526"/>
      <c r="BS339" s="526"/>
      <c r="BT339" s="526"/>
      <c r="BU339" s="526"/>
    </row>
    <row r="340">
      <c r="A340" s="522"/>
      <c r="B340" s="523"/>
      <c r="C340" s="523"/>
      <c r="D340" s="524"/>
      <c r="E340" s="524"/>
      <c r="F340" s="524"/>
      <c r="G340" s="524"/>
      <c r="H340" s="525"/>
      <c r="I340" s="544"/>
      <c r="J340" s="523"/>
      <c r="K340" s="523"/>
      <c r="L340" s="523"/>
      <c r="M340" s="524"/>
      <c r="N340" s="524"/>
      <c r="O340" s="524"/>
      <c r="P340" s="524"/>
      <c r="Q340" s="524"/>
      <c r="R340" s="524"/>
      <c r="S340" s="524"/>
      <c r="T340" s="524"/>
      <c r="U340" s="523"/>
      <c r="V340" s="524"/>
      <c r="W340" s="523"/>
      <c r="X340" s="526"/>
      <c r="Y340" s="526"/>
      <c r="Z340" s="526"/>
      <c r="AA340" s="526"/>
      <c r="AB340" s="526"/>
      <c r="AC340" s="526"/>
      <c r="AD340" s="526"/>
      <c r="AE340" s="526"/>
      <c r="AF340" s="526"/>
      <c r="AG340" s="526"/>
      <c r="AH340" s="526"/>
      <c r="AI340" s="526"/>
      <c r="AJ340" s="526"/>
      <c r="AK340" s="526"/>
      <c r="AL340" s="526"/>
      <c r="AM340" s="526"/>
      <c r="AN340" s="526"/>
      <c r="AO340" s="526"/>
      <c r="AP340" s="526"/>
      <c r="AQ340" s="526"/>
      <c r="AR340" s="526"/>
      <c r="AS340" s="526"/>
      <c r="AT340" s="526"/>
      <c r="AU340" s="526"/>
      <c r="AV340" s="526"/>
      <c r="AW340" s="526"/>
      <c r="AX340" s="526"/>
      <c r="AY340" s="526"/>
      <c r="AZ340" s="526"/>
      <c r="BA340" s="526"/>
      <c r="BB340" s="526"/>
      <c r="BC340" s="526"/>
      <c r="BD340" s="526"/>
      <c r="BE340" s="526"/>
      <c r="BF340" s="526"/>
      <c r="BG340" s="526"/>
      <c r="BH340" s="526"/>
      <c r="BI340" s="526"/>
      <c r="BJ340" s="526"/>
      <c r="BK340" s="526"/>
      <c r="BL340" s="526"/>
      <c r="BM340" s="526"/>
      <c r="BN340" s="526"/>
      <c r="BO340" s="526"/>
      <c r="BP340" s="526"/>
      <c r="BQ340" s="526"/>
      <c r="BR340" s="526"/>
      <c r="BS340" s="526"/>
      <c r="BT340" s="526"/>
      <c r="BU340" s="526"/>
    </row>
    <row r="341">
      <c r="A341" s="522"/>
      <c r="B341" s="523"/>
      <c r="C341" s="523"/>
      <c r="D341" s="524"/>
      <c r="E341" s="524"/>
      <c r="F341" s="524"/>
      <c r="G341" s="524"/>
      <c r="H341" s="525"/>
      <c r="I341" s="544"/>
      <c r="J341" s="523"/>
      <c r="K341" s="523"/>
      <c r="L341" s="523"/>
      <c r="M341" s="524"/>
      <c r="N341" s="524"/>
      <c r="O341" s="524"/>
      <c r="P341" s="524"/>
      <c r="Q341" s="524"/>
      <c r="R341" s="524"/>
      <c r="S341" s="524"/>
      <c r="T341" s="524"/>
      <c r="U341" s="523"/>
      <c r="V341" s="524"/>
      <c r="W341" s="523"/>
      <c r="X341" s="526"/>
      <c r="Y341" s="526"/>
      <c r="Z341" s="526"/>
      <c r="AA341" s="526"/>
      <c r="AB341" s="526"/>
      <c r="AC341" s="526"/>
      <c r="AD341" s="526"/>
      <c r="AE341" s="526"/>
      <c r="AF341" s="526"/>
      <c r="AG341" s="526"/>
      <c r="AH341" s="526"/>
      <c r="AI341" s="526"/>
      <c r="AJ341" s="526"/>
      <c r="AK341" s="526"/>
      <c r="AL341" s="526"/>
      <c r="AM341" s="526"/>
      <c r="AN341" s="526"/>
      <c r="AO341" s="526"/>
      <c r="AP341" s="526"/>
      <c r="AQ341" s="526"/>
      <c r="AR341" s="526"/>
      <c r="AS341" s="526"/>
      <c r="AT341" s="526"/>
      <c r="AU341" s="526"/>
      <c r="AV341" s="526"/>
      <c r="AW341" s="526"/>
      <c r="AX341" s="526"/>
      <c r="AY341" s="526"/>
      <c r="AZ341" s="526"/>
      <c r="BA341" s="526"/>
      <c r="BB341" s="526"/>
      <c r="BC341" s="526"/>
      <c r="BD341" s="526"/>
      <c r="BE341" s="526"/>
      <c r="BF341" s="526"/>
      <c r="BG341" s="526"/>
      <c r="BH341" s="526"/>
      <c r="BI341" s="526"/>
      <c r="BJ341" s="526"/>
      <c r="BK341" s="526"/>
      <c r="BL341" s="526"/>
      <c r="BM341" s="526"/>
      <c r="BN341" s="526"/>
      <c r="BO341" s="526"/>
      <c r="BP341" s="526"/>
      <c r="BQ341" s="526"/>
      <c r="BR341" s="526"/>
      <c r="BS341" s="526"/>
      <c r="BT341" s="526"/>
      <c r="BU341" s="526"/>
    </row>
    <row r="342">
      <c r="A342" s="522"/>
      <c r="B342" s="523"/>
      <c r="C342" s="523"/>
      <c r="D342" s="524"/>
      <c r="E342" s="524"/>
      <c r="F342" s="524"/>
      <c r="G342" s="524"/>
      <c r="H342" s="525"/>
      <c r="I342" s="544"/>
      <c r="J342" s="523"/>
      <c r="K342" s="523"/>
      <c r="L342" s="523"/>
      <c r="M342" s="524"/>
      <c r="N342" s="524"/>
      <c r="O342" s="524"/>
      <c r="P342" s="524"/>
      <c r="Q342" s="524"/>
      <c r="R342" s="524"/>
      <c r="S342" s="524"/>
      <c r="T342" s="524"/>
      <c r="U342" s="523"/>
      <c r="V342" s="524"/>
      <c r="W342" s="523"/>
      <c r="X342" s="526"/>
      <c r="Y342" s="526"/>
      <c r="Z342" s="526"/>
      <c r="AA342" s="526"/>
      <c r="AB342" s="526"/>
      <c r="AC342" s="526"/>
      <c r="AD342" s="526"/>
      <c r="AE342" s="526"/>
      <c r="AF342" s="526"/>
      <c r="AG342" s="526"/>
      <c r="AH342" s="526"/>
      <c r="AI342" s="526"/>
      <c r="AJ342" s="526"/>
      <c r="AK342" s="526"/>
      <c r="AL342" s="526"/>
      <c r="AM342" s="526"/>
      <c r="AN342" s="526"/>
      <c r="AO342" s="526"/>
      <c r="AP342" s="526"/>
      <c r="AQ342" s="526"/>
      <c r="AR342" s="526"/>
      <c r="AS342" s="526"/>
      <c r="AT342" s="526"/>
      <c r="AU342" s="526"/>
      <c r="AV342" s="526"/>
      <c r="AW342" s="526"/>
      <c r="AX342" s="526"/>
      <c r="AY342" s="526"/>
      <c r="AZ342" s="526"/>
      <c r="BA342" s="526"/>
      <c r="BB342" s="526"/>
      <c r="BC342" s="526"/>
      <c r="BD342" s="526"/>
      <c r="BE342" s="526"/>
      <c r="BF342" s="526"/>
      <c r="BG342" s="526"/>
      <c r="BH342" s="526"/>
      <c r="BI342" s="526"/>
      <c r="BJ342" s="526"/>
      <c r="BK342" s="526"/>
      <c r="BL342" s="526"/>
      <c r="BM342" s="526"/>
      <c r="BN342" s="526"/>
      <c r="BO342" s="526"/>
      <c r="BP342" s="526"/>
      <c r="BQ342" s="526"/>
      <c r="BR342" s="526"/>
      <c r="BS342" s="526"/>
      <c r="BT342" s="526"/>
      <c r="BU342" s="526"/>
    </row>
    <row r="343">
      <c r="A343" s="522"/>
      <c r="B343" s="523"/>
      <c r="C343" s="523"/>
      <c r="D343" s="524"/>
      <c r="E343" s="524"/>
      <c r="F343" s="524"/>
      <c r="G343" s="524"/>
      <c r="H343" s="525"/>
      <c r="I343" s="544"/>
      <c r="J343" s="523"/>
      <c r="K343" s="523"/>
      <c r="L343" s="523"/>
      <c r="M343" s="524"/>
      <c r="N343" s="524"/>
      <c r="O343" s="524"/>
      <c r="P343" s="524"/>
      <c r="Q343" s="524"/>
      <c r="R343" s="524"/>
      <c r="S343" s="524"/>
      <c r="T343" s="524"/>
      <c r="U343" s="523"/>
      <c r="V343" s="524"/>
      <c r="W343" s="523"/>
      <c r="X343" s="526"/>
      <c r="Y343" s="526"/>
      <c r="Z343" s="526"/>
      <c r="AA343" s="526"/>
      <c r="AB343" s="526"/>
      <c r="AC343" s="526"/>
      <c r="AD343" s="526"/>
      <c r="AE343" s="526"/>
      <c r="AF343" s="526"/>
      <c r="AG343" s="526"/>
      <c r="AH343" s="526"/>
      <c r="AI343" s="526"/>
      <c r="AJ343" s="526"/>
      <c r="AK343" s="526"/>
      <c r="AL343" s="526"/>
      <c r="AM343" s="526"/>
      <c r="AN343" s="526"/>
      <c r="AO343" s="526"/>
      <c r="AP343" s="526"/>
      <c r="AQ343" s="526"/>
      <c r="AR343" s="526"/>
      <c r="AS343" s="526"/>
      <c r="AT343" s="526"/>
      <c r="AU343" s="526"/>
      <c r="AV343" s="526"/>
      <c r="AW343" s="526"/>
      <c r="AX343" s="526"/>
      <c r="AY343" s="526"/>
      <c r="AZ343" s="526"/>
      <c r="BA343" s="526"/>
      <c r="BB343" s="526"/>
      <c r="BC343" s="526"/>
      <c r="BD343" s="526"/>
      <c r="BE343" s="526"/>
      <c r="BF343" s="526"/>
      <c r="BG343" s="526"/>
      <c r="BH343" s="526"/>
      <c r="BI343" s="526"/>
      <c r="BJ343" s="526"/>
      <c r="BK343" s="526"/>
      <c r="BL343" s="526"/>
      <c r="BM343" s="526"/>
      <c r="BN343" s="526"/>
      <c r="BO343" s="526"/>
      <c r="BP343" s="526"/>
      <c r="BQ343" s="526"/>
      <c r="BR343" s="526"/>
      <c r="BS343" s="526"/>
      <c r="BT343" s="526"/>
      <c r="BU343" s="526"/>
    </row>
    <row r="344">
      <c r="A344" s="522"/>
      <c r="B344" s="523"/>
      <c r="C344" s="523"/>
      <c r="D344" s="524"/>
      <c r="E344" s="524"/>
      <c r="F344" s="524"/>
      <c r="G344" s="524"/>
      <c r="H344" s="525"/>
      <c r="I344" s="544"/>
      <c r="J344" s="523"/>
      <c r="K344" s="523"/>
      <c r="L344" s="523"/>
      <c r="M344" s="524"/>
      <c r="N344" s="524"/>
      <c r="O344" s="524"/>
      <c r="P344" s="524"/>
      <c r="Q344" s="524"/>
      <c r="R344" s="524"/>
      <c r="S344" s="524"/>
      <c r="T344" s="524"/>
      <c r="U344" s="523"/>
      <c r="V344" s="524"/>
      <c r="W344" s="523"/>
      <c r="X344" s="526"/>
      <c r="Y344" s="526"/>
      <c r="Z344" s="526"/>
      <c r="AA344" s="526"/>
      <c r="AB344" s="526"/>
      <c r="AC344" s="526"/>
      <c r="AD344" s="526"/>
      <c r="AE344" s="526"/>
      <c r="AF344" s="526"/>
      <c r="AG344" s="526"/>
      <c r="AH344" s="526"/>
      <c r="AI344" s="526"/>
      <c r="AJ344" s="526"/>
      <c r="AK344" s="526"/>
      <c r="AL344" s="526"/>
      <c r="AM344" s="526"/>
      <c r="AN344" s="526"/>
      <c r="AO344" s="526"/>
      <c r="AP344" s="526"/>
      <c r="AQ344" s="526"/>
      <c r="AR344" s="526"/>
      <c r="AS344" s="526"/>
      <c r="AT344" s="526"/>
      <c r="AU344" s="526"/>
      <c r="AV344" s="526"/>
      <c r="AW344" s="526"/>
      <c r="AX344" s="526"/>
      <c r="AY344" s="526"/>
      <c r="AZ344" s="526"/>
      <c r="BA344" s="526"/>
      <c r="BB344" s="526"/>
      <c r="BC344" s="526"/>
      <c r="BD344" s="526"/>
      <c r="BE344" s="526"/>
      <c r="BF344" s="526"/>
      <c r="BG344" s="526"/>
      <c r="BH344" s="526"/>
      <c r="BI344" s="526"/>
      <c r="BJ344" s="526"/>
      <c r="BK344" s="526"/>
      <c r="BL344" s="526"/>
      <c r="BM344" s="526"/>
      <c r="BN344" s="526"/>
      <c r="BO344" s="526"/>
      <c r="BP344" s="526"/>
      <c r="BQ344" s="526"/>
      <c r="BR344" s="526"/>
      <c r="BS344" s="526"/>
      <c r="BT344" s="526"/>
      <c r="BU344" s="526"/>
    </row>
    <row r="345">
      <c r="A345" s="522"/>
      <c r="B345" s="523"/>
      <c r="C345" s="523"/>
      <c r="D345" s="524"/>
      <c r="E345" s="524"/>
      <c r="F345" s="524"/>
      <c r="G345" s="524"/>
      <c r="H345" s="525"/>
      <c r="I345" s="544"/>
      <c r="J345" s="523"/>
      <c r="K345" s="523"/>
      <c r="L345" s="523"/>
      <c r="M345" s="524"/>
      <c r="N345" s="524"/>
      <c r="O345" s="524"/>
      <c r="P345" s="524"/>
      <c r="Q345" s="524"/>
      <c r="R345" s="524"/>
      <c r="S345" s="524"/>
      <c r="T345" s="524"/>
      <c r="U345" s="523"/>
      <c r="V345" s="524"/>
      <c r="W345" s="523"/>
      <c r="X345" s="526"/>
      <c r="Y345" s="526"/>
      <c r="Z345" s="526"/>
      <c r="AA345" s="526"/>
      <c r="AB345" s="526"/>
      <c r="AC345" s="526"/>
      <c r="AD345" s="526"/>
      <c r="AE345" s="526"/>
      <c r="AF345" s="526"/>
      <c r="AG345" s="526"/>
      <c r="AH345" s="526"/>
      <c r="AI345" s="526"/>
      <c r="AJ345" s="526"/>
      <c r="AK345" s="526"/>
      <c r="AL345" s="526"/>
      <c r="AM345" s="526"/>
      <c r="AN345" s="526"/>
      <c r="AO345" s="526"/>
      <c r="AP345" s="526"/>
      <c r="AQ345" s="526"/>
      <c r="AR345" s="526"/>
      <c r="AS345" s="526"/>
      <c r="AT345" s="526"/>
      <c r="AU345" s="526"/>
      <c r="AV345" s="526"/>
      <c r="AW345" s="526"/>
      <c r="AX345" s="526"/>
      <c r="AY345" s="526"/>
      <c r="AZ345" s="526"/>
      <c r="BA345" s="526"/>
      <c r="BB345" s="526"/>
      <c r="BC345" s="526"/>
      <c r="BD345" s="526"/>
      <c r="BE345" s="526"/>
      <c r="BF345" s="526"/>
      <c r="BG345" s="526"/>
      <c r="BH345" s="526"/>
      <c r="BI345" s="526"/>
      <c r="BJ345" s="526"/>
      <c r="BK345" s="526"/>
      <c r="BL345" s="526"/>
      <c r="BM345" s="526"/>
      <c r="BN345" s="526"/>
      <c r="BO345" s="526"/>
      <c r="BP345" s="526"/>
      <c r="BQ345" s="526"/>
      <c r="BR345" s="526"/>
      <c r="BS345" s="526"/>
      <c r="BT345" s="526"/>
      <c r="BU345" s="526"/>
    </row>
    <row r="346">
      <c r="A346" s="522"/>
      <c r="B346" s="523"/>
      <c r="C346" s="523"/>
      <c r="D346" s="524"/>
      <c r="E346" s="524"/>
      <c r="F346" s="524"/>
      <c r="G346" s="524"/>
      <c r="H346" s="525"/>
      <c r="I346" s="544"/>
      <c r="J346" s="523"/>
      <c r="K346" s="523"/>
      <c r="L346" s="523"/>
      <c r="M346" s="524"/>
      <c r="N346" s="524"/>
      <c r="O346" s="524"/>
      <c r="P346" s="524"/>
      <c r="Q346" s="524"/>
      <c r="R346" s="524"/>
      <c r="S346" s="524"/>
      <c r="T346" s="524"/>
      <c r="U346" s="523"/>
      <c r="V346" s="524"/>
      <c r="W346" s="523"/>
      <c r="X346" s="526"/>
      <c r="Y346" s="526"/>
      <c r="Z346" s="526"/>
      <c r="AA346" s="526"/>
      <c r="AB346" s="526"/>
      <c r="AC346" s="526"/>
      <c r="AD346" s="526"/>
      <c r="AE346" s="526"/>
      <c r="AF346" s="526"/>
      <c r="AG346" s="526"/>
      <c r="AH346" s="526"/>
      <c r="AI346" s="526"/>
      <c r="AJ346" s="526"/>
      <c r="AK346" s="526"/>
      <c r="AL346" s="526"/>
      <c r="AM346" s="526"/>
      <c r="AN346" s="526"/>
      <c r="AO346" s="526"/>
      <c r="AP346" s="526"/>
      <c r="AQ346" s="526"/>
      <c r="AR346" s="526"/>
      <c r="AS346" s="526"/>
      <c r="AT346" s="526"/>
      <c r="AU346" s="526"/>
      <c r="AV346" s="526"/>
      <c r="AW346" s="526"/>
      <c r="AX346" s="526"/>
      <c r="AY346" s="526"/>
      <c r="AZ346" s="526"/>
      <c r="BA346" s="526"/>
      <c r="BB346" s="526"/>
      <c r="BC346" s="526"/>
      <c r="BD346" s="526"/>
      <c r="BE346" s="526"/>
      <c r="BF346" s="526"/>
      <c r="BG346" s="526"/>
      <c r="BH346" s="526"/>
      <c r="BI346" s="526"/>
      <c r="BJ346" s="526"/>
      <c r="BK346" s="526"/>
      <c r="BL346" s="526"/>
      <c r="BM346" s="526"/>
      <c r="BN346" s="526"/>
      <c r="BO346" s="526"/>
      <c r="BP346" s="526"/>
      <c r="BQ346" s="526"/>
      <c r="BR346" s="526"/>
      <c r="BS346" s="526"/>
      <c r="BT346" s="526"/>
      <c r="BU346" s="526"/>
    </row>
    <row r="347">
      <c r="A347" s="522"/>
      <c r="B347" s="523"/>
      <c r="C347" s="523"/>
      <c r="D347" s="524"/>
      <c r="E347" s="524"/>
      <c r="F347" s="524"/>
      <c r="G347" s="524"/>
      <c r="H347" s="525"/>
      <c r="I347" s="544"/>
      <c r="J347" s="523"/>
      <c r="K347" s="523"/>
      <c r="L347" s="523"/>
      <c r="M347" s="524"/>
      <c r="N347" s="524"/>
      <c r="O347" s="524"/>
      <c r="P347" s="524"/>
      <c r="Q347" s="524"/>
      <c r="R347" s="524"/>
      <c r="S347" s="524"/>
      <c r="T347" s="524"/>
      <c r="U347" s="523"/>
      <c r="V347" s="524"/>
      <c r="W347" s="523"/>
      <c r="X347" s="526"/>
      <c r="Y347" s="526"/>
      <c r="Z347" s="526"/>
      <c r="AA347" s="526"/>
      <c r="AB347" s="526"/>
      <c r="AC347" s="526"/>
      <c r="AD347" s="526"/>
      <c r="AE347" s="526"/>
      <c r="AF347" s="526"/>
      <c r="AG347" s="526"/>
      <c r="AH347" s="526"/>
      <c r="AI347" s="526"/>
      <c r="AJ347" s="526"/>
      <c r="AK347" s="526"/>
      <c r="AL347" s="526"/>
      <c r="AM347" s="526"/>
      <c r="AN347" s="526"/>
      <c r="AO347" s="526"/>
      <c r="AP347" s="526"/>
      <c r="AQ347" s="526"/>
      <c r="AR347" s="526"/>
      <c r="AS347" s="526"/>
      <c r="AT347" s="526"/>
      <c r="AU347" s="526"/>
      <c r="AV347" s="526"/>
      <c r="AW347" s="526"/>
      <c r="AX347" s="526"/>
      <c r="AY347" s="526"/>
      <c r="AZ347" s="526"/>
      <c r="BA347" s="526"/>
      <c r="BB347" s="526"/>
      <c r="BC347" s="526"/>
      <c r="BD347" s="526"/>
      <c r="BE347" s="526"/>
      <c r="BF347" s="526"/>
      <c r="BG347" s="526"/>
      <c r="BH347" s="526"/>
      <c r="BI347" s="526"/>
      <c r="BJ347" s="526"/>
      <c r="BK347" s="526"/>
      <c r="BL347" s="526"/>
      <c r="BM347" s="526"/>
      <c r="BN347" s="526"/>
      <c r="BO347" s="526"/>
      <c r="BP347" s="526"/>
      <c r="BQ347" s="526"/>
      <c r="BR347" s="526"/>
      <c r="BS347" s="526"/>
      <c r="BT347" s="526"/>
      <c r="BU347" s="526"/>
    </row>
    <row r="348">
      <c r="A348" s="522"/>
      <c r="B348" s="523"/>
      <c r="C348" s="523"/>
      <c r="D348" s="524"/>
      <c r="E348" s="524"/>
      <c r="F348" s="524"/>
      <c r="G348" s="524"/>
      <c r="H348" s="525"/>
      <c r="I348" s="544"/>
      <c r="J348" s="523"/>
      <c r="K348" s="523"/>
      <c r="L348" s="523"/>
      <c r="M348" s="524"/>
      <c r="N348" s="524"/>
      <c r="O348" s="524"/>
      <c r="P348" s="524"/>
      <c r="Q348" s="524"/>
      <c r="R348" s="524"/>
      <c r="S348" s="524"/>
      <c r="T348" s="524"/>
      <c r="U348" s="523"/>
      <c r="V348" s="524"/>
      <c r="W348" s="523"/>
      <c r="X348" s="526"/>
      <c r="Y348" s="526"/>
      <c r="Z348" s="526"/>
      <c r="AA348" s="526"/>
      <c r="AB348" s="526"/>
      <c r="AC348" s="526"/>
      <c r="AD348" s="526"/>
      <c r="AE348" s="526"/>
      <c r="AF348" s="526"/>
      <c r="AG348" s="526"/>
      <c r="AH348" s="526"/>
      <c r="AI348" s="526"/>
      <c r="AJ348" s="526"/>
      <c r="AK348" s="526"/>
      <c r="AL348" s="526"/>
      <c r="AM348" s="526"/>
      <c r="AN348" s="526"/>
      <c r="AO348" s="526"/>
      <c r="AP348" s="526"/>
      <c r="AQ348" s="526"/>
      <c r="AR348" s="526"/>
      <c r="AS348" s="526"/>
      <c r="AT348" s="526"/>
      <c r="AU348" s="526"/>
      <c r="AV348" s="526"/>
      <c r="AW348" s="526"/>
      <c r="AX348" s="526"/>
      <c r="AY348" s="526"/>
      <c r="AZ348" s="526"/>
      <c r="BA348" s="526"/>
      <c r="BB348" s="526"/>
      <c r="BC348" s="526"/>
      <c r="BD348" s="526"/>
      <c r="BE348" s="526"/>
      <c r="BF348" s="526"/>
      <c r="BG348" s="526"/>
      <c r="BH348" s="526"/>
      <c r="BI348" s="526"/>
      <c r="BJ348" s="526"/>
      <c r="BK348" s="526"/>
      <c r="BL348" s="526"/>
      <c r="BM348" s="526"/>
      <c r="BN348" s="526"/>
      <c r="BO348" s="526"/>
      <c r="BP348" s="526"/>
      <c r="BQ348" s="526"/>
      <c r="BR348" s="526"/>
      <c r="BS348" s="526"/>
      <c r="BT348" s="526"/>
      <c r="BU348" s="526"/>
    </row>
    <row r="349">
      <c r="A349" s="522"/>
      <c r="B349" s="523"/>
      <c r="C349" s="523"/>
      <c r="D349" s="524"/>
      <c r="E349" s="524"/>
      <c r="F349" s="524"/>
      <c r="G349" s="524"/>
      <c r="H349" s="525"/>
      <c r="I349" s="544"/>
      <c r="J349" s="523"/>
      <c r="K349" s="523"/>
      <c r="L349" s="523"/>
      <c r="M349" s="524"/>
      <c r="N349" s="524"/>
      <c r="O349" s="524"/>
      <c r="P349" s="524"/>
      <c r="Q349" s="524"/>
      <c r="R349" s="524"/>
      <c r="S349" s="524"/>
      <c r="T349" s="524"/>
      <c r="U349" s="523"/>
      <c r="V349" s="524"/>
      <c r="W349" s="523"/>
      <c r="X349" s="526"/>
      <c r="Y349" s="526"/>
      <c r="Z349" s="526"/>
      <c r="AA349" s="526"/>
      <c r="AB349" s="526"/>
      <c r="AC349" s="526"/>
      <c r="AD349" s="526"/>
      <c r="AE349" s="526"/>
      <c r="AF349" s="526"/>
      <c r="AG349" s="526"/>
      <c r="AH349" s="526"/>
      <c r="AI349" s="526"/>
      <c r="AJ349" s="526"/>
      <c r="AK349" s="526"/>
      <c r="AL349" s="526"/>
      <c r="AM349" s="526"/>
      <c r="AN349" s="526"/>
      <c r="AO349" s="526"/>
      <c r="AP349" s="526"/>
      <c r="AQ349" s="526"/>
      <c r="AR349" s="526"/>
      <c r="AS349" s="526"/>
      <c r="AT349" s="526"/>
      <c r="AU349" s="526"/>
      <c r="AV349" s="526"/>
      <c r="AW349" s="526"/>
      <c r="AX349" s="526"/>
      <c r="AY349" s="526"/>
      <c r="AZ349" s="526"/>
      <c r="BA349" s="526"/>
      <c r="BB349" s="526"/>
      <c r="BC349" s="526"/>
      <c r="BD349" s="526"/>
      <c r="BE349" s="526"/>
      <c r="BF349" s="526"/>
      <c r="BG349" s="526"/>
      <c r="BH349" s="526"/>
      <c r="BI349" s="526"/>
      <c r="BJ349" s="526"/>
      <c r="BK349" s="526"/>
      <c r="BL349" s="526"/>
      <c r="BM349" s="526"/>
      <c r="BN349" s="526"/>
      <c r="BO349" s="526"/>
      <c r="BP349" s="526"/>
      <c r="BQ349" s="526"/>
      <c r="BR349" s="526"/>
      <c r="BS349" s="526"/>
      <c r="BT349" s="526"/>
      <c r="BU349" s="526"/>
    </row>
    <row r="350">
      <c r="A350" s="522"/>
      <c r="B350" s="523"/>
      <c r="C350" s="523"/>
      <c r="D350" s="524"/>
      <c r="E350" s="524"/>
      <c r="F350" s="524"/>
      <c r="G350" s="524"/>
      <c r="H350" s="525"/>
      <c r="I350" s="544"/>
      <c r="J350" s="523"/>
      <c r="K350" s="523"/>
      <c r="L350" s="523"/>
      <c r="M350" s="524"/>
      <c r="N350" s="524"/>
      <c r="O350" s="524"/>
      <c r="P350" s="524"/>
      <c r="Q350" s="524"/>
      <c r="R350" s="524"/>
      <c r="S350" s="524"/>
      <c r="T350" s="524"/>
      <c r="U350" s="523"/>
      <c r="V350" s="524"/>
      <c r="W350" s="523"/>
      <c r="X350" s="526"/>
      <c r="Y350" s="526"/>
      <c r="Z350" s="526"/>
      <c r="AA350" s="526"/>
      <c r="AB350" s="526"/>
      <c r="AC350" s="526"/>
      <c r="AD350" s="526"/>
      <c r="AE350" s="526"/>
      <c r="AF350" s="526"/>
      <c r="AG350" s="526"/>
      <c r="AH350" s="526"/>
      <c r="AI350" s="526"/>
      <c r="AJ350" s="526"/>
      <c r="AK350" s="526"/>
      <c r="AL350" s="526"/>
      <c r="AM350" s="526"/>
      <c r="AN350" s="526"/>
      <c r="AO350" s="526"/>
      <c r="AP350" s="526"/>
      <c r="AQ350" s="526"/>
      <c r="AR350" s="526"/>
      <c r="AS350" s="526"/>
      <c r="AT350" s="526"/>
      <c r="AU350" s="526"/>
      <c r="AV350" s="526"/>
      <c r="AW350" s="526"/>
      <c r="AX350" s="526"/>
      <c r="AY350" s="526"/>
      <c r="AZ350" s="526"/>
      <c r="BA350" s="526"/>
      <c r="BB350" s="526"/>
      <c r="BC350" s="526"/>
      <c r="BD350" s="526"/>
      <c r="BE350" s="526"/>
      <c r="BF350" s="526"/>
      <c r="BG350" s="526"/>
      <c r="BH350" s="526"/>
      <c r="BI350" s="526"/>
      <c r="BJ350" s="526"/>
      <c r="BK350" s="526"/>
      <c r="BL350" s="526"/>
      <c r="BM350" s="526"/>
      <c r="BN350" s="526"/>
      <c r="BO350" s="526"/>
      <c r="BP350" s="526"/>
      <c r="BQ350" s="526"/>
      <c r="BR350" s="526"/>
      <c r="BS350" s="526"/>
      <c r="BT350" s="526"/>
      <c r="BU350" s="526"/>
    </row>
    <row r="351">
      <c r="A351" s="522"/>
      <c r="B351" s="523"/>
      <c r="C351" s="523"/>
      <c r="D351" s="524"/>
      <c r="E351" s="524"/>
      <c r="F351" s="524"/>
      <c r="G351" s="524"/>
      <c r="H351" s="525"/>
      <c r="I351" s="544"/>
      <c r="J351" s="523"/>
      <c r="K351" s="523"/>
      <c r="L351" s="523"/>
      <c r="M351" s="524"/>
      <c r="N351" s="524"/>
      <c r="O351" s="524"/>
      <c r="P351" s="524"/>
      <c r="Q351" s="524"/>
      <c r="R351" s="524"/>
      <c r="S351" s="524"/>
      <c r="T351" s="524"/>
      <c r="U351" s="523"/>
      <c r="V351" s="524"/>
      <c r="W351" s="523"/>
      <c r="X351" s="526"/>
      <c r="Y351" s="526"/>
      <c r="Z351" s="526"/>
      <c r="AA351" s="526"/>
      <c r="AB351" s="526"/>
      <c r="AC351" s="526"/>
      <c r="AD351" s="526"/>
      <c r="AE351" s="526"/>
      <c r="AF351" s="526"/>
      <c r="AG351" s="526"/>
      <c r="AH351" s="526"/>
      <c r="AI351" s="526"/>
      <c r="AJ351" s="526"/>
      <c r="AK351" s="526"/>
      <c r="AL351" s="526"/>
      <c r="AM351" s="526"/>
      <c r="AN351" s="526"/>
      <c r="AO351" s="526"/>
      <c r="AP351" s="526"/>
      <c r="AQ351" s="526"/>
      <c r="AR351" s="526"/>
      <c r="AS351" s="526"/>
      <c r="AT351" s="526"/>
      <c r="AU351" s="526"/>
      <c r="AV351" s="526"/>
      <c r="AW351" s="526"/>
      <c r="AX351" s="526"/>
      <c r="AY351" s="526"/>
      <c r="AZ351" s="526"/>
      <c r="BA351" s="526"/>
      <c r="BB351" s="526"/>
      <c r="BC351" s="526"/>
      <c r="BD351" s="526"/>
      <c r="BE351" s="526"/>
      <c r="BF351" s="526"/>
      <c r="BG351" s="526"/>
      <c r="BH351" s="526"/>
      <c r="BI351" s="526"/>
      <c r="BJ351" s="526"/>
      <c r="BK351" s="526"/>
      <c r="BL351" s="526"/>
      <c r="BM351" s="526"/>
      <c r="BN351" s="526"/>
      <c r="BO351" s="526"/>
      <c r="BP351" s="526"/>
      <c r="BQ351" s="526"/>
      <c r="BR351" s="526"/>
      <c r="BS351" s="526"/>
      <c r="BT351" s="526"/>
      <c r="BU351" s="526"/>
    </row>
    <row r="352">
      <c r="A352" s="522"/>
      <c r="B352" s="523"/>
      <c r="C352" s="523"/>
      <c r="D352" s="524"/>
      <c r="E352" s="524"/>
      <c r="F352" s="524"/>
      <c r="G352" s="524"/>
      <c r="H352" s="525"/>
      <c r="I352" s="544"/>
      <c r="J352" s="523"/>
      <c r="K352" s="523"/>
      <c r="L352" s="523"/>
      <c r="M352" s="524"/>
      <c r="N352" s="524"/>
      <c r="O352" s="524"/>
      <c r="P352" s="524"/>
      <c r="Q352" s="524"/>
      <c r="R352" s="524"/>
      <c r="S352" s="524"/>
      <c r="T352" s="524"/>
      <c r="U352" s="523"/>
      <c r="V352" s="524"/>
      <c r="W352" s="523"/>
      <c r="X352" s="526"/>
      <c r="Y352" s="526"/>
      <c r="Z352" s="526"/>
      <c r="AA352" s="526"/>
      <c r="AB352" s="526"/>
      <c r="AC352" s="526"/>
      <c r="AD352" s="526"/>
      <c r="AE352" s="526"/>
      <c r="AF352" s="526"/>
      <c r="AG352" s="526"/>
      <c r="AH352" s="526"/>
      <c r="AI352" s="526"/>
      <c r="AJ352" s="526"/>
      <c r="AK352" s="526"/>
      <c r="AL352" s="526"/>
      <c r="AM352" s="526"/>
      <c r="AN352" s="526"/>
      <c r="AO352" s="526"/>
      <c r="AP352" s="526"/>
      <c r="AQ352" s="526"/>
      <c r="AR352" s="526"/>
      <c r="AS352" s="526"/>
      <c r="AT352" s="526"/>
      <c r="AU352" s="526"/>
      <c r="AV352" s="526"/>
      <c r="AW352" s="526"/>
      <c r="AX352" s="526"/>
      <c r="AY352" s="526"/>
      <c r="AZ352" s="526"/>
      <c r="BA352" s="526"/>
      <c r="BB352" s="526"/>
      <c r="BC352" s="526"/>
      <c r="BD352" s="526"/>
      <c r="BE352" s="526"/>
      <c r="BF352" s="526"/>
      <c r="BG352" s="526"/>
      <c r="BH352" s="526"/>
      <c r="BI352" s="526"/>
      <c r="BJ352" s="526"/>
      <c r="BK352" s="526"/>
      <c r="BL352" s="526"/>
      <c r="BM352" s="526"/>
      <c r="BN352" s="526"/>
      <c r="BO352" s="526"/>
      <c r="BP352" s="526"/>
      <c r="BQ352" s="526"/>
      <c r="BR352" s="526"/>
      <c r="BS352" s="526"/>
      <c r="BT352" s="526"/>
      <c r="BU352" s="526"/>
    </row>
    <row r="353">
      <c r="A353" s="522"/>
      <c r="B353" s="523"/>
      <c r="C353" s="523"/>
      <c r="D353" s="524"/>
      <c r="E353" s="524"/>
      <c r="F353" s="524"/>
      <c r="G353" s="524"/>
      <c r="H353" s="525"/>
      <c r="I353" s="544"/>
      <c r="J353" s="523"/>
      <c r="K353" s="523"/>
      <c r="L353" s="523"/>
      <c r="M353" s="524"/>
      <c r="N353" s="524"/>
      <c r="O353" s="524"/>
      <c r="P353" s="524"/>
      <c r="Q353" s="524"/>
      <c r="R353" s="524"/>
      <c r="S353" s="524"/>
      <c r="T353" s="524"/>
      <c r="U353" s="523"/>
      <c r="V353" s="524"/>
      <c r="W353" s="523"/>
      <c r="X353" s="526"/>
      <c r="Y353" s="526"/>
      <c r="Z353" s="526"/>
      <c r="AA353" s="526"/>
      <c r="AB353" s="526"/>
      <c r="AC353" s="526"/>
      <c r="AD353" s="526"/>
      <c r="AE353" s="526"/>
      <c r="AF353" s="526"/>
      <c r="AG353" s="526"/>
      <c r="AH353" s="526"/>
      <c r="AI353" s="526"/>
      <c r="AJ353" s="526"/>
      <c r="AK353" s="526"/>
      <c r="AL353" s="526"/>
      <c r="AM353" s="526"/>
      <c r="AN353" s="526"/>
      <c r="AO353" s="526"/>
      <c r="AP353" s="526"/>
      <c r="AQ353" s="526"/>
      <c r="AR353" s="526"/>
      <c r="AS353" s="526"/>
      <c r="AT353" s="526"/>
      <c r="AU353" s="526"/>
      <c r="AV353" s="526"/>
      <c r="AW353" s="526"/>
      <c r="AX353" s="526"/>
      <c r="AY353" s="526"/>
      <c r="AZ353" s="526"/>
      <c r="BA353" s="526"/>
      <c r="BB353" s="526"/>
      <c r="BC353" s="526"/>
      <c r="BD353" s="526"/>
      <c r="BE353" s="526"/>
      <c r="BF353" s="526"/>
      <c r="BG353" s="526"/>
      <c r="BH353" s="526"/>
      <c r="BI353" s="526"/>
      <c r="BJ353" s="526"/>
      <c r="BK353" s="526"/>
      <c r="BL353" s="526"/>
      <c r="BM353" s="526"/>
      <c r="BN353" s="526"/>
      <c r="BO353" s="526"/>
      <c r="BP353" s="526"/>
      <c r="BQ353" s="526"/>
      <c r="BR353" s="526"/>
      <c r="BS353" s="526"/>
      <c r="BT353" s="526"/>
      <c r="BU353" s="526"/>
    </row>
    <row r="354">
      <c r="A354" s="522"/>
      <c r="B354" s="523"/>
      <c r="C354" s="523"/>
      <c r="D354" s="524"/>
      <c r="E354" s="524"/>
      <c r="F354" s="524"/>
      <c r="G354" s="524"/>
      <c r="H354" s="525"/>
      <c r="I354" s="544"/>
      <c r="J354" s="523"/>
      <c r="K354" s="523"/>
      <c r="L354" s="523"/>
      <c r="M354" s="524"/>
      <c r="N354" s="524"/>
      <c r="O354" s="524"/>
      <c r="P354" s="524"/>
      <c r="Q354" s="524"/>
      <c r="R354" s="524"/>
      <c r="S354" s="524"/>
      <c r="T354" s="524"/>
      <c r="U354" s="523"/>
      <c r="V354" s="524"/>
      <c r="W354" s="523"/>
      <c r="X354" s="526"/>
      <c r="Y354" s="526"/>
      <c r="Z354" s="526"/>
      <c r="AA354" s="526"/>
      <c r="AB354" s="526"/>
      <c r="AC354" s="526"/>
      <c r="AD354" s="526"/>
      <c r="AE354" s="526"/>
      <c r="AF354" s="526"/>
      <c r="AG354" s="526"/>
      <c r="AH354" s="526"/>
      <c r="AI354" s="526"/>
      <c r="AJ354" s="526"/>
      <c r="AK354" s="526"/>
      <c r="AL354" s="526"/>
      <c r="AM354" s="526"/>
      <c r="AN354" s="526"/>
      <c r="AO354" s="526"/>
      <c r="AP354" s="526"/>
      <c r="AQ354" s="526"/>
      <c r="AR354" s="526"/>
      <c r="AS354" s="526"/>
      <c r="AT354" s="526"/>
      <c r="AU354" s="526"/>
      <c r="AV354" s="526"/>
      <c r="AW354" s="526"/>
      <c r="AX354" s="526"/>
      <c r="AY354" s="526"/>
      <c r="AZ354" s="526"/>
      <c r="BA354" s="526"/>
      <c r="BB354" s="526"/>
      <c r="BC354" s="526"/>
      <c r="BD354" s="526"/>
      <c r="BE354" s="526"/>
      <c r="BF354" s="526"/>
      <c r="BG354" s="526"/>
      <c r="BH354" s="526"/>
      <c r="BI354" s="526"/>
      <c r="BJ354" s="526"/>
      <c r="BK354" s="526"/>
      <c r="BL354" s="526"/>
      <c r="BM354" s="526"/>
      <c r="BN354" s="526"/>
      <c r="BO354" s="526"/>
      <c r="BP354" s="526"/>
      <c r="BQ354" s="526"/>
      <c r="BR354" s="526"/>
      <c r="BS354" s="526"/>
      <c r="BT354" s="526"/>
      <c r="BU354" s="526"/>
    </row>
    <row r="355">
      <c r="A355" s="522"/>
      <c r="B355" s="523"/>
      <c r="C355" s="523"/>
      <c r="D355" s="524"/>
      <c r="E355" s="524"/>
      <c r="F355" s="524"/>
      <c r="G355" s="524"/>
      <c r="H355" s="525"/>
      <c r="I355" s="544"/>
      <c r="J355" s="523"/>
      <c r="K355" s="523"/>
      <c r="L355" s="523"/>
      <c r="M355" s="524"/>
      <c r="N355" s="524"/>
      <c r="O355" s="524"/>
      <c r="P355" s="524"/>
      <c r="Q355" s="524"/>
      <c r="R355" s="524"/>
      <c r="S355" s="524"/>
      <c r="T355" s="524"/>
      <c r="U355" s="523"/>
      <c r="V355" s="524"/>
      <c r="W355" s="523"/>
      <c r="X355" s="526"/>
      <c r="Y355" s="526"/>
      <c r="Z355" s="526"/>
      <c r="AA355" s="526"/>
      <c r="AB355" s="526"/>
      <c r="AC355" s="526"/>
      <c r="AD355" s="526"/>
      <c r="AE355" s="526"/>
      <c r="AF355" s="526"/>
      <c r="AG355" s="526"/>
      <c r="AH355" s="526"/>
      <c r="AI355" s="526"/>
      <c r="AJ355" s="526"/>
      <c r="AK355" s="526"/>
      <c r="AL355" s="526"/>
      <c r="AM355" s="526"/>
      <c r="AN355" s="526"/>
      <c r="AO355" s="526"/>
      <c r="AP355" s="526"/>
      <c r="AQ355" s="526"/>
      <c r="AR355" s="526"/>
      <c r="AS355" s="526"/>
      <c r="AT355" s="526"/>
      <c r="AU355" s="526"/>
      <c r="AV355" s="526"/>
      <c r="AW355" s="526"/>
      <c r="AX355" s="526"/>
      <c r="AY355" s="526"/>
      <c r="AZ355" s="526"/>
      <c r="BA355" s="526"/>
      <c r="BB355" s="526"/>
      <c r="BC355" s="526"/>
      <c r="BD355" s="526"/>
      <c r="BE355" s="526"/>
      <c r="BF355" s="526"/>
      <c r="BG355" s="526"/>
      <c r="BH355" s="526"/>
      <c r="BI355" s="526"/>
      <c r="BJ355" s="526"/>
      <c r="BK355" s="526"/>
      <c r="BL355" s="526"/>
      <c r="BM355" s="526"/>
      <c r="BN355" s="526"/>
      <c r="BO355" s="526"/>
      <c r="BP355" s="526"/>
      <c r="BQ355" s="526"/>
      <c r="BR355" s="526"/>
      <c r="BS355" s="526"/>
      <c r="BT355" s="526"/>
      <c r="BU355" s="526"/>
    </row>
    <row r="356">
      <c r="A356" s="522"/>
      <c r="B356" s="523"/>
      <c r="C356" s="523"/>
      <c r="D356" s="524"/>
      <c r="E356" s="524"/>
      <c r="F356" s="524"/>
      <c r="G356" s="524"/>
      <c r="H356" s="525"/>
      <c r="I356" s="544"/>
      <c r="J356" s="523"/>
      <c r="K356" s="523"/>
      <c r="L356" s="523"/>
      <c r="M356" s="524"/>
      <c r="N356" s="524"/>
      <c r="O356" s="524"/>
      <c r="P356" s="524"/>
      <c r="Q356" s="524"/>
      <c r="R356" s="524"/>
      <c r="S356" s="524"/>
      <c r="T356" s="524"/>
      <c r="U356" s="523"/>
      <c r="V356" s="524"/>
      <c r="W356" s="523"/>
      <c r="X356" s="526"/>
      <c r="Y356" s="526"/>
      <c r="Z356" s="526"/>
      <c r="AA356" s="526"/>
      <c r="AB356" s="526"/>
      <c r="AC356" s="526"/>
      <c r="AD356" s="526"/>
      <c r="AE356" s="526"/>
      <c r="AF356" s="526"/>
      <c r="AG356" s="526"/>
      <c r="AH356" s="526"/>
      <c r="AI356" s="526"/>
      <c r="AJ356" s="526"/>
      <c r="AK356" s="526"/>
      <c r="AL356" s="526"/>
      <c r="AM356" s="526"/>
      <c r="AN356" s="526"/>
      <c r="AO356" s="526"/>
      <c r="AP356" s="526"/>
      <c r="AQ356" s="526"/>
      <c r="AR356" s="526"/>
      <c r="AS356" s="526"/>
      <c r="AT356" s="526"/>
      <c r="AU356" s="526"/>
      <c r="AV356" s="526"/>
      <c r="AW356" s="526"/>
      <c r="AX356" s="526"/>
      <c r="AY356" s="526"/>
      <c r="AZ356" s="526"/>
      <c r="BA356" s="526"/>
      <c r="BB356" s="526"/>
      <c r="BC356" s="526"/>
      <c r="BD356" s="526"/>
      <c r="BE356" s="526"/>
      <c r="BF356" s="526"/>
      <c r="BG356" s="526"/>
      <c r="BH356" s="526"/>
      <c r="BI356" s="526"/>
      <c r="BJ356" s="526"/>
      <c r="BK356" s="526"/>
      <c r="BL356" s="526"/>
      <c r="BM356" s="526"/>
      <c r="BN356" s="526"/>
      <c r="BO356" s="526"/>
      <c r="BP356" s="526"/>
      <c r="BQ356" s="526"/>
      <c r="BR356" s="526"/>
      <c r="BS356" s="526"/>
      <c r="BT356" s="526"/>
      <c r="BU356" s="526"/>
    </row>
    <row r="357">
      <c r="A357" s="522"/>
      <c r="B357" s="523"/>
      <c r="C357" s="523"/>
      <c r="D357" s="524"/>
      <c r="E357" s="524"/>
      <c r="F357" s="524"/>
      <c r="G357" s="524"/>
      <c r="H357" s="525"/>
      <c r="I357" s="544"/>
      <c r="J357" s="523"/>
      <c r="K357" s="523"/>
      <c r="L357" s="523"/>
      <c r="M357" s="524"/>
      <c r="N357" s="524"/>
      <c r="O357" s="524"/>
      <c r="P357" s="524"/>
      <c r="Q357" s="524"/>
      <c r="R357" s="524"/>
      <c r="S357" s="524"/>
      <c r="T357" s="524"/>
      <c r="U357" s="523"/>
      <c r="V357" s="524"/>
      <c r="W357" s="523"/>
      <c r="X357" s="526"/>
      <c r="Y357" s="526"/>
      <c r="Z357" s="526"/>
      <c r="AA357" s="526"/>
      <c r="AB357" s="526"/>
      <c r="AC357" s="526"/>
      <c r="AD357" s="526"/>
      <c r="AE357" s="526"/>
      <c r="AF357" s="526"/>
      <c r="AG357" s="526"/>
      <c r="AH357" s="526"/>
      <c r="AI357" s="526"/>
      <c r="AJ357" s="526"/>
      <c r="AK357" s="526"/>
      <c r="AL357" s="526"/>
      <c r="AM357" s="526"/>
      <c r="AN357" s="526"/>
      <c r="AO357" s="526"/>
      <c r="AP357" s="526"/>
      <c r="AQ357" s="526"/>
      <c r="AR357" s="526"/>
      <c r="AS357" s="526"/>
      <c r="AT357" s="526"/>
      <c r="AU357" s="526"/>
      <c r="AV357" s="526"/>
      <c r="AW357" s="526"/>
      <c r="AX357" s="526"/>
      <c r="AY357" s="526"/>
      <c r="AZ357" s="526"/>
      <c r="BA357" s="526"/>
      <c r="BB357" s="526"/>
      <c r="BC357" s="526"/>
      <c r="BD357" s="526"/>
      <c r="BE357" s="526"/>
      <c r="BF357" s="526"/>
      <c r="BG357" s="526"/>
      <c r="BH357" s="526"/>
      <c r="BI357" s="526"/>
      <c r="BJ357" s="526"/>
      <c r="BK357" s="526"/>
      <c r="BL357" s="526"/>
      <c r="BM357" s="526"/>
      <c r="BN357" s="526"/>
      <c r="BO357" s="526"/>
      <c r="BP357" s="526"/>
      <c r="BQ357" s="526"/>
      <c r="BR357" s="526"/>
      <c r="BS357" s="526"/>
      <c r="BT357" s="526"/>
      <c r="BU357" s="526"/>
    </row>
    <row r="358">
      <c r="A358" s="522"/>
      <c r="B358" s="523"/>
      <c r="C358" s="523"/>
      <c r="D358" s="524"/>
      <c r="E358" s="524"/>
      <c r="F358" s="524"/>
      <c r="G358" s="524"/>
      <c r="H358" s="525"/>
      <c r="I358" s="544"/>
      <c r="J358" s="523"/>
      <c r="K358" s="523"/>
      <c r="L358" s="523"/>
      <c r="M358" s="524"/>
      <c r="N358" s="524"/>
      <c r="O358" s="524"/>
      <c r="P358" s="524"/>
      <c r="Q358" s="524"/>
      <c r="R358" s="524"/>
      <c r="S358" s="524"/>
      <c r="T358" s="524"/>
      <c r="U358" s="523"/>
      <c r="V358" s="524"/>
      <c r="W358" s="523"/>
      <c r="X358" s="526"/>
      <c r="Y358" s="526"/>
      <c r="Z358" s="526"/>
      <c r="AA358" s="526"/>
      <c r="AB358" s="526"/>
      <c r="AC358" s="526"/>
      <c r="AD358" s="526"/>
      <c r="AE358" s="526"/>
      <c r="AF358" s="526"/>
      <c r="AG358" s="526"/>
      <c r="AH358" s="526"/>
      <c r="AI358" s="526"/>
      <c r="AJ358" s="526"/>
      <c r="AK358" s="526"/>
      <c r="AL358" s="526"/>
      <c r="AM358" s="526"/>
      <c r="AN358" s="526"/>
      <c r="AO358" s="526"/>
      <c r="AP358" s="526"/>
      <c r="AQ358" s="526"/>
      <c r="AR358" s="526"/>
      <c r="AS358" s="526"/>
      <c r="AT358" s="526"/>
      <c r="AU358" s="526"/>
      <c r="AV358" s="526"/>
      <c r="AW358" s="526"/>
      <c r="AX358" s="526"/>
      <c r="AY358" s="526"/>
      <c r="AZ358" s="526"/>
      <c r="BA358" s="526"/>
      <c r="BB358" s="526"/>
      <c r="BC358" s="526"/>
      <c r="BD358" s="526"/>
      <c r="BE358" s="526"/>
      <c r="BF358" s="526"/>
      <c r="BG358" s="526"/>
      <c r="BH358" s="526"/>
      <c r="BI358" s="526"/>
      <c r="BJ358" s="526"/>
      <c r="BK358" s="526"/>
      <c r="BL358" s="526"/>
      <c r="BM358" s="526"/>
      <c r="BN358" s="526"/>
      <c r="BO358" s="526"/>
      <c r="BP358" s="526"/>
      <c r="BQ358" s="526"/>
      <c r="BR358" s="526"/>
      <c r="BS358" s="526"/>
      <c r="BT358" s="526"/>
      <c r="BU358" s="526"/>
    </row>
    <row r="359">
      <c r="A359" s="522"/>
      <c r="B359" s="523"/>
      <c r="C359" s="523"/>
      <c r="D359" s="524"/>
      <c r="E359" s="524"/>
      <c r="F359" s="524"/>
      <c r="G359" s="524"/>
      <c r="H359" s="525"/>
      <c r="I359" s="544"/>
      <c r="J359" s="523"/>
      <c r="K359" s="523"/>
      <c r="L359" s="523"/>
      <c r="M359" s="524"/>
      <c r="N359" s="524"/>
      <c r="O359" s="524"/>
      <c r="P359" s="524"/>
      <c r="Q359" s="524"/>
      <c r="R359" s="524"/>
      <c r="S359" s="524"/>
      <c r="T359" s="524"/>
      <c r="U359" s="523"/>
      <c r="V359" s="524"/>
      <c r="W359" s="523"/>
      <c r="X359" s="526"/>
      <c r="Y359" s="526"/>
      <c r="Z359" s="526"/>
      <c r="AA359" s="526"/>
      <c r="AB359" s="526"/>
      <c r="AC359" s="526"/>
      <c r="AD359" s="526"/>
      <c r="AE359" s="526"/>
      <c r="AF359" s="526"/>
      <c r="AG359" s="526"/>
      <c r="AH359" s="526"/>
      <c r="AI359" s="526"/>
      <c r="AJ359" s="526"/>
      <c r="AK359" s="526"/>
      <c r="AL359" s="526"/>
      <c r="AM359" s="526"/>
      <c r="AN359" s="526"/>
      <c r="AO359" s="526"/>
      <c r="AP359" s="526"/>
      <c r="AQ359" s="526"/>
      <c r="AR359" s="526"/>
      <c r="AS359" s="526"/>
      <c r="AT359" s="526"/>
      <c r="AU359" s="526"/>
      <c r="AV359" s="526"/>
      <c r="AW359" s="526"/>
      <c r="AX359" s="526"/>
      <c r="AY359" s="526"/>
      <c r="AZ359" s="526"/>
      <c r="BA359" s="526"/>
      <c r="BB359" s="526"/>
      <c r="BC359" s="526"/>
      <c r="BD359" s="526"/>
      <c r="BE359" s="526"/>
      <c r="BF359" s="526"/>
      <c r="BG359" s="526"/>
      <c r="BH359" s="526"/>
      <c r="BI359" s="526"/>
      <c r="BJ359" s="526"/>
      <c r="BK359" s="526"/>
      <c r="BL359" s="526"/>
      <c r="BM359" s="526"/>
      <c r="BN359" s="526"/>
      <c r="BO359" s="526"/>
      <c r="BP359" s="526"/>
      <c r="BQ359" s="526"/>
      <c r="BR359" s="526"/>
      <c r="BS359" s="526"/>
      <c r="BT359" s="526"/>
      <c r="BU359" s="526"/>
    </row>
    <row r="360">
      <c r="A360" s="522"/>
      <c r="B360" s="523"/>
      <c r="C360" s="523"/>
      <c r="D360" s="524"/>
      <c r="E360" s="524"/>
      <c r="F360" s="524"/>
      <c r="G360" s="524"/>
      <c r="H360" s="525"/>
      <c r="I360" s="544"/>
      <c r="J360" s="523"/>
      <c r="K360" s="523"/>
      <c r="L360" s="523"/>
      <c r="M360" s="524"/>
      <c r="N360" s="524"/>
      <c r="O360" s="524"/>
      <c r="P360" s="524"/>
      <c r="Q360" s="524"/>
      <c r="R360" s="524"/>
      <c r="S360" s="524"/>
      <c r="T360" s="524"/>
      <c r="U360" s="523"/>
      <c r="V360" s="524"/>
      <c r="W360" s="523"/>
      <c r="X360" s="526"/>
      <c r="Y360" s="526"/>
      <c r="Z360" s="526"/>
      <c r="AA360" s="526"/>
      <c r="AB360" s="526"/>
      <c r="AC360" s="526"/>
      <c r="AD360" s="526"/>
      <c r="AE360" s="526"/>
      <c r="AF360" s="526"/>
      <c r="AG360" s="526"/>
      <c r="AH360" s="526"/>
      <c r="AI360" s="526"/>
      <c r="AJ360" s="526"/>
      <c r="AK360" s="526"/>
      <c r="AL360" s="526"/>
      <c r="AM360" s="526"/>
      <c r="AN360" s="526"/>
      <c r="AO360" s="526"/>
      <c r="AP360" s="526"/>
      <c r="AQ360" s="526"/>
      <c r="AR360" s="526"/>
      <c r="AS360" s="526"/>
      <c r="AT360" s="526"/>
      <c r="AU360" s="526"/>
      <c r="AV360" s="526"/>
      <c r="AW360" s="526"/>
      <c r="AX360" s="526"/>
      <c r="AY360" s="526"/>
      <c r="AZ360" s="526"/>
      <c r="BA360" s="526"/>
      <c r="BB360" s="526"/>
      <c r="BC360" s="526"/>
      <c r="BD360" s="526"/>
      <c r="BE360" s="526"/>
      <c r="BF360" s="526"/>
      <c r="BG360" s="526"/>
      <c r="BH360" s="526"/>
      <c r="BI360" s="526"/>
      <c r="BJ360" s="526"/>
      <c r="BK360" s="526"/>
      <c r="BL360" s="526"/>
      <c r="BM360" s="526"/>
      <c r="BN360" s="526"/>
      <c r="BO360" s="526"/>
      <c r="BP360" s="526"/>
      <c r="BQ360" s="526"/>
      <c r="BR360" s="526"/>
      <c r="BS360" s="526"/>
      <c r="BT360" s="526"/>
      <c r="BU360" s="526"/>
    </row>
    <row r="361">
      <c r="A361" s="522"/>
      <c r="B361" s="523"/>
      <c r="C361" s="523"/>
      <c r="D361" s="524"/>
      <c r="E361" s="524"/>
      <c r="F361" s="524"/>
      <c r="G361" s="524"/>
      <c r="H361" s="525"/>
      <c r="I361" s="544"/>
      <c r="J361" s="523"/>
      <c r="K361" s="523"/>
      <c r="L361" s="523"/>
      <c r="M361" s="524"/>
      <c r="N361" s="524"/>
      <c r="O361" s="524"/>
      <c r="P361" s="524"/>
      <c r="Q361" s="524"/>
      <c r="R361" s="524"/>
      <c r="S361" s="524"/>
      <c r="T361" s="524"/>
      <c r="U361" s="523"/>
      <c r="V361" s="524"/>
      <c r="W361" s="523"/>
      <c r="X361" s="526"/>
      <c r="Y361" s="526"/>
      <c r="Z361" s="526"/>
      <c r="AA361" s="526"/>
      <c r="AB361" s="526"/>
      <c r="AC361" s="526"/>
      <c r="AD361" s="526"/>
      <c r="AE361" s="526"/>
      <c r="AF361" s="526"/>
      <c r="AG361" s="526"/>
      <c r="AH361" s="526"/>
      <c r="AI361" s="526"/>
      <c r="AJ361" s="526"/>
      <c r="AK361" s="526"/>
      <c r="AL361" s="526"/>
      <c r="AM361" s="526"/>
      <c r="AN361" s="526"/>
      <c r="AO361" s="526"/>
      <c r="AP361" s="526"/>
      <c r="AQ361" s="526"/>
      <c r="AR361" s="526"/>
      <c r="AS361" s="526"/>
      <c r="AT361" s="526"/>
      <c r="AU361" s="526"/>
      <c r="AV361" s="526"/>
      <c r="AW361" s="526"/>
      <c r="AX361" s="526"/>
      <c r="AY361" s="526"/>
      <c r="AZ361" s="526"/>
      <c r="BA361" s="526"/>
      <c r="BB361" s="526"/>
      <c r="BC361" s="526"/>
      <c r="BD361" s="526"/>
      <c r="BE361" s="526"/>
      <c r="BF361" s="526"/>
      <c r="BG361" s="526"/>
      <c r="BH361" s="526"/>
      <c r="BI361" s="526"/>
      <c r="BJ361" s="526"/>
      <c r="BK361" s="526"/>
      <c r="BL361" s="526"/>
      <c r="BM361" s="526"/>
      <c r="BN361" s="526"/>
      <c r="BO361" s="526"/>
      <c r="BP361" s="526"/>
      <c r="BQ361" s="526"/>
      <c r="BR361" s="526"/>
      <c r="BS361" s="526"/>
      <c r="BT361" s="526"/>
      <c r="BU361" s="526"/>
    </row>
    <row r="362">
      <c r="A362" s="522"/>
      <c r="B362" s="523"/>
      <c r="C362" s="523"/>
      <c r="D362" s="524"/>
      <c r="E362" s="524"/>
      <c r="F362" s="524"/>
      <c r="G362" s="524"/>
      <c r="H362" s="525"/>
      <c r="I362" s="544"/>
      <c r="J362" s="523"/>
      <c r="K362" s="523"/>
      <c r="L362" s="523"/>
      <c r="M362" s="524"/>
      <c r="N362" s="524"/>
      <c r="O362" s="524"/>
      <c r="P362" s="524"/>
      <c r="Q362" s="524"/>
      <c r="R362" s="524"/>
      <c r="S362" s="524"/>
      <c r="T362" s="524"/>
      <c r="U362" s="523"/>
      <c r="V362" s="524"/>
      <c r="W362" s="523"/>
      <c r="X362" s="526"/>
      <c r="Y362" s="526"/>
      <c r="Z362" s="526"/>
      <c r="AA362" s="526"/>
      <c r="AB362" s="526"/>
      <c r="AC362" s="526"/>
      <c r="AD362" s="526"/>
      <c r="AE362" s="526"/>
      <c r="AF362" s="526"/>
      <c r="AG362" s="526"/>
      <c r="AH362" s="526"/>
      <c r="AI362" s="526"/>
      <c r="AJ362" s="526"/>
      <c r="AK362" s="526"/>
      <c r="AL362" s="526"/>
      <c r="AM362" s="526"/>
      <c r="AN362" s="526"/>
      <c r="AO362" s="526"/>
      <c r="AP362" s="526"/>
      <c r="AQ362" s="526"/>
      <c r="AR362" s="526"/>
      <c r="AS362" s="526"/>
      <c r="AT362" s="526"/>
      <c r="AU362" s="526"/>
      <c r="AV362" s="526"/>
      <c r="AW362" s="526"/>
      <c r="AX362" s="526"/>
      <c r="AY362" s="526"/>
      <c r="AZ362" s="526"/>
      <c r="BA362" s="526"/>
      <c r="BB362" s="526"/>
      <c r="BC362" s="526"/>
      <c r="BD362" s="526"/>
      <c r="BE362" s="526"/>
      <c r="BF362" s="526"/>
      <c r="BG362" s="526"/>
      <c r="BH362" s="526"/>
      <c r="BI362" s="526"/>
      <c r="BJ362" s="526"/>
      <c r="BK362" s="526"/>
      <c r="BL362" s="526"/>
      <c r="BM362" s="526"/>
      <c r="BN362" s="526"/>
      <c r="BO362" s="526"/>
      <c r="BP362" s="526"/>
      <c r="BQ362" s="526"/>
      <c r="BR362" s="526"/>
      <c r="BS362" s="526"/>
      <c r="BT362" s="526"/>
      <c r="BU362" s="526"/>
    </row>
    <row r="363">
      <c r="A363" s="522"/>
      <c r="B363" s="523"/>
      <c r="C363" s="523"/>
      <c r="D363" s="524"/>
      <c r="E363" s="524"/>
      <c r="F363" s="524"/>
      <c r="G363" s="524"/>
      <c r="H363" s="525"/>
      <c r="I363" s="544"/>
      <c r="J363" s="523"/>
      <c r="K363" s="523"/>
      <c r="L363" s="523"/>
      <c r="M363" s="524"/>
      <c r="N363" s="524"/>
      <c r="O363" s="524"/>
      <c r="P363" s="524"/>
      <c r="Q363" s="524"/>
      <c r="R363" s="524"/>
      <c r="S363" s="524"/>
      <c r="T363" s="524"/>
      <c r="U363" s="523"/>
      <c r="V363" s="524"/>
      <c r="W363" s="523"/>
      <c r="X363" s="526"/>
      <c r="Y363" s="526"/>
      <c r="Z363" s="526"/>
      <c r="AA363" s="526"/>
      <c r="AB363" s="526"/>
      <c r="AC363" s="526"/>
      <c r="AD363" s="526"/>
      <c r="AE363" s="526"/>
      <c r="AF363" s="526"/>
      <c r="AG363" s="526"/>
      <c r="AH363" s="526"/>
      <c r="AI363" s="526"/>
      <c r="AJ363" s="526"/>
      <c r="AK363" s="526"/>
      <c r="AL363" s="526"/>
      <c r="AM363" s="526"/>
      <c r="AN363" s="526"/>
      <c r="AO363" s="526"/>
      <c r="AP363" s="526"/>
      <c r="AQ363" s="526"/>
      <c r="AR363" s="526"/>
      <c r="AS363" s="526"/>
      <c r="AT363" s="526"/>
      <c r="AU363" s="526"/>
      <c r="AV363" s="526"/>
      <c r="AW363" s="526"/>
      <c r="AX363" s="526"/>
      <c r="AY363" s="526"/>
      <c r="AZ363" s="526"/>
      <c r="BA363" s="526"/>
      <c r="BB363" s="526"/>
      <c r="BC363" s="526"/>
      <c r="BD363" s="526"/>
      <c r="BE363" s="526"/>
      <c r="BF363" s="526"/>
      <c r="BG363" s="526"/>
      <c r="BH363" s="526"/>
      <c r="BI363" s="526"/>
      <c r="BJ363" s="526"/>
      <c r="BK363" s="526"/>
      <c r="BL363" s="526"/>
      <c r="BM363" s="526"/>
      <c r="BN363" s="526"/>
      <c r="BO363" s="526"/>
      <c r="BP363" s="526"/>
      <c r="BQ363" s="526"/>
      <c r="BR363" s="526"/>
      <c r="BS363" s="526"/>
      <c r="BT363" s="526"/>
      <c r="BU363" s="526"/>
    </row>
    <row r="364">
      <c r="A364" s="522"/>
      <c r="B364" s="523"/>
      <c r="C364" s="523"/>
      <c r="D364" s="524"/>
      <c r="E364" s="524"/>
      <c r="F364" s="524"/>
      <c r="G364" s="524"/>
      <c r="H364" s="525"/>
      <c r="I364" s="544"/>
      <c r="J364" s="523"/>
      <c r="K364" s="523"/>
      <c r="L364" s="523"/>
      <c r="M364" s="524"/>
      <c r="N364" s="524"/>
      <c r="O364" s="524"/>
      <c r="P364" s="524"/>
      <c r="Q364" s="524"/>
      <c r="R364" s="524"/>
      <c r="S364" s="524"/>
      <c r="T364" s="524"/>
      <c r="U364" s="523"/>
      <c r="V364" s="524"/>
      <c r="W364" s="523"/>
      <c r="X364" s="526"/>
      <c r="Y364" s="526"/>
      <c r="Z364" s="526"/>
      <c r="AA364" s="526"/>
      <c r="AB364" s="526"/>
      <c r="AC364" s="526"/>
      <c r="AD364" s="526"/>
      <c r="AE364" s="526"/>
      <c r="AF364" s="526"/>
      <c r="AG364" s="526"/>
      <c r="AH364" s="526"/>
      <c r="AI364" s="526"/>
      <c r="AJ364" s="526"/>
      <c r="AK364" s="526"/>
      <c r="AL364" s="526"/>
      <c r="AM364" s="526"/>
      <c r="AN364" s="526"/>
      <c r="AO364" s="526"/>
      <c r="AP364" s="526"/>
      <c r="AQ364" s="526"/>
      <c r="AR364" s="526"/>
      <c r="AS364" s="526"/>
      <c r="AT364" s="526"/>
      <c r="AU364" s="526"/>
      <c r="AV364" s="526"/>
      <c r="AW364" s="526"/>
      <c r="AX364" s="526"/>
      <c r="AY364" s="526"/>
      <c r="AZ364" s="526"/>
      <c r="BA364" s="526"/>
      <c r="BB364" s="526"/>
      <c r="BC364" s="526"/>
      <c r="BD364" s="526"/>
      <c r="BE364" s="526"/>
      <c r="BF364" s="526"/>
      <c r="BG364" s="526"/>
      <c r="BH364" s="526"/>
      <c r="BI364" s="526"/>
      <c r="BJ364" s="526"/>
      <c r="BK364" s="526"/>
      <c r="BL364" s="526"/>
      <c r="BM364" s="526"/>
      <c r="BN364" s="526"/>
      <c r="BO364" s="526"/>
      <c r="BP364" s="526"/>
      <c r="BQ364" s="526"/>
      <c r="BR364" s="526"/>
      <c r="BS364" s="526"/>
      <c r="BT364" s="526"/>
      <c r="BU364" s="526"/>
    </row>
    <row r="365">
      <c r="A365" s="522"/>
      <c r="B365" s="523"/>
      <c r="C365" s="523"/>
      <c r="D365" s="524"/>
      <c r="E365" s="524"/>
      <c r="F365" s="524"/>
      <c r="G365" s="524"/>
      <c r="H365" s="525"/>
      <c r="I365" s="544"/>
      <c r="J365" s="523"/>
      <c r="K365" s="523"/>
      <c r="L365" s="523"/>
      <c r="M365" s="524"/>
      <c r="N365" s="524"/>
      <c r="O365" s="524"/>
      <c r="P365" s="524"/>
      <c r="Q365" s="524"/>
      <c r="R365" s="524"/>
      <c r="S365" s="524"/>
      <c r="T365" s="524"/>
      <c r="U365" s="523"/>
      <c r="V365" s="524"/>
      <c r="W365" s="523"/>
      <c r="X365" s="526"/>
      <c r="Y365" s="526"/>
      <c r="Z365" s="526"/>
      <c r="AA365" s="526"/>
      <c r="AB365" s="526"/>
      <c r="AC365" s="526"/>
      <c r="AD365" s="526"/>
      <c r="AE365" s="526"/>
      <c r="AF365" s="526"/>
      <c r="AG365" s="526"/>
      <c r="AH365" s="526"/>
      <c r="AI365" s="526"/>
      <c r="AJ365" s="526"/>
      <c r="AK365" s="526"/>
      <c r="AL365" s="526"/>
      <c r="AM365" s="526"/>
      <c r="AN365" s="526"/>
      <c r="AO365" s="526"/>
      <c r="AP365" s="526"/>
      <c r="AQ365" s="526"/>
      <c r="AR365" s="526"/>
      <c r="AS365" s="526"/>
      <c r="AT365" s="526"/>
      <c r="AU365" s="526"/>
      <c r="AV365" s="526"/>
      <c r="AW365" s="526"/>
      <c r="AX365" s="526"/>
      <c r="AY365" s="526"/>
      <c r="AZ365" s="526"/>
      <c r="BA365" s="526"/>
      <c r="BB365" s="526"/>
      <c r="BC365" s="526"/>
      <c r="BD365" s="526"/>
      <c r="BE365" s="526"/>
      <c r="BF365" s="526"/>
      <c r="BG365" s="526"/>
      <c r="BH365" s="526"/>
      <c r="BI365" s="526"/>
      <c r="BJ365" s="526"/>
      <c r="BK365" s="526"/>
      <c r="BL365" s="526"/>
      <c r="BM365" s="526"/>
      <c r="BN365" s="526"/>
      <c r="BO365" s="526"/>
      <c r="BP365" s="526"/>
      <c r="BQ365" s="526"/>
      <c r="BR365" s="526"/>
      <c r="BS365" s="526"/>
      <c r="BT365" s="526"/>
      <c r="BU365" s="526"/>
    </row>
    <row r="366">
      <c r="A366" s="522"/>
      <c r="B366" s="523"/>
      <c r="C366" s="523"/>
      <c r="D366" s="524"/>
      <c r="E366" s="524"/>
      <c r="F366" s="524"/>
      <c r="G366" s="524"/>
      <c r="H366" s="525"/>
      <c r="I366" s="544"/>
      <c r="J366" s="523"/>
      <c r="K366" s="523"/>
      <c r="L366" s="523"/>
      <c r="M366" s="524"/>
      <c r="N366" s="524"/>
      <c r="O366" s="524"/>
      <c r="P366" s="524"/>
      <c r="Q366" s="524"/>
      <c r="R366" s="524"/>
      <c r="S366" s="524"/>
      <c r="T366" s="524"/>
      <c r="U366" s="523"/>
      <c r="V366" s="524"/>
      <c r="W366" s="523"/>
      <c r="X366" s="526"/>
      <c r="Y366" s="526"/>
      <c r="Z366" s="526"/>
      <c r="AA366" s="526"/>
      <c r="AB366" s="526"/>
      <c r="AC366" s="526"/>
      <c r="AD366" s="526"/>
      <c r="AE366" s="526"/>
      <c r="AF366" s="526"/>
      <c r="AG366" s="526"/>
      <c r="AH366" s="526"/>
      <c r="AI366" s="526"/>
      <c r="AJ366" s="526"/>
      <c r="AK366" s="526"/>
      <c r="AL366" s="526"/>
      <c r="AM366" s="526"/>
      <c r="AN366" s="526"/>
      <c r="AO366" s="526"/>
      <c r="AP366" s="526"/>
      <c r="AQ366" s="526"/>
      <c r="AR366" s="526"/>
      <c r="AS366" s="526"/>
      <c r="AT366" s="526"/>
      <c r="AU366" s="526"/>
      <c r="AV366" s="526"/>
      <c r="AW366" s="526"/>
      <c r="AX366" s="526"/>
      <c r="AY366" s="526"/>
      <c r="AZ366" s="526"/>
      <c r="BA366" s="526"/>
      <c r="BB366" s="526"/>
      <c r="BC366" s="526"/>
      <c r="BD366" s="526"/>
      <c r="BE366" s="526"/>
      <c r="BF366" s="526"/>
      <c r="BG366" s="526"/>
      <c r="BH366" s="526"/>
      <c r="BI366" s="526"/>
      <c r="BJ366" s="526"/>
      <c r="BK366" s="526"/>
      <c r="BL366" s="526"/>
      <c r="BM366" s="526"/>
      <c r="BN366" s="526"/>
      <c r="BO366" s="526"/>
      <c r="BP366" s="526"/>
      <c r="BQ366" s="526"/>
      <c r="BR366" s="526"/>
      <c r="BS366" s="526"/>
      <c r="BT366" s="526"/>
      <c r="BU366" s="526"/>
    </row>
    <row r="367">
      <c r="A367" s="522"/>
      <c r="B367" s="523"/>
      <c r="C367" s="523"/>
      <c r="D367" s="524"/>
      <c r="E367" s="524"/>
      <c r="F367" s="524"/>
      <c r="G367" s="524"/>
      <c r="H367" s="525"/>
      <c r="I367" s="544"/>
      <c r="J367" s="523"/>
      <c r="K367" s="523"/>
      <c r="L367" s="523"/>
      <c r="M367" s="524"/>
      <c r="N367" s="524"/>
      <c r="O367" s="524"/>
      <c r="P367" s="524"/>
      <c r="Q367" s="524"/>
      <c r="R367" s="524"/>
      <c r="S367" s="524"/>
      <c r="T367" s="524"/>
      <c r="U367" s="523"/>
      <c r="V367" s="524"/>
      <c r="W367" s="523"/>
      <c r="X367" s="526"/>
      <c r="Y367" s="526"/>
      <c r="Z367" s="526"/>
      <c r="AA367" s="526"/>
      <c r="AB367" s="526"/>
      <c r="AC367" s="526"/>
      <c r="AD367" s="526"/>
      <c r="AE367" s="526"/>
      <c r="AF367" s="526"/>
      <c r="AG367" s="526"/>
      <c r="AH367" s="526"/>
      <c r="AI367" s="526"/>
      <c r="AJ367" s="526"/>
      <c r="AK367" s="526"/>
      <c r="AL367" s="526"/>
      <c r="AM367" s="526"/>
      <c r="AN367" s="526"/>
      <c r="AO367" s="526"/>
      <c r="AP367" s="526"/>
      <c r="AQ367" s="526"/>
      <c r="AR367" s="526"/>
      <c r="AS367" s="526"/>
      <c r="AT367" s="526"/>
      <c r="AU367" s="526"/>
      <c r="AV367" s="526"/>
      <c r="AW367" s="526"/>
      <c r="AX367" s="526"/>
      <c r="AY367" s="526"/>
      <c r="AZ367" s="526"/>
      <c r="BA367" s="526"/>
      <c r="BB367" s="526"/>
      <c r="BC367" s="526"/>
      <c r="BD367" s="526"/>
      <c r="BE367" s="526"/>
      <c r="BF367" s="526"/>
      <c r="BG367" s="526"/>
      <c r="BH367" s="526"/>
      <c r="BI367" s="526"/>
      <c r="BJ367" s="526"/>
      <c r="BK367" s="526"/>
      <c r="BL367" s="526"/>
      <c r="BM367" s="526"/>
      <c r="BN367" s="526"/>
      <c r="BO367" s="526"/>
      <c r="BP367" s="526"/>
      <c r="BQ367" s="526"/>
      <c r="BR367" s="526"/>
      <c r="BS367" s="526"/>
      <c r="BT367" s="526"/>
      <c r="BU367" s="526"/>
    </row>
    <row r="368">
      <c r="A368" s="522"/>
      <c r="B368" s="523"/>
      <c r="C368" s="523"/>
      <c r="D368" s="524"/>
      <c r="E368" s="524"/>
      <c r="F368" s="524"/>
      <c r="G368" s="524"/>
      <c r="H368" s="525"/>
      <c r="I368" s="544"/>
      <c r="J368" s="523"/>
      <c r="K368" s="523"/>
      <c r="L368" s="523"/>
      <c r="M368" s="524"/>
      <c r="N368" s="524"/>
      <c r="O368" s="524"/>
      <c r="P368" s="524"/>
      <c r="Q368" s="524"/>
      <c r="R368" s="524"/>
      <c r="S368" s="524"/>
      <c r="T368" s="524"/>
      <c r="U368" s="523"/>
      <c r="V368" s="524"/>
      <c r="W368" s="523"/>
      <c r="X368" s="526"/>
      <c r="Y368" s="526"/>
      <c r="Z368" s="526"/>
      <c r="AA368" s="526"/>
      <c r="AB368" s="526"/>
      <c r="AC368" s="526"/>
      <c r="AD368" s="526"/>
      <c r="AE368" s="526"/>
      <c r="AF368" s="526"/>
      <c r="AG368" s="526"/>
      <c r="AH368" s="526"/>
      <c r="AI368" s="526"/>
      <c r="AJ368" s="526"/>
      <c r="AK368" s="526"/>
      <c r="AL368" s="526"/>
      <c r="AM368" s="526"/>
      <c r="AN368" s="526"/>
      <c r="AO368" s="526"/>
      <c r="AP368" s="526"/>
      <c r="AQ368" s="526"/>
      <c r="AR368" s="526"/>
      <c r="AS368" s="526"/>
      <c r="AT368" s="526"/>
      <c r="AU368" s="526"/>
      <c r="AV368" s="526"/>
      <c r="AW368" s="526"/>
      <c r="AX368" s="526"/>
      <c r="AY368" s="526"/>
      <c r="AZ368" s="526"/>
      <c r="BA368" s="526"/>
      <c r="BB368" s="526"/>
      <c r="BC368" s="526"/>
      <c r="BD368" s="526"/>
      <c r="BE368" s="526"/>
      <c r="BF368" s="526"/>
      <c r="BG368" s="526"/>
      <c r="BH368" s="526"/>
      <c r="BI368" s="526"/>
      <c r="BJ368" s="526"/>
      <c r="BK368" s="526"/>
      <c r="BL368" s="526"/>
      <c r="BM368" s="526"/>
      <c r="BN368" s="526"/>
      <c r="BO368" s="526"/>
      <c r="BP368" s="526"/>
      <c r="BQ368" s="526"/>
      <c r="BR368" s="526"/>
      <c r="BS368" s="526"/>
      <c r="BT368" s="526"/>
      <c r="BU368" s="526"/>
    </row>
    <row r="369">
      <c r="A369" s="522"/>
      <c r="B369" s="523"/>
      <c r="C369" s="523"/>
      <c r="D369" s="524"/>
      <c r="E369" s="524"/>
      <c r="F369" s="524"/>
      <c r="G369" s="524"/>
      <c r="H369" s="525"/>
      <c r="I369" s="544"/>
      <c r="J369" s="523"/>
      <c r="K369" s="523"/>
      <c r="L369" s="523"/>
      <c r="M369" s="524"/>
      <c r="N369" s="524"/>
      <c r="O369" s="524"/>
      <c r="P369" s="524"/>
      <c r="Q369" s="524"/>
      <c r="R369" s="524"/>
      <c r="S369" s="524"/>
      <c r="T369" s="524"/>
      <c r="U369" s="523"/>
      <c r="V369" s="524"/>
      <c r="W369" s="523"/>
      <c r="X369" s="526"/>
      <c r="Y369" s="526"/>
      <c r="Z369" s="526"/>
      <c r="AA369" s="526"/>
      <c r="AB369" s="526"/>
      <c r="AC369" s="526"/>
      <c r="AD369" s="526"/>
      <c r="AE369" s="526"/>
      <c r="AF369" s="526"/>
      <c r="AG369" s="526"/>
      <c r="AH369" s="526"/>
      <c r="AI369" s="526"/>
      <c r="AJ369" s="526"/>
      <c r="AK369" s="526"/>
      <c r="AL369" s="526"/>
      <c r="AM369" s="526"/>
      <c r="AN369" s="526"/>
      <c r="AO369" s="526"/>
      <c r="AP369" s="526"/>
      <c r="AQ369" s="526"/>
      <c r="AR369" s="526"/>
      <c r="AS369" s="526"/>
      <c r="AT369" s="526"/>
      <c r="AU369" s="526"/>
      <c r="AV369" s="526"/>
      <c r="AW369" s="526"/>
      <c r="AX369" s="526"/>
      <c r="AY369" s="526"/>
      <c r="AZ369" s="526"/>
      <c r="BA369" s="526"/>
      <c r="BB369" s="526"/>
      <c r="BC369" s="526"/>
      <c r="BD369" s="526"/>
      <c r="BE369" s="526"/>
      <c r="BF369" s="526"/>
      <c r="BG369" s="526"/>
      <c r="BH369" s="526"/>
      <c r="BI369" s="526"/>
      <c r="BJ369" s="526"/>
      <c r="BK369" s="526"/>
      <c r="BL369" s="526"/>
      <c r="BM369" s="526"/>
      <c r="BN369" s="526"/>
      <c r="BO369" s="526"/>
      <c r="BP369" s="526"/>
      <c r="BQ369" s="526"/>
      <c r="BR369" s="526"/>
      <c r="BS369" s="526"/>
      <c r="BT369" s="526"/>
      <c r="BU369" s="526"/>
    </row>
    <row r="370">
      <c r="A370" s="522"/>
      <c r="B370" s="523"/>
      <c r="C370" s="523"/>
      <c r="D370" s="524"/>
      <c r="E370" s="524"/>
      <c r="F370" s="524"/>
      <c r="G370" s="524"/>
      <c r="H370" s="525"/>
      <c r="I370" s="544"/>
      <c r="J370" s="523"/>
      <c r="K370" s="523"/>
      <c r="L370" s="523"/>
      <c r="M370" s="524"/>
      <c r="N370" s="524"/>
      <c r="O370" s="524"/>
      <c r="P370" s="524"/>
      <c r="Q370" s="524"/>
      <c r="R370" s="524"/>
      <c r="S370" s="524"/>
      <c r="T370" s="524"/>
      <c r="U370" s="523"/>
      <c r="V370" s="524"/>
      <c r="W370" s="523"/>
      <c r="X370" s="526"/>
      <c r="Y370" s="526"/>
      <c r="Z370" s="526"/>
      <c r="AA370" s="526"/>
      <c r="AB370" s="526"/>
      <c r="AC370" s="526"/>
      <c r="AD370" s="526"/>
      <c r="AE370" s="526"/>
      <c r="AF370" s="526"/>
      <c r="AG370" s="526"/>
      <c r="AH370" s="526"/>
      <c r="AI370" s="526"/>
      <c r="AJ370" s="526"/>
      <c r="AK370" s="526"/>
      <c r="AL370" s="526"/>
      <c r="AM370" s="526"/>
      <c r="AN370" s="526"/>
      <c r="AO370" s="526"/>
      <c r="AP370" s="526"/>
      <c r="AQ370" s="526"/>
      <c r="AR370" s="526"/>
      <c r="AS370" s="526"/>
      <c r="AT370" s="526"/>
      <c r="AU370" s="526"/>
      <c r="AV370" s="526"/>
      <c r="AW370" s="526"/>
      <c r="AX370" s="526"/>
      <c r="AY370" s="526"/>
      <c r="AZ370" s="526"/>
      <c r="BA370" s="526"/>
      <c r="BB370" s="526"/>
      <c r="BC370" s="526"/>
      <c r="BD370" s="526"/>
      <c r="BE370" s="526"/>
      <c r="BF370" s="526"/>
      <c r="BG370" s="526"/>
      <c r="BH370" s="526"/>
      <c r="BI370" s="526"/>
      <c r="BJ370" s="526"/>
      <c r="BK370" s="526"/>
      <c r="BL370" s="526"/>
      <c r="BM370" s="526"/>
      <c r="BN370" s="526"/>
      <c r="BO370" s="526"/>
      <c r="BP370" s="526"/>
      <c r="BQ370" s="526"/>
      <c r="BR370" s="526"/>
      <c r="BS370" s="526"/>
      <c r="BT370" s="526"/>
      <c r="BU370" s="526"/>
    </row>
    <row r="371">
      <c r="A371" s="522"/>
      <c r="B371" s="523"/>
      <c r="C371" s="523"/>
      <c r="D371" s="524"/>
      <c r="E371" s="524"/>
      <c r="F371" s="524"/>
      <c r="G371" s="524"/>
      <c r="H371" s="525"/>
      <c r="I371" s="544"/>
      <c r="J371" s="523"/>
      <c r="K371" s="523"/>
      <c r="L371" s="523"/>
      <c r="M371" s="524"/>
      <c r="N371" s="524"/>
      <c r="O371" s="524"/>
      <c r="P371" s="524"/>
      <c r="Q371" s="524"/>
      <c r="R371" s="524"/>
      <c r="S371" s="524"/>
      <c r="T371" s="524"/>
      <c r="U371" s="523"/>
      <c r="V371" s="524"/>
      <c r="W371" s="523"/>
      <c r="X371" s="526"/>
      <c r="Y371" s="526"/>
      <c r="Z371" s="526"/>
      <c r="AA371" s="526"/>
      <c r="AB371" s="526"/>
      <c r="AC371" s="526"/>
      <c r="AD371" s="526"/>
      <c r="AE371" s="526"/>
      <c r="AF371" s="526"/>
      <c r="AG371" s="526"/>
      <c r="AH371" s="526"/>
      <c r="AI371" s="526"/>
      <c r="AJ371" s="526"/>
      <c r="AK371" s="526"/>
      <c r="AL371" s="526"/>
      <c r="AM371" s="526"/>
      <c r="AN371" s="526"/>
      <c r="AO371" s="526"/>
      <c r="AP371" s="526"/>
      <c r="AQ371" s="526"/>
      <c r="AR371" s="526"/>
      <c r="AS371" s="526"/>
      <c r="AT371" s="526"/>
      <c r="AU371" s="526"/>
      <c r="AV371" s="526"/>
      <c r="AW371" s="526"/>
      <c r="AX371" s="526"/>
      <c r="AY371" s="526"/>
      <c r="AZ371" s="526"/>
      <c r="BA371" s="526"/>
      <c r="BB371" s="526"/>
      <c r="BC371" s="526"/>
      <c r="BD371" s="526"/>
      <c r="BE371" s="526"/>
      <c r="BF371" s="526"/>
      <c r="BG371" s="526"/>
      <c r="BH371" s="526"/>
      <c r="BI371" s="526"/>
      <c r="BJ371" s="526"/>
      <c r="BK371" s="526"/>
      <c r="BL371" s="526"/>
      <c r="BM371" s="526"/>
      <c r="BN371" s="526"/>
      <c r="BO371" s="526"/>
      <c r="BP371" s="526"/>
      <c r="BQ371" s="526"/>
      <c r="BR371" s="526"/>
      <c r="BS371" s="526"/>
      <c r="BT371" s="526"/>
      <c r="BU371" s="526"/>
    </row>
    <row r="372">
      <c r="A372" s="522"/>
      <c r="B372" s="523"/>
      <c r="C372" s="523"/>
      <c r="D372" s="524"/>
      <c r="E372" s="524"/>
      <c r="F372" s="524"/>
      <c r="G372" s="524"/>
      <c r="H372" s="525"/>
      <c r="I372" s="544"/>
      <c r="J372" s="523"/>
      <c r="K372" s="523"/>
      <c r="L372" s="523"/>
      <c r="M372" s="524"/>
      <c r="N372" s="524"/>
      <c r="O372" s="524"/>
      <c r="P372" s="524"/>
      <c r="Q372" s="524"/>
      <c r="R372" s="524"/>
      <c r="S372" s="524"/>
      <c r="T372" s="524"/>
      <c r="U372" s="523"/>
      <c r="V372" s="524"/>
      <c r="W372" s="523"/>
      <c r="X372" s="526"/>
      <c r="Y372" s="526"/>
      <c r="Z372" s="526"/>
      <c r="AA372" s="526"/>
      <c r="AB372" s="526"/>
      <c r="AC372" s="526"/>
      <c r="AD372" s="526"/>
      <c r="AE372" s="526"/>
      <c r="AF372" s="526"/>
      <c r="AG372" s="526"/>
      <c r="AH372" s="526"/>
      <c r="AI372" s="526"/>
      <c r="AJ372" s="526"/>
      <c r="AK372" s="526"/>
      <c r="AL372" s="526"/>
      <c r="AM372" s="526"/>
      <c r="AN372" s="526"/>
      <c r="AO372" s="526"/>
      <c r="AP372" s="526"/>
      <c r="AQ372" s="526"/>
      <c r="AR372" s="526"/>
      <c r="AS372" s="526"/>
      <c r="AT372" s="526"/>
      <c r="AU372" s="526"/>
      <c r="AV372" s="526"/>
      <c r="AW372" s="526"/>
      <c r="AX372" s="526"/>
      <c r="AY372" s="526"/>
      <c r="AZ372" s="526"/>
      <c r="BA372" s="526"/>
      <c r="BB372" s="526"/>
      <c r="BC372" s="526"/>
      <c r="BD372" s="526"/>
      <c r="BE372" s="526"/>
      <c r="BF372" s="526"/>
      <c r="BG372" s="526"/>
      <c r="BH372" s="526"/>
      <c r="BI372" s="526"/>
      <c r="BJ372" s="526"/>
      <c r="BK372" s="526"/>
      <c r="BL372" s="526"/>
      <c r="BM372" s="526"/>
      <c r="BN372" s="526"/>
      <c r="BO372" s="526"/>
      <c r="BP372" s="526"/>
      <c r="BQ372" s="526"/>
      <c r="BR372" s="526"/>
      <c r="BS372" s="526"/>
      <c r="BT372" s="526"/>
      <c r="BU372" s="526"/>
    </row>
    <row r="373">
      <c r="A373" s="522"/>
      <c r="B373" s="523"/>
      <c r="C373" s="523"/>
      <c r="D373" s="524"/>
      <c r="E373" s="524"/>
      <c r="F373" s="524"/>
      <c r="G373" s="524"/>
      <c r="H373" s="525"/>
      <c r="I373" s="544"/>
      <c r="J373" s="523"/>
      <c r="K373" s="523"/>
      <c r="L373" s="523"/>
      <c r="M373" s="524"/>
      <c r="N373" s="524"/>
      <c r="O373" s="524"/>
      <c r="P373" s="524"/>
      <c r="Q373" s="524"/>
      <c r="R373" s="524"/>
      <c r="S373" s="524"/>
      <c r="T373" s="524"/>
      <c r="U373" s="523"/>
      <c r="V373" s="524"/>
      <c r="W373" s="523"/>
      <c r="X373" s="526"/>
      <c r="Y373" s="526"/>
      <c r="Z373" s="526"/>
      <c r="AA373" s="526"/>
      <c r="AB373" s="526"/>
      <c r="AC373" s="526"/>
      <c r="AD373" s="526"/>
      <c r="AE373" s="526"/>
      <c r="AF373" s="526"/>
      <c r="AG373" s="526"/>
      <c r="AH373" s="526"/>
      <c r="AI373" s="526"/>
      <c r="AJ373" s="526"/>
      <c r="AK373" s="526"/>
      <c r="AL373" s="526"/>
      <c r="AM373" s="526"/>
      <c r="AN373" s="526"/>
      <c r="AO373" s="526"/>
      <c r="AP373" s="526"/>
      <c r="AQ373" s="526"/>
      <c r="AR373" s="526"/>
      <c r="AS373" s="526"/>
      <c r="AT373" s="526"/>
      <c r="AU373" s="526"/>
      <c r="AV373" s="526"/>
      <c r="AW373" s="526"/>
      <c r="AX373" s="526"/>
      <c r="AY373" s="526"/>
      <c r="AZ373" s="526"/>
      <c r="BA373" s="526"/>
      <c r="BB373" s="526"/>
      <c r="BC373" s="526"/>
      <c r="BD373" s="526"/>
      <c r="BE373" s="526"/>
      <c r="BF373" s="526"/>
      <c r="BG373" s="526"/>
      <c r="BH373" s="526"/>
      <c r="BI373" s="526"/>
      <c r="BJ373" s="526"/>
      <c r="BK373" s="526"/>
      <c r="BL373" s="526"/>
      <c r="BM373" s="526"/>
      <c r="BN373" s="526"/>
      <c r="BO373" s="526"/>
      <c r="BP373" s="526"/>
      <c r="BQ373" s="526"/>
      <c r="BR373" s="526"/>
      <c r="BS373" s="526"/>
      <c r="BT373" s="526"/>
      <c r="BU373" s="526"/>
    </row>
    <row r="374">
      <c r="A374" s="522"/>
      <c r="B374" s="523"/>
      <c r="C374" s="523"/>
      <c r="D374" s="524"/>
      <c r="E374" s="524"/>
      <c r="F374" s="524"/>
      <c r="G374" s="524"/>
      <c r="H374" s="525"/>
      <c r="I374" s="544"/>
      <c r="J374" s="523"/>
      <c r="K374" s="523"/>
      <c r="L374" s="523"/>
      <c r="M374" s="524"/>
      <c r="N374" s="524"/>
      <c r="O374" s="524"/>
      <c r="P374" s="524"/>
      <c r="Q374" s="524"/>
      <c r="R374" s="524"/>
      <c r="S374" s="524"/>
      <c r="T374" s="524"/>
      <c r="U374" s="523"/>
      <c r="V374" s="524"/>
      <c r="W374" s="523"/>
      <c r="X374" s="526"/>
      <c r="Y374" s="526"/>
      <c r="Z374" s="526"/>
      <c r="AA374" s="526"/>
      <c r="AB374" s="526"/>
      <c r="AC374" s="526"/>
      <c r="AD374" s="526"/>
      <c r="AE374" s="526"/>
      <c r="AF374" s="526"/>
      <c r="AG374" s="526"/>
      <c r="AH374" s="526"/>
      <c r="AI374" s="526"/>
      <c r="AJ374" s="526"/>
      <c r="AK374" s="526"/>
      <c r="AL374" s="526"/>
      <c r="AM374" s="526"/>
      <c r="AN374" s="526"/>
      <c r="AO374" s="526"/>
      <c r="AP374" s="526"/>
      <c r="AQ374" s="526"/>
      <c r="AR374" s="526"/>
      <c r="AS374" s="526"/>
      <c r="AT374" s="526"/>
      <c r="AU374" s="526"/>
      <c r="AV374" s="526"/>
      <c r="AW374" s="526"/>
      <c r="AX374" s="526"/>
      <c r="AY374" s="526"/>
      <c r="AZ374" s="526"/>
      <c r="BA374" s="526"/>
      <c r="BB374" s="526"/>
      <c r="BC374" s="526"/>
      <c r="BD374" s="526"/>
      <c r="BE374" s="526"/>
      <c r="BF374" s="526"/>
      <c r="BG374" s="526"/>
      <c r="BH374" s="526"/>
      <c r="BI374" s="526"/>
      <c r="BJ374" s="526"/>
      <c r="BK374" s="526"/>
      <c r="BL374" s="526"/>
      <c r="BM374" s="526"/>
      <c r="BN374" s="526"/>
      <c r="BO374" s="526"/>
      <c r="BP374" s="526"/>
      <c r="BQ374" s="526"/>
      <c r="BR374" s="526"/>
      <c r="BS374" s="526"/>
      <c r="BT374" s="526"/>
      <c r="BU374" s="526"/>
    </row>
    <row r="375">
      <c r="A375" s="522"/>
      <c r="B375" s="523"/>
      <c r="C375" s="523"/>
      <c r="D375" s="524"/>
      <c r="E375" s="524"/>
      <c r="F375" s="524"/>
      <c r="G375" s="524"/>
      <c r="H375" s="525"/>
      <c r="I375" s="544"/>
      <c r="J375" s="523"/>
      <c r="K375" s="523"/>
      <c r="L375" s="523"/>
      <c r="M375" s="524"/>
      <c r="N375" s="524"/>
      <c r="O375" s="524"/>
      <c r="P375" s="524"/>
      <c r="Q375" s="524"/>
      <c r="R375" s="524"/>
      <c r="S375" s="524"/>
      <c r="T375" s="524"/>
      <c r="U375" s="523"/>
      <c r="V375" s="524"/>
      <c r="W375" s="523"/>
      <c r="X375" s="526"/>
      <c r="Y375" s="526"/>
      <c r="Z375" s="526"/>
      <c r="AA375" s="526"/>
      <c r="AB375" s="526"/>
      <c r="AC375" s="526"/>
      <c r="AD375" s="526"/>
      <c r="AE375" s="526"/>
      <c r="AF375" s="526"/>
      <c r="AG375" s="526"/>
      <c r="AH375" s="526"/>
      <c r="AI375" s="526"/>
      <c r="AJ375" s="526"/>
      <c r="AK375" s="526"/>
      <c r="AL375" s="526"/>
      <c r="AM375" s="526"/>
      <c r="AN375" s="526"/>
      <c r="AO375" s="526"/>
      <c r="AP375" s="526"/>
      <c r="AQ375" s="526"/>
      <c r="AR375" s="526"/>
      <c r="AS375" s="526"/>
      <c r="AT375" s="526"/>
      <c r="AU375" s="526"/>
      <c r="AV375" s="526"/>
      <c r="AW375" s="526"/>
      <c r="AX375" s="526"/>
      <c r="AY375" s="526"/>
      <c r="AZ375" s="526"/>
      <c r="BA375" s="526"/>
      <c r="BB375" s="526"/>
      <c r="BC375" s="526"/>
      <c r="BD375" s="526"/>
      <c r="BE375" s="526"/>
      <c r="BF375" s="526"/>
      <c r="BG375" s="526"/>
      <c r="BH375" s="526"/>
      <c r="BI375" s="526"/>
      <c r="BJ375" s="526"/>
      <c r="BK375" s="526"/>
      <c r="BL375" s="526"/>
      <c r="BM375" s="526"/>
      <c r="BN375" s="526"/>
      <c r="BO375" s="526"/>
      <c r="BP375" s="526"/>
      <c r="BQ375" s="526"/>
      <c r="BR375" s="526"/>
      <c r="BS375" s="526"/>
      <c r="BT375" s="526"/>
      <c r="BU375" s="526"/>
    </row>
    <row r="376">
      <c r="A376" s="522"/>
      <c r="B376" s="523"/>
      <c r="C376" s="523"/>
      <c r="D376" s="524"/>
      <c r="E376" s="524"/>
      <c r="F376" s="524"/>
      <c r="G376" s="524"/>
      <c r="H376" s="525"/>
      <c r="I376" s="544"/>
      <c r="J376" s="523"/>
      <c r="K376" s="523"/>
      <c r="L376" s="523"/>
      <c r="M376" s="524"/>
      <c r="N376" s="524"/>
      <c r="O376" s="524"/>
      <c r="P376" s="524"/>
      <c r="Q376" s="524"/>
      <c r="R376" s="524"/>
      <c r="S376" s="524"/>
      <c r="T376" s="524"/>
      <c r="U376" s="523"/>
      <c r="V376" s="524"/>
      <c r="W376" s="523"/>
      <c r="X376" s="526"/>
      <c r="Y376" s="526"/>
      <c r="Z376" s="526"/>
      <c r="AA376" s="526"/>
      <c r="AB376" s="526"/>
      <c r="AC376" s="526"/>
      <c r="AD376" s="526"/>
      <c r="AE376" s="526"/>
      <c r="AF376" s="526"/>
      <c r="AG376" s="526"/>
      <c r="AH376" s="526"/>
      <c r="AI376" s="526"/>
      <c r="AJ376" s="526"/>
      <c r="AK376" s="526"/>
      <c r="AL376" s="526"/>
      <c r="AM376" s="526"/>
      <c r="AN376" s="526"/>
      <c r="AO376" s="526"/>
      <c r="AP376" s="526"/>
      <c r="AQ376" s="526"/>
      <c r="AR376" s="526"/>
      <c r="AS376" s="526"/>
      <c r="AT376" s="526"/>
      <c r="AU376" s="526"/>
      <c r="AV376" s="526"/>
      <c r="AW376" s="526"/>
      <c r="AX376" s="526"/>
      <c r="AY376" s="526"/>
      <c r="AZ376" s="526"/>
      <c r="BA376" s="526"/>
      <c r="BB376" s="526"/>
      <c r="BC376" s="526"/>
      <c r="BD376" s="526"/>
      <c r="BE376" s="526"/>
      <c r="BF376" s="526"/>
      <c r="BG376" s="526"/>
      <c r="BH376" s="526"/>
      <c r="BI376" s="526"/>
      <c r="BJ376" s="526"/>
      <c r="BK376" s="526"/>
      <c r="BL376" s="526"/>
      <c r="BM376" s="526"/>
      <c r="BN376" s="526"/>
      <c r="BO376" s="526"/>
      <c r="BP376" s="526"/>
      <c r="BQ376" s="526"/>
      <c r="BR376" s="526"/>
      <c r="BS376" s="526"/>
      <c r="BT376" s="526"/>
      <c r="BU376" s="526"/>
    </row>
    <row r="377">
      <c r="A377" s="522"/>
      <c r="B377" s="523"/>
      <c r="C377" s="523"/>
      <c r="D377" s="524"/>
      <c r="E377" s="524"/>
      <c r="F377" s="524"/>
      <c r="G377" s="524"/>
      <c r="H377" s="525"/>
      <c r="I377" s="544"/>
      <c r="J377" s="523"/>
      <c r="K377" s="523"/>
      <c r="L377" s="523"/>
      <c r="M377" s="524"/>
      <c r="N377" s="524"/>
      <c r="O377" s="524"/>
      <c r="P377" s="524"/>
      <c r="Q377" s="524"/>
      <c r="R377" s="524"/>
      <c r="S377" s="524"/>
      <c r="T377" s="524"/>
      <c r="U377" s="523"/>
      <c r="V377" s="524"/>
      <c r="W377" s="523"/>
      <c r="X377" s="526"/>
      <c r="Y377" s="526"/>
      <c r="Z377" s="526"/>
      <c r="AA377" s="526"/>
      <c r="AB377" s="526"/>
      <c r="AC377" s="526"/>
      <c r="AD377" s="526"/>
      <c r="AE377" s="526"/>
      <c r="AF377" s="526"/>
      <c r="AG377" s="526"/>
      <c r="AH377" s="526"/>
      <c r="AI377" s="526"/>
      <c r="AJ377" s="526"/>
      <c r="AK377" s="526"/>
      <c r="AL377" s="526"/>
      <c r="AM377" s="526"/>
      <c r="AN377" s="526"/>
      <c r="AO377" s="526"/>
      <c r="AP377" s="526"/>
      <c r="AQ377" s="526"/>
      <c r="AR377" s="526"/>
      <c r="AS377" s="526"/>
      <c r="AT377" s="526"/>
      <c r="AU377" s="526"/>
      <c r="AV377" s="526"/>
      <c r="AW377" s="526"/>
      <c r="AX377" s="526"/>
      <c r="AY377" s="526"/>
      <c r="AZ377" s="526"/>
      <c r="BA377" s="526"/>
      <c r="BB377" s="526"/>
      <c r="BC377" s="526"/>
      <c r="BD377" s="526"/>
      <c r="BE377" s="526"/>
      <c r="BF377" s="526"/>
      <c r="BG377" s="526"/>
      <c r="BH377" s="526"/>
      <c r="BI377" s="526"/>
      <c r="BJ377" s="526"/>
      <c r="BK377" s="526"/>
      <c r="BL377" s="526"/>
      <c r="BM377" s="526"/>
      <c r="BN377" s="526"/>
      <c r="BO377" s="526"/>
      <c r="BP377" s="526"/>
      <c r="BQ377" s="526"/>
      <c r="BR377" s="526"/>
      <c r="BS377" s="526"/>
      <c r="BT377" s="526"/>
      <c r="BU377" s="526"/>
    </row>
    <row r="378">
      <c r="A378" s="522"/>
      <c r="B378" s="523"/>
      <c r="C378" s="523"/>
      <c r="D378" s="524"/>
      <c r="E378" s="524"/>
      <c r="F378" s="524"/>
      <c r="G378" s="524"/>
      <c r="H378" s="525"/>
      <c r="I378" s="544"/>
      <c r="J378" s="523"/>
      <c r="K378" s="523"/>
      <c r="L378" s="523"/>
      <c r="M378" s="524"/>
      <c r="N378" s="524"/>
      <c r="O378" s="524"/>
      <c r="P378" s="524"/>
      <c r="Q378" s="524"/>
      <c r="R378" s="524"/>
      <c r="S378" s="524"/>
      <c r="T378" s="524"/>
      <c r="U378" s="523"/>
      <c r="V378" s="524"/>
      <c r="W378" s="523"/>
      <c r="X378" s="526"/>
      <c r="Y378" s="526"/>
      <c r="Z378" s="526"/>
      <c r="AA378" s="526"/>
      <c r="AB378" s="526"/>
      <c r="AC378" s="526"/>
      <c r="AD378" s="526"/>
      <c r="AE378" s="526"/>
      <c r="AF378" s="526"/>
      <c r="AG378" s="526"/>
      <c r="AH378" s="526"/>
      <c r="AI378" s="526"/>
      <c r="AJ378" s="526"/>
      <c r="AK378" s="526"/>
      <c r="AL378" s="526"/>
      <c r="AM378" s="526"/>
      <c r="AN378" s="526"/>
      <c r="AO378" s="526"/>
      <c r="AP378" s="526"/>
      <c r="AQ378" s="526"/>
      <c r="AR378" s="526"/>
      <c r="AS378" s="526"/>
      <c r="AT378" s="526"/>
      <c r="AU378" s="526"/>
      <c r="AV378" s="526"/>
      <c r="AW378" s="526"/>
      <c r="AX378" s="526"/>
      <c r="AY378" s="526"/>
      <c r="AZ378" s="526"/>
      <c r="BA378" s="526"/>
      <c r="BB378" s="526"/>
      <c r="BC378" s="526"/>
      <c r="BD378" s="526"/>
      <c r="BE378" s="526"/>
      <c r="BF378" s="526"/>
      <c r="BG378" s="526"/>
      <c r="BH378" s="526"/>
      <c r="BI378" s="526"/>
      <c r="BJ378" s="526"/>
      <c r="BK378" s="526"/>
      <c r="BL378" s="526"/>
      <c r="BM378" s="526"/>
      <c r="BN378" s="526"/>
      <c r="BO378" s="526"/>
      <c r="BP378" s="526"/>
      <c r="BQ378" s="526"/>
      <c r="BR378" s="526"/>
      <c r="BS378" s="526"/>
      <c r="BT378" s="526"/>
      <c r="BU378" s="526"/>
    </row>
    <row r="379">
      <c r="A379" s="522"/>
      <c r="B379" s="523"/>
      <c r="C379" s="523"/>
      <c r="D379" s="524"/>
      <c r="E379" s="524"/>
      <c r="F379" s="524"/>
      <c r="G379" s="524"/>
      <c r="H379" s="525"/>
      <c r="I379" s="544"/>
      <c r="J379" s="523"/>
      <c r="K379" s="523"/>
      <c r="L379" s="523"/>
      <c r="M379" s="524"/>
      <c r="N379" s="524"/>
      <c r="O379" s="524"/>
      <c r="P379" s="524"/>
      <c r="Q379" s="524"/>
      <c r="R379" s="524"/>
      <c r="S379" s="524"/>
      <c r="T379" s="524"/>
      <c r="U379" s="523"/>
      <c r="V379" s="524"/>
      <c r="W379" s="523"/>
      <c r="X379" s="526"/>
      <c r="Y379" s="526"/>
      <c r="Z379" s="526"/>
      <c r="AA379" s="526"/>
      <c r="AB379" s="526"/>
      <c r="AC379" s="526"/>
      <c r="AD379" s="526"/>
      <c r="AE379" s="526"/>
      <c r="AF379" s="526"/>
      <c r="AG379" s="526"/>
      <c r="AH379" s="526"/>
      <c r="AI379" s="526"/>
      <c r="AJ379" s="526"/>
      <c r="AK379" s="526"/>
      <c r="AL379" s="526"/>
      <c r="AM379" s="526"/>
      <c r="AN379" s="526"/>
      <c r="AO379" s="526"/>
      <c r="AP379" s="526"/>
      <c r="AQ379" s="526"/>
      <c r="AR379" s="526"/>
      <c r="AS379" s="526"/>
      <c r="AT379" s="526"/>
      <c r="AU379" s="526"/>
      <c r="AV379" s="526"/>
      <c r="AW379" s="526"/>
      <c r="AX379" s="526"/>
      <c r="AY379" s="526"/>
      <c r="AZ379" s="526"/>
      <c r="BA379" s="526"/>
      <c r="BB379" s="526"/>
      <c r="BC379" s="526"/>
      <c r="BD379" s="526"/>
      <c r="BE379" s="526"/>
      <c r="BF379" s="526"/>
      <c r="BG379" s="526"/>
      <c r="BH379" s="526"/>
      <c r="BI379" s="526"/>
      <c r="BJ379" s="526"/>
      <c r="BK379" s="526"/>
      <c r="BL379" s="526"/>
      <c r="BM379" s="526"/>
      <c r="BN379" s="526"/>
      <c r="BO379" s="526"/>
      <c r="BP379" s="526"/>
      <c r="BQ379" s="526"/>
      <c r="BR379" s="526"/>
      <c r="BS379" s="526"/>
      <c r="BT379" s="526"/>
      <c r="BU379" s="526"/>
    </row>
    <row r="380">
      <c r="A380" s="522"/>
      <c r="B380" s="523"/>
      <c r="C380" s="523"/>
      <c r="D380" s="524"/>
      <c r="E380" s="524"/>
      <c r="F380" s="524"/>
      <c r="G380" s="524"/>
      <c r="H380" s="525"/>
      <c r="I380" s="544"/>
      <c r="J380" s="523"/>
      <c r="K380" s="523"/>
      <c r="L380" s="523"/>
      <c r="M380" s="524"/>
      <c r="N380" s="524"/>
      <c r="O380" s="524"/>
      <c r="P380" s="524"/>
      <c r="Q380" s="524"/>
      <c r="R380" s="524"/>
      <c r="S380" s="524"/>
      <c r="T380" s="524"/>
      <c r="U380" s="523"/>
      <c r="V380" s="524"/>
      <c r="W380" s="523"/>
      <c r="X380" s="526"/>
      <c r="Y380" s="526"/>
      <c r="Z380" s="526"/>
      <c r="AA380" s="526"/>
      <c r="AB380" s="526"/>
      <c r="AC380" s="526"/>
      <c r="AD380" s="526"/>
      <c r="AE380" s="526"/>
      <c r="AF380" s="526"/>
      <c r="AG380" s="526"/>
      <c r="AH380" s="526"/>
      <c r="AI380" s="526"/>
      <c r="AJ380" s="526"/>
      <c r="AK380" s="526"/>
      <c r="AL380" s="526"/>
      <c r="AM380" s="526"/>
      <c r="AN380" s="526"/>
      <c r="AO380" s="526"/>
      <c r="AP380" s="526"/>
      <c r="AQ380" s="526"/>
      <c r="AR380" s="526"/>
      <c r="AS380" s="526"/>
      <c r="AT380" s="526"/>
      <c r="AU380" s="526"/>
      <c r="AV380" s="526"/>
      <c r="AW380" s="526"/>
      <c r="AX380" s="526"/>
      <c r="AY380" s="526"/>
      <c r="AZ380" s="526"/>
      <c r="BA380" s="526"/>
      <c r="BB380" s="526"/>
      <c r="BC380" s="526"/>
      <c r="BD380" s="526"/>
      <c r="BE380" s="526"/>
      <c r="BF380" s="526"/>
      <c r="BG380" s="526"/>
      <c r="BH380" s="526"/>
      <c r="BI380" s="526"/>
      <c r="BJ380" s="526"/>
      <c r="BK380" s="526"/>
      <c r="BL380" s="526"/>
      <c r="BM380" s="526"/>
      <c r="BN380" s="526"/>
      <c r="BO380" s="526"/>
      <c r="BP380" s="526"/>
      <c r="BQ380" s="526"/>
      <c r="BR380" s="526"/>
      <c r="BS380" s="526"/>
      <c r="BT380" s="526"/>
      <c r="BU380" s="526"/>
    </row>
    <row r="381">
      <c r="A381" s="522"/>
      <c r="B381" s="523"/>
      <c r="C381" s="523"/>
      <c r="D381" s="524"/>
      <c r="E381" s="524"/>
      <c r="F381" s="524"/>
      <c r="G381" s="524"/>
      <c r="H381" s="525"/>
      <c r="I381" s="544"/>
      <c r="J381" s="523"/>
      <c r="K381" s="523"/>
      <c r="L381" s="523"/>
      <c r="M381" s="524"/>
      <c r="N381" s="524"/>
      <c r="O381" s="524"/>
      <c r="P381" s="524"/>
      <c r="Q381" s="524"/>
      <c r="R381" s="524"/>
      <c r="S381" s="524"/>
      <c r="T381" s="524"/>
      <c r="U381" s="523"/>
      <c r="V381" s="524"/>
      <c r="W381" s="523"/>
      <c r="X381" s="526"/>
      <c r="Y381" s="526"/>
      <c r="Z381" s="526"/>
      <c r="AA381" s="526"/>
      <c r="AB381" s="526"/>
      <c r="AC381" s="526"/>
      <c r="AD381" s="526"/>
      <c r="AE381" s="526"/>
      <c r="AF381" s="526"/>
      <c r="AG381" s="526"/>
      <c r="AH381" s="526"/>
      <c r="AI381" s="526"/>
      <c r="AJ381" s="526"/>
      <c r="AK381" s="526"/>
      <c r="AL381" s="526"/>
      <c r="AM381" s="526"/>
      <c r="AN381" s="526"/>
      <c r="AO381" s="526"/>
      <c r="AP381" s="526"/>
      <c r="AQ381" s="526"/>
      <c r="AR381" s="526"/>
      <c r="AS381" s="526"/>
      <c r="AT381" s="526"/>
      <c r="AU381" s="526"/>
      <c r="AV381" s="526"/>
      <c r="AW381" s="526"/>
      <c r="AX381" s="526"/>
      <c r="AY381" s="526"/>
      <c r="AZ381" s="526"/>
      <c r="BA381" s="526"/>
      <c r="BB381" s="526"/>
      <c r="BC381" s="526"/>
      <c r="BD381" s="526"/>
      <c r="BE381" s="526"/>
      <c r="BF381" s="526"/>
      <c r="BG381" s="526"/>
      <c r="BH381" s="526"/>
      <c r="BI381" s="526"/>
      <c r="BJ381" s="526"/>
      <c r="BK381" s="526"/>
      <c r="BL381" s="526"/>
      <c r="BM381" s="526"/>
      <c r="BN381" s="526"/>
      <c r="BO381" s="526"/>
      <c r="BP381" s="526"/>
      <c r="BQ381" s="526"/>
      <c r="BR381" s="526"/>
      <c r="BS381" s="526"/>
      <c r="BT381" s="526"/>
      <c r="BU381" s="526"/>
    </row>
    <row r="382">
      <c r="A382" s="522"/>
      <c r="B382" s="523"/>
      <c r="C382" s="523"/>
      <c r="D382" s="524"/>
      <c r="E382" s="524"/>
      <c r="F382" s="524"/>
      <c r="G382" s="524"/>
      <c r="H382" s="525"/>
      <c r="I382" s="544"/>
      <c r="J382" s="523"/>
      <c r="K382" s="523"/>
      <c r="L382" s="523"/>
      <c r="M382" s="524"/>
      <c r="N382" s="524"/>
      <c r="O382" s="524"/>
      <c r="P382" s="524"/>
      <c r="Q382" s="524"/>
      <c r="R382" s="524"/>
      <c r="S382" s="524"/>
      <c r="T382" s="524"/>
      <c r="U382" s="523"/>
      <c r="V382" s="524"/>
      <c r="W382" s="523"/>
      <c r="X382" s="526"/>
      <c r="Y382" s="526"/>
      <c r="Z382" s="526"/>
      <c r="AA382" s="526"/>
      <c r="AB382" s="526"/>
      <c r="AC382" s="526"/>
      <c r="AD382" s="526"/>
      <c r="AE382" s="526"/>
      <c r="AF382" s="526"/>
      <c r="AG382" s="526"/>
      <c r="AH382" s="526"/>
      <c r="AI382" s="526"/>
      <c r="AJ382" s="526"/>
      <c r="AK382" s="526"/>
      <c r="AL382" s="526"/>
      <c r="AM382" s="526"/>
      <c r="AN382" s="526"/>
      <c r="AO382" s="526"/>
      <c r="AP382" s="526"/>
      <c r="AQ382" s="526"/>
      <c r="AR382" s="526"/>
      <c r="AS382" s="526"/>
      <c r="AT382" s="526"/>
      <c r="AU382" s="526"/>
      <c r="AV382" s="526"/>
      <c r="AW382" s="526"/>
      <c r="AX382" s="526"/>
      <c r="AY382" s="526"/>
      <c r="AZ382" s="526"/>
      <c r="BA382" s="526"/>
      <c r="BB382" s="526"/>
      <c r="BC382" s="526"/>
      <c r="BD382" s="526"/>
      <c r="BE382" s="526"/>
      <c r="BF382" s="526"/>
      <c r="BG382" s="526"/>
      <c r="BH382" s="526"/>
      <c r="BI382" s="526"/>
      <c r="BJ382" s="526"/>
      <c r="BK382" s="526"/>
      <c r="BL382" s="526"/>
      <c r="BM382" s="526"/>
      <c r="BN382" s="526"/>
      <c r="BO382" s="526"/>
      <c r="BP382" s="526"/>
      <c r="BQ382" s="526"/>
      <c r="BR382" s="526"/>
      <c r="BS382" s="526"/>
      <c r="BT382" s="526"/>
      <c r="BU382" s="526"/>
    </row>
    <row r="383">
      <c r="A383" s="522"/>
      <c r="B383" s="523"/>
      <c r="C383" s="523"/>
      <c r="D383" s="524"/>
      <c r="E383" s="524"/>
      <c r="F383" s="524"/>
      <c r="G383" s="524"/>
      <c r="H383" s="525"/>
      <c r="I383" s="544"/>
      <c r="J383" s="523"/>
      <c r="K383" s="523"/>
      <c r="L383" s="523"/>
      <c r="M383" s="524"/>
      <c r="N383" s="524"/>
      <c r="O383" s="524"/>
      <c r="P383" s="524"/>
      <c r="Q383" s="524"/>
      <c r="R383" s="524"/>
      <c r="S383" s="524"/>
      <c r="T383" s="524"/>
      <c r="U383" s="523"/>
      <c r="V383" s="524"/>
      <c r="W383" s="523"/>
      <c r="X383" s="526"/>
      <c r="Y383" s="526"/>
      <c r="Z383" s="526"/>
      <c r="AA383" s="526"/>
      <c r="AB383" s="526"/>
      <c r="AC383" s="526"/>
      <c r="AD383" s="526"/>
      <c r="AE383" s="526"/>
      <c r="AF383" s="526"/>
      <c r="AG383" s="526"/>
      <c r="AH383" s="526"/>
      <c r="AI383" s="526"/>
      <c r="AJ383" s="526"/>
      <c r="AK383" s="526"/>
      <c r="AL383" s="526"/>
      <c r="AM383" s="526"/>
      <c r="AN383" s="526"/>
      <c r="AO383" s="526"/>
      <c r="AP383" s="526"/>
      <c r="AQ383" s="526"/>
      <c r="AR383" s="526"/>
      <c r="AS383" s="526"/>
      <c r="AT383" s="526"/>
      <c r="AU383" s="526"/>
      <c r="AV383" s="526"/>
      <c r="AW383" s="526"/>
      <c r="AX383" s="526"/>
      <c r="AY383" s="526"/>
      <c r="AZ383" s="526"/>
      <c r="BA383" s="526"/>
      <c r="BB383" s="526"/>
      <c r="BC383" s="526"/>
      <c r="BD383" s="526"/>
      <c r="BE383" s="526"/>
      <c r="BF383" s="526"/>
      <c r="BG383" s="526"/>
      <c r="BH383" s="526"/>
      <c r="BI383" s="526"/>
      <c r="BJ383" s="526"/>
      <c r="BK383" s="526"/>
      <c r="BL383" s="526"/>
      <c r="BM383" s="526"/>
      <c r="BN383" s="526"/>
      <c r="BO383" s="526"/>
      <c r="BP383" s="526"/>
      <c r="BQ383" s="526"/>
      <c r="BR383" s="526"/>
      <c r="BS383" s="526"/>
      <c r="BT383" s="526"/>
      <c r="BU383" s="526"/>
    </row>
    <row r="384">
      <c r="A384" s="522"/>
      <c r="B384" s="523"/>
      <c r="C384" s="523"/>
      <c r="D384" s="524"/>
      <c r="E384" s="524"/>
      <c r="F384" s="524"/>
      <c r="G384" s="524"/>
      <c r="H384" s="525"/>
      <c r="I384" s="544"/>
      <c r="J384" s="523"/>
      <c r="K384" s="523"/>
      <c r="L384" s="523"/>
      <c r="M384" s="524"/>
      <c r="N384" s="524"/>
      <c r="O384" s="524"/>
      <c r="P384" s="524"/>
      <c r="Q384" s="524"/>
      <c r="R384" s="524"/>
      <c r="S384" s="524"/>
      <c r="T384" s="524"/>
      <c r="U384" s="523"/>
      <c r="V384" s="524"/>
      <c r="W384" s="523"/>
      <c r="X384" s="526"/>
      <c r="Y384" s="526"/>
      <c r="Z384" s="526"/>
      <c r="AA384" s="526"/>
      <c r="AB384" s="526"/>
      <c r="AC384" s="526"/>
      <c r="AD384" s="526"/>
      <c r="AE384" s="526"/>
      <c r="AF384" s="526"/>
      <c r="AG384" s="526"/>
      <c r="AH384" s="526"/>
      <c r="AI384" s="526"/>
      <c r="AJ384" s="526"/>
      <c r="AK384" s="526"/>
      <c r="AL384" s="526"/>
      <c r="AM384" s="526"/>
      <c r="AN384" s="526"/>
      <c r="AO384" s="526"/>
      <c r="AP384" s="526"/>
      <c r="AQ384" s="526"/>
      <c r="AR384" s="526"/>
      <c r="AS384" s="526"/>
      <c r="AT384" s="526"/>
      <c r="AU384" s="526"/>
      <c r="AV384" s="526"/>
      <c r="AW384" s="526"/>
      <c r="AX384" s="526"/>
      <c r="AY384" s="526"/>
      <c r="AZ384" s="526"/>
      <c r="BA384" s="526"/>
      <c r="BB384" s="526"/>
      <c r="BC384" s="526"/>
      <c r="BD384" s="526"/>
      <c r="BE384" s="526"/>
      <c r="BF384" s="526"/>
      <c r="BG384" s="526"/>
      <c r="BH384" s="526"/>
      <c r="BI384" s="526"/>
      <c r="BJ384" s="526"/>
      <c r="BK384" s="526"/>
      <c r="BL384" s="526"/>
      <c r="BM384" s="526"/>
      <c r="BN384" s="526"/>
      <c r="BO384" s="526"/>
      <c r="BP384" s="526"/>
      <c r="BQ384" s="526"/>
      <c r="BR384" s="526"/>
      <c r="BS384" s="526"/>
      <c r="BT384" s="526"/>
      <c r="BU384" s="526"/>
    </row>
    <row r="385">
      <c r="A385" s="522"/>
      <c r="B385" s="523"/>
      <c r="C385" s="523"/>
      <c r="D385" s="524"/>
      <c r="E385" s="524"/>
      <c r="F385" s="524"/>
      <c r="G385" s="524"/>
      <c r="H385" s="525"/>
      <c r="I385" s="544"/>
      <c r="J385" s="523"/>
      <c r="K385" s="523"/>
      <c r="L385" s="523"/>
      <c r="M385" s="524"/>
      <c r="N385" s="524"/>
      <c r="O385" s="524"/>
      <c r="P385" s="524"/>
      <c r="Q385" s="524"/>
      <c r="R385" s="524"/>
      <c r="S385" s="524"/>
      <c r="T385" s="524"/>
      <c r="U385" s="523"/>
      <c r="V385" s="524"/>
      <c r="W385" s="523"/>
      <c r="X385" s="526"/>
      <c r="Y385" s="526"/>
      <c r="Z385" s="526"/>
      <c r="AA385" s="526"/>
      <c r="AB385" s="526"/>
      <c r="AC385" s="526"/>
      <c r="AD385" s="526"/>
      <c r="AE385" s="526"/>
      <c r="AF385" s="526"/>
      <c r="AG385" s="526"/>
      <c r="AH385" s="526"/>
      <c r="AI385" s="526"/>
      <c r="AJ385" s="526"/>
      <c r="AK385" s="526"/>
      <c r="AL385" s="526"/>
      <c r="AM385" s="526"/>
      <c r="AN385" s="526"/>
      <c r="AO385" s="526"/>
      <c r="AP385" s="526"/>
      <c r="AQ385" s="526"/>
      <c r="AR385" s="526"/>
      <c r="AS385" s="526"/>
      <c r="AT385" s="526"/>
      <c r="AU385" s="526"/>
      <c r="AV385" s="526"/>
      <c r="AW385" s="526"/>
      <c r="AX385" s="526"/>
      <c r="AY385" s="526"/>
      <c r="AZ385" s="526"/>
      <c r="BA385" s="526"/>
      <c r="BB385" s="526"/>
      <c r="BC385" s="526"/>
      <c r="BD385" s="526"/>
      <c r="BE385" s="526"/>
      <c r="BF385" s="526"/>
      <c r="BG385" s="526"/>
      <c r="BH385" s="526"/>
      <c r="BI385" s="526"/>
      <c r="BJ385" s="526"/>
      <c r="BK385" s="526"/>
      <c r="BL385" s="526"/>
      <c r="BM385" s="526"/>
      <c r="BN385" s="526"/>
      <c r="BO385" s="526"/>
      <c r="BP385" s="526"/>
      <c r="BQ385" s="526"/>
      <c r="BR385" s="526"/>
      <c r="BS385" s="526"/>
      <c r="BT385" s="526"/>
      <c r="BU385" s="526"/>
    </row>
    <row r="386">
      <c r="A386" s="522"/>
      <c r="B386" s="523"/>
      <c r="C386" s="523"/>
      <c r="D386" s="524"/>
      <c r="E386" s="524"/>
      <c r="F386" s="524"/>
      <c r="G386" s="524"/>
      <c r="H386" s="525"/>
      <c r="I386" s="544"/>
      <c r="J386" s="523"/>
      <c r="K386" s="523"/>
      <c r="L386" s="523"/>
      <c r="M386" s="524"/>
      <c r="N386" s="524"/>
      <c r="O386" s="524"/>
      <c r="P386" s="524"/>
      <c r="Q386" s="524"/>
      <c r="R386" s="524"/>
      <c r="S386" s="524"/>
      <c r="T386" s="524"/>
      <c r="U386" s="523"/>
      <c r="V386" s="524"/>
      <c r="W386" s="523"/>
      <c r="X386" s="526"/>
      <c r="Y386" s="526"/>
      <c r="Z386" s="526"/>
      <c r="AA386" s="526"/>
      <c r="AB386" s="526"/>
      <c r="AC386" s="526"/>
      <c r="AD386" s="526"/>
      <c r="AE386" s="526"/>
      <c r="AF386" s="526"/>
      <c r="AG386" s="526"/>
      <c r="AH386" s="526"/>
      <c r="AI386" s="526"/>
      <c r="AJ386" s="526"/>
      <c r="AK386" s="526"/>
      <c r="AL386" s="526"/>
      <c r="AM386" s="526"/>
      <c r="AN386" s="526"/>
      <c r="AO386" s="526"/>
      <c r="AP386" s="526"/>
      <c r="AQ386" s="526"/>
      <c r="AR386" s="526"/>
      <c r="AS386" s="526"/>
      <c r="AT386" s="526"/>
      <c r="AU386" s="526"/>
      <c r="AV386" s="526"/>
      <c r="AW386" s="526"/>
      <c r="AX386" s="526"/>
      <c r="AY386" s="526"/>
      <c r="AZ386" s="526"/>
      <c r="BA386" s="526"/>
      <c r="BB386" s="526"/>
      <c r="BC386" s="526"/>
      <c r="BD386" s="526"/>
      <c r="BE386" s="526"/>
      <c r="BF386" s="526"/>
      <c r="BG386" s="526"/>
      <c r="BH386" s="526"/>
      <c r="BI386" s="526"/>
      <c r="BJ386" s="526"/>
      <c r="BK386" s="526"/>
      <c r="BL386" s="526"/>
      <c r="BM386" s="526"/>
      <c r="BN386" s="526"/>
      <c r="BO386" s="526"/>
      <c r="BP386" s="526"/>
      <c r="BQ386" s="526"/>
      <c r="BR386" s="526"/>
      <c r="BS386" s="526"/>
      <c r="BT386" s="526"/>
      <c r="BU386" s="526"/>
    </row>
    <row r="387">
      <c r="A387" s="522"/>
      <c r="B387" s="523"/>
      <c r="C387" s="523"/>
      <c r="D387" s="524"/>
      <c r="E387" s="524"/>
      <c r="F387" s="524"/>
      <c r="G387" s="524"/>
      <c r="H387" s="525"/>
      <c r="I387" s="544"/>
      <c r="J387" s="523"/>
      <c r="K387" s="523"/>
      <c r="L387" s="523"/>
      <c r="M387" s="524"/>
      <c r="N387" s="524"/>
      <c r="O387" s="524"/>
      <c r="P387" s="524"/>
      <c r="Q387" s="524"/>
      <c r="R387" s="524"/>
      <c r="S387" s="524"/>
      <c r="T387" s="524"/>
      <c r="U387" s="523"/>
      <c r="V387" s="524"/>
      <c r="W387" s="523"/>
      <c r="X387" s="526"/>
      <c r="Y387" s="526"/>
      <c r="Z387" s="526"/>
      <c r="AA387" s="526"/>
      <c r="AB387" s="526"/>
      <c r="AC387" s="526"/>
      <c r="AD387" s="526"/>
      <c r="AE387" s="526"/>
      <c r="AF387" s="526"/>
      <c r="AG387" s="526"/>
      <c r="AH387" s="526"/>
      <c r="AI387" s="526"/>
      <c r="AJ387" s="526"/>
      <c r="AK387" s="526"/>
      <c r="AL387" s="526"/>
      <c r="AM387" s="526"/>
      <c r="AN387" s="526"/>
      <c r="AO387" s="526"/>
      <c r="AP387" s="526"/>
      <c r="AQ387" s="526"/>
      <c r="AR387" s="526"/>
      <c r="AS387" s="526"/>
      <c r="AT387" s="526"/>
      <c r="AU387" s="526"/>
      <c r="AV387" s="526"/>
      <c r="AW387" s="526"/>
      <c r="AX387" s="526"/>
      <c r="AY387" s="526"/>
      <c r="AZ387" s="526"/>
      <c r="BA387" s="526"/>
      <c r="BB387" s="526"/>
      <c r="BC387" s="526"/>
      <c r="BD387" s="526"/>
      <c r="BE387" s="526"/>
      <c r="BF387" s="526"/>
      <c r="BG387" s="526"/>
      <c r="BH387" s="526"/>
      <c r="BI387" s="526"/>
      <c r="BJ387" s="526"/>
      <c r="BK387" s="526"/>
      <c r="BL387" s="526"/>
      <c r="BM387" s="526"/>
      <c r="BN387" s="526"/>
      <c r="BO387" s="526"/>
      <c r="BP387" s="526"/>
      <c r="BQ387" s="526"/>
      <c r="BR387" s="526"/>
      <c r="BS387" s="526"/>
      <c r="BT387" s="526"/>
      <c r="BU387" s="526"/>
    </row>
    <row r="388">
      <c r="A388" s="522"/>
      <c r="B388" s="523"/>
      <c r="C388" s="523"/>
      <c r="D388" s="524"/>
      <c r="E388" s="524"/>
      <c r="F388" s="524"/>
      <c r="G388" s="524"/>
      <c r="H388" s="525"/>
      <c r="I388" s="544"/>
      <c r="J388" s="523"/>
      <c r="K388" s="523"/>
      <c r="L388" s="523"/>
      <c r="M388" s="524"/>
      <c r="N388" s="524"/>
      <c r="O388" s="524"/>
      <c r="P388" s="524"/>
      <c r="Q388" s="524"/>
      <c r="R388" s="524"/>
      <c r="S388" s="524"/>
      <c r="T388" s="524"/>
      <c r="U388" s="523"/>
      <c r="V388" s="524"/>
      <c r="W388" s="523"/>
      <c r="X388" s="526"/>
      <c r="Y388" s="526"/>
      <c r="Z388" s="526"/>
      <c r="AA388" s="526"/>
      <c r="AB388" s="526"/>
      <c r="AC388" s="526"/>
      <c r="AD388" s="526"/>
      <c r="AE388" s="526"/>
      <c r="AF388" s="526"/>
      <c r="AG388" s="526"/>
      <c r="AH388" s="526"/>
      <c r="AI388" s="526"/>
      <c r="AJ388" s="526"/>
      <c r="AK388" s="526"/>
      <c r="AL388" s="526"/>
      <c r="AM388" s="526"/>
      <c r="AN388" s="526"/>
      <c r="AO388" s="526"/>
      <c r="AP388" s="526"/>
      <c r="AQ388" s="526"/>
      <c r="AR388" s="526"/>
      <c r="AS388" s="526"/>
      <c r="AT388" s="526"/>
      <c r="AU388" s="526"/>
      <c r="AV388" s="526"/>
      <c r="AW388" s="526"/>
      <c r="AX388" s="526"/>
      <c r="AY388" s="526"/>
      <c r="AZ388" s="526"/>
      <c r="BA388" s="526"/>
      <c r="BB388" s="526"/>
      <c r="BC388" s="526"/>
      <c r="BD388" s="526"/>
      <c r="BE388" s="526"/>
      <c r="BF388" s="526"/>
      <c r="BG388" s="526"/>
      <c r="BH388" s="526"/>
      <c r="BI388" s="526"/>
      <c r="BJ388" s="526"/>
      <c r="BK388" s="526"/>
      <c r="BL388" s="526"/>
      <c r="BM388" s="526"/>
      <c r="BN388" s="526"/>
      <c r="BO388" s="526"/>
      <c r="BP388" s="526"/>
      <c r="BQ388" s="526"/>
      <c r="BR388" s="526"/>
      <c r="BS388" s="526"/>
      <c r="BT388" s="526"/>
      <c r="BU388" s="526"/>
    </row>
    <row r="389">
      <c r="A389" s="522"/>
      <c r="B389" s="523"/>
      <c r="C389" s="523"/>
      <c r="D389" s="524"/>
      <c r="E389" s="524"/>
      <c r="F389" s="524"/>
      <c r="G389" s="524"/>
      <c r="H389" s="525"/>
      <c r="I389" s="544"/>
      <c r="J389" s="523"/>
      <c r="K389" s="523"/>
      <c r="L389" s="523"/>
      <c r="M389" s="524"/>
      <c r="N389" s="524"/>
      <c r="O389" s="524"/>
      <c r="P389" s="524"/>
      <c r="Q389" s="524"/>
      <c r="R389" s="524"/>
      <c r="S389" s="524"/>
      <c r="T389" s="524"/>
      <c r="U389" s="523"/>
      <c r="V389" s="524"/>
      <c r="W389" s="523"/>
      <c r="X389" s="526"/>
      <c r="Y389" s="526"/>
      <c r="Z389" s="526"/>
      <c r="AA389" s="526"/>
      <c r="AB389" s="526"/>
      <c r="AC389" s="526"/>
      <c r="AD389" s="526"/>
      <c r="AE389" s="526"/>
      <c r="AF389" s="526"/>
      <c r="AG389" s="526"/>
      <c r="AH389" s="526"/>
      <c r="AI389" s="526"/>
      <c r="AJ389" s="526"/>
      <c r="AK389" s="526"/>
      <c r="AL389" s="526"/>
      <c r="AM389" s="526"/>
      <c r="AN389" s="526"/>
      <c r="AO389" s="526"/>
      <c r="AP389" s="526"/>
      <c r="AQ389" s="526"/>
      <c r="AR389" s="526"/>
      <c r="AS389" s="526"/>
      <c r="AT389" s="526"/>
      <c r="AU389" s="526"/>
      <c r="AV389" s="526"/>
      <c r="AW389" s="526"/>
      <c r="AX389" s="526"/>
      <c r="AY389" s="526"/>
      <c r="AZ389" s="526"/>
      <c r="BA389" s="526"/>
      <c r="BB389" s="526"/>
      <c r="BC389" s="526"/>
      <c r="BD389" s="526"/>
      <c r="BE389" s="526"/>
      <c r="BF389" s="526"/>
      <c r="BG389" s="526"/>
      <c r="BH389" s="526"/>
      <c r="BI389" s="526"/>
      <c r="BJ389" s="526"/>
      <c r="BK389" s="526"/>
      <c r="BL389" s="526"/>
      <c r="BM389" s="526"/>
      <c r="BN389" s="526"/>
      <c r="BO389" s="526"/>
      <c r="BP389" s="526"/>
      <c r="BQ389" s="526"/>
      <c r="BR389" s="526"/>
      <c r="BS389" s="526"/>
      <c r="BT389" s="526"/>
      <c r="BU389" s="526"/>
    </row>
    <row r="390">
      <c r="A390" s="522"/>
      <c r="B390" s="523"/>
      <c r="C390" s="523"/>
      <c r="D390" s="524"/>
      <c r="E390" s="524"/>
      <c r="F390" s="524"/>
      <c r="G390" s="524"/>
      <c r="H390" s="525"/>
      <c r="I390" s="544"/>
      <c r="J390" s="523"/>
      <c r="K390" s="523"/>
      <c r="L390" s="523"/>
      <c r="M390" s="524"/>
      <c r="N390" s="524"/>
      <c r="O390" s="524"/>
      <c r="P390" s="524"/>
      <c r="Q390" s="524"/>
      <c r="R390" s="524"/>
      <c r="S390" s="524"/>
      <c r="T390" s="524"/>
      <c r="U390" s="523"/>
      <c r="V390" s="524"/>
      <c r="W390" s="523"/>
      <c r="X390" s="526"/>
      <c r="Y390" s="526"/>
      <c r="Z390" s="526"/>
      <c r="AA390" s="526"/>
      <c r="AB390" s="526"/>
      <c r="AC390" s="526"/>
      <c r="AD390" s="526"/>
      <c r="AE390" s="526"/>
      <c r="AF390" s="526"/>
      <c r="AG390" s="526"/>
      <c r="AH390" s="526"/>
      <c r="AI390" s="526"/>
      <c r="AJ390" s="526"/>
      <c r="AK390" s="526"/>
      <c r="AL390" s="526"/>
      <c r="AM390" s="526"/>
      <c r="AN390" s="526"/>
      <c r="AO390" s="526"/>
      <c r="AP390" s="526"/>
      <c r="AQ390" s="526"/>
      <c r="AR390" s="526"/>
      <c r="AS390" s="526"/>
      <c r="AT390" s="526"/>
      <c r="AU390" s="526"/>
      <c r="AV390" s="526"/>
      <c r="AW390" s="526"/>
      <c r="AX390" s="526"/>
      <c r="AY390" s="526"/>
      <c r="AZ390" s="526"/>
      <c r="BA390" s="526"/>
      <c r="BB390" s="526"/>
      <c r="BC390" s="526"/>
      <c r="BD390" s="526"/>
      <c r="BE390" s="526"/>
      <c r="BF390" s="526"/>
      <c r="BG390" s="526"/>
      <c r="BH390" s="526"/>
      <c r="BI390" s="526"/>
      <c r="BJ390" s="526"/>
      <c r="BK390" s="526"/>
      <c r="BL390" s="526"/>
      <c r="BM390" s="526"/>
      <c r="BN390" s="526"/>
      <c r="BO390" s="526"/>
      <c r="BP390" s="526"/>
      <c r="BQ390" s="526"/>
      <c r="BR390" s="526"/>
      <c r="BS390" s="526"/>
      <c r="BT390" s="526"/>
      <c r="BU390" s="526"/>
    </row>
    <row r="391">
      <c r="A391" s="522"/>
      <c r="B391" s="523"/>
      <c r="C391" s="523"/>
      <c r="D391" s="524"/>
      <c r="E391" s="524"/>
      <c r="F391" s="524"/>
      <c r="G391" s="524"/>
      <c r="H391" s="525"/>
      <c r="I391" s="544"/>
      <c r="J391" s="523"/>
      <c r="K391" s="523"/>
      <c r="L391" s="523"/>
      <c r="M391" s="524"/>
      <c r="N391" s="524"/>
      <c r="O391" s="524"/>
      <c r="P391" s="524"/>
      <c r="Q391" s="524"/>
      <c r="R391" s="524"/>
      <c r="S391" s="524"/>
      <c r="T391" s="524"/>
      <c r="U391" s="523"/>
      <c r="V391" s="524"/>
      <c r="W391" s="523"/>
      <c r="X391" s="526"/>
      <c r="Y391" s="526"/>
      <c r="Z391" s="526"/>
      <c r="AA391" s="526"/>
      <c r="AB391" s="526"/>
      <c r="AC391" s="526"/>
      <c r="AD391" s="526"/>
      <c r="AE391" s="526"/>
      <c r="AF391" s="526"/>
      <c r="AG391" s="526"/>
      <c r="AH391" s="526"/>
      <c r="AI391" s="526"/>
      <c r="AJ391" s="526"/>
      <c r="AK391" s="526"/>
      <c r="AL391" s="526"/>
      <c r="AM391" s="526"/>
      <c r="AN391" s="526"/>
      <c r="AO391" s="526"/>
      <c r="AP391" s="526"/>
      <c r="AQ391" s="526"/>
      <c r="AR391" s="526"/>
      <c r="AS391" s="526"/>
      <c r="AT391" s="526"/>
      <c r="AU391" s="526"/>
      <c r="AV391" s="526"/>
      <c r="AW391" s="526"/>
      <c r="AX391" s="526"/>
      <c r="AY391" s="526"/>
      <c r="AZ391" s="526"/>
      <c r="BA391" s="526"/>
      <c r="BB391" s="526"/>
      <c r="BC391" s="526"/>
      <c r="BD391" s="526"/>
      <c r="BE391" s="526"/>
      <c r="BF391" s="526"/>
      <c r="BG391" s="526"/>
      <c r="BH391" s="526"/>
      <c r="BI391" s="526"/>
      <c r="BJ391" s="526"/>
      <c r="BK391" s="526"/>
      <c r="BL391" s="526"/>
      <c r="BM391" s="526"/>
      <c r="BN391" s="526"/>
      <c r="BO391" s="526"/>
      <c r="BP391" s="526"/>
      <c r="BQ391" s="526"/>
      <c r="BR391" s="526"/>
      <c r="BS391" s="526"/>
      <c r="BT391" s="526"/>
      <c r="BU391" s="526"/>
    </row>
    <row r="392">
      <c r="A392" s="522"/>
      <c r="B392" s="523"/>
      <c r="C392" s="523"/>
      <c r="D392" s="524"/>
      <c r="E392" s="524"/>
      <c r="F392" s="524"/>
      <c r="G392" s="524"/>
      <c r="H392" s="525"/>
      <c r="I392" s="544"/>
      <c r="J392" s="523"/>
      <c r="K392" s="523"/>
      <c r="L392" s="523"/>
      <c r="M392" s="524"/>
      <c r="N392" s="524"/>
      <c r="O392" s="524"/>
      <c r="P392" s="524"/>
      <c r="Q392" s="524"/>
      <c r="R392" s="524"/>
      <c r="S392" s="524"/>
      <c r="T392" s="524"/>
      <c r="U392" s="523"/>
      <c r="V392" s="524"/>
      <c r="W392" s="523"/>
      <c r="X392" s="526"/>
      <c r="Y392" s="526"/>
      <c r="Z392" s="526"/>
      <c r="AA392" s="526"/>
      <c r="AB392" s="526"/>
      <c r="AC392" s="526"/>
      <c r="AD392" s="526"/>
      <c r="AE392" s="526"/>
      <c r="AF392" s="526"/>
      <c r="AG392" s="526"/>
      <c r="AH392" s="526"/>
      <c r="AI392" s="526"/>
      <c r="AJ392" s="526"/>
      <c r="AK392" s="526"/>
      <c r="AL392" s="526"/>
      <c r="AM392" s="526"/>
      <c r="AN392" s="526"/>
      <c r="AO392" s="526"/>
      <c r="AP392" s="526"/>
      <c r="AQ392" s="526"/>
      <c r="AR392" s="526"/>
      <c r="AS392" s="526"/>
      <c r="AT392" s="526"/>
      <c r="AU392" s="526"/>
      <c r="AV392" s="526"/>
      <c r="AW392" s="526"/>
      <c r="AX392" s="526"/>
      <c r="AY392" s="526"/>
      <c r="AZ392" s="526"/>
      <c r="BA392" s="526"/>
      <c r="BB392" s="526"/>
      <c r="BC392" s="526"/>
      <c r="BD392" s="526"/>
      <c r="BE392" s="526"/>
      <c r="BF392" s="526"/>
      <c r="BG392" s="526"/>
      <c r="BH392" s="526"/>
      <c r="BI392" s="526"/>
      <c r="BJ392" s="526"/>
      <c r="BK392" s="526"/>
      <c r="BL392" s="526"/>
      <c r="BM392" s="526"/>
      <c r="BN392" s="526"/>
      <c r="BO392" s="526"/>
      <c r="BP392" s="526"/>
      <c r="BQ392" s="526"/>
      <c r="BR392" s="526"/>
      <c r="BS392" s="526"/>
      <c r="BT392" s="526"/>
      <c r="BU392" s="526"/>
    </row>
    <row r="393">
      <c r="A393" s="522"/>
      <c r="B393" s="523"/>
      <c r="C393" s="523"/>
      <c r="D393" s="524"/>
      <c r="E393" s="524"/>
      <c r="F393" s="524"/>
      <c r="G393" s="524"/>
      <c r="H393" s="525"/>
      <c r="I393" s="544"/>
      <c r="J393" s="523"/>
      <c r="K393" s="523"/>
      <c r="L393" s="523"/>
      <c r="M393" s="524"/>
      <c r="N393" s="524"/>
      <c r="O393" s="524"/>
      <c r="P393" s="524"/>
      <c r="Q393" s="524"/>
      <c r="R393" s="524"/>
      <c r="S393" s="524"/>
      <c r="T393" s="524"/>
      <c r="U393" s="523"/>
      <c r="V393" s="524"/>
      <c r="W393" s="523"/>
      <c r="X393" s="526"/>
      <c r="Y393" s="526"/>
      <c r="Z393" s="526"/>
      <c r="AA393" s="526"/>
      <c r="AB393" s="526"/>
      <c r="AC393" s="526"/>
      <c r="AD393" s="526"/>
      <c r="AE393" s="526"/>
      <c r="AF393" s="526"/>
      <c r="AG393" s="526"/>
      <c r="AH393" s="526"/>
      <c r="AI393" s="526"/>
      <c r="AJ393" s="526"/>
      <c r="AK393" s="526"/>
      <c r="AL393" s="526"/>
      <c r="AM393" s="526"/>
      <c r="AN393" s="526"/>
      <c r="AO393" s="526"/>
      <c r="AP393" s="526"/>
      <c r="AQ393" s="526"/>
      <c r="AR393" s="526"/>
      <c r="AS393" s="526"/>
      <c r="AT393" s="526"/>
      <c r="AU393" s="526"/>
      <c r="AV393" s="526"/>
      <c r="AW393" s="526"/>
      <c r="AX393" s="526"/>
      <c r="AY393" s="526"/>
      <c r="AZ393" s="526"/>
      <c r="BA393" s="526"/>
      <c r="BB393" s="526"/>
      <c r="BC393" s="526"/>
      <c r="BD393" s="526"/>
      <c r="BE393" s="526"/>
      <c r="BF393" s="526"/>
      <c r="BG393" s="526"/>
      <c r="BH393" s="526"/>
      <c r="BI393" s="526"/>
      <c r="BJ393" s="526"/>
      <c r="BK393" s="526"/>
      <c r="BL393" s="526"/>
      <c r="BM393" s="526"/>
      <c r="BN393" s="526"/>
      <c r="BO393" s="526"/>
      <c r="BP393" s="526"/>
      <c r="BQ393" s="526"/>
      <c r="BR393" s="526"/>
      <c r="BS393" s="526"/>
      <c r="BT393" s="526"/>
      <c r="BU393" s="526"/>
    </row>
    <row r="394">
      <c r="A394" s="522"/>
      <c r="B394" s="523"/>
      <c r="C394" s="523"/>
      <c r="D394" s="524"/>
      <c r="E394" s="524"/>
      <c r="F394" s="524"/>
      <c r="G394" s="524"/>
      <c r="H394" s="525"/>
      <c r="I394" s="544"/>
      <c r="J394" s="523"/>
      <c r="K394" s="523"/>
      <c r="L394" s="523"/>
      <c r="M394" s="524"/>
      <c r="N394" s="524"/>
      <c r="O394" s="524"/>
      <c r="P394" s="524"/>
      <c r="Q394" s="524"/>
      <c r="R394" s="524"/>
      <c r="S394" s="524"/>
      <c r="T394" s="524"/>
      <c r="U394" s="523"/>
      <c r="V394" s="524"/>
      <c r="W394" s="523"/>
      <c r="X394" s="526"/>
      <c r="Y394" s="526"/>
      <c r="Z394" s="526"/>
      <c r="AA394" s="526"/>
      <c r="AB394" s="526"/>
      <c r="AC394" s="526"/>
      <c r="AD394" s="526"/>
      <c r="AE394" s="526"/>
      <c r="AF394" s="526"/>
      <c r="AG394" s="526"/>
      <c r="AH394" s="526"/>
      <c r="AI394" s="526"/>
      <c r="AJ394" s="526"/>
      <c r="AK394" s="526"/>
      <c r="AL394" s="526"/>
      <c r="AM394" s="526"/>
      <c r="AN394" s="526"/>
      <c r="AO394" s="526"/>
      <c r="AP394" s="526"/>
      <c r="AQ394" s="526"/>
      <c r="AR394" s="526"/>
      <c r="AS394" s="526"/>
      <c r="AT394" s="526"/>
      <c r="AU394" s="526"/>
      <c r="AV394" s="526"/>
      <c r="AW394" s="526"/>
      <c r="AX394" s="526"/>
      <c r="AY394" s="526"/>
      <c r="AZ394" s="526"/>
      <c r="BA394" s="526"/>
      <c r="BB394" s="526"/>
      <c r="BC394" s="526"/>
      <c r="BD394" s="526"/>
      <c r="BE394" s="526"/>
      <c r="BF394" s="526"/>
      <c r="BG394" s="526"/>
      <c r="BH394" s="526"/>
      <c r="BI394" s="526"/>
      <c r="BJ394" s="526"/>
      <c r="BK394" s="526"/>
      <c r="BL394" s="526"/>
      <c r="BM394" s="526"/>
      <c r="BN394" s="526"/>
      <c r="BO394" s="526"/>
      <c r="BP394" s="526"/>
      <c r="BQ394" s="526"/>
      <c r="BR394" s="526"/>
      <c r="BS394" s="526"/>
      <c r="BT394" s="526"/>
      <c r="BU394" s="526"/>
    </row>
    <row r="395">
      <c r="A395" s="522"/>
      <c r="B395" s="523"/>
      <c r="C395" s="523"/>
      <c r="D395" s="524"/>
      <c r="E395" s="524"/>
      <c r="F395" s="524"/>
      <c r="G395" s="524"/>
      <c r="H395" s="525"/>
      <c r="I395" s="544"/>
      <c r="J395" s="523"/>
      <c r="K395" s="523"/>
      <c r="L395" s="523"/>
      <c r="M395" s="524"/>
      <c r="N395" s="524"/>
      <c r="O395" s="524"/>
      <c r="P395" s="524"/>
      <c r="Q395" s="524"/>
      <c r="R395" s="524"/>
      <c r="S395" s="524"/>
      <c r="T395" s="524"/>
      <c r="U395" s="523"/>
      <c r="V395" s="524"/>
      <c r="W395" s="523"/>
      <c r="X395" s="526"/>
      <c r="Y395" s="526"/>
      <c r="Z395" s="526"/>
      <c r="AA395" s="526"/>
      <c r="AB395" s="526"/>
      <c r="AC395" s="526"/>
      <c r="AD395" s="526"/>
      <c r="AE395" s="526"/>
      <c r="AF395" s="526"/>
      <c r="AG395" s="526"/>
      <c r="AH395" s="526"/>
      <c r="AI395" s="526"/>
      <c r="AJ395" s="526"/>
      <c r="AK395" s="526"/>
      <c r="AL395" s="526"/>
      <c r="AM395" s="526"/>
      <c r="AN395" s="526"/>
      <c r="AO395" s="526"/>
      <c r="AP395" s="526"/>
      <c r="AQ395" s="526"/>
      <c r="AR395" s="526"/>
      <c r="AS395" s="526"/>
      <c r="AT395" s="526"/>
      <c r="AU395" s="526"/>
      <c r="AV395" s="526"/>
      <c r="AW395" s="526"/>
      <c r="AX395" s="526"/>
      <c r="AY395" s="526"/>
      <c r="AZ395" s="526"/>
      <c r="BA395" s="526"/>
      <c r="BB395" s="526"/>
      <c r="BC395" s="526"/>
      <c r="BD395" s="526"/>
      <c r="BE395" s="526"/>
      <c r="BF395" s="526"/>
      <c r="BG395" s="526"/>
      <c r="BH395" s="526"/>
      <c r="BI395" s="526"/>
      <c r="BJ395" s="526"/>
      <c r="BK395" s="526"/>
      <c r="BL395" s="526"/>
      <c r="BM395" s="526"/>
      <c r="BN395" s="526"/>
      <c r="BO395" s="526"/>
      <c r="BP395" s="526"/>
      <c r="BQ395" s="526"/>
      <c r="BR395" s="526"/>
      <c r="BS395" s="526"/>
      <c r="BT395" s="526"/>
      <c r="BU395" s="526"/>
    </row>
    <row r="396">
      <c r="A396" s="522"/>
      <c r="B396" s="523"/>
      <c r="C396" s="523"/>
      <c r="D396" s="524"/>
      <c r="E396" s="524"/>
      <c r="F396" s="524"/>
      <c r="G396" s="524"/>
      <c r="H396" s="525"/>
      <c r="I396" s="544"/>
      <c r="J396" s="523"/>
      <c r="K396" s="523"/>
      <c r="L396" s="523"/>
      <c r="M396" s="524"/>
      <c r="N396" s="524"/>
      <c r="O396" s="524"/>
      <c r="P396" s="524"/>
      <c r="Q396" s="524"/>
      <c r="R396" s="524"/>
      <c r="S396" s="524"/>
      <c r="T396" s="524"/>
      <c r="U396" s="523"/>
      <c r="V396" s="524"/>
      <c r="W396" s="523"/>
      <c r="X396" s="526"/>
      <c r="Y396" s="526"/>
      <c r="Z396" s="526"/>
      <c r="AA396" s="526"/>
      <c r="AB396" s="526"/>
      <c r="AC396" s="526"/>
      <c r="AD396" s="526"/>
      <c r="AE396" s="526"/>
      <c r="AF396" s="526"/>
      <c r="AG396" s="526"/>
      <c r="AH396" s="526"/>
      <c r="AI396" s="526"/>
      <c r="AJ396" s="526"/>
      <c r="AK396" s="526"/>
      <c r="AL396" s="526"/>
      <c r="AM396" s="526"/>
      <c r="AN396" s="526"/>
      <c r="AO396" s="526"/>
      <c r="AP396" s="526"/>
      <c r="AQ396" s="526"/>
      <c r="AR396" s="526"/>
      <c r="AS396" s="526"/>
      <c r="AT396" s="526"/>
      <c r="AU396" s="526"/>
      <c r="AV396" s="526"/>
      <c r="AW396" s="526"/>
      <c r="AX396" s="526"/>
      <c r="AY396" s="526"/>
      <c r="AZ396" s="526"/>
      <c r="BA396" s="526"/>
      <c r="BB396" s="526"/>
      <c r="BC396" s="526"/>
      <c r="BD396" s="526"/>
      <c r="BE396" s="526"/>
      <c r="BF396" s="526"/>
      <c r="BG396" s="526"/>
      <c r="BH396" s="526"/>
      <c r="BI396" s="526"/>
      <c r="BJ396" s="526"/>
      <c r="BK396" s="526"/>
      <c r="BL396" s="526"/>
      <c r="BM396" s="526"/>
      <c r="BN396" s="526"/>
      <c r="BO396" s="526"/>
      <c r="BP396" s="526"/>
      <c r="BQ396" s="526"/>
      <c r="BR396" s="526"/>
      <c r="BS396" s="526"/>
      <c r="BT396" s="526"/>
      <c r="BU396" s="526"/>
    </row>
    <row r="397">
      <c r="A397" s="522"/>
      <c r="B397" s="523"/>
      <c r="C397" s="523"/>
      <c r="D397" s="524"/>
      <c r="E397" s="524"/>
      <c r="F397" s="524"/>
      <c r="G397" s="524"/>
      <c r="H397" s="525"/>
      <c r="I397" s="544"/>
      <c r="J397" s="523"/>
      <c r="K397" s="523"/>
      <c r="L397" s="523"/>
      <c r="M397" s="524"/>
      <c r="N397" s="524"/>
      <c r="O397" s="524"/>
      <c r="P397" s="524"/>
      <c r="Q397" s="524"/>
      <c r="R397" s="524"/>
      <c r="S397" s="524"/>
      <c r="T397" s="524"/>
      <c r="U397" s="523"/>
      <c r="V397" s="524"/>
      <c r="W397" s="523"/>
      <c r="X397" s="526"/>
      <c r="Y397" s="526"/>
      <c r="Z397" s="526"/>
      <c r="AA397" s="526"/>
      <c r="AB397" s="526"/>
      <c r="AC397" s="526"/>
      <c r="AD397" s="526"/>
      <c r="AE397" s="526"/>
      <c r="AF397" s="526"/>
      <c r="AG397" s="526"/>
      <c r="AH397" s="526"/>
      <c r="AI397" s="526"/>
      <c r="AJ397" s="526"/>
      <c r="AK397" s="526"/>
      <c r="AL397" s="526"/>
      <c r="AM397" s="526"/>
      <c r="AN397" s="526"/>
      <c r="AO397" s="526"/>
      <c r="AP397" s="526"/>
      <c r="AQ397" s="526"/>
      <c r="AR397" s="526"/>
      <c r="AS397" s="526"/>
      <c r="AT397" s="526"/>
      <c r="AU397" s="526"/>
      <c r="AV397" s="526"/>
      <c r="AW397" s="526"/>
      <c r="AX397" s="526"/>
      <c r="AY397" s="526"/>
      <c r="AZ397" s="526"/>
      <c r="BA397" s="526"/>
      <c r="BB397" s="526"/>
      <c r="BC397" s="526"/>
      <c r="BD397" s="526"/>
      <c r="BE397" s="526"/>
      <c r="BF397" s="526"/>
      <c r="BG397" s="526"/>
      <c r="BH397" s="526"/>
      <c r="BI397" s="526"/>
      <c r="BJ397" s="526"/>
      <c r="BK397" s="526"/>
      <c r="BL397" s="526"/>
      <c r="BM397" s="526"/>
      <c r="BN397" s="526"/>
      <c r="BO397" s="526"/>
      <c r="BP397" s="526"/>
      <c r="BQ397" s="526"/>
      <c r="BR397" s="526"/>
      <c r="BS397" s="526"/>
      <c r="BT397" s="526"/>
      <c r="BU397" s="526"/>
    </row>
    <row r="398">
      <c r="A398" s="522"/>
      <c r="B398" s="523"/>
      <c r="C398" s="523"/>
      <c r="D398" s="524"/>
      <c r="E398" s="524"/>
      <c r="F398" s="524"/>
      <c r="G398" s="524"/>
      <c r="H398" s="525"/>
      <c r="I398" s="544"/>
      <c r="J398" s="523"/>
      <c r="K398" s="523"/>
      <c r="L398" s="523"/>
      <c r="M398" s="524"/>
      <c r="N398" s="524"/>
      <c r="O398" s="524"/>
      <c r="P398" s="524"/>
      <c r="Q398" s="524"/>
      <c r="R398" s="524"/>
      <c r="S398" s="524"/>
      <c r="T398" s="524"/>
      <c r="U398" s="523"/>
      <c r="V398" s="524"/>
      <c r="W398" s="523"/>
      <c r="X398" s="526"/>
      <c r="Y398" s="526"/>
      <c r="Z398" s="526"/>
      <c r="AA398" s="526"/>
      <c r="AB398" s="526"/>
      <c r="AC398" s="526"/>
      <c r="AD398" s="526"/>
      <c r="AE398" s="526"/>
      <c r="AF398" s="526"/>
      <c r="AG398" s="526"/>
      <c r="AH398" s="526"/>
      <c r="AI398" s="526"/>
      <c r="AJ398" s="526"/>
      <c r="AK398" s="526"/>
      <c r="AL398" s="526"/>
      <c r="AM398" s="526"/>
      <c r="AN398" s="526"/>
      <c r="AO398" s="526"/>
      <c r="AP398" s="526"/>
      <c r="AQ398" s="526"/>
      <c r="AR398" s="526"/>
      <c r="AS398" s="526"/>
      <c r="AT398" s="526"/>
      <c r="AU398" s="526"/>
      <c r="AV398" s="526"/>
      <c r="AW398" s="526"/>
      <c r="AX398" s="526"/>
      <c r="AY398" s="526"/>
      <c r="AZ398" s="526"/>
      <c r="BA398" s="526"/>
      <c r="BB398" s="526"/>
      <c r="BC398" s="526"/>
      <c r="BD398" s="526"/>
      <c r="BE398" s="526"/>
      <c r="BF398" s="526"/>
      <c r="BG398" s="526"/>
      <c r="BH398" s="526"/>
      <c r="BI398" s="526"/>
      <c r="BJ398" s="526"/>
      <c r="BK398" s="526"/>
      <c r="BL398" s="526"/>
      <c r="BM398" s="526"/>
      <c r="BN398" s="526"/>
      <c r="BO398" s="526"/>
      <c r="BP398" s="526"/>
      <c r="BQ398" s="526"/>
      <c r="BR398" s="526"/>
      <c r="BS398" s="526"/>
      <c r="BT398" s="526"/>
      <c r="BU398" s="526"/>
    </row>
    <row r="399">
      <c r="A399" s="522"/>
      <c r="B399" s="523"/>
      <c r="C399" s="523"/>
      <c r="D399" s="524"/>
      <c r="E399" s="524"/>
      <c r="F399" s="524"/>
      <c r="G399" s="524"/>
      <c r="H399" s="525"/>
      <c r="I399" s="544"/>
      <c r="J399" s="523"/>
      <c r="K399" s="523"/>
      <c r="L399" s="523"/>
      <c r="M399" s="524"/>
      <c r="N399" s="524"/>
      <c r="O399" s="524"/>
      <c r="P399" s="524"/>
      <c r="Q399" s="524"/>
      <c r="R399" s="524"/>
      <c r="S399" s="524"/>
      <c r="T399" s="524"/>
      <c r="U399" s="523"/>
      <c r="V399" s="524"/>
      <c r="W399" s="523"/>
      <c r="X399" s="526"/>
      <c r="Y399" s="526"/>
      <c r="Z399" s="526"/>
      <c r="AA399" s="526"/>
      <c r="AB399" s="526"/>
      <c r="AC399" s="526"/>
      <c r="AD399" s="526"/>
      <c r="AE399" s="526"/>
      <c r="AF399" s="526"/>
      <c r="AG399" s="526"/>
      <c r="AH399" s="526"/>
      <c r="AI399" s="526"/>
      <c r="AJ399" s="526"/>
      <c r="AK399" s="526"/>
      <c r="AL399" s="526"/>
      <c r="AM399" s="526"/>
      <c r="AN399" s="526"/>
      <c r="AO399" s="526"/>
      <c r="AP399" s="526"/>
      <c r="AQ399" s="526"/>
      <c r="AR399" s="526"/>
      <c r="AS399" s="526"/>
      <c r="AT399" s="526"/>
      <c r="AU399" s="526"/>
      <c r="AV399" s="526"/>
      <c r="AW399" s="526"/>
      <c r="AX399" s="526"/>
      <c r="AY399" s="526"/>
      <c r="AZ399" s="526"/>
      <c r="BA399" s="526"/>
      <c r="BB399" s="526"/>
      <c r="BC399" s="526"/>
      <c r="BD399" s="526"/>
      <c r="BE399" s="526"/>
      <c r="BF399" s="526"/>
      <c r="BG399" s="526"/>
      <c r="BH399" s="526"/>
      <c r="BI399" s="526"/>
      <c r="BJ399" s="526"/>
      <c r="BK399" s="526"/>
      <c r="BL399" s="526"/>
      <c r="BM399" s="526"/>
      <c r="BN399" s="526"/>
      <c r="BO399" s="526"/>
      <c r="BP399" s="526"/>
      <c r="BQ399" s="526"/>
      <c r="BR399" s="526"/>
      <c r="BS399" s="526"/>
      <c r="BT399" s="526"/>
      <c r="BU399" s="526"/>
    </row>
    <row r="400">
      <c r="A400" s="522"/>
      <c r="B400" s="523"/>
      <c r="C400" s="523"/>
      <c r="D400" s="524"/>
      <c r="E400" s="524"/>
      <c r="F400" s="524"/>
      <c r="G400" s="524"/>
      <c r="H400" s="525"/>
      <c r="I400" s="544"/>
      <c r="J400" s="523"/>
      <c r="K400" s="523"/>
      <c r="L400" s="523"/>
      <c r="M400" s="524"/>
      <c r="N400" s="524"/>
      <c r="O400" s="524"/>
      <c r="P400" s="524"/>
      <c r="Q400" s="524"/>
      <c r="R400" s="524"/>
      <c r="S400" s="524"/>
      <c r="T400" s="524"/>
      <c r="U400" s="523"/>
      <c r="V400" s="524"/>
      <c r="W400" s="523"/>
      <c r="X400" s="526"/>
      <c r="Y400" s="526"/>
      <c r="Z400" s="526"/>
      <c r="AA400" s="526"/>
      <c r="AB400" s="526"/>
      <c r="AC400" s="526"/>
      <c r="AD400" s="526"/>
      <c r="AE400" s="526"/>
      <c r="AF400" s="526"/>
      <c r="AG400" s="526"/>
      <c r="AH400" s="526"/>
      <c r="AI400" s="526"/>
      <c r="AJ400" s="526"/>
      <c r="AK400" s="526"/>
      <c r="AL400" s="526"/>
      <c r="AM400" s="526"/>
      <c r="AN400" s="526"/>
      <c r="AO400" s="526"/>
      <c r="AP400" s="526"/>
      <c r="AQ400" s="526"/>
      <c r="AR400" s="526"/>
      <c r="AS400" s="526"/>
      <c r="AT400" s="526"/>
      <c r="AU400" s="526"/>
      <c r="AV400" s="526"/>
      <c r="AW400" s="526"/>
      <c r="AX400" s="526"/>
      <c r="AY400" s="526"/>
      <c r="AZ400" s="526"/>
      <c r="BA400" s="526"/>
      <c r="BB400" s="526"/>
      <c r="BC400" s="526"/>
      <c r="BD400" s="526"/>
      <c r="BE400" s="526"/>
      <c r="BF400" s="526"/>
      <c r="BG400" s="526"/>
      <c r="BH400" s="526"/>
      <c r="BI400" s="526"/>
      <c r="BJ400" s="526"/>
      <c r="BK400" s="526"/>
      <c r="BL400" s="526"/>
      <c r="BM400" s="526"/>
      <c r="BN400" s="526"/>
      <c r="BO400" s="526"/>
      <c r="BP400" s="526"/>
      <c r="BQ400" s="526"/>
      <c r="BR400" s="526"/>
      <c r="BS400" s="526"/>
      <c r="BT400" s="526"/>
      <c r="BU400" s="526"/>
    </row>
    <row r="401">
      <c r="A401" s="522"/>
      <c r="B401" s="523"/>
      <c r="C401" s="523"/>
      <c r="D401" s="524"/>
      <c r="E401" s="524"/>
      <c r="F401" s="524"/>
      <c r="G401" s="524"/>
      <c r="H401" s="525"/>
      <c r="I401" s="544"/>
      <c r="J401" s="523"/>
      <c r="K401" s="523"/>
      <c r="L401" s="523"/>
      <c r="M401" s="524"/>
      <c r="N401" s="524"/>
      <c r="O401" s="524"/>
      <c r="P401" s="524"/>
      <c r="Q401" s="524"/>
      <c r="R401" s="524"/>
      <c r="S401" s="524"/>
      <c r="T401" s="524"/>
      <c r="U401" s="523"/>
      <c r="V401" s="524"/>
      <c r="W401" s="523"/>
      <c r="X401" s="526"/>
      <c r="Y401" s="526"/>
      <c r="Z401" s="526"/>
      <c r="AA401" s="526"/>
      <c r="AB401" s="526"/>
      <c r="AC401" s="526"/>
      <c r="AD401" s="526"/>
      <c r="AE401" s="526"/>
      <c r="AF401" s="526"/>
      <c r="AG401" s="526"/>
      <c r="AH401" s="526"/>
      <c r="AI401" s="526"/>
      <c r="AJ401" s="526"/>
      <c r="AK401" s="526"/>
      <c r="AL401" s="526"/>
      <c r="AM401" s="526"/>
      <c r="AN401" s="526"/>
      <c r="AO401" s="526"/>
      <c r="AP401" s="526"/>
      <c r="AQ401" s="526"/>
      <c r="AR401" s="526"/>
      <c r="AS401" s="526"/>
      <c r="AT401" s="526"/>
      <c r="AU401" s="526"/>
      <c r="AV401" s="526"/>
      <c r="AW401" s="526"/>
      <c r="AX401" s="526"/>
      <c r="AY401" s="526"/>
      <c r="AZ401" s="526"/>
      <c r="BA401" s="526"/>
      <c r="BB401" s="526"/>
      <c r="BC401" s="526"/>
      <c r="BD401" s="526"/>
      <c r="BE401" s="526"/>
      <c r="BF401" s="526"/>
      <c r="BG401" s="526"/>
      <c r="BH401" s="526"/>
      <c r="BI401" s="526"/>
      <c r="BJ401" s="526"/>
      <c r="BK401" s="526"/>
      <c r="BL401" s="526"/>
      <c r="BM401" s="526"/>
      <c r="BN401" s="526"/>
      <c r="BO401" s="526"/>
      <c r="BP401" s="526"/>
      <c r="BQ401" s="526"/>
      <c r="BR401" s="526"/>
      <c r="BS401" s="526"/>
      <c r="BT401" s="526"/>
      <c r="BU401" s="526"/>
    </row>
    <row r="402">
      <c r="A402" s="522"/>
      <c r="B402" s="523"/>
      <c r="C402" s="523"/>
      <c r="D402" s="524"/>
      <c r="E402" s="524"/>
      <c r="F402" s="524"/>
      <c r="G402" s="524"/>
      <c r="H402" s="525"/>
      <c r="I402" s="544"/>
      <c r="J402" s="523"/>
      <c r="K402" s="523"/>
      <c r="L402" s="523"/>
      <c r="M402" s="524"/>
      <c r="N402" s="524"/>
      <c r="O402" s="524"/>
      <c r="P402" s="524"/>
      <c r="Q402" s="524"/>
      <c r="R402" s="524"/>
      <c r="S402" s="524"/>
      <c r="T402" s="524"/>
      <c r="U402" s="523"/>
      <c r="V402" s="524"/>
      <c r="W402" s="523"/>
      <c r="X402" s="526"/>
      <c r="Y402" s="526"/>
      <c r="Z402" s="526"/>
      <c r="AA402" s="526"/>
      <c r="AB402" s="526"/>
      <c r="AC402" s="526"/>
      <c r="AD402" s="526"/>
      <c r="AE402" s="526"/>
      <c r="AF402" s="526"/>
      <c r="AG402" s="526"/>
      <c r="AH402" s="526"/>
      <c r="AI402" s="526"/>
      <c r="AJ402" s="526"/>
      <c r="AK402" s="526"/>
      <c r="AL402" s="526"/>
      <c r="AM402" s="526"/>
      <c r="AN402" s="526"/>
      <c r="AO402" s="526"/>
      <c r="AP402" s="526"/>
      <c r="AQ402" s="526"/>
      <c r="AR402" s="526"/>
      <c r="AS402" s="526"/>
      <c r="AT402" s="526"/>
      <c r="AU402" s="526"/>
      <c r="AV402" s="526"/>
      <c r="AW402" s="526"/>
      <c r="AX402" s="526"/>
      <c r="AY402" s="526"/>
      <c r="AZ402" s="526"/>
      <c r="BA402" s="526"/>
      <c r="BB402" s="526"/>
      <c r="BC402" s="526"/>
      <c r="BD402" s="526"/>
      <c r="BE402" s="526"/>
      <c r="BF402" s="526"/>
      <c r="BG402" s="526"/>
      <c r="BH402" s="526"/>
      <c r="BI402" s="526"/>
      <c r="BJ402" s="526"/>
      <c r="BK402" s="526"/>
      <c r="BL402" s="526"/>
      <c r="BM402" s="526"/>
      <c r="BN402" s="526"/>
      <c r="BO402" s="526"/>
      <c r="BP402" s="526"/>
      <c r="BQ402" s="526"/>
      <c r="BR402" s="526"/>
      <c r="BS402" s="526"/>
      <c r="BT402" s="526"/>
      <c r="BU402" s="526"/>
    </row>
    <row r="403">
      <c r="A403" s="522"/>
      <c r="B403" s="523"/>
      <c r="C403" s="523"/>
      <c r="D403" s="524"/>
      <c r="E403" s="524"/>
      <c r="F403" s="524"/>
      <c r="G403" s="524"/>
      <c r="H403" s="525"/>
      <c r="I403" s="544"/>
      <c r="J403" s="523"/>
      <c r="K403" s="523"/>
      <c r="L403" s="523"/>
      <c r="M403" s="524"/>
      <c r="N403" s="524"/>
      <c r="O403" s="524"/>
      <c r="P403" s="524"/>
      <c r="Q403" s="524"/>
      <c r="R403" s="524"/>
      <c r="S403" s="524"/>
      <c r="T403" s="524"/>
      <c r="U403" s="523"/>
      <c r="V403" s="524"/>
      <c r="W403" s="523"/>
      <c r="X403" s="526"/>
      <c r="Y403" s="526"/>
      <c r="Z403" s="526"/>
      <c r="AA403" s="526"/>
      <c r="AB403" s="526"/>
      <c r="AC403" s="526"/>
      <c r="AD403" s="526"/>
      <c r="AE403" s="526"/>
      <c r="AF403" s="526"/>
      <c r="AG403" s="526"/>
      <c r="AH403" s="526"/>
      <c r="AI403" s="526"/>
      <c r="AJ403" s="526"/>
      <c r="AK403" s="526"/>
      <c r="AL403" s="526"/>
      <c r="AM403" s="526"/>
      <c r="AN403" s="526"/>
      <c r="AO403" s="526"/>
      <c r="AP403" s="526"/>
      <c r="AQ403" s="526"/>
      <c r="AR403" s="526"/>
      <c r="AS403" s="526"/>
      <c r="AT403" s="526"/>
      <c r="AU403" s="526"/>
      <c r="AV403" s="526"/>
      <c r="AW403" s="526"/>
      <c r="AX403" s="526"/>
      <c r="AY403" s="526"/>
      <c r="AZ403" s="526"/>
      <c r="BA403" s="526"/>
      <c r="BB403" s="526"/>
      <c r="BC403" s="526"/>
      <c r="BD403" s="526"/>
      <c r="BE403" s="526"/>
      <c r="BF403" s="526"/>
      <c r="BG403" s="526"/>
      <c r="BH403" s="526"/>
      <c r="BI403" s="526"/>
      <c r="BJ403" s="526"/>
      <c r="BK403" s="526"/>
      <c r="BL403" s="526"/>
      <c r="BM403" s="526"/>
      <c r="BN403" s="526"/>
      <c r="BO403" s="526"/>
      <c r="BP403" s="526"/>
      <c r="BQ403" s="526"/>
      <c r="BR403" s="526"/>
      <c r="BS403" s="526"/>
      <c r="BT403" s="526"/>
      <c r="BU403" s="526"/>
    </row>
    <row r="404">
      <c r="A404" s="522"/>
      <c r="B404" s="523"/>
      <c r="C404" s="523"/>
      <c r="D404" s="524"/>
      <c r="E404" s="524"/>
      <c r="F404" s="524"/>
      <c r="G404" s="524"/>
      <c r="H404" s="525"/>
      <c r="I404" s="544"/>
      <c r="J404" s="523"/>
      <c r="K404" s="523"/>
      <c r="L404" s="523"/>
      <c r="M404" s="524"/>
      <c r="N404" s="524"/>
      <c r="O404" s="524"/>
      <c r="P404" s="524"/>
      <c r="Q404" s="524"/>
      <c r="R404" s="524"/>
      <c r="S404" s="524"/>
      <c r="T404" s="524"/>
      <c r="U404" s="523"/>
      <c r="V404" s="524"/>
      <c r="W404" s="523"/>
      <c r="X404" s="526"/>
      <c r="Y404" s="526"/>
      <c r="Z404" s="526"/>
      <c r="AA404" s="526"/>
      <c r="AB404" s="526"/>
      <c r="AC404" s="526"/>
      <c r="AD404" s="526"/>
      <c r="AE404" s="526"/>
      <c r="AF404" s="526"/>
      <c r="AG404" s="526"/>
      <c r="AH404" s="526"/>
      <c r="AI404" s="526"/>
      <c r="AJ404" s="526"/>
      <c r="AK404" s="526"/>
      <c r="AL404" s="526"/>
      <c r="AM404" s="526"/>
      <c r="AN404" s="526"/>
      <c r="AO404" s="526"/>
      <c r="AP404" s="526"/>
      <c r="AQ404" s="526"/>
      <c r="AR404" s="526"/>
      <c r="AS404" s="526"/>
      <c r="AT404" s="526"/>
      <c r="AU404" s="526"/>
      <c r="AV404" s="526"/>
      <c r="AW404" s="526"/>
      <c r="AX404" s="526"/>
      <c r="AY404" s="526"/>
      <c r="AZ404" s="526"/>
      <c r="BA404" s="526"/>
      <c r="BB404" s="526"/>
      <c r="BC404" s="526"/>
      <c r="BD404" s="526"/>
      <c r="BE404" s="526"/>
      <c r="BF404" s="526"/>
      <c r="BG404" s="526"/>
      <c r="BH404" s="526"/>
      <c r="BI404" s="526"/>
      <c r="BJ404" s="526"/>
      <c r="BK404" s="526"/>
      <c r="BL404" s="526"/>
      <c r="BM404" s="526"/>
      <c r="BN404" s="526"/>
      <c r="BO404" s="526"/>
      <c r="BP404" s="526"/>
      <c r="BQ404" s="526"/>
      <c r="BR404" s="526"/>
      <c r="BS404" s="526"/>
      <c r="BT404" s="526"/>
      <c r="BU404" s="526"/>
    </row>
    <row r="405">
      <c r="A405" s="522"/>
      <c r="B405" s="523"/>
      <c r="C405" s="523"/>
      <c r="D405" s="524"/>
      <c r="E405" s="524"/>
      <c r="F405" s="524"/>
      <c r="G405" s="524"/>
      <c r="H405" s="525"/>
      <c r="I405" s="544"/>
      <c r="J405" s="523"/>
      <c r="K405" s="523"/>
      <c r="L405" s="523"/>
      <c r="M405" s="524"/>
      <c r="N405" s="524"/>
      <c r="O405" s="524"/>
      <c r="P405" s="524"/>
      <c r="Q405" s="524"/>
      <c r="R405" s="524"/>
      <c r="S405" s="524"/>
      <c r="T405" s="524"/>
      <c r="U405" s="523"/>
      <c r="V405" s="524"/>
      <c r="W405" s="523"/>
      <c r="X405" s="526"/>
      <c r="Y405" s="526"/>
      <c r="Z405" s="526"/>
      <c r="AA405" s="526"/>
      <c r="AB405" s="526"/>
      <c r="AC405" s="526"/>
      <c r="AD405" s="526"/>
      <c r="AE405" s="526"/>
      <c r="AF405" s="526"/>
      <c r="AG405" s="526"/>
      <c r="AH405" s="526"/>
      <c r="AI405" s="526"/>
      <c r="AJ405" s="526"/>
      <c r="AK405" s="526"/>
      <c r="AL405" s="526"/>
      <c r="AM405" s="526"/>
      <c r="AN405" s="526"/>
      <c r="AO405" s="526"/>
      <c r="AP405" s="526"/>
      <c r="AQ405" s="526"/>
      <c r="AR405" s="526"/>
      <c r="AS405" s="526"/>
      <c r="AT405" s="526"/>
      <c r="AU405" s="526"/>
      <c r="AV405" s="526"/>
      <c r="AW405" s="526"/>
      <c r="AX405" s="526"/>
      <c r="AY405" s="526"/>
      <c r="AZ405" s="526"/>
      <c r="BA405" s="526"/>
      <c r="BB405" s="526"/>
      <c r="BC405" s="526"/>
      <c r="BD405" s="526"/>
      <c r="BE405" s="526"/>
      <c r="BF405" s="526"/>
      <c r="BG405" s="526"/>
      <c r="BH405" s="526"/>
      <c r="BI405" s="526"/>
      <c r="BJ405" s="526"/>
      <c r="BK405" s="526"/>
      <c r="BL405" s="526"/>
      <c r="BM405" s="526"/>
      <c r="BN405" s="526"/>
      <c r="BO405" s="526"/>
      <c r="BP405" s="526"/>
      <c r="BQ405" s="526"/>
      <c r="BR405" s="526"/>
      <c r="BS405" s="526"/>
      <c r="BT405" s="526"/>
      <c r="BU405" s="526"/>
    </row>
    <row r="406">
      <c r="A406" s="522"/>
      <c r="B406" s="523"/>
      <c r="C406" s="523"/>
      <c r="D406" s="524"/>
      <c r="E406" s="524"/>
      <c r="F406" s="524"/>
      <c r="G406" s="524"/>
      <c r="H406" s="525"/>
      <c r="I406" s="544"/>
      <c r="J406" s="523"/>
      <c r="K406" s="523"/>
      <c r="L406" s="523"/>
      <c r="M406" s="524"/>
      <c r="N406" s="524"/>
      <c r="O406" s="524"/>
      <c r="P406" s="524"/>
      <c r="Q406" s="524"/>
      <c r="R406" s="524"/>
      <c r="S406" s="524"/>
      <c r="T406" s="524"/>
      <c r="U406" s="523"/>
      <c r="V406" s="524"/>
      <c r="W406" s="523"/>
      <c r="X406" s="526"/>
      <c r="Y406" s="526"/>
      <c r="Z406" s="526"/>
      <c r="AA406" s="526"/>
      <c r="AB406" s="526"/>
      <c r="AC406" s="526"/>
      <c r="AD406" s="526"/>
      <c r="AE406" s="526"/>
      <c r="AF406" s="526"/>
      <c r="AG406" s="526"/>
      <c r="AH406" s="526"/>
      <c r="AI406" s="526"/>
      <c r="AJ406" s="526"/>
      <c r="AK406" s="526"/>
      <c r="AL406" s="526"/>
      <c r="AM406" s="526"/>
      <c r="AN406" s="526"/>
      <c r="AO406" s="526"/>
      <c r="AP406" s="526"/>
      <c r="AQ406" s="526"/>
      <c r="AR406" s="526"/>
      <c r="AS406" s="526"/>
      <c r="AT406" s="526"/>
      <c r="AU406" s="526"/>
      <c r="AV406" s="526"/>
      <c r="AW406" s="526"/>
      <c r="AX406" s="526"/>
      <c r="AY406" s="526"/>
      <c r="AZ406" s="526"/>
      <c r="BA406" s="526"/>
      <c r="BB406" s="526"/>
      <c r="BC406" s="526"/>
      <c r="BD406" s="526"/>
      <c r="BE406" s="526"/>
      <c r="BF406" s="526"/>
      <c r="BG406" s="526"/>
      <c r="BH406" s="526"/>
      <c r="BI406" s="526"/>
      <c r="BJ406" s="526"/>
      <c r="BK406" s="526"/>
      <c r="BL406" s="526"/>
      <c r="BM406" s="526"/>
      <c r="BN406" s="526"/>
      <c r="BO406" s="526"/>
      <c r="BP406" s="526"/>
      <c r="BQ406" s="526"/>
      <c r="BR406" s="526"/>
      <c r="BS406" s="526"/>
      <c r="BT406" s="526"/>
      <c r="BU406" s="526"/>
    </row>
    <row r="407">
      <c r="A407" s="522"/>
      <c r="B407" s="523"/>
      <c r="C407" s="523"/>
      <c r="D407" s="524"/>
      <c r="E407" s="524"/>
      <c r="F407" s="524"/>
      <c r="G407" s="524"/>
      <c r="H407" s="525"/>
      <c r="I407" s="544"/>
      <c r="J407" s="523"/>
      <c r="K407" s="523"/>
      <c r="L407" s="523"/>
      <c r="M407" s="524"/>
      <c r="N407" s="524"/>
      <c r="O407" s="524"/>
      <c r="P407" s="524"/>
      <c r="Q407" s="524"/>
      <c r="R407" s="524"/>
      <c r="S407" s="524"/>
      <c r="T407" s="524"/>
      <c r="U407" s="523"/>
      <c r="V407" s="524"/>
      <c r="W407" s="523"/>
      <c r="X407" s="526"/>
      <c r="Y407" s="526"/>
      <c r="Z407" s="526"/>
      <c r="AA407" s="526"/>
      <c r="AB407" s="526"/>
      <c r="AC407" s="526"/>
      <c r="AD407" s="526"/>
      <c r="AE407" s="526"/>
      <c r="AF407" s="526"/>
      <c r="AG407" s="526"/>
      <c r="AH407" s="526"/>
      <c r="AI407" s="526"/>
      <c r="AJ407" s="526"/>
      <c r="AK407" s="526"/>
      <c r="AL407" s="526"/>
      <c r="AM407" s="526"/>
      <c r="AN407" s="526"/>
      <c r="AO407" s="526"/>
      <c r="AP407" s="526"/>
      <c r="AQ407" s="526"/>
      <c r="AR407" s="526"/>
      <c r="AS407" s="526"/>
      <c r="AT407" s="526"/>
      <c r="AU407" s="526"/>
      <c r="AV407" s="526"/>
      <c r="AW407" s="526"/>
      <c r="AX407" s="526"/>
      <c r="AY407" s="526"/>
      <c r="AZ407" s="526"/>
      <c r="BA407" s="526"/>
      <c r="BB407" s="526"/>
      <c r="BC407" s="526"/>
      <c r="BD407" s="526"/>
      <c r="BE407" s="526"/>
      <c r="BF407" s="526"/>
      <c r="BG407" s="526"/>
      <c r="BH407" s="526"/>
      <c r="BI407" s="526"/>
      <c r="BJ407" s="526"/>
      <c r="BK407" s="526"/>
      <c r="BL407" s="526"/>
      <c r="BM407" s="526"/>
      <c r="BN407" s="526"/>
      <c r="BO407" s="526"/>
      <c r="BP407" s="526"/>
      <c r="BQ407" s="526"/>
      <c r="BR407" s="526"/>
      <c r="BS407" s="526"/>
      <c r="BT407" s="526"/>
      <c r="BU407" s="526"/>
    </row>
    <row r="408">
      <c r="A408" s="522"/>
      <c r="B408" s="523"/>
      <c r="C408" s="523"/>
      <c r="D408" s="524"/>
      <c r="E408" s="524"/>
      <c r="F408" s="524"/>
      <c r="G408" s="524"/>
      <c r="H408" s="525"/>
      <c r="I408" s="544"/>
      <c r="J408" s="523"/>
      <c r="K408" s="523"/>
      <c r="L408" s="523"/>
      <c r="M408" s="524"/>
      <c r="N408" s="524"/>
      <c r="O408" s="524"/>
      <c r="P408" s="524"/>
      <c r="Q408" s="524"/>
      <c r="R408" s="524"/>
      <c r="S408" s="524"/>
      <c r="T408" s="524"/>
      <c r="U408" s="523"/>
      <c r="V408" s="524"/>
      <c r="W408" s="523"/>
      <c r="X408" s="526"/>
      <c r="Y408" s="526"/>
      <c r="Z408" s="526"/>
      <c r="AA408" s="526"/>
      <c r="AB408" s="526"/>
      <c r="AC408" s="526"/>
      <c r="AD408" s="526"/>
      <c r="AE408" s="526"/>
      <c r="AF408" s="526"/>
      <c r="AG408" s="526"/>
      <c r="AH408" s="526"/>
      <c r="AI408" s="526"/>
      <c r="AJ408" s="526"/>
      <c r="AK408" s="526"/>
      <c r="AL408" s="526"/>
      <c r="AM408" s="526"/>
      <c r="AN408" s="526"/>
      <c r="AO408" s="526"/>
      <c r="AP408" s="526"/>
      <c r="AQ408" s="526"/>
      <c r="AR408" s="526"/>
      <c r="AS408" s="526"/>
      <c r="AT408" s="526"/>
      <c r="AU408" s="526"/>
      <c r="AV408" s="526"/>
      <c r="AW408" s="526"/>
      <c r="AX408" s="526"/>
      <c r="AY408" s="526"/>
      <c r="AZ408" s="526"/>
      <c r="BA408" s="526"/>
      <c r="BB408" s="526"/>
      <c r="BC408" s="526"/>
      <c r="BD408" s="526"/>
      <c r="BE408" s="526"/>
      <c r="BF408" s="526"/>
      <c r="BG408" s="526"/>
      <c r="BH408" s="526"/>
      <c r="BI408" s="526"/>
      <c r="BJ408" s="526"/>
      <c r="BK408" s="526"/>
      <c r="BL408" s="526"/>
      <c r="BM408" s="526"/>
      <c r="BN408" s="526"/>
      <c r="BO408" s="526"/>
      <c r="BP408" s="526"/>
      <c r="BQ408" s="526"/>
      <c r="BR408" s="526"/>
      <c r="BS408" s="526"/>
      <c r="BT408" s="526"/>
      <c r="BU408" s="526"/>
    </row>
    <row r="409">
      <c r="A409" s="522"/>
      <c r="B409" s="523"/>
      <c r="C409" s="523"/>
      <c r="D409" s="524"/>
      <c r="E409" s="524"/>
      <c r="F409" s="524"/>
      <c r="G409" s="524"/>
      <c r="H409" s="525"/>
      <c r="I409" s="544"/>
      <c r="J409" s="523"/>
      <c r="K409" s="523"/>
      <c r="L409" s="523"/>
      <c r="M409" s="524"/>
      <c r="N409" s="524"/>
      <c r="O409" s="524"/>
      <c r="P409" s="524"/>
      <c r="Q409" s="524"/>
      <c r="R409" s="524"/>
      <c r="S409" s="524"/>
      <c r="T409" s="524"/>
      <c r="U409" s="523"/>
      <c r="V409" s="524"/>
      <c r="W409" s="523"/>
      <c r="X409" s="526"/>
      <c r="Y409" s="526"/>
      <c r="Z409" s="526"/>
      <c r="AA409" s="526"/>
      <c r="AB409" s="526"/>
      <c r="AC409" s="526"/>
      <c r="AD409" s="526"/>
      <c r="AE409" s="526"/>
      <c r="AF409" s="526"/>
      <c r="AG409" s="526"/>
      <c r="AH409" s="526"/>
      <c r="AI409" s="526"/>
      <c r="AJ409" s="526"/>
      <c r="AK409" s="526"/>
      <c r="AL409" s="526"/>
      <c r="AM409" s="526"/>
      <c r="AN409" s="526"/>
      <c r="AO409" s="526"/>
      <c r="AP409" s="526"/>
      <c r="AQ409" s="526"/>
      <c r="AR409" s="526"/>
      <c r="AS409" s="526"/>
      <c r="AT409" s="526"/>
      <c r="AU409" s="526"/>
      <c r="AV409" s="526"/>
      <c r="AW409" s="526"/>
      <c r="AX409" s="526"/>
      <c r="AY409" s="526"/>
      <c r="AZ409" s="526"/>
      <c r="BA409" s="526"/>
      <c r="BB409" s="526"/>
      <c r="BC409" s="526"/>
      <c r="BD409" s="526"/>
      <c r="BE409" s="526"/>
      <c r="BF409" s="526"/>
      <c r="BG409" s="526"/>
      <c r="BH409" s="526"/>
      <c r="BI409" s="526"/>
      <c r="BJ409" s="526"/>
      <c r="BK409" s="526"/>
      <c r="BL409" s="526"/>
      <c r="BM409" s="526"/>
      <c r="BN409" s="526"/>
      <c r="BO409" s="526"/>
      <c r="BP409" s="526"/>
      <c r="BQ409" s="526"/>
      <c r="BR409" s="526"/>
      <c r="BS409" s="526"/>
      <c r="BT409" s="526"/>
      <c r="BU409" s="526"/>
    </row>
    <row r="410">
      <c r="A410" s="522"/>
      <c r="B410" s="523"/>
      <c r="C410" s="523"/>
      <c r="D410" s="524"/>
      <c r="E410" s="524"/>
      <c r="F410" s="524"/>
      <c r="G410" s="524"/>
      <c r="H410" s="525"/>
      <c r="I410" s="544"/>
      <c r="J410" s="523"/>
      <c r="K410" s="523"/>
      <c r="L410" s="523"/>
      <c r="M410" s="524"/>
      <c r="N410" s="524"/>
      <c r="O410" s="524"/>
      <c r="P410" s="524"/>
      <c r="Q410" s="524"/>
      <c r="R410" s="524"/>
      <c r="S410" s="524"/>
      <c r="T410" s="524"/>
      <c r="U410" s="523"/>
      <c r="V410" s="524"/>
      <c r="W410" s="523"/>
      <c r="X410" s="526"/>
      <c r="Y410" s="526"/>
      <c r="Z410" s="526"/>
      <c r="AA410" s="526"/>
      <c r="AB410" s="526"/>
      <c r="AC410" s="526"/>
      <c r="AD410" s="526"/>
      <c r="AE410" s="526"/>
      <c r="AF410" s="526"/>
      <c r="AG410" s="526"/>
      <c r="AH410" s="526"/>
      <c r="AI410" s="526"/>
      <c r="AJ410" s="526"/>
      <c r="AK410" s="526"/>
      <c r="AL410" s="526"/>
      <c r="AM410" s="526"/>
      <c r="AN410" s="526"/>
      <c r="AO410" s="526"/>
      <c r="AP410" s="526"/>
      <c r="AQ410" s="526"/>
      <c r="AR410" s="526"/>
      <c r="AS410" s="526"/>
      <c r="AT410" s="526"/>
      <c r="AU410" s="526"/>
      <c r="AV410" s="526"/>
      <c r="AW410" s="526"/>
      <c r="AX410" s="526"/>
      <c r="AY410" s="526"/>
      <c r="AZ410" s="526"/>
      <c r="BA410" s="526"/>
      <c r="BB410" s="526"/>
      <c r="BC410" s="526"/>
      <c r="BD410" s="526"/>
      <c r="BE410" s="526"/>
      <c r="BF410" s="526"/>
      <c r="BG410" s="526"/>
      <c r="BH410" s="526"/>
      <c r="BI410" s="526"/>
      <c r="BJ410" s="526"/>
      <c r="BK410" s="526"/>
      <c r="BL410" s="526"/>
      <c r="BM410" s="526"/>
      <c r="BN410" s="526"/>
      <c r="BO410" s="526"/>
      <c r="BP410" s="526"/>
      <c r="BQ410" s="526"/>
      <c r="BR410" s="526"/>
      <c r="BS410" s="526"/>
      <c r="BT410" s="526"/>
      <c r="BU410" s="526"/>
    </row>
    <row r="411">
      <c r="A411" s="522"/>
      <c r="B411" s="523"/>
      <c r="C411" s="523"/>
      <c r="D411" s="524"/>
      <c r="E411" s="524"/>
      <c r="F411" s="524"/>
      <c r="G411" s="524"/>
      <c r="H411" s="525"/>
      <c r="I411" s="544"/>
      <c r="J411" s="523"/>
      <c r="K411" s="523"/>
      <c r="L411" s="523"/>
      <c r="M411" s="524"/>
      <c r="N411" s="524"/>
      <c r="O411" s="524"/>
      <c r="P411" s="524"/>
      <c r="Q411" s="524"/>
      <c r="R411" s="524"/>
      <c r="S411" s="524"/>
      <c r="T411" s="524"/>
      <c r="U411" s="523"/>
      <c r="V411" s="524"/>
      <c r="W411" s="523"/>
      <c r="X411" s="526"/>
      <c r="Y411" s="526"/>
      <c r="Z411" s="526"/>
      <c r="AA411" s="526"/>
      <c r="AB411" s="526"/>
      <c r="AC411" s="526"/>
      <c r="AD411" s="526"/>
      <c r="AE411" s="526"/>
      <c r="AF411" s="526"/>
      <c r="AG411" s="526"/>
      <c r="AH411" s="526"/>
      <c r="AI411" s="526"/>
      <c r="AJ411" s="526"/>
      <c r="AK411" s="526"/>
      <c r="AL411" s="526"/>
      <c r="AM411" s="526"/>
      <c r="AN411" s="526"/>
      <c r="AO411" s="526"/>
      <c r="AP411" s="526"/>
      <c r="AQ411" s="526"/>
      <c r="AR411" s="526"/>
      <c r="AS411" s="526"/>
      <c r="AT411" s="526"/>
      <c r="AU411" s="526"/>
      <c r="AV411" s="526"/>
      <c r="AW411" s="526"/>
      <c r="AX411" s="526"/>
      <c r="AY411" s="526"/>
      <c r="AZ411" s="526"/>
      <c r="BA411" s="526"/>
      <c r="BB411" s="526"/>
      <c r="BC411" s="526"/>
      <c r="BD411" s="526"/>
      <c r="BE411" s="526"/>
      <c r="BF411" s="526"/>
      <c r="BG411" s="526"/>
      <c r="BH411" s="526"/>
      <c r="BI411" s="526"/>
      <c r="BJ411" s="526"/>
      <c r="BK411" s="526"/>
      <c r="BL411" s="526"/>
      <c r="BM411" s="526"/>
      <c r="BN411" s="526"/>
      <c r="BO411" s="526"/>
      <c r="BP411" s="526"/>
      <c r="BQ411" s="526"/>
      <c r="BR411" s="526"/>
      <c r="BS411" s="526"/>
      <c r="BT411" s="526"/>
      <c r="BU411" s="526"/>
    </row>
    <row r="412">
      <c r="A412" s="522"/>
      <c r="B412" s="523"/>
      <c r="C412" s="523"/>
      <c r="D412" s="524"/>
      <c r="E412" s="524"/>
      <c r="F412" s="524"/>
      <c r="G412" s="524"/>
      <c r="H412" s="525"/>
      <c r="I412" s="544"/>
      <c r="J412" s="523"/>
      <c r="K412" s="523"/>
      <c r="L412" s="523"/>
      <c r="M412" s="524"/>
      <c r="N412" s="524"/>
      <c r="O412" s="524"/>
      <c r="P412" s="524"/>
      <c r="Q412" s="524"/>
      <c r="R412" s="524"/>
      <c r="S412" s="524"/>
      <c r="T412" s="524"/>
      <c r="U412" s="523"/>
      <c r="V412" s="524"/>
      <c r="W412" s="523"/>
      <c r="X412" s="526"/>
      <c r="Y412" s="526"/>
      <c r="Z412" s="526"/>
      <c r="AA412" s="526"/>
      <c r="AB412" s="526"/>
      <c r="AC412" s="526"/>
      <c r="AD412" s="526"/>
      <c r="AE412" s="526"/>
      <c r="AF412" s="526"/>
      <c r="AG412" s="526"/>
      <c r="AH412" s="526"/>
      <c r="AI412" s="526"/>
      <c r="AJ412" s="526"/>
      <c r="AK412" s="526"/>
      <c r="AL412" s="526"/>
      <c r="AM412" s="526"/>
      <c r="AN412" s="526"/>
      <c r="AO412" s="526"/>
      <c r="AP412" s="526"/>
      <c r="AQ412" s="526"/>
      <c r="AR412" s="526"/>
      <c r="AS412" s="526"/>
      <c r="AT412" s="526"/>
      <c r="AU412" s="526"/>
      <c r="AV412" s="526"/>
      <c r="AW412" s="526"/>
      <c r="AX412" s="526"/>
      <c r="AY412" s="526"/>
      <c r="AZ412" s="526"/>
      <c r="BA412" s="526"/>
      <c r="BB412" s="526"/>
      <c r="BC412" s="526"/>
      <c r="BD412" s="526"/>
      <c r="BE412" s="526"/>
      <c r="BF412" s="526"/>
      <c r="BG412" s="526"/>
      <c r="BH412" s="526"/>
      <c r="BI412" s="526"/>
      <c r="BJ412" s="526"/>
      <c r="BK412" s="526"/>
      <c r="BL412" s="526"/>
      <c r="BM412" s="526"/>
      <c r="BN412" s="526"/>
      <c r="BO412" s="526"/>
      <c r="BP412" s="526"/>
      <c r="BQ412" s="526"/>
      <c r="BR412" s="526"/>
      <c r="BS412" s="526"/>
      <c r="BT412" s="526"/>
      <c r="BU412" s="526"/>
    </row>
    <row r="413">
      <c r="A413" s="522"/>
      <c r="B413" s="523"/>
      <c r="C413" s="523"/>
      <c r="D413" s="524"/>
      <c r="E413" s="524"/>
      <c r="F413" s="524"/>
      <c r="G413" s="524"/>
      <c r="H413" s="525"/>
      <c r="I413" s="544"/>
      <c r="J413" s="523"/>
      <c r="K413" s="523"/>
      <c r="L413" s="523"/>
      <c r="M413" s="524"/>
      <c r="N413" s="524"/>
      <c r="O413" s="524"/>
      <c r="P413" s="524"/>
      <c r="Q413" s="524"/>
      <c r="R413" s="524"/>
      <c r="S413" s="524"/>
      <c r="T413" s="524"/>
      <c r="U413" s="523"/>
      <c r="V413" s="524"/>
      <c r="W413" s="523"/>
      <c r="X413" s="526"/>
      <c r="Y413" s="526"/>
      <c r="Z413" s="526"/>
      <c r="AA413" s="526"/>
      <c r="AB413" s="526"/>
      <c r="AC413" s="526"/>
      <c r="AD413" s="526"/>
      <c r="AE413" s="526"/>
      <c r="AF413" s="526"/>
      <c r="AG413" s="526"/>
      <c r="AH413" s="526"/>
      <c r="AI413" s="526"/>
      <c r="AJ413" s="526"/>
      <c r="AK413" s="526"/>
      <c r="AL413" s="526"/>
      <c r="AM413" s="526"/>
      <c r="AN413" s="526"/>
      <c r="AO413" s="526"/>
      <c r="AP413" s="526"/>
      <c r="AQ413" s="526"/>
      <c r="AR413" s="526"/>
      <c r="AS413" s="526"/>
      <c r="AT413" s="526"/>
      <c r="AU413" s="526"/>
      <c r="AV413" s="526"/>
      <c r="AW413" s="526"/>
      <c r="AX413" s="526"/>
      <c r="AY413" s="526"/>
      <c r="AZ413" s="526"/>
      <c r="BA413" s="526"/>
      <c r="BB413" s="526"/>
      <c r="BC413" s="526"/>
      <c r="BD413" s="526"/>
      <c r="BE413" s="526"/>
      <c r="BF413" s="526"/>
      <c r="BG413" s="526"/>
      <c r="BH413" s="526"/>
      <c r="BI413" s="526"/>
      <c r="BJ413" s="526"/>
      <c r="BK413" s="526"/>
      <c r="BL413" s="526"/>
      <c r="BM413" s="526"/>
      <c r="BN413" s="526"/>
      <c r="BO413" s="526"/>
      <c r="BP413" s="526"/>
      <c r="BQ413" s="526"/>
      <c r="BR413" s="526"/>
      <c r="BS413" s="526"/>
      <c r="BT413" s="526"/>
      <c r="BU413" s="526"/>
    </row>
    <row r="414">
      <c r="A414" s="522"/>
      <c r="B414" s="523"/>
      <c r="C414" s="523"/>
      <c r="D414" s="524"/>
      <c r="E414" s="524"/>
      <c r="F414" s="524"/>
      <c r="G414" s="524"/>
      <c r="H414" s="525"/>
      <c r="I414" s="544"/>
      <c r="J414" s="523"/>
      <c r="K414" s="523"/>
      <c r="L414" s="523"/>
      <c r="M414" s="524"/>
      <c r="N414" s="524"/>
      <c r="O414" s="524"/>
      <c r="P414" s="524"/>
      <c r="Q414" s="524"/>
      <c r="R414" s="524"/>
      <c r="S414" s="524"/>
      <c r="T414" s="524"/>
      <c r="U414" s="523"/>
      <c r="V414" s="524"/>
      <c r="W414" s="523"/>
      <c r="X414" s="526"/>
      <c r="Y414" s="526"/>
      <c r="Z414" s="526"/>
      <c r="AA414" s="526"/>
      <c r="AB414" s="526"/>
      <c r="AC414" s="526"/>
      <c r="AD414" s="526"/>
      <c r="AE414" s="526"/>
      <c r="AF414" s="526"/>
      <c r="AG414" s="526"/>
      <c r="AH414" s="526"/>
      <c r="AI414" s="526"/>
      <c r="AJ414" s="526"/>
      <c r="AK414" s="526"/>
      <c r="AL414" s="526"/>
      <c r="AM414" s="526"/>
      <c r="AN414" s="526"/>
      <c r="AO414" s="526"/>
      <c r="AP414" s="526"/>
      <c r="AQ414" s="526"/>
      <c r="AR414" s="526"/>
      <c r="AS414" s="526"/>
      <c r="AT414" s="526"/>
      <c r="AU414" s="526"/>
      <c r="AV414" s="526"/>
      <c r="AW414" s="526"/>
      <c r="AX414" s="526"/>
      <c r="AY414" s="526"/>
      <c r="AZ414" s="526"/>
      <c r="BA414" s="526"/>
      <c r="BB414" s="526"/>
      <c r="BC414" s="526"/>
      <c r="BD414" s="526"/>
      <c r="BE414" s="526"/>
      <c r="BF414" s="526"/>
      <c r="BG414" s="526"/>
      <c r="BH414" s="526"/>
      <c r="BI414" s="526"/>
      <c r="BJ414" s="526"/>
      <c r="BK414" s="526"/>
      <c r="BL414" s="526"/>
      <c r="BM414" s="526"/>
      <c r="BN414" s="526"/>
      <c r="BO414" s="526"/>
      <c r="BP414" s="526"/>
      <c r="BQ414" s="526"/>
      <c r="BR414" s="526"/>
      <c r="BS414" s="526"/>
      <c r="BT414" s="526"/>
      <c r="BU414" s="526"/>
    </row>
    <row r="415">
      <c r="A415" s="522"/>
      <c r="B415" s="523"/>
      <c r="C415" s="523"/>
      <c r="D415" s="524"/>
      <c r="E415" s="524"/>
      <c r="F415" s="524"/>
      <c r="G415" s="524"/>
      <c r="H415" s="525"/>
      <c r="I415" s="544"/>
      <c r="J415" s="523"/>
      <c r="K415" s="523"/>
      <c r="L415" s="523"/>
      <c r="M415" s="524"/>
      <c r="N415" s="524"/>
      <c r="O415" s="524"/>
      <c r="P415" s="524"/>
      <c r="Q415" s="524"/>
      <c r="R415" s="524"/>
      <c r="S415" s="524"/>
      <c r="T415" s="524"/>
      <c r="U415" s="523"/>
      <c r="V415" s="524"/>
      <c r="W415" s="523"/>
      <c r="X415" s="526"/>
      <c r="Y415" s="526"/>
      <c r="Z415" s="526"/>
      <c r="AA415" s="526"/>
      <c r="AB415" s="526"/>
      <c r="AC415" s="526"/>
      <c r="AD415" s="526"/>
      <c r="AE415" s="526"/>
      <c r="AF415" s="526"/>
      <c r="AG415" s="526"/>
      <c r="AH415" s="526"/>
      <c r="AI415" s="526"/>
      <c r="AJ415" s="526"/>
      <c r="AK415" s="526"/>
      <c r="AL415" s="526"/>
      <c r="AM415" s="526"/>
      <c r="AN415" s="526"/>
      <c r="AO415" s="526"/>
      <c r="AP415" s="526"/>
      <c r="AQ415" s="526"/>
      <c r="AR415" s="526"/>
      <c r="AS415" s="526"/>
      <c r="AT415" s="526"/>
      <c r="AU415" s="526"/>
      <c r="AV415" s="526"/>
      <c r="AW415" s="526"/>
      <c r="AX415" s="526"/>
      <c r="AY415" s="526"/>
      <c r="AZ415" s="526"/>
      <c r="BA415" s="526"/>
      <c r="BB415" s="526"/>
      <c r="BC415" s="526"/>
      <c r="BD415" s="526"/>
      <c r="BE415" s="526"/>
      <c r="BF415" s="526"/>
      <c r="BG415" s="526"/>
      <c r="BH415" s="526"/>
      <c r="BI415" s="526"/>
      <c r="BJ415" s="526"/>
      <c r="BK415" s="526"/>
      <c r="BL415" s="526"/>
      <c r="BM415" s="526"/>
      <c r="BN415" s="526"/>
      <c r="BO415" s="526"/>
      <c r="BP415" s="526"/>
      <c r="BQ415" s="526"/>
      <c r="BR415" s="526"/>
      <c r="BS415" s="526"/>
      <c r="BT415" s="526"/>
      <c r="BU415" s="526"/>
    </row>
    <row r="416">
      <c r="A416" s="522"/>
      <c r="B416" s="523"/>
      <c r="C416" s="523"/>
      <c r="D416" s="524"/>
      <c r="E416" s="524"/>
      <c r="F416" s="524"/>
      <c r="G416" s="524"/>
      <c r="H416" s="525"/>
      <c r="I416" s="544"/>
      <c r="J416" s="523"/>
      <c r="K416" s="523"/>
      <c r="L416" s="523"/>
      <c r="M416" s="524"/>
      <c r="N416" s="524"/>
      <c r="O416" s="524"/>
      <c r="P416" s="524"/>
      <c r="Q416" s="524"/>
      <c r="R416" s="524"/>
      <c r="S416" s="524"/>
      <c r="T416" s="524"/>
      <c r="U416" s="523"/>
      <c r="V416" s="524"/>
      <c r="W416" s="523"/>
      <c r="X416" s="526"/>
      <c r="Y416" s="526"/>
      <c r="Z416" s="526"/>
      <c r="AA416" s="526"/>
      <c r="AB416" s="526"/>
      <c r="AC416" s="526"/>
      <c r="AD416" s="526"/>
      <c r="AE416" s="526"/>
      <c r="AF416" s="526"/>
      <c r="AG416" s="526"/>
      <c r="AH416" s="526"/>
      <c r="AI416" s="526"/>
      <c r="AJ416" s="526"/>
      <c r="AK416" s="526"/>
      <c r="AL416" s="526"/>
      <c r="AM416" s="526"/>
      <c r="AN416" s="526"/>
      <c r="AO416" s="526"/>
      <c r="AP416" s="526"/>
      <c r="AQ416" s="526"/>
      <c r="AR416" s="526"/>
      <c r="AS416" s="526"/>
      <c r="AT416" s="526"/>
      <c r="AU416" s="526"/>
      <c r="AV416" s="526"/>
      <c r="AW416" s="526"/>
      <c r="AX416" s="526"/>
      <c r="AY416" s="526"/>
      <c r="AZ416" s="526"/>
      <c r="BA416" s="526"/>
      <c r="BB416" s="526"/>
      <c r="BC416" s="526"/>
      <c r="BD416" s="526"/>
      <c r="BE416" s="526"/>
      <c r="BF416" s="526"/>
      <c r="BG416" s="526"/>
      <c r="BH416" s="526"/>
      <c r="BI416" s="526"/>
      <c r="BJ416" s="526"/>
      <c r="BK416" s="526"/>
      <c r="BL416" s="526"/>
      <c r="BM416" s="526"/>
      <c r="BN416" s="526"/>
      <c r="BO416" s="526"/>
      <c r="BP416" s="526"/>
      <c r="BQ416" s="526"/>
      <c r="BR416" s="526"/>
      <c r="BS416" s="526"/>
      <c r="BT416" s="526"/>
      <c r="BU416" s="526"/>
    </row>
    <row r="417">
      <c r="A417" s="522"/>
      <c r="B417" s="523"/>
      <c r="C417" s="523"/>
      <c r="D417" s="524"/>
      <c r="E417" s="524"/>
      <c r="F417" s="524"/>
      <c r="G417" s="524"/>
      <c r="H417" s="525"/>
      <c r="I417" s="544"/>
      <c r="J417" s="523"/>
      <c r="K417" s="523"/>
      <c r="L417" s="523"/>
      <c r="M417" s="524"/>
      <c r="N417" s="524"/>
      <c r="O417" s="524"/>
      <c r="P417" s="524"/>
      <c r="Q417" s="524"/>
      <c r="R417" s="524"/>
      <c r="S417" s="524"/>
      <c r="T417" s="524"/>
      <c r="U417" s="523"/>
      <c r="V417" s="524"/>
      <c r="W417" s="523"/>
      <c r="X417" s="526"/>
      <c r="Y417" s="526"/>
      <c r="Z417" s="526"/>
      <c r="AA417" s="526"/>
      <c r="AB417" s="526"/>
      <c r="AC417" s="526"/>
      <c r="AD417" s="526"/>
      <c r="AE417" s="526"/>
      <c r="AF417" s="526"/>
      <c r="AG417" s="526"/>
      <c r="AH417" s="526"/>
      <c r="AI417" s="526"/>
      <c r="AJ417" s="526"/>
      <c r="AK417" s="526"/>
      <c r="AL417" s="526"/>
      <c r="AM417" s="526"/>
      <c r="AN417" s="526"/>
      <c r="AO417" s="526"/>
      <c r="AP417" s="526"/>
      <c r="AQ417" s="526"/>
      <c r="AR417" s="526"/>
      <c r="AS417" s="526"/>
      <c r="AT417" s="526"/>
      <c r="AU417" s="526"/>
      <c r="AV417" s="526"/>
      <c r="AW417" s="526"/>
      <c r="AX417" s="526"/>
      <c r="AY417" s="526"/>
      <c r="AZ417" s="526"/>
      <c r="BA417" s="526"/>
      <c r="BB417" s="526"/>
      <c r="BC417" s="526"/>
      <c r="BD417" s="526"/>
      <c r="BE417" s="526"/>
      <c r="BF417" s="526"/>
      <c r="BG417" s="526"/>
      <c r="BH417" s="526"/>
      <c r="BI417" s="526"/>
      <c r="BJ417" s="526"/>
      <c r="BK417" s="526"/>
      <c r="BL417" s="526"/>
      <c r="BM417" s="526"/>
      <c r="BN417" s="526"/>
      <c r="BO417" s="526"/>
      <c r="BP417" s="526"/>
      <c r="BQ417" s="526"/>
      <c r="BR417" s="526"/>
      <c r="BS417" s="526"/>
      <c r="BT417" s="526"/>
      <c r="BU417" s="526"/>
    </row>
    <row r="418">
      <c r="A418" s="522"/>
      <c r="B418" s="523"/>
      <c r="C418" s="523"/>
      <c r="D418" s="524"/>
      <c r="E418" s="524"/>
      <c r="F418" s="524"/>
      <c r="G418" s="524"/>
      <c r="H418" s="525"/>
      <c r="I418" s="544"/>
      <c r="J418" s="523"/>
      <c r="K418" s="523"/>
      <c r="L418" s="523"/>
      <c r="M418" s="524"/>
      <c r="N418" s="524"/>
      <c r="O418" s="524"/>
      <c r="P418" s="524"/>
      <c r="Q418" s="524"/>
      <c r="R418" s="524"/>
      <c r="S418" s="524"/>
      <c r="T418" s="524"/>
      <c r="U418" s="523"/>
      <c r="V418" s="524"/>
      <c r="W418" s="523"/>
      <c r="X418" s="526"/>
      <c r="Y418" s="526"/>
      <c r="Z418" s="526"/>
      <c r="AA418" s="526"/>
      <c r="AB418" s="526"/>
      <c r="AC418" s="526"/>
      <c r="AD418" s="526"/>
      <c r="AE418" s="526"/>
      <c r="AF418" s="526"/>
      <c r="AG418" s="526"/>
      <c r="AH418" s="526"/>
      <c r="AI418" s="526"/>
      <c r="AJ418" s="526"/>
      <c r="AK418" s="526"/>
      <c r="AL418" s="526"/>
      <c r="AM418" s="526"/>
      <c r="AN418" s="526"/>
      <c r="AO418" s="526"/>
      <c r="AP418" s="526"/>
      <c r="AQ418" s="526"/>
      <c r="AR418" s="526"/>
      <c r="AS418" s="526"/>
      <c r="AT418" s="526"/>
      <c r="AU418" s="526"/>
      <c r="AV418" s="526"/>
      <c r="AW418" s="526"/>
      <c r="AX418" s="526"/>
      <c r="AY418" s="526"/>
      <c r="AZ418" s="526"/>
      <c r="BA418" s="526"/>
      <c r="BB418" s="526"/>
      <c r="BC418" s="526"/>
      <c r="BD418" s="526"/>
      <c r="BE418" s="526"/>
      <c r="BF418" s="526"/>
      <c r="BG418" s="526"/>
      <c r="BH418" s="526"/>
      <c r="BI418" s="526"/>
      <c r="BJ418" s="526"/>
      <c r="BK418" s="526"/>
      <c r="BL418" s="526"/>
      <c r="BM418" s="526"/>
      <c r="BN418" s="526"/>
      <c r="BO418" s="526"/>
      <c r="BP418" s="526"/>
      <c r="BQ418" s="526"/>
      <c r="BR418" s="526"/>
      <c r="BS418" s="526"/>
      <c r="BT418" s="526"/>
      <c r="BU418" s="526"/>
    </row>
    <row r="419">
      <c r="A419" s="522"/>
      <c r="B419" s="523"/>
      <c r="C419" s="523"/>
      <c r="D419" s="524"/>
      <c r="E419" s="524"/>
      <c r="F419" s="524"/>
      <c r="G419" s="524"/>
      <c r="H419" s="525"/>
      <c r="I419" s="544"/>
      <c r="J419" s="523"/>
      <c r="K419" s="523"/>
      <c r="L419" s="523"/>
      <c r="M419" s="524"/>
      <c r="N419" s="524"/>
      <c r="O419" s="524"/>
      <c r="P419" s="524"/>
      <c r="Q419" s="524"/>
      <c r="R419" s="524"/>
      <c r="S419" s="524"/>
      <c r="T419" s="524"/>
      <c r="U419" s="523"/>
      <c r="V419" s="524"/>
      <c r="W419" s="523"/>
      <c r="X419" s="526"/>
      <c r="Y419" s="526"/>
      <c r="Z419" s="526"/>
      <c r="AA419" s="526"/>
      <c r="AB419" s="526"/>
      <c r="AC419" s="526"/>
      <c r="AD419" s="526"/>
      <c r="AE419" s="526"/>
      <c r="AF419" s="526"/>
      <c r="AG419" s="526"/>
      <c r="AH419" s="526"/>
      <c r="AI419" s="526"/>
      <c r="AJ419" s="526"/>
      <c r="AK419" s="526"/>
      <c r="AL419" s="526"/>
      <c r="AM419" s="526"/>
      <c r="AN419" s="526"/>
      <c r="AO419" s="526"/>
      <c r="AP419" s="526"/>
      <c r="AQ419" s="526"/>
      <c r="AR419" s="526"/>
      <c r="AS419" s="526"/>
      <c r="AT419" s="526"/>
      <c r="AU419" s="526"/>
      <c r="AV419" s="526"/>
      <c r="AW419" s="526"/>
      <c r="AX419" s="526"/>
      <c r="AY419" s="526"/>
      <c r="AZ419" s="526"/>
      <c r="BA419" s="526"/>
      <c r="BB419" s="526"/>
      <c r="BC419" s="526"/>
      <c r="BD419" s="526"/>
      <c r="BE419" s="526"/>
      <c r="BF419" s="526"/>
      <c r="BG419" s="526"/>
      <c r="BH419" s="526"/>
      <c r="BI419" s="526"/>
      <c r="BJ419" s="526"/>
      <c r="BK419" s="526"/>
      <c r="BL419" s="526"/>
      <c r="BM419" s="526"/>
      <c r="BN419" s="526"/>
      <c r="BO419" s="526"/>
      <c r="BP419" s="526"/>
      <c r="BQ419" s="526"/>
      <c r="BR419" s="526"/>
      <c r="BS419" s="526"/>
      <c r="BT419" s="526"/>
      <c r="BU419" s="526"/>
    </row>
    <row r="420">
      <c r="A420" s="522"/>
      <c r="B420" s="523"/>
      <c r="C420" s="523"/>
      <c r="D420" s="524"/>
      <c r="E420" s="524"/>
      <c r="F420" s="524"/>
      <c r="G420" s="524"/>
      <c r="H420" s="525"/>
      <c r="I420" s="544"/>
      <c r="J420" s="523"/>
      <c r="K420" s="523"/>
      <c r="L420" s="523"/>
      <c r="M420" s="524"/>
      <c r="N420" s="524"/>
      <c r="O420" s="524"/>
      <c r="P420" s="524"/>
      <c r="Q420" s="524"/>
      <c r="R420" s="524"/>
      <c r="S420" s="524"/>
      <c r="T420" s="524"/>
      <c r="U420" s="523"/>
      <c r="V420" s="524"/>
      <c r="W420" s="523"/>
      <c r="X420" s="526"/>
      <c r="Y420" s="526"/>
      <c r="Z420" s="526"/>
      <c r="AA420" s="526"/>
      <c r="AB420" s="526"/>
      <c r="AC420" s="526"/>
      <c r="AD420" s="526"/>
      <c r="AE420" s="526"/>
      <c r="AF420" s="526"/>
      <c r="AG420" s="526"/>
      <c r="AH420" s="526"/>
      <c r="AI420" s="526"/>
      <c r="AJ420" s="526"/>
      <c r="AK420" s="526"/>
      <c r="AL420" s="526"/>
      <c r="AM420" s="526"/>
      <c r="AN420" s="526"/>
      <c r="AO420" s="526"/>
      <c r="AP420" s="526"/>
      <c r="AQ420" s="526"/>
      <c r="AR420" s="526"/>
      <c r="AS420" s="526"/>
      <c r="AT420" s="526"/>
      <c r="AU420" s="526"/>
      <c r="AV420" s="526"/>
      <c r="AW420" s="526"/>
      <c r="AX420" s="526"/>
      <c r="AY420" s="526"/>
      <c r="AZ420" s="526"/>
      <c r="BA420" s="526"/>
      <c r="BB420" s="526"/>
      <c r="BC420" s="526"/>
      <c r="BD420" s="526"/>
      <c r="BE420" s="526"/>
      <c r="BF420" s="526"/>
      <c r="BG420" s="526"/>
      <c r="BH420" s="526"/>
      <c r="BI420" s="526"/>
      <c r="BJ420" s="526"/>
      <c r="BK420" s="526"/>
      <c r="BL420" s="526"/>
      <c r="BM420" s="526"/>
      <c r="BN420" s="526"/>
      <c r="BO420" s="526"/>
      <c r="BP420" s="526"/>
      <c r="BQ420" s="526"/>
      <c r="BR420" s="526"/>
      <c r="BS420" s="526"/>
      <c r="BT420" s="526"/>
      <c r="BU420" s="526"/>
    </row>
    <row r="421">
      <c r="A421" s="522"/>
      <c r="B421" s="523"/>
      <c r="C421" s="523"/>
      <c r="D421" s="524"/>
      <c r="E421" s="524"/>
      <c r="F421" s="524"/>
      <c r="G421" s="524"/>
      <c r="H421" s="525"/>
      <c r="I421" s="544"/>
      <c r="J421" s="523"/>
      <c r="K421" s="523"/>
      <c r="L421" s="523"/>
      <c r="M421" s="524"/>
      <c r="N421" s="524"/>
      <c r="O421" s="524"/>
      <c r="P421" s="524"/>
      <c r="Q421" s="524"/>
      <c r="R421" s="524"/>
      <c r="S421" s="524"/>
      <c r="T421" s="524"/>
      <c r="U421" s="523"/>
      <c r="V421" s="524"/>
      <c r="W421" s="523"/>
      <c r="X421" s="526"/>
      <c r="Y421" s="526"/>
      <c r="Z421" s="526"/>
      <c r="AA421" s="526"/>
      <c r="AB421" s="526"/>
      <c r="AC421" s="526"/>
      <c r="AD421" s="526"/>
      <c r="AE421" s="526"/>
      <c r="AF421" s="526"/>
      <c r="AG421" s="526"/>
      <c r="AH421" s="526"/>
      <c r="AI421" s="526"/>
      <c r="AJ421" s="526"/>
      <c r="AK421" s="526"/>
      <c r="AL421" s="526"/>
      <c r="AM421" s="526"/>
      <c r="AN421" s="526"/>
      <c r="AO421" s="526"/>
      <c r="AP421" s="526"/>
      <c r="AQ421" s="526"/>
      <c r="AR421" s="526"/>
      <c r="AS421" s="526"/>
      <c r="AT421" s="526"/>
      <c r="AU421" s="526"/>
      <c r="AV421" s="526"/>
      <c r="AW421" s="526"/>
      <c r="AX421" s="526"/>
      <c r="AY421" s="526"/>
      <c r="AZ421" s="526"/>
      <c r="BA421" s="526"/>
      <c r="BB421" s="526"/>
      <c r="BC421" s="526"/>
      <c r="BD421" s="526"/>
      <c r="BE421" s="526"/>
      <c r="BF421" s="526"/>
      <c r="BG421" s="526"/>
      <c r="BH421" s="526"/>
      <c r="BI421" s="526"/>
      <c r="BJ421" s="526"/>
      <c r="BK421" s="526"/>
      <c r="BL421" s="526"/>
      <c r="BM421" s="526"/>
      <c r="BN421" s="526"/>
      <c r="BO421" s="526"/>
      <c r="BP421" s="526"/>
      <c r="BQ421" s="526"/>
      <c r="BR421" s="526"/>
      <c r="BS421" s="526"/>
      <c r="BT421" s="526"/>
      <c r="BU421" s="526"/>
    </row>
    <row r="422">
      <c r="A422" s="522"/>
      <c r="B422" s="523"/>
      <c r="C422" s="523"/>
      <c r="D422" s="524"/>
      <c r="E422" s="524"/>
      <c r="F422" s="524"/>
      <c r="G422" s="524"/>
      <c r="H422" s="525"/>
      <c r="I422" s="544"/>
      <c r="J422" s="523"/>
      <c r="K422" s="523"/>
      <c r="L422" s="523"/>
      <c r="M422" s="524"/>
      <c r="N422" s="524"/>
      <c r="O422" s="524"/>
      <c r="P422" s="524"/>
      <c r="Q422" s="524"/>
      <c r="R422" s="524"/>
      <c r="S422" s="524"/>
      <c r="T422" s="524"/>
      <c r="U422" s="523"/>
      <c r="V422" s="524"/>
      <c r="W422" s="523"/>
      <c r="X422" s="526"/>
      <c r="Y422" s="526"/>
      <c r="Z422" s="526"/>
      <c r="AA422" s="526"/>
      <c r="AB422" s="526"/>
      <c r="AC422" s="526"/>
      <c r="AD422" s="526"/>
      <c r="AE422" s="526"/>
      <c r="AF422" s="526"/>
      <c r="AG422" s="526"/>
      <c r="AH422" s="526"/>
      <c r="AI422" s="526"/>
      <c r="AJ422" s="526"/>
      <c r="AK422" s="526"/>
      <c r="AL422" s="526"/>
      <c r="AM422" s="526"/>
      <c r="AN422" s="526"/>
      <c r="AO422" s="526"/>
      <c r="AP422" s="526"/>
      <c r="AQ422" s="526"/>
      <c r="AR422" s="526"/>
      <c r="AS422" s="526"/>
      <c r="AT422" s="526"/>
      <c r="AU422" s="526"/>
      <c r="AV422" s="526"/>
      <c r="AW422" s="526"/>
      <c r="AX422" s="526"/>
      <c r="AY422" s="526"/>
      <c r="AZ422" s="526"/>
      <c r="BA422" s="526"/>
      <c r="BB422" s="526"/>
      <c r="BC422" s="526"/>
      <c r="BD422" s="526"/>
      <c r="BE422" s="526"/>
      <c r="BF422" s="526"/>
      <c r="BG422" s="526"/>
      <c r="BH422" s="526"/>
      <c r="BI422" s="526"/>
      <c r="BJ422" s="526"/>
      <c r="BK422" s="526"/>
      <c r="BL422" s="526"/>
      <c r="BM422" s="526"/>
      <c r="BN422" s="526"/>
      <c r="BO422" s="526"/>
      <c r="BP422" s="526"/>
      <c r="BQ422" s="526"/>
      <c r="BR422" s="526"/>
      <c r="BS422" s="526"/>
      <c r="BT422" s="526"/>
      <c r="BU422" s="526"/>
    </row>
    <row r="423">
      <c r="A423" s="522"/>
      <c r="B423" s="523"/>
      <c r="C423" s="523"/>
      <c r="D423" s="524"/>
      <c r="E423" s="524"/>
      <c r="F423" s="524"/>
      <c r="G423" s="524"/>
      <c r="H423" s="525"/>
      <c r="I423" s="544"/>
      <c r="J423" s="523"/>
      <c r="K423" s="523"/>
      <c r="L423" s="523"/>
      <c r="M423" s="524"/>
      <c r="N423" s="524"/>
      <c r="O423" s="524"/>
      <c r="P423" s="524"/>
      <c r="Q423" s="524"/>
      <c r="R423" s="524"/>
      <c r="S423" s="524"/>
      <c r="T423" s="524"/>
      <c r="U423" s="523"/>
      <c r="V423" s="524"/>
      <c r="W423" s="523"/>
      <c r="X423" s="526"/>
      <c r="Y423" s="526"/>
      <c r="Z423" s="526"/>
      <c r="AA423" s="526"/>
      <c r="AB423" s="526"/>
      <c r="AC423" s="526"/>
      <c r="AD423" s="526"/>
      <c r="AE423" s="526"/>
      <c r="AF423" s="526"/>
      <c r="AG423" s="526"/>
      <c r="AH423" s="526"/>
      <c r="AI423" s="526"/>
      <c r="AJ423" s="526"/>
      <c r="AK423" s="526"/>
      <c r="AL423" s="526"/>
      <c r="AM423" s="526"/>
      <c r="AN423" s="526"/>
      <c r="AO423" s="526"/>
      <c r="AP423" s="526"/>
      <c r="AQ423" s="526"/>
      <c r="AR423" s="526"/>
      <c r="AS423" s="526"/>
      <c r="AT423" s="526"/>
      <c r="AU423" s="526"/>
      <c r="AV423" s="526"/>
      <c r="AW423" s="526"/>
      <c r="AX423" s="526"/>
      <c r="AY423" s="526"/>
      <c r="AZ423" s="526"/>
      <c r="BA423" s="526"/>
      <c r="BB423" s="526"/>
      <c r="BC423" s="526"/>
      <c r="BD423" s="526"/>
      <c r="BE423" s="526"/>
      <c r="BF423" s="526"/>
      <c r="BG423" s="526"/>
      <c r="BH423" s="526"/>
      <c r="BI423" s="526"/>
      <c r="BJ423" s="526"/>
      <c r="BK423" s="526"/>
      <c r="BL423" s="526"/>
      <c r="BM423" s="526"/>
      <c r="BN423" s="526"/>
      <c r="BO423" s="526"/>
      <c r="BP423" s="526"/>
      <c r="BQ423" s="526"/>
      <c r="BR423" s="526"/>
      <c r="BS423" s="526"/>
      <c r="BT423" s="526"/>
      <c r="BU423" s="526"/>
    </row>
    <row r="424">
      <c r="A424" s="522"/>
      <c r="B424" s="523"/>
      <c r="C424" s="523"/>
      <c r="D424" s="524"/>
      <c r="E424" s="524"/>
      <c r="F424" s="524"/>
      <c r="G424" s="524"/>
      <c r="H424" s="525"/>
      <c r="I424" s="544"/>
      <c r="J424" s="523"/>
      <c r="K424" s="523"/>
      <c r="L424" s="523"/>
      <c r="M424" s="524"/>
      <c r="N424" s="524"/>
      <c r="O424" s="524"/>
      <c r="P424" s="524"/>
      <c r="Q424" s="524"/>
      <c r="R424" s="524"/>
      <c r="S424" s="524"/>
      <c r="T424" s="524"/>
      <c r="U424" s="523"/>
      <c r="V424" s="524"/>
      <c r="W424" s="523"/>
      <c r="X424" s="526"/>
      <c r="Y424" s="526"/>
      <c r="Z424" s="526"/>
      <c r="AA424" s="526"/>
      <c r="AB424" s="526"/>
      <c r="AC424" s="526"/>
      <c r="AD424" s="526"/>
      <c r="AE424" s="526"/>
      <c r="AF424" s="526"/>
      <c r="AG424" s="526"/>
      <c r="AH424" s="526"/>
      <c r="AI424" s="526"/>
      <c r="AJ424" s="526"/>
      <c r="AK424" s="526"/>
      <c r="AL424" s="526"/>
      <c r="AM424" s="526"/>
      <c r="AN424" s="526"/>
      <c r="AO424" s="526"/>
      <c r="AP424" s="526"/>
      <c r="AQ424" s="526"/>
      <c r="AR424" s="526"/>
      <c r="AS424" s="526"/>
      <c r="AT424" s="526"/>
      <c r="AU424" s="526"/>
      <c r="AV424" s="526"/>
      <c r="AW424" s="526"/>
      <c r="AX424" s="526"/>
      <c r="AY424" s="526"/>
      <c r="AZ424" s="526"/>
      <c r="BA424" s="526"/>
      <c r="BB424" s="526"/>
      <c r="BC424" s="526"/>
      <c r="BD424" s="526"/>
      <c r="BE424" s="526"/>
      <c r="BF424" s="526"/>
      <c r="BG424" s="526"/>
      <c r="BH424" s="526"/>
      <c r="BI424" s="526"/>
      <c r="BJ424" s="526"/>
      <c r="BK424" s="526"/>
      <c r="BL424" s="526"/>
      <c r="BM424" s="526"/>
      <c r="BN424" s="526"/>
      <c r="BO424" s="526"/>
      <c r="BP424" s="526"/>
      <c r="BQ424" s="526"/>
      <c r="BR424" s="526"/>
      <c r="BS424" s="526"/>
      <c r="BT424" s="526"/>
      <c r="BU424" s="526"/>
    </row>
    <row r="425">
      <c r="A425" s="522"/>
      <c r="B425" s="523"/>
      <c r="C425" s="523"/>
      <c r="D425" s="524"/>
      <c r="E425" s="524"/>
      <c r="F425" s="524"/>
      <c r="G425" s="524"/>
      <c r="H425" s="525"/>
      <c r="I425" s="544"/>
      <c r="J425" s="523"/>
      <c r="K425" s="523"/>
      <c r="L425" s="523"/>
      <c r="M425" s="524"/>
      <c r="N425" s="524"/>
      <c r="O425" s="524"/>
      <c r="P425" s="524"/>
      <c r="Q425" s="524"/>
      <c r="R425" s="524"/>
      <c r="S425" s="524"/>
      <c r="T425" s="524"/>
      <c r="U425" s="523"/>
      <c r="V425" s="524"/>
      <c r="W425" s="523"/>
      <c r="X425" s="526"/>
      <c r="Y425" s="526"/>
      <c r="Z425" s="526"/>
      <c r="AA425" s="526"/>
      <c r="AB425" s="526"/>
      <c r="AC425" s="526"/>
      <c r="AD425" s="526"/>
      <c r="AE425" s="526"/>
      <c r="AF425" s="526"/>
      <c r="AG425" s="526"/>
      <c r="AH425" s="526"/>
      <c r="AI425" s="526"/>
      <c r="AJ425" s="526"/>
      <c r="AK425" s="526"/>
      <c r="AL425" s="526"/>
      <c r="AM425" s="526"/>
      <c r="AN425" s="526"/>
      <c r="AO425" s="526"/>
      <c r="AP425" s="526"/>
      <c r="AQ425" s="526"/>
      <c r="AR425" s="526"/>
      <c r="AS425" s="526"/>
      <c r="AT425" s="526"/>
      <c r="AU425" s="526"/>
      <c r="AV425" s="526"/>
      <c r="AW425" s="526"/>
      <c r="AX425" s="526"/>
      <c r="AY425" s="526"/>
      <c r="AZ425" s="526"/>
      <c r="BA425" s="526"/>
      <c r="BB425" s="526"/>
      <c r="BC425" s="526"/>
      <c r="BD425" s="526"/>
      <c r="BE425" s="526"/>
      <c r="BF425" s="526"/>
      <c r="BG425" s="526"/>
      <c r="BH425" s="526"/>
      <c r="BI425" s="526"/>
      <c r="BJ425" s="526"/>
      <c r="BK425" s="526"/>
      <c r="BL425" s="526"/>
      <c r="BM425" s="526"/>
      <c r="BN425" s="526"/>
      <c r="BO425" s="526"/>
      <c r="BP425" s="526"/>
      <c r="BQ425" s="526"/>
      <c r="BR425" s="526"/>
      <c r="BS425" s="526"/>
      <c r="BT425" s="526"/>
      <c r="BU425" s="526"/>
    </row>
    <row r="426">
      <c r="A426" s="522"/>
      <c r="B426" s="523"/>
      <c r="C426" s="523"/>
      <c r="D426" s="524"/>
      <c r="E426" s="524"/>
      <c r="F426" s="524"/>
      <c r="G426" s="524"/>
      <c r="H426" s="525"/>
      <c r="I426" s="544"/>
      <c r="J426" s="523"/>
      <c r="K426" s="523"/>
      <c r="L426" s="523"/>
      <c r="M426" s="524"/>
      <c r="N426" s="524"/>
      <c r="O426" s="524"/>
      <c r="P426" s="524"/>
      <c r="Q426" s="524"/>
      <c r="R426" s="524"/>
      <c r="S426" s="524"/>
      <c r="T426" s="524"/>
      <c r="U426" s="523"/>
      <c r="V426" s="524"/>
      <c r="W426" s="523"/>
      <c r="X426" s="526"/>
      <c r="Y426" s="526"/>
      <c r="Z426" s="526"/>
      <c r="AA426" s="526"/>
      <c r="AB426" s="526"/>
      <c r="AC426" s="526"/>
      <c r="AD426" s="526"/>
      <c r="AE426" s="526"/>
      <c r="AF426" s="526"/>
      <c r="AG426" s="526"/>
      <c r="AH426" s="526"/>
      <c r="AI426" s="526"/>
      <c r="AJ426" s="526"/>
      <c r="AK426" s="526"/>
      <c r="AL426" s="526"/>
      <c r="AM426" s="526"/>
      <c r="AN426" s="526"/>
      <c r="AO426" s="526"/>
      <c r="AP426" s="526"/>
      <c r="AQ426" s="526"/>
      <c r="AR426" s="526"/>
      <c r="AS426" s="526"/>
      <c r="AT426" s="526"/>
      <c r="AU426" s="526"/>
      <c r="AV426" s="526"/>
      <c r="AW426" s="526"/>
      <c r="AX426" s="526"/>
      <c r="AY426" s="526"/>
      <c r="AZ426" s="526"/>
      <c r="BA426" s="526"/>
      <c r="BB426" s="526"/>
      <c r="BC426" s="526"/>
      <c r="BD426" s="526"/>
      <c r="BE426" s="526"/>
      <c r="BF426" s="526"/>
      <c r="BG426" s="526"/>
      <c r="BH426" s="526"/>
      <c r="BI426" s="526"/>
      <c r="BJ426" s="526"/>
      <c r="BK426" s="526"/>
      <c r="BL426" s="526"/>
      <c r="BM426" s="526"/>
      <c r="BN426" s="526"/>
      <c r="BO426" s="526"/>
      <c r="BP426" s="526"/>
      <c r="BQ426" s="526"/>
      <c r="BR426" s="526"/>
      <c r="BS426" s="526"/>
      <c r="BT426" s="526"/>
      <c r="BU426" s="526"/>
    </row>
    <row r="427">
      <c r="A427" s="522"/>
      <c r="B427" s="523"/>
      <c r="C427" s="523"/>
      <c r="D427" s="524"/>
      <c r="E427" s="524"/>
      <c r="F427" s="524"/>
      <c r="G427" s="524"/>
      <c r="H427" s="525"/>
      <c r="I427" s="544"/>
      <c r="J427" s="523"/>
      <c r="K427" s="523"/>
      <c r="L427" s="523"/>
      <c r="M427" s="524"/>
      <c r="N427" s="524"/>
      <c r="O427" s="524"/>
      <c r="P427" s="524"/>
      <c r="Q427" s="524"/>
      <c r="R427" s="524"/>
      <c r="S427" s="524"/>
      <c r="T427" s="524"/>
      <c r="U427" s="523"/>
      <c r="V427" s="524"/>
      <c r="W427" s="523"/>
      <c r="X427" s="526"/>
      <c r="Y427" s="526"/>
      <c r="Z427" s="526"/>
      <c r="AA427" s="526"/>
      <c r="AB427" s="526"/>
      <c r="AC427" s="526"/>
      <c r="AD427" s="526"/>
      <c r="AE427" s="526"/>
      <c r="AF427" s="526"/>
      <c r="AG427" s="526"/>
      <c r="AH427" s="526"/>
      <c r="AI427" s="526"/>
      <c r="AJ427" s="526"/>
      <c r="AK427" s="526"/>
      <c r="AL427" s="526"/>
      <c r="AM427" s="526"/>
      <c r="AN427" s="526"/>
      <c r="AO427" s="526"/>
      <c r="AP427" s="526"/>
      <c r="AQ427" s="526"/>
      <c r="AR427" s="526"/>
      <c r="AS427" s="526"/>
      <c r="AT427" s="526"/>
      <c r="AU427" s="526"/>
      <c r="AV427" s="526"/>
      <c r="AW427" s="526"/>
      <c r="AX427" s="526"/>
      <c r="AY427" s="526"/>
      <c r="AZ427" s="526"/>
      <c r="BA427" s="526"/>
      <c r="BB427" s="526"/>
      <c r="BC427" s="526"/>
      <c r="BD427" s="526"/>
      <c r="BE427" s="526"/>
      <c r="BF427" s="526"/>
      <c r="BG427" s="526"/>
      <c r="BH427" s="526"/>
      <c r="BI427" s="526"/>
      <c r="BJ427" s="526"/>
      <c r="BK427" s="526"/>
      <c r="BL427" s="526"/>
      <c r="BM427" s="526"/>
      <c r="BN427" s="526"/>
      <c r="BO427" s="526"/>
      <c r="BP427" s="526"/>
      <c r="BQ427" s="526"/>
      <c r="BR427" s="526"/>
      <c r="BS427" s="526"/>
      <c r="BT427" s="526"/>
      <c r="BU427" s="526"/>
    </row>
    <row r="428">
      <c r="A428" s="522"/>
      <c r="B428" s="523"/>
      <c r="C428" s="523"/>
      <c r="D428" s="524"/>
      <c r="E428" s="524"/>
      <c r="F428" s="524"/>
      <c r="G428" s="524"/>
      <c r="H428" s="525"/>
      <c r="I428" s="544"/>
      <c r="J428" s="523"/>
      <c r="K428" s="523"/>
      <c r="L428" s="523"/>
      <c r="M428" s="524"/>
      <c r="N428" s="524"/>
      <c r="O428" s="524"/>
      <c r="P428" s="524"/>
      <c r="Q428" s="524"/>
      <c r="R428" s="524"/>
      <c r="S428" s="524"/>
      <c r="T428" s="524"/>
      <c r="U428" s="523"/>
      <c r="V428" s="524"/>
      <c r="W428" s="523"/>
      <c r="X428" s="526"/>
      <c r="Y428" s="526"/>
      <c r="Z428" s="526"/>
      <c r="AA428" s="526"/>
      <c r="AB428" s="526"/>
      <c r="AC428" s="526"/>
      <c r="AD428" s="526"/>
      <c r="AE428" s="526"/>
      <c r="AF428" s="526"/>
      <c r="AG428" s="526"/>
      <c r="AH428" s="526"/>
      <c r="AI428" s="526"/>
      <c r="AJ428" s="526"/>
      <c r="AK428" s="526"/>
      <c r="AL428" s="526"/>
      <c r="AM428" s="526"/>
      <c r="AN428" s="526"/>
      <c r="AO428" s="526"/>
      <c r="AP428" s="526"/>
      <c r="AQ428" s="526"/>
      <c r="AR428" s="526"/>
      <c r="AS428" s="526"/>
      <c r="AT428" s="526"/>
      <c r="AU428" s="526"/>
      <c r="AV428" s="526"/>
      <c r="AW428" s="526"/>
      <c r="AX428" s="526"/>
      <c r="AY428" s="526"/>
      <c r="AZ428" s="526"/>
      <c r="BA428" s="526"/>
      <c r="BB428" s="526"/>
      <c r="BC428" s="526"/>
      <c r="BD428" s="526"/>
      <c r="BE428" s="526"/>
      <c r="BF428" s="526"/>
      <c r="BG428" s="526"/>
      <c r="BH428" s="526"/>
      <c r="BI428" s="526"/>
      <c r="BJ428" s="526"/>
      <c r="BK428" s="526"/>
      <c r="BL428" s="526"/>
      <c r="BM428" s="526"/>
      <c r="BN428" s="526"/>
      <c r="BO428" s="526"/>
      <c r="BP428" s="526"/>
      <c r="BQ428" s="526"/>
      <c r="BR428" s="526"/>
      <c r="BS428" s="526"/>
      <c r="BT428" s="526"/>
      <c r="BU428" s="526"/>
    </row>
    <row r="429">
      <c r="A429" s="522"/>
      <c r="B429" s="523"/>
      <c r="C429" s="523"/>
      <c r="D429" s="524"/>
      <c r="E429" s="524"/>
      <c r="F429" s="524"/>
      <c r="G429" s="524"/>
      <c r="H429" s="525"/>
      <c r="I429" s="544"/>
      <c r="J429" s="523"/>
      <c r="K429" s="523"/>
      <c r="L429" s="523"/>
      <c r="M429" s="524"/>
      <c r="N429" s="524"/>
      <c r="O429" s="524"/>
      <c r="P429" s="524"/>
      <c r="Q429" s="524"/>
      <c r="R429" s="524"/>
      <c r="S429" s="524"/>
      <c r="T429" s="524"/>
      <c r="U429" s="523"/>
      <c r="V429" s="524"/>
      <c r="W429" s="523"/>
      <c r="X429" s="526"/>
      <c r="Y429" s="526"/>
      <c r="Z429" s="526"/>
      <c r="AA429" s="526"/>
      <c r="AB429" s="526"/>
      <c r="AC429" s="526"/>
      <c r="AD429" s="526"/>
      <c r="AE429" s="526"/>
      <c r="AF429" s="526"/>
      <c r="AG429" s="526"/>
      <c r="AH429" s="526"/>
      <c r="AI429" s="526"/>
      <c r="AJ429" s="526"/>
      <c r="AK429" s="526"/>
      <c r="AL429" s="526"/>
      <c r="AM429" s="526"/>
      <c r="AN429" s="526"/>
      <c r="AO429" s="526"/>
      <c r="AP429" s="526"/>
      <c r="AQ429" s="526"/>
      <c r="AR429" s="526"/>
      <c r="AS429" s="526"/>
      <c r="AT429" s="526"/>
      <c r="AU429" s="526"/>
      <c r="AV429" s="526"/>
      <c r="AW429" s="526"/>
      <c r="AX429" s="526"/>
      <c r="AY429" s="526"/>
      <c r="AZ429" s="526"/>
      <c r="BA429" s="526"/>
      <c r="BB429" s="526"/>
      <c r="BC429" s="526"/>
      <c r="BD429" s="526"/>
      <c r="BE429" s="526"/>
      <c r="BF429" s="526"/>
      <c r="BG429" s="526"/>
      <c r="BH429" s="526"/>
      <c r="BI429" s="526"/>
      <c r="BJ429" s="526"/>
      <c r="BK429" s="526"/>
      <c r="BL429" s="526"/>
      <c r="BM429" s="526"/>
      <c r="BN429" s="526"/>
      <c r="BO429" s="526"/>
      <c r="BP429" s="526"/>
      <c r="BQ429" s="526"/>
      <c r="BR429" s="526"/>
      <c r="BS429" s="526"/>
      <c r="BT429" s="526"/>
      <c r="BU429" s="526"/>
    </row>
    <row r="430">
      <c r="A430" s="522"/>
      <c r="B430" s="523"/>
      <c r="C430" s="523"/>
      <c r="D430" s="524"/>
      <c r="E430" s="524"/>
      <c r="F430" s="524"/>
      <c r="G430" s="524"/>
      <c r="H430" s="525"/>
      <c r="I430" s="544"/>
      <c r="J430" s="523"/>
      <c r="K430" s="523"/>
      <c r="L430" s="523"/>
      <c r="M430" s="524"/>
      <c r="N430" s="524"/>
      <c r="O430" s="524"/>
      <c r="P430" s="524"/>
      <c r="Q430" s="524"/>
      <c r="R430" s="524"/>
      <c r="S430" s="524"/>
      <c r="T430" s="524"/>
      <c r="U430" s="523"/>
      <c r="V430" s="524"/>
      <c r="W430" s="523"/>
      <c r="X430" s="526"/>
      <c r="Y430" s="526"/>
      <c r="Z430" s="526"/>
      <c r="AA430" s="526"/>
      <c r="AB430" s="526"/>
      <c r="AC430" s="526"/>
      <c r="AD430" s="526"/>
      <c r="AE430" s="526"/>
      <c r="AF430" s="526"/>
      <c r="AG430" s="526"/>
      <c r="AH430" s="526"/>
      <c r="AI430" s="526"/>
      <c r="AJ430" s="526"/>
      <c r="AK430" s="526"/>
      <c r="AL430" s="526"/>
      <c r="AM430" s="526"/>
      <c r="AN430" s="526"/>
      <c r="AO430" s="526"/>
      <c r="AP430" s="526"/>
      <c r="AQ430" s="526"/>
      <c r="AR430" s="526"/>
      <c r="AS430" s="526"/>
      <c r="AT430" s="526"/>
      <c r="AU430" s="526"/>
      <c r="AV430" s="526"/>
      <c r="AW430" s="526"/>
      <c r="AX430" s="526"/>
      <c r="AY430" s="526"/>
      <c r="AZ430" s="526"/>
      <c r="BA430" s="526"/>
      <c r="BB430" s="526"/>
      <c r="BC430" s="526"/>
      <c r="BD430" s="526"/>
      <c r="BE430" s="526"/>
      <c r="BF430" s="526"/>
      <c r="BG430" s="526"/>
      <c r="BH430" s="526"/>
      <c r="BI430" s="526"/>
      <c r="BJ430" s="526"/>
      <c r="BK430" s="526"/>
      <c r="BL430" s="526"/>
      <c r="BM430" s="526"/>
      <c r="BN430" s="526"/>
      <c r="BO430" s="526"/>
      <c r="BP430" s="526"/>
      <c r="BQ430" s="526"/>
      <c r="BR430" s="526"/>
      <c r="BS430" s="526"/>
      <c r="BT430" s="526"/>
      <c r="BU430" s="526"/>
    </row>
    <row r="431">
      <c r="A431" s="522"/>
      <c r="B431" s="523"/>
      <c r="C431" s="523"/>
      <c r="D431" s="524"/>
      <c r="E431" s="524"/>
      <c r="F431" s="524"/>
      <c r="G431" s="524"/>
      <c r="H431" s="525"/>
      <c r="I431" s="544"/>
      <c r="J431" s="523"/>
      <c r="K431" s="523"/>
      <c r="L431" s="523"/>
      <c r="M431" s="524"/>
      <c r="N431" s="524"/>
      <c r="O431" s="524"/>
      <c r="P431" s="524"/>
      <c r="Q431" s="524"/>
      <c r="R431" s="524"/>
      <c r="S431" s="524"/>
      <c r="T431" s="524"/>
      <c r="U431" s="523"/>
      <c r="V431" s="524"/>
      <c r="W431" s="523"/>
      <c r="X431" s="526"/>
      <c r="Y431" s="526"/>
      <c r="Z431" s="526"/>
      <c r="AA431" s="526"/>
      <c r="AB431" s="526"/>
      <c r="AC431" s="526"/>
      <c r="AD431" s="526"/>
      <c r="AE431" s="526"/>
      <c r="AF431" s="526"/>
      <c r="AG431" s="526"/>
      <c r="AH431" s="526"/>
      <c r="AI431" s="526"/>
      <c r="AJ431" s="526"/>
      <c r="AK431" s="526"/>
      <c r="AL431" s="526"/>
      <c r="AM431" s="526"/>
      <c r="AN431" s="526"/>
      <c r="AO431" s="526"/>
      <c r="AP431" s="526"/>
      <c r="AQ431" s="526"/>
      <c r="AR431" s="526"/>
      <c r="AS431" s="526"/>
      <c r="AT431" s="526"/>
      <c r="AU431" s="526"/>
      <c r="AV431" s="526"/>
      <c r="AW431" s="526"/>
      <c r="AX431" s="526"/>
      <c r="AY431" s="526"/>
      <c r="AZ431" s="526"/>
      <c r="BA431" s="526"/>
      <c r="BB431" s="526"/>
      <c r="BC431" s="526"/>
      <c r="BD431" s="526"/>
      <c r="BE431" s="526"/>
      <c r="BF431" s="526"/>
      <c r="BG431" s="526"/>
      <c r="BH431" s="526"/>
      <c r="BI431" s="526"/>
      <c r="BJ431" s="526"/>
      <c r="BK431" s="526"/>
      <c r="BL431" s="526"/>
      <c r="BM431" s="526"/>
      <c r="BN431" s="526"/>
      <c r="BO431" s="526"/>
      <c r="BP431" s="526"/>
      <c r="BQ431" s="526"/>
      <c r="BR431" s="526"/>
      <c r="BS431" s="526"/>
      <c r="BT431" s="526"/>
      <c r="BU431" s="526"/>
    </row>
    <row r="432">
      <c r="A432" s="522"/>
      <c r="B432" s="523"/>
      <c r="C432" s="523"/>
      <c r="D432" s="524"/>
      <c r="E432" s="524"/>
      <c r="F432" s="524"/>
      <c r="G432" s="524"/>
      <c r="H432" s="525"/>
      <c r="I432" s="544"/>
      <c r="J432" s="523"/>
      <c r="K432" s="523"/>
      <c r="L432" s="523"/>
      <c r="M432" s="524"/>
      <c r="N432" s="524"/>
      <c r="O432" s="524"/>
      <c r="P432" s="524"/>
      <c r="Q432" s="524"/>
      <c r="R432" s="524"/>
      <c r="S432" s="524"/>
      <c r="T432" s="524"/>
      <c r="U432" s="523"/>
      <c r="V432" s="524"/>
      <c r="W432" s="523"/>
      <c r="X432" s="526"/>
      <c r="Y432" s="526"/>
      <c r="Z432" s="526"/>
      <c r="AA432" s="526"/>
      <c r="AB432" s="526"/>
      <c r="AC432" s="526"/>
      <c r="AD432" s="526"/>
      <c r="AE432" s="526"/>
      <c r="AF432" s="526"/>
      <c r="AG432" s="526"/>
      <c r="AH432" s="526"/>
      <c r="AI432" s="526"/>
      <c r="AJ432" s="526"/>
      <c r="AK432" s="526"/>
      <c r="AL432" s="526"/>
      <c r="AM432" s="526"/>
      <c r="AN432" s="526"/>
      <c r="AO432" s="526"/>
      <c r="AP432" s="526"/>
      <c r="AQ432" s="526"/>
      <c r="AR432" s="526"/>
      <c r="AS432" s="526"/>
      <c r="AT432" s="526"/>
      <c r="AU432" s="526"/>
      <c r="AV432" s="526"/>
      <c r="AW432" s="526"/>
      <c r="AX432" s="526"/>
      <c r="AY432" s="526"/>
      <c r="AZ432" s="526"/>
      <c r="BA432" s="526"/>
      <c r="BB432" s="526"/>
      <c r="BC432" s="526"/>
      <c r="BD432" s="526"/>
      <c r="BE432" s="526"/>
      <c r="BF432" s="526"/>
      <c r="BG432" s="526"/>
      <c r="BH432" s="526"/>
      <c r="BI432" s="526"/>
      <c r="BJ432" s="526"/>
      <c r="BK432" s="526"/>
      <c r="BL432" s="526"/>
      <c r="BM432" s="526"/>
      <c r="BN432" s="526"/>
      <c r="BO432" s="526"/>
      <c r="BP432" s="526"/>
      <c r="BQ432" s="526"/>
      <c r="BR432" s="526"/>
      <c r="BS432" s="526"/>
      <c r="BT432" s="526"/>
      <c r="BU432" s="526"/>
    </row>
    <row r="433">
      <c r="A433" s="522"/>
      <c r="B433" s="523"/>
      <c r="C433" s="523"/>
      <c r="D433" s="524"/>
      <c r="E433" s="524"/>
      <c r="F433" s="524"/>
      <c r="G433" s="524"/>
      <c r="H433" s="525"/>
      <c r="I433" s="544"/>
      <c r="J433" s="523"/>
      <c r="K433" s="523"/>
      <c r="L433" s="523"/>
      <c r="M433" s="524"/>
      <c r="N433" s="524"/>
      <c r="O433" s="524"/>
      <c r="P433" s="524"/>
      <c r="Q433" s="524"/>
      <c r="R433" s="524"/>
      <c r="S433" s="524"/>
      <c r="T433" s="524"/>
      <c r="U433" s="523"/>
      <c r="V433" s="524"/>
      <c r="W433" s="523"/>
      <c r="X433" s="526"/>
      <c r="Y433" s="526"/>
      <c r="Z433" s="526"/>
      <c r="AA433" s="526"/>
      <c r="AB433" s="526"/>
      <c r="AC433" s="526"/>
      <c r="AD433" s="526"/>
      <c r="AE433" s="526"/>
      <c r="AF433" s="526"/>
      <c r="AG433" s="526"/>
      <c r="AH433" s="526"/>
      <c r="AI433" s="526"/>
      <c r="AJ433" s="526"/>
      <c r="AK433" s="526"/>
      <c r="AL433" s="526"/>
      <c r="AM433" s="526"/>
      <c r="AN433" s="526"/>
      <c r="AO433" s="526"/>
      <c r="AP433" s="526"/>
      <c r="AQ433" s="526"/>
      <c r="AR433" s="526"/>
      <c r="AS433" s="526"/>
      <c r="AT433" s="526"/>
      <c r="AU433" s="526"/>
      <c r="AV433" s="526"/>
      <c r="AW433" s="526"/>
      <c r="AX433" s="526"/>
      <c r="AY433" s="526"/>
      <c r="AZ433" s="526"/>
      <c r="BA433" s="526"/>
      <c r="BB433" s="526"/>
      <c r="BC433" s="526"/>
      <c r="BD433" s="526"/>
      <c r="BE433" s="526"/>
      <c r="BF433" s="526"/>
      <c r="BG433" s="526"/>
      <c r="BH433" s="526"/>
      <c r="BI433" s="526"/>
      <c r="BJ433" s="526"/>
      <c r="BK433" s="526"/>
      <c r="BL433" s="526"/>
      <c r="BM433" s="526"/>
      <c r="BN433" s="526"/>
      <c r="BO433" s="526"/>
      <c r="BP433" s="526"/>
      <c r="BQ433" s="526"/>
      <c r="BR433" s="526"/>
      <c r="BS433" s="526"/>
      <c r="BT433" s="526"/>
      <c r="BU433" s="526"/>
    </row>
    <row r="434">
      <c r="A434" s="522"/>
      <c r="B434" s="523"/>
      <c r="C434" s="523"/>
      <c r="D434" s="524"/>
      <c r="E434" s="524"/>
      <c r="F434" s="524"/>
      <c r="G434" s="524"/>
      <c r="H434" s="525"/>
      <c r="I434" s="544"/>
      <c r="J434" s="523"/>
      <c r="K434" s="523"/>
      <c r="L434" s="523"/>
      <c r="M434" s="524"/>
      <c r="N434" s="524"/>
      <c r="O434" s="524"/>
      <c r="P434" s="524"/>
      <c r="Q434" s="524"/>
      <c r="R434" s="524"/>
      <c r="S434" s="524"/>
      <c r="T434" s="524"/>
      <c r="U434" s="523"/>
      <c r="V434" s="524"/>
      <c r="W434" s="523"/>
      <c r="X434" s="526"/>
      <c r="Y434" s="526"/>
      <c r="Z434" s="526"/>
      <c r="AA434" s="526"/>
      <c r="AB434" s="526"/>
      <c r="AC434" s="526"/>
      <c r="AD434" s="526"/>
      <c r="AE434" s="526"/>
      <c r="AF434" s="526"/>
      <c r="AG434" s="526"/>
      <c r="AH434" s="526"/>
      <c r="AI434" s="526"/>
      <c r="AJ434" s="526"/>
      <c r="AK434" s="526"/>
      <c r="AL434" s="526"/>
      <c r="AM434" s="526"/>
      <c r="AN434" s="526"/>
      <c r="AO434" s="526"/>
      <c r="AP434" s="526"/>
      <c r="AQ434" s="526"/>
      <c r="AR434" s="526"/>
      <c r="AS434" s="526"/>
      <c r="AT434" s="526"/>
      <c r="AU434" s="526"/>
      <c r="AV434" s="526"/>
      <c r="AW434" s="526"/>
      <c r="AX434" s="526"/>
      <c r="AY434" s="526"/>
      <c r="AZ434" s="526"/>
      <c r="BA434" s="526"/>
      <c r="BB434" s="526"/>
      <c r="BC434" s="526"/>
      <c r="BD434" s="526"/>
      <c r="BE434" s="526"/>
      <c r="BF434" s="526"/>
      <c r="BG434" s="526"/>
      <c r="BH434" s="526"/>
      <c r="BI434" s="526"/>
      <c r="BJ434" s="526"/>
      <c r="BK434" s="526"/>
      <c r="BL434" s="526"/>
      <c r="BM434" s="526"/>
      <c r="BN434" s="526"/>
      <c r="BO434" s="526"/>
      <c r="BP434" s="526"/>
      <c r="BQ434" s="526"/>
      <c r="BR434" s="526"/>
      <c r="BS434" s="526"/>
      <c r="BT434" s="526"/>
      <c r="BU434" s="526"/>
    </row>
    <row r="435">
      <c r="A435" s="522"/>
      <c r="B435" s="523"/>
      <c r="C435" s="523"/>
      <c r="D435" s="524"/>
      <c r="E435" s="524"/>
      <c r="F435" s="524"/>
      <c r="G435" s="524"/>
      <c r="H435" s="525"/>
      <c r="I435" s="544"/>
      <c r="J435" s="523"/>
      <c r="K435" s="523"/>
      <c r="L435" s="523"/>
      <c r="M435" s="524"/>
      <c r="N435" s="524"/>
      <c r="O435" s="524"/>
      <c r="P435" s="524"/>
      <c r="Q435" s="524"/>
      <c r="R435" s="524"/>
      <c r="S435" s="524"/>
      <c r="T435" s="524"/>
      <c r="U435" s="523"/>
      <c r="V435" s="524"/>
      <c r="W435" s="523"/>
      <c r="X435" s="526"/>
      <c r="Y435" s="526"/>
      <c r="Z435" s="526"/>
      <c r="AA435" s="526"/>
      <c r="AB435" s="526"/>
      <c r="AC435" s="526"/>
      <c r="AD435" s="526"/>
      <c r="AE435" s="526"/>
      <c r="AF435" s="526"/>
      <c r="AG435" s="526"/>
      <c r="AH435" s="526"/>
      <c r="AI435" s="526"/>
      <c r="AJ435" s="526"/>
      <c r="AK435" s="526"/>
      <c r="AL435" s="526"/>
      <c r="AM435" s="526"/>
      <c r="AN435" s="526"/>
      <c r="AO435" s="526"/>
      <c r="AP435" s="526"/>
      <c r="AQ435" s="526"/>
      <c r="AR435" s="526"/>
      <c r="AS435" s="526"/>
      <c r="AT435" s="526"/>
      <c r="AU435" s="526"/>
      <c r="AV435" s="526"/>
      <c r="AW435" s="526"/>
      <c r="AX435" s="526"/>
      <c r="AY435" s="526"/>
      <c r="AZ435" s="526"/>
      <c r="BA435" s="526"/>
      <c r="BB435" s="526"/>
      <c r="BC435" s="526"/>
      <c r="BD435" s="526"/>
      <c r="BE435" s="526"/>
      <c r="BF435" s="526"/>
      <c r="BG435" s="526"/>
      <c r="BH435" s="526"/>
      <c r="BI435" s="526"/>
      <c r="BJ435" s="526"/>
      <c r="BK435" s="526"/>
      <c r="BL435" s="526"/>
      <c r="BM435" s="526"/>
      <c r="BN435" s="526"/>
      <c r="BO435" s="526"/>
      <c r="BP435" s="526"/>
      <c r="BQ435" s="526"/>
      <c r="BR435" s="526"/>
      <c r="BS435" s="526"/>
      <c r="BT435" s="526"/>
      <c r="BU435" s="526"/>
    </row>
    <row r="436">
      <c r="A436" s="522"/>
      <c r="B436" s="523"/>
      <c r="C436" s="523"/>
      <c r="D436" s="524"/>
      <c r="E436" s="524"/>
      <c r="F436" s="524"/>
      <c r="G436" s="524"/>
      <c r="H436" s="525"/>
      <c r="I436" s="544"/>
      <c r="J436" s="523"/>
      <c r="K436" s="523"/>
      <c r="L436" s="523"/>
      <c r="M436" s="524"/>
      <c r="N436" s="524"/>
      <c r="O436" s="524"/>
      <c r="P436" s="524"/>
      <c r="Q436" s="524"/>
      <c r="R436" s="524"/>
      <c r="S436" s="524"/>
      <c r="T436" s="524"/>
      <c r="U436" s="523"/>
      <c r="V436" s="524"/>
      <c r="W436" s="523"/>
      <c r="X436" s="526"/>
      <c r="Y436" s="526"/>
      <c r="Z436" s="526"/>
      <c r="AA436" s="526"/>
      <c r="AB436" s="526"/>
      <c r="AC436" s="526"/>
      <c r="AD436" s="526"/>
      <c r="AE436" s="526"/>
      <c r="AF436" s="526"/>
      <c r="AG436" s="526"/>
      <c r="AH436" s="526"/>
      <c r="AI436" s="526"/>
      <c r="AJ436" s="526"/>
      <c r="AK436" s="526"/>
      <c r="AL436" s="526"/>
      <c r="AM436" s="526"/>
      <c r="AN436" s="526"/>
      <c r="AO436" s="526"/>
      <c r="AP436" s="526"/>
      <c r="AQ436" s="526"/>
      <c r="AR436" s="526"/>
      <c r="AS436" s="526"/>
      <c r="AT436" s="526"/>
      <c r="AU436" s="526"/>
      <c r="AV436" s="526"/>
      <c r="AW436" s="526"/>
      <c r="AX436" s="526"/>
      <c r="AY436" s="526"/>
      <c r="AZ436" s="526"/>
      <c r="BA436" s="526"/>
      <c r="BB436" s="526"/>
      <c r="BC436" s="526"/>
      <c r="BD436" s="526"/>
      <c r="BE436" s="526"/>
      <c r="BF436" s="526"/>
      <c r="BG436" s="526"/>
      <c r="BH436" s="526"/>
      <c r="BI436" s="526"/>
      <c r="BJ436" s="526"/>
      <c r="BK436" s="526"/>
      <c r="BL436" s="526"/>
      <c r="BM436" s="526"/>
      <c r="BN436" s="526"/>
      <c r="BO436" s="526"/>
      <c r="BP436" s="526"/>
      <c r="BQ436" s="526"/>
      <c r="BR436" s="526"/>
      <c r="BS436" s="526"/>
      <c r="BT436" s="526"/>
      <c r="BU436" s="526"/>
    </row>
    <row r="437">
      <c r="A437" s="522"/>
      <c r="B437" s="523"/>
      <c r="C437" s="523"/>
      <c r="D437" s="524"/>
      <c r="E437" s="524"/>
      <c r="F437" s="524"/>
      <c r="G437" s="524"/>
      <c r="H437" s="525"/>
      <c r="I437" s="544"/>
      <c r="J437" s="523"/>
      <c r="K437" s="523"/>
      <c r="L437" s="523"/>
      <c r="M437" s="524"/>
      <c r="N437" s="524"/>
      <c r="O437" s="524"/>
      <c r="P437" s="524"/>
      <c r="Q437" s="524"/>
      <c r="R437" s="524"/>
      <c r="S437" s="524"/>
      <c r="T437" s="524"/>
      <c r="U437" s="523"/>
      <c r="V437" s="524"/>
      <c r="W437" s="523"/>
      <c r="X437" s="526"/>
      <c r="Y437" s="526"/>
      <c r="Z437" s="526"/>
      <c r="AA437" s="526"/>
      <c r="AB437" s="526"/>
      <c r="AC437" s="526"/>
      <c r="AD437" s="526"/>
      <c r="AE437" s="526"/>
      <c r="AF437" s="526"/>
      <c r="AG437" s="526"/>
      <c r="AH437" s="526"/>
      <c r="AI437" s="526"/>
      <c r="AJ437" s="526"/>
      <c r="AK437" s="526"/>
      <c r="AL437" s="526"/>
      <c r="AM437" s="526"/>
      <c r="AN437" s="526"/>
      <c r="AO437" s="526"/>
      <c r="AP437" s="526"/>
      <c r="AQ437" s="526"/>
      <c r="AR437" s="526"/>
      <c r="AS437" s="526"/>
      <c r="AT437" s="526"/>
      <c r="AU437" s="526"/>
      <c r="AV437" s="526"/>
      <c r="AW437" s="526"/>
      <c r="AX437" s="526"/>
      <c r="AY437" s="526"/>
      <c r="AZ437" s="526"/>
      <c r="BA437" s="526"/>
      <c r="BB437" s="526"/>
      <c r="BC437" s="526"/>
      <c r="BD437" s="526"/>
      <c r="BE437" s="526"/>
      <c r="BF437" s="526"/>
      <c r="BG437" s="526"/>
      <c r="BH437" s="526"/>
      <c r="BI437" s="526"/>
      <c r="BJ437" s="526"/>
      <c r="BK437" s="526"/>
      <c r="BL437" s="526"/>
      <c r="BM437" s="526"/>
      <c r="BN437" s="526"/>
      <c r="BO437" s="526"/>
      <c r="BP437" s="526"/>
      <c r="BQ437" s="526"/>
      <c r="BR437" s="526"/>
      <c r="BS437" s="526"/>
      <c r="BT437" s="526"/>
      <c r="BU437" s="526"/>
    </row>
    <row r="438">
      <c r="A438" s="522"/>
      <c r="B438" s="523"/>
      <c r="C438" s="523"/>
      <c r="D438" s="524"/>
      <c r="E438" s="524"/>
      <c r="F438" s="524"/>
      <c r="G438" s="524"/>
      <c r="H438" s="525"/>
      <c r="I438" s="544"/>
      <c r="J438" s="523"/>
      <c r="K438" s="523"/>
      <c r="L438" s="523"/>
      <c r="M438" s="524"/>
      <c r="N438" s="524"/>
      <c r="O438" s="524"/>
      <c r="P438" s="524"/>
      <c r="Q438" s="524"/>
      <c r="R438" s="524"/>
      <c r="S438" s="524"/>
      <c r="T438" s="524"/>
      <c r="U438" s="523"/>
      <c r="V438" s="524"/>
      <c r="W438" s="523"/>
      <c r="X438" s="526"/>
      <c r="Y438" s="526"/>
      <c r="Z438" s="526"/>
      <c r="AA438" s="526"/>
      <c r="AB438" s="526"/>
      <c r="AC438" s="526"/>
      <c r="AD438" s="526"/>
      <c r="AE438" s="526"/>
      <c r="AF438" s="526"/>
      <c r="AG438" s="526"/>
      <c r="AH438" s="526"/>
      <c r="AI438" s="526"/>
      <c r="AJ438" s="526"/>
      <c r="AK438" s="526"/>
      <c r="AL438" s="526"/>
      <c r="AM438" s="526"/>
      <c r="AN438" s="526"/>
      <c r="AO438" s="526"/>
      <c r="AP438" s="526"/>
      <c r="AQ438" s="526"/>
      <c r="AR438" s="526"/>
      <c r="AS438" s="526"/>
      <c r="AT438" s="526"/>
      <c r="AU438" s="526"/>
      <c r="AV438" s="526"/>
      <c r="AW438" s="526"/>
      <c r="AX438" s="526"/>
      <c r="AY438" s="526"/>
      <c r="AZ438" s="526"/>
      <c r="BA438" s="526"/>
      <c r="BB438" s="526"/>
      <c r="BC438" s="526"/>
      <c r="BD438" s="526"/>
      <c r="BE438" s="526"/>
      <c r="BF438" s="526"/>
      <c r="BG438" s="526"/>
      <c r="BH438" s="526"/>
      <c r="BI438" s="526"/>
      <c r="BJ438" s="526"/>
      <c r="BK438" s="526"/>
      <c r="BL438" s="526"/>
      <c r="BM438" s="526"/>
      <c r="BN438" s="526"/>
      <c r="BO438" s="526"/>
      <c r="BP438" s="526"/>
      <c r="BQ438" s="526"/>
      <c r="BR438" s="526"/>
      <c r="BS438" s="526"/>
      <c r="BT438" s="526"/>
      <c r="BU438" s="526"/>
    </row>
    <row r="439">
      <c r="A439" s="522"/>
      <c r="B439" s="523"/>
      <c r="C439" s="523"/>
      <c r="D439" s="524"/>
      <c r="E439" s="524"/>
      <c r="F439" s="524"/>
      <c r="G439" s="524"/>
      <c r="H439" s="525"/>
      <c r="I439" s="544"/>
      <c r="J439" s="523"/>
      <c r="K439" s="523"/>
      <c r="L439" s="523"/>
      <c r="M439" s="524"/>
      <c r="N439" s="524"/>
      <c r="O439" s="524"/>
      <c r="P439" s="524"/>
      <c r="Q439" s="524"/>
      <c r="R439" s="524"/>
      <c r="S439" s="524"/>
      <c r="T439" s="524"/>
      <c r="U439" s="523"/>
      <c r="V439" s="524"/>
      <c r="W439" s="523"/>
      <c r="X439" s="526"/>
      <c r="Y439" s="526"/>
      <c r="Z439" s="526"/>
      <c r="AA439" s="526"/>
      <c r="AB439" s="526"/>
      <c r="AC439" s="526"/>
      <c r="AD439" s="526"/>
      <c r="AE439" s="526"/>
      <c r="AF439" s="526"/>
      <c r="AG439" s="526"/>
      <c r="AH439" s="526"/>
      <c r="AI439" s="526"/>
      <c r="AJ439" s="526"/>
      <c r="AK439" s="526"/>
      <c r="AL439" s="526"/>
      <c r="AM439" s="526"/>
      <c r="AN439" s="526"/>
      <c r="AO439" s="526"/>
      <c r="AP439" s="526"/>
      <c r="AQ439" s="526"/>
      <c r="AR439" s="526"/>
      <c r="AS439" s="526"/>
      <c r="AT439" s="526"/>
      <c r="AU439" s="526"/>
      <c r="AV439" s="526"/>
      <c r="AW439" s="526"/>
      <c r="AX439" s="526"/>
      <c r="AY439" s="526"/>
      <c r="AZ439" s="526"/>
      <c r="BA439" s="526"/>
      <c r="BB439" s="526"/>
      <c r="BC439" s="526"/>
      <c r="BD439" s="526"/>
      <c r="BE439" s="526"/>
      <c r="BF439" s="526"/>
      <c r="BG439" s="526"/>
      <c r="BH439" s="526"/>
      <c r="BI439" s="526"/>
      <c r="BJ439" s="526"/>
      <c r="BK439" s="526"/>
      <c r="BL439" s="526"/>
      <c r="BM439" s="526"/>
      <c r="BN439" s="526"/>
      <c r="BO439" s="526"/>
      <c r="BP439" s="526"/>
      <c r="BQ439" s="526"/>
      <c r="BR439" s="526"/>
      <c r="BS439" s="526"/>
      <c r="BT439" s="526"/>
      <c r="BU439" s="526"/>
    </row>
    <row r="440">
      <c r="A440" s="522"/>
      <c r="B440" s="523"/>
      <c r="C440" s="523"/>
      <c r="D440" s="524"/>
      <c r="E440" s="524"/>
      <c r="F440" s="524"/>
      <c r="G440" s="524"/>
      <c r="H440" s="525"/>
      <c r="I440" s="544"/>
      <c r="J440" s="523"/>
      <c r="K440" s="523"/>
      <c r="L440" s="523"/>
      <c r="M440" s="524"/>
      <c r="N440" s="524"/>
      <c r="O440" s="524"/>
      <c r="P440" s="524"/>
      <c r="Q440" s="524"/>
      <c r="R440" s="524"/>
      <c r="S440" s="524"/>
      <c r="T440" s="524"/>
      <c r="U440" s="523"/>
      <c r="V440" s="524"/>
      <c r="W440" s="523"/>
      <c r="X440" s="526"/>
      <c r="Y440" s="526"/>
      <c r="Z440" s="526"/>
      <c r="AA440" s="526"/>
      <c r="AB440" s="526"/>
      <c r="AC440" s="526"/>
      <c r="AD440" s="526"/>
      <c r="AE440" s="526"/>
      <c r="AF440" s="526"/>
      <c r="AG440" s="526"/>
      <c r="AH440" s="526"/>
      <c r="AI440" s="526"/>
      <c r="AJ440" s="526"/>
      <c r="AK440" s="526"/>
      <c r="AL440" s="526"/>
      <c r="AM440" s="526"/>
      <c r="AN440" s="526"/>
      <c r="AO440" s="526"/>
      <c r="AP440" s="526"/>
      <c r="AQ440" s="526"/>
      <c r="AR440" s="526"/>
      <c r="AS440" s="526"/>
      <c r="AT440" s="526"/>
      <c r="AU440" s="526"/>
      <c r="AV440" s="526"/>
      <c r="AW440" s="526"/>
      <c r="AX440" s="526"/>
      <c r="AY440" s="526"/>
      <c r="AZ440" s="526"/>
      <c r="BA440" s="526"/>
      <c r="BB440" s="526"/>
      <c r="BC440" s="526"/>
      <c r="BD440" s="526"/>
      <c r="BE440" s="526"/>
      <c r="BF440" s="526"/>
      <c r="BG440" s="526"/>
      <c r="BH440" s="526"/>
      <c r="BI440" s="526"/>
      <c r="BJ440" s="526"/>
      <c r="BK440" s="526"/>
      <c r="BL440" s="526"/>
      <c r="BM440" s="526"/>
      <c r="BN440" s="526"/>
      <c r="BO440" s="526"/>
      <c r="BP440" s="526"/>
      <c r="BQ440" s="526"/>
      <c r="BR440" s="526"/>
      <c r="BS440" s="526"/>
      <c r="BT440" s="526"/>
      <c r="BU440" s="526"/>
    </row>
    <row r="441">
      <c r="A441" s="522"/>
      <c r="B441" s="523"/>
      <c r="C441" s="523"/>
      <c r="D441" s="524"/>
      <c r="E441" s="524"/>
      <c r="F441" s="524"/>
      <c r="G441" s="524"/>
      <c r="H441" s="525"/>
      <c r="I441" s="544"/>
      <c r="J441" s="523"/>
      <c r="K441" s="523"/>
      <c r="L441" s="523"/>
      <c r="M441" s="524"/>
      <c r="N441" s="524"/>
      <c r="O441" s="524"/>
      <c r="P441" s="524"/>
      <c r="Q441" s="524"/>
      <c r="R441" s="524"/>
      <c r="S441" s="524"/>
      <c r="T441" s="524"/>
      <c r="U441" s="523"/>
      <c r="V441" s="524"/>
      <c r="W441" s="523"/>
      <c r="X441" s="526"/>
      <c r="Y441" s="526"/>
      <c r="Z441" s="526"/>
      <c r="AA441" s="526"/>
      <c r="AB441" s="526"/>
      <c r="AC441" s="526"/>
      <c r="AD441" s="526"/>
      <c r="AE441" s="526"/>
      <c r="AF441" s="526"/>
      <c r="AG441" s="526"/>
      <c r="AH441" s="526"/>
      <c r="AI441" s="526"/>
      <c r="AJ441" s="526"/>
      <c r="AK441" s="526"/>
      <c r="AL441" s="526"/>
      <c r="AM441" s="526"/>
      <c r="AN441" s="526"/>
      <c r="AO441" s="526"/>
      <c r="AP441" s="526"/>
      <c r="AQ441" s="526"/>
      <c r="AR441" s="526"/>
      <c r="AS441" s="526"/>
      <c r="AT441" s="526"/>
      <c r="AU441" s="526"/>
      <c r="AV441" s="526"/>
      <c r="AW441" s="526"/>
      <c r="AX441" s="526"/>
      <c r="AY441" s="526"/>
      <c r="AZ441" s="526"/>
      <c r="BA441" s="526"/>
      <c r="BB441" s="526"/>
      <c r="BC441" s="526"/>
      <c r="BD441" s="526"/>
      <c r="BE441" s="526"/>
      <c r="BF441" s="526"/>
      <c r="BG441" s="526"/>
      <c r="BH441" s="526"/>
      <c r="BI441" s="526"/>
      <c r="BJ441" s="526"/>
      <c r="BK441" s="526"/>
      <c r="BL441" s="526"/>
      <c r="BM441" s="526"/>
      <c r="BN441" s="526"/>
      <c r="BO441" s="526"/>
      <c r="BP441" s="526"/>
      <c r="BQ441" s="526"/>
      <c r="BR441" s="526"/>
      <c r="BS441" s="526"/>
      <c r="BT441" s="526"/>
      <c r="BU441" s="526"/>
    </row>
    <row r="442">
      <c r="A442" s="522"/>
      <c r="B442" s="523"/>
      <c r="C442" s="523"/>
      <c r="D442" s="524"/>
      <c r="E442" s="524"/>
      <c r="F442" s="524"/>
      <c r="G442" s="524"/>
      <c r="H442" s="525"/>
      <c r="I442" s="544"/>
      <c r="J442" s="523"/>
      <c r="K442" s="523"/>
      <c r="L442" s="523"/>
      <c r="M442" s="524"/>
      <c r="N442" s="524"/>
      <c r="O442" s="524"/>
      <c r="P442" s="524"/>
      <c r="Q442" s="524"/>
      <c r="R442" s="524"/>
      <c r="S442" s="524"/>
      <c r="T442" s="524"/>
      <c r="U442" s="523"/>
      <c r="V442" s="524"/>
      <c r="W442" s="523"/>
      <c r="X442" s="526"/>
      <c r="Y442" s="526"/>
      <c r="Z442" s="526"/>
      <c r="AA442" s="526"/>
      <c r="AB442" s="526"/>
      <c r="AC442" s="526"/>
      <c r="AD442" s="526"/>
      <c r="AE442" s="526"/>
      <c r="AF442" s="526"/>
      <c r="AG442" s="526"/>
      <c r="AH442" s="526"/>
      <c r="AI442" s="526"/>
      <c r="AJ442" s="526"/>
      <c r="AK442" s="526"/>
      <c r="AL442" s="526"/>
      <c r="AM442" s="526"/>
      <c r="AN442" s="526"/>
      <c r="AO442" s="526"/>
      <c r="AP442" s="526"/>
      <c r="AQ442" s="526"/>
      <c r="AR442" s="526"/>
      <c r="AS442" s="526"/>
      <c r="AT442" s="526"/>
      <c r="AU442" s="526"/>
      <c r="AV442" s="526"/>
      <c r="AW442" s="526"/>
      <c r="AX442" s="526"/>
      <c r="AY442" s="526"/>
      <c r="AZ442" s="526"/>
      <c r="BA442" s="526"/>
      <c r="BB442" s="526"/>
      <c r="BC442" s="526"/>
      <c r="BD442" s="526"/>
      <c r="BE442" s="526"/>
      <c r="BF442" s="526"/>
      <c r="BG442" s="526"/>
      <c r="BH442" s="526"/>
      <c r="BI442" s="526"/>
      <c r="BJ442" s="526"/>
      <c r="BK442" s="526"/>
      <c r="BL442" s="526"/>
      <c r="BM442" s="526"/>
      <c r="BN442" s="526"/>
      <c r="BO442" s="526"/>
      <c r="BP442" s="526"/>
      <c r="BQ442" s="526"/>
      <c r="BR442" s="526"/>
      <c r="BS442" s="526"/>
      <c r="BT442" s="526"/>
      <c r="BU442" s="526"/>
    </row>
    <row r="443">
      <c r="A443" s="522"/>
      <c r="B443" s="523"/>
      <c r="C443" s="523"/>
      <c r="D443" s="524"/>
      <c r="E443" s="524"/>
      <c r="F443" s="524"/>
      <c r="G443" s="524"/>
      <c r="H443" s="525"/>
      <c r="I443" s="544"/>
      <c r="J443" s="523"/>
      <c r="K443" s="523"/>
      <c r="L443" s="523"/>
      <c r="M443" s="524"/>
      <c r="N443" s="524"/>
      <c r="O443" s="524"/>
      <c r="P443" s="524"/>
      <c r="Q443" s="524"/>
      <c r="R443" s="524"/>
      <c r="S443" s="524"/>
      <c r="T443" s="524"/>
      <c r="U443" s="523"/>
      <c r="V443" s="524"/>
      <c r="W443" s="523"/>
      <c r="X443" s="526"/>
      <c r="Y443" s="526"/>
      <c r="Z443" s="526"/>
      <c r="AA443" s="526"/>
      <c r="AB443" s="526"/>
      <c r="AC443" s="526"/>
      <c r="AD443" s="526"/>
      <c r="AE443" s="526"/>
      <c r="AF443" s="526"/>
      <c r="AG443" s="526"/>
      <c r="AH443" s="526"/>
      <c r="AI443" s="526"/>
      <c r="AJ443" s="526"/>
      <c r="AK443" s="526"/>
      <c r="AL443" s="526"/>
      <c r="AM443" s="526"/>
      <c r="AN443" s="526"/>
      <c r="AO443" s="526"/>
      <c r="AP443" s="526"/>
      <c r="AQ443" s="526"/>
      <c r="AR443" s="526"/>
      <c r="AS443" s="526"/>
      <c r="AT443" s="526"/>
      <c r="AU443" s="526"/>
      <c r="AV443" s="526"/>
      <c r="AW443" s="526"/>
      <c r="AX443" s="526"/>
      <c r="AY443" s="526"/>
      <c r="AZ443" s="526"/>
      <c r="BA443" s="526"/>
      <c r="BB443" s="526"/>
      <c r="BC443" s="526"/>
      <c r="BD443" s="526"/>
      <c r="BE443" s="526"/>
      <c r="BF443" s="526"/>
      <c r="BG443" s="526"/>
      <c r="BH443" s="526"/>
      <c r="BI443" s="526"/>
      <c r="BJ443" s="526"/>
      <c r="BK443" s="526"/>
      <c r="BL443" s="526"/>
      <c r="BM443" s="526"/>
      <c r="BN443" s="526"/>
      <c r="BO443" s="526"/>
      <c r="BP443" s="526"/>
      <c r="BQ443" s="526"/>
      <c r="BR443" s="526"/>
      <c r="BS443" s="526"/>
      <c r="BT443" s="526"/>
      <c r="BU443" s="526"/>
    </row>
    <row r="444">
      <c r="A444" s="522"/>
      <c r="B444" s="523"/>
      <c r="C444" s="523"/>
      <c r="D444" s="524"/>
      <c r="E444" s="524"/>
      <c r="F444" s="524"/>
      <c r="G444" s="524"/>
      <c r="H444" s="525"/>
      <c r="I444" s="544"/>
      <c r="J444" s="523"/>
      <c r="K444" s="523"/>
      <c r="L444" s="523"/>
      <c r="M444" s="524"/>
      <c r="N444" s="524"/>
      <c r="O444" s="524"/>
      <c r="P444" s="524"/>
      <c r="Q444" s="524"/>
      <c r="R444" s="524"/>
      <c r="S444" s="524"/>
      <c r="T444" s="524"/>
      <c r="U444" s="523"/>
      <c r="V444" s="524"/>
      <c r="W444" s="523"/>
      <c r="X444" s="526"/>
      <c r="Y444" s="526"/>
      <c r="Z444" s="526"/>
      <c r="AA444" s="526"/>
      <c r="AB444" s="526"/>
      <c r="AC444" s="526"/>
      <c r="AD444" s="526"/>
      <c r="AE444" s="526"/>
      <c r="AF444" s="526"/>
      <c r="AG444" s="526"/>
      <c r="AH444" s="526"/>
      <c r="AI444" s="526"/>
      <c r="AJ444" s="526"/>
      <c r="AK444" s="526"/>
      <c r="AL444" s="526"/>
      <c r="AM444" s="526"/>
      <c r="AN444" s="526"/>
      <c r="AO444" s="526"/>
      <c r="AP444" s="526"/>
      <c r="AQ444" s="526"/>
      <c r="AR444" s="526"/>
      <c r="AS444" s="526"/>
      <c r="AT444" s="526"/>
      <c r="AU444" s="526"/>
      <c r="AV444" s="526"/>
      <c r="AW444" s="526"/>
      <c r="AX444" s="526"/>
      <c r="AY444" s="526"/>
      <c r="AZ444" s="526"/>
      <c r="BA444" s="526"/>
      <c r="BB444" s="526"/>
      <c r="BC444" s="526"/>
      <c r="BD444" s="526"/>
      <c r="BE444" s="526"/>
      <c r="BF444" s="526"/>
      <c r="BG444" s="526"/>
      <c r="BH444" s="526"/>
      <c r="BI444" s="526"/>
      <c r="BJ444" s="526"/>
      <c r="BK444" s="526"/>
      <c r="BL444" s="526"/>
      <c r="BM444" s="526"/>
      <c r="BN444" s="526"/>
      <c r="BO444" s="526"/>
      <c r="BP444" s="526"/>
      <c r="BQ444" s="526"/>
      <c r="BR444" s="526"/>
      <c r="BS444" s="526"/>
      <c r="BT444" s="526"/>
      <c r="BU444" s="526"/>
    </row>
    <row r="445">
      <c r="A445" s="522"/>
      <c r="B445" s="523"/>
      <c r="C445" s="523"/>
      <c r="D445" s="524"/>
      <c r="E445" s="524"/>
      <c r="F445" s="524"/>
      <c r="G445" s="524"/>
      <c r="H445" s="525"/>
      <c r="I445" s="544"/>
      <c r="J445" s="523"/>
      <c r="K445" s="523"/>
      <c r="L445" s="523"/>
      <c r="M445" s="524"/>
      <c r="N445" s="524"/>
      <c r="O445" s="524"/>
      <c r="P445" s="524"/>
      <c r="Q445" s="524"/>
      <c r="R445" s="524"/>
      <c r="S445" s="524"/>
      <c r="T445" s="524"/>
      <c r="U445" s="523"/>
      <c r="V445" s="524"/>
      <c r="W445" s="523"/>
      <c r="X445" s="526"/>
      <c r="Y445" s="526"/>
      <c r="Z445" s="526"/>
      <c r="AA445" s="526"/>
      <c r="AB445" s="526"/>
      <c r="AC445" s="526"/>
      <c r="AD445" s="526"/>
      <c r="AE445" s="526"/>
      <c r="AF445" s="526"/>
      <c r="AG445" s="526"/>
      <c r="AH445" s="526"/>
      <c r="AI445" s="526"/>
      <c r="AJ445" s="526"/>
      <c r="AK445" s="526"/>
      <c r="AL445" s="526"/>
      <c r="AM445" s="526"/>
      <c r="AN445" s="526"/>
      <c r="AO445" s="526"/>
      <c r="AP445" s="526"/>
      <c r="AQ445" s="526"/>
      <c r="AR445" s="526"/>
      <c r="AS445" s="526"/>
      <c r="AT445" s="526"/>
      <c r="AU445" s="526"/>
      <c r="AV445" s="526"/>
      <c r="AW445" s="526"/>
      <c r="AX445" s="526"/>
      <c r="AY445" s="526"/>
      <c r="AZ445" s="526"/>
      <c r="BA445" s="526"/>
      <c r="BB445" s="526"/>
      <c r="BC445" s="526"/>
      <c r="BD445" s="526"/>
      <c r="BE445" s="526"/>
      <c r="BF445" s="526"/>
      <c r="BG445" s="526"/>
      <c r="BH445" s="526"/>
      <c r="BI445" s="526"/>
      <c r="BJ445" s="526"/>
      <c r="BK445" s="526"/>
      <c r="BL445" s="526"/>
      <c r="BM445" s="526"/>
      <c r="BN445" s="526"/>
      <c r="BO445" s="526"/>
      <c r="BP445" s="526"/>
      <c r="BQ445" s="526"/>
      <c r="BR445" s="526"/>
      <c r="BS445" s="526"/>
      <c r="BT445" s="526"/>
      <c r="BU445" s="526"/>
    </row>
    <row r="446">
      <c r="A446" s="522"/>
      <c r="B446" s="523"/>
      <c r="C446" s="523"/>
      <c r="D446" s="524"/>
      <c r="E446" s="524"/>
      <c r="F446" s="524"/>
      <c r="G446" s="524"/>
      <c r="H446" s="525"/>
      <c r="I446" s="544"/>
      <c r="J446" s="523"/>
      <c r="K446" s="523"/>
      <c r="L446" s="523"/>
      <c r="M446" s="524"/>
      <c r="N446" s="524"/>
      <c r="O446" s="524"/>
      <c r="P446" s="524"/>
      <c r="Q446" s="524"/>
      <c r="R446" s="524"/>
      <c r="S446" s="524"/>
      <c r="T446" s="524"/>
      <c r="U446" s="523"/>
      <c r="V446" s="524"/>
      <c r="W446" s="523"/>
      <c r="X446" s="526"/>
      <c r="Y446" s="526"/>
      <c r="Z446" s="526"/>
      <c r="AA446" s="526"/>
      <c r="AB446" s="526"/>
      <c r="AC446" s="526"/>
      <c r="AD446" s="526"/>
      <c r="AE446" s="526"/>
      <c r="AF446" s="526"/>
      <c r="AG446" s="526"/>
      <c r="AH446" s="526"/>
      <c r="AI446" s="526"/>
      <c r="AJ446" s="526"/>
      <c r="AK446" s="526"/>
      <c r="AL446" s="526"/>
      <c r="AM446" s="526"/>
      <c r="AN446" s="526"/>
      <c r="AO446" s="526"/>
      <c r="AP446" s="526"/>
      <c r="AQ446" s="526"/>
      <c r="AR446" s="526"/>
      <c r="AS446" s="526"/>
      <c r="AT446" s="526"/>
      <c r="AU446" s="526"/>
      <c r="AV446" s="526"/>
      <c r="AW446" s="526"/>
      <c r="AX446" s="526"/>
      <c r="AY446" s="526"/>
      <c r="AZ446" s="526"/>
      <c r="BA446" s="526"/>
      <c r="BB446" s="526"/>
      <c r="BC446" s="526"/>
      <c r="BD446" s="526"/>
      <c r="BE446" s="526"/>
      <c r="BF446" s="526"/>
      <c r="BG446" s="526"/>
      <c r="BH446" s="526"/>
      <c r="BI446" s="526"/>
      <c r="BJ446" s="526"/>
      <c r="BK446" s="526"/>
      <c r="BL446" s="526"/>
      <c r="BM446" s="526"/>
      <c r="BN446" s="526"/>
      <c r="BO446" s="526"/>
      <c r="BP446" s="526"/>
      <c r="BQ446" s="526"/>
      <c r="BR446" s="526"/>
      <c r="BS446" s="526"/>
      <c r="BT446" s="526"/>
      <c r="BU446" s="526"/>
    </row>
    <row r="447">
      <c r="A447" s="522"/>
      <c r="B447" s="523"/>
      <c r="C447" s="523"/>
      <c r="D447" s="524"/>
      <c r="E447" s="524"/>
      <c r="F447" s="524"/>
      <c r="G447" s="524"/>
      <c r="H447" s="525"/>
      <c r="I447" s="544"/>
      <c r="J447" s="523"/>
      <c r="K447" s="523"/>
      <c r="L447" s="523"/>
      <c r="M447" s="524"/>
      <c r="N447" s="524"/>
      <c r="O447" s="524"/>
      <c r="P447" s="524"/>
      <c r="Q447" s="524"/>
      <c r="R447" s="524"/>
      <c r="S447" s="524"/>
      <c r="T447" s="524"/>
      <c r="U447" s="523"/>
      <c r="V447" s="524"/>
      <c r="W447" s="523"/>
      <c r="X447" s="526"/>
      <c r="Y447" s="526"/>
      <c r="Z447" s="526"/>
      <c r="AA447" s="526"/>
      <c r="AB447" s="526"/>
      <c r="AC447" s="526"/>
      <c r="AD447" s="526"/>
      <c r="AE447" s="526"/>
      <c r="AF447" s="526"/>
      <c r="AG447" s="526"/>
      <c r="AH447" s="526"/>
      <c r="AI447" s="526"/>
      <c r="AJ447" s="526"/>
      <c r="AK447" s="526"/>
      <c r="AL447" s="526"/>
      <c r="AM447" s="526"/>
      <c r="AN447" s="526"/>
      <c r="AO447" s="526"/>
      <c r="AP447" s="526"/>
      <c r="AQ447" s="526"/>
      <c r="AR447" s="526"/>
      <c r="AS447" s="526"/>
      <c r="AT447" s="526"/>
      <c r="AU447" s="526"/>
      <c r="AV447" s="526"/>
      <c r="AW447" s="526"/>
      <c r="AX447" s="526"/>
      <c r="AY447" s="526"/>
      <c r="AZ447" s="526"/>
      <c r="BA447" s="526"/>
      <c r="BB447" s="526"/>
      <c r="BC447" s="526"/>
      <c r="BD447" s="526"/>
      <c r="BE447" s="526"/>
      <c r="BF447" s="526"/>
      <c r="BG447" s="526"/>
      <c r="BH447" s="526"/>
      <c r="BI447" s="526"/>
      <c r="BJ447" s="526"/>
      <c r="BK447" s="526"/>
      <c r="BL447" s="526"/>
      <c r="BM447" s="526"/>
      <c r="BN447" s="526"/>
      <c r="BO447" s="526"/>
      <c r="BP447" s="526"/>
      <c r="BQ447" s="526"/>
      <c r="BR447" s="526"/>
      <c r="BS447" s="526"/>
      <c r="BT447" s="526"/>
      <c r="BU447" s="526"/>
    </row>
    <row r="448">
      <c r="A448" s="522"/>
      <c r="B448" s="523"/>
      <c r="C448" s="523"/>
      <c r="D448" s="524"/>
      <c r="E448" s="524"/>
      <c r="F448" s="524"/>
      <c r="G448" s="524"/>
      <c r="H448" s="525"/>
      <c r="I448" s="544"/>
      <c r="J448" s="523"/>
      <c r="K448" s="523"/>
      <c r="L448" s="523"/>
      <c r="M448" s="524"/>
      <c r="N448" s="524"/>
      <c r="O448" s="524"/>
      <c r="P448" s="524"/>
      <c r="Q448" s="524"/>
      <c r="R448" s="524"/>
      <c r="S448" s="524"/>
      <c r="T448" s="524"/>
      <c r="U448" s="523"/>
      <c r="V448" s="524"/>
      <c r="W448" s="523"/>
      <c r="X448" s="526"/>
      <c r="Y448" s="526"/>
      <c r="Z448" s="526"/>
      <c r="AA448" s="526"/>
      <c r="AB448" s="526"/>
      <c r="AC448" s="526"/>
      <c r="AD448" s="526"/>
      <c r="AE448" s="526"/>
      <c r="AF448" s="526"/>
      <c r="AG448" s="526"/>
      <c r="AH448" s="526"/>
      <c r="AI448" s="526"/>
      <c r="AJ448" s="526"/>
      <c r="AK448" s="526"/>
      <c r="AL448" s="526"/>
      <c r="AM448" s="526"/>
      <c r="AN448" s="526"/>
      <c r="AO448" s="526"/>
      <c r="AP448" s="526"/>
      <c r="AQ448" s="526"/>
      <c r="AR448" s="526"/>
      <c r="AS448" s="526"/>
      <c r="AT448" s="526"/>
      <c r="AU448" s="526"/>
      <c r="AV448" s="526"/>
      <c r="AW448" s="526"/>
      <c r="AX448" s="526"/>
      <c r="AY448" s="526"/>
      <c r="AZ448" s="526"/>
      <c r="BA448" s="526"/>
      <c r="BB448" s="526"/>
      <c r="BC448" s="526"/>
      <c r="BD448" s="526"/>
      <c r="BE448" s="526"/>
      <c r="BF448" s="526"/>
      <c r="BG448" s="526"/>
      <c r="BH448" s="526"/>
      <c r="BI448" s="526"/>
      <c r="BJ448" s="526"/>
      <c r="BK448" s="526"/>
      <c r="BL448" s="526"/>
      <c r="BM448" s="526"/>
      <c r="BN448" s="526"/>
      <c r="BO448" s="526"/>
      <c r="BP448" s="526"/>
      <c r="BQ448" s="526"/>
      <c r="BR448" s="526"/>
      <c r="BS448" s="526"/>
      <c r="BT448" s="526"/>
      <c r="BU448" s="526"/>
    </row>
    <row r="449">
      <c r="A449" s="522"/>
      <c r="B449" s="523"/>
      <c r="C449" s="523"/>
      <c r="D449" s="524"/>
      <c r="E449" s="524"/>
      <c r="F449" s="524"/>
      <c r="G449" s="524"/>
      <c r="H449" s="525"/>
      <c r="I449" s="544"/>
      <c r="J449" s="523"/>
      <c r="K449" s="523"/>
      <c r="L449" s="523"/>
      <c r="M449" s="524"/>
      <c r="N449" s="524"/>
      <c r="O449" s="524"/>
      <c r="P449" s="524"/>
      <c r="Q449" s="524"/>
      <c r="R449" s="524"/>
      <c r="S449" s="524"/>
      <c r="T449" s="524"/>
      <c r="U449" s="523"/>
      <c r="V449" s="524"/>
      <c r="W449" s="523"/>
      <c r="X449" s="526"/>
      <c r="Y449" s="526"/>
      <c r="Z449" s="526"/>
      <c r="AA449" s="526"/>
      <c r="AB449" s="526"/>
      <c r="AC449" s="526"/>
      <c r="AD449" s="526"/>
      <c r="AE449" s="526"/>
      <c r="AF449" s="526"/>
      <c r="AG449" s="526"/>
      <c r="AH449" s="526"/>
      <c r="AI449" s="526"/>
      <c r="AJ449" s="526"/>
      <c r="AK449" s="526"/>
      <c r="AL449" s="526"/>
      <c r="AM449" s="526"/>
      <c r="AN449" s="526"/>
      <c r="AO449" s="526"/>
      <c r="AP449" s="526"/>
      <c r="AQ449" s="526"/>
      <c r="AR449" s="526"/>
      <c r="AS449" s="526"/>
      <c r="AT449" s="526"/>
      <c r="AU449" s="526"/>
      <c r="AV449" s="526"/>
      <c r="AW449" s="526"/>
      <c r="AX449" s="526"/>
      <c r="AY449" s="526"/>
      <c r="AZ449" s="526"/>
      <c r="BA449" s="526"/>
      <c r="BB449" s="526"/>
      <c r="BC449" s="526"/>
      <c r="BD449" s="526"/>
      <c r="BE449" s="526"/>
      <c r="BF449" s="526"/>
      <c r="BG449" s="526"/>
      <c r="BH449" s="526"/>
      <c r="BI449" s="526"/>
      <c r="BJ449" s="526"/>
      <c r="BK449" s="526"/>
      <c r="BL449" s="526"/>
      <c r="BM449" s="526"/>
      <c r="BN449" s="526"/>
      <c r="BO449" s="526"/>
      <c r="BP449" s="526"/>
      <c r="BQ449" s="526"/>
      <c r="BR449" s="526"/>
      <c r="BS449" s="526"/>
      <c r="BT449" s="526"/>
      <c r="BU449" s="526"/>
    </row>
    <row r="450">
      <c r="A450" s="522"/>
      <c r="B450" s="523"/>
      <c r="C450" s="523"/>
      <c r="D450" s="524"/>
      <c r="E450" s="524"/>
      <c r="F450" s="524"/>
      <c r="G450" s="524"/>
      <c r="H450" s="525"/>
      <c r="I450" s="544"/>
      <c r="J450" s="523"/>
      <c r="K450" s="523"/>
      <c r="L450" s="523"/>
      <c r="M450" s="524"/>
      <c r="N450" s="524"/>
      <c r="O450" s="524"/>
      <c r="P450" s="524"/>
      <c r="Q450" s="524"/>
      <c r="R450" s="524"/>
      <c r="S450" s="524"/>
      <c r="T450" s="524"/>
      <c r="U450" s="523"/>
      <c r="V450" s="524"/>
      <c r="W450" s="523"/>
      <c r="X450" s="526"/>
      <c r="Y450" s="526"/>
      <c r="Z450" s="526"/>
      <c r="AA450" s="526"/>
      <c r="AB450" s="526"/>
      <c r="AC450" s="526"/>
      <c r="AD450" s="526"/>
      <c r="AE450" s="526"/>
      <c r="AF450" s="526"/>
      <c r="AG450" s="526"/>
      <c r="AH450" s="526"/>
      <c r="AI450" s="526"/>
      <c r="AJ450" s="526"/>
      <c r="AK450" s="526"/>
      <c r="AL450" s="526"/>
      <c r="AM450" s="526"/>
      <c r="AN450" s="526"/>
      <c r="AO450" s="526"/>
      <c r="AP450" s="526"/>
      <c r="AQ450" s="526"/>
      <c r="AR450" s="526"/>
      <c r="AS450" s="526"/>
      <c r="AT450" s="526"/>
      <c r="AU450" s="526"/>
      <c r="AV450" s="526"/>
      <c r="AW450" s="526"/>
      <c r="AX450" s="526"/>
      <c r="AY450" s="526"/>
      <c r="AZ450" s="526"/>
      <c r="BA450" s="526"/>
      <c r="BB450" s="526"/>
      <c r="BC450" s="526"/>
      <c r="BD450" s="526"/>
      <c r="BE450" s="526"/>
      <c r="BF450" s="526"/>
      <c r="BG450" s="526"/>
      <c r="BH450" s="526"/>
      <c r="BI450" s="526"/>
      <c r="BJ450" s="526"/>
      <c r="BK450" s="526"/>
      <c r="BL450" s="526"/>
      <c r="BM450" s="526"/>
      <c r="BN450" s="526"/>
      <c r="BO450" s="526"/>
      <c r="BP450" s="526"/>
      <c r="BQ450" s="526"/>
      <c r="BR450" s="526"/>
      <c r="BS450" s="526"/>
      <c r="BT450" s="526"/>
      <c r="BU450" s="526"/>
    </row>
    <row r="451">
      <c r="A451" s="522"/>
      <c r="B451" s="523"/>
      <c r="C451" s="523"/>
      <c r="D451" s="524"/>
      <c r="E451" s="524"/>
      <c r="F451" s="524"/>
      <c r="G451" s="524"/>
      <c r="H451" s="525"/>
      <c r="I451" s="544"/>
      <c r="J451" s="523"/>
      <c r="K451" s="523"/>
      <c r="L451" s="523"/>
      <c r="M451" s="524"/>
      <c r="N451" s="524"/>
      <c r="O451" s="524"/>
      <c r="P451" s="524"/>
      <c r="Q451" s="524"/>
      <c r="R451" s="524"/>
      <c r="S451" s="524"/>
      <c r="T451" s="524"/>
      <c r="U451" s="523"/>
      <c r="V451" s="524"/>
      <c r="W451" s="523"/>
      <c r="X451" s="526"/>
      <c r="Y451" s="526"/>
      <c r="Z451" s="526"/>
      <c r="AA451" s="526"/>
      <c r="AB451" s="526"/>
      <c r="AC451" s="526"/>
      <c r="AD451" s="526"/>
      <c r="AE451" s="526"/>
      <c r="AF451" s="526"/>
      <c r="AG451" s="526"/>
      <c r="AH451" s="526"/>
      <c r="AI451" s="526"/>
      <c r="AJ451" s="526"/>
      <c r="AK451" s="526"/>
      <c r="AL451" s="526"/>
      <c r="AM451" s="526"/>
      <c r="AN451" s="526"/>
      <c r="AO451" s="526"/>
      <c r="AP451" s="526"/>
      <c r="AQ451" s="526"/>
      <c r="AR451" s="526"/>
      <c r="AS451" s="526"/>
      <c r="AT451" s="526"/>
      <c r="AU451" s="526"/>
      <c r="AV451" s="526"/>
      <c r="AW451" s="526"/>
      <c r="AX451" s="526"/>
      <c r="AY451" s="526"/>
      <c r="AZ451" s="526"/>
      <c r="BA451" s="526"/>
      <c r="BB451" s="526"/>
      <c r="BC451" s="526"/>
      <c r="BD451" s="526"/>
      <c r="BE451" s="526"/>
      <c r="BF451" s="526"/>
      <c r="BG451" s="526"/>
      <c r="BH451" s="526"/>
      <c r="BI451" s="526"/>
      <c r="BJ451" s="526"/>
      <c r="BK451" s="526"/>
      <c r="BL451" s="526"/>
      <c r="BM451" s="526"/>
      <c r="BN451" s="526"/>
      <c r="BO451" s="526"/>
      <c r="BP451" s="526"/>
      <c r="BQ451" s="526"/>
      <c r="BR451" s="526"/>
      <c r="BS451" s="526"/>
      <c r="BT451" s="526"/>
      <c r="BU451" s="526"/>
    </row>
    <row r="452">
      <c r="A452" s="522"/>
      <c r="B452" s="523"/>
      <c r="C452" s="523"/>
      <c r="D452" s="524"/>
      <c r="E452" s="524"/>
      <c r="F452" s="524"/>
      <c r="G452" s="524"/>
      <c r="H452" s="525"/>
      <c r="I452" s="544"/>
      <c r="J452" s="523"/>
      <c r="K452" s="523"/>
      <c r="L452" s="523"/>
      <c r="M452" s="524"/>
      <c r="N452" s="524"/>
      <c r="O452" s="524"/>
      <c r="P452" s="524"/>
      <c r="Q452" s="524"/>
      <c r="R452" s="524"/>
      <c r="S452" s="524"/>
      <c r="T452" s="524"/>
      <c r="U452" s="523"/>
      <c r="V452" s="524"/>
      <c r="W452" s="523"/>
      <c r="X452" s="526"/>
      <c r="Y452" s="526"/>
      <c r="Z452" s="526"/>
      <c r="AA452" s="526"/>
      <c r="AB452" s="526"/>
      <c r="AC452" s="526"/>
      <c r="AD452" s="526"/>
      <c r="AE452" s="526"/>
      <c r="AF452" s="526"/>
      <c r="AG452" s="526"/>
      <c r="AH452" s="526"/>
      <c r="AI452" s="526"/>
      <c r="AJ452" s="526"/>
      <c r="AK452" s="526"/>
      <c r="AL452" s="526"/>
      <c r="AM452" s="526"/>
      <c r="AN452" s="526"/>
      <c r="AO452" s="526"/>
      <c r="AP452" s="526"/>
      <c r="AQ452" s="526"/>
      <c r="AR452" s="526"/>
      <c r="AS452" s="526"/>
      <c r="AT452" s="526"/>
      <c r="AU452" s="526"/>
      <c r="AV452" s="526"/>
      <c r="AW452" s="526"/>
      <c r="AX452" s="526"/>
      <c r="AY452" s="526"/>
      <c r="AZ452" s="526"/>
      <c r="BA452" s="526"/>
      <c r="BB452" s="526"/>
      <c r="BC452" s="526"/>
      <c r="BD452" s="526"/>
      <c r="BE452" s="526"/>
      <c r="BF452" s="526"/>
      <c r="BG452" s="526"/>
      <c r="BH452" s="526"/>
      <c r="BI452" s="526"/>
      <c r="BJ452" s="526"/>
      <c r="BK452" s="526"/>
      <c r="BL452" s="526"/>
      <c r="BM452" s="526"/>
      <c r="BN452" s="526"/>
      <c r="BO452" s="526"/>
      <c r="BP452" s="526"/>
      <c r="BQ452" s="526"/>
      <c r="BR452" s="526"/>
      <c r="BS452" s="526"/>
      <c r="BT452" s="526"/>
      <c r="BU452" s="526"/>
    </row>
    <row r="453">
      <c r="A453" s="522"/>
      <c r="B453" s="523"/>
      <c r="C453" s="523"/>
      <c r="D453" s="524"/>
      <c r="E453" s="524"/>
      <c r="F453" s="524"/>
      <c r="G453" s="524"/>
      <c r="H453" s="525"/>
      <c r="I453" s="544"/>
      <c r="J453" s="523"/>
      <c r="K453" s="523"/>
      <c r="L453" s="523"/>
      <c r="M453" s="524"/>
      <c r="N453" s="524"/>
      <c r="O453" s="524"/>
      <c r="P453" s="524"/>
      <c r="Q453" s="524"/>
      <c r="R453" s="524"/>
      <c r="S453" s="524"/>
      <c r="T453" s="524"/>
      <c r="U453" s="523"/>
      <c r="V453" s="524"/>
      <c r="W453" s="523"/>
      <c r="X453" s="526"/>
      <c r="Y453" s="526"/>
      <c r="Z453" s="526"/>
      <c r="AA453" s="526"/>
      <c r="AB453" s="526"/>
      <c r="AC453" s="526"/>
      <c r="AD453" s="526"/>
      <c r="AE453" s="526"/>
      <c r="AF453" s="526"/>
      <c r="AG453" s="526"/>
      <c r="AH453" s="526"/>
      <c r="AI453" s="526"/>
      <c r="AJ453" s="526"/>
      <c r="AK453" s="526"/>
      <c r="AL453" s="526"/>
      <c r="AM453" s="526"/>
      <c r="AN453" s="526"/>
      <c r="AO453" s="526"/>
      <c r="AP453" s="526"/>
      <c r="AQ453" s="526"/>
      <c r="AR453" s="526"/>
      <c r="AS453" s="526"/>
      <c r="AT453" s="526"/>
      <c r="AU453" s="526"/>
      <c r="AV453" s="526"/>
      <c r="AW453" s="526"/>
      <c r="AX453" s="526"/>
      <c r="AY453" s="526"/>
      <c r="AZ453" s="526"/>
      <c r="BA453" s="526"/>
      <c r="BB453" s="526"/>
      <c r="BC453" s="526"/>
      <c r="BD453" s="526"/>
      <c r="BE453" s="526"/>
      <c r="BF453" s="526"/>
      <c r="BG453" s="526"/>
      <c r="BH453" s="526"/>
      <c r="BI453" s="526"/>
      <c r="BJ453" s="526"/>
      <c r="BK453" s="526"/>
      <c r="BL453" s="526"/>
      <c r="BM453" s="526"/>
      <c r="BN453" s="526"/>
      <c r="BO453" s="526"/>
      <c r="BP453" s="526"/>
      <c r="BQ453" s="526"/>
      <c r="BR453" s="526"/>
      <c r="BS453" s="526"/>
      <c r="BT453" s="526"/>
      <c r="BU453" s="526"/>
    </row>
    <row r="454">
      <c r="A454" s="522"/>
      <c r="B454" s="523"/>
      <c r="C454" s="523"/>
      <c r="D454" s="524"/>
      <c r="E454" s="524"/>
      <c r="F454" s="524"/>
      <c r="G454" s="524"/>
      <c r="H454" s="525"/>
      <c r="I454" s="544"/>
      <c r="J454" s="523"/>
      <c r="K454" s="523"/>
      <c r="L454" s="523"/>
      <c r="M454" s="524"/>
      <c r="N454" s="524"/>
      <c r="O454" s="524"/>
      <c r="P454" s="524"/>
      <c r="Q454" s="524"/>
      <c r="R454" s="524"/>
      <c r="S454" s="524"/>
      <c r="T454" s="524"/>
      <c r="U454" s="523"/>
      <c r="V454" s="524"/>
      <c r="W454" s="523"/>
      <c r="X454" s="526"/>
      <c r="Y454" s="526"/>
      <c r="Z454" s="526"/>
      <c r="AA454" s="526"/>
      <c r="AB454" s="526"/>
      <c r="AC454" s="526"/>
      <c r="AD454" s="526"/>
      <c r="AE454" s="526"/>
      <c r="AF454" s="526"/>
      <c r="AG454" s="526"/>
      <c r="AH454" s="526"/>
      <c r="AI454" s="526"/>
      <c r="AJ454" s="526"/>
      <c r="AK454" s="526"/>
      <c r="AL454" s="526"/>
      <c r="AM454" s="526"/>
      <c r="AN454" s="526"/>
      <c r="AO454" s="526"/>
      <c r="AP454" s="526"/>
      <c r="AQ454" s="526"/>
      <c r="AR454" s="526"/>
      <c r="AS454" s="526"/>
      <c r="AT454" s="526"/>
      <c r="AU454" s="526"/>
      <c r="AV454" s="526"/>
      <c r="AW454" s="526"/>
      <c r="AX454" s="526"/>
      <c r="AY454" s="526"/>
      <c r="AZ454" s="526"/>
      <c r="BA454" s="526"/>
      <c r="BB454" s="526"/>
      <c r="BC454" s="526"/>
      <c r="BD454" s="526"/>
      <c r="BE454" s="526"/>
      <c r="BF454" s="526"/>
      <c r="BG454" s="526"/>
      <c r="BH454" s="526"/>
      <c r="BI454" s="526"/>
      <c r="BJ454" s="526"/>
      <c r="BK454" s="526"/>
      <c r="BL454" s="526"/>
      <c r="BM454" s="526"/>
      <c r="BN454" s="526"/>
      <c r="BO454" s="526"/>
      <c r="BP454" s="526"/>
      <c r="BQ454" s="526"/>
      <c r="BR454" s="526"/>
      <c r="BS454" s="526"/>
      <c r="BT454" s="526"/>
      <c r="BU454" s="526"/>
    </row>
    <row r="455">
      <c r="A455" s="522"/>
      <c r="B455" s="523"/>
      <c r="C455" s="523"/>
      <c r="D455" s="524"/>
      <c r="E455" s="524"/>
      <c r="F455" s="524"/>
      <c r="G455" s="524"/>
      <c r="H455" s="525"/>
      <c r="I455" s="544"/>
      <c r="J455" s="523"/>
      <c r="K455" s="523"/>
      <c r="L455" s="523"/>
      <c r="M455" s="524"/>
      <c r="N455" s="524"/>
      <c r="O455" s="524"/>
      <c r="P455" s="524"/>
      <c r="Q455" s="524"/>
      <c r="R455" s="524"/>
      <c r="S455" s="524"/>
      <c r="T455" s="524"/>
      <c r="U455" s="523"/>
      <c r="V455" s="524"/>
      <c r="W455" s="523"/>
      <c r="X455" s="526"/>
      <c r="Y455" s="526"/>
      <c r="Z455" s="526"/>
      <c r="AA455" s="526"/>
      <c r="AB455" s="526"/>
      <c r="AC455" s="526"/>
      <c r="AD455" s="526"/>
      <c r="AE455" s="526"/>
      <c r="AF455" s="526"/>
      <c r="AG455" s="526"/>
      <c r="AH455" s="526"/>
      <c r="AI455" s="526"/>
      <c r="AJ455" s="526"/>
      <c r="AK455" s="526"/>
      <c r="AL455" s="526"/>
      <c r="AM455" s="526"/>
      <c r="AN455" s="526"/>
      <c r="AO455" s="526"/>
      <c r="AP455" s="526"/>
      <c r="AQ455" s="526"/>
      <c r="AR455" s="526"/>
      <c r="AS455" s="526"/>
      <c r="AT455" s="526"/>
      <c r="AU455" s="526"/>
      <c r="AV455" s="526"/>
      <c r="AW455" s="526"/>
      <c r="AX455" s="526"/>
      <c r="AY455" s="526"/>
      <c r="AZ455" s="526"/>
      <c r="BA455" s="526"/>
      <c r="BB455" s="526"/>
      <c r="BC455" s="526"/>
      <c r="BD455" s="526"/>
      <c r="BE455" s="526"/>
      <c r="BF455" s="526"/>
      <c r="BG455" s="526"/>
      <c r="BH455" s="526"/>
      <c r="BI455" s="526"/>
      <c r="BJ455" s="526"/>
      <c r="BK455" s="526"/>
      <c r="BL455" s="526"/>
      <c r="BM455" s="526"/>
      <c r="BN455" s="526"/>
      <c r="BO455" s="526"/>
      <c r="BP455" s="526"/>
      <c r="BQ455" s="526"/>
      <c r="BR455" s="526"/>
      <c r="BS455" s="526"/>
      <c r="BT455" s="526"/>
      <c r="BU455" s="526"/>
    </row>
    <row r="456">
      <c r="A456" s="522"/>
      <c r="B456" s="523"/>
      <c r="C456" s="523"/>
      <c r="D456" s="524"/>
      <c r="E456" s="524"/>
      <c r="F456" s="524"/>
      <c r="G456" s="524"/>
      <c r="H456" s="525"/>
      <c r="I456" s="544"/>
      <c r="J456" s="523"/>
      <c r="K456" s="523"/>
      <c r="L456" s="523"/>
      <c r="M456" s="524"/>
      <c r="N456" s="524"/>
      <c r="O456" s="524"/>
      <c r="P456" s="524"/>
      <c r="Q456" s="524"/>
      <c r="R456" s="524"/>
      <c r="S456" s="524"/>
      <c r="T456" s="524"/>
      <c r="U456" s="523"/>
      <c r="V456" s="524"/>
      <c r="W456" s="523"/>
      <c r="X456" s="526"/>
      <c r="Y456" s="526"/>
      <c r="Z456" s="526"/>
      <c r="AA456" s="526"/>
      <c r="AB456" s="526"/>
      <c r="AC456" s="526"/>
      <c r="AD456" s="526"/>
      <c r="AE456" s="526"/>
      <c r="AF456" s="526"/>
      <c r="AG456" s="526"/>
      <c r="AH456" s="526"/>
      <c r="AI456" s="526"/>
      <c r="AJ456" s="526"/>
      <c r="AK456" s="526"/>
      <c r="AL456" s="526"/>
      <c r="AM456" s="526"/>
      <c r="AN456" s="526"/>
      <c r="AO456" s="526"/>
      <c r="AP456" s="526"/>
      <c r="AQ456" s="526"/>
      <c r="AR456" s="526"/>
      <c r="AS456" s="526"/>
      <c r="AT456" s="526"/>
      <c r="AU456" s="526"/>
      <c r="AV456" s="526"/>
      <c r="AW456" s="526"/>
      <c r="AX456" s="526"/>
      <c r="AY456" s="526"/>
      <c r="AZ456" s="526"/>
      <c r="BA456" s="526"/>
      <c r="BB456" s="526"/>
      <c r="BC456" s="526"/>
      <c r="BD456" s="526"/>
      <c r="BE456" s="526"/>
      <c r="BF456" s="526"/>
      <c r="BG456" s="526"/>
      <c r="BH456" s="526"/>
      <c r="BI456" s="526"/>
      <c r="BJ456" s="526"/>
      <c r="BK456" s="526"/>
      <c r="BL456" s="526"/>
      <c r="BM456" s="526"/>
      <c r="BN456" s="526"/>
      <c r="BO456" s="526"/>
      <c r="BP456" s="526"/>
      <c r="BQ456" s="526"/>
      <c r="BR456" s="526"/>
      <c r="BS456" s="526"/>
      <c r="BT456" s="526"/>
      <c r="BU456" s="526"/>
    </row>
    <row r="457">
      <c r="A457" s="522"/>
      <c r="B457" s="523"/>
      <c r="C457" s="523"/>
      <c r="D457" s="524"/>
      <c r="E457" s="524"/>
      <c r="F457" s="524"/>
      <c r="G457" s="524"/>
      <c r="H457" s="525"/>
      <c r="I457" s="544"/>
      <c r="J457" s="523"/>
      <c r="K457" s="523"/>
      <c r="L457" s="523"/>
      <c r="M457" s="524"/>
      <c r="N457" s="524"/>
      <c r="O457" s="524"/>
      <c r="P457" s="524"/>
      <c r="Q457" s="524"/>
      <c r="R457" s="524"/>
      <c r="S457" s="524"/>
      <c r="T457" s="524"/>
      <c r="U457" s="523"/>
      <c r="V457" s="524"/>
      <c r="W457" s="523"/>
      <c r="X457" s="526"/>
      <c r="Y457" s="526"/>
      <c r="Z457" s="526"/>
      <c r="AA457" s="526"/>
      <c r="AB457" s="526"/>
      <c r="AC457" s="526"/>
      <c r="AD457" s="526"/>
      <c r="AE457" s="526"/>
      <c r="AF457" s="526"/>
      <c r="AG457" s="526"/>
      <c r="AH457" s="526"/>
      <c r="AI457" s="526"/>
      <c r="AJ457" s="526"/>
      <c r="AK457" s="526"/>
      <c r="AL457" s="526"/>
      <c r="AM457" s="526"/>
      <c r="AN457" s="526"/>
      <c r="AO457" s="526"/>
      <c r="AP457" s="526"/>
      <c r="AQ457" s="526"/>
      <c r="AR457" s="526"/>
      <c r="AS457" s="526"/>
      <c r="AT457" s="526"/>
      <c r="AU457" s="526"/>
      <c r="AV457" s="526"/>
      <c r="AW457" s="526"/>
      <c r="AX457" s="526"/>
      <c r="AY457" s="526"/>
      <c r="AZ457" s="526"/>
      <c r="BA457" s="526"/>
      <c r="BB457" s="526"/>
      <c r="BC457" s="526"/>
      <c r="BD457" s="526"/>
      <c r="BE457" s="526"/>
      <c r="BF457" s="526"/>
      <c r="BG457" s="526"/>
      <c r="BH457" s="526"/>
      <c r="BI457" s="526"/>
      <c r="BJ457" s="526"/>
      <c r="BK457" s="526"/>
      <c r="BL457" s="526"/>
      <c r="BM457" s="526"/>
      <c r="BN457" s="526"/>
      <c r="BO457" s="526"/>
      <c r="BP457" s="526"/>
      <c r="BQ457" s="526"/>
      <c r="BR457" s="526"/>
      <c r="BS457" s="526"/>
      <c r="BT457" s="526"/>
      <c r="BU457" s="526"/>
    </row>
    <row r="458">
      <c r="A458" s="522"/>
      <c r="B458" s="523"/>
      <c r="C458" s="523"/>
      <c r="D458" s="524"/>
      <c r="E458" s="524"/>
      <c r="F458" s="524"/>
      <c r="G458" s="524"/>
      <c r="H458" s="525"/>
      <c r="I458" s="544"/>
      <c r="J458" s="523"/>
      <c r="K458" s="523"/>
      <c r="L458" s="523"/>
      <c r="M458" s="524"/>
      <c r="N458" s="524"/>
      <c r="O458" s="524"/>
      <c r="P458" s="524"/>
      <c r="Q458" s="524"/>
      <c r="R458" s="524"/>
      <c r="S458" s="524"/>
      <c r="T458" s="524"/>
      <c r="U458" s="523"/>
      <c r="V458" s="524"/>
      <c r="W458" s="523"/>
      <c r="X458" s="526"/>
      <c r="Y458" s="526"/>
      <c r="Z458" s="526"/>
      <c r="AA458" s="526"/>
      <c r="AB458" s="526"/>
      <c r="AC458" s="526"/>
      <c r="AD458" s="526"/>
      <c r="AE458" s="526"/>
      <c r="AF458" s="526"/>
      <c r="AG458" s="526"/>
      <c r="AH458" s="526"/>
      <c r="AI458" s="526"/>
      <c r="AJ458" s="526"/>
      <c r="AK458" s="526"/>
      <c r="AL458" s="526"/>
      <c r="AM458" s="526"/>
      <c r="AN458" s="526"/>
      <c r="AO458" s="526"/>
      <c r="AP458" s="526"/>
      <c r="AQ458" s="526"/>
      <c r="AR458" s="526"/>
      <c r="AS458" s="526"/>
      <c r="AT458" s="526"/>
      <c r="AU458" s="526"/>
      <c r="AV458" s="526"/>
      <c r="AW458" s="526"/>
      <c r="AX458" s="526"/>
      <c r="AY458" s="526"/>
      <c r="AZ458" s="526"/>
      <c r="BA458" s="526"/>
      <c r="BB458" s="526"/>
      <c r="BC458" s="526"/>
      <c r="BD458" s="526"/>
      <c r="BE458" s="526"/>
      <c r="BF458" s="526"/>
      <c r="BG458" s="526"/>
      <c r="BH458" s="526"/>
      <c r="BI458" s="526"/>
      <c r="BJ458" s="526"/>
      <c r="BK458" s="526"/>
      <c r="BL458" s="526"/>
      <c r="BM458" s="526"/>
      <c r="BN458" s="526"/>
      <c r="BO458" s="526"/>
      <c r="BP458" s="526"/>
      <c r="BQ458" s="526"/>
      <c r="BR458" s="526"/>
      <c r="BS458" s="526"/>
      <c r="BT458" s="526"/>
      <c r="BU458" s="526"/>
    </row>
    <row r="459">
      <c r="A459" s="522"/>
      <c r="B459" s="523"/>
      <c r="C459" s="523"/>
      <c r="D459" s="524"/>
      <c r="E459" s="524"/>
      <c r="F459" s="524"/>
      <c r="G459" s="524"/>
      <c r="H459" s="525"/>
      <c r="I459" s="544"/>
      <c r="J459" s="523"/>
      <c r="K459" s="523"/>
      <c r="L459" s="523"/>
      <c r="M459" s="524"/>
      <c r="N459" s="524"/>
      <c r="O459" s="524"/>
      <c r="P459" s="524"/>
      <c r="Q459" s="524"/>
      <c r="R459" s="524"/>
      <c r="S459" s="524"/>
      <c r="T459" s="524"/>
      <c r="U459" s="523"/>
      <c r="V459" s="524"/>
      <c r="W459" s="523"/>
      <c r="X459" s="526"/>
      <c r="Y459" s="526"/>
      <c r="Z459" s="526"/>
      <c r="AA459" s="526"/>
      <c r="AB459" s="526"/>
      <c r="AC459" s="526"/>
      <c r="AD459" s="526"/>
      <c r="AE459" s="526"/>
      <c r="AF459" s="526"/>
      <c r="AG459" s="526"/>
      <c r="AH459" s="526"/>
      <c r="AI459" s="526"/>
      <c r="AJ459" s="526"/>
      <c r="AK459" s="526"/>
      <c r="AL459" s="526"/>
      <c r="AM459" s="526"/>
      <c r="AN459" s="526"/>
      <c r="AO459" s="526"/>
      <c r="AP459" s="526"/>
      <c r="AQ459" s="526"/>
      <c r="AR459" s="526"/>
      <c r="AS459" s="526"/>
      <c r="AT459" s="526"/>
      <c r="AU459" s="526"/>
      <c r="AV459" s="526"/>
      <c r="AW459" s="526"/>
      <c r="AX459" s="526"/>
      <c r="AY459" s="526"/>
      <c r="AZ459" s="526"/>
      <c r="BA459" s="526"/>
      <c r="BB459" s="526"/>
      <c r="BC459" s="526"/>
      <c r="BD459" s="526"/>
      <c r="BE459" s="526"/>
      <c r="BF459" s="526"/>
      <c r="BG459" s="526"/>
      <c r="BH459" s="526"/>
      <c r="BI459" s="526"/>
      <c r="BJ459" s="526"/>
      <c r="BK459" s="526"/>
      <c r="BL459" s="526"/>
      <c r="BM459" s="526"/>
      <c r="BN459" s="526"/>
      <c r="BO459" s="526"/>
      <c r="BP459" s="526"/>
      <c r="BQ459" s="526"/>
      <c r="BR459" s="526"/>
      <c r="BS459" s="526"/>
      <c r="BT459" s="526"/>
      <c r="BU459" s="526"/>
    </row>
    <row r="460">
      <c r="A460" s="522"/>
      <c r="B460" s="523"/>
      <c r="C460" s="523"/>
      <c r="D460" s="524"/>
      <c r="E460" s="524"/>
      <c r="F460" s="524"/>
      <c r="G460" s="524"/>
      <c r="H460" s="525"/>
      <c r="I460" s="544"/>
      <c r="J460" s="523"/>
      <c r="K460" s="523"/>
      <c r="L460" s="523"/>
      <c r="M460" s="524"/>
      <c r="N460" s="524"/>
      <c r="O460" s="524"/>
      <c r="P460" s="524"/>
      <c r="Q460" s="524"/>
      <c r="R460" s="524"/>
      <c r="S460" s="524"/>
      <c r="T460" s="524"/>
      <c r="U460" s="523"/>
      <c r="V460" s="524"/>
      <c r="W460" s="523"/>
      <c r="X460" s="526"/>
      <c r="Y460" s="526"/>
      <c r="Z460" s="526"/>
      <c r="AA460" s="526"/>
      <c r="AB460" s="526"/>
      <c r="AC460" s="526"/>
      <c r="AD460" s="526"/>
      <c r="AE460" s="526"/>
      <c r="AF460" s="526"/>
      <c r="AG460" s="526"/>
      <c r="AH460" s="526"/>
      <c r="AI460" s="526"/>
      <c r="AJ460" s="526"/>
      <c r="AK460" s="526"/>
      <c r="AL460" s="526"/>
      <c r="AM460" s="526"/>
      <c r="AN460" s="526"/>
      <c r="AO460" s="526"/>
      <c r="AP460" s="526"/>
      <c r="AQ460" s="526"/>
      <c r="AR460" s="526"/>
      <c r="AS460" s="526"/>
      <c r="AT460" s="526"/>
      <c r="AU460" s="526"/>
      <c r="AV460" s="526"/>
      <c r="AW460" s="526"/>
      <c r="AX460" s="526"/>
      <c r="AY460" s="526"/>
      <c r="AZ460" s="526"/>
      <c r="BA460" s="526"/>
      <c r="BB460" s="526"/>
      <c r="BC460" s="526"/>
      <c r="BD460" s="526"/>
      <c r="BE460" s="526"/>
      <c r="BF460" s="526"/>
      <c r="BG460" s="526"/>
      <c r="BH460" s="526"/>
      <c r="BI460" s="526"/>
      <c r="BJ460" s="526"/>
      <c r="BK460" s="526"/>
      <c r="BL460" s="526"/>
      <c r="BM460" s="526"/>
      <c r="BN460" s="526"/>
      <c r="BO460" s="526"/>
      <c r="BP460" s="526"/>
      <c r="BQ460" s="526"/>
      <c r="BR460" s="526"/>
      <c r="BS460" s="526"/>
      <c r="BT460" s="526"/>
      <c r="BU460" s="526"/>
    </row>
    <row r="461">
      <c r="A461" s="522"/>
      <c r="B461" s="523"/>
      <c r="C461" s="523"/>
      <c r="D461" s="524"/>
      <c r="E461" s="524"/>
      <c r="F461" s="524"/>
      <c r="G461" s="524"/>
      <c r="H461" s="525"/>
      <c r="I461" s="544"/>
      <c r="J461" s="523"/>
      <c r="K461" s="523"/>
      <c r="L461" s="523"/>
      <c r="M461" s="524"/>
      <c r="N461" s="524"/>
      <c r="O461" s="524"/>
      <c r="P461" s="524"/>
      <c r="Q461" s="524"/>
      <c r="R461" s="524"/>
      <c r="S461" s="524"/>
      <c r="T461" s="524"/>
      <c r="U461" s="523"/>
      <c r="V461" s="524"/>
      <c r="W461" s="523"/>
      <c r="X461" s="526"/>
      <c r="Y461" s="526"/>
      <c r="Z461" s="526"/>
      <c r="AA461" s="526"/>
      <c r="AB461" s="526"/>
      <c r="AC461" s="526"/>
      <c r="AD461" s="526"/>
      <c r="AE461" s="526"/>
      <c r="AF461" s="526"/>
      <c r="AG461" s="526"/>
      <c r="AH461" s="526"/>
      <c r="AI461" s="526"/>
      <c r="AJ461" s="526"/>
      <c r="AK461" s="526"/>
      <c r="AL461" s="526"/>
      <c r="AM461" s="526"/>
      <c r="AN461" s="526"/>
      <c r="AO461" s="526"/>
      <c r="AP461" s="526"/>
      <c r="AQ461" s="526"/>
      <c r="AR461" s="526"/>
      <c r="AS461" s="526"/>
      <c r="AT461" s="526"/>
      <c r="AU461" s="526"/>
      <c r="AV461" s="526"/>
      <c r="AW461" s="526"/>
      <c r="AX461" s="526"/>
      <c r="AY461" s="526"/>
      <c r="AZ461" s="526"/>
      <c r="BA461" s="526"/>
      <c r="BB461" s="526"/>
      <c r="BC461" s="526"/>
      <c r="BD461" s="526"/>
      <c r="BE461" s="526"/>
      <c r="BF461" s="526"/>
      <c r="BG461" s="526"/>
      <c r="BH461" s="526"/>
      <c r="BI461" s="526"/>
      <c r="BJ461" s="526"/>
      <c r="BK461" s="526"/>
      <c r="BL461" s="526"/>
      <c r="BM461" s="526"/>
      <c r="BN461" s="526"/>
      <c r="BO461" s="526"/>
      <c r="BP461" s="526"/>
      <c r="BQ461" s="526"/>
      <c r="BR461" s="526"/>
      <c r="BS461" s="526"/>
      <c r="BT461" s="526"/>
      <c r="BU461" s="526"/>
    </row>
    <row r="462">
      <c r="A462" s="522"/>
      <c r="B462" s="523"/>
      <c r="C462" s="523"/>
      <c r="D462" s="524"/>
      <c r="E462" s="524"/>
      <c r="F462" s="524"/>
      <c r="G462" s="524"/>
      <c r="H462" s="525"/>
      <c r="I462" s="544"/>
      <c r="J462" s="523"/>
      <c r="K462" s="523"/>
      <c r="L462" s="523"/>
      <c r="M462" s="524"/>
      <c r="N462" s="524"/>
      <c r="O462" s="524"/>
      <c r="P462" s="524"/>
      <c r="Q462" s="524"/>
      <c r="R462" s="524"/>
      <c r="S462" s="524"/>
      <c r="T462" s="524"/>
      <c r="U462" s="523"/>
      <c r="V462" s="524"/>
      <c r="W462" s="523"/>
      <c r="X462" s="526"/>
      <c r="Y462" s="526"/>
      <c r="Z462" s="526"/>
      <c r="AA462" s="526"/>
      <c r="AB462" s="526"/>
      <c r="AC462" s="526"/>
      <c r="AD462" s="526"/>
      <c r="AE462" s="526"/>
      <c r="AF462" s="526"/>
      <c r="AG462" s="526"/>
      <c r="AH462" s="526"/>
      <c r="AI462" s="526"/>
      <c r="AJ462" s="526"/>
      <c r="AK462" s="526"/>
      <c r="AL462" s="526"/>
      <c r="AM462" s="526"/>
      <c r="AN462" s="526"/>
      <c r="AO462" s="526"/>
      <c r="AP462" s="526"/>
      <c r="AQ462" s="526"/>
      <c r="AR462" s="526"/>
      <c r="AS462" s="526"/>
      <c r="AT462" s="526"/>
      <c r="AU462" s="526"/>
      <c r="AV462" s="526"/>
      <c r="AW462" s="526"/>
      <c r="AX462" s="526"/>
      <c r="AY462" s="526"/>
      <c r="AZ462" s="526"/>
      <c r="BA462" s="526"/>
      <c r="BB462" s="526"/>
      <c r="BC462" s="526"/>
      <c r="BD462" s="526"/>
      <c r="BE462" s="526"/>
      <c r="BF462" s="526"/>
      <c r="BG462" s="526"/>
      <c r="BH462" s="526"/>
      <c r="BI462" s="526"/>
      <c r="BJ462" s="526"/>
      <c r="BK462" s="526"/>
      <c r="BL462" s="526"/>
      <c r="BM462" s="526"/>
      <c r="BN462" s="526"/>
      <c r="BO462" s="526"/>
      <c r="BP462" s="526"/>
      <c r="BQ462" s="526"/>
      <c r="BR462" s="526"/>
      <c r="BS462" s="526"/>
      <c r="BT462" s="526"/>
      <c r="BU462" s="526"/>
    </row>
    <row r="463">
      <c r="A463" s="522"/>
      <c r="B463" s="523"/>
      <c r="C463" s="523"/>
      <c r="D463" s="524"/>
      <c r="E463" s="524"/>
      <c r="F463" s="524"/>
      <c r="G463" s="524"/>
      <c r="H463" s="525"/>
      <c r="I463" s="544"/>
      <c r="J463" s="523"/>
      <c r="K463" s="523"/>
      <c r="L463" s="523"/>
      <c r="M463" s="524"/>
      <c r="N463" s="524"/>
      <c r="O463" s="524"/>
      <c r="P463" s="524"/>
      <c r="Q463" s="524"/>
      <c r="R463" s="524"/>
      <c r="S463" s="524"/>
      <c r="T463" s="524"/>
      <c r="U463" s="523"/>
      <c r="V463" s="524"/>
      <c r="W463" s="523"/>
      <c r="X463" s="526"/>
      <c r="Y463" s="526"/>
      <c r="Z463" s="526"/>
      <c r="AA463" s="526"/>
      <c r="AB463" s="526"/>
      <c r="AC463" s="526"/>
      <c r="AD463" s="526"/>
      <c r="AE463" s="526"/>
      <c r="AF463" s="526"/>
      <c r="AG463" s="526"/>
      <c r="AH463" s="526"/>
      <c r="AI463" s="526"/>
      <c r="AJ463" s="526"/>
      <c r="AK463" s="526"/>
      <c r="AL463" s="526"/>
      <c r="AM463" s="526"/>
      <c r="AN463" s="526"/>
      <c r="AO463" s="526"/>
      <c r="AP463" s="526"/>
      <c r="AQ463" s="526"/>
      <c r="AR463" s="526"/>
      <c r="AS463" s="526"/>
      <c r="AT463" s="526"/>
      <c r="AU463" s="526"/>
      <c r="AV463" s="526"/>
      <c r="AW463" s="526"/>
      <c r="AX463" s="526"/>
      <c r="AY463" s="526"/>
      <c r="AZ463" s="526"/>
      <c r="BA463" s="526"/>
      <c r="BB463" s="526"/>
      <c r="BC463" s="526"/>
      <c r="BD463" s="526"/>
      <c r="BE463" s="526"/>
      <c r="BF463" s="526"/>
      <c r="BG463" s="526"/>
      <c r="BH463" s="526"/>
      <c r="BI463" s="526"/>
      <c r="BJ463" s="526"/>
      <c r="BK463" s="526"/>
      <c r="BL463" s="526"/>
      <c r="BM463" s="526"/>
      <c r="BN463" s="526"/>
      <c r="BO463" s="526"/>
      <c r="BP463" s="526"/>
      <c r="BQ463" s="526"/>
      <c r="BR463" s="526"/>
      <c r="BS463" s="526"/>
      <c r="BT463" s="526"/>
      <c r="BU463" s="526"/>
    </row>
    <row r="464">
      <c r="A464" s="522"/>
      <c r="B464" s="523"/>
      <c r="C464" s="523"/>
      <c r="D464" s="524"/>
      <c r="E464" s="524"/>
      <c r="F464" s="524"/>
      <c r="G464" s="524"/>
      <c r="H464" s="525"/>
      <c r="I464" s="544"/>
      <c r="J464" s="523"/>
      <c r="K464" s="523"/>
      <c r="L464" s="523"/>
      <c r="M464" s="524"/>
      <c r="N464" s="524"/>
      <c r="O464" s="524"/>
      <c r="P464" s="524"/>
      <c r="Q464" s="524"/>
      <c r="R464" s="524"/>
      <c r="S464" s="524"/>
      <c r="T464" s="524"/>
      <c r="U464" s="523"/>
      <c r="V464" s="524"/>
      <c r="W464" s="523"/>
      <c r="X464" s="526"/>
      <c r="Y464" s="526"/>
      <c r="Z464" s="526"/>
      <c r="AA464" s="526"/>
      <c r="AB464" s="526"/>
      <c r="AC464" s="526"/>
      <c r="AD464" s="526"/>
      <c r="AE464" s="526"/>
      <c r="AF464" s="526"/>
      <c r="AG464" s="526"/>
      <c r="AH464" s="526"/>
      <c r="AI464" s="526"/>
      <c r="AJ464" s="526"/>
      <c r="AK464" s="526"/>
      <c r="AL464" s="526"/>
      <c r="AM464" s="526"/>
      <c r="AN464" s="526"/>
      <c r="AO464" s="526"/>
      <c r="AP464" s="526"/>
      <c r="AQ464" s="526"/>
      <c r="AR464" s="526"/>
      <c r="AS464" s="526"/>
      <c r="AT464" s="526"/>
      <c r="AU464" s="526"/>
      <c r="AV464" s="526"/>
      <c r="AW464" s="526"/>
      <c r="AX464" s="526"/>
      <c r="AY464" s="526"/>
      <c r="AZ464" s="526"/>
      <c r="BA464" s="526"/>
      <c r="BB464" s="526"/>
      <c r="BC464" s="526"/>
      <c r="BD464" s="526"/>
      <c r="BE464" s="526"/>
      <c r="BF464" s="526"/>
      <c r="BG464" s="526"/>
      <c r="BH464" s="526"/>
      <c r="BI464" s="526"/>
      <c r="BJ464" s="526"/>
      <c r="BK464" s="526"/>
      <c r="BL464" s="526"/>
      <c r="BM464" s="526"/>
      <c r="BN464" s="526"/>
      <c r="BO464" s="526"/>
      <c r="BP464" s="526"/>
      <c r="BQ464" s="526"/>
      <c r="BR464" s="526"/>
      <c r="BS464" s="526"/>
      <c r="BT464" s="526"/>
      <c r="BU464" s="526"/>
    </row>
    <row r="465">
      <c r="A465" s="522"/>
      <c r="B465" s="523"/>
      <c r="C465" s="523"/>
      <c r="D465" s="524"/>
      <c r="E465" s="524"/>
      <c r="F465" s="524"/>
      <c r="G465" s="524"/>
      <c r="H465" s="525"/>
      <c r="I465" s="544"/>
      <c r="J465" s="523"/>
      <c r="K465" s="523"/>
      <c r="L465" s="523"/>
      <c r="M465" s="524"/>
      <c r="N465" s="524"/>
      <c r="O465" s="524"/>
      <c r="P465" s="524"/>
      <c r="Q465" s="524"/>
      <c r="R465" s="524"/>
      <c r="S465" s="524"/>
      <c r="T465" s="524"/>
      <c r="U465" s="523"/>
      <c r="V465" s="524"/>
      <c r="W465" s="523"/>
      <c r="X465" s="526"/>
      <c r="Y465" s="526"/>
      <c r="Z465" s="526"/>
      <c r="AA465" s="526"/>
      <c r="AB465" s="526"/>
      <c r="AC465" s="526"/>
      <c r="AD465" s="526"/>
      <c r="AE465" s="526"/>
      <c r="AF465" s="526"/>
      <c r="AG465" s="526"/>
      <c r="AH465" s="526"/>
      <c r="AI465" s="526"/>
      <c r="AJ465" s="526"/>
      <c r="AK465" s="526"/>
      <c r="AL465" s="526"/>
      <c r="AM465" s="526"/>
      <c r="AN465" s="526"/>
      <c r="AO465" s="526"/>
      <c r="AP465" s="526"/>
      <c r="AQ465" s="526"/>
      <c r="AR465" s="526"/>
      <c r="AS465" s="526"/>
      <c r="AT465" s="526"/>
      <c r="AU465" s="526"/>
      <c r="AV465" s="526"/>
      <c r="AW465" s="526"/>
      <c r="AX465" s="526"/>
      <c r="AY465" s="526"/>
      <c r="AZ465" s="526"/>
      <c r="BA465" s="526"/>
      <c r="BB465" s="526"/>
      <c r="BC465" s="526"/>
      <c r="BD465" s="526"/>
      <c r="BE465" s="526"/>
      <c r="BF465" s="526"/>
      <c r="BG465" s="526"/>
      <c r="BH465" s="526"/>
      <c r="BI465" s="526"/>
      <c r="BJ465" s="526"/>
      <c r="BK465" s="526"/>
      <c r="BL465" s="526"/>
      <c r="BM465" s="526"/>
      <c r="BN465" s="526"/>
      <c r="BO465" s="526"/>
      <c r="BP465" s="526"/>
      <c r="BQ465" s="526"/>
      <c r="BR465" s="526"/>
      <c r="BS465" s="526"/>
      <c r="BT465" s="526"/>
      <c r="BU465" s="526"/>
    </row>
    <row r="466">
      <c r="A466" s="522"/>
      <c r="B466" s="523"/>
      <c r="C466" s="523"/>
      <c r="D466" s="524"/>
      <c r="E466" s="524"/>
      <c r="F466" s="524"/>
      <c r="G466" s="524"/>
      <c r="H466" s="525"/>
      <c r="I466" s="544"/>
      <c r="J466" s="523"/>
      <c r="K466" s="523"/>
      <c r="L466" s="523"/>
      <c r="M466" s="524"/>
      <c r="N466" s="524"/>
      <c r="O466" s="524"/>
      <c r="P466" s="524"/>
      <c r="Q466" s="524"/>
      <c r="R466" s="524"/>
      <c r="S466" s="524"/>
      <c r="T466" s="524"/>
      <c r="U466" s="523"/>
      <c r="V466" s="524"/>
      <c r="W466" s="523"/>
      <c r="X466" s="526"/>
      <c r="Y466" s="526"/>
      <c r="Z466" s="526"/>
      <c r="AA466" s="526"/>
      <c r="AB466" s="526"/>
      <c r="AC466" s="526"/>
      <c r="AD466" s="526"/>
      <c r="AE466" s="526"/>
      <c r="AF466" s="526"/>
      <c r="AG466" s="526"/>
      <c r="AH466" s="526"/>
      <c r="AI466" s="526"/>
      <c r="AJ466" s="526"/>
      <c r="AK466" s="526"/>
      <c r="AL466" s="526"/>
      <c r="AM466" s="526"/>
      <c r="AN466" s="526"/>
      <c r="AO466" s="526"/>
      <c r="AP466" s="526"/>
      <c r="AQ466" s="526"/>
      <c r="AR466" s="526"/>
      <c r="AS466" s="526"/>
      <c r="AT466" s="526"/>
      <c r="AU466" s="526"/>
      <c r="AV466" s="526"/>
      <c r="AW466" s="526"/>
      <c r="AX466" s="526"/>
      <c r="AY466" s="526"/>
      <c r="AZ466" s="526"/>
      <c r="BA466" s="526"/>
      <c r="BB466" s="526"/>
      <c r="BC466" s="526"/>
      <c r="BD466" s="526"/>
      <c r="BE466" s="526"/>
      <c r="BF466" s="526"/>
      <c r="BG466" s="526"/>
      <c r="BH466" s="526"/>
      <c r="BI466" s="526"/>
      <c r="BJ466" s="526"/>
      <c r="BK466" s="526"/>
      <c r="BL466" s="526"/>
      <c r="BM466" s="526"/>
      <c r="BN466" s="526"/>
      <c r="BO466" s="526"/>
      <c r="BP466" s="526"/>
      <c r="BQ466" s="526"/>
      <c r="BR466" s="526"/>
      <c r="BS466" s="526"/>
      <c r="BT466" s="526"/>
      <c r="BU466" s="526"/>
    </row>
    <row r="467">
      <c r="A467" s="522"/>
      <c r="B467" s="523"/>
      <c r="C467" s="523"/>
      <c r="D467" s="524"/>
      <c r="E467" s="524"/>
      <c r="F467" s="524"/>
      <c r="G467" s="524"/>
      <c r="H467" s="525"/>
      <c r="I467" s="544"/>
      <c r="J467" s="523"/>
      <c r="K467" s="523"/>
      <c r="L467" s="523"/>
      <c r="M467" s="524"/>
      <c r="N467" s="524"/>
      <c r="O467" s="524"/>
      <c r="P467" s="524"/>
      <c r="Q467" s="524"/>
      <c r="R467" s="524"/>
      <c r="S467" s="524"/>
      <c r="T467" s="524"/>
      <c r="U467" s="523"/>
      <c r="V467" s="524"/>
      <c r="W467" s="523"/>
      <c r="X467" s="526"/>
      <c r="Y467" s="526"/>
      <c r="Z467" s="526"/>
      <c r="AA467" s="526"/>
      <c r="AB467" s="526"/>
      <c r="AC467" s="526"/>
      <c r="AD467" s="526"/>
      <c r="AE467" s="526"/>
      <c r="AF467" s="526"/>
      <c r="AG467" s="526"/>
      <c r="AH467" s="526"/>
      <c r="AI467" s="526"/>
      <c r="AJ467" s="526"/>
      <c r="AK467" s="526"/>
      <c r="AL467" s="526"/>
      <c r="AM467" s="526"/>
      <c r="AN467" s="526"/>
      <c r="AO467" s="526"/>
      <c r="AP467" s="526"/>
      <c r="AQ467" s="526"/>
      <c r="AR467" s="526"/>
      <c r="AS467" s="526"/>
      <c r="AT467" s="526"/>
      <c r="AU467" s="526"/>
      <c r="AV467" s="526"/>
      <c r="AW467" s="526"/>
      <c r="AX467" s="526"/>
      <c r="AY467" s="526"/>
      <c r="AZ467" s="526"/>
      <c r="BA467" s="526"/>
      <c r="BB467" s="526"/>
      <c r="BC467" s="526"/>
      <c r="BD467" s="526"/>
      <c r="BE467" s="526"/>
      <c r="BF467" s="526"/>
      <c r="BG467" s="526"/>
      <c r="BH467" s="526"/>
      <c r="BI467" s="526"/>
      <c r="BJ467" s="526"/>
      <c r="BK467" s="526"/>
      <c r="BL467" s="526"/>
      <c r="BM467" s="526"/>
      <c r="BN467" s="526"/>
      <c r="BO467" s="526"/>
      <c r="BP467" s="526"/>
      <c r="BQ467" s="526"/>
      <c r="BR467" s="526"/>
      <c r="BS467" s="526"/>
      <c r="BT467" s="526"/>
      <c r="BU467" s="526"/>
    </row>
    <row r="468">
      <c r="A468" s="522"/>
      <c r="B468" s="523"/>
      <c r="C468" s="523"/>
      <c r="D468" s="524"/>
      <c r="E468" s="524"/>
      <c r="F468" s="524"/>
      <c r="G468" s="524"/>
      <c r="H468" s="525"/>
      <c r="I468" s="544"/>
      <c r="J468" s="523"/>
      <c r="K468" s="523"/>
      <c r="L468" s="523"/>
      <c r="M468" s="524"/>
      <c r="N468" s="524"/>
      <c r="O468" s="524"/>
      <c r="P468" s="524"/>
      <c r="Q468" s="524"/>
      <c r="R468" s="524"/>
      <c r="S468" s="524"/>
      <c r="T468" s="524"/>
      <c r="U468" s="523"/>
      <c r="V468" s="524"/>
      <c r="W468" s="523"/>
      <c r="X468" s="526"/>
      <c r="Y468" s="526"/>
      <c r="Z468" s="526"/>
      <c r="AA468" s="526"/>
      <c r="AB468" s="526"/>
      <c r="AC468" s="526"/>
      <c r="AD468" s="526"/>
      <c r="AE468" s="526"/>
      <c r="AF468" s="526"/>
      <c r="AG468" s="526"/>
      <c r="AH468" s="526"/>
      <c r="AI468" s="526"/>
      <c r="AJ468" s="526"/>
      <c r="AK468" s="526"/>
      <c r="AL468" s="526"/>
      <c r="AM468" s="526"/>
      <c r="AN468" s="526"/>
      <c r="AO468" s="526"/>
      <c r="AP468" s="526"/>
      <c r="AQ468" s="526"/>
      <c r="AR468" s="526"/>
      <c r="AS468" s="526"/>
      <c r="AT468" s="526"/>
      <c r="AU468" s="526"/>
      <c r="AV468" s="526"/>
      <c r="AW468" s="526"/>
      <c r="AX468" s="526"/>
      <c r="AY468" s="526"/>
      <c r="AZ468" s="526"/>
      <c r="BA468" s="526"/>
      <c r="BB468" s="526"/>
      <c r="BC468" s="526"/>
      <c r="BD468" s="526"/>
      <c r="BE468" s="526"/>
      <c r="BF468" s="526"/>
      <c r="BG468" s="526"/>
      <c r="BH468" s="526"/>
      <c r="BI468" s="526"/>
      <c r="BJ468" s="526"/>
      <c r="BK468" s="526"/>
      <c r="BL468" s="526"/>
      <c r="BM468" s="526"/>
      <c r="BN468" s="526"/>
      <c r="BO468" s="526"/>
      <c r="BP468" s="526"/>
      <c r="BQ468" s="526"/>
      <c r="BR468" s="526"/>
      <c r="BS468" s="526"/>
      <c r="BT468" s="526"/>
      <c r="BU468" s="526"/>
    </row>
    <row r="469">
      <c r="A469" s="522"/>
      <c r="B469" s="523"/>
      <c r="C469" s="523"/>
      <c r="D469" s="524"/>
      <c r="E469" s="524"/>
      <c r="F469" s="524"/>
      <c r="G469" s="524"/>
      <c r="H469" s="525"/>
      <c r="I469" s="544"/>
      <c r="J469" s="523"/>
      <c r="K469" s="523"/>
      <c r="L469" s="523"/>
      <c r="M469" s="524"/>
      <c r="N469" s="524"/>
      <c r="O469" s="524"/>
      <c r="P469" s="524"/>
      <c r="Q469" s="524"/>
      <c r="R469" s="524"/>
      <c r="S469" s="524"/>
      <c r="T469" s="524"/>
      <c r="U469" s="523"/>
      <c r="V469" s="524"/>
      <c r="W469" s="523"/>
      <c r="X469" s="526"/>
      <c r="Y469" s="526"/>
      <c r="Z469" s="526"/>
      <c r="AA469" s="526"/>
      <c r="AB469" s="526"/>
      <c r="AC469" s="526"/>
      <c r="AD469" s="526"/>
      <c r="AE469" s="526"/>
      <c r="AF469" s="526"/>
      <c r="AG469" s="526"/>
      <c r="AH469" s="526"/>
      <c r="AI469" s="526"/>
      <c r="AJ469" s="526"/>
      <c r="AK469" s="526"/>
      <c r="AL469" s="526"/>
      <c r="AM469" s="526"/>
      <c r="AN469" s="526"/>
      <c r="AO469" s="526"/>
      <c r="AP469" s="526"/>
      <c r="AQ469" s="526"/>
      <c r="AR469" s="526"/>
      <c r="AS469" s="526"/>
      <c r="AT469" s="526"/>
      <c r="AU469" s="526"/>
      <c r="AV469" s="526"/>
      <c r="AW469" s="526"/>
      <c r="AX469" s="526"/>
      <c r="AY469" s="526"/>
      <c r="AZ469" s="526"/>
      <c r="BA469" s="526"/>
      <c r="BB469" s="526"/>
      <c r="BC469" s="526"/>
      <c r="BD469" s="526"/>
      <c r="BE469" s="526"/>
      <c r="BF469" s="526"/>
      <c r="BG469" s="526"/>
      <c r="BH469" s="526"/>
      <c r="BI469" s="526"/>
      <c r="BJ469" s="526"/>
      <c r="BK469" s="526"/>
      <c r="BL469" s="526"/>
      <c r="BM469" s="526"/>
      <c r="BN469" s="526"/>
      <c r="BO469" s="526"/>
      <c r="BP469" s="526"/>
      <c r="BQ469" s="526"/>
      <c r="BR469" s="526"/>
      <c r="BS469" s="526"/>
      <c r="BT469" s="526"/>
      <c r="BU469" s="526"/>
    </row>
    <row r="470">
      <c r="A470" s="522"/>
      <c r="B470" s="523"/>
      <c r="C470" s="523"/>
      <c r="D470" s="524"/>
      <c r="E470" s="524"/>
      <c r="F470" s="524"/>
      <c r="G470" s="524"/>
      <c r="H470" s="525"/>
      <c r="I470" s="544"/>
      <c r="J470" s="523"/>
      <c r="K470" s="523"/>
      <c r="L470" s="523"/>
      <c r="M470" s="524"/>
      <c r="N470" s="524"/>
      <c r="O470" s="524"/>
      <c r="P470" s="524"/>
      <c r="Q470" s="524"/>
      <c r="R470" s="524"/>
      <c r="S470" s="524"/>
      <c r="T470" s="524"/>
      <c r="U470" s="523"/>
      <c r="V470" s="524"/>
      <c r="W470" s="523"/>
      <c r="X470" s="526"/>
      <c r="Y470" s="526"/>
      <c r="Z470" s="526"/>
      <c r="AA470" s="526"/>
      <c r="AB470" s="526"/>
      <c r="AC470" s="526"/>
      <c r="AD470" s="526"/>
      <c r="AE470" s="526"/>
      <c r="AF470" s="526"/>
      <c r="AG470" s="526"/>
      <c r="AH470" s="526"/>
      <c r="AI470" s="526"/>
      <c r="AJ470" s="526"/>
      <c r="AK470" s="526"/>
      <c r="AL470" s="526"/>
      <c r="AM470" s="526"/>
      <c r="AN470" s="526"/>
      <c r="AO470" s="526"/>
      <c r="AP470" s="526"/>
      <c r="AQ470" s="526"/>
      <c r="AR470" s="526"/>
      <c r="AS470" s="526"/>
      <c r="AT470" s="526"/>
      <c r="AU470" s="526"/>
      <c r="AV470" s="526"/>
      <c r="AW470" s="526"/>
      <c r="AX470" s="526"/>
      <c r="AY470" s="526"/>
      <c r="AZ470" s="526"/>
      <c r="BA470" s="526"/>
      <c r="BB470" s="526"/>
      <c r="BC470" s="526"/>
      <c r="BD470" s="526"/>
      <c r="BE470" s="526"/>
      <c r="BF470" s="526"/>
      <c r="BG470" s="526"/>
      <c r="BH470" s="526"/>
      <c r="BI470" s="526"/>
      <c r="BJ470" s="526"/>
      <c r="BK470" s="526"/>
      <c r="BL470" s="526"/>
      <c r="BM470" s="526"/>
      <c r="BN470" s="526"/>
      <c r="BO470" s="526"/>
      <c r="BP470" s="526"/>
      <c r="BQ470" s="526"/>
      <c r="BR470" s="526"/>
      <c r="BS470" s="526"/>
      <c r="BT470" s="526"/>
      <c r="BU470" s="526"/>
    </row>
    <row r="471">
      <c r="A471" s="522"/>
      <c r="B471" s="523"/>
      <c r="C471" s="523"/>
      <c r="D471" s="524"/>
      <c r="E471" s="524"/>
      <c r="F471" s="524"/>
      <c r="G471" s="524"/>
      <c r="H471" s="525"/>
      <c r="I471" s="544"/>
      <c r="J471" s="523"/>
      <c r="K471" s="523"/>
      <c r="L471" s="523"/>
      <c r="M471" s="524"/>
      <c r="N471" s="524"/>
      <c r="O471" s="524"/>
      <c r="P471" s="524"/>
      <c r="Q471" s="524"/>
      <c r="R471" s="524"/>
      <c r="S471" s="524"/>
      <c r="T471" s="524"/>
      <c r="U471" s="523"/>
      <c r="V471" s="524"/>
      <c r="W471" s="523"/>
      <c r="X471" s="526"/>
      <c r="Y471" s="526"/>
      <c r="Z471" s="526"/>
      <c r="AA471" s="526"/>
      <c r="AB471" s="526"/>
      <c r="AC471" s="526"/>
      <c r="AD471" s="526"/>
      <c r="AE471" s="526"/>
      <c r="AF471" s="526"/>
      <c r="AG471" s="526"/>
      <c r="AH471" s="526"/>
      <c r="AI471" s="526"/>
      <c r="AJ471" s="526"/>
      <c r="AK471" s="526"/>
      <c r="AL471" s="526"/>
      <c r="AM471" s="526"/>
      <c r="AN471" s="526"/>
      <c r="AO471" s="526"/>
      <c r="AP471" s="526"/>
      <c r="AQ471" s="526"/>
      <c r="AR471" s="526"/>
      <c r="AS471" s="526"/>
      <c r="AT471" s="526"/>
      <c r="AU471" s="526"/>
      <c r="AV471" s="526"/>
      <c r="AW471" s="526"/>
      <c r="AX471" s="526"/>
      <c r="AY471" s="526"/>
      <c r="AZ471" s="526"/>
      <c r="BA471" s="526"/>
      <c r="BB471" s="526"/>
      <c r="BC471" s="526"/>
      <c r="BD471" s="526"/>
      <c r="BE471" s="526"/>
      <c r="BF471" s="526"/>
      <c r="BG471" s="526"/>
      <c r="BH471" s="526"/>
      <c r="BI471" s="526"/>
      <c r="BJ471" s="526"/>
      <c r="BK471" s="526"/>
      <c r="BL471" s="526"/>
      <c r="BM471" s="526"/>
      <c r="BN471" s="526"/>
      <c r="BO471" s="526"/>
      <c r="BP471" s="526"/>
      <c r="BQ471" s="526"/>
      <c r="BR471" s="526"/>
      <c r="BS471" s="526"/>
      <c r="BT471" s="526"/>
      <c r="BU471" s="526"/>
    </row>
    <row r="472">
      <c r="A472" s="522"/>
      <c r="B472" s="523"/>
      <c r="C472" s="523"/>
      <c r="D472" s="524"/>
      <c r="E472" s="524"/>
      <c r="F472" s="524"/>
      <c r="G472" s="524"/>
      <c r="H472" s="525"/>
      <c r="I472" s="544"/>
      <c r="J472" s="523"/>
      <c r="K472" s="523"/>
      <c r="L472" s="523"/>
      <c r="M472" s="524"/>
      <c r="N472" s="524"/>
      <c r="O472" s="524"/>
      <c r="P472" s="524"/>
      <c r="Q472" s="524"/>
      <c r="R472" s="524"/>
      <c r="S472" s="524"/>
      <c r="T472" s="524"/>
      <c r="U472" s="523"/>
      <c r="V472" s="524"/>
      <c r="W472" s="523"/>
      <c r="X472" s="526"/>
      <c r="Y472" s="526"/>
      <c r="Z472" s="526"/>
      <c r="AA472" s="526"/>
      <c r="AB472" s="526"/>
      <c r="AC472" s="526"/>
      <c r="AD472" s="526"/>
      <c r="AE472" s="526"/>
      <c r="AF472" s="526"/>
      <c r="AG472" s="526"/>
      <c r="AH472" s="526"/>
      <c r="AI472" s="526"/>
      <c r="AJ472" s="526"/>
      <c r="AK472" s="526"/>
      <c r="AL472" s="526"/>
      <c r="AM472" s="526"/>
      <c r="AN472" s="526"/>
      <c r="AO472" s="526"/>
      <c r="AP472" s="526"/>
      <c r="AQ472" s="526"/>
      <c r="AR472" s="526"/>
      <c r="AS472" s="526"/>
      <c r="AT472" s="526"/>
      <c r="AU472" s="526"/>
      <c r="AV472" s="526"/>
      <c r="AW472" s="526"/>
      <c r="AX472" s="526"/>
      <c r="AY472" s="526"/>
      <c r="AZ472" s="526"/>
      <c r="BA472" s="526"/>
      <c r="BB472" s="526"/>
      <c r="BC472" s="526"/>
      <c r="BD472" s="526"/>
      <c r="BE472" s="526"/>
      <c r="BF472" s="526"/>
      <c r="BG472" s="526"/>
      <c r="BH472" s="526"/>
      <c r="BI472" s="526"/>
      <c r="BJ472" s="526"/>
      <c r="BK472" s="526"/>
      <c r="BL472" s="526"/>
      <c r="BM472" s="526"/>
      <c r="BN472" s="526"/>
      <c r="BO472" s="526"/>
      <c r="BP472" s="526"/>
      <c r="BQ472" s="526"/>
      <c r="BR472" s="526"/>
      <c r="BS472" s="526"/>
      <c r="BT472" s="526"/>
      <c r="BU472" s="526"/>
    </row>
    <row r="473">
      <c r="A473" s="522"/>
      <c r="B473" s="523"/>
      <c r="C473" s="523"/>
      <c r="D473" s="524"/>
      <c r="E473" s="524"/>
      <c r="F473" s="524"/>
      <c r="G473" s="524"/>
      <c r="H473" s="525"/>
      <c r="I473" s="544"/>
      <c r="J473" s="523"/>
      <c r="K473" s="523"/>
      <c r="L473" s="523"/>
      <c r="M473" s="524"/>
      <c r="N473" s="524"/>
      <c r="O473" s="524"/>
      <c r="P473" s="524"/>
      <c r="Q473" s="524"/>
      <c r="R473" s="524"/>
      <c r="S473" s="524"/>
      <c r="T473" s="524"/>
      <c r="U473" s="523"/>
      <c r="V473" s="524"/>
      <c r="W473" s="523"/>
      <c r="X473" s="526"/>
      <c r="Y473" s="526"/>
      <c r="Z473" s="526"/>
      <c r="AA473" s="526"/>
      <c r="AB473" s="526"/>
      <c r="AC473" s="526"/>
      <c r="AD473" s="526"/>
      <c r="AE473" s="526"/>
      <c r="AF473" s="526"/>
      <c r="AG473" s="526"/>
      <c r="AH473" s="526"/>
      <c r="AI473" s="526"/>
      <c r="AJ473" s="526"/>
      <c r="AK473" s="526"/>
      <c r="AL473" s="526"/>
      <c r="AM473" s="526"/>
      <c r="AN473" s="526"/>
      <c r="AO473" s="526"/>
      <c r="AP473" s="526"/>
      <c r="AQ473" s="526"/>
      <c r="AR473" s="526"/>
      <c r="AS473" s="526"/>
      <c r="AT473" s="526"/>
      <c r="AU473" s="526"/>
      <c r="AV473" s="526"/>
      <c r="AW473" s="526"/>
      <c r="AX473" s="526"/>
      <c r="AY473" s="526"/>
      <c r="AZ473" s="526"/>
      <c r="BA473" s="526"/>
      <c r="BB473" s="526"/>
      <c r="BC473" s="526"/>
      <c r="BD473" s="526"/>
      <c r="BE473" s="526"/>
      <c r="BF473" s="526"/>
      <c r="BG473" s="526"/>
      <c r="BH473" s="526"/>
      <c r="BI473" s="526"/>
      <c r="BJ473" s="526"/>
      <c r="BK473" s="526"/>
      <c r="BL473" s="526"/>
      <c r="BM473" s="526"/>
      <c r="BN473" s="526"/>
      <c r="BO473" s="526"/>
      <c r="BP473" s="526"/>
      <c r="BQ473" s="526"/>
      <c r="BR473" s="526"/>
      <c r="BS473" s="526"/>
      <c r="BT473" s="526"/>
      <c r="BU473" s="526"/>
    </row>
    <row r="474">
      <c r="A474" s="522"/>
      <c r="B474" s="523"/>
      <c r="C474" s="523"/>
      <c r="D474" s="524"/>
      <c r="E474" s="524"/>
      <c r="F474" s="524"/>
      <c r="G474" s="524"/>
      <c r="H474" s="525"/>
      <c r="I474" s="544"/>
      <c r="J474" s="523"/>
      <c r="K474" s="523"/>
      <c r="L474" s="523"/>
      <c r="M474" s="524"/>
      <c r="N474" s="524"/>
      <c r="O474" s="524"/>
      <c r="P474" s="524"/>
      <c r="Q474" s="524"/>
      <c r="R474" s="524"/>
      <c r="S474" s="524"/>
      <c r="T474" s="524"/>
      <c r="U474" s="523"/>
      <c r="V474" s="524"/>
      <c r="W474" s="523"/>
      <c r="X474" s="526"/>
      <c r="Y474" s="526"/>
      <c r="Z474" s="526"/>
      <c r="AA474" s="526"/>
      <c r="AB474" s="526"/>
      <c r="AC474" s="526"/>
      <c r="AD474" s="526"/>
      <c r="AE474" s="526"/>
      <c r="AF474" s="526"/>
      <c r="AG474" s="526"/>
      <c r="AH474" s="526"/>
      <c r="AI474" s="526"/>
      <c r="AJ474" s="526"/>
      <c r="AK474" s="526"/>
      <c r="AL474" s="526"/>
      <c r="AM474" s="526"/>
      <c r="AN474" s="526"/>
      <c r="AO474" s="526"/>
      <c r="AP474" s="526"/>
      <c r="AQ474" s="526"/>
      <c r="AR474" s="526"/>
      <c r="AS474" s="526"/>
      <c r="AT474" s="526"/>
      <c r="AU474" s="526"/>
      <c r="AV474" s="526"/>
      <c r="AW474" s="526"/>
      <c r="AX474" s="526"/>
      <c r="AY474" s="526"/>
      <c r="AZ474" s="526"/>
      <c r="BA474" s="526"/>
      <c r="BB474" s="526"/>
      <c r="BC474" s="526"/>
      <c r="BD474" s="526"/>
      <c r="BE474" s="526"/>
      <c r="BF474" s="526"/>
      <c r="BG474" s="526"/>
      <c r="BH474" s="526"/>
      <c r="BI474" s="526"/>
      <c r="BJ474" s="526"/>
      <c r="BK474" s="526"/>
      <c r="BL474" s="526"/>
      <c r="BM474" s="526"/>
      <c r="BN474" s="526"/>
      <c r="BO474" s="526"/>
      <c r="BP474" s="526"/>
      <c r="BQ474" s="526"/>
      <c r="BR474" s="526"/>
      <c r="BS474" s="526"/>
      <c r="BT474" s="526"/>
      <c r="BU474" s="526"/>
    </row>
    <row r="475">
      <c r="A475" s="522"/>
      <c r="B475" s="523"/>
      <c r="C475" s="523"/>
      <c r="D475" s="524"/>
      <c r="E475" s="524"/>
      <c r="F475" s="524"/>
      <c r="G475" s="524"/>
      <c r="H475" s="525"/>
      <c r="I475" s="544"/>
      <c r="J475" s="523"/>
      <c r="K475" s="523"/>
      <c r="L475" s="523"/>
      <c r="M475" s="524"/>
      <c r="N475" s="524"/>
      <c r="O475" s="524"/>
      <c r="P475" s="524"/>
      <c r="Q475" s="524"/>
      <c r="R475" s="524"/>
      <c r="S475" s="524"/>
      <c r="T475" s="524"/>
      <c r="U475" s="523"/>
      <c r="V475" s="524"/>
      <c r="W475" s="523"/>
      <c r="X475" s="526"/>
      <c r="Y475" s="526"/>
      <c r="Z475" s="526"/>
      <c r="AA475" s="526"/>
      <c r="AB475" s="526"/>
      <c r="AC475" s="526"/>
      <c r="AD475" s="526"/>
      <c r="AE475" s="526"/>
      <c r="AF475" s="526"/>
      <c r="AG475" s="526"/>
      <c r="AH475" s="526"/>
      <c r="AI475" s="526"/>
      <c r="AJ475" s="526"/>
      <c r="AK475" s="526"/>
      <c r="AL475" s="526"/>
      <c r="AM475" s="526"/>
      <c r="AN475" s="526"/>
      <c r="AO475" s="526"/>
      <c r="AP475" s="526"/>
      <c r="AQ475" s="526"/>
      <c r="AR475" s="526"/>
      <c r="AS475" s="526"/>
      <c r="AT475" s="526"/>
      <c r="AU475" s="526"/>
      <c r="AV475" s="526"/>
      <c r="AW475" s="526"/>
      <c r="AX475" s="526"/>
      <c r="AY475" s="526"/>
      <c r="AZ475" s="526"/>
      <c r="BA475" s="526"/>
      <c r="BB475" s="526"/>
      <c r="BC475" s="526"/>
      <c r="BD475" s="526"/>
      <c r="BE475" s="526"/>
      <c r="BF475" s="526"/>
      <c r="BG475" s="526"/>
      <c r="BH475" s="526"/>
      <c r="BI475" s="526"/>
      <c r="BJ475" s="526"/>
      <c r="BK475" s="526"/>
      <c r="BL475" s="526"/>
      <c r="BM475" s="526"/>
      <c r="BN475" s="526"/>
      <c r="BO475" s="526"/>
      <c r="BP475" s="526"/>
      <c r="BQ475" s="526"/>
      <c r="BR475" s="526"/>
      <c r="BS475" s="526"/>
      <c r="BT475" s="526"/>
      <c r="BU475" s="526"/>
    </row>
    <row r="476">
      <c r="A476" s="522"/>
      <c r="B476" s="523"/>
      <c r="C476" s="523"/>
      <c r="D476" s="524"/>
      <c r="E476" s="524"/>
      <c r="F476" s="524"/>
      <c r="G476" s="524"/>
      <c r="H476" s="525"/>
      <c r="I476" s="544"/>
      <c r="J476" s="523"/>
      <c r="K476" s="523"/>
      <c r="L476" s="523"/>
      <c r="M476" s="524"/>
      <c r="N476" s="524"/>
      <c r="O476" s="524"/>
      <c r="P476" s="524"/>
      <c r="Q476" s="524"/>
      <c r="R476" s="524"/>
      <c r="S476" s="524"/>
      <c r="T476" s="524"/>
      <c r="U476" s="523"/>
      <c r="V476" s="524"/>
      <c r="W476" s="523"/>
      <c r="X476" s="526"/>
      <c r="Y476" s="526"/>
      <c r="Z476" s="526"/>
      <c r="AA476" s="526"/>
      <c r="AB476" s="526"/>
      <c r="AC476" s="526"/>
      <c r="AD476" s="526"/>
      <c r="AE476" s="526"/>
      <c r="AF476" s="526"/>
      <c r="AG476" s="526"/>
      <c r="AH476" s="526"/>
      <c r="AI476" s="526"/>
      <c r="AJ476" s="526"/>
      <c r="AK476" s="526"/>
      <c r="AL476" s="526"/>
      <c r="AM476" s="526"/>
      <c r="AN476" s="526"/>
      <c r="AO476" s="526"/>
      <c r="AP476" s="526"/>
      <c r="AQ476" s="526"/>
      <c r="AR476" s="526"/>
      <c r="AS476" s="526"/>
      <c r="AT476" s="526"/>
      <c r="AU476" s="526"/>
      <c r="AV476" s="526"/>
      <c r="AW476" s="526"/>
      <c r="AX476" s="526"/>
      <c r="AY476" s="526"/>
      <c r="AZ476" s="526"/>
      <c r="BA476" s="526"/>
      <c r="BB476" s="526"/>
      <c r="BC476" s="526"/>
      <c r="BD476" s="526"/>
      <c r="BE476" s="526"/>
      <c r="BF476" s="526"/>
      <c r="BG476" s="526"/>
      <c r="BH476" s="526"/>
      <c r="BI476" s="526"/>
      <c r="BJ476" s="526"/>
      <c r="BK476" s="526"/>
      <c r="BL476" s="526"/>
      <c r="BM476" s="526"/>
      <c r="BN476" s="526"/>
      <c r="BO476" s="526"/>
      <c r="BP476" s="526"/>
      <c r="BQ476" s="526"/>
      <c r="BR476" s="526"/>
      <c r="BS476" s="526"/>
      <c r="BT476" s="526"/>
      <c r="BU476" s="526"/>
    </row>
    <row r="477">
      <c r="A477" s="522"/>
      <c r="B477" s="523"/>
      <c r="C477" s="523"/>
      <c r="D477" s="524"/>
      <c r="E477" s="524"/>
      <c r="F477" s="524"/>
      <c r="G477" s="524"/>
      <c r="H477" s="525"/>
      <c r="I477" s="544"/>
      <c r="J477" s="523"/>
      <c r="K477" s="523"/>
      <c r="L477" s="523"/>
      <c r="M477" s="524"/>
      <c r="N477" s="524"/>
      <c r="O477" s="524"/>
      <c r="P477" s="524"/>
      <c r="Q477" s="524"/>
      <c r="R477" s="524"/>
      <c r="S477" s="524"/>
      <c r="T477" s="524"/>
      <c r="U477" s="523"/>
      <c r="V477" s="524"/>
      <c r="W477" s="523"/>
      <c r="X477" s="526"/>
      <c r="Y477" s="526"/>
      <c r="Z477" s="526"/>
      <c r="AA477" s="526"/>
      <c r="AB477" s="526"/>
      <c r="AC477" s="526"/>
      <c r="AD477" s="526"/>
      <c r="AE477" s="526"/>
      <c r="AF477" s="526"/>
      <c r="AG477" s="526"/>
      <c r="AH477" s="526"/>
      <c r="AI477" s="526"/>
      <c r="AJ477" s="526"/>
      <c r="AK477" s="526"/>
      <c r="AL477" s="526"/>
      <c r="AM477" s="526"/>
      <c r="AN477" s="526"/>
      <c r="AO477" s="526"/>
      <c r="AP477" s="526"/>
      <c r="AQ477" s="526"/>
      <c r="AR477" s="526"/>
      <c r="AS477" s="526"/>
      <c r="AT477" s="526"/>
      <c r="AU477" s="526"/>
      <c r="AV477" s="526"/>
      <c r="AW477" s="526"/>
      <c r="AX477" s="526"/>
      <c r="AY477" s="526"/>
      <c r="AZ477" s="526"/>
      <c r="BA477" s="526"/>
      <c r="BB477" s="526"/>
      <c r="BC477" s="526"/>
      <c r="BD477" s="526"/>
      <c r="BE477" s="526"/>
      <c r="BF477" s="526"/>
      <c r="BG477" s="526"/>
      <c r="BH477" s="526"/>
      <c r="BI477" s="526"/>
      <c r="BJ477" s="526"/>
      <c r="BK477" s="526"/>
      <c r="BL477" s="526"/>
      <c r="BM477" s="526"/>
      <c r="BN477" s="526"/>
      <c r="BO477" s="526"/>
      <c r="BP477" s="526"/>
      <c r="BQ477" s="526"/>
      <c r="BR477" s="526"/>
      <c r="BS477" s="526"/>
      <c r="BT477" s="526"/>
      <c r="BU477" s="526"/>
    </row>
    <row r="478">
      <c r="A478" s="522"/>
      <c r="B478" s="523"/>
      <c r="C478" s="523"/>
      <c r="D478" s="524"/>
      <c r="E478" s="524"/>
      <c r="F478" s="524"/>
      <c r="G478" s="524"/>
      <c r="H478" s="525"/>
      <c r="I478" s="544"/>
      <c r="J478" s="523"/>
      <c r="K478" s="523"/>
      <c r="L478" s="523"/>
      <c r="M478" s="524"/>
      <c r="N478" s="524"/>
      <c r="O478" s="524"/>
      <c r="P478" s="524"/>
      <c r="Q478" s="524"/>
      <c r="R478" s="524"/>
      <c r="S478" s="524"/>
      <c r="T478" s="524"/>
      <c r="U478" s="523"/>
      <c r="V478" s="524"/>
      <c r="W478" s="523"/>
      <c r="X478" s="526"/>
      <c r="Y478" s="526"/>
      <c r="Z478" s="526"/>
      <c r="AA478" s="526"/>
      <c r="AB478" s="526"/>
      <c r="AC478" s="526"/>
      <c r="AD478" s="526"/>
      <c r="AE478" s="526"/>
      <c r="AF478" s="526"/>
      <c r="AG478" s="526"/>
      <c r="AH478" s="526"/>
      <c r="AI478" s="526"/>
      <c r="AJ478" s="526"/>
      <c r="AK478" s="526"/>
      <c r="AL478" s="526"/>
      <c r="AM478" s="526"/>
      <c r="AN478" s="526"/>
      <c r="AO478" s="526"/>
      <c r="AP478" s="526"/>
      <c r="AQ478" s="526"/>
      <c r="AR478" s="526"/>
      <c r="AS478" s="526"/>
      <c r="AT478" s="526"/>
      <c r="AU478" s="526"/>
      <c r="AV478" s="526"/>
      <c r="AW478" s="526"/>
      <c r="AX478" s="526"/>
      <c r="AY478" s="526"/>
      <c r="AZ478" s="526"/>
      <c r="BA478" s="526"/>
      <c r="BB478" s="526"/>
      <c r="BC478" s="526"/>
      <c r="BD478" s="526"/>
      <c r="BE478" s="526"/>
      <c r="BF478" s="526"/>
      <c r="BG478" s="526"/>
      <c r="BH478" s="526"/>
      <c r="BI478" s="526"/>
      <c r="BJ478" s="526"/>
      <c r="BK478" s="526"/>
      <c r="BL478" s="526"/>
      <c r="BM478" s="526"/>
      <c r="BN478" s="526"/>
      <c r="BO478" s="526"/>
      <c r="BP478" s="526"/>
      <c r="BQ478" s="526"/>
      <c r="BR478" s="526"/>
      <c r="BS478" s="526"/>
      <c r="BT478" s="526"/>
      <c r="BU478" s="526"/>
    </row>
    <row r="479">
      <c r="A479" s="522"/>
      <c r="B479" s="523"/>
      <c r="C479" s="523"/>
      <c r="D479" s="524"/>
      <c r="E479" s="524"/>
      <c r="F479" s="524"/>
      <c r="G479" s="524"/>
      <c r="H479" s="525"/>
      <c r="I479" s="544"/>
      <c r="J479" s="523"/>
      <c r="K479" s="523"/>
      <c r="L479" s="523"/>
      <c r="M479" s="524"/>
      <c r="N479" s="524"/>
      <c r="O479" s="524"/>
      <c r="P479" s="524"/>
      <c r="Q479" s="524"/>
      <c r="R479" s="524"/>
      <c r="S479" s="524"/>
      <c r="T479" s="524"/>
      <c r="U479" s="523"/>
      <c r="V479" s="524"/>
      <c r="W479" s="523"/>
      <c r="X479" s="526"/>
      <c r="Y479" s="526"/>
      <c r="Z479" s="526"/>
      <c r="AA479" s="526"/>
      <c r="AB479" s="526"/>
      <c r="AC479" s="526"/>
      <c r="AD479" s="526"/>
      <c r="AE479" s="526"/>
      <c r="AF479" s="526"/>
      <c r="AG479" s="526"/>
      <c r="AH479" s="526"/>
      <c r="AI479" s="526"/>
      <c r="AJ479" s="526"/>
      <c r="AK479" s="526"/>
      <c r="AL479" s="526"/>
      <c r="AM479" s="526"/>
      <c r="AN479" s="526"/>
      <c r="AO479" s="526"/>
      <c r="AP479" s="526"/>
      <c r="AQ479" s="526"/>
      <c r="AR479" s="526"/>
      <c r="AS479" s="526"/>
      <c r="AT479" s="526"/>
      <c r="AU479" s="526"/>
      <c r="AV479" s="526"/>
      <c r="AW479" s="526"/>
      <c r="AX479" s="526"/>
      <c r="AY479" s="526"/>
      <c r="AZ479" s="526"/>
      <c r="BA479" s="526"/>
      <c r="BB479" s="526"/>
      <c r="BC479" s="526"/>
      <c r="BD479" s="526"/>
      <c r="BE479" s="526"/>
      <c r="BF479" s="526"/>
      <c r="BG479" s="526"/>
      <c r="BH479" s="526"/>
      <c r="BI479" s="526"/>
      <c r="BJ479" s="526"/>
      <c r="BK479" s="526"/>
      <c r="BL479" s="526"/>
      <c r="BM479" s="526"/>
      <c r="BN479" s="526"/>
      <c r="BO479" s="526"/>
      <c r="BP479" s="526"/>
      <c r="BQ479" s="526"/>
      <c r="BR479" s="526"/>
      <c r="BS479" s="526"/>
      <c r="BT479" s="526"/>
      <c r="BU479" s="526"/>
    </row>
    <row r="480">
      <c r="A480" s="522"/>
      <c r="B480" s="523"/>
      <c r="C480" s="523"/>
      <c r="D480" s="524"/>
      <c r="E480" s="524"/>
      <c r="F480" s="524"/>
      <c r="G480" s="524"/>
      <c r="H480" s="525"/>
      <c r="I480" s="544"/>
      <c r="J480" s="523"/>
      <c r="K480" s="523"/>
      <c r="L480" s="523"/>
      <c r="M480" s="524"/>
      <c r="N480" s="524"/>
      <c r="O480" s="524"/>
      <c r="P480" s="524"/>
      <c r="Q480" s="524"/>
      <c r="R480" s="524"/>
      <c r="S480" s="524"/>
      <c r="T480" s="524"/>
      <c r="U480" s="523"/>
      <c r="V480" s="524"/>
      <c r="W480" s="523"/>
      <c r="X480" s="526"/>
      <c r="Y480" s="526"/>
      <c r="Z480" s="526"/>
      <c r="AA480" s="526"/>
      <c r="AB480" s="526"/>
      <c r="AC480" s="526"/>
      <c r="AD480" s="526"/>
      <c r="AE480" s="526"/>
      <c r="AF480" s="526"/>
      <c r="AG480" s="526"/>
      <c r="AH480" s="526"/>
      <c r="AI480" s="526"/>
      <c r="AJ480" s="526"/>
      <c r="AK480" s="526"/>
      <c r="AL480" s="526"/>
      <c r="AM480" s="526"/>
      <c r="AN480" s="526"/>
      <c r="AO480" s="526"/>
      <c r="AP480" s="526"/>
      <c r="AQ480" s="526"/>
      <c r="AR480" s="526"/>
      <c r="AS480" s="526"/>
      <c r="AT480" s="526"/>
      <c r="AU480" s="526"/>
      <c r="AV480" s="526"/>
      <c r="AW480" s="526"/>
      <c r="AX480" s="526"/>
      <c r="AY480" s="526"/>
      <c r="AZ480" s="526"/>
      <c r="BA480" s="526"/>
      <c r="BB480" s="526"/>
      <c r="BC480" s="526"/>
      <c r="BD480" s="526"/>
      <c r="BE480" s="526"/>
      <c r="BF480" s="526"/>
      <c r="BG480" s="526"/>
      <c r="BH480" s="526"/>
      <c r="BI480" s="526"/>
      <c r="BJ480" s="526"/>
      <c r="BK480" s="526"/>
      <c r="BL480" s="526"/>
      <c r="BM480" s="526"/>
      <c r="BN480" s="526"/>
      <c r="BO480" s="526"/>
      <c r="BP480" s="526"/>
      <c r="BQ480" s="526"/>
      <c r="BR480" s="526"/>
      <c r="BS480" s="526"/>
      <c r="BT480" s="526"/>
      <c r="BU480" s="526"/>
    </row>
    <row r="481">
      <c r="A481" s="522"/>
      <c r="B481" s="523"/>
      <c r="C481" s="523"/>
      <c r="D481" s="524"/>
      <c r="E481" s="524"/>
      <c r="F481" s="524"/>
      <c r="G481" s="524"/>
      <c r="H481" s="525"/>
      <c r="I481" s="544"/>
      <c r="J481" s="523"/>
      <c r="K481" s="523"/>
      <c r="L481" s="523"/>
      <c r="M481" s="524"/>
      <c r="N481" s="524"/>
      <c r="O481" s="524"/>
      <c r="P481" s="524"/>
      <c r="Q481" s="524"/>
      <c r="R481" s="524"/>
      <c r="S481" s="524"/>
      <c r="T481" s="524"/>
      <c r="U481" s="523"/>
      <c r="V481" s="524"/>
      <c r="W481" s="523"/>
      <c r="X481" s="526"/>
      <c r="Y481" s="526"/>
      <c r="Z481" s="526"/>
      <c r="AA481" s="526"/>
      <c r="AB481" s="526"/>
      <c r="AC481" s="526"/>
      <c r="AD481" s="526"/>
      <c r="AE481" s="526"/>
      <c r="AF481" s="526"/>
      <c r="AG481" s="526"/>
      <c r="AH481" s="526"/>
      <c r="AI481" s="526"/>
      <c r="AJ481" s="526"/>
      <c r="AK481" s="526"/>
      <c r="AL481" s="526"/>
      <c r="AM481" s="526"/>
      <c r="AN481" s="526"/>
      <c r="AO481" s="526"/>
      <c r="AP481" s="526"/>
      <c r="AQ481" s="526"/>
      <c r="AR481" s="526"/>
      <c r="AS481" s="526"/>
      <c r="AT481" s="526"/>
      <c r="AU481" s="526"/>
      <c r="AV481" s="526"/>
      <c r="AW481" s="526"/>
      <c r="AX481" s="526"/>
      <c r="AY481" s="526"/>
      <c r="AZ481" s="526"/>
      <c r="BA481" s="526"/>
      <c r="BB481" s="526"/>
      <c r="BC481" s="526"/>
      <c r="BD481" s="526"/>
      <c r="BE481" s="526"/>
      <c r="BF481" s="526"/>
      <c r="BG481" s="526"/>
      <c r="BH481" s="526"/>
      <c r="BI481" s="526"/>
      <c r="BJ481" s="526"/>
      <c r="BK481" s="526"/>
      <c r="BL481" s="526"/>
      <c r="BM481" s="526"/>
      <c r="BN481" s="526"/>
      <c r="BO481" s="526"/>
      <c r="BP481" s="526"/>
      <c r="BQ481" s="526"/>
      <c r="BR481" s="526"/>
      <c r="BS481" s="526"/>
      <c r="BT481" s="526"/>
      <c r="BU481" s="526"/>
    </row>
    <row r="482">
      <c r="A482" s="522"/>
      <c r="B482" s="523"/>
      <c r="C482" s="523"/>
      <c r="D482" s="524"/>
      <c r="E482" s="524"/>
      <c r="F482" s="524"/>
      <c r="G482" s="524"/>
      <c r="H482" s="525"/>
      <c r="I482" s="544"/>
      <c r="J482" s="523"/>
      <c r="K482" s="523"/>
      <c r="L482" s="523"/>
      <c r="M482" s="524"/>
      <c r="N482" s="524"/>
      <c r="O482" s="524"/>
      <c r="P482" s="524"/>
      <c r="Q482" s="524"/>
      <c r="R482" s="524"/>
      <c r="S482" s="524"/>
      <c r="T482" s="524"/>
      <c r="U482" s="523"/>
      <c r="V482" s="524"/>
      <c r="W482" s="523"/>
      <c r="X482" s="526"/>
      <c r="Y482" s="526"/>
      <c r="Z482" s="526"/>
      <c r="AA482" s="526"/>
      <c r="AB482" s="526"/>
      <c r="AC482" s="526"/>
      <c r="AD482" s="526"/>
      <c r="AE482" s="526"/>
      <c r="AF482" s="526"/>
      <c r="AG482" s="526"/>
      <c r="AH482" s="526"/>
      <c r="AI482" s="526"/>
      <c r="AJ482" s="526"/>
      <c r="AK482" s="526"/>
      <c r="AL482" s="526"/>
      <c r="AM482" s="526"/>
      <c r="AN482" s="526"/>
      <c r="AO482" s="526"/>
      <c r="AP482" s="526"/>
      <c r="AQ482" s="526"/>
      <c r="AR482" s="526"/>
      <c r="AS482" s="526"/>
      <c r="AT482" s="526"/>
      <c r="AU482" s="526"/>
      <c r="AV482" s="526"/>
      <c r="AW482" s="526"/>
      <c r="AX482" s="526"/>
      <c r="AY482" s="526"/>
      <c r="AZ482" s="526"/>
      <c r="BA482" s="526"/>
      <c r="BB482" s="526"/>
      <c r="BC482" s="526"/>
      <c r="BD482" s="526"/>
      <c r="BE482" s="526"/>
      <c r="BF482" s="526"/>
      <c r="BG482" s="526"/>
      <c r="BH482" s="526"/>
      <c r="BI482" s="526"/>
      <c r="BJ482" s="526"/>
      <c r="BK482" s="526"/>
      <c r="BL482" s="526"/>
      <c r="BM482" s="526"/>
      <c r="BN482" s="526"/>
      <c r="BO482" s="526"/>
      <c r="BP482" s="526"/>
      <c r="BQ482" s="526"/>
      <c r="BR482" s="526"/>
      <c r="BS482" s="526"/>
      <c r="BT482" s="526"/>
      <c r="BU482" s="526"/>
    </row>
    <row r="483">
      <c r="A483" s="522"/>
      <c r="B483" s="523"/>
      <c r="C483" s="523"/>
      <c r="D483" s="524"/>
      <c r="E483" s="524"/>
      <c r="F483" s="524"/>
      <c r="G483" s="524"/>
      <c r="H483" s="525"/>
      <c r="I483" s="544"/>
      <c r="J483" s="523"/>
      <c r="K483" s="523"/>
      <c r="L483" s="523"/>
      <c r="M483" s="524"/>
      <c r="N483" s="524"/>
      <c r="O483" s="524"/>
      <c r="P483" s="524"/>
      <c r="Q483" s="524"/>
      <c r="R483" s="524"/>
      <c r="S483" s="524"/>
      <c r="T483" s="524"/>
      <c r="U483" s="523"/>
      <c r="V483" s="524"/>
      <c r="W483" s="523"/>
      <c r="X483" s="526"/>
      <c r="Y483" s="526"/>
      <c r="Z483" s="526"/>
      <c r="AA483" s="526"/>
      <c r="AB483" s="526"/>
      <c r="AC483" s="526"/>
      <c r="AD483" s="526"/>
      <c r="AE483" s="526"/>
      <c r="AF483" s="526"/>
      <c r="AG483" s="526"/>
      <c r="AH483" s="526"/>
      <c r="AI483" s="526"/>
      <c r="AJ483" s="526"/>
      <c r="AK483" s="526"/>
      <c r="AL483" s="526"/>
      <c r="AM483" s="526"/>
      <c r="AN483" s="526"/>
      <c r="AO483" s="526"/>
      <c r="AP483" s="526"/>
      <c r="AQ483" s="526"/>
      <c r="AR483" s="526"/>
      <c r="AS483" s="526"/>
      <c r="AT483" s="526"/>
      <c r="AU483" s="526"/>
      <c r="AV483" s="526"/>
      <c r="AW483" s="526"/>
      <c r="AX483" s="526"/>
      <c r="AY483" s="526"/>
      <c r="AZ483" s="526"/>
      <c r="BA483" s="526"/>
      <c r="BB483" s="526"/>
      <c r="BC483" s="526"/>
      <c r="BD483" s="526"/>
      <c r="BE483" s="526"/>
      <c r="BF483" s="526"/>
      <c r="BG483" s="526"/>
      <c r="BH483" s="526"/>
      <c r="BI483" s="526"/>
      <c r="BJ483" s="526"/>
      <c r="BK483" s="526"/>
      <c r="BL483" s="526"/>
      <c r="BM483" s="526"/>
      <c r="BN483" s="526"/>
      <c r="BO483" s="526"/>
      <c r="BP483" s="526"/>
      <c r="BQ483" s="526"/>
      <c r="BR483" s="526"/>
      <c r="BS483" s="526"/>
      <c r="BT483" s="526"/>
      <c r="BU483" s="526"/>
    </row>
    <row r="484">
      <c r="A484" s="522"/>
      <c r="B484" s="523"/>
      <c r="C484" s="523"/>
      <c r="D484" s="524"/>
      <c r="E484" s="524"/>
      <c r="F484" s="524"/>
      <c r="G484" s="524"/>
      <c r="H484" s="525"/>
      <c r="I484" s="544"/>
      <c r="J484" s="523"/>
      <c r="K484" s="523"/>
      <c r="L484" s="523"/>
      <c r="M484" s="524"/>
      <c r="N484" s="524"/>
      <c r="O484" s="524"/>
      <c r="P484" s="524"/>
      <c r="Q484" s="524"/>
      <c r="R484" s="524"/>
      <c r="S484" s="524"/>
      <c r="T484" s="524"/>
      <c r="U484" s="523"/>
      <c r="V484" s="524"/>
      <c r="W484" s="523"/>
      <c r="X484" s="526"/>
      <c r="Y484" s="526"/>
      <c r="Z484" s="526"/>
      <c r="AA484" s="526"/>
      <c r="AB484" s="526"/>
      <c r="AC484" s="526"/>
      <c r="AD484" s="526"/>
      <c r="AE484" s="526"/>
      <c r="AF484" s="526"/>
      <c r="AG484" s="526"/>
      <c r="AH484" s="526"/>
      <c r="AI484" s="526"/>
      <c r="AJ484" s="526"/>
      <c r="AK484" s="526"/>
      <c r="AL484" s="526"/>
      <c r="AM484" s="526"/>
      <c r="AN484" s="526"/>
      <c r="AO484" s="526"/>
      <c r="AP484" s="526"/>
      <c r="AQ484" s="526"/>
      <c r="AR484" s="526"/>
      <c r="AS484" s="526"/>
      <c r="AT484" s="526"/>
      <c r="AU484" s="526"/>
      <c r="AV484" s="526"/>
      <c r="AW484" s="526"/>
      <c r="AX484" s="526"/>
      <c r="AY484" s="526"/>
      <c r="AZ484" s="526"/>
      <c r="BA484" s="526"/>
      <c r="BB484" s="526"/>
      <c r="BC484" s="526"/>
      <c r="BD484" s="526"/>
      <c r="BE484" s="526"/>
      <c r="BF484" s="526"/>
      <c r="BG484" s="526"/>
      <c r="BH484" s="526"/>
      <c r="BI484" s="526"/>
      <c r="BJ484" s="526"/>
      <c r="BK484" s="526"/>
      <c r="BL484" s="526"/>
      <c r="BM484" s="526"/>
      <c r="BN484" s="526"/>
      <c r="BO484" s="526"/>
      <c r="BP484" s="526"/>
      <c r="BQ484" s="526"/>
      <c r="BR484" s="526"/>
      <c r="BS484" s="526"/>
      <c r="BT484" s="526"/>
      <c r="BU484" s="526"/>
    </row>
    <row r="485">
      <c r="A485" s="522"/>
      <c r="B485" s="523"/>
      <c r="C485" s="523"/>
      <c r="D485" s="524"/>
      <c r="E485" s="524"/>
      <c r="F485" s="524"/>
      <c r="G485" s="524"/>
      <c r="H485" s="525"/>
      <c r="I485" s="544"/>
      <c r="J485" s="523"/>
      <c r="K485" s="523"/>
      <c r="L485" s="523"/>
      <c r="M485" s="524"/>
      <c r="N485" s="524"/>
      <c r="O485" s="524"/>
      <c r="P485" s="524"/>
      <c r="Q485" s="524"/>
      <c r="R485" s="524"/>
      <c r="S485" s="524"/>
      <c r="T485" s="524"/>
      <c r="U485" s="523"/>
      <c r="V485" s="524"/>
      <c r="W485" s="523"/>
      <c r="X485" s="526"/>
      <c r="Y485" s="526"/>
      <c r="Z485" s="526"/>
      <c r="AA485" s="526"/>
      <c r="AB485" s="526"/>
      <c r="AC485" s="526"/>
      <c r="AD485" s="526"/>
      <c r="AE485" s="526"/>
      <c r="AF485" s="526"/>
      <c r="AG485" s="526"/>
      <c r="AH485" s="526"/>
      <c r="AI485" s="526"/>
      <c r="AJ485" s="526"/>
      <c r="AK485" s="526"/>
      <c r="AL485" s="526"/>
      <c r="AM485" s="526"/>
      <c r="AN485" s="526"/>
      <c r="AO485" s="526"/>
      <c r="AP485" s="526"/>
      <c r="AQ485" s="526"/>
      <c r="AR485" s="526"/>
      <c r="AS485" s="526"/>
      <c r="AT485" s="526"/>
      <c r="AU485" s="526"/>
      <c r="AV485" s="526"/>
      <c r="AW485" s="526"/>
      <c r="AX485" s="526"/>
      <c r="AY485" s="526"/>
      <c r="AZ485" s="526"/>
      <c r="BA485" s="526"/>
      <c r="BB485" s="526"/>
      <c r="BC485" s="526"/>
      <c r="BD485" s="526"/>
      <c r="BE485" s="526"/>
      <c r="BF485" s="526"/>
      <c r="BG485" s="526"/>
      <c r="BH485" s="526"/>
      <c r="BI485" s="526"/>
      <c r="BJ485" s="526"/>
      <c r="BK485" s="526"/>
      <c r="BL485" s="526"/>
      <c r="BM485" s="526"/>
      <c r="BN485" s="526"/>
      <c r="BO485" s="526"/>
      <c r="BP485" s="526"/>
      <c r="BQ485" s="526"/>
      <c r="BR485" s="526"/>
      <c r="BS485" s="526"/>
      <c r="BT485" s="526"/>
      <c r="BU485" s="526"/>
    </row>
    <row r="486">
      <c r="A486" s="522"/>
      <c r="B486" s="523"/>
      <c r="C486" s="523"/>
      <c r="D486" s="524"/>
      <c r="E486" s="524"/>
      <c r="F486" s="524"/>
      <c r="G486" s="524"/>
      <c r="H486" s="525"/>
      <c r="I486" s="544"/>
      <c r="J486" s="523"/>
      <c r="K486" s="523"/>
      <c r="L486" s="523"/>
      <c r="M486" s="524"/>
      <c r="N486" s="524"/>
      <c r="O486" s="524"/>
      <c r="P486" s="524"/>
      <c r="Q486" s="524"/>
      <c r="R486" s="524"/>
      <c r="S486" s="524"/>
      <c r="T486" s="524"/>
      <c r="U486" s="523"/>
      <c r="V486" s="524"/>
      <c r="W486" s="523"/>
      <c r="X486" s="526"/>
      <c r="Y486" s="526"/>
      <c r="Z486" s="526"/>
      <c r="AA486" s="526"/>
      <c r="AB486" s="526"/>
      <c r="AC486" s="526"/>
      <c r="AD486" s="526"/>
      <c r="AE486" s="526"/>
      <c r="AF486" s="526"/>
      <c r="AG486" s="526"/>
      <c r="AH486" s="526"/>
      <c r="AI486" s="526"/>
      <c r="AJ486" s="526"/>
      <c r="AK486" s="526"/>
      <c r="AL486" s="526"/>
      <c r="AM486" s="526"/>
      <c r="AN486" s="526"/>
      <c r="AO486" s="526"/>
      <c r="AP486" s="526"/>
      <c r="AQ486" s="526"/>
      <c r="AR486" s="526"/>
      <c r="AS486" s="526"/>
      <c r="AT486" s="526"/>
      <c r="AU486" s="526"/>
      <c r="AV486" s="526"/>
      <c r="AW486" s="526"/>
      <c r="AX486" s="526"/>
      <c r="AY486" s="526"/>
      <c r="AZ486" s="526"/>
      <c r="BA486" s="526"/>
      <c r="BB486" s="526"/>
      <c r="BC486" s="526"/>
      <c r="BD486" s="526"/>
      <c r="BE486" s="526"/>
      <c r="BF486" s="526"/>
      <c r="BG486" s="526"/>
      <c r="BH486" s="526"/>
      <c r="BI486" s="526"/>
      <c r="BJ486" s="526"/>
      <c r="BK486" s="526"/>
      <c r="BL486" s="526"/>
      <c r="BM486" s="526"/>
      <c r="BN486" s="526"/>
      <c r="BO486" s="526"/>
      <c r="BP486" s="526"/>
      <c r="BQ486" s="526"/>
      <c r="BR486" s="526"/>
      <c r="BS486" s="526"/>
      <c r="BT486" s="526"/>
      <c r="BU486" s="526"/>
    </row>
    <row r="487">
      <c r="A487" s="522"/>
      <c r="B487" s="523"/>
      <c r="C487" s="523"/>
      <c r="D487" s="524"/>
      <c r="E487" s="524"/>
      <c r="F487" s="524"/>
      <c r="G487" s="524"/>
      <c r="H487" s="525"/>
      <c r="I487" s="544"/>
      <c r="J487" s="523"/>
      <c r="K487" s="523"/>
      <c r="L487" s="523"/>
      <c r="M487" s="524"/>
      <c r="N487" s="524"/>
      <c r="O487" s="524"/>
      <c r="P487" s="524"/>
      <c r="Q487" s="524"/>
      <c r="R487" s="524"/>
      <c r="S487" s="524"/>
      <c r="T487" s="524"/>
      <c r="U487" s="523"/>
      <c r="V487" s="524"/>
      <c r="W487" s="523"/>
      <c r="X487" s="526"/>
      <c r="Y487" s="526"/>
      <c r="Z487" s="526"/>
      <c r="AA487" s="526"/>
      <c r="AB487" s="526"/>
      <c r="AC487" s="526"/>
      <c r="AD487" s="526"/>
      <c r="AE487" s="526"/>
      <c r="AF487" s="526"/>
      <c r="AG487" s="526"/>
      <c r="AH487" s="526"/>
      <c r="AI487" s="526"/>
      <c r="AJ487" s="526"/>
      <c r="AK487" s="526"/>
      <c r="AL487" s="526"/>
      <c r="AM487" s="526"/>
      <c r="AN487" s="526"/>
      <c r="AO487" s="526"/>
      <c r="AP487" s="526"/>
      <c r="AQ487" s="526"/>
      <c r="AR487" s="526"/>
      <c r="AS487" s="526"/>
      <c r="AT487" s="526"/>
      <c r="AU487" s="526"/>
      <c r="AV487" s="526"/>
      <c r="AW487" s="526"/>
      <c r="AX487" s="526"/>
      <c r="AY487" s="526"/>
      <c r="AZ487" s="526"/>
      <c r="BA487" s="526"/>
      <c r="BB487" s="526"/>
      <c r="BC487" s="526"/>
      <c r="BD487" s="526"/>
      <c r="BE487" s="526"/>
      <c r="BF487" s="526"/>
      <c r="BG487" s="526"/>
      <c r="BH487" s="526"/>
      <c r="BI487" s="526"/>
      <c r="BJ487" s="526"/>
      <c r="BK487" s="526"/>
      <c r="BL487" s="526"/>
      <c r="BM487" s="526"/>
      <c r="BN487" s="526"/>
      <c r="BO487" s="526"/>
      <c r="BP487" s="526"/>
      <c r="BQ487" s="526"/>
      <c r="BR487" s="526"/>
      <c r="BS487" s="526"/>
      <c r="BT487" s="526"/>
      <c r="BU487" s="526"/>
    </row>
    <row r="488">
      <c r="A488" s="522"/>
      <c r="B488" s="523"/>
      <c r="C488" s="523"/>
      <c r="D488" s="524"/>
      <c r="E488" s="524"/>
      <c r="F488" s="524"/>
      <c r="G488" s="524"/>
      <c r="H488" s="525"/>
      <c r="I488" s="544"/>
      <c r="J488" s="523"/>
      <c r="K488" s="523"/>
      <c r="L488" s="523"/>
      <c r="M488" s="524"/>
      <c r="N488" s="524"/>
      <c r="O488" s="524"/>
      <c r="P488" s="524"/>
      <c r="Q488" s="524"/>
      <c r="R488" s="524"/>
      <c r="S488" s="524"/>
      <c r="T488" s="524"/>
      <c r="U488" s="523"/>
      <c r="V488" s="524"/>
      <c r="W488" s="523"/>
      <c r="X488" s="526"/>
      <c r="Y488" s="526"/>
      <c r="Z488" s="526"/>
      <c r="AA488" s="526"/>
      <c r="AB488" s="526"/>
      <c r="AC488" s="526"/>
      <c r="AD488" s="526"/>
      <c r="AE488" s="526"/>
      <c r="AF488" s="526"/>
      <c r="AG488" s="526"/>
      <c r="AH488" s="526"/>
      <c r="AI488" s="526"/>
      <c r="AJ488" s="526"/>
      <c r="AK488" s="526"/>
      <c r="AL488" s="526"/>
      <c r="AM488" s="526"/>
      <c r="AN488" s="526"/>
      <c r="AO488" s="526"/>
      <c r="AP488" s="526"/>
      <c r="AQ488" s="526"/>
      <c r="AR488" s="526"/>
      <c r="AS488" s="526"/>
      <c r="AT488" s="526"/>
      <c r="AU488" s="526"/>
      <c r="AV488" s="526"/>
      <c r="AW488" s="526"/>
      <c r="AX488" s="526"/>
      <c r="AY488" s="526"/>
      <c r="AZ488" s="526"/>
      <c r="BA488" s="526"/>
      <c r="BB488" s="526"/>
      <c r="BC488" s="526"/>
      <c r="BD488" s="526"/>
      <c r="BE488" s="526"/>
      <c r="BF488" s="526"/>
      <c r="BG488" s="526"/>
      <c r="BH488" s="526"/>
      <c r="BI488" s="526"/>
      <c r="BJ488" s="526"/>
      <c r="BK488" s="526"/>
      <c r="BL488" s="526"/>
      <c r="BM488" s="526"/>
      <c r="BN488" s="526"/>
      <c r="BO488" s="526"/>
      <c r="BP488" s="526"/>
      <c r="BQ488" s="526"/>
      <c r="BR488" s="526"/>
      <c r="BS488" s="526"/>
      <c r="BT488" s="526"/>
      <c r="BU488" s="526"/>
    </row>
    <row r="489">
      <c r="A489" s="522"/>
      <c r="B489" s="523"/>
      <c r="C489" s="523"/>
      <c r="D489" s="524"/>
      <c r="E489" s="524"/>
      <c r="F489" s="524"/>
      <c r="G489" s="524"/>
      <c r="H489" s="525"/>
      <c r="I489" s="544"/>
      <c r="J489" s="523"/>
      <c r="K489" s="523"/>
      <c r="L489" s="523"/>
      <c r="M489" s="524"/>
      <c r="N489" s="524"/>
      <c r="O489" s="524"/>
      <c r="P489" s="524"/>
      <c r="Q489" s="524"/>
      <c r="R489" s="524"/>
      <c r="S489" s="524"/>
      <c r="T489" s="524"/>
      <c r="U489" s="523"/>
      <c r="V489" s="524"/>
      <c r="W489" s="523"/>
      <c r="X489" s="526"/>
      <c r="Y489" s="526"/>
      <c r="Z489" s="526"/>
      <c r="AA489" s="526"/>
      <c r="AB489" s="526"/>
      <c r="AC489" s="526"/>
      <c r="AD489" s="526"/>
      <c r="AE489" s="526"/>
      <c r="AF489" s="526"/>
      <c r="AG489" s="526"/>
      <c r="AH489" s="526"/>
      <c r="AI489" s="526"/>
      <c r="AJ489" s="526"/>
      <c r="AK489" s="526"/>
      <c r="AL489" s="526"/>
      <c r="AM489" s="526"/>
      <c r="AN489" s="526"/>
      <c r="AO489" s="526"/>
      <c r="AP489" s="526"/>
      <c r="AQ489" s="526"/>
      <c r="AR489" s="526"/>
      <c r="AS489" s="526"/>
      <c r="AT489" s="526"/>
      <c r="AU489" s="526"/>
      <c r="AV489" s="526"/>
      <c r="AW489" s="526"/>
      <c r="AX489" s="526"/>
      <c r="AY489" s="526"/>
      <c r="AZ489" s="526"/>
      <c r="BA489" s="526"/>
      <c r="BB489" s="526"/>
      <c r="BC489" s="526"/>
      <c r="BD489" s="526"/>
      <c r="BE489" s="526"/>
      <c r="BF489" s="526"/>
      <c r="BG489" s="526"/>
      <c r="BH489" s="526"/>
      <c r="BI489" s="526"/>
      <c r="BJ489" s="526"/>
      <c r="BK489" s="526"/>
      <c r="BL489" s="526"/>
      <c r="BM489" s="526"/>
      <c r="BN489" s="526"/>
      <c r="BO489" s="526"/>
      <c r="BP489" s="526"/>
      <c r="BQ489" s="526"/>
      <c r="BR489" s="526"/>
      <c r="BS489" s="526"/>
      <c r="BT489" s="526"/>
      <c r="BU489" s="526"/>
    </row>
    <row r="490">
      <c r="A490" s="522"/>
      <c r="B490" s="523"/>
      <c r="C490" s="523"/>
      <c r="D490" s="524"/>
      <c r="E490" s="524"/>
      <c r="F490" s="524"/>
      <c r="G490" s="524"/>
      <c r="H490" s="525"/>
      <c r="I490" s="544"/>
      <c r="J490" s="523"/>
      <c r="K490" s="523"/>
      <c r="L490" s="523"/>
      <c r="M490" s="524"/>
      <c r="N490" s="524"/>
      <c r="O490" s="524"/>
      <c r="P490" s="524"/>
      <c r="Q490" s="524"/>
      <c r="R490" s="524"/>
      <c r="S490" s="524"/>
      <c r="T490" s="524"/>
      <c r="U490" s="523"/>
      <c r="V490" s="524"/>
      <c r="W490" s="523"/>
      <c r="X490" s="526"/>
      <c r="Y490" s="526"/>
      <c r="Z490" s="526"/>
      <c r="AA490" s="526"/>
      <c r="AB490" s="526"/>
      <c r="AC490" s="526"/>
      <c r="AD490" s="526"/>
      <c r="AE490" s="526"/>
      <c r="AF490" s="526"/>
      <c r="AG490" s="526"/>
      <c r="AH490" s="526"/>
      <c r="AI490" s="526"/>
      <c r="AJ490" s="526"/>
      <c r="AK490" s="526"/>
      <c r="AL490" s="526"/>
      <c r="AM490" s="526"/>
      <c r="AN490" s="526"/>
      <c r="AO490" s="526"/>
      <c r="AP490" s="526"/>
      <c r="AQ490" s="526"/>
      <c r="AR490" s="526"/>
      <c r="AS490" s="526"/>
      <c r="AT490" s="526"/>
      <c r="AU490" s="526"/>
      <c r="AV490" s="526"/>
      <c r="AW490" s="526"/>
      <c r="AX490" s="526"/>
      <c r="AY490" s="526"/>
      <c r="AZ490" s="526"/>
      <c r="BA490" s="526"/>
      <c r="BB490" s="526"/>
      <c r="BC490" s="526"/>
      <c r="BD490" s="526"/>
      <c r="BE490" s="526"/>
      <c r="BF490" s="526"/>
      <c r="BG490" s="526"/>
      <c r="BH490" s="526"/>
      <c r="BI490" s="526"/>
      <c r="BJ490" s="526"/>
      <c r="BK490" s="526"/>
      <c r="BL490" s="526"/>
      <c r="BM490" s="526"/>
      <c r="BN490" s="526"/>
      <c r="BO490" s="526"/>
      <c r="BP490" s="526"/>
      <c r="BQ490" s="526"/>
      <c r="BR490" s="526"/>
      <c r="BS490" s="526"/>
      <c r="BT490" s="526"/>
      <c r="BU490" s="526"/>
    </row>
    <row r="491">
      <c r="A491" s="522"/>
      <c r="B491" s="523"/>
      <c r="C491" s="523"/>
      <c r="D491" s="524"/>
      <c r="E491" s="524"/>
      <c r="F491" s="524"/>
      <c r="G491" s="524"/>
      <c r="H491" s="525"/>
      <c r="I491" s="544"/>
      <c r="J491" s="523"/>
      <c r="K491" s="523"/>
      <c r="L491" s="523"/>
      <c r="M491" s="524"/>
      <c r="N491" s="524"/>
      <c r="O491" s="524"/>
      <c r="P491" s="524"/>
      <c r="Q491" s="524"/>
      <c r="R491" s="524"/>
      <c r="S491" s="524"/>
      <c r="T491" s="524"/>
      <c r="U491" s="523"/>
      <c r="V491" s="524"/>
      <c r="W491" s="523"/>
      <c r="X491" s="526"/>
      <c r="Y491" s="526"/>
      <c r="Z491" s="526"/>
      <c r="AA491" s="526"/>
      <c r="AB491" s="526"/>
      <c r="AC491" s="526"/>
      <c r="AD491" s="526"/>
      <c r="AE491" s="526"/>
      <c r="AF491" s="526"/>
      <c r="AG491" s="526"/>
      <c r="AH491" s="526"/>
      <c r="AI491" s="526"/>
      <c r="AJ491" s="526"/>
      <c r="AK491" s="526"/>
      <c r="AL491" s="526"/>
      <c r="AM491" s="526"/>
      <c r="AN491" s="526"/>
      <c r="AO491" s="526"/>
      <c r="AP491" s="526"/>
      <c r="AQ491" s="526"/>
      <c r="AR491" s="526"/>
      <c r="AS491" s="526"/>
      <c r="AT491" s="526"/>
      <c r="AU491" s="526"/>
      <c r="AV491" s="526"/>
      <c r="AW491" s="526"/>
      <c r="AX491" s="526"/>
      <c r="AY491" s="526"/>
      <c r="AZ491" s="526"/>
      <c r="BA491" s="526"/>
      <c r="BB491" s="526"/>
      <c r="BC491" s="526"/>
      <c r="BD491" s="526"/>
      <c r="BE491" s="526"/>
      <c r="BF491" s="526"/>
      <c r="BG491" s="526"/>
      <c r="BH491" s="526"/>
      <c r="BI491" s="526"/>
      <c r="BJ491" s="526"/>
      <c r="BK491" s="526"/>
      <c r="BL491" s="526"/>
      <c r="BM491" s="526"/>
      <c r="BN491" s="526"/>
      <c r="BO491" s="526"/>
      <c r="BP491" s="526"/>
      <c r="BQ491" s="526"/>
      <c r="BR491" s="526"/>
      <c r="BS491" s="526"/>
      <c r="BT491" s="526"/>
      <c r="BU491" s="526"/>
    </row>
    <row r="492">
      <c r="A492" s="522"/>
      <c r="B492" s="523"/>
      <c r="C492" s="523"/>
      <c r="D492" s="524"/>
      <c r="E492" s="524"/>
      <c r="F492" s="524"/>
      <c r="G492" s="524"/>
      <c r="H492" s="525"/>
      <c r="I492" s="544"/>
      <c r="J492" s="523"/>
      <c r="K492" s="523"/>
      <c r="L492" s="523"/>
      <c r="M492" s="524"/>
      <c r="N492" s="524"/>
      <c r="O492" s="524"/>
      <c r="P492" s="524"/>
      <c r="Q492" s="524"/>
      <c r="R492" s="524"/>
      <c r="S492" s="524"/>
      <c r="T492" s="524"/>
      <c r="U492" s="523"/>
      <c r="V492" s="524"/>
      <c r="W492" s="523"/>
      <c r="X492" s="526"/>
      <c r="Y492" s="526"/>
      <c r="Z492" s="526"/>
      <c r="AA492" s="526"/>
      <c r="AB492" s="526"/>
      <c r="AC492" s="526"/>
      <c r="AD492" s="526"/>
      <c r="AE492" s="526"/>
      <c r="AF492" s="526"/>
      <c r="AG492" s="526"/>
      <c r="AH492" s="526"/>
      <c r="AI492" s="526"/>
      <c r="AJ492" s="526"/>
      <c r="AK492" s="526"/>
      <c r="AL492" s="526"/>
      <c r="AM492" s="526"/>
      <c r="AN492" s="526"/>
      <c r="AO492" s="526"/>
      <c r="AP492" s="526"/>
      <c r="AQ492" s="526"/>
      <c r="AR492" s="526"/>
      <c r="AS492" s="526"/>
      <c r="AT492" s="526"/>
      <c r="AU492" s="526"/>
      <c r="AV492" s="526"/>
      <c r="AW492" s="526"/>
      <c r="AX492" s="526"/>
      <c r="AY492" s="526"/>
      <c r="AZ492" s="526"/>
      <c r="BA492" s="526"/>
      <c r="BB492" s="526"/>
      <c r="BC492" s="526"/>
      <c r="BD492" s="526"/>
      <c r="BE492" s="526"/>
      <c r="BF492" s="526"/>
      <c r="BG492" s="526"/>
      <c r="BH492" s="526"/>
      <c r="BI492" s="526"/>
      <c r="BJ492" s="526"/>
      <c r="BK492" s="526"/>
      <c r="BL492" s="526"/>
      <c r="BM492" s="526"/>
      <c r="BN492" s="526"/>
      <c r="BO492" s="526"/>
      <c r="BP492" s="526"/>
      <c r="BQ492" s="526"/>
      <c r="BR492" s="526"/>
      <c r="BS492" s="526"/>
      <c r="BT492" s="526"/>
      <c r="BU492" s="526"/>
    </row>
    <row r="493">
      <c r="A493" s="522"/>
      <c r="B493" s="523"/>
      <c r="C493" s="523"/>
      <c r="D493" s="524"/>
      <c r="E493" s="524"/>
      <c r="F493" s="524"/>
      <c r="G493" s="524"/>
      <c r="H493" s="525"/>
      <c r="I493" s="544"/>
      <c r="J493" s="523"/>
      <c r="K493" s="523"/>
      <c r="L493" s="523"/>
      <c r="M493" s="524"/>
      <c r="N493" s="524"/>
      <c r="O493" s="524"/>
      <c r="P493" s="524"/>
      <c r="Q493" s="524"/>
      <c r="R493" s="524"/>
      <c r="S493" s="524"/>
      <c r="T493" s="524"/>
      <c r="U493" s="523"/>
      <c r="V493" s="524"/>
      <c r="W493" s="523"/>
      <c r="X493" s="526"/>
      <c r="Y493" s="526"/>
      <c r="Z493" s="526"/>
      <c r="AA493" s="526"/>
      <c r="AB493" s="526"/>
      <c r="AC493" s="526"/>
      <c r="AD493" s="526"/>
      <c r="AE493" s="526"/>
      <c r="AF493" s="526"/>
      <c r="AG493" s="526"/>
      <c r="AH493" s="526"/>
      <c r="AI493" s="526"/>
      <c r="AJ493" s="526"/>
      <c r="AK493" s="526"/>
      <c r="AL493" s="526"/>
      <c r="AM493" s="526"/>
      <c r="AN493" s="526"/>
      <c r="AO493" s="526"/>
      <c r="AP493" s="526"/>
      <c r="AQ493" s="526"/>
      <c r="AR493" s="526"/>
      <c r="AS493" s="526"/>
      <c r="AT493" s="526"/>
      <c r="AU493" s="526"/>
      <c r="AV493" s="526"/>
      <c r="AW493" s="526"/>
      <c r="AX493" s="526"/>
      <c r="AY493" s="526"/>
      <c r="AZ493" s="526"/>
      <c r="BA493" s="526"/>
      <c r="BB493" s="526"/>
      <c r="BC493" s="526"/>
      <c r="BD493" s="526"/>
      <c r="BE493" s="526"/>
      <c r="BF493" s="526"/>
      <c r="BG493" s="526"/>
      <c r="BH493" s="526"/>
      <c r="BI493" s="526"/>
      <c r="BJ493" s="526"/>
      <c r="BK493" s="526"/>
      <c r="BL493" s="526"/>
      <c r="BM493" s="526"/>
      <c r="BN493" s="526"/>
      <c r="BO493" s="526"/>
      <c r="BP493" s="526"/>
      <c r="BQ493" s="526"/>
      <c r="BR493" s="526"/>
      <c r="BS493" s="526"/>
      <c r="BT493" s="526"/>
      <c r="BU493" s="526"/>
    </row>
    <row r="494">
      <c r="A494" s="522"/>
      <c r="B494" s="523"/>
      <c r="C494" s="523"/>
      <c r="D494" s="524"/>
      <c r="E494" s="524"/>
      <c r="F494" s="524"/>
      <c r="G494" s="524"/>
      <c r="H494" s="525"/>
      <c r="I494" s="544"/>
      <c r="J494" s="523"/>
      <c r="K494" s="523"/>
      <c r="L494" s="523"/>
      <c r="M494" s="524"/>
      <c r="N494" s="524"/>
      <c r="O494" s="524"/>
      <c r="P494" s="524"/>
      <c r="Q494" s="524"/>
      <c r="R494" s="524"/>
      <c r="S494" s="524"/>
      <c r="T494" s="524"/>
      <c r="U494" s="523"/>
      <c r="V494" s="524"/>
      <c r="W494" s="523"/>
      <c r="X494" s="526"/>
      <c r="Y494" s="526"/>
      <c r="Z494" s="526"/>
      <c r="AA494" s="526"/>
      <c r="AB494" s="526"/>
      <c r="AC494" s="526"/>
      <c r="AD494" s="526"/>
      <c r="AE494" s="526"/>
      <c r="AF494" s="526"/>
      <c r="AG494" s="526"/>
      <c r="AH494" s="526"/>
      <c r="AI494" s="526"/>
      <c r="AJ494" s="526"/>
      <c r="AK494" s="526"/>
      <c r="AL494" s="526"/>
      <c r="AM494" s="526"/>
      <c r="AN494" s="526"/>
      <c r="AO494" s="526"/>
      <c r="AP494" s="526"/>
      <c r="AQ494" s="526"/>
      <c r="AR494" s="526"/>
      <c r="AS494" s="526"/>
      <c r="AT494" s="526"/>
      <c r="AU494" s="526"/>
      <c r="AV494" s="526"/>
      <c r="AW494" s="526"/>
      <c r="AX494" s="526"/>
      <c r="AY494" s="526"/>
      <c r="AZ494" s="526"/>
      <c r="BA494" s="526"/>
      <c r="BB494" s="526"/>
      <c r="BC494" s="526"/>
      <c r="BD494" s="526"/>
      <c r="BE494" s="526"/>
      <c r="BF494" s="526"/>
      <c r="BG494" s="526"/>
      <c r="BH494" s="526"/>
      <c r="BI494" s="526"/>
      <c r="BJ494" s="526"/>
      <c r="BK494" s="526"/>
      <c r="BL494" s="526"/>
      <c r="BM494" s="526"/>
      <c r="BN494" s="526"/>
      <c r="BO494" s="526"/>
      <c r="BP494" s="526"/>
      <c r="BQ494" s="526"/>
      <c r="BR494" s="526"/>
      <c r="BS494" s="526"/>
      <c r="BT494" s="526"/>
      <c r="BU494" s="526"/>
    </row>
    <row r="495">
      <c r="A495" s="522"/>
      <c r="B495" s="523"/>
      <c r="C495" s="523"/>
      <c r="D495" s="524"/>
      <c r="E495" s="524"/>
      <c r="F495" s="524"/>
      <c r="G495" s="524"/>
      <c r="H495" s="525"/>
      <c r="I495" s="544"/>
      <c r="J495" s="523"/>
      <c r="K495" s="523"/>
      <c r="L495" s="523"/>
      <c r="M495" s="524"/>
      <c r="N495" s="524"/>
      <c r="O495" s="524"/>
      <c r="P495" s="524"/>
      <c r="Q495" s="524"/>
      <c r="R495" s="524"/>
      <c r="S495" s="524"/>
      <c r="T495" s="524"/>
      <c r="U495" s="523"/>
      <c r="V495" s="524"/>
      <c r="W495" s="523"/>
      <c r="X495" s="526"/>
      <c r="Y495" s="526"/>
      <c r="Z495" s="526"/>
      <c r="AA495" s="526"/>
      <c r="AB495" s="526"/>
      <c r="AC495" s="526"/>
      <c r="AD495" s="526"/>
      <c r="AE495" s="526"/>
      <c r="AF495" s="526"/>
      <c r="AG495" s="526"/>
      <c r="AH495" s="526"/>
      <c r="AI495" s="526"/>
      <c r="AJ495" s="526"/>
      <c r="AK495" s="526"/>
      <c r="AL495" s="526"/>
      <c r="AM495" s="526"/>
      <c r="AN495" s="526"/>
      <c r="AO495" s="526"/>
      <c r="AP495" s="526"/>
      <c r="AQ495" s="526"/>
      <c r="AR495" s="526"/>
      <c r="AS495" s="526"/>
      <c r="AT495" s="526"/>
      <c r="AU495" s="526"/>
      <c r="AV495" s="526"/>
      <c r="AW495" s="526"/>
      <c r="AX495" s="526"/>
      <c r="AY495" s="526"/>
      <c r="AZ495" s="526"/>
      <c r="BA495" s="526"/>
      <c r="BB495" s="526"/>
      <c r="BC495" s="526"/>
      <c r="BD495" s="526"/>
      <c r="BE495" s="526"/>
      <c r="BF495" s="526"/>
      <c r="BG495" s="526"/>
      <c r="BH495" s="526"/>
      <c r="BI495" s="526"/>
      <c r="BJ495" s="526"/>
      <c r="BK495" s="526"/>
      <c r="BL495" s="526"/>
      <c r="BM495" s="526"/>
      <c r="BN495" s="526"/>
      <c r="BO495" s="526"/>
      <c r="BP495" s="526"/>
      <c r="BQ495" s="526"/>
      <c r="BR495" s="526"/>
      <c r="BS495" s="526"/>
      <c r="BT495" s="526"/>
      <c r="BU495" s="526"/>
    </row>
    <row r="496">
      <c r="A496" s="522"/>
      <c r="B496" s="523"/>
      <c r="C496" s="523"/>
      <c r="D496" s="524"/>
      <c r="E496" s="524"/>
      <c r="F496" s="524"/>
      <c r="G496" s="524"/>
      <c r="H496" s="525"/>
      <c r="I496" s="544"/>
      <c r="J496" s="523"/>
      <c r="K496" s="523"/>
      <c r="L496" s="523"/>
      <c r="M496" s="524"/>
      <c r="N496" s="524"/>
      <c r="O496" s="524"/>
      <c r="P496" s="524"/>
      <c r="Q496" s="524"/>
      <c r="R496" s="524"/>
      <c r="S496" s="524"/>
      <c r="T496" s="524"/>
      <c r="U496" s="523"/>
      <c r="V496" s="524"/>
      <c r="W496" s="523"/>
      <c r="X496" s="526"/>
      <c r="Y496" s="526"/>
      <c r="Z496" s="526"/>
      <c r="AA496" s="526"/>
      <c r="AB496" s="526"/>
      <c r="AC496" s="526"/>
      <c r="AD496" s="526"/>
      <c r="AE496" s="526"/>
      <c r="AF496" s="526"/>
      <c r="AG496" s="526"/>
      <c r="AH496" s="526"/>
      <c r="AI496" s="526"/>
      <c r="AJ496" s="526"/>
      <c r="AK496" s="526"/>
      <c r="AL496" s="526"/>
      <c r="AM496" s="526"/>
      <c r="AN496" s="526"/>
      <c r="AO496" s="526"/>
      <c r="AP496" s="526"/>
      <c r="AQ496" s="526"/>
      <c r="AR496" s="526"/>
      <c r="AS496" s="526"/>
      <c r="AT496" s="526"/>
      <c r="AU496" s="526"/>
      <c r="AV496" s="526"/>
      <c r="AW496" s="526"/>
      <c r="AX496" s="526"/>
      <c r="AY496" s="526"/>
      <c r="AZ496" s="526"/>
      <c r="BA496" s="526"/>
      <c r="BB496" s="526"/>
      <c r="BC496" s="526"/>
      <c r="BD496" s="526"/>
      <c r="BE496" s="526"/>
      <c r="BF496" s="526"/>
      <c r="BG496" s="526"/>
      <c r="BH496" s="526"/>
      <c r="BI496" s="526"/>
      <c r="BJ496" s="526"/>
      <c r="BK496" s="526"/>
      <c r="BL496" s="526"/>
      <c r="BM496" s="526"/>
      <c r="BN496" s="526"/>
      <c r="BO496" s="526"/>
      <c r="BP496" s="526"/>
      <c r="BQ496" s="526"/>
      <c r="BR496" s="526"/>
      <c r="BS496" s="526"/>
      <c r="BT496" s="526"/>
      <c r="BU496" s="526"/>
    </row>
    <row r="497">
      <c r="A497" s="522"/>
      <c r="B497" s="523"/>
      <c r="C497" s="523"/>
      <c r="D497" s="524"/>
      <c r="E497" s="524"/>
      <c r="F497" s="524"/>
      <c r="G497" s="524"/>
      <c r="H497" s="525"/>
      <c r="I497" s="544"/>
      <c r="J497" s="523"/>
      <c r="K497" s="523"/>
      <c r="L497" s="523"/>
      <c r="M497" s="524"/>
      <c r="N497" s="524"/>
      <c r="O497" s="524"/>
      <c r="P497" s="524"/>
      <c r="Q497" s="524"/>
      <c r="R497" s="524"/>
      <c r="S497" s="524"/>
      <c r="T497" s="524"/>
      <c r="U497" s="523"/>
      <c r="V497" s="524"/>
      <c r="W497" s="523"/>
      <c r="X497" s="526"/>
      <c r="Y497" s="526"/>
      <c r="Z497" s="526"/>
      <c r="AA497" s="526"/>
      <c r="AB497" s="526"/>
      <c r="AC497" s="526"/>
      <c r="AD497" s="526"/>
      <c r="AE497" s="526"/>
      <c r="AF497" s="526"/>
      <c r="AG497" s="526"/>
      <c r="AH497" s="526"/>
      <c r="AI497" s="526"/>
      <c r="AJ497" s="526"/>
      <c r="AK497" s="526"/>
      <c r="AL497" s="526"/>
      <c r="AM497" s="526"/>
      <c r="AN497" s="526"/>
      <c r="AO497" s="526"/>
      <c r="AP497" s="526"/>
      <c r="AQ497" s="526"/>
      <c r="AR497" s="526"/>
      <c r="AS497" s="526"/>
      <c r="AT497" s="526"/>
      <c r="AU497" s="526"/>
      <c r="AV497" s="526"/>
      <c r="AW497" s="526"/>
      <c r="AX497" s="526"/>
      <c r="AY497" s="526"/>
      <c r="AZ497" s="526"/>
      <c r="BA497" s="526"/>
      <c r="BB497" s="526"/>
      <c r="BC497" s="526"/>
      <c r="BD497" s="526"/>
      <c r="BE497" s="526"/>
      <c r="BF497" s="526"/>
      <c r="BG497" s="526"/>
      <c r="BH497" s="526"/>
      <c r="BI497" s="526"/>
      <c r="BJ497" s="526"/>
      <c r="BK497" s="526"/>
      <c r="BL497" s="526"/>
      <c r="BM497" s="526"/>
      <c r="BN497" s="526"/>
      <c r="BO497" s="526"/>
      <c r="BP497" s="526"/>
      <c r="BQ497" s="526"/>
      <c r="BR497" s="526"/>
      <c r="BS497" s="526"/>
      <c r="BT497" s="526"/>
      <c r="BU497" s="526"/>
    </row>
    <row r="498">
      <c r="A498" s="522"/>
      <c r="B498" s="523"/>
      <c r="C498" s="523"/>
      <c r="D498" s="524"/>
      <c r="E498" s="524"/>
      <c r="F498" s="524"/>
      <c r="G498" s="524"/>
      <c r="H498" s="525"/>
      <c r="I498" s="544"/>
      <c r="J498" s="523"/>
      <c r="K498" s="523"/>
      <c r="L498" s="523"/>
      <c r="M498" s="524"/>
      <c r="N498" s="524"/>
      <c r="O498" s="524"/>
      <c r="P498" s="524"/>
      <c r="Q498" s="524"/>
      <c r="R498" s="524"/>
      <c r="S498" s="524"/>
      <c r="T498" s="524"/>
      <c r="U498" s="523"/>
      <c r="V498" s="524"/>
      <c r="W498" s="523"/>
      <c r="X498" s="526"/>
      <c r="Y498" s="526"/>
      <c r="Z498" s="526"/>
      <c r="AA498" s="526"/>
      <c r="AB498" s="526"/>
      <c r="AC498" s="526"/>
      <c r="AD498" s="526"/>
      <c r="AE498" s="526"/>
      <c r="AF498" s="526"/>
      <c r="AG498" s="526"/>
      <c r="AH498" s="526"/>
      <c r="AI498" s="526"/>
      <c r="AJ498" s="526"/>
      <c r="AK498" s="526"/>
      <c r="AL498" s="526"/>
      <c r="AM498" s="526"/>
      <c r="AN498" s="526"/>
      <c r="AO498" s="526"/>
      <c r="AP498" s="526"/>
      <c r="AQ498" s="526"/>
      <c r="AR498" s="526"/>
      <c r="AS498" s="526"/>
      <c r="AT498" s="526"/>
      <c r="AU498" s="526"/>
      <c r="AV498" s="526"/>
      <c r="AW498" s="526"/>
      <c r="AX498" s="526"/>
      <c r="AY498" s="526"/>
      <c r="AZ498" s="526"/>
      <c r="BA498" s="526"/>
      <c r="BB498" s="526"/>
      <c r="BC498" s="526"/>
      <c r="BD498" s="526"/>
      <c r="BE498" s="526"/>
      <c r="BF498" s="526"/>
      <c r="BG498" s="526"/>
      <c r="BH498" s="526"/>
      <c r="BI498" s="526"/>
      <c r="BJ498" s="526"/>
      <c r="BK498" s="526"/>
      <c r="BL498" s="526"/>
      <c r="BM498" s="526"/>
      <c r="BN498" s="526"/>
      <c r="BO498" s="526"/>
      <c r="BP498" s="526"/>
      <c r="BQ498" s="526"/>
      <c r="BR498" s="526"/>
      <c r="BS498" s="526"/>
      <c r="BT498" s="526"/>
      <c r="BU498" s="526"/>
    </row>
    <row r="499">
      <c r="A499" s="522"/>
      <c r="B499" s="523"/>
      <c r="C499" s="523"/>
      <c r="D499" s="524"/>
      <c r="E499" s="524"/>
      <c r="F499" s="524"/>
      <c r="G499" s="524"/>
      <c r="H499" s="525"/>
      <c r="I499" s="544"/>
      <c r="J499" s="523"/>
      <c r="K499" s="523"/>
      <c r="L499" s="523"/>
      <c r="M499" s="524"/>
      <c r="N499" s="524"/>
      <c r="O499" s="524"/>
      <c r="P499" s="524"/>
      <c r="Q499" s="524"/>
      <c r="R499" s="524"/>
      <c r="S499" s="524"/>
      <c r="T499" s="524"/>
      <c r="U499" s="523"/>
      <c r="V499" s="524"/>
      <c r="W499" s="523"/>
      <c r="X499" s="526"/>
      <c r="Y499" s="526"/>
      <c r="Z499" s="526"/>
      <c r="AA499" s="526"/>
      <c r="AB499" s="526"/>
      <c r="AC499" s="526"/>
      <c r="AD499" s="526"/>
      <c r="AE499" s="526"/>
      <c r="AF499" s="526"/>
      <c r="AG499" s="526"/>
      <c r="AH499" s="526"/>
      <c r="AI499" s="526"/>
      <c r="AJ499" s="526"/>
      <c r="AK499" s="526"/>
      <c r="AL499" s="526"/>
      <c r="AM499" s="526"/>
      <c r="AN499" s="526"/>
      <c r="AO499" s="526"/>
      <c r="AP499" s="526"/>
      <c r="AQ499" s="526"/>
      <c r="AR499" s="526"/>
      <c r="AS499" s="526"/>
      <c r="AT499" s="526"/>
      <c r="AU499" s="526"/>
      <c r="AV499" s="526"/>
      <c r="AW499" s="526"/>
      <c r="AX499" s="526"/>
      <c r="AY499" s="526"/>
      <c r="AZ499" s="526"/>
      <c r="BA499" s="526"/>
      <c r="BB499" s="526"/>
      <c r="BC499" s="526"/>
      <c r="BD499" s="526"/>
      <c r="BE499" s="526"/>
      <c r="BF499" s="526"/>
      <c r="BG499" s="526"/>
      <c r="BH499" s="526"/>
      <c r="BI499" s="526"/>
      <c r="BJ499" s="526"/>
      <c r="BK499" s="526"/>
      <c r="BL499" s="526"/>
      <c r="BM499" s="526"/>
      <c r="BN499" s="526"/>
      <c r="BO499" s="526"/>
      <c r="BP499" s="526"/>
      <c r="BQ499" s="526"/>
      <c r="BR499" s="526"/>
      <c r="BS499" s="526"/>
      <c r="BT499" s="526"/>
      <c r="BU499" s="526"/>
    </row>
    <row r="500">
      <c r="A500" s="522"/>
      <c r="B500" s="523"/>
      <c r="C500" s="523"/>
      <c r="D500" s="524"/>
      <c r="E500" s="524"/>
      <c r="F500" s="524"/>
      <c r="G500" s="524"/>
      <c r="H500" s="525"/>
      <c r="I500" s="544"/>
      <c r="J500" s="523"/>
      <c r="K500" s="523"/>
      <c r="L500" s="523"/>
      <c r="M500" s="524"/>
      <c r="N500" s="524"/>
      <c r="O500" s="524"/>
      <c r="P500" s="524"/>
      <c r="Q500" s="524"/>
      <c r="R500" s="524"/>
      <c r="S500" s="524"/>
      <c r="T500" s="524"/>
      <c r="U500" s="523"/>
      <c r="V500" s="524"/>
      <c r="W500" s="523"/>
      <c r="X500" s="526"/>
      <c r="Y500" s="526"/>
      <c r="Z500" s="526"/>
      <c r="AA500" s="526"/>
      <c r="AB500" s="526"/>
      <c r="AC500" s="526"/>
      <c r="AD500" s="526"/>
      <c r="AE500" s="526"/>
      <c r="AF500" s="526"/>
      <c r="AG500" s="526"/>
      <c r="AH500" s="526"/>
      <c r="AI500" s="526"/>
      <c r="AJ500" s="526"/>
      <c r="AK500" s="526"/>
      <c r="AL500" s="526"/>
      <c r="AM500" s="526"/>
      <c r="AN500" s="526"/>
      <c r="AO500" s="526"/>
      <c r="AP500" s="526"/>
      <c r="AQ500" s="526"/>
      <c r="AR500" s="526"/>
      <c r="AS500" s="526"/>
      <c r="AT500" s="526"/>
      <c r="AU500" s="526"/>
      <c r="AV500" s="526"/>
      <c r="AW500" s="526"/>
      <c r="AX500" s="526"/>
      <c r="AY500" s="526"/>
      <c r="AZ500" s="526"/>
      <c r="BA500" s="526"/>
      <c r="BB500" s="526"/>
      <c r="BC500" s="526"/>
      <c r="BD500" s="526"/>
      <c r="BE500" s="526"/>
      <c r="BF500" s="526"/>
      <c r="BG500" s="526"/>
      <c r="BH500" s="526"/>
      <c r="BI500" s="526"/>
      <c r="BJ500" s="526"/>
      <c r="BK500" s="526"/>
      <c r="BL500" s="526"/>
      <c r="BM500" s="526"/>
      <c r="BN500" s="526"/>
      <c r="BO500" s="526"/>
      <c r="BP500" s="526"/>
      <c r="BQ500" s="526"/>
      <c r="BR500" s="526"/>
      <c r="BS500" s="526"/>
      <c r="BT500" s="526"/>
      <c r="BU500" s="526"/>
    </row>
    <row r="501">
      <c r="A501" s="522"/>
      <c r="B501" s="523"/>
      <c r="C501" s="523"/>
      <c r="D501" s="524"/>
      <c r="E501" s="524"/>
      <c r="F501" s="524"/>
      <c r="G501" s="524"/>
      <c r="H501" s="525"/>
      <c r="I501" s="544"/>
      <c r="J501" s="523"/>
      <c r="K501" s="523"/>
      <c r="L501" s="523"/>
      <c r="M501" s="524"/>
      <c r="N501" s="524"/>
      <c r="O501" s="524"/>
      <c r="P501" s="524"/>
      <c r="Q501" s="524"/>
      <c r="R501" s="524"/>
      <c r="S501" s="524"/>
      <c r="T501" s="524"/>
      <c r="U501" s="523"/>
      <c r="V501" s="524"/>
      <c r="W501" s="523"/>
      <c r="X501" s="526"/>
      <c r="Y501" s="526"/>
      <c r="Z501" s="526"/>
      <c r="AA501" s="526"/>
      <c r="AB501" s="526"/>
      <c r="AC501" s="526"/>
      <c r="AD501" s="526"/>
      <c r="AE501" s="526"/>
      <c r="AF501" s="526"/>
      <c r="AG501" s="526"/>
      <c r="AH501" s="526"/>
      <c r="AI501" s="526"/>
      <c r="AJ501" s="526"/>
      <c r="AK501" s="526"/>
      <c r="AL501" s="526"/>
      <c r="AM501" s="526"/>
      <c r="AN501" s="526"/>
      <c r="AO501" s="526"/>
      <c r="AP501" s="526"/>
      <c r="AQ501" s="526"/>
      <c r="AR501" s="526"/>
      <c r="AS501" s="526"/>
      <c r="AT501" s="526"/>
      <c r="AU501" s="526"/>
      <c r="AV501" s="526"/>
      <c r="AW501" s="526"/>
      <c r="AX501" s="526"/>
      <c r="AY501" s="526"/>
      <c r="AZ501" s="526"/>
      <c r="BA501" s="526"/>
      <c r="BB501" s="526"/>
      <c r="BC501" s="526"/>
      <c r="BD501" s="526"/>
      <c r="BE501" s="526"/>
      <c r="BF501" s="526"/>
      <c r="BG501" s="526"/>
      <c r="BH501" s="526"/>
      <c r="BI501" s="526"/>
      <c r="BJ501" s="526"/>
      <c r="BK501" s="526"/>
      <c r="BL501" s="526"/>
      <c r="BM501" s="526"/>
      <c r="BN501" s="526"/>
      <c r="BO501" s="526"/>
      <c r="BP501" s="526"/>
      <c r="BQ501" s="526"/>
      <c r="BR501" s="526"/>
      <c r="BS501" s="526"/>
      <c r="BT501" s="526"/>
      <c r="BU501" s="526"/>
    </row>
    <row r="502">
      <c r="A502" s="522"/>
      <c r="B502" s="523"/>
      <c r="C502" s="523"/>
      <c r="D502" s="524"/>
      <c r="E502" s="524"/>
      <c r="F502" s="524"/>
      <c r="G502" s="524"/>
      <c r="H502" s="525"/>
      <c r="I502" s="544"/>
      <c r="J502" s="523"/>
      <c r="K502" s="523"/>
      <c r="L502" s="523"/>
      <c r="M502" s="524"/>
      <c r="N502" s="524"/>
      <c r="O502" s="524"/>
      <c r="P502" s="524"/>
      <c r="Q502" s="524"/>
      <c r="R502" s="524"/>
      <c r="S502" s="524"/>
      <c r="T502" s="524"/>
      <c r="U502" s="523"/>
      <c r="V502" s="524"/>
      <c r="W502" s="523"/>
      <c r="X502" s="526"/>
      <c r="Y502" s="526"/>
      <c r="Z502" s="526"/>
      <c r="AA502" s="526"/>
      <c r="AB502" s="526"/>
      <c r="AC502" s="526"/>
      <c r="AD502" s="526"/>
      <c r="AE502" s="526"/>
      <c r="AF502" s="526"/>
      <c r="AG502" s="526"/>
      <c r="AH502" s="526"/>
      <c r="AI502" s="526"/>
      <c r="AJ502" s="526"/>
      <c r="AK502" s="526"/>
      <c r="AL502" s="526"/>
      <c r="AM502" s="526"/>
      <c r="AN502" s="526"/>
      <c r="AO502" s="526"/>
      <c r="AP502" s="526"/>
      <c r="AQ502" s="526"/>
      <c r="AR502" s="526"/>
      <c r="AS502" s="526"/>
      <c r="AT502" s="526"/>
      <c r="AU502" s="526"/>
      <c r="AV502" s="526"/>
      <c r="AW502" s="526"/>
      <c r="AX502" s="526"/>
      <c r="AY502" s="526"/>
      <c r="AZ502" s="526"/>
      <c r="BA502" s="526"/>
      <c r="BB502" s="526"/>
      <c r="BC502" s="526"/>
      <c r="BD502" s="526"/>
      <c r="BE502" s="526"/>
      <c r="BF502" s="526"/>
      <c r="BG502" s="526"/>
      <c r="BH502" s="526"/>
      <c r="BI502" s="526"/>
      <c r="BJ502" s="526"/>
      <c r="BK502" s="526"/>
      <c r="BL502" s="526"/>
      <c r="BM502" s="526"/>
      <c r="BN502" s="526"/>
      <c r="BO502" s="526"/>
      <c r="BP502" s="526"/>
      <c r="BQ502" s="526"/>
      <c r="BR502" s="526"/>
      <c r="BS502" s="526"/>
      <c r="BT502" s="526"/>
      <c r="BU502" s="526"/>
    </row>
    <row r="503">
      <c r="A503" s="522"/>
      <c r="B503" s="523"/>
      <c r="C503" s="523"/>
      <c r="D503" s="524"/>
      <c r="E503" s="524"/>
      <c r="F503" s="524"/>
      <c r="G503" s="524"/>
      <c r="H503" s="525"/>
      <c r="I503" s="544"/>
      <c r="J503" s="523"/>
      <c r="K503" s="523"/>
      <c r="L503" s="523"/>
      <c r="M503" s="524"/>
      <c r="N503" s="524"/>
      <c r="O503" s="524"/>
      <c r="P503" s="524"/>
      <c r="Q503" s="524"/>
      <c r="R503" s="524"/>
      <c r="S503" s="524"/>
      <c r="T503" s="524"/>
      <c r="U503" s="523"/>
      <c r="V503" s="524"/>
      <c r="W503" s="523"/>
      <c r="X503" s="526"/>
      <c r="Y503" s="526"/>
      <c r="Z503" s="526"/>
      <c r="AA503" s="526"/>
      <c r="AB503" s="526"/>
      <c r="AC503" s="526"/>
      <c r="AD503" s="526"/>
      <c r="AE503" s="526"/>
      <c r="AF503" s="526"/>
      <c r="AG503" s="526"/>
      <c r="AH503" s="526"/>
      <c r="AI503" s="526"/>
      <c r="AJ503" s="526"/>
      <c r="AK503" s="526"/>
      <c r="AL503" s="526"/>
      <c r="AM503" s="526"/>
      <c r="AN503" s="526"/>
      <c r="AO503" s="526"/>
      <c r="AP503" s="526"/>
      <c r="AQ503" s="526"/>
      <c r="AR503" s="526"/>
      <c r="AS503" s="526"/>
      <c r="AT503" s="526"/>
      <c r="AU503" s="526"/>
      <c r="AV503" s="526"/>
      <c r="AW503" s="526"/>
      <c r="AX503" s="526"/>
      <c r="AY503" s="526"/>
      <c r="AZ503" s="526"/>
      <c r="BA503" s="526"/>
      <c r="BB503" s="526"/>
      <c r="BC503" s="526"/>
      <c r="BD503" s="526"/>
      <c r="BE503" s="526"/>
      <c r="BF503" s="526"/>
      <c r="BG503" s="526"/>
      <c r="BH503" s="526"/>
      <c r="BI503" s="526"/>
      <c r="BJ503" s="526"/>
      <c r="BK503" s="526"/>
      <c r="BL503" s="526"/>
      <c r="BM503" s="526"/>
      <c r="BN503" s="526"/>
      <c r="BO503" s="526"/>
      <c r="BP503" s="526"/>
      <c r="BQ503" s="526"/>
      <c r="BR503" s="526"/>
      <c r="BS503" s="526"/>
      <c r="BT503" s="526"/>
      <c r="BU503" s="526"/>
    </row>
    <row r="504">
      <c r="A504" s="522"/>
      <c r="B504" s="523"/>
      <c r="C504" s="523"/>
      <c r="D504" s="524"/>
      <c r="E504" s="524"/>
      <c r="F504" s="524"/>
      <c r="G504" s="524"/>
      <c r="H504" s="525"/>
      <c r="I504" s="544"/>
      <c r="J504" s="523"/>
      <c r="K504" s="523"/>
      <c r="L504" s="523"/>
      <c r="M504" s="524"/>
      <c r="N504" s="524"/>
      <c r="O504" s="524"/>
      <c r="P504" s="524"/>
      <c r="Q504" s="524"/>
      <c r="R504" s="524"/>
      <c r="S504" s="524"/>
      <c r="T504" s="524"/>
      <c r="U504" s="523"/>
      <c r="V504" s="524"/>
      <c r="W504" s="523"/>
      <c r="X504" s="526"/>
      <c r="Y504" s="526"/>
      <c r="Z504" s="526"/>
      <c r="AA504" s="526"/>
      <c r="AB504" s="526"/>
      <c r="AC504" s="526"/>
      <c r="AD504" s="526"/>
      <c r="AE504" s="526"/>
      <c r="AF504" s="526"/>
      <c r="AG504" s="526"/>
      <c r="AH504" s="526"/>
      <c r="AI504" s="526"/>
      <c r="AJ504" s="526"/>
      <c r="AK504" s="526"/>
      <c r="AL504" s="526"/>
      <c r="AM504" s="526"/>
      <c r="AN504" s="526"/>
      <c r="AO504" s="526"/>
      <c r="AP504" s="526"/>
      <c r="AQ504" s="526"/>
      <c r="AR504" s="526"/>
      <c r="AS504" s="526"/>
      <c r="AT504" s="526"/>
      <c r="AU504" s="526"/>
      <c r="AV504" s="526"/>
      <c r="AW504" s="526"/>
      <c r="AX504" s="526"/>
      <c r="AY504" s="526"/>
      <c r="AZ504" s="526"/>
      <c r="BA504" s="526"/>
      <c r="BB504" s="526"/>
      <c r="BC504" s="526"/>
      <c r="BD504" s="526"/>
      <c r="BE504" s="526"/>
      <c r="BF504" s="526"/>
      <c r="BG504" s="526"/>
      <c r="BH504" s="526"/>
      <c r="BI504" s="526"/>
      <c r="BJ504" s="526"/>
      <c r="BK504" s="526"/>
      <c r="BL504" s="526"/>
      <c r="BM504" s="526"/>
      <c r="BN504" s="526"/>
      <c r="BO504" s="526"/>
      <c r="BP504" s="526"/>
      <c r="BQ504" s="526"/>
      <c r="BR504" s="526"/>
      <c r="BS504" s="526"/>
      <c r="BT504" s="526"/>
      <c r="BU504" s="526"/>
    </row>
    <row r="505">
      <c r="A505" s="522"/>
      <c r="B505" s="523"/>
      <c r="C505" s="523"/>
      <c r="D505" s="524"/>
      <c r="E505" s="524"/>
      <c r="F505" s="524"/>
      <c r="G505" s="524"/>
      <c r="H505" s="525"/>
      <c r="I505" s="544"/>
      <c r="J505" s="523"/>
      <c r="K505" s="523"/>
      <c r="L505" s="523"/>
      <c r="M505" s="524"/>
      <c r="N505" s="524"/>
      <c r="O505" s="524"/>
      <c r="P505" s="524"/>
      <c r="Q505" s="524"/>
      <c r="R505" s="524"/>
      <c r="S505" s="524"/>
      <c r="T505" s="524"/>
      <c r="U505" s="523"/>
      <c r="V505" s="524"/>
      <c r="W505" s="523"/>
      <c r="X505" s="526"/>
      <c r="Y505" s="526"/>
      <c r="Z505" s="526"/>
      <c r="AA505" s="526"/>
      <c r="AB505" s="526"/>
      <c r="AC505" s="526"/>
      <c r="AD505" s="526"/>
      <c r="AE505" s="526"/>
      <c r="AF505" s="526"/>
      <c r="AG505" s="526"/>
      <c r="AH505" s="526"/>
      <c r="AI505" s="526"/>
      <c r="AJ505" s="526"/>
      <c r="AK505" s="526"/>
      <c r="AL505" s="526"/>
      <c r="AM505" s="526"/>
      <c r="AN505" s="526"/>
      <c r="AO505" s="526"/>
      <c r="AP505" s="526"/>
      <c r="AQ505" s="526"/>
      <c r="AR505" s="526"/>
      <c r="AS505" s="526"/>
      <c r="AT505" s="526"/>
      <c r="AU505" s="526"/>
      <c r="AV505" s="526"/>
      <c r="AW505" s="526"/>
      <c r="AX505" s="526"/>
      <c r="AY505" s="526"/>
      <c r="AZ505" s="526"/>
      <c r="BA505" s="526"/>
      <c r="BB505" s="526"/>
      <c r="BC505" s="526"/>
      <c r="BD505" s="526"/>
      <c r="BE505" s="526"/>
      <c r="BF505" s="526"/>
      <c r="BG505" s="526"/>
      <c r="BH505" s="526"/>
      <c r="BI505" s="526"/>
      <c r="BJ505" s="526"/>
      <c r="BK505" s="526"/>
      <c r="BL505" s="526"/>
      <c r="BM505" s="526"/>
      <c r="BN505" s="526"/>
      <c r="BO505" s="526"/>
      <c r="BP505" s="526"/>
      <c r="BQ505" s="526"/>
      <c r="BR505" s="526"/>
      <c r="BS505" s="526"/>
      <c r="BT505" s="526"/>
      <c r="BU505" s="526"/>
    </row>
    <row r="506">
      <c r="A506" s="522"/>
      <c r="B506" s="523"/>
      <c r="C506" s="523"/>
      <c r="D506" s="524"/>
      <c r="E506" s="524"/>
      <c r="F506" s="524"/>
      <c r="G506" s="524"/>
      <c r="H506" s="525"/>
      <c r="I506" s="544"/>
      <c r="J506" s="523"/>
      <c r="K506" s="523"/>
      <c r="L506" s="523"/>
      <c r="M506" s="524"/>
      <c r="N506" s="524"/>
      <c r="O506" s="524"/>
      <c r="P506" s="524"/>
      <c r="Q506" s="524"/>
      <c r="R506" s="524"/>
      <c r="S506" s="524"/>
      <c r="T506" s="524"/>
      <c r="U506" s="523"/>
      <c r="V506" s="524"/>
      <c r="W506" s="523"/>
      <c r="X506" s="526"/>
      <c r="Y506" s="526"/>
      <c r="Z506" s="526"/>
      <c r="AA506" s="526"/>
      <c r="AB506" s="526"/>
      <c r="AC506" s="526"/>
      <c r="AD506" s="526"/>
      <c r="AE506" s="526"/>
      <c r="AF506" s="526"/>
      <c r="AG506" s="526"/>
      <c r="AH506" s="526"/>
      <c r="AI506" s="526"/>
      <c r="AJ506" s="526"/>
      <c r="AK506" s="526"/>
      <c r="AL506" s="526"/>
      <c r="AM506" s="526"/>
      <c r="AN506" s="526"/>
      <c r="AO506" s="526"/>
      <c r="AP506" s="526"/>
      <c r="AQ506" s="526"/>
      <c r="AR506" s="526"/>
      <c r="AS506" s="526"/>
      <c r="AT506" s="526"/>
      <c r="AU506" s="526"/>
      <c r="AV506" s="526"/>
      <c r="AW506" s="526"/>
      <c r="AX506" s="526"/>
      <c r="AY506" s="526"/>
      <c r="AZ506" s="526"/>
      <c r="BA506" s="526"/>
      <c r="BB506" s="526"/>
      <c r="BC506" s="526"/>
      <c r="BD506" s="526"/>
      <c r="BE506" s="526"/>
      <c r="BF506" s="526"/>
      <c r="BG506" s="526"/>
      <c r="BH506" s="526"/>
      <c r="BI506" s="526"/>
      <c r="BJ506" s="526"/>
      <c r="BK506" s="526"/>
      <c r="BL506" s="526"/>
      <c r="BM506" s="526"/>
      <c r="BN506" s="526"/>
      <c r="BO506" s="526"/>
      <c r="BP506" s="526"/>
      <c r="BQ506" s="526"/>
      <c r="BR506" s="526"/>
      <c r="BS506" s="526"/>
      <c r="BT506" s="526"/>
      <c r="BU506" s="526"/>
    </row>
    <row r="507">
      <c r="A507" s="522"/>
      <c r="B507" s="523"/>
      <c r="C507" s="523"/>
      <c r="D507" s="524"/>
      <c r="E507" s="524"/>
      <c r="F507" s="524"/>
      <c r="G507" s="524"/>
      <c r="H507" s="525"/>
      <c r="I507" s="544"/>
      <c r="J507" s="523"/>
      <c r="K507" s="523"/>
      <c r="L507" s="523"/>
      <c r="M507" s="524"/>
      <c r="N507" s="524"/>
      <c r="O507" s="524"/>
      <c r="P507" s="524"/>
      <c r="Q507" s="524"/>
      <c r="R507" s="524"/>
      <c r="S507" s="524"/>
      <c r="T507" s="524"/>
      <c r="U507" s="523"/>
      <c r="V507" s="524"/>
      <c r="W507" s="523"/>
      <c r="X507" s="526"/>
      <c r="Y507" s="526"/>
      <c r="Z507" s="526"/>
      <c r="AA507" s="526"/>
      <c r="AB507" s="526"/>
      <c r="AC507" s="526"/>
      <c r="AD507" s="526"/>
      <c r="AE507" s="526"/>
      <c r="AF507" s="526"/>
      <c r="AG507" s="526"/>
      <c r="AH507" s="526"/>
      <c r="AI507" s="526"/>
      <c r="AJ507" s="526"/>
      <c r="AK507" s="526"/>
      <c r="AL507" s="526"/>
      <c r="AM507" s="526"/>
      <c r="AN507" s="526"/>
      <c r="AO507" s="526"/>
      <c r="AP507" s="526"/>
      <c r="AQ507" s="526"/>
      <c r="AR507" s="526"/>
      <c r="AS507" s="526"/>
      <c r="AT507" s="526"/>
      <c r="AU507" s="526"/>
      <c r="AV507" s="526"/>
      <c r="AW507" s="526"/>
      <c r="AX507" s="526"/>
      <c r="AY507" s="526"/>
      <c r="AZ507" s="526"/>
      <c r="BA507" s="526"/>
      <c r="BB507" s="526"/>
      <c r="BC507" s="526"/>
      <c r="BD507" s="526"/>
      <c r="BE507" s="526"/>
      <c r="BF507" s="526"/>
      <c r="BG507" s="526"/>
      <c r="BH507" s="526"/>
      <c r="BI507" s="526"/>
      <c r="BJ507" s="526"/>
      <c r="BK507" s="526"/>
      <c r="BL507" s="526"/>
      <c r="BM507" s="526"/>
      <c r="BN507" s="526"/>
      <c r="BO507" s="526"/>
      <c r="BP507" s="526"/>
      <c r="BQ507" s="526"/>
      <c r="BR507" s="526"/>
      <c r="BS507" s="526"/>
      <c r="BT507" s="526"/>
      <c r="BU507" s="526"/>
    </row>
    <row r="508">
      <c r="A508" s="522"/>
      <c r="B508" s="523"/>
      <c r="C508" s="523"/>
      <c r="D508" s="524"/>
      <c r="E508" s="524"/>
      <c r="F508" s="524"/>
      <c r="G508" s="524"/>
      <c r="H508" s="525"/>
      <c r="I508" s="544"/>
      <c r="J508" s="523"/>
      <c r="K508" s="523"/>
      <c r="L508" s="523"/>
      <c r="M508" s="524"/>
      <c r="N508" s="524"/>
      <c r="O508" s="524"/>
      <c r="P508" s="524"/>
      <c r="Q508" s="524"/>
      <c r="R508" s="524"/>
      <c r="S508" s="524"/>
      <c r="T508" s="524"/>
      <c r="U508" s="523"/>
      <c r="V508" s="524"/>
      <c r="W508" s="523"/>
      <c r="X508" s="526"/>
      <c r="Y508" s="526"/>
      <c r="Z508" s="526"/>
      <c r="AA508" s="526"/>
      <c r="AB508" s="526"/>
      <c r="AC508" s="526"/>
      <c r="AD508" s="526"/>
      <c r="AE508" s="526"/>
      <c r="AF508" s="526"/>
      <c r="AG508" s="526"/>
      <c r="AH508" s="526"/>
      <c r="AI508" s="526"/>
      <c r="AJ508" s="526"/>
      <c r="AK508" s="526"/>
      <c r="AL508" s="526"/>
      <c r="AM508" s="526"/>
      <c r="AN508" s="526"/>
      <c r="AO508" s="526"/>
      <c r="AP508" s="526"/>
      <c r="AQ508" s="526"/>
      <c r="AR508" s="526"/>
      <c r="AS508" s="526"/>
      <c r="AT508" s="526"/>
      <c r="AU508" s="526"/>
      <c r="AV508" s="526"/>
      <c r="AW508" s="526"/>
      <c r="AX508" s="526"/>
      <c r="AY508" s="526"/>
      <c r="AZ508" s="526"/>
      <c r="BA508" s="526"/>
      <c r="BB508" s="526"/>
      <c r="BC508" s="526"/>
      <c r="BD508" s="526"/>
      <c r="BE508" s="526"/>
      <c r="BF508" s="526"/>
      <c r="BG508" s="526"/>
      <c r="BH508" s="526"/>
      <c r="BI508" s="526"/>
      <c r="BJ508" s="526"/>
      <c r="BK508" s="526"/>
      <c r="BL508" s="526"/>
      <c r="BM508" s="526"/>
      <c r="BN508" s="526"/>
      <c r="BO508" s="526"/>
      <c r="BP508" s="526"/>
      <c r="BQ508" s="526"/>
      <c r="BR508" s="526"/>
      <c r="BS508" s="526"/>
      <c r="BT508" s="526"/>
      <c r="BU508" s="526"/>
    </row>
    <row r="509">
      <c r="A509" s="522"/>
      <c r="B509" s="523"/>
      <c r="C509" s="523"/>
      <c r="D509" s="524"/>
      <c r="E509" s="524"/>
      <c r="F509" s="524"/>
      <c r="G509" s="524"/>
      <c r="H509" s="525"/>
      <c r="I509" s="544"/>
      <c r="J509" s="523"/>
      <c r="K509" s="523"/>
      <c r="L509" s="523"/>
      <c r="M509" s="524"/>
      <c r="N509" s="524"/>
      <c r="O509" s="524"/>
      <c r="P509" s="524"/>
      <c r="Q509" s="524"/>
      <c r="R509" s="524"/>
      <c r="S509" s="524"/>
      <c r="T509" s="524"/>
      <c r="U509" s="523"/>
      <c r="V509" s="524"/>
      <c r="W509" s="523"/>
      <c r="X509" s="526"/>
      <c r="Y509" s="526"/>
      <c r="Z509" s="526"/>
      <c r="AA509" s="526"/>
      <c r="AB509" s="526"/>
      <c r="AC509" s="526"/>
      <c r="AD509" s="526"/>
      <c r="AE509" s="526"/>
      <c r="AF509" s="526"/>
      <c r="AG509" s="526"/>
      <c r="AH509" s="526"/>
      <c r="AI509" s="526"/>
      <c r="AJ509" s="526"/>
      <c r="AK509" s="526"/>
      <c r="AL509" s="526"/>
      <c r="AM509" s="526"/>
      <c r="AN509" s="526"/>
      <c r="AO509" s="526"/>
      <c r="AP509" s="526"/>
      <c r="AQ509" s="526"/>
      <c r="AR509" s="526"/>
      <c r="AS509" s="526"/>
      <c r="AT509" s="526"/>
      <c r="AU509" s="526"/>
      <c r="AV509" s="526"/>
      <c r="AW509" s="526"/>
      <c r="AX509" s="526"/>
      <c r="AY509" s="526"/>
      <c r="AZ509" s="526"/>
      <c r="BA509" s="526"/>
      <c r="BB509" s="526"/>
      <c r="BC509" s="526"/>
      <c r="BD509" s="526"/>
      <c r="BE509" s="526"/>
      <c r="BF509" s="526"/>
      <c r="BG509" s="526"/>
      <c r="BH509" s="526"/>
      <c r="BI509" s="526"/>
      <c r="BJ509" s="526"/>
      <c r="BK509" s="526"/>
      <c r="BL509" s="526"/>
      <c r="BM509" s="526"/>
      <c r="BN509" s="526"/>
      <c r="BO509" s="526"/>
      <c r="BP509" s="526"/>
      <c r="BQ509" s="526"/>
      <c r="BR509" s="526"/>
      <c r="BS509" s="526"/>
      <c r="BT509" s="526"/>
      <c r="BU509" s="526"/>
    </row>
    <row r="510">
      <c r="A510" s="522"/>
      <c r="B510" s="523"/>
      <c r="C510" s="523"/>
      <c r="D510" s="524"/>
      <c r="E510" s="524"/>
      <c r="F510" s="524"/>
      <c r="G510" s="524"/>
      <c r="H510" s="525"/>
      <c r="I510" s="544"/>
      <c r="J510" s="523"/>
      <c r="K510" s="523"/>
      <c r="L510" s="523"/>
      <c r="M510" s="524"/>
      <c r="N510" s="524"/>
      <c r="O510" s="524"/>
      <c r="P510" s="524"/>
      <c r="Q510" s="524"/>
      <c r="R510" s="524"/>
      <c r="S510" s="524"/>
      <c r="T510" s="524"/>
      <c r="U510" s="523"/>
      <c r="V510" s="524"/>
      <c r="W510" s="523"/>
      <c r="X510" s="526"/>
      <c r="Y510" s="526"/>
      <c r="Z510" s="526"/>
      <c r="AA510" s="526"/>
      <c r="AB510" s="526"/>
      <c r="AC510" s="526"/>
      <c r="AD510" s="526"/>
      <c r="AE510" s="526"/>
      <c r="AF510" s="526"/>
      <c r="AG510" s="526"/>
      <c r="AH510" s="526"/>
      <c r="AI510" s="526"/>
      <c r="AJ510" s="526"/>
      <c r="AK510" s="526"/>
      <c r="AL510" s="526"/>
      <c r="AM510" s="526"/>
      <c r="AN510" s="526"/>
      <c r="AO510" s="526"/>
      <c r="AP510" s="526"/>
      <c r="AQ510" s="526"/>
      <c r="AR510" s="526"/>
      <c r="AS510" s="526"/>
      <c r="AT510" s="526"/>
      <c r="AU510" s="526"/>
      <c r="AV510" s="526"/>
      <c r="AW510" s="526"/>
      <c r="AX510" s="526"/>
      <c r="AY510" s="526"/>
      <c r="AZ510" s="526"/>
      <c r="BA510" s="526"/>
      <c r="BB510" s="526"/>
      <c r="BC510" s="526"/>
      <c r="BD510" s="526"/>
      <c r="BE510" s="526"/>
      <c r="BF510" s="526"/>
      <c r="BG510" s="526"/>
      <c r="BH510" s="526"/>
      <c r="BI510" s="526"/>
      <c r="BJ510" s="526"/>
      <c r="BK510" s="526"/>
      <c r="BL510" s="526"/>
      <c r="BM510" s="526"/>
      <c r="BN510" s="526"/>
      <c r="BO510" s="526"/>
      <c r="BP510" s="526"/>
      <c r="BQ510" s="526"/>
      <c r="BR510" s="526"/>
      <c r="BS510" s="526"/>
      <c r="BT510" s="526"/>
      <c r="BU510" s="526"/>
    </row>
    <row r="511">
      <c r="A511" s="522"/>
      <c r="B511" s="523"/>
      <c r="C511" s="523"/>
      <c r="D511" s="524"/>
      <c r="E511" s="524"/>
      <c r="F511" s="524"/>
      <c r="G511" s="524"/>
      <c r="H511" s="525"/>
      <c r="I511" s="544"/>
      <c r="J511" s="523"/>
      <c r="K511" s="523"/>
      <c r="L511" s="523"/>
      <c r="M511" s="524"/>
      <c r="N511" s="524"/>
      <c r="O511" s="524"/>
      <c r="P511" s="524"/>
      <c r="Q511" s="524"/>
      <c r="R511" s="524"/>
      <c r="S511" s="524"/>
      <c r="T511" s="524"/>
      <c r="U511" s="523"/>
      <c r="V511" s="524"/>
      <c r="W511" s="523"/>
      <c r="X511" s="526"/>
      <c r="Y511" s="526"/>
      <c r="Z511" s="526"/>
      <c r="AA511" s="526"/>
      <c r="AB511" s="526"/>
      <c r="AC511" s="526"/>
      <c r="AD511" s="526"/>
      <c r="AE511" s="526"/>
      <c r="AF511" s="526"/>
      <c r="AG511" s="526"/>
      <c r="AH511" s="526"/>
      <c r="AI511" s="526"/>
      <c r="AJ511" s="526"/>
      <c r="AK511" s="526"/>
      <c r="AL511" s="526"/>
      <c r="AM511" s="526"/>
      <c r="AN511" s="526"/>
      <c r="AO511" s="526"/>
      <c r="AP511" s="526"/>
      <c r="AQ511" s="526"/>
      <c r="AR511" s="526"/>
      <c r="AS511" s="526"/>
      <c r="AT511" s="526"/>
      <c r="AU511" s="526"/>
      <c r="AV511" s="526"/>
      <c r="AW511" s="526"/>
      <c r="AX511" s="526"/>
      <c r="AY511" s="526"/>
      <c r="AZ511" s="526"/>
      <c r="BA511" s="526"/>
      <c r="BB511" s="526"/>
      <c r="BC511" s="526"/>
      <c r="BD511" s="526"/>
      <c r="BE511" s="526"/>
      <c r="BF511" s="526"/>
      <c r="BG511" s="526"/>
      <c r="BH511" s="526"/>
      <c r="BI511" s="526"/>
      <c r="BJ511" s="526"/>
      <c r="BK511" s="526"/>
      <c r="BL511" s="526"/>
      <c r="BM511" s="526"/>
      <c r="BN511" s="526"/>
      <c r="BO511" s="526"/>
      <c r="BP511" s="526"/>
      <c r="BQ511" s="526"/>
      <c r="BR511" s="526"/>
      <c r="BS511" s="526"/>
      <c r="BT511" s="526"/>
      <c r="BU511" s="526"/>
    </row>
    <row r="512">
      <c r="A512" s="522"/>
      <c r="B512" s="523"/>
      <c r="C512" s="523"/>
      <c r="D512" s="524"/>
      <c r="E512" s="524"/>
      <c r="F512" s="524"/>
      <c r="G512" s="524"/>
      <c r="H512" s="525"/>
      <c r="I512" s="544"/>
      <c r="J512" s="523"/>
      <c r="K512" s="523"/>
      <c r="L512" s="523"/>
      <c r="M512" s="524"/>
      <c r="N512" s="524"/>
      <c r="O512" s="524"/>
      <c r="P512" s="524"/>
      <c r="Q512" s="524"/>
      <c r="R512" s="524"/>
      <c r="S512" s="524"/>
      <c r="T512" s="524"/>
      <c r="U512" s="523"/>
      <c r="V512" s="524"/>
      <c r="W512" s="523"/>
      <c r="X512" s="526"/>
      <c r="Y512" s="526"/>
      <c r="Z512" s="526"/>
      <c r="AA512" s="526"/>
      <c r="AB512" s="526"/>
      <c r="AC512" s="526"/>
      <c r="AD512" s="526"/>
      <c r="AE512" s="526"/>
      <c r="AF512" s="526"/>
      <c r="AG512" s="526"/>
      <c r="AH512" s="526"/>
      <c r="AI512" s="526"/>
      <c r="AJ512" s="526"/>
      <c r="AK512" s="526"/>
      <c r="AL512" s="526"/>
      <c r="AM512" s="526"/>
      <c r="AN512" s="526"/>
      <c r="AO512" s="526"/>
      <c r="AP512" s="526"/>
      <c r="AQ512" s="526"/>
      <c r="AR512" s="526"/>
      <c r="AS512" s="526"/>
      <c r="AT512" s="526"/>
      <c r="AU512" s="526"/>
      <c r="AV512" s="526"/>
      <c r="AW512" s="526"/>
      <c r="AX512" s="526"/>
      <c r="AY512" s="526"/>
      <c r="AZ512" s="526"/>
      <c r="BA512" s="526"/>
      <c r="BB512" s="526"/>
      <c r="BC512" s="526"/>
      <c r="BD512" s="526"/>
      <c r="BE512" s="526"/>
      <c r="BF512" s="526"/>
      <c r="BG512" s="526"/>
      <c r="BH512" s="526"/>
      <c r="BI512" s="526"/>
      <c r="BJ512" s="526"/>
      <c r="BK512" s="526"/>
      <c r="BL512" s="526"/>
      <c r="BM512" s="526"/>
      <c r="BN512" s="526"/>
      <c r="BO512" s="526"/>
      <c r="BP512" s="526"/>
      <c r="BQ512" s="526"/>
      <c r="BR512" s="526"/>
      <c r="BS512" s="526"/>
      <c r="BT512" s="526"/>
      <c r="BU512" s="526"/>
    </row>
    <row r="513">
      <c r="A513" s="522"/>
      <c r="B513" s="523"/>
      <c r="C513" s="523"/>
      <c r="D513" s="524"/>
      <c r="E513" s="524"/>
      <c r="F513" s="524"/>
      <c r="G513" s="524"/>
      <c r="H513" s="525"/>
      <c r="I513" s="544"/>
      <c r="J513" s="523"/>
      <c r="K513" s="523"/>
      <c r="L513" s="523"/>
      <c r="M513" s="524"/>
      <c r="N513" s="524"/>
      <c r="O513" s="524"/>
      <c r="P513" s="524"/>
      <c r="Q513" s="524"/>
      <c r="R513" s="524"/>
      <c r="S513" s="524"/>
      <c r="T513" s="524"/>
      <c r="U513" s="523"/>
      <c r="V513" s="524"/>
      <c r="W513" s="523"/>
      <c r="X513" s="526"/>
      <c r="Y513" s="526"/>
      <c r="Z513" s="526"/>
      <c r="AA513" s="526"/>
      <c r="AB513" s="526"/>
      <c r="AC513" s="526"/>
      <c r="AD513" s="526"/>
      <c r="AE513" s="526"/>
      <c r="AF513" s="526"/>
      <c r="AG513" s="526"/>
      <c r="AH513" s="526"/>
      <c r="AI513" s="526"/>
      <c r="AJ513" s="526"/>
      <c r="AK513" s="526"/>
      <c r="AL513" s="526"/>
      <c r="AM513" s="526"/>
      <c r="AN513" s="526"/>
      <c r="AO513" s="526"/>
      <c r="AP513" s="526"/>
      <c r="AQ513" s="526"/>
      <c r="AR513" s="526"/>
      <c r="AS513" s="526"/>
      <c r="AT513" s="526"/>
      <c r="AU513" s="526"/>
      <c r="AV513" s="526"/>
      <c r="AW513" s="526"/>
      <c r="AX513" s="526"/>
      <c r="AY513" s="526"/>
      <c r="AZ513" s="526"/>
      <c r="BA513" s="526"/>
      <c r="BB513" s="526"/>
      <c r="BC513" s="526"/>
      <c r="BD513" s="526"/>
      <c r="BE513" s="526"/>
      <c r="BF513" s="526"/>
      <c r="BG513" s="526"/>
      <c r="BH513" s="526"/>
      <c r="BI513" s="526"/>
      <c r="BJ513" s="526"/>
      <c r="BK513" s="526"/>
      <c r="BL513" s="526"/>
      <c r="BM513" s="526"/>
      <c r="BN513" s="526"/>
      <c r="BO513" s="526"/>
      <c r="BP513" s="526"/>
      <c r="BQ513" s="526"/>
      <c r="BR513" s="526"/>
      <c r="BS513" s="526"/>
      <c r="BT513" s="526"/>
      <c r="BU513" s="526"/>
    </row>
    <row r="514">
      <c r="A514" s="522"/>
      <c r="B514" s="523"/>
      <c r="C514" s="523"/>
      <c r="D514" s="524"/>
      <c r="E514" s="524"/>
      <c r="F514" s="524"/>
      <c r="G514" s="524"/>
      <c r="H514" s="525"/>
      <c r="I514" s="544"/>
      <c r="J514" s="523"/>
      <c r="K514" s="523"/>
      <c r="L514" s="523"/>
      <c r="M514" s="524"/>
      <c r="N514" s="524"/>
      <c r="O514" s="524"/>
      <c r="P514" s="524"/>
      <c r="Q514" s="524"/>
      <c r="R514" s="524"/>
      <c r="S514" s="524"/>
      <c r="T514" s="524"/>
      <c r="U514" s="523"/>
      <c r="V514" s="524"/>
      <c r="W514" s="523"/>
      <c r="X514" s="526"/>
      <c r="Y514" s="526"/>
      <c r="Z514" s="526"/>
      <c r="AA514" s="526"/>
      <c r="AB514" s="526"/>
      <c r="AC514" s="526"/>
      <c r="AD514" s="526"/>
      <c r="AE514" s="526"/>
      <c r="AF514" s="526"/>
      <c r="AG514" s="526"/>
      <c r="AH514" s="526"/>
      <c r="AI514" s="526"/>
      <c r="AJ514" s="526"/>
      <c r="AK514" s="526"/>
      <c r="AL514" s="526"/>
      <c r="AM514" s="526"/>
      <c r="AN514" s="526"/>
      <c r="AO514" s="526"/>
      <c r="AP514" s="526"/>
      <c r="AQ514" s="526"/>
      <c r="AR514" s="526"/>
      <c r="AS514" s="526"/>
      <c r="AT514" s="526"/>
      <c r="AU514" s="526"/>
      <c r="AV514" s="526"/>
      <c r="AW514" s="526"/>
      <c r="AX514" s="526"/>
      <c r="AY514" s="526"/>
      <c r="AZ514" s="526"/>
      <c r="BA514" s="526"/>
      <c r="BB514" s="526"/>
      <c r="BC514" s="526"/>
      <c r="BD514" s="526"/>
      <c r="BE514" s="526"/>
      <c r="BF514" s="526"/>
      <c r="BG514" s="526"/>
      <c r="BH514" s="526"/>
      <c r="BI514" s="526"/>
      <c r="BJ514" s="526"/>
      <c r="BK514" s="526"/>
      <c r="BL514" s="526"/>
      <c r="BM514" s="526"/>
      <c r="BN514" s="526"/>
      <c r="BO514" s="526"/>
      <c r="BP514" s="526"/>
      <c r="BQ514" s="526"/>
      <c r="BR514" s="526"/>
      <c r="BS514" s="526"/>
      <c r="BT514" s="526"/>
      <c r="BU514" s="526"/>
    </row>
    <row r="515">
      <c r="A515" s="522"/>
      <c r="B515" s="523"/>
      <c r="C515" s="523"/>
      <c r="D515" s="524"/>
      <c r="E515" s="524"/>
      <c r="F515" s="524"/>
      <c r="G515" s="524"/>
      <c r="H515" s="525"/>
      <c r="I515" s="544"/>
      <c r="J515" s="523"/>
      <c r="K515" s="523"/>
      <c r="L515" s="523"/>
      <c r="M515" s="524"/>
      <c r="N515" s="524"/>
      <c r="O515" s="524"/>
      <c r="P515" s="524"/>
      <c r="Q515" s="524"/>
      <c r="R515" s="524"/>
      <c r="S515" s="524"/>
      <c r="T515" s="524"/>
      <c r="U515" s="523"/>
      <c r="V515" s="524"/>
      <c r="W515" s="523"/>
      <c r="X515" s="526"/>
      <c r="Y515" s="526"/>
      <c r="Z515" s="526"/>
      <c r="AA515" s="526"/>
      <c r="AB515" s="526"/>
      <c r="AC515" s="526"/>
      <c r="AD515" s="526"/>
      <c r="AE515" s="526"/>
      <c r="AF515" s="526"/>
      <c r="AG515" s="526"/>
      <c r="AH515" s="526"/>
      <c r="AI515" s="526"/>
      <c r="AJ515" s="526"/>
      <c r="AK515" s="526"/>
      <c r="AL515" s="526"/>
      <c r="AM515" s="526"/>
      <c r="AN515" s="526"/>
      <c r="AO515" s="526"/>
      <c r="AP515" s="526"/>
      <c r="AQ515" s="526"/>
      <c r="AR515" s="526"/>
      <c r="AS515" s="526"/>
      <c r="AT515" s="526"/>
      <c r="AU515" s="526"/>
      <c r="AV515" s="526"/>
      <c r="AW515" s="526"/>
      <c r="AX515" s="526"/>
      <c r="AY515" s="526"/>
      <c r="AZ515" s="526"/>
      <c r="BA515" s="526"/>
      <c r="BB515" s="526"/>
      <c r="BC515" s="526"/>
      <c r="BD515" s="526"/>
      <c r="BE515" s="526"/>
      <c r="BF515" s="526"/>
      <c r="BG515" s="526"/>
      <c r="BH515" s="526"/>
      <c r="BI515" s="526"/>
      <c r="BJ515" s="526"/>
      <c r="BK515" s="526"/>
      <c r="BL515" s="526"/>
      <c r="BM515" s="526"/>
      <c r="BN515" s="526"/>
      <c r="BO515" s="526"/>
      <c r="BP515" s="526"/>
      <c r="BQ515" s="526"/>
      <c r="BR515" s="526"/>
      <c r="BS515" s="526"/>
      <c r="BT515" s="526"/>
      <c r="BU515" s="526"/>
    </row>
    <row r="516">
      <c r="A516" s="522"/>
      <c r="B516" s="523"/>
      <c r="C516" s="523"/>
      <c r="D516" s="524"/>
      <c r="E516" s="524"/>
      <c r="F516" s="524"/>
      <c r="G516" s="524"/>
      <c r="H516" s="525"/>
      <c r="I516" s="544"/>
      <c r="J516" s="523"/>
      <c r="K516" s="523"/>
      <c r="L516" s="523"/>
      <c r="M516" s="524"/>
      <c r="N516" s="524"/>
      <c r="O516" s="524"/>
      <c r="P516" s="524"/>
      <c r="Q516" s="524"/>
      <c r="R516" s="524"/>
      <c r="S516" s="524"/>
      <c r="T516" s="524"/>
      <c r="U516" s="523"/>
      <c r="V516" s="524"/>
      <c r="W516" s="523"/>
      <c r="X516" s="526"/>
      <c r="Y516" s="526"/>
      <c r="Z516" s="526"/>
      <c r="AA516" s="526"/>
      <c r="AB516" s="526"/>
      <c r="AC516" s="526"/>
      <c r="AD516" s="526"/>
      <c r="AE516" s="526"/>
      <c r="AF516" s="526"/>
      <c r="AG516" s="526"/>
      <c r="AH516" s="526"/>
      <c r="AI516" s="526"/>
      <c r="AJ516" s="526"/>
      <c r="AK516" s="526"/>
      <c r="AL516" s="526"/>
      <c r="AM516" s="526"/>
      <c r="AN516" s="526"/>
      <c r="AO516" s="526"/>
      <c r="AP516" s="526"/>
      <c r="AQ516" s="526"/>
      <c r="AR516" s="526"/>
      <c r="AS516" s="526"/>
      <c r="AT516" s="526"/>
      <c r="AU516" s="526"/>
      <c r="AV516" s="526"/>
      <c r="AW516" s="526"/>
      <c r="AX516" s="526"/>
      <c r="AY516" s="526"/>
      <c r="AZ516" s="526"/>
      <c r="BA516" s="526"/>
      <c r="BB516" s="526"/>
      <c r="BC516" s="526"/>
      <c r="BD516" s="526"/>
      <c r="BE516" s="526"/>
      <c r="BF516" s="526"/>
      <c r="BG516" s="526"/>
      <c r="BH516" s="526"/>
      <c r="BI516" s="526"/>
      <c r="BJ516" s="526"/>
      <c r="BK516" s="526"/>
      <c r="BL516" s="526"/>
      <c r="BM516" s="526"/>
      <c r="BN516" s="526"/>
      <c r="BO516" s="526"/>
      <c r="BP516" s="526"/>
      <c r="BQ516" s="526"/>
      <c r="BR516" s="526"/>
      <c r="BS516" s="526"/>
      <c r="BT516" s="526"/>
      <c r="BU516" s="526"/>
    </row>
    <row r="517">
      <c r="A517" s="522"/>
      <c r="B517" s="523"/>
      <c r="C517" s="523"/>
      <c r="D517" s="524"/>
      <c r="E517" s="524"/>
      <c r="F517" s="524"/>
      <c r="G517" s="524"/>
      <c r="H517" s="525"/>
      <c r="I517" s="544"/>
      <c r="J517" s="523"/>
      <c r="K517" s="523"/>
      <c r="L517" s="523"/>
      <c r="M517" s="524"/>
      <c r="N517" s="524"/>
      <c r="O517" s="524"/>
      <c r="P517" s="524"/>
      <c r="Q517" s="524"/>
      <c r="R517" s="524"/>
      <c r="S517" s="524"/>
      <c r="T517" s="524"/>
      <c r="U517" s="523"/>
      <c r="V517" s="524"/>
      <c r="W517" s="523"/>
      <c r="X517" s="526"/>
      <c r="Y517" s="526"/>
      <c r="Z517" s="526"/>
      <c r="AA517" s="526"/>
      <c r="AB517" s="526"/>
      <c r="AC517" s="526"/>
      <c r="AD517" s="526"/>
      <c r="AE517" s="526"/>
      <c r="AF517" s="526"/>
      <c r="AG517" s="526"/>
      <c r="AH517" s="526"/>
      <c r="AI517" s="526"/>
      <c r="AJ517" s="526"/>
      <c r="AK517" s="526"/>
      <c r="AL517" s="526"/>
      <c r="AM517" s="526"/>
      <c r="AN517" s="526"/>
      <c r="AO517" s="526"/>
      <c r="AP517" s="526"/>
      <c r="AQ517" s="526"/>
      <c r="AR517" s="526"/>
      <c r="AS517" s="526"/>
      <c r="AT517" s="526"/>
      <c r="AU517" s="526"/>
      <c r="AV517" s="526"/>
      <c r="AW517" s="526"/>
      <c r="AX517" s="526"/>
      <c r="AY517" s="526"/>
      <c r="AZ517" s="526"/>
      <c r="BA517" s="526"/>
      <c r="BB517" s="526"/>
      <c r="BC517" s="526"/>
      <c r="BD517" s="526"/>
      <c r="BE517" s="526"/>
      <c r="BF517" s="526"/>
      <c r="BG517" s="526"/>
      <c r="BH517" s="526"/>
      <c r="BI517" s="526"/>
      <c r="BJ517" s="526"/>
      <c r="BK517" s="526"/>
      <c r="BL517" s="526"/>
      <c r="BM517" s="526"/>
      <c r="BN517" s="526"/>
      <c r="BO517" s="526"/>
      <c r="BP517" s="526"/>
      <c r="BQ517" s="526"/>
      <c r="BR517" s="526"/>
      <c r="BS517" s="526"/>
      <c r="BT517" s="526"/>
      <c r="BU517" s="526"/>
    </row>
    <row r="518">
      <c r="A518" s="522"/>
      <c r="B518" s="523"/>
      <c r="C518" s="523"/>
      <c r="D518" s="524"/>
      <c r="E518" s="524"/>
      <c r="F518" s="524"/>
      <c r="G518" s="524"/>
      <c r="H518" s="525"/>
      <c r="I518" s="544"/>
      <c r="J518" s="523"/>
      <c r="K518" s="523"/>
      <c r="L518" s="523"/>
      <c r="M518" s="524"/>
      <c r="N518" s="524"/>
      <c r="O518" s="524"/>
      <c r="P518" s="524"/>
      <c r="Q518" s="524"/>
      <c r="R518" s="524"/>
      <c r="S518" s="524"/>
      <c r="T518" s="524"/>
      <c r="U518" s="523"/>
      <c r="V518" s="524"/>
      <c r="W518" s="523"/>
      <c r="X518" s="526"/>
      <c r="Y518" s="526"/>
      <c r="Z518" s="526"/>
      <c r="AA518" s="526"/>
      <c r="AB518" s="526"/>
      <c r="AC518" s="526"/>
      <c r="AD518" s="526"/>
      <c r="AE518" s="526"/>
      <c r="AF518" s="526"/>
      <c r="AG518" s="526"/>
      <c r="AH518" s="526"/>
      <c r="AI518" s="526"/>
      <c r="AJ518" s="526"/>
      <c r="AK518" s="526"/>
      <c r="AL518" s="526"/>
      <c r="AM518" s="526"/>
      <c r="AN518" s="526"/>
      <c r="AO518" s="526"/>
      <c r="AP518" s="526"/>
      <c r="AQ518" s="526"/>
      <c r="AR518" s="526"/>
      <c r="AS518" s="526"/>
      <c r="AT518" s="526"/>
      <c r="AU518" s="526"/>
      <c r="AV518" s="526"/>
      <c r="AW518" s="526"/>
      <c r="AX518" s="526"/>
      <c r="AY518" s="526"/>
      <c r="AZ518" s="526"/>
      <c r="BA518" s="526"/>
      <c r="BB518" s="526"/>
      <c r="BC518" s="526"/>
      <c r="BD518" s="526"/>
      <c r="BE518" s="526"/>
      <c r="BF518" s="526"/>
      <c r="BG518" s="526"/>
      <c r="BH518" s="526"/>
      <c r="BI518" s="526"/>
      <c r="BJ518" s="526"/>
      <c r="BK518" s="526"/>
      <c r="BL518" s="526"/>
      <c r="BM518" s="526"/>
      <c r="BN518" s="526"/>
      <c r="BO518" s="526"/>
      <c r="BP518" s="526"/>
      <c r="BQ518" s="526"/>
      <c r="BR518" s="526"/>
      <c r="BS518" s="526"/>
      <c r="BT518" s="526"/>
      <c r="BU518" s="526"/>
    </row>
    <row r="519">
      <c r="A519" s="522"/>
      <c r="B519" s="523"/>
      <c r="C519" s="523"/>
      <c r="D519" s="524"/>
      <c r="E519" s="524"/>
      <c r="F519" s="524"/>
      <c r="G519" s="524"/>
      <c r="H519" s="525"/>
      <c r="I519" s="544"/>
      <c r="J519" s="523"/>
      <c r="K519" s="523"/>
      <c r="L519" s="523"/>
      <c r="M519" s="524"/>
      <c r="N519" s="524"/>
      <c r="O519" s="524"/>
      <c r="P519" s="524"/>
      <c r="Q519" s="524"/>
      <c r="R519" s="524"/>
      <c r="S519" s="524"/>
      <c r="T519" s="524"/>
      <c r="U519" s="523"/>
      <c r="V519" s="524"/>
      <c r="W519" s="523"/>
      <c r="X519" s="526"/>
      <c r="Y519" s="526"/>
      <c r="Z519" s="526"/>
      <c r="AA519" s="526"/>
      <c r="AB519" s="526"/>
      <c r="AC519" s="526"/>
      <c r="AD519" s="526"/>
      <c r="AE519" s="526"/>
      <c r="AF519" s="526"/>
      <c r="AG519" s="526"/>
      <c r="AH519" s="526"/>
      <c r="AI519" s="526"/>
      <c r="AJ519" s="526"/>
      <c r="AK519" s="526"/>
      <c r="AL519" s="526"/>
      <c r="AM519" s="526"/>
      <c r="AN519" s="526"/>
      <c r="AO519" s="526"/>
      <c r="AP519" s="526"/>
      <c r="AQ519" s="526"/>
      <c r="AR519" s="526"/>
      <c r="AS519" s="526"/>
      <c r="AT519" s="526"/>
      <c r="AU519" s="526"/>
      <c r="AV519" s="526"/>
      <c r="AW519" s="526"/>
      <c r="AX519" s="526"/>
      <c r="AY519" s="526"/>
      <c r="AZ519" s="526"/>
      <c r="BA519" s="526"/>
      <c r="BB519" s="526"/>
      <c r="BC519" s="526"/>
      <c r="BD519" s="526"/>
      <c r="BE519" s="526"/>
      <c r="BF519" s="526"/>
      <c r="BG519" s="526"/>
      <c r="BH519" s="526"/>
      <c r="BI519" s="526"/>
      <c r="BJ519" s="526"/>
      <c r="BK519" s="526"/>
      <c r="BL519" s="526"/>
      <c r="BM519" s="526"/>
      <c r="BN519" s="526"/>
      <c r="BO519" s="526"/>
      <c r="BP519" s="526"/>
      <c r="BQ519" s="526"/>
      <c r="BR519" s="526"/>
      <c r="BS519" s="526"/>
      <c r="BT519" s="526"/>
      <c r="BU519" s="526"/>
    </row>
    <row r="520">
      <c r="A520" s="522"/>
      <c r="B520" s="523"/>
      <c r="C520" s="523"/>
      <c r="D520" s="524"/>
      <c r="E520" s="524"/>
      <c r="F520" s="524"/>
      <c r="G520" s="524"/>
      <c r="H520" s="525"/>
      <c r="I520" s="544"/>
      <c r="J520" s="523"/>
      <c r="K520" s="523"/>
      <c r="L520" s="523"/>
      <c r="M520" s="524"/>
      <c r="N520" s="524"/>
      <c r="O520" s="524"/>
      <c r="P520" s="524"/>
      <c r="Q520" s="524"/>
      <c r="R520" s="524"/>
      <c r="S520" s="524"/>
      <c r="T520" s="524"/>
      <c r="U520" s="523"/>
      <c r="V520" s="524"/>
      <c r="W520" s="523"/>
      <c r="X520" s="526"/>
      <c r="Y520" s="526"/>
      <c r="Z520" s="526"/>
      <c r="AA520" s="526"/>
      <c r="AB520" s="526"/>
      <c r="AC520" s="526"/>
      <c r="AD520" s="526"/>
      <c r="AE520" s="526"/>
      <c r="AF520" s="526"/>
      <c r="AG520" s="526"/>
      <c r="AH520" s="526"/>
      <c r="AI520" s="526"/>
      <c r="AJ520" s="526"/>
      <c r="AK520" s="526"/>
      <c r="AL520" s="526"/>
      <c r="AM520" s="526"/>
      <c r="AN520" s="526"/>
      <c r="AO520" s="526"/>
      <c r="AP520" s="526"/>
      <c r="AQ520" s="526"/>
      <c r="AR520" s="526"/>
      <c r="AS520" s="526"/>
      <c r="AT520" s="526"/>
      <c r="AU520" s="526"/>
      <c r="AV520" s="526"/>
      <c r="AW520" s="526"/>
      <c r="AX520" s="526"/>
      <c r="AY520" s="526"/>
      <c r="AZ520" s="526"/>
      <c r="BA520" s="526"/>
      <c r="BB520" s="526"/>
      <c r="BC520" s="526"/>
      <c r="BD520" s="526"/>
      <c r="BE520" s="526"/>
      <c r="BF520" s="526"/>
      <c r="BG520" s="526"/>
      <c r="BH520" s="526"/>
      <c r="BI520" s="526"/>
      <c r="BJ520" s="526"/>
      <c r="BK520" s="526"/>
      <c r="BL520" s="526"/>
      <c r="BM520" s="526"/>
      <c r="BN520" s="526"/>
      <c r="BO520" s="526"/>
      <c r="BP520" s="526"/>
      <c r="BQ520" s="526"/>
      <c r="BR520" s="526"/>
      <c r="BS520" s="526"/>
      <c r="BT520" s="526"/>
      <c r="BU520" s="526"/>
    </row>
    <row r="521">
      <c r="A521" s="522"/>
      <c r="B521" s="523"/>
      <c r="C521" s="523"/>
      <c r="D521" s="524"/>
      <c r="E521" s="524"/>
      <c r="F521" s="524"/>
      <c r="G521" s="524"/>
      <c r="H521" s="525"/>
      <c r="I521" s="544"/>
      <c r="J521" s="523"/>
      <c r="K521" s="523"/>
      <c r="L521" s="523"/>
      <c r="M521" s="524"/>
      <c r="N521" s="524"/>
      <c r="O521" s="524"/>
      <c r="P521" s="524"/>
      <c r="Q521" s="524"/>
      <c r="R521" s="524"/>
      <c r="S521" s="524"/>
      <c r="T521" s="524"/>
      <c r="U521" s="523"/>
      <c r="V521" s="524"/>
      <c r="W521" s="523"/>
      <c r="X521" s="526"/>
      <c r="Y521" s="526"/>
      <c r="Z521" s="526"/>
      <c r="AA521" s="526"/>
      <c r="AB521" s="526"/>
      <c r="AC521" s="526"/>
      <c r="AD521" s="526"/>
      <c r="AE521" s="526"/>
      <c r="AF521" s="526"/>
      <c r="AG521" s="526"/>
      <c r="AH521" s="526"/>
      <c r="AI521" s="526"/>
      <c r="AJ521" s="526"/>
      <c r="AK521" s="526"/>
      <c r="AL521" s="526"/>
      <c r="AM521" s="526"/>
      <c r="AN521" s="526"/>
      <c r="AO521" s="526"/>
      <c r="AP521" s="526"/>
      <c r="AQ521" s="526"/>
      <c r="AR521" s="526"/>
      <c r="AS521" s="526"/>
      <c r="AT521" s="526"/>
      <c r="AU521" s="526"/>
      <c r="AV521" s="526"/>
      <c r="AW521" s="526"/>
      <c r="AX521" s="526"/>
      <c r="AY521" s="526"/>
      <c r="AZ521" s="526"/>
      <c r="BA521" s="526"/>
      <c r="BB521" s="526"/>
      <c r="BC521" s="526"/>
      <c r="BD521" s="526"/>
      <c r="BE521" s="526"/>
      <c r="BF521" s="526"/>
      <c r="BG521" s="526"/>
      <c r="BH521" s="526"/>
      <c r="BI521" s="526"/>
      <c r="BJ521" s="526"/>
      <c r="BK521" s="526"/>
      <c r="BL521" s="526"/>
      <c r="BM521" s="526"/>
      <c r="BN521" s="526"/>
      <c r="BO521" s="526"/>
      <c r="BP521" s="526"/>
      <c r="BQ521" s="526"/>
      <c r="BR521" s="526"/>
      <c r="BS521" s="526"/>
      <c r="BT521" s="526"/>
      <c r="BU521" s="526"/>
    </row>
    <row r="522">
      <c r="A522" s="522"/>
      <c r="B522" s="523"/>
      <c r="C522" s="523"/>
      <c r="D522" s="524"/>
      <c r="E522" s="524"/>
      <c r="F522" s="524"/>
      <c r="G522" s="524"/>
      <c r="H522" s="525"/>
      <c r="I522" s="544"/>
      <c r="J522" s="523"/>
      <c r="K522" s="523"/>
      <c r="L522" s="523"/>
      <c r="M522" s="524"/>
      <c r="N522" s="524"/>
      <c r="O522" s="524"/>
      <c r="P522" s="524"/>
      <c r="Q522" s="524"/>
      <c r="R522" s="524"/>
      <c r="S522" s="524"/>
      <c r="T522" s="524"/>
      <c r="U522" s="523"/>
      <c r="V522" s="524"/>
      <c r="W522" s="523"/>
      <c r="X522" s="526"/>
      <c r="Y522" s="526"/>
      <c r="Z522" s="526"/>
      <c r="AA522" s="526"/>
      <c r="AB522" s="526"/>
      <c r="AC522" s="526"/>
      <c r="AD522" s="526"/>
      <c r="AE522" s="526"/>
      <c r="AF522" s="526"/>
      <c r="AG522" s="526"/>
      <c r="AH522" s="526"/>
      <c r="AI522" s="526"/>
      <c r="AJ522" s="526"/>
      <c r="AK522" s="526"/>
      <c r="AL522" s="526"/>
      <c r="AM522" s="526"/>
      <c r="AN522" s="526"/>
      <c r="AO522" s="526"/>
      <c r="AP522" s="526"/>
      <c r="AQ522" s="526"/>
      <c r="AR522" s="526"/>
      <c r="AS522" s="526"/>
      <c r="AT522" s="526"/>
      <c r="AU522" s="526"/>
      <c r="AV522" s="526"/>
      <c r="AW522" s="526"/>
      <c r="AX522" s="526"/>
      <c r="AY522" s="526"/>
      <c r="AZ522" s="526"/>
      <c r="BA522" s="526"/>
      <c r="BB522" s="526"/>
      <c r="BC522" s="526"/>
      <c r="BD522" s="526"/>
      <c r="BE522" s="526"/>
      <c r="BF522" s="526"/>
      <c r="BG522" s="526"/>
      <c r="BH522" s="526"/>
      <c r="BI522" s="526"/>
      <c r="BJ522" s="526"/>
      <c r="BK522" s="526"/>
      <c r="BL522" s="526"/>
      <c r="BM522" s="526"/>
      <c r="BN522" s="526"/>
      <c r="BO522" s="526"/>
      <c r="BP522" s="526"/>
      <c r="BQ522" s="526"/>
      <c r="BR522" s="526"/>
      <c r="BS522" s="526"/>
      <c r="BT522" s="526"/>
      <c r="BU522" s="526"/>
    </row>
    <row r="523">
      <c r="A523" s="522"/>
      <c r="B523" s="523"/>
      <c r="C523" s="523"/>
      <c r="D523" s="524"/>
      <c r="E523" s="524"/>
      <c r="F523" s="524"/>
      <c r="G523" s="524"/>
      <c r="H523" s="525"/>
      <c r="I523" s="544"/>
      <c r="J523" s="523"/>
      <c r="K523" s="523"/>
      <c r="L523" s="523"/>
      <c r="M523" s="524"/>
      <c r="N523" s="524"/>
      <c r="O523" s="524"/>
      <c r="P523" s="524"/>
      <c r="Q523" s="524"/>
      <c r="R523" s="524"/>
      <c r="S523" s="524"/>
      <c r="T523" s="524"/>
      <c r="U523" s="523"/>
      <c r="V523" s="524"/>
      <c r="W523" s="523"/>
      <c r="X523" s="526"/>
      <c r="Y523" s="526"/>
      <c r="Z523" s="526"/>
      <c r="AA523" s="526"/>
      <c r="AB523" s="526"/>
      <c r="AC523" s="526"/>
      <c r="AD523" s="526"/>
      <c r="AE523" s="526"/>
      <c r="AF523" s="526"/>
      <c r="AG523" s="526"/>
      <c r="AH523" s="526"/>
      <c r="AI523" s="526"/>
      <c r="AJ523" s="526"/>
      <c r="AK523" s="526"/>
      <c r="AL523" s="526"/>
      <c r="AM523" s="526"/>
      <c r="AN523" s="526"/>
      <c r="AO523" s="526"/>
      <c r="AP523" s="526"/>
      <c r="AQ523" s="526"/>
      <c r="AR523" s="526"/>
      <c r="AS523" s="526"/>
      <c r="AT523" s="526"/>
      <c r="AU523" s="526"/>
      <c r="AV523" s="526"/>
      <c r="AW523" s="526"/>
      <c r="AX523" s="526"/>
      <c r="AY523" s="526"/>
      <c r="AZ523" s="526"/>
      <c r="BA523" s="526"/>
      <c r="BB523" s="526"/>
      <c r="BC523" s="526"/>
      <c r="BD523" s="526"/>
      <c r="BE523" s="526"/>
      <c r="BF523" s="526"/>
      <c r="BG523" s="526"/>
      <c r="BH523" s="526"/>
      <c r="BI523" s="526"/>
      <c r="BJ523" s="526"/>
      <c r="BK523" s="526"/>
      <c r="BL523" s="526"/>
      <c r="BM523" s="526"/>
      <c r="BN523" s="526"/>
      <c r="BO523" s="526"/>
      <c r="BP523" s="526"/>
      <c r="BQ523" s="526"/>
      <c r="BR523" s="526"/>
      <c r="BS523" s="526"/>
      <c r="BT523" s="526"/>
      <c r="BU523" s="526"/>
    </row>
    <row r="524">
      <c r="A524" s="522"/>
      <c r="B524" s="523"/>
      <c r="C524" s="523"/>
      <c r="D524" s="524"/>
      <c r="E524" s="524"/>
      <c r="F524" s="524"/>
      <c r="G524" s="524"/>
      <c r="H524" s="525"/>
      <c r="I524" s="544"/>
      <c r="J524" s="523"/>
      <c r="K524" s="523"/>
      <c r="L524" s="523"/>
      <c r="M524" s="524"/>
      <c r="N524" s="524"/>
      <c r="O524" s="524"/>
      <c r="P524" s="524"/>
      <c r="Q524" s="524"/>
      <c r="R524" s="524"/>
      <c r="S524" s="524"/>
      <c r="T524" s="524"/>
      <c r="U524" s="523"/>
      <c r="V524" s="524"/>
      <c r="W524" s="523"/>
      <c r="X524" s="526"/>
      <c r="Y524" s="526"/>
      <c r="Z524" s="526"/>
      <c r="AA524" s="526"/>
      <c r="AB524" s="526"/>
      <c r="AC524" s="526"/>
      <c r="AD524" s="526"/>
      <c r="AE524" s="526"/>
      <c r="AF524" s="526"/>
      <c r="AG524" s="526"/>
      <c r="AH524" s="526"/>
      <c r="AI524" s="526"/>
      <c r="AJ524" s="526"/>
      <c r="AK524" s="526"/>
      <c r="AL524" s="526"/>
      <c r="AM524" s="526"/>
      <c r="AN524" s="526"/>
      <c r="AO524" s="526"/>
      <c r="AP524" s="526"/>
      <c r="AQ524" s="526"/>
      <c r="AR524" s="526"/>
      <c r="AS524" s="526"/>
      <c r="AT524" s="526"/>
      <c r="AU524" s="526"/>
      <c r="AV524" s="526"/>
      <c r="AW524" s="526"/>
      <c r="AX524" s="526"/>
      <c r="AY524" s="526"/>
      <c r="AZ524" s="526"/>
      <c r="BA524" s="526"/>
      <c r="BB524" s="526"/>
      <c r="BC524" s="526"/>
      <c r="BD524" s="526"/>
      <c r="BE524" s="526"/>
      <c r="BF524" s="526"/>
      <c r="BG524" s="526"/>
      <c r="BH524" s="526"/>
      <c r="BI524" s="526"/>
      <c r="BJ524" s="526"/>
      <c r="BK524" s="526"/>
      <c r="BL524" s="526"/>
      <c r="BM524" s="526"/>
      <c r="BN524" s="526"/>
      <c r="BO524" s="526"/>
      <c r="BP524" s="526"/>
      <c r="BQ524" s="526"/>
      <c r="BR524" s="526"/>
      <c r="BS524" s="526"/>
      <c r="BT524" s="526"/>
      <c r="BU524" s="526"/>
    </row>
    <row r="525">
      <c r="A525" s="522"/>
      <c r="B525" s="523"/>
      <c r="C525" s="523"/>
      <c r="D525" s="524"/>
      <c r="E525" s="524"/>
      <c r="F525" s="524"/>
      <c r="G525" s="524"/>
      <c r="H525" s="525"/>
      <c r="I525" s="544"/>
      <c r="J525" s="523"/>
      <c r="K525" s="523"/>
      <c r="L525" s="523"/>
      <c r="M525" s="524"/>
      <c r="N525" s="524"/>
      <c r="O525" s="524"/>
      <c r="P525" s="524"/>
      <c r="Q525" s="524"/>
      <c r="R525" s="524"/>
      <c r="S525" s="524"/>
      <c r="T525" s="524"/>
      <c r="U525" s="523"/>
      <c r="V525" s="524"/>
      <c r="W525" s="523"/>
      <c r="X525" s="526"/>
      <c r="Y525" s="526"/>
      <c r="Z525" s="526"/>
      <c r="AA525" s="526"/>
      <c r="AB525" s="526"/>
      <c r="AC525" s="526"/>
      <c r="AD525" s="526"/>
      <c r="AE525" s="526"/>
      <c r="AF525" s="526"/>
      <c r="AG525" s="526"/>
      <c r="AH525" s="526"/>
      <c r="AI525" s="526"/>
      <c r="AJ525" s="526"/>
      <c r="AK525" s="526"/>
      <c r="AL525" s="526"/>
      <c r="AM525" s="526"/>
      <c r="AN525" s="526"/>
      <c r="AO525" s="526"/>
      <c r="AP525" s="526"/>
      <c r="AQ525" s="526"/>
      <c r="AR525" s="526"/>
      <c r="AS525" s="526"/>
      <c r="AT525" s="526"/>
      <c r="AU525" s="526"/>
      <c r="AV525" s="526"/>
      <c r="AW525" s="526"/>
      <c r="AX525" s="526"/>
      <c r="AY525" s="526"/>
      <c r="AZ525" s="526"/>
      <c r="BA525" s="526"/>
      <c r="BB525" s="526"/>
      <c r="BC525" s="526"/>
      <c r="BD525" s="526"/>
      <c r="BE525" s="526"/>
      <c r="BF525" s="526"/>
      <c r="BG525" s="526"/>
      <c r="BH525" s="526"/>
      <c r="BI525" s="526"/>
      <c r="BJ525" s="526"/>
      <c r="BK525" s="526"/>
      <c r="BL525" s="526"/>
      <c r="BM525" s="526"/>
      <c r="BN525" s="526"/>
      <c r="BO525" s="526"/>
      <c r="BP525" s="526"/>
      <c r="BQ525" s="526"/>
      <c r="BR525" s="526"/>
      <c r="BS525" s="526"/>
      <c r="BT525" s="526"/>
      <c r="BU525" s="526"/>
    </row>
    <row r="526">
      <c r="A526" s="522"/>
      <c r="B526" s="523"/>
      <c r="C526" s="523"/>
      <c r="D526" s="524"/>
      <c r="E526" s="524"/>
      <c r="F526" s="524"/>
      <c r="G526" s="524"/>
      <c r="H526" s="525"/>
      <c r="I526" s="544"/>
      <c r="J526" s="523"/>
      <c r="K526" s="523"/>
      <c r="L526" s="523"/>
      <c r="M526" s="524"/>
      <c r="N526" s="524"/>
      <c r="O526" s="524"/>
      <c r="P526" s="524"/>
      <c r="Q526" s="524"/>
      <c r="R526" s="524"/>
      <c r="S526" s="524"/>
      <c r="T526" s="524"/>
      <c r="U526" s="523"/>
      <c r="V526" s="524"/>
      <c r="W526" s="523"/>
      <c r="X526" s="526"/>
      <c r="Y526" s="526"/>
      <c r="Z526" s="526"/>
      <c r="AA526" s="526"/>
      <c r="AB526" s="526"/>
      <c r="AC526" s="526"/>
      <c r="AD526" s="526"/>
      <c r="AE526" s="526"/>
      <c r="AF526" s="526"/>
      <c r="AG526" s="526"/>
      <c r="AH526" s="526"/>
      <c r="AI526" s="526"/>
      <c r="AJ526" s="526"/>
      <c r="AK526" s="526"/>
      <c r="AL526" s="526"/>
      <c r="AM526" s="526"/>
      <c r="AN526" s="526"/>
      <c r="AO526" s="526"/>
      <c r="AP526" s="526"/>
      <c r="AQ526" s="526"/>
      <c r="AR526" s="526"/>
      <c r="AS526" s="526"/>
      <c r="AT526" s="526"/>
      <c r="AU526" s="526"/>
      <c r="AV526" s="526"/>
      <c r="AW526" s="526"/>
      <c r="AX526" s="526"/>
      <c r="AY526" s="526"/>
      <c r="AZ526" s="526"/>
      <c r="BA526" s="526"/>
      <c r="BB526" s="526"/>
      <c r="BC526" s="526"/>
      <c r="BD526" s="526"/>
      <c r="BE526" s="526"/>
      <c r="BF526" s="526"/>
      <c r="BG526" s="526"/>
      <c r="BH526" s="526"/>
      <c r="BI526" s="526"/>
      <c r="BJ526" s="526"/>
      <c r="BK526" s="526"/>
      <c r="BL526" s="526"/>
      <c r="BM526" s="526"/>
      <c r="BN526" s="526"/>
      <c r="BO526" s="526"/>
      <c r="BP526" s="526"/>
      <c r="BQ526" s="526"/>
      <c r="BR526" s="526"/>
      <c r="BS526" s="526"/>
      <c r="BT526" s="526"/>
      <c r="BU526" s="526"/>
    </row>
    <row r="527">
      <c r="A527" s="522"/>
      <c r="B527" s="523"/>
      <c r="C527" s="523"/>
      <c r="D527" s="524"/>
      <c r="E527" s="524"/>
      <c r="F527" s="524"/>
      <c r="G527" s="524"/>
      <c r="H527" s="525"/>
      <c r="I527" s="544"/>
      <c r="J527" s="523"/>
      <c r="K527" s="523"/>
      <c r="L527" s="523"/>
      <c r="M527" s="524"/>
      <c r="N527" s="524"/>
      <c r="O527" s="524"/>
      <c r="P527" s="524"/>
      <c r="Q527" s="524"/>
      <c r="R527" s="524"/>
      <c r="S527" s="524"/>
      <c r="T527" s="524"/>
      <c r="U527" s="523"/>
      <c r="V527" s="524"/>
      <c r="W527" s="523"/>
      <c r="X527" s="526"/>
      <c r="Y527" s="526"/>
      <c r="Z527" s="526"/>
      <c r="AA527" s="526"/>
      <c r="AB527" s="526"/>
      <c r="AC527" s="526"/>
      <c r="AD527" s="526"/>
      <c r="AE527" s="526"/>
      <c r="AF527" s="526"/>
      <c r="AG527" s="526"/>
      <c r="AH527" s="526"/>
      <c r="AI527" s="526"/>
      <c r="AJ527" s="526"/>
      <c r="AK527" s="526"/>
      <c r="AL527" s="526"/>
      <c r="AM527" s="526"/>
      <c r="AN527" s="526"/>
      <c r="AO527" s="526"/>
      <c r="AP527" s="526"/>
      <c r="AQ527" s="526"/>
      <c r="AR527" s="526"/>
      <c r="AS527" s="526"/>
      <c r="AT527" s="526"/>
      <c r="AU527" s="526"/>
      <c r="AV527" s="526"/>
      <c r="AW527" s="526"/>
      <c r="AX527" s="526"/>
      <c r="AY527" s="526"/>
      <c r="AZ527" s="526"/>
      <c r="BA527" s="526"/>
      <c r="BB527" s="526"/>
      <c r="BC527" s="526"/>
      <c r="BD527" s="526"/>
      <c r="BE527" s="526"/>
      <c r="BF527" s="526"/>
      <c r="BG527" s="526"/>
      <c r="BH527" s="526"/>
      <c r="BI527" s="526"/>
      <c r="BJ527" s="526"/>
      <c r="BK527" s="526"/>
      <c r="BL527" s="526"/>
      <c r="BM527" s="526"/>
      <c r="BN527" s="526"/>
      <c r="BO527" s="526"/>
      <c r="BP527" s="526"/>
      <c r="BQ527" s="526"/>
      <c r="BR527" s="526"/>
      <c r="BS527" s="526"/>
      <c r="BT527" s="526"/>
      <c r="BU527" s="526"/>
    </row>
    <row r="528">
      <c r="A528" s="522"/>
      <c r="B528" s="523"/>
      <c r="C528" s="523"/>
      <c r="D528" s="524"/>
      <c r="E528" s="524"/>
      <c r="F528" s="524"/>
      <c r="G528" s="524"/>
      <c r="H528" s="525"/>
      <c r="I528" s="544"/>
      <c r="J528" s="523"/>
      <c r="K528" s="523"/>
      <c r="L528" s="523"/>
      <c r="M528" s="524"/>
      <c r="N528" s="524"/>
      <c r="O528" s="524"/>
      <c r="P528" s="524"/>
      <c r="Q528" s="524"/>
      <c r="R528" s="524"/>
      <c r="S528" s="524"/>
      <c r="T528" s="524"/>
      <c r="U528" s="523"/>
      <c r="V528" s="524"/>
      <c r="W528" s="523"/>
      <c r="X528" s="526"/>
      <c r="Y528" s="526"/>
      <c r="Z528" s="526"/>
      <c r="AA528" s="526"/>
      <c r="AB528" s="526"/>
      <c r="AC528" s="526"/>
      <c r="AD528" s="526"/>
      <c r="AE528" s="526"/>
      <c r="AF528" s="526"/>
      <c r="AG528" s="526"/>
      <c r="AH528" s="526"/>
      <c r="AI528" s="526"/>
      <c r="AJ528" s="526"/>
      <c r="AK528" s="526"/>
      <c r="AL528" s="526"/>
      <c r="AM528" s="526"/>
      <c r="AN528" s="526"/>
      <c r="AO528" s="526"/>
      <c r="AP528" s="526"/>
      <c r="AQ528" s="526"/>
      <c r="AR528" s="526"/>
      <c r="AS528" s="526"/>
      <c r="AT528" s="526"/>
      <c r="AU528" s="526"/>
      <c r="AV528" s="526"/>
      <c r="AW528" s="526"/>
      <c r="AX528" s="526"/>
      <c r="AY528" s="526"/>
      <c r="AZ528" s="526"/>
      <c r="BA528" s="526"/>
      <c r="BB528" s="526"/>
      <c r="BC528" s="526"/>
      <c r="BD528" s="526"/>
      <c r="BE528" s="526"/>
      <c r="BF528" s="526"/>
      <c r="BG528" s="526"/>
      <c r="BH528" s="526"/>
      <c r="BI528" s="526"/>
      <c r="BJ528" s="526"/>
      <c r="BK528" s="526"/>
      <c r="BL528" s="526"/>
      <c r="BM528" s="526"/>
      <c r="BN528" s="526"/>
      <c r="BO528" s="526"/>
      <c r="BP528" s="526"/>
      <c r="BQ528" s="526"/>
      <c r="BR528" s="526"/>
      <c r="BS528" s="526"/>
      <c r="BT528" s="526"/>
      <c r="BU528" s="526"/>
    </row>
    <row r="529">
      <c r="A529" s="522"/>
      <c r="B529" s="523"/>
      <c r="C529" s="523"/>
      <c r="D529" s="524"/>
      <c r="E529" s="524"/>
      <c r="F529" s="524"/>
      <c r="G529" s="524"/>
      <c r="H529" s="525"/>
      <c r="I529" s="544"/>
      <c r="J529" s="523"/>
      <c r="K529" s="523"/>
      <c r="L529" s="523"/>
      <c r="M529" s="524"/>
      <c r="N529" s="524"/>
      <c r="O529" s="524"/>
      <c r="P529" s="524"/>
      <c r="Q529" s="524"/>
      <c r="R529" s="524"/>
      <c r="S529" s="524"/>
      <c r="T529" s="524"/>
      <c r="U529" s="523"/>
      <c r="V529" s="524"/>
      <c r="W529" s="523"/>
      <c r="X529" s="526"/>
      <c r="Y529" s="526"/>
      <c r="Z529" s="526"/>
      <c r="AA529" s="526"/>
      <c r="AB529" s="526"/>
      <c r="AC529" s="526"/>
      <c r="AD529" s="526"/>
      <c r="AE529" s="526"/>
      <c r="AF529" s="526"/>
      <c r="AG529" s="526"/>
      <c r="AH529" s="526"/>
      <c r="AI529" s="526"/>
      <c r="AJ529" s="526"/>
      <c r="AK529" s="526"/>
      <c r="AL529" s="526"/>
      <c r="AM529" s="526"/>
      <c r="AN529" s="526"/>
      <c r="AO529" s="526"/>
      <c r="AP529" s="526"/>
      <c r="AQ529" s="526"/>
      <c r="AR529" s="526"/>
      <c r="AS529" s="526"/>
      <c r="AT529" s="526"/>
      <c r="AU529" s="526"/>
      <c r="AV529" s="526"/>
      <c r="AW529" s="526"/>
      <c r="AX529" s="526"/>
      <c r="AY529" s="526"/>
      <c r="AZ529" s="526"/>
      <c r="BA529" s="526"/>
      <c r="BB529" s="526"/>
      <c r="BC529" s="526"/>
      <c r="BD529" s="526"/>
      <c r="BE529" s="526"/>
      <c r="BF529" s="526"/>
      <c r="BG529" s="526"/>
      <c r="BH529" s="526"/>
      <c r="BI529" s="526"/>
      <c r="BJ529" s="526"/>
      <c r="BK529" s="526"/>
      <c r="BL529" s="526"/>
      <c r="BM529" s="526"/>
      <c r="BN529" s="526"/>
      <c r="BO529" s="526"/>
      <c r="BP529" s="526"/>
      <c r="BQ529" s="526"/>
      <c r="BR529" s="526"/>
      <c r="BS529" s="526"/>
      <c r="BT529" s="526"/>
      <c r="BU529" s="526"/>
    </row>
    <row r="530">
      <c r="A530" s="522"/>
      <c r="B530" s="523"/>
      <c r="C530" s="523"/>
      <c r="D530" s="524"/>
      <c r="E530" s="524"/>
      <c r="F530" s="524"/>
      <c r="G530" s="524"/>
      <c r="H530" s="525"/>
      <c r="I530" s="544"/>
      <c r="J530" s="523"/>
      <c r="K530" s="523"/>
      <c r="L530" s="523"/>
      <c r="M530" s="524"/>
      <c r="N530" s="524"/>
      <c r="O530" s="524"/>
      <c r="P530" s="524"/>
      <c r="Q530" s="524"/>
      <c r="R530" s="524"/>
      <c r="S530" s="524"/>
      <c r="T530" s="524"/>
      <c r="U530" s="523"/>
      <c r="V530" s="524"/>
      <c r="W530" s="523"/>
      <c r="X530" s="526"/>
      <c r="Y530" s="526"/>
      <c r="Z530" s="526"/>
      <c r="AA530" s="526"/>
      <c r="AB530" s="526"/>
      <c r="AC530" s="526"/>
      <c r="AD530" s="526"/>
      <c r="AE530" s="526"/>
      <c r="AF530" s="526"/>
      <c r="AG530" s="526"/>
      <c r="AH530" s="526"/>
      <c r="AI530" s="526"/>
      <c r="AJ530" s="526"/>
      <c r="AK530" s="526"/>
      <c r="AL530" s="526"/>
      <c r="AM530" s="526"/>
      <c r="AN530" s="526"/>
      <c r="AO530" s="526"/>
      <c r="AP530" s="526"/>
      <c r="AQ530" s="526"/>
      <c r="AR530" s="526"/>
      <c r="AS530" s="526"/>
      <c r="AT530" s="526"/>
      <c r="AU530" s="526"/>
      <c r="AV530" s="526"/>
      <c r="AW530" s="526"/>
      <c r="AX530" s="526"/>
      <c r="AY530" s="526"/>
      <c r="AZ530" s="526"/>
      <c r="BA530" s="526"/>
      <c r="BB530" s="526"/>
      <c r="BC530" s="526"/>
      <c r="BD530" s="526"/>
      <c r="BE530" s="526"/>
      <c r="BF530" s="526"/>
      <c r="BG530" s="526"/>
      <c r="BH530" s="526"/>
      <c r="BI530" s="526"/>
      <c r="BJ530" s="526"/>
      <c r="BK530" s="526"/>
      <c r="BL530" s="526"/>
      <c r="BM530" s="526"/>
      <c r="BN530" s="526"/>
      <c r="BO530" s="526"/>
      <c r="BP530" s="526"/>
      <c r="BQ530" s="526"/>
      <c r="BR530" s="526"/>
      <c r="BS530" s="526"/>
      <c r="BT530" s="526"/>
      <c r="BU530" s="526"/>
    </row>
    <row r="531">
      <c r="A531" s="522"/>
      <c r="B531" s="523"/>
      <c r="C531" s="523"/>
      <c r="D531" s="524"/>
      <c r="E531" s="524"/>
      <c r="F531" s="524"/>
      <c r="G531" s="524"/>
      <c r="H531" s="525"/>
      <c r="I531" s="544"/>
      <c r="J531" s="523"/>
      <c r="K531" s="523"/>
      <c r="L531" s="523"/>
      <c r="M531" s="524"/>
      <c r="N531" s="524"/>
      <c r="O531" s="524"/>
      <c r="P531" s="524"/>
      <c r="Q531" s="524"/>
      <c r="R531" s="524"/>
      <c r="S531" s="524"/>
      <c r="T531" s="524"/>
      <c r="U531" s="523"/>
      <c r="V531" s="524"/>
      <c r="W531" s="523"/>
      <c r="X531" s="526"/>
      <c r="Y531" s="526"/>
      <c r="Z531" s="526"/>
      <c r="AA531" s="526"/>
      <c r="AB531" s="526"/>
      <c r="AC531" s="526"/>
      <c r="AD531" s="526"/>
      <c r="AE531" s="526"/>
      <c r="AF531" s="526"/>
      <c r="AG531" s="526"/>
      <c r="AH531" s="526"/>
      <c r="AI531" s="526"/>
      <c r="AJ531" s="526"/>
      <c r="AK531" s="526"/>
      <c r="AL531" s="526"/>
      <c r="AM531" s="526"/>
      <c r="AN531" s="526"/>
      <c r="AO531" s="526"/>
      <c r="AP531" s="526"/>
      <c r="AQ531" s="526"/>
      <c r="AR531" s="526"/>
      <c r="AS531" s="526"/>
      <c r="AT531" s="526"/>
      <c r="AU531" s="526"/>
      <c r="AV531" s="526"/>
      <c r="AW531" s="526"/>
      <c r="AX531" s="526"/>
      <c r="AY531" s="526"/>
      <c r="AZ531" s="526"/>
      <c r="BA531" s="526"/>
      <c r="BB531" s="526"/>
      <c r="BC531" s="526"/>
      <c r="BD531" s="526"/>
      <c r="BE531" s="526"/>
      <c r="BF531" s="526"/>
      <c r="BG531" s="526"/>
      <c r="BH531" s="526"/>
      <c r="BI531" s="526"/>
      <c r="BJ531" s="526"/>
      <c r="BK531" s="526"/>
      <c r="BL531" s="526"/>
      <c r="BM531" s="526"/>
      <c r="BN531" s="526"/>
      <c r="BO531" s="526"/>
      <c r="BP531" s="526"/>
      <c r="BQ531" s="526"/>
      <c r="BR531" s="526"/>
      <c r="BS531" s="526"/>
      <c r="BT531" s="526"/>
      <c r="BU531" s="526"/>
    </row>
    <row r="532">
      <c r="A532" s="522"/>
      <c r="B532" s="523"/>
      <c r="C532" s="523"/>
      <c r="D532" s="524"/>
      <c r="E532" s="524"/>
      <c r="F532" s="524"/>
      <c r="G532" s="524"/>
      <c r="H532" s="525"/>
      <c r="I532" s="544"/>
      <c r="J532" s="523"/>
      <c r="K532" s="523"/>
      <c r="L532" s="523"/>
      <c r="M532" s="524"/>
      <c r="N532" s="524"/>
      <c r="O532" s="524"/>
      <c r="P532" s="524"/>
      <c r="Q532" s="524"/>
      <c r="R532" s="524"/>
      <c r="S532" s="524"/>
      <c r="T532" s="524"/>
      <c r="U532" s="523"/>
      <c r="V532" s="524"/>
      <c r="W532" s="523"/>
      <c r="X532" s="526"/>
      <c r="Y532" s="526"/>
      <c r="Z532" s="526"/>
      <c r="AA532" s="526"/>
      <c r="AB532" s="526"/>
      <c r="AC532" s="526"/>
      <c r="AD532" s="526"/>
      <c r="AE532" s="526"/>
      <c r="AF532" s="526"/>
      <c r="AG532" s="526"/>
      <c r="AH532" s="526"/>
      <c r="AI532" s="526"/>
      <c r="AJ532" s="526"/>
      <c r="AK532" s="526"/>
      <c r="AL532" s="526"/>
      <c r="AM532" s="526"/>
      <c r="AN532" s="526"/>
      <c r="AO532" s="526"/>
      <c r="AP532" s="526"/>
      <c r="AQ532" s="526"/>
      <c r="AR532" s="526"/>
      <c r="AS532" s="526"/>
      <c r="AT532" s="526"/>
      <c r="AU532" s="526"/>
      <c r="AV532" s="526"/>
      <c r="AW532" s="526"/>
      <c r="AX532" s="526"/>
      <c r="AY532" s="526"/>
      <c r="AZ532" s="526"/>
      <c r="BA532" s="526"/>
      <c r="BB532" s="526"/>
      <c r="BC532" s="526"/>
      <c r="BD532" s="526"/>
      <c r="BE532" s="526"/>
      <c r="BF532" s="526"/>
      <c r="BG532" s="526"/>
      <c r="BH532" s="526"/>
      <c r="BI532" s="526"/>
      <c r="BJ532" s="526"/>
      <c r="BK532" s="526"/>
      <c r="BL532" s="526"/>
      <c r="BM532" s="526"/>
      <c r="BN532" s="526"/>
      <c r="BO532" s="526"/>
      <c r="BP532" s="526"/>
      <c r="BQ532" s="526"/>
      <c r="BR532" s="526"/>
      <c r="BS532" s="526"/>
      <c r="BT532" s="526"/>
      <c r="BU532" s="526"/>
    </row>
    <row r="533">
      <c r="A533" s="522"/>
      <c r="B533" s="523"/>
      <c r="C533" s="523"/>
      <c r="D533" s="524"/>
      <c r="E533" s="524"/>
      <c r="F533" s="524"/>
      <c r="G533" s="524"/>
      <c r="H533" s="525"/>
      <c r="I533" s="544"/>
      <c r="J533" s="523"/>
      <c r="K533" s="523"/>
      <c r="L533" s="523"/>
      <c r="M533" s="524"/>
      <c r="N533" s="524"/>
      <c r="O533" s="524"/>
      <c r="P533" s="524"/>
      <c r="Q533" s="524"/>
      <c r="R533" s="524"/>
      <c r="S533" s="524"/>
      <c r="T533" s="524"/>
      <c r="U533" s="523"/>
      <c r="V533" s="524"/>
      <c r="W533" s="523"/>
      <c r="X533" s="526"/>
      <c r="Y533" s="526"/>
      <c r="Z533" s="526"/>
      <c r="AA533" s="526"/>
      <c r="AB533" s="526"/>
      <c r="AC533" s="526"/>
      <c r="AD533" s="526"/>
      <c r="AE533" s="526"/>
      <c r="AF533" s="526"/>
      <c r="AG533" s="526"/>
      <c r="AH533" s="526"/>
      <c r="AI533" s="526"/>
      <c r="AJ533" s="526"/>
      <c r="AK533" s="526"/>
      <c r="AL533" s="526"/>
      <c r="AM533" s="526"/>
      <c r="AN533" s="526"/>
      <c r="AO533" s="526"/>
      <c r="AP533" s="526"/>
      <c r="AQ533" s="526"/>
      <c r="AR533" s="526"/>
      <c r="AS533" s="526"/>
      <c r="AT533" s="526"/>
      <c r="AU533" s="526"/>
      <c r="AV533" s="526"/>
      <c r="AW533" s="526"/>
      <c r="AX533" s="526"/>
      <c r="AY533" s="526"/>
      <c r="AZ533" s="526"/>
      <c r="BA533" s="526"/>
      <c r="BB533" s="526"/>
      <c r="BC533" s="526"/>
      <c r="BD533" s="526"/>
      <c r="BE533" s="526"/>
      <c r="BF533" s="526"/>
      <c r="BG533" s="526"/>
      <c r="BH533" s="526"/>
      <c r="BI533" s="526"/>
      <c r="BJ533" s="526"/>
      <c r="BK533" s="526"/>
      <c r="BL533" s="526"/>
      <c r="BM533" s="526"/>
      <c r="BN533" s="526"/>
      <c r="BO533" s="526"/>
      <c r="BP533" s="526"/>
      <c r="BQ533" s="526"/>
      <c r="BR533" s="526"/>
      <c r="BS533" s="526"/>
      <c r="BT533" s="526"/>
      <c r="BU533" s="526"/>
    </row>
    <row r="534">
      <c r="A534" s="522"/>
      <c r="B534" s="523"/>
      <c r="C534" s="523"/>
      <c r="D534" s="524"/>
      <c r="E534" s="524"/>
      <c r="F534" s="524"/>
      <c r="G534" s="524"/>
      <c r="H534" s="525"/>
      <c r="I534" s="544"/>
      <c r="J534" s="523"/>
      <c r="K534" s="523"/>
      <c r="L534" s="523"/>
      <c r="M534" s="524"/>
      <c r="N534" s="524"/>
      <c r="O534" s="524"/>
      <c r="P534" s="524"/>
      <c r="Q534" s="524"/>
      <c r="R534" s="524"/>
      <c r="S534" s="524"/>
      <c r="T534" s="524"/>
      <c r="U534" s="523"/>
      <c r="V534" s="524"/>
      <c r="W534" s="523"/>
      <c r="X534" s="526"/>
      <c r="Y534" s="526"/>
      <c r="Z534" s="526"/>
      <c r="AA534" s="526"/>
      <c r="AB534" s="526"/>
      <c r="AC534" s="526"/>
      <c r="AD534" s="526"/>
      <c r="AE534" s="526"/>
      <c r="AF534" s="526"/>
      <c r="AG534" s="526"/>
      <c r="AH534" s="526"/>
      <c r="AI534" s="526"/>
      <c r="AJ534" s="526"/>
      <c r="AK534" s="526"/>
      <c r="AL534" s="526"/>
      <c r="AM534" s="526"/>
      <c r="AN534" s="526"/>
      <c r="AO534" s="526"/>
      <c r="AP534" s="526"/>
      <c r="AQ534" s="526"/>
      <c r="AR534" s="526"/>
      <c r="AS534" s="526"/>
      <c r="AT534" s="526"/>
      <c r="AU534" s="526"/>
      <c r="AV534" s="526"/>
      <c r="AW534" s="526"/>
      <c r="AX534" s="526"/>
      <c r="AY534" s="526"/>
      <c r="AZ534" s="526"/>
      <c r="BA534" s="526"/>
      <c r="BB534" s="526"/>
      <c r="BC534" s="526"/>
      <c r="BD534" s="526"/>
      <c r="BE534" s="526"/>
      <c r="BF534" s="526"/>
      <c r="BG534" s="526"/>
      <c r="BH534" s="526"/>
      <c r="BI534" s="526"/>
      <c r="BJ534" s="526"/>
      <c r="BK534" s="526"/>
      <c r="BL534" s="526"/>
      <c r="BM534" s="526"/>
      <c r="BN534" s="526"/>
      <c r="BO534" s="526"/>
      <c r="BP534" s="526"/>
      <c r="BQ534" s="526"/>
      <c r="BR534" s="526"/>
      <c r="BS534" s="526"/>
      <c r="BT534" s="526"/>
      <c r="BU534" s="526"/>
    </row>
    <row r="535">
      <c r="A535" s="522"/>
      <c r="B535" s="523"/>
      <c r="C535" s="523"/>
      <c r="D535" s="524"/>
      <c r="E535" s="524"/>
      <c r="F535" s="524"/>
      <c r="G535" s="524"/>
      <c r="H535" s="525"/>
      <c r="I535" s="544"/>
      <c r="J535" s="523"/>
      <c r="K535" s="523"/>
      <c r="L535" s="523"/>
      <c r="M535" s="524"/>
      <c r="N535" s="524"/>
      <c r="O535" s="524"/>
      <c r="P535" s="524"/>
      <c r="Q535" s="524"/>
      <c r="R535" s="524"/>
      <c r="S535" s="524"/>
      <c r="T535" s="524"/>
      <c r="U535" s="523"/>
      <c r="V535" s="524"/>
      <c r="W535" s="523"/>
      <c r="X535" s="526"/>
      <c r="Y535" s="526"/>
      <c r="Z535" s="526"/>
      <c r="AA535" s="526"/>
      <c r="AB535" s="526"/>
      <c r="AC535" s="526"/>
      <c r="AD535" s="526"/>
      <c r="AE535" s="526"/>
      <c r="AF535" s="526"/>
      <c r="AG535" s="526"/>
      <c r="AH535" s="526"/>
      <c r="AI535" s="526"/>
      <c r="AJ535" s="526"/>
      <c r="AK535" s="526"/>
      <c r="AL535" s="526"/>
      <c r="AM535" s="526"/>
      <c r="AN535" s="526"/>
      <c r="AO535" s="526"/>
      <c r="AP535" s="526"/>
      <c r="AQ535" s="526"/>
      <c r="AR535" s="526"/>
      <c r="AS535" s="526"/>
      <c r="AT535" s="526"/>
      <c r="AU535" s="526"/>
      <c r="AV535" s="526"/>
      <c r="AW535" s="526"/>
      <c r="AX535" s="526"/>
      <c r="AY535" s="526"/>
      <c r="AZ535" s="526"/>
      <c r="BA535" s="526"/>
      <c r="BB535" s="526"/>
      <c r="BC535" s="526"/>
      <c r="BD535" s="526"/>
      <c r="BE535" s="526"/>
      <c r="BF535" s="526"/>
      <c r="BG535" s="526"/>
      <c r="BH535" s="526"/>
      <c r="BI535" s="526"/>
      <c r="BJ535" s="526"/>
      <c r="BK535" s="526"/>
      <c r="BL535" s="526"/>
      <c r="BM535" s="526"/>
      <c r="BN535" s="526"/>
      <c r="BO535" s="526"/>
      <c r="BP535" s="526"/>
      <c r="BQ535" s="526"/>
      <c r="BR535" s="526"/>
      <c r="BS535" s="526"/>
      <c r="BT535" s="526"/>
      <c r="BU535" s="526"/>
    </row>
    <row r="536">
      <c r="A536" s="522"/>
      <c r="B536" s="523"/>
      <c r="C536" s="523"/>
      <c r="D536" s="524"/>
      <c r="E536" s="524"/>
      <c r="F536" s="524"/>
      <c r="G536" s="524"/>
      <c r="H536" s="525"/>
      <c r="I536" s="544"/>
      <c r="J536" s="523"/>
      <c r="K536" s="523"/>
      <c r="L536" s="523"/>
      <c r="M536" s="524"/>
      <c r="N536" s="524"/>
      <c r="O536" s="524"/>
      <c r="P536" s="524"/>
      <c r="Q536" s="524"/>
      <c r="R536" s="524"/>
      <c r="S536" s="524"/>
      <c r="T536" s="524"/>
      <c r="U536" s="523"/>
      <c r="V536" s="524"/>
      <c r="W536" s="523"/>
      <c r="X536" s="526"/>
      <c r="Y536" s="526"/>
      <c r="Z536" s="526"/>
      <c r="AA536" s="526"/>
      <c r="AB536" s="526"/>
      <c r="AC536" s="526"/>
      <c r="AD536" s="526"/>
      <c r="AE536" s="526"/>
      <c r="AF536" s="526"/>
      <c r="AG536" s="526"/>
      <c r="AH536" s="526"/>
      <c r="AI536" s="526"/>
      <c r="AJ536" s="526"/>
      <c r="AK536" s="526"/>
      <c r="AL536" s="526"/>
      <c r="AM536" s="526"/>
      <c r="AN536" s="526"/>
      <c r="AO536" s="526"/>
      <c r="AP536" s="526"/>
      <c r="AQ536" s="526"/>
      <c r="AR536" s="526"/>
      <c r="AS536" s="526"/>
      <c r="AT536" s="526"/>
      <c r="AU536" s="526"/>
      <c r="AV536" s="526"/>
      <c r="AW536" s="526"/>
      <c r="AX536" s="526"/>
      <c r="AY536" s="526"/>
      <c r="AZ536" s="526"/>
      <c r="BA536" s="526"/>
      <c r="BB536" s="526"/>
      <c r="BC536" s="526"/>
      <c r="BD536" s="526"/>
      <c r="BE536" s="526"/>
      <c r="BF536" s="526"/>
      <c r="BG536" s="526"/>
      <c r="BH536" s="526"/>
      <c r="BI536" s="526"/>
      <c r="BJ536" s="526"/>
      <c r="BK536" s="526"/>
      <c r="BL536" s="526"/>
      <c r="BM536" s="526"/>
      <c r="BN536" s="526"/>
      <c r="BO536" s="526"/>
      <c r="BP536" s="526"/>
      <c r="BQ536" s="526"/>
      <c r="BR536" s="526"/>
      <c r="BS536" s="526"/>
      <c r="BT536" s="526"/>
      <c r="BU536" s="526"/>
    </row>
    <row r="537">
      <c r="A537" s="522"/>
      <c r="B537" s="523"/>
      <c r="C537" s="523"/>
      <c r="D537" s="524"/>
      <c r="E537" s="524"/>
      <c r="F537" s="524"/>
      <c r="G537" s="524"/>
      <c r="H537" s="525"/>
      <c r="I537" s="544"/>
      <c r="J537" s="523"/>
      <c r="K537" s="523"/>
      <c r="L537" s="523"/>
      <c r="M537" s="524"/>
      <c r="N537" s="524"/>
      <c r="O537" s="524"/>
      <c r="P537" s="524"/>
      <c r="Q537" s="524"/>
      <c r="R537" s="524"/>
      <c r="S537" s="524"/>
      <c r="T537" s="524"/>
      <c r="U537" s="523"/>
      <c r="V537" s="524"/>
      <c r="W537" s="523"/>
      <c r="X537" s="526"/>
      <c r="Y537" s="526"/>
      <c r="Z537" s="526"/>
      <c r="AA537" s="526"/>
      <c r="AB537" s="526"/>
      <c r="AC537" s="526"/>
      <c r="AD537" s="526"/>
      <c r="AE537" s="526"/>
      <c r="AF537" s="526"/>
      <c r="AG537" s="526"/>
      <c r="AH537" s="526"/>
      <c r="AI537" s="526"/>
      <c r="AJ537" s="526"/>
      <c r="AK537" s="526"/>
      <c r="AL537" s="526"/>
      <c r="AM537" s="526"/>
      <c r="AN537" s="526"/>
      <c r="AO537" s="526"/>
      <c r="AP537" s="526"/>
      <c r="AQ537" s="526"/>
      <c r="AR537" s="526"/>
      <c r="AS537" s="526"/>
      <c r="AT537" s="526"/>
      <c r="AU537" s="526"/>
      <c r="AV537" s="526"/>
      <c r="AW537" s="526"/>
      <c r="AX537" s="526"/>
      <c r="AY537" s="526"/>
      <c r="AZ537" s="526"/>
      <c r="BA537" s="526"/>
      <c r="BB537" s="526"/>
      <c r="BC537" s="526"/>
      <c r="BD537" s="526"/>
      <c r="BE537" s="526"/>
      <c r="BF537" s="526"/>
      <c r="BG537" s="526"/>
      <c r="BH537" s="526"/>
      <c r="BI537" s="526"/>
      <c r="BJ537" s="526"/>
      <c r="BK537" s="526"/>
      <c r="BL537" s="526"/>
      <c r="BM537" s="526"/>
      <c r="BN537" s="526"/>
      <c r="BO537" s="526"/>
      <c r="BP537" s="526"/>
      <c r="BQ537" s="526"/>
      <c r="BR537" s="526"/>
      <c r="BS537" s="526"/>
      <c r="BT537" s="526"/>
      <c r="BU537" s="526"/>
    </row>
    <row r="538">
      <c r="A538" s="522"/>
      <c r="B538" s="523"/>
      <c r="C538" s="523"/>
      <c r="D538" s="524"/>
      <c r="E538" s="524"/>
      <c r="F538" s="524"/>
      <c r="G538" s="524"/>
      <c r="H538" s="525"/>
      <c r="I538" s="544"/>
      <c r="J538" s="523"/>
      <c r="K538" s="523"/>
      <c r="L538" s="523"/>
      <c r="M538" s="524"/>
      <c r="N538" s="524"/>
      <c r="O538" s="524"/>
      <c r="P538" s="524"/>
      <c r="Q538" s="524"/>
      <c r="R538" s="524"/>
      <c r="S538" s="524"/>
      <c r="T538" s="524"/>
      <c r="U538" s="523"/>
      <c r="V538" s="524"/>
      <c r="W538" s="523"/>
      <c r="X538" s="526"/>
      <c r="Y538" s="526"/>
      <c r="Z538" s="526"/>
      <c r="AA538" s="526"/>
      <c r="AB538" s="526"/>
      <c r="AC538" s="526"/>
      <c r="AD538" s="526"/>
      <c r="AE538" s="526"/>
      <c r="AF538" s="526"/>
      <c r="AG538" s="526"/>
      <c r="AH538" s="526"/>
      <c r="AI538" s="526"/>
      <c r="AJ538" s="526"/>
      <c r="AK538" s="526"/>
      <c r="AL538" s="526"/>
      <c r="AM538" s="526"/>
      <c r="AN538" s="526"/>
      <c r="AO538" s="526"/>
      <c r="AP538" s="526"/>
      <c r="AQ538" s="526"/>
      <c r="AR538" s="526"/>
      <c r="AS538" s="526"/>
      <c r="AT538" s="526"/>
      <c r="AU538" s="526"/>
      <c r="AV538" s="526"/>
      <c r="AW538" s="526"/>
      <c r="AX538" s="526"/>
      <c r="AY538" s="526"/>
      <c r="AZ538" s="526"/>
      <c r="BA538" s="526"/>
      <c r="BB538" s="526"/>
      <c r="BC538" s="526"/>
      <c r="BD538" s="526"/>
      <c r="BE538" s="526"/>
      <c r="BF538" s="526"/>
      <c r="BG538" s="526"/>
      <c r="BH538" s="526"/>
      <c r="BI538" s="526"/>
      <c r="BJ538" s="526"/>
      <c r="BK538" s="526"/>
      <c r="BL538" s="526"/>
      <c r="BM538" s="526"/>
      <c r="BN538" s="526"/>
      <c r="BO538" s="526"/>
      <c r="BP538" s="526"/>
      <c r="BQ538" s="526"/>
      <c r="BR538" s="526"/>
      <c r="BS538" s="526"/>
      <c r="BT538" s="526"/>
      <c r="BU538" s="526"/>
    </row>
    <row r="539">
      <c r="A539" s="522"/>
      <c r="B539" s="523"/>
      <c r="C539" s="523"/>
      <c r="D539" s="524"/>
      <c r="E539" s="524"/>
      <c r="F539" s="524"/>
      <c r="G539" s="524"/>
      <c r="H539" s="525"/>
      <c r="I539" s="544"/>
      <c r="J539" s="523"/>
      <c r="K539" s="523"/>
      <c r="L539" s="523"/>
      <c r="M539" s="524"/>
      <c r="N539" s="524"/>
      <c r="O539" s="524"/>
      <c r="P539" s="524"/>
      <c r="Q539" s="524"/>
      <c r="R539" s="524"/>
      <c r="S539" s="524"/>
      <c r="T539" s="524"/>
      <c r="U539" s="523"/>
      <c r="V539" s="524"/>
      <c r="W539" s="523"/>
      <c r="X539" s="526"/>
      <c r="Y539" s="526"/>
      <c r="Z539" s="526"/>
      <c r="AA539" s="526"/>
      <c r="AB539" s="526"/>
      <c r="AC539" s="526"/>
      <c r="AD539" s="526"/>
      <c r="AE539" s="526"/>
      <c r="AF539" s="526"/>
      <c r="AG539" s="526"/>
      <c r="AH539" s="526"/>
      <c r="AI539" s="526"/>
      <c r="AJ539" s="526"/>
      <c r="AK539" s="526"/>
      <c r="AL539" s="526"/>
      <c r="AM539" s="526"/>
      <c r="AN539" s="526"/>
      <c r="AO539" s="526"/>
      <c r="AP539" s="526"/>
      <c r="AQ539" s="526"/>
      <c r="AR539" s="526"/>
      <c r="AS539" s="526"/>
      <c r="AT539" s="526"/>
      <c r="AU539" s="526"/>
      <c r="AV539" s="526"/>
      <c r="AW539" s="526"/>
      <c r="AX539" s="526"/>
      <c r="AY539" s="526"/>
      <c r="AZ539" s="526"/>
      <c r="BA539" s="526"/>
      <c r="BB539" s="526"/>
      <c r="BC539" s="526"/>
      <c r="BD539" s="526"/>
      <c r="BE539" s="526"/>
      <c r="BF539" s="526"/>
      <c r="BG539" s="526"/>
      <c r="BH539" s="526"/>
      <c r="BI539" s="526"/>
      <c r="BJ539" s="526"/>
      <c r="BK539" s="526"/>
      <c r="BL539" s="526"/>
      <c r="BM539" s="526"/>
      <c r="BN539" s="526"/>
      <c r="BO539" s="526"/>
      <c r="BP539" s="526"/>
      <c r="BQ539" s="526"/>
      <c r="BR539" s="526"/>
      <c r="BS539" s="526"/>
      <c r="BT539" s="526"/>
      <c r="BU539" s="526"/>
    </row>
    <row r="540">
      <c r="A540" s="522"/>
      <c r="B540" s="523"/>
      <c r="C540" s="523"/>
      <c r="D540" s="524"/>
      <c r="E540" s="524"/>
      <c r="F540" s="524"/>
      <c r="G540" s="524"/>
      <c r="H540" s="525"/>
      <c r="I540" s="544"/>
      <c r="J540" s="523"/>
      <c r="K540" s="523"/>
      <c r="L540" s="523"/>
      <c r="M540" s="524"/>
      <c r="N540" s="524"/>
      <c r="O540" s="524"/>
      <c r="P540" s="524"/>
      <c r="Q540" s="524"/>
      <c r="R540" s="524"/>
      <c r="S540" s="524"/>
      <c r="T540" s="524"/>
      <c r="U540" s="523"/>
      <c r="V540" s="524"/>
      <c r="W540" s="523"/>
      <c r="X540" s="526"/>
      <c r="Y540" s="526"/>
      <c r="Z540" s="526"/>
      <c r="AA540" s="526"/>
      <c r="AB540" s="526"/>
      <c r="AC540" s="526"/>
      <c r="AD540" s="526"/>
      <c r="AE540" s="526"/>
      <c r="AF540" s="526"/>
      <c r="AG540" s="526"/>
      <c r="AH540" s="526"/>
      <c r="AI540" s="526"/>
      <c r="AJ540" s="526"/>
      <c r="AK540" s="526"/>
      <c r="AL540" s="526"/>
      <c r="AM540" s="526"/>
      <c r="AN540" s="526"/>
      <c r="AO540" s="526"/>
      <c r="AP540" s="526"/>
      <c r="AQ540" s="526"/>
      <c r="AR540" s="526"/>
      <c r="AS540" s="526"/>
      <c r="AT540" s="526"/>
      <c r="AU540" s="526"/>
      <c r="AV540" s="526"/>
      <c r="AW540" s="526"/>
      <c r="AX540" s="526"/>
      <c r="AY540" s="526"/>
      <c r="AZ540" s="526"/>
      <c r="BA540" s="526"/>
      <c r="BB540" s="526"/>
      <c r="BC540" s="526"/>
      <c r="BD540" s="526"/>
      <c r="BE540" s="526"/>
      <c r="BF540" s="526"/>
      <c r="BG540" s="526"/>
      <c r="BH540" s="526"/>
      <c r="BI540" s="526"/>
      <c r="BJ540" s="526"/>
      <c r="BK540" s="526"/>
      <c r="BL540" s="526"/>
      <c r="BM540" s="526"/>
      <c r="BN540" s="526"/>
      <c r="BO540" s="526"/>
      <c r="BP540" s="526"/>
      <c r="BQ540" s="526"/>
      <c r="BR540" s="526"/>
      <c r="BS540" s="526"/>
      <c r="BT540" s="526"/>
      <c r="BU540" s="526"/>
    </row>
    <row r="541">
      <c r="A541" s="522"/>
      <c r="B541" s="523"/>
      <c r="C541" s="523"/>
      <c r="D541" s="524"/>
      <c r="E541" s="524"/>
      <c r="F541" s="524"/>
      <c r="G541" s="524"/>
      <c r="H541" s="525"/>
      <c r="I541" s="544"/>
      <c r="J541" s="523"/>
      <c r="K541" s="523"/>
      <c r="L541" s="523"/>
      <c r="M541" s="524"/>
      <c r="N541" s="524"/>
      <c r="O541" s="524"/>
      <c r="P541" s="524"/>
      <c r="Q541" s="524"/>
      <c r="R541" s="524"/>
      <c r="S541" s="524"/>
      <c r="T541" s="524"/>
      <c r="U541" s="523"/>
      <c r="V541" s="524"/>
      <c r="W541" s="523"/>
      <c r="X541" s="526"/>
      <c r="Y541" s="526"/>
      <c r="Z541" s="526"/>
      <c r="AA541" s="526"/>
      <c r="AB541" s="526"/>
      <c r="AC541" s="526"/>
      <c r="AD541" s="526"/>
      <c r="AE541" s="526"/>
      <c r="AF541" s="526"/>
      <c r="AG541" s="526"/>
      <c r="AH541" s="526"/>
      <c r="AI541" s="526"/>
      <c r="AJ541" s="526"/>
      <c r="AK541" s="526"/>
      <c r="AL541" s="526"/>
      <c r="AM541" s="526"/>
      <c r="AN541" s="526"/>
      <c r="AO541" s="526"/>
      <c r="AP541" s="526"/>
      <c r="AQ541" s="526"/>
      <c r="AR541" s="526"/>
      <c r="AS541" s="526"/>
      <c r="AT541" s="526"/>
      <c r="AU541" s="526"/>
      <c r="AV541" s="526"/>
      <c r="AW541" s="526"/>
      <c r="AX541" s="526"/>
      <c r="AY541" s="526"/>
      <c r="AZ541" s="526"/>
      <c r="BA541" s="526"/>
      <c r="BB541" s="526"/>
      <c r="BC541" s="526"/>
      <c r="BD541" s="526"/>
      <c r="BE541" s="526"/>
      <c r="BF541" s="526"/>
      <c r="BG541" s="526"/>
      <c r="BH541" s="526"/>
      <c r="BI541" s="526"/>
      <c r="BJ541" s="526"/>
      <c r="BK541" s="526"/>
      <c r="BL541" s="526"/>
      <c r="BM541" s="526"/>
      <c r="BN541" s="526"/>
      <c r="BO541" s="526"/>
      <c r="BP541" s="526"/>
      <c r="BQ541" s="526"/>
      <c r="BR541" s="526"/>
      <c r="BS541" s="526"/>
      <c r="BT541" s="526"/>
      <c r="BU541" s="526"/>
    </row>
    <row r="542">
      <c r="A542" s="522"/>
      <c r="B542" s="523"/>
      <c r="C542" s="523"/>
      <c r="D542" s="524"/>
      <c r="E542" s="524"/>
      <c r="F542" s="524"/>
      <c r="G542" s="524"/>
      <c r="H542" s="525"/>
      <c r="I542" s="544"/>
      <c r="J542" s="523"/>
      <c r="K542" s="523"/>
      <c r="L542" s="523"/>
      <c r="M542" s="524"/>
      <c r="N542" s="524"/>
      <c r="O542" s="524"/>
      <c r="P542" s="524"/>
      <c r="Q542" s="524"/>
      <c r="R542" s="524"/>
      <c r="S542" s="524"/>
      <c r="T542" s="524"/>
      <c r="U542" s="523"/>
      <c r="V542" s="524"/>
      <c r="W542" s="523"/>
      <c r="X542" s="526"/>
      <c r="Y542" s="526"/>
      <c r="Z542" s="526"/>
      <c r="AA542" s="526"/>
      <c r="AB542" s="526"/>
      <c r="AC542" s="526"/>
      <c r="AD542" s="526"/>
      <c r="AE542" s="526"/>
      <c r="AF542" s="526"/>
      <c r="AG542" s="526"/>
      <c r="AH542" s="526"/>
      <c r="AI542" s="526"/>
      <c r="AJ542" s="526"/>
      <c r="AK542" s="526"/>
      <c r="AL542" s="526"/>
      <c r="AM542" s="526"/>
      <c r="AN542" s="526"/>
      <c r="AO542" s="526"/>
      <c r="AP542" s="526"/>
      <c r="AQ542" s="526"/>
      <c r="AR542" s="526"/>
      <c r="AS542" s="526"/>
      <c r="AT542" s="526"/>
      <c r="AU542" s="526"/>
      <c r="AV542" s="526"/>
      <c r="AW542" s="526"/>
      <c r="AX542" s="526"/>
      <c r="AY542" s="526"/>
      <c r="AZ542" s="526"/>
      <c r="BA542" s="526"/>
      <c r="BB542" s="526"/>
      <c r="BC542" s="526"/>
      <c r="BD542" s="526"/>
      <c r="BE542" s="526"/>
      <c r="BF542" s="526"/>
      <c r="BG542" s="526"/>
      <c r="BH542" s="526"/>
      <c r="BI542" s="526"/>
      <c r="BJ542" s="526"/>
      <c r="BK542" s="526"/>
      <c r="BL542" s="526"/>
      <c r="BM542" s="526"/>
      <c r="BN542" s="526"/>
      <c r="BO542" s="526"/>
      <c r="BP542" s="526"/>
      <c r="BQ542" s="526"/>
      <c r="BR542" s="526"/>
      <c r="BS542" s="526"/>
      <c r="BT542" s="526"/>
      <c r="BU542" s="526"/>
    </row>
    <row r="543">
      <c r="A543" s="522"/>
      <c r="B543" s="523"/>
      <c r="C543" s="523"/>
      <c r="D543" s="524"/>
      <c r="E543" s="524"/>
      <c r="F543" s="524"/>
      <c r="G543" s="524"/>
      <c r="H543" s="525"/>
      <c r="I543" s="544"/>
      <c r="J543" s="523"/>
      <c r="K543" s="523"/>
      <c r="L543" s="523"/>
      <c r="M543" s="524"/>
      <c r="N543" s="524"/>
      <c r="O543" s="524"/>
      <c r="P543" s="524"/>
      <c r="Q543" s="524"/>
      <c r="R543" s="524"/>
      <c r="S543" s="524"/>
      <c r="T543" s="524"/>
      <c r="U543" s="523"/>
      <c r="V543" s="524"/>
      <c r="W543" s="523"/>
      <c r="X543" s="526"/>
      <c r="Y543" s="526"/>
      <c r="Z543" s="526"/>
      <c r="AA543" s="526"/>
      <c r="AB543" s="526"/>
      <c r="AC543" s="526"/>
      <c r="AD543" s="526"/>
      <c r="AE543" s="526"/>
      <c r="AF543" s="526"/>
      <c r="AG543" s="526"/>
      <c r="AH543" s="526"/>
      <c r="AI543" s="526"/>
      <c r="AJ543" s="526"/>
      <c r="AK543" s="526"/>
      <c r="AL543" s="526"/>
      <c r="AM543" s="526"/>
      <c r="AN543" s="526"/>
      <c r="AO543" s="526"/>
      <c r="AP543" s="526"/>
      <c r="AQ543" s="526"/>
      <c r="AR543" s="526"/>
      <c r="AS543" s="526"/>
      <c r="AT543" s="526"/>
      <c r="AU543" s="526"/>
      <c r="AV543" s="526"/>
      <c r="AW543" s="526"/>
      <c r="AX543" s="526"/>
      <c r="AY543" s="526"/>
      <c r="AZ543" s="526"/>
      <c r="BA543" s="526"/>
      <c r="BB543" s="526"/>
      <c r="BC543" s="526"/>
      <c r="BD543" s="526"/>
      <c r="BE543" s="526"/>
      <c r="BF543" s="526"/>
      <c r="BG543" s="526"/>
      <c r="BH543" s="526"/>
      <c r="BI543" s="526"/>
      <c r="BJ543" s="526"/>
      <c r="BK543" s="526"/>
      <c r="BL543" s="526"/>
      <c r="BM543" s="526"/>
      <c r="BN543" s="526"/>
      <c r="BO543" s="526"/>
      <c r="BP543" s="526"/>
      <c r="BQ543" s="526"/>
      <c r="BR543" s="526"/>
      <c r="BS543" s="526"/>
      <c r="BT543" s="526"/>
      <c r="BU543" s="526"/>
    </row>
    <row r="544">
      <c r="A544" s="522"/>
      <c r="B544" s="523"/>
      <c r="C544" s="523"/>
      <c r="D544" s="524"/>
      <c r="E544" s="524"/>
      <c r="F544" s="524"/>
      <c r="G544" s="524"/>
      <c r="H544" s="525"/>
      <c r="I544" s="544"/>
      <c r="J544" s="523"/>
      <c r="K544" s="523"/>
      <c r="L544" s="523"/>
      <c r="M544" s="524"/>
      <c r="N544" s="524"/>
      <c r="O544" s="524"/>
      <c r="P544" s="524"/>
      <c r="Q544" s="524"/>
      <c r="R544" s="524"/>
      <c r="S544" s="524"/>
      <c r="T544" s="524"/>
      <c r="U544" s="523"/>
      <c r="V544" s="524"/>
      <c r="W544" s="523"/>
      <c r="X544" s="526"/>
      <c r="Y544" s="526"/>
      <c r="Z544" s="526"/>
      <c r="AA544" s="526"/>
      <c r="AB544" s="526"/>
      <c r="AC544" s="526"/>
      <c r="AD544" s="526"/>
      <c r="AE544" s="526"/>
      <c r="AF544" s="526"/>
      <c r="AG544" s="526"/>
      <c r="AH544" s="526"/>
      <c r="AI544" s="526"/>
      <c r="AJ544" s="526"/>
      <c r="AK544" s="526"/>
      <c r="AL544" s="526"/>
      <c r="AM544" s="526"/>
      <c r="AN544" s="526"/>
      <c r="AO544" s="526"/>
      <c r="AP544" s="526"/>
      <c r="AQ544" s="526"/>
      <c r="AR544" s="526"/>
      <c r="AS544" s="526"/>
      <c r="AT544" s="526"/>
      <c r="AU544" s="526"/>
      <c r="AV544" s="526"/>
      <c r="AW544" s="526"/>
      <c r="AX544" s="526"/>
      <c r="AY544" s="526"/>
      <c r="AZ544" s="526"/>
      <c r="BA544" s="526"/>
      <c r="BB544" s="526"/>
      <c r="BC544" s="526"/>
      <c r="BD544" s="526"/>
      <c r="BE544" s="526"/>
      <c r="BF544" s="526"/>
      <c r="BG544" s="526"/>
      <c r="BH544" s="526"/>
      <c r="BI544" s="526"/>
      <c r="BJ544" s="526"/>
      <c r="BK544" s="526"/>
      <c r="BL544" s="526"/>
      <c r="BM544" s="526"/>
      <c r="BN544" s="526"/>
      <c r="BO544" s="526"/>
      <c r="BP544" s="526"/>
      <c r="BQ544" s="526"/>
      <c r="BR544" s="526"/>
      <c r="BS544" s="526"/>
      <c r="BT544" s="526"/>
      <c r="BU544" s="526"/>
    </row>
    <row r="545">
      <c r="A545" s="522"/>
      <c r="B545" s="523"/>
      <c r="C545" s="523"/>
      <c r="D545" s="524"/>
      <c r="E545" s="524"/>
      <c r="F545" s="524"/>
      <c r="G545" s="524"/>
      <c r="H545" s="525"/>
      <c r="I545" s="544"/>
      <c r="J545" s="523"/>
      <c r="K545" s="523"/>
      <c r="L545" s="523"/>
      <c r="M545" s="524"/>
      <c r="N545" s="524"/>
      <c r="O545" s="524"/>
      <c r="P545" s="524"/>
      <c r="Q545" s="524"/>
      <c r="R545" s="524"/>
      <c r="S545" s="524"/>
      <c r="T545" s="524"/>
      <c r="U545" s="523"/>
      <c r="V545" s="524"/>
      <c r="W545" s="523"/>
      <c r="X545" s="526"/>
      <c r="Y545" s="526"/>
      <c r="Z545" s="526"/>
      <c r="AA545" s="526"/>
      <c r="AB545" s="526"/>
      <c r="AC545" s="526"/>
      <c r="AD545" s="526"/>
      <c r="AE545" s="526"/>
      <c r="AF545" s="526"/>
      <c r="AG545" s="526"/>
      <c r="AH545" s="526"/>
      <c r="AI545" s="526"/>
      <c r="AJ545" s="526"/>
      <c r="AK545" s="526"/>
      <c r="AL545" s="526"/>
      <c r="AM545" s="526"/>
      <c r="AN545" s="526"/>
      <c r="AO545" s="526"/>
      <c r="AP545" s="526"/>
      <c r="AQ545" s="526"/>
      <c r="AR545" s="526"/>
      <c r="AS545" s="526"/>
      <c r="AT545" s="526"/>
      <c r="AU545" s="526"/>
      <c r="AV545" s="526"/>
      <c r="AW545" s="526"/>
      <c r="AX545" s="526"/>
      <c r="AY545" s="526"/>
      <c r="AZ545" s="526"/>
      <c r="BA545" s="526"/>
      <c r="BB545" s="526"/>
      <c r="BC545" s="526"/>
      <c r="BD545" s="526"/>
      <c r="BE545" s="526"/>
      <c r="BF545" s="526"/>
      <c r="BG545" s="526"/>
      <c r="BH545" s="526"/>
      <c r="BI545" s="526"/>
      <c r="BJ545" s="526"/>
      <c r="BK545" s="526"/>
      <c r="BL545" s="526"/>
      <c r="BM545" s="526"/>
      <c r="BN545" s="526"/>
      <c r="BO545" s="526"/>
      <c r="BP545" s="526"/>
      <c r="BQ545" s="526"/>
      <c r="BR545" s="526"/>
      <c r="BS545" s="526"/>
      <c r="BT545" s="526"/>
      <c r="BU545" s="526"/>
    </row>
    <row r="546">
      <c r="A546" s="522"/>
      <c r="B546" s="523"/>
      <c r="C546" s="523"/>
      <c r="D546" s="524"/>
      <c r="E546" s="524"/>
      <c r="F546" s="524"/>
      <c r="G546" s="524"/>
      <c r="H546" s="525"/>
      <c r="I546" s="544"/>
      <c r="J546" s="523"/>
      <c r="K546" s="523"/>
      <c r="L546" s="523"/>
      <c r="M546" s="524"/>
      <c r="N546" s="524"/>
      <c r="O546" s="524"/>
      <c r="P546" s="524"/>
      <c r="Q546" s="524"/>
      <c r="R546" s="524"/>
      <c r="S546" s="524"/>
      <c r="T546" s="524"/>
      <c r="U546" s="523"/>
      <c r="V546" s="524"/>
      <c r="W546" s="523"/>
      <c r="X546" s="526"/>
      <c r="Y546" s="526"/>
      <c r="Z546" s="526"/>
      <c r="AA546" s="526"/>
      <c r="AB546" s="526"/>
      <c r="AC546" s="526"/>
      <c r="AD546" s="526"/>
      <c r="AE546" s="526"/>
      <c r="AF546" s="526"/>
      <c r="AG546" s="526"/>
      <c r="AH546" s="526"/>
      <c r="AI546" s="526"/>
      <c r="AJ546" s="526"/>
      <c r="AK546" s="526"/>
      <c r="AL546" s="526"/>
      <c r="AM546" s="526"/>
      <c r="AN546" s="526"/>
      <c r="AO546" s="526"/>
      <c r="AP546" s="526"/>
      <c r="AQ546" s="526"/>
      <c r="AR546" s="526"/>
      <c r="AS546" s="526"/>
      <c r="AT546" s="526"/>
      <c r="AU546" s="526"/>
      <c r="AV546" s="526"/>
      <c r="AW546" s="526"/>
      <c r="AX546" s="526"/>
      <c r="AY546" s="526"/>
      <c r="AZ546" s="526"/>
      <c r="BA546" s="526"/>
      <c r="BB546" s="526"/>
      <c r="BC546" s="526"/>
      <c r="BD546" s="526"/>
      <c r="BE546" s="526"/>
      <c r="BF546" s="526"/>
      <c r="BG546" s="526"/>
      <c r="BH546" s="526"/>
      <c r="BI546" s="526"/>
      <c r="BJ546" s="526"/>
      <c r="BK546" s="526"/>
      <c r="BL546" s="526"/>
      <c r="BM546" s="526"/>
      <c r="BN546" s="526"/>
      <c r="BO546" s="526"/>
      <c r="BP546" s="526"/>
      <c r="BQ546" s="526"/>
      <c r="BR546" s="526"/>
      <c r="BS546" s="526"/>
      <c r="BT546" s="526"/>
      <c r="BU546" s="526"/>
    </row>
    <row r="547">
      <c r="A547" s="522"/>
      <c r="B547" s="523"/>
      <c r="C547" s="523"/>
      <c r="D547" s="524"/>
      <c r="E547" s="524"/>
      <c r="F547" s="524"/>
      <c r="G547" s="524"/>
      <c r="H547" s="525"/>
      <c r="I547" s="544"/>
      <c r="J547" s="523"/>
      <c r="K547" s="523"/>
      <c r="L547" s="523"/>
      <c r="M547" s="524"/>
      <c r="N547" s="524"/>
      <c r="O547" s="524"/>
      <c r="P547" s="524"/>
      <c r="Q547" s="524"/>
      <c r="R547" s="524"/>
      <c r="S547" s="524"/>
      <c r="T547" s="524"/>
      <c r="U547" s="523"/>
      <c r="V547" s="524"/>
      <c r="W547" s="523"/>
      <c r="X547" s="526"/>
      <c r="Y547" s="526"/>
      <c r="Z547" s="526"/>
      <c r="AA547" s="526"/>
      <c r="AB547" s="526"/>
      <c r="AC547" s="526"/>
      <c r="AD547" s="526"/>
      <c r="AE547" s="526"/>
      <c r="AF547" s="526"/>
      <c r="AG547" s="526"/>
      <c r="AH547" s="526"/>
      <c r="AI547" s="526"/>
      <c r="AJ547" s="526"/>
      <c r="AK547" s="526"/>
      <c r="AL547" s="526"/>
      <c r="AM547" s="526"/>
      <c r="AN547" s="526"/>
      <c r="AO547" s="526"/>
      <c r="AP547" s="526"/>
      <c r="AQ547" s="526"/>
      <c r="AR547" s="526"/>
      <c r="AS547" s="526"/>
      <c r="AT547" s="526"/>
      <c r="AU547" s="526"/>
      <c r="AV547" s="526"/>
      <c r="AW547" s="526"/>
      <c r="AX547" s="526"/>
      <c r="AY547" s="526"/>
      <c r="AZ547" s="526"/>
      <c r="BA547" s="526"/>
      <c r="BB547" s="526"/>
      <c r="BC547" s="526"/>
      <c r="BD547" s="526"/>
      <c r="BE547" s="526"/>
      <c r="BF547" s="526"/>
      <c r="BG547" s="526"/>
      <c r="BH547" s="526"/>
      <c r="BI547" s="526"/>
      <c r="BJ547" s="526"/>
      <c r="BK547" s="526"/>
      <c r="BL547" s="526"/>
      <c r="BM547" s="526"/>
      <c r="BN547" s="526"/>
      <c r="BO547" s="526"/>
      <c r="BP547" s="526"/>
      <c r="BQ547" s="526"/>
      <c r="BR547" s="526"/>
      <c r="BS547" s="526"/>
      <c r="BT547" s="526"/>
      <c r="BU547" s="526"/>
    </row>
    <row r="548">
      <c r="A548" s="522"/>
      <c r="B548" s="523"/>
      <c r="C548" s="523"/>
      <c r="D548" s="524"/>
      <c r="E548" s="524"/>
      <c r="F548" s="524"/>
      <c r="G548" s="524"/>
      <c r="H548" s="525"/>
      <c r="I548" s="544"/>
      <c r="J548" s="523"/>
      <c r="K548" s="523"/>
      <c r="L548" s="523"/>
      <c r="M548" s="524"/>
      <c r="N548" s="524"/>
      <c r="O548" s="524"/>
      <c r="P548" s="524"/>
      <c r="Q548" s="524"/>
      <c r="R548" s="524"/>
      <c r="S548" s="524"/>
      <c r="T548" s="524"/>
      <c r="U548" s="523"/>
      <c r="V548" s="524"/>
      <c r="W548" s="523"/>
      <c r="X548" s="526"/>
      <c r="Y548" s="526"/>
      <c r="Z548" s="526"/>
      <c r="AA548" s="526"/>
      <c r="AB548" s="526"/>
      <c r="AC548" s="526"/>
      <c r="AD548" s="526"/>
      <c r="AE548" s="526"/>
      <c r="AF548" s="526"/>
      <c r="AG548" s="526"/>
      <c r="AH548" s="526"/>
      <c r="AI548" s="526"/>
      <c r="AJ548" s="526"/>
      <c r="AK548" s="526"/>
      <c r="AL548" s="526"/>
      <c r="AM548" s="526"/>
      <c r="AN548" s="526"/>
      <c r="AO548" s="526"/>
      <c r="AP548" s="526"/>
      <c r="AQ548" s="526"/>
      <c r="AR548" s="526"/>
      <c r="AS548" s="526"/>
      <c r="AT548" s="526"/>
      <c r="AU548" s="526"/>
      <c r="AV548" s="526"/>
      <c r="AW548" s="526"/>
      <c r="AX548" s="526"/>
      <c r="AY548" s="526"/>
      <c r="AZ548" s="526"/>
      <c r="BA548" s="526"/>
      <c r="BB548" s="526"/>
      <c r="BC548" s="526"/>
      <c r="BD548" s="526"/>
      <c r="BE548" s="526"/>
      <c r="BF548" s="526"/>
      <c r="BG548" s="526"/>
      <c r="BH548" s="526"/>
      <c r="BI548" s="526"/>
      <c r="BJ548" s="526"/>
      <c r="BK548" s="526"/>
      <c r="BL548" s="526"/>
      <c r="BM548" s="526"/>
      <c r="BN548" s="526"/>
      <c r="BO548" s="526"/>
      <c r="BP548" s="526"/>
      <c r="BQ548" s="526"/>
      <c r="BR548" s="526"/>
      <c r="BS548" s="526"/>
      <c r="BT548" s="526"/>
      <c r="BU548" s="526"/>
    </row>
    <row r="549">
      <c r="A549" s="522"/>
      <c r="B549" s="523"/>
      <c r="C549" s="523"/>
      <c r="D549" s="524"/>
      <c r="E549" s="524"/>
      <c r="F549" s="524"/>
      <c r="G549" s="524"/>
      <c r="H549" s="525"/>
      <c r="I549" s="544"/>
      <c r="J549" s="523"/>
      <c r="K549" s="523"/>
      <c r="L549" s="523"/>
      <c r="M549" s="524"/>
      <c r="N549" s="524"/>
      <c r="O549" s="524"/>
      <c r="P549" s="524"/>
      <c r="Q549" s="524"/>
      <c r="R549" s="524"/>
      <c r="S549" s="524"/>
      <c r="T549" s="524"/>
      <c r="U549" s="523"/>
      <c r="V549" s="524"/>
      <c r="W549" s="523"/>
      <c r="X549" s="526"/>
      <c r="Y549" s="526"/>
      <c r="Z549" s="526"/>
      <c r="AA549" s="526"/>
      <c r="AB549" s="526"/>
      <c r="AC549" s="526"/>
      <c r="AD549" s="526"/>
      <c r="AE549" s="526"/>
      <c r="AF549" s="526"/>
      <c r="AG549" s="526"/>
      <c r="AH549" s="526"/>
      <c r="AI549" s="526"/>
      <c r="AJ549" s="526"/>
      <c r="AK549" s="526"/>
      <c r="AL549" s="526"/>
      <c r="AM549" s="526"/>
      <c r="AN549" s="526"/>
      <c r="AO549" s="526"/>
      <c r="AP549" s="526"/>
      <c r="AQ549" s="526"/>
      <c r="AR549" s="526"/>
      <c r="AS549" s="526"/>
      <c r="AT549" s="526"/>
      <c r="AU549" s="526"/>
      <c r="AV549" s="526"/>
      <c r="AW549" s="526"/>
      <c r="AX549" s="526"/>
      <c r="AY549" s="526"/>
      <c r="AZ549" s="526"/>
      <c r="BA549" s="526"/>
      <c r="BB549" s="526"/>
      <c r="BC549" s="526"/>
      <c r="BD549" s="526"/>
      <c r="BE549" s="526"/>
      <c r="BF549" s="526"/>
      <c r="BG549" s="526"/>
      <c r="BH549" s="526"/>
      <c r="BI549" s="526"/>
      <c r="BJ549" s="526"/>
      <c r="BK549" s="526"/>
      <c r="BL549" s="526"/>
      <c r="BM549" s="526"/>
      <c r="BN549" s="526"/>
      <c r="BO549" s="526"/>
      <c r="BP549" s="526"/>
      <c r="BQ549" s="526"/>
      <c r="BR549" s="526"/>
      <c r="BS549" s="526"/>
      <c r="BT549" s="526"/>
      <c r="BU549" s="526"/>
    </row>
    <row r="550">
      <c r="A550" s="522"/>
      <c r="B550" s="523"/>
      <c r="C550" s="523"/>
      <c r="D550" s="524"/>
      <c r="E550" s="524"/>
      <c r="F550" s="524"/>
      <c r="G550" s="524"/>
      <c r="H550" s="525"/>
      <c r="I550" s="544"/>
      <c r="J550" s="523"/>
      <c r="K550" s="523"/>
      <c r="L550" s="523"/>
      <c r="M550" s="524"/>
      <c r="N550" s="524"/>
      <c r="O550" s="524"/>
      <c r="P550" s="524"/>
      <c r="Q550" s="524"/>
      <c r="R550" s="524"/>
      <c r="S550" s="524"/>
      <c r="T550" s="524"/>
      <c r="U550" s="523"/>
      <c r="V550" s="524"/>
      <c r="W550" s="523"/>
      <c r="X550" s="526"/>
      <c r="Y550" s="526"/>
      <c r="Z550" s="526"/>
      <c r="AA550" s="526"/>
      <c r="AB550" s="526"/>
      <c r="AC550" s="526"/>
      <c r="AD550" s="526"/>
      <c r="AE550" s="526"/>
      <c r="AF550" s="526"/>
      <c r="AG550" s="526"/>
      <c r="AH550" s="526"/>
      <c r="AI550" s="526"/>
      <c r="AJ550" s="526"/>
      <c r="AK550" s="526"/>
      <c r="AL550" s="526"/>
      <c r="AM550" s="526"/>
      <c r="AN550" s="526"/>
      <c r="AO550" s="526"/>
      <c r="AP550" s="526"/>
      <c r="AQ550" s="526"/>
      <c r="AR550" s="526"/>
      <c r="AS550" s="526"/>
      <c r="AT550" s="526"/>
      <c r="AU550" s="526"/>
      <c r="AV550" s="526"/>
      <c r="AW550" s="526"/>
      <c r="AX550" s="526"/>
      <c r="AY550" s="526"/>
      <c r="AZ550" s="526"/>
      <c r="BA550" s="526"/>
      <c r="BB550" s="526"/>
      <c r="BC550" s="526"/>
      <c r="BD550" s="526"/>
      <c r="BE550" s="526"/>
      <c r="BF550" s="526"/>
      <c r="BG550" s="526"/>
      <c r="BH550" s="526"/>
      <c r="BI550" s="526"/>
      <c r="BJ550" s="526"/>
      <c r="BK550" s="526"/>
      <c r="BL550" s="526"/>
      <c r="BM550" s="526"/>
      <c r="BN550" s="526"/>
      <c r="BO550" s="526"/>
      <c r="BP550" s="526"/>
      <c r="BQ550" s="526"/>
      <c r="BR550" s="526"/>
      <c r="BS550" s="526"/>
      <c r="BT550" s="526"/>
      <c r="BU550" s="526"/>
    </row>
    <row r="551">
      <c r="A551" s="522"/>
      <c r="B551" s="523"/>
      <c r="C551" s="523"/>
      <c r="D551" s="524"/>
      <c r="E551" s="524"/>
      <c r="F551" s="524"/>
      <c r="G551" s="524"/>
      <c r="H551" s="525"/>
      <c r="I551" s="544"/>
      <c r="J551" s="523"/>
      <c r="K551" s="523"/>
      <c r="L551" s="523"/>
      <c r="M551" s="524"/>
      <c r="N551" s="524"/>
      <c r="O551" s="524"/>
      <c r="P551" s="524"/>
      <c r="Q551" s="524"/>
      <c r="R551" s="524"/>
      <c r="S551" s="524"/>
      <c r="T551" s="524"/>
      <c r="U551" s="523"/>
      <c r="V551" s="524"/>
      <c r="W551" s="523"/>
      <c r="X551" s="526"/>
      <c r="Y551" s="526"/>
      <c r="Z551" s="526"/>
      <c r="AA551" s="526"/>
      <c r="AB551" s="526"/>
      <c r="AC551" s="526"/>
      <c r="AD551" s="526"/>
      <c r="AE551" s="526"/>
      <c r="AF551" s="526"/>
      <c r="AG551" s="526"/>
      <c r="AH551" s="526"/>
      <c r="AI551" s="526"/>
      <c r="AJ551" s="526"/>
      <c r="AK551" s="526"/>
      <c r="AL551" s="526"/>
      <c r="AM551" s="526"/>
      <c r="AN551" s="526"/>
      <c r="AO551" s="526"/>
      <c r="AP551" s="526"/>
      <c r="AQ551" s="526"/>
      <c r="AR551" s="526"/>
      <c r="AS551" s="526"/>
      <c r="AT551" s="526"/>
      <c r="AU551" s="526"/>
      <c r="AV551" s="526"/>
      <c r="AW551" s="526"/>
      <c r="AX551" s="526"/>
      <c r="AY551" s="526"/>
      <c r="AZ551" s="526"/>
      <c r="BA551" s="526"/>
      <c r="BB551" s="526"/>
      <c r="BC551" s="526"/>
      <c r="BD551" s="526"/>
      <c r="BE551" s="526"/>
      <c r="BF551" s="526"/>
      <c r="BG551" s="526"/>
      <c r="BH551" s="526"/>
      <c r="BI551" s="526"/>
      <c r="BJ551" s="526"/>
      <c r="BK551" s="526"/>
      <c r="BL551" s="526"/>
      <c r="BM551" s="526"/>
      <c r="BN551" s="526"/>
      <c r="BO551" s="526"/>
      <c r="BP551" s="526"/>
      <c r="BQ551" s="526"/>
      <c r="BR551" s="526"/>
      <c r="BS551" s="526"/>
      <c r="BT551" s="526"/>
      <c r="BU551" s="526"/>
    </row>
    <row r="552">
      <c r="A552" s="522"/>
      <c r="B552" s="523"/>
      <c r="C552" s="523"/>
      <c r="D552" s="524"/>
      <c r="E552" s="524"/>
      <c r="F552" s="524"/>
      <c r="G552" s="524"/>
      <c r="H552" s="525"/>
      <c r="I552" s="544"/>
      <c r="J552" s="523"/>
      <c r="K552" s="523"/>
      <c r="L552" s="523"/>
      <c r="M552" s="524"/>
      <c r="N552" s="524"/>
      <c r="O552" s="524"/>
      <c r="P552" s="524"/>
      <c r="Q552" s="524"/>
      <c r="R552" s="524"/>
      <c r="S552" s="524"/>
      <c r="T552" s="524"/>
      <c r="U552" s="523"/>
      <c r="V552" s="524"/>
      <c r="W552" s="523"/>
      <c r="X552" s="526"/>
      <c r="Y552" s="526"/>
      <c r="Z552" s="526"/>
      <c r="AA552" s="526"/>
      <c r="AB552" s="526"/>
      <c r="AC552" s="526"/>
      <c r="AD552" s="526"/>
      <c r="AE552" s="526"/>
      <c r="AF552" s="526"/>
      <c r="AG552" s="526"/>
      <c r="AH552" s="526"/>
      <c r="AI552" s="526"/>
      <c r="AJ552" s="526"/>
      <c r="AK552" s="526"/>
      <c r="AL552" s="526"/>
      <c r="AM552" s="526"/>
      <c r="AN552" s="526"/>
      <c r="AO552" s="526"/>
      <c r="AP552" s="526"/>
      <c r="AQ552" s="526"/>
      <c r="AR552" s="526"/>
      <c r="AS552" s="526"/>
      <c r="AT552" s="526"/>
      <c r="AU552" s="526"/>
      <c r="AV552" s="526"/>
      <c r="AW552" s="526"/>
      <c r="AX552" s="526"/>
      <c r="AY552" s="526"/>
      <c r="AZ552" s="526"/>
      <c r="BA552" s="526"/>
      <c r="BB552" s="526"/>
      <c r="BC552" s="526"/>
      <c r="BD552" s="526"/>
      <c r="BE552" s="526"/>
      <c r="BF552" s="526"/>
      <c r="BG552" s="526"/>
      <c r="BH552" s="526"/>
      <c r="BI552" s="526"/>
      <c r="BJ552" s="526"/>
      <c r="BK552" s="526"/>
      <c r="BL552" s="526"/>
      <c r="BM552" s="526"/>
      <c r="BN552" s="526"/>
      <c r="BO552" s="526"/>
      <c r="BP552" s="526"/>
      <c r="BQ552" s="526"/>
      <c r="BR552" s="526"/>
      <c r="BS552" s="526"/>
      <c r="BT552" s="526"/>
      <c r="BU552" s="526"/>
    </row>
    <row r="553">
      <c r="A553" s="522"/>
      <c r="B553" s="523"/>
      <c r="C553" s="523"/>
      <c r="D553" s="524"/>
      <c r="E553" s="524"/>
      <c r="F553" s="524"/>
      <c r="G553" s="524"/>
      <c r="H553" s="525"/>
      <c r="I553" s="544"/>
      <c r="J553" s="523"/>
      <c r="K553" s="523"/>
      <c r="L553" s="523"/>
      <c r="M553" s="524"/>
      <c r="N553" s="524"/>
      <c r="O553" s="524"/>
      <c r="P553" s="524"/>
      <c r="Q553" s="524"/>
      <c r="R553" s="524"/>
      <c r="S553" s="524"/>
      <c r="T553" s="524"/>
      <c r="U553" s="523"/>
      <c r="V553" s="524"/>
      <c r="W553" s="523"/>
      <c r="X553" s="526"/>
      <c r="Y553" s="526"/>
      <c r="Z553" s="526"/>
      <c r="AA553" s="526"/>
      <c r="AB553" s="526"/>
      <c r="AC553" s="526"/>
      <c r="AD553" s="526"/>
      <c r="AE553" s="526"/>
      <c r="AF553" s="526"/>
      <c r="AG553" s="526"/>
      <c r="AH553" s="526"/>
      <c r="AI553" s="526"/>
      <c r="AJ553" s="526"/>
      <c r="AK553" s="526"/>
      <c r="AL553" s="526"/>
      <c r="AM553" s="526"/>
      <c r="AN553" s="526"/>
      <c r="AO553" s="526"/>
      <c r="AP553" s="526"/>
      <c r="AQ553" s="526"/>
      <c r="AR553" s="526"/>
      <c r="AS553" s="526"/>
      <c r="AT553" s="526"/>
      <c r="AU553" s="526"/>
      <c r="AV553" s="526"/>
      <c r="AW553" s="526"/>
      <c r="AX553" s="526"/>
      <c r="AY553" s="526"/>
      <c r="AZ553" s="526"/>
      <c r="BA553" s="526"/>
      <c r="BB553" s="526"/>
      <c r="BC553" s="526"/>
      <c r="BD553" s="526"/>
      <c r="BE553" s="526"/>
      <c r="BF553" s="526"/>
      <c r="BG553" s="526"/>
      <c r="BH553" s="526"/>
      <c r="BI553" s="526"/>
      <c r="BJ553" s="526"/>
      <c r="BK553" s="526"/>
      <c r="BL553" s="526"/>
      <c r="BM553" s="526"/>
      <c r="BN553" s="526"/>
      <c r="BO553" s="526"/>
      <c r="BP553" s="526"/>
      <c r="BQ553" s="526"/>
      <c r="BR553" s="526"/>
      <c r="BS553" s="526"/>
      <c r="BT553" s="526"/>
      <c r="BU553" s="526"/>
    </row>
    <row r="554">
      <c r="A554" s="522"/>
      <c r="B554" s="523"/>
      <c r="C554" s="523"/>
      <c r="D554" s="524"/>
      <c r="E554" s="524"/>
      <c r="F554" s="524"/>
      <c r="G554" s="524"/>
      <c r="H554" s="525"/>
      <c r="I554" s="544"/>
      <c r="J554" s="523"/>
      <c r="K554" s="523"/>
      <c r="L554" s="523"/>
      <c r="M554" s="524"/>
      <c r="N554" s="524"/>
      <c r="O554" s="524"/>
      <c r="P554" s="524"/>
      <c r="Q554" s="524"/>
      <c r="R554" s="524"/>
      <c r="S554" s="524"/>
      <c r="T554" s="524"/>
      <c r="U554" s="523"/>
      <c r="V554" s="524"/>
      <c r="W554" s="523"/>
      <c r="X554" s="526"/>
      <c r="Y554" s="526"/>
      <c r="Z554" s="526"/>
      <c r="AA554" s="526"/>
      <c r="AB554" s="526"/>
      <c r="AC554" s="526"/>
      <c r="AD554" s="526"/>
      <c r="AE554" s="526"/>
      <c r="AF554" s="526"/>
      <c r="AG554" s="526"/>
      <c r="AH554" s="526"/>
      <c r="AI554" s="526"/>
      <c r="AJ554" s="526"/>
      <c r="AK554" s="526"/>
      <c r="AL554" s="526"/>
      <c r="AM554" s="526"/>
      <c r="AN554" s="526"/>
      <c r="AO554" s="526"/>
      <c r="AP554" s="526"/>
      <c r="AQ554" s="526"/>
      <c r="AR554" s="526"/>
      <c r="AS554" s="526"/>
      <c r="AT554" s="526"/>
      <c r="AU554" s="526"/>
      <c r="AV554" s="526"/>
      <c r="AW554" s="526"/>
      <c r="AX554" s="526"/>
      <c r="AY554" s="526"/>
      <c r="AZ554" s="526"/>
      <c r="BA554" s="526"/>
      <c r="BB554" s="526"/>
      <c r="BC554" s="526"/>
      <c r="BD554" s="526"/>
      <c r="BE554" s="526"/>
      <c r="BF554" s="526"/>
      <c r="BG554" s="526"/>
      <c r="BH554" s="526"/>
      <c r="BI554" s="526"/>
      <c r="BJ554" s="526"/>
      <c r="BK554" s="526"/>
      <c r="BL554" s="526"/>
      <c r="BM554" s="526"/>
      <c r="BN554" s="526"/>
      <c r="BO554" s="526"/>
      <c r="BP554" s="526"/>
      <c r="BQ554" s="526"/>
      <c r="BR554" s="526"/>
      <c r="BS554" s="526"/>
      <c r="BT554" s="526"/>
      <c r="BU554" s="526"/>
    </row>
    <row r="555">
      <c r="A555" s="522"/>
      <c r="B555" s="523"/>
      <c r="C555" s="523"/>
      <c r="D555" s="524"/>
      <c r="E555" s="524"/>
      <c r="F555" s="524"/>
      <c r="G555" s="524"/>
      <c r="H555" s="525"/>
      <c r="I555" s="544"/>
      <c r="J555" s="523"/>
      <c r="K555" s="523"/>
      <c r="L555" s="523"/>
      <c r="M555" s="524"/>
      <c r="N555" s="524"/>
      <c r="O555" s="524"/>
      <c r="P555" s="524"/>
      <c r="Q555" s="524"/>
      <c r="R555" s="524"/>
      <c r="S555" s="524"/>
      <c r="T555" s="524"/>
      <c r="U555" s="523"/>
      <c r="V555" s="524"/>
      <c r="W555" s="523"/>
      <c r="X555" s="526"/>
      <c r="Y555" s="526"/>
      <c r="Z555" s="526"/>
      <c r="AA555" s="526"/>
      <c r="AB555" s="526"/>
      <c r="AC555" s="526"/>
      <c r="AD555" s="526"/>
      <c r="AE555" s="526"/>
      <c r="AF555" s="526"/>
      <c r="AG555" s="526"/>
      <c r="AH555" s="526"/>
      <c r="AI555" s="526"/>
      <c r="AJ555" s="526"/>
      <c r="AK555" s="526"/>
      <c r="AL555" s="526"/>
      <c r="AM555" s="526"/>
      <c r="AN555" s="526"/>
      <c r="AO555" s="526"/>
      <c r="AP555" s="526"/>
      <c r="AQ555" s="526"/>
      <c r="AR555" s="526"/>
      <c r="AS555" s="526"/>
      <c r="AT555" s="526"/>
      <c r="AU555" s="526"/>
      <c r="AV555" s="526"/>
      <c r="AW555" s="526"/>
      <c r="AX555" s="526"/>
      <c r="AY555" s="526"/>
      <c r="AZ555" s="526"/>
      <c r="BA555" s="526"/>
      <c r="BB555" s="526"/>
      <c r="BC555" s="526"/>
      <c r="BD555" s="526"/>
      <c r="BE555" s="526"/>
      <c r="BF555" s="526"/>
      <c r="BG555" s="526"/>
      <c r="BH555" s="526"/>
      <c r="BI555" s="526"/>
      <c r="BJ555" s="526"/>
      <c r="BK555" s="526"/>
      <c r="BL555" s="526"/>
      <c r="BM555" s="526"/>
      <c r="BN555" s="526"/>
      <c r="BO555" s="526"/>
      <c r="BP555" s="526"/>
      <c r="BQ555" s="526"/>
      <c r="BR555" s="526"/>
      <c r="BS555" s="526"/>
      <c r="BT555" s="526"/>
      <c r="BU555" s="526"/>
    </row>
    <row r="556">
      <c r="A556" s="522"/>
      <c r="B556" s="523"/>
      <c r="C556" s="523"/>
      <c r="D556" s="524"/>
      <c r="E556" s="524"/>
      <c r="F556" s="524"/>
      <c r="G556" s="524"/>
      <c r="H556" s="525"/>
      <c r="I556" s="544"/>
      <c r="J556" s="523"/>
      <c r="K556" s="523"/>
      <c r="L556" s="523"/>
      <c r="M556" s="524"/>
      <c r="N556" s="524"/>
      <c r="O556" s="524"/>
      <c r="P556" s="524"/>
      <c r="Q556" s="524"/>
      <c r="R556" s="524"/>
      <c r="S556" s="524"/>
      <c r="T556" s="524"/>
      <c r="U556" s="523"/>
      <c r="V556" s="524"/>
      <c r="W556" s="523"/>
      <c r="X556" s="526"/>
      <c r="Y556" s="526"/>
      <c r="Z556" s="526"/>
      <c r="AA556" s="526"/>
      <c r="AB556" s="526"/>
      <c r="AC556" s="526"/>
      <c r="AD556" s="526"/>
      <c r="AE556" s="526"/>
      <c r="AF556" s="526"/>
      <c r="AG556" s="526"/>
      <c r="AH556" s="526"/>
      <c r="AI556" s="526"/>
      <c r="AJ556" s="526"/>
      <c r="AK556" s="526"/>
      <c r="AL556" s="526"/>
      <c r="AM556" s="526"/>
      <c r="AN556" s="526"/>
      <c r="AO556" s="526"/>
      <c r="AP556" s="526"/>
      <c r="AQ556" s="526"/>
      <c r="AR556" s="526"/>
      <c r="AS556" s="526"/>
      <c r="AT556" s="526"/>
      <c r="AU556" s="526"/>
      <c r="AV556" s="526"/>
      <c r="AW556" s="526"/>
      <c r="AX556" s="526"/>
      <c r="AY556" s="526"/>
      <c r="AZ556" s="526"/>
      <c r="BA556" s="526"/>
      <c r="BB556" s="526"/>
      <c r="BC556" s="526"/>
      <c r="BD556" s="526"/>
      <c r="BE556" s="526"/>
      <c r="BF556" s="526"/>
      <c r="BG556" s="526"/>
      <c r="BH556" s="526"/>
      <c r="BI556" s="526"/>
      <c r="BJ556" s="526"/>
      <c r="BK556" s="526"/>
      <c r="BL556" s="526"/>
      <c r="BM556" s="526"/>
      <c r="BN556" s="526"/>
      <c r="BO556" s="526"/>
      <c r="BP556" s="526"/>
      <c r="BQ556" s="526"/>
      <c r="BR556" s="526"/>
      <c r="BS556" s="526"/>
      <c r="BT556" s="526"/>
      <c r="BU556" s="526"/>
    </row>
    <row r="557">
      <c r="A557" s="522"/>
      <c r="B557" s="523"/>
      <c r="C557" s="523"/>
      <c r="D557" s="524"/>
      <c r="E557" s="524"/>
      <c r="F557" s="524"/>
      <c r="G557" s="524"/>
      <c r="H557" s="525"/>
      <c r="I557" s="544"/>
      <c r="J557" s="523"/>
      <c r="K557" s="523"/>
      <c r="L557" s="523"/>
      <c r="M557" s="524"/>
      <c r="N557" s="524"/>
      <c r="O557" s="524"/>
      <c r="P557" s="524"/>
      <c r="Q557" s="524"/>
      <c r="R557" s="524"/>
      <c r="S557" s="524"/>
      <c r="T557" s="524"/>
      <c r="U557" s="523"/>
      <c r="V557" s="524"/>
      <c r="W557" s="523"/>
      <c r="X557" s="526"/>
      <c r="Y557" s="526"/>
      <c r="Z557" s="526"/>
      <c r="AA557" s="526"/>
      <c r="AB557" s="526"/>
      <c r="AC557" s="526"/>
      <c r="AD557" s="526"/>
      <c r="AE557" s="526"/>
      <c r="AF557" s="526"/>
      <c r="AG557" s="526"/>
      <c r="AH557" s="526"/>
      <c r="AI557" s="526"/>
      <c r="AJ557" s="526"/>
      <c r="AK557" s="526"/>
      <c r="AL557" s="526"/>
      <c r="AM557" s="526"/>
      <c r="AN557" s="526"/>
      <c r="AO557" s="526"/>
      <c r="AP557" s="526"/>
      <c r="AQ557" s="526"/>
      <c r="AR557" s="526"/>
      <c r="AS557" s="526"/>
      <c r="AT557" s="526"/>
      <c r="AU557" s="526"/>
      <c r="AV557" s="526"/>
      <c r="AW557" s="526"/>
      <c r="AX557" s="526"/>
      <c r="AY557" s="526"/>
      <c r="AZ557" s="526"/>
      <c r="BA557" s="526"/>
      <c r="BB557" s="526"/>
      <c r="BC557" s="526"/>
      <c r="BD557" s="526"/>
      <c r="BE557" s="526"/>
      <c r="BF557" s="526"/>
      <c r="BG557" s="526"/>
      <c r="BH557" s="526"/>
      <c r="BI557" s="526"/>
      <c r="BJ557" s="526"/>
      <c r="BK557" s="526"/>
      <c r="BL557" s="526"/>
      <c r="BM557" s="526"/>
      <c r="BN557" s="526"/>
      <c r="BO557" s="526"/>
      <c r="BP557" s="526"/>
      <c r="BQ557" s="526"/>
      <c r="BR557" s="526"/>
      <c r="BS557" s="526"/>
      <c r="BT557" s="526"/>
      <c r="BU557" s="526"/>
    </row>
    <row r="558">
      <c r="A558" s="522"/>
      <c r="B558" s="523"/>
      <c r="C558" s="523"/>
      <c r="D558" s="524"/>
      <c r="E558" s="524"/>
      <c r="F558" s="524"/>
      <c r="G558" s="524"/>
      <c r="H558" s="525"/>
      <c r="I558" s="544"/>
      <c r="J558" s="523"/>
      <c r="K558" s="523"/>
      <c r="L558" s="523"/>
      <c r="M558" s="524"/>
      <c r="N558" s="524"/>
      <c r="O558" s="524"/>
      <c r="P558" s="524"/>
      <c r="Q558" s="524"/>
      <c r="R558" s="524"/>
      <c r="S558" s="524"/>
      <c r="T558" s="524"/>
      <c r="U558" s="523"/>
      <c r="V558" s="524"/>
      <c r="W558" s="523"/>
      <c r="X558" s="526"/>
      <c r="Y558" s="526"/>
      <c r="Z558" s="526"/>
      <c r="AA558" s="526"/>
      <c r="AB558" s="526"/>
      <c r="AC558" s="526"/>
      <c r="AD558" s="526"/>
      <c r="AE558" s="526"/>
      <c r="AF558" s="526"/>
      <c r="AG558" s="526"/>
      <c r="AH558" s="526"/>
      <c r="AI558" s="526"/>
      <c r="AJ558" s="526"/>
      <c r="AK558" s="526"/>
      <c r="AL558" s="526"/>
      <c r="AM558" s="526"/>
      <c r="AN558" s="526"/>
      <c r="AO558" s="526"/>
      <c r="AP558" s="526"/>
      <c r="AQ558" s="526"/>
      <c r="AR558" s="526"/>
      <c r="AS558" s="526"/>
      <c r="AT558" s="526"/>
      <c r="AU558" s="526"/>
      <c r="AV558" s="526"/>
      <c r="AW558" s="526"/>
      <c r="AX558" s="526"/>
      <c r="AY558" s="526"/>
      <c r="AZ558" s="526"/>
      <c r="BA558" s="526"/>
      <c r="BB558" s="526"/>
      <c r="BC558" s="526"/>
      <c r="BD558" s="526"/>
      <c r="BE558" s="526"/>
      <c r="BF558" s="526"/>
      <c r="BG558" s="526"/>
      <c r="BH558" s="526"/>
      <c r="BI558" s="526"/>
      <c r="BJ558" s="526"/>
      <c r="BK558" s="526"/>
      <c r="BL558" s="526"/>
      <c r="BM558" s="526"/>
      <c r="BN558" s="526"/>
      <c r="BO558" s="526"/>
      <c r="BP558" s="526"/>
      <c r="BQ558" s="526"/>
      <c r="BR558" s="526"/>
      <c r="BS558" s="526"/>
      <c r="BT558" s="526"/>
      <c r="BU558" s="526"/>
    </row>
    <row r="559">
      <c r="A559" s="522"/>
      <c r="B559" s="523"/>
      <c r="C559" s="523"/>
      <c r="D559" s="524"/>
      <c r="E559" s="524"/>
      <c r="F559" s="524"/>
      <c r="G559" s="524"/>
      <c r="H559" s="525"/>
      <c r="I559" s="544"/>
      <c r="J559" s="523"/>
      <c r="K559" s="523"/>
      <c r="L559" s="523"/>
      <c r="M559" s="524"/>
      <c r="N559" s="524"/>
      <c r="O559" s="524"/>
      <c r="P559" s="524"/>
      <c r="Q559" s="524"/>
      <c r="R559" s="524"/>
      <c r="S559" s="524"/>
      <c r="T559" s="524"/>
      <c r="U559" s="523"/>
      <c r="V559" s="524"/>
      <c r="W559" s="523"/>
      <c r="X559" s="526"/>
      <c r="Y559" s="526"/>
      <c r="Z559" s="526"/>
      <c r="AA559" s="526"/>
      <c r="AB559" s="526"/>
      <c r="AC559" s="526"/>
      <c r="AD559" s="526"/>
      <c r="AE559" s="526"/>
      <c r="AF559" s="526"/>
      <c r="AG559" s="526"/>
      <c r="AH559" s="526"/>
      <c r="AI559" s="526"/>
      <c r="AJ559" s="526"/>
      <c r="AK559" s="526"/>
      <c r="AL559" s="526"/>
      <c r="AM559" s="526"/>
      <c r="AN559" s="526"/>
      <c r="AO559" s="526"/>
      <c r="AP559" s="526"/>
      <c r="AQ559" s="526"/>
      <c r="AR559" s="526"/>
      <c r="AS559" s="526"/>
      <c r="AT559" s="526"/>
      <c r="AU559" s="526"/>
      <c r="AV559" s="526"/>
      <c r="AW559" s="526"/>
      <c r="AX559" s="526"/>
      <c r="AY559" s="526"/>
      <c r="AZ559" s="526"/>
      <c r="BA559" s="526"/>
      <c r="BB559" s="526"/>
      <c r="BC559" s="526"/>
      <c r="BD559" s="526"/>
      <c r="BE559" s="526"/>
      <c r="BF559" s="526"/>
      <c r="BG559" s="526"/>
      <c r="BH559" s="526"/>
      <c r="BI559" s="526"/>
      <c r="BJ559" s="526"/>
      <c r="BK559" s="526"/>
      <c r="BL559" s="526"/>
      <c r="BM559" s="526"/>
      <c r="BN559" s="526"/>
      <c r="BO559" s="526"/>
      <c r="BP559" s="526"/>
      <c r="BQ559" s="526"/>
      <c r="BR559" s="526"/>
      <c r="BS559" s="526"/>
      <c r="BT559" s="526"/>
      <c r="BU559" s="526"/>
    </row>
    <row r="560">
      <c r="A560" s="522"/>
      <c r="B560" s="523"/>
      <c r="C560" s="523"/>
      <c r="D560" s="524"/>
      <c r="E560" s="524"/>
      <c r="F560" s="524"/>
      <c r="G560" s="524"/>
      <c r="H560" s="525"/>
      <c r="I560" s="544"/>
      <c r="J560" s="523"/>
      <c r="K560" s="523"/>
      <c r="L560" s="523"/>
      <c r="M560" s="524"/>
      <c r="N560" s="524"/>
      <c r="O560" s="524"/>
      <c r="P560" s="524"/>
      <c r="Q560" s="524"/>
      <c r="R560" s="524"/>
      <c r="S560" s="524"/>
      <c r="T560" s="524"/>
      <c r="U560" s="523"/>
      <c r="V560" s="524"/>
      <c r="W560" s="523"/>
      <c r="X560" s="526"/>
      <c r="Y560" s="526"/>
      <c r="Z560" s="526"/>
      <c r="AA560" s="526"/>
      <c r="AB560" s="526"/>
      <c r="AC560" s="526"/>
      <c r="AD560" s="526"/>
      <c r="AE560" s="526"/>
      <c r="AF560" s="526"/>
      <c r="AG560" s="526"/>
      <c r="AH560" s="526"/>
      <c r="AI560" s="526"/>
      <c r="AJ560" s="526"/>
      <c r="AK560" s="526"/>
      <c r="AL560" s="526"/>
      <c r="AM560" s="526"/>
      <c r="AN560" s="526"/>
      <c r="AO560" s="526"/>
      <c r="AP560" s="526"/>
      <c r="AQ560" s="526"/>
      <c r="AR560" s="526"/>
      <c r="AS560" s="526"/>
      <c r="AT560" s="526"/>
      <c r="AU560" s="526"/>
      <c r="AV560" s="526"/>
      <c r="AW560" s="526"/>
      <c r="AX560" s="526"/>
      <c r="AY560" s="526"/>
      <c r="AZ560" s="526"/>
      <c r="BA560" s="526"/>
      <c r="BB560" s="526"/>
      <c r="BC560" s="526"/>
      <c r="BD560" s="526"/>
      <c r="BE560" s="526"/>
      <c r="BF560" s="526"/>
      <c r="BG560" s="526"/>
      <c r="BH560" s="526"/>
      <c r="BI560" s="526"/>
      <c r="BJ560" s="526"/>
      <c r="BK560" s="526"/>
      <c r="BL560" s="526"/>
      <c r="BM560" s="526"/>
      <c r="BN560" s="526"/>
      <c r="BO560" s="526"/>
      <c r="BP560" s="526"/>
      <c r="BQ560" s="526"/>
      <c r="BR560" s="526"/>
      <c r="BS560" s="526"/>
      <c r="BT560" s="526"/>
      <c r="BU560" s="526"/>
    </row>
    <row r="561">
      <c r="A561" s="522"/>
      <c r="B561" s="523"/>
      <c r="C561" s="523"/>
      <c r="D561" s="524"/>
      <c r="E561" s="524"/>
      <c r="F561" s="524"/>
      <c r="G561" s="524"/>
      <c r="H561" s="525"/>
      <c r="I561" s="544"/>
      <c r="J561" s="523"/>
      <c r="K561" s="523"/>
      <c r="L561" s="523"/>
      <c r="M561" s="524"/>
      <c r="N561" s="524"/>
      <c r="O561" s="524"/>
      <c r="P561" s="524"/>
      <c r="Q561" s="524"/>
      <c r="R561" s="524"/>
      <c r="S561" s="524"/>
      <c r="T561" s="524"/>
      <c r="U561" s="523"/>
      <c r="V561" s="524"/>
      <c r="W561" s="523"/>
      <c r="X561" s="526"/>
      <c r="Y561" s="526"/>
      <c r="Z561" s="526"/>
      <c r="AA561" s="526"/>
      <c r="AB561" s="526"/>
      <c r="AC561" s="526"/>
      <c r="AD561" s="526"/>
      <c r="AE561" s="526"/>
      <c r="AF561" s="526"/>
      <c r="AG561" s="526"/>
      <c r="AH561" s="526"/>
      <c r="AI561" s="526"/>
      <c r="AJ561" s="526"/>
      <c r="AK561" s="526"/>
      <c r="AL561" s="526"/>
      <c r="AM561" s="526"/>
      <c r="AN561" s="526"/>
      <c r="AO561" s="526"/>
      <c r="AP561" s="526"/>
      <c r="AQ561" s="526"/>
      <c r="AR561" s="526"/>
      <c r="AS561" s="526"/>
      <c r="AT561" s="526"/>
      <c r="AU561" s="526"/>
      <c r="AV561" s="526"/>
      <c r="AW561" s="526"/>
      <c r="AX561" s="526"/>
      <c r="AY561" s="526"/>
      <c r="AZ561" s="526"/>
      <c r="BA561" s="526"/>
      <c r="BB561" s="526"/>
      <c r="BC561" s="526"/>
      <c r="BD561" s="526"/>
      <c r="BE561" s="526"/>
      <c r="BF561" s="526"/>
      <c r="BG561" s="526"/>
      <c r="BH561" s="526"/>
      <c r="BI561" s="526"/>
      <c r="BJ561" s="526"/>
      <c r="BK561" s="526"/>
      <c r="BL561" s="526"/>
      <c r="BM561" s="526"/>
      <c r="BN561" s="526"/>
      <c r="BO561" s="526"/>
      <c r="BP561" s="526"/>
      <c r="BQ561" s="526"/>
      <c r="BR561" s="526"/>
      <c r="BS561" s="526"/>
      <c r="BT561" s="526"/>
      <c r="BU561" s="526"/>
    </row>
    <row r="562">
      <c r="A562" s="522"/>
      <c r="B562" s="523"/>
      <c r="C562" s="523"/>
      <c r="D562" s="524"/>
      <c r="E562" s="524"/>
      <c r="F562" s="524"/>
      <c r="G562" s="524"/>
      <c r="H562" s="525"/>
      <c r="I562" s="544"/>
      <c r="J562" s="523"/>
      <c r="K562" s="523"/>
      <c r="L562" s="523"/>
      <c r="M562" s="524"/>
      <c r="N562" s="524"/>
      <c r="O562" s="524"/>
      <c r="P562" s="524"/>
      <c r="Q562" s="524"/>
      <c r="R562" s="524"/>
      <c r="S562" s="524"/>
      <c r="T562" s="524"/>
      <c r="U562" s="523"/>
      <c r="V562" s="524"/>
      <c r="W562" s="523"/>
      <c r="X562" s="526"/>
      <c r="Y562" s="526"/>
      <c r="Z562" s="526"/>
      <c r="AA562" s="526"/>
      <c r="AB562" s="526"/>
      <c r="AC562" s="526"/>
      <c r="AD562" s="526"/>
      <c r="AE562" s="526"/>
      <c r="AF562" s="526"/>
      <c r="AG562" s="526"/>
      <c r="AH562" s="526"/>
      <c r="AI562" s="526"/>
      <c r="AJ562" s="526"/>
      <c r="AK562" s="526"/>
      <c r="AL562" s="526"/>
      <c r="AM562" s="526"/>
      <c r="AN562" s="526"/>
      <c r="AO562" s="526"/>
      <c r="AP562" s="526"/>
      <c r="AQ562" s="526"/>
      <c r="AR562" s="526"/>
      <c r="AS562" s="526"/>
      <c r="AT562" s="526"/>
      <c r="AU562" s="526"/>
      <c r="AV562" s="526"/>
      <c r="AW562" s="526"/>
      <c r="AX562" s="526"/>
      <c r="AY562" s="526"/>
      <c r="AZ562" s="526"/>
      <c r="BA562" s="526"/>
      <c r="BB562" s="526"/>
      <c r="BC562" s="526"/>
      <c r="BD562" s="526"/>
      <c r="BE562" s="526"/>
      <c r="BF562" s="526"/>
      <c r="BG562" s="526"/>
      <c r="BH562" s="526"/>
      <c r="BI562" s="526"/>
      <c r="BJ562" s="526"/>
      <c r="BK562" s="526"/>
      <c r="BL562" s="526"/>
      <c r="BM562" s="526"/>
      <c r="BN562" s="526"/>
      <c r="BO562" s="526"/>
      <c r="BP562" s="526"/>
      <c r="BQ562" s="526"/>
      <c r="BR562" s="526"/>
      <c r="BS562" s="526"/>
      <c r="BT562" s="526"/>
      <c r="BU562" s="526"/>
    </row>
    <row r="563">
      <c r="A563" s="522"/>
      <c r="B563" s="523"/>
      <c r="C563" s="523"/>
      <c r="D563" s="524"/>
      <c r="E563" s="524"/>
      <c r="F563" s="524"/>
      <c r="G563" s="524"/>
      <c r="H563" s="525"/>
      <c r="I563" s="544"/>
      <c r="J563" s="523"/>
      <c r="K563" s="523"/>
      <c r="L563" s="523"/>
      <c r="M563" s="524"/>
      <c r="N563" s="524"/>
      <c r="O563" s="524"/>
      <c r="P563" s="524"/>
      <c r="Q563" s="524"/>
      <c r="R563" s="524"/>
      <c r="S563" s="524"/>
      <c r="T563" s="524"/>
      <c r="U563" s="523"/>
      <c r="V563" s="524"/>
      <c r="W563" s="523"/>
      <c r="X563" s="526"/>
      <c r="Y563" s="526"/>
      <c r="Z563" s="526"/>
      <c r="AA563" s="526"/>
      <c r="AB563" s="526"/>
      <c r="AC563" s="526"/>
      <c r="AD563" s="526"/>
      <c r="AE563" s="526"/>
      <c r="AF563" s="526"/>
      <c r="AG563" s="526"/>
      <c r="AH563" s="526"/>
      <c r="AI563" s="526"/>
      <c r="AJ563" s="526"/>
      <c r="AK563" s="526"/>
      <c r="AL563" s="526"/>
      <c r="AM563" s="526"/>
      <c r="AN563" s="526"/>
      <c r="AO563" s="526"/>
      <c r="AP563" s="526"/>
      <c r="AQ563" s="526"/>
      <c r="AR563" s="526"/>
      <c r="AS563" s="526"/>
      <c r="AT563" s="526"/>
      <c r="AU563" s="526"/>
      <c r="AV563" s="526"/>
      <c r="AW563" s="526"/>
      <c r="AX563" s="526"/>
      <c r="AY563" s="526"/>
      <c r="AZ563" s="526"/>
      <c r="BA563" s="526"/>
      <c r="BB563" s="526"/>
      <c r="BC563" s="526"/>
      <c r="BD563" s="526"/>
      <c r="BE563" s="526"/>
      <c r="BF563" s="526"/>
      <c r="BG563" s="526"/>
      <c r="BH563" s="526"/>
      <c r="BI563" s="526"/>
      <c r="BJ563" s="526"/>
      <c r="BK563" s="526"/>
      <c r="BL563" s="526"/>
      <c r="BM563" s="526"/>
      <c r="BN563" s="526"/>
      <c r="BO563" s="526"/>
      <c r="BP563" s="526"/>
      <c r="BQ563" s="526"/>
      <c r="BR563" s="526"/>
      <c r="BS563" s="526"/>
      <c r="BT563" s="526"/>
      <c r="BU563" s="526"/>
    </row>
    <row r="564">
      <c r="A564" s="522"/>
      <c r="B564" s="523"/>
      <c r="C564" s="523"/>
      <c r="D564" s="524"/>
      <c r="E564" s="524"/>
      <c r="F564" s="524"/>
      <c r="G564" s="524"/>
      <c r="H564" s="525"/>
      <c r="I564" s="544"/>
      <c r="J564" s="523"/>
      <c r="K564" s="523"/>
      <c r="L564" s="523"/>
      <c r="M564" s="524"/>
      <c r="N564" s="524"/>
      <c r="O564" s="524"/>
      <c r="P564" s="524"/>
      <c r="Q564" s="524"/>
      <c r="R564" s="524"/>
      <c r="S564" s="524"/>
      <c r="T564" s="524"/>
      <c r="U564" s="523"/>
      <c r="V564" s="524"/>
      <c r="W564" s="523"/>
      <c r="X564" s="526"/>
      <c r="Y564" s="526"/>
      <c r="Z564" s="526"/>
      <c r="AA564" s="526"/>
      <c r="AB564" s="526"/>
      <c r="AC564" s="526"/>
      <c r="AD564" s="526"/>
      <c r="AE564" s="526"/>
      <c r="AF564" s="526"/>
      <c r="AG564" s="526"/>
      <c r="AH564" s="526"/>
      <c r="AI564" s="526"/>
      <c r="AJ564" s="526"/>
      <c r="AK564" s="526"/>
      <c r="AL564" s="526"/>
      <c r="AM564" s="526"/>
      <c r="AN564" s="526"/>
      <c r="AO564" s="526"/>
      <c r="AP564" s="526"/>
      <c r="AQ564" s="526"/>
      <c r="AR564" s="526"/>
      <c r="AS564" s="526"/>
      <c r="AT564" s="526"/>
      <c r="AU564" s="526"/>
      <c r="AV564" s="526"/>
      <c r="AW564" s="526"/>
      <c r="AX564" s="526"/>
      <c r="AY564" s="526"/>
      <c r="AZ564" s="526"/>
      <c r="BA564" s="526"/>
      <c r="BB564" s="526"/>
      <c r="BC564" s="526"/>
      <c r="BD564" s="526"/>
      <c r="BE564" s="526"/>
      <c r="BF564" s="526"/>
      <c r="BG564" s="526"/>
      <c r="BH564" s="526"/>
      <c r="BI564" s="526"/>
      <c r="BJ564" s="526"/>
      <c r="BK564" s="526"/>
      <c r="BL564" s="526"/>
      <c r="BM564" s="526"/>
      <c r="BN564" s="526"/>
      <c r="BO564" s="526"/>
      <c r="BP564" s="526"/>
      <c r="BQ564" s="526"/>
      <c r="BR564" s="526"/>
      <c r="BS564" s="526"/>
      <c r="BT564" s="526"/>
      <c r="BU564" s="526"/>
    </row>
    <row r="565">
      <c r="A565" s="522"/>
      <c r="B565" s="523"/>
      <c r="C565" s="523"/>
      <c r="D565" s="524"/>
      <c r="E565" s="524"/>
      <c r="F565" s="524"/>
      <c r="G565" s="524"/>
      <c r="H565" s="525"/>
      <c r="I565" s="544"/>
      <c r="J565" s="523"/>
      <c r="K565" s="523"/>
      <c r="L565" s="523"/>
      <c r="M565" s="524"/>
      <c r="N565" s="524"/>
      <c r="O565" s="524"/>
      <c r="P565" s="524"/>
      <c r="Q565" s="524"/>
      <c r="R565" s="524"/>
      <c r="S565" s="524"/>
      <c r="T565" s="524"/>
      <c r="U565" s="523"/>
      <c r="V565" s="524"/>
      <c r="W565" s="523"/>
      <c r="X565" s="526"/>
      <c r="Y565" s="526"/>
      <c r="Z565" s="526"/>
      <c r="AA565" s="526"/>
      <c r="AB565" s="526"/>
      <c r="AC565" s="526"/>
      <c r="AD565" s="526"/>
      <c r="AE565" s="526"/>
      <c r="AF565" s="526"/>
      <c r="AG565" s="526"/>
      <c r="AH565" s="526"/>
      <c r="AI565" s="526"/>
      <c r="AJ565" s="526"/>
      <c r="AK565" s="526"/>
      <c r="AL565" s="526"/>
      <c r="AM565" s="526"/>
      <c r="AN565" s="526"/>
      <c r="AO565" s="526"/>
      <c r="AP565" s="526"/>
      <c r="AQ565" s="526"/>
      <c r="AR565" s="526"/>
      <c r="AS565" s="526"/>
      <c r="AT565" s="526"/>
      <c r="AU565" s="526"/>
      <c r="AV565" s="526"/>
      <c r="AW565" s="526"/>
      <c r="AX565" s="526"/>
      <c r="AY565" s="526"/>
      <c r="AZ565" s="526"/>
      <c r="BA565" s="526"/>
      <c r="BB565" s="526"/>
      <c r="BC565" s="526"/>
      <c r="BD565" s="526"/>
      <c r="BE565" s="526"/>
      <c r="BF565" s="526"/>
      <c r="BG565" s="526"/>
      <c r="BH565" s="526"/>
      <c r="BI565" s="526"/>
      <c r="BJ565" s="526"/>
      <c r="BK565" s="526"/>
      <c r="BL565" s="526"/>
      <c r="BM565" s="526"/>
      <c r="BN565" s="526"/>
      <c r="BO565" s="526"/>
      <c r="BP565" s="526"/>
      <c r="BQ565" s="526"/>
      <c r="BR565" s="526"/>
      <c r="BS565" s="526"/>
      <c r="BT565" s="526"/>
      <c r="BU565" s="526"/>
    </row>
    <row r="566">
      <c r="A566" s="522"/>
      <c r="B566" s="523"/>
      <c r="C566" s="523"/>
      <c r="D566" s="524"/>
      <c r="E566" s="524"/>
      <c r="F566" s="524"/>
      <c r="G566" s="524"/>
      <c r="H566" s="525"/>
      <c r="I566" s="544"/>
      <c r="J566" s="523"/>
      <c r="K566" s="523"/>
      <c r="L566" s="523"/>
      <c r="M566" s="524"/>
      <c r="N566" s="524"/>
      <c r="O566" s="524"/>
      <c r="P566" s="524"/>
      <c r="Q566" s="524"/>
      <c r="R566" s="524"/>
      <c r="S566" s="524"/>
      <c r="T566" s="524"/>
      <c r="U566" s="523"/>
      <c r="V566" s="524"/>
      <c r="W566" s="523"/>
      <c r="X566" s="526"/>
      <c r="Y566" s="526"/>
      <c r="Z566" s="526"/>
      <c r="AA566" s="526"/>
      <c r="AB566" s="526"/>
      <c r="AC566" s="526"/>
      <c r="AD566" s="526"/>
      <c r="AE566" s="526"/>
      <c r="AF566" s="526"/>
      <c r="AG566" s="526"/>
      <c r="AH566" s="526"/>
      <c r="AI566" s="526"/>
      <c r="AJ566" s="526"/>
      <c r="AK566" s="526"/>
      <c r="AL566" s="526"/>
      <c r="AM566" s="526"/>
      <c r="AN566" s="526"/>
      <c r="AO566" s="526"/>
      <c r="AP566" s="526"/>
      <c r="AQ566" s="526"/>
      <c r="AR566" s="526"/>
      <c r="AS566" s="526"/>
      <c r="AT566" s="526"/>
      <c r="AU566" s="526"/>
      <c r="AV566" s="526"/>
      <c r="AW566" s="526"/>
      <c r="AX566" s="526"/>
      <c r="AY566" s="526"/>
      <c r="AZ566" s="526"/>
      <c r="BA566" s="526"/>
      <c r="BB566" s="526"/>
      <c r="BC566" s="526"/>
      <c r="BD566" s="526"/>
      <c r="BE566" s="526"/>
      <c r="BF566" s="526"/>
      <c r="BG566" s="526"/>
      <c r="BH566" s="526"/>
      <c r="BI566" s="526"/>
      <c r="BJ566" s="526"/>
      <c r="BK566" s="526"/>
      <c r="BL566" s="526"/>
      <c r="BM566" s="526"/>
      <c r="BN566" s="526"/>
      <c r="BO566" s="526"/>
      <c r="BP566" s="526"/>
      <c r="BQ566" s="526"/>
      <c r="BR566" s="526"/>
      <c r="BS566" s="526"/>
      <c r="BT566" s="526"/>
      <c r="BU566" s="526"/>
    </row>
    <row r="567">
      <c r="A567" s="522"/>
      <c r="B567" s="523"/>
      <c r="C567" s="523"/>
      <c r="D567" s="524"/>
      <c r="E567" s="524"/>
      <c r="F567" s="524"/>
      <c r="G567" s="524"/>
      <c r="H567" s="525"/>
      <c r="I567" s="544"/>
      <c r="J567" s="523"/>
      <c r="K567" s="523"/>
      <c r="L567" s="523"/>
      <c r="M567" s="524"/>
      <c r="N567" s="524"/>
      <c r="O567" s="524"/>
      <c r="P567" s="524"/>
      <c r="Q567" s="524"/>
      <c r="R567" s="524"/>
      <c r="S567" s="524"/>
      <c r="T567" s="524"/>
      <c r="U567" s="523"/>
      <c r="V567" s="524"/>
      <c r="W567" s="523"/>
      <c r="X567" s="526"/>
      <c r="Y567" s="526"/>
      <c r="Z567" s="526"/>
      <c r="AA567" s="526"/>
      <c r="AB567" s="526"/>
      <c r="AC567" s="526"/>
      <c r="AD567" s="526"/>
      <c r="AE567" s="526"/>
      <c r="AF567" s="526"/>
      <c r="AG567" s="526"/>
      <c r="AH567" s="526"/>
      <c r="AI567" s="526"/>
      <c r="AJ567" s="526"/>
      <c r="AK567" s="526"/>
      <c r="AL567" s="526"/>
      <c r="AM567" s="526"/>
      <c r="AN567" s="526"/>
      <c r="AO567" s="526"/>
      <c r="AP567" s="526"/>
      <c r="AQ567" s="526"/>
      <c r="AR567" s="526"/>
      <c r="AS567" s="526"/>
      <c r="AT567" s="526"/>
      <c r="AU567" s="526"/>
      <c r="AV567" s="526"/>
      <c r="AW567" s="526"/>
      <c r="AX567" s="526"/>
      <c r="AY567" s="526"/>
      <c r="AZ567" s="526"/>
      <c r="BA567" s="526"/>
      <c r="BB567" s="526"/>
      <c r="BC567" s="526"/>
      <c r="BD567" s="526"/>
      <c r="BE567" s="526"/>
      <c r="BF567" s="526"/>
      <c r="BG567" s="526"/>
      <c r="BH567" s="526"/>
      <c r="BI567" s="526"/>
      <c r="BJ567" s="526"/>
      <c r="BK567" s="526"/>
      <c r="BL567" s="526"/>
      <c r="BM567" s="526"/>
      <c r="BN567" s="526"/>
      <c r="BO567" s="526"/>
      <c r="BP567" s="526"/>
      <c r="BQ567" s="526"/>
      <c r="BR567" s="526"/>
      <c r="BS567" s="526"/>
      <c r="BT567" s="526"/>
      <c r="BU567" s="526"/>
    </row>
    <row r="568">
      <c r="A568" s="522"/>
      <c r="B568" s="523"/>
      <c r="C568" s="523"/>
      <c r="D568" s="524"/>
      <c r="E568" s="524"/>
      <c r="F568" s="524"/>
      <c r="G568" s="524"/>
      <c r="H568" s="525"/>
      <c r="I568" s="544"/>
      <c r="J568" s="523"/>
      <c r="K568" s="523"/>
      <c r="L568" s="523"/>
      <c r="M568" s="524"/>
      <c r="N568" s="524"/>
      <c r="O568" s="524"/>
      <c r="P568" s="524"/>
      <c r="Q568" s="524"/>
      <c r="R568" s="524"/>
      <c r="S568" s="524"/>
      <c r="T568" s="524"/>
      <c r="U568" s="523"/>
      <c r="V568" s="524"/>
      <c r="W568" s="523"/>
      <c r="X568" s="526"/>
      <c r="Y568" s="526"/>
      <c r="Z568" s="526"/>
      <c r="AA568" s="526"/>
      <c r="AB568" s="526"/>
      <c r="AC568" s="526"/>
      <c r="AD568" s="526"/>
      <c r="AE568" s="526"/>
      <c r="AF568" s="526"/>
      <c r="AG568" s="526"/>
      <c r="AH568" s="526"/>
      <c r="AI568" s="526"/>
      <c r="AJ568" s="526"/>
      <c r="AK568" s="526"/>
      <c r="AL568" s="526"/>
      <c r="AM568" s="526"/>
      <c r="AN568" s="526"/>
      <c r="AO568" s="526"/>
      <c r="AP568" s="526"/>
      <c r="AQ568" s="526"/>
      <c r="AR568" s="526"/>
      <c r="AS568" s="526"/>
      <c r="AT568" s="526"/>
      <c r="AU568" s="526"/>
      <c r="AV568" s="526"/>
      <c r="AW568" s="526"/>
      <c r="AX568" s="526"/>
      <c r="AY568" s="526"/>
      <c r="AZ568" s="526"/>
      <c r="BA568" s="526"/>
      <c r="BB568" s="526"/>
      <c r="BC568" s="526"/>
      <c r="BD568" s="526"/>
      <c r="BE568" s="526"/>
      <c r="BF568" s="526"/>
      <c r="BG568" s="526"/>
      <c r="BH568" s="526"/>
      <c r="BI568" s="526"/>
      <c r="BJ568" s="526"/>
      <c r="BK568" s="526"/>
      <c r="BL568" s="526"/>
      <c r="BM568" s="526"/>
      <c r="BN568" s="526"/>
      <c r="BO568" s="526"/>
      <c r="BP568" s="526"/>
      <c r="BQ568" s="526"/>
      <c r="BR568" s="526"/>
      <c r="BS568" s="526"/>
      <c r="BT568" s="526"/>
      <c r="BU568" s="526"/>
    </row>
    <row r="569">
      <c r="A569" s="522"/>
      <c r="B569" s="523"/>
      <c r="C569" s="523"/>
      <c r="D569" s="524"/>
      <c r="E569" s="524"/>
      <c r="F569" s="524"/>
      <c r="G569" s="524"/>
      <c r="H569" s="525"/>
      <c r="I569" s="544"/>
      <c r="J569" s="523"/>
      <c r="K569" s="523"/>
      <c r="L569" s="523"/>
      <c r="M569" s="524"/>
      <c r="N569" s="524"/>
      <c r="O569" s="524"/>
      <c r="P569" s="524"/>
      <c r="Q569" s="524"/>
      <c r="R569" s="524"/>
      <c r="S569" s="524"/>
      <c r="T569" s="524"/>
      <c r="U569" s="523"/>
      <c r="V569" s="524"/>
      <c r="W569" s="523"/>
      <c r="X569" s="526"/>
      <c r="Y569" s="526"/>
      <c r="Z569" s="526"/>
      <c r="AA569" s="526"/>
      <c r="AB569" s="526"/>
      <c r="AC569" s="526"/>
      <c r="AD569" s="526"/>
      <c r="AE569" s="526"/>
      <c r="AF569" s="526"/>
      <c r="AG569" s="526"/>
      <c r="AH569" s="526"/>
      <c r="AI569" s="526"/>
      <c r="AJ569" s="526"/>
      <c r="AK569" s="526"/>
      <c r="AL569" s="526"/>
      <c r="AM569" s="526"/>
      <c r="AN569" s="526"/>
      <c r="AO569" s="526"/>
      <c r="AP569" s="526"/>
      <c r="AQ569" s="526"/>
      <c r="AR569" s="526"/>
      <c r="AS569" s="526"/>
      <c r="AT569" s="526"/>
      <c r="AU569" s="526"/>
      <c r="AV569" s="526"/>
      <c r="AW569" s="526"/>
      <c r="AX569" s="526"/>
      <c r="AY569" s="526"/>
      <c r="AZ569" s="526"/>
      <c r="BA569" s="526"/>
      <c r="BB569" s="526"/>
      <c r="BC569" s="526"/>
      <c r="BD569" s="526"/>
      <c r="BE569" s="526"/>
      <c r="BF569" s="526"/>
      <c r="BG569" s="526"/>
      <c r="BH569" s="526"/>
      <c r="BI569" s="526"/>
      <c r="BJ569" s="526"/>
      <c r="BK569" s="526"/>
      <c r="BL569" s="526"/>
      <c r="BM569" s="526"/>
      <c r="BN569" s="526"/>
      <c r="BO569" s="526"/>
      <c r="BP569" s="526"/>
      <c r="BQ569" s="526"/>
      <c r="BR569" s="526"/>
      <c r="BS569" s="526"/>
      <c r="BT569" s="526"/>
      <c r="BU569" s="526"/>
    </row>
    <row r="570">
      <c r="A570" s="522"/>
      <c r="B570" s="523"/>
      <c r="C570" s="523"/>
      <c r="D570" s="524"/>
      <c r="E570" s="524"/>
      <c r="F570" s="524"/>
      <c r="G570" s="524"/>
      <c r="H570" s="525"/>
      <c r="I570" s="544"/>
      <c r="J570" s="523"/>
      <c r="K570" s="523"/>
      <c r="L570" s="523"/>
      <c r="M570" s="524"/>
      <c r="N570" s="524"/>
      <c r="O570" s="524"/>
      <c r="P570" s="524"/>
      <c r="Q570" s="524"/>
      <c r="R570" s="524"/>
      <c r="S570" s="524"/>
      <c r="T570" s="524"/>
      <c r="U570" s="523"/>
      <c r="V570" s="524"/>
      <c r="W570" s="523"/>
      <c r="X570" s="526"/>
      <c r="Y570" s="526"/>
      <c r="Z570" s="526"/>
      <c r="AA570" s="526"/>
      <c r="AB570" s="526"/>
      <c r="AC570" s="526"/>
      <c r="AD570" s="526"/>
      <c r="AE570" s="526"/>
      <c r="AF570" s="526"/>
      <c r="AG570" s="526"/>
      <c r="AH570" s="526"/>
      <c r="AI570" s="526"/>
      <c r="AJ570" s="526"/>
      <c r="AK570" s="526"/>
      <c r="AL570" s="526"/>
      <c r="AM570" s="526"/>
      <c r="AN570" s="526"/>
      <c r="AO570" s="526"/>
      <c r="AP570" s="526"/>
      <c r="AQ570" s="526"/>
      <c r="AR570" s="526"/>
      <c r="AS570" s="526"/>
      <c r="AT570" s="526"/>
      <c r="AU570" s="526"/>
      <c r="AV570" s="526"/>
      <c r="AW570" s="526"/>
      <c r="AX570" s="526"/>
      <c r="AY570" s="526"/>
      <c r="AZ570" s="526"/>
      <c r="BA570" s="526"/>
      <c r="BB570" s="526"/>
      <c r="BC570" s="526"/>
      <c r="BD570" s="526"/>
      <c r="BE570" s="526"/>
      <c r="BF570" s="526"/>
      <c r="BG570" s="526"/>
      <c r="BH570" s="526"/>
      <c r="BI570" s="526"/>
      <c r="BJ570" s="526"/>
      <c r="BK570" s="526"/>
      <c r="BL570" s="526"/>
      <c r="BM570" s="526"/>
      <c r="BN570" s="526"/>
      <c r="BO570" s="526"/>
      <c r="BP570" s="526"/>
      <c r="BQ570" s="526"/>
      <c r="BR570" s="526"/>
      <c r="BS570" s="526"/>
      <c r="BT570" s="526"/>
      <c r="BU570" s="526"/>
    </row>
    <row r="571">
      <c r="A571" s="522"/>
      <c r="B571" s="523"/>
      <c r="C571" s="523"/>
      <c r="D571" s="524"/>
      <c r="E571" s="524"/>
      <c r="F571" s="524"/>
      <c r="G571" s="524"/>
      <c r="H571" s="525"/>
      <c r="I571" s="544"/>
      <c r="J571" s="523"/>
      <c r="K571" s="523"/>
      <c r="L571" s="523"/>
      <c r="M571" s="524"/>
      <c r="N571" s="524"/>
      <c r="O571" s="524"/>
      <c r="P571" s="524"/>
      <c r="Q571" s="524"/>
      <c r="R571" s="524"/>
      <c r="S571" s="524"/>
      <c r="T571" s="524"/>
      <c r="U571" s="523"/>
      <c r="V571" s="524"/>
      <c r="W571" s="523"/>
      <c r="X571" s="526"/>
      <c r="Y571" s="526"/>
      <c r="Z571" s="526"/>
      <c r="AA571" s="526"/>
      <c r="AB571" s="526"/>
      <c r="AC571" s="526"/>
      <c r="AD571" s="526"/>
      <c r="AE571" s="526"/>
      <c r="AF571" s="526"/>
      <c r="AG571" s="526"/>
      <c r="AH571" s="526"/>
      <c r="AI571" s="526"/>
      <c r="AJ571" s="526"/>
      <c r="AK571" s="526"/>
      <c r="AL571" s="526"/>
      <c r="AM571" s="526"/>
      <c r="AN571" s="526"/>
      <c r="AO571" s="526"/>
      <c r="AP571" s="526"/>
      <c r="AQ571" s="526"/>
      <c r="AR571" s="526"/>
      <c r="AS571" s="526"/>
      <c r="AT571" s="526"/>
      <c r="AU571" s="526"/>
      <c r="AV571" s="526"/>
      <c r="AW571" s="526"/>
      <c r="AX571" s="526"/>
      <c r="AY571" s="526"/>
      <c r="AZ571" s="526"/>
      <c r="BA571" s="526"/>
      <c r="BB571" s="526"/>
      <c r="BC571" s="526"/>
      <c r="BD571" s="526"/>
      <c r="BE571" s="526"/>
      <c r="BF571" s="526"/>
      <c r="BG571" s="526"/>
      <c r="BH571" s="526"/>
      <c r="BI571" s="526"/>
      <c r="BJ571" s="526"/>
      <c r="BK571" s="526"/>
      <c r="BL571" s="526"/>
      <c r="BM571" s="526"/>
      <c r="BN571" s="526"/>
      <c r="BO571" s="526"/>
      <c r="BP571" s="526"/>
      <c r="BQ571" s="526"/>
      <c r="BR571" s="526"/>
      <c r="BS571" s="526"/>
      <c r="BT571" s="526"/>
      <c r="BU571" s="526"/>
    </row>
    <row r="572">
      <c r="A572" s="522"/>
      <c r="B572" s="523"/>
      <c r="C572" s="523"/>
      <c r="D572" s="524"/>
      <c r="E572" s="524"/>
      <c r="F572" s="524"/>
      <c r="G572" s="524"/>
      <c r="H572" s="525"/>
      <c r="I572" s="544"/>
      <c r="J572" s="523"/>
      <c r="K572" s="523"/>
      <c r="L572" s="523"/>
      <c r="M572" s="524"/>
      <c r="N572" s="524"/>
      <c r="O572" s="524"/>
      <c r="P572" s="524"/>
      <c r="Q572" s="524"/>
      <c r="R572" s="524"/>
      <c r="S572" s="524"/>
      <c r="T572" s="524"/>
      <c r="U572" s="523"/>
      <c r="V572" s="524"/>
      <c r="W572" s="523"/>
      <c r="X572" s="526"/>
      <c r="Y572" s="526"/>
      <c r="Z572" s="526"/>
      <c r="AA572" s="526"/>
      <c r="AB572" s="526"/>
      <c r="AC572" s="526"/>
      <c r="AD572" s="526"/>
      <c r="AE572" s="526"/>
      <c r="AF572" s="526"/>
      <c r="AG572" s="526"/>
      <c r="AH572" s="526"/>
      <c r="AI572" s="526"/>
      <c r="AJ572" s="526"/>
      <c r="AK572" s="526"/>
      <c r="AL572" s="526"/>
      <c r="AM572" s="526"/>
      <c r="AN572" s="526"/>
      <c r="AO572" s="526"/>
      <c r="AP572" s="526"/>
      <c r="AQ572" s="526"/>
      <c r="AR572" s="526"/>
      <c r="AS572" s="526"/>
      <c r="AT572" s="526"/>
      <c r="AU572" s="526"/>
      <c r="AV572" s="526"/>
      <c r="AW572" s="526"/>
      <c r="AX572" s="526"/>
      <c r="AY572" s="526"/>
      <c r="AZ572" s="526"/>
      <c r="BA572" s="526"/>
      <c r="BB572" s="526"/>
      <c r="BC572" s="526"/>
      <c r="BD572" s="526"/>
      <c r="BE572" s="526"/>
      <c r="BF572" s="526"/>
      <c r="BG572" s="526"/>
      <c r="BH572" s="526"/>
      <c r="BI572" s="526"/>
      <c r="BJ572" s="526"/>
      <c r="BK572" s="526"/>
      <c r="BL572" s="526"/>
      <c r="BM572" s="526"/>
      <c r="BN572" s="526"/>
      <c r="BO572" s="526"/>
      <c r="BP572" s="526"/>
      <c r="BQ572" s="526"/>
      <c r="BR572" s="526"/>
      <c r="BS572" s="526"/>
      <c r="BT572" s="526"/>
      <c r="BU572" s="526"/>
    </row>
    <row r="573">
      <c r="A573" s="522"/>
      <c r="B573" s="523"/>
      <c r="C573" s="523"/>
      <c r="D573" s="524"/>
      <c r="E573" s="524"/>
      <c r="F573" s="524"/>
      <c r="G573" s="524"/>
      <c r="H573" s="525"/>
      <c r="I573" s="544"/>
      <c r="J573" s="523"/>
      <c r="K573" s="523"/>
      <c r="L573" s="523"/>
      <c r="M573" s="524"/>
      <c r="N573" s="524"/>
      <c r="O573" s="524"/>
      <c r="P573" s="524"/>
      <c r="Q573" s="524"/>
      <c r="R573" s="524"/>
      <c r="S573" s="524"/>
      <c r="T573" s="524"/>
      <c r="U573" s="523"/>
      <c r="V573" s="524"/>
      <c r="W573" s="523"/>
      <c r="X573" s="526"/>
      <c r="Y573" s="526"/>
      <c r="Z573" s="526"/>
      <c r="AA573" s="526"/>
      <c r="AB573" s="526"/>
      <c r="AC573" s="526"/>
      <c r="AD573" s="526"/>
      <c r="AE573" s="526"/>
      <c r="AF573" s="526"/>
      <c r="AG573" s="526"/>
      <c r="AH573" s="526"/>
      <c r="AI573" s="526"/>
      <c r="AJ573" s="526"/>
      <c r="AK573" s="526"/>
      <c r="AL573" s="526"/>
      <c r="AM573" s="526"/>
      <c r="AN573" s="526"/>
      <c r="AO573" s="526"/>
      <c r="AP573" s="526"/>
      <c r="AQ573" s="526"/>
      <c r="AR573" s="526"/>
      <c r="AS573" s="526"/>
      <c r="AT573" s="526"/>
      <c r="AU573" s="526"/>
      <c r="AV573" s="526"/>
      <c r="AW573" s="526"/>
      <c r="AX573" s="526"/>
      <c r="AY573" s="526"/>
      <c r="AZ573" s="526"/>
      <c r="BA573" s="526"/>
      <c r="BB573" s="526"/>
      <c r="BC573" s="526"/>
      <c r="BD573" s="526"/>
      <c r="BE573" s="526"/>
      <c r="BF573" s="526"/>
      <c r="BG573" s="526"/>
      <c r="BH573" s="526"/>
      <c r="BI573" s="526"/>
      <c r="BJ573" s="526"/>
      <c r="BK573" s="526"/>
      <c r="BL573" s="526"/>
      <c r="BM573" s="526"/>
      <c r="BN573" s="526"/>
      <c r="BO573" s="526"/>
      <c r="BP573" s="526"/>
      <c r="BQ573" s="526"/>
      <c r="BR573" s="526"/>
      <c r="BS573" s="526"/>
      <c r="BT573" s="526"/>
      <c r="BU573" s="526"/>
    </row>
    <row r="574">
      <c r="A574" s="522"/>
      <c r="B574" s="523"/>
      <c r="C574" s="523"/>
      <c r="D574" s="524"/>
      <c r="E574" s="524"/>
      <c r="F574" s="524"/>
      <c r="G574" s="524"/>
      <c r="H574" s="525"/>
      <c r="I574" s="544"/>
      <c r="J574" s="523"/>
      <c r="K574" s="523"/>
      <c r="L574" s="523"/>
      <c r="M574" s="524"/>
      <c r="N574" s="524"/>
      <c r="O574" s="524"/>
      <c r="P574" s="524"/>
      <c r="Q574" s="524"/>
      <c r="R574" s="524"/>
      <c r="S574" s="524"/>
      <c r="T574" s="524"/>
      <c r="U574" s="523"/>
      <c r="V574" s="524"/>
      <c r="W574" s="523"/>
      <c r="X574" s="526"/>
      <c r="Y574" s="526"/>
      <c r="Z574" s="526"/>
      <c r="AA574" s="526"/>
      <c r="AB574" s="526"/>
      <c r="AC574" s="526"/>
      <c r="AD574" s="526"/>
      <c r="AE574" s="526"/>
      <c r="AF574" s="526"/>
      <c r="AG574" s="526"/>
      <c r="AH574" s="526"/>
      <c r="AI574" s="526"/>
      <c r="AJ574" s="526"/>
      <c r="AK574" s="526"/>
      <c r="AL574" s="526"/>
      <c r="AM574" s="526"/>
      <c r="AN574" s="526"/>
      <c r="AO574" s="526"/>
      <c r="AP574" s="526"/>
      <c r="AQ574" s="526"/>
      <c r="AR574" s="526"/>
      <c r="AS574" s="526"/>
      <c r="AT574" s="526"/>
      <c r="AU574" s="526"/>
      <c r="AV574" s="526"/>
      <c r="AW574" s="526"/>
      <c r="AX574" s="526"/>
      <c r="AY574" s="526"/>
      <c r="AZ574" s="526"/>
      <c r="BA574" s="526"/>
      <c r="BB574" s="526"/>
      <c r="BC574" s="526"/>
      <c r="BD574" s="526"/>
      <c r="BE574" s="526"/>
      <c r="BF574" s="526"/>
      <c r="BG574" s="526"/>
      <c r="BH574" s="526"/>
      <c r="BI574" s="526"/>
      <c r="BJ574" s="526"/>
      <c r="BK574" s="526"/>
      <c r="BL574" s="526"/>
      <c r="BM574" s="526"/>
      <c r="BN574" s="526"/>
      <c r="BO574" s="526"/>
      <c r="BP574" s="526"/>
      <c r="BQ574" s="526"/>
      <c r="BR574" s="526"/>
      <c r="BS574" s="526"/>
      <c r="BT574" s="526"/>
      <c r="BU574" s="526"/>
    </row>
    <row r="575">
      <c r="A575" s="522"/>
      <c r="B575" s="523"/>
      <c r="C575" s="523"/>
      <c r="D575" s="524"/>
      <c r="E575" s="524"/>
      <c r="F575" s="524"/>
      <c r="G575" s="524"/>
      <c r="H575" s="525"/>
      <c r="I575" s="544"/>
      <c r="J575" s="523"/>
      <c r="K575" s="523"/>
      <c r="L575" s="523"/>
      <c r="M575" s="524"/>
      <c r="N575" s="524"/>
      <c r="O575" s="524"/>
      <c r="P575" s="524"/>
      <c r="Q575" s="524"/>
      <c r="R575" s="524"/>
      <c r="S575" s="524"/>
      <c r="T575" s="524"/>
      <c r="U575" s="523"/>
      <c r="V575" s="524"/>
      <c r="W575" s="523"/>
      <c r="X575" s="526"/>
      <c r="Y575" s="526"/>
      <c r="Z575" s="526"/>
      <c r="AA575" s="526"/>
      <c r="AB575" s="526"/>
      <c r="AC575" s="526"/>
      <c r="AD575" s="526"/>
      <c r="AE575" s="526"/>
      <c r="AF575" s="526"/>
      <c r="AG575" s="526"/>
      <c r="AH575" s="526"/>
      <c r="AI575" s="526"/>
      <c r="AJ575" s="526"/>
      <c r="AK575" s="526"/>
      <c r="AL575" s="526"/>
      <c r="AM575" s="526"/>
      <c r="AN575" s="526"/>
      <c r="AO575" s="526"/>
      <c r="AP575" s="526"/>
      <c r="AQ575" s="526"/>
      <c r="AR575" s="526"/>
      <c r="AS575" s="526"/>
      <c r="AT575" s="526"/>
      <c r="AU575" s="526"/>
      <c r="AV575" s="526"/>
      <c r="AW575" s="526"/>
      <c r="AX575" s="526"/>
      <c r="AY575" s="526"/>
      <c r="AZ575" s="526"/>
      <c r="BA575" s="526"/>
      <c r="BB575" s="526"/>
      <c r="BC575" s="526"/>
      <c r="BD575" s="526"/>
      <c r="BE575" s="526"/>
      <c r="BF575" s="526"/>
      <c r="BG575" s="526"/>
      <c r="BH575" s="526"/>
      <c r="BI575" s="526"/>
      <c r="BJ575" s="526"/>
      <c r="BK575" s="526"/>
      <c r="BL575" s="526"/>
      <c r="BM575" s="526"/>
      <c r="BN575" s="526"/>
      <c r="BO575" s="526"/>
      <c r="BP575" s="526"/>
      <c r="BQ575" s="526"/>
      <c r="BR575" s="526"/>
      <c r="BS575" s="526"/>
      <c r="BT575" s="526"/>
      <c r="BU575" s="526"/>
    </row>
    <row r="576">
      <c r="A576" s="522"/>
      <c r="B576" s="523"/>
      <c r="C576" s="523"/>
      <c r="D576" s="524"/>
      <c r="E576" s="524"/>
      <c r="F576" s="524"/>
      <c r="G576" s="524"/>
      <c r="H576" s="525"/>
      <c r="I576" s="544"/>
      <c r="J576" s="523"/>
      <c r="K576" s="523"/>
      <c r="L576" s="523"/>
      <c r="M576" s="524"/>
      <c r="N576" s="524"/>
      <c r="O576" s="524"/>
      <c r="P576" s="524"/>
      <c r="Q576" s="524"/>
      <c r="R576" s="524"/>
      <c r="S576" s="524"/>
      <c r="T576" s="524"/>
      <c r="U576" s="523"/>
      <c r="V576" s="524"/>
      <c r="W576" s="523"/>
      <c r="X576" s="526"/>
      <c r="Y576" s="526"/>
      <c r="Z576" s="526"/>
      <c r="AA576" s="526"/>
      <c r="AB576" s="526"/>
      <c r="AC576" s="526"/>
      <c r="AD576" s="526"/>
      <c r="AE576" s="526"/>
      <c r="AF576" s="526"/>
      <c r="AG576" s="526"/>
      <c r="AH576" s="526"/>
      <c r="AI576" s="526"/>
      <c r="AJ576" s="526"/>
      <c r="AK576" s="526"/>
      <c r="AL576" s="526"/>
      <c r="AM576" s="526"/>
      <c r="AN576" s="526"/>
      <c r="AO576" s="526"/>
      <c r="AP576" s="526"/>
      <c r="AQ576" s="526"/>
      <c r="AR576" s="526"/>
      <c r="AS576" s="526"/>
      <c r="AT576" s="526"/>
      <c r="AU576" s="526"/>
      <c r="AV576" s="526"/>
      <c r="AW576" s="526"/>
      <c r="AX576" s="526"/>
      <c r="AY576" s="526"/>
      <c r="AZ576" s="526"/>
      <c r="BA576" s="526"/>
      <c r="BB576" s="526"/>
      <c r="BC576" s="526"/>
      <c r="BD576" s="526"/>
      <c r="BE576" s="526"/>
      <c r="BF576" s="526"/>
      <c r="BG576" s="526"/>
      <c r="BH576" s="526"/>
      <c r="BI576" s="526"/>
      <c r="BJ576" s="526"/>
      <c r="BK576" s="526"/>
      <c r="BL576" s="526"/>
      <c r="BM576" s="526"/>
      <c r="BN576" s="526"/>
      <c r="BO576" s="526"/>
      <c r="BP576" s="526"/>
      <c r="BQ576" s="526"/>
      <c r="BR576" s="526"/>
      <c r="BS576" s="526"/>
      <c r="BT576" s="526"/>
      <c r="BU576" s="526"/>
    </row>
    <row r="577">
      <c r="A577" s="522"/>
      <c r="B577" s="523"/>
      <c r="C577" s="523"/>
      <c r="D577" s="524"/>
      <c r="E577" s="524"/>
      <c r="F577" s="524"/>
      <c r="G577" s="524"/>
      <c r="H577" s="525"/>
      <c r="I577" s="544"/>
      <c r="J577" s="523"/>
      <c r="K577" s="523"/>
      <c r="L577" s="523"/>
      <c r="M577" s="524"/>
      <c r="N577" s="524"/>
      <c r="O577" s="524"/>
      <c r="P577" s="524"/>
      <c r="Q577" s="524"/>
      <c r="R577" s="524"/>
      <c r="S577" s="524"/>
      <c r="T577" s="524"/>
      <c r="U577" s="523"/>
      <c r="V577" s="524"/>
      <c r="W577" s="523"/>
      <c r="X577" s="526"/>
      <c r="Y577" s="526"/>
      <c r="Z577" s="526"/>
      <c r="AA577" s="526"/>
      <c r="AB577" s="526"/>
      <c r="AC577" s="526"/>
      <c r="AD577" s="526"/>
      <c r="AE577" s="526"/>
      <c r="AF577" s="526"/>
      <c r="AG577" s="526"/>
      <c r="AH577" s="526"/>
      <c r="AI577" s="526"/>
      <c r="AJ577" s="526"/>
      <c r="AK577" s="526"/>
      <c r="AL577" s="526"/>
      <c r="AM577" s="526"/>
      <c r="AN577" s="526"/>
      <c r="AO577" s="526"/>
      <c r="AP577" s="526"/>
      <c r="AQ577" s="526"/>
      <c r="AR577" s="526"/>
      <c r="AS577" s="526"/>
      <c r="AT577" s="526"/>
      <c r="AU577" s="526"/>
      <c r="AV577" s="526"/>
      <c r="AW577" s="526"/>
      <c r="AX577" s="526"/>
      <c r="AY577" s="526"/>
      <c r="AZ577" s="526"/>
      <c r="BA577" s="526"/>
      <c r="BB577" s="526"/>
      <c r="BC577" s="526"/>
      <c r="BD577" s="526"/>
      <c r="BE577" s="526"/>
      <c r="BF577" s="526"/>
      <c r="BG577" s="526"/>
      <c r="BH577" s="526"/>
      <c r="BI577" s="526"/>
      <c r="BJ577" s="526"/>
      <c r="BK577" s="526"/>
      <c r="BL577" s="526"/>
      <c r="BM577" s="526"/>
      <c r="BN577" s="526"/>
      <c r="BO577" s="526"/>
      <c r="BP577" s="526"/>
      <c r="BQ577" s="526"/>
      <c r="BR577" s="526"/>
      <c r="BS577" s="526"/>
      <c r="BT577" s="526"/>
      <c r="BU577" s="526"/>
    </row>
    <row r="578">
      <c r="A578" s="522"/>
      <c r="B578" s="523"/>
      <c r="C578" s="523"/>
      <c r="D578" s="524"/>
      <c r="E578" s="524"/>
      <c r="F578" s="524"/>
      <c r="G578" s="524"/>
      <c r="H578" s="525"/>
      <c r="I578" s="544"/>
      <c r="J578" s="523"/>
      <c r="K578" s="523"/>
      <c r="L578" s="523"/>
      <c r="M578" s="524"/>
      <c r="N578" s="524"/>
      <c r="O578" s="524"/>
      <c r="P578" s="524"/>
      <c r="Q578" s="524"/>
      <c r="R578" s="524"/>
      <c r="S578" s="524"/>
      <c r="T578" s="524"/>
      <c r="U578" s="523"/>
      <c r="V578" s="524"/>
      <c r="W578" s="523"/>
      <c r="X578" s="526"/>
      <c r="Y578" s="526"/>
      <c r="Z578" s="526"/>
      <c r="AA578" s="526"/>
      <c r="AB578" s="526"/>
      <c r="AC578" s="526"/>
      <c r="AD578" s="526"/>
      <c r="AE578" s="526"/>
      <c r="AF578" s="526"/>
      <c r="AG578" s="526"/>
      <c r="AH578" s="526"/>
      <c r="AI578" s="526"/>
      <c r="AJ578" s="526"/>
      <c r="AK578" s="526"/>
      <c r="AL578" s="526"/>
      <c r="AM578" s="526"/>
      <c r="AN578" s="526"/>
      <c r="AO578" s="526"/>
      <c r="AP578" s="526"/>
      <c r="AQ578" s="526"/>
      <c r="AR578" s="526"/>
      <c r="AS578" s="526"/>
      <c r="AT578" s="526"/>
      <c r="AU578" s="526"/>
      <c r="AV578" s="526"/>
      <c r="AW578" s="526"/>
      <c r="AX578" s="526"/>
      <c r="AY578" s="526"/>
      <c r="AZ578" s="526"/>
      <c r="BA578" s="526"/>
      <c r="BB578" s="526"/>
      <c r="BC578" s="526"/>
      <c r="BD578" s="526"/>
      <c r="BE578" s="526"/>
      <c r="BF578" s="526"/>
      <c r="BG578" s="526"/>
      <c r="BH578" s="526"/>
      <c r="BI578" s="526"/>
      <c r="BJ578" s="526"/>
      <c r="BK578" s="526"/>
      <c r="BL578" s="526"/>
      <c r="BM578" s="526"/>
      <c r="BN578" s="526"/>
      <c r="BO578" s="526"/>
      <c r="BP578" s="526"/>
      <c r="BQ578" s="526"/>
      <c r="BR578" s="526"/>
      <c r="BS578" s="526"/>
      <c r="BT578" s="526"/>
      <c r="BU578" s="526"/>
    </row>
    <row r="579">
      <c r="A579" s="522"/>
      <c r="B579" s="523"/>
      <c r="C579" s="523"/>
      <c r="D579" s="524"/>
      <c r="E579" s="524"/>
      <c r="F579" s="524"/>
      <c r="G579" s="524"/>
      <c r="H579" s="525"/>
      <c r="I579" s="544"/>
      <c r="J579" s="523"/>
      <c r="K579" s="523"/>
      <c r="L579" s="523"/>
      <c r="M579" s="524"/>
      <c r="N579" s="524"/>
      <c r="O579" s="524"/>
      <c r="P579" s="524"/>
      <c r="Q579" s="524"/>
      <c r="R579" s="524"/>
      <c r="S579" s="524"/>
      <c r="T579" s="524"/>
      <c r="U579" s="523"/>
      <c r="V579" s="524"/>
      <c r="W579" s="523"/>
      <c r="X579" s="526"/>
      <c r="Y579" s="526"/>
      <c r="Z579" s="526"/>
      <c r="AA579" s="526"/>
      <c r="AB579" s="526"/>
      <c r="AC579" s="526"/>
      <c r="AD579" s="526"/>
      <c r="AE579" s="526"/>
      <c r="AF579" s="526"/>
      <c r="AG579" s="526"/>
      <c r="AH579" s="526"/>
      <c r="AI579" s="526"/>
      <c r="AJ579" s="526"/>
      <c r="AK579" s="526"/>
      <c r="AL579" s="526"/>
      <c r="AM579" s="526"/>
      <c r="AN579" s="526"/>
      <c r="AO579" s="526"/>
      <c r="AP579" s="526"/>
      <c r="AQ579" s="526"/>
      <c r="AR579" s="526"/>
      <c r="AS579" s="526"/>
      <c r="AT579" s="526"/>
      <c r="AU579" s="526"/>
      <c r="AV579" s="526"/>
      <c r="AW579" s="526"/>
      <c r="AX579" s="526"/>
      <c r="AY579" s="526"/>
      <c r="AZ579" s="526"/>
      <c r="BA579" s="526"/>
      <c r="BB579" s="526"/>
      <c r="BC579" s="526"/>
      <c r="BD579" s="526"/>
      <c r="BE579" s="526"/>
      <c r="BF579" s="526"/>
      <c r="BG579" s="526"/>
      <c r="BH579" s="526"/>
      <c r="BI579" s="526"/>
      <c r="BJ579" s="526"/>
      <c r="BK579" s="526"/>
      <c r="BL579" s="526"/>
      <c r="BM579" s="526"/>
      <c r="BN579" s="526"/>
      <c r="BO579" s="526"/>
      <c r="BP579" s="526"/>
      <c r="BQ579" s="526"/>
      <c r="BR579" s="526"/>
      <c r="BS579" s="526"/>
      <c r="BT579" s="526"/>
      <c r="BU579" s="526"/>
    </row>
    <row r="580">
      <c r="A580" s="522"/>
      <c r="B580" s="523"/>
      <c r="C580" s="523"/>
      <c r="D580" s="524"/>
      <c r="E580" s="524"/>
      <c r="F580" s="524"/>
      <c r="G580" s="524"/>
      <c r="H580" s="525"/>
      <c r="I580" s="544"/>
      <c r="J580" s="523"/>
      <c r="K580" s="523"/>
      <c r="L580" s="523"/>
      <c r="M580" s="524"/>
      <c r="N580" s="524"/>
      <c r="O580" s="524"/>
      <c r="P580" s="524"/>
      <c r="Q580" s="524"/>
      <c r="R580" s="524"/>
      <c r="S580" s="524"/>
      <c r="T580" s="524"/>
      <c r="U580" s="523"/>
      <c r="V580" s="524"/>
      <c r="W580" s="523"/>
      <c r="X580" s="526"/>
      <c r="Y580" s="526"/>
      <c r="Z580" s="526"/>
      <c r="AA580" s="526"/>
      <c r="AB580" s="526"/>
      <c r="AC580" s="526"/>
      <c r="AD580" s="526"/>
      <c r="AE580" s="526"/>
      <c r="AF580" s="526"/>
      <c r="AG580" s="526"/>
      <c r="AH580" s="526"/>
      <c r="AI580" s="526"/>
      <c r="AJ580" s="526"/>
      <c r="AK580" s="526"/>
      <c r="AL580" s="526"/>
      <c r="AM580" s="526"/>
      <c r="AN580" s="526"/>
      <c r="AO580" s="526"/>
      <c r="AP580" s="526"/>
      <c r="AQ580" s="526"/>
      <c r="AR580" s="526"/>
      <c r="AS580" s="526"/>
      <c r="AT580" s="526"/>
      <c r="AU580" s="526"/>
      <c r="AV580" s="526"/>
      <c r="AW580" s="526"/>
      <c r="AX580" s="526"/>
      <c r="AY580" s="526"/>
      <c r="AZ580" s="526"/>
      <c r="BA580" s="526"/>
      <c r="BB580" s="526"/>
      <c r="BC580" s="526"/>
      <c r="BD580" s="526"/>
      <c r="BE580" s="526"/>
      <c r="BF580" s="526"/>
      <c r="BG580" s="526"/>
      <c r="BH580" s="526"/>
      <c r="BI580" s="526"/>
      <c r="BJ580" s="526"/>
      <c r="BK580" s="526"/>
      <c r="BL580" s="526"/>
      <c r="BM580" s="526"/>
      <c r="BN580" s="526"/>
      <c r="BO580" s="526"/>
      <c r="BP580" s="526"/>
      <c r="BQ580" s="526"/>
      <c r="BR580" s="526"/>
      <c r="BS580" s="526"/>
      <c r="BT580" s="526"/>
      <c r="BU580" s="526"/>
    </row>
    <row r="581">
      <c r="A581" s="522"/>
      <c r="B581" s="523"/>
      <c r="C581" s="523"/>
      <c r="D581" s="524"/>
      <c r="E581" s="524"/>
      <c r="F581" s="524"/>
      <c r="G581" s="524"/>
      <c r="H581" s="525"/>
      <c r="I581" s="544"/>
      <c r="J581" s="523"/>
      <c r="K581" s="523"/>
      <c r="L581" s="523"/>
      <c r="M581" s="524"/>
      <c r="N581" s="524"/>
      <c r="O581" s="524"/>
      <c r="P581" s="524"/>
      <c r="Q581" s="524"/>
      <c r="R581" s="524"/>
      <c r="S581" s="524"/>
      <c r="T581" s="524"/>
      <c r="U581" s="523"/>
      <c r="V581" s="524"/>
      <c r="W581" s="523"/>
      <c r="X581" s="526"/>
      <c r="Y581" s="526"/>
      <c r="Z581" s="526"/>
      <c r="AA581" s="526"/>
      <c r="AB581" s="526"/>
      <c r="AC581" s="526"/>
      <c r="AD581" s="526"/>
      <c r="AE581" s="526"/>
      <c r="AF581" s="526"/>
      <c r="AG581" s="526"/>
      <c r="AH581" s="526"/>
      <c r="AI581" s="526"/>
      <c r="AJ581" s="526"/>
      <c r="AK581" s="526"/>
      <c r="AL581" s="526"/>
      <c r="AM581" s="526"/>
      <c r="AN581" s="526"/>
      <c r="AO581" s="526"/>
      <c r="AP581" s="526"/>
      <c r="AQ581" s="526"/>
      <c r="AR581" s="526"/>
      <c r="AS581" s="526"/>
      <c r="AT581" s="526"/>
      <c r="AU581" s="526"/>
      <c r="AV581" s="526"/>
      <c r="AW581" s="526"/>
      <c r="AX581" s="526"/>
      <c r="AY581" s="526"/>
      <c r="AZ581" s="526"/>
      <c r="BA581" s="526"/>
      <c r="BB581" s="526"/>
      <c r="BC581" s="526"/>
      <c r="BD581" s="526"/>
      <c r="BE581" s="526"/>
      <c r="BF581" s="526"/>
      <c r="BG581" s="526"/>
      <c r="BH581" s="526"/>
      <c r="BI581" s="526"/>
      <c r="BJ581" s="526"/>
      <c r="BK581" s="526"/>
      <c r="BL581" s="526"/>
      <c r="BM581" s="526"/>
      <c r="BN581" s="526"/>
      <c r="BO581" s="526"/>
      <c r="BP581" s="526"/>
      <c r="BQ581" s="526"/>
      <c r="BR581" s="526"/>
      <c r="BS581" s="526"/>
      <c r="BT581" s="526"/>
      <c r="BU581" s="526"/>
    </row>
    <row r="582">
      <c r="A582" s="522"/>
      <c r="B582" s="523"/>
      <c r="C582" s="523"/>
      <c r="D582" s="524"/>
      <c r="E582" s="524"/>
      <c r="F582" s="524"/>
      <c r="G582" s="524"/>
      <c r="H582" s="525"/>
      <c r="I582" s="544"/>
      <c r="J582" s="523"/>
      <c r="K582" s="523"/>
      <c r="L582" s="523"/>
      <c r="M582" s="524"/>
      <c r="N582" s="524"/>
      <c r="O582" s="524"/>
      <c r="P582" s="524"/>
      <c r="Q582" s="524"/>
      <c r="R582" s="524"/>
      <c r="S582" s="524"/>
      <c r="T582" s="524"/>
      <c r="U582" s="523"/>
      <c r="V582" s="524"/>
      <c r="W582" s="523"/>
      <c r="X582" s="526"/>
      <c r="Y582" s="526"/>
      <c r="Z582" s="526"/>
      <c r="AA582" s="526"/>
      <c r="AB582" s="526"/>
      <c r="AC582" s="526"/>
      <c r="AD582" s="526"/>
      <c r="AE582" s="526"/>
      <c r="AF582" s="526"/>
      <c r="AG582" s="526"/>
      <c r="AH582" s="526"/>
      <c r="AI582" s="526"/>
      <c r="AJ582" s="526"/>
      <c r="AK582" s="526"/>
      <c r="AL582" s="526"/>
      <c r="AM582" s="526"/>
      <c r="AN582" s="526"/>
      <c r="AO582" s="526"/>
      <c r="AP582" s="526"/>
      <c r="AQ582" s="526"/>
      <c r="AR582" s="526"/>
      <c r="AS582" s="526"/>
      <c r="AT582" s="526"/>
      <c r="AU582" s="526"/>
      <c r="AV582" s="526"/>
      <c r="AW582" s="526"/>
      <c r="AX582" s="526"/>
      <c r="AY582" s="526"/>
      <c r="AZ582" s="526"/>
      <c r="BA582" s="526"/>
      <c r="BB582" s="526"/>
      <c r="BC582" s="526"/>
      <c r="BD582" s="526"/>
      <c r="BE582" s="526"/>
      <c r="BF582" s="526"/>
      <c r="BG582" s="526"/>
      <c r="BH582" s="526"/>
      <c r="BI582" s="526"/>
      <c r="BJ582" s="526"/>
      <c r="BK582" s="526"/>
      <c r="BL582" s="526"/>
      <c r="BM582" s="526"/>
      <c r="BN582" s="526"/>
      <c r="BO582" s="526"/>
      <c r="BP582" s="526"/>
      <c r="BQ582" s="526"/>
      <c r="BR582" s="526"/>
      <c r="BS582" s="526"/>
      <c r="BT582" s="526"/>
      <c r="BU582" s="526"/>
    </row>
    <row r="583">
      <c r="A583" s="522"/>
      <c r="B583" s="523"/>
      <c r="C583" s="523"/>
      <c r="D583" s="524"/>
      <c r="E583" s="524"/>
      <c r="F583" s="524"/>
      <c r="G583" s="524"/>
      <c r="H583" s="525"/>
      <c r="I583" s="544"/>
      <c r="J583" s="523"/>
      <c r="K583" s="523"/>
      <c r="L583" s="523"/>
      <c r="M583" s="524"/>
      <c r="N583" s="524"/>
      <c r="O583" s="524"/>
      <c r="P583" s="524"/>
      <c r="Q583" s="524"/>
      <c r="R583" s="524"/>
      <c r="S583" s="524"/>
      <c r="T583" s="524"/>
      <c r="U583" s="523"/>
      <c r="V583" s="524"/>
      <c r="W583" s="523"/>
      <c r="X583" s="526"/>
      <c r="Y583" s="526"/>
      <c r="Z583" s="526"/>
      <c r="AA583" s="526"/>
      <c r="AB583" s="526"/>
      <c r="AC583" s="526"/>
      <c r="AD583" s="526"/>
      <c r="AE583" s="526"/>
      <c r="AF583" s="526"/>
      <c r="AG583" s="526"/>
      <c r="AH583" s="526"/>
      <c r="AI583" s="526"/>
      <c r="AJ583" s="526"/>
      <c r="AK583" s="526"/>
      <c r="AL583" s="526"/>
      <c r="AM583" s="526"/>
      <c r="AN583" s="526"/>
      <c r="AO583" s="526"/>
      <c r="AP583" s="526"/>
      <c r="AQ583" s="526"/>
      <c r="AR583" s="526"/>
      <c r="AS583" s="526"/>
      <c r="AT583" s="526"/>
      <c r="AU583" s="526"/>
      <c r="AV583" s="526"/>
      <c r="AW583" s="526"/>
      <c r="AX583" s="526"/>
      <c r="AY583" s="526"/>
      <c r="AZ583" s="526"/>
      <c r="BA583" s="526"/>
      <c r="BB583" s="526"/>
      <c r="BC583" s="526"/>
      <c r="BD583" s="526"/>
      <c r="BE583" s="526"/>
      <c r="BF583" s="526"/>
      <c r="BG583" s="526"/>
      <c r="BH583" s="526"/>
      <c r="BI583" s="526"/>
      <c r="BJ583" s="526"/>
      <c r="BK583" s="526"/>
      <c r="BL583" s="526"/>
      <c r="BM583" s="526"/>
      <c r="BN583" s="526"/>
      <c r="BO583" s="526"/>
      <c r="BP583" s="526"/>
      <c r="BQ583" s="526"/>
      <c r="BR583" s="526"/>
      <c r="BS583" s="526"/>
      <c r="BT583" s="526"/>
      <c r="BU583" s="526"/>
    </row>
    <row r="584">
      <c r="A584" s="522"/>
      <c r="B584" s="523"/>
      <c r="C584" s="523"/>
      <c r="D584" s="524"/>
      <c r="E584" s="524"/>
      <c r="F584" s="524"/>
      <c r="G584" s="524"/>
      <c r="H584" s="525"/>
      <c r="I584" s="544"/>
      <c r="J584" s="523"/>
      <c r="K584" s="523"/>
      <c r="L584" s="523"/>
      <c r="M584" s="524"/>
      <c r="N584" s="524"/>
      <c r="O584" s="524"/>
      <c r="P584" s="524"/>
      <c r="Q584" s="524"/>
      <c r="R584" s="524"/>
      <c r="S584" s="524"/>
      <c r="T584" s="524"/>
      <c r="U584" s="523"/>
      <c r="V584" s="524"/>
      <c r="W584" s="523"/>
      <c r="X584" s="526"/>
      <c r="Y584" s="526"/>
      <c r="Z584" s="526"/>
      <c r="AA584" s="526"/>
      <c r="AB584" s="526"/>
      <c r="AC584" s="526"/>
      <c r="AD584" s="526"/>
      <c r="AE584" s="526"/>
      <c r="AF584" s="526"/>
      <c r="AG584" s="526"/>
      <c r="AH584" s="526"/>
      <c r="AI584" s="526"/>
      <c r="AJ584" s="526"/>
      <c r="AK584" s="526"/>
      <c r="AL584" s="526"/>
      <c r="AM584" s="526"/>
      <c r="AN584" s="526"/>
      <c r="AO584" s="526"/>
      <c r="AP584" s="526"/>
      <c r="AQ584" s="526"/>
      <c r="AR584" s="526"/>
      <c r="AS584" s="526"/>
      <c r="AT584" s="526"/>
      <c r="AU584" s="526"/>
      <c r="AV584" s="526"/>
      <c r="AW584" s="526"/>
      <c r="AX584" s="526"/>
      <c r="AY584" s="526"/>
      <c r="AZ584" s="526"/>
      <c r="BA584" s="526"/>
      <c r="BB584" s="526"/>
      <c r="BC584" s="526"/>
      <c r="BD584" s="526"/>
      <c r="BE584" s="526"/>
      <c r="BF584" s="526"/>
      <c r="BG584" s="526"/>
      <c r="BH584" s="526"/>
      <c r="BI584" s="526"/>
      <c r="BJ584" s="526"/>
      <c r="BK584" s="526"/>
      <c r="BL584" s="526"/>
      <c r="BM584" s="526"/>
      <c r="BN584" s="526"/>
      <c r="BO584" s="526"/>
      <c r="BP584" s="526"/>
      <c r="BQ584" s="526"/>
      <c r="BR584" s="526"/>
      <c r="BS584" s="526"/>
      <c r="BT584" s="526"/>
      <c r="BU584" s="526"/>
    </row>
    <row r="585">
      <c r="A585" s="522"/>
      <c r="B585" s="523"/>
      <c r="C585" s="523"/>
      <c r="D585" s="524"/>
      <c r="E585" s="524"/>
      <c r="F585" s="524"/>
      <c r="G585" s="524"/>
      <c r="H585" s="525"/>
      <c r="I585" s="544"/>
      <c r="J585" s="523"/>
      <c r="K585" s="523"/>
      <c r="L585" s="523"/>
      <c r="M585" s="524"/>
      <c r="N585" s="524"/>
      <c r="O585" s="524"/>
      <c r="P585" s="524"/>
      <c r="Q585" s="524"/>
      <c r="R585" s="524"/>
      <c r="S585" s="524"/>
      <c r="T585" s="524"/>
      <c r="U585" s="523"/>
      <c r="V585" s="524"/>
      <c r="W585" s="523"/>
      <c r="X585" s="526"/>
      <c r="Y585" s="526"/>
      <c r="Z585" s="526"/>
      <c r="AA585" s="526"/>
      <c r="AB585" s="526"/>
      <c r="AC585" s="526"/>
      <c r="AD585" s="526"/>
      <c r="AE585" s="526"/>
      <c r="AF585" s="526"/>
      <c r="AG585" s="526"/>
      <c r="AH585" s="526"/>
      <c r="AI585" s="526"/>
      <c r="AJ585" s="526"/>
      <c r="AK585" s="526"/>
      <c r="AL585" s="526"/>
      <c r="AM585" s="526"/>
      <c r="AN585" s="526"/>
      <c r="AO585" s="526"/>
      <c r="AP585" s="526"/>
      <c r="AQ585" s="526"/>
      <c r="AR585" s="526"/>
      <c r="AS585" s="526"/>
      <c r="AT585" s="526"/>
      <c r="AU585" s="526"/>
      <c r="AV585" s="526"/>
      <c r="AW585" s="526"/>
      <c r="AX585" s="526"/>
      <c r="AY585" s="526"/>
      <c r="AZ585" s="526"/>
      <c r="BA585" s="526"/>
      <c r="BB585" s="526"/>
      <c r="BC585" s="526"/>
      <c r="BD585" s="526"/>
      <c r="BE585" s="526"/>
      <c r="BF585" s="526"/>
      <c r="BG585" s="526"/>
      <c r="BH585" s="526"/>
      <c r="BI585" s="526"/>
      <c r="BJ585" s="526"/>
      <c r="BK585" s="526"/>
      <c r="BL585" s="526"/>
      <c r="BM585" s="526"/>
      <c r="BN585" s="526"/>
      <c r="BO585" s="526"/>
      <c r="BP585" s="526"/>
      <c r="BQ585" s="526"/>
      <c r="BR585" s="526"/>
      <c r="BS585" s="526"/>
      <c r="BT585" s="526"/>
      <c r="BU585" s="526"/>
    </row>
    <row r="586">
      <c r="A586" s="522"/>
      <c r="B586" s="523"/>
      <c r="C586" s="523"/>
      <c r="D586" s="524"/>
      <c r="E586" s="524"/>
      <c r="F586" s="524"/>
      <c r="G586" s="524"/>
      <c r="H586" s="525"/>
      <c r="I586" s="544"/>
      <c r="J586" s="523"/>
      <c r="K586" s="523"/>
      <c r="L586" s="523"/>
      <c r="M586" s="524"/>
      <c r="N586" s="524"/>
      <c r="O586" s="524"/>
      <c r="P586" s="524"/>
      <c r="Q586" s="524"/>
      <c r="R586" s="524"/>
      <c r="S586" s="524"/>
      <c r="T586" s="524"/>
      <c r="U586" s="523"/>
      <c r="V586" s="524"/>
      <c r="W586" s="523"/>
      <c r="X586" s="526"/>
      <c r="Y586" s="526"/>
      <c r="Z586" s="526"/>
      <c r="AA586" s="526"/>
      <c r="AB586" s="526"/>
      <c r="AC586" s="526"/>
      <c r="AD586" s="526"/>
      <c r="AE586" s="526"/>
      <c r="AF586" s="526"/>
      <c r="AG586" s="526"/>
      <c r="AH586" s="526"/>
      <c r="AI586" s="526"/>
      <c r="AJ586" s="526"/>
      <c r="AK586" s="526"/>
      <c r="AL586" s="526"/>
      <c r="AM586" s="526"/>
      <c r="AN586" s="526"/>
      <c r="AO586" s="526"/>
      <c r="AP586" s="526"/>
      <c r="AQ586" s="526"/>
      <c r="AR586" s="526"/>
      <c r="AS586" s="526"/>
      <c r="AT586" s="526"/>
      <c r="AU586" s="526"/>
      <c r="AV586" s="526"/>
      <c r="AW586" s="526"/>
      <c r="AX586" s="526"/>
      <c r="AY586" s="526"/>
      <c r="AZ586" s="526"/>
      <c r="BA586" s="526"/>
      <c r="BB586" s="526"/>
      <c r="BC586" s="526"/>
      <c r="BD586" s="526"/>
      <c r="BE586" s="526"/>
      <c r="BF586" s="526"/>
      <c r="BG586" s="526"/>
      <c r="BH586" s="526"/>
      <c r="BI586" s="526"/>
      <c r="BJ586" s="526"/>
      <c r="BK586" s="526"/>
      <c r="BL586" s="526"/>
      <c r="BM586" s="526"/>
      <c r="BN586" s="526"/>
      <c r="BO586" s="526"/>
      <c r="BP586" s="526"/>
      <c r="BQ586" s="526"/>
      <c r="BR586" s="526"/>
      <c r="BS586" s="526"/>
      <c r="BT586" s="526"/>
      <c r="BU586" s="526"/>
    </row>
    <row r="587">
      <c r="A587" s="522"/>
      <c r="B587" s="523"/>
      <c r="C587" s="523"/>
      <c r="D587" s="524"/>
      <c r="E587" s="524"/>
      <c r="F587" s="524"/>
      <c r="G587" s="524"/>
      <c r="H587" s="525"/>
      <c r="I587" s="544"/>
      <c r="J587" s="523"/>
      <c r="K587" s="523"/>
      <c r="L587" s="523"/>
      <c r="M587" s="524"/>
      <c r="N587" s="524"/>
      <c r="O587" s="524"/>
      <c r="P587" s="524"/>
      <c r="Q587" s="524"/>
      <c r="R587" s="524"/>
      <c r="S587" s="524"/>
      <c r="T587" s="524"/>
      <c r="U587" s="523"/>
      <c r="V587" s="524"/>
      <c r="W587" s="523"/>
      <c r="X587" s="526"/>
      <c r="Y587" s="526"/>
      <c r="Z587" s="526"/>
      <c r="AA587" s="526"/>
      <c r="AB587" s="526"/>
      <c r="AC587" s="526"/>
      <c r="AD587" s="526"/>
      <c r="AE587" s="526"/>
      <c r="AF587" s="526"/>
      <c r="AG587" s="526"/>
      <c r="AH587" s="526"/>
      <c r="AI587" s="526"/>
      <c r="AJ587" s="526"/>
      <c r="AK587" s="526"/>
      <c r="AL587" s="526"/>
      <c r="AM587" s="526"/>
      <c r="AN587" s="526"/>
      <c r="AO587" s="526"/>
      <c r="AP587" s="526"/>
      <c r="AQ587" s="526"/>
      <c r="AR587" s="526"/>
      <c r="AS587" s="526"/>
      <c r="AT587" s="526"/>
      <c r="AU587" s="526"/>
      <c r="AV587" s="526"/>
      <c r="AW587" s="526"/>
      <c r="AX587" s="526"/>
      <c r="AY587" s="526"/>
      <c r="AZ587" s="526"/>
      <c r="BA587" s="526"/>
      <c r="BB587" s="526"/>
      <c r="BC587" s="526"/>
      <c r="BD587" s="526"/>
      <c r="BE587" s="526"/>
      <c r="BF587" s="526"/>
      <c r="BG587" s="526"/>
      <c r="BH587" s="526"/>
      <c r="BI587" s="526"/>
      <c r="BJ587" s="526"/>
      <c r="BK587" s="526"/>
      <c r="BL587" s="526"/>
      <c r="BM587" s="526"/>
      <c r="BN587" s="526"/>
      <c r="BO587" s="526"/>
      <c r="BP587" s="526"/>
      <c r="BQ587" s="526"/>
      <c r="BR587" s="526"/>
      <c r="BS587" s="526"/>
      <c r="BT587" s="526"/>
      <c r="BU587" s="526"/>
    </row>
    <row r="588">
      <c r="A588" s="522"/>
      <c r="B588" s="523"/>
      <c r="C588" s="523"/>
      <c r="D588" s="524"/>
      <c r="E588" s="524"/>
      <c r="F588" s="524"/>
      <c r="G588" s="524"/>
      <c r="H588" s="525"/>
      <c r="I588" s="544"/>
      <c r="J588" s="523"/>
      <c r="K588" s="523"/>
      <c r="L588" s="523"/>
      <c r="M588" s="524"/>
      <c r="N588" s="524"/>
      <c r="O588" s="524"/>
      <c r="P588" s="524"/>
      <c r="Q588" s="524"/>
      <c r="R588" s="524"/>
      <c r="S588" s="524"/>
      <c r="T588" s="524"/>
      <c r="U588" s="523"/>
      <c r="V588" s="524"/>
      <c r="W588" s="523"/>
      <c r="X588" s="526"/>
      <c r="Y588" s="526"/>
      <c r="Z588" s="526"/>
      <c r="AA588" s="526"/>
      <c r="AB588" s="526"/>
      <c r="AC588" s="526"/>
      <c r="AD588" s="526"/>
      <c r="AE588" s="526"/>
      <c r="AF588" s="526"/>
      <c r="AG588" s="526"/>
      <c r="AH588" s="526"/>
      <c r="AI588" s="526"/>
      <c r="AJ588" s="526"/>
      <c r="AK588" s="526"/>
      <c r="AL588" s="526"/>
      <c r="AM588" s="526"/>
      <c r="AN588" s="526"/>
      <c r="AO588" s="526"/>
      <c r="AP588" s="526"/>
      <c r="AQ588" s="526"/>
      <c r="AR588" s="526"/>
      <c r="AS588" s="526"/>
      <c r="AT588" s="526"/>
      <c r="AU588" s="526"/>
      <c r="AV588" s="526"/>
      <c r="AW588" s="526"/>
      <c r="AX588" s="526"/>
      <c r="AY588" s="526"/>
      <c r="AZ588" s="526"/>
      <c r="BA588" s="526"/>
      <c r="BB588" s="526"/>
      <c r="BC588" s="526"/>
      <c r="BD588" s="526"/>
      <c r="BE588" s="526"/>
      <c r="BF588" s="526"/>
      <c r="BG588" s="526"/>
      <c r="BH588" s="526"/>
      <c r="BI588" s="526"/>
      <c r="BJ588" s="526"/>
      <c r="BK588" s="526"/>
      <c r="BL588" s="526"/>
      <c r="BM588" s="526"/>
      <c r="BN588" s="526"/>
      <c r="BO588" s="526"/>
      <c r="BP588" s="526"/>
      <c r="BQ588" s="526"/>
      <c r="BR588" s="526"/>
      <c r="BS588" s="526"/>
      <c r="BT588" s="526"/>
      <c r="BU588" s="526"/>
    </row>
    <row r="589">
      <c r="A589" s="522"/>
      <c r="B589" s="523"/>
      <c r="C589" s="523"/>
      <c r="D589" s="524"/>
      <c r="E589" s="524"/>
      <c r="F589" s="524"/>
      <c r="G589" s="524"/>
      <c r="H589" s="525"/>
      <c r="I589" s="544"/>
      <c r="J589" s="523"/>
      <c r="K589" s="523"/>
      <c r="L589" s="523"/>
      <c r="M589" s="524"/>
      <c r="N589" s="524"/>
      <c r="O589" s="524"/>
      <c r="P589" s="524"/>
      <c r="Q589" s="524"/>
      <c r="R589" s="524"/>
      <c r="S589" s="524"/>
      <c r="T589" s="524"/>
      <c r="U589" s="523"/>
      <c r="V589" s="524"/>
      <c r="W589" s="523"/>
      <c r="X589" s="526"/>
      <c r="Y589" s="526"/>
      <c r="Z589" s="526"/>
      <c r="AA589" s="526"/>
      <c r="AB589" s="526"/>
      <c r="AC589" s="526"/>
      <c r="AD589" s="526"/>
      <c r="AE589" s="526"/>
      <c r="AF589" s="526"/>
      <c r="AG589" s="526"/>
      <c r="AH589" s="526"/>
      <c r="AI589" s="526"/>
      <c r="AJ589" s="526"/>
      <c r="AK589" s="526"/>
      <c r="AL589" s="526"/>
      <c r="AM589" s="526"/>
      <c r="AN589" s="526"/>
      <c r="AO589" s="526"/>
      <c r="AP589" s="526"/>
      <c r="AQ589" s="526"/>
      <c r="AR589" s="526"/>
      <c r="AS589" s="526"/>
      <c r="AT589" s="526"/>
      <c r="AU589" s="526"/>
      <c r="AV589" s="526"/>
      <c r="AW589" s="526"/>
      <c r="AX589" s="526"/>
      <c r="AY589" s="526"/>
      <c r="AZ589" s="526"/>
      <c r="BA589" s="526"/>
      <c r="BB589" s="526"/>
      <c r="BC589" s="526"/>
      <c r="BD589" s="526"/>
      <c r="BE589" s="526"/>
      <c r="BF589" s="526"/>
      <c r="BG589" s="526"/>
      <c r="BH589" s="526"/>
      <c r="BI589" s="526"/>
      <c r="BJ589" s="526"/>
      <c r="BK589" s="526"/>
      <c r="BL589" s="526"/>
      <c r="BM589" s="526"/>
      <c r="BN589" s="526"/>
      <c r="BO589" s="526"/>
      <c r="BP589" s="526"/>
      <c r="BQ589" s="526"/>
      <c r="BR589" s="526"/>
      <c r="BS589" s="526"/>
      <c r="BT589" s="526"/>
      <c r="BU589" s="526"/>
    </row>
    <row r="590">
      <c r="A590" s="522"/>
      <c r="B590" s="523"/>
      <c r="C590" s="523"/>
      <c r="D590" s="524"/>
      <c r="E590" s="524"/>
      <c r="F590" s="524"/>
      <c r="G590" s="524"/>
      <c r="H590" s="525"/>
      <c r="I590" s="544"/>
      <c r="J590" s="523"/>
      <c r="K590" s="523"/>
      <c r="L590" s="523"/>
      <c r="M590" s="524"/>
      <c r="N590" s="524"/>
      <c r="O590" s="524"/>
      <c r="P590" s="524"/>
      <c r="Q590" s="524"/>
      <c r="R590" s="524"/>
      <c r="S590" s="524"/>
      <c r="T590" s="524"/>
      <c r="U590" s="523"/>
      <c r="V590" s="524"/>
      <c r="W590" s="523"/>
      <c r="X590" s="526"/>
      <c r="Y590" s="526"/>
      <c r="Z590" s="526"/>
      <c r="AA590" s="526"/>
      <c r="AB590" s="526"/>
      <c r="AC590" s="526"/>
      <c r="AD590" s="526"/>
      <c r="AE590" s="526"/>
      <c r="AF590" s="526"/>
      <c r="AG590" s="526"/>
      <c r="AH590" s="526"/>
      <c r="AI590" s="526"/>
      <c r="AJ590" s="526"/>
      <c r="AK590" s="526"/>
      <c r="AL590" s="526"/>
      <c r="AM590" s="526"/>
      <c r="AN590" s="526"/>
      <c r="AO590" s="526"/>
      <c r="AP590" s="526"/>
      <c r="AQ590" s="526"/>
      <c r="AR590" s="526"/>
      <c r="AS590" s="526"/>
      <c r="AT590" s="526"/>
      <c r="AU590" s="526"/>
      <c r="AV590" s="526"/>
      <c r="AW590" s="526"/>
      <c r="AX590" s="526"/>
      <c r="AY590" s="526"/>
      <c r="AZ590" s="526"/>
      <c r="BA590" s="526"/>
      <c r="BB590" s="526"/>
      <c r="BC590" s="526"/>
      <c r="BD590" s="526"/>
      <c r="BE590" s="526"/>
      <c r="BF590" s="526"/>
      <c r="BG590" s="526"/>
      <c r="BH590" s="526"/>
      <c r="BI590" s="526"/>
      <c r="BJ590" s="526"/>
      <c r="BK590" s="526"/>
      <c r="BL590" s="526"/>
      <c r="BM590" s="526"/>
      <c r="BN590" s="526"/>
      <c r="BO590" s="526"/>
      <c r="BP590" s="526"/>
      <c r="BQ590" s="526"/>
      <c r="BR590" s="526"/>
      <c r="BS590" s="526"/>
      <c r="BT590" s="526"/>
      <c r="BU590" s="526"/>
    </row>
    <row r="591">
      <c r="A591" s="522"/>
      <c r="B591" s="523"/>
      <c r="C591" s="523"/>
      <c r="D591" s="524"/>
      <c r="E591" s="524"/>
      <c r="F591" s="524"/>
      <c r="G591" s="524"/>
      <c r="H591" s="525"/>
      <c r="I591" s="544"/>
      <c r="J591" s="523"/>
      <c r="K591" s="523"/>
      <c r="L591" s="523"/>
      <c r="M591" s="524"/>
      <c r="N591" s="524"/>
      <c r="O591" s="524"/>
      <c r="P591" s="524"/>
      <c r="Q591" s="524"/>
      <c r="R591" s="524"/>
      <c r="S591" s="524"/>
      <c r="T591" s="524"/>
      <c r="U591" s="523"/>
      <c r="V591" s="524"/>
      <c r="W591" s="523"/>
      <c r="X591" s="526"/>
      <c r="Y591" s="526"/>
      <c r="Z591" s="526"/>
      <c r="AA591" s="526"/>
      <c r="AB591" s="526"/>
      <c r="AC591" s="526"/>
      <c r="AD591" s="526"/>
      <c r="AE591" s="526"/>
      <c r="AF591" s="526"/>
      <c r="AG591" s="526"/>
      <c r="AH591" s="526"/>
      <c r="AI591" s="526"/>
      <c r="AJ591" s="526"/>
      <c r="AK591" s="526"/>
      <c r="AL591" s="526"/>
      <c r="AM591" s="526"/>
      <c r="AN591" s="526"/>
      <c r="AO591" s="526"/>
      <c r="AP591" s="526"/>
      <c r="AQ591" s="526"/>
      <c r="AR591" s="526"/>
      <c r="AS591" s="526"/>
      <c r="AT591" s="526"/>
      <c r="AU591" s="526"/>
      <c r="AV591" s="526"/>
      <c r="AW591" s="526"/>
      <c r="AX591" s="526"/>
      <c r="AY591" s="526"/>
      <c r="AZ591" s="526"/>
      <c r="BA591" s="526"/>
      <c r="BB591" s="526"/>
      <c r="BC591" s="526"/>
      <c r="BD591" s="526"/>
      <c r="BE591" s="526"/>
      <c r="BF591" s="526"/>
      <c r="BG591" s="526"/>
      <c r="BH591" s="526"/>
      <c r="BI591" s="526"/>
      <c r="BJ591" s="526"/>
      <c r="BK591" s="526"/>
      <c r="BL591" s="526"/>
      <c r="BM591" s="526"/>
      <c r="BN591" s="526"/>
      <c r="BO591" s="526"/>
      <c r="BP591" s="526"/>
      <c r="BQ591" s="526"/>
      <c r="BR591" s="526"/>
      <c r="BS591" s="526"/>
      <c r="BT591" s="526"/>
      <c r="BU591" s="526"/>
    </row>
    <row r="592">
      <c r="A592" s="522"/>
      <c r="B592" s="523"/>
      <c r="C592" s="523"/>
      <c r="D592" s="524"/>
      <c r="E592" s="524"/>
      <c r="F592" s="524"/>
      <c r="G592" s="524"/>
      <c r="H592" s="525"/>
      <c r="I592" s="544"/>
      <c r="J592" s="523"/>
      <c r="K592" s="523"/>
      <c r="L592" s="523"/>
      <c r="M592" s="524"/>
      <c r="N592" s="524"/>
      <c r="O592" s="524"/>
      <c r="P592" s="524"/>
      <c r="Q592" s="524"/>
      <c r="R592" s="524"/>
      <c r="S592" s="524"/>
      <c r="T592" s="524"/>
      <c r="U592" s="523"/>
      <c r="V592" s="524"/>
      <c r="W592" s="523"/>
      <c r="X592" s="526"/>
      <c r="Y592" s="526"/>
      <c r="Z592" s="526"/>
      <c r="AA592" s="526"/>
      <c r="AB592" s="526"/>
      <c r="AC592" s="526"/>
      <c r="AD592" s="526"/>
      <c r="AE592" s="526"/>
      <c r="AF592" s="526"/>
      <c r="AG592" s="526"/>
      <c r="AH592" s="526"/>
      <c r="AI592" s="526"/>
      <c r="AJ592" s="526"/>
      <c r="AK592" s="526"/>
      <c r="AL592" s="526"/>
      <c r="AM592" s="526"/>
      <c r="AN592" s="526"/>
      <c r="AO592" s="526"/>
      <c r="AP592" s="526"/>
      <c r="AQ592" s="526"/>
      <c r="AR592" s="526"/>
      <c r="AS592" s="526"/>
      <c r="AT592" s="526"/>
      <c r="AU592" s="526"/>
      <c r="AV592" s="526"/>
      <c r="AW592" s="526"/>
      <c r="AX592" s="526"/>
      <c r="AY592" s="526"/>
      <c r="AZ592" s="526"/>
      <c r="BA592" s="526"/>
      <c r="BB592" s="526"/>
      <c r="BC592" s="526"/>
      <c r="BD592" s="526"/>
      <c r="BE592" s="526"/>
      <c r="BF592" s="526"/>
      <c r="BG592" s="526"/>
      <c r="BH592" s="526"/>
      <c r="BI592" s="526"/>
      <c r="BJ592" s="526"/>
      <c r="BK592" s="526"/>
      <c r="BL592" s="526"/>
      <c r="BM592" s="526"/>
      <c r="BN592" s="526"/>
      <c r="BO592" s="526"/>
      <c r="BP592" s="526"/>
      <c r="BQ592" s="526"/>
      <c r="BR592" s="526"/>
      <c r="BS592" s="526"/>
      <c r="BT592" s="526"/>
      <c r="BU592" s="526"/>
    </row>
    <row r="593">
      <c r="A593" s="522"/>
      <c r="B593" s="523"/>
      <c r="C593" s="523"/>
      <c r="D593" s="524"/>
      <c r="E593" s="524"/>
      <c r="F593" s="524"/>
      <c r="G593" s="524"/>
      <c r="H593" s="525"/>
      <c r="I593" s="544"/>
      <c r="J593" s="523"/>
      <c r="K593" s="523"/>
      <c r="L593" s="523"/>
      <c r="M593" s="524"/>
      <c r="N593" s="524"/>
      <c r="O593" s="524"/>
      <c r="P593" s="524"/>
      <c r="Q593" s="524"/>
      <c r="R593" s="524"/>
      <c r="S593" s="524"/>
      <c r="T593" s="524"/>
      <c r="U593" s="523"/>
      <c r="V593" s="524"/>
      <c r="W593" s="523"/>
      <c r="X593" s="526"/>
      <c r="Y593" s="526"/>
      <c r="Z593" s="526"/>
      <c r="AA593" s="526"/>
      <c r="AB593" s="526"/>
      <c r="AC593" s="526"/>
      <c r="AD593" s="526"/>
      <c r="AE593" s="526"/>
      <c r="AF593" s="526"/>
      <c r="AG593" s="526"/>
      <c r="AH593" s="526"/>
      <c r="AI593" s="526"/>
      <c r="AJ593" s="526"/>
      <c r="AK593" s="526"/>
      <c r="AL593" s="526"/>
      <c r="AM593" s="526"/>
      <c r="AN593" s="526"/>
      <c r="AO593" s="526"/>
      <c r="AP593" s="526"/>
      <c r="AQ593" s="526"/>
      <c r="AR593" s="526"/>
      <c r="AS593" s="526"/>
      <c r="AT593" s="526"/>
      <c r="AU593" s="526"/>
      <c r="AV593" s="526"/>
      <c r="AW593" s="526"/>
      <c r="AX593" s="526"/>
      <c r="AY593" s="526"/>
      <c r="AZ593" s="526"/>
      <c r="BA593" s="526"/>
      <c r="BB593" s="526"/>
      <c r="BC593" s="526"/>
      <c r="BD593" s="526"/>
      <c r="BE593" s="526"/>
      <c r="BF593" s="526"/>
      <c r="BG593" s="526"/>
      <c r="BH593" s="526"/>
      <c r="BI593" s="526"/>
      <c r="BJ593" s="526"/>
      <c r="BK593" s="526"/>
      <c r="BL593" s="526"/>
      <c r="BM593" s="526"/>
      <c r="BN593" s="526"/>
      <c r="BO593" s="526"/>
      <c r="BP593" s="526"/>
      <c r="BQ593" s="526"/>
      <c r="BR593" s="526"/>
      <c r="BS593" s="526"/>
      <c r="BT593" s="526"/>
      <c r="BU593" s="526"/>
    </row>
    <row r="594">
      <c r="A594" s="522"/>
      <c r="B594" s="523"/>
      <c r="C594" s="523"/>
      <c r="D594" s="524"/>
      <c r="E594" s="524"/>
      <c r="F594" s="524"/>
      <c r="G594" s="524"/>
      <c r="H594" s="525"/>
      <c r="I594" s="544"/>
      <c r="J594" s="523"/>
      <c r="K594" s="523"/>
      <c r="L594" s="523"/>
      <c r="M594" s="524"/>
      <c r="N594" s="524"/>
      <c r="O594" s="524"/>
      <c r="P594" s="524"/>
      <c r="Q594" s="524"/>
      <c r="R594" s="524"/>
      <c r="S594" s="524"/>
      <c r="T594" s="524"/>
      <c r="U594" s="523"/>
      <c r="V594" s="524"/>
      <c r="W594" s="523"/>
      <c r="X594" s="526"/>
      <c r="Y594" s="526"/>
      <c r="Z594" s="526"/>
      <c r="AA594" s="526"/>
      <c r="AB594" s="526"/>
      <c r="AC594" s="526"/>
      <c r="AD594" s="526"/>
      <c r="AE594" s="526"/>
      <c r="AF594" s="526"/>
      <c r="AG594" s="526"/>
      <c r="AH594" s="526"/>
      <c r="AI594" s="526"/>
      <c r="AJ594" s="526"/>
      <c r="AK594" s="526"/>
      <c r="AL594" s="526"/>
      <c r="AM594" s="526"/>
      <c r="AN594" s="526"/>
      <c r="AO594" s="526"/>
      <c r="AP594" s="526"/>
      <c r="AQ594" s="526"/>
      <c r="AR594" s="526"/>
      <c r="AS594" s="526"/>
      <c r="AT594" s="526"/>
      <c r="AU594" s="526"/>
      <c r="AV594" s="526"/>
      <c r="AW594" s="526"/>
      <c r="AX594" s="526"/>
      <c r="AY594" s="526"/>
      <c r="AZ594" s="526"/>
      <c r="BA594" s="526"/>
      <c r="BB594" s="526"/>
      <c r="BC594" s="526"/>
      <c r="BD594" s="526"/>
      <c r="BE594" s="526"/>
      <c r="BF594" s="526"/>
      <c r="BG594" s="526"/>
      <c r="BH594" s="526"/>
      <c r="BI594" s="526"/>
      <c r="BJ594" s="526"/>
      <c r="BK594" s="526"/>
      <c r="BL594" s="526"/>
      <c r="BM594" s="526"/>
      <c r="BN594" s="526"/>
      <c r="BO594" s="526"/>
      <c r="BP594" s="526"/>
      <c r="BQ594" s="526"/>
      <c r="BR594" s="526"/>
      <c r="BS594" s="526"/>
      <c r="BT594" s="526"/>
      <c r="BU594" s="526"/>
    </row>
    <row r="595">
      <c r="A595" s="522"/>
      <c r="B595" s="523"/>
      <c r="C595" s="523"/>
      <c r="D595" s="524"/>
      <c r="E595" s="524"/>
      <c r="F595" s="524"/>
      <c r="G595" s="524"/>
      <c r="H595" s="525"/>
      <c r="I595" s="544"/>
      <c r="J595" s="523"/>
      <c r="K595" s="523"/>
      <c r="L595" s="523"/>
      <c r="M595" s="524"/>
      <c r="N595" s="524"/>
      <c r="O595" s="524"/>
      <c r="P595" s="524"/>
      <c r="Q595" s="524"/>
      <c r="R595" s="524"/>
      <c r="S595" s="524"/>
      <c r="T595" s="524"/>
      <c r="U595" s="523"/>
      <c r="V595" s="524"/>
      <c r="W595" s="523"/>
      <c r="X595" s="526"/>
      <c r="Y595" s="526"/>
      <c r="Z595" s="526"/>
      <c r="AA595" s="526"/>
      <c r="AB595" s="526"/>
      <c r="AC595" s="526"/>
      <c r="AD595" s="526"/>
      <c r="AE595" s="526"/>
      <c r="AF595" s="526"/>
      <c r="AG595" s="526"/>
      <c r="AH595" s="526"/>
      <c r="AI595" s="526"/>
      <c r="AJ595" s="526"/>
      <c r="AK595" s="526"/>
      <c r="AL595" s="526"/>
      <c r="AM595" s="526"/>
      <c r="AN595" s="526"/>
      <c r="AO595" s="526"/>
      <c r="AP595" s="526"/>
      <c r="AQ595" s="526"/>
      <c r="AR595" s="526"/>
      <c r="AS595" s="526"/>
      <c r="AT595" s="526"/>
      <c r="AU595" s="526"/>
      <c r="AV595" s="526"/>
      <c r="AW595" s="526"/>
      <c r="AX595" s="526"/>
      <c r="AY595" s="526"/>
      <c r="AZ595" s="526"/>
      <c r="BA595" s="526"/>
      <c r="BB595" s="526"/>
      <c r="BC595" s="526"/>
      <c r="BD595" s="526"/>
      <c r="BE595" s="526"/>
      <c r="BF595" s="526"/>
      <c r="BG595" s="526"/>
      <c r="BH595" s="526"/>
      <c r="BI595" s="526"/>
      <c r="BJ595" s="526"/>
      <c r="BK595" s="526"/>
      <c r="BL595" s="526"/>
      <c r="BM595" s="526"/>
      <c r="BN595" s="526"/>
      <c r="BO595" s="526"/>
      <c r="BP595" s="526"/>
      <c r="BQ595" s="526"/>
      <c r="BR595" s="526"/>
      <c r="BS595" s="526"/>
      <c r="BT595" s="526"/>
      <c r="BU595" s="526"/>
    </row>
    <row r="596">
      <c r="A596" s="522"/>
      <c r="B596" s="523"/>
      <c r="C596" s="523"/>
      <c r="D596" s="524"/>
      <c r="E596" s="524"/>
      <c r="F596" s="524"/>
      <c r="G596" s="524"/>
      <c r="H596" s="525"/>
      <c r="I596" s="544"/>
      <c r="J596" s="523"/>
      <c r="K596" s="523"/>
      <c r="L596" s="523"/>
      <c r="M596" s="524"/>
      <c r="N596" s="524"/>
      <c r="O596" s="524"/>
      <c r="P596" s="524"/>
      <c r="Q596" s="524"/>
      <c r="R596" s="524"/>
      <c r="S596" s="524"/>
      <c r="T596" s="524"/>
      <c r="U596" s="523"/>
      <c r="V596" s="524"/>
      <c r="W596" s="523"/>
      <c r="X596" s="526"/>
      <c r="Y596" s="526"/>
      <c r="Z596" s="526"/>
      <c r="AA596" s="526"/>
      <c r="AB596" s="526"/>
      <c r="AC596" s="526"/>
      <c r="AD596" s="526"/>
      <c r="AE596" s="526"/>
      <c r="AF596" s="526"/>
      <c r="AG596" s="526"/>
      <c r="AH596" s="526"/>
      <c r="AI596" s="526"/>
      <c r="AJ596" s="526"/>
      <c r="AK596" s="526"/>
      <c r="AL596" s="526"/>
      <c r="AM596" s="526"/>
      <c r="AN596" s="526"/>
      <c r="AO596" s="526"/>
      <c r="AP596" s="526"/>
      <c r="AQ596" s="526"/>
      <c r="AR596" s="526"/>
      <c r="AS596" s="526"/>
      <c r="AT596" s="526"/>
      <c r="AU596" s="526"/>
      <c r="AV596" s="526"/>
      <c r="AW596" s="526"/>
      <c r="AX596" s="526"/>
      <c r="AY596" s="526"/>
      <c r="AZ596" s="526"/>
      <c r="BA596" s="526"/>
      <c r="BB596" s="526"/>
      <c r="BC596" s="526"/>
      <c r="BD596" s="526"/>
      <c r="BE596" s="526"/>
      <c r="BF596" s="526"/>
      <c r="BG596" s="526"/>
      <c r="BH596" s="526"/>
      <c r="BI596" s="526"/>
      <c r="BJ596" s="526"/>
      <c r="BK596" s="526"/>
      <c r="BL596" s="526"/>
      <c r="BM596" s="526"/>
      <c r="BN596" s="526"/>
      <c r="BO596" s="526"/>
      <c r="BP596" s="526"/>
      <c r="BQ596" s="526"/>
      <c r="BR596" s="526"/>
      <c r="BS596" s="526"/>
      <c r="BT596" s="526"/>
      <c r="BU596" s="526"/>
    </row>
    <row r="597">
      <c r="A597" s="522"/>
      <c r="B597" s="523"/>
      <c r="C597" s="523"/>
      <c r="D597" s="524"/>
      <c r="E597" s="524"/>
      <c r="F597" s="524"/>
      <c r="G597" s="524"/>
      <c r="H597" s="525"/>
      <c r="I597" s="544"/>
      <c r="J597" s="523"/>
      <c r="K597" s="523"/>
      <c r="L597" s="523"/>
      <c r="M597" s="524"/>
      <c r="N597" s="524"/>
      <c r="O597" s="524"/>
      <c r="P597" s="524"/>
      <c r="Q597" s="524"/>
      <c r="R597" s="524"/>
      <c r="S597" s="524"/>
      <c r="T597" s="524"/>
      <c r="U597" s="523"/>
      <c r="V597" s="524"/>
      <c r="W597" s="523"/>
      <c r="X597" s="526"/>
      <c r="Y597" s="526"/>
      <c r="Z597" s="526"/>
      <c r="AA597" s="526"/>
      <c r="AB597" s="526"/>
      <c r="AC597" s="526"/>
      <c r="AD597" s="526"/>
      <c r="AE597" s="526"/>
      <c r="AF597" s="526"/>
      <c r="AG597" s="526"/>
      <c r="AH597" s="526"/>
      <c r="AI597" s="526"/>
      <c r="AJ597" s="526"/>
      <c r="AK597" s="526"/>
      <c r="AL597" s="526"/>
      <c r="AM597" s="526"/>
      <c r="AN597" s="526"/>
      <c r="AO597" s="526"/>
      <c r="AP597" s="526"/>
      <c r="AQ597" s="526"/>
      <c r="AR597" s="526"/>
      <c r="AS597" s="526"/>
      <c r="AT597" s="526"/>
      <c r="AU597" s="526"/>
      <c r="AV597" s="526"/>
      <c r="AW597" s="526"/>
      <c r="AX597" s="526"/>
      <c r="AY597" s="526"/>
      <c r="AZ597" s="526"/>
      <c r="BA597" s="526"/>
      <c r="BB597" s="526"/>
      <c r="BC597" s="526"/>
      <c r="BD597" s="526"/>
      <c r="BE597" s="526"/>
      <c r="BF597" s="526"/>
      <c r="BG597" s="526"/>
      <c r="BH597" s="526"/>
      <c r="BI597" s="526"/>
      <c r="BJ597" s="526"/>
      <c r="BK597" s="526"/>
      <c r="BL597" s="526"/>
      <c r="BM597" s="526"/>
      <c r="BN597" s="526"/>
      <c r="BO597" s="526"/>
      <c r="BP597" s="526"/>
      <c r="BQ597" s="526"/>
      <c r="BR597" s="526"/>
      <c r="BS597" s="526"/>
      <c r="BT597" s="526"/>
      <c r="BU597" s="526"/>
    </row>
    <row r="598">
      <c r="A598" s="522"/>
      <c r="B598" s="523"/>
      <c r="C598" s="523"/>
      <c r="D598" s="524"/>
      <c r="E598" s="524"/>
      <c r="F598" s="524"/>
      <c r="G598" s="524"/>
      <c r="H598" s="525"/>
      <c r="I598" s="544"/>
      <c r="J598" s="523"/>
      <c r="K598" s="523"/>
      <c r="L598" s="523"/>
      <c r="M598" s="524"/>
      <c r="N598" s="524"/>
      <c r="O598" s="524"/>
      <c r="P598" s="524"/>
      <c r="Q598" s="524"/>
      <c r="R598" s="524"/>
      <c r="S598" s="524"/>
      <c r="T598" s="524"/>
      <c r="U598" s="523"/>
      <c r="V598" s="524"/>
      <c r="W598" s="523"/>
      <c r="X598" s="526"/>
      <c r="Y598" s="526"/>
      <c r="Z598" s="526"/>
      <c r="AA598" s="526"/>
      <c r="AB598" s="526"/>
      <c r="AC598" s="526"/>
      <c r="AD598" s="526"/>
      <c r="AE598" s="526"/>
      <c r="AF598" s="526"/>
      <c r="AG598" s="526"/>
      <c r="AH598" s="526"/>
      <c r="AI598" s="526"/>
      <c r="AJ598" s="526"/>
      <c r="AK598" s="526"/>
      <c r="AL598" s="526"/>
      <c r="AM598" s="526"/>
      <c r="AN598" s="526"/>
      <c r="AO598" s="526"/>
      <c r="AP598" s="526"/>
      <c r="AQ598" s="526"/>
      <c r="AR598" s="526"/>
      <c r="AS598" s="526"/>
      <c r="AT598" s="526"/>
      <c r="AU598" s="526"/>
      <c r="AV598" s="526"/>
      <c r="AW598" s="526"/>
      <c r="AX598" s="526"/>
      <c r="AY598" s="526"/>
      <c r="AZ598" s="526"/>
      <c r="BA598" s="526"/>
      <c r="BB598" s="526"/>
      <c r="BC598" s="526"/>
      <c r="BD598" s="526"/>
      <c r="BE598" s="526"/>
      <c r="BF598" s="526"/>
      <c r="BG598" s="526"/>
      <c r="BH598" s="526"/>
      <c r="BI598" s="526"/>
      <c r="BJ598" s="526"/>
      <c r="BK598" s="526"/>
      <c r="BL598" s="526"/>
      <c r="BM598" s="526"/>
      <c r="BN598" s="526"/>
      <c r="BO598" s="526"/>
      <c r="BP598" s="526"/>
      <c r="BQ598" s="526"/>
      <c r="BR598" s="526"/>
      <c r="BS598" s="526"/>
      <c r="BT598" s="526"/>
      <c r="BU598" s="526"/>
    </row>
    <row r="599">
      <c r="A599" s="522"/>
      <c r="B599" s="523"/>
      <c r="C599" s="523"/>
      <c r="D599" s="524"/>
      <c r="E599" s="524"/>
      <c r="F599" s="524"/>
      <c r="G599" s="524"/>
      <c r="H599" s="525"/>
      <c r="I599" s="544"/>
      <c r="J599" s="523"/>
      <c r="K599" s="523"/>
      <c r="L599" s="523"/>
      <c r="M599" s="524"/>
      <c r="N599" s="524"/>
      <c r="O599" s="524"/>
      <c r="P599" s="524"/>
      <c r="Q599" s="524"/>
      <c r="R599" s="524"/>
      <c r="S599" s="524"/>
      <c r="T599" s="524"/>
      <c r="U599" s="523"/>
      <c r="V599" s="524"/>
      <c r="W599" s="523"/>
      <c r="X599" s="526"/>
      <c r="Y599" s="526"/>
      <c r="Z599" s="526"/>
      <c r="AA599" s="526"/>
      <c r="AB599" s="526"/>
      <c r="AC599" s="526"/>
      <c r="AD599" s="526"/>
      <c r="AE599" s="526"/>
      <c r="AF599" s="526"/>
      <c r="AG599" s="526"/>
      <c r="AH599" s="526"/>
      <c r="AI599" s="526"/>
      <c r="AJ599" s="526"/>
      <c r="AK599" s="526"/>
      <c r="AL599" s="526"/>
      <c r="AM599" s="526"/>
      <c r="AN599" s="526"/>
      <c r="AO599" s="526"/>
      <c r="AP599" s="526"/>
      <c r="AQ599" s="526"/>
      <c r="AR599" s="526"/>
      <c r="AS599" s="526"/>
      <c r="AT599" s="526"/>
      <c r="AU599" s="526"/>
      <c r="AV599" s="526"/>
      <c r="AW599" s="526"/>
      <c r="AX599" s="526"/>
      <c r="AY599" s="526"/>
      <c r="AZ599" s="526"/>
      <c r="BA599" s="526"/>
      <c r="BB599" s="526"/>
      <c r="BC599" s="526"/>
      <c r="BD599" s="526"/>
      <c r="BE599" s="526"/>
      <c r="BF599" s="526"/>
      <c r="BG599" s="526"/>
      <c r="BH599" s="526"/>
      <c r="BI599" s="526"/>
      <c r="BJ599" s="526"/>
      <c r="BK599" s="526"/>
      <c r="BL599" s="526"/>
      <c r="BM599" s="526"/>
      <c r="BN599" s="526"/>
      <c r="BO599" s="526"/>
      <c r="BP599" s="526"/>
      <c r="BQ599" s="526"/>
      <c r="BR599" s="526"/>
      <c r="BS599" s="526"/>
      <c r="BT599" s="526"/>
      <c r="BU599" s="526"/>
    </row>
    <row r="600">
      <c r="A600" s="522"/>
      <c r="B600" s="523"/>
      <c r="C600" s="523"/>
      <c r="D600" s="524"/>
      <c r="E600" s="524"/>
      <c r="F600" s="524"/>
      <c r="G600" s="524"/>
      <c r="H600" s="525"/>
      <c r="I600" s="544"/>
      <c r="J600" s="523"/>
      <c r="K600" s="523"/>
      <c r="L600" s="523"/>
      <c r="M600" s="524"/>
      <c r="N600" s="524"/>
      <c r="O600" s="524"/>
      <c r="P600" s="524"/>
      <c r="Q600" s="524"/>
      <c r="R600" s="524"/>
      <c r="S600" s="524"/>
      <c r="T600" s="524"/>
      <c r="U600" s="523"/>
      <c r="V600" s="524"/>
      <c r="W600" s="523"/>
      <c r="X600" s="526"/>
      <c r="Y600" s="526"/>
      <c r="Z600" s="526"/>
      <c r="AA600" s="526"/>
      <c r="AB600" s="526"/>
      <c r="AC600" s="526"/>
      <c r="AD600" s="526"/>
      <c r="AE600" s="526"/>
      <c r="AF600" s="526"/>
      <c r="AG600" s="526"/>
      <c r="AH600" s="526"/>
      <c r="AI600" s="526"/>
      <c r="AJ600" s="526"/>
      <c r="AK600" s="526"/>
      <c r="AL600" s="526"/>
      <c r="AM600" s="526"/>
      <c r="AN600" s="526"/>
      <c r="AO600" s="526"/>
      <c r="AP600" s="526"/>
      <c r="AQ600" s="526"/>
      <c r="AR600" s="526"/>
      <c r="AS600" s="526"/>
      <c r="AT600" s="526"/>
      <c r="AU600" s="526"/>
      <c r="AV600" s="526"/>
      <c r="AW600" s="526"/>
      <c r="AX600" s="526"/>
      <c r="AY600" s="526"/>
      <c r="AZ600" s="526"/>
      <c r="BA600" s="526"/>
      <c r="BB600" s="526"/>
      <c r="BC600" s="526"/>
      <c r="BD600" s="526"/>
      <c r="BE600" s="526"/>
      <c r="BF600" s="526"/>
      <c r="BG600" s="526"/>
      <c r="BH600" s="526"/>
      <c r="BI600" s="526"/>
      <c r="BJ600" s="526"/>
      <c r="BK600" s="526"/>
      <c r="BL600" s="526"/>
      <c r="BM600" s="526"/>
      <c r="BN600" s="526"/>
      <c r="BO600" s="526"/>
      <c r="BP600" s="526"/>
      <c r="BQ600" s="526"/>
      <c r="BR600" s="526"/>
      <c r="BS600" s="526"/>
      <c r="BT600" s="526"/>
      <c r="BU600" s="526"/>
    </row>
    <row r="601">
      <c r="A601" s="522"/>
      <c r="B601" s="523"/>
      <c r="C601" s="523"/>
      <c r="D601" s="524"/>
      <c r="E601" s="524"/>
      <c r="F601" s="524"/>
      <c r="G601" s="524"/>
      <c r="H601" s="525"/>
      <c r="I601" s="544"/>
      <c r="J601" s="523"/>
      <c r="K601" s="523"/>
      <c r="L601" s="523"/>
      <c r="M601" s="524"/>
      <c r="N601" s="524"/>
      <c r="O601" s="524"/>
      <c r="P601" s="524"/>
      <c r="Q601" s="524"/>
      <c r="R601" s="524"/>
      <c r="S601" s="524"/>
      <c r="T601" s="524"/>
      <c r="U601" s="523"/>
      <c r="V601" s="524"/>
      <c r="W601" s="523"/>
      <c r="X601" s="526"/>
      <c r="Y601" s="526"/>
      <c r="Z601" s="526"/>
      <c r="AA601" s="526"/>
      <c r="AB601" s="526"/>
      <c r="AC601" s="526"/>
      <c r="AD601" s="526"/>
      <c r="AE601" s="526"/>
      <c r="AF601" s="526"/>
      <c r="AG601" s="526"/>
      <c r="AH601" s="526"/>
      <c r="AI601" s="526"/>
      <c r="AJ601" s="526"/>
      <c r="AK601" s="526"/>
      <c r="AL601" s="526"/>
      <c r="AM601" s="526"/>
      <c r="AN601" s="526"/>
      <c r="AO601" s="526"/>
      <c r="AP601" s="526"/>
      <c r="AQ601" s="526"/>
      <c r="AR601" s="526"/>
      <c r="AS601" s="526"/>
      <c r="AT601" s="526"/>
      <c r="AU601" s="526"/>
      <c r="AV601" s="526"/>
      <c r="AW601" s="526"/>
      <c r="AX601" s="526"/>
      <c r="AY601" s="526"/>
      <c r="AZ601" s="526"/>
      <c r="BA601" s="526"/>
      <c r="BB601" s="526"/>
      <c r="BC601" s="526"/>
      <c r="BD601" s="526"/>
      <c r="BE601" s="526"/>
      <c r="BF601" s="526"/>
      <c r="BG601" s="526"/>
      <c r="BH601" s="526"/>
      <c r="BI601" s="526"/>
      <c r="BJ601" s="526"/>
      <c r="BK601" s="526"/>
      <c r="BL601" s="526"/>
      <c r="BM601" s="526"/>
      <c r="BN601" s="526"/>
      <c r="BO601" s="526"/>
      <c r="BP601" s="526"/>
      <c r="BQ601" s="526"/>
      <c r="BR601" s="526"/>
      <c r="BS601" s="526"/>
      <c r="BT601" s="526"/>
      <c r="BU601" s="526"/>
    </row>
    <row r="602">
      <c r="A602" s="522"/>
      <c r="B602" s="523"/>
      <c r="C602" s="523"/>
      <c r="D602" s="524"/>
      <c r="E602" s="524"/>
      <c r="F602" s="524"/>
      <c r="G602" s="524"/>
      <c r="H602" s="525"/>
      <c r="I602" s="544"/>
      <c r="J602" s="523"/>
      <c r="K602" s="523"/>
      <c r="L602" s="523"/>
      <c r="M602" s="524"/>
      <c r="N602" s="524"/>
      <c r="O602" s="524"/>
      <c r="P602" s="524"/>
      <c r="Q602" s="524"/>
      <c r="R602" s="524"/>
      <c r="S602" s="524"/>
      <c r="T602" s="524"/>
      <c r="U602" s="523"/>
      <c r="V602" s="524"/>
      <c r="W602" s="523"/>
      <c r="X602" s="526"/>
      <c r="Y602" s="526"/>
      <c r="Z602" s="526"/>
      <c r="AA602" s="526"/>
      <c r="AB602" s="526"/>
      <c r="AC602" s="526"/>
      <c r="AD602" s="526"/>
      <c r="AE602" s="526"/>
      <c r="AF602" s="526"/>
      <c r="AG602" s="526"/>
      <c r="AH602" s="526"/>
      <c r="AI602" s="526"/>
      <c r="AJ602" s="526"/>
      <c r="AK602" s="526"/>
      <c r="AL602" s="526"/>
      <c r="AM602" s="526"/>
      <c r="AN602" s="526"/>
      <c r="AO602" s="526"/>
      <c r="AP602" s="526"/>
      <c r="AQ602" s="526"/>
      <c r="AR602" s="526"/>
      <c r="AS602" s="526"/>
      <c r="AT602" s="526"/>
      <c r="AU602" s="526"/>
      <c r="AV602" s="526"/>
      <c r="AW602" s="526"/>
      <c r="AX602" s="526"/>
      <c r="AY602" s="526"/>
      <c r="AZ602" s="526"/>
      <c r="BA602" s="526"/>
      <c r="BB602" s="526"/>
      <c r="BC602" s="526"/>
      <c r="BD602" s="526"/>
      <c r="BE602" s="526"/>
      <c r="BF602" s="526"/>
      <c r="BG602" s="526"/>
      <c r="BH602" s="526"/>
      <c r="BI602" s="526"/>
      <c r="BJ602" s="526"/>
      <c r="BK602" s="526"/>
      <c r="BL602" s="526"/>
      <c r="BM602" s="526"/>
      <c r="BN602" s="526"/>
      <c r="BO602" s="526"/>
      <c r="BP602" s="526"/>
      <c r="BQ602" s="526"/>
      <c r="BR602" s="526"/>
      <c r="BS602" s="526"/>
      <c r="BT602" s="526"/>
      <c r="BU602" s="526"/>
    </row>
    <row r="603">
      <c r="A603" s="522"/>
      <c r="B603" s="523"/>
      <c r="C603" s="523"/>
      <c r="D603" s="524"/>
      <c r="E603" s="524"/>
      <c r="F603" s="524"/>
      <c r="G603" s="524"/>
      <c r="H603" s="525"/>
      <c r="I603" s="544"/>
      <c r="J603" s="523"/>
      <c r="K603" s="523"/>
      <c r="L603" s="523"/>
      <c r="M603" s="524"/>
      <c r="N603" s="524"/>
      <c r="O603" s="524"/>
      <c r="P603" s="524"/>
      <c r="Q603" s="524"/>
      <c r="R603" s="524"/>
      <c r="S603" s="524"/>
      <c r="T603" s="524"/>
      <c r="U603" s="523"/>
      <c r="V603" s="524"/>
      <c r="W603" s="523"/>
      <c r="X603" s="526"/>
      <c r="Y603" s="526"/>
      <c r="Z603" s="526"/>
      <c r="AA603" s="526"/>
      <c r="AB603" s="526"/>
      <c r="AC603" s="526"/>
      <c r="AD603" s="526"/>
      <c r="AE603" s="526"/>
      <c r="AF603" s="526"/>
      <c r="AG603" s="526"/>
      <c r="AH603" s="526"/>
      <c r="AI603" s="526"/>
      <c r="AJ603" s="526"/>
      <c r="AK603" s="526"/>
      <c r="AL603" s="526"/>
      <c r="AM603" s="526"/>
      <c r="AN603" s="526"/>
      <c r="AO603" s="526"/>
      <c r="AP603" s="526"/>
      <c r="AQ603" s="526"/>
      <c r="AR603" s="526"/>
      <c r="AS603" s="526"/>
      <c r="AT603" s="526"/>
      <c r="AU603" s="526"/>
      <c r="AV603" s="526"/>
      <c r="AW603" s="526"/>
      <c r="AX603" s="526"/>
      <c r="AY603" s="526"/>
      <c r="AZ603" s="526"/>
      <c r="BA603" s="526"/>
      <c r="BB603" s="526"/>
      <c r="BC603" s="526"/>
      <c r="BD603" s="526"/>
      <c r="BE603" s="526"/>
      <c r="BF603" s="526"/>
      <c r="BG603" s="526"/>
      <c r="BH603" s="526"/>
      <c r="BI603" s="526"/>
      <c r="BJ603" s="526"/>
      <c r="BK603" s="526"/>
      <c r="BL603" s="526"/>
      <c r="BM603" s="526"/>
      <c r="BN603" s="526"/>
      <c r="BO603" s="526"/>
      <c r="BP603" s="526"/>
      <c r="BQ603" s="526"/>
      <c r="BR603" s="526"/>
      <c r="BS603" s="526"/>
      <c r="BT603" s="526"/>
      <c r="BU603" s="526"/>
    </row>
    <row r="604">
      <c r="A604" s="522"/>
      <c r="B604" s="523"/>
      <c r="C604" s="523"/>
      <c r="D604" s="524"/>
      <c r="E604" s="524"/>
      <c r="F604" s="524"/>
      <c r="G604" s="524"/>
      <c r="H604" s="525"/>
      <c r="I604" s="544"/>
      <c r="J604" s="523"/>
      <c r="K604" s="523"/>
      <c r="L604" s="523"/>
      <c r="M604" s="524"/>
      <c r="N604" s="524"/>
      <c r="O604" s="524"/>
      <c r="P604" s="524"/>
      <c r="Q604" s="524"/>
      <c r="R604" s="524"/>
      <c r="S604" s="524"/>
      <c r="T604" s="524"/>
      <c r="U604" s="523"/>
      <c r="V604" s="524"/>
      <c r="W604" s="523"/>
      <c r="X604" s="526"/>
      <c r="Y604" s="526"/>
      <c r="Z604" s="526"/>
      <c r="AA604" s="526"/>
      <c r="AB604" s="526"/>
      <c r="AC604" s="526"/>
      <c r="AD604" s="526"/>
      <c r="AE604" s="526"/>
      <c r="AF604" s="526"/>
      <c r="AG604" s="526"/>
      <c r="AH604" s="526"/>
      <c r="AI604" s="526"/>
      <c r="AJ604" s="526"/>
      <c r="AK604" s="526"/>
      <c r="AL604" s="526"/>
      <c r="AM604" s="526"/>
      <c r="AN604" s="526"/>
      <c r="AO604" s="526"/>
      <c r="AP604" s="526"/>
      <c r="AQ604" s="526"/>
      <c r="AR604" s="526"/>
      <c r="AS604" s="526"/>
      <c r="AT604" s="526"/>
      <c r="AU604" s="526"/>
      <c r="AV604" s="526"/>
      <c r="AW604" s="526"/>
      <c r="AX604" s="526"/>
      <c r="AY604" s="526"/>
      <c r="AZ604" s="526"/>
      <c r="BA604" s="526"/>
      <c r="BB604" s="526"/>
      <c r="BC604" s="526"/>
      <c r="BD604" s="526"/>
      <c r="BE604" s="526"/>
      <c r="BF604" s="526"/>
      <c r="BG604" s="526"/>
      <c r="BH604" s="526"/>
      <c r="BI604" s="526"/>
      <c r="BJ604" s="526"/>
      <c r="BK604" s="526"/>
      <c r="BL604" s="526"/>
      <c r="BM604" s="526"/>
      <c r="BN604" s="526"/>
      <c r="BO604" s="526"/>
      <c r="BP604" s="526"/>
      <c r="BQ604" s="526"/>
      <c r="BR604" s="526"/>
      <c r="BS604" s="526"/>
      <c r="BT604" s="526"/>
      <c r="BU604" s="526"/>
    </row>
    <row r="605">
      <c r="A605" s="522"/>
      <c r="B605" s="523"/>
      <c r="C605" s="523"/>
      <c r="D605" s="524"/>
      <c r="E605" s="524"/>
      <c r="F605" s="524"/>
      <c r="G605" s="524"/>
      <c r="H605" s="525"/>
      <c r="I605" s="544"/>
      <c r="J605" s="523"/>
      <c r="K605" s="523"/>
      <c r="L605" s="523"/>
      <c r="M605" s="524"/>
      <c r="N605" s="524"/>
      <c r="O605" s="524"/>
      <c r="P605" s="524"/>
      <c r="Q605" s="524"/>
      <c r="R605" s="524"/>
      <c r="S605" s="524"/>
      <c r="T605" s="524"/>
      <c r="U605" s="523"/>
      <c r="V605" s="524"/>
      <c r="W605" s="523"/>
      <c r="X605" s="526"/>
      <c r="Y605" s="526"/>
      <c r="Z605" s="526"/>
      <c r="AA605" s="526"/>
      <c r="AB605" s="526"/>
      <c r="AC605" s="526"/>
      <c r="AD605" s="526"/>
      <c r="AE605" s="526"/>
      <c r="AF605" s="526"/>
      <c r="AG605" s="526"/>
      <c r="AH605" s="526"/>
      <c r="AI605" s="526"/>
      <c r="AJ605" s="526"/>
      <c r="AK605" s="526"/>
      <c r="AL605" s="526"/>
      <c r="AM605" s="526"/>
      <c r="AN605" s="526"/>
      <c r="AO605" s="526"/>
      <c r="AP605" s="526"/>
      <c r="AQ605" s="526"/>
      <c r="AR605" s="526"/>
      <c r="AS605" s="526"/>
      <c r="AT605" s="526"/>
      <c r="AU605" s="526"/>
      <c r="AV605" s="526"/>
      <c r="AW605" s="526"/>
      <c r="AX605" s="526"/>
      <c r="AY605" s="526"/>
      <c r="AZ605" s="526"/>
      <c r="BA605" s="526"/>
      <c r="BB605" s="526"/>
      <c r="BC605" s="526"/>
      <c r="BD605" s="526"/>
      <c r="BE605" s="526"/>
      <c r="BF605" s="526"/>
      <c r="BG605" s="526"/>
      <c r="BH605" s="526"/>
      <c r="BI605" s="526"/>
      <c r="BJ605" s="526"/>
      <c r="BK605" s="526"/>
      <c r="BL605" s="526"/>
      <c r="BM605" s="526"/>
      <c r="BN605" s="526"/>
      <c r="BO605" s="526"/>
      <c r="BP605" s="526"/>
      <c r="BQ605" s="526"/>
      <c r="BR605" s="526"/>
      <c r="BS605" s="526"/>
      <c r="BT605" s="526"/>
      <c r="BU605" s="526"/>
    </row>
    <row r="606">
      <c r="A606" s="522"/>
      <c r="B606" s="523"/>
      <c r="C606" s="523"/>
      <c r="D606" s="524"/>
      <c r="E606" s="524"/>
      <c r="F606" s="524"/>
      <c r="G606" s="524"/>
      <c r="H606" s="525"/>
      <c r="I606" s="544"/>
      <c r="J606" s="523"/>
      <c r="K606" s="523"/>
      <c r="L606" s="523"/>
      <c r="M606" s="524"/>
      <c r="N606" s="524"/>
      <c r="O606" s="524"/>
      <c r="P606" s="524"/>
      <c r="Q606" s="524"/>
      <c r="R606" s="524"/>
      <c r="S606" s="524"/>
      <c r="T606" s="524"/>
      <c r="U606" s="523"/>
      <c r="V606" s="524"/>
      <c r="W606" s="523"/>
      <c r="X606" s="526"/>
      <c r="Y606" s="526"/>
      <c r="Z606" s="526"/>
      <c r="AA606" s="526"/>
      <c r="AB606" s="526"/>
      <c r="AC606" s="526"/>
      <c r="AD606" s="526"/>
      <c r="AE606" s="526"/>
      <c r="AF606" s="526"/>
      <c r="AG606" s="526"/>
      <c r="AH606" s="526"/>
      <c r="AI606" s="526"/>
      <c r="AJ606" s="526"/>
      <c r="AK606" s="526"/>
      <c r="AL606" s="526"/>
      <c r="AM606" s="526"/>
      <c r="AN606" s="526"/>
      <c r="AO606" s="526"/>
      <c r="AP606" s="526"/>
      <c r="AQ606" s="526"/>
      <c r="AR606" s="526"/>
      <c r="AS606" s="526"/>
      <c r="AT606" s="526"/>
      <c r="AU606" s="526"/>
      <c r="AV606" s="526"/>
      <c r="AW606" s="526"/>
      <c r="AX606" s="526"/>
      <c r="AY606" s="526"/>
      <c r="AZ606" s="526"/>
      <c r="BA606" s="526"/>
      <c r="BB606" s="526"/>
      <c r="BC606" s="526"/>
      <c r="BD606" s="526"/>
      <c r="BE606" s="526"/>
      <c r="BF606" s="526"/>
      <c r="BG606" s="526"/>
      <c r="BH606" s="526"/>
      <c r="BI606" s="526"/>
      <c r="BJ606" s="526"/>
      <c r="BK606" s="526"/>
      <c r="BL606" s="526"/>
      <c r="BM606" s="526"/>
      <c r="BN606" s="526"/>
      <c r="BO606" s="526"/>
      <c r="BP606" s="526"/>
      <c r="BQ606" s="526"/>
      <c r="BR606" s="526"/>
      <c r="BS606" s="526"/>
      <c r="BT606" s="526"/>
      <c r="BU606" s="526"/>
    </row>
    <row r="607">
      <c r="A607" s="522"/>
      <c r="B607" s="523"/>
      <c r="C607" s="523"/>
      <c r="D607" s="524"/>
      <c r="E607" s="524"/>
      <c r="F607" s="524"/>
      <c r="G607" s="524"/>
      <c r="H607" s="525"/>
      <c r="I607" s="544"/>
      <c r="J607" s="523"/>
      <c r="K607" s="523"/>
      <c r="L607" s="523"/>
      <c r="M607" s="524"/>
      <c r="N607" s="524"/>
      <c r="O607" s="524"/>
      <c r="P607" s="524"/>
      <c r="Q607" s="524"/>
      <c r="R607" s="524"/>
      <c r="S607" s="524"/>
      <c r="T607" s="524"/>
      <c r="U607" s="523"/>
      <c r="V607" s="524"/>
      <c r="W607" s="523"/>
      <c r="X607" s="526"/>
      <c r="Y607" s="526"/>
      <c r="Z607" s="526"/>
      <c r="AA607" s="526"/>
      <c r="AB607" s="526"/>
      <c r="AC607" s="526"/>
      <c r="AD607" s="526"/>
      <c r="AE607" s="526"/>
      <c r="AF607" s="526"/>
      <c r="AG607" s="526"/>
      <c r="AH607" s="526"/>
      <c r="AI607" s="526"/>
      <c r="AJ607" s="526"/>
      <c r="AK607" s="526"/>
      <c r="AL607" s="526"/>
      <c r="AM607" s="526"/>
      <c r="AN607" s="526"/>
      <c r="AO607" s="526"/>
      <c r="AP607" s="526"/>
      <c r="AQ607" s="526"/>
      <c r="AR607" s="526"/>
      <c r="AS607" s="526"/>
      <c r="AT607" s="526"/>
      <c r="AU607" s="526"/>
      <c r="AV607" s="526"/>
      <c r="AW607" s="526"/>
      <c r="AX607" s="526"/>
      <c r="AY607" s="526"/>
      <c r="AZ607" s="526"/>
      <c r="BA607" s="526"/>
      <c r="BB607" s="526"/>
      <c r="BC607" s="526"/>
      <c r="BD607" s="526"/>
      <c r="BE607" s="526"/>
      <c r="BF607" s="526"/>
      <c r="BG607" s="526"/>
      <c r="BH607" s="526"/>
      <c r="BI607" s="526"/>
      <c r="BJ607" s="526"/>
      <c r="BK607" s="526"/>
      <c r="BL607" s="526"/>
      <c r="BM607" s="526"/>
      <c r="BN607" s="526"/>
      <c r="BO607" s="526"/>
      <c r="BP607" s="526"/>
      <c r="BQ607" s="526"/>
      <c r="BR607" s="526"/>
      <c r="BS607" s="526"/>
      <c r="BT607" s="526"/>
      <c r="BU607" s="526"/>
    </row>
    <row r="608">
      <c r="A608" s="522"/>
      <c r="B608" s="523"/>
      <c r="C608" s="523"/>
      <c r="D608" s="524"/>
      <c r="E608" s="524"/>
      <c r="F608" s="524"/>
      <c r="G608" s="524"/>
      <c r="H608" s="525"/>
      <c r="I608" s="544"/>
      <c r="J608" s="523"/>
      <c r="K608" s="523"/>
      <c r="L608" s="523"/>
      <c r="M608" s="524"/>
      <c r="N608" s="524"/>
      <c r="O608" s="524"/>
      <c r="P608" s="524"/>
      <c r="Q608" s="524"/>
      <c r="R608" s="524"/>
      <c r="S608" s="524"/>
      <c r="T608" s="524"/>
      <c r="U608" s="523"/>
      <c r="V608" s="524"/>
      <c r="W608" s="523"/>
      <c r="X608" s="526"/>
      <c r="Y608" s="526"/>
      <c r="Z608" s="526"/>
      <c r="AA608" s="526"/>
      <c r="AB608" s="526"/>
      <c r="AC608" s="526"/>
      <c r="AD608" s="526"/>
      <c r="AE608" s="526"/>
      <c r="AF608" s="526"/>
      <c r="AG608" s="526"/>
      <c r="AH608" s="526"/>
      <c r="AI608" s="526"/>
      <c r="AJ608" s="526"/>
      <c r="AK608" s="526"/>
      <c r="AL608" s="526"/>
      <c r="AM608" s="526"/>
      <c r="AN608" s="526"/>
      <c r="AO608" s="526"/>
      <c r="AP608" s="526"/>
      <c r="AQ608" s="526"/>
      <c r="AR608" s="526"/>
      <c r="AS608" s="526"/>
      <c r="AT608" s="526"/>
      <c r="AU608" s="526"/>
      <c r="AV608" s="526"/>
      <c r="AW608" s="526"/>
      <c r="AX608" s="526"/>
      <c r="AY608" s="526"/>
      <c r="AZ608" s="526"/>
      <c r="BA608" s="526"/>
      <c r="BB608" s="526"/>
      <c r="BC608" s="526"/>
      <c r="BD608" s="526"/>
      <c r="BE608" s="526"/>
      <c r="BF608" s="526"/>
      <c r="BG608" s="526"/>
      <c r="BH608" s="526"/>
      <c r="BI608" s="526"/>
      <c r="BJ608" s="526"/>
      <c r="BK608" s="526"/>
      <c r="BL608" s="526"/>
      <c r="BM608" s="526"/>
      <c r="BN608" s="526"/>
      <c r="BO608" s="526"/>
      <c r="BP608" s="526"/>
      <c r="BQ608" s="526"/>
      <c r="BR608" s="526"/>
      <c r="BS608" s="526"/>
      <c r="BT608" s="526"/>
      <c r="BU608" s="526"/>
    </row>
    <row r="609">
      <c r="A609" s="522"/>
      <c r="B609" s="523"/>
      <c r="C609" s="523"/>
      <c r="D609" s="524"/>
      <c r="E609" s="524"/>
      <c r="F609" s="524"/>
      <c r="G609" s="524"/>
      <c r="H609" s="525"/>
      <c r="I609" s="544"/>
      <c r="J609" s="523"/>
      <c r="K609" s="523"/>
      <c r="L609" s="523"/>
      <c r="M609" s="524"/>
      <c r="N609" s="524"/>
      <c r="O609" s="524"/>
      <c r="P609" s="524"/>
      <c r="Q609" s="524"/>
      <c r="R609" s="524"/>
      <c r="S609" s="524"/>
      <c r="T609" s="524"/>
      <c r="U609" s="523"/>
      <c r="V609" s="524"/>
      <c r="W609" s="523"/>
      <c r="X609" s="526"/>
      <c r="Y609" s="526"/>
      <c r="Z609" s="526"/>
      <c r="AA609" s="526"/>
      <c r="AB609" s="526"/>
      <c r="AC609" s="526"/>
      <c r="AD609" s="526"/>
      <c r="AE609" s="526"/>
      <c r="AF609" s="526"/>
      <c r="AG609" s="526"/>
      <c r="AH609" s="526"/>
      <c r="AI609" s="526"/>
      <c r="AJ609" s="526"/>
      <c r="AK609" s="526"/>
      <c r="AL609" s="526"/>
      <c r="AM609" s="526"/>
      <c r="AN609" s="526"/>
      <c r="AO609" s="526"/>
      <c r="AP609" s="526"/>
      <c r="AQ609" s="526"/>
      <c r="AR609" s="526"/>
      <c r="AS609" s="526"/>
      <c r="AT609" s="526"/>
      <c r="AU609" s="526"/>
      <c r="AV609" s="526"/>
      <c r="AW609" s="526"/>
      <c r="AX609" s="526"/>
      <c r="AY609" s="526"/>
      <c r="AZ609" s="526"/>
      <c r="BA609" s="526"/>
      <c r="BB609" s="526"/>
      <c r="BC609" s="526"/>
      <c r="BD609" s="526"/>
      <c r="BE609" s="526"/>
      <c r="BF609" s="526"/>
      <c r="BG609" s="526"/>
      <c r="BH609" s="526"/>
      <c r="BI609" s="526"/>
      <c r="BJ609" s="526"/>
      <c r="BK609" s="526"/>
      <c r="BL609" s="526"/>
      <c r="BM609" s="526"/>
      <c r="BN609" s="526"/>
      <c r="BO609" s="526"/>
      <c r="BP609" s="526"/>
      <c r="BQ609" s="526"/>
      <c r="BR609" s="526"/>
      <c r="BS609" s="526"/>
      <c r="BT609" s="526"/>
      <c r="BU609" s="526"/>
    </row>
    <row r="610">
      <c r="A610" s="522"/>
      <c r="B610" s="523"/>
      <c r="C610" s="523"/>
      <c r="D610" s="524"/>
      <c r="E610" s="524"/>
      <c r="F610" s="524"/>
      <c r="G610" s="524"/>
      <c r="H610" s="525"/>
      <c r="I610" s="544"/>
      <c r="J610" s="523"/>
      <c r="K610" s="523"/>
      <c r="L610" s="523"/>
      <c r="M610" s="524"/>
      <c r="N610" s="524"/>
      <c r="O610" s="524"/>
      <c r="P610" s="524"/>
      <c r="Q610" s="524"/>
      <c r="R610" s="524"/>
      <c r="S610" s="524"/>
      <c r="T610" s="524"/>
      <c r="U610" s="523"/>
      <c r="V610" s="524"/>
      <c r="W610" s="523"/>
      <c r="X610" s="526"/>
      <c r="Y610" s="526"/>
      <c r="Z610" s="526"/>
      <c r="AA610" s="526"/>
      <c r="AB610" s="526"/>
      <c r="AC610" s="526"/>
      <c r="AD610" s="526"/>
      <c r="AE610" s="526"/>
      <c r="AF610" s="526"/>
      <c r="AG610" s="526"/>
      <c r="AH610" s="526"/>
      <c r="AI610" s="526"/>
      <c r="AJ610" s="526"/>
      <c r="AK610" s="526"/>
      <c r="AL610" s="526"/>
      <c r="AM610" s="526"/>
      <c r="AN610" s="526"/>
      <c r="AO610" s="526"/>
      <c r="AP610" s="526"/>
      <c r="AQ610" s="526"/>
      <c r="AR610" s="526"/>
      <c r="AS610" s="526"/>
      <c r="AT610" s="526"/>
      <c r="AU610" s="526"/>
      <c r="AV610" s="526"/>
      <c r="AW610" s="526"/>
      <c r="AX610" s="526"/>
      <c r="AY610" s="526"/>
      <c r="AZ610" s="526"/>
      <c r="BA610" s="526"/>
      <c r="BB610" s="526"/>
      <c r="BC610" s="526"/>
      <c r="BD610" s="526"/>
      <c r="BE610" s="526"/>
      <c r="BF610" s="526"/>
      <c r="BG610" s="526"/>
      <c r="BH610" s="526"/>
      <c r="BI610" s="526"/>
      <c r="BJ610" s="526"/>
      <c r="BK610" s="526"/>
      <c r="BL610" s="526"/>
      <c r="BM610" s="526"/>
      <c r="BN610" s="526"/>
      <c r="BO610" s="526"/>
      <c r="BP610" s="526"/>
      <c r="BQ610" s="526"/>
      <c r="BR610" s="526"/>
      <c r="BS610" s="526"/>
      <c r="BT610" s="526"/>
      <c r="BU610" s="526"/>
    </row>
    <row r="611">
      <c r="A611" s="522"/>
      <c r="B611" s="523"/>
      <c r="C611" s="523"/>
      <c r="D611" s="524"/>
      <c r="E611" s="524"/>
      <c r="F611" s="524"/>
      <c r="G611" s="524"/>
      <c r="H611" s="525"/>
      <c r="I611" s="544"/>
      <c r="J611" s="523"/>
      <c r="K611" s="523"/>
      <c r="L611" s="523"/>
      <c r="M611" s="524"/>
      <c r="N611" s="524"/>
      <c r="O611" s="524"/>
      <c r="P611" s="524"/>
      <c r="Q611" s="524"/>
      <c r="R611" s="524"/>
      <c r="S611" s="524"/>
      <c r="T611" s="524"/>
      <c r="U611" s="523"/>
      <c r="V611" s="524"/>
      <c r="W611" s="523"/>
      <c r="X611" s="526"/>
      <c r="Y611" s="526"/>
      <c r="Z611" s="526"/>
      <c r="AA611" s="526"/>
      <c r="AB611" s="526"/>
      <c r="AC611" s="526"/>
      <c r="AD611" s="526"/>
      <c r="AE611" s="526"/>
      <c r="AF611" s="526"/>
      <c r="AG611" s="526"/>
      <c r="AH611" s="526"/>
      <c r="AI611" s="526"/>
      <c r="AJ611" s="526"/>
      <c r="AK611" s="526"/>
      <c r="AL611" s="526"/>
      <c r="AM611" s="526"/>
      <c r="AN611" s="526"/>
      <c r="AO611" s="526"/>
      <c r="AP611" s="526"/>
      <c r="AQ611" s="526"/>
      <c r="AR611" s="526"/>
      <c r="AS611" s="526"/>
      <c r="AT611" s="526"/>
      <c r="AU611" s="526"/>
      <c r="AV611" s="526"/>
      <c r="AW611" s="526"/>
      <c r="AX611" s="526"/>
      <c r="AY611" s="526"/>
      <c r="AZ611" s="526"/>
      <c r="BA611" s="526"/>
      <c r="BB611" s="526"/>
      <c r="BC611" s="526"/>
      <c r="BD611" s="526"/>
      <c r="BE611" s="526"/>
      <c r="BF611" s="526"/>
      <c r="BG611" s="526"/>
      <c r="BH611" s="526"/>
      <c r="BI611" s="526"/>
      <c r="BJ611" s="526"/>
      <c r="BK611" s="526"/>
      <c r="BL611" s="526"/>
      <c r="BM611" s="526"/>
      <c r="BN611" s="526"/>
      <c r="BO611" s="526"/>
      <c r="BP611" s="526"/>
      <c r="BQ611" s="526"/>
      <c r="BR611" s="526"/>
      <c r="BS611" s="526"/>
      <c r="BT611" s="526"/>
      <c r="BU611" s="526"/>
    </row>
    <row r="612">
      <c r="A612" s="522"/>
      <c r="B612" s="523"/>
      <c r="C612" s="523"/>
      <c r="D612" s="524"/>
      <c r="E612" s="524"/>
      <c r="F612" s="524"/>
      <c r="G612" s="524"/>
      <c r="H612" s="525"/>
      <c r="I612" s="544"/>
      <c r="J612" s="523"/>
      <c r="K612" s="523"/>
      <c r="L612" s="523"/>
      <c r="M612" s="524"/>
      <c r="N612" s="524"/>
      <c r="O612" s="524"/>
      <c r="P612" s="524"/>
      <c r="Q612" s="524"/>
      <c r="R612" s="524"/>
      <c r="S612" s="524"/>
      <c r="T612" s="524"/>
      <c r="U612" s="523"/>
      <c r="V612" s="524"/>
      <c r="W612" s="523"/>
      <c r="X612" s="526"/>
      <c r="Y612" s="526"/>
      <c r="Z612" s="526"/>
      <c r="AA612" s="526"/>
      <c r="AB612" s="526"/>
      <c r="AC612" s="526"/>
      <c r="AD612" s="526"/>
      <c r="AE612" s="526"/>
      <c r="AF612" s="526"/>
      <c r="AG612" s="526"/>
      <c r="AH612" s="526"/>
      <c r="AI612" s="526"/>
      <c r="AJ612" s="526"/>
      <c r="AK612" s="526"/>
      <c r="AL612" s="526"/>
      <c r="AM612" s="526"/>
      <c r="AN612" s="526"/>
      <c r="AO612" s="526"/>
      <c r="AP612" s="526"/>
      <c r="AQ612" s="526"/>
      <c r="AR612" s="526"/>
      <c r="AS612" s="526"/>
      <c r="AT612" s="526"/>
      <c r="AU612" s="526"/>
      <c r="AV612" s="526"/>
      <c r="AW612" s="526"/>
      <c r="AX612" s="526"/>
      <c r="AY612" s="526"/>
      <c r="AZ612" s="526"/>
      <c r="BA612" s="526"/>
      <c r="BB612" s="526"/>
      <c r="BC612" s="526"/>
      <c r="BD612" s="526"/>
      <c r="BE612" s="526"/>
      <c r="BF612" s="526"/>
      <c r="BG612" s="526"/>
      <c r="BH612" s="526"/>
      <c r="BI612" s="526"/>
      <c r="BJ612" s="526"/>
      <c r="BK612" s="526"/>
      <c r="BL612" s="526"/>
      <c r="BM612" s="526"/>
      <c r="BN612" s="526"/>
      <c r="BO612" s="526"/>
      <c r="BP612" s="526"/>
      <c r="BQ612" s="526"/>
      <c r="BR612" s="526"/>
      <c r="BS612" s="526"/>
      <c r="BT612" s="526"/>
      <c r="BU612" s="526"/>
    </row>
    <row r="613">
      <c r="A613" s="522"/>
      <c r="B613" s="523"/>
      <c r="C613" s="523"/>
      <c r="D613" s="524"/>
      <c r="E613" s="524"/>
      <c r="F613" s="524"/>
      <c r="G613" s="524"/>
      <c r="H613" s="525"/>
      <c r="I613" s="544"/>
      <c r="J613" s="523"/>
      <c r="K613" s="523"/>
      <c r="L613" s="523"/>
      <c r="M613" s="524"/>
      <c r="N613" s="524"/>
      <c r="O613" s="524"/>
      <c r="P613" s="524"/>
      <c r="Q613" s="524"/>
      <c r="R613" s="524"/>
      <c r="S613" s="524"/>
      <c r="T613" s="524"/>
      <c r="U613" s="523"/>
      <c r="V613" s="524"/>
      <c r="W613" s="523"/>
      <c r="X613" s="526"/>
      <c r="Y613" s="526"/>
      <c r="Z613" s="526"/>
      <c r="AA613" s="526"/>
      <c r="AB613" s="526"/>
      <c r="AC613" s="526"/>
      <c r="AD613" s="526"/>
      <c r="AE613" s="526"/>
      <c r="AF613" s="526"/>
      <c r="AG613" s="526"/>
      <c r="AH613" s="526"/>
      <c r="AI613" s="526"/>
      <c r="AJ613" s="526"/>
      <c r="AK613" s="526"/>
      <c r="AL613" s="526"/>
      <c r="AM613" s="526"/>
      <c r="AN613" s="526"/>
      <c r="AO613" s="526"/>
      <c r="AP613" s="526"/>
      <c r="AQ613" s="526"/>
      <c r="AR613" s="526"/>
      <c r="AS613" s="526"/>
      <c r="AT613" s="526"/>
      <c r="AU613" s="526"/>
      <c r="AV613" s="526"/>
      <c r="AW613" s="526"/>
      <c r="AX613" s="526"/>
      <c r="AY613" s="526"/>
      <c r="AZ613" s="526"/>
      <c r="BA613" s="526"/>
      <c r="BB613" s="526"/>
      <c r="BC613" s="526"/>
      <c r="BD613" s="526"/>
      <c r="BE613" s="526"/>
      <c r="BF613" s="526"/>
      <c r="BG613" s="526"/>
      <c r="BH613" s="526"/>
      <c r="BI613" s="526"/>
      <c r="BJ613" s="526"/>
      <c r="BK613" s="526"/>
      <c r="BL613" s="526"/>
      <c r="BM613" s="526"/>
      <c r="BN613" s="526"/>
      <c r="BO613" s="526"/>
      <c r="BP613" s="526"/>
      <c r="BQ613" s="526"/>
      <c r="BR613" s="526"/>
      <c r="BS613" s="526"/>
      <c r="BT613" s="526"/>
      <c r="BU613" s="526"/>
    </row>
    <row r="614">
      <c r="A614" s="522"/>
      <c r="B614" s="523"/>
      <c r="C614" s="523"/>
      <c r="D614" s="524"/>
      <c r="E614" s="524"/>
      <c r="F614" s="524"/>
      <c r="G614" s="524"/>
      <c r="H614" s="525"/>
      <c r="I614" s="544"/>
      <c r="J614" s="523"/>
      <c r="K614" s="523"/>
      <c r="L614" s="523"/>
      <c r="M614" s="524"/>
      <c r="N614" s="524"/>
      <c r="O614" s="524"/>
      <c r="P614" s="524"/>
      <c r="Q614" s="524"/>
      <c r="R614" s="524"/>
      <c r="S614" s="524"/>
      <c r="T614" s="524"/>
      <c r="U614" s="523"/>
      <c r="V614" s="524"/>
      <c r="W614" s="523"/>
      <c r="X614" s="526"/>
      <c r="Y614" s="526"/>
      <c r="Z614" s="526"/>
      <c r="AA614" s="526"/>
      <c r="AB614" s="526"/>
      <c r="AC614" s="526"/>
      <c r="AD614" s="526"/>
      <c r="AE614" s="526"/>
      <c r="AF614" s="526"/>
      <c r="AG614" s="526"/>
      <c r="AH614" s="526"/>
      <c r="AI614" s="526"/>
      <c r="AJ614" s="526"/>
      <c r="AK614" s="526"/>
      <c r="AL614" s="526"/>
      <c r="AM614" s="526"/>
      <c r="AN614" s="526"/>
      <c r="AO614" s="526"/>
      <c r="AP614" s="526"/>
      <c r="AQ614" s="526"/>
      <c r="AR614" s="526"/>
      <c r="AS614" s="526"/>
      <c r="AT614" s="526"/>
      <c r="AU614" s="526"/>
      <c r="AV614" s="526"/>
      <c r="AW614" s="526"/>
      <c r="AX614" s="526"/>
      <c r="AY614" s="526"/>
      <c r="AZ614" s="526"/>
      <c r="BA614" s="526"/>
      <c r="BB614" s="526"/>
      <c r="BC614" s="526"/>
      <c r="BD614" s="526"/>
      <c r="BE614" s="526"/>
      <c r="BF614" s="526"/>
      <c r="BG614" s="526"/>
      <c r="BH614" s="526"/>
      <c r="BI614" s="526"/>
      <c r="BJ614" s="526"/>
      <c r="BK614" s="526"/>
      <c r="BL614" s="526"/>
      <c r="BM614" s="526"/>
      <c r="BN614" s="526"/>
      <c r="BO614" s="526"/>
      <c r="BP614" s="526"/>
      <c r="BQ614" s="526"/>
      <c r="BR614" s="526"/>
      <c r="BS614" s="526"/>
      <c r="BT614" s="526"/>
      <c r="BU614" s="526"/>
    </row>
    <row r="615">
      <c r="A615" s="522"/>
      <c r="B615" s="523"/>
      <c r="C615" s="523"/>
      <c r="D615" s="524"/>
      <c r="E615" s="524"/>
      <c r="F615" s="524"/>
      <c r="G615" s="524"/>
      <c r="H615" s="525"/>
      <c r="I615" s="544"/>
      <c r="J615" s="523"/>
      <c r="K615" s="523"/>
      <c r="L615" s="523"/>
      <c r="M615" s="524"/>
      <c r="N615" s="524"/>
      <c r="O615" s="524"/>
      <c r="P615" s="524"/>
      <c r="Q615" s="524"/>
      <c r="R615" s="524"/>
      <c r="S615" s="524"/>
      <c r="T615" s="524"/>
      <c r="U615" s="523"/>
      <c r="V615" s="524"/>
      <c r="W615" s="523"/>
      <c r="X615" s="526"/>
      <c r="Y615" s="526"/>
      <c r="Z615" s="526"/>
      <c r="AA615" s="526"/>
      <c r="AB615" s="526"/>
      <c r="AC615" s="526"/>
      <c r="AD615" s="526"/>
      <c r="AE615" s="526"/>
      <c r="AF615" s="526"/>
      <c r="AG615" s="526"/>
      <c r="AH615" s="526"/>
      <c r="AI615" s="526"/>
      <c r="AJ615" s="526"/>
      <c r="AK615" s="526"/>
      <c r="AL615" s="526"/>
      <c r="AM615" s="526"/>
      <c r="AN615" s="526"/>
      <c r="AO615" s="526"/>
      <c r="AP615" s="526"/>
      <c r="AQ615" s="526"/>
      <c r="AR615" s="526"/>
      <c r="AS615" s="526"/>
      <c r="AT615" s="526"/>
      <c r="AU615" s="526"/>
      <c r="AV615" s="526"/>
      <c r="AW615" s="526"/>
      <c r="AX615" s="526"/>
      <c r="AY615" s="526"/>
      <c r="AZ615" s="526"/>
      <c r="BA615" s="526"/>
      <c r="BB615" s="526"/>
      <c r="BC615" s="526"/>
      <c r="BD615" s="526"/>
      <c r="BE615" s="526"/>
      <c r="BF615" s="526"/>
      <c r="BG615" s="526"/>
      <c r="BH615" s="526"/>
      <c r="BI615" s="526"/>
      <c r="BJ615" s="526"/>
      <c r="BK615" s="526"/>
      <c r="BL615" s="526"/>
      <c r="BM615" s="526"/>
      <c r="BN615" s="526"/>
      <c r="BO615" s="526"/>
      <c r="BP615" s="526"/>
      <c r="BQ615" s="526"/>
      <c r="BR615" s="526"/>
      <c r="BS615" s="526"/>
      <c r="BT615" s="526"/>
      <c r="BU615" s="526"/>
    </row>
    <row r="616">
      <c r="A616" s="522"/>
      <c r="B616" s="523"/>
      <c r="C616" s="523"/>
      <c r="D616" s="524"/>
      <c r="E616" s="524"/>
      <c r="F616" s="524"/>
      <c r="G616" s="524"/>
      <c r="H616" s="525"/>
      <c r="I616" s="544"/>
      <c r="J616" s="523"/>
      <c r="K616" s="523"/>
      <c r="L616" s="523"/>
      <c r="M616" s="524"/>
      <c r="N616" s="524"/>
      <c r="O616" s="524"/>
      <c r="P616" s="524"/>
      <c r="Q616" s="524"/>
      <c r="R616" s="524"/>
      <c r="S616" s="524"/>
      <c r="T616" s="524"/>
      <c r="U616" s="523"/>
      <c r="V616" s="524"/>
      <c r="W616" s="523"/>
      <c r="X616" s="526"/>
      <c r="Y616" s="526"/>
      <c r="Z616" s="526"/>
      <c r="AA616" s="526"/>
      <c r="AB616" s="526"/>
      <c r="AC616" s="526"/>
      <c r="AD616" s="526"/>
      <c r="AE616" s="526"/>
      <c r="AF616" s="526"/>
      <c r="AG616" s="526"/>
      <c r="AH616" s="526"/>
      <c r="AI616" s="526"/>
      <c r="AJ616" s="526"/>
      <c r="AK616" s="526"/>
      <c r="AL616" s="526"/>
      <c r="AM616" s="526"/>
      <c r="AN616" s="526"/>
      <c r="AO616" s="526"/>
      <c r="AP616" s="526"/>
      <c r="AQ616" s="526"/>
      <c r="AR616" s="526"/>
      <c r="AS616" s="526"/>
      <c r="AT616" s="526"/>
      <c r="AU616" s="526"/>
      <c r="AV616" s="526"/>
      <c r="AW616" s="526"/>
      <c r="AX616" s="526"/>
      <c r="AY616" s="526"/>
      <c r="AZ616" s="526"/>
      <c r="BA616" s="526"/>
      <c r="BB616" s="526"/>
      <c r="BC616" s="526"/>
      <c r="BD616" s="526"/>
      <c r="BE616" s="526"/>
      <c r="BF616" s="526"/>
      <c r="BG616" s="526"/>
      <c r="BH616" s="526"/>
      <c r="BI616" s="526"/>
      <c r="BJ616" s="526"/>
      <c r="BK616" s="526"/>
      <c r="BL616" s="526"/>
      <c r="BM616" s="526"/>
      <c r="BN616" s="526"/>
      <c r="BO616" s="526"/>
      <c r="BP616" s="526"/>
      <c r="BQ616" s="526"/>
      <c r="BR616" s="526"/>
      <c r="BS616" s="526"/>
      <c r="BT616" s="526"/>
      <c r="BU616" s="526"/>
    </row>
    <row r="617">
      <c r="A617" s="522"/>
      <c r="B617" s="523"/>
      <c r="C617" s="523"/>
      <c r="D617" s="524"/>
      <c r="E617" s="524"/>
      <c r="F617" s="524"/>
      <c r="G617" s="524"/>
      <c r="H617" s="525"/>
      <c r="I617" s="544"/>
      <c r="J617" s="523"/>
      <c r="K617" s="523"/>
      <c r="L617" s="523"/>
      <c r="M617" s="524"/>
      <c r="N617" s="524"/>
      <c r="O617" s="524"/>
      <c r="P617" s="524"/>
      <c r="Q617" s="524"/>
      <c r="R617" s="524"/>
      <c r="S617" s="524"/>
      <c r="T617" s="524"/>
      <c r="U617" s="523"/>
      <c r="V617" s="524"/>
      <c r="W617" s="523"/>
      <c r="X617" s="526"/>
      <c r="Y617" s="526"/>
      <c r="Z617" s="526"/>
      <c r="AA617" s="526"/>
      <c r="AB617" s="526"/>
      <c r="AC617" s="526"/>
      <c r="AD617" s="526"/>
      <c r="AE617" s="526"/>
      <c r="AF617" s="526"/>
      <c r="AG617" s="526"/>
      <c r="AH617" s="526"/>
      <c r="AI617" s="526"/>
      <c r="AJ617" s="526"/>
      <c r="AK617" s="526"/>
      <c r="AL617" s="526"/>
      <c r="AM617" s="526"/>
      <c r="AN617" s="526"/>
      <c r="AO617" s="526"/>
      <c r="AP617" s="526"/>
      <c r="AQ617" s="526"/>
      <c r="AR617" s="526"/>
      <c r="AS617" s="526"/>
      <c r="AT617" s="526"/>
      <c r="AU617" s="526"/>
      <c r="AV617" s="526"/>
      <c r="AW617" s="526"/>
      <c r="AX617" s="526"/>
      <c r="AY617" s="526"/>
      <c r="AZ617" s="526"/>
      <c r="BA617" s="526"/>
      <c r="BB617" s="526"/>
      <c r="BC617" s="526"/>
      <c r="BD617" s="526"/>
      <c r="BE617" s="526"/>
      <c r="BF617" s="526"/>
      <c r="BG617" s="526"/>
      <c r="BH617" s="526"/>
      <c r="BI617" s="526"/>
      <c r="BJ617" s="526"/>
      <c r="BK617" s="526"/>
      <c r="BL617" s="526"/>
      <c r="BM617" s="526"/>
      <c r="BN617" s="526"/>
      <c r="BO617" s="526"/>
      <c r="BP617" s="526"/>
      <c r="BQ617" s="526"/>
      <c r="BR617" s="526"/>
      <c r="BS617" s="526"/>
      <c r="BT617" s="526"/>
      <c r="BU617" s="526"/>
    </row>
    <row r="618">
      <c r="A618" s="522"/>
      <c r="B618" s="523"/>
      <c r="C618" s="523"/>
      <c r="D618" s="524"/>
      <c r="E618" s="524"/>
      <c r="F618" s="524"/>
      <c r="G618" s="524"/>
      <c r="H618" s="525"/>
      <c r="I618" s="544"/>
      <c r="J618" s="523"/>
      <c r="K618" s="523"/>
      <c r="L618" s="523"/>
      <c r="M618" s="524"/>
      <c r="N618" s="524"/>
      <c r="O618" s="524"/>
      <c r="P618" s="524"/>
      <c r="Q618" s="524"/>
      <c r="R618" s="524"/>
      <c r="S618" s="524"/>
      <c r="T618" s="524"/>
      <c r="U618" s="523"/>
      <c r="V618" s="524"/>
      <c r="W618" s="523"/>
      <c r="X618" s="526"/>
      <c r="Y618" s="526"/>
      <c r="Z618" s="526"/>
      <c r="AA618" s="526"/>
      <c r="AB618" s="526"/>
      <c r="AC618" s="526"/>
      <c r="AD618" s="526"/>
      <c r="AE618" s="526"/>
      <c r="AF618" s="526"/>
      <c r="AG618" s="526"/>
      <c r="AH618" s="526"/>
      <c r="AI618" s="526"/>
      <c r="AJ618" s="526"/>
      <c r="AK618" s="526"/>
      <c r="AL618" s="526"/>
      <c r="AM618" s="526"/>
      <c r="AN618" s="526"/>
      <c r="AO618" s="526"/>
      <c r="AP618" s="526"/>
      <c r="AQ618" s="526"/>
      <c r="AR618" s="526"/>
      <c r="AS618" s="526"/>
      <c r="AT618" s="526"/>
      <c r="AU618" s="526"/>
      <c r="AV618" s="526"/>
      <c r="AW618" s="526"/>
      <c r="AX618" s="526"/>
      <c r="AY618" s="526"/>
      <c r="AZ618" s="526"/>
      <c r="BA618" s="526"/>
      <c r="BB618" s="526"/>
      <c r="BC618" s="526"/>
      <c r="BD618" s="526"/>
      <c r="BE618" s="526"/>
      <c r="BF618" s="526"/>
      <c r="BG618" s="526"/>
      <c r="BH618" s="526"/>
      <c r="BI618" s="526"/>
      <c r="BJ618" s="526"/>
      <c r="BK618" s="526"/>
      <c r="BL618" s="526"/>
      <c r="BM618" s="526"/>
      <c r="BN618" s="526"/>
      <c r="BO618" s="526"/>
      <c r="BP618" s="526"/>
      <c r="BQ618" s="526"/>
      <c r="BR618" s="526"/>
      <c r="BS618" s="526"/>
      <c r="BT618" s="526"/>
      <c r="BU618" s="526"/>
    </row>
    <row r="619">
      <c r="A619" s="522"/>
      <c r="B619" s="523"/>
      <c r="C619" s="523"/>
      <c r="D619" s="524"/>
      <c r="E619" s="524"/>
      <c r="F619" s="524"/>
      <c r="G619" s="524"/>
      <c r="H619" s="525"/>
      <c r="I619" s="544"/>
      <c r="J619" s="523"/>
      <c r="K619" s="523"/>
      <c r="L619" s="523"/>
      <c r="M619" s="524"/>
      <c r="N619" s="524"/>
      <c r="O619" s="524"/>
      <c r="P619" s="524"/>
      <c r="Q619" s="524"/>
      <c r="R619" s="524"/>
      <c r="S619" s="524"/>
      <c r="T619" s="524"/>
      <c r="U619" s="523"/>
      <c r="V619" s="524"/>
      <c r="W619" s="523"/>
      <c r="X619" s="526"/>
      <c r="Y619" s="526"/>
      <c r="Z619" s="526"/>
      <c r="AA619" s="526"/>
      <c r="AB619" s="526"/>
      <c r="AC619" s="526"/>
      <c r="AD619" s="526"/>
      <c r="AE619" s="526"/>
      <c r="AF619" s="526"/>
      <c r="AG619" s="526"/>
      <c r="AH619" s="526"/>
      <c r="AI619" s="526"/>
      <c r="AJ619" s="526"/>
      <c r="AK619" s="526"/>
      <c r="AL619" s="526"/>
      <c r="AM619" s="526"/>
      <c r="AN619" s="526"/>
      <c r="AO619" s="526"/>
      <c r="AP619" s="526"/>
      <c r="AQ619" s="526"/>
      <c r="AR619" s="526"/>
      <c r="AS619" s="526"/>
      <c r="AT619" s="526"/>
      <c r="AU619" s="526"/>
      <c r="AV619" s="526"/>
      <c r="AW619" s="526"/>
      <c r="AX619" s="526"/>
      <c r="AY619" s="526"/>
      <c r="AZ619" s="526"/>
      <c r="BA619" s="526"/>
      <c r="BB619" s="526"/>
      <c r="BC619" s="526"/>
      <c r="BD619" s="526"/>
      <c r="BE619" s="526"/>
      <c r="BF619" s="526"/>
      <c r="BG619" s="526"/>
      <c r="BH619" s="526"/>
      <c r="BI619" s="526"/>
      <c r="BJ619" s="526"/>
      <c r="BK619" s="526"/>
      <c r="BL619" s="526"/>
      <c r="BM619" s="526"/>
      <c r="BN619" s="526"/>
      <c r="BO619" s="526"/>
      <c r="BP619" s="526"/>
      <c r="BQ619" s="526"/>
      <c r="BR619" s="526"/>
      <c r="BS619" s="526"/>
      <c r="BT619" s="526"/>
      <c r="BU619" s="526"/>
    </row>
    <row r="620">
      <c r="A620" s="522"/>
      <c r="B620" s="523"/>
      <c r="C620" s="523"/>
      <c r="D620" s="524"/>
      <c r="E620" s="524"/>
      <c r="F620" s="524"/>
      <c r="G620" s="524"/>
      <c r="H620" s="525"/>
      <c r="I620" s="544"/>
      <c r="J620" s="523"/>
      <c r="K620" s="523"/>
      <c r="L620" s="523"/>
      <c r="M620" s="524"/>
      <c r="N620" s="524"/>
      <c r="O620" s="524"/>
      <c r="P620" s="524"/>
      <c r="Q620" s="524"/>
      <c r="R620" s="524"/>
      <c r="S620" s="524"/>
      <c r="T620" s="524"/>
      <c r="U620" s="523"/>
      <c r="V620" s="524"/>
      <c r="W620" s="523"/>
      <c r="X620" s="526"/>
      <c r="Y620" s="526"/>
      <c r="Z620" s="526"/>
      <c r="AA620" s="526"/>
      <c r="AB620" s="526"/>
      <c r="AC620" s="526"/>
      <c r="AD620" s="526"/>
      <c r="AE620" s="526"/>
      <c r="AF620" s="526"/>
      <c r="AG620" s="526"/>
      <c r="AH620" s="526"/>
      <c r="AI620" s="526"/>
      <c r="AJ620" s="526"/>
      <c r="AK620" s="526"/>
      <c r="AL620" s="526"/>
      <c r="AM620" s="526"/>
      <c r="AN620" s="526"/>
      <c r="AO620" s="526"/>
      <c r="AP620" s="526"/>
      <c r="AQ620" s="526"/>
      <c r="AR620" s="526"/>
      <c r="AS620" s="526"/>
      <c r="AT620" s="526"/>
      <c r="AU620" s="526"/>
      <c r="AV620" s="526"/>
      <c r="AW620" s="526"/>
      <c r="AX620" s="526"/>
      <c r="AY620" s="526"/>
      <c r="AZ620" s="526"/>
      <c r="BA620" s="526"/>
      <c r="BB620" s="526"/>
      <c r="BC620" s="526"/>
      <c r="BD620" s="526"/>
      <c r="BE620" s="526"/>
      <c r="BF620" s="526"/>
      <c r="BG620" s="526"/>
      <c r="BH620" s="526"/>
      <c r="BI620" s="526"/>
      <c r="BJ620" s="526"/>
      <c r="BK620" s="526"/>
      <c r="BL620" s="526"/>
      <c r="BM620" s="526"/>
      <c r="BN620" s="526"/>
      <c r="BO620" s="526"/>
      <c r="BP620" s="526"/>
      <c r="BQ620" s="526"/>
      <c r="BR620" s="526"/>
      <c r="BS620" s="526"/>
      <c r="BT620" s="526"/>
      <c r="BU620" s="526"/>
    </row>
    <row r="621">
      <c r="A621" s="522"/>
      <c r="B621" s="523"/>
      <c r="C621" s="523"/>
      <c r="D621" s="524"/>
      <c r="E621" s="524"/>
      <c r="F621" s="524"/>
      <c r="G621" s="524"/>
      <c r="H621" s="525"/>
      <c r="I621" s="544"/>
      <c r="J621" s="523"/>
      <c r="K621" s="523"/>
      <c r="L621" s="523"/>
      <c r="M621" s="524"/>
      <c r="N621" s="524"/>
      <c r="O621" s="524"/>
      <c r="P621" s="524"/>
      <c r="Q621" s="524"/>
      <c r="R621" s="524"/>
      <c r="S621" s="524"/>
      <c r="T621" s="524"/>
      <c r="U621" s="523"/>
      <c r="V621" s="524"/>
      <c r="W621" s="523"/>
      <c r="X621" s="526"/>
      <c r="Y621" s="526"/>
      <c r="Z621" s="526"/>
      <c r="AA621" s="526"/>
      <c r="AB621" s="526"/>
      <c r="AC621" s="526"/>
      <c r="AD621" s="526"/>
      <c r="AE621" s="526"/>
      <c r="AF621" s="526"/>
      <c r="AG621" s="526"/>
      <c r="AH621" s="526"/>
      <c r="AI621" s="526"/>
      <c r="AJ621" s="526"/>
      <c r="AK621" s="526"/>
      <c r="AL621" s="526"/>
      <c r="AM621" s="526"/>
      <c r="AN621" s="526"/>
      <c r="AO621" s="526"/>
      <c r="AP621" s="526"/>
      <c r="AQ621" s="526"/>
      <c r="AR621" s="526"/>
      <c r="AS621" s="526"/>
      <c r="AT621" s="526"/>
      <c r="AU621" s="526"/>
      <c r="AV621" s="526"/>
      <c r="AW621" s="526"/>
      <c r="AX621" s="526"/>
      <c r="AY621" s="526"/>
      <c r="AZ621" s="526"/>
      <c r="BA621" s="526"/>
      <c r="BB621" s="526"/>
      <c r="BC621" s="526"/>
      <c r="BD621" s="526"/>
      <c r="BE621" s="526"/>
      <c r="BF621" s="526"/>
      <c r="BG621" s="526"/>
      <c r="BH621" s="526"/>
      <c r="BI621" s="526"/>
      <c r="BJ621" s="526"/>
      <c r="BK621" s="526"/>
      <c r="BL621" s="526"/>
      <c r="BM621" s="526"/>
      <c r="BN621" s="526"/>
      <c r="BO621" s="526"/>
      <c r="BP621" s="526"/>
      <c r="BQ621" s="526"/>
      <c r="BR621" s="526"/>
      <c r="BS621" s="526"/>
      <c r="BT621" s="526"/>
      <c r="BU621" s="526"/>
    </row>
    <row r="622">
      <c r="A622" s="522"/>
      <c r="B622" s="523"/>
      <c r="C622" s="523"/>
      <c r="D622" s="524"/>
      <c r="E622" s="524"/>
      <c r="F622" s="524"/>
      <c r="G622" s="524"/>
      <c r="H622" s="525"/>
      <c r="I622" s="544"/>
      <c r="J622" s="523"/>
      <c r="K622" s="523"/>
      <c r="L622" s="523"/>
      <c r="M622" s="524"/>
      <c r="N622" s="524"/>
      <c r="O622" s="524"/>
      <c r="P622" s="524"/>
      <c r="Q622" s="524"/>
      <c r="R622" s="524"/>
      <c r="S622" s="524"/>
      <c r="T622" s="524"/>
      <c r="U622" s="523"/>
      <c r="V622" s="524"/>
      <c r="W622" s="523"/>
      <c r="X622" s="526"/>
      <c r="Y622" s="526"/>
      <c r="Z622" s="526"/>
      <c r="AA622" s="526"/>
      <c r="AB622" s="526"/>
      <c r="AC622" s="526"/>
      <c r="AD622" s="526"/>
      <c r="AE622" s="526"/>
      <c r="AF622" s="526"/>
      <c r="AG622" s="526"/>
      <c r="AH622" s="526"/>
      <c r="AI622" s="526"/>
      <c r="AJ622" s="526"/>
      <c r="AK622" s="526"/>
      <c r="AL622" s="526"/>
      <c r="AM622" s="526"/>
      <c r="AN622" s="526"/>
      <c r="AO622" s="526"/>
      <c r="AP622" s="526"/>
      <c r="AQ622" s="526"/>
      <c r="AR622" s="526"/>
      <c r="AS622" s="526"/>
      <c r="AT622" s="526"/>
      <c r="AU622" s="526"/>
      <c r="AV622" s="526"/>
      <c r="AW622" s="526"/>
      <c r="AX622" s="526"/>
      <c r="AY622" s="526"/>
      <c r="AZ622" s="526"/>
      <c r="BA622" s="526"/>
      <c r="BB622" s="526"/>
      <c r="BC622" s="526"/>
      <c r="BD622" s="526"/>
      <c r="BE622" s="526"/>
      <c r="BF622" s="526"/>
      <c r="BG622" s="526"/>
      <c r="BH622" s="526"/>
      <c r="BI622" s="526"/>
      <c r="BJ622" s="526"/>
      <c r="BK622" s="526"/>
      <c r="BL622" s="526"/>
      <c r="BM622" s="526"/>
      <c r="BN622" s="526"/>
      <c r="BO622" s="526"/>
      <c r="BP622" s="526"/>
      <c r="BQ622" s="526"/>
      <c r="BR622" s="526"/>
      <c r="BS622" s="526"/>
      <c r="BT622" s="526"/>
      <c r="BU622" s="526"/>
    </row>
    <row r="623">
      <c r="A623" s="522"/>
      <c r="B623" s="523"/>
      <c r="C623" s="523"/>
      <c r="D623" s="524"/>
      <c r="E623" s="524"/>
      <c r="F623" s="524"/>
      <c r="G623" s="524"/>
      <c r="H623" s="525"/>
      <c r="I623" s="544"/>
      <c r="J623" s="523"/>
      <c r="K623" s="523"/>
      <c r="L623" s="523"/>
      <c r="M623" s="524"/>
      <c r="N623" s="524"/>
      <c r="O623" s="524"/>
      <c r="P623" s="524"/>
      <c r="Q623" s="524"/>
      <c r="R623" s="524"/>
      <c r="S623" s="524"/>
      <c r="T623" s="524"/>
      <c r="U623" s="523"/>
      <c r="V623" s="524"/>
      <c r="W623" s="523"/>
      <c r="X623" s="526"/>
      <c r="Y623" s="526"/>
      <c r="Z623" s="526"/>
      <c r="AA623" s="526"/>
      <c r="AB623" s="526"/>
      <c r="AC623" s="526"/>
      <c r="AD623" s="526"/>
      <c r="AE623" s="526"/>
      <c r="AF623" s="526"/>
      <c r="AG623" s="526"/>
      <c r="AH623" s="526"/>
      <c r="AI623" s="526"/>
      <c r="AJ623" s="526"/>
      <c r="AK623" s="526"/>
      <c r="AL623" s="526"/>
      <c r="AM623" s="526"/>
      <c r="AN623" s="526"/>
      <c r="AO623" s="526"/>
      <c r="AP623" s="526"/>
      <c r="AQ623" s="526"/>
      <c r="AR623" s="526"/>
      <c r="AS623" s="526"/>
      <c r="AT623" s="526"/>
      <c r="AU623" s="526"/>
      <c r="AV623" s="526"/>
      <c r="AW623" s="526"/>
      <c r="AX623" s="526"/>
      <c r="AY623" s="526"/>
      <c r="AZ623" s="526"/>
      <c r="BA623" s="526"/>
      <c r="BB623" s="526"/>
      <c r="BC623" s="526"/>
      <c r="BD623" s="526"/>
      <c r="BE623" s="526"/>
      <c r="BF623" s="526"/>
      <c r="BG623" s="526"/>
      <c r="BH623" s="526"/>
      <c r="BI623" s="526"/>
      <c r="BJ623" s="526"/>
      <c r="BK623" s="526"/>
      <c r="BL623" s="526"/>
      <c r="BM623" s="526"/>
      <c r="BN623" s="526"/>
      <c r="BO623" s="526"/>
      <c r="BP623" s="526"/>
      <c r="BQ623" s="526"/>
      <c r="BR623" s="526"/>
      <c r="BS623" s="526"/>
      <c r="BT623" s="526"/>
      <c r="BU623" s="526"/>
    </row>
    <row r="624">
      <c r="A624" s="522"/>
      <c r="B624" s="523"/>
      <c r="C624" s="523"/>
      <c r="D624" s="524"/>
      <c r="E624" s="524"/>
      <c r="F624" s="524"/>
      <c r="G624" s="524"/>
      <c r="H624" s="525"/>
      <c r="I624" s="544"/>
      <c r="J624" s="523"/>
      <c r="K624" s="523"/>
      <c r="L624" s="523"/>
      <c r="M624" s="524"/>
      <c r="N624" s="524"/>
      <c r="O624" s="524"/>
      <c r="P624" s="524"/>
      <c r="Q624" s="524"/>
      <c r="R624" s="524"/>
      <c r="S624" s="524"/>
      <c r="T624" s="524"/>
      <c r="U624" s="523"/>
      <c r="V624" s="524"/>
      <c r="W624" s="523"/>
      <c r="X624" s="526"/>
      <c r="Y624" s="526"/>
      <c r="Z624" s="526"/>
      <c r="AA624" s="526"/>
      <c r="AB624" s="526"/>
      <c r="AC624" s="526"/>
      <c r="AD624" s="526"/>
      <c r="AE624" s="526"/>
      <c r="AF624" s="526"/>
      <c r="AG624" s="526"/>
      <c r="AH624" s="526"/>
      <c r="AI624" s="526"/>
      <c r="AJ624" s="526"/>
      <c r="AK624" s="526"/>
      <c r="AL624" s="526"/>
      <c r="AM624" s="526"/>
      <c r="AN624" s="526"/>
      <c r="AO624" s="526"/>
      <c r="AP624" s="526"/>
      <c r="AQ624" s="526"/>
      <c r="AR624" s="526"/>
      <c r="AS624" s="526"/>
      <c r="AT624" s="526"/>
      <c r="AU624" s="526"/>
      <c r="AV624" s="526"/>
      <c r="AW624" s="526"/>
      <c r="AX624" s="526"/>
      <c r="AY624" s="526"/>
      <c r="AZ624" s="526"/>
      <c r="BA624" s="526"/>
      <c r="BB624" s="526"/>
      <c r="BC624" s="526"/>
      <c r="BD624" s="526"/>
      <c r="BE624" s="526"/>
      <c r="BF624" s="526"/>
      <c r="BG624" s="526"/>
      <c r="BH624" s="526"/>
      <c r="BI624" s="526"/>
      <c r="BJ624" s="526"/>
      <c r="BK624" s="526"/>
      <c r="BL624" s="526"/>
      <c r="BM624" s="526"/>
      <c r="BN624" s="526"/>
      <c r="BO624" s="526"/>
      <c r="BP624" s="526"/>
      <c r="BQ624" s="526"/>
      <c r="BR624" s="526"/>
      <c r="BS624" s="526"/>
      <c r="BT624" s="526"/>
      <c r="BU624" s="526"/>
    </row>
    <row r="625">
      <c r="A625" s="522"/>
      <c r="B625" s="523"/>
      <c r="C625" s="523"/>
      <c r="D625" s="524"/>
      <c r="E625" s="524"/>
      <c r="F625" s="524"/>
      <c r="G625" s="524"/>
      <c r="H625" s="525"/>
      <c r="I625" s="544"/>
      <c r="J625" s="523"/>
      <c r="K625" s="523"/>
      <c r="L625" s="523"/>
      <c r="M625" s="524"/>
      <c r="N625" s="524"/>
      <c r="O625" s="524"/>
      <c r="P625" s="524"/>
      <c r="Q625" s="524"/>
      <c r="R625" s="524"/>
      <c r="S625" s="524"/>
      <c r="T625" s="524"/>
      <c r="U625" s="523"/>
      <c r="V625" s="524"/>
      <c r="W625" s="523"/>
      <c r="X625" s="526"/>
      <c r="Y625" s="526"/>
      <c r="Z625" s="526"/>
      <c r="AA625" s="526"/>
      <c r="AB625" s="526"/>
      <c r="AC625" s="526"/>
      <c r="AD625" s="526"/>
      <c r="AE625" s="526"/>
      <c r="AF625" s="526"/>
      <c r="AG625" s="526"/>
      <c r="AH625" s="526"/>
      <c r="AI625" s="526"/>
      <c r="AJ625" s="526"/>
      <c r="AK625" s="526"/>
      <c r="AL625" s="526"/>
      <c r="AM625" s="526"/>
      <c r="AN625" s="526"/>
      <c r="AO625" s="526"/>
      <c r="AP625" s="526"/>
      <c r="AQ625" s="526"/>
      <c r="AR625" s="526"/>
      <c r="AS625" s="526"/>
      <c r="AT625" s="526"/>
      <c r="AU625" s="526"/>
      <c r="AV625" s="526"/>
      <c r="AW625" s="526"/>
      <c r="AX625" s="526"/>
      <c r="AY625" s="526"/>
      <c r="AZ625" s="526"/>
      <c r="BA625" s="526"/>
      <c r="BB625" s="526"/>
      <c r="BC625" s="526"/>
      <c r="BD625" s="526"/>
      <c r="BE625" s="526"/>
      <c r="BF625" s="526"/>
      <c r="BG625" s="526"/>
      <c r="BH625" s="526"/>
      <c r="BI625" s="526"/>
      <c r="BJ625" s="526"/>
      <c r="BK625" s="526"/>
      <c r="BL625" s="526"/>
      <c r="BM625" s="526"/>
      <c r="BN625" s="526"/>
      <c r="BO625" s="526"/>
      <c r="BP625" s="526"/>
      <c r="BQ625" s="526"/>
      <c r="BR625" s="526"/>
      <c r="BS625" s="526"/>
      <c r="BT625" s="526"/>
      <c r="BU625" s="526"/>
    </row>
    <row r="626">
      <c r="A626" s="522"/>
      <c r="B626" s="523"/>
      <c r="C626" s="523"/>
      <c r="D626" s="524"/>
      <c r="E626" s="524"/>
      <c r="F626" s="524"/>
      <c r="G626" s="524"/>
      <c r="H626" s="525"/>
      <c r="I626" s="544"/>
      <c r="J626" s="523"/>
      <c r="K626" s="523"/>
      <c r="L626" s="523"/>
      <c r="M626" s="524"/>
      <c r="N626" s="524"/>
      <c r="O626" s="524"/>
      <c r="P626" s="524"/>
      <c r="Q626" s="524"/>
      <c r="R626" s="524"/>
      <c r="S626" s="524"/>
      <c r="T626" s="524"/>
      <c r="U626" s="523"/>
      <c r="V626" s="524"/>
      <c r="W626" s="523"/>
      <c r="X626" s="526"/>
      <c r="Y626" s="526"/>
      <c r="Z626" s="526"/>
      <c r="AA626" s="526"/>
      <c r="AB626" s="526"/>
      <c r="AC626" s="526"/>
      <c r="AD626" s="526"/>
      <c r="AE626" s="526"/>
      <c r="AF626" s="526"/>
      <c r="AG626" s="526"/>
      <c r="AH626" s="526"/>
      <c r="AI626" s="526"/>
      <c r="AJ626" s="526"/>
      <c r="AK626" s="526"/>
      <c r="AL626" s="526"/>
      <c r="AM626" s="526"/>
      <c r="AN626" s="526"/>
      <c r="AO626" s="526"/>
      <c r="AP626" s="526"/>
      <c r="AQ626" s="526"/>
      <c r="AR626" s="526"/>
      <c r="AS626" s="526"/>
      <c r="AT626" s="526"/>
      <c r="AU626" s="526"/>
      <c r="AV626" s="526"/>
      <c r="AW626" s="526"/>
      <c r="AX626" s="526"/>
      <c r="AY626" s="526"/>
      <c r="AZ626" s="526"/>
      <c r="BA626" s="526"/>
      <c r="BB626" s="526"/>
      <c r="BC626" s="526"/>
      <c r="BD626" s="526"/>
      <c r="BE626" s="526"/>
      <c r="BF626" s="526"/>
      <c r="BG626" s="526"/>
      <c r="BH626" s="526"/>
      <c r="BI626" s="526"/>
      <c r="BJ626" s="526"/>
      <c r="BK626" s="526"/>
      <c r="BL626" s="526"/>
      <c r="BM626" s="526"/>
      <c r="BN626" s="526"/>
      <c r="BO626" s="526"/>
      <c r="BP626" s="526"/>
      <c r="BQ626" s="526"/>
      <c r="BR626" s="526"/>
      <c r="BS626" s="526"/>
      <c r="BT626" s="526"/>
      <c r="BU626" s="526"/>
    </row>
    <row r="627">
      <c r="A627" s="522"/>
      <c r="B627" s="523"/>
      <c r="C627" s="523"/>
      <c r="D627" s="524"/>
      <c r="E627" s="524"/>
      <c r="F627" s="524"/>
      <c r="G627" s="524"/>
      <c r="H627" s="525"/>
      <c r="I627" s="544"/>
      <c r="J627" s="523"/>
      <c r="K627" s="523"/>
      <c r="L627" s="523"/>
      <c r="M627" s="524"/>
      <c r="N627" s="524"/>
      <c r="O627" s="524"/>
      <c r="P627" s="524"/>
      <c r="Q627" s="524"/>
      <c r="R627" s="524"/>
      <c r="S627" s="524"/>
      <c r="T627" s="524"/>
      <c r="U627" s="523"/>
      <c r="V627" s="524"/>
      <c r="W627" s="523"/>
      <c r="X627" s="526"/>
      <c r="Y627" s="526"/>
      <c r="Z627" s="526"/>
      <c r="AA627" s="526"/>
      <c r="AB627" s="526"/>
      <c r="AC627" s="526"/>
      <c r="AD627" s="526"/>
      <c r="AE627" s="526"/>
      <c r="AF627" s="526"/>
      <c r="AG627" s="526"/>
      <c r="AH627" s="526"/>
      <c r="AI627" s="526"/>
      <c r="AJ627" s="526"/>
      <c r="AK627" s="526"/>
      <c r="AL627" s="526"/>
      <c r="AM627" s="526"/>
      <c r="AN627" s="526"/>
      <c r="AO627" s="526"/>
      <c r="AP627" s="526"/>
      <c r="AQ627" s="526"/>
      <c r="AR627" s="526"/>
      <c r="AS627" s="526"/>
      <c r="AT627" s="526"/>
      <c r="AU627" s="526"/>
      <c r="AV627" s="526"/>
      <c r="AW627" s="526"/>
      <c r="AX627" s="526"/>
      <c r="AY627" s="526"/>
      <c r="AZ627" s="526"/>
      <c r="BA627" s="526"/>
      <c r="BB627" s="526"/>
      <c r="BC627" s="526"/>
      <c r="BD627" s="526"/>
      <c r="BE627" s="526"/>
      <c r="BF627" s="526"/>
      <c r="BG627" s="526"/>
      <c r="BH627" s="526"/>
      <c r="BI627" s="526"/>
      <c r="BJ627" s="526"/>
      <c r="BK627" s="526"/>
      <c r="BL627" s="526"/>
      <c r="BM627" s="526"/>
      <c r="BN627" s="526"/>
      <c r="BO627" s="526"/>
      <c r="BP627" s="526"/>
      <c r="BQ627" s="526"/>
      <c r="BR627" s="526"/>
      <c r="BS627" s="526"/>
      <c r="BT627" s="526"/>
      <c r="BU627" s="526"/>
    </row>
    <row r="628">
      <c r="A628" s="522"/>
      <c r="B628" s="523"/>
      <c r="C628" s="523"/>
      <c r="D628" s="524"/>
      <c r="E628" s="524"/>
      <c r="F628" s="524"/>
      <c r="G628" s="524"/>
      <c r="H628" s="525"/>
      <c r="I628" s="544"/>
      <c r="J628" s="523"/>
      <c r="K628" s="523"/>
      <c r="L628" s="523"/>
      <c r="M628" s="524"/>
      <c r="N628" s="524"/>
      <c r="O628" s="524"/>
      <c r="P628" s="524"/>
      <c r="Q628" s="524"/>
      <c r="R628" s="524"/>
      <c r="S628" s="524"/>
      <c r="T628" s="524"/>
      <c r="U628" s="523"/>
      <c r="V628" s="524"/>
      <c r="W628" s="523"/>
      <c r="X628" s="526"/>
      <c r="Y628" s="526"/>
      <c r="Z628" s="526"/>
      <c r="AA628" s="526"/>
      <c r="AB628" s="526"/>
      <c r="AC628" s="526"/>
      <c r="AD628" s="526"/>
      <c r="AE628" s="526"/>
      <c r="AF628" s="526"/>
      <c r="AG628" s="526"/>
      <c r="AH628" s="526"/>
      <c r="AI628" s="526"/>
      <c r="AJ628" s="526"/>
      <c r="AK628" s="526"/>
      <c r="AL628" s="526"/>
      <c r="AM628" s="526"/>
      <c r="AN628" s="526"/>
      <c r="AO628" s="526"/>
      <c r="AP628" s="526"/>
      <c r="AQ628" s="526"/>
      <c r="AR628" s="526"/>
      <c r="AS628" s="526"/>
      <c r="AT628" s="526"/>
      <c r="AU628" s="526"/>
      <c r="AV628" s="526"/>
      <c r="AW628" s="526"/>
      <c r="AX628" s="526"/>
      <c r="AY628" s="526"/>
      <c r="AZ628" s="526"/>
      <c r="BA628" s="526"/>
      <c r="BB628" s="526"/>
      <c r="BC628" s="526"/>
      <c r="BD628" s="526"/>
      <c r="BE628" s="526"/>
      <c r="BF628" s="526"/>
      <c r="BG628" s="526"/>
      <c r="BH628" s="526"/>
      <c r="BI628" s="526"/>
      <c r="BJ628" s="526"/>
      <c r="BK628" s="526"/>
      <c r="BL628" s="526"/>
      <c r="BM628" s="526"/>
      <c r="BN628" s="526"/>
      <c r="BO628" s="526"/>
      <c r="BP628" s="526"/>
      <c r="BQ628" s="526"/>
      <c r="BR628" s="526"/>
      <c r="BS628" s="526"/>
      <c r="BT628" s="526"/>
      <c r="BU628" s="526"/>
    </row>
    <row r="629">
      <c r="A629" s="522"/>
      <c r="B629" s="523"/>
      <c r="C629" s="523"/>
      <c r="D629" s="524"/>
      <c r="E629" s="524"/>
      <c r="F629" s="524"/>
      <c r="G629" s="524"/>
      <c r="H629" s="525"/>
      <c r="I629" s="544"/>
      <c r="J629" s="523"/>
      <c r="K629" s="523"/>
      <c r="L629" s="523"/>
      <c r="M629" s="524"/>
      <c r="N629" s="524"/>
      <c r="O629" s="524"/>
      <c r="P629" s="524"/>
      <c r="Q629" s="524"/>
      <c r="R629" s="524"/>
      <c r="S629" s="524"/>
      <c r="T629" s="524"/>
      <c r="U629" s="523"/>
      <c r="V629" s="524"/>
      <c r="W629" s="523"/>
      <c r="X629" s="526"/>
      <c r="Y629" s="526"/>
      <c r="Z629" s="526"/>
      <c r="AA629" s="526"/>
      <c r="AB629" s="526"/>
      <c r="AC629" s="526"/>
      <c r="AD629" s="526"/>
      <c r="AE629" s="526"/>
      <c r="AF629" s="526"/>
      <c r="AG629" s="526"/>
      <c r="AH629" s="526"/>
      <c r="AI629" s="526"/>
      <c r="AJ629" s="526"/>
      <c r="AK629" s="526"/>
      <c r="AL629" s="526"/>
      <c r="AM629" s="526"/>
      <c r="AN629" s="526"/>
      <c r="AO629" s="526"/>
      <c r="AP629" s="526"/>
      <c r="AQ629" s="526"/>
      <c r="AR629" s="526"/>
      <c r="AS629" s="526"/>
      <c r="AT629" s="526"/>
      <c r="AU629" s="526"/>
      <c r="AV629" s="526"/>
      <c r="AW629" s="526"/>
      <c r="AX629" s="526"/>
      <c r="AY629" s="526"/>
      <c r="AZ629" s="526"/>
      <c r="BA629" s="526"/>
      <c r="BB629" s="526"/>
      <c r="BC629" s="526"/>
      <c r="BD629" s="526"/>
      <c r="BE629" s="526"/>
      <c r="BF629" s="526"/>
      <c r="BG629" s="526"/>
      <c r="BH629" s="526"/>
      <c r="BI629" s="526"/>
      <c r="BJ629" s="526"/>
      <c r="BK629" s="526"/>
      <c r="BL629" s="526"/>
      <c r="BM629" s="526"/>
      <c r="BN629" s="526"/>
      <c r="BO629" s="526"/>
      <c r="BP629" s="526"/>
      <c r="BQ629" s="526"/>
      <c r="BR629" s="526"/>
      <c r="BS629" s="526"/>
      <c r="BT629" s="526"/>
      <c r="BU629" s="526"/>
    </row>
    <row r="630">
      <c r="A630" s="522"/>
      <c r="B630" s="523"/>
      <c r="C630" s="523"/>
      <c r="D630" s="524"/>
      <c r="E630" s="524"/>
      <c r="F630" s="524"/>
      <c r="G630" s="524"/>
      <c r="H630" s="525"/>
      <c r="I630" s="544"/>
      <c r="J630" s="523"/>
      <c r="K630" s="523"/>
      <c r="L630" s="523"/>
      <c r="M630" s="524"/>
      <c r="N630" s="524"/>
      <c r="O630" s="524"/>
      <c r="P630" s="524"/>
      <c r="Q630" s="524"/>
      <c r="R630" s="524"/>
      <c r="S630" s="524"/>
      <c r="T630" s="524"/>
      <c r="U630" s="523"/>
      <c r="V630" s="524"/>
      <c r="W630" s="523"/>
      <c r="X630" s="526"/>
      <c r="Y630" s="526"/>
      <c r="Z630" s="526"/>
      <c r="AA630" s="526"/>
      <c r="AB630" s="526"/>
      <c r="AC630" s="526"/>
      <c r="AD630" s="526"/>
      <c r="AE630" s="526"/>
      <c r="AF630" s="526"/>
      <c r="AG630" s="526"/>
      <c r="AH630" s="526"/>
      <c r="AI630" s="526"/>
      <c r="AJ630" s="526"/>
      <c r="AK630" s="526"/>
      <c r="AL630" s="526"/>
      <c r="AM630" s="526"/>
      <c r="AN630" s="526"/>
      <c r="AO630" s="526"/>
      <c r="AP630" s="526"/>
      <c r="AQ630" s="526"/>
      <c r="AR630" s="526"/>
      <c r="AS630" s="526"/>
      <c r="AT630" s="526"/>
      <c r="AU630" s="526"/>
      <c r="AV630" s="526"/>
      <c r="AW630" s="526"/>
      <c r="AX630" s="526"/>
      <c r="AY630" s="526"/>
      <c r="AZ630" s="526"/>
      <c r="BA630" s="526"/>
      <c r="BB630" s="526"/>
      <c r="BC630" s="526"/>
      <c r="BD630" s="526"/>
      <c r="BE630" s="526"/>
      <c r="BF630" s="526"/>
      <c r="BG630" s="526"/>
      <c r="BH630" s="526"/>
      <c r="BI630" s="526"/>
      <c r="BJ630" s="526"/>
      <c r="BK630" s="526"/>
      <c r="BL630" s="526"/>
      <c r="BM630" s="526"/>
      <c r="BN630" s="526"/>
      <c r="BO630" s="526"/>
      <c r="BP630" s="526"/>
      <c r="BQ630" s="526"/>
      <c r="BR630" s="526"/>
      <c r="BS630" s="526"/>
      <c r="BT630" s="526"/>
      <c r="BU630" s="526"/>
    </row>
    <row r="631">
      <c r="A631" s="522"/>
      <c r="B631" s="523"/>
      <c r="C631" s="523"/>
      <c r="D631" s="524"/>
      <c r="E631" s="524"/>
      <c r="F631" s="524"/>
      <c r="G631" s="524"/>
      <c r="H631" s="525"/>
      <c r="I631" s="544"/>
      <c r="J631" s="523"/>
      <c r="K631" s="523"/>
      <c r="L631" s="523"/>
      <c r="M631" s="524"/>
      <c r="N631" s="524"/>
      <c r="O631" s="524"/>
      <c r="P631" s="524"/>
      <c r="Q631" s="524"/>
      <c r="R631" s="524"/>
      <c r="S631" s="524"/>
      <c r="T631" s="524"/>
      <c r="U631" s="523"/>
      <c r="V631" s="524"/>
      <c r="W631" s="523"/>
      <c r="X631" s="526"/>
      <c r="Y631" s="526"/>
      <c r="Z631" s="526"/>
      <c r="AA631" s="526"/>
      <c r="AB631" s="526"/>
      <c r="AC631" s="526"/>
      <c r="AD631" s="526"/>
      <c r="AE631" s="526"/>
      <c r="AF631" s="526"/>
      <c r="AG631" s="526"/>
      <c r="AH631" s="526"/>
      <c r="AI631" s="526"/>
      <c r="AJ631" s="526"/>
      <c r="AK631" s="526"/>
      <c r="AL631" s="526"/>
      <c r="AM631" s="526"/>
      <c r="AN631" s="526"/>
      <c r="AO631" s="526"/>
      <c r="AP631" s="526"/>
      <c r="AQ631" s="526"/>
      <c r="AR631" s="526"/>
      <c r="AS631" s="526"/>
      <c r="AT631" s="526"/>
      <c r="AU631" s="526"/>
      <c r="AV631" s="526"/>
      <c r="AW631" s="526"/>
      <c r="AX631" s="526"/>
      <c r="AY631" s="526"/>
      <c r="AZ631" s="526"/>
      <c r="BA631" s="526"/>
      <c r="BB631" s="526"/>
      <c r="BC631" s="526"/>
      <c r="BD631" s="526"/>
      <c r="BE631" s="526"/>
      <c r="BF631" s="526"/>
      <c r="BG631" s="526"/>
      <c r="BH631" s="526"/>
      <c r="BI631" s="526"/>
      <c r="BJ631" s="526"/>
      <c r="BK631" s="526"/>
      <c r="BL631" s="526"/>
      <c r="BM631" s="526"/>
      <c r="BN631" s="526"/>
      <c r="BO631" s="526"/>
      <c r="BP631" s="526"/>
      <c r="BQ631" s="526"/>
      <c r="BR631" s="526"/>
      <c r="BS631" s="526"/>
      <c r="BT631" s="526"/>
      <c r="BU631" s="526"/>
    </row>
    <row r="632">
      <c r="A632" s="522"/>
      <c r="B632" s="523"/>
      <c r="C632" s="523"/>
      <c r="D632" s="524"/>
      <c r="E632" s="524"/>
      <c r="F632" s="524"/>
      <c r="G632" s="524"/>
      <c r="H632" s="525"/>
      <c r="I632" s="544"/>
      <c r="J632" s="523"/>
      <c r="K632" s="523"/>
      <c r="L632" s="523"/>
      <c r="M632" s="524"/>
      <c r="N632" s="524"/>
      <c r="O632" s="524"/>
      <c r="P632" s="524"/>
      <c r="Q632" s="524"/>
      <c r="R632" s="524"/>
      <c r="S632" s="524"/>
      <c r="T632" s="524"/>
      <c r="U632" s="523"/>
      <c r="V632" s="524"/>
      <c r="W632" s="523"/>
      <c r="X632" s="526"/>
      <c r="Y632" s="526"/>
      <c r="Z632" s="526"/>
      <c r="AA632" s="526"/>
      <c r="AB632" s="526"/>
      <c r="AC632" s="526"/>
      <c r="AD632" s="526"/>
      <c r="AE632" s="526"/>
      <c r="AF632" s="526"/>
      <c r="AG632" s="526"/>
      <c r="AH632" s="526"/>
      <c r="AI632" s="526"/>
      <c r="AJ632" s="526"/>
      <c r="AK632" s="526"/>
      <c r="AL632" s="526"/>
      <c r="AM632" s="526"/>
      <c r="AN632" s="526"/>
      <c r="AO632" s="526"/>
      <c r="AP632" s="526"/>
      <c r="AQ632" s="526"/>
      <c r="AR632" s="526"/>
      <c r="AS632" s="526"/>
      <c r="AT632" s="526"/>
      <c r="AU632" s="526"/>
      <c r="AV632" s="526"/>
      <c r="AW632" s="526"/>
      <c r="AX632" s="526"/>
      <c r="AY632" s="526"/>
      <c r="AZ632" s="526"/>
      <c r="BA632" s="526"/>
      <c r="BB632" s="526"/>
      <c r="BC632" s="526"/>
      <c r="BD632" s="526"/>
      <c r="BE632" s="526"/>
      <c r="BF632" s="526"/>
      <c r="BG632" s="526"/>
      <c r="BH632" s="526"/>
      <c r="BI632" s="526"/>
      <c r="BJ632" s="526"/>
      <c r="BK632" s="526"/>
      <c r="BL632" s="526"/>
      <c r="BM632" s="526"/>
      <c r="BN632" s="526"/>
      <c r="BO632" s="526"/>
      <c r="BP632" s="526"/>
      <c r="BQ632" s="526"/>
      <c r="BR632" s="526"/>
      <c r="BS632" s="526"/>
      <c r="BT632" s="526"/>
      <c r="BU632" s="526"/>
    </row>
    <row r="633">
      <c r="A633" s="522"/>
      <c r="B633" s="523"/>
      <c r="C633" s="523"/>
      <c r="D633" s="524"/>
      <c r="E633" s="524"/>
      <c r="F633" s="524"/>
      <c r="G633" s="524"/>
      <c r="H633" s="525"/>
      <c r="I633" s="544"/>
      <c r="J633" s="523"/>
      <c r="K633" s="523"/>
      <c r="L633" s="523"/>
      <c r="M633" s="524"/>
      <c r="N633" s="524"/>
      <c r="O633" s="524"/>
      <c r="P633" s="524"/>
      <c r="Q633" s="524"/>
      <c r="R633" s="524"/>
      <c r="S633" s="524"/>
      <c r="T633" s="524"/>
      <c r="U633" s="523"/>
      <c r="V633" s="524"/>
      <c r="W633" s="523"/>
      <c r="X633" s="526"/>
      <c r="Y633" s="526"/>
      <c r="Z633" s="526"/>
      <c r="AA633" s="526"/>
      <c r="AB633" s="526"/>
      <c r="AC633" s="526"/>
      <c r="AD633" s="526"/>
      <c r="AE633" s="526"/>
      <c r="AF633" s="526"/>
      <c r="AG633" s="526"/>
      <c r="AH633" s="526"/>
      <c r="AI633" s="526"/>
      <c r="AJ633" s="526"/>
      <c r="AK633" s="526"/>
      <c r="AL633" s="526"/>
      <c r="AM633" s="526"/>
      <c r="AN633" s="526"/>
      <c r="AO633" s="526"/>
      <c r="AP633" s="526"/>
      <c r="AQ633" s="526"/>
      <c r="AR633" s="526"/>
      <c r="AS633" s="526"/>
      <c r="AT633" s="526"/>
      <c r="AU633" s="526"/>
      <c r="AV633" s="526"/>
      <c r="AW633" s="526"/>
      <c r="AX633" s="526"/>
      <c r="AY633" s="526"/>
      <c r="AZ633" s="526"/>
      <c r="BA633" s="526"/>
      <c r="BB633" s="526"/>
      <c r="BC633" s="526"/>
      <c r="BD633" s="526"/>
      <c r="BE633" s="526"/>
      <c r="BF633" s="526"/>
      <c r="BG633" s="526"/>
      <c r="BH633" s="526"/>
      <c r="BI633" s="526"/>
      <c r="BJ633" s="526"/>
      <c r="BK633" s="526"/>
      <c r="BL633" s="526"/>
      <c r="BM633" s="526"/>
      <c r="BN633" s="526"/>
      <c r="BO633" s="526"/>
      <c r="BP633" s="526"/>
      <c r="BQ633" s="526"/>
      <c r="BR633" s="526"/>
      <c r="BS633" s="526"/>
      <c r="BT633" s="526"/>
      <c r="BU633" s="526"/>
    </row>
    <row r="634">
      <c r="A634" s="522"/>
      <c r="B634" s="523"/>
      <c r="C634" s="523"/>
      <c r="D634" s="524"/>
      <c r="E634" s="524"/>
      <c r="F634" s="524"/>
      <c r="G634" s="524"/>
      <c r="H634" s="525"/>
      <c r="I634" s="544"/>
      <c r="J634" s="523"/>
      <c r="K634" s="523"/>
      <c r="L634" s="523"/>
      <c r="M634" s="524"/>
      <c r="N634" s="524"/>
      <c r="O634" s="524"/>
      <c r="P634" s="524"/>
      <c r="Q634" s="524"/>
      <c r="R634" s="524"/>
      <c r="S634" s="524"/>
      <c r="T634" s="524"/>
      <c r="U634" s="523"/>
      <c r="V634" s="524"/>
      <c r="W634" s="523"/>
      <c r="X634" s="526"/>
      <c r="Y634" s="526"/>
      <c r="Z634" s="526"/>
      <c r="AA634" s="526"/>
      <c r="AB634" s="526"/>
      <c r="AC634" s="526"/>
      <c r="AD634" s="526"/>
      <c r="AE634" s="526"/>
      <c r="AF634" s="526"/>
      <c r="AG634" s="526"/>
      <c r="AH634" s="526"/>
      <c r="AI634" s="526"/>
      <c r="AJ634" s="526"/>
      <c r="AK634" s="526"/>
      <c r="AL634" s="526"/>
      <c r="AM634" s="526"/>
      <c r="AN634" s="526"/>
      <c r="AO634" s="526"/>
      <c r="AP634" s="526"/>
      <c r="AQ634" s="526"/>
      <c r="AR634" s="526"/>
      <c r="AS634" s="526"/>
      <c r="AT634" s="526"/>
      <c r="AU634" s="526"/>
      <c r="AV634" s="526"/>
      <c r="AW634" s="526"/>
      <c r="AX634" s="526"/>
      <c r="AY634" s="526"/>
      <c r="AZ634" s="526"/>
      <c r="BA634" s="526"/>
      <c r="BB634" s="526"/>
      <c r="BC634" s="526"/>
      <c r="BD634" s="526"/>
      <c r="BE634" s="526"/>
      <c r="BF634" s="526"/>
      <c r="BG634" s="526"/>
      <c r="BH634" s="526"/>
      <c r="BI634" s="526"/>
      <c r="BJ634" s="526"/>
      <c r="BK634" s="526"/>
      <c r="BL634" s="526"/>
      <c r="BM634" s="526"/>
      <c r="BN634" s="526"/>
      <c r="BO634" s="526"/>
      <c r="BP634" s="526"/>
      <c r="BQ634" s="526"/>
      <c r="BR634" s="526"/>
      <c r="BS634" s="526"/>
      <c r="BT634" s="526"/>
      <c r="BU634" s="526"/>
    </row>
    <row r="635">
      <c r="A635" s="522"/>
      <c r="B635" s="523"/>
      <c r="C635" s="523"/>
      <c r="D635" s="524"/>
      <c r="E635" s="524"/>
      <c r="F635" s="524"/>
      <c r="G635" s="524"/>
      <c r="H635" s="525"/>
      <c r="I635" s="544"/>
      <c r="J635" s="523"/>
      <c r="K635" s="523"/>
      <c r="L635" s="523"/>
      <c r="M635" s="524"/>
      <c r="N635" s="524"/>
      <c r="O635" s="524"/>
      <c r="P635" s="524"/>
      <c r="Q635" s="524"/>
      <c r="R635" s="524"/>
      <c r="S635" s="524"/>
      <c r="T635" s="524"/>
      <c r="U635" s="523"/>
      <c r="V635" s="524"/>
      <c r="W635" s="523"/>
      <c r="X635" s="526"/>
      <c r="Y635" s="526"/>
      <c r="Z635" s="526"/>
      <c r="AA635" s="526"/>
      <c r="AB635" s="526"/>
      <c r="AC635" s="526"/>
      <c r="AD635" s="526"/>
      <c r="AE635" s="526"/>
      <c r="AF635" s="526"/>
      <c r="AG635" s="526"/>
      <c r="AH635" s="526"/>
      <c r="AI635" s="526"/>
      <c r="AJ635" s="526"/>
      <c r="AK635" s="526"/>
      <c r="AL635" s="526"/>
      <c r="AM635" s="526"/>
      <c r="AN635" s="526"/>
      <c r="AO635" s="526"/>
      <c r="AP635" s="526"/>
      <c r="AQ635" s="526"/>
      <c r="AR635" s="526"/>
      <c r="AS635" s="526"/>
      <c r="AT635" s="526"/>
      <c r="AU635" s="526"/>
      <c r="AV635" s="526"/>
      <c r="AW635" s="526"/>
      <c r="AX635" s="526"/>
      <c r="AY635" s="526"/>
      <c r="AZ635" s="526"/>
      <c r="BA635" s="526"/>
      <c r="BB635" s="526"/>
      <c r="BC635" s="526"/>
      <c r="BD635" s="526"/>
      <c r="BE635" s="526"/>
      <c r="BF635" s="526"/>
      <c r="BG635" s="526"/>
      <c r="BH635" s="526"/>
      <c r="BI635" s="526"/>
      <c r="BJ635" s="526"/>
      <c r="BK635" s="526"/>
      <c r="BL635" s="526"/>
      <c r="BM635" s="526"/>
      <c r="BN635" s="526"/>
      <c r="BO635" s="526"/>
      <c r="BP635" s="526"/>
      <c r="BQ635" s="526"/>
      <c r="BR635" s="526"/>
      <c r="BS635" s="526"/>
      <c r="BT635" s="526"/>
      <c r="BU635" s="526"/>
    </row>
    <row r="636">
      <c r="A636" s="522"/>
      <c r="B636" s="523"/>
      <c r="C636" s="523"/>
      <c r="D636" s="524"/>
      <c r="E636" s="524"/>
      <c r="F636" s="524"/>
      <c r="G636" s="524"/>
      <c r="H636" s="525"/>
      <c r="I636" s="544"/>
      <c r="J636" s="523"/>
      <c r="K636" s="523"/>
      <c r="L636" s="523"/>
      <c r="M636" s="524"/>
      <c r="N636" s="524"/>
      <c r="O636" s="524"/>
      <c r="P636" s="524"/>
      <c r="Q636" s="524"/>
      <c r="R636" s="524"/>
      <c r="S636" s="524"/>
      <c r="T636" s="524"/>
      <c r="U636" s="523"/>
      <c r="V636" s="524"/>
      <c r="W636" s="523"/>
      <c r="X636" s="526"/>
      <c r="Y636" s="526"/>
      <c r="Z636" s="526"/>
      <c r="AA636" s="526"/>
      <c r="AB636" s="526"/>
      <c r="AC636" s="526"/>
      <c r="AD636" s="526"/>
      <c r="AE636" s="526"/>
      <c r="AF636" s="526"/>
      <c r="AG636" s="526"/>
      <c r="AH636" s="526"/>
      <c r="AI636" s="526"/>
      <c r="AJ636" s="526"/>
      <c r="AK636" s="526"/>
      <c r="AL636" s="526"/>
      <c r="AM636" s="526"/>
      <c r="AN636" s="526"/>
      <c r="AO636" s="526"/>
      <c r="AP636" s="526"/>
      <c r="AQ636" s="526"/>
      <c r="AR636" s="526"/>
      <c r="AS636" s="526"/>
      <c r="AT636" s="526"/>
      <c r="AU636" s="526"/>
      <c r="AV636" s="526"/>
      <c r="AW636" s="526"/>
      <c r="AX636" s="526"/>
      <c r="AY636" s="526"/>
      <c r="AZ636" s="526"/>
      <c r="BA636" s="526"/>
      <c r="BB636" s="526"/>
      <c r="BC636" s="526"/>
      <c r="BD636" s="526"/>
      <c r="BE636" s="526"/>
      <c r="BF636" s="526"/>
      <c r="BG636" s="526"/>
      <c r="BH636" s="526"/>
      <c r="BI636" s="526"/>
      <c r="BJ636" s="526"/>
      <c r="BK636" s="526"/>
      <c r="BL636" s="526"/>
      <c r="BM636" s="526"/>
      <c r="BN636" s="526"/>
      <c r="BO636" s="526"/>
      <c r="BP636" s="526"/>
      <c r="BQ636" s="526"/>
      <c r="BR636" s="526"/>
      <c r="BS636" s="526"/>
      <c r="BT636" s="526"/>
      <c r="BU636" s="526"/>
    </row>
    <row r="637">
      <c r="A637" s="522"/>
      <c r="B637" s="523"/>
      <c r="C637" s="523"/>
      <c r="D637" s="524"/>
      <c r="E637" s="524"/>
      <c r="F637" s="524"/>
      <c r="G637" s="524"/>
      <c r="H637" s="525"/>
      <c r="I637" s="544"/>
      <c r="J637" s="523"/>
      <c r="K637" s="523"/>
      <c r="L637" s="523"/>
      <c r="M637" s="524"/>
      <c r="N637" s="524"/>
      <c r="O637" s="524"/>
      <c r="P637" s="524"/>
      <c r="Q637" s="524"/>
      <c r="R637" s="524"/>
      <c r="S637" s="524"/>
      <c r="T637" s="524"/>
      <c r="U637" s="523"/>
      <c r="V637" s="524"/>
      <c r="W637" s="523"/>
      <c r="X637" s="526"/>
      <c r="Y637" s="526"/>
      <c r="Z637" s="526"/>
      <c r="AA637" s="526"/>
      <c r="AB637" s="526"/>
      <c r="AC637" s="526"/>
      <c r="AD637" s="526"/>
      <c r="AE637" s="526"/>
      <c r="AF637" s="526"/>
      <c r="AG637" s="526"/>
      <c r="AH637" s="526"/>
      <c r="AI637" s="526"/>
      <c r="AJ637" s="526"/>
      <c r="AK637" s="526"/>
      <c r="AL637" s="526"/>
      <c r="AM637" s="526"/>
      <c r="AN637" s="526"/>
      <c r="AO637" s="526"/>
      <c r="AP637" s="526"/>
      <c r="AQ637" s="526"/>
      <c r="AR637" s="526"/>
      <c r="AS637" s="526"/>
      <c r="AT637" s="526"/>
      <c r="AU637" s="526"/>
      <c r="AV637" s="526"/>
      <c r="AW637" s="526"/>
      <c r="AX637" s="526"/>
      <c r="AY637" s="526"/>
      <c r="AZ637" s="526"/>
      <c r="BA637" s="526"/>
      <c r="BB637" s="526"/>
      <c r="BC637" s="526"/>
      <c r="BD637" s="526"/>
      <c r="BE637" s="526"/>
      <c r="BF637" s="526"/>
      <c r="BG637" s="526"/>
      <c r="BH637" s="526"/>
      <c r="BI637" s="526"/>
      <c r="BJ637" s="526"/>
      <c r="BK637" s="526"/>
      <c r="BL637" s="526"/>
      <c r="BM637" s="526"/>
      <c r="BN637" s="526"/>
      <c r="BO637" s="526"/>
      <c r="BP637" s="526"/>
      <c r="BQ637" s="526"/>
      <c r="BR637" s="526"/>
      <c r="BS637" s="526"/>
      <c r="BT637" s="526"/>
      <c r="BU637" s="526"/>
    </row>
    <row r="638">
      <c r="A638" s="522"/>
      <c r="B638" s="523"/>
      <c r="C638" s="523"/>
      <c r="D638" s="524"/>
      <c r="E638" s="524"/>
      <c r="F638" s="524"/>
      <c r="G638" s="524"/>
      <c r="H638" s="525"/>
      <c r="I638" s="544"/>
      <c r="J638" s="523"/>
      <c r="K638" s="523"/>
      <c r="L638" s="523"/>
      <c r="M638" s="524"/>
      <c r="N638" s="524"/>
      <c r="O638" s="524"/>
      <c r="P638" s="524"/>
      <c r="Q638" s="524"/>
      <c r="R638" s="524"/>
      <c r="S638" s="524"/>
      <c r="T638" s="524"/>
      <c r="U638" s="523"/>
      <c r="V638" s="524"/>
      <c r="W638" s="523"/>
      <c r="X638" s="526"/>
      <c r="Y638" s="526"/>
      <c r="Z638" s="526"/>
      <c r="AA638" s="526"/>
      <c r="AB638" s="526"/>
      <c r="AC638" s="526"/>
      <c r="AD638" s="526"/>
      <c r="AE638" s="526"/>
      <c r="AF638" s="526"/>
      <c r="AG638" s="526"/>
      <c r="AH638" s="526"/>
      <c r="AI638" s="526"/>
      <c r="AJ638" s="526"/>
      <c r="AK638" s="526"/>
      <c r="AL638" s="526"/>
      <c r="AM638" s="526"/>
      <c r="AN638" s="526"/>
      <c r="AO638" s="526"/>
      <c r="AP638" s="526"/>
      <c r="AQ638" s="526"/>
      <c r="AR638" s="526"/>
      <c r="AS638" s="526"/>
      <c r="AT638" s="526"/>
      <c r="AU638" s="526"/>
      <c r="AV638" s="526"/>
      <c r="AW638" s="526"/>
      <c r="AX638" s="526"/>
      <c r="AY638" s="526"/>
      <c r="AZ638" s="526"/>
      <c r="BA638" s="526"/>
      <c r="BB638" s="526"/>
      <c r="BC638" s="526"/>
      <c r="BD638" s="526"/>
      <c r="BE638" s="526"/>
      <c r="BF638" s="526"/>
      <c r="BG638" s="526"/>
      <c r="BH638" s="526"/>
      <c r="BI638" s="526"/>
      <c r="BJ638" s="526"/>
      <c r="BK638" s="526"/>
      <c r="BL638" s="526"/>
      <c r="BM638" s="526"/>
      <c r="BN638" s="526"/>
      <c r="BO638" s="526"/>
      <c r="BP638" s="526"/>
      <c r="BQ638" s="526"/>
      <c r="BR638" s="526"/>
      <c r="BS638" s="526"/>
      <c r="BT638" s="526"/>
      <c r="BU638" s="526"/>
    </row>
    <row r="639">
      <c r="A639" s="522"/>
      <c r="B639" s="523"/>
      <c r="C639" s="523"/>
      <c r="D639" s="524"/>
      <c r="E639" s="524"/>
      <c r="F639" s="524"/>
      <c r="G639" s="524"/>
      <c r="H639" s="525"/>
      <c r="I639" s="544"/>
      <c r="J639" s="523"/>
      <c r="K639" s="523"/>
      <c r="L639" s="523"/>
      <c r="M639" s="524"/>
      <c r="N639" s="524"/>
      <c r="O639" s="524"/>
      <c r="P639" s="524"/>
      <c r="Q639" s="524"/>
      <c r="R639" s="524"/>
      <c r="S639" s="524"/>
      <c r="T639" s="524"/>
      <c r="U639" s="523"/>
      <c r="V639" s="524"/>
      <c r="W639" s="523"/>
      <c r="X639" s="526"/>
      <c r="Y639" s="526"/>
      <c r="Z639" s="526"/>
      <c r="AA639" s="526"/>
      <c r="AB639" s="526"/>
      <c r="AC639" s="526"/>
      <c r="AD639" s="526"/>
      <c r="AE639" s="526"/>
      <c r="AF639" s="526"/>
      <c r="AG639" s="526"/>
      <c r="AH639" s="526"/>
      <c r="AI639" s="526"/>
      <c r="AJ639" s="526"/>
      <c r="AK639" s="526"/>
      <c r="AL639" s="526"/>
      <c r="AM639" s="526"/>
      <c r="AN639" s="526"/>
      <c r="AO639" s="526"/>
      <c r="AP639" s="526"/>
      <c r="AQ639" s="526"/>
      <c r="AR639" s="526"/>
      <c r="AS639" s="526"/>
      <c r="AT639" s="526"/>
      <c r="AU639" s="526"/>
      <c r="AV639" s="526"/>
      <c r="AW639" s="526"/>
      <c r="AX639" s="526"/>
      <c r="AY639" s="526"/>
      <c r="AZ639" s="526"/>
      <c r="BA639" s="526"/>
      <c r="BB639" s="526"/>
      <c r="BC639" s="526"/>
      <c r="BD639" s="526"/>
      <c r="BE639" s="526"/>
      <c r="BF639" s="526"/>
      <c r="BG639" s="526"/>
      <c r="BH639" s="526"/>
      <c r="BI639" s="526"/>
      <c r="BJ639" s="526"/>
      <c r="BK639" s="526"/>
      <c r="BL639" s="526"/>
      <c r="BM639" s="526"/>
      <c r="BN639" s="526"/>
      <c r="BO639" s="526"/>
      <c r="BP639" s="526"/>
      <c r="BQ639" s="526"/>
      <c r="BR639" s="526"/>
      <c r="BS639" s="526"/>
      <c r="BT639" s="526"/>
      <c r="BU639" s="526"/>
    </row>
    <row r="640">
      <c r="A640" s="522"/>
      <c r="B640" s="523"/>
      <c r="C640" s="523"/>
      <c r="D640" s="524"/>
      <c r="E640" s="524"/>
      <c r="F640" s="524"/>
      <c r="G640" s="524"/>
      <c r="H640" s="525"/>
      <c r="I640" s="544"/>
      <c r="J640" s="523"/>
      <c r="K640" s="523"/>
      <c r="L640" s="523"/>
      <c r="M640" s="524"/>
      <c r="N640" s="524"/>
      <c r="O640" s="524"/>
      <c r="P640" s="524"/>
      <c r="Q640" s="524"/>
      <c r="R640" s="524"/>
      <c r="S640" s="524"/>
      <c r="T640" s="524"/>
      <c r="U640" s="523"/>
      <c r="V640" s="524"/>
      <c r="W640" s="523"/>
      <c r="X640" s="526"/>
      <c r="Y640" s="526"/>
      <c r="Z640" s="526"/>
      <c r="AA640" s="526"/>
      <c r="AB640" s="526"/>
      <c r="AC640" s="526"/>
      <c r="AD640" s="526"/>
      <c r="AE640" s="526"/>
      <c r="AF640" s="526"/>
      <c r="AG640" s="526"/>
      <c r="AH640" s="526"/>
      <c r="AI640" s="526"/>
      <c r="AJ640" s="526"/>
      <c r="AK640" s="526"/>
      <c r="AL640" s="526"/>
      <c r="AM640" s="526"/>
      <c r="AN640" s="526"/>
      <c r="AO640" s="526"/>
      <c r="AP640" s="526"/>
      <c r="AQ640" s="526"/>
      <c r="AR640" s="526"/>
      <c r="AS640" s="526"/>
      <c r="AT640" s="526"/>
      <c r="AU640" s="526"/>
      <c r="AV640" s="526"/>
      <c r="AW640" s="526"/>
      <c r="AX640" s="526"/>
      <c r="AY640" s="526"/>
      <c r="AZ640" s="526"/>
      <c r="BA640" s="526"/>
      <c r="BB640" s="526"/>
      <c r="BC640" s="526"/>
      <c r="BD640" s="526"/>
      <c r="BE640" s="526"/>
      <c r="BF640" s="526"/>
      <c r="BG640" s="526"/>
      <c r="BH640" s="526"/>
      <c r="BI640" s="526"/>
      <c r="BJ640" s="526"/>
      <c r="BK640" s="526"/>
      <c r="BL640" s="526"/>
      <c r="BM640" s="526"/>
      <c r="BN640" s="526"/>
      <c r="BO640" s="526"/>
      <c r="BP640" s="526"/>
      <c r="BQ640" s="526"/>
      <c r="BR640" s="526"/>
      <c r="BS640" s="526"/>
      <c r="BT640" s="526"/>
      <c r="BU640" s="526"/>
    </row>
    <row r="641">
      <c r="A641" s="522"/>
      <c r="B641" s="523"/>
      <c r="C641" s="523"/>
      <c r="D641" s="524"/>
      <c r="E641" s="524"/>
      <c r="F641" s="524"/>
      <c r="G641" s="524"/>
      <c r="H641" s="525"/>
      <c r="I641" s="544"/>
      <c r="J641" s="523"/>
      <c r="K641" s="523"/>
      <c r="L641" s="523"/>
      <c r="M641" s="524"/>
      <c r="N641" s="524"/>
      <c r="O641" s="524"/>
      <c r="P641" s="524"/>
      <c r="Q641" s="524"/>
      <c r="R641" s="524"/>
      <c r="S641" s="524"/>
      <c r="T641" s="524"/>
      <c r="U641" s="523"/>
      <c r="V641" s="524"/>
      <c r="W641" s="523"/>
      <c r="X641" s="526"/>
      <c r="Y641" s="526"/>
      <c r="Z641" s="526"/>
      <c r="AA641" s="526"/>
      <c r="AB641" s="526"/>
      <c r="AC641" s="526"/>
      <c r="AD641" s="526"/>
      <c r="AE641" s="526"/>
      <c r="AF641" s="526"/>
      <c r="AG641" s="526"/>
      <c r="AH641" s="526"/>
      <c r="AI641" s="526"/>
      <c r="AJ641" s="526"/>
      <c r="AK641" s="526"/>
      <c r="AL641" s="526"/>
      <c r="AM641" s="526"/>
      <c r="AN641" s="526"/>
      <c r="AO641" s="526"/>
      <c r="AP641" s="526"/>
      <c r="AQ641" s="526"/>
      <c r="AR641" s="526"/>
      <c r="AS641" s="526"/>
      <c r="AT641" s="526"/>
      <c r="AU641" s="526"/>
      <c r="AV641" s="526"/>
      <c r="AW641" s="526"/>
      <c r="AX641" s="526"/>
      <c r="AY641" s="526"/>
      <c r="AZ641" s="526"/>
      <c r="BA641" s="526"/>
      <c r="BB641" s="526"/>
      <c r="BC641" s="526"/>
      <c r="BD641" s="526"/>
      <c r="BE641" s="526"/>
      <c r="BF641" s="526"/>
      <c r="BG641" s="526"/>
      <c r="BH641" s="526"/>
      <c r="BI641" s="526"/>
      <c r="BJ641" s="526"/>
      <c r="BK641" s="526"/>
      <c r="BL641" s="526"/>
      <c r="BM641" s="526"/>
      <c r="BN641" s="526"/>
      <c r="BO641" s="526"/>
      <c r="BP641" s="526"/>
      <c r="BQ641" s="526"/>
      <c r="BR641" s="526"/>
      <c r="BS641" s="526"/>
      <c r="BT641" s="526"/>
      <c r="BU641" s="526"/>
    </row>
    <row r="642">
      <c r="A642" s="522"/>
      <c r="B642" s="523"/>
      <c r="C642" s="523"/>
      <c r="D642" s="524"/>
      <c r="E642" s="524"/>
      <c r="F642" s="524"/>
      <c r="G642" s="524"/>
      <c r="H642" s="525"/>
      <c r="I642" s="544"/>
      <c r="J642" s="523"/>
      <c r="K642" s="523"/>
      <c r="L642" s="523"/>
      <c r="M642" s="524"/>
      <c r="N642" s="524"/>
      <c r="O642" s="524"/>
      <c r="P642" s="524"/>
      <c r="Q642" s="524"/>
      <c r="R642" s="524"/>
      <c r="S642" s="524"/>
      <c r="T642" s="524"/>
      <c r="U642" s="523"/>
      <c r="V642" s="524"/>
      <c r="W642" s="523"/>
      <c r="X642" s="526"/>
      <c r="Y642" s="526"/>
      <c r="Z642" s="526"/>
      <c r="AA642" s="526"/>
      <c r="AB642" s="526"/>
      <c r="AC642" s="526"/>
      <c r="AD642" s="526"/>
      <c r="AE642" s="526"/>
      <c r="AF642" s="526"/>
      <c r="AG642" s="526"/>
      <c r="AH642" s="526"/>
      <c r="AI642" s="526"/>
      <c r="AJ642" s="526"/>
      <c r="AK642" s="526"/>
      <c r="AL642" s="526"/>
      <c r="AM642" s="526"/>
      <c r="AN642" s="526"/>
      <c r="AO642" s="526"/>
      <c r="AP642" s="526"/>
      <c r="AQ642" s="526"/>
      <c r="AR642" s="526"/>
      <c r="AS642" s="526"/>
      <c r="AT642" s="526"/>
      <c r="AU642" s="526"/>
      <c r="AV642" s="526"/>
      <c r="AW642" s="526"/>
      <c r="AX642" s="526"/>
      <c r="AY642" s="526"/>
      <c r="AZ642" s="526"/>
      <c r="BA642" s="526"/>
      <c r="BB642" s="526"/>
      <c r="BC642" s="526"/>
      <c r="BD642" s="526"/>
      <c r="BE642" s="526"/>
      <c r="BF642" s="526"/>
      <c r="BG642" s="526"/>
      <c r="BH642" s="526"/>
      <c r="BI642" s="526"/>
      <c r="BJ642" s="526"/>
      <c r="BK642" s="526"/>
      <c r="BL642" s="526"/>
      <c r="BM642" s="526"/>
      <c r="BN642" s="526"/>
      <c r="BO642" s="526"/>
      <c r="BP642" s="526"/>
      <c r="BQ642" s="526"/>
      <c r="BR642" s="526"/>
      <c r="BS642" s="526"/>
      <c r="BT642" s="526"/>
      <c r="BU642" s="526"/>
    </row>
    <row r="643">
      <c r="A643" s="522"/>
      <c r="B643" s="523"/>
      <c r="C643" s="523"/>
      <c r="D643" s="524"/>
      <c r="E643" s="524"/>
      <c r="F643" s="524"/>
      <c r="G643" s="524"/>
      <c r="H643" s="525"/>
      <c r="I643" s="544"/>
      <c r="J643" s="523"/>
      <c r="K643" s="523"/>
      <c r="L643" s="523"/>
      <c r="M643" s="524"/>
      <c r="N643" s="524"/>
      <c r="O643" s="524"/>
      <c r="P643" s="524"/>
      <c r="Q643" s="524"/>
      <c r="R643" s="524"/>
      <c r="S643" s="524"/>
      <c r="T643" s="524"/>
      <c r="U643" s="523"/>
      <c r="V643" s="524"/>
      <c r="W643" s="523"/>
      <c r="X643" s="526"/>
      <c r="Y643" s="526"/>
      <c r="Z643" s="526"/>
      <c r="AA643" s="526"/>
      <c r="AB643" s="526"/>
      <c r="AC643" s="526"/>
      <c r="AD643" s="526"/>
      <c r="AE643" s="526"/>
      <c r="AF643" s="526"/>
      <c r="AG643" s="526"/>
      <c r="AH643" s="526"/>
      <c r="AI643" s="526"/>
      <c r="AJ643" s="526"/>
      <c r="AK643" s="526"/>
      <c r="AL643" s="526"/>
      <c r="AM643" s="526"/>
      <c r="AN643" s="526"/>
      <c r="AO643" s="526"/>
      <c r="AP643" s="526"/>
      <c r="AQ643" s="526"/>
      <c r="AR643" s="526"/>
      <c r="AS643" s="526"/>
      <c r="AT643" s="526"/>
      <c r="AU643" s="526"/>
      <c r="AV643" s="526"/>
      <c r="AW643" s="526"/>
      <c r="AX643" s="526"/>
      <c r="AY643" s="526"/>
      <c r="AZ643" s="526"/>
      <c r="BA643" s="526"/>
      <c r="BB643" s="526"/>
      <c r="BC643" s="526"/>
      <c r="BD643" s="526"/>
      <c r="BE643" s="526"/>
      <c r="BF643" s="526"/>
      <c r="BG643" s="526"/>
      <c r="BH643" s="526"/>
      <c r="BI643" s="526"/>
      <c r="BJ643" s="526"/>
      <c r="BK643" s="526"/>
      <c r="BL643" s="526"/>
      <c r="BM643" s="526"/>
      <c r="BN643" s="526"/>
      <c r="BO643" s="526"/>
      <c r="BP643" s="526"/>
      <c r="BQ643" s="526"/>
      <c r="BR643" s="526"/>
      <c r="BS643" s="526"/>
      <c r="BT643" s="526"/>
      <c r="BU643" s="526"/>
    </row>
    <row r="644">
      <c r="A644" s="522"/>
      <c r="B644" s="523"/>
      <c r="C644" s="523"/>
      <c r="D644" s="524"/>
      <c r="E644" s="524"/>
      <c r="F644" s="524"/>
      <c r="G644" s="524"/>
      <c r="H644" s="525"/>
      <c r="I644" s="544"/>
      <c r="J644" s="523"/>
      <c r="K644" s="523"/>
      <c r="L644" s="523"/>
      <c r="M644" s="524"/>
      <c r="N644" s="524"/>
      <c r="O644" s="524"/>
      <c r="P644" s="524"/>
      <c r="Q644" s="524"/>
      <c r="R644" s="524"/>
      <c r="S644" s="524"/>
      <c r="T644" s="524"/>
      <c r="U644" s="523"/>
      <c r="V644" s="524"/>
      <c r="W644" s="523"/>
      <c r="X644" s="526"/>
      <c r="Y644" s="526"/>
      <c r="Z644" s="526"/>
      <c r="AA644" s="526"/>
      <c r="AB644" s="526"/>
      <c r="AC644" s="526"/>
      <c r="AD644" s="526"/>
      <c r="AE644" s="526"/>
      <c r="AF644" s="526"/>
      <c r="AG644" s="526"/>
      <c r="AH644" s="526"/>
      <c r="AI644" s="526"/>
      <c r="AJ644" s="526"/>
      <c r="AK644" s="526"/>
      <c r="AL644" s="526"/>
      <c r="AM644" s="526"/>
      <c r="AN644" s="526"/>
      <c r="AO644" s="526"/>
      <c r="AP644" s="526"/>
      <c r="AQ644" s="526"/>
      <c r="AR644" s="526"/>
      <c r="AS644" s="526"/>
      <c r="AT644" s="526"/>
      <c r="AU644" s="526"/>
      <c r="AV644" s="526"/>
      <c r="AW644" s="526"/>
      <c r="AX644" s="526"/>
      <c r="AY644" s="526"/>
      <c r="AZ644" s="526"/>
      <c r="BA644" s="526"/>
      <c r="BB644" s="526"/>
      <c r="BC644" s="526"/>
      <c r="BD644" s="526"/>
      <c r="BE644" s="526"/>
      <c r="BF644" s="526"/>
      <c r="BG644" s="526"/>
      <c r="BH644" s="526"/>
      <c r="BI644" s="526"/>
      <c r="BJ644" s="526"/>
      <c r="BK644" s="526"/>
      <c r="BL644" s="526"/>
      <c r="BM644" s="526"/>
      <c r="BN644" s="526"/>
      <c r="BO644" s="526"/>
      <c r="BP644" s="526"/>
      <c r="BQ644" s="526"/>
      <c r="BR644" s="526"/>
      <c r="BS644" s="526"/>
      <c r="BT644" s="526"/>
      <c r="BU644" s="526"/>
    </row>
    <row r="645">
      <c r="A645" s="522"/>
      <c r="B645" s="523"/>
      <c r="C645" s="523"/>
      <c r="D645" s="524"/>
      <c r="E645" s="524"/>
      <c r="F645" s="524"/>
      <c r="G645" s="524"/>
      <c r="H645" s="525"/>
      <c r="I645" s="544"/>
      <c r="J645" s="523"/>
      <c r="K645" s="523"/>
      <c r="L645" s="523"/>
      <c r="M645" s="524"/>
      <c r="N645" s="524"/>
      <c r="O645" s="524"/>
      <c r="P645" s="524"/>
      <c r="Q645" s="524"/>
      <c r="R645" s="524"/>
      <c r="S645" s="524"/>
      <c r="T645" s="524"/>
      <c r="U645" s="523"/>
      <c r="V645" s="524"/>
      <c r="W645" s="523"/>
      <c r="X645" s="526"/>
      <c r="Y645" s="526"/>
      <c r="Z645" s="526"/>
      <c r="AA645" s="526"/>
      <c r="AB645" s="526"/>
      <c r="AC645" s="526"/>
      <c r="AD645" s="526"/>
      <c r="AE645" s="526"/>
      <c r="AF645" s="526"/>
      <c r="AG645" s="526"/>
      <c r="AH645" s="526"/>
      <c r="AI645" s="526"/>
      <c r="AJ645" s="526"/>
      <c r="AK645" s="526"/>
      <c r="AL645" s="526"/>
      <c r="AM645" s="526"/>
      <c r="AN645" s="526"/>
      <c r="AO645" s="526"/>
      <c r="AP645" s="526"/>
      <c r="AQ645" s="526"/>
      <c r="AR645" s="526"/>
      <c r="AS645" s="526"/>
      <c r="AT645" s="526"/>
      <c r="AU645" s="526"/>
      <c r="AV645" s="526"/>
      <c r="AW645" s="526"/>
      <c r="AX645" s="526"/>
      <c r="AY645" s="526"/>
      <c r="AZ645" s="526"/>
      <c r="BA645" s="526"/>
      <c r="BB645" s="526"/>
      <c r="BC645" s="526"/>
      <c r="BD645" s="526"/>
      <c r="BE645" s="526"/>
      <c r="BF645" s="526"/>
      <c r="BG645" s="526"/>
      <c r="BH645" s="526"/>
      <c r="BI645" s="526"/>
      <c r="BJ645" s="526"/>
      <c r="BK645" s="526"/>
      <c r="BL645" s="526"/>
      <c r="BM645" s="526"/>
      <c r="BN645" s="526"/>
      <c r="BO645" s="526"/>
      <c r="BP645" s="526"/>
      <c r="BQ645" s="526"/>
      <c r="BR645" s="526"/>
      <c r="BS645" s="526"/>
      <c r="BT645" s="526"/>
      <c r="BU645" s="526"/>
    </row>
    <row r="646">
      <c r="A646" s="522"/>
      <c r="B646" s="523"/>
      <c r="C646" s="523"/>
      <c r="D646" s="524"/>
      <c r="E646" s="524"/>
      <c r="F646" s="524"/>
      <c r="G646" s="524"/>
      <c r="H646" s="525"/>
      <c r="I646" s="544"/>
      <c r="J646" s="523"/>
      <c r="K646" s="523"/>
      <c r="L646" s="523"/>
      <c r="M646" s="524"/>
      <c r="N646" s="524"/>
      <c r="O646" s="524"/>
      <c r="P646" s="524"/>
      <c r="Q646" s="524"/>
      <c r="R646" s="524"/>
      <c r="S646" s="524"/>
      <c r="T646" s="524"/>
      <c r="U646" s="523"/>
      <c r="V646" s="524"/>
      <c r="W646" s="523"/>
      <c r="X646" s="526"/>
      <c r="Y646" s="526"/>
      <c r="Z646" s="526"/>
      <c r="AA646" s="526"/>
      <c r="AB646" s="526"/>
      <c r="AC646" s="526"/>
      <c r="AD646" s="526"/>
      <c r="AE646" s="526"/>
      <c r="AF646" s="526"/>
      <c r="AG646" s="526"/>
      <c r="AH646" s="526"/>
      <c r="AI646" s="526"/>
      <c r="AJ646" s="526"/>
      <c r="AK646" s="526"/>
      <c r="AL646" s="526"/>
      <c r="AM646" s="526"/>
      <c r="AN646" s="526"/>
      <c r="AO646" s="526"/>
      <c r="AP646" s="526"/>
      <c r="AQ646" s="526"/>
      <c r="AR646" s="526"/>
      <c r="AS646" s="526"/>
      <c r="AT646" s="526"/>
      <c r="AU646" s="526"/>
      <c r="AV646" s="526"/>
      <c r="AW646" s="526"/>
      <c r="AX646" s="526"/>
      <c r="AY646" s="526"/>
      <c r="AZ646" s="526"/>
      <c r="BA646" s="526"/>
      <c r="BB646" s="526"/>
      <c r="BC646" s="526"/>
      <c r="BD646" s="526"/>
      <c r="BE646" s="526"/>
      <c r="BF646" s="526"/>
      <c r="BG646" s="526"/>
      <c r="BH646" s="526"/>
      <c r="BI646" s="526"/>
      <c r="BJ646" s="526"/>
      <c r="BK646" s="526"/>
      <c r="BL646" s="526"/>
      <c r="BM646" s="526"/>
      <c r="BN646" s="526"/>
      <c r="BO646" s="526"/>
      <c r="BP646" s="526"/>
      <c r="BQ646" s="526"/>
      <c r="BR646" s="526"/>
      <c r="BS646" s="526"/>
      <c r="BT646" s="526"/>
      <c r="BU646" s="526"/>
    </row>
    <row r="647">
      <c r="A647" s="522"/>
      <c r="B647" s="523"/>
      <c r="C647" s="523"/>
      <c r="D647" s="524"/>
      <c r="E647" s="524"/>
      <c r="F647" s="524"/>
      <c r="G647" s="524"/>
      <c r="H647" s="525"/>
      <c r="I647" s="544"/>
      <c r="J647" s="523"/>
      <c r="K647" s="523"/>
      <c r="L647" s="523"/>
      <c r="M647" s="524"/>
      <c r="N647" s="524"/>
      <c r="O647" s="524"/>
      <c r="P647" s="524"/>
      <c r="Q647" s="524"/>
      <c r="R647" s="524"/>
      <c r="S647" s="524"/>
      <c r="T647" s="524"/>
      <c r="U647" s="523"/>
      <c r="V647" s="524"/>
      <c r="W647" s="523"/>
      <c r="X647" s="526"/>
      <c r="Y647" s="526"/>
      <c r="Z647" s="526"/>
      <c r="AA647" s="526"/>
      <c r="AB647" s="526"/>
      <c r="AC647" s="526"/>
      <c r="AD647" s="526"/>
      <c r="AE647" s="526"/>
      <c r="AF647" s="526"/>
      <c r="AG647" s="526"/>
      <c r="AH647" s="526"/>
      <c r="AI647" s="526"/>
      <c r="AJ647" s="526"/>
      <c r="AK647" s="526"/>
      <c r="AL647" s="526"/>
      <c r="AM647" s="526"/>
      <c r="AN647" s="526"/>
      <c r="AO647" s="526"/>
      <c r="AP647" s="526"/>
      <c r="AQ647" s="526"/>
      <c r="AR647" s="526"/>
      <c r="AS647" s="526"/>
      <c r="AT647" s="526"/>
      <c r="AU647" s="526"/>
      <c r="AV647" s="526"/>
      <c r="AW647" s="526"/>
      <c r="AX647" s="526"/>
      <c r="AY647" s="526"/>
      <c r="AZ647" s="526"/>
      <c r="BA647" s="526"/>
      <c r="BB647" s="526"/>
      <c r="BC647" s="526"/>
      <c r="BD647" s="526"/>
      <c r="BE647" s="526"/>
      <c r="BF647" s="526"/>
      <c r="BG647" s="526"/>
      <c r="BH647" s="526"/>
      <c r="BI647" s="526"/>
      <c r="BJ647" s="526"/>
      <c r="BK647" s="526"/>
      <c r="BL647" s="526"/>
      <c r="BM647" s="526"/>
      <c r="BN647" s="526"/>
      <c r="BO647" s="526"/>
      <c r="BP647" s="526"/>
      <c r="BQ647" s="526"/>
      <c r="BR647" s="526"/>
      <c r="BS647" s="526"/>
      <c r="BT647" s="526"/>
      <c r="BU647" s="526"/>
    </row>
    <row r="648">
      <c r="A648" s="522"/>
      <c r="B648" s="523"/>
      <c r="C648" s="523"/>
      <c r="D648" s="524"/>
      <c r="E648" s="524"/>
      <c r="F648" s="524"/>
      <c r="G648" s="524"/>
      <c r="H648" s="525"/>
      <c r="I648" s="544"/>
      <c r="J648" s="523"/>
      <c r="K648" s="523"/>
      <c r="L648" s="523"/>
      <c r="M648" s="524"/>
      <c r="N648" s="524"/>
      <c r="O648" s="524"/>
      <c r="P648" s="524"/>
      <c r="Q648" s="524"/>
      <c r="R648" s="524"/>
      <c r="S648" s="524"/>
      <c r="T648" s="524"/>
      <c r="U648" s="523"/>
      <c r="V648" s="524"/>
      <c r="W648" s="523"/>
      <c r="X648" s="526"/>
      <c r="Y648" s="526"/>
      <c r="Z648" s="526"/>
      <c r="AA648" s="526"/>
      <c r="AB648" s="526"/>
      <c r="AC648" s="526"/>
      <c r="AD648" s="526"/>
      <c r="AE648" s="526"/>
      <c r="AF648" s="526"/>
      <c r="AG648" s="526"/>
      <c r="AH648" s="526"/>
      <c r="AI648" s="526"/>
      <c r="AJ648" s="526"/>
      <c r="AK648" s="526"/>
      <c r="AL648" s="526"/>
      <c r="AM648" s="526"/>
      <c r="AN648" s="526"/>
      <c r="AO648" s="526"/>
      <c r="AP648" s="526"/>
      <c r="AQ648" s="526"/>
      <c r="AR648" s="526"/>
      <c r="AS648" s="526"/>
      <c r="AT648" s="526"/>
      <c r="AU648" s="526"/>
      <c r="AV648" s="526"/>
      <c r="AW648" s="526"/>
      <c r="AX648" s="526"/>
      <c r="AY648" s="526"/>
      <c r="AZ648" s="526"/>
      <c r="BA648" s="526"/>
      <c r="BB648" s="526"/>
      <c r="BC648" s="526"/>
      <c r="BD648" s="526"/>
      <c r="BE648" s="526"/>
      <c r="BF648" s="526"/>
      <c r="BG648" s="526"/>
      <c r="BH648" s="526"/>
      <c r="BI648" s="526"/>
      <c r="BJ648" s="526"/>
      <c r="BK648" s="526"/>
      <c r="BL648" s="526"/>
      <c r="BM648" s="526"/>
      <c r="BN648" s="526"/>
      <c r="BO648" s="526"/>
      <c r="BP648" s="526"/>
      <c r="BQ648" s="526"/>
      <c r="BR648" s="526"/>
      <c r="BS648" s="526"/>
      <c r="BT648" s="526"/>
      <c r="BU648" s="526"/>
    </row>
    <row r="649">
      <c r="A649" s="522"/>
      <c r="B649" s="523"/>
      <c r="C649" s="523"/>
      <c r="D649" s="524"/>
      <c r="E649" s="524"/>
      <c r="F649" s="524"/>
      <c r="G649" s="524"/>
      <c r="H649" s="525"/>
      <c r="I649" s="544"/>
      <c r="J649" s="523"/>
      <c r="K649" s="523"/>
      <c r="L649" s="523"/>
      <c r="M649" s="524"/>
      <c r="N649" s="524"/>
      <c r="O649" s="524"/>
      <c r="P649" s="524"/>
      <c r="Q649" s="524"/>
      <c r="R649" s="524"/>
      <c r="S649" s="524"/>
      <c r="T649" s="524"/>
      <c r="U649" s="523"/>
      <c r="V649" s="524"/>
      <c r="W649" s="523"/>
      <c r="X649" s="526"/>
      <c r="Y649" s="526"/>
      <c r="Z649" s="526"/>
      <c r="AA649" s="526"/>
      <c r="AB649" s="526"/>
      <c r="AC649" s="526"/>
      <c r="AD649" s="526"/>
      <c r="AE649" s="526"/>
      <c r="AF649" s="526"/>
      <c r="AG649" s="526"/>
      <c r="AH649" s="526"/>
      <c r="AI649" s="526"/>
      <c r="AJ649" s="526"/>
      <c r="AK649" s="526"/>
      <c r="AL649" s="526"/>
      <c r="AM649" s="526"/>
      <c r="AN649" s="526"/>
      <c r="AO649" s="526"/>
      <c r="AP649" s="526"/>
      <c r="AQ649" s="526"/>
      <c r="AR649" s="526"/>
      <c r="AS649" s="526"/>
      <c r="AT649" s="526"/>
      <c r="AU649" s="526"/>
      <c r="AV649" s="526"/>
      <c r="AW649" s="526"/>
      <c r="AX649" s="526"/>
      <c r="AY649" s="526"/>
      <c r="AZ649" s="526"/>
      <c r="BA649" s="526"/>
      <c r="BB649" s="526"/>
      <c r="BC649" s="526"/>
      <c r="BD649" s="526"/>
      <c r="BE649" s="526"/>
      <c r="BF649" s="526"/>
      <c r="BG649" s="526"/>
      <c r="BH649" s="526"/>
      <c r="BI649" s="526"/>
      <c r="BJ649" s="526"/>
      <c r="BK649" s="526"/>
      <c r="BL649" s="526"/>
      <c r="BM649" s="526"/>
      <c r="BN649" s="526"/>
      <c r="BO649" s="526"/>
      <c r="BP649" s="526"/>
      <c r="BQ649" s="526"/>
      <c r="BR649" s="526"/>
      <c r="BS649" s="526"/>
      <c r="BT649" s="526"/>
      <c r="BU649" s="526"/>
    </row>
    <row r="650">
      <c r="A650" s="522"/>
      <c r="B650" s="523"/>
      <c r="C650" s="523"/>
      <c r="D650" s="524"/>
      <c r="E650" s="524"/>
      <c r="F650" s="524"/>
      <c r="G650" s="524"/>
      <c r="H650" s="525"/>
      <c r="I650" s="544"/>
      <c r="J650" s="523"/>
      <c r="K650" s="523"/>
      <c r="L650" s="523"/>
      <c r="M650" s="524"/>
      <c r="N650" s="524"/>
      <c r="O650" s="524"/>
      <c r="P650" s="524"/>
      <c r="Q650" s="524"/>
      <c r="R650" s="524"/>
      <c r="S650" s="524"/>
      <c r="T650" s="524"/>
      <c r="U650" s="523"/>
      <c r="V650" s="524"/>
      <c r="W650" s="523"/>
      <c r="X650" s="526"/>
      <c r="Y650" s="526"/>
      <c r="Z650" s="526"/>
      <c r="AA650" s="526"/>
      <c r="AB650" s="526"/>
      <c r="AC650" s="526"/>
      <c r="AD650" s="526"/>
      <c r="AE650" s="526"/>
      <c r="AF650" s="526"/>
      <c r="AG650" s="526"/>
      <c r="AH650" s="526"/>
      <c r="AI650" s="526"/>
      <c r="AJ650" s="526"/>
      <c r="AK650" s="526"/>
      <c r="AL650" s="526"/>
      <c r="AM650" s="526"/>
      <c r="AN650" s="526"/>
      <c r="AO650" s="526"/>
      <c r="AP650" s="526"/>
      <c r="AQ650" s="526"/>
      <c r="AR650" s="526"/>
      <c r="AS650" s="526"/>
      <c r="AT650" s="526"/>
      <c r="AU650" s="526"/>
      <c r="AV650" s="526"/>
      <c r="AW650" s="526"/>
      <c r="AX650" s="526"/>
      <c r="AY650" s="526"/>
      <c r="AZ650" s="526"/>
      <c r="BA650" s="526"/>
      <c r="BB650" s="526"/>
      <c r="BC650" s="526"/>
      <c r="BD650" s="526"/>
      <c r="BE650" s="526"/>
      <c r="BF650" s="526"/>
      <c r="BG650" s="526"/>
      <c r="BH650" s="526"/>
      <c r="BI650" s="526"/>
      <c r="BJ650" s="526"/>
      <c r="BK650" s="526"/>
      <c r="BL650" s="526"/>
      <c r="BM650" s="526"/>
      <c r="BN650" s="526"/>
      <c r="BO650" s="526"/>
      <c r="BP650" s="526"/>
      <c r="BQ650" s="526"/>
      <c r="BR650" s="526"/>
      <c r="BS650" s="526"/>
      <c r="BT650" s="526"/>
      <c r="BU650" s="526"/>
    </row>
    <row r="651">
      <c r="A651" s="522"/>
      <c r="B651" s="523"/>
      <c r="C651" s="523"/>
      <c r="D651" s="524"/>
      <c r="E651" s="524"/>
      <c r="F651" s="524"/>
      <c r="G651" s="524"/>
      <c r="H651" s="525"/>
      <c r="I651" s="544"/>
      <c r="J651" s="523"/>
      <c r="K651" s="523"/>
      <c r="L651" s="523"/>
      <c r="M651" s="524"/>
      <c r="N651" s="524"/>
      <c r="O651" s="524"/>
      <c r="P651" s="524"/>
      <c r="Q651" s="524"/>
      <c r="R651" s="524"/>
      <c r="S651" s="524"/>
      <c r="T651" s="524"/>
      <c r="U651" s="523"/>
      <c r="V651" s="524"/>
      <c r="W651" s="523"/>
      <c r="X651" s="526"/>
      <c r="Y651" s="526"/>
      <c r="Z651" s="526"/>
      <c r="AA651" s="526"/>
      <c r="AB651" s="526"/>
      <c r="AC651" s="526"/>
      <c r="AD651" s="526"/>
      <c r="AE651" s="526"/>
      <c r="AF651" s="526"/>
      <c r="AG651" s="526"/>
      <c r="AH651" s="526"/>
      <c r="AI651" s="526"/>
      <c r="AJ651" s="526"/>
      <c r="AK651" s="526"/>
      <c r="AL651" s="526"/>
      <c r="AM651" s="526"/>
      <c r="AN651" s="526"/>
      <c r="AO651" s="526"/>
      <c r="AP651" s="526"/>
      <c r="AQ651" s="526"/>
      <c r="AR651" s="526"/>
      <c r="AS651" s="526"/>
      <c r="AT651" s="526"/>
      <c r="AU651" s="526"/>
      <c r="AV651" s="526"/>
      <c r="AW651" s="526"/>
      <c r="AX651" s="526"/>
      <c r="AY651" s="526"/>
      <c r="AZ651" s="526"/>
      <c r="BA651" s="526"/>
      <c r="BB651" s="526"/>
      <c r="BC651" s="526"/>
      <c r="BD651" s="526"/>
      <c r="BE651" s="526"/>
      <c r="BF651" s="526"/>
      <c r="BG651" s="526"/>
      <c r="BH651" s="526"/>
      <c r="BI651" s="526"/>
      <c r="BJ651" s="526"/>
      <c r="BK651" s="526"/>
      <c r="BL651" s="526"/>
      <c r="BM651" s="526"/>
      <c r="BN651" s="526"/>
      <c r="BO651" s="526"/>
      <c r="BP651" s="526"/>
      <c r="BQ651" s="526"/>
      <c r="BR651" s="526"/>
      <c r="BS651" s="526"/>
      <c r="BT651" s="526"/>
      <c r="BU651" s="526"/>
    </row>
    <row r="652">
      <c r="A652" s="522"/>
      <c r="B652" s="523"/>
      <c r="C652" s="523"/>
      <c r="D652" s="524"/>
      <c r="E652" s="524"/>
      <c r="F652" s="524"/>
      <c r="G652" s="524"/>
      <c r="H652" s="525"/>
      <c r="I652" s="544"/>
      <c r="J652" s="523"/>
      <c r="K652" s="523"/>
      <c r="L652" s="523"/>
      <c r="M652" s="524"/>
      <c r="N652" s="524"/>
      <c r="O652" s="524"/>
      <c r="P652" s="524"/>
      <c r="Q652" s="524"/>
      <c r="R652" s="524"/>
      <c r="S652" s="524"/>
      <c r="T652" s="524"/>
      <c r="U652" s="523"/>
      <c r="V652" s="524"/>
      <c r="W652" s="523"/>
      <c r="X652" s="526"/>
      <c r="Y652" s="526"/>
      <c r="Z652" s="526"/>
      <c r="AA652" s="526"/>
      <c r="AB652" s="526"/>
      <c r="AC652" s="526"/>
      <c r="AD652" s="526"/>
      <c r="AE652" s="526"/>
      <c r="AF652" s="526"/>
      <c r="AG652" s="526"/>
      <c r="AH652" s="526"/>
      <c r="AI652" s="526"/>
      <c r="AJ652" s="526"/>
      <c r="AK652" s="526"/>
      <c r="AL652" s="526"/>
      <c r="AM652" s="526"/>
      <c r="AN652" s="526"/>
      <c r="AO652" s="526"/>
      <c r="AP652" s="526"/>
      <c r="AQ652" s="526"/>
      <c r="AR652" s="526"/>
      <c r="AS652" s="526"/>
      <c r="AT652" s="526"/>
      <c r="AU652" s="526"/>
      <c r="AV652" s="526"/>
      <c r="AW652" s="526"/>
      <c r="AX652" s="526"/>
      <c r="AY652" s="526"/>
      <c r="AZ652" s="526"/>
      <c r="BA652" s="526"/>
      <c r="BB652" s="526"/>
      <c r="BC652" s="526"/>
      <c r="BD652" s="526"/>
      <c r="BE652" s="526"/>
      <c r="BF652" s="526"/>
      <c r="BG652" s="526"/>
      <c r="BH652" s="526"/>
      <c r="BI652" s="526"/>
      <c r="BJ652" s="526"/>
      <c r="BK652" s="526"/>
      <c r="BL652" s="526"/>
      <c r="BM652" s="526"/>
      <c r="BN652" s="526"/>
      <c r="BO652" s="526"/>
      <c r="BP652" s="526"/>
      <c r="BQ652" s="526"/>
      <c r="BR652" s="526"/>
      <c r="BS652" s="526"/>
      <c r="BT652" s="526"/>
      <c r="BU652" s="526"/>
    </row>
    <row r="653">
      <c r="A653" s="522"/>
      <c r="B653" s="523"/>
      <c r="C653" s="523"/>
      <c r="D653" s="524"/>
      <c r="E653" s="524"/>
      <c r="F653" s="524"/>
      <c r="G653" s="524"/>
      <c r="H653" s="525"/>
      <c r="I653" s="544"/>
      <c r="J653" s="523"/>
      <c r="K653" s="523"/>
      <c r="L653" s="523"/>
      <c r="M653" s="524"/>
      <c r="N653" s="524"/>
      <c r="O653" s="524"/>
      <c r="P653" s="524"/>
      <c r="Q653" s="524"/>
      <c r="R653" s="524"/>
      <c r="S653" s="524"/>
      <c r="T653" s="524"/>
      <c r="U653" s="523"/>
      <c r="V653" s="524"/>
      <c r="W653" s="523"/>
      <c r="X653" s="526"/>
      <c r="Y653" s="526"/>
      <c r="Z653" s="526"/>
      <c r="AA653" s="526"/>
      <c r="AB653" s="526"/>
      <c r="AC653" s="526"/>
      <c r="AD653" s="526"/>
      <c r="AE653" s="526"/>
      <c r="AF653" s="526"/>
      <c r="AG653" s="526"/>
      <c r="AH653" s="526"/>
      <c r="AI653" s="526"/>
      <c r="AJ653" s="526"/>
      <c r="AK653" s="526"/>
      <c r="AL653" s="526"/>
      <c r="AM653" s="526"/>
      <c r="AN653" s="526"/>
      <c r="AO653" s="526"/>
      <c r="AP653" s="526"/>
      <c r="AQ653" s="526"/>
      <c r="AR653" s="526"/>
      <c r="AS653" s="526"/>
      <c r="AT653" s="526"/>
      <c r="AU653" s="526"/>
      <c r="AV653" s="526"/>
      <c r="AW653" s="526"/>
      <c r="AX653" s="526"/>
      <c r="AY653" s="526"/>
      <c r="AZ653" s="526"/>
      <c r="BA653" s="526"/>
      <c r="BB653" s="526"/>
      <c r="BC653" s="526"/>
      <c r="BD653" s="526"/>
      <c r="BE653" s="526"/>
      <c r="BF653" s="526"/>
      <c r="BG653" s="526"/>
      <c r="BH653" s="526"/>
      <c r="BI653" s="526"/>
      <c r="BJ653" s="526"/>
      <c r="BK653" s="526"/>
      <c r="BL653" s="526"/>
      <c r="BM653" s="526"/>
      <c r="BN653" s="526"/>
      <c r="BO653" s="526"/>
      <c r="BP653" s="526"/>
      <c r="BQ653" s="526"/>
      <c r="BR653" s="526"/>
      <c r="BS653" s="526"/>
      <c r="BT653" s="526"/>
      <c r="BU653" s="526"/>
    </row>
    <row r="654">
      <c r="A654" s="522"/>
      <c r="B654" s="523"/>
      <c r="C654" s="523"/>
      <c r="D654" s="524"/>
      <c r="E654" s="524"/>
      <c r="F654" s="524"/>
      <c r="G654" s="524"/>
      <c r="H654" s="525"/>
      <c r="I654" s="544"/>
      <c r="J654" s="523"/>
      <c r="K654" s="523"/>
      <c r="L654" s="523"/>
      <c r="M654" s="524"/>
      <c r="N654" s="524"/>
      <c r="O654" s="524"/>
      <c r="P654" s="524"/>
      <c r="Q654" s="524"/>
      <c r="R654" s="524"/>
      <c r="S654" s="524"/>
      <c r="T654" s="524"/>
      <c r="U654" s="523"/>
      <c r="V654" s="524"/>
      <c r="W654" s="523"/>
      <c r="X654" s="526"/>
      <c r="Y654" s="526"/>
      <c r="Z654" s="526"/>
      <c r="AA654" s="526"/>
      <c r="AB654" s="526"/>
      <c r="AC654" s="526"/>
      <c r="AD654" s="526"/>
      <c r="AE654" s="526"/>
      <c r="AF654" s="526"/>
      <c r="AG654" s="526"/>
      <c r="AH654" s="526"/>
      <c r="AI654" s="526"/>
      <c r="AJ654" s="526"/>
      <c r="AK654" s="526"/>
      <c r="AL654" s="526"/>
      <c r="AM654" s="526"/>
      <c r="AN654" s="526"/>
      <c r="AO654" s="526"/>
      <c r="AP654" s="526"/>
      <c r="AQ654" s="526"/>
      <c r="AR654" s="526"/>
      <c r="AS654" s="526"/>
      <c r="AT654" s="526"/>
      <c r="AU654" s="526"/>
      <c r="AV654" s="526"/>
      <c r="AW654" s="526"/>
      <c r="AX654" s="526"/>
      <c r="AY654" s="526"/>
      <c r="AZ654" s="526"/>
      <c r="BA654" s="526"/>
      <c r="BB654" s="526"/>
      <c r="BC654" s="526"/>
      <c r="BD654" s="526"/>
      <c r="BE654" s="526"/>
      <c r="BF654" s="526"/>
      <c r="BG654" s="526"/>
      <c r="BH654" s="526"/>
      <c r="BI654" s="526"/>
      <c r="BJ654" s="526"/>
      <c r="BK654" s="526"/>
      <c r="BL654" s="526"/>
      <c r="BM654" s="526"/>
      <c r="BN654" s="526"/>
      <c r="BO654" s="526"/>
      <c r="BP654" s="526"/>
      <c r="BQ654" s="526"/>
      <c r="BR654" s="526"/>
      <c r="BS654" s="526"/>
      <c r="BT654" s="526"/>
      <c r="BU654" s="526"/>
    </row>
    <row r="655">
      <c r="A655" s="522"/>
      <c r="B655" s="523"/>
      <c r="C655" s="523"/>
      <c r="D655" s="524"/>
      <c r="E655" s="524"/>
      <c r="F655" s="524"/>
      <c r="G655" s="524"/>
      <c r="H655" s="525"/>
      <c r="I655" s="544"/>
      <c r="J655" s="523"/>
      <c r="K655" s="523"/>
      <c r="L655" s="523"/>
      <c r="M655" s="524"/>
      <c r="N655" s="524"/>
      <c r="O655" s="524"/>
      <c r="P655" s="524"/>
      <c r="Q655" s="524"/>
      <c r="R655" s="524"/>
      <c r="S655" s="524"/>
      <c r="T655" s="524"/>
      <c r="U655" s="523"/>
      <c r="V655" s="524"/>
      <c r="W655" s="523"/>
      <c r="X655" s="526"/>
      <c r="Y655" s="526"/>
      <c r="Z655" s="526"/>
      <c r="AA655" s="526"/>
      <c r="AB655" s="526"/>
      <c r="AC655" s="526"/>
      <c r="AD655" s="526"/>
      <c r="AE655" s="526"/>
      <c r="AF655" s="526"/>
      <c r="AG655" s="526"/>
      <c r="AH655" s="526"/>
      <c r="AI655" s="526"/>
      <c r="AJ655" s="526"/>
      <c r="AK655" s="526"/>
      <c r="AL655" s="526"/>
      <c r="AM655" s="526"/>
      <c r="AN655" s="526"/>
      <c r="AO655" s="526"/>
      <c r="AP655" s="526"/>
      <c r="AQ655" s="526"/>
      <c r="AR655" s="526"/>
      <c r="AS655" s="526"/>
      <c r="AT655" s="526"/>
      <c r="AU655" s="526"/>
      <c r="AV655" s="526"/>
      <c r="AW655" s="526"/>
      <c r="AX655" s="526"/>
      <c r="AY655" s="526"/>
      <c r="AZ655" s="526"/>
      <c r="BA655" s="526"/>
      <c r="BB655" s="526"/>
      <c r="BC655" s="526"/>
      <c r="BD655" s="526"/>
      <c r="BE655" s="526"/>
      <c r="BF655" s="526"/>
      <c r="BG655" s="526"/>
      <c r="BH655" s="526"/>
      <c r="BI655" s="526"/>
      <c r="BJ655" s="526"/>
      <c r="BK655" s="526"/>
      <c r="BL655" s="526"/>
      <c r="BM655" s="526"/>
      <c r="BN655" s="526"/>
      <c r="BO655" s="526"/>
      <c r="BP655" s="526"/>
      <c r="BQ655" s="526"/>
      <c r="BR655" s="526"/>
      <c r="BS655" s="526"/>
      <c r="BT655" s="526"/>
      <c r="BU655" s="526"/>
    </row>
    <row r="656">
      <c r="A656" s="522"/>
      <c r="B656" s="523"/>
      <c r="C656" s="523"/>
      <c r="D656" s="524"/>
      <c r="E656" s="524"/>
      <c r="F656" s="524"/>
      <c r="G656" s="524"/>
      <c r="H656" s="525"/>
      <c r="I656" s="544"/>
      <c r="J656" s="523"/>
      <c r="K656" s="523"/>
      <c r="L656" s="523"/>
      <c r="M656" s="524"/>
      <c r="N656" s="524"/>
      <c r="O656" s="524"/>
      <c r="P656" s="524"/>
      <c r="Q656" s="524"/>
      <c r="R656" s="524"/>
      <c r="S656" s="524"/>
      <c r="T656" s="524"/>
      <c r="U656" s="523"/>
      <c r="V656" s="524"/>
      <c r="W656" s="523"/>
      <c r="X656" s="526"/>
      <c r="Y656" s="526"/>
      <c r="Z656" s="526"/>
      <c r="AA656" s="526"/>
      <c r="AB656" s="526"/>
      <c r="AC656" s="526"/>
      <c r="AD656" s="526"/>
      <c r="AE656" s="526"/>
      <c r="AF656" s="526"/>
      <c r="AG656" s="526"/>
      <c r="AH656" s="526"/>
      <c r="AI656" s="526"/>
      <c r="AJ656" s="526"/>
      <c r="AK656" s="526"/>
      <c r="AL656" s="526"/>
      <c r="AM656" s="526"/>
      <c r="AN656" s="526"/>
      <c r="AO656" s="526"/>
      <c r="AP656" s="526"/>
      <c r="AQ656" s="526"/>
      <c r="AR656" s="526"/>
      <c r="AS656" s="526"/>
      <c r="AT656" s="526"/>
      <c r="AU656" s="526"/>
      <c r="AV656" s="526"/>
      <c r="AW656" s="526"/>
      <c r="AX656" s="526"/>
      <c r="AY656" s="526"/>
      <c r="AZ656" s="526"/>
      <c r="BA656" s="526"/>
      <c r="BB656" s="526"/>
      <c r="BC656" s="526"/>
      <c r="BD656" s="526"/>
      <c r="BE656" s="526"/>
      <c r="BF656" s="526"/>
      <c r="BG656" s="526"/>
      <c r="BH656" s="526"/>
      <c r="BI656" s="526"/>
      <c r="BJ656" s="526"/>
      <c r="BK656" s="526"/>
      <c r="BL656" s="526"/>
      <c r="BM656" s="526"/>
      <c r="BN656" s="526"/>
      <c r="BO656" s="526"/>
      <c r="BP656" s="526"/>
      <c r="BQ656" s="526"/>
      <c r="BR656" s="526"/>
      <c r="BS656" s="526"/>
      <c r="BT656" s="526"/>
      <c r="BU656" s="526"/>
    </row>
    <row r="657">
      <c r="A657" s="522"/>
      <c r="B657" s="523"/>
      <c r="C657" s="523"/>
      <c r="D657" s="524"/>
      <c r="E657" s="524"/>
      <c r="F657" s="524"/>
      <c r="G657" s="524"/>
      <c r="H657" s="525"/>
      <c r="I657" s="544"/>
      <c r="J657" s="523"/>
      <c r="K657" s="523"/>
      <c r="L657" s="523"/>
      <c r="M657" s="524"/>
      <c r="N657" s="524"/>
      <c r="O657" s="524"/>
      <c r="P657" s="524"/>
      <c r="Q657" s="524"/>
      <c r="R657" s="524"/>
      <c r="S657" s="524"/>
      <c r="T657" s="524"/>
      <c r="U657" s="523"/>
      <c r="V657" s="524"/>
      <c r="W657" s="523"/>
      <c r="X657" s="526"/>
      <c r="Y657" s="526"/>
      <c r="Z657" s="526"/>
      <c r="AA657" s="526"/>
      <c r="AB657" s="526"/>
      <c r="AC657" s="526"/>
      <c r="AD657" s="526"/>
      <c r="AE657" s="526"/>
      <c r="AF657" s="526"/>
      <c r="AG657" s="526"/>
      <c r="AH657" s="526"/>
      <c r="AI657" s="526"/>
      <c r="AJ657" s="526"/>
      <c r="AK657" s="526"/>
      <c r="AL657" s="526"/>
      <c r="AM657" s="526"/>
      <c r="AN657" s="526"/>
      <c r="AO657" s="526"/>
      <c r="AP657" s="526"/>
      <c r="AQ657" s="526"/>
      <c r="AR657" s="526"/>
      <c r="AS657" s="526"/>
      <c r="AT657" s="526"/>
      <c r="AU657" s="526"/>
      <c r="AV657" s="526"/>
      <c r="AW657" s="526"/>
      <c r="AX657" s="526"/>
      <c r="AY657" s="526"/>
      <c r="AZ657" s="526"/>
      <c r="BA657" s="526"/>
      <c r="BB657" s="526"/>
      <c r="BC657" s="526"/>
      <c r="BD657" s="526"/>
      <c r="BE657" s="526"/>
      <c r="BF657" s="526"/>
      <c r="BG657" s="526"/>
      <c r="BH657" s="526"/>
      <c r="BI657" s="526"/>
      <c r="BJ657" s="526"/>
      <c r="BK657" s="526"/>
      <c r="BL657" s="526"/>
      <c r="BM657" s="526"/>
      <c r="BN657" s="526"/>
      <c r="BO657" s="526"/>
      <c r="BP657" s="526"/>
      <c r="BQ657" s="526"/>
      <c r="BR657" s="526"/>
      <c r="BS657" s="526"/>
      <c r="BT657" s="526"/>
      <c r="BU657" s="526"/>
    </row>
    <row r="658">
      <c r="A658" s="522"/>
      <c r="B658" s="523"/>
      <c r="C658" s="523"/>
      <c r="D658" s="524"/>
      <c r="E658" s="524"/>
      <c r="F658" s="524"/>
      <c r="G658" s="524"/>
      <c r="H658" s="525"/>
      <c r="I658" s="544"/>
      <c r="J658" s="523"/>
      <c r="K658" s="523"/>
      <c r="L658" s="523"/>
      <c r="M658" s="524"/>
      <c r="N658" s="524"/>
      <c r="O658" s="524"/>
      <c r="P658" s="524"/>
      <c r="Q658" s="524"/>
      <c r="R658" s="524"/>
      <c r="S658" s="524"/>
      <c r="T658" s="524"/>
      <c r="U658" s="523"/>
      <c r="V658" s="524"/>
      <c r="W658" s="523"/>
      <c r="X658" s="526"/>
      <c r="Y658" s="526"/>
      <c r="Z658" s="526"/>
      <c r="AA658" s="526"/>
      <c r="AB658" s="526"/>
      <c r="AC658" s="526"/>
      <c r="AD658" s="526"/>
      <c r="AE658" s="526"/>
      <c r="AF658" s="526"/>
      <c r="AG658" s="526"/>
      <c r="AH658" s="526"/>
      <c r="AI658" s="526"/>
      <c r="AJ658" s="526"/>
      <c r="AK658" s="526"/>
      <c r="AL658" s="526"/>
      <c r="AM658" s="526"/>
      <c r="AN658" s="526"/>
      <c r="AO658" s="526"/>
      <c r="AP658" s="526"/>
      <c r="AQ658" s="526"/>
      <c r="AR658" s="526"/>
      <c r="AS658" s="526"/>
      <c r="AT658" s="526"/>
      <c r="AU658" s="526"/>
      <c r="AV658" s="526"/>
      <c r="AW658" s="526"/>
      <c r="AX658" s="526"/>
      <c r="AY658" s="526"/>
      <c r="AZ658" s="526"/>
      <c r="BA658" s="526"/>
      <c r="BB658" s="526"/>
      <c r="BC658" s="526"/>
      <c r="BD658" s="526"/>
      <c r="BE658" s="526"/>
      <c r="BF658" s="526"/>
      <c r="BG658" s="526"/>
      <c r="BH658" s="526"/>
      <c r="BI658" s="526"/>
      <c r="BJ658" s="526"/>
      <c r="BK658" s="526"/>
      <c r="BL658" s="526"/>
      <c r="BM658" s="526"/>
      <c r="BN658" s="526"/>
      <c r="BO658" s="526"/>
      <c r="BP658" s="526"/>
      <c r="BQ658" s="526"/>
      <c r="BR658" s="526"/>
      <c r="BS658" s="526"/>
      <c r="BT658" s="526"/>
      <c r="BU658" s="526"/>
    </row>
    <row r="659">
      <c r="A659" s="522"/>
      <c r="B659" s="523"/>
      <c r="C659" s="523"/>
      <c r="D659" s="524"/>
      <c r="E659" s="524"/>
      <c r="F659" s="524"/>
      <c r="G659" s="524"/>
      <c r="H659" s="525"/>
      <c r="I659" s="544"/>
      <c r="J659" s="523"/>
      <c r="K659" s="523"/>
      <c r="L659" s="523"/>
      <c r="M659" s="524"/>
      <c r="N659" s="524"/>
      <c r="O659" s="524"/>
      <c r="P659" s="524"/>
      <c r="Q659" s="524"/>
      <c r="R659" s="524"/>
      <c r="S659" s="524"/>
      <c r="T659" s="524"/>
      <c r="U659" s="523"/>
      <c r="V659" s="524"/>
      <c r="W659" s="523"/>
      <c r="X659" s="526"/>
      <c r="Y659" s="526"/>
      <c r="Z659" s="526"/>
      <c r="AA659" s="526"/>
      <c r="AB659" s="526"/>
      <c r="AC659" s="526"/>
      <c r="AD659" s="526"/>
      <c r="AE659" s="526"/>
      <c r="AF659" s="526"/>
      <c r="AG659" s="526"/>
      <c r="AH659" s="526"/>
      <c r="AI659" s="526"/>
      <c r="AJ659" s="526"/>
      <c r="AK659" s="526"/>
      <c r="AL659" s="526"/>
      <c r="AM659" s="526"/>
      <c r="AN659" s="526"/>
      <c r="AO659" s="526"/>
      <c r="AP659" s="526"/>
      <c r="AQ659" s="526"/>
      <c r="AR659" s="526"/>
      <c r="AS659" s="526"/>
      <c r="AT659" s="526"/>
      <c r="AU659" s="526"/>
      <c r="AV659" s="526"/>
      <c r="AW659" s="526"/>
      <c r="AX659" s="526"/>
      <c r="AY659" s="526"/>
      <c r="AZ659" s="526"/>
      <c r="BA659" s="526"/>
      <c r="BB659" s="526"/>
      <c r="BC659" s="526"/>
      <c r="BD659" s="526"/>
      <c r="BE659" s="526"/>
      <c r="BF659" s="526"/>
      <c r="BG659" s="526"/>
      <c r="BH659" s="526"/>
      <c r="BI659" s="526"/>
      <c r="BJ659" s="526"/>
      <c r="BK659" s="526"/>
      <c r="BL659" s="526"/>
      <c r="BM659" s="526"/>
      <c r="BN659" s="526"/>
      <c r="BO659" s="526"/>
      <c r="BP659" s="526"/>
      <c r="BQ659" s="526"/>
      <c r="BR659" s="526"/>
      <c r="BS659" s="526"/>
      <c r="BT659" s="526"/>
      <c r="BU659" s="526"/>
    </row>
    <row r="660">
      <c r="A660" s="522"/>
      <c r="B660" s="523"/>
      <c r="C660" s="523"/>
      <c r="D660" s="524"/>
      <c r="E660" s="524"/>
      <c r="F660" s="524"/>
      <c r="G660" s="524"/>
      <c r="H660" s="525"/>
      <c r="I660" s="544"/>
      <c r="J660" s="523"/>
      <c r="K660" s="523"/>
      <c r="L660" s="523"/>
      <c r="M660" s="524"/>
      <c r="N660" s="524"/>
      <c r="O660" s="524"/>
      <c r="P660" s="524"/>
      <c r="Q660" s="524"/>
      <c r="R660" s="524"/>
      <c r="S660" s="524"/>
      <c r="T660" s="524"/>
      <c r="U660" s="523"/>
      <c r="V660" s="524"/>
      <c r="W660" s="523"/>
      <c r="X660" s="526"/>
      <c r="Y660" s="526"/>
      <c r="Z660" s="526"/>
      <c r="AA660" s="526"/>
      <c r="AB660" s="526"/>
      <c r="AC660" s="526"/>
      <c r="AD660" s="526"/>
      <c r="AE660" s="526"/>
      <c r="AF660" s="526"/>
      <c r="AG660" s="526"/>
      <c r="AH660" s="526"/>
      <c r="AI660" s="526"/>
      <c r="AJ660" s="526"/>
      <c r="AK660" s="526"/>
      <c r="AL660" s="526"/>
      <c r="AM660" s="526"/>
      <c r="AN660" s="526"/>
      <c r="AO660" s="526"/>
      <c r="AP660" s="526"/>
      <c r="AQ660" s="526"/>
      <c r="AR660" s="526"/>
      <c r="AS660" s="526"/>
      <c r="AT660" s="526"/>
      <c r="AU660" s="526"/>
      <c r="AV660" s="526"/>
      <c r="AW660" s="526"/>
      <c r="AX660" s="526"/>
      <c r="AY660" s="526"/>
      <c r="AZ660" s="526"/>
      <c r="BA660" s="526"/>
      <c r="BB660" s="526"/>
      <c r="BC660" s="526"/>
      <c r="BD660" s="526"/>
      <c r="BE660" s="526"/>
      <c r="BF660" s="526"/>
      <c r="BG660" s="526"/>
      <c r="BH660" s="526"/>
      <c r="BI660" s="526"/>
      <c r="BJ660" s="526"/>
      <c r="BK660" s="526"/>
      <c r="BL660" s="526"/>
      <c r="BM660" s="526"/>
      <c r="BN660" s="526"/>
      <c r="BO660" s="526"/>
      <c r="BP660" s="526"/>
      <c r="BQ660" s="526"/>
      <c r="BR660" s="526"/>
      <c r="BS660" s="526"/>
      <c r="BT660" s="526"/>
      <c r="BU660" s="526"/>
    </row>
    <row r="661">
      <c r="A661" s="522"/>
      <c r="B661" s="523"/>
      <c r="C661" s="523"/>
      <c r="D661" s="524"/>
      <c r="E661" s="524"/>
      <c r="F661" s="524"/>
      <c r="G661" s="524"/>
      <c r="H661" s="525"/>
      <c r="I661" s="544"/>
      <c r="J661" s="523"/>
      <c r="K661" s="523"/>
      <c r="L661" s="523"/>
      <c r="M661" s="524"/>
      <c r="N661" s="524"/>
      <c r="O661" s="524"/>
      <c r="P661" s="524"/>
      <c r="Q661" s="524"/>
      <c r="R661" s="524"/>
      <c r="S661" s="524"/>
      <c r="T661" s="524"/>
      <c r="U661" s="523"/>
      <c r="V661" s="524"/>
      <c r="W661" s="523"/>
      <c r="X661" s="526"/>
      <c r="Y661" s="526"/>
      <c r="Z661" s="526"/>
      <c r="AA661" s="526"/>
      <c r="AB661" s="526"/>
      <c r="AC661" s="526"/>
      <c r="AD661" s="526"/>
      <c r="AE661" s="526"/>
      <c r="AF661" s="526"/>
      <c r="AG661" s="526"/>
      <c r="AH661" s="526"/>
      <c r="AI661" s="526"/>
      <c r="AJ661" s="526"/>
      <c r="AK661" s="526"/>
      <c r="AL661" s="526"/>
      <c r="AM661" s="526"/>
      <c r="AN661" s="526"/>
      <c r="AO661" s="526"/>
      <c r="AP661" s="526"/>
      <c r="AQ661" s="526"/>
      <c r="AR661" s="526"/>
      <c r="AS661" s="526"/>
      <c r="AT661" s="526"/>
      <c r="AU661" s="526"/>
      <c r="AV661" s="526"/>
      <c r="AW661" s="526"/>
      <c r="AX661" s="526"/>
      <c r="AY661" s="526"/>
      <c r="AZ661" s="526"/>
      <c r="BA661" s="526"/>
      <c r="BB661" s="526"/>
      <c r="BC661" s="526"/>
      <c r="BD661" s="526"/>
      <c r="BE661" s="526"/>
      <c r="BF661" s="526"/>
      <c r="BG661" s="526"/>
      <c r="BH661" s="526"/>
      <c r="BI661" s="526"/>
      <c r="BJ661" s="526"/>
      <c r="BK661" s="526"/>
      <c r="BL661" s="526"/>
      <c r="BM661" s="526"/>
      <c r="BN661" s="526"/>
      <c r="BO661" s="526"/>
      <c r="BP661" s="526"/>
      <c r="BQ661" s="526"/>
      <c r="BR661" s="526"/>
      <c r="BS661" s="526"/>
      <c r="BT661" s="526"/>
      <c r="BU661" s="526"/>
    </row>
    <row r="662">
      <c r="A662" s="522"/>
      <c r="B662" s="523"/>
      <c r="C662" s="523"/>
      <c r="D662" s="524"/>
      <c r="E662" s="524"/>
      <c r="F662" s="524"/>
      <c r="G662" s="524"/>
      <c r="H662" s="525"/>
      <c r="I662" s="544"/>
      <c r="J662" s="523"/>
      <c r="K662" s="523"/>
      <c r="L662" s="523"/>
      <c r="M662" s="524"/>
      <c r="N662" s="524"/>
      <c r="O662" s="524"/>
      <c r="P662" s="524"/>
      <c r="Q662" s="524"/>
      <c r="R662" s="524"/>
      <c r="S662" s="524"/>
      <c r="T662" s="524"/>
      <c r="U662" s="523"/>
      <c r="V662" s="524"/>
      <c r="W662" s="523"/>
      <c r="X662" s="526"/>
      <c r="Y662" s="526"/>
      <c r="Z662" s="526"/>
      <c r="AA662" s="526"/>
      <c r="AB662" s="526"/>
      <c r="AC662" s="526"/>
      <c r="AD662" s="526"/>
      <c r="AE662" s="526"/>
      <c r="AF662" s="526"/>
      <c r="AG662" s="526"/>
      <c r="AH662" s="526"/>
      <c r="AI662" s="526"/>
      <c r="AJ662" s="526"/>
      <c r="AK662" s="526"/>
      <c r="AL662" s="526"/>
      <c r="AM662" s="526"/>
      <c r="AN662" s="526"/>
      <c r="AO662" s="526"/>
      <c r="AP662" s="526"/>
      <c r="AQ662" s="526"/>
      <c r="AR662" s="526"/>
      <c r="AS662" s="526"/>
      <c r="AT662" s="526"/>
      <c r="AU662" s="526"/>
      <c r="AV662" s="526"/>
      <c r="AW662" s="526"/>
      <c r="AX662" s="526"/>
      <c r="AY662" s="526"/>
      <c r="AZ662" s="526"/>
      <c r="BA662" s="526"/>
      <c r="BB662" s="526"/>
      <c r="BC662" s="526"/>
      <c r="BD662" s="526"/>
      <c r="BE662" s="526"/>
      <c r="BF662" s="526"/>
      <c r="BG662" s="526"/>
      <c r="BH662" s="526"/>
      <c r="BI662" s="526"/>
      <c r="BJ662" s="526"/>
      <c r="BK662" s="526"/>
      <c r="BL662" s="526"/>
      <c r="BM662" s="526"/>
      <c r="BN662" s="526"/>
      <c r="BO662" s="526"/>
      <c r="BP662" s="526"/>
      <c r="BQ662" s="526"/>
      <c r="BR662" s="526"/>
      <c r="BS662" s="526"/>
      <c r="BT662" s="526"/>
      <c r="BU662" s="526"/>
    </row>
    <row r="663">
      <c r="A663" s="522"/>
      <c r="B663" s="523"/>
      <c r="C663" s="523"/>
      <c r="D663" s="524"/>
      <c r="E663" s="524"/>
      <c r="F663" s="524"/>
      <c r="G663" s="524"/>
      <c r="H663" s="525"/>
      <c r="I663" s="544"/>
      <c r="J663" s="523"/>
      <c r="K663" s="523"/>
      <c r="L663" s="523"/>
      <c r="M663" s="524"/>
      <c r="N663" s="524"/>
      <c r="O663" s="524"/>
      <c r="P663" s="524"/>
      <c r="Q663" s="524"/>
      <c r="R663" s="524"/>
      <c r="S663" s="524"/>
      <c r="T663" s="524"/>
      <c r="U663" s="523"/>
      <c r="V663" s="524"/>
      <c r="W663" s="523"/>
      <c r="X663" s="526"/>
      <c r="Y663" s="526"/>
      <c r="Z663" s="526"/>
      <c r="AA663" s="526"/>
      <c r="AB663" s="526"/>
      <c r="AC663" s="526"/>
      <c r="AD663" s="526"/>
      <c r="AE663" s="526"/>
      <c r="AF663" s="526"/>
      <c r="AG663" s="526"/>
      <c r="AH663" s="526"/>
      <c r="AI663" s="526"/>
      <c r="AJ663" s="526"/>
      <c r="AK663" s="526"/>
      <c r="AL663" s="526"/>
      <c r="AM663" s="526"/>
      <c r="AN663" s="526"/>
      <c r="AO663" s="526"/>
      <c r="AP663" s="526"/>
      <c r="AQ663" s="526"/>
      <c r="AR663" s="526"/>
      <c r="AS663" s="526"/>
      <c r="AT663" s="526"/>
      <c r="AU663" s="526"/>
      <c r="AV663" s="526"/>
      <c r="AW663" s="526"/>
      <c r="AX663" s="526"/>
      <c r="AY663" s="526"/>
      <c r="AZ663" s="526"/>
      <c r="BA663" s="526"/>
      <c r="BB663" s="526"/>
      <c r="BC663" s="526"/>
      <c r="BD663" s="526"/>
      <c r="BE663" s="526"/>
      <c r="BF663" s="526"/>
      <c r="BG663" s="526"/>
      <c r="BH663" s="526"/>
      <c r="BI663" s="526"/>
      <c r="BJ663" s="526"/>
      <c r="BK663" s="526"/>
      <c r="BL663" s="526"/>
      <c r="BM663" s="526"/>
      <c r="BN663" s="526"/>
      <c r="BO663" s="526"/>
      <c r="BP663" s="526"/>
      <c r="BQ663" s="526"/>
      <c r="BR663" s="526"/>
      <c r="BS663" s="526"/>
      <c r="BT663" s="526"/>
      <c r="BU663" s="526"/>
    </row>
    <row r="664">
      <c r="A664" s="522"/>
      <c r="B664" s="523"/>
      <c r="C664" s="523"/>
      <c r="D664" s="524"/>
      <c r="E664" s="524"/>
      <c r="F664" s="524"/>
      <c r="G664" s="524"/>
      <c r="H664" s="525"/>
      <c r="I664" s="544"/>
      <c r="J664" s="523"/>
      <c r="K664" s="523"/>
      <c r="L664" s="523"/>
      <c r="M664" s="524"/>
      <c r="N664" s="524"/>
      <c r="O664" s="524"/>
      <c r="P664" s="524"/>
      <c r="Q664" s="524"/>
      <c r="R664" s="524"/>
      <c r="S664" s="524"/>
      <c r="T664" s="524"/>
      <c r="U664" s="523"/>
      <c r="V664" s="524"/>
      <c r="W664" s="523"/>
      <c r="X664" s="526"/>
      <c r="Y664" s="526"/>
      <c r="Z664" s="526"/>
      <c r="AA664" s="526"/>
      <c r="AB664" s="526"/>
      <c r="AC664" s="526"/>
      <c r="AD664" s="526"/>
      <c r="AE664" s="526"/>
      <c r="AF664" s="526"/>
      <c r="AG664" s="526"/>
      <c r="AH664" s="526"/>
      <c r="AI664" s="526"/>
      <c r="AJ664" s="526"/>
      <c r="AK664" s="526"/>
      <c r="AL664" s="526"/>
      <c r="AM664" s="526"/>
      <c r="AN664" s="526"/>
      <c r="AO664" s="526"/>
      <c r="AP664" s="526"/>
      <c r="AQ664" s="526"/>
      <c r="AR664" s="526"/>
      <c r="AS664" s="526"/>
      <c r="AT664" s="526"/>
      <c r="AU664" s="526"/>
      <c r="AV664" s="526"/>
      <c r="AW664" s="526"/>
      <c r="AX664" s="526"/>
      <c r="AY664" s="526"/>
      <c r="AZ664" s="526"/>
      <c r="BA664" s="526"/>
      <c r="BB664" s="526"/>
      <c r="BC664" s="526"/>
      <c r="BD664" s="526"/>
      <c r="BE664" s="526"/>
      <c r="BF664" s="526"/>
      <c r="BG664" s="526"/>
      <c r="BH664" s="526"/>
      <c r="BI664" s="526"/>
      <c r="BJ664" s="526"/>
      <c r="BK664" s="526"/>
      <c r="BL664" s="526"/>
      <c r="BM664" s="526"/>
      <c r="BN664" s="526"/>
      <c r="BO664" s="526"/>
      <c r="BP664" s="526"/>
      <c r="BQ664" s="526"/>
      <c r="BR664" s="526"/>
      <c r="BS664" s="526"/>
      <c r="BT664" s="526"/>
      <c r="BU664" s="526"/>
    </row>
    <row r="665">
      <c r="A665" s="522"/>
      <c r="B665" s="523"/>
      <c r="C665" s="523"/>
      <c r="D665" s="524"/>
      <c r="E665" s="524"/>
      <c r="F665" s="524"/>
      <c r="G665" s="524"/>
      <c r="H665" s="525"/>
      <c r="I665" s="544"/>
      <c r="J665" s="523"/>
      <c r="K665" s="523"/>
      <c r="L665" s="523"/>
      <c r="M665" s="524"/>
      <c r="N665" s="524"/>
      <c r="O665" s="524"/>
      <c r="P665" s="524"/>
      <c r="Q665" s="524"/>
      <c r="R665" s="524"/>
      <c r="S665" s="524"/>
      <c r="T665" s="524"/>
      <c r="U665" s="523"/>
      <c r="V665" s="524"/>
      <c r="W665" s="523"/>
      <c r="X665" s="526"/>
      <c r="Y665" s="526"/>
      <c r="Z665" s="526"/>
      <c r="AA665" s="526"/>
      <c r="AB665" s="526"/>
      <c r="AC665" s="526"/>
      <c r="AD665" s="526"/>
      <c r="AE665" s="526"/>
      <c r="AF665" s="526"/>
      <c r="AG665" s="526"/>
      <c r="AH665" s="526"/>
      <c r="AI665" s="526"/>
      <c r="AJ665" s="526"/>
      <c r="AK665" s="526"/>
      <c r="AL665" s="526"/>
      <c r="AM665" s="526"/>
      <c r="AN665" s="526"/>
      <c r="AO665" s="526"/>
      <c r="AP665" s="526"/>
      <c r="AQ665" s="526"/>
      <c r="AR665" s="526"/>
      <c r="AS665" s="526"/>
      <c r="AT665" s="526"/>
      <c r="AU665" s="526"/>
      <c r="AV665" s="526"/>
      <c r="AW665" s="526"/>
      <c r="AX665" s="526"/>
      <c r="AY665" s="526"/>
      <c r="AZ665" s="526"/>
      <c r="BA665" s="526"/>
      <c r="BB665" s="526"/>
      <c r="BC665" s="526"/>
      <c r="BD665" s="526"/>
      <c r="BE665" s="526"/>
      <c r="BF665" s="526"/>
      <c r="BG665" s="526"/>
      <c r="BH665" s="526"/>
      <c r="BI665" s="526"/>
      <c r="BJ665" s="526"/>
      <c r="BK665" s="526"/>
      <c r="BL665" s="526"/>
      <c r="BM665" s="526"/>
      <c r="BN665" s="526"/>
      <c r="BO665" s="526"/>
      <c r="BP665" s="526"/>
      <c r="BQ665" s="526"/>
      <c r="BR665" s="526"/>
      <c r="BS665" s="526"/>
      <c r="BT665" s="526"/>
      <c r="BU665" s="526"/>
    </row>
    <row r="666">
      <c r="A666" s="522"/>
      <c r="B666" s="523"/>
      <c r="C666" s="523"/>
      <c r="D666" s="524"/>
      <c r="E666" s="524"/>
      <c r="F666" s="524"/>
      <c r="G666" s="524"/>
      <c r="H666" s="525"/>
      <c r="I666" s="544"/>
      <c r="J666" s="523"/>
      <c r="K666" s="523"/>
      <c r="L666" s="523"/>
      <c r="M666" s="524"/>
      <c r="N666" s="524"/>
      <c r="O666" s="524"/>
      <c r="P666" s="524"/>
      <c r="Q666" s="524"/>
      <c r="R666" s="524"/>
      <c r="S666" s="524"/>
      <c r="T666" s="524"/>
      <c r="U666" s="523"/>
      <c r="V666" s="524"/>
      <c r="W666" s="523"/>
      <c r="X666" s="526"/>
      <c r="Y666" s="526"/>
      <c r="Z666" s="526"/>
      <c r="AA666" s="526"/>
      <c r="AB666" s="526"/>
      <c r="AC666" s="526"/>
      <c r="AD666" s="526"/>
      <c r="AE666" s="526"/>
      <c r="AF666" s="526"/>
      <c r="AG666" s="526"/>
      <c r="AH666" s="526"/>
      <c r="AI666" s="526"/>
      <c r="AJ666" s="526"/>
      <c r="AK666" s="526"/>
      <c r="AL666" s="526"/>
      <c r="AM666" s="526"/>
      <c r="AN666" s="526"/>
      <c r="AO666" s="526"/>
      <c r="AP666" s="526"/>
      <c r="AQ666" s="526"/>
      <c r="AR666" s="526"/>
      <c r="AS666" s="526"/>
      <c r="AT666" s="526"/>
      <c r="AU666" s="526"/>
      <c r="AV666" s="526"/>
      <c r="AW666" s="526"/>
      <c r="AX666" s="526"/>
      <c r="AY666" s="526"/>
      <c r="AZ666" s="526"/>
      <c r="BA666" s="526"/>
      <c r="BB666" s="526"/>
      <c r="BC666" s="526"/>
      <c r="BD666" s="526"/>
      <c r="BE666" s="526"/>
      <c r="BF666" s="526"/>
      <c r="BG666" s="526"/>
      <c r="BH666" s="526"/>
      <c r="BI666" s="526"/>
      <c r="BJ666" s="526"/>
      <c r="BK666" s="526"/>
      <c r="BL666" s="526"/>
      <c r="BM666" s="526"/>
      <c r="BN666" s="526"/>
      <c r="BO666" s="526"/>
      <c r="BP666" s="526"/>
      <c r="BQ666" s="526"/>
      <c r="BR666" s="526"/>
      <c r="BS666" s="526"/>
      <c r="BT666" s="526"/>
      <c r="BU666" s="526"/>
    </row>
    <row r="667">
      <c r="A667" s="522"/>
      <c r="B667" s="523"/>
      <c r="C667" s="523"/>
      <c r="D667" s="524"/>
      <c r="E667" s="524"/>
      <c r="F667" s="524"/>
      <c r="G667" s="524"/>
      <c r="H667" s="525"/>
      <c r="I667" s="544"/>
      <c r="J667" s="523"/>
      <c r="K667" s="523"/>
      <c r="L667" s="523"/>
      <c r="M667" s="524"/>
      <c r="N667" s="524"/>
      <c r="O667" s="524"/>
      <c r="P667" s="524"/>
      <c r="Q667" s="524"/>
      <c r="R667" s="524"/>
      <c r="S667" s="524"/>
      <c r="T667" s="524"/>
      <c r="U667" s="523"/>
      <c r="V667" s="524"/>
      <c r="W667" s="523"/>
      <c r="X667" s="526"/>
      <c r="Y667" s="526"/>
      <c r="Z667" s="526"/>
      <c r="AA667" s="526"/>
      <c r="AB667" s="526"/>
      <c r="AC667" s="526"/>
      <c r="AD667" s="526"/>
      <c r="AE667" s="526"/>
      <c r="AF667" s="526"/>
      <c r="AG667" s="526"/>
      <c r="AH667" s="526"/>
      <c r="AI667" s="526"/>
      <c r="AJ667" s="526"/>
      <c r="AK667" s="526"/>
      <c r="AL667" s="526"/>
      <c r="AM667" s="526"/>
      <c r="AN667" s="526"/>
      <c r="AO667" s="526"/>
      <c r="AP667" s="526"/>
      <c r="AQ667" s="526"/>
      <c r="AR667" s="526"/>
      <c r="AS667" s="526"/>
      <c r="AT667" s="526"/>
      <c r="AU667" s="526"/>
      <c r="AV667" s="526"/>
      <c r="AW667" s="526"/>
      <c r="AX667" s="526"/>
      <c r="AY667" s="526"/>
      <c r="AZ667" s="526"/>
      <c r="BA667" s="526"/>
      <c r="BB667" s="526"/>
      <c r="BC667" s="526"/>
      <c r="BD667" s="526"/>
      <c r="BE667" s="526"/>
      <c r="BF667" s="526"/>
      <c r="BG667" s="526"/>
      <c r="BH667" s="526"/>
      <c r="BI667" s="526"/>
      <c r="BJ667" s="526"/>
      <c r="BK667" s="526"/>
      <c r="BL667" s="526"/>
      <c r="BM667" s="526"/>
      <c r="BN667" s="526"/>
      <c r="BO667" s="526"/>
      <c r="BP667" s="526"/>
      <c r="BQ667" s="526"/>
      <c r="BR667" s="526"/>
      <c r="BS667" s="526"/>
      <c r="BT667" s="526"/>
      <c r="BU667" s="526"/>
    </row>
    <row r="668">
      <c r="A668" s="522"/>
      <c r="B668" s="523"/>
      <c r="C668" s="523"/>
      <c r="D668" s="524"/>
      <c r="E668" s="524"/>
      <c r="F668" s="524"/>
      <c r="G668" s="524"/>
      <c r="H668" s="525"/>
      <c r="I668" s="544"/>
      <c r="J668" s="523"/>
      <c r="K668" s="523"/>
      <c r="L668" s="523"/>
      <c r="M668" s="524"/>
      <c r="N668" s="524"/>
      <c r="O668" s="524"/>
      <c r="P668" s="524"/>
      <c r="Q668" s="524"/>
      <c r="R668" s="524"/>
      <c r="S668" s="524"/>
      <c r="T668" s="524"/>
      <c r="U668" s="523"/>
      <c r="V668" s="524"/>
      <c r="W668" s="523"/>
      <c r="X668" s="526"/>
      <c r="Y668" s="526"/>
      <c r="Z668" s="526"/>
      <c r="AA668" s="526"/>
      <c r="AB668" s="526"/>
      <c r="AC668" s="526"/>
      <c r="AD668" s="526"/>
      <c r="AE668" s="526"/>
      <c r="AF668" s="526"/>
      <c r="AG668" s="526"/>
      <c r="AH668" s="526"/>
      <c r="AI668" s="526"/>
      <c r="AJ668" s="526"/>
      <c r="AK668" s="526"/>
      <c r="AL668" s="526"/>
      <c r="AM668" s="526"/>
      <c r="AN668" s="526"/>
      <c r="AO668" s="526"/>
      <c r="AP668" s="526"/>
      <c r="AQ668" s="526"/>
      <c r="AR668" s="526"/>
      <c r="AS668" s="526"/>
      <c r="AT668" s="526"/>
      <c r="AU668" s="526"/>
      <c r="AV668" s="526"/>
      <c r="AW668" s="526"/>
      <c r="AX668" s="526"/>
      <c r="AY668" s="526"/>
      <c r="AZ668" s="526"/>
      <c r="BA668" s="526"/>
      <c r="BB668" s="526"/>
      <c r="BC668" s="526"/>
      <c r="BD668" s="526"/>
      <c r="BE668" s="526"/>
      <c r="BF668" s="526"/>
      <c r="BG668" s="526"/>
      <c r="BH668" s="526"/>
      <c r="BI668" s="526"/>
      <c r="BJ668" s="526"/>
      <c r="BK668" s="526"/>
      <c r="BL668" s="526"/>
      <c r="BM668" s="526"/>
      <c r="BN668" s="526"/>
      <c r="BO668" s="526"/>
      <c r="BP668" s="526"/>
      <c r="BQ668" s="526"/>
      <c r="BR668" s="526"/>
      <c r="BS668" s="526"/>
      <c r="BT668" s="526"/>
      <c r="BU668" s="526"/>
    </row>
    <row r="669">
      <c r="A669" s="522"/>
      <c r="B669" s="523"/>
      <c r="C669" s="523"/>
      <c r="D669" s="524"/>
      <c r="E669" s="524"/>
      <c r="F669" s="524"/>
      <c r="G669" s="524"/>
      <c r="H669" s="525"/>
      <c r="I669" s="544"/>
      <c r="J669" s="523"/>
      <c r="K669" s="523"/>
      <c r="L669" s="523"/>
      <c r="M669" s="524"/>
      <c r="N669" s="524"/>
      <c r="O669" s="524"/>
      <c r="P669" s="524"/>
      <c r="Q669" s="524"/>
      <c r="R669" s="524"/>
      <c r="S669" s="524"/>
      <c r="T669" s="524"/>
      <c r="U669" s="523"/>
      <c r="V669" s="524"/>
      <c r="W669" s="523"/>
      <c r="X669" s="526"/>
      <c r="Y669" s="526"/>
      <c r="Z669" s="526"/>
      <c r="AA669" s="526"/>
      <c r="AB669" s="526"/>
      <c r="AC669" s="526"/>
      <c r="AD669" s="526"/>
      <c r="AE669" s="526"/>
      <c r="AF669" s="526"/>
      <c r="AG669" s="526"/>
      <c r="AH669" s="526"/>
      <c r="AI669" s="526"/>
      <c r="AJ669" s="526"/>
      <c r="AK669" s="526"/>
      <c r="AL669" s="526"/>
      <c r="AM669" s="526"/>
      <c r="AN669" s="526"/>
      <c r="AO669" s="526"/>
      <c r="AP669" s="526"/>
      <c r="AQ669" s="526"/>
      <c r="AR669" s="526"/>
      <c r="AS669" s="526"/>
      <c r="AT669" s="526"/>
      <c r="AU669" s="526"/>
      <c r="AV669" s="526"/>
      <c r="AW669" s="526"/>
      <c r="AX669" s="526"/>
      <c r="AY669" s="526"/>
      <c r="AZ669" s="526"/>
      <c r="BA669" s="526"/>
      <c r="BB669" s="526"/>
      <c r="BC669" s="526"/>
      <c r="BD669" s="526"/>
      <c r="BE669" s="526"/>
      <c r="BF669" s="526"/>
      <c r="BG669" s="526"/>
      <c r="BH669" s="526"/>
      <c r="BI669" s="526"/>
      <c r="BJ669" s="526"/>
      <c r="BK669" s="526"/>
      <c r="BL669" s="526"/>
      <c r="BM669" s="526"/>
      <c r="BN669" s="526"/>
      <c r="BO669" s="526"/>
      <c r="BP669" s="526"/>
      <c r="BQ669" s="526"/>
      <c r="BR669" s="526"/>
      <c r="BS669" s="526"/>
      <c r="BT669" s="526"/>
      <c r="BU669" s="526"/>
    </row>
    <row r="670">
      <c r="A670" s="522"/>
      <c r="B670" s="523"/>
      <c r="C670" s="523"/>
      <c r="D670" s="524"/>
      <c r="E670" s="524"/>
      <c r="F670" s="524"/>
      <c r="G670" s="524"/>
      <c r="H670" s="525"/>
      <c r="I670" s="544"/>
      <c r="J670" s="523"/>
      <c r="K670" s="523"/>
      <c r="L670" s="523"/>
      <c r="M670" s="524"/>
      <c r="N670" s="524"/>
      <c r="O670" s="524"/>
      <c r="P670" s="524"/>
      <c r="Q670" s="524"/>
      <c r="R670" s="524"/>
      <c r="S670" s="524"/>
      <c r="T670" s="524"/>
      <c r="U670" s="523"/>
      <c r="V670" s="524"/>
      <c r="W670" s="523"/>
      <c r="X670" s="526"/>
      <c r="Y670" s="526"/>
      <c r="Z670" s="526"/>
      <c r="AA670" s="526"/>
      <c r="AB670" s="526"/>
      <c r="AC670" s="526"/>
      <c r="AD670" s="526"/>
      <c r="AE670" s="526"/>
      <c r="AF670" s="526"/>
      <c r="AG670" s="526"/>
      <c r="AH670" s="526"/>
      <c r="AI670" s="526"/>
      <c r="AJ670" s="526"/>
      <c r="AK670" s="526"/>
      <c r="AL670" s="526"/>
      <c r="AM670" s="526"/>
      <c r="AN670" s="526"/>
      <c r="AO670" s="526"/>
      <c r="AP670" s="526"/>
      <c r="AQ670" s="526"/>
      <c r="AR670" s="526"/>
      <c r="AS670" s="526"/>
      <c r="AT670" s="526"/>
      <c r="AU670" s="526"/>
      <c r="AV670" s="526"/>
      <c r="AW670" s="526"/>
      <c r="AX670" s="526"/>
      <c r="AY670" s="526"/>
      <c r="AZ670" s="526"/>
      <c r="BA670" s="526"/>
      <c r="BB670" s="526"/>
      <c r="BC670" s="526"/>
      <c r="BD670" s="526"/>
      <c r="BE670" s="526"/>
      <c r="BF670" s="526"/>
      <c r="BG670" s="526"/>
      <c r="BH670" s="526"/>
      <c r="BI670" s="526"/>
      <c r="BJ670" s="526"/>
      <c r="BK670" s="526"/>
      <c r="BL670" s="526"/>
      <c r="BM670" s="526"/>
      <c r="BN670" s="526"/>
      <c r="BO670" s="526"/>
      <c r="BP670" s="526"/>
      <c r="BQ670" s="526"/>
      <c r="BR670" s="526"/>
      <c r="BS670" s="526"/>
      <c r="BT670" s="526"/>
      <c r="BU670" s="526"/>
    </row>
    <row r="671">
      <c r="A671" s="522"/>
      <c r="B671" s="523"/>
      <c r="C671" s="523"/>
      <c r="D671" s="524"/>
      <c r="E671" s="524"/>
      <c r="F671" s="524"/>
      <c r="G671" s="524"/>
      <c r="H671" s="525"/>
      <c r="I671" s="544"/>
      <c r="J671" s="523"/>
      <c r="K671" s="523"/>
      <c r="L671" s="523"/>
      <c r="M671" s="524"/>
      <c r="N671" s="524"/>
      <c r="O671" s="524"/>
      <c r="P671" s="524"/>
      <c r="Q671" s="524"/>
      <c r="R671" s="524"/>
      <c r="S671" s="524"/>
      <c r="T671" s="524"/>
      <c r="U671" s="523"/>
      <c r="V671" s="524"/>
      <c r="W671" s="523"/>
      <c r="X671" s="526"/>
      <c r="Y671" s="526"/>
      <c r="Z671" s="526"/>
      <c r="AA671" s="526"/>
      <c r="AB671" s="526"/>
      <c r="AC671" s="526"/>
      <c r="AD671" s="526"/>
      <c r="AE671" s="526"/>
      <c r="AF671" s="526"/>
      <c r="AG671" s="526"/>
      <c r="AH671" s="526"/>
      <c r="AI671" s="526"/>
      <c r="AJ671" s="526"/>
      <c r="AK671" s="526"/>
      <c r="AL671" s="526"/>
      <c r="AM671" s="526"/>
      <c r="AN671" s="526"/>
      <c r="AO671" s="526"/>
      <c r="AP671" s="526"/>
      <c r="AQ671" s="526"/>
      <c r="AR671" s="526"/>
      <c r="AS671" s="526"/>
      <c r="AT671" s="526"/>
      <c r="AU671" s="526"/>
      <c r="AV671" s="526"/>
      <c r="AW671" s="526"/>
      <c r="AX671" s="526"/>
      <c r="AY671" s="526"/>
      <c r="AZ671" s="526"/>
      <c r="BA671" s="526"/>
      <c r="BB671" s="526"/>
      <c r="BC671" s="526"/>
      <c r="BD671" s="526"/>
      <c r="BE671" s="526"/>
      <c r="BF671" s="526"/>
      <c r="BG671" s="526"/>
      <c r="BH671" s="526"/>
      <c r="BI671" s="526"/>
      <c r="BJ671" s="526"/>
      <c r="BK671" s="526"/>
      <c r="BL671" s="526"/>
      <c r="BM671" s="526"/>
      <c r="BN671" s="526"/>
      <c r="BO671" s="526"/>
      <c r="BP671" s="526"/>
      <c r="BQ671" s="526"/>
      <c r="BR671" s="526"/>
      <c r="BS671" s="526"/>
      <c r="BT671" s="526"/>
      <c r="BU671" s="526"/>
    </row>
    <row r="672">
      <c r="A672" s="522"/>
      <c r="B672" s="523"/>
      <c r="C672" s="523"/>
      <c r="D672" s="524"/>
      <c r="E672" s="524"/>
      <c r="F672" s="524"/>
      <c r="G672" s="524"/>
      <c r="H672" s="525"/>
      <c r="I672" s="544"/>
      <c r="J672" s="523"/>
      <c r="K672" s="523"/>
      <c r="L672" s="523"/>
      <c r="M672" s="524"/>
      <c r="N672" s="524"/>
      <c r="O672" s="524"/>
      <c r="P672" s="524"/>
      <c r="Q672" s="524"/>
      <c r="R672" s="524"/>
      <c r="S672" s="524"/>
      <c r="T672" s="524"/>
      <c r="U672" s="523"/>
      <c r="V672" s="524"/>
      <c r="W672" s="523"/>
      <c r="X672" s="526"/>
      <c r="Y672" s="526"/>
      <c r="Z672" s="526"/>
      <c r="AA672" s="526"/>
      <c r="AB672" s="526"/>
      <c r="AC672" s="526"/>
      <c r="AD672" s="526"/>
      <c r="AE672" s="526"/>
      <c r="AF672" s="526"/>
      <c r="AG672" s="526"/>
      <c r="AH672" s="526"/>
      <c r="AI672" s="526"/>
      <c r="AJ672" s="526"/>
      <c r="AK672" s="526"/>
      <c r="AL672" s="526"/>
      <c r="AM672" s="526"/>
      <c r="AN672" s="526"/>
      <c r="AO672" s="526"/>
      <c r="AP672" s="526"/>
      <c r="AQ672" s="526"/>
      <c r="AR672" s="526"/>
      <c r="AS672" s="526"/>
      <c r="AT672" s="526"/>
      <c r="AU672" s="526"/>
      <c r="AV672" s="526"/>
      <c r="AW672" s="526"/>
      <c r="AX672" s="526"/>
      <c r="AY672" s="526"/>
      <c r="AZ672" s="526"/>
      <c r="BA672" s="526"/>
      <c r="BB672" s="526"/>
      <c r="BC672" s="526"/>
      <c r="BD672" s="526"/>
      <c r="BE672" s="526"/>
      <c r="BF672" s="526"/>
      <c r="BG672" s="526"/>
      <c r="BH672" s="526"/>
      <c r="BI672" s="526"/>
      <c r="BJ672" s="526"/>
      <c r="BK672" s="526"/>
      <c r="BL672" s="526"/>
      <c r="BM672" s="526"/>
      <c r="BN672" s="526"/>
      <c r="BO672" s="526"/>
      <c r="BP672" s="526"/>
      <c r="BQ672" s="526"/>
      <c r="BR672" s="526"/>
      <c r="BS672" s="526"/>
      <c r="BT672" s="526"/>
      <c r="BU672" s="526"/>
    </row>
    <row r="673">
      <c r="A673" s="522"/>
      <c r="B673" s="523"/>
      <c r="C673" s="523"/>
      <c r="D673" s="524"/>
      <c r="E673" s="524"/>
      <c r="F673" s="524"/>
      <c r="G673" s="524"/>
      <c r="H673" s="525"/>
      <c r="I673" s="544"/>
      <c r="J673" s="523"/>
      <c r="K673" s="523"/>
      <c r="L673" s="523"/>
      <c r="M673" s="524"/>
      <c r="N673" s="524"/>
      <c r="O673" s="524"/>
      <c r="P673" s="524"/>
      <c r="Q673" s="524"/>
      <c r="R673" s="524"/>
      <c r="S673" s="524"/>
      <c r="T673" s="524"/>
      <c r="U673" s="523"/>
      <c r="V673" s="524"/>
      <c r="W673" s="523"/>
      <c r="X673" s="526"/>
      <c r="Y673" s="526"/>
      <c r="Z673" s="526"/>
      <c r="AA673" s="526"/>
      <c r="AB673" s="526"/>
      <c r="AC673" s="526"/>
      <c r="AD673" s="526"/>
      <c r="AE673" s="526"/>
      <c r="AF673" s="526"/>
      <c r="AG673" s="526"/>
      <c r="AH673" s="526"/>
      <c r="AI673" s="526"/>
      <c r="AJ673" s="526"/>
      <c r="AK673" s="526"/>
      <c r="AL673" s="526"/>
      <c r="AM673" s="526"/>
      <c r="AN673" s="526"/>
      <c r="AO673" s="526"/>
      <c r="AP673" s="526"/>
      <c r="AQ673" s="526"/>
      <c r="AR673" s="526"/>
      <c r="AS673" s="526"/>
      <c r="AT673" s="526"/>
      <c r="AU673" s="526"/>
      <c r="AV673" s="526"/>
      <c r="AW673" s="526"/>
      <c r="AX673" s="526"/>
      <c r="AY673" s="526"/>
      <c r="AZ673" s="526"/>
      <c r="BA673" s="526"/>
      <c r="BB673" s="526"/>
      <c r="BC673" s="526"/>
      <c r="BD673" s="526"/>
      <c r="BE673" s="526"/>
      <c r="BF673" s="526"/>
      <c r="BG673" s="526"/>
      <c r="BH673" s="526"/>
      <c r="BI673" s="526"/>
      <c r="BJ673" s="526"/>
      <c r="BK673" s="526"/>
      <c r="BL673" s="526"/>
      <c r="BM673" s="526"/>
      <c r="BN673" s="526"/>
      <c r="BO673" s="526"/>
      <c r="BP673" s="526"/>
      <c r="BQ673" s="526"/>
      <c r="BR673" s="526"/>
      <c r="BS673" s="526"/>
      <c r="BT673" s="526"/>
      <c r="BU673" s="526"/>
    </row>
    <row r="674">
      <c r="A674" s="522"/>
      <c r="B674" s="523"/>
      <c r="C674" s="523"/>
      <c r="D674" s="524"/>
      <c r="E674" s="524"/>
      <c r="F674" s="524"/>
      <c r="G674" s="524"/>
      <c r="H674" s="525"/>
      <c r="I674" s="544"/>
      <c r="J674" s="523"/>
      <c r="K674" s="523"/>
      <c r="L674" s="523"/>
      <c r="M674" s="524"/>
      <c r="N674" s="524"/>
      <c r="O674" s="524"/>
      <c r="P674" s="524"/>
      <c r="Q674" s="524"/>
      <c r="R674" s="524"/>
      <c r="S674" s="524"/>
      <c r="T674" s="524"/>
      <c r="U674" s="523"/>
      <c r="V674" s="524"/>
      <c r="W674" s="523"/>
      <c r="X674" s="526"/>
      <c r="Y674" s="526"/>
      <c r="Z674" s="526"/>
      <c r="AA674" s="526"/>
      <c r="AB674" s="526"/>
      <c r="AC674" s="526"/>
      <c r="AD674" s="526"/>
      <c r="AE674" s="526"/>
      <c r="AF674" s="526"/>
      <c r="AG674" s="526"/>
      <c r="AH674" s="526"/>
      <c r="AI674" s="526"/>
      <c r="AJ674" s="526"/>
      <c r="AK674" s="526"/>
      <c r="AL674" s="526"/>
      <c r="AM674" s="526"/>
      <c r="AN674" s="526"/>
      <c r="AO674" s="526"/>
      <c r="AP674" s="526"/>
      <c r="AQ674" s="526"/>
      <c r="AR674" s="526"/>
      <c r="AS674" s="526"/>
      <c r="AT674" s="526"/>
      <c r="AU674" s="526"/>
      <c r="AV674" s="526"/>
      <c r="AW674" s="526"/>
      <c r="AX674" s="526"/>
      <c r="AY674" s="526"/>
      <c r="AZ674" s="526"/>
      <c r="BA674" s="526"/>
      <c r="BB674" s="526"/>
      <c r="BC674" s="526"/>
      <c r="BD674" s="526"/>
      <c r="BE674" s="526"/>
      <c r="BF674" s="526"/>
      <c r="BG674" s="526"/>
      <c r="BH674" s="526"/>
      <c r="BI674" s="526"/>
      <c r="BJ674" s="526"/>
      <c r="BK674" s="526"/>
      <c r="BL674" s="526"/>
      <c r="BM674" s="526"/>
      <c r="BN674" s="526"/>
      <c r="BO674" s="526"/>
      <c r="BP674" s="526"/>
      <c r="BQ674" s="526"/>
      <c r="BR674" s="526"/>
      <c r="BS674" s="526"/>
      <c r="BT674" s="526"/>
      <c r="BU674" s="526"/>
    </row>
    <row r="675">
      <c r="A675" s="522"/>
      <c r="B675" s="523"/>
      <c r="C675" s="523"/>
      <c r="D675" s="524"/>
      <c r="E675" s="524"/>
      <c r="F675" s="524"/>
      <c r="G675" s="524"/>
      <c r="H675" s="525"/>
      <c r="I675" s="544"/>
      <c r="J675" s="523"/>
      <c r="K675" s="523"/>
      <c r="L675" s="523"/>
      <c r="M675" s="524"/>
      <c r="N675" s="524"/>
      <c r="O675" s="524"/>
      <c r="P675" s="524"/>
      <c r="Q675" s="524"/>
      <c r="R675" s="524"/>
      <c r="S675" s="524"/>
      <c r="T675" s="524"/>
      <c r="U675" s="523"/>
      <c r="V675" s="524"/>
      <c r="W675" s="523"/>
      <c r="X675" s="526"/>
      <c r="Y675" s="526"/>
      <c r="Z675" s="526"/>
      <c r="AA675" s="526"/>
      <c r="AB675" s="526"/>
      <c r="AC675" s="526"/>
      <c r="AD675" s="526"/>
      <c r="AE675" s="526"/>
      <c r="AF675" s="526"/>
      <c r="AG675" s="526"/>
      <c r="AH675" s="526"/>
      <c r="AI675" s="526"/>
      <c r="AJ675" s="526"/>
      <c r="AK675" s="526"/>
      <c r="AL675" s="526"/>
      <c r="AM675" s="526"/>
      <c r="AN675" s="526"/>
      <c r="AO675" s="526"/>
      <c r="AP675" s="526"/>
      <c r="AQ675" s="526"/>
      <c r="AR675" s="526"/>
      <c r="AS675" s="526"/>
      <c r="AT675" s="526"/>
      <c r="AU675" s="526"/>
      <c r="AV675" s="526"/>
      <c r="AW675" s="526"/>
      <c r="AX675" s="526"/>
      <c r="AY675" s="526"/>
      <c r="AZ675" s="526"/>
      <c r="BA675" s="526"/>
      <c r="BB675" s="526"/>
      <c r="BC675" s="526"/>
      <c r="BD675" s="526"/>
      <c r="BE675" s="526"/>
      <c r="BF675" s="526"/>
      <c r="BG675" s="526"/>
      <c r="BH675" s="526"/>
      <c r="BI675" s="526"/>
      <c r="BJ675" s="526"/>
      <c r="BK675" s="526"/>
      <c r="BL675" s="526"/>
      <c r="BM675" s="526"/>
      <c r="BN675" s="526"/>
      <c r="BO675" s="526"/>
      <c r="BP675" s="526"/>
      <c r="BQ675" s="526"/>
      <c r="BR675" s="526"/>
      <c r="BS675" s="526"/>
      <c r="BT675" s="526"/>
      <c r="BU675" s="526"/>
    </row>
    <row r="676">
      <c r="A676" s="522"/>
      <c r="B676" s="523"/>
      <c r="C676" s="523"/>
      <c r="D676" s="524"/>
      <c r="E676" s="524"/>
      <c r="F676" s="524"/>
      <c r="G676" s="524"/>
      <c r="H676" s="525"/>
      <c r="I676" s="544"/>
      <c r="J676" s="523"/>
      <c r="K676" s="523"/>
      <c r="L676" s="523"/>
      <c r="M676" s="524"/>
      <c r="N676" s="524"/>
      <c r="O676" s="524"/>
      <c r="P676" s="524"/>
      <c r="Q676" s="524"/>
      <c r="R676" s="524"/>
      <c r="S676" s="524"/>
      <c r="T676" s="524"/>
      <c r="U676" s="523"/>
      <c r="V676" s="524"/>
      <c r="W676" s="523"/>
      <c r="X676" s="526"/>
      <c r="Y676" s="526"/>
      <c r="Z676" s="526"/>
      <c r="AA676" s="526"/>
      <c r="AB676" s="526"/>
      <c r="AC676" s="526"/>
      <c r="AD676" s="526"/>
      <c r="AE676" s="526"/>
      <c r="AF676" s="526"/>
      <c r="AG676" s="526"/>
      <c r="AH676" s="526"/>
      <c r="AI676" s="526"/>
      <c r="AJ676" s="526"/>
      <c r="AK676" s="526"/>
      <c r="AL676" s="526"/>
      <c r="AM676" s="526"/>
      <c r="AN676" s="526"/>
      <c r="AO676" s="526"/>
      <c r="AP676" s="526"/>
      <c r="AQ676" s="526"/>
      <c r="AR676" s="526"/>
      <c r="AS676" s="526"/>
      <c r="AT676" s="526"/>
      <c r="AU676" s="526"/>
      <c r="AV676" s="526"/>
      <c r="AW676" s="526"/>
      <c r="AX676" s="526"/>
      <c r="AY676" s="526"/>
      <c r="AZ676" s="526"/>
      <c r="BA676" s="526"/>
      <c r="BB676" s="526"/>
      <c r="BC676" s="526"/>
      <c r="BD676" s="526"/>
      <c r="BE676" s="526"/>
      <c r="BF676" s="526"/>
      <c r="BG676" s="526"/>
      <c r="BH676" s="526"/>
      <c r="BI676" s="526"/>
      <c r="BJ676" s="526"/>
      <c r="BK676" s="526"/>
      <c r="BL676" s="526"/>
      <c r="BM676" s="526"/>
      <c r="BN676" s="526"/>
      <c r="BO676" s="526"/>
      <c r="BP676" s="526"/>
      <c r="BQ676" s="526"/>
      <c r="BR676" s="526"/>
      <c r="BS676" s="526"/>
      <c r="BT676" s="526"/>
      <c r="BU676" s="526"/>
    </row>
    <row r="677">
      <c r="A677" s="522"/>
      <c r="B677" s="523"/>
      <c r="C677" s="523"/>
      <c r="D677" s="524"/>
      <c r="E677" s="524"/>
      <c r="F677" s="524"/>
      <c r="G677" s="524"/>
      <c r="H677" s="525"/>
      <c r="I677" s="544"/>
      <c r="J677" s="523"/>
      <c r="K677" s="523"/>
      <c r="L677" s="523"/>
      <c r="M677" s="524"/>
      <c r="N677" s="524"/>
      <c r="O677" s="524"/>
      <c r="P677" s="524"/>
      <c r="Q677" s="524"/>
      <c r="R677" s="524"/>
      <c r="S677" s="524"/>
      <c r="T677" s="524"/>
      <c r="U677" s="523"/>
      <c r="V677" s="524"/>
      <c r="W677" s="523"/>
      <c r="X677" s="526"/>
      <c r="Y677" s="526"/>
      <c r="Z677" s="526"/>
      <c r="AA677" s="526"/>
      <c r="AB677" s="526"/>
      <c r="AC677" s="526"/>
      <c r="AD677" s="526"/>
      <c r="AE677" s="526"/>
      <c r="AF677" s="526"/>
      <c r="AG677" s="526"/>
      <c r="AH677" s="526"/>
      <c r="AI677" s="526"/>
      <c r="AJ677" s="526"/>
      <c r="AK677" s="526"/>
      <c r="AL677" s="526"/>
      <c r="AM677" s="526"/>
      <c r="AN677" s="526"/>
      <c r="AO677" s="526"/>
      <c r="AP677" s="526"/>
      <c r="AQ677" s="526"/>
      <c r="AR677" s="526"/>
      <c r="AS677" s="526"/>
      <c r="AT677" s="526"/>
      <c r="AU677" s="526"/>
      <c r="AV677" s="526"/>
      <c r="AW677" s="526"/>
      <c r="AX677" s="526"/>
      <c r="AY677" s="526"/>
      <c r="AZ677" s="526"/>
      <c r="BA677" s="526"/>
      <c r="BB677" s="526"/>
      <c r="BC677" s="526"/>
      <c r="BD677" s="526"/>
      <c r="BE677" s="526"/>
      <c r="BF677" s="526"/>
      <c r="BG677" s="526"/>
      <c r="BH677" s="526"/>
      <c r="BI677" s="526"/>
      <c r="BJ677" s="526"/>
      <c r="BK677" s="526"/>
      <c r="BL677" s="526"/>
      <c r="BM677" s="526"/>
      <c r="BN677" s="526"/>
      <c r="BO677" s="526"/>
      <c r="BP677" s="526"/>
      <c r="BQ677" s="526"/>
      <c r="BR677" s="526"/>
      <c r="BS677" s="526"/>
      <c r="BT677" s="526"/>
      <c r="BU677" s="526"/>
    </row>
    <row r="678">
      <c r="A678" s="522"/>
      <c r="B678" s="523"/>
      <c r="C678" s="523"/>
      <c r="D678" s="524"/>
      <c r="E678" s="524"/>
      <c r="F678" s="524"/>
      <c r="G678" s="524"/>
      <c r="H678" s="525"/>
      <c r="I678" s="544"/>
      <c r="J678" s="523"/>
      <c r="K678" s="523"/>
      <c r="L678" s="523"/>
      <c r="M678" s="524"/>
      <c r="N678" s="524"/>
      <c r="O678" s="524"/>
      <c r="P678" s="524"/>
      <c r="Q678" s="524"/>
      <c r="R678" s="524"/>
      <c r="S678" s="524"/>
      <c r="T678" s="524"/>
      <c r="U678" s="523"/>
      <c r="V678" s="524"/>
      <c r="W678" s="523"/>
      <c r="X678" s="526"/>
      <c r="Y678" s="526"/>
      <c r="Z678" s="526"/>
      <c r="AA678" s="526"/>
      <c r="AB678" s="526"/>
      <c r="AC678" s="526"/>
      <c r="AD678" s="526"/>
      <c r="AE678" s="526"/>
      <c r="AF678" s="526"/>
      <c r="AG678" s="526"/>
      <c r="AH678" s="526"/>
      <c r="AI678" s="526"/>
      <c r="AJ678" s="526"/>
      <c r="AK678" s="526"/>
      <c r="AL678" s="526"/>
      <c r="AM678" s="526"/>
      <c r="AN678" s="526"/>
      <c r="AO678" s="526"/>
      <c r="AP678" s="526"/>
      <c r="AQ678" s="526"/>
      <c r="AR678" s="526"/>
      <c r="AS678" s="526"/>
      <c r="AT678" s="526"/>
      <c r="AU678" s="526"/>
      <c r="AV678" s="526"/>
      <c r="AW678" s="526"/>
      <c r="AX678" s="526"/>
      <c r="AY678" s="526"/>
      <c r="AZ678" s="526"/>
      <c r="BA678" s="526"/>
      <c r="BB678" s="526"/>
      <c r="BC678" s="526"/>
      <c r="BD678" s="526"/>
      <c r="BE678" s="526"/>
      <c r="BF678" s="526"/>
      <c r="BG678" s="526"/>
      <c r="BH678" s="526"/>
      <c r="BI678" s="526"/>
      <c r="BJ678" s="526"/>
      <c r="BK678" s="526"/>
      <c r="BL678" s="526"/>
      <c r="BM678" s="526"/>
      <c r="BN678" s="526"/>
      <c r="BO678" s="526"/>
      <c r="BP678" s="526"/>
      <c r="BQ678" s="526"/>
      <c r="BR678" s="526"/>
      <c r="BS678" s="526"/>
      <c r="BT678" s="526"/>
      <c r="BU678" s="526"/>
    </row>
    <row r="679">
      <c r="A679" s="522"/>
      <c r="B679" s="523"/>
      <c r="C679" s="523"/>
      <c r="D679" s="524"/>
      <c r="E679" s="524"/>
      <c r="F679" s="524"/>
      <c r="G679" s="524"/>
      <c r="H679" s="525"/>
      <c r="I679" s="544"/>
      <c r="J679" s="523"/>
      <c r="K679" s="523"/>
      <c r="L679" s="523"/>
      <c r="M679" s="524"/>
      <c r="N679" s="524"/>
      <c r="O679" s="524"/>
      <c r="P679" s="524"/>
      <c r="Q679" s="524"/>
      <c r="R679" s="524"/>
      <c r="S679" s="524"/>
      <c r="T679" s="524"/>
      <c r="U679" s="523"/>
      <c r="V679" s="524"/>
      <c r="W679" s="523"/>
      <c r="X679" s="526"/>
      <c r="Y679" s="526"/>
      <c r="Z679" s="526"/>
      <c r="AA679" s="526"/>
      <c r="AB679" s="526"/>
      <c r="AC679" s="526"/>
      <c r="AD679" s="526"/>
      <c r="AE679" s="526"/>
      <c r="AF679" s="526"/>
      <c r="AG679" s="526"/>
      <c r="AH679" s="526"/>
      <c r="AI679" s="526"/>
      <c r="AJ679" s="526"/>
      <c r="AK679" s="526"/>
      <c r="AL679" s="526"/>
      <c r="AM679" s="526"/>
      <c r="AN679" s="526"/>
      <c r="AO679" s="526"/>
      <c r="AP679" s="526"/>
      <c r="AQ679" s="526"/>
      <c r="AR679" s="526"/>
      <c r="AS679" s="526"/>
      <c r="AT679" s="526"/>
      <c r="AU679" s="526"/>
      <c r="AV679" s="526"/>
      <c r="AW679" s="526"/>
      <c r="AX679" s="526"/>
      <c r="AY679" s="526"/>
      <c r="AZ679" s="526"/>
      <c r="BA679" s="526"/>
      <c r="BB679" s="526"/>
      <c r="BC679" s="526"/>
      <c r="BD679" s="526"/>
      <c r="BE679" s="526"/>
      <c r="BF679" s="526"/>
      <c r="BG679" s="526"/>
      <c r="BH679" s="526"/>
      <c r="BI679" s="526"/>
      <c r="BJ679" s="526"/>
      <c r="BK679" s="526"/>
      <c r="BL679" s="526"/>
      <c r="BM679" s="526"/>
      <c r="BN679" s="526"/>
      <c r="BO679" s="526"/>
      <c r="BP679" s="526"/>
      <c r="BQ679" s="526"/>
      <c r="BR679" s="526"/>
      <c r="BS679" s="526"/>
      <c r="BT679" s="526"/>
      <c r="BU679" s="526"/>
    </row>
    <row r="680">
      <c r="A680" s="522"/>
      <c r="B680" s="523"/>
      <c r="C680" s="523"/>
      <c r="D680" s="524"/>
      <c r="E680" s="524"/>
      <c r="F680" s="524"/>
      <c r="G680" s="524"/>
      <c r="H680" s="525"/>
      <c r="I680" s="544"/>
      <c r="J680" s="523"/>
      <c r="K680" s="523"/>
      <c r="L680" s="523"/>
      <c r="M680" s="524"/>
      <c r="N680" s="524"/>
      <c r="O680" s="524"/>
      <c r="P680" s="524"/>
      <c r="Q680" s="524"/>
      <c r="R680" s="524"/>
      <c r="S680" s="524"/>
      <c r="T680" s="524"/>
      <c r="U680" s="523"/>
      <c r="V680" s="524"/>
      <c r="W680" s="523"/>
      <c r="X680" s="526"/>
      <c r="Y680" s="526"/>
      <c r="Z680" s="526"/>
      <c r="AA680" s="526"/>
      <c r="AB680" s="526"/>
      <c r="AC680" s="526"/>
      <c r="AD680" s="526"/>
      <c r="AE680" s="526"/>
      <c r="AF680" s="526"/>
      <c r="AG680" s="526"/>
      <c r="AH680" s="526"/>
      <c r="AI680" s="526"/>
      <c r="AJ680" s="526"/>
      <c r="AK680" s="526"/>
      <c r="AL680" s="526"/>
      <c r="AM680" s="526"/>
      <c r="AN680" s="526"/>
      <c r="AO680" s="526"/>
      <c r="AP680" s="526"/>
      <c r="AQ680" s="526"/>
      <c r="AR680" s="526"/>
      <c r="AS680" s="526"/>
      <c r="AT680" s="526"/>
      <c r="AU680" s="526"/>
      <c r="AV680" s="526"/>
      <c r="AW680" s="526"/>
      <c r="AX680" s="526"/>
      <c r="AY680" s="526"/>
      <c r="AZ680" s="526"/>
      <c r="BA680" s="526"/>
      <c r="BB680" s="526"/>
      <c r="BC680" s="526"/>
      <c r="BD680" s="526"/>
      <c r="BE680" s="526"/>
      <c r="BF680" s="526"/>
      <c r="BG680" s="526"/>
      <c r="BH680" s="526"/>
      <c r="BI680" s="526"/>
      <c r="BJ680" s="526"/>
      <c r="BK680" s="526"/>
      <c r="BL680" s="526"/>
      <c r="BM680" s="526"/>
      <c r="BN680" s="526"/>
      <c r="BO680" s="526"/>
      <c r="BP680" s="526"/>
      <c r="BQ680" s="526"/>
      <c r="BR680" s="526"/>
      <c r="BS680" s="526"/>
      <c r="BT680" s="526"/>
      <c r="BU680" s="526"/>
    </row>
    <row r="681">
      <c r="A681" s="522"/>
      <c r="B681" s="523"/>
      <c r="C681" s="523"/>
      <c r="D681" s="524"/>
      <c r="E681" s="524"/>
      <c r="F681" s="524"/>
      <c r="G681" s="524"/>
      <c r="H681" s="525"/>
      <c r="I681" s="544"/>
      <c r="J681" s="523"/>
      <c r="K681" s="523"/>
      <c r="L681" s="523"/>
      <c r="M681" s="524"/>
      <c r="N681" s="524"/>
      <c r="O681" s="524"/>
      <c r="P681" s="524"/>
      <c r="Q681" s="524"/>
      <c r="R681" s="524"/>
      <c r="S681" s="524"/>
      <c r="T681" s="524"/>
      <c r="U681" s="523"/>
      <c r="V681" s="524"/>
      <c r="W681" s="523"/>
      <c r="X681" s="526"/>
      <c r="Y681" s="526"/>
      <c r="Z681" s="526"/>
      <c r="AA681" s="526"/>
      <c r="AB681" s="526"/>
      <c r="AC681" s="526"/>
      <c r="AD681" s="526"/>
      <c r="AE681" s="526"/>
      <c r="AF681" s="526"/>
      <c r="AG681" s="526"/>
      <c r="AH681" s="526"/>
      <c r="AI681" s="526"/>
      <c r="AJ681" s="526"/>
      <c r="AK681" s="526"/>
      <c r="AL681" s="526"/>
      <c r="AM681" s="526"/>
      <c r="AN681" s="526"/>
      <c r="AO681" s="526"/>
      <c r="AP681" s="526"/>
      <c r="AQ681" s="526"/>
      <c r="AR681" s="526"/>
      <c r="AS681" s="526"/>
      <c r="AT681" s="526"/>
      <c r="AU681" s="526"/>
      <c r="AV681" s="526"/>
      <c r="AW681" s="526"/>
      <c r="AX681" s="526"/>
      <c r="AY681" s="526"/>
      <c r="AZ681" s="526"/>
      <c r="BA681" s="526"/>
      <c r="BB681" s="526"/>
      <c r="BC681" s="526"/>
      <c r="BD681" s="526"/>
      <c r="BE681" s="526"/>
      <c r="BF681" s="526"/>
      <c r="BG681" s="526"/>
      <c r="BH681" s="526"/>
      <c r="BI681" s="526"/>
      <c r="BJ681" s="526"/>
      <c r="BK681" s="526"/>
      <c r="BL681" s="526"/>
      <c r="BM681" s="526"/>
      <c r="BN681" s="526"/>
      <c r="BO681" s="526"/>
      <c r="BP681" s="526"/>
      <c r="BQ681" s="526"/>
      <c r="BR681" s="526"/>
      <c r="BS681" s="526"/>
      <c r="BT681" s="526"/>
      <c r="BU681" s="526"/>
    </row>
    <row r="682">
      <c r="A682" s="522"/>
      <c r="B682" s="523"/>
      <c r="C682" s="523"/>
      <c r="D682" s="524"/>
      <c r="E682" s="524"/>
      <c r="F682" s="524"/>
      <c r="G682" s="524"/>
      <c r="H682" s="525"/>
      <c r="I682" s="544"/>
      <c r="J682" s="523"/>
      <c r="K682" s="523"/>
      <c r="L682" s="523"/>
      <c r="M682" s="524"/>
      <c r="N682" s="524"/>
      <c r="O682" s="524"/>
      <c r="P682" s="524"/>
      <c r="Q682" s="524"/>
      <c r="R682" s="524"/>
      <c r="S682" s="524"/>
      <c r="T682" s="524"/>
      <c r="U682" s="523"/>
      <c r="V682" s="524"/>
      <c r="W682" s="523"/>
      <c r="X682" s="526"/>
      <c r="Y682" s="526"/>
      <c r="Z682" s="526"/>
      <c r="AA682" s="526"/>
      <c r="AB682" s="526"/>
      <c r="AC682" s="526"/>
      <c r="AD682" s="526"/>
      <c r="AE682" s="526"/>
      <c r="AF682" s="526"/>
      <c r="AG682" s="526"/>
      <c r="AH682" s="526"/>
      <c r="AI682" s="526"/>
      <c r="AJ682" s="526"/>
      <c r="AK682" s="526"/>
      <c r="AL682" s="526"/>
      <c r="AM682" s="526"/>
      <c r="AN682" s="526"/>
      <c r="AO682" s="526"/>
      <c r="AP682" s="526"/>
      <c r="AQ682" s="526"/>
      <c r="AR682" s="526"/>
      <c r="AS682" s="526"/>
      <c r="AT682" s="526"/>
      <c r="AU682" s="526"/>
      <c r="AV682" s="526"/>
      <c r="AW682" s="526"/>
      <c r="AX682" s="526"/>
      <c r="AY682" s="526"/>
      <c r="AZ682" s="526"/>
      <c r="BA682" s="526"/>
      <c r="BB682" s="526"/>
      <c r="BC682" s="526"/>
      <c r="BD682" s="526"/>
      <c r="BE682" s="526"/>
      <c r="BF682" s="526"/>
      <c r="BG682" s="526"/>
      <c r="BH682" s="526"/>
      <c r="BI682" s="526"/>
      <c r="BJ682" s="526"/>
      <c r="BK682" s="526"/>
      <c r="BL682" s="526"/>
      <c r="BM682" s="526"/>
      <c r="BN682" s="526"/>
      <c r="BO682" s="526"/>
      <c r="BP682" s="526"/>
      <c r="BQ682" s="526"/>
      <c r="BR682" s="526"/>
      <c r="BS682" s="526"/>
      <c r="BT682" s="526"/>
      <c r="BU682" s="526"/>
    </row>
    <row r="683">
      <c r="A683" s="522"/>
      <c r="B683" s="523"/>
      <c r="C683" s="523"/>
      <c r="D683" s="524"/>
      <c r="E683" s="524"/>
      <c r="F683" s="524"/>
      <c r="G683" s="524"/>
      <c r="H683" s="525"/>
      <c r="I683" s="544"/>
      <c r="J683" s="523"/>
      <c r="K683" s="523"/>
      <c r="L683" s="523"/>
      <c r="M683" s="524"/>
      <c r="N683" s="524"/>
      <c r="O683" s="524"/>
      <c r="P683" s="524"/>
      <c r="Q683" s="524"/>
      <c r="R683" s="524"/>
      <c r="S683" s="524"/>
      <c r="T683" s="524"/>
      <c r="U683" s="523"/>
      <c r="V683" s="524"/>
      <c r="W683" s="523"/>
      <c r="X683" s="526"/>
      <c r="Y683" s="526"/>
      <c r="Z683" s="526"/>
      <c r="AA683" s="526"/>
      <c r="AB683" s="526"/>
      <c r="AC683" s="526"/>
      <c r="AD683" s="526"/>
      <c r="AE683" s="526"/>
      <c r="AF683" s="526"/>
      <c r="AG683" s="526"/>
      <c r="AH683" s="526"/>
      <c r="AI683" s="526"/>
      <c r="AJ683" s="526"/>
      <c r="AK683" s="526"/>
      <c r="AL683" s="526"/>
      <c r="AM683" s="526"/>
      <c r="AN683" s="526"/>
      <c r="AO683" s="526"/>
      <c r="AP683" s="526"/>
      <c r="AQ683" s="526"/>
      <c r="AR683" s="526"/>
      <c r="AS683" s="526"/>
      <c r="AT683" s="526"/>
      <c r="AU683" s="526"/>
      <c r="AV683" s="526"/>
      <c r="AW683" s="526"/>
      <c r="AX683" s="526"/>
      <c r="AY683" s="526"/>
      <c r="AZ683" s="526"/>
      <c r="BA683" s="526"/>
      <c r="BB683" s="526"/>
      <c r="BC683" s="526"/>
      <c r="BD683" s="526"/>
      <c r="BE683" s="526"/>
      <c r="BF683" s="526"/>
      <c r="BG683" s="526"/>
      <c r="BH683" s="526"/>
      <c r="BI683" s="526"/>
      <c r="BJ683" s="526"/>
      <c r="BK683" s="526"/>
      <c r="BL683" s="526"/>
      <c r="BM683" s="526"/>
      <c r="BN683" s="526"/>
      <c r="BO683" s="526"/>
      <c r="BP683" s="526"/>
      <c r="BQ683" s="526"/>
      <c r="BR683" s="526"/>
      <c r="BS683" s="526"/>
      <c r="BT683" s="526"/>
      <c r="BU683" s="526"/>
    </row>
    <row r="684">
      <c r="A684" s="522"/>
      <c r="B684" s="523"/>
      <c r="C684" s="523"/>
      <c r="D684" s="524"/>
      <c r="E684" s="524"/>
      <c r="F684" s="524"/>
      <c r="G684" s="524"/>
      <c r="H684" s="525"/>
      <c r="I684" s="544"/>
      <c r="J684" s="523"/>
      <c r="K684" s="523"/>
      <c r="L684" s="523"/>
      <c r="M684" s="524"/>
      <c r="N684" s="524"/>
      <c r="O684" s="524"/>
      <c r="P684" s="524"/>
      <c r="Q684" s="524"/>
      <c r="R684" s="524"/>
      <c r="S684" s="524"/>
      <c r="T684" s="524"/>
      <c r="U684" s="523"/>
      <c r="V684" s="524"/>
      <c r="W684" s="523"/>
      <c r="X684" s="526"/>
      <c r="Y684" s="526"/>
      <c r="Z684" s="526"/>
      <c r="AA684" s="526"/>
      <c r="AB684" s="526"/>
      <c r="AC684" s="526"/>
      <c r="AD684" s="526"/>
      <c r="AE684" s="526"/>
      <c r="AF684" s="526"/>
      <c r="AG684" s="526"/>
      <c r="AH684" s="526"/>
      <c r="AI684" s="526"/>
      <c r="AJ684" s="526"/>
      <c r="AK684" s="526"/>
      <c r="AL684" s="526"/>
      <c r="AM684" s="526"/>
      <c r="AN684" s="526"/>
      <c r="AO684" s="526"/>
      <c r="AP684" s="526"/>
      <c r="AQ684" s="526"/>
      <c r="AR684" s="526"/>
      <c r="AS684" s="526"/>
      <c r="AT684" s="526"/>
      <c r="AU684" s="526"/>
      <c r="AV684" s="526"/>
      <c r="AW684" s="526"/>
      <c r="AX684" s="526"/>
      <c r="AY684" s="526"/>
      <c r="AZ684" s="526"/>
      <c r="BA684" s="526"/>
      <c r="BB684" s="526"/>
      <c r="BC684" s="526"/>
      <c r="BD684" s="526"/>
      <c r="BE684" s="526"/>
      <c r="BF684" s="526"/>
      <c r="BG684" s="526"/>
      <c r="BH684" s="526"/>
      <c r="BI684" s="526"/>
      <c r="BJ684" s="526"/>
      <c r="BK684" s="526"/>
      <c r="BL684" s="526"/>
      <c r="BM684" s="526"/>
      <c r="BN684" s="526"/>
      <c r="BO684" s="526"/>
      <c r="BP684" s="526"/>
      <c r="BQ684" s="526"/>
      <c r="BR684" s="526"/>
      <c r="BS684" s="526"/>
      <c r="BT684" s="526"/>
      <c r="BU684" s="526"/>
    </row>
    <row r="685">
      <c r="A685" s="522"/>
      <c r="B685" s="523"/>
      <c r="C685" s="523"/>
      <c r="D685" s="524"/>
      <c r="E685" s="524"/>
      <c r="F685" s="524"/>
      <c r="G685" s="524"/>
      <c r="H685" s="525"/>
      <c r="I685" s="544"/>
      <c r="J685" s="523"/>
      <c r="K685" s="523"/>
      <c r="L685" s="523"/>
      <c r="M685" s="524"/>
      <c r="N685" s="524"/>
      <c r="O685" s="524"/>
      <c r="P685" s="524"/>
      <c r="Q685" s="524"/>
      <c r="R685" s="524"/>
      <c r="S685" s="524"/>
      <c r="T685" s="524"/>
      <c r="U685" s="523"/>
      <c r="V685" s="524"/>
      <c r="W685" s="523"/>
      <c r="X685" s="526"/>
      <c r="Y685" s="526"/>
      <c r="Z685" s="526"/>
      <c r="AA685" s="526"/>
      <c r="AB685" s="526"/>
      <c r="AC685" s="526"/>
      <c r="AD685" s="526"/>
      <c r="AE685" s="526"/>
      <c r="AF685" s="526"/>
      <c r="AG685" s="526"/>
      <c r="AH685" s="526"/>
      <c r="AI685" s="526"/>
      <c r="AJ685" s="526"/>
      <c r="AK685" s="526"/>
      <c r="AL685" s="526"/>
      <c r="AM685" s="526"/>
      <c r="AN685" s="526"/>
      <c r="AO685" s="526"/>
      <c r="AP685" s="526"/>
      <c r="AQ685" s="526"/>
      <c r="AR685" s="526"/>
      <c r="AS685" s="526"/>
      <c r="AT685" s="526"/>
      <c r="AU685" s="526"/>
      <c r="AV685" s="526"/>
      <c r="AW685" s="526"/>
      <c r="AX685" s="526"/>
      <c r="AY685" s="526"/>
      <c r="AZ685" s="526"/>
      <c r="BA685" s="526"/>
      <c r="BB685" s="526"/>
      <c r="BC685" s="526"/>
      <c r="BD685" s="526"/>
      <c r="BE685" s="526"/>
      <c r="BF685" s="526"/>
      <c r="BG685" s="526"/>
      <c r="BH685" s="526"/>
      <c r="BI685" s="526"/>
      <c r="BJ685" s="526"/>
      <c r="BK685" s="526"/>
      <c r="BL685" s="526"/>
      <c r="BM685" s="526"/>
      <c r="BN685" s="526"/>
      <c r="BO685" s="526"/>
      <c r="BP685" s="526"/>
      <c r="BQ685" s="526"/>
      <c r="BR685" s="526"/>
      <c r="BS685" s="526"/>
      <c r="BT685" s="526"/>
      <c r="BU685" s="526"/>
    </row>
    <row r="686">
      <c r="A686" s="522"/>
      <c r="B686" s="523"/>
      <c r="C686" s="523"/>
      <c r="D686" s="524"/>
      <c r="E686" s="524"/>
      <c r="F686" s="524"/>
      <c r="G686" s="524"/>
      <c r="H686" s="525"/>
      <c r="I686" s="544"/>
      <c r="J686" s="523"/>
      <c r="K686" s="523"/>
      <c r="L686" s="523"/>
      <c r="M686" s="524"/>
      <c r="N686" s="524"/>
      <c r="O686" s="524"/>
      <c r="P686" s="524"/>
      <c r="Q686" s="524"/>
      <c r="R686" s="524"/>
      <c r="S686" s="524"/>
      <c r="T686" s="524"/>
      <c r="U686" s="523"/>
      <c r="V686" s="524"/>
      <c r="W686" s="523"/>
      <c r="X686" s="526"/>
      <c r="Y686" s="526"/>
      <c r="Z686" s="526"/>
      <c r="AA686" s="526"/>
      <c r="AB686" s="526"/>
      <c r="AC686" s="526"/>
      <c r="AD686" s="526"/>
      <c r="AE686" s="526"/>
      <c r="AF686" s="526"/>
      <c r="AG686" s="526"/>
      <c r="AH686" s="526"/>
      <c r="AI686" s="526"/>
      <c r="AJ686" s="526"/>
      <c r="AK686" s="526"/>
      <c r="AL686" s="526"/>
      <c r="AM686" s="526"/>
      <c r="AN686" s="526"/>
      <c r="AO686" s="526"/>
      <c r="AP686" s="526"/>
      <c r="AQ686" s="526"/>
      <c r="AR686" s="526"/>
      <c r="AS686" s="526"/>
      <c r="AT686" s="526"/>
      <c r="AU686" s="526"/>
      <c r="AV686" s="526"/>
      <c r="AW686" s="526"/>
      <c r="AX686" s="526"/>
      <c r="AY686" s="526"/>
      <c r="AZ686" s="526"/>
      <c r="BA686" s="526"/>
      <c r="BB686" s="526"/>
      <c r="BC686" s="526"/>
      <c r="BD686" s="526"/>
      <c r="BE686" s="526"/>
      <c r="BF686" s="526"/>
      <c r="BG686" s="526"/>
      <c r="BH686" s="526"/>
      <c r="BI686" s="526"/>
      <c r="BJ686" s="526"/>
      <c r="BK686" s="526"/>
      <c r="BL686" s="526"/>
      <c r="BM686" s="526"/>
      <c r="BN686" s="526"/>
      <c r="BO686" s="526"/>
      <c r="BP686" s="526"/>
      <c r="BQ686" s="526"/>
      <c r="BR686" s="526"/>
      <c r="BS686" s="526"/>
      <c r="BT686" s="526"/>
      <c r="BU686" s="526"/>
    </row>
    <row r="687">
      <c r="A687" s="522"/>
      <c r="B687" s="523"/>
      <c r="C687" s="523"/>
      <c r="D687" s="524"/>
      <c r="E687" s="524"/>
      <c r="F687" s="524"/>
      <c r="G687" s="524"/>
      <c r="H687" s="525"/>
      <c r="I687" s="544"/>
      <c r="J687" s="523"/>
      <c r="K687" s="523"/>
      <c r="L687" s="523"/>
      <c r="M687" s="524"/>
      <c r="N687" s="524"/>
      <c r="O687" s="524"/>
      <c r="P687" s="524"/>
      <c r="Q687" s="524"/>
      <c r="R687" s="524"/>
      <c r="S687" s="524"/>
      <c r="T687" s="524"/>
      <c r="U687" s="523"/>
      <c r="V687" s="524"/>
      <c r="W687" s="523"/>
      <c r="X687" s="526"/>
      <c r="Y687" s="526"/>
      <c r="Z687" s="526"/>
      <c r="AA687" s="526"/>
      <c r="AB687" s="526"/>
      <c r="AC687" s="526"/>
      <c r="AD687" s="526"/>
      <c r="AE687" s="526"/>
      <c r="AF687" s="526"/>
      <c r="AG687" s="526"/>
      <c r="AH687" s="526"/>
      <c r="AI687" s="526"/>
      <c r="AJ687" s="526"/>
      <c r="AK687" s="526"/>
      <c r="AL687" s="526"/>
      <c r="AM687" s="526"/>
      <c r="AN687" s="526"/>
      <c r="AO687" s="526"/>
      <c r="AP687" s="526"/>
      <c r="AQ687" s="526"/>
      <c r="AR687" s="526"/>
      <c r="AS687" s="526"/>
      <c r="AT687" s="526"/>
      <c r="AU687" s="526"/>
      <c r="AV687" s="526"/>
      <c r="AW687" s="526"/>
      <c r="AX687" s="526"/>
      <c r="AY687" s="526"/>
      <c r="AZ687" s="526"/>
      <c r="BA687" s="526"/>
      <c r="BB687" s="526"/>
      <c r="BC687" s="526"/>
      <c r="BD687" s="526"/>
      <c r="BE687" s="526"/>
      <c r="BF687" s="526"/>
      <c r="BG687" s="526"/>
      <c r="BH687" s="526"/>
      <c r="BI687" s="526"/>
      <c r="BJ687" s="526"/>
      <c r="BK687" s="526"/>
      <c r="BL687" s="526"/>
      <c r="BM687" s="526"/>
      <c r="BN687" s="526"/>
      <c r="BO687" s="526"/>
      <c r="BP687" s="526"/>
      <c r="BQ687" s="526"/>
      <c r="BR687" s="526"/>
      <c r="BS687" s="526"/>
      <c r="BT687" s="526"/>
      <c r="BU687" s="526"/>
    </row>
    <row r="688">
      <c r="A688" s="522"/>
      <c r="B688" s="523"/>
      <c r="C688" s="523"/>
      <c r="D688" s="524"/>
      <c r="E688" s="524"/>
      <c r="F688" s="524"/>
      <c r="G688" s="524"/>
      <c r="H688" s="525"/>
      <c r="I688" s="544"/>
      <c r="J688" s="523"/>
      <c r="K688" s="523"/>
      <c r="L688" s="523"/>
      <c r="M688" s="524"/>
      <c r="N688" s="524"/>
      <c r="O688" s="524"/>
      <c r="P688" s="524"/>
      <c r="Q688" s="524"/>
      <c r="R688" s="524"/>
      <c r="S688" s="524"/>
      <c r="T688" s="524"/>
      <c r="U688" s="523"/>
      <c r="V688" s="524"/>
      <c r="W688" s="523"/>
      <c r="X688" s="526"/>
      <c r="Y688" s="526"/>
      <c r="Z688" s="526"/>
      <c r="AA688" s="526"/>
      <c r="AB688" s="526"/>
      <c r="AC688" s="526"/>
      <c r="AD688" s="526"/>
      <c r="AE688" s="526"/>
      <c r="AF688" s="526"/>
      <c r="AG688" s="526"/>
      <c r="AH688" s="526"/>
      <c r="AI688" s="526"/>
      <c r="AJ688" s="526"/>
      <c r="AK688" s="526"/>
      <c r="AL688" s="526"/>
      <c r="AM688" s="526"/>
      <c r="AN688" s="526"/>
      <c r="AO688" s="526"/>
      <c r="AP688" s="526"/>
      <c r="AQ688" s="526"/>
      <c r="AR688" s="526"/>
      <c r="AS688" s="526"/>
      <c r="AT688" s="526"/>
      <c r="AU688" s="526"/>
      <c r="AV688" s="526"/>
      <c r="AW688" s="526"/>
      <c r="AX688" s="526"/>
      <c r="AY688" s="526"/>
      <c r="AZ688" s="526"/>
      <c r="BA688" s="526"/>
      <c r="BB688" s="526"/>
      <c r="BC688" s="526"/>
      <c r="BD688" s="526"/>
      <c r="BE688" s="526"/>
      <c r="BF688" s="526"/>
      <c r="BG688" s="526"/>
      <c r="BH688" s="526"/>
      <c r="BI688" s="526"/>
      <c r="BJ688" s="526"/>
      <c r="BK688" s="526"/>
      <c r="BL688" s="526"/>
      <c r="BM688" s="526"/>
      <c r="BN688" s="526"/>
      <c r="BO688" s="526"/>
      <c r="BP688" s="526"/>
      <c r="BQ688" s="526"/>
      <c r="BR688" s="526"/>
      <c r="BS688" s="526"/>
      <c r="BT688" s="526"/>
      <c r="BU688" s="526"/>
    </row>
    <row r="689">
      <c r="A689" s="522"/>
      <c r="B689" s="523"/>
      <c r="C689" s="523"/>
      <c r="D689" s="524"/>
      <c r="E689" s="524"/>
      <c r="F689" s="524"/>
      <c r="G689" s="524"/>
      <c r="H689" s="525"/>
      <c r="I689" s="544"/>
      <c r="J689" s="523"/>
      <c r="K689" s="523"/>
      <c r="L689" s="523"/>
      <c r="M689" s="524"/>
      <c r="N689" s="524"/>
      <c r="O689" s="524"/>
      <c r="P689" s="524"/>
      <c r="Q689" s="524"/>
      <c r="R689" s="524"/>
      <c r="S689" s="524"/>
      <c r="T689" s="524"/>
      <c r="U689" s="523"/>
      <c r="V689" s="524"/>
      <c r="W689" s="523"/>
      <c r="X689" s="526"/>
      <c r="Y689" s="526"/>
      <c r="Z689" s="526"/>
      <c r="AA689" s="526"/>
      <c r="AB689" s="526"/>
      <c r="AC689" s="526"/>
      <c r="AD689" s="526"/>
      <c r="AE689" s="526"/>
      <c r="AF689" s="526"/>
      <c r="AG689" s="526"/>
      <c r="AH689" s="526"/>
      <c r="AI689" s="526"/>
      <c r="AJ689" s="526"/>
      <c r="AK689" s="526"/>
      <c r="AL689" s="526"/>
      <c r="AM689" s="526"/>
      <c r="AN689" s="526"/>
      <c r="AO689" s="526"/>
      <c r="AP689" s="526"/>
      <c r="AQ689" s="526"/>
      <c r="AR689" s="526"/>
      <c r="AS689" s="526"/>
      <c r="AT689" s="526"/>
      <c r="AU689" s="526"/>
      <c r="AV689" s="526"/>
      <c r="AW689" s="526"/>
      <c r="AX689" s="526"/>
      <c r="AY689" s="526"/>
      <c r="AZ689" s="526"/>
      <c r="BA689" s="526"/>
      <c r="BB689" s="526"/>
      <c r="BC689" s="526"/>
      <c r="BD689" s="526"/>
      <c r="BE689" s="526"/>
      <c r="BF689" s="526"/>
      <c r="BG689" s="526"/>
      <c r="BH689" s="526"/>
      <c r="BI689" s="526"/>
      <c r="BJ689" s="526"/>
      <c r="BK689" s="526"/>
      <c r="BL689" s="526"/>
      <c r="BM689" s="526"/>
      <c r="BN689" s="526"/>
      <c r="BO689" s="526"/>
      <c r="BP689" s="526"/>
      <c r="BQ689" s="526"/>
      <c r="BR689" s="526"/>
      <c r="BS689" s="526"/>
      <c r="BT689" s="526"/>
      <c r="BU689" s="526"/>
    </row>
    <row r="690">
      <c r="A690" s="522"/>
      <c r="B690" s="523"/>
      <c r="C690" s="523"/>
      <c r="D690" s="524"/>
      <c r="E690" s="524"/>
      <c r="F690" s="524"/>
      <c r="G690" s="524"/>
      <c r="H690" s="525"/>
      <c r="I690" s="544"/>
      <c r="J690" s="523"/>
      <c r="K690" s="523"/>
      <c r="L690" s="523"/>
      <c r="M690" s="524"/>
      <c r="N690" s="524"/>
      <c r="O690" s="524"/>
      <c r="P690" s="524"/>
      <c r="Q690" s="524"/>
      <c r="R690" s="524"/>
      <c r="S690" s="524"/>
      <c r="T690" s="524"/>
      <c r="U690" s="523"/>
      <c r="V690" s="524"/>
      <c r="W690" s="523"/>
      <c r="X690" s="526"/>
      <c r="Y690" s="526"/>
      <c r="Z690" s="526"/>
      <c r="AA690" s="526"/>
      <c r="AB690" s="526"/>
      <c r="AC690" s="526"/>
      <c r="AD690" s="526"/>
      <c r="AE690" s="526"/>
      <c r="AF690" s="526"/>
      <c r="AG690" s="526"/>
      <c r="AH690" s="526"/>
      <c r="AI690" s="526"/>
      <c r="AJ690" s="526"/>
      <c r="AK690" s="526"/>
      <c r="AL690" s="526"/>
      <c r="AM690" s="526"/>
      <c r="AN690" s="526"/>
      <c r="AO690" s="526"/>
      <c r="AP690" s="526"/>
      <c r="AQ690" s="526"/>
      <c r="AR690" s="526"/>
      <c r="AS690" s="526"/>
      <c r="AT690" s="526"/>
      <c r="AU690" s="526"/>
      <c r="AV690" s="526"/>
      <c r="AW690" s="526"/>
      <c r="AX690" s="526"/>
      <c r="AY690" s="526"/>
      <c r="AZ690" s="526"/>
      <c r="BA690" s="526"/>
      <c r="BB690" s="526"/>
      <c r="BC690" s="526"/>
      <c r="BD690" s="526"/>
      <c r="BE690" s="526"/>
      <c r="BF690" s="526"/>
      <c r="BG690" s="526"/>
      <c r="BH690" s="526"/>
      <c r="BI690" s="526"/>
      <c r="BJ690" s="526"/>
      <c r="BK690" s="526"/>
      <c r="BL690" s="526"/>
      <c r="BM690" s="526"/>
      <c r="BN690" s="526"/>
      <c r="BO690" s="526"/>
      <c r="BP690" s="526"/>
      <c r="BQ690" s="526"/>
      <c r="BR690" s="526"/>
      <c r="BS690" s="526"/>
      <c r="BT690" s="526"/>
      <c r="BU690" s="526"/>
    </row>
    <row r="691">
      <c r="A691" s="522"/>
      <c r="B691" s="523"/>
      <c r="C691" s="523"/>
      <c r="D691" s="524"/>
      <c r="E691" s="524"/>
      <c r="F691" s="524"/>
      <c r="G691" s="524"/>
      <c r="H691" s="525"/>
      <c r="I691" s="544"/>
      <c r="J691" s="523"/>
      <c r="K691" s="523"/>
      <c r="L691" s="523"/>
      <c r="M691" s="524"/>
      <c r="N691" s="524"/>
      <c r="O691" s="524"/>
      <c r="P691" s="524"/>
      <c r="Q691" s="524"/>
      <c r="R691" s="524"/>
      <c r="S691" s="524"/>
      <c r="T691" s="524"/>
      <c r="U691" s="523"/>
      <c r="V691" s="524"/>
      <c r="W691" s="523"/>
      <c r="X691" s="526"/>
      <c r="Y691" s="526"/>
      <c r="Z691" s="526"/>
      <c r="AA691" s="526"/>
      <c r="AB691" s="526"/>
      <c r="AC691" s="526"/>
      <c r="AD691" s="526"/>
      <c r="AE691" s="526"/>
      <c r="AF691" s="526"/>
      <c r="AG691" s="526"/>
      <c r="AH691" s="526"/>
      <c r="AI691" s="526"/>
      <c r="AJ691" s="526"/>
      <c r="AK691" s="526"/>
      <c r="AL691" s="526"/>
      <c r="AM691" s="526"/>
      <c r="AN691" s="526"/>
      <c r="AO691" s="526"/>
      <c r="AP691" s="526"/>
      <c r="AQ691" s="526"/>
      <c r="AR691" s="526"/>
      <c r="AS691" s="526"/>
      <c r="AT691" s="526"/>
      <c r="AU691" s="526"/>
      <c r="AV691" s="526"/>
      <c r="AW691" s="526"/>
      <c r="AX691" s="526"/>
      <c r="AY691" s="526"/>
      <c r="AZ691" s="526"/>
      <c r="BA691" s="526"/>
      <c r="BB691" s="526"/>
      <c r="BC691" s="526"/>
      <c r="BD691" s="526"/>
      <c r="BE691" s="526"/>
      <c r="BF691" s="526"/>
      <c r="BG691" s="526"/>
      <c r="BH691" s="526"/>
      <c r="BI691" s="526"/>
      <c r="BJ691" s="526"/>
      <c r="BK691" s="526"/>
      <c r="BL691" s="526"/>
      <c r="BM691" s="526"/>
      <c r="BN691" s="526"/>
      <c r="BO691" s="526"/>
      <c r="BP691" s="526"/>
      <c r="BQ691" s="526"/>
      <c r="BR691" s="526"/>
      <c r="BS691" s="526"/>
      <c r="BT691" s="526"/>
      <c r="BU691" s="526"/>
    </row>
    <row r="692">
      <c r="A692" s="522"/>
      <c r="B692" s="523"/>
      <c r="C692" s="523"/>
      <c r="D692" s="524"/>
      <c r="E692" s="524"/>
      <c r="F692" s="524"/>
      <c r="G692" s="524"/>
      <c r="H692" s="525"/>
      <c r="I692" s="544"/>
      <c r="J692" s="523"/>
      <c r="K692" s="523"/>
      <c r="L692" s="523"/>
      <c r="M692" s="524"/>
      <c r="N692" s="524"/>
      <c r="O692" s="524"/>
      <c r="P692" s="524"/>
      <c r="Q692" s="524"/>
      <c r="R692" s="524"/>
      <c r="S692" s="524"/>
      <c r="T692" s="524"/>
      <c r="U692" s="523"/>
      <c r="V692" s="524"/>
      <c r="W692" s="523"/>
      <c r="X692" s="526"/>
      <c r="Y692" s="526"/>
      <c r="Z692" s="526"/>
      <c r="AA692" s="526"/>
      <c r="AB692" s="526"/>
      <c r="AC692" s="526"/>
      <c r="AD692" s="526"/>
      <c r="AE692" s="526"/>
      <c r="AF692" s="526"/>
      <c r="AG692" s="526"/>
      <c r="AH692" s="526"/>
      <c r="AI692" s="526"/>
      <c r="AJ692" s="526"/>
      <c r="AK692" s="526"/>
      <c r="AL692" s="526"/>
      <c r="AM692" s="526"/>
      <c r="AN692" s="526"/>
      <c r="AO692" s="526"/>
      <c r="AP692" s="526"/>
      <c r="AQ692" s="526"/>
      <c r="AR692" s="526"/>
      <c r="AS692" s="526"/>
      <c r="AT692" s="526"/>
      <c r="AU692" s="526"/>
      <c r="AV692" s="526"/>
      <c r="AW692" s="526"/>
      <c r="AX692" s="526"/>
      <c r="AY692" s="526"/>
      <c r="AZ692" s="526"/>
      <c r="BA692" s="526"/>
      <c r="BB692" s="526"/>
      <c r="BC692" s="526"/>
      <c r="BD692" s="526"/>
      <c r="BE692" s="526"/>
      <c r="BF692" s="526"/>
      <c r="BG692" s="526"/>
      <c r="BH692" s="526"/>
      <c r="BI692" s="526"/>
      <c r="BJ692" s="526"/>
      <c r="BK692" s="526"/>
      <c r="BL692" s="526"/>
      <c r="BM692" s="526"/>
      <c r="BN692" s="526"/>
      <c r="BO692" s="526"/>
      <c r="BP692" s="526"/>
      <c r="BQ692" s="526"/>
      <c r="BR692" s="526"/>
      <c r="BS692" s="526"/>
      <c r="BT692" s="526"/>
      <c r="BU692" s="526"/>
    </row>
    <row r="693">
      <c r="A693" s="522"/>
      <c r="B693" s="523"/>
      <c r="C693" s="523"/>
      <c r="D693" s="524"/>
      <c r="E693" s="524"/>
      <c r="F693" s="524"/>
      <c r="G693" s="524"/>
      <c r="H693" s="525"/>
      <c r="I693" s="544"/>
      <c r="J693" s="523"/>
      <c r="K693" s="523"/>
      <c r="L693" s="523"/>
      <c r="M693" s="524"/>
      <c r="N693" s="524"/>
      <c r="O693" s="524"/>
      <c r="P693" s="524"/>
      <c r="Q693" s="524"/>
      <c r="R693" s="524"/>
      <c r="S693" s="524"/>
      <c r="T693" s="524"/>
      <c r="U693" s="523"/>
      <c r="V693" s="524"/>
      <c r="W693" s="523"/>
      <c r="X693" s="526"/>
      <c r="Y693" s="526"/>
      <c r="Z693" s="526"/>
      <c r="AA693" s="526"/>
      <c r="AB693" s="526"/>
      <c r="AC693" s="526"/>
      <c r="AD693" s="526"/>
      <c r="AE693" s="526"/>
      <c r="AF693" s="526"/>
      <c r="AG693" s="526"/>
      <c r="AH693" s="526"/>
      <c r="AI693" s="526"/>
      <c r="AJ693" s="526"/>
      <c r="AK693" s="526"/>
      <c r="AL693" s="526"/>
      <c r="AM693" s="526"/>
      <c r="AN693" s="526"/>
      <c r="AO693" s="526"/>
      <c r="AP693" s="526"/>
      <c r="AQ693" s="526"/>
      <c r="AR693" s="526"/>
      <c r="AS693" s="526"/>
      <c r="AT693" s="526"/>
      <c r="AU693" s="526"/>
      <c r="AV693" s="526"/>
      <c r="AW693" s="526"/>
      <c r="AX693" s="526"/>
      <c r="AY693" s="526"/>
      <c r="AZ693" s="526"/>
      <c r="BA693" s="526"/>
      <c r="BB693" s="526"/>
      <c r="BC693" s="526"/>
      <c r="BD693" s="526"/>
      <c r="BE693" s="526"/>
      <c r="BF693" s="526"/>
      <c r="BG693" s="526"/>
      <c r="BH693" s="526"/>
      <c r="BI693" s="526"/>
      <c r="BJ693" s="526"/>
      <c r="BK693" s="526"/>
      <c r="BL693" s="526"/>
      <c r="BM693" s="526"/>
      <c r="BN693" s="526"/>
      <c r="BO693" s="526"/>
      <c r="BP693" s="526"/>
      <c r="BQ693" s="526"/>
      <c r="BR693" s="526"/>
      <c r="BS693" s="526"/>
      <c r="BT693" s="526"/>
      <c r="BU693" s="526"/>
    </row>
    <row r="694">
      <c r="A694" s="522"/>
      <c r="B694" s="523"/>
      <c r="C694" s="523"/>
      <c r="D694" s="524"/>
      <c r="E694" s="524"/>
      <c r="F694" s="524"/>
      <c r="G694" s="524"/>
      <c r="H694" s="525"/>
      <c r="I694" s="544"/>
      <c r="J694" s="523"/>
      <c r="K694" s="523"/>
      <c r="L694" s="523"/>
      <c r="M694" s="524"/>
      <c r="N694" s="524"/>
      <c r="O694" s="524"/>
      <c r="P694" s="524"/>
      <c r="Q694" s="524"/>
      <c r="R694" s="524"/>
      <c r="S694" s="524"/>
      <c r="T694" s="524"/>
      <c r="U694" s="523"/>
      <c r="V694" s="524"/>
      <c r="W694" s="523"/>
      <c r="X694" s="526"/>
      <c r="Y694" s="526"/>
      <c r="Z694" s="526"/>
      <c r="AA694" s="526"/>
      <c r="AB694" s="526"/>
      <c r="AC694" s="526"/>
      <c r="AD694" s="526"/>
      <c r="AE694" s="526"/>
      <c r="AF694" s="526"/>
      <c r="AG694" s="526"/>
      <c r="AH694" s="526"/>
      <c r="AI694" s="526"/>
      <c r="AJ694" s="526"/>
      <c r="AK694" s="526"/>
      <c r="AL694" s="526"/>
      <c r="AM694" s="526"/>
      <c r="AN694" s="526"/>
      <c r="AO694" s="526"/>
      <c r="AP694" s="526"/>
      <c r="AQ694" s="526"/>
      <c r="AR694" s="526"/>
      <c r="AS694" s="526"/>
      <c r="AT694" s="526"/>
      <c r="AU694" s="526"/>
      <c r="AV694" s="526"/>
      <c r="AW694" s="526"/>
      <c r="AX694" s="526"/>
      <c r="AY694" s="526"/>
      <c r="AZ694" s="526"/>
      <c r="BA694" s="526"/>
      <c r="BB694" s="526"/>
      <c r="BC694" s="526"/>
      <c r="BD694" s="526"/>
      <c r="BE694" s="526"/>
      <c r="BF694" s="526"/>
      <c r="BG694" s="526"/>
      <c r="BH694" s="526"/>
      <c r="BI694" s="526"/>
      <c r="BJ694" s="526"/>
      <c r="BK694" s="526"/>
      <c r="BL694" s="526"/>
      <c r="BM694" s="526"/>
      <c r="BN694" s="526"/>
      <c r="BO694" s="526"/>
      <c r="BP694" s="526"/>
      <c r="BQ694" s="526"/>
      <c r="BR694" s="526"/>
      <c r="BS694" s="526"/>
      <c r="BT694" s="526"/>
      <c r="BU694" s="526"/>
    </row>
    <row r="695">
      <c r="A695" s="522"/>
      <c r="B695" s="523"/>
      <c r="C695" s="523"/>
      <c r="D695" s="524"/>
      <c r="E695" s="524"/>
      <c r="F695" s="524"/>
      <c r="G695" s="524"/>
      <c r="H695" s="525"/>
      <c r="I695" s="544"/>
      <c r="J695" s="523"/>
      <c r="K695" s="523"/>
      <c r="L695" s="523"/>
      <c r="M695" s="524"/>
      <c r="N695" s="524"/>
      <c r="O695" s="524"/>
      <c r="P695" s="524"/>
      <c r="Q695" s="524"/>
      <c r="R695" s="524"/>
      <c r="S695" s="524"/>
      <c r="T695" s="524"/>
      <c r="U695" s="523"/>
      <c r="V695" s="524"/>
      <c r="W695" s="523"/>
      <c r="X695" s="526"/>
      <c r="Y695" s="526"/>
      <c r="Z695" s="526"/>
      <c r="AA695" s="526"/>
      <c r="AB695" s="526"/>
      <c r="AC695" s="526"/>
      <c r="AD695" s="526"/>
      <c r="AE695" s="526"/>
      <c r="AF695" s="526"/>
      <c r="AG695" s="526"/>
      <c r="AH695" s="526"/>
      <c r="AI695" s="526"/>
      <c r="AJ695" s="526"/>
      <c r="AK695" s="526"/>
      <c r="AL695" s="526"/>
      <c r="AM695" s="526"/>
      <c r="AN695" s="526"/>
      <c r="AO695" s="526"/>
      <c r="AP695" s="526"/>
      <c r="AQ695" s="526"/>
      <c r="AR695" s="526"/>
      <c r="AS695" s="526"/>
      <c r="AT695" s="526"/>
      <c r="AU695" s="526"/>
      <c r="AV695" s="526"/>
      <c r="AW695" s="526"/>
      <c r="AX695" s="526"/>
      <c r="AY695" s="526"/>
      <c r="AZ695" s="526"/>
      <c r="BA695" s="526"/>
      <c r="BB695" s="526"/>
      <c r="BC695" s="526"/>
      <c r="BD695" s="526"/>
      <c r="BE695" s="526"/>
      <c r="BF695" s="526"/>
      <c r="BG695" s="526"/>
      <c r="BH695" s="526"/>
      <c r="BI695" s="526"/>
      <c r="BJ695" s="526"/>
      <c r="BK695" s="526"/>
      <c r="BL695" s="526"/>
      <c r="BM695" s="526"/>
      <c r="BN695" s="526"/>
      <c r="BO695" s="526"/>
      <c r="BP695" s="526"/>
      <c r="BQ695" s="526"/>
      <c r="BR695" s="526"/>
      <c r="BS695" s="526"/>
      <c r="BT695" s="526"/>
      <c r="BU695" s="526"/>
    </row>
    <row r="696">
      <c r="A696" s="522"/>
      <c r="B696" s="523"/>
      <c r="C696" s="523"/>
      <c r="D696" s="524"/>
      <c r="E696" s="524"/>
      <c r="F696" s="524"/>
      <c r="G696" s="524"/>
      <c r="H696" s="525"/>
      <c r="I696" s="544"/>
      <c r="J696" s="523"/>
      <c r="K696" s="523"/>
      <c r="L696" s="523"/>
      <c r="M696" s="524"/>
      <c r="N696" s="524"/>
      <c r="O696" s="524"/>
      <c r="P696" s="524"/>
      <c r="Q696" s="524"/>
      <c r="R696" s="524"/>
      <c r="S696" s="524"/>
      <c r="T696" s="524"/>
      <c r="U696" s="523"/>
      <c r="V696" s="524"/>
      <c r="W696" s="523"/>
      <c r="X696" s="526"/>
      <c r="Y696" s="526"/>
      <c r="Z696" s="526"/>
      <c r="AA696" s="526"/>
      <c r="AB696" s="526"/>
      <c r="AC696" s="526"/>
      <c r="AD696" s="526"/>
      <c r="AE696" s="526"/>
      <c r="AF696" s="526"/>
      <c r="AG696" s="526"/>
      <c r="AH696" s="526"/>
      <c r="AI696" s="526"/>
      <c r="AJ696" s="526"/>
      <c r="AK696" s="526"/>
      <c r="AL696" s="526"/>
      <c r="AM696" s="526"/>
      <c r="AN696" s="526"/>
      <c r="AO696" s="526"/>
      <c r="AP696" s="526"/>
      <c r="AQ696" s="526"/>
      <c r="AR696" s="526"/>
      <c r="AS696" s="526"/>
      <c r="AT696" s="526"/>
      <c r="AU696" s="526"/>
      <c r="AV696" s="526"/>
      <c r="AW696" s="526"/>
      <c r="AX696" s="526"/>
      <c r="AY696" s="526"/>
      <c r="AZ696" s="526"/>
      <c r="BA696" s="526"/>
      <c r="BB696" s="526"/>
      <c r="BC696" s="526"/>
      <c r="BD696" s="526"/>
      <c r="BE696" s="526"/>
      <c r="BF696" s="526"/>
      <c r="BG696" s="526"/>
      <c r="BH696" s="526"/>
      <c r="BI696" s="526"/>
      <c r="BJ696" s="526"/>
      <c r="BK696" s="526"/>
      <c r="BL696" s="526"/>
      <c r="BM696" s="526"/>
      <c r="BN696" s="526"/>
      <c r="BO696" s="526"/>
      <c r="BP696" s="526"/>
      <c r="BQ696" s="526"/>
      <c r="BR696" s="526"/>
      <c r="BS696" s="526"/>
      <c r="BT696" s="526"/>
      <c r="BU696" s="526"/>
    </row>
    <row r="697">
      <c r="A697" s="522"/>
      <c r="B697" s="523"/>
      <c r="C697" s="523"/>
      <c r="D697" s="524"/>
      <c r="E697" s="524"/>
      <c r="F697" s="524"/>
      <c r="G697" s="524"/>
      <c r="H697" s="525"/>
      <c r="I697" s="544"/>
      <c r="J697" s="523"/>
      <c r="K697" s="523"/>
      <c r="L697" s="523"/>
      <c r="M697" s="524"/>
      <c r="N697" s="524"/>
      <c r="O697" s="524"/>
      <c r="P697" s="524"/>
      <c r="Q697" s="524"/>
      <c r="R697" s="524"/>
      <c r="S697" s="524"/>
      <c r="T697" s="524"/>
      <c r="U697" s="523"/>
      <c r="V697" s="524"/>
      <c r="W697" s="523"/>
      <c r="X697" s="526"/>
      <c r="Y697" s="526"/>
      <c r="Z697" s="526"/>
      <c r="AA697" s="526"/>
      <c r="AB697" s="526"/>
      <c r="AC697" s="526"/>
      <c r="AD697" s="526"/>
      <c r="AE697" s="526"/>
      <c r="AF697" s="526"/>
      <c r="AG697" s="526"/>
      <c r="AH697" s="526"/>
      <c r="AI697" s="526"/>
      <c r="AJ697" s="526"/>
      <c r="AK697" s="526"/>
      <c r="AL697" s="526"/>
      <c r="AM697" s="526"/>
      <c r="AN697" s="526"/>
      <c r="AO697" s="526"/>
      <c r="AP697" s="526"/>
      <c r="AQ697" s="526"/>
      <c r="AR697" s="526"/>
      <c r="AS697" s="526"/>
      <c r="AT697" s="526"/>
      <c r="AU697" s="526"/>
      <c r="AV697" s="526"/>
      <c r="AW697" s="526"/>
      <c r="AX697" s="526"/>
      <c r="AY697" s="526"/>
      <c r="AZ697" s="526"/>
      <c r="BA697" s="526"/>
      <c r="BB697" s="526"/>
      <c r="BC697" s="526"/>
      <c r="BD697" s="526"/>
      <c r="BE697" s="526"/>
      <c r="BF697" s="526"/>
      <c r="BG697" s="526"/>
      <c r="BH697" s="526"/>
      <c r="BI697" s="526"/>
      <c r="BJ697" s="526"/>
      <c r="BK697" s="526"/>
      <c r="BL697" s="526"/>
      <c r="BM697" s="526"/>
      <c r="BN697" s="526"/>
      <c r="BO697" s="526"/>
      <c r="BP697" s="526"/>
      <c r="BQ697" s="526"/>
      <c r="BR697" s="526"/>
      <c r="BS697" s="526"/>
      <c r="BT697" s="526"/>
      <c r="BU697" s="526"/>
    </row>
    <row r="698">
      <c r="A698" s="522"/>
      <c r="B698" s="523"/>
      <c r="C698" s="523"/>
      <c r="D698" s="524"/>
      <c r="E698" s="524"/>
      <c r="F698" s="524"/>
      <c r="G698" s="524"/>
      <c r="H698" s="525"/>
      <c r="I698" s="544"/>
      <c r="J698" s="523"/>
      <c r="K698" s="523"/>
      <c r="L698" s="523"/>
      <c r="M698" s="524"/>
      <c r="N698" s="524"/>
      <c r="O698" s="524"/>
      <c r="P698" s="524"/>
      <c r="Q698" s="524"/>
      <c r="R698" s="524"/>
      <c r="S698" s="524"/>
      <c r="T698" s="524"/>
      <c r="U698" s="523"/>
      <c r="V698" s="524"/>
      <c r="W698" s="523"/>
      <c r="X698" s="526"/>
      <c r="Y698" s="526"/>
      <c r="Z698" s="526"/>
      <c r="AA698" s="526"/>
      <c r="AB698" s="526"/>
      <c r="AC698" s="526"/>
      <c r="AD698" s="526"/>
      <c r="AE698" s="526"/>
      <c r="AF698" s="526"/>
      <c r="AG698" s="526"/>
      <c r="AH698" s="526"/>
      <c r="AI698" s="526"/>
      <c r="AJ698" s="526"/>
      <c r="AK698" s="526"/>
      <c r="AL698" s="526"/>
      <c r="AM698" s="526"/>
      <c r="AN698" s="526"/>
      <c r="AO698" s="526"/>
      <c r="AP698" s="526"/>
      <c r="AQ698" s="526"/>
      <c r="AR698" s="526"/>
      <c r="AS698" s="526"/>
      <c r="AT698" s="526"/>
      <c r="AU698" s="526"/>
      <c r="AV698" s="526"/>
      <c r="AW698" s="526"/>
      <c r="AX698" s="526"/>
      <c r="AY698" s="526"/>
      <c r="AZ698" s="526"/>
      <c r="BA698" s="526"/>
      <c r="BB698" s="526"/>
      <c r="BC698" s="526"/>
      <c r="BD698" s="526"/>
      <c r="BE698" s="526"/>
      <c r="BF698" s="526"/>
      <c r="BG698" s="526"/>
      <c r="BH698" s="526"/>
      <c r="BI698" s="526"/>
      <c r="BJ698" s="526"/>
      <c r="BK698" s="526"/>
      <c r="BL698" s="526"/>
      <c r="BM698" s="526"/>
      <c r="BN698" s="526"/>
      <c r="BO698" s="526"/>
      <c r="BP698" s="526"/>
      <c r="BQ698" s="526"/>
      <c r="BR698" s="526"/>
      <c r="BS698" s="526"/>
      <c r="BT698" s="526"/>
      <c r="BU698" s="526"/>
    </row>
    <row r="699">
      <c r="A699" s="522"/>
      <c r="B699" s="523"/>
      <c r="C699" s="523"/>
      <c r="D699" s="524"/>
      <c r="E699" s="524"/>
      <c r="F699" s="524"/>
      <c r="G699" s="524"/>
      <c r="H699" s="525"/>
      <c r="I699" s="544"/>
      <c r="J699" s="523"/>
      <c r="K699" s="523"/>
      <c r="L699" s="523"/>
      <c r="M699" s="524"/>
      <c r="N699" s="524"/>
      <c r="O699" s="524"/>
      <c r="P699" s="524"/>
      <c r="Q699" s="524"/>
      <c r="R699" s="524"/>
      <c r="S699" s="524"/>
      <c r="T699" s="524"/>
      <c r="U699" s="523"/>
      <c r="V699" s="524"/>
      <c r="W699" s="523"/>
      <c r="X699" s="526"/>
      <c r="Y699" s="526"/>
      <c r="Z699" s="526"/>
      <c r="AA699" s="526"/>
      <c r="AB699" s="526"/>
      <c r="AC699" s="526"/>
      <c r="AD699" s="526"/>
      <c r="AE699" s="526"/>
      <c r="AF699" s="526"/>
      <c r="AG699" s="526"/>
      <c r="AH699" s="526"/>
      <c r="AI699" s="526"/>
      <c r="AJ699" s="526"/>
      <c r="AK699" s="526"/>
      <c r="AL699" s="526"/>
      <c r="AM699" s="526"/>
      <c r="AN699" s="526"/>
      <c r="AO699" s="526"/>
      <c r="AP699" s="526"/>
      <c r="AQ699" s="526"/>
      <c r="AR699" s="526"/>
      <c r="AS699" s="526"/>
      <c r="AT699" s="526"/>
      <c r="AU699" s="526"/>
      <c r="AV699" s="526"/>
      <c r="AW699" s="526"/>
      <c r="AX699" s="526"/>
      <c r="AY699" s="526"/>
      <c r="AZ699" s="526"/>
      <c r="BA699" s="526"/>
      <c r="BB699" s="526"/>
      <c r="BC699" s="526"/>
      <c r="BD699" s="526"/>
      <c r="BE699" s="526"/>
      <c r="BF699" s="526"/>
      <c r="BG699" s="526"/>
      <c r="BH699" s="526"/>
      <c r="BI699" s="526"/>
      <c r="BJ699" s="526"/>
      <c r="BK699" s="526"/>
      <c r="BL699" s="526"/>
      <c r="BM699" s="526"/>
      <c r="BN699" s="526"/>
      <c r="BO699" s="526"/>
      <c r="BP699" s="526"/>
      <c r="BQ699" s="526"/>
      <c r="BR699" s="526"/>
      <c r="BS699" s="526"/>
      <c r="BT699" s="526"/>
      <c r="BU699" s="526"/>
    </row>
    <row r="700">
      <c r="A700" s="522"/>
      <c r="B700" s="523"/>
      <c r="C700" s="523"/>
      <c r="D700" s="524"/>
      <c r="E700" s="524"/>
      <c r="F700" s="524"/>
      <c r="G700" s="524"/>
      <c r="H700" s="525"/>
      <c r="I700" s="544"/>
      <c r="J700" s="523"/>
      <c r="K700" s="523"/>
      <c r="L700" s="523"/>
      <c r="M700" s="524"/>
      <c r="N700" s="524"/>
      <c r="O700" s="524"/>
      <c r="P700" s="524"/>
      <c r="Q700" s="524"/>
      <c r="R700" s="524"/>
      <c r="S700" s="524"/>
      <c r="T700" s="524"/>
      <c r="U700" s="523"/>
      <c r="V700" s="524"/>
      <c r="W700" s="523"/>
      <c r="X700" s="526"/>
      <c r="Y700" s="526"/>
      <c r="Z700" s="526"/>
      <c r="AA700" s="526"/>
      <c r="AB700" s="526"/>
      <c r="AC700" s="526"/>
      <c r="AD700" s="526"/>
      <c r="AE700" s="526"/>
      <c r="AF700" s="526"/>
      <c r="AG700" s="526"/>
      <c r="AH700" s="526"/>
      <c r="AI700" s="526"/>
      <c r="AJ700" s="526"/>
      <c r="AK700" s="526"/>
      <c r="AL700" s="526"/>
      <c r="AM700" s="526"/>
      <c r="AN700" s="526"/>
      <c r="AO700" s="526"/>
      <c r="AP700" s="526"/>
      <c r="AQ700" s="526"/>
      <c r="AR700" s="526"/>
      <c r="AS700" s="526"/>
      <c r="AT700" s="526"/>
      <c r="AU700" s="526"/>
      <c r="AV700" s="526"/>
      <c r="AW700" s="526"/>
      <c r="AX700" s="526"/>
      <c r="AY700" s="526"/>
      <c r="AZ700" s="526"/>
      <c r="BA700" s="526"/>
      <c r="BB700" s="526"/>
      <c r="BC700" s="526"/>
      <c r="BD700" s="526"/>
      <c r="BE700" s="526"/>
      <c r="BF700" s="526"/>
      <c r="BG700" s="526"/>
      <c r="BH700" s="526"/>
      <c r="BI700" s="526"/>
      <c r="BJ700" s="526"/>
      <c r="BK700" s="526"/>
      <c r="BL700" s="526"/>
      <c r="BM700" s="526"/>
      <c r="BN700" s="526"/>
      <c r="BO700" s="526"/>
      <c r="BP700" s="526"/>
      <c r="BQ700" s="526"/>
      <c r="BR700" s="526"/>
      <c r="BS700" s="526"/>
      <c r="BT700" s="526"/>
      <c r="BU700" s="526"/>
    </row>
    <row r="701">
      <c r="A701" s="522"/>
      <c r="B701" s="523"/>
      <c r="C701" s="523"/>
      <c r="D701" s="524"/>
      <c r="E701" s="524"/>
      <c r="F701" s="524"/>
      <c r="G701" s="524"/>
      <c r="H701" s="525"/>
      <c r="I701" s="544"/>
      <c r="J701" s="523"/>
      <c r="K701" s="523"/>
      <c r="L701" s="523"/>
      <c r="M701" s="524"/>
      <c r="N701" s="524"/>
      <c r="O701" s="524"/>
      <c r="P701" s="524"/>
      <c r="Q701" s="524"/>
      <c r="R701" s="524"/>
      <c r="S701" s="524"/>
      <c r="T701" s="524"/>
      <c r="U701" s="523"/>
      <c r="V701" s="524"/>
      <c r="W701" s="523"/>
      <c r="X701" s="526"/>
      <c r="Y701" s="526"/>
      <c r="Z701" s="526"/>
      <c r="AA701" s="526"/>
      <c r="AB701" s="526"/>
      <c r="AC701" s="526"/>
      <c r="AD701" s="526"/>
      <c r="AE701" s="526"/>
      <c r="AF701" s="526"/>
      <c r="AG701" s="526"/>
      <c r="AH701" s="526"/>
      <c r="AI701" s="526"/>
      <c r="AJ701" s="526"/>
      <c r="AK701" s="526"/>
      <c r="AL701" s="526"/>
      <c r="AM701" s="526"/>
      <c r="AN701" s="526"/>
      <c r="AO701" s="526"/>
      <c r="AP701" s="526"/>
      <c r="AQ701" s="526"/>
      <c r="AR701" s="526"/>
      <c r="AS701" s="526"/>
      <c r="AT701" s="526"/>
      <c r="AU701" s="526"/>
      <c r="AV701" s="526"/>
      <c r="AW701" s="526"/>
      <c r="AX701" s="526"/>
      <c r="AY701" s="526"/>
      <c r="AZ701" s="526"/>
      <c r="BA701" s="526"/>
      <c r="BB701" s="526"/>
      <c r="BC701" s="526"/>
      <c r="BD701" s="526"/>
      <c r="BE701" s="526"/>
      <c r="BF701" s="526"/>
      <c r="BG701" s="526"/>
      <c r="BH701" s="526"/>
      <c r="BI701" s="526"/>
      <c r="BJ701" s="526"/>
      <c r="BK701" s="526"/>
      <c r="BL701" s="526"/>
      <c r="BM701" s="526"/>
      <c r="BN701" s="526"/>
      <c r="BO701" s="526"/>
      <c r="BP701" s="526"/>
      <c r="BQ701" s="526"/>
      <c r="BR701" s="526"/>
      <c r="BS701" s="526"/>
      <c r="BT701" s="526"/>
      <c r="BU701" s="526"/>
    </row>
    <row r="702">
      <c r="A702" s="522"/>
      <c r="B702" s="523"/>
      <c r="C702" s="523"/>
      <c r="D702" s="524"/>
      <c r="E702" s="524"/>
      <c r="F702" s="524"/>
      <c r="G702" s="524"/>
      <c r="H702" s="525"/>
      <c r="I702" s="544"/>
      <c r="J702" s="523"/>
      <c r="K702" s="523"/>
      <c r="L702" s="523"/>
      <c r="M702" s="524"/>
      <c r="N702" s="524"/>
      <c r="O702" s="524"/>
      <c r="P702" s="524"/>
      <c r="Q702" s="524"/>
      <c r="R702" s="524"/>
      <c r="S702" s="524"/>
      <c r="T702" s="524"/>
      <c r="U702" s="523"/>
      <c r="V702" s="524"/>
      <c r="W702" s="523"/>
      <c r="X702" s="526"/>
      <c r="Y702" s="526"/>
      <c r="Z702" s="526"/>
      <c r="AA702" s="526"/>
      <c r="AB702" s="526"/>
      <c r="AC702" s="526"/>
      <c r="AD702" s="526"/>
      <c r="AE702" s="526"/>
      <c r="AF702" s="526"/>
      <c r="AG702" s="526"/>
      <c r="AH702" s="526"/>
      <c r="AI702" s="526"/>
      <c r="AJ702" s="526"/>
      <c r="AK702" s="526"/>
      <c r="AL702" s="526"/>
      <c r="AM702" s="526"/>
      <c r="AN702" s="526"/>
      <c r="AO702" s="526"/>
      <c r="AP702" s="526"/>
      <c r="AQ702" s="526"/>
      <c r="AR702" s="526"/>
      <c r="AS702" s="526"/>
      <c r="AT702" s="526"/>
      <c r="AU702" s="526"/>
      <c r="AV702" s="526"/>
      <c r="AW702" s="526"/>
      <c r="AX702" s="526"/>
      <c r="AY702" s="526"/>
      <c r="AZ702" s="526"/>
      <c r="BA702" s="526"/>
      <c r="BB702" s="526"/>
      <c r="BC702" s="526"/>
      <c r="BD702" s="526"/>
      <c r="BE702" s="526"/>
      <c r="BF702" s="526"/>
      <c r="BG702" s="526"/>
      <c r="BH702" s="526"/>
      <c r="BI702" s="526"/>
      <c r="BJ702" s="526"/>
      <c r="BK702" s="526"/>
      <c r="BL702" s="526"/>
      <c r="BM702" s="526"/>
      <c r="BN702" s="526"/>
      <c r="BO702" s="526"/>
      <c r="BP702" s="526"/>
      <c r="BQ702" s="526"/>
      <c r="BR702" s="526"/>
      <c r="BS702" s="526"/>
      <c r="BT702" s="526"/>
      <c r="BU702" s="526"/>
    </row>
    <row r="703">
      <c r="A703" s="522"/>
      <c r="B703" s="523"/>
      <c r="C703" s="523"/>
      <c r="D703" s="524"/>
      <c r="E703" s="524"/>
      <c r="F703" s="524"/>
      <c r="G703" s="524"/>
      <c r="H703" s="525"/>
      <c r="I703" s="544"/>
      <c r="J703" s="523"/>
      <c r="K703" s="523"/>
      <c r="L703" s="523"/>
      <c r="M703" s="524"/>
      <c r="N703" s="524"/>
      <c r="O703" s="524"/>
      <c r="P703" s="524"/>
      <c r="Q703" s="524"/>
      <c r="R703" s="524"/>
      <c r="S703" s="524"/>
      <c r="T703" s="524"/>
      <c r="U703" s="523"/>
      <c r="V703" s="524"/>
      <c r="W703" s="523"/>
      <c r="X703" s="526"/>
      <c r="Y703" s="526"/>
      <c r="Z703" s="526"/>
      <c r="AA703" s="526"/>
      <c r="AB703" s="526"/>
      <c r="AC703" s="526"/>
      <c r="AD703" s="526"/>
      <c r="AE703" s="526"/>
      <c r="AF703" s="526"/>
      <c r="AG703" s="526"/>
      <c r="AH703" s="526"/>
      <c r="AI703" s="526"/>
      <c r="AJ703" s="526"/>
      <c r="AK703" s="526"/>
      <c r="AL703" s="526"/>
      <c r="AM703" s="526"/>
      <c r="AN703" s="526"/>
      <c r="AO703" s="526"/>
      <c r="AP703" s="526"/>
      <c r="AQ703" s="526"/>
      <c r="AR703" s="526"/>
      <c r="AS703" s="526"/>
      <c r="AT703" s="526"/>
      <c r="AU703" s="526"/>
      <c r="AV703" s="526"/>
      <c r="AW703" s="526"/>
      <c r="AX703" s="526"/>
      <c r="AY703" s="526"/>
      <c r="AZ703" s="526"/>
      <c r="BA703" s="526"/>
      <c r="BB703" s="526"/>
      <c r="BC703" s="526"/>
      <c r="BD703" s="526"/>
      <c r="BE703" s="526"/>
      <c r="BF703" s="526"/>
      <c r="BG703" s="526"/>
      <c r="BH703" s="526"/>
      <c r="BI703" s="526"/>
      <c r="BJ703" s="526"/>
      <c r="BK703" s="526"/>
      <c r="BL703" s="526"/>
      <c r="BM703" s="526"/>
      <c r="BN703" s="526"/>
      <c r="BO703" s="526"/>
      <c r="BP703" s="526"/>
      <c r="BQ703" s="526"/>
      <c r="BR703" s="526"/>
      <c r="BS703" s="526"/>
      <c r="BT703" s="526"/>
      <c r="BU703" s="526"/>
    </row>
    <row r="704">
      <c r="A704" s="522"/>
      <c r="B704" s="523"/>
      <c r="C704" s="523"/>
      <c r="D704" s="524"/>
      <c r="E704" s="524"/>
      <c r="F704" s="524"/>
      <c r="G704" s="524"/>
      <c r="H704" s="525"/>
      <c r="I704" s="544"/>
      <c r="J704" s="523"/>
      <c r="K704" s="523"/>
      <c r="L704" s="523"/>
      <c r="M704" s="524"/>
      <c r="N704" s="524"/>
      <c r="O704" s="524"/>
      <c r="P704" s="524"/>
      <c r="Q704" s="524"/>
      <c r="R704" s="524"/>
      <c r="S704" s="524"/>
      <c r="T704" s="524"/>
      <c r="U704" s="523"/>
      <c r="V704" s="524"/>
      <c r="W704" s="523"/>
      <c r="X704" s="526"/>
      <c r="Y704" s="526"/>
      <c r="Z704" s="526"/>
      <c r="AA704" s="526"/>
      <c r="AB704" s="526"/>
      <c r="AC704" s="526"/>
      <c r="AD704" s="526"/>
      <c r="AE704" s="526"/>
      <c r="AF704" s="526"/>
      <c r="AG704" s="526"/>
      <c r="AH704" s="526"/>
      <c r="AI704" s="526"/>
      <c r="AJ704" s="526"/>
      <c r="AK704" s="526"/>
      <c r="AL704" s="526"/>
      <c r="AM704" s="526"/>
      <c r="AN704" s="526"/>
      <c r="AO704" s="526"/>
      <c r="AP704" s="526"/>
      <c r="AQ704" s="526"/>
      <c r="AR704" s="526"/>
      <c r="AS704" s="526"/>
      <c r="AT704" s="526"/>
      <c r="AU704" s="526"/>
      <c r="AV704" s="526"/>
      <c r="AW704" s="526"/>
      <c r="AX704" s="526"/>
      <c r="AY704" s="526"/>
      <c r="AZ704" s="526"/>
      <c r="BA704" s="526"/>
      <c r="BB704" s="526"/>
      <c r="BC704" s="526"/>
      <c r="BD704" s="526"/>
      <c r="BE704" s="526"/>
      <c r="BF704" s="526"/>
      <c r="BG704" s="526"/>
      <c r="BH704" s="526"/>
      <c r="BI704" s="526"/>
      <c r="BJ704" s="526"/>
      <c r="BK704" s="526"/>
      <c r="BL704" s="526"/>
      <c r="BM704" s="526"/>
      <c r="BN704" s="526"/>
      <c r="BO704" s="526"/>
      <c r="BP704" s="526"/>
      <c r="BQ704" s="526"/>
      <c r="BR704" s="526"/>
      <c r="BS704" s="526"/>
      <c r="BT704" s="526"/>
      <c r="BU704" s="526"/>
    </row>
    <row r="705">
      <c r="A705" s="522"/>
      <c r="B705" s="523"/>
      <c r="C705" s="523"/>
      <c r="D705" s="524"/>
      <c r="E705" s="524"/>
      <c r="F705" s="524"/>
      <c r="G705" s="524"/>
      <c r="H705" s="525"/>
      <c r="I705" s="544"/>
      <c r="J705" s="523"/>
      <c r="K705" s="523"/>
      <c r="L705" s="523"/>
      <c r="M705" s="524"/>
      <c r="N705" s="524"/>
      <c r="O705" s="524"/>
      <c r="P705" s="524"/>
      <c r="Q705" s="524"/>
      <c r="R705" s="524"/>
      <c r="S705" s="524"/>
      <c r="T705" s="524"/>
      <c r="U705" s="523"/>
      <c r="V705" s="524"/>
      <c r="W705" s="523"/>
      <c r="X705" s="526"/>
      <c r="Y705" s="526"/>
      <c r="Z705" s="526"/>
      <c r="AA705" s="526"/>
      <c r="AB705" s="526"/>
      <c r="AC705" s="526"/>
      <c r="AD705" s="526"/>
      <c r="AE705" s="526"/>
      <c r="AF705" s="526"/>
      <c r="AG705" s="526"/>
      <c r="AH705" s="526"/>
      <c r="AI705" s="526"/>
      <c r="AJ705" s="526"/>
      <c r="AK705" s="526"/>
      <c r="AL705" s="526"/>
      <c r="AM705" s="526"/>
      <c r="AN705" s="526"/>
      <c r="AO705" s="526"/>
      <c r="AP705" s="526"/>
      <c r="AQ705" s="526"/>
      <c r="AR705" s="526"/>
      <c r="AS705" s="526"/>
      <c r="AT705" s="526"/>
      <c r="AU705" s="526"/>
      <c r="AV705" s="526"/>
      <c r="AW705" s="526"/>
      <c r="AX705" s="526"/>
      <c r="AY705" s="526"/>
      <c r="AZ705" s="526"/>
      <c r="BA705" s="526"/>
      <c r="BB705" s="526"/>
      <c r="BC705" s="526"/>
      <c r="BD705" s="526"/>
      <c r="BE705" s="526"/>
      <c r="BF705" s="526"/>
      <c r="BG705" s="526"/>
      <c r="BH705" s="526"/>
      <c r="BI705" s="526"/>
      <c r="BJ705" s="526"/>
      <c r="BK705" s="526"/>
      <c r="BL705" s="526"/>
      <c r="BM705" s="526"/>
      <c r="BN705" s="526"/>
      <c r="BO705" s="526"/>
      <c r="BP705" s="526"/>
      <c r="BQ705" s="526"/>
      <c r="BR705" s="526"/>
      <c r="BS705" s="526"/>
      <c r="BT705" s="526"/>
      <c r="BU705" s="526"/>
    </row>
    <row r="706">
      <c r="A706" s="522"/>
      <c r="B706" s="523"/>
      <c r="C706" s="523"/>
      <c r="D706" s="524"/>
      <c r="E706" s="524"/>
      <c r="F706" s="524"/>
      <c r="G706" s="524"/>
      <c r="H706" s="525"/>
      <c r="I706" s="544"/>
      <c r="J706" s="523"/>
      <c r="K706" s="523"/>
      <c r="L706" s="523"/>
      <c r="M706" s="524"/>
      <c r="N706" s="524"/>
      <c r="O706" s="524"/>
      <c r="P706" s="524"/>
      <c r="Q706" s="524"/>
      <c r="R706" s="524"/>
      <c r="S706" s="524"/>
      <c r="T706" s="524"/>
      <c r="U706" s="523"/>
      <c r="V706" s="524"/>
      <c r="W706" s="523"/>
      <c r="X706" s="526"/>
      <c r="Y706" s="526"/>
      <c r="Z706" s="526"/>
      <c r="AA706" s="526"/>
      <c r="AB706" s="526"/>
      <c r="AC706" s="526"/>
      <c r="AD706" s="526"/>
      <c r="AE706" s="526"/>
      <c r="AF706" s="526"/>
      <c r="AG706" s="526"/>
      <c r="AH706" s="526"/>
      <c r="AI706" s="526"/>
      <c r="AJ706" s="526"/>
      <c r="AK706" s="526"/>
      <c r="AL706" s="526"/>
      <c r="AM706" s="526"/>
      <c r="AN706" s="526"/>
      <c r="AO706" s="526"/>
      <c r="AP706" s="526"/>
      <c r="AQ706" s="526"/>
      <c r="AR706" s="526"/>
      <c r="AS706" s="526"/>
      <c r="AT706" s="526"/>
      <c r="AU706" s="526"/>
      <c r="AV706" s="526"/>
      <c r="AW706" s="526"/>
      <c r="AX706" s="526"/>
      <c r="AY706" s="526"/>
      <c r="AZ706" s="526"/>
      <c r="BA706" s="526"/>
      <c r="BB706" s="526"/>
      <c r="BC706" s="526"/>
      <c r="BD706" s="526"/>
      <c r="BE706" s="526"/>
      <c r="BF706" s="526"/>
      <c r="BG706" s="526"/>
      <c r="BH706" s="526"/>
      <c r="BI706" s="526"/>
      <c r="BJ706" s="526"/>
      <c r="BK706" s="526"/>
      <c r="BL706" s="526"/>
      <c r="BM706" s="526"/>
      <c r="BN706" s="526"/>
      <c r="BO706" s="526"/>
      <c r="BP706" s="526"/>
      <c r="BQ706" s="526"/>
      <c r="BR706" s="526"/>
      <c r="BS706" s="526"/>
      <c r="BT706" s="526"/>
      <c r="BU706" s="526"/>
    </row>
    <row r="707">
      <c r="A707" s="522"/>
      <c r="B707" s="523"/>
      <c r="C707" s="523"/>
      <c r="D707" s="524"/>
      <c r="E707" s="524"/>
      <c r="F707" s="524"/>
      <c r="G707" s="524"/>
      <c r="H707" s="525"/>
      <c r="I707" s="544"/>
      <c r="J707" s="523"/>
      <c r="K707" s="523"/>
      <c r="L707" s="523"/>
      <c r="M707" s="524"/>
      <c r="N707" s="524"/>
      <c r="O707" s="524"/>
      <c r="P707" s="524"/>
      <c r="Q707" s="524"/>
      <c r="R707" s="524"/>
      <c r="S707" s="524"/>
      <c r="T707" s="524"/>
      <c r="U707" s="523"/>
      <c r="V707" s="524"/>
      <c r="W707" s="523"/>
      <c r="X707" s="526"/>
      <c r="Y707" s="526"/>
      <c r="Z707" s="526"/>
      <c r="AA707" s="526"/>
      <c r="AB707" s="526"/>
      <c r="AC707" s="526"/>
      <c r="AD707" s="526"/>
      <c r="AE707" s="526"/>
      <c r="AF707" s="526"/>
      <c r="AG707" s="526"/>
      <c r="AH707" s="526"/>
      <c r="AI707" s="526"/>
      <c r="AJ707" s="526"/>
      <c r="AK707" s="526"/>
      <c r="AL707" s="526"/>
      <c r="AM707" s="526"/>
      <c r="AN707" s="526"/>
      <c r="AO707" s="526"/>
      <c r="AP707" s="526"/>
      <c r="AQ707" s="526"/>
      <c r="AR707" s="526"/>
      <c r="AS707" s="526"/>
      <c r="AT707" s="526"/>
      <c r="AU707" s="526"/>
      <c r="AV707" s="526"/>
      <c r="AW707" s="526"/>
      <c r="AX707" s="526"/>
      <c r="AY707" s="526"/>
      <c r="AZ707" s="526"/>
      <c r="BA707" s="526"/>
      <c r="BB707" s="526"/>
      <c r="BC707" s="526"/>
      <c r="BD707" s="526"/>
      <c r="BE707" s="526"/>
      <c r="BF707" s="526"/>
      <c r="BG707" s="526"/>
      <c r="BH707" s="526"/>
      <c r="BI707" s="526"/>
      <c r="BJ707" s="526"/>
      <c r="BK707" s="526"/>
      <c r="BL707" s="526"/>
      <c r="BM707" s="526"/>
      <c r="BN707" s="526"/>
      <c r="BO707" s="526"/>
      <c r="BP707" s="526"/>
      <c r="BQ707" s="526"/>
      <c r="BR707" s="526"/>
      <c r="BS707" s="526"/>
      <c r="BT707" s="526"/>
      <c r="BU707" s="526"/>
    </row>
    <row r="708">
      <c r="A708" s="522"/>
      <c r="B708" s="523"/>
      <c r="C708" s="523"/>
      <c r="D708" s="524"/>
      <c r="E708" s="524"/>
      <c r="F708" s="524"/>
      <c r="G708" s="524"/>
      <c r="H708" s="525"/>
      <c r="I708" s="544"/>
      <c r="J708" s="523"/>
      <c r="K708" s="523"/>
      <c r="L708" s="523"/>
      <c r="M708" s="524"/>
      <c r="N708" s="524"/>
      <c r="O708" s="524"/>
      <c r="P708" s="524"/>
      <c r="Q708" s="524"/>
      <c r="R708" s="524"/>
      <c r="S708" s="524"/>
      <c r="T708" s="524"/>
      <c r="U708" s="523"/>
      <c r="V708" s="524"/>
      <c r="W708" s="523"/>
      <c r="X708" s="526"/>
      <c r="Y708" s="526"/>
      <c r="Z708" s="526"/>
      <c r="AA708" s="526"/>
      <c r="AB708" s="526"/>
      <c r="AC708" s="526"/>
      <c r="AD708" s="526"/>
      <c r="AE708" s="526"/>
      <c r="AF708" s="526"/>
      <c r="AG708" s="526"/>
      <c r="AH708" s="526"/>
      <c r="AI708" s="526"/>
      <c r="AJ708" s="526"/>
      <c r="AK708" s="526"/>
      <c r="AL708" s="526"/>
      <c r="AM708" s="526"/>
      <c r="AN708" s="526"/>
      <c r="AO708" s="526"/>
      <c r="AP708" s="526"/>
      <c r="AQ708" s="526"/>
      <c r="AR708" s="526"/>
      <c r="AS708" s="526"/>
      <c r="AT708" s="526"/>
      <c r="AU708" s="526"/>
      <c r="AV708" s="526"/>
      <c r="AW708" s="526"/>
      <c r="AX708" s="526"/>
      <c r="AY708" s="526"/>
      <c r="AZ708" s="526"/>
      <c r="BA708" s="526"/>
      <c r="BB708" s="526"/>
      <c r="BC708" s="526"/>
      <c r="BD708" s="526"/>
      <c r="BE708" s="526"/>
      <c r="BF708" s="526"/>
      <c r="BG708" s="526"/>
      <c r="BH708" s="526"/>
      <c r="BI708" s="526"/>
      <c r="BJ708" s="526"/>
      <c r="BK708" s="526"/>
      <c r="BL708" s="526"/>
      <c r="BM708" s="526"/>
      <c r="BN708" s="526"/>
      <c r="BO708" s="526"/>
      <c r="BP708" s="526"/>
      <c r="BQ708" s="526"/>
      <c r="BR708" s="526"/>
      <c r="BS708" s="526"/>
      <c r="BT708" s="526"/>
      <c r="BU708" s="526"/>
    </row>
    <row r="709">
      <c r="A709" s="522"/>
      <c r="B709" s="523"/>
      <c r="C709" s="523"/>
      <c r="D709" s="524"/>
      <c r="E709" s="524"/>
      <c r="F709" s="524"/>
      <c r="G709" s="524"/>
      <c r="H709" s="525"/>
      <c r="I709" s="544"/>
      <c r="J709" s="523"/>
      <c r="K709" s="523"/>
      <c r="L709" s="523"/>
      <c r="M709" s="524"/>
      <c r="N709" s="524"/>
      <c r="O709" s="524"/>
      <c r="P709" s="524"/>
      <c r="Q709" s="524"/>
      <c r="R709" s="524"/>
      <c r="S709" s="524"/>
      <c r="T709" s="524"/>
      <c r="U709" s="523"/>
      <c r="V709" s="524"/>
      <c r="W709" s="523"/>
      <c r="X709" s="526"/>
      <c r="Y709" s="526"/>
      <c r="Z709" s="526"/>
      <c r="AA709" s="526"/>
      <c r="AB709" s="526"/>
      <c r="AC709" s="526"/>
      <c r="AD709" s="526"/>
      <c r="AE709" s="526"/>
      <c r="AF709" s="526"/>
      <c r="AG709" s="526"/>
      <c r="AH709" s="526"/>
      <c r="AI709" s="526"/>
      <c r="AJ709" s="526"/>
      <c r="AK709" s="526"/>
      <c r="AL709" s="526"/>
      <c r="AM709" s="526"/>
      <c r="AN709" s="526"/>
      <c r="AO709" s="526"/>
      <c r="AP709" s="526"/>
      <c r="AQ709" s="526"/>
      <c r="AR709" s="526"/>
      <c r="AS709" s="526"/>
      <c r="AT709" s="526"/>
      <c r="AU709" s="526"/>
      <c r="AV709" s="526"/>
      <c r="AW709" s="526"/>
      <c r="AX709" s="526"/>
      <c r="AY709" s="526"/>
      <c r="AZ709" s="526"/>
      <c r="BA709" s="526"/>
      <c r="BB709" s="526"/>
      <c r="BC709" s="526"/>
      <c r="BD709" s="526"/>
      <c r="BE709" s="526"/>
      <c r="BF709" s="526"/>
      <c r="BG709" s="526"/>
      <c r="BH709" s="526"/>
      <c r="BI709" s="526"/>
      <c r="BJ709" s="526"/>
      <c r="BK709" s="526"/>
      <c r="BL709" s="526"/>
      <c r="BM709" s="526"/>
      <c r="BN709" s="526"/>
      <c r="BO709" s="526"/>
      <c r="BP709" s="526"/>
      <c r="BQ709" s="526"/>
      <c r="BR709" s="526"/>
      <c r="BS709" s="526"/>
      <c r="BT709" s="526"/>
      <c r="BU709" s="526"/>
    </row>
    <row r="710">
      <c r="A710" s="522"/>
      <c r="B710" s="523"/>
      <c r="C710" s="523"/>
      <c r="D710" s="524"/>
      <c r="E710" s="524"/>
      <c r="F710" s="524"/>
      <c r="G710" s="524"/>
      <c r="H710" s="525"/>
      <c r="I710" s="544"/>
      <c r="J710" s="523"/>
      <c r="K710" s="523"/>
      <c r="L710" s="523"/>
      <c r="M710" s="524"/>
      <c r="N710" s="524"/>
      <c r="O710" s="524"/>
      <c r="P710" s="524"/>
      <c r="Q710" s="524"/>
      <c r="R710" s="524"/>
      <c r="S710" s="524"/>
      <c r="T710" s="524"/>
      <c r="U710" s="523"/>
      <c r="V710" s="524"/>
      <c r="W710" s="523"/>
      <c r="X710" s="526"/>
      <c r="Y710" s="526"/>
      <c r="Z710" s="526"/>
      <c r="AA710" s="526"/>
      <c r="AB710" s="526"/>
      <c r="AC710" s="526"/>
      <c r="AD710" s="526"/>
      <c r="AE710" s="526"/>
      <c r="AF710" s="526"/>
      <c r="AG710" s="526"/>
      <c r="AH710" s="526"/>
      <c r="AI710" s="526"/>
      <c r="AJ710" s="526"/>
      <c r="AK710" s="526"/>
      <c r="AL710" s="526"/>
      <c r="AM710" s="526"/>
      <c r="AN710" s="526"/>
      <c r="AO710" s="526"/>
      <c r="AP710" s="526"/>
      <c r="AQ710" s="526"/>
      <c r="AR710" s="526"/>
      <c r="AS710" s="526"/>
      <c r="AT710" s="526"/>
      <c r="AU710" s="526"/>
      <c r="AV710" s="526"/>
      <c r="AW710" s="526"/>
      <c r="AX710" s="526"/>
      <c r="AY710" s="526"/>
      <c r="AZ710" s="526"/>
      <c r="BA710" s="526"/>
      <c r="BB710" s="526"/>
      <c r="BC710" s="526"/>
      <c r="BD710" s="526"/>
      <c r="BE710" s="526"/>
      <c r="BF710" s="526"/>
      <c r="BG710" s="526"/>
      <c r="BH710" s="526"/>
      <c r="BI710" s="526"/>
      <c r="BJ710" s="526"/>
      <c r="BK710" s="526"/>
      <c r="BL710" s="526"/>
      <c r="BM710" s="526"/>
      <c r="BN710" s="526"/>
      <c r="BO710" s="526"/>
      <c r="BP710" s="526"/>
      <c r="BQ710" s="526"/>
      <c r="BR710" s="526"/>
      <c r="BS710" s="526"/>
      <c r="BT710" s="526"/>
      <c r="BU710" s="526"/>
    </row>
    <row r="711">
      <c r="A711" s="522"/>
      <c r="B711" s="523"/>
      <c r="C711" s="523"/>
      <c r="D711" s="524"/>
      <c r="E711" s="524"/>
      <c r="F711" s="524"/>
      <c r="G711" s="524"/>
      <c r="H711" s="525"/>
      <c r="I711" s="544"/>
      <c r="J711" s="523"/>
      <c r="K711" s="523"/>
      <c r="L711" s="523"/>
      <c r="M711" s="524"/>
      <c r="N711" s="524"/>
      <c r="O711" s="524"/>
      <c r="P711" s="524"/>
      <c r="Q711" s="524"/>
      <c r="R711" s="524"/>
      <c r="S711" s="524"/>
      <c r="T711" s="524"/>
      <c r="U711" s="523"/>
      <c r="V711" s="524"/>
      <c r="W711" s="523"/>
      <c r="X711" s="526"/>
      <c r="Y711" s="526"/>
      <c r="Z711" s="526"/>
      <c r="AA711" s="526"/>
      <c r="AB711" s="526"/>
      <c r="AC711" s="526"/>
      <c r="AD711" s="526"/>
      <c r="AE711" s="526"/>
      <c r="AF711" s="526"/>
      <c r="AG711" s="526"/>
      <c r="AH711" s="526"/>
      <c r="AI711" s="526"/>
      <c r="AJ711" s="526"/>
      <c r="AK711" s="526"/>
      <c r="AL711" s="526"/>
      <c r="AM711" s="526"/>
      <c r="AN711" s="526"/>
      <c r="AO711" s="526"/>
      <c r="AP711" s="526"/>
      <c r="AQ711" s="526"/>
      <c r="AR711" s="526"/>
      <c r="AS711" s="526"/>
      <c r="AT711" s="526"/>
      <c r="AU711" s="526"/>
      <c r="AV711" s="526"/>
      <c r="AW711" s="526"/>
      <c r="AX711" s="526"/>
      <c r="AY711" s="526"/>
      <c r="AZ711" s="526"/>
      <c r="BA711" s="526"/>
      <c r="BB711" s="526"/>
      <c r="BC711" s="526"/>
      <c r="BD711" s="526"/>
      <c r="BE711" s="526"/>
      <c r="BF711" s="526"/>
      <c r="BG711" s="526"/>
      <c r="BH711" s="526"/>
      <c r="BI711" s="526"/>
      <c r="BJ711" s="526"/>
      <c r="BK711" s="526"/>
      <c r="BL711" s="526"/>
      <c r="BM711" s="526"/>
      <c r="BN711" s="526"/>
      <c r="BO711" s="526"/>
      <c r="BP711" s="526"/>
      <c r="BQ711" s="526"/>
      <c r="BR711" s="526"/>
      <c r="BS711" s="526"/>
      <c r="BT711" s="526"/>
      <c r="BU711" s="526"/>
    </row>
    <row r="712">
      <c r="A712" s="522"/>
      <c r="B712" s="523"/>
      <c r="C712" s="523"/>
      <c r="D712" s="524"/>
      <c r="E712" s="524"/>
      <c r="F712" s="524"/>
      <c r="G712" s="524"/>
      <c r="H712" s="525"/>
      <c r="I712" s="544"/>
      <c r="J712" s="523"/>
      <c r="K712" s="523"/>
      <c r="L712" s="523"/>
      <c r="M712" s="524"/>
      <c r="N712" s="524"/>
      <c r="O712" s="524"/>
      <c r="P712" s="524"/>
      <c r="Q712" s="524"/>
      <c r="R712" s="524"/>
      <c r="S712" s="524"/>
      <c r="T712" s="524"/>
      <c r="U712" s="523"/>
      <c r="V712" s="524"/>
      <c r="W712" s="523"/>
      <c r="X712" s="526"/>
      <c r="Y712" s="526"/>
      <c r="Z712" s="526"/>
      <c r="AA712" s="526"/>
      <c r="AB712" s="526"/>
      <c r="AC712" s="526"/>
      <c r="AD712" s="526"/>
      <c r="AE712" s="526"/>
      <c r="AF712" s="526"/>
      <c r="AG712" s="526"/>
      <c r="AH712" s="526"/>
      <c r="AI712" s="526"/>
      <c r="AJ712" s="526"/>
      <c r="AK712" s="526"/>
      <c r="AL712" s="526"/>
      <c r="AM712" s="526"/>
      <c r="AN712" s="526"/>
      <c r="AO712" s="526"/>
      <c r="AP712" s="526"/>
      <c r="AQ712" s="526"/>
      <c r="AR712" s="526"/>
      <c r="AS712" s="526"/>
      <c r="AT712" s="526"/>
      <c r="AU712" s="526"/>
      <c r="AV712" s="526"/>
      <c r="AW712" s="526"/>
      <c r="AX712" s="526"/>
      <c r="AY712" s="526"/>
      <c r="AZ712" s="526"/>
      <c r="BA712" s="526"/>
      <c r="BB712" s="526"/>
      <c r="BC712" s="526"/>
      <c r="BD712" s="526"/>
      <c r="BE712" s="526"/>
      <c r="BF712" s="526"/>
      <c r="BG712" s="526"/>
      <c r="BH712" s="526"/>
      <c r="BI712" s="526"/>
      <c r="BJ712" s="526"/>
      <c r="BK712" s="526"/>
      <c r="BL712" s="526"/>
      <c r="BM712" s="526"/>
      <c r="BN712" s="526"/>
      <c r="BO712" s="526"/>
      <c r="BP712" s="526"/>
      <c r="BQ712" s="526"/>
      <c r="BR712" s="526"/>
      <c r="BS712" s="526"/>
      <c r="BT712" s="526"/>
      <c r="BU712" s="526"/>
    </row>
    <row r="713">
      <c r="A713" s="522"/>
      <c r="B713" s="523"/>
      <c r="C713" s="523"/>
      <c r="D713" s="524"/>
      <c r="E713" s="524"/>
      <c r="F713" s="524"/>
      <c r="G713" s="524"/>
      <c r="H713" s="525"/>
      <c r="I713" s="544"/>
      <c r="J713" s="523"/>
      <c r="K713" s="523"/>
      <c r="L713" s="523"/>
      <c r="M713" s="524"/>
      <c r="N713" s="524"/>
      <c r="O713" s="524"/>
      <c r="P713" s="524"/>
      <c r="Q713" s="524"/>
      <c r="R713" s="524"/>
      <c r="S713" s="524"/>
      <c r="T713" s="524"/>
      <c r="U713" s="523"/>
      <c r="V713" s="524"/>
      <c r="W713" s="523"/>
      <c r="X713" s="526"/>
      <c r="Y713" s="526"/>
      <c r="Z713" s="526"/>
      <c r="AA713" s="526"/>
      <c r="AB713" s="526"/>
      <c r="AC713" s="526"/>
      <c r="AD713" s="526"/>
      <c r="AE713" s="526"/>
      <c r="AF713" s="526"/>
      <c r="AG713" s="526"/>
      <c r="AH713" s="526"/>
      <c r="AI713" s="526"/>
      <c r="AJ713" s="526"/>
      <c r="AK713" s="526"/>
      <c r="AL713" s="526"/>
      <c r="AM713" s="526"/>
      <c r="AN713" s="526"/>
      <c r="AO713" s="526"/>
      <c r="AP713" s="526"/>
      <c r="AQ713" s="526"/>
      <c r="AR713" s="526"/>
      <c r="AS713" s="526"/>
      <c r="AT713" s="526"/>
      <c r="AU713" s="526"/>
      <c r="AV713" s="526"/>
      <c r="AW713" s="526"/>
      <c r="AX713" s="526"/>
      <c r="AY713" s="526"/>
      <c r="AZ713" s="526"/>
      <c r="BA713" s="526"/>
      <c r="BB713" s="526"/>
      <c r="BC713" s="526"/>
      <c r="BD713" s="526"/>
      <c r="BE713" s="526"/>
      <c r="BF713" s="526"/>
      <c r="BG713" s="526"/>
      <c r="BH713" s="526"/>
      <c r="BI713" s="526"/>
      <c r="BJ713" s="526"/>
      <c r="BK713" s="526"/>
      <c r="BL713" s="526"/>
      <c r="BM713" s="526"/>
      <c r="BN713" s="526"/>
      <c r="BO713" s="526"/>
      <c r="BP713" s="526"/>
      <c r="BQ713" s="526"/>
      <c r="BR713" s="526"/>
      <c r="BS713" s="526"/>
      <c r="BT713" s="526"/>
      <c r="BU713" s="526"/>
    </row>
    <row r="714">
      <c r="A714" s="522"/>
      <c r="B714" s="523"/>
      <c r="C714" s="523"/>
      <c r="D714" s="524"/>
      <c r="E714" s="524"/>
      <c r="F714" s="524"/>
      <c r="G714" s="524"/>
      <c r="H714" s="525"/>
      <c r="I714" s="544"/>
      <c r="J714" s="523"/>
      <c r="K714" s="523"/>
      <c r="L714" s="523"/>
      <c r="M714" s="524"/>
      <c r="N714" s="524"/>
      <c r="O714" s="524"/>
      <c r="P714" s="524"/>
      <c r="Q714" s="524"/>
      <c r="R714" s="524"/>
      <c r="S714" s="524"/>
      <c r="T714" s="524"/>
      <c r="U714" s="523"/>
      <c r="V714" s="524"/>
      <c r="W714" s="523"/>
      <c r="X714" s="526"/>
      <c r="Y714" s="526"/>
      <c r="Z714" s="526"/>
      <c r="AA714" s="526"/>
      <c r="AB714" s="526"/>
      <c r="AC714" s="526"/>
      <c r="AD714" s="526"/>
      <c r="AE714" s="526"/>
      <c r="AF714" s="526"/>
      <c r="AG714" s="526"/>
      <c r="AH714" s="526"/>
      <c r="AI714" s="526"/>
      <c r="AJ714" s="526"/>
      <c r="AK714" s="526"/>
      <c r="AL714" s="526"/>
      <c r="AM714" s="526"/>
      <c r="AN714" s="526"/>
      <c r="AO714" s="526"/>
      <c r="AP714" s="526"/>
      <c r="AQ714" s="526"/>
      <c r="AR714" s="526"/>
      <c r="AS714" s="526"/>
      <c r="AT714" s="526"/>
      <c r="AU714" s="526"/>
      <c r="AV714" s="526"/>
      <c r="AW714" s="526"/>
      <c r="AX714" s="526"/>
      <c r="AY714" s="526"/>
      <c r="AZ714" s="526"/>
      <c r="BA714" s="526"/>
      <c r="BB714" s="526"/>
      <c r="BC714" s="526"/>
      <c r="BD714" s="526"/>
      <c r="BE714" s="526"/>
      <c r="BF714" s="526"/>
      <c r="BG714" s="526"/>
      <c r="BH714" s="526"/>
      <c r="BI714" s="526"/>
      <c r="BJ714" s="526"/>
      <c r="BK714" s="526"/>
      <c r="BL714" s="526"/>
      <c r="BM714" s="526"/>
      <c r="BN714" s="526"/>
      <c r="BO714" s="526"/>
      <c r="BP714" s="526"/>
      <c r="BQ714" s="526"/>
      <c r="BR714" s="526"/>
      <c r="BS714" s="526"/>
      <c r="BT714" s="526"/>
      <c r="BU714" s="526"/>
    </row>
    <row r="715">
      <c r="A715" s="522"/>
      <c r="B715" s="523"/>
      <c r="C715" s="523"/>
      <c r="D715" s="524"/>
      <c r="E715" s="524"/>
      <c r="F715" s="524"/>
      <c r="G715" s="524"/>
      <c r="H715" s="525"/>
      <c r="I715" s="544"/>
      <c r="J715" s="523"/>
      <c r="K715" s="523"/>
      <c r="L715" s="523"/>
      <c r="M715" s="524"/>
      <c r="N715" s="524"/>
      <c r="O715" s="524"/>
      <c r="P715" s="524"/>
      <c r="Q715" s="524"/>
      <c r="R715" s="524"/>
      <c r="S715" s="524"/>
      <c r="T715" s="524"/>
      <c r="U715" s="523"/>
      <c r="V715" s="524"/>
      <c r="W715" s="523"/>
      <c r="X715" s="526"/>
      <c r="Y715" s="526"/>
      <c r="Z715" s="526"/>
      <c r="AA715" s="526"/>
      <c r="AB715" s="526"/>
      <c r="AC715" s="526"/>
      <c r="AD715" s="526"/>
      <c r="AE715" s="526"/>
      <c r="AF715" s="526"/>
      <c r="AG715" s="526"/>
      <c r="AH715" s="526"/>
      <c r="AI715" s="526"/>
      <c r="AJ715" s="526"/>
      <c r="AK715" s="526"/>
      <c r="AL715" s="526"/>
      <c r="AM715" s="526"/>
      <c r="AN715" s="526"/>
      <c r="AO715" s="526"/>
      <c r="AP715" s="526"/>
      <c r="AQ715" s="526"/>
      <c r="AR715" s="526"/>
      <c r="AS715" s="526"/>
      <c r="AT715" s="526"/>
      <c r="AU715" s="526"/>
      <c r="AV715" s="526"/>
      <c r="AW715" s="526"/>
      <c r="AX715" s="526"/>
      <c r="AY715" s="526"/>
      <c r="AZ715" s="526"/>
      <c r="BA715" s="526"/>
      <c r="BB715" s="526"/>
      <c r="BC715" s="526"/>
      <c r="BD715" s="526"/>
      <c r="BE715" s="526"/>
      <c r="BF715" s="526"/>
      <c r="BG715" s="526"/>
      <c r="BH715" s="526"/>
      <c r="BI715" s="526"/>
      <c r="BJ715" s="526"/>
      <c r="BK715" s="526"/>
      <c r="BL715" s="526"/>
      <c r="BM715" s="526"/>
      <c r="BN715" s="526"/>
      <c r="BO715" s="526"/>
      <c r="BP715" s="526"/>
      <c r="BQ715" s="526"/>
      <c r="BR715" s="526"/>
      <c r="BS715" s="526"/>
      <c r="BT715" s="526"/>
      <c r="BU715" s="526"/>
    </row>
    <row r="716">
      <c r="A716" s="522"/>
      <c r="B716" s="523"/>
      <c r="C716" s="523"/>
      <c r="D716" s="524"/>
      <c r="E716" s="524"/>
      <c r="F716" s="524"/>
      <c r="G716" s="524"/>
      <c r="H716" s="525"/>
      <c r="I716" s="544"/>
      <c r="J716" s="523"/>
      <c r="K716" s="523"/>
      <c r="L716" s="523"/>
      <c r="M716" s="524"/>
      <c r="N716" s="524"/>
      <c r="O716" s="524"/>
      <c r="P716" s="524"/>
      <c r="Q716" s="524"/>
      <c r="R716" s="524"/>
      <c r="S716" s="524"/>
      <c r="T716" s="524"/>
      <c r="U716" s="523"/>
      <c r="V716" s="524"/>
      <c r="W716" s="523"/>
      <c r="X716" s="526"/>
      <c r="Y716" s="526"/>
      <c r="Z716" s="526"/>
      <c r="AA716" s="526"/>
      <c r="AB716" s="526"/>
      <c r="AC716" s="526"/>
      <c r="AD716" s="526"/>
      <c r="AE716" s="526"/>
      <c r="AF716" s="526"/>
      <c r="AG716" s="526"/>
      <c r="AH716" s="526"/>
      <c r="AI716" s="526"/>
      <c r="AJ716" s="526"/>
      <c r="AK716" s="526"/>
      <c r="AL716" s="526"/>
      <c r="AM716" s="526"/>
      <c r="AN716" s="526"/>
      <c r="AO716" s="526"/>
      <c r="AP716" s="526"/>
      <c r="AQ716" s="526"/>
      <c r="AR716" s="526"/>
      <c r="AS716" s="526"/>
      <c r="AT716" s="526"/>
      <c r="AU716" s="526"/>
      <c r="AV716" s="526"/>
      <c r="AW716" s="526"/>
      <c r="AX716" s="526"/>
      <c r="AY716" s="526"/>
      <c r="AZ716" s="526"/>
      <c r="BA716" s="526"/>
      <c r="BB716" s="526"/>
      <c r="BC716" s="526"/>
      <c r="BD716" s="526"/>
      <c r="BE716" s="526"/>
      <c r="BF716" s="526"/>
      <c r="BG716" s="526"/>
      <c r="BH716" s="526"/>
      <c r="BI716" s="526"/>
      <c r="BJ716" s="526"/>
      <c r="BK716" s="526"/>
      <c r="BL716" s="526"/>
      <c r="BM716" s="526"/>
      <c r="BN716" s="526"/>
      <c r="BO716" s="526"/>
      <c r="BP716" s="526"/>
      <c r="BQ716" s="526"/>
      <c r="BR716" s="526"/>
      <c r="BS716" s="526"/>
      <c r="BT716" s="526"/>
      <c r="BU716" s="526"/>
    </row>
    <row r="717">
      <c r="A717" s="522"/>
      <c r="B717" s="523"/>
      <c r="C717" s="523"/>
      <c r="D717" s="524"/>
      <c r="E717" s="524"/>
      <c r="F717" s="524"/>
      <c r="G717" s="524"/>
      <c r="H717" s="525"/>
      <c r="I717" s="544"/>
      <c r="J717" s="523"/>
      <c r="K717" s="523"/>
      <c r="L717" s="523"/>
      <c r="M717" s="524"/>
      <c r="N717" s="524"/>
      <c r="O717" s="524"/>
      <c r="P717" s="524"/>
      <c r="Q717" s="524"/>
      <c r="R717" s="524"/>
      <c r="S717" s="524"/>
      <c r="T717" s="524"/>
      <c r="U717" s="523"/>
      <c r="V717" s="524"/>
      <c r="W717" s="523"/>
      <c r="X717" s="526"/>
      <c r="Y717" s="526"/>
      <c r="Z717" s="526"/>
      <c r="AA717" s="526"/>
      <c r="AB717" s="526"/>
      <c r="AC717" s="526"/>
      <c r="AD717" s="526"/>
      <c r="AE717" s="526"/>
      <c r="AF717" s="526"/>
      <c r="AG717" s="526"/>
      <c r="AH717" s="526"/>
      <c r="AI717" s="526"/>
      <c r="AJ717" s="526"/>
      <c r="AK717" s="526"/>
      <c r="AL717" s="526"/>
      <c r="AM717" s="526"/>
      <c r="AN717" s="526"/>
      <c r="AO717" s="526"/>
      <c r="AP717" s="526"/>
      <c r="AQ717" s="526"/>
      <c r="AR717" s="526"/>
      <c r="AS717" s="526"/>
      <c r="AT717" s="526"/>
      <c r="AU717" s="526"/>
      <c r="AV717" s="526"/>
      <c r="AW717" s="526"/>
      <c r="AX717" s="526"/>
      <c r="AY717" s="526"/>
      <c r="AZ717" s="526"/>
      <c r="BA717" s="526"/>
      <c r="BB717" s="526"/>
      <c r="BC717" s="526"/>
      <c r="BD717" s="526"/>
      <c r="BE717" s="526"/>
      <c r="BF717" s="526"/>
      <c r="BG717" s="526"/>
      <c r="BH717" s="526"/>
      <c r="BI717" s="526"/>
      <c r="BJ717" s="526"/>
      <c r="BK717" s="526"/>
      <c r="BL717" s="526"/>
      <c r="BM717" s="526"/>
      <c r="BN717" s="526"/>
      <c r="BO717" s="526"/>
      <c r="BP717" s="526"/>
      <c r="BQ717" s="526"/>
      <c r="BR717" s="526"/>
      <c r="BS717" s="526"/>
      <c r="BT717" s="526"/>
      <c r="BU717" s="526"/>
    </row>
    <row r="718">
      <c r="A718" s="522"/>
      <c r="B718" s="523"/>
      <c r="C718" s="523"/>
      <c r="D718" s="524"/>
      <c r="E718" s="524"/>
      <c r="F718" s="524"/>
      <c r="G718" s="524"/>
      <c r="H718" s="525"/>
      <c r="I718" s="544"/>
      <c r="J718" s="523"/>
      <c r="K718" s="523"/>
      <c r="L718" s="523"/>
      <c r="M718" s="524"/>
      <c r="N718" s="524"/>
      <c r="O718" s="524"/>
      <c r="P718" s="524"/>
      <c r="Q718" s="524"/>
      <c r="R718" s="524"/>
      <c r="S718" s="524"/>
      <c r="T718" s="524"/>
      <c r="U718" s="523"/>
      <c r="V718" s="524"/>
      <c r="W718" s="523"/>
      <c r="X718" s="526"/>
      <c r="Y718" s="526"/>
      <c r="Z718" s="526"/>
      <c r="AA718" s="526"/>
      <c r="AB718" s="526"/>
      <c r="AC718" s="526"/>
      <c r="AD718" s="526"/>
      <c r="AE718" s="526"/>
      <c r="AF718" s="526"/>
      <c r="AG718" s="526"/>
      <c r="AH718" s="526"/>
      <c r="AI718" s="526"/>
      <c r="AJ718" s="526"/>
      <c r="AK718" s="526"/>
      <c r="AL718" s="526"/>
      <c r="AM718" s="526"/>
      <c r="AN718" s="526"/>
      <c r="AO718" s="526"/>
      <c r="AP718" s="526"/>
      <c r="AQ718" s="526"/>
      <c r="AR718" s="526"/>
      <c r="AS718" s="526"/>
      <c r="AT718" s="526"/>
      <c r="AU718" s="526"/>
      <c r="AV718" s="526"/>
      <c r="AW718" s="526"/>
      <c r="AX718" s="526"/>
      <c r="AY718" s="526"/>
      <c r="AZ718" s="526"/>
      <c r="BA718" s="526"/>
      <c r="BB718" s="526"/>
      <c r="BC718" s="526"/>
      <c r="BD718" s="526"/>
      <c r="BE718" s="526"/>
      <c r="BF718" s="526"/>
      <c r="BG718" s="526"/>
      <c r="BH718" s="526"/>
      <c r="BI718" s="526"/>
      <c r="BJ718" s="526"/>
      <c r="BK718" s="526"/>
      <c r="BL718" s="526"/>
      <c r="BM718" s="526"/>
      <c r="BN718" s="526"/>
      <c r="BO718" s="526"/>
      <c r="BP718" s="526"/>
      <c r="BQ718" s="526"/>
      <c r="BR718" s="526"/>
      <c r="BS718" s="526"/>
      <c r="BT718" s="526"/>
      <c r="BU718" s="526"/>
    </row>
    <row r="719">
      <c r="A719" s="522"/>
      <c r="B719" s="523"/>
      <c r="C719" s="523"/>
      <c r="D719" s="524"/>
      <c r="E719" s="524"/>
      <c r="F719" s="524"/>
      <c r="G719" s="524"/>
      <c r="H719" s="525"/>
      <c r="I719" s="544"/>
      <c r="J719" s="523"/>
      <c r="K719" s="523"/>
      <c r="L719" s="523"/>
      <c r="M719" s="524"/>
      <c r="N719" s="524"/>
      <c r="O719" s="524"/>
      <c r="P719" s="524"/>
      <c r="Q719" s="524"/>
      <c r="R719" s="524"/>
      <c r="S719" s="524"/>
      <c r="T719" s="524"/>
      <c r="U719" s="523"/>
      <c r="V719" s="524"/>
      <c r="W719" s="523"/>
      <c r="X719" s="526"/>
      <c r="Y719" s="526"/>
      <c r="Z719" s="526"/>
      <c r="AA719" s="526"/>
      <c r="AB719" s="526"/>
      <c r="AC719" s="526"/>
      <c r="AD719" s="526"/>
      <c r="AE719" s="526"/>
      <c r="AF719" s="526"/>
      <c r="AG719" s="526"/>
      <c r="AH719" s="526"/>
      <c r="AI719" s="526"/>
      <c r="AJ719" s="526"/>
      <c r="AK719" s="526"/>
      <c r="AL719" s="526"/>
      <c r="AM719" s="526"/>
      <c r="AN719" s="526"/>
      <c r="AO719" s="526"/>
      <c r="AP719" s="526"/>
      <c r="AQ719" s="526"/>
      <c r="AR719" s="526"/>
      <c r="AS719" s="526"/>
      <c r="AT719" s="526"/>
      <c r="AU719" s="526"/>
      <c r="AV719" s="526"/>
      <c r="AW719" s="526"/>
      <c r="AX719" s="526"/>
      <c r="AY719" s="526"/>
      <c r="AZ719" s="526"/>
      <c r="BA719" s="526"/>
      <c r="BB719" s="526"/>
      <c r="BC719" s="526"/>
      <c r="BD719" s="526"/>
      <c r="BE719" s="526"/>
      <c r="BF719" s="526"/>
      <c r="BG719" s="526"/>
      <c r="BH719" s="526"/>
      <c r="BI719" s="526"/>
      <c r="BJ719" s="526"/>
      <c r="BK719" s="526"/>
      <c r="BL719" s="526"/>
      <c r="BM719" s="526"/>
      <c r="BN719" s="526"/>
      <c r="BO719" s="526"/>
      <c r="BP719" s="526"/>
      <c r="BQ719" s="526"/>
      <c r="BR719" s="526"/>
      <c r="BS719" s="526"/>
      <c r="BT719" s="526"/>
      <c r="BU719" s="526"/>
    </row>
    <row r="720">
      <c r="A720" s="522"/>
      <c r="B720" s="523"/>
      <c r="C720" s="523"/>
      <c r="D720" s="524"/>
      <c r="E720" s="524"/>
      <c r="F720" s="524"/>
      <c r="G720" s="524"/>
      <c r="H720" s="525"/>
      <c r="I720" s="544"/>
      <c r="J720" s="523"/>
      <c r="K720" s="523"/>
      <c r="L720" s="523"/>
      <c r="M720" s="524"/>
      <c r="N720" s="524"/>
      <c r="O720" s="524"/>
      <c r="P720" s="524"/>
      <c r="Q720" s="524"/>
      <c r="R720" s="524"/>
      <c r="S720" s="524"/>
      <c r="T720" s="524"/>
      <c r="U720" s="523"/>
      <c r="V720" s="524"/>
      <c r="W720" s="523"/>
      <c r="X720" s="526"/>
      <c r="Y720" s="526"/>
      <c r="Z720" s="526"/>
      <c r="AA720" s="526"/>
      <c r="AB720" s="526"/>
      <c r="AC720" s="526"/>
      <c r="AD720" s="526"/>
      <c r="AE720" s="526"/>
      <c r="AF720" s="526"/>
      <c r="AG720" s="526"/>
      <c r="AH720" s="526"/>
      <c r="AI720" s="526"/>
      <c r="AJ720" s="526"/>
      <c r="AK720" s="526"/>
      <c r="AL720" s="526"/>
      <c r="AM720" s="526"/>
      <c r="AN720" s="526"/>
      <c r="AO720" s="526"/>
      <c r="AP720" s="526"/>
      <c r="AQ720" s="526"/>
      <c r="AR720" s="526"/>
      <c r="AS720" s="526"/>
      <c r="AT720" s="526"/>
      <c r="AU720" s="526"/>
      <c r="AV720" s="526"/>
      <c r="AW720" s="526"/>
      <c r="AX720" s="526"/>
      <c r="AY720" s="526"/>
      <c r="AZ720" s="526"/>
      <c r="BA720" s="526"/>
      <c r="BB720" s="526"/>
      <c r="BC720" s="526"/>
      <c r="BD720" s="526"/>
      <c r="BE720" s="526"/>
      <c r="BF720" s="526"/>
      <c r="BG720" s="526"/>
      <c r="BH720" s="526"/>
      <c r="BI720" s="526"/>
      <c r="BJ720" s="526"/>
      <c r="BK720" s="526"/>
      <c r="BL720" s="526"/>
      <c r="BM720" s="526"/>
      <c r="BN720" s="526"/>
      <c r="BO720" s="526"/>
      <c r="BP720" s="526"/>
      <c r="BQ720" s="526"/>
      <c r="BR720" s="526"/>
      <c r="BS720" s="526"/>
      <c r="BT720" s="526"/>
      <c r="BU720" s="526"/>
    </row>
    <row r="721">
      <c r="A721" s="522"/>
      <c r="B721" s="523"/>
      <c r="C721" s="523"/>
      <c r="D721" s="524"/>
      <c r="E721" s="524"/>
      <c r="F721" s="524"/>
      <c r="G721" s="524"/>
      <c r="H721" s="525"/>
      <c r="I721" s="544"/>
      <c r="J721" s="523"/>
      <c r="K721" s="523"/>
      <c r="L721" s="523"/>
      <c r="M721" s="524"/>
      <c r="N721" s="524"/>
      <c r="O721" s="524"/>
      <c r="P721" s="524"/>
      <c r="Q721" s="524"/>
      <c r="R721" s="524"/>
      <c r="S721" s="524"/>
      <c r="T721" s="524"/>
      <c r="U721" s="523"/>
      <c r="V721" s="524"/>
      <c r="W721" s="523"/>
      <c r="X721" s="526"/>
      <c r="Y721" s="526"/>
      <c r="Z721" s="526"/>
      <c r="AA721" s="526"/>
      <c r="AB721" s="526"/>
      <c r="AC721" s="526"/>
      <c r="AD721" s="526"/>
      <c r="AE721" s="526"/>
      <c r="AF721" s="526"/>
      <c r="AG721" s="526"/>
      <c r="AH721" s="526"/>
      <c r="AI721" s="526"/>
      <c r="AJ721" s="526"/>
      <c r="AK721" s="526"/>
      <c r="AL721" s="526"/>
      <c r="AM721" s="526"/>
      <c r="AN721" s="526"/>
      <c r="AO721" s="526"/>
      <c r="AP721" s="526"/>
      <c r="AQ721" s="526"/>
      <c r="AR721" s="526"/>
      <c r="AS721" s="526"/>
      <c r="AT721" s="526"/>
      <c r="AU721" s="526"/>
      <c r="AV721" s="526"/>
      <c r="AW721" s="526"/>
      <c r="AX721" s="526"/>
      <c r="AY721" s="526"/>
      <c r="AZ721" s="526"/>
      <c r="BA721" s="526"/>
      <c r="BB721" s="526"/>
      <c r="BC721" s="526"/>
      <c r="BD721" s="526"/>
      <c r="BE721" s="526"/>
      <c r="BF721" s="526"/>
      <c r="BG721" s="526"/>
      <c r="BH721" s="526"/>
      <c r="BI721" s="526"/>
      <c r="BJ721" s="526"/>
      <c r="BK721" s="526"/>
      <c r="BL721" s="526"/>
      <c r="BM721" s="526"/>
      <c r="BN721" s="526"/>
      <c r="BO721" s="526"/>
      <c r="BP721" s="526"/>
      <c r="BQ721" s="526"/>
      <c r="BR721" s="526"/>
      <c r="BS721" s="526"/>
      <c r="BT721" s="526"/>
      <c r="BU721" s="526"/>
    </row>
    <row r="722">
      <c r="A722" s="522"/>
      <c r="B722" s="523"/>
      <c r="C722" s="523"/>
      <c r="D722" s="524"/>
      <c r="E722" s="524"/>
      <c r="F722" s="524"/>
      <c r="G722" s="524"/>
      <c r="H722" s="525"/>
      <c r="I722" s="544"/>
      <c r="J722" s="523"/>
      <c r="K722" s="523"/>
      <c r="L722" s="523"/>
      <c r="M722" s="524"/>
      <c r="N722" s="524"/>
      <c r="O722" s="524"/>
      <c r="P722" s="524"/>
      <c r="Q722" s="524"/>
      <c r="R722" s="524"/>
      <c r="S722" s="524"/>
      <c r="T722" s="524"/>
      <c r="U722" s="523"/>
      <c r="V722" s="524"/>
      <c r="W722" s="523"/>
      <c r="X722" s="526"/>
      <c r="Y722" s="526"/>
      <c r="Z722" s="526"/>
      <c r="AA722" s="526"/>
      <c r="AB722" s="526"/>
      <c r="AC722" s="526"/>
      <c r="AD722" s="526"/>
      <c r="AE722" s="526"/>
      <c r="AF722" s="526"/>
      <c r="AG722" s="526"/>
      <c r="AH722" s="526"/>
      <c r="AI722" s="526"/>
      <c r="AJ722" s="526"/>
      <c r="AK722" s="526"/>
      <c r="AL722" s="526"/>
      <c r="AM722" s="526"/>
      <c r="AN722" s="526"/>
      <c r="AO722" s="526"/>
      <c r="AP722" s="526"/>
      <c r="AQ722" s="526"/>
      <c r="AR722" s="526"/>
      <c r="AS722" s="526"/>
      <c r="AT722" s="526"/>
      <c r="AU722" s="526"/>
      <c r="AV722" s="526"/>
      <c r="AW722" s="526"/>
      <c r="AX722" s="526"/>
      <c r="AY722" s="526"/>
      <c r="AZ722" s="526"/>
      <c r="BA722" s="526"/>
      <c r="BB722" s="526"/>
      <c r="BC722" s="526"/>
      <c r="BD722" s="526"/>
      <c r="BE722" s="526"/>
      <c r="BF722" s="526"/>
      <c r="BG722" s="526"/>
      <c r="BH722" s="526"/>
      <c r="BI722" s="526"/>
      <c r="BJ722" s="526"/>
      <c r="BK722" s="526"/>
      <c r="BL722" s="526"/>
      <c r="BM722" s="526"/>
      <c r="BN722" s="526"/>
      <c r="BO722" s="526"/>
      <c r="BP722" s="526"/>
      <c r="BQ722" s="526"/>
      <c r="BR722" s="526"/>
      <c r="BS722" s="526"/>
      <c r="BT722" s="526"/>
      <c r="BU722" s="526"/>
    </row>
    <row r="723">
      <c r="A723" s="522"/>
      <c r="B723" s="523"/>
      <c r="C723" s="523"/>
      <c r="D723" s="524"/>
      <c r="E723" s="524"/>
      <c r="F723" s="524"/>
      <c r="G723" s="524"/>
      <c r="H723" s="525"/>
      <c r="I723" s="544"/>
      <c r="J723" s="523"/>
      <c r="K723" s="523"/>
      <c r="L723" s="523"/>
      <c r="M723" s="524"/>
      <c r="N723" s="524"/>
      <c r="O723" s="524"/>
      <c r="P723" s="524"/>
      <c r="Q723" s="524"/>
      <c r="R723" s="524"/>
      <c r="S723" s="524"/>
      <c r="T723" s="524"/>
      <c r="U723" s="523"/>
      <c r="V723" s="524"/>
      <c r="W723" s="523"/>
      <c r="X723" s="526"/>
      <c r="Y723" s="526"/>
      <c r="Z723" s="526"/>
      <c r="AA723" s="526"/>
      <c r="AB723" s="526"/>
      <c r="AC723" s="526"/>
      <c r="AD723" s="526"/>
      <c r="AE723" s="526"/>
      <c r="AF723" s="526"/>
      <c r="AG723" s="526"/>
      <c r="AH723" s="526"/>
      <c r="AI723" s="526"/>
      <c r="AJ723" s="526"/>
      <c r="AK723" s="526"/>
      <c r="AL723" s="526"/>
      <c r="AM723" s="526"/>
      <c r="AN723" s="526"/>
      <c r="AO723" s="526"/>
      <c r="AP723" s="526"/>
      <c r="AQ723" s="526"/>
      <c r="AR723" s="526"/>
      <c r="AS723" s="526"/>
      <c r="AT723" s="526"/>
      <c r="AU723" s="526"/>
      <c r="AV723" s="526"/>
      <c r="AW723" s="526"/>
      <c r="AX723" s="526"/>
      <c r="AY723" s="526"/>
      <c r="AZ723" s="526"/>
      <c r="BA723" s="526"/>
      <c r="BB723" s="526"/>
      <c r="BC723" s="526"/>
      <c r="BD723" s="526"/>
      <c r="BE723" s="526"/>
      <c r="BF723" s="526"/>
      <c r="BG723" s="526"/>
      <c r="BH723" s="526"/>
      <c r="BI723" s="526"/>
      <c r="BJ723" s="526"/>
      <c r="BK723" s="526"/>
      <c r="BL723" s="526"/>
      <c r="BM723" s="526"/>
      <c r="BN723" s="526"/>
      <c r="BO723" s="526"/>
      <c r="BP723" s="526"/>
      <c r="BQ723" s="526"/>
      <c r="BR723" s="526"/>
      <c r="BS723" s="526"/>
      <c r="BT723" s="526"/>
      <c r="BU723" s="526"/>
    </row>
    <row r="724">
      <c r="A724" s="522"/>
      <c r="B724" s="523"/>
      <c r="C724" s="523"/>
      <c r="D724" s="524"/>
      <c r="E724" s="524"/>
      <c r="F724" s="524"/>
      <c r="G724" s="524"/>
      <c r="H724" s="525"/>
      <c r="I724" s="544"/>
      <c r="J724" s="523"/>
      <c r="K724" s="523"/>
      <c r="L724" s="523"/>
      <c r="M724" s="524"/>
      <c r="N724" s="524"/>
      <c r="O724" s="524"/>
      <c r="P724" s="524"/>
      <c r="Q724" s="524"/>
      <c r="R724" s="524"/>
      <c r="S724" s="524"/>
      <c r="T724" s="524"/>
      <c r="U724" s="523"/>
      <c r="V724" s="524"/>
      <c r="W724" s="523"/>
      <c r="X724" s="526"/>
      <c r="Y724" s="526"/>
      <c r="Z724" s="526"/>
      <c r="AA724" s="526"/>
      <c r="AB724" s="526"/>
      <c r="AC724" s="526"/>
      <c r="AD724" s="526"/>
      <c r="AE724" s="526"/>
      <c r="AF724" s="526"/>
      <c r="AG724" s="526"/>
      <c r="AH724" s="526"/>
      <c r="AI724" s="526"/>
      <c r="AJ724" s="526"/>
      <c r="AK724" s="526"/>
      <c r="AL724" s="526"/>
      <c r="AM724" s="526"/>
      <c r="AN724" s="526"/>
      <c r="AO724" s="526"/>
      <c r="AP724" s="526"/>
      <c r="AQ724" s="526"/>
      <c r="AR724" s="526"/>
      <c r="AS724" s="526"/>
      <c r="AT724" s="526"/>
      <c r="AU724" s="526"/>
      <c r="AV724" s="526"/>
      <c r="AW724" s="526"/>
      <c r="AX724" s="526"/>
      <c r="AY724" s="526"/>
      <c r="AZ724" s="526"/>
      <c r="BA724" s="526"/>
      <c r="BB724" s="526"/>
      <c r="BC724" s="526"/>
      <c r="BD724" s="526"/>
      <c r="BE724" s="526"/>
      <c r="BF724" s="526"/>
      <c r="BG724" s="526"/>
      <c r="BH724" s="526"/>
      <c r="BI724" s="526"/>
      <c r="BJ724" s="526"/>
      <c r="BK724" s="526"/>
      <c r="BL724" s="526"/>
      <c r="BM724" s="526"/>
      <c r="BN724" s="526"/>
      <c r="BO724" s="526"/>
      <c r="BP724" s="526"/>
      <c r="BQ724" s="526"/>
      <c r="BR724" s="526"/>
      <c r="BS724" s="526"/>
      <c r="BT724" s="526"/>
      <c r="BU724" s="526"/>
    </row>
    <row r="725">
      <c r="A725" s="522"/>
      <c r="B725" s="523"/>
      <c r="C725" s="523"/>
      <c r="D725" s="524"/>
      <c r="E725" s="524"/>
      <c r="F725" s="524"/>
      <c r="G725" s="524"/>
      <c r="H725" s="525"/>
      <c r="I725" s="544"/>
      <c r="J725" s="523"/>
      <c r="K725" s="523"/>
      <c r="L725" s="523"/>
      <c r="M725" s="524"/>
      <c r="N725" s="524"/>
      <c r="O725" s="524"/>
      <c r="P725" s="524"/>
      <c r="Q725" s="524"/>
      <c r="R725" s="524"/>
      <c r="S725" s="524"/>
      <c r="T725" s="524"/>
      <c r="U725" s="523"/>
      <c r="V725" s="524"/>
      <c r="W725" s="523"/>
      <c r="X725" s="526"/>
      <c r="Y725" s="526"/>
      <c r="Z725" s="526"/>
      <c r="AA725" s="526"/>
      <c r="AB725" s="526"/>
      <c r="AC725" s="526"/>
      <c r="AD725" s="526"/>
      <c r="AE725" s="526"/>
      <c r="AF725" s="526"/>
      <c r="AG725" s="526"/>
      <c r="AH725" s="526"/>
      <c r="AI725" s="526"/>
      <c r="AJ725" s="526"/>
      <c r="AK725" s="526"/>
      <c r="AL725" s="526"/>
      <c r="AM725" s="526"/>
      <c r="AN725" s="526"/>
      <c r="AO725" s="526"/>
      <c r="AP725" s="526"/>
      <c r="AQ725" s="526"/>
      <c r="AR725" s="526"/>
      <c r="AS725" s="526"/>
      <c r="AT725" s="526"/>
      <c r="AU725" s="526"/>
      <c r="AV725" s="526"/>
      <c r="AW725" s="526"/>
      <c r="AX725" s="526"/>
      <c r="AY725" s="526"/>
      <c r="AZ725" s="526"/>
      <c r="BA725" s="526"/>
      <c r="BB725" s="526"/>
      <c r="BC725" s="526"/>
      <c r="BD725" s="526"/>
      <c r="BE725" s="526"/>
      <c r="BF725" s="526"/>
      <c r="BG725" s="526"/>
      <c r="BH725" s="526"/>
      <c r="BI725" s="526"/>
      <c r="BJ725" s="526"/>
      <c r="BK725" s="526"/>
      <c r="BL725" s="526"/>
      <c r="BM725" s="526"/>
      <c r="BN725" s="526"/>
      <c r="BO725" s="526"/>
      <c r="BP725" s="526"/>
      <c r="BQ725" s="526"/>
      <c r="BR725" s="526"/>
      <c r="BS725" s="526"/>
      <c r="BT725" s="526"/>
      <c r="BU725" s="526"/>
    </row>
    <row r="726">
      <c r="A726" s="522"/>
      <c r="B726" s="523"/>
      <c r="C726" s="523"/>
      <c r="D726" s="524"/>
      <c r="E726" s="524"/>
      <c r="F726" s="524"/>
      <c r="G726" s="524"/>
      <c r="H726" s="525"/>
      <c r="I726" s="544"/>
      <c r="J726" s="523"/>
      <c r="K726" s="523"/>
      <c r="L726" s="523"/>
      <c r="M726" s="524"/>
      <c r="N726" s="524"/>
      <c r="O726" s="524"/>
      <c r="P726" s="524"/>
      <c r="Q726" s="524"/>
      <c r="R726" s="524"/>
      <c r="S726" s="524"/>
      <c r="T726" s="524"/>
      <c r="U726" s="523"/>
      <c r="V726" s="524"/>
      <c r="W726" s="523"/>
      <c r="X726" s="526"/>
      <c r="Y726" s="526"/>
      <c r="Z726" s="526"/>
      <c r="AA726" s="526"/>
      <c r="AB726" s="526"/>
      <c r="AC726" s="526"/>
      <c r="AD726" s="526"/>
      <c r="AE726" s="526"/>
      <c r="AF726" s="526"/>
      <c r="AG726" s="526"/>
      <c r="AH726" s="526"/>
      <c r="AI726" s="526"/>
      <c r="AJ726" s="526"/>
      <c r="AK726" s="526"/>
      <c r="AL726" s="526"/>
      <c r="AM726" s="526"/>
      <c r="AN726" s="526"/>
      <c r="AO726" s="526"/>
      <c r="AP726" s="526"/>
      <c r="AQ726" s="526"/>
      <c r="AR726" s="526"/>
      <c r="AS726" s="526"/>
      <c r="AT726" s="526"/>
      <c r="AU726" s="526"/>
      <c r="AV726" s="526"/>
      <c r="AW726" s="526"/>
      <c r="AX726" s="526"/>
      <c r="AY726" s="526"/>
      <c r="AZ726" s="526"/>
      <c r="BA726" s="526"/>
      <c r="BB726" s="526"/>
      <c r="BC726" s="526"/>
      <c r="BD726" s="526"/>
      <c r="BE726" s="526"/>
      <c r="BF726" s="526"/>
      <c r="BG726" s="526"/>
      <c r="BH726" s="526"/>
      <c r="BI726" s="526"/>
      <c r="BJ726" s="526"/>
      <c r="BK726" s="526"/>
      <c r="BL726" s="526"/>
      <c r="BM726" s="526"/>
      <c r="BN726" s="526"/>
      <c r="BO726" s="526"/>
      <c r="BP726" s="526"/>
      <c r="BQ726" s="526"/>
      <c r="BR726" s="526"/>
      <c r="BS726" s="526"/>
      <c r="BT726" s="526"/>
      <c r="BU726" s="526"/>
    </row>
    <row r="727">
      <c r="A727" s="522"/>
      <c r="B727" s="523"/>
      <c r="C727" s="523"/>
      <c r="D727" s="524"/>
      <c r="E727" s="524"/>
      <c r="F727" s="524"/>
      <c r="G727" s="524"/>
      <c r="H727" s="525"/>
      <c r="I727" s="544"/>
      <c r="J727" s="523"/>
      <c r="K727" s="523"/>
      <c r="L727" s="523"/>
      <c r="M727" s="524"/>
      <c r="N727" s="524"/>
      <c r="O727" s="524"/>
      <c r="P727" s="524"/>
      <c r="Q727" s="524"/>
      <c r="R727" s="524"/>
      <c r="S727" s="524"/>
      <c r="T727" s="524"/>
      <c r="U727" s="523"/>
      <c r="V727" s="524"/>
      <c r="W727" s="523"/>
      <c r="X727" s="526"/>
      <c r="Y727" s="526"/>
      <c r="Z727" s="526"/>
      <c r="AA727" s="526"/>
      <c r="AB727" s="526"/>
      <c r="AC727" s="526"/>
      <c r="AD727" s="526"/>
      <c r="AE727" s="526"/>
      <c r="AF727" s="526"/>
      <c r="AG727" s="526"/>
      <c r="AH727" s="526"/>
      <c r="AI727" s="526"/>
      <c r="AJ727" s="526"/>
      <c r="AK727" s="526"/>
      <c r="AL727" s="526"/>
      <c r="AM727" s="526"/>
      <c r="AN727" s="526"/>
      <c r="AO727" s="526"/>
      <c r="AP727" s="526"/>
      <c r="AQ727" s="526"/>
      <c r="AR727" s="526"/>
      <c r="AS727" s="526"/>
      <c r="AT727" s="526"/>
      <c r="AU727" s="526"/>
      <c r="AV727" s="526"/>
      <c r="AW727" s="526"/>
      <c r="AX727" s="526"/>
      <c r="AY727" s="526"/>
      <c r="AZ727" s="526"/>
      <c r="BA727" s="526"/>
      <c r="BB727" s="526"/>
      <c r="BC727" s="526"/>
      <c r="BD727" s="526"/>
      <c r="BE727" s="526"/>
      <c r="BF727" s="526"/>
      <c r="BG727" s="526"/>
      <c r="BH727" s="526"/>
      <c r="BI727" s="526"/>
      <c r="BJ727" s="526"/>
      <c r="BK727" s="526"/>
      <c r="BL727" s="526"/>
      <c r="BM727" s="526"/>
      <c r="BN727" s="526"/>
      <c r="BO727" s="526"/>
      <c r="BP727" s="526"/>
      <c r="BQ727" s="526"/>
      <c r="BR727" s="526"/>
      <c r="BS727" s="526"/>
      <c r="BT727" s="526"/>
      <c r="BU727" s="526"/>
    </row>
    <row r="728">
      <c r="A728" s="522"/>
      <c r="B728" s="523"/>
      <c r="C728" s="523"/>
      <c r="D728" s="524"/>
      <c r="E728" s="524"/>
      <c r="F728" s="524"/>
      <c r="G728" s="524"/>
      <c r="H728" s="525"/>
      <c r="I728" s="544"/>
      <c r="J728" s="523"/>
      <c r="K728" s="523"/>
      <c r="L728" s="523"/>
      <c r="M728" s="524"/>
      <c r="N728" s="524"/>
      <c r="O728" s="524"/>
      <c r="P728" s="524"/>
      <c r="Q728" s="524"/>
      <c r="R728" s="524"/>
      <c r="S728" s="524"/>
      <c r="T728" s="524"/>
      <c r="U728" s="523"/>
      <c r="V728" s="524"/>
      <c r="W728" s="523"/>
      <c r="X728" s="526"/>
      <c r="Y728" s="526"/>
      <c r="Z728" s="526"/>
      <c r="AA728" s="526"/>
      <c r="AB728" s="526"/>
      <c r="AC728" s="526"/>
      <c r="AD728" s="526"/>
      <c r="AE728" s="526"/>
      <c r="AF728" s="526"/>
      <c r="AG728" s="526"/>
      <c r="AH728" s="526"/>
      <c r="AI728" s="526"/>
      <c r="AJ728" s="526"/>
      <c r="AK728" s="526"/>
      <c r="AL728" s="526"/>
      <c r="AM728" s="526"/>
      <c r="AN728" s="526"/>
      <c r="AO728" s="526"/>
      <c r="AP728" s="526"/>
      <c r="AQ728" s="526"/>
      <c r="AR728" s="526"/>
      <c r="AS728" s="526"/>
      <c r="AT728" s="526"/>
      <c r="AU728" s="526"/>
      <c r="AV728" s="526"/>
      <c r="AW728" s="526"/>
      <c r="AX728" s="526"/>
      <c r="AY728" s="526"/>
      <c r="AZ728" s="526"/>
      <c r="BA728" s="526"/>
      <c r="BB728" s="526"/>
      <c r="BC728" s="526"/>
      <c r="BD728" s="526"/>
      <c r="BE728" s="526"/>
      <c r="BF728" s="526"/>
      <c r="BG728" s="526"/>
      <c r="BH728" s="526"/>
      <c r="BI728" s="526"/>
      <c r="BJ728" s="526"/>
      <c r="BK728" s="526"/>
      <c r="BL728" s="526"/>
      <c r="BM728" s="526"/>
      <c r="BN728" s="526"/>
      <c r="BO728" s="526"/>
      <c r="BP728" s="526"/>
      <c r="BQ728" s="526"/>
      <c r="BR728" s="526"/>
      <c r="BS728" s="526"/>
      <c r="BT728" s="526"/>
      <c r="BU728" s="526"/>
    </row>
    <row r="729">
      <c r="A729" s="522"/>
      <c r="B729" s="523"/>
      <c r="C729" s="523"/>
      <c r="D729" s="524"/>
      <c r="E729" s="524"/>
      <c r="F729" s="524"/>
      <c r="G729" s="524"/>
      <c r="H729" s="525"/>
      <c r="I729" s="544"/>
      <c r="J729" s="523"/>
      <c r="K729" s="523"/>
      <c r="L729" s="523"/>
      <c r="M729" s="524"/>
      <c r="N729" s="524"/>
      <c r="O729" s="524"/>
      <c r="P729" s="524"/>
      <c r="Q729" s="524"/>
      <c r="R729" s="524"/>
      <c r="S729" s="524"/>
      <c r="T729" s="524"/>
      <c r="U729" s="523"/>
      <c r="V729" s="524"/>
      <c r="W729" s="523"/>
      <c r="X729" s="526"/>
      <c r="Y729" s="526"/>
      <c r="Z729" s="526"/>
      <c r="AA729" s="526"/>
      <c r="AB729" s="526"/>
      <c r="AC729" s="526"/>
      <c r="AD729" s="526"/>
      <c r="AE729" s="526"/>
      <c r="AF729" s="526"/>
      <c r="AG729" s="526"/>
      <c r="AH729" s="526"/>
      <c r="AI729" s="526"/>
      <c r="AJ729" s="526"/>
      <c r="AK729" s="526"/>
      <c r="AL729" s="526"/>
      <c r="AM729" s="526"/>
      <c r="AN729" s="526"/>
      <c r="AO729" s="526"/>
      <c r="AP729" s="526"/>
      <c r="AQ729" s="526"/>
      <c r="AR729" s="526"/>
      <c r="AS729" s="526"/>
      <c r="AT729" s="526"/>
      <c r="AU729" s="526"/>
      <c r="AV729" s="526"/>
      <c r="AW729" s="526"/>
      <c r="AX729" s="526"/>
      <c r="AY729" s="526"/>
      <c r="AZ729" s="526"/>
      <c r="BA729" s="526"/>
      <c r="BB729" s="526"/>
      <c r="BC729" s="526"/>
      <c r="BD729" s="526"/>
      <c r="BE729" s="526"/>
      <c r="BF729" s="526"/>
      <c r="BG729" s="526"/>
      <c r="BH729" s="526"/>
      <c r="BI729" s="526"/>
      <c r="BJ729" s="526"/>
      <c r="BK729" s="526"/>
      <c r="BL729" s="526"/>
      <c r="BM729" s="526"/>
      <c r="BN729" s="526"/>
      <c r="BO729" s="526"/>
      <c r="BP729" s="526"/>
      <c r="BQ729" s="526"/>
      <c r="BR729" s="526"/>
      <c r="BS729" s="526"/>
      <c r="BT729" s="526"/>
      <c r="BU729" s="526"/>
    </row>
    <row r="730">
      <c r="A730" s="522"/>
      <c r="B730" s="523"/>
      <c r="C730" s="523"/>
      <c r="D730" s="524"/>
      <c r="E730" s="524"/>
      <c r="F730" s="524"/>
      <c r="G730" s="524"/>
      <c r="H730" s="525"/>
      <c r="I730" s="544"/>
      <c r="J730" s="523"/>
      <c r="K730" s="523"/>
      <c r="L730" s="523"/>
      <c r="M730" s="524"/>
      <c r="N730" s="524"/>
      <c r="O730" s="524"/>
      <c r="P730" s="524"/>
      <c r="Q730" s="524"/>
      <c r="R730" s="524"/>
      <c r="S730" s="524"/>
      <c r="T730" s="524"/>
      <c r="U730" s="523"/>
      <c r="V730" s="524"/>
      <c r="W730" s="523"/>
      <c r="X730" s="526"/>
      <c r="Y730" s="526"/>
      <c r="Z730" s="526"/>
      <c r="AA730" s="526"/>
      <c r="AB730" s="526"/>
      <c r="AC730" s="526"/>
      <c r="AD730" s="526"/>
      <c r="AE730" s="526"/>
      <c r="AF730" s="526"/>
      <c r="AG730" s="526"/>
      <c r="AH730" s="526"/>
      <c r="AI730" s="526"/>
      <c r="AJ730" s="526"/>
      <c r="AK730" s="526"/>
      <c r="AL730" s="526"/>
      <c r="AM730" s="526"/>
      <c r="AN730" s="526"/>
      <c r="AO730" s="526"/>
      <c r="AP730" s="526"/>
      <c r="AQ730" s="526"/>
      <c r="AR730" s="526"/>
      <c r="AS730" s="526"/>
      <c r="AT730" s="526"/>
      <c r="AU730" s="526"/>
      <c r="AV730" s="526"/>
      <c r="AW730" s="526"/>
      <c r="AX730" s="526"/>
      <c r="AY730" s="526"/>
      <c r="AZ730" s="526"/>
      <c r="BA730" s="526"/>
      <c r="BB730" s="526"/>
      <c r="BC730" s="526"/>
      <c r="BD730" s="526"/>
      <c r="BE730" s="526"/>
      <c r="BF730" s="526"/>
      <c r="BG730" s="526"/>
      <c r="BH730" s="526"/>
      <c r="BI730" s="526"/>
      <c r="BJ730" s="526"/>
      <c r="BK730" s="526"/>
      <c r="BL730" s="526"/>
      <c r="BM730" s="526"/>
      <c r="BN730" s="526"/>
      <c r="BO730" s="526"/>
      <c r="BP730" s="526"/>
      <c r="BQ730" s="526"/>
      <c r="BR730" s="526"/>
      <c r="BS730" s="526"/>
      <c r="BT730" s="526"/>
      <c r="BU730" s="526"/>
    </row>
    <row r="731">
      <c r="A731" s="522"/>
      <c r="B731" s="523"/>
      <c r="C731" s="523"/>
      <c r="D731" s="524"/>
      <c r="E731" s="524"/>
      <c r="F731" s="524"/>
      <c r="G731" s="524"/>
      <c r="H731" s="525"/>
      <c r="I731" s="544"/>
      <c r="J731" s="523"/>
      <c r="K731" s="523"/>
      <c r="L731" s="523"/>
      <c r="M731" s="524"/>
      <c r="N731" s="524"/>
      <c r="O731" s="524"/>
      <c r="P731" s="524"/>
      <c r="Q731" s="524"/>
      <c r="R731" s="524"/>
      <c r="S731" s="524"/>
      <c r="T731" s="524"/>
      <c r="U731" s="523"/>
      <c r="V731" s="524"/>
      <c r="W731" s="523"/>
      <c r="X731" s="526"/>
      <c r="Y731" s="526"/>
      <c r="Z731" s="526"/>
      <c r="AA731" s="526"/>
      <c r="AB731" s="526"/>
      <c r="AC731" s="526"/>
      <c r="AD731" s="526"/>
      <c r="AE731" s="526"/>
      <c r="AF731" s="526"/>
      <c r="AG731" s="526"/>
      <c r="AH731" s="526"/>
      <c r="AI731" s="526"/>
      <c r="AJ731" s="526"/>
      <c r="AK731" s="526"/>
      <c r="AL731" s="526"/>
      <c r="AM731" s="526"/>
      <c r="AN731" s="526"/>
      <c r="AO731" s="526"/>
      <c r="AP731" s="526"/>
      <c r="AQ731" s="526"/>
      <c r="AR731" s="526"/>
      <c r="AS731" s="526"/>
      <c r="AT731" s="526"/>
      <c r="AU731" s="526"/>
      <c r="AV731" s="526"/>
      <c r="AW731" s="526"/>
      <c r="AX731" s="526"/>
      <c r="AY731" s="526"/>
      <c r="AZ731" s="526"/>
      <c r="BA731" s="526"/>
      <c r="BB731" s="526"/>
      <c r="BC731" s="526"/>
      <c r="BD731" s="526"/>
      <c r="BE731" s="526"/>
      <c r="BF731" s="526"/>
      <c r="BG731" s="526"/>
      <c r="BH731" s="526"/>
      <c r="BI731" s="526"/>
      <c r="BJ731" s="526"/>
      <c r="BK731" s="526"/>
      <c r="BL731" s="526"/>
      <c r="BM731" s="526"/>
      <c r="BN731" s="526"/>
      <c r="BO731" s="526"/>
      <c r="BP731" s="526"/>
      <c r="BQ731" s="526"/>
      <c r="BR731" s="526"/>
      <c r="BS731" s="526"/>
      <c r="BT731" s="526"/>
      <c r="BU731" s="526"/>
    </row>
    <row r="732">
      <c r="A732" s="522"/>
      <c r="B732" s="523"/>
      <c r="C732" s="523"/>
      <c r="D732" s="524"/>
      <c r="E732" s="524"/>
      <c r="F732" s="524"/>
      <c r="G732" s="524"/>
      <c r="H732" s="525"/>
      <c r="I732" s="544"/>
      <c r="J732" s="523"/>
      <c r="K732" s="523"/>
      <c r="L732" s="523"/>
      <c r="M732" s="524"/>
      <c r="N732" s="524"/>
      <c r="O732" s="524"/>
      <c r="P732" s="524"/>
      <c r="Q732" s="524"/>
      <c r="R732" s="524"/>
      <c r="S732" s="524"/>
      <c r="T732" s="524"/>
      <c r="U732" s="523"/>
      <c r="V732" s="524"/>
      <c r="W732" s="523"/>
      <c r="X732" s="526"/>
      <c r="Y732" s="526"/>
      <c r="Z732" s="526"/>
      <c r="AA732" s="526"/>
      <c r="AB732" s="526"/>
      <c r="AC732" s="526"/>
      <c r="AD732" s="526"/>
      <c r="AE732" s="526"/>
      <c r="AF732" s="526"/>
      <c r="AG732" s="526"/>
      <c r="AH732" s="526"/>
      <c r="AI732" s="526"/>
      <c r="AJ732" s="526"/>
      <c r="AK732" s="526"/>
      <c r="AL732" s="526"/>
      <c r="AM732" s="526"/>
      <c r="AN732" s="526"/>
      <c r="AO732" s="526"/>
      <c r="AP732" s="526"/>
      <c r="AQ732" s="526"/>
      <c r="AR732" s="526"/>
      <c r="AS732" s="526"/>
      <c r="AT732" s="526"/>
      <c r="AU732" s="526"/>
      <c r="AV732" s="526"/>
      <c r="AW732" s="526"/>
      <c r="AX732" s="526"/>
      <c r="AY732" s="526"/>
      <c r="AZ732" s="526"/>
      <c r="BA732" s="526"/>
      <c r="BB732" s="526"/>
      <c r="BC732" s="526"/>
      <c r="BD732" s="526"/>
      <c r="BE732" s="526"/>
      <c r="BF732" s="526"/>
      <c r="BG732" s="526"/>
      <c r="BH732" s="526"/>
      <c r="BI732" s="526"/>
      <c r="BJ732" s="526"/>
      <c r="BK732" s="526"/>
      <c r="BL732" s="526"/>
      <c r="BM732" s="526"/>
      <c r="BN732" s="526"/>
      <c r="BO732" s="526"/>
      <c r="BP732" s="526"/>
      <c r="BQ732" s="526"/>
      <c r="BR732" s="526"/>
      <c r="BS732" s="526"/>
      <c r="BT732" s="526"/>
      <c r="BU732" s="526"/>
    </row>
    <row r="733">
      <c r="A733" s="522"/>
      <c r="B733" s="523"/>
      <c r="C733" s="523"/>
      <c r="D733" s="524"/>
      <c r="E733" s="524"/>
      <c r="F733" s="524"/>
      <c r="G733" s="524"/>
      <c r="H733" s="525"/>
      <c r="I733" s="544"/>
      <c r="J733" s="523"/>
      <c r="K733" s="523"/>
      <c r="L733" s="523"/>
      <c r="M733" s="524"/>
      <c r="N733" s="524"/>
      <c r="O733" s="524"/>
      <c r="P733" s="524"/>
      <c r="Q733" s="524"/>
      <c r="R733" s="524"/>
      <c r="S733" s="524"/>
      <c r="T733" s="524"/>
      <c r="U733" s="523"/>
      <c r="V733" s="524"/>
      <c r="W733" s="523"/>
      <c r="X733" s="526"/>
      <c r="Y733" s="526"/>
      <c r="Z733" s="526"/>
      <c r="AA733" s="526"/>
      <c r="AB733" s="526"/>
      <c r="AC733" s="526"/>
      <c r="AD733" s="526"/>
      <c r="AE733" s="526"/>
      <c r="AF733" s="526"/>
      <c r="AG733" s="526"/>
      <c r="AH733" s="526"/>
      <c r="AI733" s="526"/>
      <c r="AJ733" s="526"/>
      <c r="AK733" s="526"/>
      <c r="AL733" s="526"/>
      <c r="AM733" s="526"/>
      <c r="AN733" s="526"/>
      <c r="AO733" s="526"/>
      <c r="AP733" s="526"/>
      <c r="AQ733" s="526"/>
      <c r="AR733" s="526"/>
      <c r="AS733" s="526"/>
      <c r="AT733" s="526"/>
      <c r="AU733" s="526"/>
      <c r="AV733" s="526"/>
      <c r="AW733" s="526"/>
      <c r="AX733" s="526"/>
      <c r="AY733" s="526"/>
      <c r="AZ733" s="526"/>
      <c r="BA733" s="526"/>
      <c r="BB733" s="526"/>
      <c r="BC733" s="526"/>
      <c r="BD733" s="526"/>
      <c r="BE733" s="526"/>
      <c r="BF733" s="526"/>
      <c r="BG733" s="526"/>
      <c r="BH733" s="526"/>
      <c r="BI733" s="526"/>
      <c r="BJ733" s="526"/>
      <c r="BK733" s="526"/>
      <c r="BL733" s="526"/>
      <c r="BM733" s="526"/>
      <c r="BN733" s="526"/>
      <c r="BO733" s="526"/>
      <c r="BP733" s="526"/>
      <c r="BQ733" s="526"/>
      <c r="BR733" s="526"/>
      <c r="BS733" s="526"/>
      <c r="BT733" s="526"/>
      <c r="BU733" s="526"/>
    </row>
    <row r="734">
      <c r="A734" s="522"/>
      <c r="B734" s="523"/>
      <c r="C734" s="523"/>
      <c r="D734" s="524"/>
      <c r="E734" s="524"/>
      <c r="F734" s="524"/>
      <c r="G734" s="524"/>
      <c r="H734" s="525"/>
      <c r="I734" s="544"/>
      <c r="J734" s="523"/>
      <c r="K734" s="523"/>
      <c r="L734" s="523"/>
      <c r="M734" s="524"/>
      <c r="N734" s="524"/>
      <c r="O734" s="524"/>
      <c r="P734" s="524"/>
      <c r="Q734" s="524"/>
      <c r="R734" s="524"/>
      <c r="S734" s="524"/>
      <c r="T734" s="524"/>
      <c r="U734" s="523"/>
      <c r="V734" s="524"/>
      <c r="W734" s="523"/>
      <c r="X734" s="526"/>
      <c r="Y734" s="526"/>
      <c r="Z734" s="526"/>
      <c r="AA734" s="526"/>
      <c r="AB734" s="526"/>
      <c r="AC734" s="526"/>
      <c r="AD734" s="526"/>
      <c r="AE734" s="526"/>
      <c r="AF734" s="526"/>
      <c r="AG734" s="526"/>
      <c r="AH734" s="526"/>
      <c r="AI734" s="526"/>
      <c r="AJ734" s="526"/>
      <c r="AK734" s="526"/>
      <c r="AL734" s="526"/>
      <c r="AM734" s="526"/>
      <c r="AN734" s="526"/>
      <c r="AO734" s="526"/>
      <c r="AP734" s="526"/>
      <c r="AQ734" s="526"/>
      <c r="AR734" s="526"/>
      <c r="AS734" s="526"/>
      <c r="AT734" s="526"/>
      <c r="AU734" s="526"/>
      <c r="AV734" s="526"/>
      <c r="AW734" s="526"/>
      <c r="AX734" s="526"/>
      <c r="AY734" s="526"/>
      <c r="AZ734" s="526"/>
      <c r="BA734" s="526"/>
      <c r="BB734" s="526"/>
      <c r="BC734" s="526"/>
      <c r="BD734" s="526"/>
      <c r="BE734" s="526"/>
      <c r="BF734" s="526"/>
      <c r="BG734" s="526"/>
      <c r="BH734" s="526"/>
      <c r="BI734" s="526"/>
      <c r="BJ734" s="526"/>
      <c r="BK734" s="526"/>
      <c r="BL734" s="526"/>
      <c r="BM734" s="526"/>
      <c r="BN734" s="526"/>
      <c r="BO734" s="526"/>
      <c r="BP734" s="526"/>
      <c r="BQ734" s="526"/>
      <c r="BR734" s="526"/>
      <c r="BS734" s="526"/>
      <c r="BT734" s="526"/>
      <c r="BU734" s="526"/>
    </row>
    <row r="735">
      <c r="A735" s="522"/>
      <c r="B735" s="523"/>
      <c r="C735" s="523"/>
      <c r="D735" s="524"/>
      <c r="E735" s="524"/>
      <c r="F735" s="524"/>
      <c r="G735" s="524"/>
      <c r="H735" s="525"/>
      <c r="I735" s="544"/>
      <c r="J735" s="523"/>
      <c r="K735" s="523"/>
      <c r="L735" s="523"/>
      <c r="M735" s="524"/>
      <c r="N735" s="524"/>
      <c r="O735" s="524"/>
      <c r="P735" s="524"/>
      <c r="Q735" s="524"/>
      <c r="R735" s="524"/>
      <c r="S735" s="524"/>
      <c r="T735" s="524"/>
      <c r="U735" s="523"/>
      <c r="V735" s="524"/>
      <c r="W735" s="523"/>
      <c r="X735" s="526"/>
      <c r="Y735" s="526"/>
      <c r="Z735" s="526"/>
      <c r="AA735" s="526"/>
      <c r="AB735" s="526"/>
      <c r="AC735" s="526"/>
      <c r="AD735" s="526"/>
      <c r="AE735" s="526"/>
      <c r="AF735" s="526"/>
      <c r="AG735" s="526"/>
      <c r="AH735" s="526"/>
      <c r="AI735" s="526"/>
      <c r="AJ735" s="526"/>
      <c r="AK735" s="526"/>
      <c r="AL735" s="526"/>
      <c r="AM735" s="526"/>
      <c r="AN735" s="526"/>
      <c r="AO735" s="526"/>
      <c r="AP735" s="526"/>
      <c r="AQ735" s="526"/>
      <c r="AR735" s="526"/>
      <c r="AS735" s="526"/>
      <c r="AT735" s="526"/>
      <c r="AU735" s="526"/>
      <c r="AV735" s="526"/>
      <c r="AW735" s="526"/>
      <c r="AX735" s="526"/>
      <c r="AY735" s="526"/>
      <c r="AZ735" s="526"/>
      <c r="BA735" s="526"/>
      <c r="BB735" s="526"/>
      <c r="BC735" s="526"/>
      <c r="BD735" s="526"/>
      <c r="BE735" s="526"/>
      <c r="BF735" s="526"/>
      <c r="BG735" s="526"/>
      <c r="BH735" s="526"/>
      <c r="BI735" s="526"/>
      <c r="BJ735" s="526"/>
      <c r="BK735" s="526"/>
      <c r="BL735" s="526"/>
      <c r="BM735" s="526"/>
      <c r="BN735" s="526"/>
      <c r="BO735" s="526"/>
      <c r="BP735" s="526"/>
      <c r="BQ735" s="526"/>
      <c r="BR735" s="526"/>
      <c r="BS735" s="526"/>
      <c r="BT735" s="526"/>
      <c r="BU735" s="526"/>
    </row>
    <row r="736">
      <c r="A736" s="522"/>
      <c r="B736" s="523"/>
      <c r="C736" s="523"/>
      <c r="D736" s="524"/>
      <c r="E736" s="524"/>
      <c r="F736" s="524"/>
      <c r="G736" s="524"/>
      <c r="H736" s="525"/>
      <c r="I736" s="544"/>
      <c r="J736" s="523"/>
      <c r="K736" s="523"/>
      <c r="L736" s="523"/>
      <c r="M736" s="524"/>
      <c r="N736" s="524"/>
      <c r="O736" s="524"/>
      <c r="P736" s="524"/>
      <c r="Q736" s="524"/>
      <c r="R736" s="524"/>
      <c r="S736" s="524"/>
      <c r="T736" s="524"/>
      <c r="U736" s="523"/>
      <c r="V736" s="524"/>
      <c r="W736" s="523"/>
      <c r="X736" s="526"/>
      <c r="Y736" s="526"/>
      <c r="Z736" s="526"/>
      <c r="AA736" s="526"/>
      <c r="AB736" s="526"/>
      <c r="AC736" s="526"/>
      <c r="AD736" s="526"/>
      <c r="AE736" s="526"/>
      <c r="AF736" s="526"/>
      <c r="AG736" s="526"/>
      <c r="AH736" s="526"/>
      <c r="AI736" s="526"/>
      <c r="AJ736" s="526"/>
      <c r="AK736" s="526"/>
      <c r="AL736" s="526"/>
      <c r="AM736" s="526"/>
      <c r="AN736" s="526"/>
      <c r="AO736" s="526"/>
      <c r="AP736" s="526"/>
      <c r="AQ736" s="526"/>
      <c r="AR736" s="526"/>
      <c r="AS736" s="526"/>
      <c r="AT736" s="526"/>
      <c r="AU736" s="526"/>
      <c r="AV736" s="526"/>
      <c r="AW736" s="526"/>
      <c r="AX736" s="526"/>
      <c r="AY736" s="526"/>
      <c r="AZ736" s="526"/>
      <c r="BA736" s="526"/>
      <c r="BB736" s="526"/>
      <c r="BC736" s="526"/>
      <c r="BD736" s="526"/>
      <c r="BE736" s="526"/>
      <c r="BF736" s="526"/>
      <c r="BG736" s="526"/>
      <c r="BH736" s="526"/>
      <c r="BI736" s="526"/>
      <c r="BJ736" s="526"/>
      <c r="BK736" s="526"/>
      <c r="BL736" s="526"/>
      <c r="BM736" s="526"/>
      <c r="BN736" s="526"/>
      <c r="BO736" s="526"/>
      <c r="BP736" s="526"/>
      <c r="BQ736" s="526"/>
      <c r="BR736" s="526"/>
      <c r="BS736" s="526"/>
      <c r="BT736" s="526"/>
      <c r="BU736" s="526"/>
    </row>
    <row r="737">
      <c r="A737" s="522"/>
      <c r="B737" s="523"/>
      <c r="C737" s="523"/>
      <c r="D737" s="524"/>
      <c r="E737" s="524"/>
      <c r="F737" s="524"/>
      <c r="G737" s="524"/>
      <c r="H737" s="525"/>
      <c r="I737" s="544"/>
      <c r="J737" s="523"/>
      <c r="K737" s="523"/>
      <c r="L737" s="523"/>
      <c r="M737" s="524"/>
      <c r="N737" s="524"/>
      <c r="O737" s="524"/>
      <c r="P737" s="524"/>
      <c r="Q737" s="524"/>
      <c r="R737" s="524"/>
      <c r="S737" s="524"/>
      <c r="T737" s="524"/>
      <c r="U737" s="523"/>
      <c r="V737" s="524"/>
      <c r="W737" s="523"/>
      <c r="X737" s="526"/>
      <c r="Y737" s="526"/>
      <c r="Z737" s="526"/>
      <c r="AA737" s="526"/>
      <c r="AB737" s="526"/>
      <c r="AC737" s="526"/>
      <c r="AD737" s="526"/>
      <c r="AE737" s="526"/>
      <c r="AF737" s="526"/>
      <c r="AG737" s="526"/>
      <c r="AH737" s="526"/>
      <c r="AI737" s="526"/>
      <c r="AJ737" s="526"/>
      <c r="AK737" s="526"/>
      <c r="AL737" s="526"/>
      <c r="AM737" s="526"/>
      <c r="AN737" s="526"/>
      <c r="AO737" s="526"/>
      <c r="AP737" s="526"/>
      <c r="AQ737" s="526"/>
      <c r="AR737" s="526"/>
      <c r="AS737" s="526"/>
      <c r="AT737" s="526"/>
      <c r="AU737" s="526"/>
      <c r="AV737" s="526"/>
      <c r="AW737" s="526"/>
      <c r="AX737" s="526"/>
      <c r="AY737" s="526"/>
      <c r="AZ737" s="526"/>
      <c r="BA737" s="526"/>
      <c r="BB737" s="526"/>
      <c r="BC737" s="526"/>
      <c r="BD737" s="526"/>
      <c r="BE737" s="526"/>
      <c r="BF737" s="526"/>
      <c r="BG737" s="526"/>
      <c r="BH737" s="526"/>
      <c r="BI737" s="526"/>
      <c r="BJ737" s="526"/>
      <c r="BK737" s="526"/>
      <c r="BL737" s="526"/>
      <c r="BM737" s="526"/>
      <c r="BN737" s="526"/>
      <c r="BO737" s="526"/>
      <c r="BP737" s="526"/>
      <c r="BQ737" s="526"/>
      <c r="BR737" s="526"/>
      <c r="BS737" s="526"/>
      <c r="BT737" s="526"/>
      <c r="BU737" s="526"/>
    </row>
    <row r="738">
      <c r="A738" s="522"/>
      <c r="B738" s="523"/>
      <c r="C738" s="523"/>
      <c r="D738" s="524"/>
      <c r="E738" s="524"/>
      <c r="F738" s="524"/>
      <c r="G738" s="524"/>
      <c r="H738" s="525"/>
      <c r="I738" s="544"/>
      <c r="J738" s="523"/>
      <c r="K738" s="523"/>
      <c r="L738" s="523"/>
      <c r="M738" s="524"/>
      <c r="N738" s="524"/>
      <c r="O738" s="524"/>
      <c r="P738" s="524"/>
      <c r="Q738" s="524"/>
      <c r="R738" s="524"/>
      <c r="S738" s="524"/>
      <c r="T738" s="524"/>
      <c r="U738" s="523"/>
      <c r="V738" s="524"/>
      <c r="W738" s="523"/>
      <c r="X738" s="526"/>
      <c r="Y738" s="526"/>
      <c r="Z738" s="526"/>
      <c r="AA738" s="526"/>
      <c r="AB738" s="526"/>
      <c r="AC738" s="526"/>
      <c r="AD738" s="526"/>
      <c r="AE738" s="526"/>
      <c r="AF738" s="526"/>
      <c r="AG738" s="526"/>
      <c r="AH738" s="526"/>
      <c r="AI738" s="526"/>
      <c r="AJ738" s="526"/>
      <c r="AK738" s="526"/>
      <c r="AL738" s="526"/>
      <c r="AM738" s="526"/>
      <c r="AN738" s="526"/>
      <c r="AO738" s="526"/>
      <c r="AP738" s="526"/>
      <c r="AQ738" s="526"/>
      <c r="AR738" s="526"/>
      <c r="AS738" s="526"/>
      <c r="AT738" s="526"/>
      <c r="AU738" s="526"/>
      <c r="AV738" s="526"/>
      <c r="AW738" s="526"/>
      <c r="AX738" s="526"/>
      <c r="AY738" s="526"/>
      <c r="AZ738" s="526"/>
      <c r="BA738" s="526"/>
      <c r="BB738" s="526"/>
      <c r="BC738" s="526"/>
      <c r="BD738" s="526"/>
      <c r="BE738" s="526"/>
      <c r="BF738" s="526"/>
      <c r="BG738" s="526"/>
      <c r="BH738" s="526"/>
      <c r="BI738" s="526"/>
      <c r="BJ738" s="526"/>
      <c r="BK738" s="526"/>
      <c r="BL738" s="526"/>
      <c r="BM738" s="526"/>
      <c r="BN738" s="526"/>
      <c r="BO738" s="526"/>
      <c r="BP738" s="526"/>
      <c r="BQ738" s="526"/>
      <c r="BR738" s="526"/>
      <c r="BS738" s="526"/>
      <c r="BT738" s="526"/>
      <c r="BU738" s="526"/>
    </row>
    <row r="739">
      <c r="A739" s="522"/>
      <c r="B739" s="523"/>
      <c r="C739" s="523"/>
      <c r="D739" s="524"/>
      <c r="E739" s="524"/>
      <c r="F739" s="524"/>
      <c r="G739" s="524"/>
      <c r="H739" s="525"/>
      <c r="I739" s="544"/>
      <c r="J739" s="523"/>
      <c r="K739" s="523"/>
      <c r="L739" s="523"/>
      <c r="M739" s="524"/>
      <c r="N739" s="524"/>
      <c r="O739" s="524"/>
      <c r="P739" s="524"/>
      <c r="Q739" s="524"/>
      <c r="R739" s="524"/>
      <c r="S739" s="524"/>
      <c r="T739" s="524"/>
      <c r="U739" s="523"/>
      <c r="V739" s="524"/>
      <c r="W739" s="523"/>
      <c r="X739" s="526"/>
      <c r="Y739" s="526"/>
      <c r="Z739" s="526"/>
      <c r="AA739" s="526"/>
      <c r="AB739" s="526"/>
      <c r="AC739" s="526"/>
      <c r="AD739" s="526"/>
      <c r="AE739" s="526"/>
      <c r="AF739" s="526"/>
      <c r="AG739" s="526"/>
      <c r="AH739" s="526"/>
      <c r="AI739" s="526"/>
      <c r="AJ739" s="526"/>
      <c r="AK739" s="526"/>
      <c r="AL739" s="526"/>
      <c r="AM739" s="526"/>
      <c r="AN739" s="526"/>
      <c r="AO739" s="526"/>
      <c r="AP739" s="526"/>
      <c r="AQ739" s="526"/>
      <c r="AR739" s="526"/>
      <c r="AS739" s="526"/>
      <c r="AT739" s="526"/>
      <c r="AU739" s="526"/>
      <c r="AV739" s="526"/>
      <c r="AW739" s="526"/>
      <c r="AX739" s="526"/>
      <c r="AY739" s="526"/>
      <c r="AZ739" s="526"/>
      <c r="BA739" s="526"/>
      <c r="BB739" s="526"/>
      <c r="BC739" s="526"/>
      <c r="BD739" s="526"/>
      <c r="BE739" s="526"/>
      <c r="BF739" s="526"/>
      <c r="BG739" s="526"/>
      <c r="BH739" s="526"/>
      <c r="BI739" s="526"/>
      <c r="BJ739" s="526"/>
      <c r="BK739" s="526"/>
      <c r="BL739" s="526"/>
      <c r="BM739" s="526"/>
      <c r="BN739" s="526"/>
      <c r="BO739" s="526"/>
      <c r="BP739" s="526"/>
      <c r="BQ739" s="526"/>
      <c r="BR739" s="526"/>
      <c r="BS739" s="526"/>
      <c r="BT739" s="526"/>
      <c r="BU739" s="526"/>
    </row>
    <row r="740">
      <c r="A740" s="522"/>
      <c r="B740" s="523"/>
      <c r="C740" s="523"/>
      <c r="D740" s="524"/>
      <c r="E740" s="524"/>
      <c r="F740" s="524"/>
      <c r="G740" s="524"/>
      <c r="H740" s="525"/>
      <c r="I740" s="544"/>
      <c r="J740" s="523"/>
      <c r="K740" s="523"/>
      <c r="L740" s="523"/>
      <c r="M740" s="524"/>
      <c r="N740" s="524"/>
      <c r="O740" s="524"/>
      <c r="P740" s="524"/>
      <c r="Q740" s="524"/>
      <c r="R740" s="524"/>
      <c r="S740" s="524"/>
      <c r="T740" s="524"/>
      <c r="U740" s="523"/>
      <c r="V740" s="524"/>
      <c r="W740" s="523"/>
      <c r="X740" s="526"/>
      <c r="Y740" s="526"/>
      <c r="Z740" s="526"/>
      <c r="AA740" s="526"/>
      <c r="AB740" s="526"/>
      <c r="AC740" s="526"/>
      <c r="AD740" s="526"/>
      <c r="AE740" s="526"/>
      <c r="AF740" s="526"/>
      <c r="AG740" s="526"/>
      <c r="AH740" s="526"/>
      <c r="AI740" s="526"/>
      <c r="AJ740" s="526"/>
      <c r="AK740" s="526"/>
      <c r="AL740" s="526"/>
      <c r="AM740" s="526"/>
      <c r="AN740" s="526"/>
      <c r="AO740" s="526"/>
      <c r="AP740" s="526"/>
      <c r="AQ740" s="526"/>
      <c r="AR740" s="526"/>
      <c r="AS740" s="526"/>
      <c r="AT740" s="526"/>
      <c r="AU740" s="526"/>
      <c r="AV740" s="526"/>
      <c r="AW740" s="526"/>
      <c r="AX740" s="526"/>
      <c r="AY740" s="526"/>
      <c r="AZ740" s="526"/>
      <c r="BA740" s="526"/>
      <c r="BB740" s="526"/>
      <c r="BC740" s="526"/>
      <c r="BD740" s="526"/>
      <c r="BE740" s="526"/>
      <c r="BF740" s="526"/>
      <c r="BG740" s="526"/>
      <c r="BH740" s="526"/>
      <c r="BI740" s="526"/>
      <c r="BJ740" s="526"/>
      <c r="BK740" s="526"/>
      <c r="BL740" s="526"/>
      <c r="BM740" s="526"/>
      <c r="BN740" s="526"/>
      <c r="BO740" s="526"/>
      <c r="BP740" s="526"/>
      <c r="BQ740" s="526"/>
      <c r="BR740" s="526"/>
      <c r="BS740" s="526"/>
      <c r="BT740" s="526"/>
      <c r="BU740" s="526"/>
    </row>
    <row r="741">
      <c r="A741" s="522"/>
      <c r="B741" s="523"/>
      <c r="C741" s="523"/>
      <c r="D741" s="524"/>
      <c r="E741" s="524"/>
      <c r="F741" s="524"/>
      <c r="G741" s="524"/>
      <c r="H741" s="525"/>
      <c r="I741" s="544"/>
      <c r="J741" s="523"/>
      <c r="K741" s="523"/>
      <c r="L741" s="523"/>
      <c r="M741" s="524"/>
      <c r="N741" s="524"/>
      <c r="O741" s="524"/>
      <c r="P741" s="524"/>
      <c r="Q741" s="524"/>
      <c r="R741" s="524"/>
      <c r="S741" s="524"/>
      <c r="T741" s="524"/>
      <c r="U741" s="523"/>
      <c r="V741" s="524"/>
      <c r="W741" s="523"/>
      <c r="X741" s="526"/>
      <c r="Y741" s="526"/>
      <c r="Z741" s="526"/>
      <c r="AA741" s="526"/>
      <c r="AB741" s="526"/>
      <c r="AC741" s="526"/>
      <c r="AD741" s="526"/>
      <c r="AE741" s="526"/>
      <c r="AF741" s="526"/>
      <c r="AG741" s="526"/>
      <c r="AH741" s="526"/>
      <c r="AI741" s="526"/>
      <c r="AJ741" s="526"/>
      <c r="AK741" s="526"/>
      <c r="AL741" s="526"/>
      <c r="AM741" s="526"/>
      <c r="AN741" s="526"/>
      <c r="AO741" s="526"/>
      <c r="AP741" s="526"/>
      <c r="AQ741" s="526"/>
      <c r="AR741" s="526"/>
      <c r="AS741" s="526"/>
      <c r="AT741" s="526"/>
      <c r="AU741" s="526"/>
      <c r="AV741" s="526"/>
      <c r="AW741" s="526"/>
      <c r="AX741" s="526"/>
      <c r="AY741" s="526"/>
      <c r="AZ741" s="526"/>
      <c r="BA741" s="526"/>
      <c r="BB741" s="526"/>
      <c r="BC741" s="526"/>
      <c r="BD741" s="526"/>
      <c r="BE741" s="526"/>
      <c r="BF741" s="526"/>
      <c r="BG741" s="526"/>
      <c r="BH741" s="526"/>
      <c r="BI741" s="526"/>
      <c r="BJ741" s="526"/>
      <c r="BK741" s="526"/>
      <c r="BL741" s="526"/>
      <c r="BM741" s="526"/>
      <c r="BN741" s="526"/>
      <c r="BO741" s="526"/>
      <c r="BP741" s="526"/>
      <c r="BQ741" s="526"/>
      <c r="BR741" s="526"/>
      <c r="BS741" s="526"/>
      <c r="BT741" s="526"/>
      <c r="BU741" s="526"/>
    </row>
    <row r="742">
      <c r="A742" s="522"/>
      <c r="B742" s="523"/>
      <c r="C742" s="523"/>
      <c r="D742" s="524"/>
      <c r="E742" s="524"/>
      <c r="F742" s="524"/>
      <c r="G742" s="524"/>
      <c r="H742" s="525"/>
      <c r="I742" s="544"/>
      <c r="J742" s="523"/>
      <c r="K742" s="523"/>
      <c r="L742" s="523"/>
      <c r="M742" s="524"/>
      <c r="N742" s="524"/>
      <c r="O742" s="524"/>
      <c r="P742" s="524"/>
      <c r="Q742" s="524"/>
      <c r="R742" s="524"/>
      <c r="S742" s="524"/>
      <c r="T742" s="524"/>
      <c r="U742" s="523"/>
      <c r="V742" s="524"/>
      <c r="W742" s="523"/>
      <c r="X742" s="526"/>
      <c r="Y742" s="526"/>
      <c r="Z742" s="526"/>
      <c r="AA742" s="526"/>
      <c r="AB742" s="526"/>
      <c r="AC742" s="526"/>
      <c r="AD742" s="526"/>
      <c r="AE742" s="526"/>
      <c r="AF742" s="526"/>
      <c r="AG742" s="526"/>
      <c r="AH742" s="526"/>
      <c r="AI742" s="526"/>
      <c r="AJ742" s="526"/>
      <c r="AK742" s="526"/>
      <c r="AL742" s="526"/>
      <c r="AM742" s="526"/>
      <c r="AN742" s="526"/>
      <c r="AO742" s="526"/>
      <c r="AP742" s="526"/>
      <c r="AQ742" s="526"/>
      <c r="AR742" s="526"/>
      <c r="AS742" s="526"/>
      <c r="AT742" s="526"/>
      <c r="AU742" s="526"/>
      <c r="AV742" s="526"/>
      <c r="AW742" s="526"/>
      <c r="AX742" s="526"/>
      <c r="AY742" s="526"/>
      <c r="AZ742" s="526"/>
      <c r="BA742" s="526"/>
      <c r="BB742" s="526"/>
      <c r="BC742" s="526"/>
      <c r="BD742" s="526"/>
      <c r="BE742" s="526"/>
      <c r="BF742" s="526"/>
      <c r="BG742" s="526"/>
      <c r="BH742" s="526"/>
      <c r="BI742" s="526"/>
      <c r="BJ742" s="526"/>
      <c r="BK742" s="526"/>
      <c r="BL742" s="526"/>
      <c r="BM742" s="526"/>
      <c r="BN742" s="526"/>
      <c r="BO742" s="526"/>
      <c r="BP742" s="526"/>
      <c r="BQ742" s="526"/>
      <c r="BR742" s="526"/>
      <c r="BS742" s="526"/>
      <c r="BT742" s="526"/>
      <c r="BU742" s="526"/>
    </row>
    <row r="743">
      <c r="A743" s="522"/>
      <c r="B743" s="523"/>
      <c r="C743" s="523"/>
      <c r="D743" s="524"/>
      <c r="E743" s="524"/>
      <c r="F743" s="524"/>
      <c r="G743" s="524"/>
      <c r="H743" s="525"/>
      <c r="I743" s="544"/>
      <c r="J743" s="523"/>
      <c r="K743" s="523"/>
      <c r="L743" s="523"/>
      <c r="M743" s="524"/>
      <c r="N743" s="524"/>
      <c r="O743" s="524"/>
      <c r="P743" s="524"/>
      <c r="Q743" s="524"/>
      <c r="R743" s="524"/>
      <c r="S743" s="524"/>
      <c r="T743" s="524"/>
      <c r="U743" s="523"/>
      <c r="V743" s="524"/>
      <c r="W743" s="523"/>
      <c r="X743" s="526"/>
      <c r="Y743" s="526"/>
      <c r="Z743" s="526"/>
      <c r="AA743" s="526"/>
      <c r="AB743" s="526"/>
      <c r="AC743" s="526"/>
      <c r="AD743" s="526"/>
      <c r="AE743" s="526"/>
      <c r="AF743" s="526"/>
      <c r="AG743" s="526"/>
      <c r="AH743" s="526"/>
      <c r="AI743" s="526"/>
      <c r="AJ743" s="526"/>
      <c r="AK743" s="526"/>
      <c r="AL743" s="526"/>
      <c r="AM743" s="526"/>
      <c r="AN743" s="526"/>
      <c r="AO743" s="526"/>
      <c r="AP743" s="526"/>
      <c r="AQ743" s="526"/>
      <c r="AR743" s="526"/>
      <c r="AS743" s="526"/>
      <c r="AT743" s="526"/>
      <c r="AU743" s="526"/>
      <c r="AV743" s="526"/>
      <c r="AW743" s="526"/>
      <c r="AX743" s="526"/>
      <c r="AY743" s="526"/>
      <c r="AZ743" s="526"/>
      <c r="BA743" s="526"/>
      <c r="BB743" s="526"/>
      <c r="BC743" s="526"/>
      <c r="BD743" s="526"/>
      <c r="BE743" s="526"/>
      <c r="BF743" s="526"/>
      <c r="BG743" s="526"/>
      <c r="BH743" s="526"/>
      <c r="BI743" s="526"/>
      <c r="BJ743" s="526"/>
      <c r="BK743" s="526"/>
      <c r="BL743" s="526"/>
      <c r="BM743" s="526"/>
      <c r="BN743" s="526"/>
      <c r="BO743" s="526"/>
      <c r="BP743" s="526"/>
      <c r="BQ743" s="526"/>
      <c r="BR743" s="526"/>
      <c r="BS743" s="526"/>
      <c r="BT743" s="526"/>
      <c r="BU743" s="526"/>
    </row>
    <row r="744">
      <c r="A744" s="522"/>
      <c r="B744" s="523"/>
      <c r="C744" s="523"/>
      <c r="D744" s="524"/>
      <c r="E744" s="524"/>
      <c r="F744" s="524"/>
      <c r="G744" s="524"/>
      <c r="H744" s="525"/>
      <c r="I744" s="544"/>
      <c r="J744" s="523"/>
      <c r="K744" s="523"/>
      <c r="L744" s="523"/>
      <c r="M744" s="524"/>
      <c r="N744" s="524"/>
      <c r="O744" s="524"/>
      <c r="P744" s="524"/>
      <c r="Q744" s="524"/>
      <c r="R744" s="524"/>
      <c r="S744" s="524"/>
      <c r="T744" s="524"/>
      <c r="U744" s="523"/>
      <c r="V744" s="524"/>
      <c r="W744" s="523"/>
      <c r="X744" s="526"/>
      <c r="Y744" s="526"/>
      <c r="Z744" s="526"/>
      <c r="AA744" s="526"/>
      <c r="AB744" s="526"/>
      <c r="AC744" s="526"/>
      <c r="AD744" s="526"/>
      <c r="AE744" s="526"/>
      <c r="AF744" s="526"/>
      <c r="AG744" s="526"/>
      <c r="AH744" s="526"/>
      <c r="AI744" s="526"/>
      <c r="AJ744" s="526"/>
      <c r="AK744" s="526"/>
      <c r="AL744" s="526"/>
      <c r="AM744" s="526"/>
      <c r="AN744" s="526"/>
      <c r="AO744" s="526"/>
      <c r="AP744" s="526"/>
      <c r="AQ744" s="526"/>
      <c r="AR744" s="526"/>
      <c r="AS744" s="526"/>
      <c r="AT744" s="526"/>
      <c r="AU744" s="526"/>
      <c r="AV744" s="526"/>
      <c r="AW744" s="526"/>
      <c r="AX744" s="526"/>
      <c r="AY744" s="526"/>
      <c r="AZ744" s="526"/>
      <c r="BA744" s="526"/>
      <c r="BB744" s="526"/>
      <c r="BC744" s="526"/>
      <c r="BD744" s="526"/>
      <c r="BE744" s="526"/>
      <c r="BF744" s="526"/>
      <c r="BG744" s="526"/>
      <c r="BH744" s="526"/>
      <c r="BI744" s="526"/>
      <c r="BJ744" s="526"/>
      <c r="BK744" s="526"/>
      <c r="BL744" s="526"/>
      <c r="BM744" s="526"/>
      <c r="BN744" s="526"/>
      <c r="BO744" s="526"/>
      <c r="BP744" s="526"/>
      <c r="BQ744" s="526"/>
      <c r="BR744" s="526"/>
      <c r="BS744" s="526"/>
      <c r="BT744" s="526"/>
      <c r="BU744" s="526"/>
    </row>
    <row r="745">
      <c r="A745" s="522"/>
      <c r="B745" s="523"/>
      <c r="C745" s="523"/>
      <c r="D745" s="524"/>
      <c r="E745" s="524"/>
      <c r="F745" s="524"/>
      <c r="G745" s="524"/>
      <c r="H745" s="525"/>
      <c r="I745" s="544"/>
      <c r="J745" s="523"/>
      <c r="K745" s="523"/>
      <c r="L745" s="523"/>
      <c r="M745" s="524"/>
      <c r="N745" s="524"/>
      <c r="O745" s="524"/>
      <c r="P745" s="524"/>
      <c r="Q745" s="524"/>
      <c r="R745" s="524"/>
      <c r="S745" s="524"/>
      <c r="T745" s="524"/>
      <c r="U745" s="523"/>
      <c r="V745" s="524"/>
      <c r="W745" s="523"/>
      <c r="X745" s="526"/>
      <c r="Y745" s="526"/>
      <c r="Z745" s="526"/>
      <c r="AA745" s="526"/>
      <c r="AB745" s="526"/>
      <c r="AC745" s="526"/>
      <c r="AD745" s="526"/>
      <c r="AE745" s="526"/>
      <c r="AF745" s="526"/>
      <c r="AG745" s="526"/>
      <c r="AH745" s="526"/>
      <c r="AI745" s="526"/>
      <c r="AJ745" s="526"/>
      <c r="AK745" s="526"/>
      <c r="AL745" s="526"/>
      <c r="AM745" s="526"/>
      <c r="AN745" s="526"/>
      <c r="AO745" s="526"/>
      <c r="AP745" s="526"/>
      <c r="AQ745" s="526"/>
      <c r="AR745" s="526"/>
      <c r="AS745" s="526"/>
      <c r="AT745" s="526"/>
      <c r="AU745" s="526"/>
      <c r="AV745" s="526"/>
      <c r="AW745" s="526"/>
      <c r="AX745" s="526"/>
      <c r="AY745" s="526"/>
      <c r="AZ745" s="526"/>
      <c r="BA745" s="526"/>
      <c r="BB745" s="526"/>
      <c r="BC745" s="526"/>
      <c r="BD745" s="526"/>
      <c r="BE745" s="526"/>
      <c r="BF745" s="526"/>
      <c r="BG745" s="526"/>
      <c r="BH745" s="526"/>
      <c r="BI745" s="526"/>
      <c r="BJ745" s="526"/>
      <c r="BK745" s="526"/>
      <c r="BL745" s="526"/>
      <c r="BM745" s="526"/>
      <c r="BN745" s="526"/>
      <c r="BO745" s="526"/>
      <c r="BP745" s="526"/>
      <c r="BQ745" s="526"/>
      <c r="BR745" s="526"/>
      <c r="BS745" s="526"/>
      <c r="BT745" s="526"/>
      <c r="BU745" s="526"/>
    </row>
    <row r="746">
      <c r="A746" s="522"/>
      <c r="B746" s="523"/>
      <c r="C746" s="523"/>
      <c r="D746" s="524"/>
      <c r="E746" s="524"/>
      <c r="F746" s="524"/>
      <c r="G746" s="524"/>
      <c r="H746" s="525"/>
      <c r="I746" s="544"/>
      <c r="J746" s="523"/>
      <c r="K746" s="523"/>
      <c r="L746" s="523"/>
      <c r="M746" s="524"/>
      <c r="N746" s="524"/>
      <c r="O746" s="524"/>
      <c r="P746" s="524"/>
      <c r="Q746" s="524"/>
      <c r="R746" s="524"/>
      <c r="S746" s="524"/>
      <c r="T746" s="524"/>
      <c r="U746" s="523"/>
      <c r="V746" s="524"/>
      <c r="W746" s="523"/>
      <c r="X746" s="526"/>
      <c r="Y746" s="526"/>
      <c r="Z746" s="526"/>
      <c r="AA746" s="526"/>
      <c r="AB746" s="526"/>
      <c r="AC746" s="526"/>
      <c r="AD746" s="526"/>
      <c r="AE746" s="526"/>
      <c r="AF746" s="526"/>
      <c r="AG746" s="526"/>
      <c r="AH746" s="526"/>
      <c r="AI746" s="526"/>
      <c r="AJ746" s="526"/>
      <c r="AK746" s="526"/>
      <c r="AL746" s="526"/>
      <c r="AM746" s="526"/>
      <c r="AN746" s="526"/>
      <c r="AO746" s="526"/>
      <c r="AP746" s="526"/>
      <c r="AQ746" s="526"/>
      <c r="AR746" s="526"/>
      <c r="AS746" s="526"/>
      <c r="AT746" s="526"/>
      <c r="AU746" s="526"/>
      <c r="AV746" s="526"/>
      <c r="AW746" s="526"/>
      <c r="AX746" s="526"/>
      <c r="AY746" s="526"/>
      <c r="AZ746" s="526"/>
      <c r="BA746" s="526"/>
      <c r="BB746" s="526"/>
      <c r="BC746" s="526"/>
      <c r="BD746" s="526"/>
      <c r="BE746" s="526"/>
      <c r="BF746" s="526"/>
      <c r="BG746" s="526"/>
      <c r="BH746" s="526"/>
      <c r="BI746" s="526"/>
      <c r="BJ746" s="526"/>
      <c r="BK746" s="526"/>
      <c r="BL746" s="526"/>
      <c r="BM746" s="526"/>
      <c r="BN746" s="526"/>
      <c r="BO746" s="526"/>
      <c r="BP746" s="526"/>
      <c r="BQ746" s="526"/>
      <c r="BR746" s="526"/>
      <c r="BS746" s="526"/>
      <c r="BT746" s="526"/>
      <c r="BU746" s="526"/>
    </row>
    <row r="747">
      <c r="A747" s="522"/>
      <c r="B747" s="523"/>
      <c r="C747" s="523"/>
      <c r="D747" s="524"/>
      <c r="E747" s="524"/>
      <c r="F747" s="524"/>
      <c r="G747" s="524"/>
      <c r="H747" s="525"/>
      <c r="I747" s="544"/>
      <c r="J747" s="523"/>
      <c r="K747" s="523"/>
      <c r="L747" s="523"/>
      <c r="M747" s="524"/>
      <c r="N747" s="524"/>
      <c r="O747" s="524"/>
      <c r="P747" s="524"/>
      <c r="Q747" s="524"/>
      <c r="R747" s="524"/>
      <c r="S747" s="524"/>
      <c r="T747" s="524"/>
      <c r="U747" s="523"/>
      <c r="V747" s="524"/>
      <c r="W747" s="523"/>
      <c r="X747" s="526"/>
      <c r="Y747" s="526"/>
      <c r="Z747" s="526"/>
      <c r="AA747" s="526"/>
      <c r="AB747" s="526"/>
      <c r="AC747" s="526"/>
      <c r="AD747" s="526"/>
      <c r="AE747" s="526"/>
      <c r="AF747" s="526"/>
      <c r="AG747" s="526"/>
      <c r="AH747" s="526"/>
      <c r="AI747" s="526"/>
      <c r="AJ747" s="526"/>
      <c r="AK747" s="526"/>
      <c r="AL747" s="526"/>
      <c r="AM747" s="526"/>
      <c r="AN747" s="526"/>
      <c r="AO747" s="526"/>
      <c r="AP747" s="526"/>
      <c r="AQ747" s="526"/>
      <c r="AR747" s="526"/>
      <c r="AS747" s="526"/>
      <c r="AT747" s="526"/>
      <c r="AU747" s="526"/>
      <c r="AV747" s="526"/>
      <c r="AW747" s="526"/>
      <c r="AX747" s="526"/>
      <c r="AY747" s="526"/>
      <c r="AZ747" s="526"/>
      <c r="BA747" s="526"/>
      <c r="BB747" s="526"/>
      <c r="BC747" s="526"/>
      <c r="BD747" s="526"/>
      <c r="BE747" s="526"/>
      <c r="BF747" s="526"/>
      <c r="BG747" s="526"/>
      <c r="BH747" s="526"/>
      <c r="BI747" s="526"/>
      <c r="BJ747" s="526"/>
      <c r="BK747" s="526"/>
      <c r="BL747" s="526"/>
      <c r="BM747" s="526"/>
      <c r="BN747" s="526"/>
      <c r="BO747" s="526"/>
      <c r="BP747" s="526"/>
      <c r="BQ747" s="526"/>
      <c r="BR747" s="526"/>
      <c r="BS747" s="526"/>
      <c r="BT747" s="526"/>
      <c r="BU747" s="526"/>
    </row>
    <row r="748">
      <c r="A748" s="522"/>
      <c r="B748" s="523"/>
      <c r="C748" s="523"/>
      <c r="D748" s="524"/>
      <c r="E748" s="524"/>
      <c r="F748" s="524"/>
      <c r="G748" s="524"/>
      <c r="H748" s="525"/>
      <c r="I748" s="544"/>
      <c r="J748" s="523"/>
      <c r="K748" s="523"/>
      <c r="L748" s="523"/>
      <c r="M748" s="524"/>
      <c r="N748" s="524"/>
      <c r="O748" s="524"/>
      <c r="P748" s="524"/>
      <c r="Q748" s="524"/>
      <c r="R748" s="524"/>
      <c r="S748" s="524"/>
      <c r="T748" s="524"/>
      <c r="U748" s="523"/>
      <c r="V748" s="524"/>
      <c r="W748" s="523"/>
      <c r="X748" s="526"/>
      <c r="Y748" s="526"/>
      <c r="Z748" s="526"/>
      <c r="AA748" s="526"/>
      <c r="AB748" s="526"/>
      <c r="AC748" s="526"/>
      <c r="AD748" s="526"/>
      <c r="AE748" s="526"/>
      <c r="AF748" s="526"/>
      <c r="AG748" s="526"/>
      <c r="AH748" s="526"/>
      <c r="AI748" s="526"/>
      <c r="AJ748" s="526"/>
      <c r="AK748" s="526"/>
      <c r="AL748" s="526"/>
      <c r="AM748" s="526"/>
      <c r="AN748" s="526"/>
      <c r="AO748" s="526"/>
      <c r="AP748" s="526"/>
      <c r="AQ748" s="526"/>
      <c r="AR748" s="526"/>
      <c r="AS748" s="526"/>
      <c r="AT748" s="526"/>
      <c r="AU748" s="526"/>
      <c r="AV748" s="526"/>
      <c r="AW748" s="526"/>
      <c r="AX748" s="526"/>
      <c r="AY748" s="526"/>
      <c r="AZ748" s="526"/>
      <c r="BA748" s="526"/>
      <c r="BB748" s="526"/>
      <c r="BC748" s="526"/>
      <c r="BD748" s="526"/>
      <c r="BE748" s="526"/>
      <c r="BF748" s="526"/>
      <c r="BG748" s="526"/>
      <c r="BH748" s="526"/>
      <c r="BI748" s="526"/>
      <c r="BJ748" s="526"/>
      <c r="BK748" s="526"/>
      <c r="BL748" s="526"/>
      <c r="BM748" s="526"/>
      <c r="BN748" s="526"/>
      <c r="BO748" s="526"/>
      <c r="BP748" s="526"/>
      <c r="BQ748" s="526"/>
      <c r="BR748" s="526"/>
      <c r="BS748" s="526"/>
      <c r="BT748" s="526"/>
      <c r="BU748" s="526"/>
    </row>
    <row r="749">
      <c r="A749" s="522"/>
      <c r="B749" s="523"/>
      <c r="C749" s="523"/>
      <c r="D749" s="524"/>
      <c r="E749" s="524"/>
      <c r="F749" s="524"/>
      <c r="G749" s="524"/>
      <c r="H749" s="525"/>
      <c r="I749" s="544"/>
      <c r="J749" s="523"/>
      <c r="K749" s="523"/>
      <c r="L749" s="523"/>
      <c r="M749" s="524"/>
      <c r="N749" s="524"/>
      <c r="O749" s="524"/>
      <c r="P749" s="524"/>
      <c r="Q749" s="524"/>
      <c r="R749" s="524"/>
      <c r="S749" s="524"/>
      <c r="T749" s="524"/>
      <c r="U749" s="523"/>
      <c r="V749" s="524"/>
      <c r="W749" s="523"/>
      <c r="X749" s="526"/>
      <c r="Y749" s="526"/>
      <c r="Z749" s="526"/>
      <c r="AA749" s="526"/>
      <c r="AB749" s="526"/>
      <c r="AC749" s="526"/>
      <c r="AD749" s="526"/>
      <c r="AE749" s="526"/>
      <c r="AF749" s="526"/>
      <c r="AG749" s="526"/>
      <c r="AH749" s="526"/>
      <c r="AI749" s="526"/>
      <c r="AJ749" s="526"/>
      <c r="AK749" s="526"/>
      <c r="AL749" s="526"/>
      <c r="AM749" s="526"/>
      <c r="AN749" s="526"/>
      <c r="AO749" s="526"/>
      <c r="AP749" s="526"/>
      <c r="AQ749" s="526"/>
      <c r="AR749" s="526"/>
      <c r="AS749" s="526"/>
      <c r="AT749" s="526"/>
      <c r="AU749" s="526"/>
      <c r="AV749" s="526"/>
      <c r="AW749" s="526"/>
      <c r="AX749" s="526"/>
      <c r="AY749" s="526"/>
      <c r="AZ749" s="526"/>
      <c r="BA749" s="526"/>
      <c r="BB749" s="526"/>
      <c r="BC749" s="526"/>
      <c r="BD749" s="526"/>
      <c r="BE749" s="526"/>
      <c r="BF749" s="526"/>
      <c r="BG749" s="526"/>
      <c r="BH749" s="526"/>
      <c r="BI749" s="526"/>
      <c r="BJ749" s="526"/>
      <c r="BK749" s="526"/>
      <c r="BL749" s="526"/>
      <c r="BM749" s="526"/>
      <c r="BN749" s="526"/>
      <c r="BO749" s="526"/>
      <c r="BP749" s="526"/>
      <c r="BQ749" s="526"/>
      <c r="BR749" s="526"/>
      <c r="BS749" s="526"/>
      <c r="BT749" s="526"/>
      <c r="BU749" s="526"/>
    </row>
    <row r="750">
      <c r="A750" s="522"/>
      <c r="B750" s="523"/>
      <c r="C750" s="523"/>
      <c r="D750" s="524"/>
      <c r="E750" s="524"/>
      <c r="F750" s="524"/>
      <c r="G750" s="524"/>
      <c r="H750" s="525"/>
      <c r="I750" s="544"/>
      <c r="J750" s="523"/>
      <c r="K750" s="523"/>
      <c r="L750" s="523"/>
      <c r="M750" s="524"/>
      <c r="N750" s="524"/>
      <c r="O750" s="524"/>
      <c r="P750" s="524"/>
      <c r="Q750" s="524"/>
      <c r="R750" s="524"/>
      <c r="S750" s="524"/>
      <c r="T750" s="524"/>
      <c r="U750" s="523"/>
      <c r="V750" s="524"/>
      <c r="W750" s="523"/>
      <c r="X750" s="526"/>
      <c r="Y750" s="526"/>
      <c r="Z750" s="526"/>
      <c r="AA750" s="526"/>
      <c r="AB750" s="526"/>
      <c r="AC750" s="526"/>
      <c r="AD750" s="526"/>
      <c r="AE750" s="526"/>
      <c r="AF750" s="526"/>
      <c r="AG750" s="526"/>
      <c r="AH750" s="526"/>
      <c r="AI750" s="526"/>
      <c r="AJ750" s="526"/>
      <c r="AK750" s="526"/>
      <c r="AL750" s="526"/>
      <c r="AM750" s="526"/>
      <c r="AN750" s="526"/>
      <c r="AO750" s="526"/>
      <c r="AP750" s="526"/>
      <c r="AQ750" s="526"/>
      <c r="AR750" s="526"/>
      <c r="AS750" s="526"/>
      <c r="AT750" s="526"/>
      <c r="AU750" s="526"/>
      <c r="AV750" s="526"/>
      <c r="AW750" s="526"/>
      <c r="AX750" s="526"/>
      <c r="AY750" s="526"/>
      <c r="AZ750" s="526"/>
      <c r="BA750" s="526"/>
      <c r="BB750" s="526"/>
      <c r="BC750" s="526"/>
      <c r="BD750" s="526"/>
      <c r="BE750" s="526"/>
      <c r="BF750" s="526"/>
      <c r="BG750" s="526"/>
      <c r="BH750" s="526"/>
      <c r="BI750" s="526"/>
      <c r="BJ750" s="526"/>
      <c r="BK750" s="526"/>
      <c r="BL750" s="526"/>
      <c r="BM750" s="526"/>
      <c r="BN750" s="526"/>
      <c r="BO750" s="526"/>
      <c r="BP750" s="526"/>
      <c r="BQ750" s="526"/>
      <c r="BR750" s="526"/>
      <c r="BS750" s="526"/>
      <c r="BT750" s="526"/>
      <c r="BU750" s="526"/>
    </row>
    <row r="751">
      <c r="A751" s="522"/>
      <c r="B751" s="523"/>
      <c r="C751" s="523"/>
      <c r="D751" s="524"/>
      <c r="E751" s="524"/>
      <c r="F751" s="524"/>
      <c r="G751" s="524"/>
      <c r="H751" s="525"/>
      <c r="I751" s="544"/>
      <c r="J751" s="523"/>
      <c r="K751" s="523"/>
      <c r="L751" s="523"/>
      <c r="M751" s="524"/>
      <c r="N751" s="524"/>
      <c r="O751" s="524"/>
      <c r="P751" s="524"/>
      <c r="Q751" s="524"/>
      <c r="R751" s="524"/>
      <c r="S751" s="524"/>
      <c r="T751" s="524"/>
      <c r="U751" s="523"/>
      <c r="V751" s="524"/>
      <c r="W751" s="523"/>
      <c r="X751" s="526"/>
      <c r="Y751" s="526"/>
      <c r="Z751" s="526"/>
      <c r="AA751" s="526"/>
      <c r="AB751" s="526"/>
      <c r="AC751" s="526"/>
      <c r="AD751" s="526"/>
      <c r="AE751" s="526"/>
      <c r="AF751" s="526"/>
      <c r="AG751" s="526"/>
      <c r="AH751" s="526"/>
      <c r="AI751" s="526"/>
      <c r="AJ751" s="526"/>
      <c r="AK751" s="526"/>
      <c r="AL751" s="526"/>
      <c r="AM751" s="526"/>
      <c r="AN751" s="526"/>
      <c r="AO751" s="526"/>
      <c r="AP751" s="526"/>
      <c r="AQ751" s="526"/>
      <c r="AR751" s="526"/>
      <c r="AS751" s="526"/>
      <c r="AT751" s="526"/>
      <c r="AU751" s="526"/>
      <c r="AV751" s="526"/>
      <c r="AW751" s="526"/>
      <c r="AX751" s="526"/>
      <c r="AY751" s="526"/>
      <c r="AZ751" s="526"/>
      <c r="BA751" s="526"/>
      <c r="BB751" s="526"/>
      <c r="BC751" s="526"/>
      <c r="BD751" s="526"/>
      <c r="BE751" s="526"/>
      <c r="BF751" s="526"/>
      <c r="BG751" s="526"/>
      <c r="BH751" s="526"/>
      <c r="BI751" s="526"/>
      <c r="BJ751" s="526"/>
      <c r="BK751" s="526"/>
      <c r="BL751" s="526"/>
      <c r="BM751" s="526"/>
      <c r="BN751" s="526"/>
      <c r="BO751" s="526"/>
      <c r="BP751" s="526"/>
      <c r="BQ751" s="526"/>
      <c r="BR751" s="526"/>
      <c r="BS751" s="526"/>
      <c r="BT751" s="526"/>
      <c r="BU751" s="526"/>
    </row>
    <row r="752">
      <c r="A752" s="522"/>
      <c r="B752" s="523"/>
      <c r="C752" s="523"/>
      <c r="D752" s="524"/>
      <c r="E752" s="524"/>
      <c r="F752" s="524"/>
      <c r="G752" s="524"/>
      <c r="H752" s="525"/>
      <c r="I752" s="544"/>
      <c r="J752" s="523"/>
      <c r="K752" s="523"/>
      <c r="L752" s="523"/>
      <c r="M752" s="524"/>
      <c r="N752" s="524"/>
      <c r="O752" s="524"/>
      <c r="P752" s="524"/>
      <c r="Q752" s="524"/>
      <c r="R752" s="524"/>
      <c r="S752" s="524"/>
      <c r="T752" s="524"/>
      <c r="U752" s="523"/>
      <c r="V752" s="524"/>
      <c r="W752" s="523"/>
      <c r="X752" s="526"/>
      <c r="Y752" s="526"/>
      <c r="Z752" s="526"/>
      <c r="AA752" s="526"/>
      <c r="AB752" s="526"/>
      <c r="AC752" s="526"/>
      <c r="AD752" s="526"/>
      <c r="AE752" s="526"/>
      <c r="AF752" s="526"/>
      <c r="AG752" s="526"/>
      <c r="AH752" s="526"/>
      <c r="AI752" s="526"/>
      <c r="AJ752" s="526"/>
      <c r="AK752" s="526"/>
      <c r="AL752" s="526"/>
      <c r="AM752" s="526"/>
      <c r="AN752" s="526"/>
      <c r="AO752" s="526"/>
      <c r="AP752" s="526"/>
      <c r="AQ752" s="526"/>
      <c r="AR752" s="526"/>
      <c r="AS752" s="526"/>
      <c r="AT752" s="526"/>
      <c r="AU752" s="526"/>
      <c r="AV752" s="526"/>
      <c r="AW752" s="526"/>
      <c r="AX752" s="526"/>
      <c r="AY752" s="526"/>
      <c r="AZ752" s="526"/>
      <c r="BA752" s="526"/>
      <c r="BB752" s="526"/>
      <c r="BC752" s="526"/>
      <c r="BD752" s="526"/>
      <c r="BE752" s="526"/>
      <c r="BF752" s="526"/>
      <c r="BG752" s="526"/>
      <c r="BH752" s="526"/>
      <c r="BI752" s="526"/>
      <c r="BJ752" s="526"/>
      <c r="BK752" s="526"/>
      <c r="BL752" s="526"/>
      <c r="BM752" s="526"/>
      <c r="BN752" s="526"/>
      <c r="BO752" s="526"/>
      <c r="BP752" s="526"/>
      <c r="BQ752" s="526"/>
      <c r="BR752" s="526"/>
      <c r="BS752" s="526"/>
      <c r="BT752" s="526"/>
      <c r="BU752" s="526"/>
    </row>
    <row r="753">
      <c r="A753" s="522"/>
      <c r="B753" s="523"/>
      <c r="C753" s="523"/>
      <c r="D753" s="524"/>
      <c r="E753" s="524"/>
      <c r="F753" s="524"/>
      <c r="G753" s="524"/>
      <c r="H753" s="525"/>
      <c r="I753" s="544"/>
      <c r="J753" s="523"/>
      <c r="K753" s="523"/>
      <c r="L753" s="523"/>
      <c r="M753" s="524"/>
      <c r="N753" s="524"/>
      <c r="O753" s="524"/>
      <c r="P753" s="524"/>
      <c r="Q753" s="524"/>
      <c r="R753" s="524"/>
      <c r="S753" s="524"/>
      <c r="T753" s="524"/>
      <c r="U753" s="523"/>
      <c r="V753" s="524"/>
      <c r="W753" s="523"/>
      <c r="X753" s="526"/>
      <c r="Y753" s="526"/>
      <c r="Z753" s="526"/>
      <c r="AA753" s="526"/>
      <c r="AB753" s="526"/>
      <c r="AC753" s="526"/>
      <c r="AD753" s="526"/>
      <c r="AE753" s="526"/>
      <c r="AF753" s="526"/>
      <c r="AG753" s="526"/>
      <c r="AH753" s="526"/>
      <c r="AI753" s="526"/>
      <c r="AJ753" s="526"/>
      <c r="AK753" s="526"/>
      <c r="AL753" s="526"/>
      <c r="AM753" s="526"/>
      <c r="AN753" s="526"/>
      <c r="AO753" s="526"/>
      <c r="AP753" s="526"/>
      <c r="AQ753" s="526"/>
      <c r="AR753" s="526"/>
      <c r="AS753" s="526"/>
      <c r="AT753" s="526"/>
      <c r="AU753" s="526"/>
      <c r="AV753" s="526"/>
      <c r="AW753" s="526"/>
      <c r="AX753" s="526"/>
      <c r="AY753" s="526"/>
      <c r="AZ753" s="526"/>
      <c r="BA753" s="526"/>
      <c r="BB753" s="526"/>
      <c r="BC753" s="526"/>
      <c r="BD753" s="526"/>
      <c r="BE753" s="526"/>
      <c r="BF753" s="526"/>
      <c r="BG753" s="526"/>
      <c r="BH753" s="526"/>
      <c r="BI753" s="526"/>
      <c r="BJ753" s="526"/>
      <c r="BK753" s="526"/>
      <c r="BL753" s="526"/>
      <c r="BM753" s="526"/>
      <c r="BN753" s="526"/>
      <c r="BO753" s="526"/>
      <c r="BP753" s="526"/>
      <c r="BQ753" s="526"/>
      <c r="BR753" s="526"/>
      <c r="BS753" s="526"/>
      <c r="BT753" s="526"/>
      <c r="BU753" s="526"/>
    </row>
    <row r="754">
      <c r="A754" s="522"/>
      <c r="B754" s="523"/>
      <c r="C754" s="523"/>
      <c r="D754" s="524"/>
      <c r="E754" s="524"/>
      <c r="F754" s="524"/>
      <c r="G754" s="524"/>
      <c r="H754" s="525"/>
      <c r="I754" s="544"/>
      <c r="J754" s="523"/>
      <c r="K754" s="523"/>
      <c r="L754" s="523"/>
      <c r="M754" s="524"/>
      <c r="N754" s="524"/>
      <c r="O754" s="524"/>
      <c r="P754" s="524"/>
      <c r="Q754" s="524"/>
      <c r="R754" s="524"/>
      <c r="S754" s="524"/>
      <c r="T754" s="524"/>
      <c r="U754" s="523"/>
      <c r="V754" s="524"/>
      <c r="W754" s="523"/>
      <c r="X754" s="526"/>
      <c r="Y754" s="526"/>
      <c r="Z754" s="526"/>
      <c r="AA754" s="526"/>
      <c r="AB754" s="526"/>
      <c r="AC754" s="526"/>
      <c r="AD754" s="526"/>
      <c r="AE754" s="526"/>
      <c r="AF754" s="526"/>
      <c r="AG754" s="526"/>
      <c r="AH754" s="526"/>
      <c r="AI754" s="526"/>
      <c r="AJ754" s="526"/>
      <c r="AK754" s="526"/>
      <c r="AL754" s="526"/>
      <c r="AM754" s="526"/>
      <c r="AN754" s="526"/>
      <c r="AO754" s="526"/>
      <c r="AP754" s="526"/>
      <c r="AQ754" s="526"/>
      <c r="AR754" s="526"/>
      <c r="AS754" s="526"/>
      <c r="AT754" s="526"/>
      <c r="AU754" s="526"/>
      <c r="AV754" s="526"/>
      <c r="AW754" s="526"/>
      <c r="AX754" s="526"/>
      <c r="AY754" s="526"/>
      <c r="AZ754" s="526"/>
      <c r="BA754" s="526"/>
      <c r="BB754" s="526"/>
      <c r="BC754" s="526"/>
      <c r="BD754" s="526"/>
      <c r="BE754" s="526"/>
      <c r="BF754" s="526"/>
      <c r="BG754" s="526"/>
      <c r="BH754" s="526"/>
      <c r="BI754" s="526"/>
      <c r="BJ754" s="526"/>
      <c r="BK754" s="526"/>
      <c r="BL754" s="526"/>
      <c r="BM754" s="526"/>
      <c r="BN754" s="526"/>
      <c r="BO754" s="526"/>
      <c r="BP754" s="526"/>
      <c r="BQ754" s="526"/>
      <c r="BR754" s="526"/>
      <c r="BS754" s="526"/>
      <c r="BT754" s="526"/>
      <c r="BU754" s="526"/>
    </row>
    <row r="755">
      <c r="A755" s="522"/>
      <c r="B755" s="523"/>
      <c r="C755" s="523"/>
      <c r="D755" s="524"/>
      <c r="E755" s="524"/>
      <c r="F755" s="524"/>
      <c r="G755" s="524"/>
      <c r="H755" s="525"/>
      <c r="I755" s="544"/>
      <c r="J755" s="523"/>
      <c r="K755" s="523"/>
      <c r="L755" s="523"/>
      <c r="M755" s="524"/>
      <c r="N755" s="524"/>
      <c r="O755" s="524"/>
      <c r="P755" s="524"/>
      <c r="Q755" s="524"/>
      <c r="R755" s="524"/>
      <c r="S755" s="524"/>
      <c r="T755" s="524"/>
      <c r="U755" s="523"/>
      <c r="V755" s="524"/>
      <c r="W755" s="523"/>
      <c r="X755" s="526"/>
      <c r="Y755" s="526"/>
      <c r="Z755" s="526"/>
      <c r="AA755" s="526"/>
      <c r="AB755" s="526"/>
      <c r="AC755" s="526"/>
      <c r="AD755" s="526"/>
      <c r="AE755" s="526"/>
      <c r="AF755" s="526"/>
      <c r="AG755" s="526"/>
      <c r="AH755" s="526"/>
      <c r="AI755" s="526"/>
      <c r="AJ755" s="526"/>
      <c r="AK755" s="526"/>
      <c r="AL755" s="526"/>
      <c r="AM755" s="526"/>
      <c r="AN755" s="526"/>
      <c r="AO755" s="526"/>
      <c r="AP755" s="526"/>
      <c r="AQ755" s="526"/>
      <c r="AR755" s="526"/>
      <c r="AS755" s="526"/>
      <c r="AT755" s="526"/>
      <c r="AU755" s="526"/>
      <c r="AV755" s="526"/>
      <c r="AW755" s="526"/>
      <c r="AX755" s="526"/>
      <c r="AY755" s="526"/>
      <c r="AZ755" s="526"/>
      <c r="BA755" s="526"/>
      <c r="BB755" s="526"/>
      <c r="BC755" s="526"/>
      <c r="BD755" s="526"/>
      <c r="BE755" s="526"/>
      <c r="BF755" s="526"/>
      <c r="BG755" s="526"/>
      <c r="BH755" s="526"/>
      <c r="BI755" s="526"/>
      <c r="BJ755" s="526"/>
      <c r="BK755" s="526"/>
      <c r="BL755" s="526"/>
      <c r="BM755" s="526"/>
      <c r="BN755" s="526"/>
      <c r="BO755" s="526"/>
      <c r="BP755" s="526"/>
      <c r="BQ755" s="526"/>
      <c r="BR755" s="526"/>
      <c r="BS755" s="526"/>
      <c r="BT755" s="526"/>
      <c r="BU755" s="526"/>
    </row>
    <row r="756">
      <c r="A756" s="522"/>
      <c r="B756" s="523"/>
      <c r="C756" s="523"/>
      <c r="D756" s="524"/>
      <c r="E756" s="524"/>
      <c r="F756" s="524"/>
      <c r="G756" s="524"/>
      <c r="H756" s="525"/>
      <c r="I756" s="544"/>
      <c r="J756" s="523"/>
      <c r="K756" s="523"/>
      <c r="L756" s="523"/>
      <c r="M756" s="524"/>
      <c r="N756" s="524"/>
      <c r="O756" s="524"/>
      <c r="P756" s="524"/>
      <c r="Q756" s="524"/>
      <c r="R756" s="524"/>
      <c r="S756" s="524"/>
      <c r="T756" s="524"/>
      <c r="U756" s="523"/>
      <c r="V756" s="524"/>
      <c r="W756" s="523"/>
      <c r="X756" s="526"/>
      <c r="Y756" s="526"/>
      <c r="Z756" s="526"/>
      <c r="AA756" s="526"/>
      <c r="AB756" s="526"/>
      <c r="AC756" s="526"/>
      <c r="AD756" s="526"/>
      <c r="AE756" s="526"/>
      <c r="AF756" s="526"/>
      <c r="AG756" s="526"/>
      <c r="AH756" s="526"/>
      <c r="AI756" s="526"/>
      <c r="AJ756" s="526"/>
      <c r="AK756" s="526"/>
      <c r="AL756" s="526"/>
      <c r="AM756" s="526"/>
      <c r="AN756" s="526"/>
      <c r="AO756" s="526"/>
      <c r="AP756" s="526"/>
      <c r="AQ756" s="526"/>
      <c r="AR756" s="526"/>
      <c r="AS756" s="526"/>
      <c r="AT756" s="526"/>
      <c r="AU756" s="526"/>
      <c r="AV756" s="526"/>
      <c r="AW756" s="526"/>
      <c r="AX756" s="526"/>
      <c r="AY756" s="526"/>
      <c r="AZ756" s="526"/>
      <c r="BA756" s="526"/>
      <c r="BB756" s="526"/>
      <c r="BC756" s="526"/>
      <c r="BD756" s="526"/>
      <c r="BE756" s="526"/>
      <c r="BF756" s="526"/>
      <c r="BG756" s="526"/>
      <c r="BH756" s="526"/>
      <c r="BI756" s="526"/>
      <c r="BJ756" s="526"/>
      <c r="BK756" s="526"/>
      <c r="BL756" s="526"/>
      <c r="BM756" s="526"/>
      <c r="BN756" s="526"/>
      <c r="BO756" s="526"/>
      <c r="BP756" s="526"/>
      <c r="BQ756" s="526"/>
      <c r="BR756" s="526"/>
      <c r="BS756" s="526"/>
      <c r="BT756" s="526"/>
      <c r="BU756" s="526"/>
    </row>
    <row r="757">
      <c r="A757" s="522"/>
      <c r="B757" s="523"/>
      <c r="C757" s="523"/>
      <c r="D757" s="524"/>
      <c r="E757" s="524"/>
      <c r="F757" s="524"/>
      <c r="G757" s="524"/>
      <c r="H757" s="525"/>
      <c r="I757" s="544"/>
      <c r="J757" s="523"/>
      <c r="K757" s="523"/>
      <c r="L757" s="523"/>
      <c r="M757" s="524"/>
      <c r="N757" s="524"/>
      <c r="O757" s="524"/>
      <c r="P757" s="524"/>
      <c r="Q757" s="524"/>
      <c r="R757" s="524"/>
      <c r="S757" s="524"/>
      <c r="T757" s="524"/>
      <c r="U757" s="523"/>
      <c r="V757" s="524"/>
      <c r="W757" s="523"/>
      <c r="X757" s="526"/>
      <c r="Y757" s="526"/>
      <c r="Z757" s="526"/>
      <c r="AA757" s="526"/>
      <c r="AB757" s="526"/>
      <c r="AC757" s="526"/>
      <c r="AD757" s="526"/>
      <c r="AE757" s="526"/>
      <c r="AF757" s="526"/>
      <c r="AG757" s="526"/>
      <c r="AH757" s="526"/>
      <c r="AI757" s="526"/>
      <c r="AJ757" s="526"/>
      <c r="AK757" s="526"/>
      <c r="AL757" s="526"/>
      <c r="AM757" s="526"/>
      <c r="AN757" s="526"/>
      <c r="AO757" s="526"/>
      <c r="AP757" s="526"/>
      <c r="AQ757" s="526"/>
      <c r="AR757" s="526"/>
      <c r="AS757" s="526"/>
      <c r="AT757" s="526"/>
      <c r="AU757" s="526"/>
      <c r="AV757" s="526"/>
      <c r="AW757" s="526"/>
      <c r="AX757" s="526"/>
      <c r="AY757" s="526"/>
      <c r="AZ757" s="526"/>
      <c r="BA757" s="526"/>
      <c r="BB757" s="526"/>
      <c r="BC757" s="526"/>
      <c r="BD757" s="526"/>
      <c r="BE757" s="526"/>
      <c r="BF757" s="526"/>
      <c r="BG757" s="526"/>
      <c r="BH757" s="526"/>
      <c r="BI757" s="526"/>
      <c r="BJ757" s="526"/>
      <c r="BK757" s="526"/>
      <c r="BL757" s="526"/>
      <c r="BM757" s="526"/>
      <c r="BN757" s="526"/>
      <c r="BO757" s="526"/>
      <c r="BP757" s="526"/>
      <c r="BQ757" s="526"/>
      <c r="BR757" s="526"/>
      <c r="BS757" s="526"/>
      <c r="BT757" s="526"/>
      <c r="BU757" s="526"/>
    </row>
    <row r="758">
      <c r="A758" s="522"/>
      <c r="B758" s="523"/>
      <c r="C758" s="523"/>
      <c r="D758" s="524"/>
      <c r="E758" s="524"/>
      <c r="F758" s="524"/>
      <c r="G758" s="524"/>
      <c r="H758" s="525"/>
      <c r="I758" s="544"/>
      <c r="J758" s="523"/>
      <c r="K758" s="523"/>
      <c r="L758" s="523"/>
      <c r="M758" s="524"/>
      <c r="N758" s="524"/>
      <c r="O758" s="524"/>
      <c r="P758" s="524"/>
      <c r="Q758" s="524"/>
      <c r="R758" s="524"/>
      <c r="S758" s="524"/>
      <c r="T758" s="524"/>
      <c r="U758" s="523"/>
      <c r="V758" s="524"/>
      <c r="W758" s="523"/>
      <c r="X758" s="526"/>
      <c r="Y758" s="526"/>
      <c r="Z758" s="526"/>
      <c r="AA758" s="526"/>
      <c r="AB758" s="526"/>
      <c r="AC758" s="526"/>
      <c r="AD758" s="526"/>
      <c r="AE758" s="526"/>
      <c r="AF758" s="526"/>
      <c r="AG758" s="526"/>
      <c r="AH758" s="526"/>
      <c r="AI758" s="526"/>
      <c r="AJ758" s="526"/>
      <c r="AK758" s="526"/>
      <c r="AL758" s="526"/>
      <c r="AM758" s="526"/>
      <c r="AN758" s="526"/>
      <c r="AO758" s="526"/>
      <c r="AP758" s="526"/>
      <c r="AQ758" s="526"/>
      <c r="AR758" s="526"/>
      <c r="AS758" s="526"/>
      <c r="AT758" s="526"/>
      <c r="AU758" s="526"/>
      <c r="AV758" s="526"/>
      <c r="AW758" s="526"/>
      <c r="AX758" s="526"/>
      <c r="AY758" s="526"/>
      <c r="AZ758" s="526"/>
      <c r="BA758" s="526"/>
      <c r="BB758" s="526"/>
      <c r="BC758" s="526"/>
      <c r="BD758" s="526"/>
      <c r="BE758" s="526"/>
      <c r="BF758" s="526"/>
      <c r="BG758" s="526"/>
      <c r="BH758" s="526"/>
      <c r="BI758" s="526"/>
      <c r="BJ758" s="526"/>
      <c r="BK758" s="526"/>
      <c r="BL758" s="526"/>
      <c r="BM758" s="526"/>
      <c r="BN758" s="526"/>
      <c r="BO758" s="526"/>
      <c r="BP758" s="526"/>
      <c r="BQ758" s="526"/>
      <c r="BR758" s="526"/>
      <c r="BS758" s="526"/>
      <c r="BT758" s="526"/>
      <c r="BU758" s="526"/>
    </row>
    <row r="759">
      <c r="A759" s="522"/>
      <c r="B759" s="523"/>
      <c r="C759" s="523"/>
      <c r="D759" s="524"/>
      <c r="E759" s="524"/>
      <c r="F759" s="524"/>
      <c r="G759" s="524"/>
      <c r="H759" s="525"/>
      <c r="I759" s="544"/>
      <c r="J759" s="523"/>
      <c r="K759" s="523"/>
      <c r="L759" s="523"/>
      <c r="M759" s="524"/>
      <c r="N759" s="524"/>
      <c r="O759" s="524"/>
      <c r="P759" s="524"/>
      <c r="Q759" s="524"/>
      <c r="R759" s="524"/>
      <c r="S759" s="524"/>
      <c r="T759" s="524"/>
      <c r="U759" s="523"/>
      <c r="V759" s="524"/>
      <c r="W759" s="523"/>
      <c r="X759" s="526"/>
      <c r="Y759" s="526"/>
      <c r="Z759" s="526"/>
      <c r="AA759" s="526"/>
      <c r="AB759" s="526"/>
      <c r="AC759" s="526"/>
      <c r="AD759" s="526"/>
      <c r="AE759" s="526"/>
      <c r="AF759" s="526"/>
      <c r="AG759" s="526"/>
      <c r="AH759" s="526"/>
      <c r="AI759" s="526"/>
      <c r="AJ759" s="526"/>
      <c r="AK759" s="526"/>
      <c r="AL759" s="526"/>
      <c r="AM759" s="526"/>
      <c r="AN759" s="526"/>
      <c r="AO759" s="526"/>
      <c r="AP759" s="526"/>
      <c r="AQ759" s="526"/>
      <c r="AR759" s="526"/>
      <c r="AS759" s="526"/>
      <c r="AT759" s="526"/>
      <c r="AU759" s="526"/>
      <c r="AV759" s="526"/>
      <c r="AW759" s="526"/>
      <c r="AX759" s="526"/>
      <c r="AY759" s="526"/>
      <c r="AZ759" s="526"/>
      <c r="BA759" s="526"/>
      <c r="BB759" s="526"/>
      <c r="BC759" s="526"/>
      <c r="BD759" s="526"/>
      <c r="BE759" s="526"/>
      <c r="BF759" s="526"/>
      <c r="BG759" s="526"/>
      <c r="BH759" s="526"/>
      <c r="BI759" s="526"/>
      <c r="BJ759" s="526"/>
      <c r="BK759" s="526"/>
      <c r="BL759" s="526"/>
      <c r="BM759" s="526"/>
      <c r="BN759" s="526"/>
      <c r="BO759" s="526"/>
      <c r="BP759" s="526"/>
      <c r="BQ759" s="526"/>
      <c r="BR759" s="526"/>
      <c r="BS759" s="526"/>
      <c r="BT759" s="526"/>
      <c r="BU759" s="526"/>
    </row>
    <row r="760">
      <c r="A760" s="522"/>
      <c r="B760" s="523"/>
      <c r="C760" s="523"/>
      <c r="D760" s="524"/>
      <c r="E760" s="524"/>
      <c r="F760" s="524"/>
      <c r="G760" s="524"/>
      <c r="H760" s="525"/>
      <c r="I760" s="544"/>
      <c r="J760" s="523"/>
      <c r="K760" s="523"/>
      <c r="L760" s="523"/>
      <c r="M760" s="524"/>
      <c r="N760" s="524"/>
      <c r="O760" s="524"/>
      <c r="P760" s="524"/>
      <c r="Q760" s="524"/>
      <c r="R760" s="524"/>
      <c r="S760" s="524"/>
      <c r="T760" s="524"/>
      <c r="U760" s="523"/>
      <c r="V760" s="524"/>
      <c r="W760" s="523"/>
      <c r="X760" s="526"/>
      <c r="Y760" s="526"/>
      <c r="Z760" s="526"/>
      <c r="AA760" s="526"/>
      <c r="AB760" s="526"/>
      <c r="AC760" s="526"/>
      <c r="AD760" s="526"/>
      <c r="AE760" s="526"/>
      <c r="AF760" s="526"/>
      <c r="AG760" s="526"/>
      <c r="AH760" s="526"/>
      <c r="AI760" s="526"/>
      <c r="AJ760" s="526"/>
      <c r="AK760" s="526"/>
      <c r="AL760" s="526"/>
      <c r="AM760" s="526"/>
      <c r="AN760" s="526"/>
      <c r="AO760" s="526"/>
      <c r="AP760" s="526"/>
      <c r="AQ760" s="526"/>
      <c r="AR760" s="526"/>
      <c r="AS760" s="526"/>
      <c r="AT760" s="526"/>
      <c r="AU760" s="526"/>
      <c r="AV760" s="526"/>
      <c r="AW760" s="526"/>
      <c r="AX760" s="526"/>
      <c r="AY760" s="526"/>
      <c r="AZ760" s="526"/>
      <c r="BA760" s="526"/>
      <c r="BB760" s="526"/>
      <c r="BC760" s="526"/>
      <c r="BD760" s="526"/>
      <c r="BE760" s="526"/>
      <c r="BF760" s="526"/>
      <c r="BG760" s="526"/>
      <c r="BH760" s="526"/>
      <c r="BI760" s="526"/>
      <c r="BJ760" s="526"/>
      <c r="BK760" s="526"/>
      <c r="BL760" s="526"/>
      <c r="BM760" s="526"/>
      <c r="BN760" s="526"/>
      <c r="BO760" s="526"/>
      <c r="BP760" s="526"/>
      <c r="BQ760" s="526"/>
      <c r="BR760" s="526"/>
      <c r="BS760" s="526"/>
      <c r="BT760" s="526"/>
      <c r="BU760" s="526"/>
    </row>
    <row r="761">
      <c r="A761" s="522"/>
      <c r="B761" s="523"/>
      <c r="C761" s="523"/>
      <c r="D761" s="524"/>
      <c r="E761" s="524"/>
      <c r="F761" s="524"/>
      <c r="G761" s="524"/>
      <c r="H761" s="525"/>
      <c r="I761" s="544"/>
      <c r="J761" s="523"/>
      <c r="K761" s="523"/>
      <c r="L761" s="523"/>
      <c r="M761" s="524"/>
      <c r="N761" s="524"/>
      <c r="O761" s="524"/>
      <c r="P761" s="524"/>
      <c r="Q761" s="524"/>
      <c r="R761" s="524"/>
      <c r="S761" s="524"/>
      <c r="T761" s="524"/>
      <c r="U761" s="523"/>
      <c r="V761" s="524"/>
      <c r="W761" s="523"/>
      <c r="X761" s="526"/>
      <c r="Y761" s="526"/>
      <c r="Z761" s="526"/>
      <c r="AA761" s="526"/>
      <c r="AB761" s="526"/>
      <c r="AC761" s="526"/>
      <c r="AD761" s="526"/>
      <c r="AE761" s="526"/>
      <c r="AF761" s="526"/>
      <c r="AG761" s="526"/>
      <c r="AH761" s="526"/>
      <c r="AI761" s="526"/>
      <c r="AJ761" s="526"/>
      <c r="AK761" s="526"/>
      <c r="AL761" s="526"/>
      <c r="AM761" s="526"/>
      <c r="AN761" s="526"/>
      <c r="AO761" s="526"/>
      <c r="AP761" s="526"/>
      <c r="AQ761" s="526"/>
      <c r="AR761" s="526"/>
      <c r="AS761" s="526"/>
      <c r="AT761" s="526"/>
      <c r="AU761" s="526"/>
      <c r="AV761" s="526"/>
      <c r="AW761" s="526"/>
      <c r="AX761" s="526"/>
      <c r="AY761" s="526"/>
      <c r="AZ761" s="526"/>
      <c r="BA761" s="526"/>
      <c r="BB761" s="526"/>
      <c r="BC761" s="526"/>
      <c r="BD761" s="526"/>
      <c r="BE761" s="526"/>
      <c r="BF761" s="526"/>
      <c r="BG761" s="526"/>
      <c r="BH761" s="526"/>
      <c r="BI761" s="526"/>
      <c r="BJ761" s="526"/>
      <c r="BK761" s="526"/>
      <c r="BL761" s="526"/>
      <c r="BM761" s="526"/>
      <c r="BN761" s="526"/>
      <c r="BO761" s="526"/>
      <c r="BP761" s="526"/>
      <c r="BQ761" s="526"/>
      <c r="BR761" s="526"/>
      <c r="BS761" s="526"/>
      <c r="BT761" s="526"/>
      <c r="BU761" s="526"/>
    </row>
    <row r="762">
      <c r="A762" s="522"/>
      <c r="B762" s="523"/>
      <c r="C762" s="523"/>
      <c r="D762" s="524"/>
      <c r="E762" s="524"/>
      <c r="F762" s="524"/>
      <c r="G762" s="524"/>
      <c r="H762" s="525"/>
      <c r="I762" s="544"/>
      <c r="J762" s="523"/>
      <c r="K762" s="523"/>
      <c r="L762" s="523"/>
      <c r="M762" s="524"/>
      <c r="N762" s="524"/>
      <c r="O762" s="524"/>
      <c r="P762" s="524"/>
      <c r="Q762" s="524"/>
      <c r="R762" s="524"/>
      <c r="S762" s="524"/>
      <c r="T762" s="524"/>
      <c r="U762" s="523"/>
      <c r="V762" s="524"/>
      <c r="W762" s="523"/>
      <c r="X762" s="526"/>
      <c r="Y762" s="526"/>
      <c r="Z762" s="526"/>
      <c r="AA762" s="526"/>
      <c r="AB762" s="526"/>
      <c r="AC762" s="526"/>
      <c r="AD762" s="526"/>
      <c r="AE762" s="526"/>
      <c r="AF762" s="526"/>
      <c r="AG762" s="526"/>
      <c r="AH762" s="526"/>
      <c r="AI762" s="526"/>
      <c r="AJ762" s="526"/>
      <c r="AK762" s="526"/>
      <c r="AL762" s="526"/>
      <c r="AM762" s="526"/>
      <c r="AN762" s="526"/>
      <c r="AO762" s="526"/>
      <c r="AP762" s="526"/>
      <c r="AQ762" s="526"/>
      <c r="AR762" s="526"/>
      <c r="AS762" s="526"/>
      <c r="AT762" s="526"/>
      <c r="AU762" s="526"/>
      <c r="AV762" s="526"/>
      <c r="AW762" s="526"/>
      <c r="AX762" s="526"/>
      <c r="AY762" s="526"/>
      <c r="AZ762" s="526"/>
      <c r="BA762" s="526"/>
      <c r="BB762" s="526"/>
      <c r="BC762" s="526"/>
      <c r="BD762" s="526"/>
      <c r="BE762" s="526"/>
      <c r="BF762" s="526"/>
      <c r="BG762" s="526"/>
      <c r="BH762" s="526"/>
      <c r="BI762" s="526"/>
      <c r="BJ762" s="526"/>
      <c r="BK762" s="526"/>
      <c r="BL762" s="526"/>
      <c r="BM762" s="526"/>
      <c r="BN762" s="526"/>
      <c r="BO762" s="526"/>
      <c r="BP762" s="526"/>
      <c r="BQ762" s="526"/>
      <c r="BR762" s="526"/>
      <c r="BS762" s="526"/>
      <c r="BT762" s="526"/>
      <c r="BU762" s="526"/>
    </row>
    <row r="763">
      <c r="A763" s="522"/>
      <c r="B763" s="523"/>
      <c r="C763" s="523"/>
      <c r="D763" s="524"/>
      <c r="E763" s="524"/>
      <c r="F763" s="524"/>
      <c r="G763" s="524"/>
      <c r="H763" s="525"/>
      <c r="I763" s="544"/>
      <c r="J763" s="523"/>
      <c r="K763" s="523"/>
      <c r="L763" s="523"/>
      <c r="M763" s="524"/>
      <c r="N763" s="524"/>
      <c r="O763" s="524"/>
      <c r="P763" s="524"/>
      <c r="Q763" s="524"/>
      <c r="R763" s="524"/>
      <c r="S763" s="524"/>
      <c r="T763" s="524"/>
      <c r="U763" s="523"/>
      <c r="V763" s="524"/>
      <c r="W763" s="523"/>
      <c r="X763" s="526"/>
      <c r="Y763" s="526"/>
      <c r="Z763" s="526"/>
      <c r="AA763" s="526"/>
      <c r="AB763" s="526"/>
      <c r="AC763" s="526"/>
      <c r="AD763" s="526"/>
      <c r="AE763" s="526"/>
      <c r="AF763" s="526"/>
      <c r="AG763" s="526"/>
      <c r="AH763" s="526"/>
      <c r="AI763" s="526"/>
      <c r="AJ763" s="526"/>
      <c r="AK763" s="526"/>
      <c r="AL763" s="526"/>
      <c r="AM763" s="526"/>
      <c r="AN763" s="526"/>
      <c r="AO763" s="526"/>
      <c r="AP763" s="526"/>
      <c r="AQ763" s="526"/>
      <c r="AR763" s="526"/>
      <c r="AS763" s="526"/>
      <c r="AT763" s="526"/>
      <c r="AU763" s="526"/>
      <c r="AV763" s="526"/>
      <c r="AW763" s="526"/>
      <c r="AX763" s="526"/>
      <c r="AY763" s="526"/>
      <c r="AZ763" s="526"/>
      <c r="BA763" s="526"/>
      <c r="BB763" s="526"/>
      <c r="BC763" s="526"/>
      <c r="BD763" s="526"/>
      <c r="BE763" s="526"/>
      <c r="BF763" s="526"/>
      <c r="BG763" s="526"/>
      <c r="BH763" s="526"/>
      <c r="BI763" s="526"/>
      <c r="BJ763" s="526"/>
      <c r="BK763" s="526"/>
      <c r="BL763" s="526"/>
      <c r="BM763" s="526"/>
      <c r="BN763" s="526"/>
      <c r="BO763" s="526"/>
      <c r="BP763" s="526"/>
      <c r="BQ763" s="526"/>
      <c r="BR763" s="526"/>
      <c r="BS763" s="526"/>
      <c r="BT763" s="526"/>
      <c r="BU763" s="526"/>
    </row>
    <row r="764">
      <c r="A764" s="522"/>
      <c r="B764" s="523"/>
      <c r="C764" s="523"/>
      <c r="D764" s="524"/>
      <c r="E764" s="524"/>
      <c r="F764" s="524"/>
      <c r="G764" s="524"/>
      <c r="H764" s="525"/>
      <c r="I764" s="544"/>
      <c r="J764" s="523"/>
      <c r="K764" s="523"/>
      <c r="L764" s="523"/>
      <c r="M764" s="524"/>
      <c r="N764" s="524"/>
      <c r="O764" s="524"/>
      <c r="P764" s="524"/>
      <c r="Q764" s="524"/>
      <c r="R764" s="524"/>
      <c r="S764" s="524"/>
      <c r="T764" s="524"/>
      <c r="U764" s="523"/>
      <c r="V764" s="524"/>
      <c r="W764" s="523"/>
      <c r="X764" s="526"/>
      <c r="Y764" s="526"/>
      <c r="Z764" s="526"/>
      <c r="AA764" s="526"/>
      <c r="AB764" s="526"/>
      <c r="AC764" s="526"/>
      <c r="AD764" s="526"/>
      <c r="AE764" s="526"/>
      <c r="AF764" s="526"/>
      <c r="AG764" s="526"/>
      <c r="AH764" s="526"/>
      <c r="AI764" s="526"/>
      <c r="AJ764" s="526"/>
      <c r="AK764" s="526"/>
      <c r="AL764" s="526"/>
      <c r="AM764" s="526"/>
      <c r="AN764" s="526"/>
      <c r="AO764" s="526"/>
      <c r="AP764" s="526"/>
      <c r="AQ764" s="526"/>
      <c r="AR764" s="526"/>
      <c r="AS764" s="526"/>
      <c r="AT764" s="526"/>
      <c r="AU764" s="526"/>
      <c r="AV764" s="526"/>
      <c r="AW764" s="526"/>
      <c r="AX764" s="526"/>
      <c r="AY764" s="526"/>
      <c r="AZ764" s="526"/>
      <c r="BA764" s="526"/>
      <c r="BB764" s="526"/>
      <c r="BC764" s="526"/>
      <c r="BD764" s="526"/>
      <c r="BE764" s="526"/>
      <c r="BF764" s="526"/>
      <c r="BG764" s="526"/>
      <c r="BH764" s="526"/>
      <c r="BI764" s="526"/>
      <c r="BJ764" s="526"/>
      <c r="BK764" s="526"/>
      <c r="BL764" s="526"/>
      <c r="BM764" s="526"/>
      <c r="BN764" s="526"/>
      <c r="BO764" s="526"/>
      <c r="BP764" s="526"/>
      <c r="BQ764" s="526"/>
      <c r="BR764" s="526"/>
      <c r="BS764" s="526"/>
      <c r="BT764" s="526"/>
      <c r="BU764" s="526"/>
    </row>
    <row r="765">
      <c r="A765" s="522"/>
      <c r="B765" s="523"/>
      <c r="C765" s="523"/>
      <c r="D765" s="524"/>
      <c r="E765" s="524"/>
      <c r="F765" s="524"/>
      <c r="G765" s="524"/>
      <c r="H765" s="525"/>
      <c r="I765" s="544"/>
      <c r="J765" s="523"/>
      <c r="K765" s="523"/>
      <c r="L765" s="523"/>
      <c r="M765" s="524"/>
      <c r="N765" s="524"/>
      <c r="O765" s="524"/>
      <c r="P765" s="524"/>
      <c r="Q765" s="524"/>
      <c r="R765" s="524"/>
      <c r="S765" s="524"/>
      <c r="T765" s="524"/>
      <c r="U765" s="523"/>
      <c r="V765" s="524"/>
      <c r="W765" s="523"/>
      <c r="X765" s="526"/>
      <c r="Y765" s="526"/>
      <c r="Z765" s="526"/>
      <c r="AA765" s="526"/>
      <c r="AB765" s="526"/>
      <c r="AC765" s="526"/>
      <c r="AD765" s="526"/>
      <c r="AE765" s="526"/>
      <c r="AF765" s="526"/>
      <c r="AG765" s="526"/>
      <c r="AH765" s="526"/>
      <c r="AI765" s="526"/>
      <c r="AJ765" s="526"/>
      <c r="AK765" s="526"/>
      <c r="AL765" s="526"/>
      <c r="AM765" s="526"/>
      <c r="AN765" s="526"/>
      <c r="AO765" s="526"/>
      <c r="AP765" s="526"/>
      <c r="AQ765" s="526"/>
      <c r="AR765" s="526"/>
      <c r="AS765" s="526"/>
      <c r="AT765" s="526"/>
      <c r="AU765" s="526"/>
      <c r="AV765" s="526"/>
      <c r="AW765" s="526"/>
      <c r="AX765" s="526"/>
      <c r="AY765" s="526"/>
      <c r="AZ765" s="526"/>
      <c r="BA765" s="526"/>
      <c r="BB765" s="526"/>
      <c r="BC765" s="526"/>
      <c r="BD765" s="526"/>
      <c r="BE765" s="526"/>
      <c r="BF765" s="526"/>
      <c r="BG765" s="526"/>
      <c r="BH765" s="526"/>
      <c r="BI765" s="526"/>
      <c r="BJ765" s="526"/>
      <c r="BK765" s="526"/>
      <c r="BL765" s="526"/>
      <c r="BM765" s="526"/>
      <c r="BN765" s="526"/>
      <c r="BO765" s="526"/>
      <c r="BP765" s="526"/>
      <c r="BQ765" s="526"/>
      <c r="BR765" s="526"/>
      <c r="BS765" s="526"/>
      <c r="BT765" s="526"/>
      <c r="BU765" s="526"/>
    </row>
    <row r="766">
      <c r="A766" s="522"/>
      <c r="B766" s="523"/>
      <c r="C766" s="523"/>
      <c r="D766" s="524"/>
      <c r="E766" s="524"/>
      <c r="F766" s="524"/>
      <c r="G766" s="524"/>
      <c r="H766" s="525"/>
      <c r="I766" s="544"/>
      <c r="J766" s="523"/>
      <c r="K766" s="523"/>
      <c r="L766" s="523"/>
      <c r="M766" s="524"/>
      <c r="N766" s="524"/>
      <c r="O766" s="524"/>
      <c r="P766" s="524"/>
      <c r="Q766" s="524"/>
      <c r="R766" s="524"/>
      <c r="S766" s="524"/>
      <c r="T766" s="524"/>
      <c r="U766" s="523"/>
      <c r="V766" s="524"/>
      <c r="W766" s="523"/>
      <c r="X766" s="526"/>
      <c r="Y766" s="526"/>
      <c r="Z766" s="526"/>
      <c r="AA766" s="526"/>
      <c r="AB766" s="526"/>
      <c r="AC766" s="526"/>
      <c r="AD766" s="526"/>
      <c r="AE766" s="526"/>
      <c r="AF766" s="526"/>
      <c r="AG766" s="526"/>
      <c r="AH766" s="526"/>
      <c r="AI766" s="526"/>
      <c r="AJ766" s="526"/>
      <c r="AK766" s="526"/>
      <c r="AL766" s="526"/>
      <c r="AM766" s="526"/>
      <c r="AN766" s="526"/>
      <c r="AO766" s="526"/>
      <c r="AP766" s="526"/>
      <c r="AQ766" s="526"/>
      <c r="AR766" s="526"/>
      <c r="AS766" s="526"/>
      <c r="AT766" s="526"/>
      <c r="AU766" s="526"/>
      <c r="AV766" s="526"/>
      <c r="AW766" s="526"/>
      <c r="AX766" s="526"/>
      <c r="AY766" s="526"/>
      <c r="AZ766" s="526"/>
      <c r="BA766" s="526"/>
      <c r="BB766" s="526"/>
      <c r="BC766" s="526"/>
      <c r="BD766" s="526"/>
      <c r="BE766" s="526"/>
      <c r="BF766" s="526"/>
      <c r="BG766" s="526"/>
      <c r="BH766" s="526"/>
      <c r="BI766" s="526"/>
      <c r="BJ766" s="526"/>
      <c r="BK766" s="526"/>
      <c r="BL766" s="526"/>
      <c r="BM766" s="526"/>
      <c r="BN766" s="526"/>
      <c r="BO766" s="526"/>
      <c r="BP766" s="526"/>
      <c r="BQ766" s="526"/>
      <c r="BR766" s="526"/>
      <c r="BS766" s="526"/>
      <c r="BT766" s="526"/>
      <c r="BU766" s="526"/>
    </row>
    <row r="767">
      <c r="A767" s="522"/>
      <c r="B767" s="523"/>
      <c r="C767" s="523"/>
      <c r="D767" s="524"/>
      <c r="E767" s="524"/>
      <c r="F767" s="524"/>
      <c r="G767" s="524"/>
      <c r="H767" s="525"/>
      <c r="I767" s="544"/>
      <c r="J767" s="523"/>
      <c r="K767" s="523"/>
      <c r="L767" s="523"/>
      <c r="M767" s="524"/>
      <c r="N767" s="524"/>
      <c r="O767" s="524"/>
      <c r="P767" s="524"/>
      <c r="Q767" s="524"/>
      <c r="R767" s="524"/>
      <c r="S767" s="524"/>
      <c r="T767" s="524"/>
      <c r="U767" s="523"/>
      <c r="V767" s="524"/>
      <c r="W767" s="523"/>
      <c r="X767" s="526"/>
      <c r="Y767" s="526"/>
      <c r="Z767" s="526"/>
      <c r="AA767" s="526"/>
      <c r="AB767" s="526"/>
      <c r="AC767" s="526"/>
      <c r="AD767" s="526"/>
      <c r="AE767" s="526"/>
      <c r="AF767" s="526"/>
      <c r="AG767" s="526"/>
      <c r="AH767" s="526"/>
      <c r="AI767" s="526"/>
      <c r="AJ767" s="526"/>
      <c r="AK767" s="526"/>
      <c r="AL767" s="526"/>
      <c r="AM767" s="526"/>
      <c r="AN767" s="526"/>
      <c r="AO767" s="526"/>
      <c r="AP767" s="526"/>
      <c r="AQ767" s="526"/>
      <c r="AR767" s="526"/>
      <c r="AS767" s="526"/>
      <c r="AT767" s="526"/>
      <c r="AU767" s="526"/>
      <c r="AV767" s="526"/>
      <c r="AW767" s="526"/>
      <c r="AX767" s="526"/>
      <c r="AY767" s="526"/>
      <c r="AZ767" s="526"/>
      <c r="BA767" s="526"/>
      <c r="BB767" s="526"/>
      <c r="BC767" s="526"/>
      <c r="BD767" s="526"/>
      <c r="BE767" s="526"/>
      <c r="BF767" s="526"/>
      <c r="BG767" s="526"/>
      <c r="BH767" s="526"/>
      <c r="BI767" s="526"/>
      <c r="BJ767" s="526"/>
      <c r="BK767" s="526"/>
      <c r="BL767" s="526"/>
      <c r="BM767" s="526"/>
      <c r="BN767" s="526"/>
      <c r="BO767" s="526"/>
      <c r="BP767" s="526"/>
      <c r="BQ767" s="526"/>
      <c r="BR767" s="526"/>
      <c r="BS767" s="526"/>
      <c r="BT767" s="526"/>
      <c r="BU767" s="526"/>
    </row>
    <row r="768">
      <c r="A768" s="522"/>
      <c r="B768" s="523"/>
      <c r="C768" s="523"/>
      <c r="D768" s="524"/>
      <c r="E768" s="524"/>
      <c r="F768" s="524"/>
      <c r="G768" s="524"/>
      <c r="H768" s="525"/>
      <c r="I768" s="544"/>
      <c r="J768" s="523"/>
      <c r="K768" s="523"/>
      <c r="L768" s="523"/>
      <c r="M768" s="524"/>
      <c r="N768" s="524"/>
      <c r="O768" s="524"/>
      <c r="P768" s="524"/>
      <c r="Q768" s="524"/>
      <c r="R768" s="524"/>
      <c r="S768" s="524"/>
      <c r="T768" s="524"/>
      <c r="U768" s="523"/>
      <c r="V768" s="524"/>
      <c r="W768" s="523"/>
      <c r="X768" s="526"/>
      <c r="Y768" s="526"/>
      <c r="Z768" s="526"/>
      <c r="AA768" s="526"/>
      <c r="AB768" s="526"/>
      <c r="AC768" s="526"/>
      <c r="AD768" s="526"/>
      <c r="AE768" s="526"/>
      <c r="AF768" s="526"/>
      <c r="AG768" s="526"/>
      <c r="AH768" s="526"/>
      <c r="AI768" s="526"/>
      <c r="AJ768" s="526"/>
      <c r="AK768" s="526"/>
      <c r="AL768" s="526"/>
      <c r="AM768" s="526"/>
      <c r="AN768" s="526"/>
      <c r="AO768" s="526"/>
      <c r="AP768" s="526"/>
      <c r="AQ768" s="526"/>
      <c r="AR768" s="526"/>
      <c r="AS768" s="526"/>
      <c r="AT768" s="526"/>
      <c r="AU768" s="526"/>
      <c r="AV768" s="526"/>
      <c r="AW768" s="526"/>
      <c r="AX768" s="526"/>
      <c r="AY768" s="526"/>
      <c r="AZ768" s="526"/>
      <c r="BA768" s="526"/>
      <c r="BB768" s="526"/>
      <c r="BC768" s="526"/>
      <c r="BD768" s="526"/>
      <c r="BE768" s="526"/>
      <c r="BF768" s="526"/>
      <c r="BG768" s="526"/>
      <c r="BH768" s="526"/>
      <c r="BI768" s="526"/>
      <c r="BJ768" s="526"/>
      <c r="BK768" s="526"/>
      <c r="BL768" s="526"/>
      <c r="BM768" s="526"/>
      <c r="BN768" s="526"/>
      <c r="BO768" s="526"/>
      <c r="BP768" s="526"/>
      <c r="BQ768" s="526"/>
      <c r="BR768" s="526"/>
      <c r="BS768" s="526"/>
      <c r="BT768" s="526"/>
      <c r="BU768" s="526"/>
    </row>
    <row r="769">
      <c r="A769" s="522"/>
      <c r="B769" s="523"/>
      <c r="C769" s="523"/>
      <c r="D769" s="524"/>
      <c r="E769" s="524"/>
      <c r="F769" s="524"/>
      <c r="G769" s="524"/>
      <c r="H769" s="525"/>
      <c r="I769" s="544"/>
      <c r="J769" s="523"/>
      <c r="K769" s="523"/>
      <c r="L769" s="523"/>
      <c r="M769" s="524"/>
      <c r="N769" s="524"/>
      <c r="O769" s="524"/>
      <c r="P769" s="524"/>
      <c r="Q769" s="524"/>
      <c r="R769" s="524"/>
      <c r="S769" s="524"/>
      <c r="T769" s="524"/>
      <c r="U769" s="523"/>
      <c r="V769" s="524"/>
      <c r="W769" s="523"/>
      <c r="X769" s="526"/>
      <c r="Y769" s="526"/>
      <c r="Z769" s="526"/>
      <c r="AA769" s="526"/>
      <c r="AB769" s="526"/>
      <c r="AC769" s="526"/>
      <c r="AD769" s="526"/>
      <c r="AE769" s="526"/>
      <c r="AF769" s="526"/>
      <c r="AG769" s="526"/>
      <c r="AH769" s="526"/>
      <c r="AI769" s="526"/>
      <c r="AJ769" s="526"/>
      <c r="AK769" s="526"/>
      <c r="AL769" s="526"/>
      <c r="AM769" s="526"/>
      <c r="AN769" s="526"/>
      <c r="AO769" s="526"/>
      <c r="AP769" s="526"/>
      <c r="AQ769" s="526"/>
      <c r="AR769" s="526"/>
      <c r="AS769" s="526"/>
      <c r="AT769" s="526"/>
      <c r="AU769" s="526"/>
      <c r="AV769" s="526"/>
      <c r="AW769" s="526"/>
      <c r="AX769" s="526"/>
      <c r="AY769" s="526"/>
      <c r="AZ769" s="526"/>
      <c r="BA769" s="526"/>
      <c r="BB769" s="526"/>
      <c r="BC769" s="526"/>
      <c r="BD769" s="526"/>
      <c r="BE769" s="526"/>
      <c r="BF769" s="526"/>
      <c r="BG769" s="526"/>
      <c r="BH769" s="526"/>
      <c r="BI769" s="526"/>
      <c r="BJ769" s="526"/>
      <c r="BK769" s="526"/>
      <c r="BL769" s="526"/>
      <c r="BM769" s="526"/>
      <c r="BN769" s="526"/>
      <c r="BO769" s="526"/>
      <c r="BP769" s="526"/>
      <c r="BQ769" s="526"/>
      <c r="BR769" s="526"/>
      <c r="BS769" s="526"/>
      <c r="BT769" s="526"/>
      <c r="BU769" s="526"/>
    </row>
    <row r="770">
      <c r="A770" s="522"/>
      <c r="B770" s="523"/>
      <c r="C770" s="523"/>
      <c r="D770" s="524"/>
      <c r="E770" s="524"/>
      <c r="F770" s="524"/>
      <c r="G770" s="524"/>
      <c r="H770" s="525"/>
      <c r="I770" s="544"/>
      <c r="J770" s="523"/>
      <c r="K770" s="523"/>
      <c r="L770" s="523"/>
      <c r="M770" s="524"/>
      <c r="N770" s="524"/>
      <c r="O770" s="524"/>
      <c r="P770" s="524"/>
      <c r="Q770" s="524"/>
      <c r="R770" s="524"/>
      <c r="S770" s="524"/>
      <c r="T770" s="524"/>
      <c r="U770" s="523"/>
      <c r="V770" s="524"/>
      <c r="W770" s="523"/>
      <c r="X770" s="526"/>
      <c r="Y770" s="526"/>
      <c r="Z770" s="526"/>
      <c r="AA770" s="526"/>
      <c r="AB770" s="526"/>
      <c r="AC770" s="526"/>
      <c r="AD770" s="526"/>
      <c r="AE770" s="526"/>
      <c r="AF770" s="526"/>
      <c r="AG770" s="526"/>
      <c r="AH770" s="526"/>
      <c r="AI770" s="526"/>
      <c r="AJ770" s="526"/>
      <c r="AK770" s="526"/>
      <c r="AL770" s="526"/>
      <c r="AM770" s="526"/>
      <c r="AN770" s="526"/>
      <c r="AO770" s="526"/>
      <c r="AP770" s="526"/>
      <c r="AQ770" s="526"/>
      <c r="AR770" s="526"/>
      <c r="AS770" s="526"/>
      <c r="AT770" s="526"/>
      <c r="AU770" s="526"/>
      <c r="AV770" s="526"/>
      <c r="AW770" s="526"/>
      <c r="AX770" s="526"/>
      <c r="AY770" s="526"/>
      <c r="AZ770" s="526"/>
      <c r="BA770" s="526"/>
      <c r="BB770" s="526"/>
      <c r="BC770" s="526"/>
      <c r="BD770" s="526"/>
      <c r="BE770" s="526"/>
      <c r="BF770" s="526"/>
      <c r="BG770" s="526"/>
      <c r="BH770" s="526"/>
      <c r="BI770" s="526"/>
      <c r="BJ770" s="526"/>
      <c r="BK770" s="526"/>
      <c r="BL770" s="526"/>
      <c r="BM770" s="526"/>
      <c r="BN770" s="526"/>
      <c r="BO770" s="526"/>
      <c r="BP770" s="526"/>
      <c r="BQ770" s="526"/>
      <c r="BR770" s="526"/>
      <c r="BS770" s="526"/>
      <c r="BT770" s="526"/>
      <c r="BU770" s="526"/>
    </row>
    <row r="771">
      <c r="A771" s="522"/>
      <c r="B771" s="523"/>
      <c r="C771" s="523"/>
      <c r="D771" s="524"/>
      <c r="E771" s="524"/>
      <c r="F771" s="524"/>
      <c r="G771" s="524"/>
      <c r="H771" s="525"/>
      <c r="I771" s="544"/>
      <c r="J771" s="523"/>
      <c r="K771" s="523"/>
      <c r="L771" s="523"/>
      <c r="M771" s="524"/>
      <c r="N771" s="524"/>
      <c r="O771" s="524"/>
      <c r="P771" s="524"/>
      <c r="Q771" s="524"/>
      <c r="R771" s="524"/>
      <c r="S771" s="524"/>
      <c r="T771" s="524"/>
      <c r="U771" s="523"/>
      <c r="V771" s="524"/>
      <c r="W771" s="523"/>
      <c r="X771" s="526"/>
      <c r="Y771" s="526"/>
      <c r="Z771" s="526"/>
      <c r="AA771" s="526"/>
      <c r="AB771" s="526"/>
      <c r="AC771" s="526"/>
      <c r="AD771" s="526"/>
      <c r="AE771" s="526"/>
      <c r="AF771" s="526"/>
      <c r="AG771" s="526"/>
      <c r="AH771" s="526"/>
      <c r="AI771" s="526"/>
      <c r="AJ771" s="526"/>
      <c r="AK771" s="526"/>
      <c r="AL771" s="526"/>
      <c r="AM771" s="526"/>
      <c r="AN771" s="526"/>
      <c r="AO771" s="526"/>
      <c r="AP771" s="526"/>
      <c r="AQ771" s="526"/>
      <c r="AR771" s="526"/>
      <c r="AS771" s="526"/>
      <c r="AT771" s="526"/>
      <c r="AU771" s="526"/>
      <c r="AV771" s="526"/>
      <c r="AW771" s="526"/>
      <c r="AX771" s="526"/>
      <c r="AY771" s="526"/>
      <c r="AZ771" s="526"/>
      <c r="BA771" s="526"/>
      <c r="BB771" s="526"/>
      <c r="BC771" s="526"/>
      <c r="BD771" s="526"/>
      <c r="BE771" s="526"/>
      <c r="BF771" s="526"/>
      <c r="BG771" s="526"/>
      <c r="BH771" s="526"/>
      <c r="BI771" s="526"/>
      <c r="BJ771" s="526"/>
      <c r="BK771" s="526"/>
      <c r="BL771" s="526"/>
      <c r="BM771" s="526"/>
      <c r="BN771" s="526"/>
      <c r="BO771" s="526"/>
      <c r="BP771" s="526"/>
      <c r="BQ771" s="526"/>
      <c r="BR771" s="526"/>
      <c r="BS771" s="526"/>
      <c r="BT771" s="526"/>
      <c r="BU771" s="526"/>
    </row>
    <row r="772">
      <c r="A772" s="522"/>
      <c r="B772" s="523"/>
      <c r="C772" s="523"/>
      <c r="D772" s="524"/>
      <c r="E772" s="524"/>
      <c r="F772" s="524"/>
      <c r="G772" s="524"/>
      <c r="H772" s="525"/>
      <c r="I772" s="544"/>
      <c r="J772" s="523"/>
      <c r="K772" s="523"/>
      <c r="L772" s="523"/>
      <c r="M772" s="524"/>
      <c r="N772" s="524"/>
      <c r="O772" s="524"/>
      <c r="P772" s="524"/>
      <c r="Q772" s="524"/>
      <c r="R772" s="524"/>
      <c r="S772" s="524"/>
      <c r="T772" s="524"/>
      <c r="U772" s="523"/>
      <c r="V772" s="524"/>
      <c r="W772" s="523"/>
      <c r="X772" s="526"/>
      <c r="Y772" s="526"/>
      <c r="Z772" s="526"/>
      <c r="AA772" s="526"/>
      <c r="AB772" s="526"/>
      <c r="AC772" s="526"/>
      <c r="AD772" s="526"/>
      <c r="AE772" s="526"/>
      <c r="AF772" s="526"/>
      <c r="AG772" s="526"/>
      <c r="AH772" s="526"/>
      <c r="AI772" s="526"/>
      <c r="AJ772" s="526"/>
      <c r="AK772" s="526"/>
      <c r="AL772" s="526"/>
      <c r="AM772" s="526"/>
      <c r="AN772" s="526"/>
      <c r="AO772" s="526"/>
      <c r="AP772" s="526"/>
      <c r="AQ772" s="526"/>
      <c r="AR772" s="526"/>
      <c r="AS772" s="526"/>
      <c r="AT772" s="526"/>
      <c r="AU772" s="526"/>
      <c r="AV772" s="526"/>
      <c r="AW772" s="526"/>
      <c r="AX772" s="526"/>
      <c r="AY772" s="526"/>
      <c r="AZ772" s="526"/>
      <c r="BA772" s="526"/>
      <c r="BB772" s="526"/>
      <c r="BC772" s="526"/>
      <c r="BD772" s="526"/>
      <c r="BE772" s="526"/>
      <c r="BF772" s="526"/>
      <c r="BG772" s="526"/>
      <c r="BH772" s="526"/>
      <c r="BI772" s="526"/>
      <c r="BJ772" s="526"/>
      <c r="BK772" s="526"/>
      <c r="BL772" s="526"/>
      <c r="BM772" s="526"/>
      <c r="BN772" s="526"/>
      <c r="BO772" s="526"/>
      <c r="BP772" s="526"/>
      <c r="BQ772" s="526"/>
      <c r="BR772" s="526"/>
      <c r="BS772" s="526"/>
      <c r="BT772" s="526"/>
      <c r="BU772" s="526"/>
    </row>
    <row r="773">
      <c r="A773" s="522"/>
      <c r="B773" s="523"/>
      <c r="C773" s="523"/>
      <c r="D773" s="524"/>
      <c r="E773" s="524"/>
      <c r="F773" s="524"/>
      <c r="G773" s="524"/>
      <c r="H773" s="525"/>
      <c r="I773" s="544"/>
      <c r="J773" s="523"/>
      <c r="K773" s="523"/>
      <c r="L773" s="523"/>
      <c r="M773" s="524"/>
      <c r="N773" s="524"/>
      <c r="O773" s="524"/>
      <c r="P773" s="524"/>
      <c r="Q773" s="524"/>
      <c r="R773" s="524"/>
      <c r="S773" s="524"/>
      <c r="T773" s="524"/>
      <c r="U773" s="523"/>
      <c r="V773" s="524"/>
      <c r="W773" s="523"/>
      <c r="X773" s="526"/>
      <c r="Y773" s="526"/>
      <c r="Z773" s="526"/>
      <c r="AA773" s="526"/>
      <c r="AB773" s="526"/>
      <c r="AC773" s="526"/>
      <c r="AD773" s="526"/>
      <c r="AE773" s="526"/>
      <c r="AF773" s="526"/>
      <c r="AG773" s="526"/>
      <c r="AH773" s="526"/>
      <c r="AI773" s="526"/>
      <c r="AJ773" s="526"/>
      <c r="AK773" s="526"/>
      <c r="AL773" s="526"/>
      <c r="AM773" s="526"/>
      <c r="AN773" s="526"/>
      <c r="AO773" s="526"/>
      <c r="AP773" s="526"/>
      <c r="AQ773" s="526"/>
      <c r="AR773" s="526"/>
      <c r="AS773" s="526"/>
      <c r="AT773" s="526"/>
      <c r="AU773" s="526"/>
      <c r="AV773" s="526"/>
      <c r="AW773" s="526"/>
      <c r="AX773" s="526"/>
      <c r="AY773" s="526"/>
      <c r="AZ773" s="526"/>
      <c r="BA773" s="526"/>
      <c r="BB773" s="526"/>
      <c r="BC773" s="526"/>
      <c r="BD773" s="526"/>
      <c r="BE773" s="526"/>
      <c r="BF773" s="526"/>
      <c r="BG773" s="526"/>
      <c r="BH773" s="526"/>
      <c r="BI773" s="526"/>
      <c r="BJ773" s="526"/>
      <c r="BK773" s="526"/>
      <c r="BL773" s="526"/>
      <c r="BM773" s="526"/>
      <c r="BN773" s="526"/>
      <c r="BO773" s="526"/>
      <c r="BP773" s="526"/>
      <c r="BQ773" s="526"/>
      <c r="BR773" s="526"/>
      <c r="BS773" s="526"/>
      <c r="BT773" s="526"/>
      <c r="BU773" s="526"/>
    </row>
    <row r="774">
      <c r="A774" s="522"/>
      <c r="B774" s="523"/>
      <c r="C774" s="523"/>
      <c r="D774" s="524"/>
      <c r="E774" s="524"/>
      <c r="F774" s="524"/>
      <c r="G774" s="524"/>
      <c r="H774" s="525"/>
      <c r="I774" s="544"/>
      <c r="J774" s="523"/>
      <c r="K774" s="523"/>
      <c r="L774" s="523"/>
      <c r="M774" s="524"/>
      <c r="N774" s="524"/>
      <c r="O774" s="524"/>
      <c r="P774" s="524"/>
      <c r="Q774" s="524"/>
      <c r="R774" s="524"/>
      <c r="S774" s="524"/>
      <c r="T774" s="524"/>
      <c r="U774" s="523"/>
      <c r="V774" s="524"/>
      <c r="W774" s="523"/>
      <c r="X774" s="526"/>
      <c r="Y774" s="526"/>
      <c r="Z774" s="526"/>
      <c r="AA774" s="526"/>
      <c r="AB774" s="526"/>
      <c r="AC774" s="526"/>
      <c r="AD774" s="526"/>
      <c r="AE774" s="526"/>
      <c r="AF774" s="526"/>
      <c r="AG774" s="526"/>
      <c r="AH774" s="526"/>
      <c r="AI774" s="526"/>
      <c r="AJ774" s="526"/>
      <c r="AK774" s="526"/>
      <c r="AL774" s="526"/>
      <c r="AM774" s="526"/>
      <c r="AN774" s="526"/>
      <c r="AO774" s="526"/>
      <c r="AP774" s="526"/>
      <c r="AQ774" s="526"/>
      <c r="AR774" s="526"/>
      <c r="AS774" s="526"/>
      <c r="AT774" s="526"/>
      <c r="AU774" s="526"/>
      <c r="AV774" s="526"/>
      <c r="AW774" s="526"/>
      <c r="AX774" s="526"/>
      <c r="AY774" s="526"/>
      <c r="AZ774" s="526"/>
      <c r="BA774" s="526"/>
      <c r="BB774" s="526"/>
      <c r="BC774" s="526"/>
      <c r="BD774" s="526"/>
      <c r="BE774" s="526"/>
      <c r="BF774" s="526"/>
      <c r="BG774" s="526"/>
      <c r="BH774" s="526"/>
      <c r="BI774" s="526"/>
      <c r="BJ774" s="526"/>
      <c r="BK774" s="526"/>
      <c r="BL774" s="526"/>
      <c r="BM774" s="526"/>
      <c r="BN774" s="526"/>
      <c r="BO774" s="526"/>
      <c r="BP774" s="526"/>
      <c r="BQ774" s="526"/>
      <c r="BR774" s="526"/>
      <c r="BS774" s="526"/>
      <c r="BT774" s="526"/>
      <c r="BU774" s="526"/>
    </row>
    <row r="775">
      <c r="A775" s="522"/>
      <c r="B775" s="523"/>
      <c r="C775" s="523"/>
      <c r="D775" s="524"/>
      <c r="E775" s="524"/>
      <c r="F775" s="524"/>
      <c r="G775" s="524"/>
      <c r="H775" s="525"/>
      <c r="I775" s="544"/>
      <c r="J775" s="523"/>
      <c r="K775" s="523"/>
      <c r="L775" s="523"/>
      <c r="M775" s="524"/>
      <c r="N775" s="524"/>
      <c r="O775" s="524"/>
      <c r="P775" s="524"/>
      <c r="Q775" s="524"/>
      <c r="R775" s="524"/>
      <c r="S775" s="524"/>
      <c r="T775" s="524"/>
      <c r="U775" s="523"/>
      <c r="V775" s="524"/>
      <c r="W775" s="523"/>
      <c r="X775" s="526"/>
      <c r="Y775" s="526"/>
      <c r="Z775" s="526"/>
      <c r="AA775" s="526"/>
      <c r="AB775" s="526"/>
      <c r="AC775" s="526"/>
      <c r="AD775" s="526"/>
      <c r="AE775" s="526"/>
      <c r="AF775" s="526"/>
      <c r="AG775" s="526"/>
      <c r="AH775" s="526"/>
      <c r="AI775" s="526"/>
      <c r="AJ775" s="526"/>
      <c r="AK775" s="526"/>
      <c r="AL775" s="526"/>
      <c r="AM775" s="526"/>
      <c r="AN775" s="526"/>
      <c r="AO775" s="526"/>
      <c r="AP775" s="526"/>
      <c r="AQ775" s="526"/>
      <c r="AR775" s="526"/>
      <c r="AS775" s="526"/>
      <c r="AT775" s="526"/>
      <c r="AU775" s="526"/>
      <c r="AV775" s="526"/>
      <c r="AW775" s="526"/>
      <c r="AX775" s="526"/>
      <c r="AY775" s="526"/>
      <c r="AZ775" s="526"/>
      <c r="BA775" s="526"/>
      <c r="BB775" s="526"/>
      <c r="BC775" s="526"/>
      <c r="BD775" s="526"/>
      <c r="BE775" s="526"/>
      <c r="BF775" s="526"/>
      <c r="BG775" s="526"/>
      <c r="BH775" s="526"/>
      <c r="BI775" s="526"/>
      <c r="BJ775" s="526"/>
      <c r="BK775" s="526"/>
      <c r="BL775" s="526"/>
      <c r="BM775" s="526"/>
      <c r="BN775" s="526"/>
      <c r="BO775" s="526"/>
      <c r="BP775" s="526"/>
      <c r="BQ775" s="526"/>
      <c r="BR775" s="526"/>
      <c r="BS775" s="526"/>
      <c r="BT775" s="526"/>
      <c r="BU775" s="526"/>
    </row>
    <row r="776">
      <c r="A776" s="522"/>
      <c r="B776" s="523"/>
      <c r="C776" s="523"/>
      <c r="D776" s="524"/>
      <c r="E776" s="524"/>
      <c r="F776" s="524"/>
      <c r="G776" s="524"/>
      <c r="H776" s="525"/>
      <c r="I776" s="544"/>
      <c r="J776" s="523"/>
      <c r="K776" s="523"/>
      <c r="L776" s="523"/>
      <c r="M776" s="524"/>
      <c r="N776" s="524"/>
      <c r="O776" s="524"/>
      <c r="P776" s="524"/>
      <c r="Q776" s="524"/>
      <c r="R776" s="524"/>
      <c r="S776" s="524"/>
      <c r="T776" s="524"/>
      <c r="U776" s="523"/>
      <c r="V776" s="524"/>
      <c r="W776" s="523"/>
      <c r="X776" s="526"/>
      <c r="Y776" s="526"/>
      <c r="Z776" s="526"/>
      <c r="AA776" s="526"/>
      <c r="AB776" s="526"/>
      <c r="AC776" s="526"/>
      <c r="AD776" s="526"/>
      <c r="AE776" s="526"/>
      <c r="AF776" s="526"/>
      <c r="AG776" s="526"/>
      <c r="AH776" s="526"/>
      <c r="AI776" s="526"/>
      <c r="AJ776" s="526"/>
      <c r="AK776" s="526"/>
      <c r="AL776" s="526"/>
      <c r="AM776" s="526"/>
      <c r="AN776" s="526"/>
      <c r="AO776" s="526"/>
      <c r="AP776" s="526"/>
      <c r="AQ776" s="526"/>
      <c r="AR776" s="526"/>
      <c r="AS776" s="526"/>
      <c r="AT776" s="526"/>
      <c r="AU776" s="526"/>
      <c r="AV776" s="526"/>
      <c r="AW776" s="526"/>
      <c r="AX776" s="526"/>
      <c r="AY776" s="526"/>
      <c r="AZ776" s="526"/>
      <c r="BA776" s="526"/>
      <c r="BB776" s="526"/>
      <c r="BC776" s="526"/>
      <c r="BD776" s="526"/>
      <c r="BE776" s="526"/>
      <c r="BF776" s="526"/>
      <c r="BG776" s="526"/>
      <c r="BH776" s="526"/>
      <c r="BI776" s="526"/>
      <c r="BJ776" s="526"/>
      <c r="BK776" s="526"/>
      <c r="BL776" s="526"/>
      <c r="BM776" s="526"/>
      <c r="BN776" s="526"/>
      <c r="BO776" s="526"/>
      <c r="BP776" s="526"/>
      <c r="BQ776" s="526"/>
      <c r="BR776" s="526"/>
      <c r="BS776" s="526"/>
      <c r="BT776" s="526"/>
      <c r="BU776" s="526"/>
    </row>
    <row r="777">
      <c r="A777" s="522"/>
      <c r="B777" s="523"/>
      <c r="C777" s="523"/>
      <c r="D777" s="524"/>
      <c r="E777" s="524"/>
      <c r="F777" s="524"/>
      <c r="G777" s="524"/>
      <c r="H777" s="525"/>
      <c r="I777" s="544"/>
      <c r="J777" s="523"/>
      <c r="K777" s="523"/>
      <c r="L777" s="523"/>
      <c r="M777" s="524"/>
      <c r="N777" s="524"/>
      <c r="O777" s="524"/>
      <c r="P777" s="524"/>
      <c r="Q777" s="524"/>
      <c r="R777" s="524"/>
      <c r="S777" s="524"/>
      <c r="T777" s="524"/>
      <c r="U777" s="523"/>
      <c r="V777" s="524"/>
      <c r="W777" s="523"/>
      <c r="X777" s="526"/>
      <c r="Y777" s="526"/>
      <c r="Z777" s="526"/>
      <c r="AA777" s="526"/>
      <c r="AB777" s="526"/>
      <c r="AC777" s="526"/>
      <c r="AD777" s="526"/>
      <c r="AE777" s="526"/>
      <c r="AF777" s="526"/>
      <c r="AG777" s="526"/>
      <c r="AH777" s="526"/>
      <c r="AI777" s="526"/>
      <c r="AJ777" s="526"/>
      <c r="AK777" s="526"/>
      <c r="AL777" s="526"/>
      <c r="AM777" s="526"/>
      <c r="AN777" s="526"/>
      <c r="AO777" s="526"/>
      <c r="AP777" s="526"/>
      <c r="AQ777" s="526"/>
      <c r="AR777" s="526"/>
      <c r="AS777" s="526"/>
      <c r="AT777" s="526"/>
      <c r="AU777" s="526"/>
      <c r="AV777" s="526"/>
      <c r="AW777" s="526"/>
      <c r="AX777" s="526"/>
      <c r="AY777" s="526"/>
      <c r="AZ777" s="526"/>
      <c r="BA777" s="526"/>
      <c r="BB777" s="526"/>
      <c r="BC777" s="526"/>
      <c r="BD777" s="526"/>
      <c r="BE777" s="526"/>
      <c r="BF777" s="526"/>
      <c r="BG777" s="526"/>
      <c r="BH777" s="526"/>
      <c r="BI777" s="526"/>
      <c r="BJ777" s="526"/>
      <c r="BK777" s="526"/>
      <c r="BL777" s="526"/>
      <c r="BM777" s="526"/>
      <c r="BN777" s="526"/>
      <c r="BO777" s="526"/>
      <c r="BP777" s="526"/>
      <c r="BQ777" s="526"/>
      <c r="BR777" s="526"/>
      <c r="BS777" s="526"/>
      <c r="BT777" s="526"/>
      <c r="BU777" s="526"/>
    </row>
    <row r="778">
      <c r="A778" s="522"/>
      <c r="B778" s="523"/>
      <c r="C778" s="523"/>
      <c r="D778" s="524"/>
      <c r="E778" s="524"/>
      <c r="F778" s="524"/>
      <c r="G778" s="524"/>
      <c r="H778" s="525"/>
      <c r="I778" s="544"/>
      <c r="J778" s="523"/>
      <c r="K778" s="523"/>
      <c r="L778" s="523"/>
      <c r="M778" s="524"/>
      <c r="N778" s="524"/>
      <c r="O778" s="524"/>
      <c r="P778" s="524"/>
      <c r="Q778" s="524"/>
      <c r="R778" s="524"/>
      <c r="S778" s="524"/>
      <c r="T778" s="524"/>
      <c r="U778" s="523"/>
      <c r="V778" s="524"/>
      <c r="W778" s="523"/>
      <c r="X778" s="526"/>
      <c r="Y778" s="526"/>
      <c r="Z778" s="526"/>
      <c r="AA778" s="526"/>
      <c r="AB778" s="526"/>
      <c r="AC778" s="526"/>
      <c r="AD778" s="526"/>
      <c r="AE778" s="526"/>
      <c r="AF778" s="526"/>
      <c r="AG778" s="526"/>
      <c r="AH778" s="526"/>
      <c r="AI778" s="526"/>
      <c r="AJ778" s="526"/>
      <c r="AK778" s="526"/>
      <c r="AL778" s="526"/>
      <c r="AM778" s="526"/>
      <c r="AN778" s="526"/>
      <c r="AO778" s="526"/>
      <c r="AP778" s="526"/>
      <c r="AQ778" s="526"/>
      <c r="AR778" s="526"/>
      <c r="AS778" s="526"/>
      <c r="AT778" s="526"/>
      <c r="AU778" s="526"/>
      <c r="AV778" s="526"/>
      <c r="AW778" s="526"/>
      <c r="AX778" s="526"/>
      <c r="AY778" s="526"/>
      <c r="AZ778" s="526"/>
      <c r="BA778" s="526"/>
      <c r="BB778" s="526"/>
      <c r="BC778" s="526"/>
      <c r="BD778" s="526"/>
      <c r="BE778" s="526"/>
      <c r="BF778" s="526"/>
      <c r="BG778" s="526"/>
      <c r="BH778" s="526"/>
      <c r="BI778" s="526"/>
      <c r="BJ778" s="526"/>
      <c r="BK778" s="526"/>
      <c r="BL778" s="526"/>
      <c r="BM778" s="526"/>
      <c r="BN778" s="526"/>
      <c r="BO778" s="526"/>
      <c r="BP778" s="526"/>
      <c r="BQ778" s="526"/>
      <c r="BR778" s="526"/>
      <c r="BS778" s="526"/>
      <c r="BT778" s="526"/>
      <c r="BU778" s="526"/>
    </row>
    <row r="779">
      <c r="A779" s="522"/>
      <c r="B779" s="523"/>
      <c r="C779" s="523"/>
      <c r="D779" s="524"/>
      <c r="E779" s="524"/>
      <c r="F779" s="524"/>
      <c r="G779" s="524"/>
      <c r="H779" s="525"/>
      <c r="I779" s="544"/>
      <c r="J779" s="523"/>
      <c r="K779" s="523"/>
      <c r="L779" s="523"/>
      <c r="M779" s="524"/>
      <c r="N779" s="524"/>
      <c r="O779" s="524"/>
      <c r="P779" s="524"/>
      <c r="Q779" s="524"/>
      <c r="R779" s="524"/>
      <c r="S779" s="524"/>
      <c r="T779" s="524"/>
      <c r="U779" s="523"/>
      <c r="V779" s="524"/>
      <c r="W779" s="523"/>
      <c r="X779" s="526"/>
      <c r="Y779" s="526"/>
      <c r="Z779" s="526"/>
      <c r="AA779" s="526"/>
      <c r="AB779" s="526"/>
      <c r="AC779" s="526"/>
      <c r="AD779" s="526"/>
      <c r="AE779" s="526"/>
      <c r="AF779" s="526"/>
      <c r="AG779" s="526"/>
      <c r="AH779" s="526"/>
      <c r="AI779" s="526"/>
      <c r="AJ779" s="526"/>
      <c r="AK779" s="526"/>
      <c r="AL779" s="526"/>
      <c r="AM779" s="526"/>
      <c r="AN779" s="526"/>
      <c r="AO779" s="526"/>
      <c r="AP779" s="526"/>
      <c r="AQ779" s="526"/>
      <c r="AR779" s="526"/>
      <c r="AS779" s="526"/>
      <c r="AT779" s="526"/>
      <c r="AU779" s="526"/>
      <c r="AV779" s="526"/>
      <c r="AW779" s="526"/>
      <c r="AX779" s="526"/>
      <c r="AY779" s="526"/>
      <c r="AZ779" s="526"/>
      <c r="BA779" s="526"/>
      <c r="BB779" s="526"/>
      <c r="BC779" s="526"/>
      <c r="BD779" s="526"/>
      <c r="BE779" s="526"/>
      <c r="BF779" s="526"/>
      <c r="BG779" s="526"/>
      <c r="BH779" s="526"/>
      <c r="BI779" s="526"/>
      <c r="BJ779" s="526"/>
      <c r="BK779" s="526"/>
      <c r="BL779" s="526"/>
      <c r="BM779" s="526"/>
      <c r="BN779" s="526"/>
      <c r="BO779" s="526"/>
      <c r="BP779" s="526"/>
      <c r="BQ779" s="526"/>
      <c r="BR779" s="526"/>
      <c r="BS779" s="526"/>
      <c r="BT779" s="526"/>
      <c r="BU779" s="526"/>
    </row>
    <row r="780">
      <c r="A780" s="522"/>
      <c r="B780" s="523"/>
      <c r="C780" s="523"/>
      <c r="D780" s="524"/>
      <c r="E780" s="524"/>
      <c r="F780" s="524"/>
      <c r="G780" s="524"/>
      <c r="H780" s="525"/>
      <c r="I780" s="544"/>
      <c r="J780" s="523"/>
      <c r="K780" s="523"/>
      <c r="L780" s="523"/>
      <c r="M780" s="524"/>
      <c r="N780" s="524"/>
      <c r="O780" s="524"/>
      <c r="P780" s="524"/>
      <c r="Q780" s="524"/>
      <c r="R780" s="524"/>
      <c r="S780" s="524"/>
      <c r="T780" s="524"/>
      <c r="U780" s="523"/>
      <c r="V780" s="524"/>
      <c r="W780" s="523"/>
      <c r="X780" s="526"/>
      <c r="Y780" s="526"/>
      <c r="Z780" s="526"/>
      <c r="AA780" s="526"/>
      <c r="AB780" s="526"/>
      <c r="AC780" s="526"/>
      <c r="AD780" s="526"/>
      <c r="AE780" s="526"/>
      <c r="AF780" s="526"/>
      <c r="AG780" s="526"/>
      <c r="AH780" s="526"/>
      <c r="AI780" s="526"/>
      <c r="AJ780" s="526"/>
      <c r="AK780" s="526"/>
      <c r="AL780" s="526"/>
      <c r="AM780" s="526"/>
      <c r="AN780" s="526"/>
      <c r="AO780" s="526"/>
      <c r="AP780" s="526"/>
      <c r="AQ780" s="526"/>
      <c r="AR780" s="526"/>
      <c r="AS780" s="526"/>
      <c r="AT780" s="526"/>
      <c r="AU780" s="526"/>
      <c r="AV780" s="526"/>
      <c r="AW780" s="526"/>
      <c r="AX780" s="526"/>
      <c r="AY780" s="526"/>
      <c r="AZ780" s="526"/>
      <c r="BA780" s="526"/>
      <c r="BB780" s="526"/>
      <c r="BC780" s="526"/>
      <c r="BD780" s="526"/>
      <c r="BE780" s="526"/>
      <c r="BF780" s="526"/>
      <c r="BG780" s="526"/>
      <c r="BH780" s="526"/>
      <c r="BI780" s="526"/>
      <c r="BJ780" s="526"/>
      <c r="BK780" s="526"/>
      <c r="BL780" s="526"/>
      <c r="BM780" s="526"/>
      <c r="BN780" s="526"/>
      <c r="BO780" s="526"/>
      <c r="BP780" s="526"/>
      <c r="BQ780" s="526"/>
      <c r="BR780" s="526"/>
      <c r="BS780" s="526"/>
      <c r="BT780" s="526"/>
      <c r="BU780" s="526"/>
    </row>
    <row r="781">
      <c r="A781" s="522"/>
      <c r="B781" s="523"/>
      <c r="C781" s="523"/>
      <c r="D781" s="524"/>
      <c r="E781" s="524"/>
      <c r="F781" s="524"/>
      <c r="G781" s="524"/>
      <c r="H781" s="525"/>
      <c r="I781" s="544"/>
      <c r="J781" s="523"/>
      <c r="K781" s="523"/>
      <c r="L781" s="523"/>
      <c r="M781" s="524"/>
      <c r="N781" s="524"/>
      <c r="O781" s="524"/>
      <c r="P781" s="524"/>
      <c r="Q781" s="524"/>
      <c r="R781" s="524"/>
      <c r="S781" s="524"/>
      <c r="T781" s="524"/>
      <c r="U781" s="523"/>
      <c r="V781" s="524"/>
      <c r="W781" s="523"/>
      <c r="X781" s="526"/>
      <c r="Y781" s="526"/>
      <c r="Z781" s="526"/>
      <c r="AA781" s="526"/>
      <c r="AB781" s="526"/>
      <c r="AC781" s="526"/>
      <c r="AD781" s="526"/>
      <c r="AE781" s="526"/>
      <c r="AF781" s="526"/>
      <c r="AG781" s="526"/>
      <c r="AH781" s="526"/>
      <c r="AI781" s="526"/>
      <c r="AJ781" s="526"/>
      <c r="AK781" s="526"/>
      <c r="AL781" s="526"/>
      <c r="AM781" s="526"/>
      <c r="AN781" s="526"/>
      <c r="AO781" s="526"/>
      <c r="AP781" s="526"/>
      <c r="AQ781" s="526"/>
      <c r="AR781" s="526"/>
      <c r="AS781" s="526"/>
      <c r="AT781" s="526"/>
      <c r="AU781" s="526"/>
      <c r="AV781" s="526"/>
      <c r="AW781" s="526"/>
      <c r="AX781" s="526"/>
      <c r="AY781" s="526"/>
      <c r="AZ781" s="526"/>
      <c r="BA781" s="526"/>
      <c r="BB781" s="526"/>
      <c r="BC781" s="526"/>
      <c r="BD781" s="526"/>
      <c r="BE781" s="526"/>
      <c r="BF781" s="526"/>
      <c r="BG781" s="526"/>
      <c r="BH781" s="526"/>
      <c r="BI781" s="526"/>
      <c r="BJ781" s="526"/>
      <c r="BK781" s="526"/>
      <c r="BL781" s="526"/>
      <c r="BM781" s="526"/>
      <c r="BN781" s="526"/>
      <c r="BO781" s="526"/>
      <c r="BP781" s="526"/>
      <c r="BQ781" s="526"/>
      <c r="BR781" s="526"/>
      <c r="BS781" s="526"/>
      <c r="BT781" s="526"/>
      <c r="BU781" s="526"/>
    </row>
    <row r="782">
      <c r="A782" s="522"/>
      <c r="B782" s="523"/>
      <c r="C782" s="523"/>
      <c r="D782" s="524"/>
      <c r="E782" s="524"/>
      <c r="F782" s="524"/>
      <c r="G782" s="524"/>
      <c r="H782" s="525"/>
      <c r="I782" s="544"/>
      <c r="J782" s="523"/>
      <c r="K782" s="523"/>
      <c r="L782" s="523"/>
      <c r="M782" s="524"/>
      <c r="N782" s="524"/>
      <c r="O782" s="524"/>
      <c r="P782" s="524"/>
      <c r="Q782" s="524"/>
      <c r="R782" s="524"/>
      <c r="S782" s="524"/>
      <c r="T782" s="524"/>
      <c r="U782" s="523"/>
      <c r="V782" s="524"/>
      <c r="W782" s="523"/>
      <c r="X782" s="526"/>
      <c r="Y782" s="526"/>
      <c r="Z782" s="526"/>
      <c r="AA782" s="526"/>
      <c r="AB782" s="526"/>
      <c r="AC782" s="526"/>
      <c r="AD782" s="526"/>
      <c r="AE782" s="526"/>
      <c r="AF782" s="526"/>
      <c r="AG782" s="526"/>
      <c r="AH782" s="526"/>
      <c r="AI782" s="526"/>
      <c r="AJ782" s="526"/>
      <c r="AK782" s="526"/>
      <c r="AL782" s="526"/>
      <c r="AM782" s="526"/>
      <c r="AN782" s="526"/>
      <c r="AO782" s="526"/>
      <c r="AP782" s="526"/>
      <c r="AQ782" s="526"/>
      <c r="AR782" s="526"/>
      <c r="AS782" s="526"/>
      <c r="AT782" s="526"/>
      <c r="AU782" s="526"/>
      <c r="AV782" s="526"/>
      <c r="AW782" s="526"/>
      <c r="AX782" s="526"/>
      <c r="AY782" s="526"/>
      <c r="AZ782" s="526"/>
      <c r="BA782" s="526"/>
      <c r="BB782" s="526"/>
      <c r="BC782" s="526"/>
      <c r="BD782" s="526"/>
      <c r="BE782" s="526"/>
      <c r="BF782" s="526"/>
      <c r="BG782" s="526"/>
      <c r="BH782" s="526"/>
      <c r="BI782" s="526"/>
      <c r="BJ782" s="526"/>
      <c r="BK782" s="526"/>
      <c r="BL782" s="526"/>
      <c r="BM782" s="526"/>
      <c r="BN782" s="526"/>
      <c r="BO782" s="526"/>
      <c r="BP782" s="526"/>
      <c r="BQ782" s="526"/>
      <c r="BR782" s="526"/>
      <c r="BS782" s="526"/>
      <c r="BT782" s="526"/>
      <c r="BU782" s="526"/>
    </row>
    <row r="783">
      <c r="A783" s="522"/>
      <c r="B783" s="523"/>
      <c r="C783" s="523"/>
      <c r="D783" s="524"/>
      <c r="E783" s="524"/>
      <c r="F783" s="524"/>
      <c r="G783" s="524"/>
      <c r="H783" s="525"/>
      <c r="I783" s="544"/>
      <c r="J783" s="523"/>
      <c r="K783" s="523"/>
      <c r="L783" s="523"/>
      <c r="M783" s="524"/>
      <c r="N783" s="524"/>
      <c r="O783" s="524"/>
      <c r="P783" s="524"/>
      <c r="Q783" s="524"/>
      <c r="R783" s="524"/>
      <c r="S783" s="524"/>
      <c r="T783" s="524"/>
      <c r="U783" s="523"/>
      <c r="V783" s="524"/>
      <c r="W783" s="523"/>
      <c r="X783" s="526"/>
      <c r="Y783" s="526"/>
      <c r="Z783" s="526"/>
      <c r="AA783" s="526"/>
      <c r="AB783" s="526"/>
      <c r="AC783" s="526"/>
      <c r="AD783" s="526"/>
      <c r="AE783" s="526"/>
      <c r="AF783" s="526"/>
      <c r="AG783" s="526"/>
      <c r="AH783" s="526"/>
      <c r="AI783" s="526"/>
      <c r="AJ783" s="526"/>
      <c r="AK783" s="526"/>
      <c r="AL783" s="526"/>
      <c r="AM783" s="526"/>
      <c r="AN783" s="526"/>
      <c r="AO783" s="526"/>
      <c r="AP783" s="526"/>
      <c r="AQ783" s="526"/>
      <c r="AR783" s="526"/>
      <c r="AS783" s="526"/>
      <c r="AT783" s="526"/>
      <c r="AU783" s="526"/>
      <c r="AV783" s="526"/>
      <c r="AW783" s="526"/>
      <c r="AX783" s="526"/>
      <c r="AY783" s="526"/>
      <c r="AZ783" s="526"/>
      <c r="BA783" s="526"/>
      <c r="BB783" s="526"/>
      <c r="BC783" s="526"/>
      <c r="BD783" s="526"/>
      <c r="BE783" s="526"/>
      <c r="BF783" s="526"/>
      <c r="BG783" s="526"/>
      <c r="BH783" s="526"/>
      <c r="BI783" s="526"/>
      <c r="BJ783" s="526"/>
      <c r="BK783" s="526"/>
      <c r="BL783" s="526"/>
      <c r="BM783" s="526"/>
      <c r="BN783" s="526"/>
      <c r="BO783" s="526"/>
      <c r="BP783" s="526"/>
      <c r="BQ783" s="526"/>
      <c r="BR783" s="526"/>
      <c r="BS783" s="526"/>
      <c r="BT783" s="526"/>
      <c r="BU783" s="526"/>
    </row>
    <row r="784">
      <c r="A784" s="522"/>
      <c r="B784" s="523"/>
      <c r="C784" s="523"/>
      <c r="D784" s="524"/>
      <c r="E784" s="524"/>
      <c r="F784" s="524"/>
      <c r="G784" s="524"/>
      <c r="H784" s="525"/>
      <c r="I784" s="544"/>
      <c r="J784" s="523"/>
      <c r="K784" s="523"/>
      <c r="L784" s="523"/>
      <c r="M784" s="524"/>
      <c r="N784" s="524"/>
      <c r="O784" s="524"/>
      <c r="P784" s="524"/>
      <c r="Q784" s="524"/>
      <c r="R784" s="524"/>
      <c r="S784" s="524"/>
      <c r="T784" s="524"/>
      <c r="U784" s="523"/>
      <c r="V784" s="524"/>
      <c r="W784" s="523"/>
      <c r="X784" s="526"/>
      <c r="Y784" s="526"/>
      <c r="Z784" s="526"/>
      <c r="AA784" s="526"/>
      <c r="AB784" s="526"/>
      <c r="AC784" s="526"/>
      <c r="AD784" s="526"/>
      <c r="AE784" s="526"/>
      <c r="AF784" s="526"/>
      <c r="AG784" s="526"/>
      <c r="AH784" s="526"/>
      <c r="AI784" s="526"/>
      <c r="AJ784" s="526"/>
      <c r="AK784" s="526"/>
      <c r="AL784" s="526"/>
      <c r="AM784" s="526"/>
      <c r="AN784" s="526"/>
      <c r="AO784" s="526"/>
      <c r="AP784" s="526"/>
      <c r="AQ784" s="526"/>
      <c r="AR784" s="526"/>
      <c r="AS784" s="526"/>
      <c r="AT784" s="526"/>
      <c r="AU784" s="526"/>
      <c r="AV784" s="526"/>
      <c r="AW784" s="526"/>
      <c r="AX784" s="526"/>
      <c r="AY784" s="526"/>
      <c r="AZ784" s="526"/>
      <c r="BA784" s="526"/>
      <c r="BB784" s="526"/>
      <c r="BC784" s="526"/>
      <c r="BD784" s="526"/>
      <c r="BE784" s="526"/>
      <c r="BF784" s="526"/>
      <c r="BG784" s="526"/>
      <c r="BH784" s="526"/>
      <c r="BI784" s="526"/>
      <c r="BJ784" s="526"/>
      <c r="BK784" s="526"/>
      <c r="BL784" s="526"/>
      <c r="BM784" s="526"/>
      <c r="BN784" s="526"/>
      <c r="BO784" s="526"/>
      <c r="BP784" s="526"/>
      <c r="BQ784" s="526"/>
      <c r="BR784" s="526"/>
      <c r="BS784" s="526"/>
      <c r="BT784" s="526"/>
      <c r="BU784" s="526"/>
    </row>
    <row r="785">
      <c r="A785" s="522"/>
      <c r="B785" s="523"/>
      <c r="C785" s="523"/>
      <c r="D785" s="524"/>
      <c r="E785" s="524"/>
      <c r="F785" s="524"/>
      <c r="G785" s="524"/>
      <c r="H785" s="525"/>
      <c r="I785" s="544"/>
      <c r="J785" s="523"/>
      <c r="K785" s="523"/>
      <c r="L785" s="523"/>
      <c r="M785" s="524"/>
      <c r="N785" s="524"/>
      <c r="O785" s="524"/>
      <c r="P785" s="524"/>
      <c r="Q785" s="524"/>
      <c r="R785" s="524"/>
      <c r="S785" s="524"/>
      <c r="T785" s="524"/>
      <c r="U785" s="523"/>
      <c r="V785" s="524"/>
      <c r="W785" s="523"/>
      <c r="X785" s="526"/>
      <c r="Y785" s="526"/>
      <c r="Z785" s="526"/>
      <c r="AA785" s="526"/>
      <c r="AB785" s="526"/>
      <c r="AC785" s="526"/>
      <c r="AD785" s="526"/>
      <c r="AE785" s="526"/>
      <c r="AF785" s="526"/>
      <c r="AG785" s="526"/>
      <c r="AH785" s="526"/>
      <c r="AI785" s="526"/>
      <c r="AJ785" s="526"/>
      <c r="AK785" s="526"/>
      <c r="AL785" s="526"/>
      <c r="AM785" s="526"/>
      <c r="AN785" s="526"/>
      <c r="AO785" s="526"/>
      <c r="AP785" s="526"/>
      <c r="AQ785" s="526"/>
      <c r="AR785" s="526"/>
      <c r="AS785" s="526"/>
      <c r="AT785" s="526"/>
      <c r="AU785" s="526"/>
      <c r="AV785" s="526"/>
      <c r="AW785" s="526"/>
      <c r="AX785" s="526"/>
      <c r="AY785" s="526"/>
      <c r="AZ785" s="526"/>
      <c r="BA785" s="526"/>
      <c r="BB785" s="526"/>
      <c r="BC785" s="526"/>
      <c r="BD785" s="526"/>
      <c r="BE785" s="526"/>
      <c r="BF785" s="526"/>
      <c r="BG785" s="526"/>
      <c r="BH785" s="526"/>
      <c r="BI785" s="526"/>
      <c r="BJ785" s="526"/>
      <c r="BK785" s="526"/>
      <c r="BL785" s="526"/>
      <c r="BM785" s="526"/>
      <c r="BN785" s="526"/>
      <c r="BO785" s="526"/>
      <c r="BP785" s="526"/>
      <c r="BQ785" s="526"/>
      <c r="BR785" s="526"/>
      <c r="BS785" s="526"/>
      <c r="BT785" s="526"/>
      <c r="BU785" s="526"/>
    </row>
    <row r="786">
      <c r="A786" s="522"/>
      <c r="B786" s="523"/>
      <c r="C786" s="523"/>
      <c r="D786" s="524"/>
      <c r="E786" s="524"/>
      <c r="F786" s="524"/>
      <c r="G786" s="524"/>
      <c r="H786" s="525"/>
      <c r="I786" s="544"/>
      <c r="J786" s="523"/>
      <c r="K786" s="523"/>
      <c r="L786" s="523"/>
      <c r="M786" s="524"/>
      <c r="N786" s="524"/>
      <c r="O786" s="524"/>
      <c r="P786" s="524"/>
      <c r="Q786" s="524"/>
      <c r="R786" s="524"/>
      <c r="S786" s="524"/>
      <c r="T786" s="524"/>
      <c r="U786" s="523"/>
      <c r="V786" s="524"/>
      <c r="W786" s="523"/>
      <c r="X786" s="526"/>
      <c r="Y786" s="526"/>
      <c r="Z786" s="526"/>
      <c r="AA786" s="526"/>
      <c r="AB786" s="526"/>
      <c r="AC786" s="526"/>
      <c r="AD786" s="526"/>
      <c r="AE786" s="526"/>
      <c r="AF786" s="526"/>
      <c r="AG786" s="526"/>
      <c r="AH786" s="526"/>
      <c r="AI786" s="526"/>
      <c r="AJ786" s="526"/>
      <c r="AK786" s="526"/>
      <c r="AL786" s="526"/>
      <c r="AM786" s="526"/>
      <c r="AN786" s="526"/>
      <c r="AO786" s="526"/>
      <c r="AP786" s="526"/>
      <c r="AQ786" s="526"/>
      <c r="AR786" s="526"/>
      <c r="AS786" s="526"/>
      <c r="AT786" s="526"/>
      <c r="AU786" s="526"/>
      <c r="AV786" s="526"/>
      <c r="AW786" s="526"/>
      <c r="AX786" s="526"/>
      <c r="AY786" s="526"/>
      <c r="AZ786" s="526"/>
      <c r="BA786" s="526"/>
      <c r="BB786" s="526"/>
      <c r="BC786" s="526"/>
      <c r="BD786" s="526"/>
      <c r="BE786" s="526"/>
      <c r="BF786" s="526"/>
      <c r="BG786" s="526"/>
      <c r="BH786" s="526"/>
      <c r="BI786" s="526"/>
      <c r="BJ786" s="526"/>
      <c r="BK786" s="526"/>
      <c r="BL786" s="526"/>
      <c r="BM786" s="526"/>
      <c r="BN786" s="526"/>
      <c r="BO786" s="526"/>
      <c r="BP786" s="526"/>
      <c r="BQ786" s="526"/>
      <c r="BR786" s="526"/>
      <c r="BS786" s="526"/>
      <c r="BT786" s="526"/>
      <c r="BU786" s="526"/>
    </row>
    <row r="787">
      <c r="A787" s="522"/>
      <c r="B787" s="523"/>
      <c r="C787" s="523"/>
      <c r="D787" s="524"/>
      <c r="E787" s="524"/>
      <c r="F787" s="524"/>
      <c r="G787" s="524"/>
      <c r="H787" s="525"/>
      <c r="I787" s="544"/>
      <c r="J787" s="523"/>
      <c r="K787" s="523"/>
      <c r="L787" s="523"/>
      <c r="M787" s="524"/>
      <c r="N787" s="524"/>
      <c r="O787" s="524"/>
      <c r="P787" s="524"/>
      <c r="Q787" s="524"/>
      <c r="R787" s="524"/>
      <c r="S787" s="524"/>
      <c r="T787" s="524"/>
      <c r="U787" s="523"/>
      <c r="V787" s="524"/>
      <c r="W787" s="523"/>
      <c r="X787" s="526"/>
      <c r="Y787" s="526"/>
      <c r="Z787" s="526"/>
      <c r="AA787" s="526"/>
      <c r="AB787" s="526"/>
      <c r="AC787" s="526"/>
      <c r="AD787" s="526"/>
      <c r="AE787" s="526"/>
      <c r="AF787" s="526"/>
      <c r="AG787" s="526"/>
      <c r="AH787" s="526"/>
      <c r="AI787" s="526"/>
      <c r="AJ787" s="526"/>
      <c r="AK787" s="526"/>
      <c r="AL787" s="526"/>
      <c r="AM787" s="526"/>
      <c r="AN787" s="526"/>
      <c r="AO787" s="526"/>
      <c r="AP787" s="526"/>
      <c r="AQ787" s="526"/>
      <c r="AR787" s="526"/>
      <c r="AS787" s="526"/>
      <c r="AT787" s="526"/>
      <c r="AU787" s="526"/>
      <c r="AV787" s="526"/>
      <c r="AW787" s="526"/>
      <c r="AX787" s="526"/>
      <c r="AY787" s="526"/>
      <c r="AZ787" s="526"/>
      <c r="BA787" s="526"/>
      <c r="BB787" s="526"/>
      <c r="BC787" s="526"/>
      <c r="BD787" s="526"/>
      <c r="BE787" s="526"/>
      <c r="BF787" s="526"/>
      <c r="BG787" s="526"/>
      <c r="BH787" s="526"/>
      <c r="BI787" s="526"/>
      <c r="BJ787" s="526"/>
      <c r="BK787" s="526"/>
      <c r="BL787" s="526"/>
      <c r="BM787" s="526"/>
      <c r="BN787" s="526"/>
      <c r="BO787" s="526"/>
      <c r="BP787" s="526"/>
      <c r="BQ787" s="526"/>
      <c r="BR787" s="526"/>
      <c r="BS787" s="526"/>
      <c r="BT787" s="526"/>
      <c r="BU787" s="526"/>
    </row>
    <row r="788">
      <c r="A788" s="522"/>
      <c r="B788" s="523"/>
      <c r="C788" s="523"/>
      <c r="D788" s="524"/>
      <c r="E788" s="524"/>
      <c r="F788" s="524"/>
      <c r="G788" s="524"/>
      <c r="H788" s="525"/>
      <c r="I788" s="544"/>
      <c r="J788" s="523"/>
      <c r="K788" s="523"/>
      <c r="L788" s="523"/>
      <c r="M788" s="524"/>
      <c r="N788" s="524"/>
      <c r="O788" s="524"/>
      <c r="P788" s="524"/>
      <c r="Q788" s="524"/>
      <c r="R788" s="524"/>
      <c r="S788" s="524"/>
      <c r="T788" s="524"/>
      <c r="U788" s="523"/>
      <c r="V788" s="524"/>
      <c r="W788" s="523"/>
      <c r="X788" s="526"/>
      <c r="Y788" s="526"/>
      <c r="Z788" s="526"/>
      <c r="AA788" s="526"/>
      <c r="AB788" s="526"/>
      <c r="AC788" s="526"/>
      <c r="AD788" s="526"/>
      <c r="AE788" s="526"/>
      <c r="AF788" s="526"/>
      <c r="AG788" s="526"/>
      <c r="AH788" s="526"/>
      <c r="AI788" s="526"/>
      <c r="AJ788" s="526"/>
      <c r="AK788" s="526"/>
      <c r="AL788" s="526"/>
      <c r="AM788" s="526"/>
      <c r="AN788" s="526"/>
      <c r="AO788" s="526"/>
      <c r="AP788" s="526"/>
      <c r="AQ788" s="526"/>
      <c r="AR788" s="526"/>
      <c r="AS788" s="526"/>
      <c r="AT788" s="526"/>
      <c r="AU788" s="526"/>
      <c r="AV788" s="526"/>
      <c r="AW788" s="526"/>
      <c r="AX788" s="526"/>
      <c r="AY788" s="526"/>
      <c r="AZ788" s="526"/>
      <c r="BA788" s="526"/>
      <c r="BB788" s="526"/>
      <c r="BC788" s="526"/>
      <c r="BD788" s="526"/>
      <c r="BE788" s="526"/>
      <c r="BF788" s="526"/>
      <c r="BG788" s="526"/>
      <c r="BH788" s="526"/>
      <c r="BI788" s="526"/>
      <c r="BJ788" s="526"/>
      <c r="BK788" s="526"/>
      <c r="BL788" s="526"/>
      <c r="BM788" s="526"/>
      <c r="BN788" s="526"/>
      <c r="BO788" s="526"/>
      <c r="BP788" s="526"/>
      <c r="BQ788" s="526"/>
      <c r="BR788" s="526"/>
      <c r="BS788" s="526"/>
      <c r="BT788" s="526"/>
      <c r="BU788" s="526"/>
    </row>
    <row r="789">
      <c r="A789" s="522"/>
      <c r="B789" s="523"/>
      <c r="C789" s="523"/>
      <c r="D789" s="524"/>
      <c r="E789" s="524"/>
      <c r="F789" s="524"/>
      <c r="G789" s="524"/>
      <c r="H789" s="525"/>
      <c r="I789" s="544"/>
      <c r="J789" s="523"/>
      <c r="K789" s="523"/>
      <c r="L789" s="523"/>
      <c r="M789" s="524"/>
      <c r="N789" s="524"/>
      <c r="O789" s="524"/>
      <c r="P789" s="524"/>
      <c r="Q789" s="524"/>
      <c r="R789" s="524"/>
      <c r="S789" s="524"/>
      <c r="T789" s="524"/>
      <c r="U789" s="523"/>
      <c r="V789" s="524"/>
      <c r="W789" s="523"/>
      <c r="X789" s="526"/>
      <c r="Y789" s="526"/>
      <c r="Z789" s="526"/>
      <c r="AA789" s="526"/>
      <c r="AB789" s="526"/>
      <c r="AC789" s="526"/>
      <c r="AD789" s="526"/>
      <c r="AE789" s="526"/>
      <c r="AF789" s="526"/>
      <c r="AG789" s="526"/>
      <c r="AH789" s="526"/>
      <c r="AI789" s="526"/>
      <c r="AJ789" s="526"/>
      <c r="AK789" s="526"/>
      <c r="AL789" s="526"/>
      <c r="AM789" s="526"/>
      <c r="AN789" s="526"/>
      <c r="AO789" s="526"/>
      <c r="AP789" s="526"/>
      <c r="AQ789" s="526"/>
      <c r="AR789" s="526"/>
      <c r="AS789" s="526"/>
      <c r="AT789" s="526"/>
      <c r="AU789" s="526"/>
      <c r="AV789" s="526"/>
      <c r="AW789" s="526"/>
      <c r="AX789" s="526"/>
      <c r="AY789" s="526"/>
      <c r="AZ789" s="526"/>
      <c r="BA789" s="526"/>
      <c r="BB789" s="526"/>
      <c r="BC789" s="526"/>
      <c r="BD789" s="526"/>
      <c r="BE789" s="526"/>
      <c r="BF789" s="526"/>
      <c r="BG789" s="526"/>
      <c r="BH789" s="526"/>
      <c r="BI789" s="526"/>
      <c r="BJ789" s="526"/>
      <c r="BK789" s="526"/>
      <c r="BL789" s="526"/>
      <c r="BM789" s="526"/>
      <c r="BN789" s="526"/>
      <c r="BO789" s="526"/>
      <c r="BP789" s="526"/>
      <c r="BQ789" s="526"/>
      <c r="BR789" s="526"/>
      <c r="BS789" s="526"/>
      <c r="BT789" s="526"/>
      <c r="BU789" s="526"/>
    </row>
    <row r="790">
      <c r="A790" s="522"/>
      <c r="B790" s="523"/>
      <c r="C790" s="523"/>
      <c r="D790" s="524"/>
      <c r="E790" s="524"/>
      <c r="F790" s="524"/>
      <c r="G790" s="524"/>
      <c r="H790" s="525"/>
      <c r="I790" s="544"/>
      <c r="J790" s="523"/>
      <c r="K790" s="523"/>
      <c r="L790" s="523"/>
      <c r="M790" s="524"/>
      <c r="N790" s="524"/>
      <c r="O790" s="524"/>
      <c r="P790" s="524"/>
      <c r="Q790" s="524"/>
      <c r="R790" s="524"/>
      <c r="S790" s="524"/>
      <c r="T790" s="524"/>
      <c r="U790" s="523"/>
      <c r="V790" s="524"/>
      <c r="W790" s="523"/>
      <c r="X790" s="526"/>
      <c r="Y790" s="526"/>
      <c r="Z790" s="526"/>
      <c r="AA790" s="526"/>
      <c r="AB790" s="526"/>
      <c r="AC790" s="526"/>
      <c r="AD790" s="526"/>
      <c r="AE790" s="526"/>
      <c r="AF790" s="526"/>
      <c r="AG790" s="526"/>
      <c r="AH790" s="526"/>
      <c r="AI790" s="526"/>
      <c r="AJ790" s="526"/>
      <c r="AK790" s="526"/>
      <c r="AL790" s="526"/>
      <c r="AM790" s="526"/>
      <c r="AN790" s="526"/>
      <c r="AO790" s="526"/>
      <c r="AP790" s="526"/>
      <c r="AQ790" s="526"/>
      <c r="AR790" s="526"/>
      <c r="AS790" s="526"/>
      <c r="AT790" s="526"/>
      <c r="AU790" s="526"/>
      <c r="AV790" s="526"/>
      <c r="AW790" s="526"/>
      <c r="AX790" s="526"/>
      <c r="AY790" s="526"/>
      <c r="AZ790" s="526"/>
      <c r="BA790" s="526"/>
      <c r="BB790" s="526"/>
      <c r="BC790" s="526"/>
      <c r="BD790" s="526"/>
      <c r="BE790" s="526"/>
      <c r="BF790" s="526"/>
      <c r="BG790" s="526"/>
      <c r="BH790" s="526"/>
      <c r="BI790" s="526"/>
      <c r="BJ790" s="526"/>
      <c r="BK790" s="526"/>
      <c r="BL790" s="526"/>
      <c r="BM790" s="526"/>
      <c r="BN790" s="526"/>
      <c r="BO790" s="526"/>
      <c r="BP790" s="526"/>
      <c r="BQ790" s="526"/>
      <c r="BR790" s="526"/>
      <c r="BS790" s="526"/>
      <c r="BT790" s="526"/>
      <c r="BU790" s="526"/>
    </row>
    <row r="791">
      <c r="A791" s="522"/>
      <c r="B791" s="523"/>
      <c r="C791" s="523"/>
      <c r="D791" s="524"/>
      <c r="E791" s="524"/>
      <c r="F791" s="524"/>
      <c r="G791" s="524"/>
      <c r="H791" s="525"/>
      <c r="I791" s="544"/>
      <c r="J791" s="523"/>
      <c r="K791" s="523"/>
      <c r="L791" s="523"/>
      <c r="M791" s="524"/>
      <c r="N791" s="524"/>
      <c r="O791" s="524"/>
      <c r="P791" s="524"/>
      <c r="Q791" s="524"/>
      <c r="R791" s="524"/>
      <c r="S791" s="524"/>
      <c r="T791" s="524"/>
      <c r="U791" s="523"/>
      <c r="V791" s="524"/>
      <c r="W791" s="523"/>
      <c r="X791" s="526"/>
      <c r="Y791" s="526"/>
      <c r="Z791" s="526"/>
      <c r="AA791" s="526"/>
      <c r="AB791" s="526"/>
      <c r="AC791" s="526"/>
      <c r="AD791" s="526"/>
      <c r="AE791" s="526"/>
      <c r="AF791" s="526"/>
      <c r="AG791" s="526"/>
      <c r="AH791" s="526"/>
      <c r="AI791" s="526"/>
      <c r="AJ791" s="526"/>
      <c r="AK791" s="526"/>
      <c r="AL791" s="526"/>
      <c r="AM791" s="526"/>
      <c r="AN791" s="526"/>
      <c r="AO791" s="526"/>
      <c r="AP791" s="526"/>
      <c r="AQ791" s="526"/>
      <c r="AR791" s="526"/>
      <c r="AS791" s="526"/>
      <c r="AT791" s="526"/>
      <c r="AU791" s="526"/>
      <c r="AV791" s="526"/>
      <c r="AW791" s="526"/>
      <c r="AX791" s="526"/>
      <c r="AY791" s="526"/>
      <c r="AZ791" s="526"/>
      <c r="BA791" s="526"/>
      <c r="BB791" s="526"/>
      <c r="BC791" s="526"/>
      <c r="BD791" s="526"/>
      <c r="BE791" s="526"/>
      <c r="BF791" s="526"/>
      <c r="BG791" s="526"/>
      <c r="BH791" s="526"/>
      <c r="BI791" s="526"/>
      <c r="BJ791" s="526"/>
      <c r="BK791" s="526"/>
      <c r="BL791" s="526"/>
      <c r="BM791" s="526"/>
      <c r="BN791" s="526"/>
      <c r="BO791" s="526"/>
      <c r="BP791" s="526"/>
      <c r="BQ791" s="526"/>
      <c r="BR791" s="526"/>
      <c r="BS791" s="526"/>
      <c r="BT791" s="526"/>
      <c r="BU791" s="526"/>
    </row>
    <row r="792">
      <c r="A792" s="522"/>
      <c r="B792" s="523"/>
      <c r="C792" s="523"/>
      <c r="D792" s="524"/>
      <c r="E792" s="524"/>
      <c r="F792" s="524"/>
      <c r="G792" s="524"/>
      <c r="H792" s="525"/>
      <c r="I792" s="544"/>
      <c r="J792" s="523"/>
      <c r="K792" s="523"/>
      <c r="L792" s="523"/>
      <c r="M792" s="524"/>
      <c r="N792" s="524"/>
      <c r="O792" s="524"/>
      <c r="P792" s="524"/>
      <c r="Q792" s="524"/>
      <c r="R792" s="524"/>
      <c r="S792" s="524"/>
      <c r="T792" s="524"/>
      <c r="U792" s="523"/>
      <c r="V792" s="524"/>
      <c r="W792" s="523"/>
      <c r="X792" s="526"/>
      <c r="Y792" s="526"/>
      <c r="Z792" s="526"/>
      <c r="AA792" s="526"/>
      <c r="AB792" s="526"/>
      <c r="AC792" s="526"/>
      <c r="AD792" s="526"/>
      <c r="AE792" s="526"/>
      <c r="AF792" s="526"/>
      <c r="AG792" s="526"/>
      <c r="AH792" s="526"/>
      <c r="AI792" s="526"/>
      <c r="AJ792" s="526"/>
      <c r="AK792" s="526"/>
      <c r="AL792" s="526"/>
      <c r="AM792" s="526"/>
      <c r="AN792" s="526"/>
      <c r="AO792" s="526"/>
      <c r="AP792" s="526"/>
      <c r="AQ792" s="526"/>
      <c r="AR792" s="526"/>
      <c r="AS792" s="526"/>
      <c r="AT792" s="526"/>
      <c r="AU792" s="526"/>
      <c r="AV792" s="526"/>
      <c r="AW792" s="526"/>
      <c r="AX792" s="526"/>
      <c r="AY792" s="526"/>
      <c r="AZ792" s="526"/>
      <c r="BA792" s="526"/>
      <c r="BB792" s="526"/>
      <c r="BC792" s="526"/>
      <c r="BD792" s="526"/>
      <c r="BE792" s="526"/>
      <c r="BF792" s="526"/>
      <c r="BG792" s="526"/>
      <c r="BH792" s="526"/>
      <c r="BI792" s="526"/>
      <c r="BJ792" s="526"/>
      <c r="BK792" s="526"/>
      <c r="BL792" s="526"/>
      <c r="BM792" s="526"/>
      <c r="BN792" s="526"/>
      <c r="BO792" s="526"/>
      <c r="BP792" s="526"/>
      <c r="BQ792" s="526"/>
      <c r="BR792" s="526"/>
      <c r="BS792" s="526"/>
      <c r="BT792" s="526"/>
      <c r="BU792" s="526"/>
    </row>
    <row r="793">
      <c r="A793" s="522"/>
      <c r="B793" s="523"/>
      <c r="C793" s="523"/>
      <c r="D793" s="524"/>
      <c r="E793" s="524"/>
      <c r="F793" s="524"/>
      <c r="G793" s="524"/>
      <c r="H793" s="525"/>
      <c r="I793" s="544"/>
      <c r="J793" s="523"/>
      <c r="K793" s="523"/>
      <c r="L793" s="523"/>
      <c r="M793" s="524"/>
      <c r="N793" s="524"/>
      <c r="O793" s="524"/>
      <c r="P793" s="524"/>
      <c r="Q793" s="524"/>
      <c r="R793" s="524"/>
      <c r="S793" s="524"/>
      <c r="T793" s="524"/>
      <c r="U793" s="523"/>
      <c r="V793" s="524"/>
      <c r="W793" s="523"/>
      <c r="X793" s="526"/>
      <c r="Y793" s="526"/>
      <c r="Z793" s="526"/>
      <c r="AA793" s="526"/>
      <c r="AB793" s="526"/>
      <c r="AC793" s="526"/>
      <c r="AD793" s="526"/>
      <c r="AE793" s="526"/>
      <c r="AF793" s="526"/>
      <c r="AG793" s="526"/>
      <c r="AH793" s="526"/>
      <c r="AI793" s="526"/>
      <c r="AJ793" s="526"/>
      <c r="AK793" s="526"/>
      <c r="AL793" s="526"/>
      <c r="AM793" s="526"/>
      <c r="AN793" s="526"/>
      <c r="AO793" s="526"/>
      <c r="AP793" s="526"/>
      <c r="AQ793" s="526"/>
      <c r="AR793" s="526"/>
      <c r="AS793" s="526"/>
      <c r="AT793" s="526"/>
      <c r="AU793" s="526"/>
      <c r="AV793" s="526"/>
      <c r="AW793" s="526"/>
      <c r="AX793" s="526"/>
      <c r="AY793" s="526"/>
      <c r="AZ793" s="526"/>
      <c r="BA793" s="526"/>
      <c r="BB793" s="526"/>
      <c r="BC793" s="526"/>
      <c r="BD793" s="526"/>
      <c r="BE793" s="526"/>
      <c r="BF793" s="526"/>
      <c r="BG793" s="526"/>
      <c r="BH793" s="526"/>
      <c r="BI793" s="526"/>
      <c r="BJ793" s="526"/>
      <c r="BK793" s="526"/>
      <c r="BL793" s="526"/>
      <c r="BM793" s="526"/>
      <c r="BN793" s="526"/>
      <c r="BO793" s="526"/>
      <c r="BP793" s="526"/>
      <c r="BQ793" s="526"/>
      <c r="BR793" s="526"/>
      <c r="BS793" s="526"/>
      <c r="BT793" s="526"/>
      <c r="BU793" s="526"/>
    </row>
    <row r="794">
      <c r="A794" s="522"/>
      <c r="B794" s="523"/>
      <c r="C794" s="523"/>
      <c r="D794" s="524"/>
      <c r="E794" s="524"/>
      <c r="F794" s="524"/>
      <c r="G794" s="524"/>
      <c r="H794" s="525"/>
      <c r="I794" s="544"/>
      <c r="J794" s="523"/>
      <c r="K794" s="523"/>
      <c r="L794" s="523"/>
      <c r="M794" s="524"/>
      <c r="N794" s="524"/>
      <c r="O794" s="524"/>
      <c r="P794" s="524"/>
      <c r="Q794" s="524"/>
      <c r="R794" s="524"/>
      <c r="S794" s="524"/>
      <c r="T794" s="524"/>
      <c r="U794" s="523"/>
      <c r="V794" s="524"/>
      <c r="W794" s="523"/>
      <c r="X794" s="526"/>
      <c r="Y794" s="526"/>
      <c r="Z794" s="526"/>
      <c r="AA794" s="526"/>
      <c r="AB794" s="526"/>
      <c r="AC794" s="526"/>
      <c r="AD794" s="526"/>
      <c r="AE794" s="526"/>
      <c r="AF794" s="526"/>
      <c r="AG794" s="526"/>
      <c r="AH794" s="526"/>
      <c r="AI794" s="526"/>
      <c r="AJ794" s="526"/>
      <c r="AK794" s="526"/>
      <c r="AL794" s="526"/>
      <c r="AM794" s="526"/>
      <c r="AN794" s="526"/>
      <c r="AO794" s="526"/>
      <c r="AP794" s="526"/>
      <c r="AQ794" s="526"/>
      <c r="AR794" s="526"/>
      <c r="AS794" s="526"/>
      <c r="AT794" s="526"/>
      <c r="AU794" s="526"/>
      <c r="AV794" s="526"/>
      <c r="AW794" s="526"/>
      <c r="AX794" s="526"/>
      <c r="AY794" s="526"/>
      <c r="AZ794" s="526"/>
      <c r="BA794" s="526"/>
      <c r="BB794" s="526"/>
      <c r="BC794" s="526"/>
      <c r="BD794" s="526"/>
      <c r="BE794" s="526"/>
      <c r="BF794" s="526"/>
      <c r="BG794" s="526"/>
      <c r="BH794" s="526"/>
      <c r="BI794" s="526"/>
      <c r="BJ794" s="526"/>
      <c r="BK794" s="526"/>
      <c r="BL794" s="526"/>
      <c r="BM794" s="526"/>
      <c r="BN794" s="526"/>
      <c r="BO794" s="526"/>
      <c r="BP794" s="526"/>
      <c r="BQ794" s="526"/>
      <c r="BR794" s="526"/>
      <c r="BS794" s="526"/>
      <c r="BT794" s="526"/>
      <c r="BU794" s="526"/>
    </row>
    <row r="795">
      <c r="A795" s="522"/>
      <c r="B795" s="523"/>
      <c r="C795" s="523"/>
      <c r="D795" s="524"/>
      <c r="E795" s="524"/>
      <c r="F795" s="524"/>
      <c r="G795" s="524"/>
      <c r="H795" s="525"/>
      <c r="I795" s="544"/>
      <c r="J795" s="523"/>
      <c r="K795" s="523"/>
      <c r="L795" s="523"/>
      <c r="M795" s="524"/>
      <c r="N795" s="524"/>
      <c r="O795" s="524"/>
      <c r="P795" s="524"/>
      <c r="Q795" s="524"/>
      <c r="R795" s="524"/>
      <c r="S795" s="524"/>
      <c r="T795" s="524"/>
      <c r="U795" s="523"/>
      <c r="V795" s="524"/>
      <c r="W795" s="523"/>
      <c r="X795" s="526"/>
      <c r="Y795" s="526"/>
      <c r="Z795" s="526"/>
      <c r="AA795" s="526"/>
      <c r="AB795" s="526"/>
      <c r="AC795" s="526"/>
      <c r="AD795" s="526"/>
      <c r="AE795" s="526"/>
      <c r="AF795" s="526"/>
      <c r="AG795" s="526"/>
      <c r="AH795" s="526"/>
      <c r="AI795" s="526"/>
      <c r="AJ795" s="526"/>
      <c r="AK795" s="526"/>
      <c r="AL795" s="526"/>
      <c r="AM795" s="526"/>
      <c r="AN795" s="526"/>
      <c r="AO795" s="526"/>
      <c r="AP795" s="526"/>
      <c r="AQ795" s="526"/>
      <c r="AR795" s="526"/>
      <c r="AS795" s="526"/>
      <c r="AT795" s="526"/>
      <c r="AU795" s="526"/>
      <c r="AV795" s="526"/>
      <c r="AW795" s="526"/>
      <c r="AX795" s="526"/>
      <c r="AY795" s="526"/>
      <c r="AZ795" s="526"/>
      <c r="BA795" s="526"/>
      <c r="BB795" s="526"/>
      <c r="BC795" s="526"/>
      <c r="BD795" s="526"/>
      <c r="BE795" s="526"/>
      <c r="BF795" s="526"/>
      <c r="BG795" s="526"/>
      <c r="BH795" s="526"/>
      <c r="BI795" s="526"/>
      <c r="BJ795" s="526"/>
      <c r="BK795" s="526"/>
      <c r="BL795" s="526"/>
      <c r="BM795" s="526"/>
      <c r="BN795" s="526"/>
      <c r="BO795" s="526"/>
      <c r="BP795" s="526"/>
      <c r="BQ795" s="526"/>
      <c r="BR795" s="526"/>
      <c r="BS795" s="526"/>
      <c r="BT795" s="526"/>
      <c r="BU795" s="526"/>
    </row>
    <row r="796">
      <c r="A796" s="522"/>
      <c r="B796" s="523"/>
      <c r="C796" s="523"/>
      <c r="D796" s="524"/>
      <c r="E796" s="524"/>
      <c r="F796" s="524"/>
      <c r="G796" s="524"/>
      <c r="H796" s="525"/>
      <c r="I796" s="544"/>
      <c r="J796" s="523"/>
      <c r="K796" s="523"/>
      <c r="L796" s="523"/>
      <c r="M796" s="524"/>
      <c r="N796" s="524"/>
      <c r="O796" s="524"/>
      <c r="P796" s="524"/>
      <c r="Q796" s="524"/>
      <c r="R796" s="524"/>
      <c r="S796" s="524"/>
      <c r="T796" s="524"/>
      <c r="U796" s="523"/>
      <c r="V796" s="524"/>
      <c r="W796" s="523"/>
      <c r="X796" s="526"/>
      <c r="Y796" s="526"/>
      <c r="Z796" s="526"/>
      <c r="AA796" s="526"/>
      <c r="AB796" s="526"/>
      <c r="AC796" s="526"/>
      <c r="AD796" s="526"/>
      <c r="AE796" s="526"/>
      <c r="AF796" s="526"/>
      <c r="AG796" s="526"/>
      <c r="AH796" s="526"/>
      <c r="AI796" s="526"/>
      <c r="AJ796" s="526"/>
      <c r="AK796" s="526"/>
      <c r="AL796" s="526"/>
      <c r="AM796" s="526"/>
      <c r="AN796" s="526"/>
      <c r="AO796" s="526"/>
      <c r="AP796" s="526"/>
      <c r="AQ796" s="526"/>
      <c r="AR796" s="526"/>
      <c r="AS796" s="526"/>
      <c r="AT796" s="526"/>
      <c r="AU796" s="526"/>
      <c r="AV796" s="526"/>
      <c r="AW796" s="526"/>
      <c r="AX796" s="526"/>
      <c r="AY796" s="526"/>
      <c r="AZ796" s="526"/>
      <c r="BA796" s="526"/>
      <c r="BB796" s="526"/>
      <c r="BC796" s="526"/>
      <c r="BD796" s="526"/>
      <c r="BE796" s="526"/>
      <c r="BF796" s="526"/>
      <c r="BG796" s="526"/>
      <c r="BH796" s="526"/>
      <c r="BI796" s="526"/>
      <c r="BJ796" s="526"/>
      <c r="BK796" s="526"/>
      <c r="BL796" s="526"/>
      <c r="BM796" s="526"/>
      <c r="BN796" s="526"/>
      <c r="BO796" s="526"/>
      <c r="BP796" s="526"/>
      <c r="BQ796" s="526"/>
      <c r="BR796" s="526"/>
      <c r="BS796" s="526"/>
      <c r="BT796" s="526"/>
      <c r="BU796" s="526"/>
    </row>
    <row r="797">
      <c r="A797" s="522"/>
      <c r="B797" s="523"/>
      <c r="C797" s="523"/>
      <c r="D797" s="524"/>
      <c r="E797" s="524"/>
      <c r="F797" s="524"/>
      <c r="G797" s="524"/>
      <c r="H797" s="525"/>
      <c r="I797" s="544"/>
      <c r="J797" s="523"/>
      <c r="K797" s="523"/>
      <c r="L797" s="523"/>
      <c r="M797" s="524"/>
      <c r="N797" s="524"/>
      <c r="O797" s="524"/>
      <c r="P797" s="524"/>
      <c r="Q797" s="524"/>
      <c r="R797" s="524"/>
      <c r="S797" s="524"/>
      <c r="T797" s="524"/>
      <c r="U797" s="523"/>
      <c r="V797" s="524"/>
      <c r="W797" s="523"/>
      <c r="X797" s="526"/>
      <c r="Y797" s="526"/>
      <c r="Z797" s="526"/>
      <c r="AA797" s="526"/>
      <c r="AB797" s="526"/>
      <c r="AC797" s="526"/>
      <c r="AD797" s="526"/>
      <c r="AE797" s="526"/>
      <c r="AF797" s="526"/>
      <c r="AG797" s="526"/>
      <c r="AH797" s="526"/>
      <c r="AI797" s="526"/>
      <c r="AJ797" s="526"/>
      <c r="AK797" s="526"/>
      <c r="AL797" s="526"/>
      <c r="AM797" s="526"/>
      <c r="AN797" s="526"/>
      <c r="AO797" s="526"/>
      <c r="AP797" s="526"/>
      <c r="AQ797" s="526"/>
      <c r="AR797" s="526"/>
      <c r="AS797" s="526"/>
      <c r="AT797" s="526"/>
      <c r="AU797" s="526"/>
      <c r="AV797" s="526"/>
      <c r="AW797" s="526"/>
      <c r="AX797" s="526"/>
      <c r="AY797" s="526"/>
      <c r="AZ797" s="526"/>
      <c r="BA797" s="526"/>
      <c r="BB797" s="526"/>
      <c r="BC797" s="526"/>
      <c r="BD797" s="526"/>
      <c r="BE797" s="526"/>
      <c r="BF797" s="526"/>
      <c r="BG797" s="526"/>
      <c r="BH797" s="526"/>
      <c r="BI797" s="526"/>
      <c r="BJ797" s="526"/>
      <c r="BK797" s="526"/>
      <c r="BL797" s="526"/>
      <c r="BM797" s="526"/>
      <c r="BN797" s="526"/>
      <c r="BO797" s="526"/>
      <c r="BP797" s="526"/>
      <c r="BQ797" s="526"/>
      <c r="BR797" s="526"/>
      <c r="BS797" s="526"/>
      <c r="BT797" s="526"/>
      <c r="BU797" s="526"/>
    </row>
    <row r="798">
      <c r="A798" s="522"/>
      <c r="B798" s="523"/>
      <c r="C798" s="523"/>
      <c r="D798" s="524"/>
      <c r="E798" s="524"/>
      <c r="F798" s="524"/>
      <c r="G798" s="524"/>
      <c r="H798" s="525"/>
      <c r="I798" s="544"/>
      <c r="J798" s="523"/>
      <c r="K798" s="523"/>
      <c r="L798" s="523"/>
      <c r="M798" s="524"/>
      <c r="N798" s="524"/>
      <c r="O798" s="524"/>
      <c r="P798" s="524"/>
      <c r="Q798" s="524"/>
      <c r="R798" s="524"/>
      <c r="S798" s="524"/>
      <c r="T798" s="524"/>
      <c r="U798" s="523"/>
      <c r="V798" s="524"/>
      <c r="W798" s="523"/>
      <c r="X798" s="526"/>
      <c r="Y798" s="526"/>
      <c r="Z798" s="526"/>
      <c r="AA798" s="526"/>
      <c r="AB798" s="526"/>
      <c r="AC798" s="526"/>
      <c r="AD798" s="526"/>
      <c r="AE798" s="526"/>
      <c r="AF798" s="526"/>
      <c r="AG798" s="526"/>
      <c r="AH798" s="526"/>
      <c r="AI798" s="526"/>
      <c r="AJ798" s="526"/>
      <c r="AK798" s="526"/>
      <c r="AL798" s="526"/>
      <c r="AM798" s="526"/>
      <c r="AN798" s="526"/>
      <c r="AO798" s="526"/>
      <c r="AP798" s="526"/>
      <c r="AQ798" s="526"/>
      <c r="AR798" s="526"/>
      <c r="AS798" s="526"/>
      <c r="AT798" s="526"/>
      <c r="AU798" s="526"/>
      <c r="AV798" s="526"/>
      <c r="AW798" s="526"/>
      <c r="AX798" s="526"/>
      <c r="AY798" s="526"/>
      <c r="AZ798" s="526"/>
      <c r="BA798" s="526"/>
      <c r="BB798" s="526"/>
      <c r="BC798" s="526"/>
      <c r="BD798" s="526"/>
      <c r="BE798" s="526"/>
      <c r="BF798" s="526"/>
      <c r="BG798" s="526"/>
      <c r="BH798" s="526"/>
      <c r="BI798" s="526"/>
      <c r="BJ798" s="526"/>
      <c r="BK798" s="526"/>
      <c r="BL798" s="526"/>
      <c r="BM798" s="526"/>
      <c r="BN798" s="526"/>
      <c r="BO798" s="526"/>
      <c r="BP798" s="526"/>
      <c r="BQ798" s="526"/>
      <c r="BR798" s="526"/>
      <c r="BS798" s="526"/>
      <c r="BT798" s="526"/>
      <c r="BU798" s="526"/>
    </row>
    <row r="799">
      <c r="A799" s="522"/>
      <c r="B799" s="523"/>
      <c r="C799" s="523"/>
      <c r="D799" s="524"/>
      <c r="E799" s="524"/>
      <c r="F799" s="524"/>
      <c r="G799" s="524"/>
      <c r="H799" s="525"/>
      <c r="I799" s="544"/>
      <c r="J799" s="523"/>
      <c r="K799" s="523"/>
      <c r="L799" s="523"/>
      <c r="M799" s="524"/>
      <c r="N799" s="524"/>
      <c r="O799" s="524"/>
      <c r="P799" s="524"/>
      <c r="Q799" s="524"/>
      <c r="R799" s="524"/>
      <c r="S799" s="524"/>
      <c r="T799" s="524"/>
      <c r="U799" s="523"/>
      <c r="V799" s="524"/>
      <c r="W799" s="523"/>
      <c r="X799" s="526"/>
      <c r="Y799" s="526"/>
      <c r="Z799" s="526"/>
      <c r="AA799" s="526"/>
      <c r="AB799" s="526"/>
      <c r="AC799" s="526"/>
      <c r="AD799" s="526"/>
      <c r="AE799" s="526"/>
      <c r="AF799" s="526"/>
      <c r="AG799" s="526"/>
      <c r="AH799" s="526"/>
      <c r="AI799" s="526"/>
      <c r="AJ799" s="526"/>
      <c r="AK799" s="526"/>
      <c r="AL799" s="526"/>
      <c r="AM799" s="526"/>
      <c r="AN799" s="526"/>
      <c r="AO799" s="526"/>
      <c r="AP799" s="526"/>
      <c r="AQ799" s="526"/>
      <c r="AR799" s="526"/>
      <c r="AS799" s="526"/>
      <c r="AT799" s="526"/>
      <c r="AU799" s="526"/>
      <c r="AV799" s="526"/>
      <c r="AW799" s="526"/>
      <c r="AX799" s="526"/>
      <c r="AY799" s="526"/>
      <c r="AZ799" s="526"/>
      <c r="BA799" s="526"/>
      <c r="BB799" s="526"/>
      <c r="BC799" s="526"/>
      <c r="BD799" s="526"/>
      <c r="BE799" s="526"/>
      <c r="BF799" s="526"/>
      <c r="BG799" s="526"/>
      <c r="BH799" s="526"/>
      <c r="BI799" s="526"/>
      <c r="BJ799" s="526"/>
      <c r="BK799" s="526"/>
      <c r="BL799" s="526"/>
      <c r="BM799" s="526"/>
      <c r="BN799" s="526"/>
      <c r="BO799" s="526"/>
      <c r="BP799" s="526"/>
      <c r="BQ799" s="526"/>
      <c r="BR799" s="526"/>
      <c r="BS799" s="526"/>
      <c r="BT799" s="526"/>
      <c r="BU799" s="526"/>
    </row>
    <row r="800">
      <c r="A800" s="522"/>
      <c r="B800" s="523"/>
      <c r="C800" s="523"/>
      <c r="D800" s="524"/>
      <c r="E800" s="524"/>
      <c r="F800" s="524"/>
      <c r="G800" s="524"/>
      <c r="H800" s="525"/>
      <c r="I800" s="544"/>
      <c r="J800" s="523"/>
      <c r="K800" s="523"/>
      <c r="L800" s="523"/>
      <c r="M800" s="524"/>
      <c r="N800" s="524"/>
      <c r="O800" s="524"/>
      <c r="P800" s="524"/>
      <c r="Q800" s="524"/>
      <c r="R800" s="524"/>
      <c r="S800" s="524"/>
      <c r="T800" s="524"/>
      <c r="U800" s="523"/>
      <c r="V800" s="524"/>
      <c r="W800" s="523"/>
      <c r="X800" s="526"/>
      <c r="Y800" s="526"/>
      <c r="Z800" s="526"/>
      <c r="AA800" s="526"/>
      <c r="AB800" s="526"/>
      <c r="AC800" s="526"/>
      <c r="AD800" s="526"/>
      <c r="AE800" s="526"/>
      <c r="AF800" s="526"/>
      <c r="AG800" s="526"/>
      <c r="AH800" s="526"/>
      <c r="AI800" s="526"/>
      <c r="AJ800" s="526"/>
      <c r="AK800" s="526"/>
      <c r="AL800" s="526"/>
      <c r="AM800" s="526"/>
      <c r="AN800" s="526"/>
      <c r="AO800" s="526"/>
      <c r="AP800" s="526"/>
      <c r="AQ800" s="526"/>
      <c r="AR800" s="526"/>
      <c r="AS800" s="526"/>
      <c r="AT800" s="526"/>
      <c r="AU800" s="526"/>
      <c r="AV800" s="526"/>
      <c r="AW800" s="526"/>
      <c r="AX800" s="526"/>
      <c r="AY800" s="526"/>
      <c r="AZ800" s="526"/>
      <c r="BA800" s="526"/>
      <c r="BB800" s="526"/>
      <c r="BC800" s="526"/>
      <c r="BD800" s="526"/>
      <c r="BE800" s="526"/>
      <c r="BF800" s="526"/>
      <c r="BG800" s="526"/>
      <c r="BH800" s="526"/>
      <c r="BI800" s="526"/>
      <c r="BJ800" s="526"/>
      <c r="BK800" s="526"/>
      <c r="BL800" s="526"/>
      <c r="BM800" s="526"/>
      <c r="BN800" s="526"/>
      <c r="BO800" s="526"/>
      <c r="BP800" s="526"/>
      <c r="BQ800" s="526"/>
      <c r="BR800" s="526"/>
      <c r="BS800" s="526"/>
      <c r="BT800" s="526"/>
      <c r="BU800" s="526"/>
    </row>
    <row r="801">
      <c r="A801" s="522"/>
      <c r="B801" s="523"/>
      <c r="C801" s="523"/>
      <c r="D801" s="524"/>
      <c r="E801" s="524"/>
      <c r="F801" s="524"/>
      <c r="G801" s="524"/>
      <c r="H801" s="525"/>
      <c r="I801" s="544"/>
      <c r="J801" s="523"/>
      <c r="K801" s="523"/>
      <c r="L801" s="523"/>
      <c r="M801" s="524"/>
      <c r="N801" s="524"/>
      <c r="O801" s="524"/>
      <c r="P801" s="524"/>
      <c r="Q801" s="524"/>
      <c r="R801" s="524"/>
      <c r="S801" s="524"/>
      <c r="T801" s="524"/>
      <c r="U801" s="523"/>
      <c r="V801" s="524"/>
      <c r="W801" s="523"/>
      <c r="X801" s="526"/>
      <c r="Y801" s="526"/>
      <c r="Z801" s="526"/>
      <c r="AA801" s="526"/>
      <c r="AB801" s="526"/>
      <c r="AC801" s="526"/>
      <c r="AD801" s="526"/>
      <c r="AE801" s="526"/>
      <c r="AF801" s="526"/>
      <c r="AG801" s="526"/>
      <c r="AH801" s="526"/>
      <c r="AI801" s="526"/>
      <c r="AJ801" s="526"/>
      <c r="AK801" s="526"/>
      <c r="AL801" s="526"/>
      <c r="AM801" s="526"/>
      <c r="AN801" s="526"/>
      <c r="AO801" s="526"/>
      <c r="AP801" s="526"/>
      <c r="AQ801" s="526"/>
      <c r="AR801" s="526"/>
      <c r="AS801" s="526"/>
      <c r="AT801" s="526"/>
      <c r="AU801" s="526"/>
      <c r="AV801" s="526"/>
      <c r="AW801" s="526"/>
      <c r="AX801" s="526"/>
      <c r="AY801" s="526"/>
      <c r="AZ801" s="526"/>
      <c r="BA801" s="526"/>
      <c r="BB801" s="526"/>
      <c r="BC801" s="526"/>
      <c r="BD801" s="526"/>
      <c r="BE801" s="526"/>
      <c r="BF801" s="526"/>
      <c r="BG801" s="526"/>
      <c r="BH801" s="526"/>
      <c r="BI801" s="526"/>
      <c r="BJ801" s="526"/>
      <c r="BK801" s="526"/>
      <c r="BL801" s="526"/>
      <c r="BM801" s="526"/>
      <c r="BN801" s="526"/>
      <c r="BO801" s="526"/>
      <c r="BP801" s="526"/>
      <c r="BQ801" s="526"/>
      <c r="BR801" s="526"/>
      <c r="BS801" s="526"/>
      <c r="BT801" s="526"/>
      <c r="BU801" s="526"/>
    </row>
    <row r="802">
      <c r="A802" s="522"/>
      <c r="B802" s="523"/>
      <c r="C802" s="523"/>
      <c r="D802" s="524"/>
      <c r="E802" s="524"/>
      <c r="F802" s="524"/>
      <c r="G802" s="524"/>
      <c r="H802" s="525"/>
      <c r="I802" s="544"/>
      <c r="J802" s="523"/>
      <c r="K802" s="523"/>
      <c r="L802" s="523"/>
      <c r="M802" s="524"/>
      <c r="N802" s="524"/>
      <c r="O802" s="524"/>
      <c r="P802" s="524"/>
      <c r="Q802" s="524"/>
      <c r="R802" s="524"/>
      <c r="S802" s="524"/>
      <c r="T802" s="524"/>
      <c r="U802" s="523"/>
      <c r="V802" s="524"/>
      <c r="W802" s="523"/>
      <c r="X802" s="526"/>
      <c r="Y802" s="526"/>
      <c r="Z802" s="526"/>
      <c r="AA802" s="526"/>
      <c r="AB802" s="526"/>
      <c r="AC802" s="526"/>
      <c r="AD802" s="526"/>
      <c r="AE802" s="526"/>
      <c r="AF802" s="526"/>
      <c r="AG802" s="526"/>
      <c r="AH802" s="526"/>
      <c r="AI802" s="526"/>
      <c r="AJ802" s="526"/>
      <c r="AK802" s="526"/>
      <c r="AL802" s="526"/>
      <c r="AM802" s="526"/>
      <c r="AN802" s="526"/>
      <c r="AO802" s="526"/>
      <c r="AP802" s="526"/>
      <c r="AQ802" s="526"/>
      <c r="AR802" s="526"/>
      <c r="AS802" s="526"/>
      <c r="AT802" s="526"/>
      <c r="AU802" s="526"/>
      <c r="AV802" s="526"/>
      <c r="AW802" s="526"/>
      <c r="AX802" s="526"/>
      <c r="AY802" s="526"/>
      <c r="AZ802" s="526"/>
      <c r="BA802" s="526"/>
      <c r="BB802" s="526"/>
      <c r="BC802" s="526"/>
      <c r="BD802" s="526"/>
      <c r="BE802" s="526"/>
      <c r="BF802" s="526"/>
      <c r="BG802" s="526"/>
      <c r="BH802" s="526"/>
      <c r="BI802" s="526"/>
      <c r="BJ802" s="526"/>
      <c r="BK802" s="526"/>
      <c r="BL802" s="526"/>
      <c r="BM802" s="526"/>
      <c r="BN802" s="526"/>
      <c r="BO802" s="526"/>
      <c r="BP802" s="526"/>
      <c r="BQ802" s="526"/>
      <c r="BR802" s="526"/>
      <c r="BS802" s="526"/>
      <c r="BT802" s="526"/>
      <c r="BU802" s="526"/>
    </row>
    <row r="803">
      <c r="A803" s="522"/>
      <c r="B803" s="523"/>
      <c r="C803" s="523"/>
      <c r="D803" s="524"/>
      <c r="E803" s="524"/>
      <c r="F803" s="524"/>
      <c r="G803" s="524"/>
      <c r="H803" s="525"/>
      <c r="I803" s="544"/>
      <c r="J803" s="523"/>
      <c r="K803" s="523"/>
      <c r="L803" s="523"/>
      <c r="M803" s="524"/>
      <c r="N803" s="524"/>
      <c r="O803" s="524"/>
      <c r="P803" s="524"/>
      <c r="Q803" s="524"/>
      <c r="R803" s="524"/>
      <c r="S803" s="524"/>
      <c r="T803" s="524"/>
      <c r="U803" s="523"/>
      <c r="V803" s="524"/>
      <c r="W803" s="523"/>
      <c r="X803" s="526"/>
      <c r="Y803" s="526"/>
      <c r="Z803" s="526"/>
      <c r="AA803" s="526"/>
      <c r="AB803" s="526"/>
      <c r="AC803" s="526"/>
      <c r="AD803" s="526"/>
      <c r="AE803" s="526"/>
      <c r="AF803" s="526"/>
      <c r="AG803" s="526"/>
      <c r="AH803" s="526"/>
      <c r="AI803" s="526"/>
      <c r="AJ803" s="526"/>
      <c r="AK803" s="526"/>
      <c r="AL803" s="526"/>
      <c r="AM803" s="526"/>
      <c r="AN803" s="526"/>
      <c r="AO803" s="526"/>
      <c r="AP803" s="526"/>
      <c r="AQ803" s="526"/>
      <c r="AR803" s="526"/>
      <c r="AS803" s="526"/>
      <c r="AT803" s="526"/>
      <c r="AU803" s="526"/>
      <c r="AV803" s="526"/>
      <c r="AW803" s="526"/>
      <c r="AX803" s="526"/>
      <c r="AY803" s="526"/>
      <c r="AZ803" s="526"/>
      <c r="BA803" s="526"/>
      <c r="BB803" s="526"/>
      <c r="BC803" s="526"/>
      <c r="BD803" s="526"/>
      <c r="BE803" s="526"/>
      <c r="BF803" s="526"/>
      <c r="BG803" s="526"/>
      <c r="BH803" s="526"/>
      <c r="BI803" s="526"/>
      <c r="BJ803" s="526"/>
      <c r="BK803" s="526"/>
      <c r="BL803" s="526"/>
      <c r="BM803" s="526"/>
      <c r="BN803" s="526"/>
      <c r="BO803" s="526"/>
      <c r="BP803" s="526"/>
      <c r="BQ803" s="526"/>
      <c r="BR803" s="526"/>
      <c r="BS803" s="526"/>
      <c r="BT803" s="526"/>
      <c r="BU803" s="526"/>
    </row>
    <row r="804">
      <c r="A804" s="522"/>
      <c r="B804" s="523"/>
      <c r="C804" s="523"/>
      <c r="D804" s="524"/>
      <c r="E804" s="524"/>
      <c r="F804" s="524"/>
      <c r="G804" s="524"/>
      <c r="H804" s="525"/>
      <c r="I804" s="544"/>
      <c r="J804" s="523"/>
      <c r="K804" s="523"/>
      <c r="L804" s="523"/>
      <c r="M804" s="524"/>
      <c r="N804" s="524"/>
      <c r="O804" s="524"/>
      <c r="P804" s="524"/>
      <c r="Q804" s="524"/>
      <c r="R804" s="524"/>
      <c r="S804" s="524"/>
      <c r="T804" s="524"/>
      <c r="U804" s="523"/>
      <c r="V804" s="524"/>
      <c r="W804" s="523"/>
      <c r="X804" s="526"/>
      <c r="Y804" s="526"/>
      <c r="Z804" s="526"/>
      <c r="AA804" s="526"/>
      <c r="AB804" s="526"/>
      <c r="AC804" s="526"/>
      <c r="AD804" s="526"/>
      <c r="AE804" s="526"/>
      <c r="AF804" s="526"/>
      <c r="AG804" s="526"/>
      <c r="AH804" s="526"/>
      <c r="AI804" s="526"/>
      <c r="AJ804" s="526"/>
      <c r="AK804" s="526"/>
      <c r="AL804" s="526"/>
      <c r="AM804" s="526"/>
      <c r="AN804" s="526"/>
      <c r="AO804" s="526"/>
      <c r="AP804" s="526"/>
      <c r="AQ804" s="526"/>
      <c r="AR804" s="526"/>
      <c r="AS804" s="526"/>
      <c r="AT804" s="526"/>
      <c r="AU804" s="526"/>
      <c r="AV804" s="526"/>
      <c r="AW804" s="526"/>
      <c r="AX804" s="526"/>
      <c r="AY804" s="526"/>
      <c r="AZ804" s="526"/>
      <c r="BA804" s="526"/>
      <c r="BB804" s="526"/>
      <c r="BC804" s="526"/>
      <c r="BD804" s="526"/>
      <c r="BE804" s="526"/>
      <c r="BF804" s="526"/>
      <c r="BG804" s="526"/>
      <c r="BH804" s="526"/>
      <c r="BI804" s="526"/>
      <c r="BJ804" s="526"/>
      <c r="BK804" s="526"/>
      <c r="BL804" s="526"/>
      <c r="BM804" s="526"/>
      <c r="BN804" s="526"/>
      <c r="BO804" s="526"/>
      <c r="BP804" s="526"/>
      <c r="BQ804" s="526"/>
      <c r="BR804" s="526"/>
      <c r="BS804" s="526"/>
      <c r="BT804" s="526"/>
      <c r="BU804" s="526"/>
    </row>
    <row r="805">
      <c r="A805" s="522"/>
      <c r="B805" s="523"/>
      <c r="C805" s="523"/>
      <c r="D805" s="524"/>
      <c r="E805" s="524"/>
      <c r="F805" s="524"/>
      <c r="G805" s="524"/>
      <c r="H805" s="525"/>
      <c r="I805" s="544"/>
      <c r="J805" s="523"/>
      <c r="K805" s="523"/>
      <c r="L805" s="523"/>
      <c r="M805" s="524"/>
      <c r="N805" s="524"/>
      <c r="O805" s="524"/>
      <c r="P805" s="524"/>
      <c r="Q805" s="524"/>
      <c r="R805" s="524"/>
      <c r="S805" s="524"/>
      <c r="T805" s="524"/>
      <c r="U805" s="523"/>
      <c r="V805" s="524"/>
      <c r="W805" s="523"/>
      <c r="X805" s="526"/>
      <c r="Y805" s="526"/>
      <c r="Z805" s="526"/>
      <c r="AA805" s="526"/>
      <c r="AB805" s="526"/>
      <c r="AC805" s="526"/>
      <c r="AD805" s="526"/>
      <c r="AE805" s="526"/>
      <c r="AF805" s="526"/>
      <c r="AG805" s="526"/>
      <c r="AH805" s="526"/>
      <c r="AI805" s="526"/>
      <c r="AJ805" s="526"/>
      <c r="AK805" s="526"/>
      <c r="AL805" s="526"/>
      <c r="AM805" s="526"/>
      <c r="AN805" s="526"/>
      <c r="AO805" s="526"/>
      <c r="AP805" s="526"/>
      <c r="AQ805" s="526"/>
      <c r="AR805" s="526"/>
      <c r="AS805" s="526"/>
      <c r="AT805" s="526"/>
      <c r="AU805" s="526"/>
      <c r="AV805" s="526"/>
      <c r="AW805" s="526"/>
      <c r="AX805" s="526"/>
      <c r="AY805" s="526"/>
      <c r="AZ805" s="526"/>
      <c r="BA805" s="526"/>
      <c r="BB805" s="526"/>
      <c r="BC805" s="526"/>
      <c r="BD805" s="526"/>
      <c r="BE805" s="526"/>
      <c r="BF805" s="526"/>
      <c r="BG805" s="526"/>
      <c r="BH805" s="526"/>
      <c r="BI805" s="526"/>
      <c r="BJ805" s="526"/>
      <c r="BK805" s="526"/>
      <c r="BL805" s="526"/>
      <c r="BM805" s="526"/>
      <c r="BN805" s="526"/>
      <c r="BO805" s="526"/>
      <c r="BP805" s="526"/>
      <c r="BQ805" s="526"/>
      <c r="BR805" s="526"/>
      <c r="BS805" s="526"/>
      <c r="BT805" s="526"/>
      <c r="BU805" s="526"/>
    </row>
    <row r="806">
      <c r="A806" s="522"/>
      <c r="B806" s="523"/>
      <c r="C806" s="523"/>
      <c r="D806" s="524"/>
      <c r="E806" s="524"/>
      <c r="F806" s="524"/>
      <c r="G806" s="524"/>
      <c r="H806" s="525"/>
      <c r="I806" s="544"/>
      <c r="J806" s="523"/>
      <c r="K806" s="523"/>
      <c r="L806" s="523"/>
      <c r="M806" s="524"/>
      <c r="N806" s="524"/>
      <c r="O806" s="524"/>
      <c r="P806" s="524"/>
      <c r="Q806" s="524"/>
      <c r="R806" s="524"/>
      <c r="S806" s="524"/>
      <c r="T806" s="524"/>
      <c r="U806" s="523"/>
      <c r="V806" s="524"/>
      <c r="W806" s="523"/>
      <c r="X806" s="526"/>
      <c r="Y806" s="526"/>
      <c r="Z806" s="526"/>
      <c r="AA806" s="526"/>
      <c r="AB806" s="526"/>
      <c r="AC806" s="526"/>
      <c r="AD806" s="526"/>
      <c r="AE806" s="526"/>
      <c r="AF806" s="526"/>
      <c r="AG806" s="526"/>
      <c r="AH806" s="526"/>
      <c r="AI806" s="526"/>
      <c r="AJ806" s="526"/>
      <c r="AK806" s="526"/>
      <c r="AL806" s="526"/>
      <c r="AM806" s="526"/>
      <c r="AN806" s="526"/>
      <c r="AO806" s="526"/>
      <c r="AP806" s="526"/>
      <c r="AQ806" s="526"/>
      <c r="AR806" s="526"/>
      <c r="AS806" s="526"/>
      <c r="AT806" s="526"/>
      <c r="AU806" s="526"/>
      <c r="AV806" s="526"/>
      <c r="AW806" s="526"/>
      <c r="AX806" s="526"/>
      <c r="AY806" s="526"/>
      <c r="AZ806" s="526"/>
      <c r="BA806" s="526"/>
      <c r="BB806" s="526"/>
      <c r="BC806" s="526"/>
      <c r="BD806" s="526"/>
      <c r="BE806" s="526"/>
      <c r="BF806" s="526"/>
      <c r="BG806" s="526"/>
      <c r="BH806" s="526"/>
      <c r="BI806" s="526"/>
      <c r="BJ806" s="526"/>
      <c r="BK806" s="526"/>
      <c r="BL806" s="526"/>
      <c r="BM806" s="526"/>
      <c r="BN806" s="526"/>
      <c r="BO806" s="526"/>
      <c r="BP806" s="526"/>
      <c r="BQ806" s="526"/>
      <c r="BR806" s="526"/>
      <c r="BS806" s="526"/>
      <c r="BT806" s="526"/>
      <c r="BU806" s="526"/>
    </row>
    <row r="807">
      <c r="A807" s="522"/>
      <c r="B807" s="523"/>
      <c r="C807" s="523"/>
      <c r="D807" s="524"/>
      <c r="E807" s="524"/>
      <c r="F807" s="524"/>
      <c r="G807" s="524"/>
      <c r="H807" s="525"/>
      <c r="I807" s="544"/>
      <c r="J807" s="523"/>
      <c r="K807" s="523"/>
      <c r="L807" s="523"/>
      <c r="M807" s="524"/>
      <c r="N807" s="524"/>
      <c r="O807" s="524"/>
      <c r="P807" s="524"/>
      <c r="Q807" s="524"/>
      <c r="R807" s="524"/>
      <c r="S807" s="524"/>
      <c r="T807" s="524"/>
      <c r="U807" s="523"/>
      <c r="V807" s="524"/>
      <c r="W807" s="523"/>
      <c r="X807" s="526"/>
      <c r="Y807" s="526"/>
      <c r="Z807" s="526"/>
      <c r="AA807" s="526"/>
      <c r="AB807" s="526"/>
      <c r="AC807" s="526"/>
      <c r="AD807" s="526"/>
      <c r="AE807" s="526"/>
      <c r="AF807" s="526"/>
      <c r="AG807" s="526"/>
      <c r="AH807" s="526"/>
      <c r="AI807" s="526"/>
      <c r="AJ807" s="526"/>
      <c r="AK807" s="526"/>
      <c r="AL807" s="526"/>
      <c r="AM807" s="526"/>
      <c r="AN807" s="526"/>
      <c r="AO807" s="526"/>
      <c r="AP807" s="526"/>
      <c r="AQ807" s="526"/>
      <c r="AR807" s="526"/>
      <c r="AS807" s="526"/>
      <c r="AT807" s="526"/>
      <c r="AU807" s="526"/>
      <c r="AV807" s="526"/>
      <c r="AW807" s="526"/>
      <c r="AX807" s="526"/>
      <c r="AY807" s="526"/>
      <c r="AZ807" s="526"/>
      <c r="BA807" s="526"/>
      <c r="BB807" s="526"/>
      <c r="BC807" s="526"/>
      <c r="BD807" s="526"/>
      <c r="BE807" s="526"/>
      <c r="BF807" s="526"/>
      <c r="BG807" s="526"/>
      <c r="BH807" s="526"/>
      <c r="BI807" s="526"/>
      <c r="BJ807" s="526"/>
      <c r="BK807" s="526"/>
      <c r="BL807" s="526"/>
      <c r="BM807" s="526"/>
      <c r="BN807" s="526"/>
      <c r="BO807" s="526"/>
      <c r="BP807" s="526"/>
      <c r="BQ807" s="526"/>
      <c r="BR807" s="526"/>
      <c r="BS807" s="526"/>
      <c r="BT807" s="526"/>
      <c r="BU807" s="526"/>
    </row>
    <row r="808">
      <c r="A808" s="522"/>
      <c r="B808" s="523"/>
      <c r="C808" s="523"/>
      <c r="D808" s="524"/>
      <c r="E808" s="524"/>
      <c r="F808" s="524"/>
      <c r="G808" s="524"/>
      <c r="H808" s="525"/>
      <c r="I808" s="544"/>
      <c r="J808" s="523"/>
      <c r="K808" s="523"/>
      <c r="L808" s="523"/>
      <c r="M808" s="524"/>
      <c r="N808" s="524"/>
      <c r="O808" s="524"/>
      <c r="P808" s="524"/>
      <c r="Q808" s="524"/>
      <c r="R808" s="524"/>
      <c r="S808" s="524"/>
      <c r="T808" s="524"/>
      <c r="U808" s="523"/>
      <c r="V808" s="524"/>
      <c r="W808" s="523"/>
      <c r="X808" s="526"/>
      <c r="Y808" s="526"/>
      <c r="Z808" s="526"/>
      <c r="AA808" s="526"/>
      <c r="AB808" s="526"/>
      <c r="AC808" s="526"/>
      <c r="AD808" s="526"/>
      <c r="AE808" s="526"/>
      <c r="AF808" s="526"/>
      <c r="AG808" s="526"/>
      <c r="AH808" s="526"/>
      <c r="AI808" s="526"/>
      <c r="AJ808" s="526"/>
      <c r="AK808" s="526"/>
      <c r="AL808" s="526"/>
      <c r="AM808" s="526"/>
      <c r="AN808" s="526"/>
      <c r="AO808" s="526"/>
      <c r="AP808" s="526"/>
      <c r="AQ808" s="526"/>
      <c r="AR808" s="526"/>
      <c r="AS808" s="526"/>
      <c r="AT808" s="526"/>
      <c r="AU808" s="526"/>
      <c r="AV808" s="526"/>
      <c r="AW808" s="526"/>
      <c r="AX808" s="526"/>
      <c r="AY808" s="526"/>
      <c r="AZ808" s="526"/>
      <c r="BA808" s="526"/>
      <c r="BB808" s="526"/>
      <c r="BC808" s="526"/>
      <c r="BD808" s="526"/>
      <c r="BE808" s="526"/>
      <c r="BF808" s="526"/>
      <c r="BG808" s="526"/>
      <c r="BH808" s="526"/>
      <c r="BI808" s="526"/>
      <c r="BJ808" s="526"/>
      <c r="BK808" s="526"/>
      <c r="BL808" s="526"/>
      <c r="BM808" s="526"/>
      <c r="BN808" s="526"/>
      <c r="BO808" s="526"/>
      <c r="BP808" s="526"/>
      <c r="BQ808" s="526"/>
      <c r="BR808" s="526"/>
      <c r="BS808" s="526"/>
      <c r="BT808" s="526"/>
      <c r="BU808" s="526"/>
    </row>
    <row r="809">
      <c r="A809" s="522"/>
      <c r="B809" s="523"/>
      <c r="C809" s="523"/>
      <c r="D809" s="524"/>
      <c r="E809" s="524"/>
      <c r="F809" s="524"/>
      <c r="G809" s="524"/>
      <c r="H809" s="525"/>
      <c r="I809" s="544"/>
      <c r="J809" s="523"/>
      <c r="K809" s="523"/>
      <c r="L809" s="523"/>
      <c r="M809" s="524"/>
      <c r="N809" s="524"/>
      <c r="O809" s="524"/>
      <c r="P809" s="524"/>
      <c r="Q809" s="524"/>
      <c r="R809" s="524"/>
      <c r="S809" s="524"/>
      <c r="T809" s="524"/>
      <c r="U809" s="523"/>
      <c r="V809" s="524"/>
      <c r="W809" s="523"/>
      <c r="X809" s="526"/>
      <c r="Y809" s="526"/>
      <c r="Z809" s="526"/>
      <c r="AA809" s="526"/>
      <c r="AB809" s="526"/>
      <c r="AC809" s="526"/>
      <c r="AD809" s="526"/>
      <c r="AE809" s="526"/>
      <c r="AF809" s="526"/>
      <c r="AG809" s="526"/>
      <c r="AH809" s="526"/>
      <c r="AI809" s="526"/>
      <c r="AJ809" s="526"/>
      <c r="AK809" s="526"/>
      <c r="AL809" s="526"/>
      <c r="AM809" s="526"/>
      <c r="AN809" s="526"/>
      <c r="AO809" s="526"/>
      <c r="AP809" s="526"/>
      <c r="AQ809" s="526"/>
      <c r="AR809" s="526"/>
      <c r="AS809" s="526"/>
      <c r="AT809" s="526"/>
      <c r="AU809" s="526"/>
      <c r="AV809" s="526"/>
      <c r="AW809" s="526"/>
      <c r="AX809" s="526"/>
      <c r="AY809" s="526"/>
      <c r="AZ809" s="526"/>
      <c r="BA809" s="526"/>
      <c r="BB809" s="526"/>
      <c r="BC809" s="526"/>
      <c r="BD809" s="526"/>
      <c r="BE809" s="526"/>
      <c r="BF809" s="526"/>
      <c r="BG809" s="526"/>
      <c r="BH809" s="526"/>
      <c r="BI809" s="526"/>
      <c r="BJ809" s="526"/>
      <c r="BK809" s="526"/>
      <c r="BL809" s="526"/>
      <c r="BM809" s="526"/>
      <c r="BN809" s="526"/>
      <c r="BO809" s="526"/>
      <c r="BP809" s="526"/>
      <c r="BQ809" s="526"/>
      <c r="BR809" s="526"/>
      <c r="BS809" s="526"/>
      <c r="BT809" s="526"/>
      <c r="BU809" s="526"/>
    </row>
    <row r="810">
      <c r="A810" s="522"/>
      <c r="B810" s="523"/>
      <c r="C810" s="523"/>
      <c r="D810" s="524"/>
      <c r="E810" s="524"/>
      <c r="F810" s="524"/>
      <c r="G810" s="524"/>
      <c r="H810" s="525"/>
      <c r="I810" s="544"/>
      <c r="J810" s="523"/>
      <c r="K810" s="523"/>
      <c r="L810" s="523"/>
      <c r="M810" s="524"/>
      <c r="N810" s="524"/>
      <c r="O810" s="524"/>
      <c r="P810" s="524"/>
      <c r="Q810" s="524"/>
      <c r="R810" s="524"/>
      <c r="S810" s="524"/>
      <c r="T810" s="524"/>
      <c r="U810" s="523"/>
      <c r="V810" s="524"/>
      <c r="W810" s="523"/>
      <c r="X810" s="526"/>
      <c r="Y810" s="526"/>
      <c r="Z810" s="526"/>
      <c r="AA810" s="526"/>
      <c r="AB810" s="526"/>
      <c r="AC810" s="526"/>
      <c r="AD810" s="526"/>
      <c r="AE810" s="526"/>
      <c r="AF810" s="526"/>
      <c r="AG810" s="526"/>
      <c r="AH810" s="526"/>
      <c r="AI810" s="526"/>
      <c r="AJ810" s="526"/>
      <c r="AK810" s="526"/>
      <c r="AL810" s="526"/>
      <c r="AM810" s="526"/>
      <c r="AN810" s="526"/>
      <c r="AO810" s="526"/>
      <c r="AP810" s="526"/>
      <c r="AQ810" s="526"/>
      <c r="AR810" s="526"/>
      <c r="AS810" s="526"/>
      <c r="AT810" s="526"/>
      <c r="AU810" s="526"/>
      <c r="AV810" s="526"/>
      <c r="AW810" s="526"/>
      <c r="AX810" s="526"/>
      <c r="AY810" s="526"/>
      <c r="AZ810" s="526"/>
      <c r="BA810" s="526"/>
      <c r="BB810" s="526"/>
      <c r="BC810" s="526"/>
      <c r="BD810" s="526"/>
      <c r="BE810" s="526"/>
      <c r="BF810" s="526"/>
      <c r="BG810" s="526"/>
      <c r="BH810" s="526"/>
      <c r="BI810" s="526"/>
      <c r="BJ810" s="526"/>
      <c r="BK810" s="526"/>
      <c r="BL810" s="526"/>
      <c r="BM810" s="526"/>
      <c r="BN810" s="526"/>
      <c r="BO810" s="526"/>
      <c r="BP810" s="526"/>
      <c r="BQ810" s="526"/>
      <c r="BR810" s="526"/>
      <c r="BS810" s="526"/>
      <c r="BT810" s="526"/>
      <c r="BU810" s="526"/>
    </row>
    <row r="811">
      <c r="A811" s="522"/>
      <c r="B811" s="523"/>
      <c r="C811" s="523"/>
      <c r="D811" s="524"/>
      <c r="E811" s="524"/>
      <c r="F811" s="524"/>
      <c r="G811" s="524"/>
      <c r="H811" s="525"/>
      <c r="I811" s="544"/>
      <c r="J811" s="523"/>
      <c r="K811" s="523"/>
      <c r="L811" s="523"/>
      <c r="M811" s="524"/>
      <c r="N811" s="524"/>
      <c r="O811" s="524"/>
      <c r="P811" s="524"/>
      <c r="Q811" s="524"/>
      <c r="R811" s="524"/>
      <c r="S811" s="524"/>
      <c r="T811" s="524"/>
      <c r="U811" s="523"/>
      <c r="V811" s="524"/>
      <c r="W811" s="523"/>
      <c r="X811" s="526"/>
      <c r="Y811" s="526"/>
      <c r="Z811" s="526"/>
      <c r="AA811" s="526"/>
      <c r="AB811" s="526"/>
      <c r="AC811" s="526"/>
      <c r="AD811" s="526"/>
      <c r="AE811" s="526"/>
      <c r="AF811" s="526"/>
      <c r="AG811" s="526"/>
      <c r="AH811" s="526"/>
      <c r="AI811" s="526"/>
      <c r="AJ811" s="526"/>
      <c r="AK811" s="526"/>
      <c r="AL811" s="526"/>
      <c r="AM811" s="526"/>
      <c r="AN811" s="526"/>
      <c r="AO811" s="526"/>
      <c r="AP811" s="526"/>
      <c r="AQ811" s="526"/>
      <c r="AR811" s="526"/>
      <c r="AS811" s="526"/>
      <c r="AT811" s="526"/>
      <c r="AU811" s="526"/>
      <c r="AV811" s="526"/>
      <c r="AW811" s="526"/>
      <c r="AX811" s="526"/>
      <c r="AY811" s="526"/>
      <c r="AZ811" s="526"/>
      <c r="BA811" s="526"/>
      <c r="BB811" s="526"/>
      <c r="BC811" s="526"/>
      <c r="BD811" s="526"/>
      <c r="BE811" s="526"/>
      <c r="BF811" s="526"/>
      <c r="BG811" s="526"/>
      <c r="BH811" s="526"/>
      <c r="BI811" s="526"/>
      <c r="BJ811" s="526"/>
      <c r="BK811" s="526"/>
      <c r="BL811" s="526"/>
      <c r="BM811" s="526"/>
      <c r="BN811" s="526"/>
      <c r="BO811" s="526"/>
      <c r="BP811" s="526"/>
      <c r="BQ811" s="526"/>
      <c r="BR811" s="526"/>
      <c r="BS811" s="526"/>
      <c r="BT811" s="526"/>
      <c r="BU811" s="526"/>
    </row>
    <row r="812">
      <c r="A812" s="522"/>
      <c r="B812" s="523"/>
      <c r="C812" s="523"/>
      <c r="D812" s="524"/>
      <c r="E812" s="524"/>
      <c r="F812" s="524"/>
      <c r="G812" s="524"/>
      <c r="H812" s="525"/>
      <c r="I812" s="544"/>
      <c r="J812" s="523"/>
      <c r="K812" s="523"/>
      <c r="L812" s="523"/>
      <c r="M812" s="524"/>
      <c r="N812" s="524"/>
      <c r="O812" s="524"/>
      <c r="P812" s="524"/>
      <c r="Q812" s="524"/>
      <c r="R812" s="524"/>
      <c r="S812" s="524"/>
      <c r="T812" s="524"/>
      <c r="U812" s="523"/>
      <c r="V812" s="524"/>
      <c r="W812" s="523"/>
      <c r="X812" s="526"/>
      <c r="Y812" s="526"/>
      <c r="Z812" s="526"/>
      <c r="AA812" s="526"/>
      <c r="AB812" s="526"/>
      <c r="AC812" s="526"/>
      <c r="AD812" s="526"/>
      <c r="AE812" s="526"/>
      <c r="AF812" s="526"/>
      <c r="AG812" s="526"/>
      <c r="AH812" s="526"/>
      <c r="AI812" s="526"/>
      <c r="AJ812" s="526"/>
      <c r="AK812" s="526"/>
      <c r="AL812" s="526"/>
      <c r="AM812" s="526"/>
      <c r="AN812" s="526"/>
      <c r="AO812" s="526"/>
      <c r="AP812" s="526"/>
      <c r="AQ812" s="526"/>
      <c r="AR812" s="526"/>
      <c r="AS812" s="526"/>
      <c r="AT812" s="526"/>
      <c r="AU812" s="526"/>
      <c r="AV812" s="526"/>
      <c r="AW812" s="526"/>
      <c r="AX812" s="526"/>
      <c r="AY812" s="526"/>
      <c r="AZ812" s="526"/>
      <c r="BA812" s="526"/>
      <c r="BB812" s="526"/>
      <c r="BC812" s="526"/>
      <c r="BD812" s="526"/>
      <c r="BE812" s="526"/>
      <c r="BF812" s="526"/>
      <c r="BG812" s="526"/>
      <c r="BH812" s="526"/>
      <c r="BI812" s="526"/>
      <c r="BJ812" s="526"/>
      <c r="BK812" s="526"/>
      <c r="BL812" s="526"/>
      <c r="BM812" s="526"/>
      <c r="BN812" s="526"/>
      <c r="BO812" s="526"/>
      <c r="BP812" s="526"/>
      <c r="BQ812" s="526"/>
      <c r="BR812" s="526"/>
      <c r="BS812" s="526"/>
      <c r="BT812" s="526"/>
      <c r="BU812" s="526"/>
    </row>
    <row r="813">
      <c r="A813" s="522"/>
      <c r="B813" s="523"/>
      <c r="C813" s="523"/>
      <c r="D813" s="524"/>
      <c r="E813" s="524"/>
      <c r="F813" s="524"/>
      <c r="G813" s="524"/>
      <c r="H813" s="525"/>
      <c r="I813" s="544"/>
      <c r="J813" s="523"/>
      <c r="K813" s="523"/>
      <c r="L813" s="523"/>
      <c r="M813" s="524"/>
      <c r="N813" s="524"/>
      <c r="O813" s="524"/>
      <c r="P813" s="524"/>
      <c r="Q813" s="524"/>
      <c r="R813" s="524"/>
      <c r="S813" s="524"/>
      <c r="T813" s="524"/>
      <c r="U813" s="523"/>
      <c r="V813" s="524"/>
      <c r="W813" s="523"/>
      <c r="X813" s="526"/>
      <c r="Y813" s="526"/>
      <c r="Z813" s="526"/>
      <c r="AA813" s="526"/>
      <c r="AB813" s="526"/>
      <c r="AC813" s="526"/>
      <c r="AD813" s="526"/>
      <c r="AE813" s="526"/>
      <c r="AF813" s="526"/>
      <c r="AG813" s="526"/>
      <c r="AH813" s="526"/>
      <c r="AI813" s="526"/>
      <c r="AJ813" s="526"/>
      <c r="AK813" s="526"/>
      <c r="AL813" s="526"/>
      <c r="AM813" s="526"/>
      <c r="AN813" s="526"/>
      <c r="AO813" s="526"/>
      <c r="AP813" s="526"/>
      <c r="AQ813" s="526"/>
      <c r="AR813" s="526"/>
      <c r="AS813" s="526"/>
      <c r="AT813" s="526"/>
      <c r="AU813" s="526"/>
      <c r="AV813" s="526"/>
      <c r="AW813" s="526"/>
      <c r="AX813" s="526"/>
      <c r="AY813" s="526"/>
      <c r="AZ813" s="526"/>
      <c r="BA813" s="526"/>
      <c r="BB813" s="526"/>
      <c r="BC813" s="526"/>
      <c r="BD813" s="526"/>
      <c r="BE813" s="526"/>
      <c r="BF813" s="526"/>
      <c r="BG813" s="526"/>
      <c r="BH813" s="526"/>
      <c r="BI813" s="526"/>
      <c r="BJ813" s="526"/>
      <c r="BK813" s="526"/>
      <c r="BL813" s="526"/>
      <c r="BM813" s="526"/>
      <c r="BN813" s="526"/>
      <c r="BO813" s="526"/>
      <c r="BP813" s="526"/>
      <c r="BQ813" s="526"/>
      <c r="BR813" s="526"/>
      <c r="BS813" s="526"/>
      <c r="BT813" s="526"/>
      <c r="BU813" s="526"/>
    </row>
    <row r="814">
      <c r="A814" s="522"/>
      <c r="B814" s="523"/>
      <c r="C814" s="523"/>
      <c r="D814" s="524"/>
      <c r="E814" s="524"/>
      <c r="F814" s="524"/>
      <c r="G814" s="524"/>
      <c r="H814" s="525"/>
      <c r="I814" s="544"/>
      <c r="J814" s="523"/>
      <c r="K814" s="523"/>
      <c r="L814" s="523"/>
      <c r="M814" s="524"/>
      <c r="N814" s="524"/>
      <c r="O814" s="524"/>
      <c r="P814" s="524"/>
      <c r="Q814" s="524"/>
      <c r="R814" s="524"/>
      <c r="S814" s="524"/>
      <c r="T814" s="524"/>
      <c r="U814" s="523"/>
      <c r="V814" s="524"/>
      <c r="W814" s="523"/>
      <c r="X814" s="526"/>
      <c r="Y814" s="526"/>
      <c r="Z814" s="526"/>
      <c r="AA814" s="526"/>
      <c r="AB814" s="526"/>
      <c r="AC814" s="526"/>
      <c r="AD814" s="526"/>
      <c r="AE814" s="526"/>
      <c r="AF814" s="526"/>
      <c r="AG814" s="526"/>
      <c r="AH814" s="526"/>
      <c r="AI814" s="526"/>
      <c r="AJ814" s="526"/>
      <c r="AK814" s="526"/>
      <c r="AL814" s="526"/>
      <c r="AM814" s="526"/>
      <c r="AN814" s="526"/>
      <c r="AO814" s="526"/>
      <c r="AP814" s="526"/>
      <c r="AQ814" s="526"/>
      <c r="AR814" s="526"/>
      <c r="AS814" s="526"/>
      <c r="AT814" s="526"/>
      <c r="AU814" s="526"/>
      <c r="AV814" s="526"/>
      <c r="AW814" s="526"/>
      <c r="AX814" s="526"/>
      <c r="AY814" s="526"/>
      <c r="AZ814" s="526"/>
      <c r="BA814" s="526"/>
      <c r="BB814" s="526"/>
      <c r="BC814" s="526"/>
      <c r="BD814" s="526"/>
      <c r="BE814" s="526"/>
      <c r="BF814" s="526"/>
      <c r="BG814" s="526"/>
      <c r="BH814" s="526"/>
      <c r="BI814" s="526"/>
      <c r="BJ814" s="526"/>
      <c r="BK814" s="526"/>
      <c r="BL814" s="526"/>
      <c r="BM814" s="526"/>
      <c r="BN814" s="526"/>
      <c r="BO814" s="526"/>
      <c r="BP814" s="526"/>
      <c r="BQ814" s="526"/>
      <c r="BR814" s="526"/>
      <c r="BS814" s="526"/>
      <c r="BT814" s="526"/>
      <c r="BU814" s="526"/>
    </row>
    <row r="815">
      <c r="A815" s="522"/>
      <c r="B815" s="523"/>
      <c r="C815" s="523"/>
      <c r="D815" s="524"/>
      <c r="E815" s="524"/>
      <c r="F815" s="524"/>
      <c r="G815" s="524"/>
      <c r="H815" s="525"/>
      <c r="I815" s="544"/>
      <c r="J815" s="523"/>
      <c r="K815" s="523"/>
      <c r="L815" s="523"/>
      <c r="M815" s="524"/>
      <c r="N815" s="524"/>
      <c r="O815" s="524"/>
      <c r="P815" s="524"/>
      <c r="Q815" s="524"/>
      <c r="R815" s="524"/>
      <c r="S815" s="524"/>
      <c r="T815" s="524"/>
      <c r="U815" s="523"/>
      <c r="V815" s="524"/>
      <c r="W815" s="523"/>
      <c r="X815" s="526"/>
      <c r="Y815" s="526"/>
      <c r="Z815" s="526"/>
      <c r="AA815" s="526"/>
      <c r="AB815" s="526"/>
      <c r="AC815" s="526"/>
      <c r="AD815" s="526"/>
      <c r="AE815" s="526"/>
      <c r="AF815" s="526"/>
      <c r="AG815" s="526"/>
      <c r="AH815" s="526"/>
      <c r="AI815" s="526"/>
      <c r="AJ815" s="526"/>
      <c r="AK815" s="526"/>
      <c r="AL815" s="526"/>
      <c r="AM815" s="526"/>
      <c r="AN815" s="526"/>
      <c r="AO815" s="526"/>
      <c r="AP815" s="526"/>
      <c r="AQ815" s="526"/>
      <c r="AR815" s="526"/>
      <c r="AS815" s="526"/>
      <c r="AT815" s="526"/>
      <c r="AU815" s="526"/>
      <c r="AV815" s="526"/>
      <c r="AW815" s="526"/>
      <c r="AX815" s="526"/>
      <c r="AY815" s="526"/>
      <c r="AZ815" s="526"/>
      <c r="BA815" s="526"/>
      <c r="BB815" s="526"/>
      <c r="BC815" s="526"/>
      <c r="BD815" s="526"/>
      <c r="BE815" s="526"/>
      <c r="BF815" s="526"/>
      <c r="BG815" s="526"/>
      <c r="BH815" s="526"/>
      <c r="BI815" s="526"/>
      <c r="BJ815" s="526"/>
      <c r="BK815" s="526"/>
      <c r="BL815" s="526"/>
      <c r="BM815" s="526"/>
      <c r="BN815" s="526"/>
      <c r="BO815" s="526"/>
      <c r="BP815" s="526"/>
      <c r="BQ815" s="526"/>
      <c r="BR815" s="526"/>
      <c r="BS815" s="526"/>
      <c r="BT815" s="526"/>
      <c r="BU815" s="526"/>
    </row>
    <row r="816">
      <c r="A816" s="522"/>
      <c r="B816" s="523"/>
      <c r="C816" s="523"/>
      <c r="D816" s="524"/>
      <c r="E816" s="524"/>
      <c r="F816" s="524"/>
      <c r="G816" s="524"/>
      <c r="H816" s="525"/>
      <c r="I816" s="544"/>
      <c r="J816" s="523"/>
      <c r="K816" s="523"/>
      <c r="L816" s="523"/>
      <c r="M816" s="524"/>
      <c r="N816" s="524"/>
      <c r="O816" s="524"/>
      <c r="P816" s="524"/>
      <c r="Q816" s="524"/>
      <c r="R816" s="524"/>
      <c r="S816" s="524"/>
      <c r="T816" s="524"/>
      <c r="U816" s="523"/>
      <c r="V816" s="524"/>
      <c r="W816" s="523"/>
      <c r="X816" s="526"/>
      <c r="Y816" s="526"/>
      <c r="Z816" s="526"/>
      <c r="AA816" s="526"/>
      <c r="AB816" s="526"/>
      <c r="AC816" s="526"/>
      <c r="AD816" s="526"/>
      <c r="AE816" s="526"/>
      <c r="AF816" s="526"/>
      <c r="AG816" s="526"/>
      <c r="AH816" s="526"/>
      <c r="AI816" s="526"/>
      <c r="AJ816" s="526"/>
      <c r="AK816" s="526"/>
      <c r="AL816" s="526"/>
      <c r="AM816" s="526"/>
      <c r="AN816" s="526"/>
      <c r="AO816" s="526"/>
      <c r="AP816" s="526"/>
      <c r="AQ816" s="526"/>
      <c r="AR816" s="526"/>
      <c r="AS816" s="526"/>
      <c r="AT816" s="526"/>
      <c r="AU816" s="526"/>
      <c r="AV816" s="526"/>
      <c r="AW816" s="526"/>
      <c r="AX816" s="526"/>
      <c r="AY816" s="526"/>
      <c r="AZ816" s="526"/>
      <c r="BA816" s="526"/>
      <c r="BB816" s="526"/>
      <c r="BC816" s="526"/>
      <c r="BD816" s="526"/>
      <c r="BE816" s="526"/>
      <c r="BF816" s="526"/>
      <c r="BG816" s="526"/>
      <c r="BH816" s="526"/>
      <c r="BI816" s="526"/>
      <c r="BJ816" s="526"/>
      <c r="BK816" s="526"/>
      <c r="BL816" s="526"/>
      <c r="BM816" s="526"/>
      <c r="BN816" s="526"/>
      <c r="BO816" s="526"/>
      <c r="BP816" s="526"/>
      <c r="BQ816" s="526"/>
      <c r="BR816" s="526"/>
      <c r="BS816" s="526"/>
      <c r="BT816" s="526"/>
      <c r="BU816" s="526"/>
    </row>
    <row r="817">
      <c r="A817" s="522"/>
      <c r="B817" s="523"/>
      <c r="C817" s="523"/>
      <c r="D817" s="524"/>
      <c r="E817" s="524"/>
      <c r="F817" s="524"/>
      <c r="G817" s="524"/>
      <c r="H817" s="525"/>
      <c r="I817" s="544"/>
      <c r="J817" s="523"/>
      <c r="K817" s="523"/>
      <c r="L817" s="523"/>
      <c r="M817" s="524"/>
      <c r="N817" s="524"/>
      <c r="O817" s="524"/>
      <c r="P817" s="524"/>
      <c r="Q817" s="524"/>
      <c r="R817" s="524"/>
      <c r="S817" s="524"/>
      <c r="T817" s="524"/>
      <c r="U817" s="523"/>
      <c r="V817" s="524"/>
      <c r="W817" s="523"/>
      <c r="X817" s="526"/>
      <c r="Y817" s="526"/>
      <c r="Z817" s="526"/>
      <c r="AA817" s="526"/>
      <c r="AB817" s="526"/>
      <c r="AC817" s="526"/>
      <c r="AD817" s="526"/>
      <c r="AE817" s="526"/>
      <c r="AF817" s="526"/>
      <c r="AG817" s="526"/>
      <c r="AH817" s="526"/>
      <c r="AI817" s="526"/>
      <c r="AJ817" s="526"/>
      <c r="AK817" s="526"/>
      <c r="AL817" s="526"/>
      <c r="AM817" s="526"/>
      <c r="AN817" s="526"/>
      <c r="AO817" s="526"/>
      <c r="AP817" s="526"/>
      <c r="AQ817" s="526"/>
      <c r="AR817" s="526"/>
      <c r="AS817" s="526"/>
      <c r="AT817" s="526"/>
      <c r="AU817" s="526"/>
      <c r="AV817" s="526"/>
      <c r="AW817" s="526"/>
      <c r="AX817" s="526"/>
      <c r="AY817" s="526"/>
      <c r="AZ817" s="526"/>
      <c r="BA817" s="526"/>
      <c r="BB817" s="526"/>
      <c r="BC817" s="526"/>
      <c r="BD817" s="526"/>
      <c r="BE817" s="526"/>
      <c r="BF817" s="526"/>
      <c r="BG817" s="526"/>
      <c r="BH817" s="526"/>
      <c r="BI817" s="526"/>
      <c r="BJ817" s="526"/>
      <c r="BK817" s="526"/>
      <c r="BL817" s="526"/>
      <c r="BM817" s="526"/>
      <c r="BN817" s="526"/>
      <c r="BO817" s="526"/>
      <c r="BP817" s="526"/>
      <c r="BQ817" s="526"/>
      <c r="BR817" s="526"/>
      <c r="BS817" s="526"/>
      <c r="BT817" s="526"/>
      <c r="BU817" s="526"/>
    </row>
    <row r="818">
      <c r="A818" s="522"/>
      <c r="B818" s="523"/>
      <c r="C818" s="523"/>
      <c r="D818" s="524"/>
      <c r="E818" s="524"/>
      <c r="F818" s="524"/>
      <c r="G818" s="524"/>
      <c r="H818" s="525"/>
      <c r="I818" s="544"/>
      <c r="J818" s="523"/>
      <c r="K818" s="523"/>
      <c r="L818" s="523"/>
      <c r="M818" s="524"/>
      <c r="N818" s="524"/>
      <c r="O818" s="524"/>
      <c r="P818" s="524"/>
      <c r="Q818" s="524"/>
      <c r="R818" s="524"/>
      <c r="S818" s="524"/>
      <c r="T818" s="524"/>
      <c r="U818" s="523"/>
      <c r="V818" s="524"/>
      <c r="W818" s="523"/>
      <c r="X818" s="526"/>
      <c r="Y818" s="526"/>
      <c r="Z818" s="526"/>
      <c r="AA818" s="526"/>
      <c r="AB818" s="526"/>
      <c r="AC818" s="526"/>
      <c r="AD818" s="526"/>
      <c r="AE818" s="526"/>
      <c r="AF818" s="526"/>
      <c r="AG818" s="526"/>
      <c r="AH818" s="526"/>
      <c r="AI818" s="526"/>
      <c r="AJ818" s="526"/>
      <c r="AK818" s="526"/>
      <c r="AL818" s="526"/>
      <c r="AM818" s="526"/>
      <c r="AN818" s="526"/>
      <c r="AO818" s="526"/>
      <c r="AP818" s="526"/>
      <c r="AQ818" s="526"/>
      <c r="AR818" s="526"/>
      <c r="AS818" s="526"/>
      <c r="AT818" s="526"/>
      <c r="AU818" s="526"/>
      <c r="AV818" s="526"/>
      <c r="AW818" s="526"/>
      <c r="AX818" s="526"/>
      <c r="AY818" s="526"/>
      <c r="AZ818" s="526"/>
      <c r="BA818" s="526"/>
      <c r="BB818" s="526"/>
      <c r="BC818" s="526"/>
      <c r="BD818" s="526"/>
      <c r="BE818" s="526"/>
      <c r="BF818" s="526"/>
      <c r="BG818" s="526"/>
      <c r="BH818" s="526"/>
      <c r="BI818" s="526"/>
      <c r="BJ818" s="526"/>
      <c r="BK818" s="526"/>
      <c r="BL818" s="526"/>
      <c r="BM818" s="526"/>
      <c r="BN818" s="526"/>
      <c r="BO818" s="526"/>
      <c r="BP818" s="526"/>
      <c r="BQ818" s="526"/>
      <c r="BR818" s="526"/>
      <c r="BS818" s="526"/>
      <c r="BT818" s="526"/>
      <c r="BU818" s="526"/>
    </row>
    <row r="819">
      <c r="A819" s="522"/>
      <c r="B819" s="523"/>
      <c r="C819" s="523"/>
      <c r="D819" s="524"/>
      <c r="E819" s="524"/>
      <c r="F819" s="524"/>
      <c r="G819" s="524"/>
      <c r="H819" s="525"/>
      <c r="I819" s="544"/>
      <c r="J819" s="523"/>
      <c r="K819" s="523"/>
      <c r="L819" s="523"/>
      <c r="M819" s="524"/>
      <c r="N819" s="524"/>
      <c r="O819" s="524"/>
      <c r="P819" s="524"/>
      <c r="Q819" s="524"/>
      <c r="R819" s="524"/>
      <c r="S819" s="524"/>
      <c r="T819" s="524"/>
      <c r="U819" s="523"/>
      <c r="V819" s="524"/>
      <c r="W819" s="523"/>
      <c r="X819" s="526"/>
      <c r="Y819" s="526"/>
      <c r="Z819" s="526"/>
      <c r="AA819" s="526"/>
      <c r="AB819" s="526"/>
      <c r="AC819" s="526"/>
      <c r="AD819" s="526"/>
      <c r="AE819" s="526"/>
      <c r="AF819" s="526"/>
      <c r="AG819" s="526"/>
      <c r="AH819" s="526"/>
      <c r="AI819" s="526"/>
      <c r="AJ819" s="526"/>
      <c r="AK819" s="526"/>
      <c r="AL819" s="526"/>
      <c r="AM819" s="526"/>
      <c r="AN819" s="526"/>
      <c r="AO819" s="526"/>
      <c r="AP819" s="526"/>
      <c r="AQ819" s="526"/>
      <c r="AR819" s="526"/>
      <c r="AS819" s="526"/>
      <c r="AT819" s="526"/>
      <c r="AU819" s="526"/>
      <c r="AV819" s="526"/>
      <c r="AW819" s="526"/>
      <c r="AX819" s="526"/>
      <c r="AY819" s="526"/>
      <c r="AZ819" s="526"/>
      <c r="BA819" s="526"/>
      <c r="BB819" s="526"/>
      <c r="BC819" s="526"/>
      <c r="BD819" s="526"/>
      <c r="BE819" s="526"/>
      <c r="BF819" s="526"/>
      <c r="BG819" s="526"/>
      <c r="BH819" s="526"/>
      <c r="BI819" s="526"/>
      <c r="BJ819" s="526"/>
      <c r="BK819" s="526"/>
      <c r="BL819" s="526"/>
      <c r="BM819" s="526"/>
      <c r="BN819" s="526"/>
      <c r="BO819" s="526"/>
      <c r="BP819" s="526"/>
      <c r="BQ819" s="526"/>
      <c r="BR819" s="526"/>
      <c r="BS819" s="526"/>
      <c r="BT819" s="526"/>
      <c r="BU819" s="526"/>
    </row>
    <row r="820">
      <c r="A820" s="522"/>
      <c r="B820" s="523"/>
      <c r="C820" s="523"/>
      <c r="D820" s="524"/>
      <c r="E820" s="524"/>
      <c r="F820" s="524"/>
      <c r="G820" s="524"/>
      <c r="H820" s="525"/>
      <c r="I820" s="544"/>
      <c r="J820" s="523"/>
      <c r="K820" s="523"/>
      <c r="L820" s="523"/>
      <c r="M820" s="524"/>
      <c r="N820" s="524"/>
      <c r="O820" s="524"/>
      <c r="P820" s="524"/>
      <c r="Q820" s="524"/>
      <c r="R820" s="524"/>
      <c r="S820" s="524"/>
      <c r="T820" s="524"/>
      <c r="U820" s="523"/>
      <c r="V820" s="524"/>
      <c r="W820" s="523"/>
      <c r="X820" s="526"/>
      <c r="Y820" s="526"/>
      <c r="Z820" s="526"/>
      <c r="AA820" s="526"/>
      <c r="AB820" s="526"/>
      <c r="AC820" s="526"/>
      <c r="AD820" s="526"/>
      <c r="AE820" s="526"/>
      <c r="AF820" s="526"/>
      <c r="AG820" s="526"/>
      <c r="AH820" s="526"/>
      <c r="AI820" s="526"/>
      <c r="AJ820" s="526"/>
      <c r="AK820" s="526"/>
      <c r="AL820" s="526"/>
      <c r="AM820" s="526"/>
      <c r="AN820" s="526"/>
      <c r="AO820" s="526"/>
      <c r="AP820" s="526"/>
      <c r="AQ820" s="526"/>
      <c r="AR820" s="526"/>
      <c r="AS820" s="526"/>
      <c r="AT820" s="526"/>
      <c r="AU820" s="526"/>
      <c r="AV820" s="526"/>
      <c r="AW820" s="526"/>
      <c r="AX820" s="526"/>
      <c r="AY820" s="526"/>
      <c r="AZ820" s="526"/>
      <c r="BA820" s="526"/>
      <c r="BB820" s="526"/>
      <c r="BC820" s="526"/>
      <c r="BD820" s="526"/>
      <c r="BE820" s="526"/>
      <c r="BF820" s="526"/>
      <c r="BG820" s="526"/>
      <c r="BH820" s="526"/>
      <c r="BI820" s="526"/>
      <c r="BJ820" s="526"/>
      <c r="BK820" s="526"/>
      <c r="BL820" s="526"/>
      <c r="BM820" s="526"/>
      <c r="BN820" s="526"/>
      <c r="BO820" s="526"/>
      <c r="BP820" s="526"/>
      <c r="BQ820" s="526"/>
      <c r="BR820" s="526"/>
      <c r="BS820" s="526"/>
      <c r="BT820" s="526"/>
      <c r="BU820" s="526"/>
    </row>
    <row r="821">
      <c r="A821" s="522"/>
      <c r="B821" s="523"/>
      <c r="C821" s="523"/>
      <c r="D821" s="524"/>
      <c r="E821" s="524"/>
      <c r="F821" s="524"/>
      <c r="G821" s="524"/>
      <c r="H821" s="525"/>
      <c r="I821" s="544"/>
      <c r="J821" s="523"/>
      <c r="K821" s="523"/>
      <c r="L821" s="523"/>
      <c r="M821" s="524"/>
      <c r="N821" s="524"/>
      <c r="O821" s="524"/>
      <c r="P821" s="524"/>
      <c r="Q821" s="524"/>
      <c r="R821" s="524"/>
      <c r="S821" s="524"/>
      <c r="T821" s="524"/>
      <c r="U821" s="523"/>
      <c r="V821" s="524"/>
      <c r="W821" s="523"/>
      <c r="X821" s="526"/>
      <c r="Y821" s="526"/>
      <c r="Z821" s="526"/>
      <c r="AA821" s="526"/>
      <c r="AB821" s="526"/>
      <c r="AC821" s="526"/>
      <c r="AD821" s="526"/>
      <c r="AE821" s="526"/>
      <c r="AF821" s="526"/>
      <c r="AG821" s="526"/>
      <c r="AH821" s="526"/>
      <c r="AI821" s="526"/>
      <c r="AJ821" s="526"/>
      <c r="AK821" s="526"/>
      <c r="AL821" s="526"/>
      <c r="AM821" s="526"/>
      <c r="AN821" s="526"/>
      <c r="AO821" s="526"/>
      <c r="AP821" s="526"/>
      <c r="AQ821" s="526"/>
      <c r="AR821" s="526"/>
      <c r="AS821" s="526"/>
      <c r="AT821" s="526"/>
      <c r="AU821" s="526"/>
      <c r="AV821" s="526"/>
      <c r="AW821" s="526"/>
      <c r="AX821" s="526"/>
      <c r="AY821" s="526"/>
      <c r="AZ821" s="526"/>
      <c r="BA821" s="526"/>
      <c r="BB821" s="526"/>
      <c r="BC821" s="526"/>
      <c r="BD821" s="526"/>
      <c r="BE821" s="526"/>
      <c r="BF821" s="526"/>
      <c r="BG821" s="526"/>
      <c r="BH821" s="526"/>
      <c r="BI821" s="526"/>
      <c r="BJ821" s="526"/>
      <c r="BK821" s="526"/>
      <c r="BL821" s="526"/>
      <c r="BM821" s="526"/>
      <c r="BN821" s="526"/>
      <c r="BO821" s="526"/>
      <c r="BP821" s="526"/>
      <c r="BQ821" s="526"/>
      <c r="BR821" s="526"/>
      <c r="BS821" s="526"/>
      <c r="BT821" s="526"/>
      <c r="BU821" s="526"/>
    </row>
    <row r="822">
      <c r="A822" s="522"/>
      <c r="B822" s="523"/>
      <c r="C822" s="523"/>
      <c r="D822" s="524"/>
      <c r="E822" s="524"/>
      <c r="F822" s="524"/>
      <c r="G822" s="524"/>
      <c r="H822" s="525"/>
      <c r="I822" s="544"/>
      <c r="J822" s="523"/>
      <c r="K822" s="523"/>
      <c r="L822" s="523"/>
      <c r="M822" s="524"/>
      <c r="N822" s="524"/>
      <c r="O822" s="524"/>
      <c r="P822" s="524"/>
      <c r="Q822" s="524"/>
      <c r="R822" s="524"/>
      <c r="S822" s="524"/>
      <c r="T822" s="524"/>
      <c r="U822" s="523"/>
      <c r="V822" s="524"/>
      <c r="W822" s="523"/>
      <c r="X822" s="526"/>
      <c r="Y822" s="526"/>
      <c r="Z822" s="526"/>
      <c r="AA822" s="526"/>
      <c r="AB822" s="526"/>
      <c r="AC822" s="526"/>
      <c r="AD822" s="526"/>
      <c r="AE822" s="526"/>
      <c r="AF822" s="526"/>
      <c r="AG822" s="526"/>
      <c r="AH822" s="526"/>
      <c r="AI822" s="526"/>
      <c r="AJ822" s="526"/>
      <c r="AK822" s="526"/>
      <c r="AL822" s="526"/>
      <c r="AM822" s="526"/>
      <c r="AN822" s="526"/>
      <c r="AO822" s="526"/>
      <c r="AP822" s="526"/>
      <c r="AQ822" s="526"/>
      <c r="AR822" s="526"/>
      <c r="AS822" s="526"/>
      <c r="AT822" s="526"/>
      <c r="AU822" s="526"/>
      <c r="AV822" s="526"/>
      <c r="AW822" s="526"/>
      <c r="AX822" s="526"/>
      <c r="AY822" s="526"/>
      <c r="AZ822" s="526"/>
      <c r="BA822" s="526"/>
      <c r="BB822" s="526"/>
      <c r="BC822" s="526"/>
      <c r="BD822" s="526"/>
      <c r="BE822" s="526"/>
      <c r="BF822" s="526"/>
      <c r="BG822" s="526"/>
      <c r="BH822" s="526"/>
      <c r="BI822" s="526"/>
      <c r="BJ822" s="526"/>
      <c r="BK822" s="526"/>
      <c r="BL822" s="526"/>
      <c r="BM822" s="526"/>
      <c r="BN822" s="526"/>
      <c r="BO822" s="526"/>
      <c r="BP822" s="526"/>
      <c r="BQ822" s="526"/>
      <c r="BR822" s="526"/>
      <c r="BS822" s="526"/>
      <c r="BT822" s="526"/>
      <c r="BU822" s="526"/>
    </row>
    <row r="823">
      <c r="A823" s="522"/>
      <c r="B823" s="523"/>
      <c r="C823" s="523"/>
      <c r="D823" s="524"/>
      <c r="E823" s="524"/>
      <c r="F823" s="524"/>
      <c r="G823" s="524"/>
      <c r="H823" s="525"/>
      <c r="I823" s="544"/>
      <c r="J823" s="523"/>
      <c r="K823" s="523"/>
      <c r="L823" s="523"/>
      <c r="M823" s="524"/>
      <c r="N823" s="524"/>
      <c r="O823" s="524"/>
      <c r="P823" s="524"/>
      <c r="Q823" s="524"/>
      <c r="R823" s="524"/>
      <c r="S823" s="524"/>
      <c r="T823" s="524"/>
      <c r="U823" s="523"/>
      <c r="V823" s="524"/>
      <c r="W823" s="523"/>
      <c r="X823" s="526"/>
      <c r="Y823" s="526"/>
      <c r="Z823" s="526"/>
      <c r="AA823" s="526"/>
      <c r="AB823" s="526"/>
      <c r="AC823" s="526"/>
      <c r="AD823" s="526"/>
      <c r="AE823" s="526"/>
      <c r="AF823" s="526"/>
      <c r="AG823" s="526"/>
      <c r="AH823" s="526"/>
      <c r="AI823" s="526"/>
      <c r="AJ823" s="526"/>
      <c r="AK823" s="526"/>
      <c r="AL823" s="526"/>
      <c r="AM823" s="526"/>
      <c r="AN823" s="526"/>
      <c r="AO823" s="526"/>
      <c r="AP823" s="526"/>
      <c r="AQ823" s="526"/>
      <c r="AR823" s="526"/>
      <c r="AS823" s="526"/>
      <c r="AT823" s="526"/>
      <c r="AU823" s="526"/>
      <c r="AV823" s="526"/>
      <c r="AW823" s="526"/>
      <c r="AX823" s="526"/>
      <c r="AY823" s="526"/>
      <c r="AZ823" s="526"/>
      <c r="BA823" s="526"/>
      <c r="BB823" s="526"/>
      <c r="BC823" s="526"/>
      <c r="BD823" s="526"/>
      <c r="BE823" s="526"/>
      <c r="BF823" s="526"/>
      <c r="BG823" s="526"/>
      <c r="BH823" s="526"/>
      <c r="BI823" s="526"/>
      <c r="BJ823" s="526"/>
      <c r="BK823" s="526"/>
      <c r="BL823" s="526"/>
      <c r="BM823" s="526"/>
      <c r="BN823" s="526"/>
      <c r="BO823" s="526"/>
      <c r="BP823" s="526"/>
      <c r="BQ823" s="526"/>
      <c r="BR823" s="526"/>
      <c r="BS823" s="526"/>
      <c r="BT823" s="526"/>
      <c r="BU823" s="526"/>
    </row>
    <row r="824">
      <c r="A824" s="522"/>
      <c r="B824" s="523"/>
      <c r="C824" s="523"/>
      <c r="D824" s="524"/>
      <c r="E824" s="524"/>
      <c r="F824" s="524"/>
      <c r="G824" s="524"/>
      <c r="H824" s="525"/>
      <c r="I824" s="544"/>
      <c r="J824" s="523"/>
      <c r="K824" s="523"/>
      <c r="L824" s="523"/>
      <c r="M824" s="524"/>
      <c r="N824" s="524"/>
      <c r="O824" s="524"/>
      <c r="P824" s="524"/>
      <c r="Q824" s="524"/>
      <c r="R824" s="524"/>
      <c r="S824" s="524"/>
      <c r="T824" s="524"/>
      <c r="U824" s="523"/>
      <c r="V824" s="524"/>
      <c r="W824" s="523"/>
      <c r="X824" s="526"/>
      <c r="Y824" s="526"/>
      <c r="Z824" s="526"/>
      <c r="AA824" s="526"/>
      <c r="AB824" s="526"/>
      <c r="AC824" s="526"/>
      <c r="AD824" s="526"/>
      <c r="AE824" s="526"/>
      <c r="AF824" s="526"/>
      <c r="AG824" s="526"/>
      <c r="AH824" s="526"/>
      <c r="AI824" s="526"/>
      <c r="AJ824" s="526"/>
      <c r="AK824" s="526"/>
      <c r="AL824" s="526"/>
      <c r="AM824" s="526"/>
      <c r="AN824" s="526"/>
      <c r="AO824" s="526"/>
      <c r="AP824" s="526"/>
      <c r="AQ824" s="526"/>
      <c r="AR824" s="526"/>
      <c r="AS824" s="526"/>
      <c r="AT824" s="526"/>
      <c r="AU824" s="526"/>
      <c r="AV824" s="526"/>
      <c r="AW824" s="526"/>
      <c r="AX824" s="526"/>
      <c r="AY824" s="526"/>
      <c r="AZ824" s="526"/>
      <c r="BA824" s="526"/>
      <c r="BB824" s="526"/>
      <c r="BC824" s="526"/>
      <c r="BD824" s="526"/>
      <c r="BE824" s="526"/>
      <c r="BF824" s="526"/>
      <c r="BG824" s="526"/>
      <c r="BH824" s="526"/>
      <c r="BI824" s="526"/>
      <c r="BJ824" s="526"/>
      <c r="BK824" s="526"/>
      <c r="BL824" s="526"/>
      <c r="BM824" s="526"/>
      <c r="BN824" s="526"/>
      <c r="BO824" s="526"/>
      <c r="BP824" s="526"/>
      <c r="BQ824" s="526"/>
      <c r="BR824" s="526"/>
      <c r="BS824" s="526"/>
      <c r="BT824" s="526"/>
      <c r="BU824" s="526"/>
    </row>
    <row r="825">
      <c r="A825" s="522"/>
      <c r="B825" s="523"/>
      <c r="C825" s="523"/>
      <c r="D825" s="524"/>
      <c r="E825" s="524"/>
      <c r="F825" s="524"/>
      <c r="G825" s="524"/>
      <c r="H825" s="525"/>
      <c r="I825" s="544"/>
      <c r="J825" s="523"/>
      <c r="K825" s="523"/>
      <c r="L825" s="523"/>
      <c r="M825" s="524"/>
      <c r="N825" s="524"/>
      <c r="O825" s="524"/>
      <c r="P825" s="524"/>
      <c r="Q825" s="524"/>
      <c r="R825" s="524"/>
      <c r="S825" s="524"/>
      <c r="T825" s="524"/>
      <c r="U825" s="523"/>
      <c r="V825" s="524"/>
      <c r="W825" s="523"/>
      <c r="X825" s="526"/>
      <c r="Y825" s="526"/>
      <c r="Z825" s="526"/>
      <c r="AA825" s="526"/>
      <c r="AB825" s="526"/>
      <c r="AC825" s="526"/>
      <c r="AD825" s="526"/>
      <c r="AE825" s="526"/>
      <c r="AF825" s="526"/>
      <c r="AG825" s="526"/>
      <c r="AH825" s="526"/>
      <c r="AI825" s="526"/>
      <c r="AJ825" s="526"/>
      <c r="AK825" s="526"/>
      <c r="AL825" s="526"/>
      <c r="AM825" s="526"/>
      <c r="AN825" s="526"/>
      <c r="AO825" s="526"/>
      <c r="AP825" s="526"/>
      <c r="AQ825" s="526"/>
      <c r="AR825" s="526"/>
      <c r="AS825" s="526"/>
      <c r="AT825" s="526"/>
      <c r="AU825" s="526"/>
      <c r="AV825" s="526"/>
      <c r="AW825" s="526"/>
      <c r="AX825" s="526"/>
      <c r="AY825" s="526"/>
      <c r="AZ825" s="526"/>
      <c r="BA825" s="526"/>
      <c r="BB825" s="526"/>
      <c r="BC825" s="526"/>
      <c r="BD825" s="526"/>
      <c r="BE825" s="526"/>
      <c r="BF825" s="526"/>
      <c r="BG825" s="526"/>
      <c r="BH825" s="526"/>
      <c r="BI825" s="526"/>
      <c r="BJ825" s="526"/>
      <c r="BK825" s="526"/>
      <c r="BL825" s="526"/>
      <c r="BM825" s="526"/>
      <c r="BN825" s="526"/>
      <c r="BO825" s="526"/>
      <c r="BP825" s="526"/>
      <c r="BQ825" s="526"/>
      <c r="BR825" s="526"/>
      <c r="BS825" s="526"/>
      <c r="BT825" s="526"/>
      <c r="BU825" s="526"/>
    </row>
    <row r="826">
      <c r="A826" s="522"/>
      <c r="B826" s="523"/>
      <c r="C826" s="523"/>
      <c r="D826" s="524"/>
      <c r="E826" s="524"/>
      <c r="F826" s="524"/>
      <c r="G826" s="524"/>
      <c r="H826" s="525"/>
      <c r="I826" s="544"/>
      <c r="J826" s="523"/>
      <c r="K826" s="523"/>
      <c r="L826" s="523"/>
      <c r="M826" s="524"/>
      <c r="N826" s="524"/>
      <c r="O826" s="524"/>
      <c r="P826" s="524"/>
      <c r="Q826" s="524"/>
      <c r="R826" s="524"/>
      <c r="S826" s="524"/>
      <c r="T826" s="524"/>
      <c r="U826" s="523"/>
      <c r="V826" s="524"/>
      <c r="W826" s="523"/>
      <c r="X826" s="526"/>
      <c r="Y826" s="526"/>
      <c r="Z826" s="526"/>
      <c r="AA826" s="526"/>
      <c r="AB826" s="526"/>
      <c r="AC826" s="526"/>
      <c r="AD826" s="526"/>
      <c r="AE826" s="526"/>
      <c r="AF826" s="526"/>
      <c r="AG826" s="526"/>
      <c r="AH826" s="526"/>
      <c r="AI826" s="526"/>
      <c r="AJ826" s="526"/>
      <c r="AK826" s="526"/>
      <c r="AL826" s="526"/>
      <c r="AM826" s="526"/>
      <c r="AN826" s="526"/>
      <c r="AO826" s="526"/>
      <c r="AP826" s="526"/>
      <c r="AQ826" s="526"/>
      <c r="AR826" s="526"/>
      <c r="AS826" s="526"/>
      <c r="AT826" s="526"/>
      <c r="AU826" s="526"/>
      <c r="AV826" s="526"/>
      <c r="AW826" s="526"/>
      <c r="AX826" s="526"/>
      <c r="AY826" s="526"/>
      <c r="AZ826" s="526"/>
      <c r="BA826" s="526"/>
      <c r="BB826" s="526"/>
      <c r="BC826" s="526"/>
      <c r="BD826" s="526"/>
      <c r="BE826" s="526"/>
      <c r="BF826" s="526"/>
      <c r="BG826" s="526"/>
      <c r="BH826" s="526"/>
      <c r="BI826" s="526"/>
      <c r="BJ826" s="526"/>
      <c r="BK826" s="526"/>
      <c r="BL826" s="526"/>
      <c r="BM826" s="526"/>
      <c r="BN826" s="526"/>
      <c r="BO826" s="526"/>
      <c r="BP826" s="526"/>
      <c r="BQ826" s="526"/>
      <c r="BR826" s="526"/>
      <c r="BS826" s="526"/>
      <c r="BT826" s="526"/>
      <c r="BU826" s="526"/>
    </row>
    <row r="827">
      <c r="A827" s="522"/>
      <c r="B827" s="523"/>
      <c r="C827" s="523"/>
      <c r="D827" s="524"/>
      <c r="E827" s="524"/>
      <c r="F827" s="524"/>
      <c r="G827" s="524"/>
      <c r="H827" s="525"/>
      <c r="I827" s="544"/>
      <c r="J827" s="523"/>
      <c r="K827" s="523"/>
      <c r="L827" s="523"/>
      <c r="M827" s="524"/>
      <c r="N827" s="524"/>
      <c r="O827" s="524"/>
      <c r="P827" s="524"/>
      <c r="Q827" s="524"/>
      <c r="R827" s="524"/>
      <c r="S827" s="524"/>
      <c r="T827" s="524"/>
      <c r="U827" s="523"/>
      <c r="V827" s="524"/>
      <c r="W827" s="523"/>
      <c r="X827" s="526"/>
      <c r="Y827" s="526"/>
      <c r="Z827" s="526"/>
      <c r="AA827" s="526"/>
      <c r="AB827" s="526"/>
      <c r="AC827" s="526"/>
      <c r="AD827" s="526"/>
      <c r="AE827" s="526"/>
      <c r="AF827" s="526"/>
      <c r="AG827" s="526"/>
      <c r="AH827" s="526"/>
      <c r="AI827" s="526"/>
      <c r="AJ827" s="526"/>
      <c r="AK827" s="526"/>
      <c r="AL827" s="526"/>
      <c r="AM827" s="526"/>
      <c r="AN827" s="526"/>
      <c r="AO827" s="526"/>
      <c r="AP827" s="526"/>
      <c r="AQ827" s="526"/>
      <c r="AR827" s="526"/>
      <c r="AS827" s="526"/>
      <c r="AT827" s="526"/>
      <c r="AU827" s="526"/>
      <c r="AV827" s="526"/>
      <c r="AW827" s="526"/>
      <c r="AX827" s="526"/>
      <c r="AY827" s="526"/>
      <c r="AZ827" s="526"/>
      <c r="BA827" s="526"/>
      <c r="BB827" s="526"/>
      <c r="BC827" s="526"/>
      <c r="BD827" s="526"/>
      <c r="BE827" s="526"/>
      <c r="BF827" s="526"/>
      <c r="BG827" s="526"/>
      <c r="BH827" s="526"/>
      <c r="BI827" s="526"/>
      <c r="BJ827" s="526"/>
      <c r="BK827" s="526"/>
      <c r="BL827" s="526"/>
      <c r="BM827" s="526"/>
      <c r="BN827" s="526"/>
      <c r="BO827" s="526"/>
      <c r="BP827" s="526"/>
      <c r="BQ827" s="526"/>
      <c r="BR827" s="526"/>
      <c r="BS827" s="526"/>
      <c r="BT827" s="526"/>
      <c r="BU827" s="526"/>
    </row>
    <row r="828">
      <c r="A828" s="522"/>
      <c r="B828" s="523"/>
      <c r="C828" s="523"/>
      <c r="D828" s="524"/>
      <c r="E828" s="524"/>
      <c r="F828" s="524"/>
      <c r="G828" s="524"/>
      <c r="H828" s="525"/>
      <c r="I828" s="544"/>
      <c r="J828" s="523"/>
      <c r="K828" s="523"/>
      <c r="L828" s="523"/>
      <c r="M828" s="524"/>
      <c r="N828" s="524"/>
      <c r="O828" s="524"/>
      <c r="P828" s="524"/>
      <c r="Q828" s="524"/>
      <c r="R828" s="524"/>
      <c r="S828" s="524"/>
      <c r="T828" s="524"/>
      <c r="U828" s="523"/>
      <c r="V828" s="524"/>
      <c r="W828" s="523"/>
      <c r="X828" s="526"/>
      <c r="Y828" s="526"/>
      <c r="Z828" s="526"/>
      <c r="AA828" s="526"/>
      <c r="AB828" s="526"/>
      <c r="AC828" s="526"/>
      <c r="AD828" s="526"/>
      <c r="AE828" s="526"/>
      <c r="AF828" s="526"/>
      <c r="AG828" s="526"/>
      <c r="AH828" s="526"/>
      <c r="AI828" s="526"/>
      <c r="AJ828" s="526"/>
      <c r="AK828" s="526"/>
      <c r="AL828" s="526"/>
      <c r="AM828" s="526"/>
      <c r="AN828" s="526"/>
      <c r="AO828" s="526"/>
      <c r="AP828" s="526"/>
      <c r="AQ828" s="526"/>
      <c r="AR828" s="526"/>
      <c r="AS828" s="526"/>
      <c r="AT828" s="526"/>
      <c r="AU828" s="526"/>
      <c r="AV828" s="526"/>
      <c r="AW828" s="526"/>
      <c r="AX828" s="526"/>
      <c r="AY828" s="526"/>
      <c r="AZ828" s="526"/>
      <c r="BA828" s="526"/>
      <c r="BB828" s="526"/>
      <c r="BC828" s="526"/>
      <c r="BD828" s="526"/>
      <c r="BE828" s="526"/>
      <c r="BF828" s="526"/>
      <c r="BG828" s="526"/>
      <c r="BH828" s="526"/>
      <c r="BI828" s="526"/>
      <c r="BJ828" s="526"/>
      <c r="BK828" s="526"/>
      <c r="BL828" s="526"/>
      <c r="BM828" s="526"/>
      <c r="BN828" s="526"/>
      <c r="BO828" s="526"/>
      <c r="BP828" s="526"/>
      <c r="BQ828" s="526"/>
      <c r="BR828" s="526"/>
      <c r="BS828" s="526"/>
      <c r="BT828" s="526"/>
      <c r="BU828" s="526"/>
    </row>
    <row r="829">
      <c r="A829" s="522"/>
      <c r="B829" s="523"/>
      <c r="C829" s="523"/>
      <c r="D829" s="524"/>
      <c r="E829" s="524"/>
      <c r="F829" s="524"/>
      <c r="G829" s="524"/>
      <c r="H829" s="525"/>
      <c r="I829" s="544"/>
      <c r="J829" s="523"/>
      <c r="K829" s="523"/>
      <c r="L829" s="523"/>
      <c r="M829" s="524"/>
      <c r="N829" s="524"/>
      <c r="O829" s="524"/>
      <c r="P829" s="524"/>
      <c r="Q829" s="524"/>
      <c r="R829" s="524"/>
      <c r="S829" s="524"/>
      <c r="T829" s="524"/>
      <c r="U829" s="523"/>
      <c r="V829" s="524"/>
      <c r="W829" s="523"/>
      <c r="X829" s="526"/>
      <c r="Y829" s="526"/>
      <c r="Z829" s="526"/>
      <c r="AA829" s="526"/>
      <c r="AB829" s="526"/>
      <c r="AC829" s="526"/>
      <c r="AD829" s="526"/>
      <c r="AE829" s="526"/>
      <c r="AF829" s="526"/>
      <c r="AG829" s="526"/>
      <c r="AH829" s="526"/>
      <c r="AI829" s="526"/>
      <c r="AJ829" s="526"/>
      <c r="AK829" s="526"/>
      <c r="AL829" s="526"/>
      <c r="AM829" s="526"/>
      <c r="AN829" s="526"/>
      <c r="AO829" s="526"/>
      <c r="AP829" s="526"/>
      <c r="AQ829" s="526"/>
      <c r="AR829" s="526"/>
      <c r="AS829" s="526"/>
      <c r="AT829" s="526"/>
      <c r="AU829" s="526"/>
      <c r="AV829" s="526"/>
      <c r="AW829" s="526"/>
      <c r="AX829" s="526"/>
      <c r="AY829" s="526"/>
      <c r="AZ829" s="526"/>
      <c r="BA829" s="526"/>
      <c r="BB829" s="526"/>
      <c r="BC829" s="526"/>
      <c r="BD829" s="526"/>
      <c r="BE829" s="526"/>
      <c r="BF829" s="526"/>
      <c r="BG829" s="526"/>
      <c r="BH829" s="526"/>
      <c r="BI829" s="526"/>
      <c r="BJ829" s="526"/>
      <c r="BK829" s="526"/>
      <c r="BL829" s="526"/>
      <c r="BM829" s="526"/>
      <c r="BN829" s="526"/>
      <c r="BO829" s="526"/>
      <c r="BP829" s="526"/>
      <c r="BQ829" s="526"/>
      <c r="BR829" s="526"/>
      <c r="BS829" s="526"/>
      <c r="BT829" s="526"/>
      <c r="BU829" s="526"/>
    </row>
    <row r="830">
      <c r="A830" s="522"/>
      <c r="B830" s="523"/>
      <c r="C830" s="523"/>
      <c r="D830" s="524"/>
      <c r="E830" s="524"/>
      <c r="F830" s="524"/>
      <c r="G830" s="524"/>
      <c r="H830" s="525"/>
      <c r="I830" s="544"/>
      <c r="J830" s="523"/>
      <c r="K830" s="523"/>
      <c r="L830" s="523"/>
      <c r="M830" s="524"/>
      <c r="N830" s="524"/>
      <c r="O830" s="524"/>
      <c r="P830" s="524"/>
      <c r="Q830" s="524"/>
      <c r="R830" s="524"/>
      <c r="S830" s="524"/>
      <c r="T830" s="524"/>
      <c r="U830" s="523"/>
      <c r="V830" s="524"/>
      <c r="W830" s="523"/>
      <c r="X830" s="526"/>
      <c r="Y830" s="526"/>
      <c r="Z830" s="526"/>
      <c r="AA830" s="526"/>
      <c r="AB830" s="526"/>
      <c r="AC830" s="526"/>
      <c r="AD830" s="526"/>
      <c r="AE830" s="526"/>
      <c r="AF830" s="526"/>
      <c r="AG830" s="526"/>
      <c r="AH830" s="526"/>
      <c r="AI830" s="526"/>
      <c r="AJ830" s="526"/>
      <c r="AK830" s="526"/>
      <c r="AL830" s="526"/>
      <c r="AM830" s="526"/>
      <c r="AN830" s="526"/>
      <c r="AO830" s="526"/>
      <c r="AP830" s="526"/>
      <c r="AQ830" s="526"/>
      <c r="AR830" s="526"/>
      <c r="AS830" s="526"/>
      <c r="AT830" s="526"/>
      <c r="AU830" s="526"/>
      <c r="AV830" s="526"/>
      <c r="AW830" s="526"/>
      <c r="AX830" s="526"/>
      <c r="AY830" s="526"/>
      <c r="AZ830" s="526"/>
      <c r="BA830" s="526"/>
      <c r="BB830" s="526"/>
      <c r="BC830" s="526"/>
      <c r="BD830" s="526"/>
      <c r="BE830" s="526"/>
      <c r="BF830" s="526"/>
      <c r="BG830" s="526"/>
      <c r="BH830" s="526"/>
      <c r="BI830" s="526"/>
      <c r="BJ830" s="526"/>
      <c r="BK830" s="526"/>
      <c r="BL830" s="526"/>
      <c r="BM830" s="526"/>
      <c r="BN830" s="526"/>
      <c r="BO830" s="526"/>
      <c r="BP830" s="526"/>
      <c r="BQ830" s="526"/>
      <c r="BR830" s="526"/>
      <c r="BS830" s="526"/>
      <c r="BT830" s="526"/>
      <c r="BU830" s="526"/>
    </row>
    <row r="831">
      <c r="A831" s="522"/>
      <c r="B831" s="523"/>
      <c r="C831" s="523"/>
      <c r="D831" s="524"/>
      <c r="E831" s="524"/>
      <c r="F831" s="524"/>
      <c r="G831" s="524"/>
      <c r="H831" s="525"/>
      <c r="I831" s="544"/>
      <c r="J831" s="523"/>
      <c r="K831" s="523"/>
      <c r="L831" s="523"/>
      <c r="M831" s="524"/>
      <c r="N831" s="524"/>
      <c r="O831" s="524"/>
      <c r="P831" s="524"/>
      <c r="Q831" s="524"/>
      <c r="R831" s="524"/>
      <c r="S831" s="524"/>
      <c r="T831" s="524"/>
      <c r="U831" s="523"/>
      <c r="V831" s="524"/>
      <c r="W831" s="523"/>
      <c r="X831" s="526"/>
      <c r="Y831" s="526"/>
      <c r="Z831" s="526"/>
      <c r="AA831" s="526"/>
      <c r="AB831" s="526"/>
      <c r="AC831" s="526"/>
      <c r="AD831" s="526"/>
      <c r="AE831" s="526"/>
      <c r="AF831" s="526"/>
      <c r="AG831" s="526"/>
      <c r="AH831" s="526"/>
      <c r="AI831" s="526"/>
      <c r="AJ831" s="526"/>
      <c r="AK831" s="526"/>
      <c r="AL831" s="526"/>
      <c r="AM831" s="526"/>
      <c r="AN831" s="526"/>
      <c r="AO831" s="526"/>
      <c r="AP831" s="526"/>
      <c r="AQ831" s="526"/>
      <c r="AR831" s="526"/>
      <c r="AS831" s="526"/>
      <c r="AT831" s="526"/>
      <c r="AU831" s="526"/>
      <c r="AV831" s="526"/>
      <c r="AW831" s="526"/>
      <c r="AX831" s="526"/>
      <c r="AY831" s="526"/>
      <c r="AZ831" s="526"/>
      <c r="BA831" s="526"/>
      <c r="BB831" s="526"/>
      <c r="BC831" s="526"/>
      <c r="BD831" s="526"/>
      <c r="BE831" s="526"/>
      <c r="BF831" s="526"/>
      <c r="BG831" s="526"/>
      <c r="BH831" s="526"/>
      <c r="BI831" s="526"/>
      <c r="BJ831" s="526"/>
      <c r="BK831" s="526"/>
      <c r="BL831" s="526"/>
      <c r="BM831" s="526"/>
      <c r="BN831" s="526"/>
      <c r="BO831" s="526"/>
      <c r="BP831" s="526"/>
      <c r="BQ831" s="526"/>
      <c r="BR831" s="526"/>
      <c r="BS831" s="526"/>
      <c r="BT831" s="526"/>
      <c r="BU831" s="526"/>
    </row>
    <row r="832">
      <c r="A832" s="522"/>
      <c r="B832" s="523"/>
      <c r="C832" s="523"/>
      <c r="D832" s="524"/>
      <c r="E832" s="524"/>
      <c r="F832" s="524"/>
      <c r="G832" s="524"/>
      <c r="H832" s="525"/>
      <c r="I832" s="544"/>
      <c r="J832" s="523"/>
      <c r="K832" s="523"/>
      <c r="L832" s="523"/>
      <c r="M832" s="524"/>
      <c r="N832" s="524"/>
      <c r="O832" s="524"/>
      <c r="P832" s="524"/>
      <c r="Q832" s="524"/>
      <c r="R832" s="524"/>
      <c r="S832" s="524"/>
      <c r="T832" s="524"/>
      <c r="U832" s="523"/>
      <c r="V832" s="524"/>
      <c r="W832" s="523"/>
      <c r="X832" s="526"/>
      <c r="Y832" s="526"/>
      <c r="Z832" s="526"/>
      <c r="AA832" s="526"/>
      <c r="AB832" s="526"/>
      <c r="AC832" s="526"/>
      <c r="AD832" s="526"/>
      <c r="AE832" s="526"/>
      <c r="AF832" s="526"/>
      <c r="AG832" s="526"/>
      <c r="AH832" s="526"/>
      <c r="AI832" s="526"/>
      <c r="AJ832" s="526"/>
      <c r="AK832" s="526"/>
      <c r="AL832" s="526"/>
      <c r="AM832" s="526"/>
      <c r="AN832" s="526"/>
      <c r="AO832" s="526"/>
      <c r="AP832" s="526"/>
      <c r="AQ832" s="526"/>
      <c r="AR832" s="526"/>
      <c r="AS832" s="526"/>
      <c r="AT832" s="526"/>
      <c r="AU832" s="526"/>
      <c r="AV832" s="526"/>
      <c r="AW832" s="526"/>
      <c r="AX832" s="526"/>
      <c r="AY832" s="526"/>
      <c r="AZ832" s="526"/>
      <c r="BA832" s="526"/>
      <c r="BB832" s="526"/>
      <c r="BC832" s="526"/>
      <c r="BD832" s="526"/>
      <c r="BE832" s="526"/>
      <c r="BF832" s="526"/>
      <c r="BG832" s="526"/>
      <c r="BH832" s="526"/>
      <c r="BI832" s="526"/>
      <c r="BJ832" s="526"/>
      <c r="BK832" s="526"/>
      <c r="BL832" s="526"/>
      <c r="BM832" s="526"/>
      <c r="BN832" s="526"/>
      <c r="BO832" s="526"/>
      <c r="BP832" s="526"/>
      <c r="BQ832" s="526"/>
      <c r="BR832" s="526"/>
      <c r="BS832" s="526"/>
      <c r="BT832" s="526"/>
      <c r="BU832" s="526"/>
    </row>
    <row r="833">
      <c r="A833" s="522"/>
      <c r="B833" s="523"/>
      <c r="C833" s="523"/>
      <c r="D833" s="524"/>
      <c r="E833" s="524"/>
      <c r="F833" s="524"/>
      <c r="G833" s="524"/>
      <c r="H833" s="525"/>
      <c r="I833" s="544"/>
      <c r="J833" s="523"/>
      <c r="K833" s="523"/>
      <c r="L833" s="523"/>
      <c r="M833" s="524"/>
      <c r="N833" s="524"/>
      <c r="O833" s="524"/>
      <c r="P833" s="524"/>
      <c r="Q833" s="524"/>
      <c r="R833" s="524"/>
      <c r="S833" s="524"/>
      <c r="T833" s="524"/>
      <c r="U833" s="523"/>
      <c r="V833" s="524"/>
      <c r="W833" s="523"/>
      <c r="X833" s="526"/>
      <c r="Y833" s="526"/>
      <c r="Z833" s="526"/>
      <c r="AA833" s="526"/>
      <c r="AB833" s="526"/>
      <c r="AC833" s="526"/>
      <c r="AD833" s="526"/>
      <c r="AE833" s="526"/>
      <c r="AF833" s="526"/>
      <c r="AG833" s="526"/>
      <c r="AH833" s="526"/>
      <c r="AI833" s="526"/>
      <c r="AJ833" s="526"/>
      <c r="AK833" s="526"/>
      <c r="AL833" s="526"/>
      <c r="AM833" s="526"/>
      <c r="AN833" s="526"/>
      <c r="AO833" s="526"/>
      <c r="AP833" s="526"/>
      <c r="AQ833" s="526"/>
      <c r="AR833" s="526"/>
      <c r="AS833" s="526"/>
      <c r="AT833" s="526"/>
      <c r="AU833" s="526"/>
      <c r="AV833" s="526"/>
      <c r="AW833" s="526"/>
      <c r="AX833" s="526"/>
      <c r="AY833" s="526"/>
      <c r="AZ833" s="526"/>
      <c r="BA833" s="526"/>
      <c r="BB833" s="526"/>
      <c r="BC833" s="526"/>
      <c r="BD833" s="526"/>
      <c r="BE833" s="526"/>
      <c r="BF833" s="526"/>
      <c r="BG833" s="526"/>
      <c r="BH833" s="526"/>
      <c r="BI833" s="526"/>
      <c r="BJ833" s="526"/>
      <c r="BK833" s="526"/>
      <c r="BL833" s="526"/>
      <c r="BM833" s="526"/>
      <c r="BN833" s="526"/>
      <c r="BO833" s="526"/>
      <c r="BP833" s="526"/>
      <c r="BQ833" s="526"/>
      <c r="BR833" s="526"/>
      <c r="BS833" s="526"/>
      <c r="BT833" s="526"/>
      <c r="BU833" s="526"/>
    </row>
    <row r="834">
      <c r="A834" s="522"/>
      <c r="B834" s="523"/>
      <c r="C834" s="523"/>
      <c r="D834" s="524"/>
      <c r="E834" s="524"/>
      <c r="F834" s="524"/>
      <c r="G834" s="524"/>
      <c r="H834" s="525"/>
      <c r="I834" s="544"/>
      <c r="J834" s="523"/>
      <c r="K834" s="523"/>
      <c r="L834" s="523"/>
      <c r="M834" s="524"/>
      <c r="N834" s="524"/>
      <c r="O834" s="524"/>
      <c r="P834" s="524"/>
      <c r="Q834" s="524"/>
      <c r="R834" s="524"/>
      <c r="S834" s="524"/>
      <c r="T834" s="524"/>
      <c r="U834" s="523"/>
      <c r="V834" s="524"/>
      <c r="W834" s="523"/>
      <c r="X834" s="526"/>
      <c r="Y834" s="526"/>
      <c r="Z834" s="526"/>
      <c r="AA834" s="526"/>
      <c r="AB834" s="526"/>
      <c r="AC834" s="526"/>
      <c r="AD834" s="526"/>
      <c r="AE834" s="526"/>
      <c r="AF834" s="526"/>
      <c r="AG834" s="526"/>
      <c r="AH834" s="526"/>
      <c r="AI834" s="526"/>
      <c r="AJ834" s="526"/>
      <c r="AK834" s="526"/>
      <c r="AL834" s="526"/>
      <c r="AM834" s="526"/>
      <c r="AN834" s="526"/>
      <c r="AO834" s="526"/>
      <c r="AP834" s="526"/>
      <c r="AQ834" s="526"/>
      <c r="AR834" s="526"/>
      <c r="AS834" s="526"/>
      <c r="AT834" s="526"/>
      <c r="AU834" s="526"/>
      <c r="AV834" s="526"/>
      <c r="AW834" s="526"/>
      <c r="AX834" s="526"/>
      <c r="AY834" s="526"/>
      <c r="AZ834" s="526"/>
      <c r="BA834" s="526"/>
      <c r="BB834" s="526"/>
      <c r="BC834" s="526"/>
      <c r="BD834" s="526"/>
      <c r="BE834" s="526"/>
      <c r="BF834" s="526"/>
      <c r="BG834" s="526"/>
      <c r="BH834" s="526"/>
      <c r="BI834" s="526"/>
      <c r="BJ834" s="526"/>
      <c r="BK834" s="526"/>
      <c r="BL834" s="526"/>
      <c r="BM834" s="526"/>
      <c r="BN834" s="526"/>
      <c r="BO834" s="526"/>
      <c r="BP834" s="526"/>
      <c r="BQ834" s="526"/>
      <c r="BR834" s="526"/>
      <c r="BS834" s="526"/>
      <c r="BT834" s="526"/>
      <c r="BU834" s="526"/>
    </row>
    <row r="835">
      <c r="A835" s="522"/>
      <c r="B835" s="523"/>
      <c r="C835" s="523"/>
      <c r="D835" s="524"/>
      <c r="E835" s="524"/>
      <c r="F835" s="524"/>
      <c r="G835" s="524"/>
      <c r="H835" s="525"/>
      <c r="I835" s="544"/>
      <c r="J835" s="523"/>
      <c r="K835" s="523"/>
      <c r="L835" s="523"/>
      <c r="M835" s="524"/>
      <c r="N835" s="524"/>
      <c r="O835" s="524"/>
      <c r="P835" s="524"/>
      <c r="Q835" s="524"/>
      <c r="R835" s="524"/>
      <c r="S835" s="524"/>
      <c r="T835" s="524"/>
      <c r="U835" s="523"/>
      <c r="V835" s="524"/>
      <c r="W835" s="523"/>
      <c r="X835" s="526"/>
      <c r="Y835" s="526"/>
      <c r="Z835" s="526"/>
      <c r="AA835" s="526"/>
      <c r="AB835" s="526"/>
      <c r="AC835" s="526"/>
      <c r="AD835" s="526"/>
      <c r="AE835" s="526"/>
      <c r="AF835" s="526"/>
      <c r="AG835" s="526"/>
      <c r="AH835" s="526"/>
      <c r="AI835" s="526"/>
      <c r="AJ835" s="526"/>
      <c r="AK835" s="526"/>
      <c r="AL835" s="526"/>
      <c r="AM835" s="526"/>
      <c r="AN835" s="526"/>
      <c r="AO835" s="526"/>
      <c r="AP835" s="526"/>
      <c r="AQ835" s="526"/>
      <c r="AR835" s="526"/>
      <c r="AS835" s="526"/>
      <c r="AT835" s="526"/>
      <c r="AU835" s="526"/>
      <c r="AV835" s="526"/>
      <c r="AW835" s="526"/>
      <c r="AX835" s="526"/>
      <c r="AY835" s="526"/>
      <c r="AZ835" s="526"/>
      <c r="BA835" s="526"/>
      <c r="BB835" s="526"/>
      <c r="BC835" s="526"/>
      <c r="BD835" s="526"/>
      <c r="BE835" s="526"/>
      <c r="BF835" s="526"/>
      <c r="BG835" s="526"/>
      <c r="BH835" s="526"/>
      <c r="BI835" s="526"/>
      <c r="BJ835" s="526"/>
      <c r="BK835" s="526"/>
      <c r="BL835" s="526"/>
      <c r="BM835" s="526"/>
      <c r="BN835" s="526"/>
      <c r="BO835" s="526"/>
      <c r="BP835" s="526"/>
      <c r="BQ835" s="526"/>
      <c r="BR835" s="526"/>
      <c r="BS835" s="526"/>
      <c r="BT835" s="526"/>
      <c r="BU835" s="526"/>
    </row>
    <row r="836">
      <c r="A836" s="522"/>
      <c r="B836" s="523"/>
      <c r="C836" s="523"/>
      <c r="D836" s="524"/>
      <c r="E836" s="524"/>
      <c r="F836" s="524"/>
      <c r="G836" s="524"/>
      <c r="H836" s="525"/>
      <c r="I836" s="544"/>
      <c r="J836" s="523"/>
      <c r="K836" s="523"/>
      <c r="L836" s="523"/>
      <c r="M836" s="524"/>
      <c r="N836" s="524"/>
      <c r="O836" s="524"/>
      <c r="P836" s="524"/>
      <c r="Q836" s="524"/>
      <c r="R836" s="524"/>
      <c r="S836" s="524"/>
      <c r="T836" s="524"/>
      <c r="U836" s="523"/>
      <c r="V836" s="524"/>
      <c r="W836" s="523"/>
      <c r="X836" s="526"/>
      <c r="Y836" s="526"/>
      <c r="Z836" s="526"/>
      <c r="AA836" s="526"/>
      <c r="AB836" s="526"/>
      <c r="AC836" s="526"/>
      <c r="AD836" s="526"/>
      <c r="AE836" s="526"/>
      <c r="AF836" s="526"/>
      <c r="AG836" s="526"/>
      <c r="AH836" s="526"/>
      <c r="AI836" s="526"/>
      <c r="AJ836" s="526"/>
      <c r="AK836" s="526"/>
      <c r="AL836" s="526"/>
      <c r="AM836" s="526"/>
      <c r="AN836" s="526"/>
      <c r="AO836" s="526"/>
      <c r="AP836" s="526"/>
      <c r="AQ836" s="526"/>
      <c r="AR836" s="526"/>
      <c r="AS836" s="526"/>
      <c r="AT836" s="526"/>
      <c r="AU836" s="526"/>
      <c r="AV836" s="526"/>
      <c r="AW836" s="526"/>
      <c r="AX836" s="526"/>
      <c r="AY836" s="526"/>
      <c r="AZ836" s="526"/>
      <c r="BA836" s="526"/>
      <c r="BB836" s="526"/>
      <c r="BC836" s="526"/>
      <c r="BD836" s="526"/>
      <c r="BE836" s="526"/>
      <c r="BF836" s="526"/>
      <c r="BG836" s="526"/>
      <c r="BH836" s="526"/>
      <c r="BI836" s="526"/>
      <c r="BJ836" s="526"/>
      <c r="BK836" s="526"/>
      <c r="BL836" s="526"/>
      <c r="BM836" s="526"/>
      <c r="BN836" s="526"/>
      <c r="BO836" s="526"/>
      <c r="BP836" s="526"/>
      <c r="BQ836" s="526"/>
      <c r="BR836" s="526"/>
      <c r="BS836" s="526"/>
      <c r="BT836" s="526"/>
      <c r="BU836" s="526"/>
    </row>
    <row r="837">
      <c r="A837" s="522"/>
      <c r="B837" s="523"/>
      <c r="C837" s="523"/>
      <c r="D837" s="524"/>
      <c r="E837" s="524"/>
      <c r="F837" s="524"/>
      <c r="G837" s="524"/>
      <c r="H837" s="525"/>
      <c r="I837" s="544"/>
      <c r="J837" s="523"/>
      <c r="K837" s="523"/>
      <c r="L837" s="523"/>
      <c r="M837" s="524"/>
      <c r="N837" s="524"/>
      <c r="O837" s="524"/>
      <c r="P837" s="524"/>
      <c r="Q837" s="524"/>
      <c r="R837" s="524"/>
      <c r="S837" s="524"/>
      <c r="T837" s="524"/>
      <c r="U837" s="523"/>
      <c r="V837" s="524"/>
      <c r="W837" s="523"/>
      <c r="X837" s="526"/>
      <c r="Y837" s="526"/>
      <c r="Z837" s="526"/>
      <c r="AA837" s="526"/>
      <c r="AB837" s="526"/>
      <c r="AC837" s="526"/>
      <c r="AD837" s="526"/>
      <c r="AE837" s="526"/>
      <c r="AF837" s="526"/>
      <c r="AG837" s="526"/>
      <c r="AH837" s="526"/>
      <c r="AI837" s="526"/>
      <c r="AJ837" s="526"/>
      <c r="AK837" s="526"/>
      <c r="AL837" s="526"/>
      <c r="AM837" s="526"/>
      <c r="AN837" s="526"/>
      <c r="AO837" s="526"/>
      <c r="AP837" s="526"/>
      <c r="AQ837" s="526"/>
      <c r="AR837" s="526"/>
      <c r="AS837" s="526"/>
      <c r="AT837" s="526"/>
      <c r="AU837" s="526"/>
      <c r="AV837" s="526"/>
      <c r="AW837" s="526"/>
      <c r="AX837" s="526"/>
      <c r="AY837" s="526"/>
      <c r="AZ837" s="526"/>
      <c r="BA837" s="526"/>
      <c r="BB837" s="526"/>
      <c r="BC837" s="526"/>
      <c r="BD837" s="526"/>
      <c r="BE837" s="526"/>
      <c r="BF837" s="526"/>
      <c r="BG837" s="526"/>
      <c r="BH837" s="526"/>
      <c r="BI837" s="526"/>
      <c r="BJ837" s="526"/>
      <c r="BK837" s="526"/>
      <c r="BL837" s="526"/>
      <c r="BM837" s="526"/>
      <c r="BN837" s="526"/>
      <c r="BO837" s="526"/>
      <c r="BP837" s="526"/>
      <c r="BQ837" s="526"/>
      <c r="BR837" s="526"/>
      <c r="BS837" s="526"/>
      <c r="BT837" s="526"/>
      <c r="BU837" s="526"/>
    </row>
    <row r="838">
      <c r="A838" s="522"/>
      <c r="B838" s="523"/>
      <c r="C838" s="523"/>
      <c r="D838" s="524"/>
      <c r="E838" s="524"/>
      <c r="F838" s="524"/>
      <c r="G838" s="524"/>
      <c r="H838" s="525"/>
      <c r="I838" s="544"/>
      <c r="J838" s="523"/>
      <c r="K838" s="523"/>
      <c r="L838" s="523"/>
      <c r="M838" s="524"/>
      <c r="N838" s="524"/>
      <c r="O838" s="524"/>
      <c r="P838" s="524"/>
      <c r="Q838" s="524"/>
      <c r="R838" s="524"/>
      <c r="S838" s="524"/>
      <c r="T838" s="524"/>
      <c r="U838" s="523"/>
      <c r="V838" s="524"/>
      <c r="W838" s="523"/>
      <c r="X838" s="526"/>
      <c r="Y838" s="526"/>
      <c r="Z838" s="526"/>
      <c r="AA838" s="526"/>
      <c r="AB838" s="526"/>
      <c r="AC838" s="526"/>
      <c r="AD838" s="526"/>
      <c r="AE838" s="526"/>
      <c r="AF838" s="526"/>
      <c r="AG838" s="526"/>
      <c r="AH838" s="526"/>
      <c r="AI838" s="526"/>
      <c r="AJ838" s="526"/>
      <c r="AK838" s="526"/>
      <c r="AL838" s="526"/>
      <c r="AM838" s="526"/>
      <c r="AN838" s="526"/>
      <c r="AO838" s="526"/>
      <c r="AP838" s="526"/>
      <c r="AQ838" s="526"/>
      <c r="AR838" s="526"/>
      <c r="AS838" s="526"/>
      <c r="AT838" s="526"/>
      <c r="AU838" s="526"/>
      <c r="AV838" s="526"/>
      <c r="AW838" s="526"/>
      <c r="AX838" s="526"/>
      <c r="AY838" s="526"/>
      <c r="AZ838" s="526"/>
      <c r="BA838" s="526"/>
      <c r="BB838" s="526"/>
      <c r="BC838" s="526"/>
      <c r="BD838" s="526"/>
      <c r="BE838" s="526"/>
      <c r="BF838" s="526"/>
      <c r="BG838" s="526"/>
      <c r="BH838" s="526"/>
      <c r="BI838" s="526"/>
      <c r="BJ838" s="526"/>
      <c r="BK838" s="526"/>
      <c r="BL838" s="526"/>
      <c r="BM838" s="526"/>
      <c r="BN838" s="526"/>
      <c r="BO838" s="526"/>
      <c r="BP838" s="526"/>
      <c r="BQ838" s="526"/>
      <c r="BR838" s="526"/>
      <c r="BS838" s="526"/>
      <c r="BT838" s="526"/>
      <c r="BU838" s="526"/>
    </row>
    <row r="839">
      <c r="A839" s="522"/>
      <c r="B839" s="523"/>
      <c r="C839" s="523"/>
      <c r="D839" s="524"/>
      <c r="E839" s="524"/>
      <c r="F839" s="524"/>
      <c r="G839" s="524"/>
      <c r="H839" s="525"/>
      <c r="I839" s="544"/>
      <c r="J839" s="523"/>
      <c r="K839" s="523"/>
      <c r="L839" s="523"/>
      <c r="M839" s="524"/>
      <c r="N839" s="524"/>
      <c r="O839" s="524"/>
      <c r="P839" s="524"/>
      <c r="Q839" s="524"/>
      <c r="R839" s="524"/>
      <c r="S839" s="524"/>
      <c r="T839" s="524"/>
      <c r="U839" s="523"/>
      <c r="V839" s="524"/>
      <c r="W839" s="523"/>
      <c r="X839" s="526"/>
      <c r="Y839" s="526"/>
      <c r="Z839" s="526"/>
      <c r="AA839" s="526"/>
      <c r="AB839" s="526"/>
      <c r="AC839" s="526"/>
      <c r="AD839" s="526"/>
      <c r="AE839" s="526"/>
      <c r="AF839" s="526"/>
      <c r="AG839" s="526"/>
      <c r="AH839" s="526"/>
      <c r="AI839" s="526"/>
      <c r="AJ839" s="526"/>
      <c r="AK839" s="526"/>
      <c r="AL839" s="526"/>
      <c r="AM839" s="526"/>
      <c r="AN839" s="526"/>
      <c r="AO839" s="526"/>
      <c r="AP839" s="526"/>
      <c r="AQ839" s="526"/>
      <c r="AR839" s="526"/>
      <c r="AS839" s="526"/>
      <c r="AT839" s="526"/>
      <c r="AU839" s="526"/>
      <c r="AV839" s="526"/>
      <c r="AW839" s="526"/>
      <c r="AX839" s="526"/>
      <c r="AY839" s="526"/>
      <c r="AZ839" s="526"/>
      <c r="BA839" s="526"/>
      <c r="BB839" s="526"/>
      <c r="BC839" s="526"/>
      <c r="BD839" s="526"/>
      <c r="BE839" s="526"/>
      <c r="BF839" s="526"/>
      <c r="BG839" s="526"/>
      <c r="BH839" s="526"/>
      <c r="BI839" s="526"/>
      <c r="BJ839" s="526"/>
      <c r="BK839" s="526"/>
      <c r="BL839" s="526"/>
      <c r="BM839" s="526"/>
      <c r="BN839" s="526"/>
      <c r="BO839" s="526"/>
      <c r="BP839" s="526"/>
      <c r="BQ839" s="526"/>
      <c r="BR839" s="526"/>
      <c r="BS839" s="526"/>
      <c r="BT839" s="526"/>
      <c r="BU839" s="526"/>
    </row>
    <row r="840">
      <c r="A840" s="522"/>
      <c r="B840" s="523"/>
      <c r="C840" s="523"/>
      <c r="D840" s="524"/>
      <c r="E840" s="524"/>
      <c r="F840" s="524"/>
      <c r="G840" s="524"/>
      <c r="H840" s="525"/>
      <c r="I840" s="544"/>
      <c r="J840" s="523"/>
      <c r="K840" s="523"/>
      <c r="L840" s="523"/>
      <c r="M840" s="524"/>
      <c r="N840" s="524"/>
      <c r="O840" s="524"/>
      <c r="P840" s="524"/>
      <c r="Q840" s="524"/>
      <c r="R840" s="524"/>
      <c r="S840" s="524"/>
      <c r="T840" s="524"/>
      <c r="U840" s="523"/>
      <c r="V840" s="524"/>
      <c r="W840" s="523"/>
      <c r="X840" s="526"/>
      <c r="Y840" s="526"/>
      <c r="Z840" s="526"/>
      <c r="AA840" s="526"/>
      <c r="AB840" s="526"/>
      <c r="AC840" s="526"/>
      <c r="AD840" s="526"/>
      <c r="AE840" s="526"/>
      <c r="AF840" s="526"/>
      <c r="AG840" s="526"/>
      <c r="AH840" s="526"/>
      <c r="AI840" s="526"/>
      <c r="AJ840" s="526"/>
      <c r="AK840" s="526"/>
      <c r="AL840" s="526"/>
      <c r="AM840" s="526"/>
      <c r="AN840" s="526"/>
      <c r="AO840" s="526"/>
      <c r="AP840" s="526"/>
      <c r="AQ840" s="526"/>
      <c r="AR840" s="526"/>
      <c r="AS840" s="526"/>
      <c r="AT840" s="526"/>
      <c r="AU840" s="526"/>
      <c r="AV840" s="526"/>
      <c r="AW840" s="526"/>
      <c r="AX840" s="526"/>
      <c r="AY840" s="526"/>
      <c r="AZ840" s="526"/>
      <c r="BA840" s="526"/>
      <c r="BB840" s="526"/>
      <c r="BC840" s="526"/>
      <c r="BD840" s="526"/>
      <c r="BE840" s="526"/>
      <c r="BF840" s="526"/>
      <c r="BG840" s="526"/>
      <c r="BH840" s="526"/>
      <c r="BI840" s="526"/>
      <c r="BJ840" s="526"/>
      <c r="BK840" s="526"/>
      <c r="BL840" s="526"/>
      <c r="BM840" s="526"/>
      <c r="BN840" s="526"/>
      <c r="BO840" s="526"/>
      <c r="BP840" s="526"/>
      <c r="BQ840" s="526"/>
      <c r="BR840" s="526"/>
      <c r="BS840" s="526"/>
      <c r="BT840" s="526"/>
      <c r="BU840" s="526"/>
    </row>
    <row r="841">
      <c r="A841" s="522"/>
      <c r="B841" s="523"/>
      <c r="C841" s="523"/>
      <c r="D841" s="524"/>
      <c r="E841" s="524"/>
      <c r="F841" s="524"/>
      <c r="G841" s="524"/>
      <c r="H841" s="525"/>
      <c r="I841" s="544"/>
      <c r="J841" s="523"/>
      <c r="K841" s="523"/>
      <c r="L841" s="523"/>
      <c r="M841" s="524"/>
      <c r="N841" s="524"/>
      <c r="O841" s="524"/>
      <c r="P841" s="524"/>
      <c r="Q841" s="524"/>
      <c r="R841" s="524"/>
      <c r="S841" s="524"/>
      <c r="T841" s="524"/>
      <c r="U841" s="523"/>
      <c r="V841" s="524"/>
      <c r="W841" s="523"/>
      <c r="X841" s="526"/>
      <c r="Y841" s="526"/>
      <c r="Z841" s="526"/>
      <c r="AA841" s="526"/>
      <c r="AB841" s="526"/>
      <c r="AC841" s="526"/>
      <c r="AD841" s="526"/>
      <c r="AE841" s="526"/>
      <c r="AF841" s="526"/>
      <c r="AG841" s="526"/>
      <c r="AH841" s="526"/>
      <c r="AI841" s="526"/>
      <c r="AJ841" s="526"/>
      <c r="AK841" s="526"/>
      <c r="AL841" s="526"/>
      <c r="AM841" s="526"/>
      <c r="AN841" s="526"/>
      <c r="AO841" s="526"/>
      <c r="AP841" s="526"/>
      <c r="AQ841" s="526"/>
      <c r="AR841" s="526"/>
      <c r="AS841" s="526"/>
      <c r="AT841" s="526"/>
      <c r="AU841" s="526"/>
      <c r="AV841" s="526"/>
      <c r="AW841" s="526"/>
      <c r="AX841" s="526"/>
      <c r="AY841" s="526"/>
      <c r="AZ841" s="526"/>
      <c r="BA841" s="526"/>
      <c r="BB841" s="526"/>
      <c r="BC841" s="526"/>
      <c r="BD841" s="526"/>
      <c r="BE841" s="526"/>
      <c r="BF841" s="526"/>
      <c r="BG841" s="526"/>
      <c r="BH841" s="526"/>
      <c r="BI841" s="526"/>
      <c r="BJ841" s="526"/>
      <c r="BK841" s="526"/>
      <c r="BL841" s="526"/>
      <c r="BM841" s="526"/>
      <c r="BN841" s="526"/>
      <c r="BO841" s="526"/>
      <c r="BP841" s="526"/>
      <c r="BQ841" s="526"/>
      <c r="BR841" s="526"/>
      <c r="BS841" s="526"/>
      <c r="BT841" s="526"/>
      <c r="BU841" s="526"/>
    </row>
    <row r="842">
      <c r="A842" s="522"/>
      <c r="B842" s="523"/>
      <c r="C842" s="523"/>
      <c r="D842" s="524"/>
      <c r="E842" s="524"/>
      <c r="F842" s="524"/>
      <c r="G842" s="524"/>
      <c r="H842" s="525"/>
      <c r="I842" s="544"/>
      <c r="J842" s="523"/>
      <c r="K842" s="523"/>
      <c r="L842" s="523"/>
      <c r="M842" s="524"/>
      <c r="N842" s="524"/>
      <c r="O842" s="524"/>
      <c r="P842" s="524"/>
      <c r="Q842" s="524"/>
      <c r="R842" s="524"/>
      <c r="S842" s="524"/>
      <c r="T842" s="524"/>
      <c r="U842" s="523"/>
      <c r="V842" s="524"/>
      <c r="W842" s="523"/>
      <c r="X842" s="526"/>
      <c r="Y842" s="526"/>
      <c r="Z842" s="526"/>
      <c r="AA842" s="526"/>
      <c r="AB842" s="526"/>
      <c r="AC842" s="526"/>
      <c r="AD842" s="526"/>
      <c r="AE842" s="526"/>
      <c r="AF842" s="526"/>
      <c r="AG842" s="526"/>
      <c r="AH842" s="526"/>
      <c r="AI842" s="526"/>
      <c r="AJ842" s="526"/>
      <c r="AK842" s="526"/>
      <c r="AL842" s="526"/>
      <c r="AM842" s="526"/>
      <c r="AN842" s="526"/>
      <c r="AO842" s="526"/>
      <c r="AP842" s="526"/>
      <c r="AQ842" s="526"/>
      <c r="AR842" s="526"/>
      <c r="AS842" s="526"/>
      <c r="AT842" s="526"/>
      <c r="AU842" s="526"/>
      <c r="AV842" s="526"/>
      <c r="AW842" s="526"/>
      <c r="AX842" s="526"/>
      <c r="AY842" s="526"/>
      <c r="AZ842" s="526"/>
      <c r="BA842" s="526"/>
      <c r="BB842" s="526"/>
      <c r="BC842" s="526"/>
      <c r="BD842" s="526"/>
      <c r="BE842" s="526"/>
      <c r="BF842" s="526"/>
      <c r="BG842" s="526"/>
      <c r="BH842" s="526"/>
      <c r="BI842" s="526"/>
      <c r="BJ842" s="526"/>
      <c r="BK842" s="526"/>
      <c r="BL842" s="526"/>
      <c r="BM842" s="526"/>
      <c r="BN842" s="526"/>
      <c r="BO842" s="526"/>
      <c r="BP842" s="526"/>
      <c r="BQ842" s="526"/>
      <c r="BR842" s="526"/>
      <c r="BS842" s="526"/>
      <c r="BT842" s="526"/>
      <c r="BU842" s="526"/>
    </row>
    <row r="843">
      <c r="A843" s="522"/>
      <c r="B843" s="523"/>
      <c r="C843" s="523"/>
      <c r="D843" s="524"/>
      <c r="E843" s="524"/>
      <c r="F843" s="524"/>
      <c r="G843" s="524"/>
      <c r="H843" s="525"/>
      <c r="I843" s="544"/>
      <c r="J843" s="523"/>
      <c r="K843" s="523"/>
      <c r="L843" s="523"/>
      <c r="M843" s="524"/>
      <c r="N843" s="524"/>
      <c r="O843" s="524"/>
      <c r="P843" s="524"/>
      <c r="Q843" s="524"/>
      <c r="R843" s="524"/>
      <c r="S843" s="524"/>
      <c r="T843" s="524"/>
      <c r="U843" s="523"/>
      <c r="V843" s="524"/>
      <c r="W843" s="523"/>
      <c r="X843" s="526"/>
      <c r="Y843" s="526"/>
      <c r="Z843" s="526"/>
      <c r="AA843" s="526"/>
      <c r="AB843" s="526"/>
      <c r="AC843" s="526"/>
      <c r="AD843" s="526"/>
      <c r="AE843" s="526"/>
      <c r="AF843" s="526"/>
      <c r="AG843" s="526"/>
      <c r="AH843" s="526"/>
      <c r="AI843" s="526"/>
      <c r="AJ843" s="526"/>
      <c r="AK843" s="526"/>
      <c r="AL843" s="526"/>
      <c r="AM843" s="526"/>
      <c r="AN843" s="526"/>
      <c r="AO843" s="526"/>
      <c r="AP843" s="526"/>
      <c r="AQ843" s="526"/>
      <c r="AR843" s="526"/>
      <c r="AS843" s="526"/>
      <c r="AT843" s="526"/>
      <c r="AU843" s="526"/>
      <c r="AV843" s="526"/>
      <c r="AW843" s="526"/>
      <c r="AX843" s="526"/>
      <c r="AY843" s="526"/>
      <c r="AZ843" s="526"/>
      <c r="BA843" s="526"/>
      <c r="BB843" s="526"/>
      <c r="BC843" s="526"/>
      <c r="BD843" s="526"/>
      <c r="BE843" s="526"/>
      <c r="BF843" s="526"/>
      <c r="BG843" s="526"/>
      <c r="BH843" s="526"/>
      <c r="BI843" s="526"/>
      <c r="BJ843" s="526"/>
      <c r="BK843" s="526"/>
      <c r="BL843" s="526"/>
      <c r="BM843" s="526"/>
      <c r="BN843" s="526"/>
      <c r="BO843" s="526"/>
      <c r="BP843" s="526"/>
      <c r="BQ843" s="526"/>
      <c r="BR843" s="526"/>
      <c r="BS843" s="526"/>
      <c r="BT843" s="526"/>
      <c r="BU843" s="526"/>
    </row>
    <row r="844">
      <c r="A844" s="522"/>
      <c r="B844" s="523"/>
      <c r="C844" s="523"/>
      <c r="D844" s="524"/>
      <c r="E844" s="524"/>
      <c r="F844" s="524"/>
      <c r="G844" s="524"/>
      <c r="H844" s="525"/>
      <c r="I844" s="544"/>
      <c r="J844" s="523"/>
      <c r="K844" s="523"/>
      <c r="L844" s="523"/>
      <c r="M844" s="524"/>
      <c r="N844" s="524"/>
      <c r="O844" s="524"/>
      <c r="P844" s="524"/>
      <c r="Q844" s="524"/>
      <c r="R844" s="524"/>
      <c r="S844" s="524"/>
      <c r="T844" s="524"/>
      <c r="U844" s="523"/>
      <c r="V844" s="524"/>
      <c r="W844" s="523"/>
      <c r="X844" s="526"/>
      <c r="Y844" s="526"/>
      <c r="Z844" s="526"/>
      <c r="AA844" s="526"/>
      <c r="AB844" s="526"/>
      <c r="AC844" s="526"/>
      <c r="AD844" s="526"/>
      <c r="AE844" s="526"/>
      <c r="AF844" s="526"/>
      <c r="AG844" s="526"/>
      <c r="AH844" s="526"/>
      <c r="AI844" s="526"/>
      <c r="AJ844" s="526"/>
      <c r="AK844" s="526"/>
      <c r="AL844" s="526"/>
      <c r="AM844" s="526"/>
      <c r="AN844" s="526"/>
      <c r="AO844" s="526"/>
      <c r="AP844" s="526"/>
      <c r="AQ844" s="526"/>
      <c r="AR844" s="526"/>
      <c r="AS844" s="526"/>
      <c r="AT844" s="526"/>
      <c r="AU844" s="526"/>
      <c r="AV844" s="526"/>
      <c r="AW844" s="526"/>
      <c r="AX844" s="526"/>
      <c r="AY844" s="526"/>
      <c r="AZ844" s="526"/>
      <c r="BA844" s="526"/>
      <c r="BB844" s="526"/>
      <c r="BC844" s="526"/>
      <c r="BD844" s="526"/>
      <c r="BE844" s="526"/>
      <c r="BF844" s="526"/>
      <c r="BG844" s="526"/>
      <c r="BH844" s="526"/>
      <c r="BI844" s="526"/>
      <c r="BJ844" s="526"/>
      <c r="BK844" s="526"/>
      <c r="BL844" s="526"/>
      <c r="BM844" s="526"/>
      <c r="BN844" s="526"/>
      <c r="BO844" s="526"/>
      <c r="BP844" s="526"/>
      <c r="BQ844" s="526"/>
      <c r="BR844" s="526"/>
      <c r="BS844" s="526"/>
      <c r="BT844" s="526"/>
      <c r="BU844" s="526"/>
    </row>
    <row r="845">
      <c r="A845" s="522"/>
      <c r="B845" s="523"/>
      <c r="C845" s="523"/>
      <c r="D845" s="524"/>
      <c r="E845" s="524"/>
      <c r="F845" s="524"/>
      <c r="G845" s="524"/>
      <c r="H845" s="525"/>
      <c r="I845" s="544"/>
      <c r="J845" s="523"/>
      <c r="K845" s="523"/>
      <c r="L845" s="523"/>
      <c r="M845" s="524"/>
      <c r="N845" s="524"/>
      <c r="O845" s="524"/>
      <c r="P845" s="524"/>
      <c r="Q845" s="524"/>
      <c r="R845" s="524"/>
      <c r="S845" s="524"/>
      <c r="T845" s="524"/>
      <c r="U845" s="523"/>
      <c r="V845" s="524"/>
      <c r="W845" s="523"/>
      <c r="X845" s="526"/>
      <c r="Y845" s="526"/>
      <c r="Z845" s="526"/>
      <c r="AA845" s="526"/>
      <c r="AB845" s="526"/>
      <c r="AC845" s="526"/>
      <c r="AD845" s="526"/>
      <c r="AE845" s="526"/>
      <c r="AF845" s="526"/>
      <c r="AG845" s="526"/>
      <c r="AH845" s="526"/>
      <c r="AI845" s="526"/>
      <c r="AJ845" s="526"/>
      <c r="AK845" s="526"/>
      <c r="AL845" s="526"/>
      <c r="AM845" s="526"/>
      <c r="AN845" s="526"/>
      <c r="AO845" s="526"/>
      <c r="AP845" s="526"/>
      <c r="AQ845" s="526"/>
      <c r="AR845" s="526"/>
      <c r="AS845" s="526"/>
      <c r="AT845" s="526"/>
      <c r="AU845" s="526"/>
      <c r="AV845" s="526"/>
      <c r="AW845" s="526"/>
      <c r="AX845" s="526"/>
      <c r="AY845" s="526"/>
      <c r="AZ845" s="526"/>
      <c r="BA845" s="526"/>
      <c r="BB845" s="526"/>
      <c r="BC845" s="526"/>
      <c r="BD845" s="526"/>
      <c r="BE845" s="526"/>
      <c r="BF845" s="526"/>
      <c r="BG845" s="526"/>
      <c r="BH845" s="526"/>
      <c r="BI845" s="526"/>
      <c r="BJ845" s="526"/>
      <c r="BK845" s="526"/>
      <c r="BL845" s="526"/>
      <c r="BM845" s="526"/>
      <c r="BN845" s="526"/>
      <c r="BO845" s="526"/>
      <c r="BP845" s="526"/>
      <c r="BQ845" s="526"/>
      <c r="BR845" s="526"/>
      <c r="BS845" s="526"/>
      <c r="BT845" s="526"/>
      <c r="BU845" s="526"/>
    </row>
    <row r="846">
      <c r="A846" s="522"/>
      <c r="B846" s="523"/>
      <c r="C846" s="523"/>
      <c r="D846" s="524"/>
      <c r="E846" s="524"/>
      <c r="F846" s="524"/>
      <c r="G846" s="524"/>
      <c r="H846" s="525"/>
      <c r="I846" s="544"/>
      <c r="J846" s="523"/>
      <c r="K846" s="523"/>
      <c r="L846" s="523"/>
      <c r="M846" s="524"/>
      <c r="N846" s="524"/>
      <c r="O846" s="524"/>
      <c r="P846" s="524"/>
      <c r="Q846" s="524"/>
      <c r="R846" s="524"/>
      <c r="S846" s="524"/>
      <c r="T846" s="524"/>
      <c r="U846" s="523"/>
      <c r="V846" s="524"/>
      <c r="W846" s="523"/>
      <c r="X846" s="526"/>
      <c r="Y846" s="526"/>
      <c r="Z846" s="526"/>
      <c r="AA846" s="526"/>
      <c r="AB846" s="526"/>
      <c r="AC846" s="526"/>
      <c r="AD846" s="526"/>
      <c r="AE846" s="526"/>
      <c r="AF846" s="526"/>
      <c r="AG846" s="526"/>
      <c r="AH846" s="526"/>
      <c r="AI846" s="526"/>
      <c r="AJ846" s="526"/>
      <c r="AK846" s="526"/>
      <c r="AL846" s="526"/>
      <c r="AM846" s="526"/>
      <c r="AN846" s="526"/>
      <c r="AO846" s="526"/>
      <c r="AP846" s="526"/>
      <c r="AQ846" s="526"/>
      <c r="AR846" s="526"/>
      <c r="AS846" s="526"/>
      <c r="AT846" s="526"/>
      <c r="AU846" s="526"/>
      <c r="AV846" s="526"/>
      <c r="AW846" s="526"/>
      <c r="AX846" s="526"/>
      <c r="AY846" s="526"/>
      <c r="AZ846" s="526"/>
      <c r="BA846" s="526"/>
      <c r="BB846" s="526"/>
      <c r="BC846" s="526"/>
      <c r="BD846" s="526"/>
      <c r="BE846" s="526"/>
      <c r="BF846" s="526"/>
      <c r="BG846" s="526"/>
      <c r="BH846" s="526"/>
      <c r="BI846" s="526"/>
      <c r="BJ846" s="526"/>
      <c r="BK846" s="526"/>
      <c r="BL846" s="526"/>
      <c r="BM846" s="526"/>
      <c r="BN846" s="526"/>
      <c r="BO846" s="526"/>
      <c r="BP846" s="526"/>
      <c r="BQ846" s="526"/>
      <c r="BR846" s="526"/>
      <c r="BS846" s="526"/>
      <c r="BT846" s="526"/>
      <c r="BU846" s="526"/>
    </row>
    <row r="847">
      <c r="A847" s="522"/>
      <c r="B847" s="523"/>
      <c r="C847" s="523"/>
      <c r="D847" s="524"/>
      <c r="E847" s="524"/>
      <c r="F847" s="524"/>
      <c r="G847" s="524"/>
      <c r="H847" s="525"/>
      <c r="I847" s="544"/>
      <c r="J847" s="523"/>
      <c r="K847" s="523"/>
      <c r="L847" s="523"/>
      <c r="M847" s="524"/>
      <c r="N847" s="524"/>
      <c r="O847" s="524"/>
      <c r="P847" s="524"/>
      <c r="Q847" s="524"/>
      <c r="R847" s="524"/>
      <c r="S847" s="524"/>
      <c r="T847" s="524"/>
      <c r="U847" s="523"/>
      <c r="V847" s="524"/>
      <c r="W847" s="523"/>
      <c r="X847" s="526"/>
      <c r="Y847" s="526"/>
      <c r="Z847" s="526"/>
      <c r="AA847" s="526"/>
      <c r="AB847" s="526"/>
      <c r="AC847" s="526"/>
      <c r="AD847" s="526"/>
      <c r="AE847" s="526"/>
      <c r="AF847" s="526"/>
      <c r="AG847" s="526"/>
      <c r="AH847" s="526"/>
      <c r="AI847" s="526"/>
      <c r="AJ847" s="526"/>
      <c r="AK847" s="526"/>
      <c r="AL847" s="526"/>
      <c r="AM847" s="526"/>
      <c r="AN847" s="526"/>
      <c r="AO847" s="526"/>
      <c r="AP847" s="526"/>
      <c r="AQ847" s="526"/>
      <c r="AR847" s="526"/>
      <c r="AS847" s="526"/>
      <c r="AT847" s="526"/>
      <c r="AU847" s="526"/>
      <c r="AV847" s="526"/>
      <c r="AW847" s="526"/>
      <c r="AX847" s="526"/>
      <c r="AY847" s="526"/>
      <c r="AZ847" s="526"/>
      <c r="BA847" s="526"/>
      <c r="BB847" s="526"/>
      <c r="BC847" s="526"/>
      <c r="BD847" s="526"/>
      <c r="BE847" s="526"/>
      <c r="BF847" s="526"/>
      <c r="BG847" s="526"/>
      <c r="BH847" s="526"/>
      <c r="BI847" s="526"/>
      <c r="BJ847" s="526"/>
      <c r="BK847" s="526"/>
      <c r="BL847" s="526"/>
      <c r="BM847" s="526"/>
      <c r="BN847" s="526"/>
      <c r="BO847" s="526"/>
      <c r="BP847" s="526"/>
      <c r="BQ847" s="526"/>
      <c r="BR847" s="526"/>
      <c r="BS847" s="526"/>
      <c r="BT847" s="526"/>
      <c r="BU847" s="526"/>
    </row>
    <row r="848">
      <c r="A848" s="522"/>
      <c r="B848" s="523"/>
      <c r="C848" s="523"/>
      <c r="D848" s="524"/>
      <c r="E848" s="524"/>
      <c r="F848" s="524"/>
      <c r="G848" s="524"/>
      <c r="H848" s="525"/>
      <c r="I848" s="544"/>
      <c r="J848" s="523"/>
      <c r="K848" s="523"/>
      <c r="L848" s="523"/>
      <c r="M848" s="524"/>
      <c r="N848" s="524"/>
      <c r="O848" s="524"/>
      <c r="P848" s="524"/>
      <c r="Q848" s="524"/>
      <c r="R848" s="524"/>
      <c r="S848" s="524"/>
      <c r="T848" s="524"/>
      <c r="U848" s="523"/>
      <c r="V848" s="524"/>
      <c r="W848" s="523"/>
      <c r="X848" s="526"/>
      <c r="Y848" s="526"/>
      <c r="Z848" s="526"/>
      <c r="AA848" s="526"/>
      <c r="AB848" s="526"/>
      <c r="AC848" s="526"/>
      <c r="AD848" s="526"/>
      <c r="AE848" s="526"/>
      <c r="AF848" s="526"/>
      <c r="AG848" s="526"/>
      <c r="AH848" s="526"/>
      <c r="AI848" s="526"/>
      <c r="AJ848" s="526"/>
      <c r="AK848" s="526"/>
      <c r="AL848" s="526"/>
      <c r="AM848" s="526"/>
      <c r="AN848" s="526"/>
      <c r="AO848" s="526"/>
      <c r="AP848" s="526"/>
      <c r="AQ848" s="526"/>
      <c r="AR848" s="526"/>
      <c r="AS848" s="526"/>
      <c r="AT848" s="526"/>
      <c r="AU848" s="526"/>
      <c r="AV848" s="526"/>
      <c r="AW848" s="526"/>
      <c r="AX848" s="526"/>
      <c r="AY848" s="526"/>
      <c r="AZ848" s="526"/>
      <c r="BA848" s="526"/>
      <c r="BB848" s="526"/>
      <c r="BC848" s="526"/>
      <c r="BD848" s="526"/>
      <c r="BE848" s="526"/>
      <c r="BF848" s="526"/>
      <c r="BG848" s="526"/>
      <c r="BH848" s="526"/>
      <c r="BI848" s="526"/>
      <c r="BJ848" s="526"/>
      <c r="BK848" s="526"/>
      <c r="BL848" s="526"/>
      <c r="BM848" s="526"/>
      <c r="BN848" s="526"/>
      <c r="BO848" s="526"/>
      <c r="BP848" s="526"/>
      <c r="BQ848" s="526"/>
      <c r="BR848" s="526"/>
      <c r="BS848" s="526"/>
      <c r="BT848" s="526"/>
      <c r="BU848" s="526"/>
    </row>
    <row r="849">
      <c r="A849" s="522"/>
      <c r="B849" s="523"/>
      <c r="C849" s="523"/>
      <c r="D849" s="524"/>
      <c r="E849" s="524"/>
      <c r="F849" s="524"/>
      <c r="G849" s="524"/>
      <c r="H849" s="525"/>
      <c r="I849" s="544"/>
      <c r="J849" s="523"/>
      <c r="K849" s="523"/>
      <c r="L849" s="523"/>
      <c r="M849" s="524"/>
      <c r="N849" s="524"/>
      <c r="O849" s="524"/>
      <c r="P849" s="524"/>
      <c r="Q849" s="524"/>
      <c r="R849" s="524"/>
      <c r="S849" s="524"/>
      <c r="T849" s="524"/>
      <c r="U849" s="523"/>
      <c r="V849" s="524"/>
      <c r="W849" s="523"/>
      <c r="X849" s="526"/>
      <c r="Y849" s="526"/>
      <c r="Z849" s="526"/>
      <c r="AA849" s="526"/>
      <c r="AB849" s="526"/>
      <c r="AC849" s="526"/>
      <c r="AD849" s="526"/>
      <c r="AE849" s="526"/>
      <c r="AF849" s="526"/>
      <c r="AG849" s="526"/>
      <c r="AH849" s="526"/>
      <c r="AI849" s="526"/>
      <c r="AJ849" s="526"/>
      <c r="AK849" s="526"/>
      <c r="AL849" s="526"/>
      <c r="AM849" s="526"/>
      <c r="AN849" s="526"/>
      <c r="AO849" s="526"/>
      <c r="AP849" s="526"/>
      <c r="AQ849" s="526"/>
      <c r="AR849" s="526"/>
      <c r="AS849" s="526"/>
      <c r="AT849" s="526"/>
      <c r="AU849" s="526"/>
      <c r="AV849" s="526"/>
      <c r="AW849" s="526"/>
      <c r="AX849" s="526"/>
      <c r="AY849" s="526"/>
      <c r="AZ849" s="526"/>
      <c r="BA849" s="526"/>
      <c r="BB849" s="526"/>
      <c r="BC849" s="526"/>
      <c r="BD849" s="526"/>
      <c r="BE849" s="526"/>
      <c r="BF849" s="526"/>
      <c r="BG849" s="526"/>
      <c r="BH849" s="526"/>
      <c r="BI849" s="526"/>
      <c r="BJ849" s="526"/>
      <c r="BK849" s="526"/>
      <c r="BL849" s="526"/>
      <c r="BM849" s="526"/>
      <c r="BN849" s="526"/>
      <c r="BO849" s="526"/>
      <c r="BP849" s="526"/>
      <c r="BQ849" s="526"/>
      <c r="BR849" s="526"/>
      <c r="BS849" s="526"/>
      <c r="BT849" s="526"/>
      <c r="BU849" s="526"/>
    </row>
    <row r="850">
      <c r="A850" s="522"/>
      <c r="B850" s="523"/>
      <c r="C850" s="523"/>
      <c r="D850" s="524"/>
      <c r="E850" s="524"/>
      <c r="F850" s="524"/>
      <c r="G850" s="524"/>
      <c r="H850" s="525"/>
      <c r="I850" s="544"/>
      <c r="J850" s="523"/>
      <c r="K850" s="523"/>
      <c r="L850" s="523"/>
      <c r="M850" s="524"/>
      <c r="N850" s="524"/>
      <c r="O850" s="524"/>
      <c r="P850" s="524"/>
      <c r="Q850" s="524"/>
      <c r="R850" s="524"/>
      <c r="S850" s="524"/>
      <c r="T850" s="524"/>
      <c r="U850" s="523"/>
      <c r="V850" s="524"/>
      <c r="W850" s="523"/>
      <c r="X850" s="526"/>
      <c r="Y850" s="526"/>
      <c r="Z850" s="526"/>
      <c r="AA850" s="526"/>
      <c r="AB850" s="526"/>
      <c r="AC850" s="526"/>
      <c r="AD850" s="526"/>
      <c r="AE850" s="526"/>
      <c r="AF850" s="526"/>
      <c r="AG850" s="526"/>
      <c r="AH850" s="526"/>
      <c r="AI850" s="526"/>
      <c r="AJ850" s="526"/>
      <c r="AK850" s="526"/>
      <c r="AL850" s="526"/>
      <c r="AM850" s="526"/>
      <c r="AN850" s="526"/>
      <c r="AO850" s="526"/>
      <c r="AP850" s="526"/>
      <c r="AQ850" s="526"/>
      <c r="AR850" s="526"/>
      <c r="AS850" s="526"/>
      <c r="AT850" s="526"/>
      <c r="AU850" s="526"/>
      <c r="AV850" s="526"/>
      <c r="AW850" s="526"/>
      <c r="AX850" s="526"/>
      <c r="AY850" s="526"/>
      <c r="AZ850" s="526"/>
      <c r="BA850" s="526"/>
      <c r="BB850" s="526"/>
      <c r="BC850" s="526"/>
      <c r="BD850" s="526"/>
      <c r="BE850" s="526"/>
      <c r="BF850" s="526"/>
      <c r="BG850" s="526"/>
      <c r="BH850" s="526"/>
      <c r="BI850" s="526"/>
      <c r="BJ850" s="526"/>
      <c r="BK850" s="526"/>
      <c r="BL850" s="526"/>
      <c r="BM850" s="526"/>
      <c r="BN850" s="526"/>
      <c r="BO850" s="526"/>
      <c r="BP850" s="526"/>
      <c r="BQ850" s="526"/>
      <c r="BR850" s="526"/>
      <c r="BS850" s="526"/>
      <c r="BT850" s="526"/>
      <c r="BU850" s="526"/>
    </row>
    <row r="851">
      <c r="A851" s="522"/>
      <c r="B851" s="523"/>
      <c r="C851" s="523"/>
      <c r="D851" s="524"/>
      <c r="E851" s="524"/>
      <c r="F851" s="524"/>
      <c r="G851" s="524"/>
      <c r="H851" s="525"/>
      <c r="I851" s="544"/>
      <c r="J851" s="523"/>
      <c r="K851" s="523"/>
      <c r="L851" s="523"/>
      <c r="M851" s="524"/>
      <c r="N851" s="524"/>
      <c r="O851" s="524"/>
      <c r="P851" s="524"/>
      <c r="Q851" s="524"/>
      <c r="R851" s="524"/>
      <c r="S851" s="524"/>
      <c r="T851" s="524"/>
      <c r="U851" s="523"/>
      <c r="V851" s="524"/>
      <c r="W851" s="523"/>
      <c r="X851" s="526"/>
      <c r="Y851" s="526"/>
      <c r="Z851" s="526"/>
      <c r="AA851" s="526"/>
      <c r="AB851" s="526"/>
      <c r="AC851" s="526"/>
      <c r="AD851" s="526"/>
      <c r="AE851" s="526"/>
      <c r="AF851" s="526"/>
      <c r="AG851" s="526"/>
      <c r="AH851" s="526"/>
      <c r="AI851" s="526"/>
      <c r="AJ851" s="526"/>
      <c r="AK851" s="526"/>
      <c r="AL851" s="526"/>
      <c r="AM851" s="526"/>
      <c r="AN851" s="526"/>
      <c r="AO851" s="526"/>
      <c r="AP851" s="526"/>
      <c r="AQ851" s="526"/>
      <c r="AR851" s="526"/>
      <c r="AS851" s="526"/>
      <c r="AT851" s="526"/>
      <c r="AU851" s="526"/>
      <c r="AV851" s="526"/>
      <c r="AW851" s="526"/>
      <c r="AX851" s="526"/>
      <c r="AY851" s="526"/>
      <c r="AZ851" s="526"/>
      <c r="BA851" s="526"/>
      <c r="BB851" s="526"/>
      <c r="BC851" s="526"/>
      <c r="BD851" s="526"/>
      <c r="BE851" s="526"/>
      <c r="BF851" s="526"/>
      <c r="BG851" s="526"/>
      <c r="BH851" s="526"/>
      <c r="BI851" s="526"/>
      <c r="BJ851" s="526"/>
      <c r="BK851" s="526"/>
      <c r="BL851" s="526"/>
      <c r="BM851" s="526"/>
      <c r="BN851" s="526"/>
      <c r="BO851" s="526"/>
      <c r="BP851" s="526"/>
      <c r="BQ851" s="526"/>
      <c r="BR851" s="526"/>
      <c r="BS851" s="526"/>
      <c r="BT851" s="526"/>
      <c r="BU851" s="526"/>
    </row>
    <row r="852">
      <c r="A852" s="522"/>
      <c r="B852" s="523"/>
      <c r="C852" s="523"/>
      <c r="D852" s="524"/>
      <c r="E852" s="524"/>
      <c r="F852" s="524"/>
      <c r="G852" s="524"/>
      <c r="H852" s="525"/>
      <c r="I852" s="544"/>
      <c r="J852" s="523"/>
      <c r="K852" s="523"/>
      <c r="L852" s="523"/>
      <c r="M852" s="524"/>
      <c r="N852" s="524"/>
      <c r="O852" s="524"/>
      <c r="P852" s="524"/>
      <c r="Q852" s="524"/>
      <c r="R852" s="524"/>
      <c r="S852" s="524"/>
      <c r="T852" s="524"/>
      <c r="U852" s="523"/>
      <c r="V852" s="524"/>
      <c r="W852" s="523"/>
      <c r="X852" s="526"/>
      <c r="Y852" s="526"/>
      <c r="Z852" s="526"/>
      <c r="AA852" s="526"/>
      <c r="AB852" s="526"/>
      <c r="AC852" s="526"/>
      <c r="AD852" s="526"/>
      <c r="AE852" s="526"/>
      <c r="AF852" s="526"/>
      <c r="AG852" s="526"/>
      <c r="AH852" s="526"/>
      <c r="AI852" s="526"/>
      <c r="AJ852" s="526"/>
      <c r="AK852" s="526"/>
      <c r="AL852" s="526"/>
      <c r="AM852" s="526"/>
      <c r="AN852" s="526"/>
      <c r="AO852" s="526"/>
      <c r="AP852" s="526"/>
      <c r="AQ852" s="526"/>
      <c r="AR852" s="526"/>
      <c r="AS852" s="526"/>
      <c r="AT852" s="526"/>
      <c r="AU852" s="526"/>
      <c r="AV852" s="526"/>
      <c r="AW852" s="526"/>
      <c r="AX852" s="526"/>
      <c r="AY852" s="526"/>
      <c r="AZ852" s="526"/>
      <c r="BA852" s="526"/>
      <c r="BB852" s="526"/>
      <c r="BC852" s="526"/>
      <c r="BD852" s="526"/>
      <c r="BE852" s="526"/>
      <c r="BF852" s="526"/>
      <c r="BG852" s="526"/>
      <c r="BH852" s="526"/>
      <c r="BI852" s="526"/>
      <c r="BJ852" s="526"/>
      <c r="BK852" s="526"/>
      <c r="BL852" s="526"/>
      <c r="BM852" s="526"/>
      <c r="BN852" s="526"/>
      <c r="BO852" s="526"/>
      <c r="BP852" s="526"/>
      <c r="BQ852" s="526"/>
      <c r="BR852" s="526"/>
      <c r="BS852" s="526"/>
      <c r="BT852" s="526"/>
      <c r="BU852" s="526"/>
    </row>
    <row r="853">
      <c r="A853" s="522"/>
      <c r="B853" s="523"/>
      <c r="C853" s="523"/>
      <c r="D853" s="524"/>
      <c r="E853" s="524"/>
      <c r="F853" s="524"/>
      <c r="G853" s="524"/>
      <c r="H853" s="525"/>
      <c r="I853" s="544"/>
      <c r="J853" s="523"/>
      <c r="K853" s="523"/>
      <c r="L853" s="523"/>
      <c r="M853" s="524"/>
      <c r="N853" s="524"/>
      <c r="O853" s="524"/>
      <c r="P853" s="524"/>
      <c r="Q853" s="524"/>
      <c r="R853" s="524"/>
      <c r="S853" s="524"/>
      <c r="T853" s="524"/>
      <c r="U853" s="523"/>
      <c r="V853" s="524"/>
      <c r="W853" s="523"/>
      <c r="X853" s="526"/>
      <c r="Y853" s="526"/>
      <c r="Z853" s="526"/>
      <c r="AA853" s="526"/>
      <c r="AB853" s="526"/>
      <c r="AC853" s="526"/>
      <c r="AD853" s="526"/>
      <c r="AE853" s="526"/>
      <c r="AF853" s="526"/>
      <c r="AG853" s="526"/>
      <c r="AH853" s="526"/>
      <c r="AI853" s="526"/>
      <c r="AJ853" s="526"/>
      <c r="AK853" s="526"/>
      <c r="AL853" s="526"/>
      <c r="AM853" s="526"/>
      <c r="AN853" s="526"/>
      <c r="AO853" s="526"/>
      <c r="AP853" s="526"/>
      <c r="AQ853" s="526"/>
      <c r="AR853" s="526"/>
      <c r="AS853" s="526"/>
      <c r="AT853" s="526"/>
      <c r="AU853" s="526"/>
      <c r="AV853" s="526"/>
      <c r="AW853" s="526"/>
      <c r="AX853" s="526"/>
      <c r="AY853" s="526"/>
      <c r="AZ853" s="526"/>
      <c r="BA853" s="526"/>
      <c r="BB853" s="526"/>
      <c r="BC853" s="526"/>
      <c r="BD853" s="526"/>
      <c r="BE853" s="526"/>
      <c r="BF853" s="526"/>
      <c r="BG853" s="526"/>
      <c r="BH853" s="526"/>
      <c r="BI853" s="526"/>
      <c r="BJ853" s="526"/>
      <c r="BK853" s="526"/>
      <c r="BL853" s="526"/>
      <c r="BM853" s="526"/>
      <c r="BN853" s="526"/>
      <c r="BO853" s="526"/>
      <c r="BP853" s="526"/>
      <c r="BQ853" s="526"/>
      <c r="BR853" s="526"/>
      <c r="BS853" s="526"/>
      <c r="BT853" s="526"/>
      <c r="BU853" s="526"/>
    </row>
    <row r="854">
      <c r="A854" s="522"/>
      <c r="B854" s="523"/>
      <c r="C854" s="523"/>
      <c r="D854" s="524"/>
      <c r="E854" s="524"/>
      <c r="F854" s="524"/>
      <c r="G854" s="524"/>
      <c r="H854" s="525"/>
      <c r="I854" s="544"/>
      <c r="J854" s="523"/>
      <c r="K854" s="523"/>
      <c r="L854" s="523"/>
      <c r="M854" s="524"/>
      <c r="N854" s="524"/>
      <c r="O854" s="524"/>
      <c r="P854" s="524"/>
      <c r="Q854" s="524"/>
      <c r="R854" s="524"/>
      <c r="S854" s="524"/>
      <c r="T854" s="524"/>
      <c r="U854" s="523"/>
      <c r="V854" s="524"/>
      <c r="W854" s="523"/>
      <c r="X854" s="526"/>
      <c r="Y854" s="526"/>
      <c r="Z854" s="526"/>
      <c r="AA854" s="526"/>
      <c r="AB854" s="526"/>
      <c r="AC854" s="526"/>
      <c r="AD854" s="526"/>
      <c r="AE854" s="526"/>
      <c r="AF854" s="526"/>
      <c r="AG854" s="526"/>
      <c r="AH854" s="526"/>
      <c r="AI854" s="526"/>
      <c r="AJ854" s="526"/>
      <c r="AK854" s="526"/>
      <c r="AL854" s="526"/>
      <c r="AM854" s="526"/>
      <c r="AN854" s="526"/>
      <c r="AO854" s="526"/>
      <c r="AP854" s="526"/>
      <c r="AQ854" s="526"/>
      <c r="AR854" s="526"/>
      <c r="AS854" s="526"/>
      <c r="AT854" s="526"/>
      <c r="AU854" s="526"/>
      <c r="AV854" s="526"/>
      <c r="AW854" s="526"/>
      <c r="AX854" s="526"/>
      <c r="AY854" s="526"/>
      <c r="AZ854" s="526"/>
      <c r="BA854" s="526"/>
      <c r="BB854" s="526"/>
      <c r="BC854" s="526"/>
      <c r="BD854" s="526"/>
      <c r="BE854" s="526"/>
      <c r="BF854" s="526"/>
      <c r="BG854" s="526"/>
      <c r="BH854" s="526"/>
      <c r="BI854" s="526"/>
      <c r="BJ854" s="526"/>
      <c r="BK854" s="526"/>
      <c r="BL854" s="526"/>
      <c r="BM854" s="526"/>
      <c r="BN854" s="526"/>
      <c r="BO854" s="526"/>
      <c r="BP854" s="526"/>
      <c r="BQ854" s="526"/>
      <c r="BR854" s="526"/>
      <c r="BS854" s="526"/>
      <c r="BT854" s="526"/>
      <c r="BU854" s="526"/>
    </row>
    <row r="855">
      <c r="A855" s="522"/>
      <c r="B855" s="523"/>
      <c r="C855" s="523"/>
      <c r="D855" s="524"/>
      <c r="E855" s="524"/>
      <c r="F855" s="524"/>
      <c r="G855" s="524"/>
      <c r="H855" s="525"/>
      <c r="I855" s="544"/>
      <c r="J855" s="523"/>
      <c r="K855" s="523"/>
      <c r="L855" s="523"/>
      <c r="M855" s="524"/>
      <c r="N855" s="524"/>
      <c r="O855" s="524"/>
      <c r="P855" s="524"/>
      <c r="Q855" s="524"/>
      <c r="R855" s="524"/>
      <c r="S855" s="524"/>
      <c r="T855" s="524"/>
      <c r="U855" s="523"/>
      <c r="V855" s="524"/>
      <c r="W855" s="523"/>
      <c r="X855" s="526"/>
      <c r="Y855" s="526"/>
      <c r="Z855" s="526"/>
      <c r="AA855" s="526"/>
      <c r="AB855" s="526"/>
      <c r="AC855" s="526"/>
      <c r="AD855" s="526"/>
      <c r="AE855" s="526"/>
      <c r="AF855" s="526"/>
      <c r="AG855" s="526"/>
      <c r="AH855" s="526"/>
      <c r="AI855" s="526"/>
      <c r="AJ855" s="526"/>
      <c r="AK855" s="526"/>
      <c r="AL855" s="526"/>
      <c r="AM855" s="526"/>
      <c r="AN855" s="526"/>
      <c r="AO855" s="526"/>
      <c r="AP855" s="526"/>
      <c r="AQ855" s="526"/>
      <c r="AR855" s="526"/>
      <c r="AS855" s="526"/>
      <c r="AT855" s="526"/>
      <c r="AU855" s="526"/>
      <c r="AV855" s="526"/>
      <c r="AW855" s="526"/>
      <c r="AX855" s="526"/>
      <c r="AY855" s="526"/>
      <c r="AZ855" s="526"/>
      <c r="BA855" s="526"/>
      <c r="BB855" s="526"/>
      <c r="BC855" s="526"/>
      <c r="BD855" s="526"/>
      <c r="BE855" s="526"/>
      <c r="BF855" s="526"/>
      <c r="BG855" s="526"/>
      <c r="BH855" s="526"/>
      <c r="BI855" s="526"/>
      <c r="BJ855" s="526"/>
      <c r="BK855" s="526"/>
      <c r="BL855" s="526"/>
      <c r="BM855" s="526"/>
      <c r="BN855" s="526"/>
      <c r="BO855" s="526"/>
      <c r="BP855" s="526"/>
      <c r="BQ855" s="526"/>
      <c r="BR855" s="526"/>
      <c r="BS855" s="526"/>
      <c r="BT855" s="526"/>
      <c r="BU855" s="526"/>
    </row>
    <row r="856">
      <c r="A856" s="522"/>
      <c r="B856" s="523"/>
      <c r="C856" s="523"/>
      <c r="D856" s="524"/>
      <c r="E856" s="524"/>
      <c r="F856" s="524"/>
      <c r="G856" s="524"/>
      <c r="H856" s="525"/>
      <c r="I856" s="544"/>
      <c r="J856" s="523"/>
      <c r="K856" s="523"/>
      <c r="L856" s="523"/>
      <c r="M856" s="524"/>
      <c r="N856" s="524"/>
      <c r="O856" s="524"/>
      <c r="P856" s="524"/>
      <c r="Q856" s="524"/>
      <c r="R856" s="524"/>
      <c r="S856" s="524"/>
      <c r="T856" s="524"/>
      <c r="U856" s="523"/>
      <c r="V856" s="524"/>
      <c r="W856" s="523"/>
      <c r="X856" s="526"/>
      <c r="Y856" s="526"/>
      <c r="Z856" s="526"/>
      <c r="AA856" s="526"/>
      <c r="AB856" s="526"/>
      <c r="AC856" s="526"/>
      <c r="AD856" s="526"/>
      <c r="AE856" s="526"/>
      <c r="AF856" s="526"/>
      <c r="AG856" s="526"/>
      <c r="AH856" s="526"/>
      <c r="AI856" s="526"/>
      <c r="AJ856" s="526"/>
      <c r="AK856" s="526"/>
      <c r="AL856" s="526"/>
      <c r="AM856" s="526"/>
      <c r="AN856" s="526"/>
      <c r="AO856" s="526"/>
      <c r="AP856" s="526"/>
      <c r="AQ856" s="526"/>
      <c r="AR856" s="526"/>
      <c r="AS856" s="526"/>
      <c r="AT856" s="526"/>
      <c r="AU856" s="526"/>
      <c r="AV856" s="526"/>
      <c r="AW856" s="526"/>
      <c r="AX856" s="526"/>
      <c r="AY856" s="526"/>
      <c r="AZ856" s="526"/>
      <c r="BA856" s="526"/>
      <c r="BB856" s="526"/>
      <c r="BC856" s="526"/>
      <c r="BD856" s="526"/>
      <c r="BE856" s="526"/>
      <c r="BF856" s="526"/>
      <c r="BG856" s="526"/>
      <c r="BH856" s="526"/>
      <c r="BI856" s="526"/>
      <c r="BJ856" s="526"/>
      <c r="BK856" s="526"/>
      <c r="BL856" s="526"/>
      <c r="BM856" s="526"/>
      <c r="BN856" s="526"/>
      <c r="BO856" s="526"/>
      <c r="BP856" s="526"/>
      <c r="BQ856" s="526"/>
      <c r="BR856" s="526"/>
      <c r="BS856" s="526"/>
      <c r="BT856" s="526"/>
      <c r="BU856" s="526"/>
    </row>
    <row r="857">
      <c r="A857" s="522"/>
      <c r="B857" s="523"/>
      <c r="C857" s="523"/>
      <c r="D857" s="524"/>
      <c r="E857" s="524"/>
      <c r="F857" s="524"/>
      <c r="G857" s="524"/>
      <c r="H857" s="525"/>
      <c r="I857" s="544"/>
      <c r="J857" s="523"/>
      <c r="K857" s="523"/>
      <c r="L857" s="523"/>
      <c r="M857" s="524"/>
      <c r="N857" s="524"/>
      <c r="O857" s="524"/>
      <c r="P857" s="524"/>
      <c r="Q857" s="524"/>
      <c r="R857" s="524"/>
      <c r="S857" s="524"/>
      <c r="T857" s="524"/>
      <c r="U857" s="523"/>
      <c r="V857" s="524"/>
      <c r="W857" s="523"/>
      <c r="X857" s="526"/>
      <c r="Y857" s="526"/>
      <c r="Z857" s="526"/>
      <c r="AA857" s="526"/>
      <c r="AB857" s="526"/>
      <c r="AC857" s="526"/>
      <c r="AD857" s="526"/>
      <c r="AE857" s="526"/>
      <c r="AF857" s="526"/>
      <c r="AG857" s="526"/>
      <c r="AH857" s="526"/>
      <c r="AI857" s="526"/>
      <c r="AJ857" s="526"/>
      <c r="AK857" s="526"/>
      <c r="AL857" s="526"/>
      <c r="AM857" s="526"/>
      <c r="AN857" s="526"/>
      <c r="AO857" s="526"/>
      <c r="AP857" s="526"/>
      <c r="AQ857" s="526"/>
      <c r="AR857" s="526"/>
      <c r="AS857" s="526"/>
      <c r="AT857" s="526"/>
      <c r="AU857" s="526"/>
      <c r="AV857" s="526"/>
      <c r="AW857" s="526"/>
      <c r="AX857" s="526"/>
      <c r="AY857" s="526"/>
      <c r="AZ857" s="526"/>
      <c r="BA857" s="526"/>
      <c r="BB857" s="526"/>
      <c r="BC857" s="526"/>
      <c r="BD857" s="526"/>
      <c r="BE857" s="526"/>
      <c r="BF857" s="526"/>
      <c r="BG857" s="526"/>
      <c r="BH857" s="526"/>
      <c r="BI857" s="526"/>
      <c r="BJ857" s="526"/>
      <c r="BK857" s="526"/>
      <c r="BL857" s="526"/>
      <c r="BM857" s="526"/>
      <c r="BN857" s="526"/>
      <c r="BO857" s="526"/>
      <c r="BP857" s="526"/>
      <c r="BQ857" s="526"/>
      <c r="BR857" s="526"/>
      <c r="BS857" s="526"/>
      <c r="BT857" s="526"/>
      <c r="BU857" s="526"/>
    </row>
    <row r="858">
      <c r="A858" s="522"/>
      <c r="B858" s="523"/>
      <c r="C858" s="523"/>
      <c r="D858" s="524"/>
      <c r="E858" s="524"/>
      <c r="F858" s="524"/>
      <c r="G858" s="524"/>
      <c r="H858" s="525"/>
      <c r="I858" s="544"/>
      <c r="J858" s="523"/>
      <c r="K858" s="523"/>
      <c r="L858" s="523"/>
      <c r="M858" s="524"/>
      <c r="N858" s="524"/>
      <c r="O858" s="524"/>
      <c r="P858" s="524"/>
      <c r="Q858" s="524"/>
      <c r="R858" s="524"/>
      <c r="S858" s="524"/>
      <c r="T858" s="524"/>
      <c r="U858" s="523"/>
      <c r="V858" s="524"/>
      <c r="W858" s="523"/>
      <c r="X858" s="526"/>
      <c r="Y858" s="526"/>
      <c r="Z858" s="526"/>
      <c r="AA858" s="526"/>
      <c r="AB858" s="526"/>
      <c r="AC858" s="526"/>
      <c r="AD858" s="526"/>
      <c r="AE858" s="526"/>
      <c r="AF858" s="526"/>
      <c r="AG858" s="526"/>
      <c r="AH858" s="526"/>
      <c r="AI858" s="526"/>
      <c r="AJ858" s="526"/>
      <c r="AK858" s="526"/>
      <c r="AL858" s="526"/>
      <c r="AM858" s="526"/>
      <c r="AN858" s="526"/>
      <c r="AO858" s="526"/>
      <c r="AP858" s="526"/>
      <c r="AQ858" s="526"/>
      <c r="AR858" s="526"/>
      <c r="AS858" s="526"/>
      <c r="AT858" s="526"/>
      <c r="AU858" s="526"/>
      <c r="AV858" s="526"/>
      <c r="AW858" s="526"/>
      <c r="AX858" s="526"/>
      <c r="AY858" s="526"/>
      <c r="AZ858" s="526"/>
      <c r="BA858" s="526"/>
      <c r="BB858" s="526"/>
      <c r="BC858" s="526"/>
      <c r="BD858" s="526"/>
      <c r="BE858" s="526"/>
      <c r="BF858" s="526"/>
      <c r="BG858" s="526"/>
      <c r="BH858" s="526"/>
      <c r="BI858" s="526"/>
      <c r="BJ858" s="526"/>
      <c r="BK858" s="526"/>
      <c r="BL858" s="526"/>
      <c r="BM858" s="526"/>
      <c r="BN858" s="526"/>
      <c r="BO858" s="526"/>
      <c r="BP858" s="526"/>
      <c r="BQ858" s="526"/>
      <c r="BR858" s="526"/>
      <c r="BS858" s="526"/>
      <c r="BT858" s="526"/>
      <c r="BU858" s="526"/>
    </row>
    <row r="859">
      <c r="A859" s="522"/>
      <c r="B859" s="523"/>
      <c r="C859" s="523"/>
      <c r="D859" s="524"/>
      <c r="E859" s="524"/>
      <c r="F859" s="524"/>
      <c r="G859" s="524"/>
      <c r="H859" s="525"/>
      <c r="I859" s="544"/>
      <c r="J859" s="523"/>
      <c r="K859" s="523"/>
      <c r="L859" s="523"/>
      <c r="M859" s="524"/>
      <c r="N859" s="524"/>
      <c r="O859" s="524"/>
      <c r="P859" s="524"/>
      <c r="Q859" s="524"/>
      <c r="R859" s="524"/>
      <c r="S859" s="524"/>
      <c r="T859" s="524"/>
      <c r="U859" s="523"/>
      <c r="V859" s="524"/>
      <c r="W859" s="523"/>
      <c r="X859" s="526"/>
      <c r="Y859" s="526"/>
      <c r="Z859" s="526"/>
      <c r="AA859" s="526"/>
      <c r="AB859" s="526"/>
      <c r="AC859" s="526"/>
      <c r="AD859" s="526"/>
      <c r="AE859" s="526"/>
      <c r="AF859" s="526"/>
      <c r="AG859" s="526"/>
      <c r="AH859" s="526"/>
      <c r="AI859" s="526"/>
      <c r="AJ859" s="526"/>
      <c r="AK859" s="526"/>
      <c r="AL859" s="526"/>
      <c r="AM859" s="526"/>
      <c r="AN859" s="526"/>
      <c r="AO859" s="526"/>
      <c r="AP859" s="526"/>
      <c r="AQ859" s="526"/>
      <c r="AR859" s="526"/>
      <c r="AS859" s="526"/>
      <c r="AT859" s="526"/>
      <c r="AU859" s="526"/>
      <c r="AV859" s="526"/>
      <c r="AW859" s="526"/>
      <c r="AX859" s="526"/>
      <c r="AY859" s="526"/>
      <c r="AZ859" s="526"/>
      <c r="BA859" s="526"/>
      <c r="BB859" s="526"/>
      <c r="BC859" s="526"/>
      <c r="BD859" s="526"/>
      <c r="BE859" s="526"/>
      <c r="BF859" s="526"/>
      <c r="BG859" s="526"/>
      <c r="BH859" s="526"/>
      <c r="BI859" s="526"/>
      <c r="BJ859" s="526"/>
      <c r="BK859" s="526"/>
      <c r="BL859" s="526"/>
      <c r="BM859" s="526"/>
      <c r="BN859" s="526"/>
      <c r="BO859" s="526"/>
      <c r="BP859" s="526"/>
      <c r="BQ859" s="526"/>
      <c r="BR859" s="526"/>
      <c r="BS859" s="526"/>
      <c r="BT859" s="526"/>
      <c r="BU859" s="526"/>
    </row>
    <row r="860">
      <c r="A860" s="522"/>
      <c r="B860" s="523"/>
      <c r="C860" s="523"/>
      <c r="D860" s="524"/>
      <c r="E860" s="524"/>
      <c r="F860" s="524"/>
      <c r="G860" s="524"/>
      <c r="H860" s="525"/>
      <c r="I860" s="544"/>
      <c r="J860" s="523"/>
      <c r="K860" s="523"/>
      <c r="L860" s="523"/>
      <c r="M860" s="524"/>
      <c r="N860" s="524"/>
      <c r="O860" s="524"/>
      <c r="P860" s="524"/>
      <c r="Q860" s="524"/>
      <c r="R860" s="524"/>
      <c r="S860" s="524"/>
      <c r="T860" s="524"/>
      <c r="U860" s="523"/>
      <c r="V860" s="524"/>
      <c r="W860" s="523"/>
      <c r="X860" s="526"/>
      <c r="Y860" s="526"/>
      <c r="Z860" s="526"/>
      <c r="AA860" s="526"/>
      <c r="AB860" s="526"/>
      <c r="AC860" s="526"/>
      <c r="AD860" s="526"/>
      <c r="AE860" s="526"/>
      <c r="AF860" s="526"/>
      <c r="AG860" s="526"/>
      <c r="AH860" s="526"/>
      <c r="AI860" s="526"/>
      <c r="AJ860" s="526"/>
      <c r="AK860" s="526"/>
      <c r="AL860" s="526"/>
      <c r="AM860" s="526"/>
      <c r="AN860" s="526"/>
      <c r="AO860" s="526"/>
      <c r="AP860" s="526"/>
      <c r="AQ860" s="526"/>
      <c r="AR860" s="526"/>
      <c r="AS860" s="526"/>
      <c r="AT860" s="526"/>
      <c r="AU860" s="526"/>
      <c r="AV860" s="526"/>
      <c r="AW860" s="526"/>
      <c r="AX860" s="526"/>
      <c r="AY860" s="526"/>
      <c r="AZ860" s="526"/>
      <c r="BA860" s="526"/>
      <c r="BB860" s="526"/>
      <c r="BC860" s="526"/>
      <c r="BD860" s="526"/>
      <c r="BE860" s="526"/>
      <c r="BF860" s="526"/>
      <c r="BG860" s="526"/>
      <c r="BH860" s="526"/>
      <c r="BI860" s="526"/>
      <c r="BJ860" s="526"/>
      <c r="BK860" s="526"/>
      <c r="BL860" s="526"/>
      <c r="BM860" s="526"/>
      <c r="BN860" s="526"/>
      <c r="BO860" s="526"/>
      <c r="BP860" s="526"/>
      <c r="BQ860" s="526"/>
      <c r="BR860" s="526"/>
      <c r="BS860" s="526"/>
      <c r="BT860" s="526"/>
      <c r="BU860" s="526"/>
    </row>
    <row r="861">
      <c r="A861" s="522"/>
      <c r="B861" s="523"/>
      <c r="C861" s="523"/>
      <c r="D861" s="524"/>
      <c r="E861" s="524"/>
      <c r="F861" s="524"/>
      <c r="G861" s="524"/>
      <c r="H861" s="525"/>
      <c r="I861" s="544"/>
      <c r="J861" s="523"/>
      <c r="K861" s="523"/>
      <c r="L861" s="523"/>
      <c r="M861" s="524"/>
      <c r="N861" s="524"/>
      <c r="O861" s="524"/>
      <c r="P861" s="524"/>
      <c r="Q861" s="524"/>
      <c r="R861" s="524"/>
      <c r="S861" s="524"/>
      <c r="T861" s="524"/>
      <c r="U861" s="523"/>
      <c r="V861" s="524"/>
      <c r="W861" s="523"/>
      <c r="X861" s="526"/>
      <c r="Y861" s="526"/>
      <c r="Z861" s="526"/>
      <c r="AA861" s="526"/>
      <c r="AB861" s="526"/>
      <c r="AC861" s="526"/>
      <c r="AD861" s="526"/>
      <c r="AE861" s="526"/>
      <c r="AF861" s="526"/>
      <c r="AG861" s="526"/>
      <c r="AH861" s="526"/>
      <c r="AI861" s="526"/>
      <c r="AJ861" s="526"/>
      <c r="AK861" s="526"/>
      <c r="AL861" s="526"/>
      <c r="AM861" s="526"/>
      <c r="AN861" s="526"/>
      <c r="AO861" s="526"/>
      <c r="AP861" s="526"/>
      <c r="AQ861" s="526"/>
      <c r="AR861" s="526"/>
      <c r="AS861" s="526"/>
      <c r="AT861" s="526"/>
      <c r="AU861" s="526"/>
      <c r="AV861" s="526"/>
      <c r="AW861" s="526"/>
      <c r="AX861" s="526"/>
      <c r="AY861" s="526"/>
      <c r="AZ861" s="526"/>
      <c r="BA861" s="526"/>
      <c r="BB861" s="526"/>
      <c r="BC861" s="526"/>
      <c r="BD861" s="526"/>
      <c r="BE861" s="526"/>
      <c r="BF861" s="526"/>
      <c r="BG861" s="526"/>
      <c r="BH861" s="526"/>
      <c r="BI861" s="526"/>
      <c r="BJ861" s="526"/>
      <c r="BK861" s="526"/>
      <c r="BL861" s="526"/>
      <c r="BM861" s="526"/>
      <c r="BN861" s="526"/>
      <c r="BO861" s="526"/>
      <c r="BP861" s="526"/>
      <c r="BQ861" s="526"/>
      <c r="BR861" s="526"/>
      <c r="BS861" s="526"/>
      <c r="BT861" s="526"/>
      <c r="BU861" s="526"/>
    </row>
    <row r="862">
      <c r="A862" s="522"/>
      <c r="B862" s="523"/>
      <c r="C862" s="523"/>
      <c r="D862" s="524"/>
      <c r="E862" s="524"/>
      <c r="F862" s="524"/>
      <c r="G862" s="524"/>
      <c r="H862" s="525"/>
      <c r="I862" s="544"/>
      <c r="J862" s="523"/>
      <c r="K862" s="523"/>
      <c r="L862" s="523"/>
      <c r="M862" s="524"/>
      <c r="N862" s="524"/>
      <c r="O862" s="524"/>
      <c r="P862" s="524"/>
      <c r="Q862" s="524"/>
      <c r="R862" s="524"/>
      <c r="S862" s="524"/>
      <c r="T862" s="524"/>
      <c r="U862" s="523"/>
      <c r="V862" s="524"/>
      <c r="W862" s="523"/>
      <c r="X862" s="526"/>
      <c r="Y862" s="526"/>
      <c r="Z862" s="526"/>
      <c r="AA862" s="526"/>
      <c r="AB862" s="526"/>
      <c r="AC862" s="526"/>
      <c r="AD862" s="526"/>
      <c r="AE862" s="526"/>
      <c r="AF862" s="526"/>
      <c r="AG862" s="526"/>
      <c r="AH862" s="526"/>
      <c r="AI862" s="526"/>
      <c r="AJ862" s="526"/>
      <c r="AK862" s="526"/>
      <c r="AL862" s="526"/>
      <c r="AM862" s="526"/>
      <c r="AN862" s="526"/>
      <c r="AO862" s="526"/>
      <c r="AP862" s="526"/>
      <c r="AQ862" s="526"/>
      <c r="AR862" s="526"/>
      <c r="AS862" s="526"/>
      <c r="AT862" s="526"/>
      <c r="AU862" s="526"/>
      <c r="AV862" s="526"/>
      <c r="AW862" s="526"/>
      <c r="AX862" s="526"/>
      <c r="AY862" s="526"/>
      <c r="AZ862" s="526"/>
      <c r="BA862" s="526"/>
      <c r="BB862" s="526"/>
      <c r="BC862" s="526"/>
      <c r="BD862" s="526"/>
      <c r="BE862" s="526"/>
      <c r="BF862" s="526"/>
      <c r="BG862" s="526"/>
      <c r="BH862" s="526"/>
      <c r="BI862" s="526"/>
      <c r="BJ862" s="526"/>
      <c r="BK862" s="526"/>
      <c r="BL862" s="526"/>
      <c r="BM862" s="526"/>
      <c r="BN862" s="526"/>
      <c r="BO862" s="526"/>
      <c r="BP862" s="526"/>
      <c r="BQ862" s="526"/>
      <c r="BR862" s="526"/>
      <c r="BS862" s="526"/>
      <c r="BT862" s="526"/>
      <c r="BU862" s="526"/>
    </row>
    <row r="863">
      <c r="A863" s="522"/>
      <c r="B863" s="523"/>
      <c r="C863" s="523"/>
      <c r="D863" s="524"/>
      <c r="E863" s="524"/>
      <c r="F863" s="524"/>
      <c r="G863" s="524"/>
      <c r="H863" s="525"/>
      <c r="I863" s="544"/>
      <c r="J863" s="523"/>
      <c r="K863" s="523"/>
      <c r="L863" s="523"/>
      <c r="M863" s="524"/>
      <c r="N863" s="524"/>
      <c r="O863" s="524"/>
      <c r="P863" s="524"/>
      <c r="Q863" s="524"/>
      <c r="R863" s="524"/>
      <c r="S863" s="524"/>
      <c r="T863" s="524"/>
      <c r="U863" s="523"/>
      <c r="V863" s="524"/>
      <c r="W863" s="523"/>
      <c r="X863" s="526"/>
      <c r="Y863" s="526"/>
      <c r="Z863" s="526"/>
      <c r="AA863" s="526"/>
      <c r="AB863" s="526"/>
      <c r="AC863" s="526"/>
      <c r="AD863" s="526"/>
      <c r="AE863" s="526"/>
      <c r="AF863" s="526"/>
      <c r="AG863" s="526"/>
      <c r="AH863" s="526"/>
      <c r="AI863" s="526"/>
      <c r="AJ863" s="526"/>
      <c r="AK863" s="526"/>
      <c r="AL863" s="526"/>
      <c r="AM863" s="526"/>
      <c r="AN863" s="526"/>
      <c r="AO863" s="526"/>
      <c r="AP863" s="526"/>
      <c r="AQ863" s="526"/>
      <c r="AR863" s="526"/>
      <c r="AS863" s="526"/>
      <c r="AT863" s="526"/>
      <c r="AU863" s="526"/>
      <c r="AV863" s="526"/>
      <c r="AW863" s="526"/>
      <c r="AX863" s="526"/>
      <c r="AY863" s="526"/>
      <c r="AZ863" s="526"/>
      <c r="BA863" s="526"/>
      <c r="BB863" s="526"/>
      <c r="BC863" s="526"/>
      <c r="BD863" s="526"/>
      <c r="BE863" s="526"/>
      <c r="BF863" s="526"/>
      <c r="BG863" s="526"/>
      <c r="BH863" s="526"/>
      <c r="BI863" s="526"/>
      <c r="BJ863" s="526"/>
      <c r="BK863" s="526"/>
      <c r="BL863" s="526"/>
      <c r="BM863" s="526"/>
      <c r="BN863" s="526"/>
      <c r="BO863" s="526"/>
      <c r="BP863" s="526"/>
      <c r="BQ863" s="526"/>
      <c r="BR863" s="526"/>
      <c r="BS863" s="526"/>
      <c r="BT863" s="526"/>
      <c r="BU863" s="526"/>
    </row>
    <row r="864">
      <c r="A864" s="522"/>
      <c r="B864" s="523"/>
      <c r="C864" s="523"/>
      <c r="D864" s="524"/>
      <c r="E864" s="524"/>
      <c r="F864" s="524"/>
      <c r="G864" s="524"/>
      <c r="H864" s="525"/>
      <c r="I864" s="544"/>
      <c r="J864" s="523"/>
      <c r="K864" s="523"/>
      <c r="L864" s="523"/>
      <c r="M864" s="524"/>
      <c r="N864" s="524"/>
      <c r="O864" s="524"/>
      <c r="P864" s="524"/>
      <c r="Q864" s="524"/>
      <c r="R864" s="524"/>
      <c r="S864" s="524"/>
      <c r="T864" s="524"/>
      <c r="U864" s="523"/>
      <c r="V864" s="524"/>
      <c r="W864" s="523"/>
      <c r="X864" s="526"/>
      <c r="Y864" s="526"/>
      <c r="Z864" s="526"/>
      <c r="AA864" s="526"/>
      <c r="AB864" s="526"/>
      <c r="AC864" s="526"/>
      <c r="AD864" s="526"/>
      <c r="AE864" s="526"/>
      <c r="AF864" s="526"/>
      <c r="AG864" s="526"/>
      <c r="AH864" s="526"/>
      <c r="AI864" s="526"/>
      <c r="AJ864" s="526"/>
      <c r="AK864" s="526"/>
      <c r="AL864" s="526"/>
      <c r="AM864" s="526"/>
      <c r="AN864" s="526"/>
      <c r="AO864" s="526"/>
      <c r="AP864" s="526"/>
      <c r="AQ864" s="526"/>
      <c r="AR864" s="526"/>
      <c r="AS864" s="526"/>
      <c r="AT864" s="526"/>
      <c r="AU864" s="526"/>
      <c r="AV864" s="526"/>
      <c r="AW864" s="526"/>
      <c r="AX864" s="526"/>
      <c r="AY864" s="526"/>
      <c r="AZ864" s="526"/>
      <c r="BA864" s="526"/>
      <c r="BB864" s="526"/>
      <c r="BC864" s="526"/>
      <c r="BD864" s="526"/>
      <c r="BE864" s="526"/>
      <c r="BF864" s="526"/>
      <c r="BG864" s="526"/>
      <c r="BH864" s="526"/>
      <c r="BI864" s="526"/>
      <c r="BJ864" s="526"/>
      <c r="BK864" s="526"/>
      <c r="BL864" s="526"/>
      <c r="BM864" s="526"/>
      <c r="BN864" s="526"/>
      <c r="BO864" s="526"/>
      <c r="BP864" s="526"/>
      <c r="BQ864" s="526"/>
      <c r="BR864" s="526"/>
      <c r="BS864" s="526"/>
      <c r="BT864" s="526"/>
      <c r="BU864" s="526"/>
    </row>
    <row r="865">
      <c r="A865" s="522"/>
      <c r="B865" s="523"/>
      <c r="C865" s="523"/>
      <c r="D865" s="524"/>
      <c r="E865" s="524"/>
      <c r="F865" s="524"/>
      <c r="G865" s="524"/>
      <c r="H865" s="525"/>
      <c r="I865" s="544"/>
      <c r="J865" s="523"/>
      <c r="K865" s="523"/>
      <c r="L865" s="523"/>
      <c r="M865" s="524"/>
      <c r="N865" s="524"/>
      <c r="O865" s="524"/>
      <c r="P865" s="524"/>
      <c r="Q865" s="524"/>
      <c r="R865" s="524"/>
      <c r="S865" s="524"/>
      <c r="T865" s="524"/>
      <c r="U865" s="523"/>
      <c r="V865" s="524"/>
      <c r="W865" s="523"/>
      <c r="X865" s="526"/>
      <c r="Y865" s="526"/>
      <c r="Z865" s="526"/>
      <c r="AA865" s="526"/>
      <c r="AB865" s="526"/>
      <c r="AC865" s="526"/>
      <c r="AD865" s="526"/>
      <c r="AE865" s="526"/>
      <c r="AF865" s="526"/>
      <c r="AG865" s="526"/>
      <c r="AH865" s="526"/>
      <c r="AI865" s="526"/>
      <c r="AJ865" s="526"/>
      <c r="AK865" s="526"/>
      <c r="AL865" s="526"/>
      <c r="AM865" s="526"/>
      <c r="AN865" s="526"/>
      <c r="AO865" s="526"/>
      <c r="AP865" s="526"/>
      <c r="AQ865" s="526"/>
      <c r="AR865" s="526"/>
      <c r="AS865" s="526"/>
      <c r="AT865" s="526"/>
      <c r="AU865" s="526"/>
      <c r="AV865" s="526"/>
      <c r="AW865" s="526"/>
      <c r="AX865" s="526"/>
      <c r="AY865" s="526"/>
      <c r="AZ865" s="526"/>
      <c r="BA865" s="526"/>
      <c r="BB865" s="526"/>
      <c r="BC865" s="526"/>
      <c r="BD865" s="526"/>
      <c r="BE865" s="526"/>
      <c r="BF865" s="526"/>
      <c r="BG865" s="526"/>
      <c r="BH865" s="526"/>
      <c r="BI865" s="526"/>
      <c r="BJ865" s="526"/>
      <c r="BK865" s="526"/>
      <c r="BL865" s="526"/>
      <c r="BM865" s="526"/>
      <c r="BN865" s="526"/>
      <c r="BO865" s="526"/>
      <c r="BP865" s="526"/>
      <c r="BQ865" s="526"/>
      <c r="BR865" s="526"/>
      <c r="BS865" s="526"/>
      <c r="BT865" s="526"/>
      <c r="BU865" s="526"/>
    </row>
    <row r="866">
      <c r="A866" s="522"/>
      <c r="B866" s="523"/>
      <c r="C866" s="523"/>
      <c r="D866" s="524"/>
      <c r="E866" s="524"/>
      <c r="F866" s="524"/>
      <c r="G866" s="524"/>
      <c r="H866" s="525"/>
      <c r="I866" s="544"/>
      <c r="J866" s="523"/>
      <c r="K866" s="523"/>
      <c r="L866" s="523"/>
      <c r="M866" s="524"/>
      <c r="N866" s="524"/>
      <c r="O866" s="524"/>
      <c r="P866" s="524"/>
      <c r="Q866" s="524"/>
      <c r="R866" s="524"/>
      <c r="S866" s="524"/>
      <c r="T866" s="524"/>
      <c r="U866" s="523"/>
      <c r="V866" s="524"/>
      <c r="W866" s="523"/>
      <c r="X866" s="526"/>
      <c r="Y866" s="526"/>
      <c r="Z866" s="526"/>
      <c r="AA866" s="526"/>
      <c r="AB866" s="526"/>
      <c r="AC866" s="526"/>
      <c r="AD866" s="526"/>
      <c r="AE866" s="526"/>
      <c r="AF866" s="526"/>
      <c r="AG866" s="526"/>
      <c r="AH866" s="526"/>
      <c r="AI866" s="526"/>
      <c r="AJ866" s="526"/>
      <c r="AK866" s="526"/>
      <c r="AL866" s="526"/>
      <c r="AM866" s="526"/>
      <c r="AN866" s="526"/>
      <c r="AO866" s="526"/>
      <c r="AP866" s="526"/>
      <c r="AQ866" s="526"/>
      <c r="AR866" s="526"/>
      <c r="AS866" s="526"/>
      <c r="AT866" s="526"/>
      <c r="AU866" s="526"/>
      <c r="AV866" s="526"/>
      <c r="AW866" s="526"/>
      <c r="AX866" s="526"/>
      <c r="AY866" s="526"/>
      <c r="AZ866" s="526"/>
      <c r="BA866" s="526"/>
      <c r="BB866" s="526"/>
      <c r="BC866" s="526"/>
      <c r="BD866" s="526"/>
      <c r="BE866" s="526"/>
      <c r="BF866" s="526"/>
      <c r="BG866" s="526"/>
      <c r="BH866" s="526"/>
      <c r="BI866" s="526"/>
      <c r="BJ866" s="526"/>
      <c r="BK866" s="526"/>
      <c r="BL866" s="526"/>
      <c r="BM866" s="526"/>
      <c r="BN866" s="526"/>
      <c r="BO866" s="526"/>
      <c r="BP866" s="526"/>
      <c r="BQ866" s="526"/>
      <c r="BR866" s="526"/>
      <c r="BS866" s="526"/>
      <c r="BT866" s="526"/>
      <c r="BU866" s="526"/>
    </row>
    <row r="867">
      <c r="A867" s="522"/>
      <c r="B867" s="523"/>
      <c r="C867" s="523"/>
      <c r="D867" s="524"/>
      <c r="E867" s="524"/>
      <c r="F867" s="524"/>
      <c r="G867" s="524"/>
      <c r="H867" s="525"/>
      <c r="I867" s="544"/>
      <c r="J867" s="523"/>
      <c r="K867" s="523"/>
      <c r="L867" s="523"/>
      <c r="M867" s="524"/>
      <c r="N867" s="524"/>
      <c r="O867" s="524"/>
      <c r="P867" s="524"/>
      <c r="Q867" s="524"/>
      <c r="R867" s="524"/>
      <c r="S867" s="524"/>
      <c r="T867" s="524"/>
      <c r="U867" s="523"/>
      <c r="V867" s="524"/>
      <c r="W867" s="523"/>
      <c r="X867" s="526"/>
      <c r="Y867" s="526"/>
      <c r="Z867" s="526"/>
      <c r="AA867" s="526"/>
      <c r="AB867" s="526"/>
      <c r="AC867" s="526"/>
      <c r="AD867" s="526"/>
      <c r="AE867" s="526"/>
      <c r="AF867" s="526"/>
      <c r="AG867" s="526"/>
      <c r="AH867" s="526"/>
      <c r="AI867" s="526"/>
      <c r="AJ867" s="526"/>
      <c r="AK867" s="526"/>
      <c r="AL867" s="526"/>
      <c r="AM867" s="526"/>
      <c r="AN867" s="526"/>
      <c r="AO867" s="526"/>
      <c r="AP867" s="526"/>
      <c r="AQ867" s="526"/>
      <c r="AR867" s="526"/>
      <c r="AS867" s="526"/>
      <c r="AT867" s="526"/>
      <c r="AU867" s="526"/>
      <c r="AV867" s="526"/>
      <c r="AW867" s="526"/>
      <c r="AX867" s="526"/>
      <c r="AY867" s="526"/>
      <c r="AZ867" s="526"/>
      <c r="BA867" s="526"/>
      <c r="BB867" s="526"/>
      <c r="BC867" s="526"/>
      <c r="BD867" s="526"/>
      <c r="BE867" s="526"/>
      <c r="BF867" s="526"/>
      <c r="BG867" s="526"/>
      <c r="BH867" s="526"/>
      <c r="BI867" s="526"/>
      <c r="BJ867" s="526"/>
      <c r="BK867" s="526"/>
      <c r="BL867" s="526"/>
      <c r="BM867" s="526"/>
      <c r="BN867" s="526"/>
      <c r="BO867" s="526"/>
      <c r="BP867" s="526"/>
      <c r="BQ867" s="526"/>
      <c r="BR867" s="526"/>
      <c r="BS867" s="526"/>
      <c r="BT867" s="526"/>
      <c r="BU867" s="526"/>
    </row>
    <row r="868">
      <c r="A868" s="522"/>
      <c r="B868" s="523"/>
      <c r="C868" s="523"/>
      <c r="D868" s="524"/>
      <c r="E868" s="524"/>
      <c r="F868" s="524"/>
      <c r="G868" s="524"/>
      <c r="H868" s="525"/>
      <c r="I868" s="544"/>
      <c r="J868" s="523"/>
      <c r="K868" s="523"/>
      <c r="L868" s="523"/>
      <c r="M868" s="524"/>
      <c r="N868" s="524"/>
      <c r="O868" s="524"/>
      <c r="P868" s="524"/>
      <c r="Q868" s="524"/>
      <c r="R868" s="524"/>
      <c r="S868" s="524"/>
      <c r="T868" s="524"/>
      <c r="U868" s="523"/>
      <c r="V868" s="524"/>
      <c r="W868" s="523"/>
      <c r="X868" s="526"/>
      <c r="Y868" s="526"/>
      <c r="Z868" s="526"/>
      <c r="AA868" s="526"/>
      <c r="AB868" s="526"/>
      <c r="AC868" s="526"/>
      <c r="AD868" s="526"/>
      <c r="AE868" s="526"/>
      <c r="AF868" s="526"/>
      <c r="AG868" s="526"/>
      <c r="AH868" s="526"/>
      <c r="AI868" s="526"/>
      <c r="AJ868" s="526"/>
      <c r="AK868" s="526"/>
      <c r="AL868" s="526"/>
      <c r="AM868" s="526"/>
      <c r="AN868" s="526"/>
      <c r="AO868" s="526"/>
      <c r="AP868" s="526"/>
      <c r="AQ868" s="526"/>
      <c r="AR868" s="526"/>
      <c r="AS868" s="526"/>
      <c r="AT868" s="526"/>
      <c r="AU868" s="526"/>
      <c r="AV868" s="526"/>
      <c r="AW868" s="526"/>
      <c r="AX868" s="526"/>
      <c r="AY868" s="526"/>
      <c r="AZ868" s="526"/>
      <c r="BA868" s="526"/>
      <c r="BB868" s="526"/>
      <c r="BC868" s="526"/>
      <c r="BD868" s="526"/>
      <c r="BE868" s="526"/>
      <c r="BF868" s="526"/>
      <c r="BG868" s="526"/>
      <c r="BH868" s="526"/>
      <c r="BI868" s="526"/>
      <c r="BJ868" s="526"/>
      <c r="BK868" s="526"/>
      <c r="BL868" s="526"/>
      <c r="BM868" s="526"/>
      <c r="BN868" s="526"/>
      <c r="BO868" s="526"/>
      <c r="BP868" s="526"/>
      <c r="BQ868" s="526"/>
      <c r="BR868" s="526"/>
      <c r="BS868" s="526"/>
      <c r="BT868" s="526"/>
      <c r="BU868" s="526"/>
    </row>
    <row r="869">
      <c r="A869" s="522"/>
      <c r="B869" s="523"/>
      <c r="C869" s="523"/>
      <c r="D869" s="524"/>
      <c r="E869" s="524"/>
      <c r="F869" s="524"/>
      <c r="G869" s="524"/>
      <c r="H869" s="525"/>
      <c r="I869" s="544"/>
      <c r="J869" s="523"/>
      <c r="K869" s="523"/>
      <c r="L869" s="523"/>
      <c r="M869" s="524"/>
      <c r="N869" s="524"/>
      <c r="O869" s="524"/>
      <c r="P869" s="524"/>
      <c r="Q869" s="524"/>
      <c r="R869" s="524"/>
      <c r="S869" s="524"/>
      <c r="T869" s="524"/>
      <c r="U869" s="523"/>
      <c r="V869" s="524"/>
      <c r="W869" s="523"/>
      <c r="X869" s="526"/>
      <c r="Y869" s="526"/>
      <c r="Z869" s="526"/>
      <c r="AA869" s="526"/>
      <c r="AB869" s="526"/>
      <c r="AC869" s="526"/>
      <c r="AD869" s="526"/>
      <c r="AE869" s="526"/>
      <c r="AF869" s="526"/>
      <c r="AG869" s="526"/>
      <c r="AH869" s="526"/>
      <c r="AI869" s="526"/>
      <c r="AJ869" s="526"/>
      <c r="AK869" s="526"/>
      <c r="AL869" s="526"/>
      <c r="AM869" s="526"/>
      <c r="AN869" s="526"/>
      <c r="AO869" s="526"/>
      <c r="AP869" s="526"/>
      <c r="AQ869" s="526"/>
      <c r="AR869" s="526"/>
      <c r="AS869" s="526"/>
      <c r="AT869" s="526"/>
      <c r="AU869" s="526"/>
      <c r="AV869" s="526"/>
      <c r="AW869" s="526"/>
      <c r="AX869" s="526"/>
      <c r="AY869" s="526"/>
      <c r="AZ869" s="526"/>
      <c r="BA869" s="526"/>
      <c r="BB869" s="526"/>
      <c r="BC869" s="526"/>
      <c r="BD869" s="526"/>
      <c r="BE869" s="526"/>
      <c r="BF869" s="526"/>
      <c r="BG869" s="526"/>
      <c r="BH869" s="526"/>
      <c r="BI869" s="526"/>
      <c r="BJ869" s="526"/>
      <c r="BK869" s="526"/>
      <c r="BL869" s="526"/>
      <c r="BM869" s="526"/>
      <c r="BN869" s="526"/>
      <c r="BO869" s="526"/>
      <c r="BP869" s="526"/>
      <c r="BQ869" s="526"/>
      <c r="BR869" s="526"/>
      <c r="BS869" s="526"/>
      <c r="BT869" s="526"/>
      <c r="BU869" s="526"/>
    </row>
    <row r="870">
      <c r="A870" s="522"/>
      <c r="B870" s="523"/>
      <c r="C870" s="523"/>
      <c r="D870" s="524"/>
      <c r="E870" s="524"/>
      <c r="F870" s="524"/>
      <c r="G870" s="524"/>
      <c r="H870" s="525"/>
      <c r="I870" s="544"/>
      <c r="J870" s="523"/>
      <c r="K870" s="523"/>
      <c r="L870" s="523"/>
      <c r="M870" s="524"/>
      <c r="N870" s="524"/>
      <c r="O870" s="524"/>
      <c r="P870" s="524"/>
      <c r="Q870" s="524"/>
      <c r="R870" s="524"/>
      <c r="S870" s="524"/>
      <c r="T870" s="524"/>
      <c r="U870" s="523"/>
      <c r="V870" s="524"/>
      <c r="W870" s="523"/>
      <c r="X870" s="526"/>
      <c r="Y870" s="526"/>
      <c r="Z870" s="526"/>
      <c r="AA870" s="526"/>
      <c r="AB870" s="526"/>
      <c r="AC870" s="526"/>
      <c r="AD870" s="526"/>
      <c r="AE870" s="526"/>
      <c r="AF870" s="526"/>
      <c r="AG870" s="526"/>
      <c r="AH870" s="526"/>
      <c r="AI870" s="526"/>
      <c r="AJ870" s="526"/>
      <c r="AK870" s="526"/>
      <c r="AL870" s="526"/>
      <c r="AM870" s="526"/>
      <c r="AN870" s="526"/>
      <c r="AO870" s="526"/>
      <c r="AP870" s="526"/>
      <c r="AQ870" s="526"/>
      <c r="AR870" s="526"/>
      <c r="AS870" s="526"/>
      <c r="AT870" s="526"/>
      <c r="AU870" s="526"/>
      <c r="AV870" s="526"/>
      <c r="AW870" s="526"/>
      <c r="AX870" s="526"/>
      <c r="AY870" s="526"/>
      <c r="AZ870" s="526"/>
      <c r="BA870" s="526"/>
      <c r="BB870" s="526"/>
      <c r="BC870" s="526"/>
      <c r="BD870" s="526"/>
      <c r="BE870" s="526"/>
      <c r="BF870" s="526"/>
      <c r="BG870" s="526"/>
      <c r="BH870" s="526"/>
      <c r="BI870" s="526"/>
      <c r="BJ870" s="526"/>
      <c r="BK870" s="526"/>
      <c r="BL870" s="526"/>
      <c r="BM870" s="526"/>
      <c r="BN870" s="526"/>
      <c r="BO870" s="526"/>
      <c r="BP870" s="526"/>
      <c r="BQ870" s="526"/>
      <c r="BR870" s="526"/>
      <c r="BS870" s="526"/>
      <c r="BT870" s="526"/>
      <c r="BU870" s="526"/>
    </row>
    <row r="871">
      <c r="A871" s="522"/>
      <c r="B871" s="523"/>
      <c r="C871" s="523"/>
      <c r="D871" s="524"/>
      <c r="E871" s="524"/>
      <c r="F871" s="524"/>
      <c r="G871" s="524"/>
      <c r="H871" s="525"/>
      <c r="I871" s="544"/>
      <c r="J871" s="523"/>
      <c r="K871" s="523"/>
      <c r="L871" s="523"/>
      <c r="M871" s="524"/>
      <c r="N871" s="524"/>
      <c r="O871" s="524"/>
      <c r="P871" s="524"/>
      <c r="Q871" s="524"/>
      <c r="R871" s="524"/>
      <c r="S871" s="524"/>
      <c r="T871" s="524"/>
      <c r="U871" s="523"/>
      <c r="V871" s="524"/>
      <c r="W871" s="523"/>
      <c r="X871" s="526"/>
      <c r="Y871" s="526"/>
      <c r="Z871" s="526"/>
      <c r="AA871" s="526"/>
      <c r="AB871" s="526"/>
      <c r="AC871" s="526"/>
      <c r="AD871" s="526"/>
      <c r="AE871" s="526"/>
      <c r="AF871" s="526"/>
      <c r="AG871" s="526"/>
      <c r="AH871" s="526"/>
      <c r="AI871" s="526"/>
      <c r="AJ871" s="526"/>
      <c r="AK871" s="526"/>
      <c r="AL871" s="526"/>
      <c r="AM871" s="526"/>
      <c r="AN871" s="526"/>
      <c r="AO871" s="526"/>
      <c r="AP871" s="526"/>
      <c r="AQ871" s="526"/>
      <c r="AR871" s="526"/>
      <c r="AS871" s="526"/>
      <c r="AT871" s="526"/>
      <c r="AU871" s="526"/>
      <c r="AV871" s="526"/>
      <c r="AW871" s="526"/>
      <c r="AX871" s="526"/>
      <c r="AY871" s="526"/>
      <c r="AZ871" s="526"/>
      <c r="BA871" s="526"/>
      <c r="BB871" s="526"/>
      <c r="BC871" s="526"/>
      <c r="BD871" s="526"/>
      <c r="BE871" s="526"/>
      <c r="BF871" s="526"/>
      <c r="BG871" s="526"/>
      <c r="BH871" s="526"/>
      <c r="BI871" s="526"/>
      <c r="BJ871" s="526"/>
      <c r="BK871" s="526"/>
      <c r="BL871" s="526"/>
      <c r="BM871" s="526"/>
      <c r="BN871" s="526"/>
      <c r="BO871" s="526"/>
      <c r="BP871" s="526"/>
      <c r="BQ871" s="526"/>
      <c r="BR871" s="526"/>
      <c r="BS871" s="526"/>
      <c r="BT871" s="526"/>
      <c r="BU871" s="526"/>
    </row>
    <row r="872">
      <c r="A872" s="522"/>
      <c r="B872" s="523"/>
      <c r="C872" s="523"/>
      <c r="D872" s="524"/>
      <c r="E872" s="524"/>
      <c r="F872" s="524"/>
      <c r="G872" s="524"/>
      <c r="H872" s="525"/>
      <c r="I872" s="544"/>
      <c r="J872" s="523"/>
      <c r="K872" s="523"/>
      <c r="L872" s="523"/>
      <c r="M872" s="524"/>
      <c r="N872" s="524"/>
      <c r="O872" s="524"/>
      <c r="P872" s="524"/>
      <c r="Q872" s="524"/>
      <c r="R872" s="524"/>
      <c r="S872" s="524"/>
      <c r="T872" s="524"/>
      <c r="U872" s="523"/>
      <c r="V872" s="524"/>
      <c r="W872" s="523"/>
      <c r="X872" s="526"/>
      <c r="Y872" s="526"/>
      <c r="Z872" s="526"/>
      <c r="AA872" s="526"/>
      <c r="AB872" s="526"/>
      <c r="AC872" s="526"/>
      <c r="AD872" s="526"/>
      <c r="AE872" s="526"/>
      <c r="AF872" s="526"/>
      <c r="AG872" s="526"/>
      <c r="AH872" s="526"/>
      <c r="AI872" s="526"/>
      <c r="AJ872" s="526"/>
      <c r="AK872" s="526"/>
      <c r="AL872" s="526"/>
      <c r="AM872" s="526"/>
      <c r="AN872" s="526"/>
      <c r="AO872" s="526"/>
      <c r="AP872" s="526"/>
      <c r="AQ872" s="526"/>
      <c r="AR872" s="526"/>
      <c r="AS872" s="526"/>
      <c r="AT872" s="526"/>
      <c r="AU872" s="526"/>
      <c r="AV872" s="526"/>
      <c r="AW872" s="526"/>
      <c r="AX872" s="526"/>
      <c r="AY872" s="526"/>
      <c r="AZ872" s="526"/>
      <c r="BA872" s="526"/>
      <c r="BB872" s="526"/>
      <c r="BC872" s="526"/>
      <c r="BD872" s="526"/>
      <c r="BE872" s="526"/>
      <c r="BF872" s="526"/>
      <c r="BG872" s="526"/>
      <c r="BH872" s="526"/>
      <c r="BI872" s="526"/>
      <c r="BJ872" s="526"/>
      <c r="BK872" s="526"/>
      <c r="BL872" s="526"/>
      <c r="BM872" s="526"/>
      <c r="BN872" s="526"/>
      <c r="BO872" s="526"/>
      <c r="BP872" s="526"/>
      <c r="BQ872" s="526"/>
      <c r="BR872" s="526"/>
      <c r="BS872" s="526"/>
      <c r="BT872" s="526"/>
      <c r="BU872" s="526"/>
    </row>
    <row r="873">
      <c r="A873" s="522"/>
      <c r="B873" s="523"/>
      <c r="C873" s="523"/>
      <c r="D873" s="524"/>
      <c r="E873" s="524"/>
      <c r="F873" s="524"/>
      <c r="G873" s="524"/>
      <c r="H873" s="525"/>
      <c r="I873" s="544"/>
      <c r="J873" s="523"/>
      <c r="K873" s="523"/>
      <c r="L873" s="523"/>
      <c r="M873" s="524"/>
      <c r="N873" s="524"/>
      <c r="O873" s="524"/>
      <c r="P873" s="524"/>
      <c r="Q873" s="524"/>
      <c r="R873" s="524"/>
      <c r="S873" s="524"/>
      <c r="T873" s="524"/>
      <c r="U873" s="523"/>
      <c r="V873" s="524"/>
      <c r="W873" s="523"/>
      <c r="X873" s="526"/>
      <c r="Y873" s="526"/>
      <c r="Z873" s="526"/>
      <c r="AA873" s="526"/>
      <c r="AB873" s="526"/>
      <c r="AC873" s="526"/>
      <c r="AD873" s="526"/>
      <c r="AE873" s="526"/>
      <c r="AF873" s="526"/>
      <c r="AG873" s="526"/>
      <c r="AH873" s="526"/>
      <c r="AI873" s="526"/>
      <c r="AJ873" s="526"/>
      <c r="AK873" s="526"/>
      <c r="AL873" s="526"/>
      <c r="AM873" s="526"/>
      <c r="AN873" s="526"/>
      <c r="AO873" s="526"/>
      <c r="AP873" s="526"/>
      <c r="AQ873" s="526"/>
      <c r="AR873" s="526"/>
      <c r="AS873" s="526"/>
      <c r="AT873" s="526"/>
      <c r="AU873" s="526"/>
      <c r="AV873" s="526"/>
      <c r="AW873" s="526"/>
      <c r="AX873" s="526"/>
      <c r="AY873" s="526"/>
      <c r="AZ873" s="526"/>
      <c r="BA873" s="526"/>
      <c r="BB873" s="526"/>
      <c r="BC873" s="526"/>
      <c r="BD873" s="526"/>
      <c r="BE873" s="526"/>
      <c r="BF873" s="526"/>
      <c r="BG873" s="526"/>
      <c r="BH873" s="526"/>
      <c r="BI873" s="526"/>
      <c r="BJ873" s="526"/>
      <c r="BK873" s="526"/>
      <c r="BL873" s="526"/>
      <c r="BM873" s="526"/>
      <c r="BN873" s="526"/>
      <c r="BO873" s="526"/>
      <c r="BP873" s="526"/>
      <c r="BQ873" s="526"/>
      <c r="BR873" s="526"/>
      <c r="BS873" s="526"/>
      <c r="BT873" s="526"/>
      <c r="BU873" s="526"/>
    </row>
    <row r="874">
      <c r="A874" s="522"/>
      <c r="B874" s="523"/>
      <c r="C874" s="523"/>
      <c r="D874" s="524"/>
      <c r="E874" s="524"/>
      <c r="F874" s="524"/>
      <c r="G874" s="524"/>
      <c r="H874" s="525"/>
      <c r="I874" s="544"/>
      <c r="J874" s="523"/>
      <c r="K874" s="523"/>
      <c r="L874" s="523"/>
      <c r="M874" s="524"/>
      <c r="N874" s="524"/>
      <c r="O874" s="524"/>
      <c r="P874" s="524"/>
      <c r="Q874" s="524"/>
      <c r="R874" s="524"/>
      <c r="S874" s="524"/>
      <c r="T874" s="524"/>
      <c r="U874" s="523"/>
      <c r="V874" s="524"/>
      <c r="W874" s="523"/>
      <c r="X874" s="526"/>
      <c r="Y874" s="526"/>
      <c r="Z874" s="526"/>
      <c r="AA874" s="526"/>
      <c r="AB874" s="526"/>
      <c r="AC874" s="526"/>
      <c r="AD874" s="526"/>
      <c r="AE874" s="526"/>
      <c r="AF874" s="526"/>
      <c r="AG874" s="526"/>
      <c r="AH874" s="526"/>
      <c r="AI874" s="526"/>
      <c r="AJ874" s="526"/>
      <c r="AK874" s="526"/>
      <c r="AL874" s="526"/>
      <c r="AM874" s="526"/>
      <c r="AN874" s="526"/>
      <c r="AO874" s="526"/>
      <c r="AP874" s="526"/>
      <c r="AQ874" s="526"/>
      <c r="AR874" s="526"/>
      <c r="AS874" s="526"/>
      <c r="AT874" s="526"/>
      <c r="AU874" s="526"/>
      <c r="AV874" s="526"/>
      <c r="AW874" s="526"/>
      <c r="AX874" s="526"/>
      <c r="AY874" s="526"/>
      <c r="AZ874" s="526"/>
      <c r="BA874" s="526"/>
      <c r="BB874" s="526"/>
      <c r="BC874" s="526"/>
      <c r="BD874" s="526"/>
      <c r="BE874" s="526"/>
      <c r="BF874" s="526"/>
      <c r="BG874" s="526"/>
      <c r="BH874" s="526"/>
      <c r="BI874" s="526"/>
      <c r="BJ874" s="526"/>
      <c r="BK874" s="526"/>
      <c r="BL874" s="526"/>
      <c r="BM874" s="526"/>
      <c r="BN874" s="526"/>
      <c r="BO874" s="526"/>
      <c r="BP874" s="526"/>
      <c r="BQ874" s="526"/>
      <c r="BR874" s="526"/>
      <c r="BS874" s="526"/>
      <c r="BT874" s="526"/>
      <c r="BU874" s="526"/>
    </row>
    <row r="875">
      <c r="A875" s="522"/>
      <c r="B875" s="523"/>
      <c r="C875" s="523"/>
      <c r="D875" s="524"/>
      <c r="E875" s="524"/>
      <c r="F875" s="524"/>
      <c r="G875" s="524"/>
      <c r="H875" s="525"/>
      <c r="I875" s="544"/>
      <c r="J875" s="523"/>
      <c r="K875" s="523"/>
      <c r="L875" s="523"/>
      <c r="M875" s="524"/>
      <c r="N875" s="524"/>
      <c r="O875" s="524"/>
      <c r="P875" s="524"/>
      <c r="Q875" s="524"/>
      <c r="R875" s="524"/>
      <c r="S875" s="524"/>
      <c r="T875" s="524"/>
      <c r="U875" s="523"/>
      <c r="V875" s="524"/>
      <c r="W875" s="523"/>
      <c r="X875" s="526"/>
      <c r="Y875" s="526"/>
      <c r="Z875" s="526"/>
      <c r="AA875" s="526"/>
      <c r="AB875" s="526"/>
      <c r="AC875" s="526"/>
      <c r="AD875" s="526"/>
      <c r="AE875" s="526"/>
      <c r="AF875" s="526"/>
      <c r="AG875" s="526"/>
      <c r="AH875" s="526"/>
      <c r="AI875" s="526"/>
      <c r="AJ875" s="526"/>
      <c r="AK875" s="526"/>
      <c r="AL875" s="526"/>
      <c r="AM875" s="526"/>
      <c r="AN875" s="526"/>
      <c r="AO875" s="526"/>
      <c r="AP875" s="526"/>
      <c r="AQ875" s="526"/>
      <c r="AR875" s="526"/>
      <c r="AS875" s="526"/>
      <c r="AT875" s="526"/>
      <c r="AU875" s="526"/>
      <c r="AV875" s="526"/>
      <c r="AW875" s="526"/>
      <c r="AX875" s="526"/>
      <c r="AY875" s="526"/>
      <c r="AZ875" s="526"/>
      <c r="BA875" s="526"/>
      <c r="BB875" s="526"/>
      <c r="BC875" s="526"/>
      <c r="BD875" s="526"/>
      <c r="BE875" s="526"/>
      <c r="BF875" s="526"/>
      <c r="BG875" s="526"/>
      <c r="BH875" s="526"/>
      <c r="BI875" s="526"/>
      <c r="BJ875" s="526"/>
      <c r="BK875" s="526"/>
      <c r="BL875" s="526"/>
      <c r="BM875" s="526"/>
      <c r="BN875" s="526"/>
      <c r="BO875" s="526"/>
      <c r="BP875" s="526"/>
      <c r="BQ875" s="526"/>
      <c r="BR875" s="526"/>
      <c r="BS875" s="526"/>
      <c r="BT875" s="526"/>
      <c r="BU875" s="526"/>
    </row>
    <row r="876">
      <c r="A876" s="522"/>
      <c r="B876" s="523"/>
      <c r="C876" s="523"/>
      <c r="D876" s="524"/>
      <c r="E876" s="524"/>
      <c r="F876" s="524"/>
      <c r="G876" s="524"/>
      <c r="H876" s="525"/>
      <c r="I876" s="544"/>
      <c r="J876" s="523"/>
      <c r="K876" s="523"/>
      <c r="L876" s="523"/>
      <c r="M876" s="524"/>
      <c r="N876" s="524"/>
      <c r="O876" s="524"/>
      <c r="P876" s="524"/>
      <c r="Q876" s="524"/>
      <c r="R876" s="524"/>
      <c r="S876" s="524"/>
      <c r="T876" s="524"/>
      <c r="U876" s="523"/>
      <c r="V876" s="524"/>
      <c r="W876" s="523"/>
      <c r="X876" s="526"/>
      <c r="Y876" s="526"/>
      <c r="Z876" s="526"/>
      <c r="AA876" s="526"/>
      <c r="AB876" s="526"/>
      <c r="AC876" s="526"/>
      <c r="AD876" s="526"/>
      <c r="AE876" s="526"/>
      <c r="AF876" s="526"/>
      <c r="AG876" s="526"/>
      <c r="AH876" s="526"/>
      <c r="AI876" s="526"/>
      <c r="AJ876" s="526"/>
      <c r="AK876" s="526"/>
      <c r="AL876" s="526"/>
      <c r="AM876" s="526"/>
      <c r="AN876" s="526"/>
      <c r="AO876" s="526"/>
      <c r="AP876" s="526"/>
      <c r="AQ876" s="526"/>
      <c r="AR876" s="526"/>
      <c r="AS876" s="526"/>
      <c r="AT876" s="526"/>
      <c r="AU876" s="526"/>
      <c r="AV876" s="526"/>
      <c r="AW876" s="526"/>
      <c r="AX876" s="526"/>
      <c r="AY876" s="526"/>
      <c r="AZ876" s="526"/>
      <c r="BA876" s="526"/>
      <c r="BB876" s="526"/>
      <c r="BC876" s="526"/>
      <c r="BD876" s="526"/>
      <c r="BE876" s="526"/>
      <c r="BF876" s="526"/>
      <c r="BG876" s="526"/>
      <c r="BH876" s="526"/>
      <c r="BI876" s="526"/>
      <c r="BJ876" s="526"/>
      <c r="BK876" s="526"/>
      <c r="BL876" s="526"/>
      <c r="BM876" s="526"/>
      <c r="BN876" s="526"/>
      <c r="BO876" s="526"/>
      <c r="BP876" s="526"/>
      <c r="BQ876" s="526"/>
      <c r="BR876" s="526"/>
      <c r="BS876" s="526"/>
      <c r="BT876" s="526"/>
      <c r="BU876" s="526"/>
    </row>
    <row r="877">
      <c r="A877" s="522"/>
      <c r="B877" s="523"/>
      <c r="C877" s="523"/>
      <c r="D877" s="524"/>
      <c r="E877" s="524"/>
      <c r="F877" s="524"/>
      <c r="G877" s="524"/>
      <c r="H877" s="525"/>
      <c r="I877" s="544"/>
      <c r="J877" s="523"/>
      <c r="K877" s="523"/>
      <c r="L877" s="523"/>
      <c r="M877" s="524"/>
      <c r="N877" s="524"/>
      <c r="O877" s="524"/>
      <c r="P877" s="524"/>
      <c r="Q877" s="524"/>
      <c r="R877" s="524"/>
      <c r="S877" s="524"/>
      <c r="T877" s="524"/>
      <c r="U877" s="523"/>
      <c r="V877" s="524"/>
      <c r="W877" s="523"/>
      <c r="X877" s="526"/>
      <c r="Y877" s="526"/>
      <c r="Z877" s="526"/>
      <c r="AA877" s="526"/>
      <c r="AB877" s="526"/>
      <c r="AC877" s="526"/>
      <c r="AD877" s="526"/>
      <c r="AE877" s="526"/>
      <c r="AF877" s="526"/>
      <c r="AG877" s="526"/>
      <c r="AH877" s="526"/>
      <c r="AI877" s="526"/>
      <c r="AJ877" s="526"/>
      <c r="AK877" s="526"/>
      <c r="AL877" s="526"/>
      <c r="AM877" s="526"/>
      <c r="AN877" s="526"/>
      <c r="AO877" s="526"/>
      <c r="AP877" s="526"/>
      <c r="AQ877" s="526"/>
      <c r="AR877" s="526"/>
      <c r="AS877" s="526"/>
      <c r="AT877" s="526"/>
      <c r="AU877" s="526"/>
      <c r="AV877" s="526"/>
      <c r="AW877" s="526"/>
      <c r="AX877" s="526"/>
      <c r="AY877" s="526"/>
      <c r="AZ877" s="526"/>
      <c r="BA877" s="526"/>
      <c r="BB877" s="526"/>
      <c r="BC877" s="526"/>
      <c r="BD877" s="526"/>
      <c r="BE877" s="526"/>
      <c r="BF877" s="526"/>
      <c r="BG877" s="526"/>
      <c r="BH877" s="526"/>
      <c r="BI877" s="526"/>
      <c r="BJ877" s="526"/>
      <c r="BK877" s="526"/>
      <c r="BL877" s="526"/>
      <c r="BM877" s="526"/>
      <c r="BN877" s="526"/>
      <c r="BO877" s="526"/>
      <c r="BP877" s="526"/>
      <c r="BQ877" s="526"/>
      <c r="BR877" s="526"/>
      <c r="BS877" s="526"/>
      <c r="BT877" s="526"/>
      <c r="BU877" s="526"/>
    </row>
    <row r="878">
      <c r="A878" s="522"/>
      <c r="B878" s="523"/>
      <c r="C878" s="523"/>
      <c r="D878" s="524"/>
      <c r="E878" s="524"/>
      <c r="F878" s="524"/>
      <c r="G878" s="524"/>
      <c r="H878" s="525"/>
      <c r="I878" s="544"/>
      <c r="J878" s="523"/>
      <c r="K878" s="523"/>
      <c r="L878" s="523"/>
      <c r="M878" s="524"/>
      <c r="N878" s="524"/>
      <c r="O878" s="524"/>
      <c r="P878" s="524"/>
      <c r="Q878" s="524"/>
      <c r="R878" s="524"/>
      <c r="S878" s="524"/>
      <c r="T878" s="524"/>
      <c r="U878" s="523"/>
      <c r="V878" s="524"/>
      <c r="W878" s="523"/>
      <c r="X878" s="526"/>
      <c r="Y878" s="526"/>
      <c r="Z878" s="526"/>
      <c r="AA878" s="526"/>
      <c r="AB878" s="526"/>
      <c r="AC878" s="526"/>
      <c r="AD878" s="526"/>
      <c r="AE878" s="526"/>
      <c r="AF878" s="526"/>
      <c r="AG878" s="526"/>
      <c r="AH878" s="526"/>
      <c r="AI878" s="526"/>
      <c r="AJ878" s="526"/>
      <c r="AK878" s="526"/>
      <c r="AL878" s="526"/>
      <c r="AM878" s="526"/>
      <c r="AN878" s="526"/>
      <c r="AO878" s="526"/>
      <c r="AP878" s="526"/>
      <c r="AQ878" s="526"/>
      <c r="AR878" s="526"/>
      <c r="AS878" s="526"/>
      <c r="AT878" s="526"/>
      <c r="AU878" s="526"/>
      <c r="AV878" s="526"/>
      <c r="AW878" s="526"/>
      <c r="AX878" s="526"/>
      <c r="AY878" s="526"/>
      <c r="AZ878" s="526"/>
      <c r="BA878" s="526"/>
      <c r="BB878" s="526"/>
      <c r="BC878" s="526"/>
      <c r="BD878" s="526"/>
      <c r="BE878" s="526"/>
      <c r="BF878" s="526"/>
      <c r="BG878" s="526"/>
      <c r="BH878" s="526"/>
      <c r="BI878" s="526"/>
      <c r="BJ878" s="526"/>
      <c r="BK878" s="526"/>
      <c r="BL878" s="526"/>
      <c r="BM878" s="526"/>
      <c r="BN878" s="526"/>
      <c r="BO878" s="526"/>
      <c r="BP878" s="526"/>
      <c r="BQ878" s="526"/>
      <c r="BR878" s="526"/>
      <c r="BS878" s="526"/>
      <c r="BT878" s="526"/>
      <c r="BU878" s="526"/>
    </row>
    <row r="879">
      <c r="A879" s="522"/>
      <c r="B879" s="523"/>
      <c r="C879" s="523"/>
      <c r="D879" s="524"/>
      <c r="E879" s="524"/>
      <c r="F879" s="524"/>
      <c r="G879" s="524"/>
      <c r="H879" s="525"/>
      <c r="I879" s="544"/>
      <c r="J879" s="523"/>
      <c r="K879" s="523"/>
      <c r="L879" s="523"/>
      <c r="M879" s="524"/>
      <c r="N879" s="524"/>
      <c r="O879" s="524"/>
      <c r="P879" s="524"/>
      <c r="Q879" s="524"/>
      <c r="R879" s="524"/>
      <c r="S879" s="524"/>
      <c r="T879" s="524"/>
      <c r="U879" s="523"/>
      <c r="V879" s="524"/>
      <c r="W879" s="523"/>
      <c r="X879" s="526"/>
      <c r="Y879" s="526"/>
      <c r="Z879" s="526"/>
      <c r="AA879" s="526"/>
      <c r="AB879" s="526"/>
      <c r="AC879" s="526"/>
      <c r="AD879" s="526"/>
      <c r="AE879" s="526"/>
      <c r="AF879" s="526"/>
      <c r="AG879" s="526"/>
      <c r="AH879" s="526"/>
      <c r="AI879" s="526"/>
      <c r="AJ879" s="526"/>
      <c r="AK879" s="526"/>
      <c r="AL879" s="526"/>
      <c r="AM879" s="526"/>
      <c r="AN879" s="526"/>
      <c r="AO879" s="526"/>
      <c r="AP879" s="526"/>
      <c r="AQ879" s="526"/>
      <c r="AR879" s="526"/>
      <c r="AS879" s="526"/>
      <c r="AT879" s="526"/>
      <c r="AU879" s="526"/>
      <c r="AV879" s="526"/>
      <c r="AW879" s="526"/>
      <c r="AX879" s="526"/>
      <c r="AY879" s="526"/>
      <c r="AZ879" s="526"/>
      <c r="BA879" s="526"/>
      <c r="BB879" s="526"/>
      <c r="BC879" s="526"/>
      <c r="BD879" s="526"/>
      <c r="BE879" s="526"/>
      <c r="BF879" s="526"/>
      <c r="BG879" s="526"/>
      <c r="BH879" s="526"/>
      <c r="BI879" s="526"/>
      <c r="BJ879" s="526"/>
      <c r="BK879" s="526"/>
      <c r="BL879" s="526"/>
      <c r="BM879" s="526"/>
      <c r="BN879" s="526"/>
      <c r="BO879" s="526"/>
      <c r="BP879" s="526"/>
      <c r="BQ879" s="526"/>
      <c r="BR879" s="526"/>
      <c r="BS879" s="526"/>
      <c r="BT879" s="526"/>
      <c r="BU879" s="526"/>
    </row>
    <row r="880">
      <c r="A880" s="522"/>
      <c r="B880" s="523"/>
      <c r="C880" s="523"/>
      <c r="D880" s="524"/>
      <c r="E880" s="524"/>
      <c r="F880" s="524"/>
      <c r="G880" s="524"/>
      <c r="H880" s="525"/>
      <c r="I880" s="544"/>
      <c r="J880" s="523"/>
      <c r="K880" s="523"/>
      <c r="L880" s="523"/>
      <c r="M880" s="524"/>
      <c r="N880" s="524"/>
      <c r="O880" s="524"/>
      <c r="P880" s="524"/>
      <c r="Q880" s="524"/>
      <c r="R880" s="524"/>
      <c r="S880" s="524"/>
      <c r="T880" s="524"/>
      <c r="U880" s="523"/>
      <c r="V880" s="524"/>
      <c r="W880" s="523"/>
      <c r="X880" s="526"/>
      <c r="Y880" s="526"/>
      <c r="Z880" s="526"/>
      <c r="AA880" s="526"/>
      <c r="AB880" s="526"/>
      <c r="AC880" s="526"/>
      <c r="AD880" s="526"/>
      <c r="AE880" s="526"/>
      <c r="AF880" s="526"/>
      <c r="AG880" s="526"/>
      <c r="AH880" s="526"/>
      <c r="AI880" s="526"/>
      <c r="AJ880" s="526"/>
      <c r="AK880" s="526"/>
      <c r="AL880" s="526"/>
      <c r="AM880" s="526"/>
      <c r="AN880" s="526"/>
      <c r="AO880" s="526"/>
      <c r="AP880" s="526"/>
      <c r="AQ880" s="526"/>
      <c r="AR880" s="526"/>
      <c r="AS880" s="526"/>
      <c r="AT880" s="526"/>
      <c r="AU880" s="526"/>
      <c r="AV880" s="526"/>
      <c r="AW880" s="526"/>
      <c r="AX880" s="526"/>
      <c r="AY880" s="526"/>
      <c r="AZ880" s="526"/>
      <c r="BA880" s="526"/>
      <c r="BB880" s="526"/>
      <c r="BC880" s="526"/>
      <c r="BD880" s="526"/>
      <c r="BE880" s="526"/>
      <c r="BF880" s="526"/>
      <c r="BG880" s="526"/>
      <c r="BH880" s="526"/>
      <c r="BI880" s="526"/>
      <c r="BJ880" s="526"/>
      <c r="BK880" s="526"/>
      <c r="BL880" s="526"/>
      <c r="BM880" s="526"/>
      <c r="BN880" s="526"/>
      <c r="BO880" s="526"/>
      <c r="BP880" s="526"/>
      <c r="BQ880" s="526"/>
      <c r="BR880" s="526"/>
      <c r="BS880" s="526"/>
      <c r="BT880" s="526"/>
      <c r="BU880" s="526"/>
    </row>
    <row r="881">
      <c r="A881" s="522"/>
      <c r="B881" s="523"/>
      <c r="C881" s="523"/>
      <c r="D881" s="524"/>
      <c r="E881" s="524"/>
      <c r="F881" s="524"/>
      <c r="G881" s="524"/>
      <c r="H881" s="525"/>
      <c r="I881" s="544"/>
      <c r="J881" s="523"/>
      <c r="K881" s="523"/>
      <c r="L881" s="523"/>
      <c r="M881" s="524"/>
      <c r="N881" s="524"/>
      <c r="O881" s="524"/>
      <c r="P881" s="524"/>
      <c r="Q881" s="524"/>
      <c r="R881" s="524"/>
      <c r="S881" s="524"/>
      <c r="T881" s="524"/>
      <c r="U881" s="523"/>
      <c r="V881" s="524"/>
      <c r="W881" s="523"/>
      <c r="X881" s="526"/>
      <c r="Y881" s="526"/>
      <c r="Z881" s="526"/>
      <c r="AA881" s="526"/>
      <c r="AB881" s="526"/>
      <c r="AC881" s="526"/>
      <c r="AD881" s="526"/>
      <c r="AE881" s="526"/>
      <c r="AF881" s="526"/>
      <c r="AG881" s="526"/>
      <c r="AH881" s="526"/>
      <c r="AI881" s="526"/>
      <c r="AJ881" s="526"/>
      <c r="AK881" s="526"/>
      <c r="AL881" s="526"/>
      <c r="AM881" s="526"/>
      <c r="AN881" s="526"/>
      <c r="AO881" s="526"/>
      <c r="AP881" s="526"/>
      <c r="AQ881" s="526"/>
      <c r="AR881" s="526"/>
      <c r="AS881" s="526"/>
      <c r="AT881" s="526"/>
      <c r="AU881" s="526"/>
      <c r="AV881" s="526"/>
      <c r="AW881" s="526"/>
      <c r="AX881" s="526"/>
      <c r="AY881" s="526"/>
      <c r="AZ881" s="526"/>
      <c r="BA881" s="526"/>
      <c r="BB881" s="526"/>
      <c r="BC881" s="526"/>
      <c r="BD881" s="526"/>
      <c r="BE881" s="526"/>
      <c r="BF881" s="526"/>
      <c r="BG881" s="526"/>
      <c r="BH881" s="526"/>
      <c r="BI881" s="526"/>
      <c r="BJ881" s="526"/>
      <c r="BK881" s="526"/>
      <c r="BL881" s="526"/>
      <c r="BM881" s="526"/>
      <c r="BN881" s="526"/>
      <c r="BO881" s="526"/>
      <c r="BP881" s="526"/>
      <c r="BQ881" s="526"/>
      <c r="BR881" s="526"/>
      <c r="BS881" s="526"/>
      <c r="BT881" s="526"/>
      <c r="BU881" s="526"/>
    </row>
    <row r="882">
      <c r="A882" s="522"/>
      <c r="B882" s="523"/>
      <c r="C882" s="523"/>
      <c r="D882" s="524"/>
      <c r="E882" s="524"/>
      <c r="F882" s="524"/>
      <c r="G882" s="524"/>
      <c r="H882" s="525"/>
      <c r="I882" s="544"/>
      <c r="J882" s="523"/>
      <c r="K882" s="523"/>
      <c r="L882" s="523"/>
      <c r="M882" s="524"/>
      <c r="N882" s="524"/>
      <c r="O882" s="524"/>
      <c r="P882" s="524"/>
      <c r="Q882" s="524"/>
      <c r="R882" s="524"/>
      <c r="S882" s="524"/>
      <c r="T882" s="524"/>
      <c r="U882" s="523"/>
      <c r="V882" s="524"/>
      <c r="W882" s="523"/>
      <c r="X882" s="526"/>
      <c r="Y882" s="526"/>
      <c r="Z882" s="526"/>
      <c r="AA882" s="526"/>
      <c r="AB882" s="526"/>
      <c r="AC882" s="526"/>
      <c r="AD882" s="526"/>
      <c r="AE882" s="526"/>
      <c r="AF882" s="526"/>
      <c r="AG882" s="526"/>
      <c r="AH882" s="526"/>
      <c r="AI882" s="526"/>
      <c r="AJ882" s="526"/>
      <c r="AK882" s="526"/>
      <c r="AL882" s="526"/>
      <c r="AM882" s="526"/>
      <c r="AN882" s="526"/>
      <c r="AO882" s="526"/>
      <c r="AP882" s="526"/>
      <c r="AQ882" s="526"/>
      <c r="AR882" s="526"/>
      <c r="AS882" s="526"/>
      <c r="AT882" s="526"/>
      <c r="AU882" s="526"/>
      <c r="AV882" s="526"/>
      <c r="AW882" s="526"/>
      <c r="AX882" s="526"/>
      <c r="AY882" s="526"/>
      <c r="AZ882" s="526"/>
      <c r="BA882" s="526"/>
      <c r="BB882" s="526"/>
      <c r="BC882" s="526"/>
      <c r="BD882" s="526"/>
      <c r="BE882" s="526"/>
      <c r="BF882" s="526"/>
      <c r="BG882" s="526"/>
      <c r="BH882" s="526"/>
      <c r="BI882" s="526"/>
      <c r="BJ882" s="526"/>
      <c r="BK882" s="526"/>
      <c r="BL882" s="526"/>
      <c r="BM882" s="526"/>
      <c r="BN882" s="526"/>
      <c r="BO882" s="526"/>
      <c r="BP882" s="526"/>
      <c r="BQ882" s="526"/>
      <c r="BR882" s="526"/>
      <c r="BS882" s="526"/>
      <c r="BT882" s="526"/>
      <c r="BU882" s="526"/>
    </row>
    <row r="883">
      <c r="A883" s="522"/>
      <c r="B883" s="523"/>
      <c r="C883" s="523"/>
      <c r="D883" s="524"/>
      <c r="E883" s="524"/>
      <c r="F883" s="524"/>
      <c r="G883" s="524"/>
      <c r="H883" s="525"/>
      <c r="I883" s="544"/>
      <c r="J883" s="523"/>
      <c r="K883" s="523"/>
      <c r="L883" s="523"/>
      <c r="M883" s="524"/>
      <c r="N883" s="524"/>
      <c r="O883" s="524"/>
      <c r="P883" s="524"/>
      <c r="Q883" s="524"/>
      <c r="R883" s="524"/>
      <c r="S883" s="524"/>
      <c r="T883" s="524"/>
      <c r="U883" s="523"/>
      <c r="V883" s="524"/>
      <c r="W883" s="523"/>
      <c r="X883" s="526"/>
      <c r="Y883" s="526"/>
      <c r="Z883" s="526"/>
      <c r="AA883" s="526"/>
      <c r="AB883" s="526"/>
      <c r="AC883" s="526"/>
      <c r="AD883" s="526"/>
      <c r="AE883" s="526"/>
      <c r="AF883" s="526"/>
      <c r="AG883" s="526"/>
      <c r="AH883" s="526"/>
      <c r="AI883" s="526"/>
      <c r="AJ883" s="526"/>
      <c r="AK883" s="526"/>
      <c r="AL883" s="526"/>
      <c r="AM883" s="526"/>
      <c r="AN883" s="526"/>
      <c r="AO883" s="526"/>
      <c r="AP883" s="526"/>
      <c r="AQ883" s="526"/>
      <c r="AR883" s="526"/>
      <c r="AS883" s="526"/>
      <c r="AT883" s="526"/>
      <c r="AU883" s="526"/>
      <c r="AV883" s="526"/>
      <c r="AW883" s="526"/>
      <c r="AX883" s="526"/>
      <c r="AY883" s="526"/>
      <c r="AZ883" s="526"/>
      <c r="BA883" s="526"/>
      <c r="BB883" s="526"/>
      <c r="BC883" s="526"/>
      <c r="BD883" s="526"/>
      <c r="BE883" s="526"/>
      <c r="BF883" s="526"/>
      <c r="BG883" s="526"/>
      <c r="BH883" s="526"/>
      <c r="BI883" s="526"/>
      <c r="BJ883" s="526"/>
      <c r="BK883" s="526"/>
      <c r="BL883" s="526"/>
      <c r="BM883" s="526"/>
      <c r="BN883" s="526"/>
      <c r="BO883" s="526"/>
      <c r="BP883" s="526"/>
      <c r="BQ883" s="526"/>
      <c r="BR883" s="526"/>
      <c r="BS883" s="526"/>
      <c r="BT883" s="526"/>
      <c r="BU883" s="526"/>
    </row>
    <row r="884">
      <c r="A884" s="522"/>
      <c r="B884" s="523"/>
      <c r="C884" s="523"/>
      <c r="D884" s="524"/>
      <c r="E884" s="524"/>
      <c r="F884" s="524"/>
      <c r="G884" s="524"/>
      <c r="H884" s="525"/>
      <c r="I884" s="544"/>
      <c r="J884" s="523"/>
      <c r="K884" s="523"/>
      <c r="L884" s="523"/>
      <c r="M884" s="524"/>
      <c r="N884" s="524"/>
      <c r="O884" s="524"/>
      <c r="P884" s="524"/>
      <c r="Q884" s="524"/>
      <c r="R884" s="524"/>
      <c r="S884" s="524"/>
      <c r="T884" s="524"/>
      <c r="U884" s="523"/>
      <c r="V884" s="524"/>
      <c r="W884" s="523"/>
      <c r="X884" s="526"/>
      <c r="Y884" s="526"/>
      <c r="Z884" s="526"/>
      <c r="AA884" s="526"/>
      <c r="AB884" s="526"/>
      <c r="AC884" s="526"/>
      <c r="AD884" s="526"/>
      <c r="AE884" s="526"/>
      <c r="AF884" s="526"/>
      <c r="AG884" s="526"/>
      <c r="AH884" s="526"/>
      <c r="AI884" s="526"/>
      <c r="AJ884" s="526"/>
      <c r="AK884" s="526"/>
      <c r="AL884" s="526"/>
      <c r="AM884" s="526"/>
      <c r="AN884" s="526"/>
      <c r="AO884" s="526"/>
      <c r="AP884" s="526"/>
      <c r="AQ884" s="526"/>
      <c r="AR884" s="526"/>
      <c r="AS884" s="526"/>
      <c r="AT884" s="526"/>
      <c r="AU884" s="526"/>
      <c r="AV884" s="526"/>
      <c r="AW884" s="526"/>
      <c r="AX884" s="526"/>
      <c r="AY884" s="526"/>
      <c r="AZ884" s="526"/>
      <c r="BA884" s="526"/>
      <c r="BB884" s="526"/>
      <c r="BC884" s="526"/>
      <c r="BD884" s="526"/>
      <c r="BE884" s="526"/>
      <c r="BF884" s="526"/>
      <c r="BG884" s="526"/>
      <c r="BH884" s="526"/>
      <c r="BI884" s="526"/>
      <c r="BJ884" s="526"/>
      <c r="BK884" s="526"/>
      <c r="BL884" s="526"/>
      <c r="BM884" s="526"/>
      <c r="BN884" s="526"/>
      <c r="BO884" s="526"/>
      <c r="BP884" s="526"/>
      <c r="BQ884" s="526"/>
      <c r="BR884" s="526"/>
      <c r="BS884" s="526"/>
      <c r="BT884" s="526"/>
      <c r="BU884" s="526"/>
    </row>
    <row r="885">
      <c r="A885" s="522"/>
      <c r="B885" s="523"/>
      <c r="C885" s="523"/>
      <c r="D885" s="524"/>
      <c r="E885" s="524"/>
      <c r="F885" s="524"/>
      <c r="G885" s="524"/>
      <c r="H885" s="525"/>
      <c r="I885" s="544"/>
      <c r="J885" s="523"/>
      <c r="K885" s="523"/>
      <c r="L885" s="523"/>
      <c r="M885" s="524"/>
      <c r="N885" s="524"/>
      <c r="O885" s="524"/>
      <c r="P885" s="524"/>
      <c r="Q885" s="524"/>
      <c r="R885" s="524"/>
      <c r="S885" s="524"/>
      <c r="T885" s="524"/>
      <c r="U885" s="523"/>
      <c r="V885" s="524"/>
      <c r="W885" s="523"/>
      <c r="X885" s="526"/>
      <c r="Y885" s="526"/>
      <c r="Z885" s="526"/>
      <c r="AA885" s="526"/>
      <c r="AB885" s="526"/>
      <c r="AC885" s="526"/>
      <c r="AD885" s="526"/>
      <c r="AE885" s="526"/>
      <c r="AF885" s="526"/>
      <c r="AG885" s="526"/>
      <c r="AH885" s="526"/>
      <c r="AI885" s="526"/>
      <c r="AJ885" s="526"/>
      <c r="AK885" s="526"/>
      <c r="AL885" s="526"/>
      <c r="AM885" s="526"/>
      <c r="AN885" s="526"/>
      <c r="AO885" s="526"/>
      <c r="AP885" s="526"/>
      <c r="AQ885" s="526"/>
      <c r="AR885" s="526"/>
      <c r="AS885" s="526"/>
      <c r="AT885" s="526"/>
      <c r="AU885" s="526"/>
      <c r="AV885" s="526"/>
      <c r="AW885" s="526"/>
      <c r="AX885" s="526"/>
      <c r="AY885" s="526"/>
      <c r="AZ885" s="526"/>
      <c r="BA885" s="526"/>
      <c r="BB885" s="526"/>
      <c r="BC885" s="526"/>
      <c r="BD885" s="526"/>
      <c r="BE885" s="526"/>
      <c r="BF885" s="526"/>
      <c r="BG885" s="526"/>
      <c r="BH885" s="526"/>
      <c r="BI885" s="526"/>
      <c r="BJ885" s="526"/>
      <c r="BK885" s="526"/>
      <c r="BL885" s="526"/>
      <c r="BM885" s="526"/>
      <c r="BN885" s="526"/>
      <c r="BO885" s="526"/>
      <c r="BP885" s="526"/>
      <c r="BQ885" s="526"/>
      <c r="BR885" s="526"/>
      <c r="BS885" s="526"/>
      <c r="BT885" s="526"/>
      <c r="BU885" s="526"/>
    </row>
    <row r="886">
      <c r="A886" s="522"/>
      <c r="B886" s="523"/>
      <c r="C886" s="523"/>
      <c r="D886" s="524"/>
      <c r="E886" s="524"/>
      <c r="F886" s="524"/>
      <c r="G886" s="524"/>
      <c r="H886" s="525"/>
      <c r="I886" s="544"/>
      <c r="J886" s="523"/>
      <c r="K886" s="523"/>
      <c r="L886" s="523"/>
      <c r="M886" s="524"/>
      <c r="N886" s="524"/>
      <c r="O886" s="524"/>
      <c r="P886" s="524"/>
      <c r="Q886" s="524"/>
      <c r="R886" s="524"/>
      <c r="S886" s="524"/>
      <c r="T886" s="524"/>
      <c r="U886" s="523"/>
      <c r="V886" s="524"/>
      <c r="W886" s="523"/>
      <c r="X886" s="526"/>
      <c r="Y886" s="526"/>
      <c r="Z886" s="526"/>
      <c r="AA886" s="526"/>
      <c r="AB886" s="526"/>
      <c r="AC886" s="526"/>
      <c r="AD886" s="526"/>
      <c r="AE886" s="526"/>
      <c r="AF886" s="526"/>
      <c r="AG886" s="526"/>
      <c r="AH886" s="526"/>
      <c r="AI886" s="526"/>
      <c r="AJ886" s="526"/>
      <c r="AK886" s="526"/>
      <c r="AL886" s="526"/>
      <c r="AM886" s="526"/>
      <c r="AN886" s="526"/>
      <c r="AO886" s="526"/>
      <c r="AP886" s="526"/>
      <c r="AQ886" s="526"/>
      <c r="AR886" s="526"/>
      <c r="AS886" s="526"/>
      <c r="AT886" s="526"/>
      <c r="AU886" s="526"/>
      <c r="AV886" s="526"/>
      <c r="AW886" s="526"/>
      <c r="AX886" s="526"/>
      <c r="AY886" s="526"/>
      <c r="AZ886" s="526"/>
      <c r="BA886" s="526"/>
      <c r="BB886" s="526"/>
      <c r="BC886" s="526"/>
      <c r="BD886" s="526"/>
      <c r="BE886" s="526"/>
      <c r="BF886" s="526"/>
      <c r="BG886" s="526"/>
      <c r="BH886" s="526"/>
      <c r="BI886" s="526"/>
      <c r="BJ886" s="526"/>
      <c r="BK886" s="526"/>
      <c r="BL886" s="526"/>
      <c r="BM886" s="526"/>
      <c r="BN886" s="526"/>
      <c r="BO886" s="526"/>
      <c r="BP886" s="526"/>
      <c r="BQ886" s="526"/>
      <c r="BR886" s="526"/>
      <c r="BS886" s="526"/>
      <c r="BT886" s="526"/>
      <c r="BU886" s="526"/>
    </row>
    <row r="887">
      <c r="A887" s="522"/>
      <c r="B887" s="523"/>
      <c r="C887" s="523"/>
      <c r="D887" s="524"/>
      <c r="E887" s="524"/>
      <c r="F887" s="524"/>
      <c r="G887" s="524"/>
      <c r="H887" s="525"/>
      <c r="I887" s="544"/>
      <c r="J887" s="523"/>
      <c r="K887" s="523"/>
      <c r="L887" s="523"/>
      <c r="M887" s="524"/>
      <c r="N887" s="524"/>
      <c r="O887" s="524"/>
      <c r="P887" s="524"/>
      <c r="Q887" s="524"/>
      <c r="R887" s="524"/>
      <c r="S887" s="524"/>
      <c r="T887" s="524"/>
      <c r="U887" s="523"/>
      <c r="V887" s="524"/>
      <c r="W887" s="523"/>
      <c r="X887" s="526"/>
      <c r="Y887" s="526"/>
      <c r="Z887" s="526"/>
      <c r="AA887" s="526"/>
      <c r="AB887" s="526"/>
      <c r="AC887" s="526"/>
      <c r="AD887" s="526"/>
      <c r="AE887" s="526"/>
      <c r="AF887" s="526"/>
      <c r="AG887" s="526"/>
      <c r="AH887" s="526"/>
      <c r="AI887" s="526"/>
      <c r="AJ887" s="526"/>
      <c r="AK887" s="526"/>
      <c r="AL887" s="526"/>
      <c r="AM887" s="526"/>
      <c r="AN887" s="526"/>
      <c r="AO887" s="526"/>
      <c r="AP887" s="526"/>
      <c r="AQ887" s="526"/>
      <c r="AR887" s="526"/>
      <c r="AS887" s="526"/>
      <c r="AT887" s="526"/>
      <c r="AU887" s="526"/>
      <c r="AV887" s="526"/>
      <c r="AW887" s="526"/>
      <c r="AX887" s="526"/>
      <c r="AY887" s="526"/>
      <c r="AZ887" s="526"/>
      <c r="BA887" s="526"/>
      <c r="BB887" s="526"/>
      <c r="BC887" s="526"/>
      <c r="BD887" s="526"/>
      <c r="BE887" s="526"/>
      <c r="BF887" s="526"/>
      <c r="BG887" s="526"/>
      <c r="BH887" s="526"/>
      <c r="BI887" s="526"/>
      <c r="BJ887" s="526"/>
      <c r="BK887" s="526"/>
      <c r="BL887" s="526"/>
      <c r="BM887" s="526"/>
      <c r="BN887" s="526"/>
      <c r="BO887" s="526"/>
      <c r="BP887" s="526"/>
      <c r="BQ887" s="526"/>
      <c r="BR887" s="526"/>
      <c r="BS887" s="526"/>
      <c r="BT887" s="526"/>
      <c r="BU887" s="526"/>
    </row>
    <row r="888">
      <c r="A888" s="522"/>
      <c r="B888" s="523"/>
      <c r="C888" s="523"/>
      <c r="D888" s="524"/>
      <c r="E888" s="524"/>
      <c r="F888" s="524"/>
      <c r="G888" s="524"/>
      <c r="H888" s="525"/>
      <c r="I888" s="544"/>
      <c r="J888" s="523"/>
      <c r="K888" s="523"/>
      <c r="L888" s="523"/>
      <c r="M888" s="524"/>
      <c r="N888" s="524"/>
      <c r="O888" s="524"/>
      <c r="P888" s="524"/>
      <c r="Q888" s="524"/>
      <c r="R888" s="524"/>
      <c r="S888" s="524"/>
      <c r="T888" s="524"/>
      <c r="U888" s="523"/>
      <c r="V888" s="524"/>
      <c r="W888" s="523"/>
      <c r="X888" s="526"/>
      <c r="Y888" s="526"/>
      <c r="Z888" s="526"/>
      <c r="AA888" s="526"/>
      <c r="AB888" s="526"/>
      <c r="AC888" s="526"/>
      <c r="AD888" s="526"/>
      <c r="AE888" s="526"/>
      <c r="AF888" s="526"/>
      <c r="AG888" s="526"/>
      <c r="AH888" s="526"/>
      <c r="AI888" s="526"/>
      <c r="AJ888" s="526"/>
      <c r="AK888" s="526"/>
      <c r="AL888" s="526"/>
      <c r="AM888" s="526"/>
      <c r="AN888" s="526"/>
      <c r="AO888" s="526"/>
      <c r="AP888" s="526"/>
      <c r="AQ888" s="526"/>
      <c r="AR888" s="526"/>
      <c r="AS888" s="526"/>
      <c r="AT888" s="526"/>
      <c r="AU888" s="526"/>
      <c r="AV888" s="526"/>
      <c r="AW888" s="526"/>
      <c r="AX888" s="526"/>
      <c r="AY888" s="526"/>
      <c r="AZ888" s="526"/>
      <c r="BA888" s="526"/>
      <c r="BB888" s="526"/>
      <c r="BC888" s="526"/>
      <c r="BD888" s="526"/>
      <c r="BE888" s="526"/>
      <c r="BF888" s="526"/>
      <c r="BG888" s="526"/>
      <c r="BH888" s="526"/>
      <c r="BI888" s="526"/>
      <c r="BJ888" s="526"/>
      <c r="BK888" s="526"/>
      <c r="BL888" s="526"/>
      <c r="BM888" s="526"/>
      <c r="BN888" s="526"/>
      <c r="BO888" s="526"/>
      <c r="BP888" s="526"/>
      <c r="BQ888" s="526"/>
      <c r="BR888" s="526"/>
      <c r="BS888" s="526"/>
      <c r="BT888" s="526"/>
      <c r="BU888" s="526"/>
    </row>
    <row r="889">
      <c r="A889" s="522"/>
      <c r="B889" s="523"/>
      <c r="C889" s="523"/>
      <c r="D889" s="524"/>
      <c r="E889" s="524"/>
      <c r="F889" s="524"/>
      <c r="G889" s="524"/>
      <c r="H889" s="525"/>
      <c r="I889" s="544"/>
      <c r="J889" s="523"/>
      <c r="K889" s="523"/>
      <c r="L889" s="523"/>
      <c r="M889" s="524"/>
      <c r="N889" s="524"/>
      <c r="O889" s="524"/>
      <c r="P889" s="524"/>
      <c r="Q889" s="524"/>
      <c r="R889" s="524"/>
      <c r="S889" s="524"/>
      <c r="T889" s="524"/>
      <c r="U889" s="523"/>
      <c r="V889" s="524"/>
      <c r="W889" s="523"/>
      <c r="X889" s="526"/>
      <c r="Y889" s="526"/>
      <c r="Z889" s="526"/>
      <c r="AA889" s="526"/>
      <c r="AB889" s="526"/>
      <c r="AC889" s="526"/>
      <c r="AD889" s="526"/>
      <c r="AE889" s="526"/>
      <c r="AF889" s="526"/>
      <c r="AG889" s="526"/>
      <c r="AH889" s="526"/>
      <c r="AI889" s="526"/>
      <c r="AJ889" s="526"/>
      <c r="AK889" s="526"/>
      <c r="AL889" s="526"/>
      <c r="AM889" s="526"/>
      <c r="AN889" s="526"/>
      <c r="AO889" s="526"/>
      <c r="AP889" s="526"/>
      <c r="AQ889" s="526"/>
      <c r="AR889" s="526"/>
      <c r="AS889" s="526"/>
      <c r="AT889" s="526"/>
      <c r="AU889" s="526"/>
      <c r="AV889" s="526"/>
      <c r="AW889" s="526"/>
      <c r="AX889" s="526"/>
      <c r="AY889" s="526"/>
      <c r="AZ889" s="526"/>
      <c r="BA889" s="526"/>
      <c r="BB889" s="526"/>
      <c r="BC889" s="526"/>
      <c r="BD889" s="526"/>
      <c r="BE889" s="526"/>
      <c r="BF889" s="526"/>
      <c r="BG889" s="526"/>
      <c r="BH889" s="526"/>
      <c r="BI889" s="526"/>
      <c r="BJ889" s="526"/>
      <c r="BK889" s="526"/>
      <c r="BL889" s="526"/>
      <c r="BM889" s="526"/>
      <c r="BN889" s="526"/>
      <c r="BO889" s="526"/>
      <c r="BP889" s="526"/>
      <c r="BQ889" s="526"/>
      <c r="BR889" s="526"/>
      <c r="BS889" s="526"/>
      <c r="BT889" s="526"/>
      <c r="BU889" s="526"/>
    </row>
    <row r="890">
      <c r="A890" s="522"/>
      <c r="B890" s="523"/>
      <c r="C890" s="523"/>
      <c r="D890" s="524"/>
      <c r="E890" s="524"/>
      <c r="F890" s="524"/>
      <c r="G890" s="524"/>
      <c r="H890" s="525"/>
      <c r="I890" s="544"/>
      <c r="J890" s="523"/>
      <c r="K890" s="523"/>
      <c r="L890" s="523"/>
      <c r="M890" s="524"/>
      <c r="N890" s="524"/>
      <c r="O890" s="524"/>
      <c r="P890" s="524"/>
      <c r="Q890" s="524"/>
      <c r="R890" s="524"/>
      <c r="S890" s="524"/>
      <c r="T890" s="524"/>
      <c r="U890" s="523"/>
      <c r="V890" s="524"/>
      <c r="W890" s="523"/>
      <c r="X890" s="526"/>
      <c r="Y890" s="526"/>
      <c r="Z890" s="526"/>
      <c r="AA890" s="526"/>
      <c r="AB890" s="526"/>
      <c r="AC890" s="526"/>
      <c r="AD890" s="526"/>
      <c r="AE890" s="526"/>
      <c r="AF890" s="526"/>
      <c r="AG890" s="526"/>
      <c r="AH890" s="526"/>
      <c r="AI890" s="526"/>
      <c r="AJ890" s="526"/>
      <c r="AK890" s="526"/>
      <c r="AL890" s="526"/>
      <c r="AM890" s="526"/>
      <c r="AN890" s="526"/>
      <c r="AO890" s="526"/>
      <c r="AP890" s="526"/>
      <c r="AQ890" s="526"/>
      <c r="AR890" s="526"/>
      <c r="AS890" s="526"/>
      <c r="AT890" s="526"/>
      <c r="AU890" s="526"/>
      <c r="AV890" s="526"/>
      <c r="AW890" s="526"/>
      <c r="AX890" s="526"/>
      <c r="AY890" s="526"/>
      <c r="AZ890" s="526"/>
      <c r="BA890" s="526"/>
      <c r="BB890" s="526"/>
      <c r="BC890" s="526"/>
      <c r="BD890" s="526"/>
      <c r="BE890" s="526"/>
      <c r="BF890" s="526"/>
      <c r="BG890" s="526"/>
      <c r="BH890" s="526"/>
      <c r="BI890" s="526"/>
      <c r="BJ890" s="526"/>
      <c r="BK890" s="526"/>
      <c r="BL890" s="526"/>
      <c r="BM890" s="526"/>
      <c r="BN890" s="526"/>
      <c r="BO890" s="526"/>
      <c r="BP890" s="526"/>
      <c r="BQ890" s="526"/>
      <c r="BR890" s="526"/>
      <c r="BS890" s="526"/>
      <c r="BT890" s="526"/>
      <c r="BU890" s="526"/>
    </row>
    <row r="891">
      <c r="A891" s="522"/>
      <c r="B891" s="523"/>
      <c r="C891" s="523"/>
      <c r="D891" s="524"/>
      <c r="E891" s="524"/>
      <c r="F891" s="524"/>
      <c r="G891" s="524"/>
      <c r="H891" s="525"/>
      <c r="I891" s="544"/>
      <c r="J891" s="523"/>
      <c r="K891" s="523"/>
      <c r="L891" s="523"/>
      <c r="M891" s="524"/>
      <c r="N891" s="524"/>
      <c r="O891" s="524"/>
      <c r="P891" s="524"/>
      <c r="Q891" s="524"/>
      <c r="R891" s="524"/>
      <c r="S891" s="524"/>
      <c r="T891" s="524"/>
      <c r="U891" s="523"/>
      <c r="V891" s="524"/>
      <c r="W891" s="523"/>
      <c r="X891" s="526"/>
      <c r="Y891" s="526"/>
      <c r="Z891" s="526"/>
      <c r="AA891" s="526"/>
      <c r="AB891" s="526"/>
      <c r="AC891" s="526"/>
      <c r="AD891" s="526"/>
      <c r="AE891" s="526"/>
      <c r="AF891" s="526"/>
      <c r="AG891" s="526"/>
      <c r="AH891" s="526"/>
      <c r="AI891" s="526"/>
      <c r="AJ891" s="526"/>
      <c r="AK891" s="526"/>
      <c r="AL891" s="526"/>
      <c r="AM891" s="526"/>
      <c r="AN891" s="526"/>
      <c r="AO891" s="526"/>
      <c r="AP891" s="526"/>
      <c r="AQ891" s="526"/>
      <c r="AR891" s="526"/>
      <c r="AS891" s="526"/>
      <c r="AT891" s="526"/>
      <c r="AU891" s="526"/>
      <c r="AV891" s="526"/>
      <c r="AW891" s="526"/>
      <c r="AX891" s="526"/>
      <c r="AY891" s="526"/>
      <c r="AZ891" s="526"/>
      <c r="BA891" s="526"/>
      <c r="BB891" s="526"/>
      <c r="BC891" s="526"/>
      <c r="BD891" s="526"/>
      <c r="BE891" s="526"/>
      <c r="BF891" s="526"/>
      <c r="BG891" s="526"/>
      <c r="BH891" s="526"/>
      <c r="BI891" s="526"/>
      <c r="BJ891" s="526"/>
      <c r="BK891" s="526"/>
      <c r="BL891" s="526"/>
      <c r="BM891" s="526"/>
      <c r="BN891" s="526"/>
      <c r="BO891" s="526"/>
      <c r="BP891" s="526"/>
      <c r="BQ891" s="526"/>
      <c r="BR891" s="526"/>
      <c r="BS891" s="526"/>
      <c r="BT891" s="526"/>
      <c r="BU891" s="526"/>
    </row>
    <row r="892">
      <c r="A892" s="522"/>
      <c r="B892" s="523"/>
      <c r="C892" s="523"/>
      <c r="D892" s="524"/>
      <c r="E892" s="524"/>
      <c r="F892" s="524"/>
      <c r="G892" s="524"/>
      <c r="H892" s="525"/>
      <c r="I892" s="544"/>
      <c r="J892" s="523"/>
      <c r="K892" s="523"/>
      <c r="L892" s="523"/>
      <c r="M892" s="524"/>
      <c r="N892" s="524"/>
      <c r="O892" s="524"/>
      <c r="P892" s="524"/>
      <c r="Q892" s="524"/>
      <c r="R892" s="524"/>
      <c r="S892" s="524"/>
      <c r="T892" s="524"/>
      <c r="U892" s="523"/>
      <c r="V892" s="524"/>
      <c r="W892" s="523"/>
      <c r="X892" s="526"/>
      <c r="Y892" s="526"/>
      <c r="Z892" s="526"/>
      <c r="AA892" s="526"/>
      <c r="AB892" s="526"/>
      <c r="AC892" s="526"/>
      <c r="AD892" s="526"/>
      <c r="AE892" s="526"/>
      <c r="AF892" s="526"/>
      <c r="AG892" s="526"/>
      <c r="AH892" s="526"/>
      <c r="AI892" s="526"/>
      <c r="AJ892" s="526"/>
      <c r="AK892" s="526"/>
      <c r="AL892" s="526"/>
      <c r="AM892" s="526"/>
      <c r="AN892" s="526"/>
      <c r="AO892" s="526"/>
      <c r="AP892" s="526"/>
      <c r="AQ892" s="526"/>
      <c r="AR892" s="526"/>
      <c r="AS892" s="526"/>
      <c r="AT892" s="526"/>
      <c r="AU892" s="526"/>
      <c r="AV892" s="526"/>
      <c r="AW892" s="526"/>
      <c r="AX892" s="526"/>
      <c r="AY892" s="526"/>
      <c r="AZ892" s="526"/>
      <c r="BA892" s="526"/>
      <c r="BB892" s="526"/>
      <c r="BC892" s="526"/>
      <c r="BD892" s="526"/>
      <c r="BE892" s="526"/>
      <c r="BF892" s="526"/>
      <c r="BG892" s="526"/>
      <c r="BH892" s="526"/>
      <c r="BI892" s="526"/>
      <c r="BJ892" s="526"/>
      <c r="BK892" s="526"/>
      <c r="BL892" s="526"/>
      <c r="BM892" s="526"/>
      <c r="BN892" s="526"/>
      <c r="BO892" s="526"/>
      <c r="BP892" s="526"/>
      <c r="BQ892" s="526"/>
      <c r="BR892" s="526"/>
      <c r="BS892" s="526"/>
      <c r="BT892" s="526"/>
      <c r="BU892" s="526"/>
    </row>
    <row r="893">
      <c r="A893" s="522"/>
      <c r="B893" s="523"/>
      <c r="C893" s="523"/>
      <c r="D893" s="524"/>
      <c r="E893" s="524"/>
      <c r="F893" s="524"/>
      <c r="G893" s="524"/>
      <c r="H893" s="525"/>
      <c r="I893" s="544"/>
      <c r="J893" s="523"/>
      <c r="K893" s="523"/>
      <c r="L893" s="523"/>
      <c r="M893" s="524"/>
      <c r="N893" s="524"/>
      <c r="O893" s="524"/>
      <c r="P893" s="524"/>
      <c r="Q893" s="524"/>
      <c r="R893" s="524"/>
      <c r="S893" s="524"/>
      <c r="T893" s="524"/>
      <c r="U893" s="523"/>
      <c r="V893" s="524"/>
      <c r="W893" s="523"/>
      <c r="X893" s="526"/>
      <c r="Y893" s="526"/>
      <c r="Z893" s="526"/>
      <c r="AA893" s="526"/>
      <c r="AB893" s="526"/>
      <c r="AC893" s="526"/>
      <c r="AD893" s="526"/>
      <c r="AE893" s="526"/>
      <c r="AF893" s="526"/>
      <c r="AG893" s="526"/>
      <c r="AH893" s="526"/>
      <c r="AI893" s="526"/>
      <c r="AJ893" s="526"/>
      <c r="AK893" s="526"/>
      <c r="AL893" s="526"/>
      <c r="AM893" s="526"/>
      <c r="AN893" s="526"/>
      <c r="AO893" s="526"/>
      <c r="AP893" s="526"/>
      <c r="AQ893" s="526"/>
      <c r="AR893" s="526"/>
      <c r="AS893" s="526"/>
      <c r="AT893" s="526"/>
      <c r="AU893" s="526"/>
      <c r="AV893" s="526"/>
      <c r="AW893" s="526"/>
      <c r="AX893" s="526"/>
      <c r="AY893" s="526"/>
      <c r="AZ893" s="526"/>
      <c r="BA893" s="526"/>
      <c r="BB893" s="526"/>
      <c r="BC893" s="526"/>
      <c r="BD893" s="526"/>
      <c r="BE893" s="526"/>
      <c r="BF893" s="526"/>
      <c r="BG893" s="526"/>
      <c r="BH893" s="526"/>
      <c r="BI893" s="526"/>
      <c r="BJ893" s="526"/>
      <c r="BK893" s="526"/>
      <c r="BL893" s="526"/>
      <c r="BM893" s="526"/>
      <c r="BN893" s="526"/>
      <c r="BO893" s="526"/>
      <c r="BP893" s="526"/>
      <c r="BQ893" s="526"/>
      <c r="BR893" s="526"/>
      <c r="BS893" s="526"/>
      <c r="BT893" s="526"/>
      <c r="BU893" s="526"/>
    </row>
    <row r="894">
      <c r="A894" s="522"/>
      <c r="B894" s="523"/>
      <c r="C894" s="523"/>
      <c r="D894" s="524"/>
      <c r="E894" s="524"/>
      <c r="F894" s="524"/>
      <c r="G894" s="524"/>
      <c r="H894" s="525"/>
      <c r="I894" s="544"/>
      <c r="J894" s="523"/>
      <c r="K894" s="523"/>
      <c r="L894" s="523"/>
      <c r="M894" s="524"/>
      <c r="N894" s="524"/>
      <c r="O894" s="524"/>
      <c r="P894" s="524"/>
      <c r="Q894" s="524"/>
      <c r="R894" s="524"/>
      <c r="S894" s="524"/>
      <c r="T894" s="524"/>
      <c r="U894" s="523"/>
      <c r="V894" s="524"/>
      <c r="W894" s="523"/>
      <c r="X894" s="526"/>
      <c r="Y894" s="526"/>
      <c r="Z894" s="526"/>
      <c r="AA894" s="526"/>
      <c r="AB894" s="526"/>
      <c r="AC894" s="526"/>
      <c r="AD894" s="526"/>
      <c r="AE894" s="526"/>
      <c r="AF894" s="526"/>
      <c r="AG894" s="526"/>
      <c r="AH894" s="526"/>
      <c r="AI894" s="526"/>
      <c r="AJ894" s="526"/>
      <c r="AK894" s="526"/>
      <c r="AL894" s="526"/>
      <c r="AM894" s="526"/>
      <c r="AN894" s="526"/>
      <c r="AO894" s="526"/>
      <c r="AP894" s="526"/>
      <c r="AQ894" s="526"/>
      <c r="AR894" s="526"/>
      <c r="AS894" s="526"/>
      <c r="AT894" s="526"/>
      <c r="AU894" s="526"/>
      <c r="AV894" s="526"/>
      <c r="AW894" s="526"/>
      <c r="AX894" s="526"/>
      <c r="AY894" s="526"/>
      <c r="AZ894" s="526"/>
      <c r="BA894" s="526"/>
      <c r="BB894" s="526"/>
      <c r="BC894" s="526"/>
      <c r="BD894" s="526"/>
      <c r="BE894" s="526"/>
      <c r="BF894" s="526"/>
      <c r="BG894" s="526"/>
      <c r="BH894" s="526"/>
      <c r="BI894" s="526"/>
      <c r="BJ894" s="526"/>
      <c r="BK894" s="526"/>
      <c r="BL894" s="526"/>
      <c r="BM894" s="526"/>
      <c r="BN894" s="526"/>
      <c r="BO894" s="526"/>
      <c r="BP894" s="526"/>
      <c r="BQ894" s="526"/>
      <c r="BR894" s="526"/>
      <c r="BS894" s="526"/>
      <c r="BT894" s="526"/>
      <c r="BU894" s="526"/>
    </row>
    <row r="895">
      <c r="A895" s="522"/>
      <c r="B895" s="523"/>
      <c r="C895" s="523"/>
      <c r="D895" s="524"/>
      <c r="E895" s="524"/>
      <c r="F895" s="524"/>
      <c r="G895" s="524"/>
      <c r="H895" s="525"/>
      <c r="I895" s="544"/>
      <c r="J895" s="523"/>
      <c r="K895" s="523"/>
      <c r="L895" s="523"/>
      <c r="M895" s="524"/>
      <c r="N895" s="524"/>
      <c r="O895" s="524"/>
      <c r="P895" s="524"/>
      <c r="Q895" s="524"/>
      <c r="R895" s="524"/>
      <c r="S895" s="524"/>
      <c r="T895" s="524"/>
      <c r="U895" s="523"/>
      <c r="V895" s="524"/>
      <c r="W895" s="523"/>
      <c r="X895" s="526"/>
      <c r="Y895" s="526"/>
      <c r="Z895" s="526"/>
      <c r="AA895" s="526"/>
      <c r="AB895" s="526"/>
      <c r="AC895" s="526"/>
      <c r="AD895" s="526"/>
      <c r="AE895" s="526"/>
      <c r="AF895" s="526"/>
      <c r="AG895" s="526"/>
      <c r="AH895" s="526"/>
      <c r="AI895" s="526"/>
      <c r="AJ895" s="526"/>
      <c r="AK895" s="526"/>
      <c r="AL895" s="526"/>
      <c r="AM895" s="526"/>
      <c r="AN895" s="526"/>
      <c r="AO895" s="526"/>
      <c r="AP895" s="526"/>
      <c r="AQ895" s="526"/>
      <c r="AR895" s="526"/>
      <c r="AS895" s="526"/>
      <c r="AT895" s="526"/>
      <c r="AU895" s="526"/>
      <c r="AV895" s="526"/>
      <c r="AW895" s="526"/>
      <c r="AX895" s="526"/>
      <c r="AY895" s="526"/>
      <c r="AZ895" s="526"/>
      <c r="BA895" s="526"/>
      <c r="BB895" s="526"/>
      <c r="BC895" s="526"/>
      <c r="BD895" s="526"/>
      <c r="BE895" s="526"/>
      <c r="BF895" s="526"/>
      <c r="BG895" s="526"/>
      <c r="BH895" s="526"/>
      <c r="BI895" s="526"/>
      <c r="BJ895" s="526"/>
      <c r="BK895" s="526"/>
      <c r="BL895" s="526"/>
      <c r="BM895" s="526"/>
      <c r="BN895" s="526"/>
      <c r="BO895" s="526"/>
      <c r="BP895" s="526"/>
      <c r="BQ895" s="526"/>
      <c r="BR895" s="526"/>
      <c r="BS895" s="526"/>
      <c r="BT895" s="526"/>
      <c r="BU895" s="526"/>
    </row>
    <row r="896">
      <c r="A896" s="522"/>
      <c r="B896" s="523"/>
      <c r="C896" s="523"/>
      <c r="D896" s="524"/>
      <c r="E896" s="524"/>
      <c r="F896" s="524"/>
      <c r="G896" s="524"/>
      <c r="H896" s="525"/>
      <c r="I896" s="544"/>
      <c r="J896" s="523"/>
      <c r="K896" s="523"/>
      <c r="L896" s="523"/>
      <c r="M896" s="524"/>
      <c r="N896" s="524"/>
      <c r="O896" s="524"/>
      <c r="P896" s="524"/>
      <c r="Q896" s="524"/>
      <c r="R896" s="524"/>
      <c r="S896" s="524"/>
      <c r="T896" s="524"/>
      <c r="U896" s="523"/>
      <c r="V896" s="524"/>
      <c r="W896" s="523"/>
      <c r="X896" s="526"/>
      <c r="Y896" s="526"/>
      <c r="Z896" s="526"/>
      <c r="AA896" s="526"/>
      <c r="AB896" s="526"/>
      <c r="AC896" s="526"/>
      <c r="AD896" s="526"/>
      <c r="AE896" s="526"/>
      <c r="AF896" s="526"/>
      <c r="AG896" s="526"/>
      <c r="AH896" s="526"/>
      <c r="AI896" s="526"/>
      <c r="AJ896" s="526"/>
      <c r="AK896" s="526"/>
      <c r="AL896" s="526"/>
      <c r="AM896" s="526"/>
      <c r="AN896" s="526"/>
      <c r="AO896" s="526"/>
      <c r="AP896" s="526"/>
      <c r="AQ896" s="526"/>
      <c r="AR896" s="526"/>
      <c r="AS896" s="526"/>
      <c r="AT896" s="526"/>
      <c r="AU896" s="526"/>
      <c r="AV896" s="526"/>
      <c r="AW896" s="526"/>
      <c r="AX896" s="526"/>
      <c r="AY896" s="526"/>
      <c r="AZ896" s="526"/>
      <c r="BA896" s="526"/>
      <c r="BB896" s="526"/>
      <c r="BC896" s="526"/>
      <c r="BD896" s="526"/>
      <c r="BE896" s="526"/>
      <c r="BF896" s="526"/>
      <c r="BG896" s="526"/>
      <c r="BH896" s="526"/>
      <c r="BI896" s="526"/>
      <c r="BJ896" s="526"/>
      <c r="BK896" s="526"/>
      <c r="BL896" s="526"/>
      <c r="BM896" s="526"/>
      <c r="BN896" s="526"/>
      <c r="BO896" s="526"/>
      <c r="BP896" s="526"/>
      <c r="BQ896" s="526"/>
      <c r="BR896" s="526"/>
      <c r="BS896" s="526"/>
      <c r="BT896" s="526"/>
      <c r="BU896" s="526"/>
    </row>
    <row r="897">
      <c r="A897" s="522"/>
      <c r="B897" s="523"/>
      <c r="C897" s="523"/>
      <c r="D897" s="524"/>
      <c r="E897" s="524"/>
      <c r="F897" s="524"/>
      <c r="G897" s="524"/>
      <c r="H897" s="525"/>
      <c r="I897" s="544"/>
      <c r="J897" s="523"/>
      <c r="K897" s="523"/>
      <c r="L897" s="523"/>
      <c r="M897" s="524"/>
      <c r="N897" s="524"/>
      <c r="O897" s="524"/>
      <c r="P897" s="524"/>
      <c r="Q897" s="524"/>
      <c r="R897" s="524"/>
      <c r="S897" s="524"/>
      <c r="T897" s="524"/>
      <c r="U897" s="523"/>
      <c r="V897" s="524"/>
      <c r="W897" s="523"/>
      <c r="X897" s="526"/>
      <c r="Y897" s="526"/>
      <c r="Z897" s="526"/>
      <c r="AA897" s="526"/>
      <c r="AB897" s="526"/>
      <c r="AC897" s="526"/>
      <c r="AD897" s="526"/>
      <c r="AE897" s="526"/>
      <c r="AF897" s="526"/>
      <c r="AG897" s="526"/>
      <c r="AH897" s="526"/>
      <c r="AI897" s="526"/>
      <c r="AJ897" s="526"/>
      <c r="AK897" s="526"/>
      <c r="AL897" s="526"/>
      <c r="AM897" s="526"/>
      <c r="AN897" s="526"/>
      <c r="AO897" s="526"/>
      <c r="AP897" s="526"/>
      <c r="AQ897" s="526"/>
      <c r="AR897" s="526"/>
      <c r="AS897" s="526"/>
      <c r="AT897" s="526"/>
      <c r="AU897" s="526"/>
      <c r="AV897" s="526"/>
      <c r="AW897" s="526"/>
      <c r="AX897" s="526"/>
      <c r="AY897" s="526"/>
      <c r="AZ897" s="526"/>
      <c r="BA897" s="526"/>
      <c r="BB897" s="526"/>
      <c r="BC897" s="526"/>
      <c r="BD897" s="526"/>
      <c r="BE897" s="526"/>
      <c r="BF897" s="526"/>
      <c r="BG897" s="526"/>
      <c r="BH897" s="526"/>
      <c r="BI897" s="526"/>
      <c r="BJ897" s="526"/>
      <c r="BK897" s="526"/>
      <c r="BL897" s="526"/>
      <c r="BM897" s="526"/>
      <c r="BN897" s="526"/>
      <c r="BO897" s="526"/>
      <c r="BP897" s="526"/>
      <c r="BQ897" s="526"/>
      <c r="BR897" s="526"/>
      <c r="BS897" s="526"/>
      <c r="BT897" s="526"/>
      <c r="BU897" s="526"/>
    </row>
    <row r="898">
      <c r="A898" s="522"/>
      <c r="B898" s="523"/>
      <c r="C898" s="523"/>
      <c r="D898" s="524"/>
      <c r="E898" s="524"/>
      <c r="F898" s="524"/>
      <c r="G898" s="524"/>
      <c r="H898" s="525"/>
      <c r="I898" s="544"/>
      <c r="J898" s="523"/>
      <c r="K898" s="523"/>
      <c r="L898" s="523"/>
      <c r="M898" s="524"/>
      <c r="N898" s="524"/>
      <c r="O898" s="524"/>
      <c r="P898" s="524"/>
      <c r="Q898" s="524"/>
      <c r="R898" s="524"/>
      <c r="S898" s="524"/>
      <c r="T898" s="524"/>
      <c r="U898" s="523"/>
      <c r="V898" s="524"/>
      <c r="W898" s="523"/>
      <c r="X898" s="526"/>
      <c r="Y898" s="526"/>
      <c r="Z898" s="526"/>
      <c r="AA898" s="526"/>
      <c r="AB898" s="526"/>
      <c r="AC898" s="526"/>
      <c r="AD898" s="526"/>
      <c r="AE898" s="526"/>
      <c r="AF898" s="526"/>
      <c r="AG898" s="526"/>
      <c r="AH898" s="526"/>
      <c r="AI898" s="526"/>
      <c r="AJ898" s="526"/>
      <c r="AK898" s="526"/>
      <c r="AL898" s="526"/>
      <c r="AM898" s="526"/>
      <c r="AN898" s="526"/>
      <c r="AO898" s="526"/>
      <c r="AP898" s="526"/>
      <c r="AQ898" s="526"/>
      <c r="AR898" s="526"/>
      <c r="AS898" s="526"/>
      <c r="AT898" s="526"/>
      <c r="AU898" s="526"/>
      <c r="AV898" s="526"/>
      <c r="AW898" s="526"/>
      <c r="AX898" s="526"/>
      <c r="AY898" s="526"/>
      <c r="AZ898" s="526"/>
      <c r="BA898" s="526"/>
      <c r="BB898" s="526"/>
      <c r="BC898" s="526"/>
      <c r="BD898" s="526"/>
      <c r="BE898" s="526"/>
      <c r="BF898" s="526"/>
      <c r="BG898" s="526"/>
      <c r="BH898" s="526"/>
      <c r="BI898" s="526"/>
      <c r="BJ898" s="526"/>
      <c r="BK898" s="526"/>
      <c r="BL898" s="526"/>
      <c r="BM898" s="526"/>
      <c r="BN898" s="526"/>
      <c r="BO898" s="526"/>
      <c r="BP898" s="526"/>
      <c r="BQ898" s="526"/>
      <c r="BR898" s="526"/>
      <c r="BS898" s="526"/>
      <c r="BT898" s="526"/>
      <c r="BU898" s="526"/>
    </row>
    <row r="899">
      <c r="A899" s="522"/>
      <c r="B899" s="523"/>
      <c r="C899" s="523"/>
      <c r="D899" s="524"/>
      <c r="E899" s="524"/>
      <c r="F899" s="524"/>
      <c r="G899" s="524"/>
      <c r="H899" s="525"/>
      <c r="I899" s="544"/>
      <c r="J899" s="523"/>
      <c r="K899" s="523"/>
      <c r="L899" s="523"/>
      <c r="M899" s="524"/>
      <c r="N899" s="524"/>
      <c r="O899" s="524"/>
      <c r="P899" s="524"/>
      <c r="Q899" s="524"/>
      <c r="R899" s="524"/>
      <c r="S899" s="524"/>
      <c r="T899" s="524"/>
      <c r="U899" s="523"/>
      <c r="V899" s="524"/>
      <c r="W899" s="523"/>
      <c r="X899" s="526"/>
      <c r="Y899" s="526"/>
      <c r="Z899" s="526"/>
      <c r="AA899" s="526"/>
      <c r="AB899" s="526"/>
      <c r="AC899" s="526"/>
      <c r="AD899" s="526"/>
      <c r="AE899" s="526"/>
      <c r="AF899" s="526"/>
      <c r="AG899" s="526"/>
      <c r="AH899" s="526"/>
      <c r="AI899" s="526"/>
      <c r="AJ899" s="526"/>
      <c r="AK899" s="526"/>
      <c r="AL899" s="526"/>
      <c r="AM899" s="526"/>
      <c r="AN899" s="526"/>
      <c r="AO899" s="526"/>
      <c r="AP899" s="526"/>
      <c r="AQ899" s="526"/>
      <c r="AR899" s="526"/>
      <c r="AS899" s="526"/>
      <c r="AT899" s="526"/>
      <c r="AU899" s="526"/>
      <c r="AV899" s="526"/>
      <c r="AW899" s="526"/>
      <c r="AX899" s="526"/>
      <c r="AY899" s="526"/>
      <c r="AZ899" s="526"/>
      <c r="BA899" s="526"/>
      <c r="BB899" s="526"/>
      <c r="BC899" s="526"/>
      <c r="BD899" s="526"/>
      <c r="BE899" s="526"/>
      <c r="BF899" s="526"/>
      <c r="BG899" s="526"/>
      <c r="BH899" s="526"/>
      <c r="BI899" s="526"/>
      <c r="BJ899" s="526"/>
      <c r="BK899" s="526"/>
      <c r="BL899" s="526"/>
      <c r="BM899" s="526"/>
      <c r="BN899" s="526"/>
      <c r="BO899" s="526"/>
      <c r="BP899" s="526"/>
      <c r="BQ899" s="526"/>
      <c r="BR899" s="526"/>
      <c r="BS899" s="526"/>
      <c r="BT899" s="526"/>
      <c r="BU899" s="526"/>
    </row>
    <row r="900">
      <c r="A900" s="522"/>
      <c r="B900" s="523"/>
      <c r="C900" s="523"/>
      <c r="D900" s="524"/>
      <c r="E900" s="524"/>
      <c r="F900" s="524"/>
      <c r="G900" s="524"/>
      <c r="H900" s="525"/>
      <c r="I900" s="544"/>
      <c r="J900" s="523"/>
      <c r="K900" s="523"/>
      <c r="L900" s="523"/>
      <c r="M900" s="524"/>
      <c r="N900" s="524"/>
      <c r="O900" s="524"/>
      <c r="P900" s="524"/>
      <c r="Q900" s="524"/>
      <c r="R900" s="524"/>
      <c r="S900" s="524"/>
      <c r="T900" s="524"/>
      <c r="U900" s="523"/>
      <c r="V900" s="524"/>
      <c r="W900" s="523"/>
      <c r="X900" s="526"/>
      <c r="Y900" s="526"/>
      <c r="Z900" s="526"/>
      <c r="AA900" s="526"/>
      <c r="AB900" s="526"/>
      <c r="AC900" s="526"/>
      <c r="AD900" s="526"/>
      <c r="AE900" s="526"/>
      <c r="AF900" s="526"/>
      <c r="AG900" s="526"/>
      <c r="AH900" s="526"/>
      <c r="AI900" s="526"/>
      <c r="AJ900" s="526"/>
      <c r="AK900" s="526"/>
      <c r="AL900" s="526"/>
      <c r="AM900" s="526"/>
      <c r="AN900" s="526"/>
      <c r="AO900" s="526"/>
      <c r="AP900" s="526"/>
      <c r="AQ900" s="526"/>
      <c r="AR900" s="526"/>
      <c r="AS900" s="526"/>
      <c r="AT900" s="526"/>
      <c r="AU900" s="526"/>
      <c r="AV900" s="526"/>
      <c r="AW900" s="526"/>
      <c r="AX900" s="526"/>
      <c r="AY900" s="526"/>
      <c r="AZ900" s="526"/>
      <c r="BA900" s="526"/>
      <c r="BB900" s="526"/>
      <c r="BC900" s="526"/>
      <c r="BD900" s="526"/>
      <c r="BE900" s="526"/>
      <c r="BF900" s="526"/>
      <c r="BG900" s="526"/>
      <c r="BH900" s="526"/>
      <c r="BI900" s="526"/>
      <c r="BJ900" s="526"/>
      <c r="BK900" s="526"/>
      <c r="BL900" s="526"/>
      <c r="BM900" s="526"/>
      <c r="BN900" s="526"/>
      <c r="BO900" s="526"/>
      <c r="BP900" s="526"/>
      <c r="BQ900" s="526"/>
      <c r="BR900" s="526"/>
      <c r="BS900" s="526"/>
      <c r="BT900" s="526"/>
      <c r="BU900" s="526"/>
    </row>
    <row r="901">
      <c r="A901" s="522"/>
      <c r="B901" s="523"/>
      <c r="C901" s="523"/>
      <c r="D901" s="524"/>
      <c r="E901" s="524"/>
      <c r="F901" s="524"/>
      <c r="G901" s="524"/>
      <c r="H901" s="525"/>
      <c r="I901" s="544"/>
      <c r="J901" s="523"/>
      <c r="K901" s="523"/>
      <c r="L901" s="523"/>
      <c r="M901" s="524"/>
      <c r="N901" s="524"/>
      <c r="O901" s="524"/>
      <c r="P901" s="524"/>
      <c r="Q901" s="524"/>
      <c r="R901" s="524"/>
      <c r="S901" s="524"/>
      <c r="T901" s="524"/>
      <c r="U901" s="523"/>
      <c r="V901" s="524"/>
      <c r="W901" s="523"/>
      <c r="X901" s="526"/>
      <c r="Y901" s="526"/>
      <c r="Z901" s="526"/>
      <c r="AA901" s="526"/>
      <c r="AB901" s="526"/>
      <c r="AC901" s="526"/>
      <c r="AD901" s="526"/>
      <c r="AE901" s="526"/>
      <c r="AF901" s="526"/>
      <c r="AG901" s="526"/>
      <c r="AH901" s="526"/>
      <c r="AI901" s="526"/>
      <c r="AJ901" s="526"/>
      <c r="AK901" s="526"/>
      <c r="AL901" s="526"/>
      <c r="AM901" s="526"/>
      <c r="AN901" s="526"/>
      <c r="AO901" s="526"/>
      <c r="AP901" s="526"/>
      <c r="AQ901" s="526"/>
      <c r="AR901" s="526"/>
      <c r="AS901" s="526"/>
      <c r="AT901" s="526"/>
      <c r="AU901" s="526"/>
      <c r="AV901" s="526"/>
      <c r="AW901" s="526"/>
      <c r="AX901" s="526"/>
      <c r="AY901" s="526"/>
      <c r="AZ901" s="526"/>
      <c r="BA901" s="526"/>
      <c r="BB901" s="526"/>
      <c r="BC901" s="526"/>
      <c r="BD901" s="526"/>
      <c r="BE901" s="526"/>
      <c r="BF901" s="526"/>
      <c r="BG901" s="526"/>
      <c r="BH901" s="526"/>
      <c r="BI901" s="526"/>
      <c r="BJ901" s="526"/>
      <c r="BK901" s="526"/>
      <c r="BL901" s="526"/>
      <c r="BM901" s="526"/>
      <c r="BN901" s="526"/>
      <c r="BO901" s="526"/>
      <c r="BP901" s="526"/>
      <c r="BQ901" s="526"/>
      <c r="BR901" s="526"/>
      <c r="BS901" s="526"/>
      <c r="BT901" s="526"/>
      <c r="BU901" s="526"/>
    </row>
    <row r="902">
      <c r="A902" s="522"/>
      <c r="B902" s="523"/>
      <c r="C902" s="523"/>
      <c r="D902" s="524"/>
      <c r="E902" s="524"/>
      <c r="F902" s="524"/>
      <c r="G902" s="524"/>
      <c r="H902" s="525"/>
      <c r="I902" s="544"/>
      <c r="J902" s="523"/>
      <c r="K902" s="523"/>
      <c r="L902" s="523"/>
      <c r="M902" s="524"/>
      <c r="N902" s="524"/>
      <c r="O902" s="524"/>
      <c r="P902" s="524"/>
      <c r="Q902" s="524"/>
      <c r="R902" s="524"/>
      <c r="S902" s="524"/>
      <c r="T902" s="524"/>
      <c r="U902" s="523"/>
      <c r="V902" s="524"/>
      <c r="W902" s="523"/>
      <c r="X902" s="526"/>
      <c r="Y902" s="526"/>
      <c r="Z902" s="526"/>
      <c r="AA902" s="526"/>
      <c r="AB902" s="526"/>
      <c r="AC902" s="526"/>
      <c r="AD902" s="526"/>
      <c r="AE902" s="526"/>
      <c r="AF902" s="526"/>
      <c r="AG902" s="526"/>
      <c r="AH902" s="526"/>
      <c r="AI902" s="526"/>
      <c r="AJ902" s="526"/>
      <c r="AK902" s="526"/>
      <c r="AL902" s="526"/>
      <c r="AM902" s="526"/>
      <c r="AN902" s="526"/>
      <c r="AO902" s="526"/>
      <c r="AP902" s="526"/>
      <c r="AQ902" s="526"/>
      <c r="AR902" s="526"/>
      <c r="AS902" s="526"/>
      <c r="AT902" s="526"/>
      <c r="AU902" s="526"/>
      <c r="AV902" s="526"/>
      <c r="AW902" s="526"/>
      <c r="AX902" s="526"/>
      <c r="AY902" s="526"/>
      <c r="AZ902" s="526"/>
      <c r="BA902" s="526"/>
      <c r="BB902" s="526"/>
      <c r="BC902" s="526"/>
      <c r="BD902" s="526"/>
      <c r="BE902" s="526"/>
      <c r="BF902" s="526"/>
      <c r="BG902" s="526"/>
      <c r="BH902" s="526"/>
      <c r="BI902" s="526"/>
      <c r="BJ902" s="526"/>
      <c r="BK902" s="526"/>
      <c r="BL902" s="526"/>
      <c r="BM902" s="526"/>
      <c r="BN902" s="526"/>
      <c r="BO902" s="526"/>
      <c r="BP902" s="526"/>
      <c r="BQ902" s="526"/>
      <c r="BR902" s="526"/>
      <c r="BS902" s="526"/>
      <c r="BT902" s="526"/>
      <c r="BU902" s="526"/>
    </row>
    <row r="903">
      <c r="A903" s="522"/>
      <c r="B903" s="523"/>
      <c r="C903" s="523"/>
      <c r="D903" s="524"/>
      <c r="E903" s="524"/>
      <c r="F903" s="524"/>
      <c r="G903" s="524"/>
      <c r="H903" s="525"/>
      <c r="I903" s="544"/>
      <c r="J903" s="523"/>
      <c r="K903" s="523"/>
      <c r="L903" s="523"/>
      <c r="M903" s="524"/>
      <c r="N903" s="524"/>
      <c r="O903" s="524"/>
      <c r="P903" s="524"/>
      <c r="Q903" s="524"/>
      <c r="R903" s="524"/>
      <c r="S903" s="524"/>
      <c r="T903" s="524"/>
      <c r="U903" s="523"/>
      <c r="V903" s="524"/>
      <c r="W903" s="523"/>
      <c r="X903" s="526"/>
      <c r="Y903" s="526"/>
      <c r="Z903" s="526"/>
      <c r="AA903" s="526"/>
      <c r="AB903" s="526"/>
      <c r="AC903" s="526"/>
      <c r="AD903" s="526"/>
      <c r="AE903" s="526"/>
      <c r="AF903" s="526"/>
      <c r="AG903" s="526"/>
      <c r="AH903" s="526"/>
      <c r="AI903" s="526"/>
      <c r="AJ903" s="526"/>
      <c r="AK903" s="526"/>
      <c r="AL903" s="526"/>
      <c r="AM903" s="526"/>
      <c r="AN903" s="526"/>
      <c r="AO903" s="526"/>
      <c r="AP903" s="526"/>
      <c r="AQ903" s="526"/>
      <c r="AR903" s="526"/>
      <c r="AS903" s="526"/>
      <c r="AT903" s="526"/>
      <c r="AU903" s="526"/>
      <c r="AV903" s="526"/>
      <c r="AW903" s="526"/>
      <c r="AX903" s="526"/>
      <c r="AY903" s="526"/>
      <c r="AZ903" s="526"/>
      <c r="BA903" s="526"/>
      <c r="BB903" s="526"/>
      <c r="BC903" s="526"/>
      <c r="BD903" s="526"/>
      <c r="BE903" s="526"/>
      <c r="BF903" s="526"/>
      <c r="BG903" s="526"/>
      <c r="BH903" s="526"/>
      <c r="BI903" s="526"/>
      <c r="BJ903" s="526"/>
      <c r="BK903" s="526"/>
      <c r="BL903" s="526"/>
      <c r="BM903" s="526"/>
      <c r="BN903" s="526"/>
      <c r="BO903" s="526"/>
      <c r="BP903" s="526"/>
      <c r="BQ903" s="526"/>
      <c r="BR903" s="526"/>
      <c r="BS903" s="526"/>
      <c r="BT903" s="526"/>
      <c r="BU903" s="526"/>
    </row>
    <row r="904">
      <c r="A904" s="522"/>
      <c r="B904" s="523"/>
      <c r="C904" s="523"/>
      <c r="D904" s="524"/>
      <c r="E904" s="524"/>
      <c r="F904" s="524"/>
      <c r="G904" s="524"/>
      <c r="H904" s="525"/>
      <c r="I904" s="544"/>
      <c r="J904" s="523"/>
      <c r="K904" s="523"/>
      <c r="L904" s="523"/>
      <c r="M904" s="524"/>
      <c r="N904" s="524"/>
      <c r="O904" s="524"/>
      <c r="P904" s="524"/>
      <c r="Q904" s="524"/>
      <c r="R904" s="524"/>
      <c r="S904" s="524"/>
      <c r="T904" s="524"/>
      <c r="U904" s="523"/>
      <c r="V904" s="524"/>
      <c r="W904" s="523"/>
      <c r="X904" s="526"/>
      <c r="Y904" s="526"/>
      <c r="Z904" s="526"/>
      <c r="AA904" s="526"/>
      <c r="AB904" s="526"/>
      <c r="AC904" s="526"/>
      <c r="AD904" s="526"/>
      <c r="AE904" s="526"/>
      <c r="AF904" s="526"/>
      <c r="AG904" s="526"/>
      <c r="AH904" s="526"/>
      <c r="AI904" s="526"/>
      <c r="AJ904" s="526"/>
      <c r="AK904" s="526"/>
      <c r="AL904" s="526"/>
      <c r="AM904" s="526"/>
      <c r="AN904" s="526"/>
      <c r="AO904" s="526"/>
      <c r="AP904" s="526"/>
      <c r="AQ904" s="526"/>
      <c r="AR904" s="526"/>
      <c r="AS904" s="526"/>
      <c r="AT904" s="526"/>
      <c r="AU904" s="526"/>
      <c r="AV904" s="526"/>
      <c r="AW904" s="526"/>
      <c r="AX904" s="526"/>
      <c r="AY904" s="526"/>
      <c r="AZ904" s="526"/>
      <c r="BA904" s="526"/>
      <c r="BB904" s="526"/>
      <c r="BC904" s="526"/>
      <c r="BD904" s="526"/>
      <c r="BE904" s="526"/>
      <c r="BF904" s="526"/>
      <c r="BG904" s="526"/>
      <c r="BH904" s="526"/>
      <c r="BI904" s="526"/>
      <c r="BJ904" s="526"/>
      <c r="BK904" s="526"/>
      <c r="BL904" s="526"/>
      <c r="BM904" s="526"/>
      <c r="BN904" s="526"/>
      <c r="BO904" s="526"/>
      <c r="BP904" s="526"/>
      <c r="BQ904" s="526"/>
      <c r="BR904" s="526"/>
      <c r="BS904" s="526"/>
      <c r="BT904" s="526"/>
      <c r="BU904" s="526"/>
    </row>
    <row r="905">
      <c r="A905" s="522"/>
      <c r="B905" s="523"/>
      <c r="C905" s="523"/>
      <c r="D905" s="524"/>
      <c r="E905" s="524"/>
      <c r="F905" s="524"/>
      <c r="G905" s="524"/>
      <c r="H905" s="525"/>
      <c r="I905" s="544"/>
      <c r="J905" s="523"/>
      <c r="K905" s="523"/>
      <c r="L905" s="523"/>
      <c r="M905" s="524"/>
      <c r="N905" s="524"/>
      <c r="O905" s="524"/>
      <c r="P905" s="524"/>
      <c r="Q905" s="524"/>
      <c r="R905" s="524"/>
      <c r="S905" s="524"/>
      <c r="T905" s="524"/>
      <c r="U905" s="523"/>
      <c r="V905" s="524"/>
      <c r="W905" s="523"/>
      <c r="X905" s="526"/>
      <c r="Y905" s="526"/>
      <c r="Z905" s="526"/>
      <c r="AA905" s="526"/>
      <c r="AB905" s="526"/>
      <c r="AC905" s="526"/>
      <c r="AD905" s="526"/>
      <c r="AE905" s="526"/>
      <c r="AF905" s="526"/>
      <c r="AG905" s="526"/>
      <c r="AH905" s="526"/>
      <c r="AI905" s="526"/>
      <c r="AJ905" s="526"/>
      <c r="AK905" s="526"/>
      <c r="AL905" s="526"/>
      <c r="AM905" s="526"/>
      <c r="AN905" s="526"/>
      <c r="AO905" s="526"/>
      <c r="AP905" s="526"/>
      <c r="AQ905" s="526"/>
      <c r="AR905" s="526"/>
      <c r="AS905" s="526"/>
      <c r="AT905" s="526"/>
      <c r="AU905" s="526"/>
      <c r="AV905" s="526"/>
      <c r="AW905" s="526"/>
      <c r="AX905" s="526"/>
      <c r="AY905" s="526"/>
      <c r="AZ905" s="526"/>
      <c r="BA905" s="526"/>
      <c r="BB905" s="526"/>
      <c r="BC905" s="526"/>
      <c r="BD905" s="526"/>
      <c r="BE905" s="526"/>
      <c r="BF905" s="526"/>
      <c r="BG905" s="526"/>
      <c r="BH905" s="526"/>
      <c r="BI905" s="526"/>
      <c r="BJ905" s="526"/>
      <c r="BK905" s="526"/>
      <c r="BL905" s="526"/>
      <c r="BM905" s="526"/>
      <c r="BN905" s="526"/>
      <c r="BO905" s="526"/>
      <c r="BP905" s="526"/>
      <c r="BQ905" s="526"/>
      <c r="BR905" s="526"/>
      <c r="BS905" s="526"/>
      <c r="BT905" s="526"/>
      <c r="BU905" s="526"/>
    </row>
    <row r="906">
      <c r="A906" s="522"/>
      <c r="B906" s="523"/>
      <c r="C906" s="523"/>
      <c r="D906" s="524"/>
      <c r="E906" s="524"/>
      <c r="F906" s="524"/>
      <c r="G906" s="524"/>
      <c r="H906" s="525"/>
      <c r="I906" s="544"/>
      <c r="J906" s="523"/>
      <c r="K906" s="523"/>
      <c r="L906" s="523"/>
      <c r="M906" s="524"/>
      <c r="N906" s="524"/>
      <c r="O906" s="524"/>
      <c r="P906" s="524"/>
      <c r="Q906" s="524"/>
      <c r="R906" s="524"/>
      <c r="S906" s="524"/>
      <c r="T906" s="524"/>
      <c r="U906" s="523"/>
      <c r="V906" s="524"/>
      <c r="W906" s="523"/>
      <c r="X906" s="526"/>
      <c r="Y906" s="526"/>
      <c r="Z906" s="526"/>
      <c r="AA906" s="526"/>
      <c r="AB906" s="526"/>
      <c r="AC906" s="526"/>
      <c r="AD906" s="526"/>
      <c r="AE906" s="526"/>
      <c r="AF906" s="526"/>
      <c r="AG906" s="526"/>
      <c r="AH906" s="526"/>
      <c r="AI906" s="526"/>
      <c r="AJ906" s="526"/>
      <c r="AK906" s="526"/>
      <c r="AL906" s="526"/>
      <c r="AM906" s="526"/>
      <c r="AN906" s="526"/>
      <c r="AO906" s="526"/>
      <c r="AP906" s="526"/>
      <c r="AQ906" s="526"/>
      <c r="AR906" s="526"/>
      <c r="AS906" s="526"/>
      <c r="AT906" s="526"/>
      <c r="AU906" s="526"/>
      <c r="AV906" s="526"/>
      <c r="AW906" s="526"/>
      <c r="AX906" s="526"/>
      <c r="AY906" s="526"/>
      <c r="AZ906" s="526"/>
      <c r="BA906" s="526"/>
      <c r="BB906" s="526"/>
      <c r="BC906" s="526"/>
      <c r="BD906" s="526"/>
      <c r="BE906" s="526"/>
      <c r="BF906" s="526"/>
      <c r="BG906" s="526"/>
      <c r="BH906" s="526"/>
      <c r="BI906" s="526"/>
      <c r="BJ906" s="526"/>
      <c r="BK906" s="526"/>
      <c r="BL906" s="526"/>
      <c r="BM906" s="526"/>
      <c r="BN906" s="526"/>
      <c r="BO906" s="526"/>
      <c r="BP906" s="526"/>
      <c r="BQ906" s="526"/>
      <c r="BR906" s="526"/>
      <c r="BS906" s="526"/>
      <c r="BT906" s="526"/>
      <c r="BU906" s="526"/>
    </row>
    <row r="907">
      <c r="A907" s="522"/>
      <c r="B907" s="523"/>
      <c r="C907" s="523"/>
      <c r="D907" s="524"/>
      <c r="E907" s="524"/>
      <c r="F907" s="524"/>
      <c r="G907" s="524"/>
      <c r="H907" s="525"/>
      <c r="I907" s="544"/>
      <c r="J907" s="523"/>
      <c r="K907" s="523"/>
      <c r="L907" s="523"/>
      <c r="M907" s="524"/>
      <c r="N907" s="524"/>
      <c r="O907" s="524"/>
      <c r="P907" s="524"/>
      <c r="Q907" s="524"/>
      <c r="R907" s="524"/>
      <c r="S907" s="524"/>
      <c r="T907" s="524"/>
      <c r="U907" s="523"/>
      <c r="V907" s="524"/>
      <c r="W907" s="523"/>
      <c r="X907" s="526"/>
      <c r="Y907" s="526"/>
      <c r="Z907" s="526"/>
      <c r="AA907" s="526"/>
      <c r="AB907" s="526"/>
      <c r="AC907" s="526"/>
      <c r="AD907" s="526"/>
      <c r="AE907" s="526"/>
      <c r="AF907" s="526"/>
      <c r="AG907" s="526"/>
      <c r="AH907" s="526"/>
      <c r="AI907" s="526"/>
      <c r="AJ907" s="526"/>
      <c r="AK907" s="526"/>
      <c r="AL907" s="526"/>
      <c r="AM907" s="526"/>
      <c r="AN907" s="526"/>
      <c r="AO907" s="526"/>
      <c r="AP907" s="526"/>
      <c r="AQ907" s="526"/>
      <c r="AR907" s="526"/>
      <c r="AS907" s="526"/>
      <c r="AT907" s="526"/>
      <c r="AU907" s="526"/>
      <c r="AV907" s="526"/>
      <c r="AW907" s="526"/>
      <c r="AX907" s="526"/>
      <c r="AY907" s="526"/>
      <c r="AZ907" s="526"/>
      <c r="BA907" s="526"/>
      <c r="BB907" s="526"/>
      <c r="BC907" s="526"/>
      <c r="BD907" s="526"/>
      <c r="BE907" s="526"/>
      <c r="BF907" s="526"/>
      <c r="BG907" s="526"/>
      <c r="BH907" s="526"/>
      <c r="BI907" s="526"/>
      <c r="BJ907" s="526"/>
      <c r="BK907" s="526"/>
      <c r="BL907" s="526"/>
      <c r="BM907" s="526"/>
      <c r="BN907" s="526"/>
      <c r="BO907" s="526"/>
      <c r="BP907" s="526"/>
      <c r="BQ907" s="526"/>
      <c r="BR907" s="526"/>
      <c r="BS907" s="526"/>
      <c r="BT907" s="526"/>
      <c r="BU907" s="526"/>
    </row>
    <row r="908">
      <c r="A908" s="522"/>
      <c r="B908" s="523"/>
      <c r="C908" s="523"/>
      <c r="D908" s="524"/>
      <c r="E908" s="524"/>
      <c r="F908" s="524"/>
      <c r="G908" s="524"/>
      <c r="H908" s="525"/>
      <c r="I908" s="544"/>
      <c r="J908" s="523"/>
      <c r="K908" s="523"/>
      <c r="L908" s="523"/>
      <c r="M908" s="524"/>
      <c r="N908" s="524"/>
      <c r="O908" s="524"/>
      <c r="P908" s="524"/>
      <c r="Q908" s="524"/>
      <c r="R908" s="524"/>
      <c r="S908" s="524"/>
      <c r="T908" s="524"/>
      <c r="U908" s="523"/>
      <c r="V908" s="524"/>
      <c r="W908" s="523"/>
      <c r="X908" s="526"/>
      <c r="Y908" s="526"/>
      <c r="Z908" s="526"/>
      <c r="AA908" s="526"/>
      <c r="AB908" s="526"/>
      <c r="AC908" s="526"/>
      <c r="AD908" s="526"/>
      <c r="AE908" s="526"/>
      <c r="AF908" s="526"/>
      <c r="AG908" s="526"/>
      <c r="AH908" s="526"/>
      <c r="AI908" s="526"/>
      <c r="AJ908" s="526"/>
      <c r="AK908" s="526"/>
      <c r="AL908" s="526"/>
      <c r="AM908" s="526"/>
      <c r="AN908" s="526"/>
      <c r="AO908" s="526"/>
      <c r="AP908" s="526"/>
      <c r="AQ908" s="526"/>
      <c r="AR908" s="526"/>
      <c r="AS908" s="526"/>
      <c r="AT908" s="526"/>
      <c r="AU908" s="526"/>
      <c r="AV908" s="526"/>
      <c r="AW908" s="526"/>
      <c r="AX908" s="526"/>
      <c r="AY908" s="526"/>
      <c r="AZ908" s="526"/>
      <c r="BA908" s="526"/>
      <c r="BB908" s="526"/>
      <c r="BC908" s="526"/>
      <c r="BD908" s="526"/>
      <c r="BE908" s="526"/>
      <c r="BF908" s="526"/>
      <c r="BG908" s="526"/>
      <c r="BH908" s="526"/>
      <c r="BI908" s="526"/>
      <c r="BJ908" s="526"/>
      <c r="BK908" s="526"/>
      <c r="BL908" s="526"/>
      <c r="BM908" s="526"/>
      <c r="BN908" s="526"/>
      <c r="BO908" s="526"/>
      <c r="BP908" s="526"/>
      <c r="BQ908" s="526"/>
      <c r="BR908" s="526"/>
      <c r="BS908" s="526"/>
      <c r="BT908" s="526"/>
      <c r="BU908" s="526"/>
    </row>
    <row r="909">
      <c r="A909" s="522"/>
      <c r="B909" s="523"/>
      <c r="C909" s="523"/>
      <c r="D909" s="524"/>
      <c r="E909" s="524"/>
      <c r="F909" s="524"/>
      <c r="G909" s="524"/>
      <c r="H909" s="525"/>
      <c r="I909" s="544"/>
      <c r="J909" s="523"/>
      <c r="K909" s="523"/>
      <c r="L909" s="523"/>
      <c r="M909" s="524"/>
      <c r="N909" s="524"/>
      <c r="O909" s="524"/>
      <c r="P909" s="524"/>
      <c r="Q909" s="524"/>
      <c r="R909" s="524"/>
      <c r="S909" s="524"/>
      <c r="T909" s="524"/>
      <c r="U909" s="523"/>
      <c r="V909" s="524"/>
      <c r="W909" s="523"/>
      <c r="X909" s="526"/>
      <c r="Y909" s="526"/>
      <c r="Z909" s="526"/>
      <c r="AA909" s="526"/>
      <c r="AB909" s="526"/>
      <c r="AC909" s="526"/>
      <c r="AD909" s="526"/>
      <c r="AE909" s="526"/>
      <c r="AF909" s="526"/>
      <c r="AG909" s="526"/>
      <c r="AH909" s="526"/>
      <c r="AI909" s="526"/>
      <c r="AJ909" s="526"/>
      <c r="AK909" s="526"/>
      <c r="AL909" s="526"/>
      <c r="AM909" s="526"/>
      <c r="AN909" s="526"/>
      <c r="AO909" s="526"/>
      <c r="AP909" s="526"/>
      <c r="AQ909" s="526"/>
      <c r="AR909" s="526"/>
      <c r="AS909" s="526"/>
      <c r="AT909" s="526"/>
      <c r="AU909" s="526"/>
      <c r="AV909" s="526"/>
      <c r="AW909" s="526"/>
      <c r="AX909" s="526"/>
      <c r="AY909" s="526"/>
      <c r="AZ909" s="526"/>
      <c r="BA909" s="526"/>
      <c r="BB909" s="526"/>
      <c r="BC909" s="526"/>
      <c r="BD909" s="526"/>
      <c r="BE909" s="526"/>
      <c r="BF909" s="526"/>
      <c r="BG909" s="526"/>
      <c r="BH909" s="526"/>
      <c r="BI909" s="526"/>
      <c r="BJ909" s="526"/>
      <c r="BK909" s="526"/>
      <c r="BL909" s="526"/>
      <c r="BM909" s="526"/>
      <c r="BN909" s="526"/>
      <c r="BO909" s="526"/>
      <c r="BP909" s="526"/>
      <c r="BQ909" s="526"/>
      <c r="BR909" s="526"/>
      <c r="BS909" s="526"/>
      <c r="BT909" s="526"/>
      <c r="BU909" s="526"/>
    </row>
    <row r="910">
      <c r="A910" s="522"/>
      <c r="B910" s="523"/>
      <c r="C910" s="523"/>
      <c r="D910" s="524"/>
      <c r="E910" s="524"/>
      <c r="F910" s="524"/>
      <c r="G910" s="524"/>
      <c r="H910" s="525"/>
      <c r="I910" s="544"/>
      <c r="J910" s="523"/>
      <c r="K910" s="523"/>
      <c r="L910" s="523"/>
      <c r="M910" s="524"/>
      <c r="N910" s="524"/>
      <c r="O910" s="524"/>
      <c r="P910" s="524"/>
      <c r="Q910" s="524"/>
      <c r="R910" s="524"/>
      <c r="S910" s="524"/>
      <c r="T910" s="524"/>
      <c r="U910" s="523"/>
      <c r="V910" s="524"/>
      <c r="W910" s="523"/>
      <c r="X910" s="526"/>
      <c r="Y910" s="526"/>
      <c r="Z910" s="526"/>
      <c r="AA910" s="526"/>
      <c r="AB910" s="526"/>
      <c r="AC910" s="526"/>
      <c r="AD910" s="526"/>
      <c r="AE910" s="526"/>
      <c r="AF910" s="526"/>
      <c r="AG910" s="526"/>
      <c r="AH910" s="526"/>
      <c r="AI910" s="526"/>
      <c r="AJ910" s="526"/>
      <c r="AK910" s="526"/>
      <c r="AL910" s="526"/>
      <c r="AM910" s="526"/>
      <c r="AN910" s="526"/>
      <c r="AO910" s="526"/>
      <c r="AP910" s="526"/>
      <c r="AQ910" s="526"/>
      <c r="AR910" s="526"/>
      <c r="AS910" s="526"/>
      <c r="AT910" s="526"/>
      <c r="AU910" s="526"/>
      <c r="AV910" s="526"/>
      <c r="AW910" s="526"/>
      <c r="AX910" s="526"/>
      <c r="AY910" s="526"/>
      <c r="AZ910" s="526"/>
      <c r="BA910" s="526"/>
      <c r="BB910" s="526"/>
      <c r="BC910" s="526"/>
      <c r="BD910" s="526"/>
      <c r="BE910" s="526"/>
      <c r="BF910" s="526"/>
      <c r="BG910" s="526"/>
      <c r="BH910" s="526"/>
      <c r="BI910" s="526"/>
      <c r="BJ910" s="526"/>
      <c r="BK910" s="526"/>
      <c r="BL910" s="526"/>
      <c r="BM910" s="526"/>
      <c r="BN910" s="526"/>
      <c r="BO910" s="526"/>
      <c r="BP910" s="526"/>
      <c r="BQ910" s="526"/>
      <c r="BR910" s="526"/>
      <c r="BS910" s="526"/>
      <c r="BT910" s="526"/>
      <c r="BU910" s="526"/>
    </row>
    <row r="911">
      <c r="A911" s="522"/>
      <c r="B911" s="523"/>
      <c r="C911" s="523"/>
      <c r="D911" s="524"/>
      <c r="E911" s="524"/>
      <c r="F911" s="524"/>
      <c r="G911" s="524"/>
      <c r="H911" s="525"/>
      <c r="I911" s="544"/>
      <c r="J911" s="523"/>
      <c r="K911" s="523"/>
      <c r="L911" s="523"/>
      <c r="M911" s="524"/>
      <c r="N911" s="524"/>
      <c r="O911" s="524"/>
      <c r="P911" s="524"/>
      <c r="Q911" s="524"/>
      <c r="R911" s="524"/>
      <c r="S911" s="524"/>
      <c r="T911" s="524"/>
      <c r="U911" s="523"/>
      <c r="V911" s="524"/>
      <c r="W911" s="523"/>
      <c r="X911" s="526"/>
      <c r="Y911" s="526"/>
      <c r="Z911" s="526"/>
      <c r="AA911" s="526"/>
      <c r="AB911" s="526"/>
      <c r="AC911" s="526"/>
      <c r="AD911" s="526"/>
      <c r="AE911" s="526"/>
      <c r="AF911" s="526"/>
      <c r="AG911" s="526"/>
      <c r="AH911" s="526"/>
      <c r="AI911" s="526"/>
      <c r="AJ911" s="526"/>
      <c r="AK911" s="526"/>
      <c r="AL911" s="526"/>
      <c r="AM911" s="526"/>
      <c r="AN911" s="526"/>
      <c r="AO911" s="526"/>
      <c r="AP911" s="526"/>
      <c r="AQ911" s="526"/>
      <c r="AR911" s="526"/>
      <c r="AS911" s="526"/>
      <c r="AT911" s="526"/>
      <c r="AU911" s="526"/>
      <c r="AV911" s="526"/>
      <c r="AW911" s="526"/>
      <c r="AX911" s="526"/>
      <c r="AY911" s="526"/>
      <c r="AZ911" s="526"/>
      <c r="BA911" s="526"/>
      <c r="BB911" s="526"/>
      <c r="BC911" s="526"/>
      <c r="BD911" s="526"/>
      <c r="BE911" s="526"/>
      <c r="BF911" s="526"/>
      <c r="BG911" s="526"/>
      <c r="BH911" s="526"/>
      <c r="BI911" s="526"/>
      <c r="BJ911" s="526"/>
      <c r="BK911" s="526"/>
      <c r="BL911" s="526"/>
      <c r="BM911" s="526"/>
      <c r="BN911" s="526"/>
      <c r="BO911" s="526"/>
      <c r="BP911" s="526"/>
      <c r="BQ911" s="526"/>
      <c r="BR911" s="526"/>
      <c r="BS911" s="526"/>
      <c r="BT911" s="526"/>
      <c r="BU911" s="526"/>
    </row>
    <row r="912">
      <c r="A912" s="522"/>
      <c r="B912" s="523"/>
      <c r="C912" s="523"/>
      <c r="D912" s="524"/>
      <c r="E912" s="524"/>
      <c r="F912" s="524"/>
      <c r="G912" s="524"/>
      <c r="H912" s="525"/>
      <c r="I912" s="544"/>
      <c r="J912" s="523"/>
      <c r="K912" s="523"/>
      <c r="L912" s="523"/>
      <c r="M912" s="524"/>
      <c r="N912" s="524"/>
      <c r="O912" s="524"/>
      <c r="P912" s="524"/>
      <c r="Q912" s="524"/>
      <c r="R912" s="524"/>
      <c r="S912" s="524"/>
      <c r="T912" s="524"/>
      <c r="U912" s="523"/>
      <c r="V912" s="524"/>
      <c r="W912" s="523"/>
      <c r="X912" s="526"/>
      <c r="Y912" s="526"/>
      <c r="Z912" s="526"/>
      <c r="AA912" s="526"/>
      <c r="AB912" s="526"/>
      <c r="AC912" s="526"/>
      <c r="AD912" s="526"/>
      <c r="AE912" s="526"/>
      <c r="AF912" s="526"/>
      <c r="AG912" s="526"/>
      <c r="AH912" s="526"/>
      <c r="AI912" s="526"/>
      <c r="AJ912" s="526"/>
      <c r="AK912" s="526"/>
      <c r="AL912" s="526"/>
      <c r="AM912" s="526"/>
      <c r="AN912" s="526"/>
      <c r="AO912" s="526"/>
      <c r="AP912" s="526"/>
      <c r="AQ912" s="526"/>
      <c r="AR912" s="526"/>
      <c r="AS912" s="526"/>
      <c r="AT912" s="526"/>
      <c r="AU912" s="526"/>
      <c r="AV912" s="526"/>
      <c r="AW912" s="526"/>
      <c r="AX912" s="526"/>
      <c r="AY912" s="526"/>
      <c r="AZ912" s="526"/>
      <c r="BA912" s="526"/>
      <c r="BB912" s="526"/>
      <c r="BC912" s="526"/>
      <c r="BD912" s="526"/>
      <c r="BE912" s="526"/>
      <c r="BF912" s="526"/>
      <c r="BG912" s="526"/>
      <c r="BH912" s="526"/>
      <c r="BI912" s="526"/>
      <c r="BJ912" s="526"/>
      <c r="BK912" s="526"/>
      <c r="BL912" s="526"/>
      <c r="BM912" s="526"/>
      <c r="BN912" s="526"/>
      <c r="BO912" s="526"/>
      <c r="BP912" s="526"/>
      <c r="BQ912" s="526"/>
      <c r="BR912" s="526"/>
      <c r="BS912" s="526"/>
      <c r="BT912" s="526"/>
      <c r="BU912" s="526"/>
    </row>
    <row r="913">
      <c r="A913" s="522"/>
      <c r="B913" s="523"/>
      <c r="C913" s="523"/>
      <c r="D913" s="524"/>
      <c r="E913" s="524"/>
      <c r="F913" s="524"/>
      <c r="G913" s="524"/>
      <c r="H913" s="525"/>
      <c r="I913" s="544"/>
      <c r="J913" s="523"/>
      <c r="K913" s="523"/>
      <c r="L913" s="523"/>
      <c r="M913" s="524"/>
      <c r="N913" s="524"/>
      <c r="O913" s="524"/>
      <c r="P913" s="524"/>
      <c r="Q913" s="524"/>
      <c r="R913" s="524"/>
      <c r="S913" s="524"/>
      <c r="T913" s="524"/>
      <c r="U913" s="523"/>
      <c r="V913" s="524"/>
      <c r="W913" s="523"/>
      <c r="X913" s="526"/>
      <c r="Y913" s="526"/>
      <c r="Z913" s="526"/>
      <c r="AA913" s="526"/>
      <c r="AB913" s="526"/>
      <c r="AC913" s="526"/>
      <c r="AD913" s="526"/>
      <c r="AE913" s="526"/>
      <c r="AF913" s="526"/>
      <c r="AG913" s="526"/>
      <c r="AH913" s="526"/>
      <c r="AI913" s="526"/>
      <c r="AJ913" s="526"/>
      <c r="AK913" s="526"/>
      <c r="AL913" s="526"/>
      <c r="AM913" s="526"/>
      <c r="AN913" s="526"/>
      <c r="AO913" s="526"/>
      <c r="AP913" s="526"/>
      <c r="AQ913" s="526"/>
      <c r="AR913" s="526"/>
      <c r="AS913" s="526"/>
      <c r="AT913" s="526"/>
      <c r="AU913" s="526"/>
      <c r="AV913" s="526"/>
      <c r="AW913" s="526"/>
      <c r="AX913" s="526"/>
      <c r="AY913" s="526"/>
      <c r="AZ913" s="526"/>
      <c r="BA913" s="526"/>
      <c r="BB913" s="526"/>
      <c r="BC913" s="526"/>
      <c r="BD913" s="526"/>
      <c r="BE913" s="526"/>
      <c r="BF913" s="526"/>
      <c r="BG913" s="526"/>
      <c r="BH913" s="526"/>
      <c r="BI913" s="526"/>
      <c r="BJ913" s="526"/>
      <c r="BK913" s="526"/>
      <c r="BL913" s="526"/>
      <c r="BM913" s="526"/>
      <c r="BN913" s="526"/>
      <c r="BO913" s="526"/>
      <c r="BP913" s="526"/>
      <c r="BQ913" s="526"/>
      <c r="BR913" s="526"/>
      <c r="BS913" s="526"/>
      <c r="BT913" s="526"/>
      <c r="BU913" s="526"/>
    </row>
    <row r="914">
      <c r="A914" s="522"/>
      <c r="B914" s="523"/>
      <c r="C914" s="523"/>
      <c r="D914" s="524"/>
      <c r="E914" s="524"/>
      <c r="F914" s="524"/>
      <c r="G914" s="524"/>
      <c r="H914" s="525"/>
      <c r="I914" s="544"/>
      <c r="J914" s="523"/>
      <c r="K914" s="523"/>
      <c r="L914" s="523"/>
      <c r="M914" s="524"/>
      <c r="N914" s="524"/>
      <c r="O914" s="524"/>
      <c r="P914" s="524"/>
      <c r="Q914" s="524"/>
      <c r="R914" s="524"/>
      <c r="S914" s="524"/>
      <c r="T914" s="524"/>
      <c r="U914" s="523"/>
      <c r="V914" s="524"/>
      <c r="W914" s="523"/>
      <c r="X914" s="526"/>
      <c r="Y914" s="526"/>
      <c r="Z914" s="526"/>
      <c r="AA914" s="526"/>
      <c r="AB914" s="526"/>
      <c r="AC914" s="526"/>
      <c r="AD914" s="526"/>
      <c r="AE914" s="526"/>
      <c r="AF914" s="526"/>
      <c r="AG914" s="526"/>
      <c r="AH914" s="526"/>
      <c r="AI914" s="526"/>
      <c r="AJ914" s="526"/>
      <c r="AK914" s="526"/>
      <c r="AL914" s="526"/>
      <c r="AM914" s="526"/>
      <c r="AN914" s="526"/>
      <c r="AO914" s="526"/>
      <c r="AP914" s="526"/>
      <c r="AQ914" s="526"/>
      <c r="AR914" s="526"/>
      <c r="AS914" s="526"/>
      <c r="AT914" s="526"/>
      <c r="AU914" s="526"/>
      <c r="AV914" s="526"/>
      <c r="AW914" s="526"/>
      <c r="AX914" s="526"/>
      <c r="AY914" s="526"/>
      <c r="AZ914" s="526"/>
      <c r="BA914" s="526"/>
      <c r="BB914" s="526"/>
      <c r="BC914" s="526"/>
      <c r="BD914" s="526"/>
      <c r="BE914" s="526"/>
      <c r="BF914" s="526"/>
      <c r="BG914" s="526"/>
      <c r="BH914" s="526"/>
      <c r="BI914" s="526"/>
      <c r="BJ914" s="526"/>
      <c r="BK914" s="526"/>
      <c r="BL914" s="526"/>
      <c r="BM914" s="526"/>
      <c r="BN914" s="526"/>
      <c r="BO914" s="526"/>
      <c r="BP914" s="526"/>
      <c r="BQ914" s="526"/>
      <c r="BR914" s="526"/>
      <c r="BS914" s="526"/>
      <c r="BT914" s="526"/>
      <c r="BU914" s="526"/>
    </row>
    <row r="915">
      <c r="A915" s="522"/>
      <c r="B915" s="523"/>
      <c r="C915" s="523"/>
      <c r="D915" s="524"/>
      <c r="E915" s="524"/>
      <c r="F915" s="524"/>
      <c r="G915" s="524"/>
      <c r="H915" s="525"/>
      <c r="I915" s="544"/>
      <c r="J915" s="523"/>
      <c r="K915" s="523"/>
      <c r="L915" s="523"/>
      <c r="M915" s="524"/>
      <c r="N915" s="524"/>
      <c r="O915" s="524"/>
      <c r="P915" s="524"/>
      <c r="Q915" s="524"/>
      <c r="R915" s="524"/>
      <c r="S915" s="524"/>
      <c r="T915" s="524"/>
      <c r="U915" s="523"/>
      <c r="V915" s="524"/>
      <c r="W915" s="523"/>
      <c r="X915" s="526"/>
      <c r="Y915" s="526"/>
      <c r="Z915" s="526"/>
      <c r="AA915" s="526"/>
      <c r="AB915" s="526"/>
      <c r="AC915" s="526"/>
      <c r="AD915" s="526"/>
      <c r="AE915" s="526"/>
      <c r="AF915" s="526"/>
      <c r="AG915" s="526"/>
      <c r="AH915" s="526"/>
      <c r="AI915" s="526"/>
      <c r="AJ915" s="526"/>
      <c r="AK915" s="526"/>
      <c r="AL915" s="526"/>
      <c r="AM915" s="526"/>
      <c r="AN915" s="526"/>
      <c r="AO915" s="526"/>
      <c r="AP915" s="526"/>
      <c r="AQ915" s="526"/>
      <c r="AR915" s="526"/>
      <c r="AS915" s="526"/>
      <c r="AT915" s="526"/>
      <c r="AU915" s="526"/>
      <c r="AV915" s="526"/>
      <c r="AW915" s="526"/>
      <c r="AX915" s="526"/>
      <c r="AY915" s="526"/>
      <c r="AZ915" s="526"/>
      <c r="BA915" s="526"/>
      <c r="BB915" s="526"/>
      <c r="BC915" s="526"/>
      <c r="BD915" s="526"/>
      <c r="BE915" s="526"/>
      <c r="BF915" s="526"/>
      <c r="BG915" s="526"/>
      <c r="BH915" s="526"/>
      <c r="BI915" s="526"/>
      <c r="BJ915" s="526"/>
      <c r="BK915" s="526"/>
      <c r="BL915" s="526"/>
      <c r="BM915" s="526"/>
      <c r="BN915" s="526"/>
      <c r="BO915" s="526"/>
      <c r="BP915" s="526"/>
      <c r="BQ915" s="526"/>
      <c r="BR915" s="526"/>
      <c r="BS915" s="526"/>
      <c r="BT915" s="526"/>
      <c r="BU915" s="526"/>
    </row>
    <row r="916">
      <c r="A916" s="522"/>
      <c r="B916" s="523"/>
      <c r="C916" s="523"/>
      <c r="D916" s="524"/>
      <c r="E916" s="524"/>
      <c r="F916" s="524"/>
      <c r="G916" s="524"/>
      <c r="H916" s="525"/>
      <c r="I916" s="544"/>
      <c r="J916" s="523"/>
      <c r="K916" s="523"/>
      <c r="L916" s="523"/>
      <c r="M916" s="524"/>
      <c r="N916" s="524"/>
      <c r="O916" s="524"/>
      <c r="P916" s="524"/>
      <c r="Q916" s="524"/>
      <c r="R916" s="524"/>
      <c r="S916" s="524"/>
      <c r="T916" s="524"/>
      <c r="U916" s="523"/>
      <c r="V916" s="524"/>
      <c r="W916" s="523"/>
      <c r="X916" s="526"/>
      <c r="Y916" s="526"/>
      <c r="Z916" s="526"/>
      <c r="AA916" s="526"/>
      <c r="AB916" s="526"/>
      <c r="AC916" s="526"/>
      <c r="AD916" s="526"/>
      <c r="AE916" s="526"/>
      <c r="AF916" s="526"/>
      <c r="AG916" s="526"/>
      <c r="AH916" s="526"/>
      <c r="AI916" s="526"/>
      <c r="AJ916" s="526"/>
      <c r="AK916" s="526"/>
      <c r="AL916" s="526"/>
      <c r="AM916" s="526"/>
      <c r="AN916" s="526"/>
      <c r="AO916" s="526"/>
      <c r="AP916" s="526"/>
      <c r="AQ916" s="526"/>
      <c r="AR916" s="526"/>
      <c r="AS916" s="526"/>
      <c r="AT916" s="526"/>
      <c r="AU916" s="526"/>
      <c r="AV916" s="526"/>
      <c r="AW916" s="526"/>
      <c r="AX916" s="526"/>
      <c r="AY916" s="526"/>
      <c r="AZ916" s="526"/>
      <c r="BA916" s="526"/>
      <c r="BB916" s="526"/>
      <c r="BC916" s="526"/>
      <c r="BD916" s="526"/>
      <c r="BE916" s="526"/>
      <c r="BF916" s="526"/>
      <c r="BG916" s="526"/>
      <c r="BH916" s="526"/>
      <c r="BI916" s="526"/>
      <c r="BJ916" s="526"/>
      <c r="BK916" s="526"/>
      <c r="BL916" s="526"/>
      <c r="BM916" s="526"/>
      <c r="BN916" s="526"/>
      <c r="BO916" s="526"/>
      <c r="BP916" s="526"/>
      <c r="BQ916" s="526"/>
      <c r="BR916" s="526"/>
      <c r="BS916" s="526"/>
      <c r="BT916" s="526"/>
      <c r="BU916" s="526"/>
    </row>
    <row r="917">
      <c r="A917" s="522"/>
      <c r="B917" s="523"/>
      <c r="C917" s="523"/>
      <c r="D917" s="524"/>
      <c r="E917" s="524"/>
      <c r="F917" s="524"/>
      <c r="G917" s="524"/>
      <c r="H917" s="525"/>
      <c r="I917" s="544"/>
      <c r="J917" s="523"/>
      <c r="K917" s="523"/>
      <c r="L917" s="523"/>
      <c r="M917" s="524"/>
      <c r="N917" s="524"/>
      <c r="O917" s="524"/>
      <c r="P917" s="524"/>
      <c r="Q917" s="524"/>
      <c r="R917" s="524"/>
      <c r="S917" s="524"/>
      <c r="T917" s="524"/>
      <c r="U917" s="523"/>
      <c r="V917" s="524"/>
      <c r="W917" s="523"/>
      <c r="X917" s="526"/>
      <c r="Y917" s="526"/>
      <c r="Z917" s="526"/>
      <c r="AA917" s="526"/>
      <c r="AB917" s="526"/>
      <c r="AC917" s="526"/>
      <c r="AD917" s="526"/>
      <c r="AE917" s="526"/>
      <c r="AF917" s="526"/>
      <c r="AG917" s="526"/>
      <c r="AH917" s="526"/>
      <c r="AI917" s="526"/>
      <c r="AJ917" s="526"/>
      <c r="AK917" s="526"/>
      <c r="AL917" s="526"/>
      <c r="AM917" s="526"/>
      <c r="AN917" s="526"/>
      <c r="AO917" s="526"/>
      <c r="AP917" s="526"/>
      <c r="AQ917" s="526"/>
      <c r="AR917" s="526"/>
      <c r="AS917" s="526"/>
      <c r="AT917" s="526"/>
      <c r="AU917" s="526"/>
      <c r="AV917" s="526"/>
      <c r="AW917" s="526"/>
      <c r="AX917" s="526"/>
      <c r="AY917" s="526"/>
      <c r="AZ917" s="526"/>
      <c r="BA917" s="526"/>
      <c r="BB917" s="526"/>
      <c r="BC917" s="526"/>
      <c r="BD917" s="526"/>
      <c r="BE917" s="526"/>
      <c r="BF917" s="526"/>
      <c r="BG917" s="526"/>
      <c r="BH917" s="526"/>
      <c r="BI917" s="526"/>
      <c r="BJ917" s="526"/>
      <c r="BK917" s="526"/>
      <c r="BL917" s="526"/>
      <c r="BM917" s="526"/>
      <c r="BN917" s="526"/>
      <c r="BO917" s="526"/>
      <c r="BP917" s="526"/>
      <c r="BQ917" s="526"/>
      <c r="BR917" s="526"/>
      <c r="BS917" s="526"/>
      <c r="BT917" s="526"/>
      <c r="BU917" s="526"/>
    </row>
    <row r="918">
      <c r="A918" s="522"/>
      <c r="B918" s="523"/>
      <c r="C918" s="523"/>
      <c r="D918" s="524"/>
      <c r="E918" s="524"/>
      <c r="F918" s="524"/>
      <c r="G918" s="524"/>
      <c r="H918" s="525"/>
      <c r="I918" s="544"/>
      <c r="J918" s="523"/>
      <c r="K918" s="523"/>
      <c r="L918" s="523"/>
      <c r="M918" s="524"/>
      <c r="N918" s="524"/>
      <c r="O918" s="524"/>
      <c r="P918" s="524"/>
      <c r="Q918" s="524"/>
      <c r="R918" s="524"/>
      <c r="S918" s="524"/>
      <c r="T918" s="524"/>
      <c r="U918" s="523"/>
      <c r="V918" s="524"/>
      <c r="W918" s="523"/>
      <c r="X918" s="526"/>
      <c r="Y918" s="526"/>
      <c r="Z918" s="526"/>
      <c r="AA918" s="526"/>
      <c r="AB918" s="526"/>
      <c r="AC918" s="526"/>
      <c r="AD918" s="526"/>
      <c r="AE918" s="526"/>
      <c r="AF918" s="526"/>
      <c r="AG918" s="526"/>
      <c r="AH918" s="526"/>
      <c r="AI918" s="526"/>
      <c r="AJ918" s="526"/>
      <c r="AK918" s="526"/>
      <c r="AL918" s="526"/>
      <c r="AM918" s="526"/>
      <c r="AN918" s="526"/>
      <c r="AO918" s="526"/>
      <c r="AP918" s="526"/>
      <c r="AQ918" s="526"/>
      <c r="AR918" s="526"/>
      <c r="AS918" s="526"/>
      <c r="AT918" s="526"/>
      <c r="AU918" s="526"/>
      <c r="AV918" s="526"/>
      <c r="AW918" s="526"/>
      <c r="AX918" s="526"/>
      <c r="AY918" s="526"/>
      <c r="AZ918" s="526"/>
      <c r="BA918" s="526"/>
      <c r="BB918" s="526"/>
      <c r="BC918" s="526"/>
      <c r="BD918" s="526"/>
      <c r="BE918" s="526"/>
      <c r="BF918" s="526"/>
      <c r="BG918" s="526"/>
      <c r="BH918" s="526"/>
      <c r="BI918" s="526"/>
      <c r="BJ918" s="526"/>
      <c r="BK918" s="526"/>
      <c r="BL918" s="526"/>
      <c r="BM918" s="526"/>
      <c r="BN918" s="526"/>
      <c r="BO918" s="526"/>
      <c r="BP918" s="526"/>
      <c r="BQ918" s="526"/>
      <c r="BR918" s="526"/>
      <c r="BS918" s="526"/>
      <c r="BT918" s="526"/>
      <c r="BU918" s="526"/>
    </row>
    <row r="919">
      <c r="A919" s="522"/>
      <c r="B919" s="523"/>
      <c r="C919" s="523"/>
      <c r="D919" s="524"/>
      <c r="E919" s="524"/>
      <c r="F919" s="524"/>
      <c r="G919" s="524"/>
      <c r="H919" s="525"/>
      <c r="I919" s="544"/>
      <c r="J919" s="523"/>
      <c r="K919" s="523"/>
      <c r="L919" s="523"/>
      <c r="M919" s="524"/>
      <c r="N919" s="524"/>
      <c r="O919" s="524"/>
      <c r="P919" s="524"/>
      <c r="Q919" s="524"/>
      <c r="R919" s="524"/>
      <c r="S919" s="524"/>
      <c r="T919" s="524"/>
      <c r="U919" s="523"/>
      <c r="V919" s="524"/>
      <c r="W919" s="523"/>
      <c r="X919" s="526"/>
      <c r="Y919" s="526"/>
      <c r="Z919" s="526"/>
      <c r="AA919" s="526"/>
      <c r="AB919" s="526"/>
      <c r="AC919" s="526"/>
      <c r="AD919" s="526"/>
      <c r="AE919" s="526"/>
      <c r="AF919" s="526"/>
      <c r="AG919" s="526"/>
      <c r="AH919" s="526"/>
      <c r="AI919" s="526"/>
      <c r="AJ919" s="526"/>
      <c r="AK919" s="526"/>
      <c r="AL919" s="526"/>
      <c r="AM919" s="526"/>
      <c r="AN919" s="526"/>
      <c r="AO919" s="526"/>
      <c r="AP919" s="526"/>
      <c r="AQ919" s="526"/>
      <c r="AR919" s="526"/>
      <c r="AS919" s="526"/>
      <c r="AT919" s="526"/>
      <c r="AU919" s="526"/>
      <c r="AV919" s="526"/>
      <c r="AW919" s="526"/>
      <c r="AX919" s="526"/>
      <c r="AY919" s="526"/>
      <c r="AZ919" s="526"/>
      <c r="BA919" s="526"/>
      <c r="BB919" s="526"/>
      <c r="BC919" s="526"/>
      <c r="BD919" s="526"/>
      <c r="BE919" s="526"/>
      <c r="BF919" s="526"/>
      <c r="BG919" s="526"/>
      <c r="BH919" s="526"/>
      <c r="BI919" s="526"/>
      <c r="BJ919" s="526"/>
      <c r="BK919" s="526"/>
      <c r="BL919" s="526"/>
      <c r="BM919" s="526"/>
      <c r="BN919" s="526"/>
      <c r="BO919" s="526"/>
      <c r="BP919" s="526"/>
      <c r="BQ919" s="526"/>
      <c r="BR919" s="526"/>
      <c r="BS919" s="526"/>
      <c r="BT919" s="526"/>
      <c r="BU919" s="526"/>
    </row>
    <row r="920">
      <c r="A920" s="522"/>
      <c r="B920" s="523"/>
      <c r="C920" s="523"/>
      <c r="D920" s="524"/>
      <c r="E920" s="524"/>
      <c r="F920" s="524"/>
      <c r="G920" s="524"/>
      <c r="H920" s="525"/>
      <c r="I920" s="544"/>
      <c r="J920" s="523"/>
      <c r="K920" s="523"/>
      <c r="L920" s="523"/>
      <c r="M920" s="524"/>
      <c r="N920" s="524"/>
      <c r="O920" s="524"/>
      <c r="P920" s="524"/>
      <c r="Q920" s="524"/>
      <c r="R920" s="524"/>
      <c r="S920" s="524"/>
      <c r="T920" s="524"/>
      <c r="U920" s="523"/>
      <c r="V920" s="524"/>
      <c r="W920" s="523"/>
      <c r="X920" s="526"/>
      <c r="Y920" s="526"/>
      <c r="Z920" s="526"/>
      <c r="AA920" s="526"/>
      <c r="AB920" s="526"/>
      <c r="AC920" s="526"/>
      <c r="AD920" s="526"/>
      <c r="AE920" s="526"/>
      <c r="AF920" s="526"/>
      <c r="AG920" s="526"/>
      <c r="AH920" s="526"/>
      <c r="AI920" s="526"/>
      <c r="AJ920" s="526"/>
      <c r="AK920" s="526"/>
      <c r="AL920" s="526"/>
      <c r="AM920" s="526"/>
      <c r="AN920" s="526"/>
      <c r="AO920" s="526"/>
      <c r="AP920" s="526"/>
      <c r="AQ920" s="526"/>
      <c r="AR920" s="526"/>
      <c r="AS920" s="526"/>
      <c r="AT920" s="526"/>
      <c r="AU920" s="526"/>
      <c r="AV920" s="526"/>
      <c r="AW920" s="526"/>
      <c r="AX920" s="526"/>
      <c r="AY920" s="526"/>
      <c r="AZ920" s="526"/>
      <c r="BA920" s="526"/>
      <c r="BB920" s="526"/>
      <c r="BC920" s="526"/>
      <c r="BD920" s="526"/>
      <c r="BE920" s="526"/>
      <c r="BF920" s="526"/>
      <c r="BG920" s="526"/>
      <c r="BH920" s="526"/>
      <c r="BI920" s="526"/>
      <c r="BJ920" s="526"/>
      <c r="BK920" s="526"/>
      <c r="BL920" s="526"/>
      <c r="BM920" s="526"/>
      <c r="BN920" s="526"/>
      <c r="BO920" s="526"/>
      <c r="BP920" s="526"/>
      <c r="BQ920" s="526"/>
      <c r="BR920" s="526"/>
      <c r="BS920" s="526"/>
      <c r="BT920" s="526"/>
      <c r="BU920" s="526"/>
    </row>
    <row r="921">
      <c r="A921" s="522"/>
      <c r="B921" s="523"/>
      <c r="C921" s="523"/>
      <c r="D921" s="524"/>
      <c r="E921" s="524"/>
      <c r="F921" s="524"/>
      <c r="G921" s="524"/>
      <c r="H921" s="525"/>
      <c r="I921" s="544"/>
      <c r="J921" s="523"/>
      <c r="K921" s="523"/>
      <c r="L921" s="523"/>
      <c r="M921" s="524"/>
      <c r="N921" s="524"/>
      <c r="O921" s="524"/>
      <c r="P921" s="524"/>
      <c r="Q921" s="524"/>
      <c r="R921" s="524"/>
      <c r="S921" s="524"/>
      <c r="T921" s="524"/>
      <c r="U921" s="523"/>
      <c r="V921" s="524"/>
      <c r="W921" s="523"/>
      <c r="X921" s="526"/>
      <c r="Y921" s="526"/>
      <c r="Z921" s="526"/>
      <c r="AA921" s="526"/>
      <c r="AB921" s="526"/>
      <c r="AC921" s="526"/>
      <c r="AD921" s="526"/>
      <c r="AE921" s="526"/>
      <c r="AF921" s="526"/>
      <c r="AG921" s="526"/>
      <c r="AH921" s="526"/>
      <c r="AI921" s="526"/>
      <c r="AJ921" s="526"/>
      <c r="AK921" s="526"/>
      <c r="AL921" s="526"/>
      <c r="AM921" s="526"/>
      <c r="AN921" s="526"/>
      <c r="AO921" s="526"/>
      <c r="AP921" s="526"/>
      <c r="AQ921" s="526"/>
      <c r="AR921" s="526"/>
      <c r="AS921" s="526"/>
      <c r="AT921" s="526"/>
      <c r="AU921" s="526"/>
      <c r="AV921" s="526"/>
      <c r="AW921" s="526"/>
      <c r="AX921" s="526"/>
      <c r="AY921" s="526"/>
      <c r="AZ921" s="526"/>
      <c r="BA921" s="526"/>
      <c r="BB921" s="526"/>
      <c r="BC921" s="526"/>
      <c r="BD921" s="526"/>
      <c r="BE921" s="526"/>
      <c r="BF921" s="526"/>
      <c r="BG921" s="526"/>
      <c r="BH921" s="526"/>
      <c r="BI921" s="526"/>
      <c r="BJ921" s="526"/>
      <c r="BK921" s="526"/>
      <c r="BL921" s="526"/>
      <c r="BM921" s="526"/>
      <c r="BN921" s="526"/>
      <c r="BO921" s="526"/>
      <c r="BP921" s="526"/>
      <c r="BQ921" s="526"/>
      <c r="BR921" s="526"/>
      <c r="BS921" s="526"/>
      <c r="BT921" s="526"/>
      <c r="BU921" s="526"/>
    </row>
    <row r="922">
      <c r="A922" s="522"/>
      <c r="B922" s="523"/>
      <c r="C922" s="523"/>
      <c r="D922" s="524"/>
      <c r="E922" s="524"/>
      <c r="F922" s="524"/>
      <c r="G922" s="524"/>
      <c r="H922" s="525"/>
      <c r="I922" s="544"/>
      <c r="J922" s="523"/>
      <c r="K922" s="523"/>
      <c r="L922" s="523"/>
      <c r="M922" s="524"/>
      <c r="N922" s="524"/>
      <c r="O922" s="524"/>
      <c r="P922" s="524"/>
      <c r="Q922" s="524"/>
      <c r="R922" s="524"/>
      <c r="S922" s="524"/>
      <c r="T922" s="524"/>
      <c r="U922" s="523"/>
      <c r="V922" s="524"/>
      <c r="W922" s="523"/>
      <c r="X922" s="526"/>
      <c r="Y922" s="526"/>
      <c r="Z922" s="526"/>
      <c r="AA922" s="526"/>
      <c r="AB922" s="526"/>
      <c r="AC922" s="526"/>
      <c r="AD922" s="526"/>
      <c r="AE922" s="526"/>
      <c r="AF922" s="526"/>
      <c r="AG922" s="526"/>
      <c r="AH922" s="526"/>
      <c r="AI922" s="526"/>
      <c r="AJ922" s="526"/>
      <c r="AK922" s="526"/>
      <c r="AL922" s="526"/>
      <c r="AM922" s="526"/>
      <c r="AN922" s="526"/>
      <c r="AO922" s="526"/>
      <c r="AP922" s="526"/>
      <c r="AQ922" s="526"/>
      <c r="AR922" s="526"/>
      <c r="AS922" s="526"/>
      <c r="AT922" s="526"/>
      <c r="AU922" s="526"/>
      <c r="AV922" s="526"/>
      <c r="AW922" s="526"/>
      <c r="AX922" s="526"/>
      <c r="AY922" s="526"/>
      <c r="AZ922" s="526"/>
      <c r="BA922" s="526"/>
      <c r="BB922" s="526"/>
      <c r="BC922" s="526"/>
      <c r="BD922" s="526"/>
      <c r="BE922" s="526"/>
      <c r="BF922" s="526"/>
      <c r="BG922" s="526"/>
      <c r="BH922" s="526"/>
      <c r="BI922" s="526"/>
      <c r="BJ922" s="526"/>
      <c r="BK922" s="526"/>
      <c r="BL922" s="526"/>
      <c r="BM922" s="526"/>
      <c r="BN922" s="526"/>
      <c r="BO922" s="526"/>
      <c r="BP922" s="526"/>
      <c r="BQ922" s="526"/>
      <c r="BR922" s="526"/>
      <c r="BS922" s="526"/>
      <c r="BT922" s="526"/>
      <c r="BU922" s="526"/>
    </row>
    <row r="923">
      <c r="A923" s="522"/>
      <c r="B923" s="523"/>
      <c r="C923" s="523"/>
      <c r="D923" s="524"/>
      <c r="E923" s="524"/>
      <c r="F923" s="524"/>
      <c r="G923" s="524"/>
      <c r="H923" s="525"/>
      <c r="I923" s="544"/>
      <c r="J923" s="523"/>
      <c r="K923" s="523"/>
      <c r="L923" s="523"/>
      <c r="M923" s="524"/>
      <c r="N923" s="524"/>
      <c r="O923" s="524"/>
      <c r="P923" s="524"/>
      <c r="Q923" s="524"/>
      <c r="R923" s="524"/>
      <c r="S923" s="524"/>
      <c r="T923" s="524"/>
      <c r="U923" s="523"/>
      <c r="V923" s="524"/>
      <c r="W923" s="523"/>
      <c r="X923" s="526"/>
      <c r="Y923" s="526"/>
      <c r="Z923" s="526"/>
      <c r="AA923" s="526"/>
      <c r="AB923" s="526"/>
      <c r="AC923" s="526"/>
      <c r="AD923" s="526"/>
      <c r="AE923" s="526"/>
      <c r="AF923" s="526"/>
      <c r="AG923" s="526"/>
      <c r="AH923" s="526"/>
      <c r="AI923" s="526"/>
      <c r="AJ923" s="526"/>
      <c r="AK923" s="526"/>
      <c r="AL923" s="526"/>
      <c r="AM923" s="526"/>
      <c r="AN923" s="526"/>
      <c r="AO923" s="526"/>
      <c r="AP923" s="526"/>
      <c r="AQ923" s="526"/>
      <c r="AR923" s="526"/>
      <c r="AS923" s="526"/>
      <c r="AT923" s="526"/>
      <c r="AU923" s="526"/>
      <c r="AV923" s="526"/>
      <c r="AW923" s="526"/>
      <c r="AX923" s="526"/>
      <c r="AY923" s="526"/>
      <c r="AZ923" s="526"/>
      <c r="BA923" s="526"/>
      <c r="BB923" s="526"/>
      <c r="BC923" s="526"/>
      <c r="BD923" s="526"/>
      <c r="BE923" s="526"/>
      <c r="BF923" s="526"/>
      <c r="BG923" s="526"/>
      <c r="BH923" s="526"/>
      <c r="BI923" s="526"/>
      <c r="BJ923" s="526"/>
      <c r="BK923" s="526"/>
      <c r="BL923" s="526"/>
      <c r="BM923" s="526"/>
      <c r="BN923" s="526"/>
      <c r="BO923" s="526"/>
      <c r="BP923" s="526"/>
      <c r="BQ923" s="526"/>
      <c r="BR923" s="526"/>
      <c r="BS923" s="526"/>
      <c r="BT923" s="526"/>
      <c r="BU923" s="526"/>
    </row>
    <row r="924">
      <c r="A924" s="522"/>
      <c r="B924" s="523"/>
      <c r="C924" s="523"/>
      <c r="D924" s="524"/>
      <c r="E924" s="524"/>
      <c r="F924" s="524"/>
      <c r="G924" s="524"/>
      <c r="H924" s="525"/>
      <c r="I924" s="544"/>
      <c r="J924" s="523"/>
      <c r="K924" s="523"/>
      <c r="L924" s="523"/>
      <c r="M924" s="524"/>
      <c r="N924" s="524"/>
      <c r="O924" s="524"/>
      <c r="P924" s="524"/>
      <c r="Q924" s="524"/>
      <c r="R924" s="524"/>
      <c r="S924" s="524"/>
      <c r="T924" s="524"/>
      <c r="U924" s="523"/>
      <c r="V924" s="524"/>
      <c r="W924" s="523"/>
      <c r="X924" s="526"/>
      <c r="Y924" s="526"/>
      <c r="Z924" s="526"/>
      <c r="AA924" s="526"/>
      <c r="AB924" s="526"/>
      <c r="AC924" s="526"/>
      <c r="AD924" s="526"/>
      <c r="AE924" s="526"/>
      <c r="AF924" s="526"/>
      <c r="AG924" s="526"/>
      <c r="AH924" s="526"/>
      <c r="AI924" s="526"/>
      <c r="AJ924" s="526"/>
      <c r="AK924" s="526"/>
      <c r="AL924" s="526"/>
      <c r="AM924" s="526"/>
      <c r="AN924" s="526"/>
      <c r="AO924" s="526"/>
      <c r="AP924" s="526"/>
      <c r="AQ924" s="526"/>
      <c r="AR924" s="526"/>
      <c r="AS924" s="526"/>
      <c r="AT924" s="526"/>
      <c r="AU924" s="526"/>
      <c r="AV924" s="526"/>
      <c r="AW924" s="526"/>
      <c r="AX924" s="526"/>
      <c r="AY924" s="526"/>
      <c r="AZ924" s="526"/>
      <c r="BA924" s="526"/>
      <c r="BB924" s="526"/>
      <c r="BC924" s="526"/>
      <c r="BD924" s="526"/>
      <c r="BE924" s="526"/>
      <c r="BF924" s="526"/>
      <c r="BG924" s="526"/>
      <c r="BH924" s="526"/>
      <c r="BI924" s="526"/>
      <c r="BJ924" s="526"/>
      <c r="BK924" s="526"/>
      <c r="BL924" s="526"/>
      <c r="BM924" s="526"/>
      <c r="BN924" s="526"/>
      <c r="BO924" s="526"/>
      <c r="BP924" s="526"/>
      <c r="BQ924" s="526"/>
      <c r="BR924" s="526"/>
      <c r="BS924" s="526"/>
      <c r="BT924" s="526"/>
      <c r="BU924" s="526"/>
    </row>
    <row r="925">
      <c r="A925" s="522"/>
      <c r="B925" s="523"/>
      <c r="C925" s="523"/>
      <c r="D925" s="524"/>
      <c r="E925" s="524"/>
      <c r="F925" s="524"/>
      <c r="G925" s="524"/>
      <c r="H925" s="525"/>
      <c r="I925" s="544"/>
      <c r="J925" s="523"/>
      <c r="K925" s="523"/>
      <c r="L925" s="523"/>
      <c r="M925" s="524"/>
      <c r="N925" s="524"/>
      <c r="O925" s="524"/>
      <c r="P925" s="524"/>
      <c r="Q925" s="524"/>
      <c r="R925" s="524"/>
      <c r="S925" s="524"/>
      <c r="T925" s="524"/>
      <c r="U925" s="523"/>
      <c r="V925" s="524"/>
      <c r="W925" s="523"/>
      <c r="X925" s="526"/>
      <c r="Y925" s="526"/>
      <c r="Z925" s="526"/>
      <c r="AA925" s="526"/>
      <c r="AB925" s="526"/>
      <c r="AC925" s="526"/>
      <c r="AD925" s="526"/>
      <c r="AE925" s="526"/>
      <c r="AF925" s="526"/>
      <c r="AG925" s="526"/>
      <c r="AH925" s="526"/>
      <c r="AI925" s="526"/>
      <c r="AJ925" s="526"/>
      <c r="AK925" s="526"/>
      <c r="AL925" s="526"/>
      <c r="AM925" s="526"/>
      <c r="AN925" s="526"/>
      <c r="AO925" s="526"/>
      <c r="AP925" s="526"/>
      <c r="AQ925" s="526"/>
      <c r="AR925" s="526"/>
      <c r="AS925" s="526"/>
      <c r="AT925" s="526"/>
      <c r="AU925" s="526"/>
      <c r="AV925" s="526"/>
      <c r="AW925" s="526"/>
      <c r="AX925" s="526"/>
      <c r="AY925" s="526"/>
      <c r="AZ925" s="526"/>
      <c r="BA925" s="526"/>
      <c r="BB925" s="526"/>
      <c r="BC925" s="526"/>
      <c r="BD925" s="526"/>
      <c r="BE925" s="526"/>
      <c r="BF925" s="526"/>
      <c r="BG925" s="526"/>
      <c r="BH925" s="526"/>
      <c r="BI925" s="526"/>
      <c r="BJ925" s="526"/>
      <c r="BK925" s="526"/>
      <c r="BL925" s="526"/>
      <c r="BM925" s="526"/>
      <c r="BN925" s="526"/>
      <c r="BO925" s="526"/>
      <c r="BP925" s="526"/>
      <c r="BQ925" s="526"/>
      <c r="BR925" s="526"/>
      <c r="BS925" s="526"/>
      <c r="BT925" s="526"/>
      <c r="BU925" s="526"/>
    </row>
    <row r="926">
      <c r="A926" s="522"/>
      <c r="B926" s="523"/>
      <c r="C926" s="523"/>
      <c r="D926" s="524"/>
      <c r="E926" s="524"/>
      <c r="F926" s="524"/>
      <c r="G926" s="524"/>
      <c r="H926" s="525"/>
      <c r="I926" s="544"/>
      <c r="J926" s="523"/>
      <c r="K926" s="523"/>
      <c r="L926" s="523"/>
      <c r="M926" s="524"/>
      <c r="N926" s="524"/>
      <c r="O926" s="524"/>
      <c r="P926" s="524"/>
      <c r="Q926" s="524"/>
      <c r="R926" s="524"/>
      <c r="S926" s="524"/>
      <c r="T926" s="524"/>
      <c r="U926" s="523"/>
      <c r="V926" s="524"/>
      <c r="W926" s="523"/>
      <c r="X926" s="526"/>
      <c r="Y926" s="526"/>
      <c r="Z926" s="526"/>
      <c r="AA926" s="526"/>
      <c r="AB926" s="526"/>
      <c r="AC926" s="526"/>
      <c r="AD926" s="526"/>
      <c r="AE926" s="526"/>
      <c r="AF926" s="526"/>
      <c r="AG926" s="526"/>
      <c r="AH926" s="526"/>
      <c r="AI926" s="526"/>
      <c r="AJ926" s="526"/>
      <c r="AK926" s="526"/>
      <c r="AL926" s="526"/>
      <c r="AM926" s="526"/>
      <c r="AN926" s="526"/>
      <c r="AO926" s="526"/>
      <c r="AP926" s="526"/>
      <c r="AQ926" s="526"/>
      <c r="AR926" s="526"/>
      <c r="AS926" s="526"/>
      <c r="AT926" s="526"/>
      <c r="AU926" s="526"/>
      <c r="AV926" s="526"/>
      <c r="AW926" s="526"/>
      <c r="AX926" s="526"/>
      <c r="AY926" s="526"/>
      <c r="AZ926" s="526"/>
      <c r="BA926" s="526"/>
      <c r="BB926" s="526"/>
      <c r="BC926" s="526"/>
      <c r="BD926" s="526"/>
      <c r="BE926" s="526"/>
      <c r="BF926" s="526"/>
      <c r="BG926" s="526"/>
      <c r="BH926" s="526"/>
      <c r="BI926" s="526"/>
      <c r="BJ926" s="526"/>
      <c r="BK926" s="526"/>
      <c r="BL926" s="526"/>
      <c r="BM926" s="526"/>
      <c r="BN926" s="526"/>
      <c r="BO926" s="526"/>
      <c r="BP926" s="526"/>
      <c r="BQ926" s="526"/>
      <c r="BR926" s="526"/>
      <c r="BS926" s="526"/>
      <c r="BT926" s="526"/>
      <c r="BU926" s="526"/>
    </row>
    <row r="927">
      <c r="A927" s="522"/>
      <c r="B927" s="523"/>
      <c r="C927" s="523"/>
      <c r="D927" s="524"/>
      <c r="E927" s="524"/>
      <c r="F927" s="524"/>
      <c r="G927" s="524"/>
      <c r="H927" s="525"/>
      <c r="I927" s="544"/>
      <c r="J927" s="523"/>
      <c r="K927" s="523"/>
      <c r="L927" s="523"/>
      <c r="M927" s="524"/>
      <c r="N927" s="524"/>
      <c r="O927" s="524"/>
      <c r="P927" s="524"/>
      <c r="Q927" s="524"/>
      <c r="R927" s="524"/>
      <c r="S927" s="524"/>
      <c r="T927" s="524"/>
      <c r="U927" s="523"/>
      <c r="V927" s="524"/>
      <c r="W927" s="523"/>
      <c r="X927" s="526"/>
      <c r="Y927" s="526"/>
      <c r="Z927" s="526"/>
      <c r="AA927" s="526"/>
      <c r="AB927" s="526"/>
      <c r="AC927" s="526"/>
      <c r="AD927" s="526"/>
      <c r="AE927" s="526"/>
      <c r="AF927" s="526"/>
      <c r="AG927" s="526"/>
      <c r="AH927" s="526"/>
      <c r="AI927" s="526"/>
      <c r="AJ927" s="526"/>
      <c r="AK927" s="526"/>
      <c r="AL927" s="526"/>
      <c r="AM927" s="526"/>
      <c r="AN927" s="526"/>
      <c r="AO927" s="526"/>
      <c r="AP927" s="526"/>
      <c r="AQ927" s="526"/>
      <c r="AR927" s="526"/>
      <c r="AS927" s="526"/>
      <c r="AT927" s="526"/>
      <c r="AU927" s="526"/>
      <c r="AV927" s="526"/>
      <c r="AW927" s="526"/>
      <c r="AX927" s="526"/>
      <c r="AY927" s="526"/>
      <c r="AZ927" s="526"/>
      <c r="BA927" s="526"/>
      <c r="BB927" s="526"/>
      <c r="BC927" s="526"/>
      <c r="BD927" s="526"/>
      <c r="BE927" s="526"/>
      <c r="BF927" s="526"/>
      <c r="BG927" s="526"/>
      <c r="BH927" s="526"/>
      <c r="BI927" s="526"/>
      <c r="BJ927" s="526"/>
      <c r="BK927" s="526"/>
      <c r="BL927" s="526"/>
      <c r="BM927" s="526"/>
      <c r="BN927" s="526"/>
      <c r="BO927" s="526"/>
      <c r="BP927" s="526"/>
      <c r="BQ927" s="526"/>
      <c r="BR927" s="526"/>
      <c r="BS927" s="526"/>
      <c r="BT927" s="526"/>
      <c r="BU927" s="526"/>
    </row>
    <row r="928">
      <c r="A928" s="522"/>
      <c r="B928" s="523"/>
      <c r="C928" s="523"/>
      <c r="D928" s="524"/>
      <c r="E928" s="524"/>
      <c r="F928" s="524"/>
      <c r="G928" s="524"/>
      <c r="H928" s="525"/>
      <c r="I928" s="544"/>
      <c r="J928" s="523"/>
      <c r="K928" s="523"/>
      <c r="L928" s="523"/>
      <c r="M928" s="524"/>
      <c r="N928" s="524"/>
      <c r="O928" s="524"/>
      <c r="P928" s="524"/>
      <c r="Q928" s="524"/>
      <c r="R928" s="524"/>
      <c r="S928" s="524"/>
      <c r="T928" s="524"/>
      <c r="U928" s="523"/>
      <c r="V928" s="524"/>
      <c r="W928" s="523"/>
      <c r="X928" s="526"/>
      <c r="Y928" s="526"/>
      <c r="Z928" s="526"/>
      <c r="AA928" s="526"/>
      <c r="AB928" s="526"/>
      <c r="AC928" s="526"/>
      <c r="AD928" s="526"/>
      <c r="AE928" s="526"/>
      <c r="AF928" s="526"/>
      <c r="AG928" s="526"/>
      <c r="AH928" s="526"/>
      <c r="AI928" s="526"/>
      <c r="AJ928" s="526"/>
      <c r="AK928" s="526"/>
      <c r="AL928" s="526"/>
      <c r="AM928" s="526"/>
      <c r="AN928" s="526"/>
      <c r="AO928" s="526"/>
      <c r="AP928" s="526"/>
      <c r="AQ928" s="526"/>
      <c r="AR928" s="526"/>
      <c r="AS928" s="526"/>
      <c r="AT928" s="526"/>
      <c r="AU928" s="526"/>
      <c r="AV928" s="526"/>
      <c r="AW928" s="526"/>
      <c r="AX928" s="526"/>
      <c r="AY928" s="526"/>
      <c r="AZ928" s="526"/>
      <c r="BA928" s="526"/>
      <c r="BB928" s="526"/>
      <c r="BC928" s="526"/>
      <c r="BD928" s="526"/>
      <c r="BE928" s="526"/>
      <c r="BF928" s="526"/>
      <c r="BG928" s="526"/>
      <c r="BH928" s="526"/>
      <c r="BI928" s="526"/>
      <c r="BJ928" s="526"/>
      <c r="BK928" s="526"/>
      <c r="BL928" s="526"/>
      <c r="BM928" s="526"/>
      <c r="BN928" s="526"/>
      <c r="BO928" s="526"/>
      <c r="BP928" s="526"/>
      <c r="BQ928" s="526"/>
      <c r="BR928" s="526"/>
      <c r="BS928" s="526"/>
      <c r="BT928" s="526"/>
      <c r="BU928" s="526"/>
    </row>
    <row r="929">
      <c r="A929" s="522"/>
      <c r="B929" s="523"/>
      <c r="C929" s="523"/>
      <c r="D929" s="524"/>
      <c r="E929" s="524"/>
      <c r="F929" s="524"/>
      <c r="G929" s="524"/>
      <c r="H929" s="525"/>
      <c r="I929" s="544"/>
      <c r="J929" s="523"/>
      <c r="K929" s="523"/>
      <c r="L929" s="523"/>
      <c r="M929" s="524"/>
      <c r="N929" s="524"/>
      <c r="O929" s="524"/>
      <c r="P929" s="524"/>
      <c r="Q929" s="524"/>
      <c r="R929" s="524"/>
      <c r="S929" s="524"/>
      <c r="T929" s="524"/>
      <c r="U929" s="523"/>
      <c r="V929" s="524"/>
      <c r="W929" s="523"/>
      <c r="X929" s="526"/>
      <c r="Y929" s="526"/>
      <c r="Z929" s="526"/>
      <c r="AA929" s="526"/>
      <c r="AB929" s="526"/>
      <c r="AC929" s="526"/>
      <c r="AD929" s="526"/>
      <c r="AE929" s="526"/>
      <c r="AF929" s="526"/>
      <c r="AG929" s="526"/>
      <c r="AH929" s="526"/>
      <c r="AI929" s="526"/>
      <c r="AJ929" s="526"/>
      <c r="AK929" s="526"/>
      <c r="AL929" s="526"/>
      <c r="AM929" s="526"/>
      <c r="AN929" s="526"/>
      <c r="AO929" s="526"/>
      <c r="AP929" s="526"/>
      <c r="AQ929" s="526"/>
      <c r="AR929" s="526"/>
      <c r="AS929" s="526"/>
      <c r="AT929" s="526"/>
      <c r="AU929" s="526"/>
      <c r="AV929" s="526"/>
      <c r="AW929" s="526"/>
      <c r="AX929" s="526"/>
      <c r="AY929" s="526"/>
      <c r="AZ929" s="526"/>
      <c r="BA929" s="526"/>
      <c r="BB929" s="526"/>
      <c r="BC929" s="526"/>
      <c r="BD929" s="526"/>
      <c r="BE929" s="526"/>
      <c r="BF929" s="526"/>
      <c r="BG929" s="526"/>
      <c r="BH929" s="526"/>
      <c r="BI929" s="526"/>
      <c r="BJ929" s="526"/>
      <c r="BK929" s="526"/>
      <c r="BL929" s="526"/>
      <c r="BM929" s="526"/>
      <c r="BN929" s="526"/>
      <c r="BO929" s="526"/>
      <c r="BP929" s="526"/>
      <c r="BQ929" s="526"/>
      <c r="BR929" s="526"/>
      <c r="BS929" s="526"/>
      <c r="BT929" s="526"/>
      <c r="BU929" s="526"/>
    </row>
    <row r="930">
      <c r="A930" s="522"/>
      <c r="B930" s="523"/>
      <c r="C930" s="523"/>
      <c r="D930" s="524"/>
      <c r="E930" s="524"/>
      <c r="F930" s="524"/>
      <c r="G930" s="524"/>
      <c r="H930" s="525"/>
      <c r="I930" s="544"/>
      <c r="J930" s="523"/>
      <c r="K930" s="523"/>
      <c r="L930" s="523"/>
      <c r="M930" s="524"/>
      <c r="N930" s="524"/>
      <c r="O930" s="524"/>
      <c r="P930" s="524"/>
      <c r="Q930" s="524"/>
      <c r="R930" s="524"/>
      <c r="S930" s="524"/>
      <c r="T930" s="524"/>
      <c r="U930" s="523"/>
      <c r="V930" s="524"/>
      <c r="W930" s="523"/>
      <c r="X930" s="526"/>
      <c r="Y930" s="526"/>
      <c r="Z930" s="526"/>
      <c r="AA930" s="526"/>
      <c r="AB930" s="526"/>
      <c r="AC930" s="526"/>
      <c r="AD930" s="526"/>
      <c r="AE930" s="526"/>
      <c r="AF930" s="526"/>
      <c r="AG930" s="526"/>
      <c r="AH930" s="526"/>
      <c r="AI930" s="526"/>
      <c r="AJ930" s="526"/>
      <c r="AK930" s="526"/>
      <c r="AL930" s="526"/>
      <c r="AM930" s="526"/>
      <c r="AN930" s="526"/>
      <c r="AO930" s="526"/>
      <c r="AP930" s="526"/>
      <c r="AQ930" s="526"/>
      <c r="AR930" s="526"/>
      <c r="AS930" s="526"/>
      <c r="AT930" s="526"/>
      <c r="AU930" s="526"/>
      <c r="AV930" s="526"/>
      <c r="AW930" s="526"/>
      <c r="AX930" s="526"/>
      <c r="AY930" s="526"/>
      <c r="AZ930" s="526"/>
      <c r="BA930" s="526"/>
      <c r="BB930" s="526"/>
      <c r="BC930" s="526"/>
      <c r="BD930" s="526"/>
      <c r="BE930" s="526"/>
      <c r="BF930" s="526"/>
      <c r="BG930" s="526"/>
      <c r="BH930" s="526"/>
      <c r="BI930" s="526"/>
      <c r="BJ930" s="526"/>
      <c r="BK930" s="526"/>
      <c r="BL930" s="526"/>
      <c r="BM930" s="526"/>
      <c r="BN930" s="526"/>
      <c r="BO930" s="526"/>
      <c r="BP930" s="526"/>
      <c r="BQ930" s="526"/>
      <c r="BR930" s="526"/>
      <c r="BS930" s="526"/>
      <c r="BT930" s="526"/>
      <c r="BU930" s="526"/>
    </row>
    <row r="931">
      <c r="A931" s="522"/>
      <c r="B931" s="523"/>
      <c r="C931" s="523"/>
      <c r="D931" s="524"/>
      <c r="E931" s="524"/>
      <c r="F931" s="524"/>
      <c r="G931" s="524"/>
      <c r="H931" s="525"/>
      <c r="I931" s="544"/>
      <c r="J931" s="523"/>
      <c r="K931" s="523"/>
      <c r="L931" s="523"/>
      <c r="M931" s="524"/>
      <c r="N931" s="524"/>
      <c r="O931" s="524"/>
      <c r="P931" s="524"/>
      <c r="Q931" s="524"/>
      <c r="R931" s="524"/>
      <c r="S931" s="524"/>
      <c r="T931" s="524"/>
      <c r="U931" s="523"/>
      <c r="V931" s="524"/>
      <c r="W931" s="523"/>
      <c r="X931" s="526"/>
      <c r="Y931" s="526"/>
      <c r="Z931" s="526"/>
      <c r="AA931" s="526"/>
      <c r="AB931" s="526"/>
      <c r="AC931" s="526"/>
      <c r="AD931" s="526"/>
      <c r="AE931" s="526"/>
      <c r="AF931" s="526"/>
      <c r="AG931" s="526"/>
      <c r="AH931" s="526"/>
      <c r="AI931" s="526"/>
      <c r="AJ931" s="526"/>
      <c r="AK931" s="526"/>
      <c r="AL931" s="526"/>
      <c r="AM931" s="526"/>
      <c r="AN931" s="526"/>
      <c r="AO931" s="526"/>
      <c r="AP931" s="526"/>
      <c r="AQ931" s="526"/>
      <c r="AR931" s="526"/>
      <c r="AS931" s="526"/>
      <c r="AT931" s="526"/>
      <c r="AU931" s="526"/>
      <c r="AV931" s="526"/>
      <c r="AW931" s="526"/>
      <c r="AX931" s="526"/>
      <c r="AY931" s="526"/>
      <c r="AZ931" s="526"/>
      <c r="BA931" s="526"/>
      <c r="BB931" s="526"/>
      <c r="BC931" s="526"/>
      <c r="BD931" s="526"/>
      <c r="BE931" s="526"/>
      <c r="BF931" s="526"/>
      <c r="BG931" s="526"/>
      <c r="BH931" s="526"/>
      <c r="BI931" s="526"/>
      <c r="BJ931" s="526"/>
      <c r="BK931" s="526"/>
      <c r="BL931" s="526"/>
      <c r="BM931" s="526"/>
      <c r="BN931" s="526"/>
      <c r="BO931" s="526"/>
      <c r="BP931" s="526"/>
      <c r="BQ931" s="526"/>
      <c r="BR931" s="526"/>
      <c r="BS931" s="526"/>
      <c r="BT931" s="526"/>
      <c r="BU931" s="526"/>
    </row>
    <row r="932">
      <c r="A932" s="522"/>
      <c r="B932" s="523"/>
      <c r="C932" s="523"/>
      <c r="D932" s="524"/>
      <c r="E932" s="524"/>
      <c r="F932" s="524"/>
      <c r="G932" s="524"/>
      <c r="H932" s="525"/>
      <c r="I932" s="544"/>
      <c r="J932" s="523"/>
      <c r="K932" s="523"/>
      <c r="L932" s="523"/>
      <c r="M932" s="524"/>
      <c r="N932" s="524"/>
      <c r="O932" s="524"/>
      <c r="P932" s="524"/>
      <c r="Q932" s="524"/>
      <c r="R932" s="524"/>
      <c r="S932" s="524"/>
      <c r="T932" s="524"/>
      <c r="U932" s="523"/>
      <c r="V932" s="524"/>
      <c r="W932" s="523"/>
      <c r="X932" s="526"/>
      <c r="Y932" s="526"/>
      <c r="Z932" s="526"/>
      <c r="AA932" s="526"/>
      <c r="AB932" s="526"/>
      <c r="AC932" s="526"/>
      <c r="AD932" s="526"/>
      <c r="AE932" s="526"/>
      <c r="AF932" s="526"/>
      <c r="AG932" s="526"/>
      <c r="AH932" s="526"/>
      <c r="AI932" s="526"/>
      <c r="AJ932" s="526"/>
      <c r="AK932" s="526"/>
      <c r="AL932" s="526"/>
      <c r="AM932" s="526"/>
      <c r="AN932" s="526"/>
      <c r="AO932" s="526"/>
      <c r="AP932" s="526"/>
      <c r="AQ932" s="526"/>
      <c r="AR932" s="526"/>
      <c r="AS932" s="526"/>
      <c r="AT932" s="526"/>
      <c r="AU932" s="526"/>
      <c r="AV932" s="526"/>
      <c r="AW932" s="526"/>
      <c r="AX932" s="526"/>
      <c r="AY932" s="526"/>
      <c r="AZ932" s="526"/>
      <c r="BA932" s="526"/>
      <c r="BB932" s="526"/>
      <c r="BC932" s="526"/>
      <c r="BD932" s="526"/>
      <c r="BE932" s="526"/>
      <c r="BF932" s="526"/>
      <c r="BG932" s="526"/>
      <c r="BH932" s="526"/>
      <c r="BI932" s="526"/>
      <c r="BJ932" s="526"/>
      <c r="BK932" s="526"/>
      <c r="BL932" s="526"/>
      <c r="BM932" s="526"/>
      <c r="BN932" s="526"/>
      <c r="BO932" s="526"/>
      <c r="BP932" s="526"/>
      <c r="BQ932" s="526"/>
      <c r="BR932" s="526"/>
      <c r="BS932" s="526"/>
      <c r="BT932" s="526"/>
      <c r="BU932" s="526"/>
    </row>
    <row r="933">
      <c r="A933" s="522"/>
      <c r="B933" s="523"/>
      <c r="C933" s="523"/>
      <c r="D933" s="524"/>
      <c r="E933" s="524"/>
      <c r="F933" s="524"/>
      <c r="G933" s="524"/>
      <c r="H933" s="525"/>
      <c r="I933" s="544"/>
      <c r="J933" s="523"/>
      <c r="K933" s="523"/>
      <c r="L933" s="523"/>
      <c r="M933" s="524"/>
      <c r="N933" s="524"/>
      <c r="O933" s="524"/>
      <c r="P933" s="524"/>
      <c r="Q933" s="524"/>
      <c r="R933" s="524"/>
      <c r="S933" s="524"/>
      <c r="T933" s="524"/>
      <c r="U933" s="523"/>
      <c r="V933" s="524"/>
      <c r="W933" s="523"/>
      <c r="X933" s="526"/>
      <c r="Y933" s="526"/>
      <c r="Z933" s="526"/>
      <c r="AA933" s="526"/>
      <c r="AB933" s="526"/>
      <c r="AC933" s="526"/>
      <c r="AD933" s="526"/>
      <c r="AE933" s="526"/>
      <c r="AF933" s="526"/>
      <c r="AG933" s="526"/>
      <c r="AH933" s="526"/>
      <c r="AI933" s="526"/>
      <c r="AJ933" s="526"/>
      <c r="AK933" s="526"/>
      <c r="AL933" s="526"/>
      <c r="AM933" s="526"/>
      <c r="AN933" s="526"/>
      <c r="AO933" s="526"/>
      <c r="AP933" s="526"/>
      <c r="AQ933" s="526"/>
      <c r="AR933" s="526"/>
      <c r="AS933" s="526"/>
      <c r="AT933" s="526"/>
      <c r="AU933" s="526"/>
      <c r="AV933" s="526"/>
      <c r="AW933" s="526"/>
      <c r="AX933" s="526"/>
      <c r="AY933" s="526"/>
      <c r="AZ933" s="526"/>
      <c r="BA933" s="526"/>
      <c r="BB933" s="526"/>
      <c r="BC933" s="526"/>
      <c r="BD933" s="526"/>
      <c r="BE933" s="526"/>
      <c r="BF933" s="526"/>
      <c r="BG933" s="526"/>
      <c r="BH933" s="526"/>
      <c r="BI933" s="526"/>
      <c r="BJ933" s="526"/>
      <c r="BK933" s="526"/>
      <c r="BL933" s="526"/>
      <c r="BM933" s="526"/>
      <c r="BN933" s="526"/>
      <c r="BO933" s="526"/>
      <c r="BP933" s="526"/>
      <c r="BQ933" s="526"/>
      <c r="BR933" s="526"/>
      <c r="BS933" s="526"/>
      <c r="BT933" s="526"/>
      <c r="BU933" s="526"/>
    </row>
    <row r="934">
      <c r="A934" s="522"/>
      <c r="B934" s="523"/>
      <c r="C934" s="523"/>
      <c r="D934" s="524"/>
      <c r="E934" s="524"/>
      <c r="F934" s="524"/>
      <c r="G934" s="524"/>
      <c r="H934" s="525"/>
      <c r="I934" s="544"/>
      <c r="J934" s="523"/>
      <c r="K934" s="523"/>
      <c r="L934" s="523"/>
      <c r="M934" s="524"/>
      <c r="N934" s="524"/>
      <c r="O934" s="524"/>
      <c r="P934" s="524"/>
      <c r="Q934" s="524"/>
      <c r="R934" s="524"/>
      <c r="S934" s="524"/>
      <c r="T934" s="524"/>
      <c r="U934" s="523"/>
      <c r="V934" s="524"/>
      <c r="W934" s="523"/>
      <c r="X934" s="526"/>
      <c r="Y934" s="526"/>
      <c r="Z934" s="526"/>
      <c r="AA934" s="526"/>
      <c r="AB934" s="526"/>
      <c r="AC934" s="526"/>
      <c r="AD934" s="526"/>
      <c r="AE934" s="526"/>
      <c r="AF934" s="526"/>
      <c r="AG934" s="526"/>
      <c r="AH934" s="526"/>
      <c r="AI934" s="526"/>
      <c r="AJ934" s="526"/>
      <c r="AK934" s="526"/>
      <c r="AL934" s="526"/>
      <c r="AM934" s="526"/>
      <c r="AN934" s="526"/>
      <c r="AO934" s="526"/>
      <c r="AP934" s="526"/>
      <c r="AQ934" s="526"/>
      <c r="AR934" s="526"/>
      <c r="AS934" s="526"/>
      <c r="AT934" s="526"/>
      <c r="AU934" s="526"/>
      <c r="AV934" s="526"/>
      <c r="AW934" s="526"/>
      <c r="AX934" s="526"/>
      <c r="AY934" s="526"/>
      <c r="AZ934" s="526"/>
      <c r="BA934" s="526"/>
      <c r="BB934" s="526"/>
      <c r="BC934" s="526"/>
      <c r="BD934" s="526"/>
      <c r="BE934" s="526"/>
      <c r="BF934" s="526"/>
      <c r="BG934" s="526"/>
      <c r="BH934" s="526"/>
      <c r="BI934" s="526"/>
      <c r="BJ934" s="526"/>
      <c r="BK934" s="526"/>
      <c r="BL934" s="526"/>
      <c r="BM934" s="526"/>
      <c r="BN934" s="526"/>
      <c r="BO934" s="526"/>
      <c r="BP934" s="526"/>
      <c r="BQ934" s="526"/>
      <c r="BR934" s="526"/>
      <c r="BS934" s="526"/>
      <c r="BT934" s="526"/>
      <c r="BU934" s="526"/>
    </row>
    <row r="935">
      <c r="A935" s="522"/>
      <c r="B935" s="523"/>
      <c r="C935" s="523"/>
      <c r="D935" s="524"/>
      <c r="E935" s="524"/>
      <c r="F935" s="524"/>
      <c r="G935" s="524"/>
      <c r="H935" s="525"/>
      <c r="I935" s="544"/>
      <c r="J935" s="523"/>
      <c r="K935" s="523"/>
      <c r="L935" s="523"/>
      <c r="M935" s="524"/>
      <c r="N935" s="524"/>
      <c r="O935" s="524"/>
      <c r="P935" s="524"/>
      <c r="Q935" s="524"/>
      <c r="R935" s="524"/>
      <c r="S935" s="524"/>
      <c r="T935" s="524"/>
      <c r="U935" s="523"/>
      <c r="V935" s="524"/>
      <c r="W935" s="523"/>
      <c r="X935" s="526"/>
      <c r="Y935" s="526"/>
      <c r="Z935" s="526"/>
      <c r="AA935" s="526"/>
      <c r="AB935" s="526"/>
      <c r="AC935" s="526"/>
      <c r="AD935" s="526"/>
      <c r="AE935" s="526"/>
      <c r="AF935" s="526"/>
      <c r="AG935" s="526"/>
      <c r="AH935" s="526"/>
      <c r="AI935" s="526"/>
      <c r="AJ935" s="526"/>
      <c r="AK935" s="526"/>
      <c r="AL935" s="526"/>
      <c r="AM935" s="526"/>
      <c r="AN935" s="526"/>
      <c r="AO935" s="526"/>
      <c r="AP935" s="526"/>
      <c r="AQ935" s="526"/>
      <c r="AR935" s="526"/>
      <c r="AS935" s="526"/>
      <c r="AT935" s="526"/>
      <c r="AU935" s="526"/>
      <c r="AV935" s="526"/>
      <c r="AW935" s="526"/>
      <c r="AX935" s="526"/>
      <c r="AY935" s="526"/>
      <c r="AZ935" s="526"/>
      <c r="BA935" s="526"/>
      <c r="BB935" s="526"/>
      <c r="BC935" s="526"/>
      <c r="BD935" s="526"/>
      <c r="BE935" s="526"/>
      <c r="BF935" s="526"/>
      <c r="BG935" s="526"/>
      <c r="BH935" s="526"/>
      <c r="BI935" s="526"/>
      <c r="BJ935" s="526"/>
      <c r="BK935" s="526"/>
      <c r="BL935" s="526"/>
      <c r="BM935" s="526"/>
      <c r="BN935" s="526"/>
      <c r="BO935" s="526"/>
      <c r="BP935" s="526"/>
      <c r="BQ935" s="526"/>
      <c r="BR935" s="526"/>
      <c r="BS935" s="526"/>
      <c r="BT935" s="526"/>
      <c r="BU935" s="526"/>
    </row>
    <row r="936">
      <c r="A936" s="522"/>
      <c r="B936" s="523"/>
      <c r="C936" s="523"/>
      <c r="D936" s="524"/>
      <c r="E936" s="524"/>
      <c r="F936" s="524"/>
      <c r="G936" s="524"/>
      <c r="H936" s="525"/>
      <c r="I936" s="544"/>
      <c r="J936" s="523"/>
      <c r="K936" s="523"/>
      <c r="L936" s="523"/>
      <c r="M936" s="524"/>
      <c r="N936" s="524"/>
      <c r="O936" s="524"/>
      <c r="P936" s="524"/>
      <c r="Q936" s="524"/>
      <c r="R936" s="524"/>
      <c r="S936" s="524"/>
      <c r="T936" s="524"/>
      <c r="U936" s="523"/>
      <c r="V936" s="524"/>
      <c r="W936" s="523"/>
      <c r="X936" s="526"/>
      <c r="Y936" s="526"/>
      <c r="Z936" s="526"/>
      <c r="AA936" s="526"/>
      <c r="AB936" s="526"/>
      <c r="AC936" s="526"/>
      <c r="AD936" s="526"/>
      <c r="AE936" s="526"/>
      <c r="AF936" s="526"/>
      <c r="AG936" s="526"/>
      <c r="AH936" s="526"/>
      <c r="AI936" s="526"/>
      <c r="AJ936" s="526"/>
      <c r="AK936" s="526"/>
      <c r="AL936" s="526"/>
      <c r="AM936" s="526"/>
      <c r="AN936" s="526"/>
      <c r="AO936" s="526"/>
      <c r="AP936" s="526"/>
      <c r="AQ936" s="526"/>
      <c r="AR936" s="526"/>
      <c r="AS936" s="526"/>
      <c r="AT936" s="526"/>
      <c r="AU936" s="526"/>
      <c r="AV936" s="526"/>
      <c r="AW936" s="526"/>
      <c r="AX936" s="526"/>
      <c r="AY936" s="526"/>
      <c r="AZ936" s="526"/>
      <c r="BA936" s="526"/>
      <c r="BB936" s="526"/>
      <c r="BC936" s="526"/>
      <c r="BD936" s="526"/>
      <c r="BE936" s="526"/>
      <c r="BF936" s="526"/>
      <c r="BG936" s="526"/>
      <c r="BH936" s="526"/>
      <c r="BI936" s="526"/>
      <c r="BJ936" s="526"/>
      <c r="BK936" s="526"/>
      <c r="BL936" s="526"/>
      <c r="BM936" s="526"/>
      <c r="BN936" s="526"/>
      <c r="BO936" s="526"/>
      <c r="BP936" s="526"/>
      <c r="BQ936" s="526"/>
      <c r="BR936" s="526"/>
      <c r="BS936" s="526"/>
      <c r="BT936" s="526"/>
      <c r="BU936" s="526"/>
    </row>
    <row r="937">
      <c r="A937" s="522"/>
      <c r="B937" s="523"/>
      <c r="C937" s="523"/>
      <c r="D937" s="524"/>
      <c r="E937" s="524"/>
      <c r="F937" s="524"/>
      <c r="G937" s="524"/>
      <c r="H937" s="525"/>
      <c r="I937" s="544"/>
      <c r="J937" s="523"/>
      <c r="K937" s="523"/>
      <c r="L937" s="523"/>
      <c r="M937" s="524"/>
      <c r="N937" s="524"/>
      <c r="O937" s="524"/>
      <c r="P937" s="524"/>
      <c r="Q937" s="524"/>
      <c r="R937" s="524"/>
      <c r="S937" s="524"/>
      <c r="T937" s="524"/>
      <c r="U937" s="523"/>
      <c r="V937" s="524"/>
      <c r="W937" s="523"/>
      <c r="X937" s="526"/>
      <c r="Y937" s="526"/>
      <c r="Z937" s="526"/>
      <c r="AA937" s="526"/>
      <c r="AB937" s="526"/>
      <c r="AC937" s="526"/>
      <c r="AD937" s="526"/>
      <c r="AE937" s="526"/>
      <c r="AF937" s="526"/>
      <c r="AG937" s="526"/>
      <c r="AH937" s="526"/>
      <c r="AI937" s="526"/>
      <c r="AJ937" s="526"/>
      <c r="AK937" s="526"/>
      <c r="AL937" s="526"/>
      <c r="AM937" s="526"/>
      <c r="AN937" s="526"/>
      <c r="AO937" s="526"/>
      <c r="AP937" s="526"/>
      <c r="AQ937" s="526"/>
      <c r="AR937" s="526"/>
      <c r="AS937" s="526"/>
      <c r="AT937" s="526"/>
      <c r="AU937" s="526"/>
      <c r="AV937" s="526"/>
      <c r="AW937" s="526"/>
      <c r="AX937" s="526"/>
      <c r="AY937" s="526"/>
      <c r="AZ937" s="526"/>
      <c r="BA937" s="526"/>
      <c r="BB937" s="526"/>
      <c r="BC937" s="526"/>
      <c r="BD937" s="526"/>
      <c r="BE937" s="526"/>
      <c r="BF937" s="526"/>
      <c r="BG937" s="526"/>
      <c r="BH937" s="526"/>
      <c r="BI937" s="526"/>
      <c r="BJ937" s="526"/>
      <c r="BK937" s="526"/>
      <c r="BL937" s="526"/>
      <c r="BM937" s="526"/>
      <c r="BN937" s="526"/>
      <c r="BO937" s="526"/>
      <c r="BP937" s="526"/>
      <c r="BQ937" s="526"/>
      <c r="BR937" s="526"/>
      <c r="BS937" s="526"/>
      <c r="BT937" s="526"/>
      <c r="BU937" s="526"/>
    </row>
    <row r="938">
      <c r="A938" s="522"/>
      <c r="B938" s="523"/>
      <c r="C938" s="523"/>
      <c r="D938" s="524"/>
      <c r="E938" s="524"/>
      <c r="F938" s="524"/>
      <c r="G938" s="524"/>
      <c r="H938" s="525"/>
      <c r="I938" s="544"/>
      <c r="J938" s="523"/>
      <c r="K938" s="523"/>
      <c r="L938" s="523"/>
      <c r="M938" s="524"/>
      <c r="N938" s="524"/>
      <c r="O938" s="524"/>
      <c r="P938" s="524"/>
      <c r="Q938" s="524"/>
      <c r="R938" s="524"/>
      <c r="S938" s="524"/>
      <c r="T938" s="524"/>
      <c r="U938" s="523"/>
      <c r="V938" s="524"/>
      <c r="W938" s="523"/>
      <c r="X938" s="526"/>
      <c r="Y938" s="526"/>
      <c r="Z938" s="526"/>
      <c r="AA938" s="526"/>
      <c r="AB938" s="526"/>
      <c r="AC938" s="526"/>
      <c r="AD938" s="526"/>
      <c r="AE938" s="526"/>
      <c r="AF938" s="526"/>
      <c r="AG938" s="526"/>
      <c r="AH938" s="526"/>
      <c r="AI938" s="526"/>
      <c r="AJ938" s="526"/>
      <c r="AK938" s="526"/>
      <c r="AL938" s="526"/>
      <c r="AM938" s="526"/>
      <c r="AN938" s="526"/>
      <c r="AO938" s="526"/>
      <c r="AP938" s="526"/>
      <c r="AQ938" s="526"/>
      <c r="AR938" s="526"/>
      <c r="AS938" s="526"/>
      <c r="AT938" s="526"/>
      <c r="AU938" s="526"/>
      <c r="AV938" s="526"/>
      <c r="AW938" s="526"/>
      <c r="AX938" s="526"/>
      <c r="AY938" s="526"/>
      <c r="AZ938" s="526"/>
      <c r="BA938" s="526"/>
      <c r="BB938" s="526"/>
      <c r="BC938" s="526"/>
      <c r="BD938" s="526"/>
      <c r="BE938" s="526"/>
      <c r="BF938" s="526"/>
      <c r="BG938" s="526"/>
      <c r="BH938" s="526"/>
      <c r="BI938" s="526"/>
      <c r="BJ938" s="526"/>
      <c r="BK938" s="526"/>
      <c r="BL938" s="526"/>
      <c r="BM938" s="526"/>
      <c r="BN938" s="526"/>
      <c r="BO938" s="526"/>
      <c r="BP938" s="526"/>
      <c r="BQ938" s="526"/>
      <c r="BR938" s="526"/>
      <c r="BS938" s="526"/>
      <c r="BT938" s="526"/>
      <c r="BU938" s="526"/>
    </row>
    <row r="939">
      <c r="A939" s="522"/>
      <c r="B939" s="523"/>
      <c r="C939" s="523"/>
      <c r="D939" s="524"/>
      <c r="E939" s="524"/>
      <c r="F939" s="524"/>
      <c r="G939" s="524"/>
      <c r="H939" s="525"/>
      <c r="I939" s="544"/>
      <c r="J939" s="523"/>
      <c r="K939" s="523"/>
      <c r="L939" s="523"/>
      <c r="M939" s="524"/>
      <c r="N939" s="524"/>
      <c r="O939" s="524"/>
      <c r="P939" s="524"/>
      <c r="Q939" s="524"/>
      <c r="R939" s="524"/>
      <c r="S939" s="524"/>
      <c r="T939" s="524"/>
      <c r="U939" s="523"/>
      <c r="V939" s="524"/>
      <c r="W939" s="523"/>
      <c r="X939" s="526"/>
      <c r="Y939" s="526"/>
      <c r="Z939" s="526"/>
      <c r="AA939" s="526"/>
      <c r="AB939" s="526"/>
      <c r="AC939" s="526"/>
      <c r="AD939" s="526"/>
      <c r="AE939" s="526"/>
      <c r="AF939" s="526"/>
      <c r="AG939" s="526"/>
      <c r="AH939" s="526"/>
      <c r="AI939" s="526"/>
      <c r="AJ939" s="526"/>
      <c r="AK939" s="526"/>
      <c r="AL939" s="526"/>
      <c r="AM939" s="526"/>
      <c r="AN939" s="526"/>
      <c r="AO939" s="526"/>
      <c r="AP939" s="526"/>
      <c r="AQ939" s="526"/>
      <c r="AR939" s="526"/>
      <c r="AS939" s="526"/>
      <c r="AT939" s="526"/>
      <c r="AU939" s="526"/>
      <c r="AV939" s="526"/>
      <c r="AW939" s="526"/>
      <c r="AX939" s="526"/>
      <c r="AY939" s="526"/>
      <c r="AZ939" s="526"/>
      <c r="BA939" s="526"/>
      <c r="BB939" s="526"/>
      <c r="BC939" s="526"/>
      <c r="BD939" s="526"/>
      <c r="BE939" s="526"/>
      <c r="BF939" s="526"/>
      <c r="BG939" s="526"/>
      <c r="BH939" s="526"/>
      <c r="BI939" s="526"/>
      <c r="BJ939" s="526"/>
      <c r="BK939" s="526"/>
      <c r="BL939" s="526"/>
      <c r="BM939" s="526"/>
      <c r="BN939" s="526"/>
      <c r="BO939" s="526"/>
      <c r="BP939" s="526"/>
      <c r="BQ939" s="526"/>
      <c r="BR939" s="526"/>
      <c r="BS939" s="526"/>
      <c r="BT939" s="526"/>
      <c r="BU939" s="526"/>
    </row>
    <row r="940">
      <c r="A940" s="522"/>
      <c r="B940" s="523"/>
      <c r="C940" s="523"/>
      <c r="D940" s="524"/>
      <c r="E940" s="524"/>
      <c r="F940" s="524"/>
      <c r="G940" s="524"/>
      <c r="H940" s="525"/>
      <c r="I940" s="544"/>
      <c r="J940" s="523"/>
      <c r="K940" s="523"/>
      <c r="L940" s="523"/>
      <c r="M940" s="524"/>
      <c r="N940" s="524"/>
      <c r="O940" s="524"/>
      <c r="P940" s="524"/>
      <c r="Q940" s="524"/>
      <c r="R940" s="524"/>
      <c r="S940" s="524"/>
      <c r="T940" s="524"/>
      <c r="U940" s="523"/>
      <c r="V940" s="524"/>
      <c r="W940" s="523"/>
      <c r="X940" s="526"/>
      <c r="Y940" s="526"/>
      <c r="Z940" s="526"/>
      <c r="AA940" s="526"/>
      <c r="AB940" s="526"/>
      <c r="AC940" s="526"/>
      <c r="AD940" s="526"/>
      <c r="AE940" s="526"/>
      <c r="AF940" s="526"/>
      <c r="AG940" s="526"/>
      <c r="AH940" s="526"/>
      <c r="AI940" s="526"/>
      <c r="AJ940" s="526"/>
      <c r="AK940" s="526"/>
      <c r="AL940" s="526"/>
      <c r="AM940" s="526"/>
      <c r="AN940" s="526"/>
      <c r="AO940" s="526"/>
      <c r="AP940" s="526"/>
      <c r="AQ940" s="526"/>
      <c r="AR940" s="526"/>
      <c r="AS940" s="526"/>
      <c r="AT940" s="526"/>
      <c r="AU940" s="526"/>
      <c r="AV940" s="526"/>
      <c r="AW940" s="526"/>
      <c r="AX940" s="526"/>
      <c r="AY940" s="526"/>
      <c r="AZ940" s="526"/>
      <c r="BA940" s="526"/>
      <c r="BB940" s="526"/>
      <c r="BC940" s="526"/>
      <c r="BD940" s="526"/>
      <c r="BE940" s="526"/>
      <c r="BF940" s="526"/>
      <c r="BG940" s="526"/>
      <c r="BH940" s="526"/>
      <c r="BI940" s="526"/>
      <c r="BJ940" s="526"/>
      <c r="BK940" s="526"/>
      <c r="BL940" s="526"/>
      <c r="BM940" s="526"/>
      <c r="BN940" s="526"/>
      <c r="BO940" s="526"/>
      <c r="BP940" s="526"/>
      <c r="BQ940" s="526"/>
      <c r="BR940" s="526"/>
      <c r="BS940" s="526"/>
      <c r="BT940" s="526"/>
      <c r="BU940" s="526"/>
    </row>
    <row r="941">
      <c r="A941" s="522"/>
      <c r="B941" s="523"/>
      <c r="C941" s="523"/>
      <c r="D941" s="524"/>
      <c r="E941" s="524"/>
      <c r="F941" s="524"/>
      <c r="G941" s="524"/>
      <c r="H941" s="525"/>
      <c r="I941" s="544"/>
      <c r="J941" s="523"/>
      <c r="K941" s="523"/>
      <c r="L941" s="523"/>
      <c r="M941" s="524"/>
      <c r="N941" s="524"/>
      <c r="O941" s="524"/>
      <c r="P941" s="524"/>
      <c r="Q941" s="524"/>
      <c r="R941" s="524"/>
      <c r="S941" s="524"/>
      <c r="T941" s="524"/>
      <c r="U941" s="523"/>
      <c r="V941" s="524"/>
      <c r="W941" s="523"/>
      <c r="X941" s="526"/>
      <c r="Y941" s="526"/>
      <c r="Z941" s="526"/>
      <c r="AA941" s="526"/>
      <c r="AB941" s="526"/>
      <c r="AC941" s="526"/>
      <c r="AD941" s="526"/>
      <c r="AE941" s="526"/>
      <c r="AF941" s="526"/>
      <c r="AG941" s="526"/>
      <c r="AH941" s="526"/>
      <c r="AI941" s="526"/>
      <c r="AJ941" s="526"/>
      <c r="AK941" s="526"/>
      <c r="AL941" s="526"/>
      <c r="AM941" s="526"/>
      <c r="AN941" s="526"/>
      <c r="AO941" s="526"/>
      <c r="AP941" s="526"/>
      <c r="AQ941" s="526"/>
      <c r="AR941" s="526"/>
      <c r="AS941" s="526"/>
      <c r="AT941" s="526"/>
      <c r="AU941" s="526"/>
      <c r="AV941" s="526"/>
      <c r="AW941" s="526"/>
      <c r="AX941" s="526"/>
      <c r="AY941" s="526"/>
      <c r="AZ941" s="526"/>
      <c r="BA941" s="526"/>
      <c r="BB941" s="526"/>
      <c r="BC941" s="526"/>
      <c r="BD941" s="526"/>
      <c r="BE941" s="526"/>
      <c r="BF941" s="526"/>
      <c r="BG941" s="526"/>
      <c r="BH941" s="526"/>
      <c r="BI941" s="526"/>
      <c r="BJ941" s="526"/>
      <c r="BK941" s="526"/>
      <c r="BL941" s="526"/>
      <c r="BM941" s="526"/>
      <c r="BN941" s="526"/>
      <c r="BO941" s="526"/>
      <c r="BP941" s="526"/>
      <c r="BQ941" s="526"/>
      <c r="BR941" s="526"/>
      <c r="BS941" s="526"/>
      <c r="BT941" s="526"/>
      <c r="BU941" s="526"/>
    </row>
    <row r="942">
      <c r="A942" s="522"/>
      <c r="B942" s="523"/>
      <c r="C942" s="523"/>
      <c r="D942" s="524"/>
      <c r="E942" s="524"/>
      <c r="F942" s="524"/>
      <c r="G942" s="524"/>
      <c r="H942" s="525"/>
      <c r="I942" s="544"/>
      <c r="J942" s="523"/>
      <c r="K942" s="523"/>
      <c r="L942" s="523"/>
      <c r="M942" s="524"/>
      <c r="N942" s="524"/>
      <c r="O942" s="524"/>
      <c r="P942" s="524"/>
      <c r="Q942" s="524"/>
      <c r="R942" s="524"/>
      <c r="S942" s="524"/>
      <c r="T942" s="524"/>
      <c r="U942" s="523"/>
      <c r="V942" s="524"/>
      <c r="W942" s="523"/>
      <c r="X942" s="526"/>
      <c r="Y942" s="526"/>
      <c r="Z942" s="526"/>
      <c r="AA942" s="526"/>
      <c r="AB942" s="526"/>
      <c r="AC942" s="526"/>
      <c r="AD942" s="526"/>
      <c r="AE942" s="526"/>
      <c r="AF942" s="526"/>
      <c r="AG942" s="526"/>
      <c r="AH942" s="526"/>
      <c r="AI942" s="526"/>
      <c r="AJ942" s="526"/>
      <c r="AK942" s="526"/>
      <c r="AL942" s="526"/>
      <c r="AM942" s="526"/>
      <c r="AN942" s="526"/>
      <c r="AO942" s="526"/>
      <c r="AP942" s="526"/>
      <c r="AQ942" s="526"/>
      <c r="AR942" s="526"/>
      <c r="AS942" s="526"/>
      <c r="AT942" s="526"/>
      <c r="AU942" s="526"/>
      <c r="AV942" s="526"/>
      <c r="AW942" s="526"/>
      <c r="AX942" s="526"/>
      <c r="AY942" s="526"/>
      <c r="AZ942" s="526"/>
      <c r="BA942" s="526"/>
      <c r="BB942" s="526"/>
      <c r="BC942" s="526"/>
      <c r="BD942" s="526"/>
      <c r="BE942" s="526"/>
      <c r="BF942" s="526"/>
      <c r="BG942" s="526"/>
      <c r="BH942" s="526"/>
      <c r="BI942" s="526"/>
      <c r="BJ942" s="526"/>
      <c r="BK942" s="526"/>
      <c r="BL942" s="526"/>
      <c r="BM942" s="526"/>
      <c r="BN942" s="526"/>
      <c r="BO942" s="526"/>
      <c r="BP942" s="526"/>
      <c r="BQ942" s="526"/>
      <c r="BR942" s="526"/>
      <c r="BS942" s="526"/>
      <c r="BT942" s="526"/>
      <c r="BU942" s="526"/>
    </row>
    <row r="943">
      <c r="A943" s="522"/>
      <c r="B943" s="523"/>
      <c r="C943" s="523"/>
      <c r="D943" s="524"/>
      <c r="E943" s="524"/>
      <c r="F943" s="524"/>
      <c r="G943" s="524"/>
      <c r="H943" s="525"/>
      <c r="I943" s="544"/>
      <c r="J943" s="523"/>
      <c r="K943" s="523"/>
      <c r="L943" s="523"/>
      <c r="M943" s="524"/>
      <c r="N943" s="524"/>
      <c r="O943" s="524"/>
      <c r="P943" s="524"/>
      <c r="Q943" s="524"/>
      <c r="R943" s="524"/>
      <c r="S943" s="524"/>
      <c r="T943" s="524"/>
      <c r="U943" s="523"/>
      <c r="V943" s="524"/>
      <c r="W943" s="523"/>
      <c r="X943" s="526"/>
      <c r="Y943" s="526"/>
      <c r="Z943" s="526"/>
      <c r="AA943" s="526"/>
      <c r="AB943" s="526"/>
      <c r="AC943" s="526"/>
      <c r="AD943" s="526"/>
      <c r="AE943" s="526"/>
      <c r="AF943" s="526"/>
      <c r="AG943" s="526"/>
      <c r="AH943" s="526"/>
      <c r="AI943" s="526"/>
      <c r="AJ943" s="526"/>
      <c r="AK943" s="526"/>
      <c r="AL943" s="526"/>
      <c r="AM943" s="526"/>
      <c r="AN943" s="526"/>
      <c r="AO943" s="526"/>
      <c r="AP943" s="526"/>
      <c r="AQ943" s="526"/>
      <c r="AR943" s="526"/>
      <c r="AS943" s="526"/>
      <c r="AT943" s="526"/>
      <c r="AU943" s="526"/>
      <c r="AV943" s="526"/>
      <c r="AW943" s="526"/>
      <c r="AX943" s="526"/>
      <c r="AY943" s="526"/>
      <c r="AZ943" s="526"/>
      <c r="BA943" s="526"/>
      <c r="BB943" s="526"/>
      <c r="BC943" s="526"/>
      <c r="BD943" s="526"/>
      <c r="BE943" s="526"/>
      <c r="BF943" s="526"/>
      <c r="BG943" s="526"/>
      <c r="BH943" s="526"/>
      <c r="BI943" s="526"/>
      <c r="BJ943" s="526"/>
      <c r="BK943" s="526"/>
      <c r="BL943" s="526"/>
      <c r="BM943" s="526"/>
      <c r="BN943" s="526"/>
      <c r="BO943" s="526"/>
      <c r="BP943" s="526"/>
      <c r="BQ943" s="526"/>
      <c r="BR943" s="526"/>
      <c r="BS943" s="526"/>
      <c r="BT943" s="526"/>
      <c r="BU943" s="526"/>
    </row>
    <row r="944">
      <c r="A944" s="522"/>
      <c r="B944" s="523"/>
      <c r="C944" s="523"/>
      <c r="D944" s="524"/>
      <c r="E944" s="524"/>
      <c r="F944" s="524"/>
      <c r="G944" s="524"/>
      <c r="H944" s="525"/>
      <c r="I944" s="544"/>
      <c r="J944" s="523"/>
      <c r="K944" s="523"/>
      <c r="L944" s="523"/>
      <c r="M944" s="524"/>
      <c r="N944" s="524"/>
      <c r="O944" s="524"/>
      <c r="P944" s="524"/>
      <c r="Q944" s="524"/>
      <c r="R944" s="524"/>
      <c r="S944" s="524"/>
      <c r="T944" s="524"/>
      <c r="U944" s="523"/>
      <c r="V944" s="524"/>
      <c r="W944" s="523"/>
      <c r="X944" s="526"/>
      <c r="Y944" s="526"/>
      <c r="Z944" s="526"/>
      <c r="AA944" s="526"/>
      <c r="AB944" s="526"/>
      <c r="AC944" s="526"/>
      <c r="AD944" s="526"/>
      <c r="AE944" s="526"/>
      <c r="AF944" s="526"/>
      <c r="AG944" s="526"/>
      <c r="AH944" s="526"/>
      <c r="AI944" s="526"/>
      <c r="AJ944" s="526"/>
      <c r="AK944" s="526"/>
      <c r="AL944" s="526"/>
      <c r="AM944" s="526"/>
      <c r="AN944" s="526"/>
      <c r="AO944" s="526"/>
      <c r="AP944" s="526"/>
      <c r="AQ944" s="526"/>
      <c r="AR944" s="526"/>
      <c r="AS944" s="526"/>
      <c r="AT944" s="526"/>
      <c r="AU944" s="526"/>
      <c r="AV944" s="526"/>
      <c r="AW944" s="526"/>
      <c r="AX944" s="526"/>
      <c r="AY944" s="526"/>
      <c r="AZ944" s="526"/>
      <c r="BA944" s="526"/>
      <c r="BB944" s="526"/>
      <c r="BC944" s="526"/>
      <c r="BD944" s="526"/>
      <c r="BE944" s="526"/>
      <c r="BF944" s="526"/>
      <c r="BG944" s="526"/>
      <c r="BH944" s="526"/>
      <c r="BI944" s="526"/>
      <c r="BJ944" s="526"/>
      <c r="BK944" s="526"/>
      <c r="BL944" s="526"/>
      <c r="BM944" s="526"/>
      <c r="BN944" s="526"/>
      <c r="BO944" s="526"/>
      <c r="BP944" s="526"/>
      <c r="BQ944" s="526"/>
      <c r="BR944" s="526"/>
      <c r="BS944" s="526"/>
      <c r="BT944" s="526"/>
      <c r="BU944" s="526"/>
    </row>
    <row r="945">
      <c r="A945" s="522"/>
      <c r="B945" s="523"/>
      <c r="C945" s="523"/>
      <c r="D945" s="524"/>
      <c r="E945" s="524"/>
      <c r="F945" s="524"/>
      <c r="G945" s="524"/>
      <c r="H945" s="525"/>
      <c r="I945" s="544"/>
      <c r="J945" s="523"/>
      <c r="K945" s="523"/>
      <c r="L945" s="523"/>
      <c r="M945" s="524"/>
      <c r="N945" s="524"/>
      <c r="O945" s="524"/>
      <c r="P945" s="524"/>
      <c r="Q945" s="524"/>
      <c r="R945" s="524"/>
      <c r="S945" s="524"/>
      <c r="T945" s="524"/>
      <c r="U945" s="523"/>
      <c r="V945" s="524"/>
      <c r="W945" s="523"/>
      <c r="X945" s="526"/>
      <c r="Y945" s="526"/>
      <c r="Z945" s="526"/>
      <c r="AA945" s="526"/>
      <c r="AB945" s="526"/>
      <c r="AC945" s="526"/>
      <c r="AD945" s="526"/>
      <c r="AE945" s="526"/>
      <c r="AF945" s="526"/>
      <c r="AG945" s="526"/>
      <c r="AH945" s="526"/>
      <c r="AI945" s="526"/>
      <c r="AJ945" s="526"/>
      <c r="AK945" s="526"/>
      <c r="AL945" s="526"/>
      <c r="AM945" s="526"/>
      <c r="AN945" s="526"/>
      <c r="AO945" s="526"/>
      <c r="AP945" s="526"/>
      <c r="AQ945" s="526"/>
      <c r="AR945" s="526"/>
      <c r="AS945" s="526"/>
      <c r="AT945" s="526"/>
      <c r="AU945" s="526"/>
      <c r="AV945" s="526"/>
      <c r="AW945" s="526"/>
      <c r="AX945" s="526"/>
      <c r="AY945" s="526"/>
      <c r="AZ945" s="526"/>
      <c r="BA945" s="526"/>
      <c r="BB945" s="526"/>
      <c r="BC945" s="526"/>
      <c r="BD945" s="526"/>
      <c r="BE945" s="526"/>
      <c r="BF945" s="526"/>
      <c r="BG945" s="526"/>
      <c r="BH945" s="526"/>
      <c r="BI945" s="526"/>
      <c r="BJ945" s="526"/>
      <c r="BK945" s="526"/>
      <c r="BL945" s="526"/>
      <c r="BM945" s="526"/>
      <c r="BN945" s="526"/>
      <c r="BO945" s="526"/>
      <c r="BP945" s="526"/>
      <c r="BQ945" s="526"/>
      <c r="BR945" s="526"/>
      <c r="BS945" s="526"/>
      <c r="BT945" s="526"/>
      <c r="BU945" s="526"/>
    </row>
    <row r="946">
      <c r="A946" s="522"/>
      <c r="B946" s="523"/>
      <c r="C946" s="523"/>
      <c r="D946" s="524"/>
      <c r="E946" s="524"/>
      <c r="F946" s="524"/>
      <c r="G946" s="524"/>
      <c r="H946" s="525"/>
      <c r="I946" s="544"/>
      <c r="J946" s="523"/>
      <c r="K946" s="523"/>
      <c r="L946" s="523"/>
      <c r="M946" s="524"/>
      <c r="N946" s="524"/>
      <c r="O946" s="524"/>
      <c r="P946" s="524"/>
      <c r="Q946" s="524"/>
      <c r="R946" s="524"/>
      <c r="S946" s="524"/>
      <c r="T946" s="524"/>
      <c r="U946" s="523"/>
      <c r="V946" s="524"/>
      <c r="W946" s="523"/>
      <c r="X946" s="526"/>
      <c r="Y946" s="526"/>
      <c r="Z946" s="526"/>
      <c r="AA946" s="526"/>
      <c r="AB946" s="526"/>
      <c r="AC946" s="526"/>
      <c r="AD946" s="526"/>
      <c r="AE946" s="526"/>
      <c r="AF946" s="526"/>
      <c r="AG946" s="526"/>
      <c r="AH946" s="526"/>
      <c r="AI946" s="526"/>
      <c r="AJ946" s="526"/>
      <c r="AK946" s="526"/>
      <c r="AL946" s="526"/>
      <c r="AM946" s="526"/>
      <c r="AN946" s="526"/>
      <c r="AO946" s="526"/>
      <c r="AP946" s="526"/>
      <c r="AQ946" s="526"/>
      <c r="AR946" s="526"/>
      <c r="AS946" s="526"/>
      <c r="AT946" s="526"/>
      <c r="AU946" s="526"/>
      <c r="AV946" s="526"/>
      <c r="AW946" s="526"/>
      <c r="AX946" s="526"/>
      <c r="AY946" s="526"/>
      <c r="AZ946" s="526"/>
      <c r="BA946" s="526"/>
      <c r="BB946" s="526"/>
      <c r="BC946" s="526"/>
      <c r="BD946" s="526"/>
      <c r="BE946" s="526"/>
      <c r="BF946" s="526"/>
      <c r="BG946" s="526"/>
      <c r="BH946" s="526"/>
      <c r="BI946" s="526"/>
      <c r="BJ946" s="526"/>
      <c r="BK946" s="526"/>
      <c r="BL946" s="526"/>
      <c r="BM946" s="526"/>
      <c r="BN946" s="526"/>
      <c r="BO946" s="526"/>
      <c r="BP946" s="526"/>
      <c r="BQ946" s="526"/>
      <c r="BR946" s="526"/>
      <c r="BS946" s="526"/>
      <c r="BT946" s="526"/>
      <c r="BU946" s="526"/>
    </row>
    <row r="947">
      <c r="A947" s="522"/>
      <c r="B947" s="523"/>
      <c r="C947" s="523"/>
      <c r="D947" s="524"/>
      <c r="E947" s="524"/>
      <c r="F947" s="524"/>
      <c r="G947" s="524"/>
      <c r="H947" s="525"/>
      <c r="I947" s="544"/>
      <c r="J947" s="523"/>
      <c r="K947" s="523"/>
      <c r="L947" s="523"/>
      <c r="M947" s="524"/>
      <c r="N947" s="524"/>
      <c r="O947" s="524"/>
      <c r="P947" s="524"/>
      <c r="Q947" s="524"/>
      <c r="R947" s="524"/>
      <c r="S947" s="524"/>
      <c r="T947" s="524"/>
      <c r="U947" s="523"/>
      <c r="V947" s="524"/>
      <c r="W947" s="523"/>
      <c r="X947" s="526"/>
      <c r="Y947" s="526"/>
      <c r="Z947" s="526"/>
      <c r="AA947" s="526"/>
      <c r="AB947" s="526"/>
      <c r="AC947" s="526"/>
      <c r="AD947" s="526"/>
      <c r="AE947" s="526"/>
      <c r="AF947" s="526"/>
      <c r="AG947" s="526"/>
      <c r="AH947" s="526"/>
      <c r="AI947" s="526"/>
      <c r="AJ947" s="526"/>
      <c r="AK947" s="526"/>
      <c r="AL947" s="526"/>
      <c r="AM947" s="526"/>
      <c r="AN947" s="526"/>
      <c r="AO947" s="526"/>
      <c r="AP947" s="526"/>
      <c r="AQ947" s="526"/>
      <c r="AR947" s="526"/>
      <c r="AS947" s="526"/>
      <c r="AT947" s="526"/>
      <c r="AU947" s="526"/>
      <c r="AV947" s="526"/>
      <c r="AW947" s="526"/>
      <c r="AX947" s="526"/>
      <c r="AY947" s="526"/>
      <c r="AZ947" s="526"/>
      <c r="BA947" s="526"/>
      <c r="BB947" s="526"/>
      <c r="BC947" s="526"/>
      <c r="BD947" s="526"/>
      <c r="BE947" s="526"/>
      <c r="BF947" s="526"/>
      <c r="BG947" s="526"/>
      <c r="BH947" s="526"/>
      <c r="BI947" s="526"/>
      <c r="BJ947" s="526"/>
      <c r="BK947" s="526"/>
      <c r="BL947" s="526"/>
      <c r="BM947" s="526"/>
      <c r="BN947" s="526"/>
      <c r="BO947" s="526"/>
      <c r="BP947" s="526"/>
      <c r="BQ947" s="526"/>
      <c r="BR947" s="526"/>
      <c r="BS947" s="526"/>
      <c r="BT947" s="526"/>
      <c r="BU947" s="526"/>
    </row>
    <row r="948">
      <c r="A948" s="522"/>
      <c r="B948" s="523"/>
      <c r="C948" s="523"/>
      <c r="D948" s="524"/>
      <c r="E948" s="524"/>
      <c r="F948" s="524"/>
      <c r="G948" s="524"/>
      <c r="H948" s="525"/>
      <c r="I948" s="544"/>
      <c r="J948" s="523"/>
      <c r="K948" s="523"/>
      <c r="L948" s="523"/>
      <c r="M948" s="524"/>
      <c r="N948" s="524"/>
      <c r="O948" s="524"/>
      <c r="P948" s="524"/>
      <c r="Q948" s="524"/>
      <c r="R948" s="524"/>
      <c r="S948" s="524"/>
      <c r="T948" s="524"/>
      <c r="U948" s="523"/>
      <c r="V948" s="524"/>
      <c r="W948" s="523"/>
      <c r="X948" s="526"/>
      <c r="Y948" s="526"/>
      <c r="Z948" s="526"/>
      <c r="AA948" s="526"/>
      <c r="AB948" s="526"/>
      <c r="AC948" s="526"/>
      <c r="AD948" s="526"/>
      <c r="AE948" s="526"/>
      <c r="AF948" s="526"/>
      <c r="AG948" s="526"/>
      <c r="AH948" s="526"/>
      <c r="AI948" s="526"/>
      <c r="AJ948" s="526"/>
      <c r="AK948" s="526"/>
      <c r="AL948" s="526"/>
      <c r="AM948" s="526"/>
      <c r="AN948" s="526"/>
      <c r="AO948" s="526"/>
      <c r="AP948" s="526"/>
      <c r="AQ948" s="526"/>
      <c r="AR948" s="526"/>
      <c r="AS948" s="526"/>
      <c r="AT948" s="526"/>
      <c r="AU948" s="526"/>
      <c r="AV948" s="526"/>
      <c r="AW948" s="526"/>
      <c r="AX948" s="526"/>
      <c r="AY948" s="526"/>
      <c r="AZ948" s="526"/>
      <c r="BA948" s="526"/>
      <c r="BB948" s="526"/>
      <c r="BC948" s="526"/>
      <c r="BD948" s="526"/>
      <c r="BE948" s="526"/>
      <c r="BF948" s="526"/>
      <c r="BG948" s="526"/>
      <c r="BH948" s="526"/>
      <c r="BI948" s="526"/>
      <c r="BJ948" s="526"/>
      <c r="BK948" s="526"/>
      <c r="BL948" s="526"/>
      <c r="BM948" s="526"/>
      <c r="BN948" s="526"/>
      <c r="BO948" s="526"/>
      <c r="BP948" s="526"/>
      <c r="BQ948" s="526"/>
      <c r="BR948" s="526"/>
      <c r="BS948" s="526"/>
      <c r="BT948" s="526"/>
      <c r="BU948" s="526"/>
    </row>
    <row r="949">
      <c r="A949" s="522"/>
      <c r="B949" s="523"/>
      <c r="C949" s="523"/>
      <c r="D949" s="524"/>
      <c r="E949" s="524"/>
      <c r="F949" s="524"/>
      <c r="G949" s="524"/>
      <c r="H949" s="525"/>
      <c r="I949" s="544"/>
      <c r="J949" s="523"/>
      <c r="K949" s="523"/>
      <c r="L949" s="523"/>
      <c r="M949" s="524"/>
      <c r="N949" s="524"/>
      <c r="O949" s="524"/>
      <c r="P949" s="524"/>
      <c r="Q949" s="524"/>
      <c r="R949" s="524"/>
      <c r="S949" s="524"/>
      <c r="T949" s="524"/>
      <c r="U949" s="523"/>
      <c r="V949" s="524"/>
      <c r="W949" s="523"/>
      <c r="X949" s="526"/>
      <c r="Y949" s="526"/>
      <c r="Z949" s="526"/>
      <c r="AA949" s="526"/>
      <c r="AB949" s="526"/>
      <c r="AC949" s="526"/>
      <c r="AD949" s="526"/>
      <c r="AE949" s="526"/>
      <c r="AF949" s="526"/>
      <c r="AG949" s="526"/>
      <c r="AH949" s="526"/>
      <c r="AI949" s="526"/>
      <c r="AJ949" s="526"/>
      <c r="AK949" s="526"/>
      <c r="AL949" s="526"/>
      <c r="AM949" s="526"/>
      <c r="AN949" s="526"/>
      <c r="AO949" s="526"/>
      <c r="AP949" s="526"/>
      <c r="AQ949" s="526"/>
      <c r="AR949" s="526"/>
      <c r="AS949" s="526"/>
      <c r="AT949" s="526"/>
      <c r="AU949" s="526"/>
      <c r="AV949" s="526"/>
      <c r="AW949" s="526"/>
      <c r="AX949" s="526"/>
      <c r="AY949" s="526"/>
      <c r="AZ949" s="526"/>
      <c r="BA949" s="526"/>
      <c r="BB949" s="526"/>
      <c r="BC949" s="526"/>
      <c r="BD949" s="526"/>
      <c r="BE949" s="526"/>
      <c r="BF949" s="526"/>
      <c r="BG949" s="526"/>
      <c r="BH949" s="526"/>
      <c r="BI949" s="526"/>
      <c r="BJ949" s="526"/>
      <c r="BK949" s="526"/>
      <c r="BL949" s="526"/>
      <c r="BM949" s="526"/>
      <c r="BN949" s="526"/>
      <c r="BO949" s="526"/>
      <c r="BP949" s="526"/>
      <c r="BQ949" s="526"/>
      <c r="BR949" s="526"/>
      <c r="BS949" s="526"/>
      <c r="BT949" s="526"/>
      <c r="BU949" s="526"/>
    </row>
    <row r="950">
      <c r="A950" s="522"/>
      <c r="B950" s="523"/>
      <c r="C950" s="523"/>
      <c r="D950" s="524"/>
      <c r="E950" s="524"/>
      <c r="F950" s="524"/>
      <c r="G950" s="524"/>
      <c r="H950" s="525"/>
      <c r="I950" s="544"/>
      <c r="J950" s="523"/>
      <c r="K950" s="523"/>
      <c r="L950" s="523"/>
      <c r="M950" s="524"/>
      <c r="N950" s="524"/>
      <c r="O950" s="524"/>
      <c r="P950" s="524"/>
      <c r="Q950" s="524"/>
      <c r="R950" s="524"/>
      <c r="S950" s="524"/>
      <c r="T950" s="524"/>
      <c r="U950" s="523"/>
      <c r="V950" s="524"/>
      <c r="W950" s="523"/>
      <c r="X950" s="526"/>
      <c r="Y950" s="526"/>
      <c r="Z950" s="526"/>
      <c r="AA950" s="526"/>
      <c r="AB950" s="526"/>
      <c r="AC950" s="526"/>
      <c r="AD950" s="526"/>
      <c r="AE950" s="526"/>
      <c r="AF950" s="526"/>
      <c r="AG950" s="526"/>
      <c r="AH950" s="526"/>
      <c r="AI950" s="526"/>
      <c r="AJ950" s="526"/>
      <c r="AK950" s="526"/>
      <c r="AL950" s="526"/>
      <c r="AM950" s="526"/>
      <c r="AN950" s="526"/>
      <c r="AO950" s="526"/>
      <c r="AP950" s="526"/>
      <c r="AQ950" s="526"/>
      <c r="AR950" s="526"/>
      <c r="AS950" s="526"/>
      <c r="AT950" s="526"/>
      <c r="AU950" s="526"/>
      <c r="AV950" s="526"/>
      <c r="AW950" s="526"/>
      <c r="AX950" s="526"/>
      <c r="AY950" s="526"/>
      <c r="AZ950" s="526"/>
      <c r="BA950" s="526"/>
      <c r="BB950" s="526"/>
      <c r="BC950" s="526"/>
      <c r="BD950" s="526"/>
      <c r="BE950" s="526"/>
      <c r="BF950" s="526"/>
      <c r="BG950" s="526"/>
      <c r="BH950" s="526"/>
      <c r="BI950" s="526"/>
      <c r="BJ950" s="526"/>
      <c r="BK950" s="526"/>
      <c r="BL950" s="526"/>
      <c r="BM950" s="526"/>
      <c r="BN950" s="526"/>
      <c r="BO950" s="526"/>
      <c r="BP950" s="526"/>
      <c r="BQ950" s="526"/>
      <c r="BR950" s="526"/>
      <c r="BS950" s="526"/>
      <c r="BT950" s="526"/>
      <c r="BU950" s="526"/>
    </row>
    <row r="951">
      <c r="A951" s="522"/>
      <c r="B951" s="523"/>
      <c r="C951" s="523"/>
      <c r="D951" s="524"/>
      <c r="E951" s="524"/>
      <c r="F951" s="524"/>
      <c r="G951" s="524"/>
      <c r="H951" s="525"/>
      <c r="I951" s="544"/>
      <c r="J951" s="523"/>
      <c r="K951" s="523"/>
      <c r="L951" s="523"/>
      <c r="M951" s="524"/>
      <c r="N951" s="524"/>
      <c r="O951" s="524"/>
      <c r="P951" s="524"/>
      <c r="Q951" s="524"/>
      <c r="R951" s="524"/>
      <c r="S951" s="524"/>
      <c r="T951" s="524"/>
      <c r="U951" s="523"/>
      <c r="V951" s="524"/>
      <c r="W951" s="523"/>
      <c r="X951" s="526"/>
      <c r="Y951" s="526"/>
      <c r="Z951" s="526"/>
      <c r="AA951" s="526"/>
      <c r="AB951" s="526"/>
      <c r="AC951" s="526"/>
      <c r="AD951" s="526"/>
      <c r="AE951" s="526"/>
      <c r="AF951" s="526"/>
      <c r="AG951" s="526"/>
      <c r="AH951" s="526"/>
      <c r="AI951" s="526"/>
      <c r="AJ951" s="526"/>
      <c r="AK951" s="526"/>
      <c r="AL951" s="526"/>
      <c r="AM951" s="526"/>
      <c r="AN951" s="526"/>
      <c r="AO951" s="526"/>
      <c r="AP951" s="526"/>
      <c r="AQ951" s="526"/>
      <c r="AR951" s="526"/>
      <c r="AS951" s="526"/>
      <c r="AT951" s="526"/>
      <c r="AU951" s="526"/>
      <c r="AV951" s="526"/>
      <c r="AW951" s="526"/>
      <c r="AX951" s="526"/>
      <c r="AY951" s="526"/>
      <c r="AZ951" s="526"/>
      <c r="BA951" s="526"/>
      <c r="BB951" s="526"/>
      <c r="BC951" s="526"/>
      <c r="BD951" s="526"/>
      <c r="BE951" s="526"/>
      <c r="BF951" s="526"/>
      <c r="BG951" s="526"/>
      <c r="BH951" s="526"/>
      <c r="BI951" s="526"/>
      <c r="BJ951" s="526"/>
      <c r="BK951" s="526"/>
      <c r="BL951" s="526"/>
      <c r="BM951" s="526"/>
      <c r="BN951" s="526"/>
      <c r="BO951" s="526"/>
      <c r="BP951" s="526"/>
      <c r="BQ951" s="526"/>
      <c r="BR951" s="526"/>
      <c r="BS951" s="526"/>
      <c r="BT951" s="526"/>
      <c r="BU951" s="526"/>
    </row>
    <row r="952">
      <c r="A952" s="522"/>
      <c r="B952" s="523"/>
      <c r="C952" s="523"/>
      <c r="D952" s="524"/>
      <c r="E952" s="524"/>
      <c r="F952" s="524"/>
      <c r="G952" s="524"/>
      <c r="H952" s="525"/>
      <c r="I952" s="544"/>
      <c r="J952" s="523"/>
      <c r="K952" s="523"/>
      <c r="L952" s="523"/>
      <c r="M952" s="524"/>
      <c r="N952" s="524"/>
      <c r="O952" s="524"/>
      <c r="P952" s="524"/>
      <c r="Q952" s="524"/>
      <c r="R952" s="524"/>
      <c r="S952" s="524"/>
      <c r="T952" s="524"/>
      <c r="U952" s="523"/>
      <c r="V952" s="524"/>
      <c r="W952" s="523"/>
      <c r="X952" s="526"/>
      <c r="Y952" s="526"/>
      <c r="Z952" s="526"/>
      <c r="AA952" s="526"/>
      <c r="AB952" s="526"/>
      <c r="AC952" s="526"/>
      <c r="AD952" s="526"/>
      <c r="AE952" s="526"/>
      <c r="AF952" s="526"/>
      <c r="AG952" s="526"/>
      <c r="AH952" s="526"/>
      <c r="AI952" s="526"/>
      <c r="AJ952" s="526"/>
      <c r="AK952" s="526"/>
      <c r="AL952" s="526"/>
      <c r="AM952" s="526"/>
      <c r="AN952" s="526"/>
      <c r="AO952" s="526"/>
      <c r="AP952" s="526"/>
      <c r="AQ952" s="526"/>
      <c r="AR952" s="526"/>
      <c r="AS952" s="526"/>
      <c r="AT952" s="526"/>
      <c r="AU952" s="526"/>
      <c r="AV952" s="526"/>
      <c r="AW952" s="526"/>
      <c r="AX952" s="526"/>
      <c r="AY952" s="526"/>
      <c r="AZ952" s="526"/>
      <c r="BA952" s="526"/>
      <c r="BB952" s="526"/>
      <c r="BC952" s="526"/>
      <c r="BD952" s="526"/>
      <c r="BE952" s="526"/>
      <c r="BF952" s="526"/>
      <c r="BG952" s="526"/>
      <c r="BH952" s="526"/>
      <c r="BI952" s="526"/>
      <c r="BJ952" s="526"/>
      <c r="BK952" s="526"/>
      <c r="BL952" s="526"/>
      <c r="BM952" s="526"/>
      <c r="BN952" s="526"/>
      <c r="BO952" s="526"/>
      <c r="BP952" s="526"/>
      <c r="BQ952" s="526"/>
      <c r="BR952" s="526"/>
      <c r="BS952" s="526"/>
      <c r="BT952" s="526"/>
      <c r="BU952" s="526"/>
    </row>
    <row r="953">
      <c r="A953" s="522"/>
      <c r="B953" s="523"/>
      <c r="C953" s="523"/>
      <c r="D953" s="524"/>
      <c r="E953" s="524"/>
      <c r="F953" s="524"/>
      <c r="G953" s="524"/>
      <c r="H953" s="525"/>
      <c r="I953" s="544"/>
      <c r="J953" s="523"/>
      <c r="K953" s="523"/>
      <c r="L953" s="523"/>
      <c r="M953" s="524"/>
      <c r="N953" s="524"/>
      <c r="O953" s="524"/>
      <c r="P953" s="524"/>
      <c r="Q953" s="524"/>
      <c r="R953" s="524"/>
      <c r="S953" s="524"/>
      <c r="T953" s="524"/>
      <c r="U953" s="523"/>
      <c r="V953" s="524"/>
      <c r="W953" s="523"/>
      <c r="X953" s="526"/>
      <c r="Y953" s="526"/>
      <c r="Z953" s="526"/>
      <c r="AA953" s="526"/>
      <c r="AB953" s="526"/>
      <c r="AC953" s="526"/>
      <c r="AD953" s="526"/>
      <c r="AE953" s="526"/>
      <c r="AF953" s="526"/>
      <c r="AG953" s="526"/>
      <c r="AH953" s="526"/>
      <c r="AI953" s="526"/>
      <c r="AJ953" s="526"/>
      <c r="AK953" s="526"/>
      <c r="AL953" s="526"/>
      <c r="AM953" s="526"/>
      <c r="AN953" s="526"/>
      <c r="AO953" s="526"/>
      <c r="AP953" s="526"/>
      <c r="AQ953" s="526"/>
      <c r="AR953" s="526"/>
      <c r="AS953" s="526"/>
      <c r="AT953" s="526"/>
      <c r="AU953" s="526"/>
      <c r="AV953" s="526"/>
      <c r="AW953" s="526"/>
      <c r="AX953" s="526"/>
      <c r="AY953" s="526"/>
      <c r="AZ953" s="526"/>
      <c r="BA953" s="526"/>
      <c r="BB953" s="526"/>
      <c r="BC953" s="526"/>
      <c r="BD953" s="526"/>
      <c r="BE953" s="526"/>
      <c r="BF953" s="526"/>
      <c r="BG953" s="526"/>
      <c r="BH953" s="526"/>
      <c r="BI953" s="526"/>
      <c r="BJ953" s="526"/>
      <c r="BK953" s="526"/>
      <c r="BL953" s="526"/>
      <c r="BM953" s="526"/>
      <c r="BN953" s="526"/>
      <c r="BO953" s="526"/>
      <c r="BP953" s="526"/>
      <c r="BQ953" s="526"/>
      <c r="BR953" s="526"/>
      <c r="BS953" s="526"/>
      <c r="BT953" s="526"/>
      <c r="BU953" s="526"/>
    </row>
    <row r="954">
      <c r="A954" s="522"/>
      <c r="B954" s="523"/>
      <c r="C954" s="523"/>
      <c r="D954" s="524"/>
      <c r="E954" s="524"/>
      <c r="F954" s="524"/>
      <c r="G954" s="524"/>
      <c r="H954" s="525"/>
      <c r="I954" s="544"/>
      <c r="J954" s="523"/>
      <c r="K954" s="523"/>
      <c r="L954" s="523"/>
      <c r="M954" s="524"/>
      <c r="N954" s="524"/>
      <c r="O954" s="524"/>
      <c r="P954" s="524"/>
      <c r="Q954" s="524"/>
      <c r="R954" s="524"/>
      <c r="S954" s="524"/>
      <c r="T954" s="524"/>
      <c r="U954" s="523"/>
      <c r="V954" s="524"/>
      <c r="W954" s="523"/>
      <c r="X954" s="526"/>
      <c r="Y954" s="526"/>
      <c r="Z954" s="526"/>
      <c r="AA954" s="526"/>
      <c r="AB954" s="526"/>
      <c r="AC954" s="526"/>
      <c r="AD954" s="526"/>
      <c r="AE954" s="526"/>
      <c r="AF954" s="526"/>
      <c r="AG954" s="526"/>
      <c r="AH954" s="526"/>
      <c r="AI954" s="526"/>
      <c r="AJ954" s="526"/>
      <c r="AK954" s="526"/>
      <c r="AL954" s="526"/>
      <c r="AM954" s="526"/>
      <c r="AN954" s="526"/>
      <c r="AO954" s="526"/>
      <c r="AP954" s="526"/>
      <c r="AQ954" s="526"/>
      <c r="AR954" s="526"/>
      <c r="AS954" s="526"/>
      <c r="AT954" s="526"/>
      <c r="AU954" s="526"/>
      <c r="AV954" s="526"/>
      <c r="AW954" s="526"/>
      <c r="AX954" s="526"/>
      <c r="AY954" s="526"/>
      <c r="AZ954" s="526"/>
      <c r="BA954" s="526"/>
      <c r="BB954" s="526"/>
      <c r="BC954" s="526"/>
      <c r="BD954" s="526"/>
      <c r="BE954" s="526"/>
      <c r="BF954" s="526"/>
      <c r="BG954" s="526"/>
      <c r="BH954" s="526"/>
      <c r="BI954" s="526"/>
      <c r="BJ954" s="526"/>
      <c r="BK954" s="526"/>
      <c r="BL954" s="526"/>
      <c r="BM954" s="526"/>
      <c r="BN954" s="526"/>
      <c r="BO954" s="526"/>
      <c r="BP954" s="526"/>
      <c r="BQ954" s="526"/>
      <c r="BR954" s="526"/>
      <c r="BS954" s="526"/>
      <c r="BT954" s="526"/>
      <c r="BU954" s="526"/>
    </row>
    <row r="955">
      <c r="A955" s="522"/>
      <c r="B955" s="523"/>
      <c r="C955" s="523"/>
      <c r="D955" s="524"/>
      <c r="E955" s="524"/>
      <c r="F955" s="524"/>
      <c r="G955" s="524"/>
      <c r="H955" s="525"/>
      <c r="I955" s="544"/>
      <c r="J955" s="523"/>
      <c r="K955" s="523"/>
      <c r="L955" s="523"/>
      <c r="M955" s="524"/>
      <c r="N955" s="524"/>
      <c r="O955" s="524"/>
      <c r="P955" s="524"/>
      <c r="Q955" s="524"/>
      <c r="R955" s="524"/>
      <c r="S955" s="524"/>
      <c r="T955" s="524"/>
      <c r="U955" s="523"/>
      <c r="V955" s="524"/>
      <c r="W955" s="523"/>
      <c r="X955" s="526"/>
      <c r="Y955" s="526"/>
      <c r="Z955" s="526"/>
      <c r="AA955" s="526"/>
      <c r="AB955" s="526"/>
      <c r="AC955" s="526"/>
      <c r="AD955" s="526"/>
      <c r="AE955" s="526"/>
      <c r="AF955" s="526"/>
      <c r="AG955" s="526"/>
      <c r="AH955" s="526"/>
      <c r="AI955" s="526"/>
      <c r="AJ955" s="526"/>
      <c r="AK955" s="526"/>
      <c r="AL955" s="526"/>
      <c r="AM955" s="526"/>
      <c r="AN955" s="526"/>
      <c r="AO955" s="526"/>
      <c r="AP955" s="526"/>
      <c r="AQ955" s="526"/>
      <c r="AR955" s="526"/>
      <c r="AS955" s="526"/>
      <c r="AT955" s="526"/>
      <c r="AU955" s="526"/>
      <c r="AV955" s="526"/>
      <c r="AW955" s="526"/>
      <c r="AX955" s="526"/>
      <c r="AY955" s="526"/>
      <c r="AZ955" s="526"/>
      <c r="BA955" s="526"/>
      <c r="BB955" s="526"/>
      <c r="BC955" s="526"/>
      <c r="BD955" s="526"/>
      <c r="BE955" s="526"/>
      <c r="BF955" s="526"/>
      <c r="BG955" s="526"/>
      <c r="BH955" s="526"/>
      <c r="BI955" s="526"/>
      <c r="BJ955" s="526"/>
      <c r="BK955" s="526"/>
      <c r="BL955" s="526"/>
      <c r="BM955" s="526"/>
      <c r="BN955" s="526"/>
      <c r="BO955" s="526"/>
      <c r="BP955" s="526"/>
      <c r="BQ955" s="526"/>
      <c r="BR955" s="526"/>
      <c r="BS955" s="526"/>
      <c r="BT955" s="526"/>
      <c r="BU955" s="526"/>
    </row>
    <row r="956">
      <c r="A956" s="522"/>
      <c r="B956" s="523"/>
      <c r="C956" s="523"/>
      <c r="D956" s="524"/>
      <c r="E956" s="524"/>
      <c r="F956" s="524"/>
      <c r="G956" s="524"/>
      <c r="H956" s="525"/>
      <c r="I956" s="544"/>
      <c r="J956" s="523"/>
      <c r="K956" s="523"/>
      <c r="L956" s="523"/>
      <c r="M956" s="524"/>
      <c r="N956" s="524"/>
      <c r="O956" s="524"/>
      <c r="P956" s="524"/>
      <c r="Q956" s="524"/>
      <c r="R956" s="524"/>
      <c r="S956" s="524"/>
      <c r="T956" s="524"/>
      <c r="U956" s="523"/>
      <c r="V956" s="524"/>
      <c r="W956" s="523"/>
      <c r="X956" s="526"/>
      <c r="Y956" s="526"/>
      <c r="Z956" s="526"/>
      <c r="AA956" s="526"/>
      <c r="AB956" s="526"/>
      <c r="AC956" s="526"/>
      <c r="AD956" s="526"/>
      <c r="AE956" s="526"/>
      <c r="AF956" s="526"/>
      <c r="AG956" s="526"/>
      <c r="AH956" s="526"/>
      <c r="AI956" s="526"/>
      <c r="AJ956" s="526"/>
      <c r="AK956" s="526"/>
      <c r="AL956" s="526"/>
      <c r="AM956" s="526"/>
      <c r="AN956" s="526"/>
      <c r="AO956" s="526"/>
      <c r="AP956" s="526"/>
      <c r="AQ956" s="526"/>
      <c r="AR956" s="526"/>
      <c r="AS956" s="526"/>
      <c r="AT956" s="526"/>
      <c r="AU956" s="526"/>
      <c r="AV956" s="526"/>
      <c r="AW956" s="526"/>
      <c r="AX956" s="526"/>
      <c r="AY956" s="526"/>
      <c r="AZ956" s="526"/>
      <c r="BA956" s="526"/>
      <c r="BB956" s="526"/>
      <c r="BC956" s="526"/>
      <c r="BD956" s="526"/>
      <c r="BE956" s="526"/>
      <c r="BF956" s="526"/>
      <c r="BG956" s="526"/>
      <c r="BH956" s="526"/>
      <c r="BI956" s="526"/>
      <c r="BJ956" s="526"/>
      <c r="BK956" s="526"/>
      <c r="BL956" s="526"/>
      <c r="BM956" s="526"/>
      <c r="BN956" s="526"/>
      <c r="BO956" s="526"/>
      <c r="BP956" s="526"/>
      <c r="BQ956" s="526"/>
      <c r="BR956" s="526"/>
      <c r="BS956" s="526"/>
      <c r="BT956" s="526"/>
      <c r="BU956" s="526"/>
    </row>
    <row r="957">
      <c r="A957" s="522"/>
      <c r="B957" s="523"/>
      <c r="C957" s="523"/>
      <c r="D957" s="524"/>
      <c r="E957" s="524"/>
      <c r="F957" s="524"/>
      <c r="G957" s="524"/>
      <c r="H957" s="525"/>
      <c r="I957" s="544"/>
      <c r="J957" s="523"/>
      <c r="K957" s="523"/>
      <c r="L957" s="523"/>
      <c r="M957" s="524"/>
      <c r="N957" s="524"/>
      <c r="O957" s="524"/>
      <c r="P957" s="524"/>
      <c r="Q957" s="524"/>
      <c r="R957" s="524"/>
      <c r="S957" s="524"/>
      <c r="T957" s="524"/>
      <c r="U957" s="523"/>
      <c r="V957" s="524"/>
      <c r="W957" s="523"/>
      <c r="X957" s="526"/>
      <c r="Y957" s="526"/>
      <c r="Z957" s="526"/>
      <c r="AA957" s="526"/>
      <c r="AB957" s="526"/>
      <c r="AC957" s="526"/>
      <c r="AD957" s="526"/>
      <c r="AE957" s="526"/>
      <c r="AF957" s="526"/>
      <c r="AG957" s="526"/>
      <c r="AH957" s="526"/>
      <c r="AI957" s="526"/>
      <c r="AJ957" s="526"/>
      <c r="AK957" s="526"/>
      <c r="AL957" s="526"/>
      <c r="AM957" s="526"/>
      <c r="AN957" s="526"/>
      <c r="AO957" s="526"/>
      <c r="AP957" s="526"/>
      <c r="AQ957" s="526"/>
      <c r="AR957" s="526"/>
      <c r="AS957" s="526"/>
      <c r="AT957" s="526"/>
      <c r="AU957" s="526"/>
      <c r="AV957" s="526"/>
      <c r="AW957" s="526"/>
      <c r="AX957" s="526"/>
      <c r="AY957" s="526"/>
      <c r="AZ957" s="526"/>
      <c r="BA957" s="526"/>
      <c r="BB957" s="526"/>
      <c r="BC957" s="526"/>
      <c r="BD957" s="526"/>
      <c r="BE957" s="526"/>
      <c r="BF957" s="526"/>
      <c r="BG957" s="526"/>
      <c r="BH957" s="526"/>
      <c r="BI957" s="526"/>
      <c r="BJ957" s="526"/>
      <c r="BK957" s="526"/>
      <c r="BL957" s="526"/>
      <c r="BM957" s="526"/>
      <c r="BN957" s="526"/>
      <c r="BO957" s="526"/>
      <c r="BP957" s="526"/>
      <c r="BQ957" s="526"/>
      <c r="BR957" s="526"/>
      <c r="BS957" s="526"/>
      <c r="BT957" s="526"/>
      <c r="BU957" s="526"/>
    </row>
    <row r="958">
      <c r="A958" s="522"/>
      <c r="B958" s="523"/>
      <c r="C958" s="523"/>
      <c r="D958" s="524"/>
      <c r="E958" s="524"/>
      <c r="F958" s="524"/>
      <c r="G958" s="524"/>
      <c r="H958" s="525"/>
      <c r="I958" s="544"/>
      <c r="J958" s="523"/>
      <c r="K958" s="523"/>
      <c r="L958" s="523"/>
      <c r="M958" s="524"/>
      <c r="N958" s="524"/>
      <c r="O958" s="524"/>
      <c r="P958" s="524"/>
      <c r="Q958" s="524"/>
      <c r="R958" s="524"/>
      <c r="S958" s="524"/>
      <c r="T958" s="524"/>
      <c r="U958" s="523"/>
      <c r="V958" s="524"/>
      <c r="W958" s="523"/>
      <c r="X958" s="526"/>
      <c r="Y958" s="526"/>
      <c r="Z958" s="526"/>
      <c r="AA958" s="526"/>
      <c r="AB958" s="526"/>
      <c r="AC958" s="526"/>
      <c r="AD958" s="526"/>
      <c r="AE958" s="526"/>
      <c r="AF958" s="526"/>
      <c r="AG958" s="526"/>
      <c r="AH958" s="526"/>
      <c r="AI958" s="526"/>
      <c r="AJ958" s="526"/>
      <c r="AK958" s="526"/>
      <c r="AL958" s="526"/>
      <c r="AM958" s="526"/>
      <c r="AN958" s="526"/>
      <c r="AO958" s="526"/>
      <c r="AP958" s="526"/>
      <c r="AQ958" s="526"/>
      <c r="AR958" s="526"/>
      <c r="AS958" s="526"/>
      <c r="AT958" s="526"/>
      <c r="AU958" s="526"/>
      <c r="AV958" s="526"/>
      <c r="AW958" s="526"/>
      <c r="AX958" s="526"/>
      <c r="AY958" s="526"/>
      <c r="AZ958" s="526"/>
      <c r="BA958" s="526"/>
      <c r="BB958" s="526"/>
      <c r="BC958" s="526"/>
      <c r="BD958" s="526"/>
      <c r="BE958" s="526"/>
      <c r="BF958" s="526"/>
      <c r="BG958" s="526"/>
      <c r="BH958" s="526"/>
      <c r="BI958" s="526"/>
      <c r="BJ958" s="526"/>
      <c r="BK958" s="526"/>
      <c r="BL958" s="526"/>
      <c r="BM958" s="526"/>
      <c r="BN958" s="526"/>
      <c r="BO958" s="526"/>
      <c r="BP958" s="526"/>
      <c r="BQ958" s="526"/>
      <c r="BR958" s="526"/>
      <c r="BS958" s="526"/>
      <c r="BT958" s="526"/>
      <c r="BU958" s="526"/>
    </row>
    <row r="959">
      <c r="A959" s="522"/>
      <c r="B959" s="523"/>
      <c r="C959" s="523"/>
      <c r="D959" s="524"/>
      <c r="E959" s="524"/>
      <c r="F959" s="524"/>
      <c r="G959" s="524"/>
      <c r="H959" s="525"/>
      <c r="I959" s="544"/>
      <c r="J959" s="523"/>
      <c r="K959" s="523"/>
      <c r="L959" s="523"/>
      <c r="M959" s="524"/>
      <c r="N959" s="524"/>
      <c r="O959" s="524"/>
      <c r="P959" s="524"/>
      <c r="Q959" s="524"/>
      <c r="R959" s="524"/>
      <c r="S959" s="524"/>
      <c r="T959" s="524"/>
      <c r="U959" s="523"/>
      <c r="V959" s="524"/>
      <c r="W959" s="523"/>
      <c r="X959" s="526"/>
      <c r="Y959" s="526"/>
      <c r="Z959" s="526"/>
      <c r="AA959" s="526"/>
      <c r="AB959" s="526"/>
      <c r="AC959" s="526"/>
      <c r="AD959" s="526"/>
      <c r="AE959" s="526"/>
      <c r="AF959" s="526"/>
      <c r="AG959" s="526"/>
      <c r="AH959" s="526"/>
      <c r="AI959" s="526"/>
      <c r="AJ959" s="526"/>
      <c r="AK959" s="526"/>
      <c r="AL959" s="526"/>
      <c r="AM959" s="526"/>
      <c r="AN959" s="526"/>
      <c r="AO959" s="526"/>
      <c r="AP959" s="526"/>
      <c r="AQ959" s="526"/>
      <c r="AR959" s="526"/>
      <c r="AS959" s="526"/>
      <c r="AT959" s="526"/>
      <c r="AU959" s="526"/>
      <c r="AV959" s="526"/>
      <c r="AW959" s="526"/>
      <c r="AX959" s="526"/>
      <c r="AY959" s="526"/>
      <c r="AZ959" s="526"/>
      <c r="BA959" s="526"/>
      <c r="BB959" s="526"/>
      <c r="BC959" s="526"/>
      <c r="BD959" s="526"/>
      <c r="BE959" s="526"/>
      <c r="BF959" s="526"/>
      <c r="BG959" s="526"/>
      <c r="BH959" s="526"/>
      <c r="BI959" s="526"/>
      <c r="BJ959" s="526"/>
      <c r="BK959" s="526"/>
      <c r="BL959" s="526"/>
      <c r="BM959" s="526"/>
      <c r="BN959" s="526"/>
      <c r="BO959" s="526"/>
      <c r="BP959" s="526"/>
      <c r="BQ959" s="526"/>
      <c r="BR959" s="526"/>
      <c r="BS959" s="526"/>
      <c r="BT959" s="526"/>
      <c r="BU959" s="526"/>
    </row>
    <row r="960">
      <c r="A960" s="522"/>
      <c r="B960" s="523"/>
      <c r="C960" s="523"/>
      <c r="D960" s="524"/>
      <c r="E960" s="524"/>
      <c r="F960" s="524"/>
      <c r="G960" s="524"/>
      <c r="H960" s="525"/>
      <c r="I960" s="544"/>
      <c r="J960" s="523"/>
      <c r="K960" s="523"/>
      <c r="L960" s="523"/>
      <c r="M960" s="524"/>
      <c r="N960" s="524"/>
      <c r="O960" s="524"/>
      <c r="P960" s="524"/>
      <c r="Q960" s="524"/>
      <c r="R960" s="524"/>
      <c r="S960" s="524"/>
      <c r="T960" s="524"/>
      <c r="U960" s="523"/>
      <c r="V960" s="524"/>
      <c r="W960" s="523"/>
      <c r="X960" s="526"/>
      <c r="Y960" s="526"/>
      <c r="Z960" s="526"/>
      <c r="AA960" s="526"/>
      <c r="AB960" s="526"/>
      <c r="AC960" s="526"/>
      <c r="AD960" s="526"/>
      <c r="AE960" s="526"/>
      <c r="AF960" s="526"/>
      <c r="AG960" s="526"/>
      <c r="AH960" s="526"/>
      <c r="AI960" s="526"/>
      <c r="AJ960" s="526"/>
      <c r="AK960" s="526"/>
      <c r="AL960" s="526"/>
      <c r="AM960" s="526"/>
      <c r="AN960" s="526"/>
      <c r="AO960" s="526"/>
      <c r="AP960" s="526"/>
      <c r="AQ960" s="526"/>
      <c r="AR960" s="526"/>
      <c r="AS960" s="526"/>
      <c r="AT960" s="526"/>
      <c r="AU960" s="526"/>
      <c r="AV960" s="526"/>
      <c r="AW960" s="526"/>
      <c r="AX960" s="526"/>
      <c r="AY960" s="526"/>
      <c r="AZ960" s="526"/>
      <c r="BA960" s="526"/>
      <c r="BB960" s="526"/>
      <c r="BC960" s="526"/>
      <c r="BD960" s="526"/>
      <c r="BE960" s="526"/>
      <c r="BF960" s="526"/>
      <c r="BG960" s="526"/>
      <c r="BH960" s="526"/>
      <c r="BI960" s="526"/>
      <c r="BJ960" s="526"/>
      <c r="BK960" s="526"/>
      <c r="BL960" s="526"/>
      <c r="BM960" s="526"/>
      <c r="BN960" s="526"/>
      <c r="BO960" s="526"/>
      <c r="BP960" s="526"/>
      <c r="BQ960" s="526"/>
      <c r="BR960" s="526"/>
      <c r="BS960" s="526"/>
      <c r="BT960" s="526"/>
      <c r="BU960" s="526"/>
    </row>
    <row r="961">
      <c r="A961" s="522"/>
      <c r="B961" s="523"/>
      <c r="C961" s="523"/>
      <c r="D961" s="524"/>
      <c r="E961" s="524"/>
      <c r="F961" s="524"/>
      <c r="G961" s="524"/>
      <c r="H961" s="525"/>
      <c r="I961" s="544"/>
      <c r="J961" s="523"/>
      <c r="K961" s="523"/>
      <c r="L961" s="523"/>
      <c r="M961" s="524"/>
      <c r="N961" s="524"/>
      <c r="O961" s="524"/>
      <c r="P961" s="524"/>
      <c r="Q961" s="524"/>
      <c r="R961" s="524"/>
      <c r="S961" s="524"/>
      <c r="T961" s="524"/>
      <c r="U961" s="523"/>
      <c r="V961" s="524"/>
      <c r="W961" s="523"/>
      <c r="X961" s="526"/>
      <c r="Y961" s="526"/>
      <c r="Z961" s="526"/>
      <c r="AA961" s="526"/>
      <c r="AB961" s="526"/>
      <c r="AC961" s="526"/>
      <c r="AD961" s="526"/>
      <c r="AE961" s="526"/>
      <c r="AF961" s="526"/>
      <c r="AG961" s="526"/>
      <c r="AH961" s="526"/>
      <c r="AI961" s="526"/>
      <c r="AJ961" s="526"/>
      <c r="AK961" s="526"/>
      <c r="AL961" s="526"/>
      <c r="AM961" s="526"/>
      <c r="AN961" s="526"/>
      <c r="AO961" s="526"/>
      <c r="AP961" s="526"/>
      <c r="AQ961" s="526"/>
      <c r="AR961" s="526"/>
      <c r="AS961" s="526"/>
      <c r="AT961" s="526"/>
      <c r="AU961" s="526"/>
      <c r="AV961" s="526"/>
      <c r="AW961" s="526"/>
      <c r="AX961" s="526"/>
      <c r="AY961" s="526"/>
      <c r="AZ961" s="526"/>
      <c r="BA961" s="526"/>
      <c r="BB961" s="526"/>
      <c r="BC961" s="526"/>
      <c r="BD961" s="526"/>
      <c r="BE961" s="526"/>
      <c r="BF961" s="526"/>
      <c r="BG961" s="526"/>
      <c r="BH961" s="526"/>
      <c r="BI961" s="526"/>
      <c r="BJ961" s="526"/>
      <c r="BK961" s="526"/>
      <c r="BL961" s="526"/>
      <c r="BM961" s="526"/>
      <c r="BN961" s="526"/>
      <c r="BO961" s="526"/>
      <c r="BP961" s="526"/>
      <c r="BQ961" s="526"/>
      <c r="BR961" s="526"/>
      <c r="BS961" s="526"/>
      <c r="BT961" s="526"/>
      <c r="BU961" s="526"/>
    </row>
    <row r="962">
      <c r="A962" s="522"/>
      <c r="B962" s="523"/>
      <c r="C962" s="523"/>
      <c r="D962" s="524"/>
      <c r="E962" s="524"/>
      <c r="F962" s="524"/>
      <c r="G962" s="524"/>
      <c r="H962" s="525"/>
      <c r="I962" s="544"/>
      <c r="J962" s="523"/>
      <c r="K962" s="523"/>
      <c r="L962" s="523"/>
      <c r="M962" s="524"/>
      <c r="N962" s="524"/>
      <c r="O962" s="524"/>
      <c r="P962" s="524"/>
      <c r="Q962" s="524"/>
      <c r="R962" s="524"/>
      <c r="S962" s="524"/>
      <c r="T962" s="524"/>
      <c r="U962" s="523"/>
      <c r="V962" s="524"/>
      <c r="W962" s="523"/>
      <c r="X962" s="526"/>
      <c r="Y962" s="526"/>
      <c r="Z962" s="526"/>
      <c r="AA962" s="526"/>
      <c r="AB962" s="526"/>
      <c r="AC962" s="526"/>
      <c r="AD962" s="526"/>
      <c r="AE962" s="526"/>
      <c r="AF962" s="526"/>
      <c r="AG962" s="526"/>
      <c r="AH962" s="526"/>
      <c r="AI962" s="526"/>
      <c r="AJ962" s="526"/>
      <c r="AK962" s="526"/>
      <c r="AL962" s="526"/>
      <c r="AM962" s="526"/>
      <c r="AN962" s="526"/>
      <c r="AO962" s="526"/>
      <c r="AP962" s="526"/>
      <c r="AQ962" s="526"/>
      <c r="AR962" s="526"/>
      <c r="AS962" s="526"/>
      <c r="AT962" s="526"/>
      <c r="AU962" s="526"/>
      <c r="AV962" s="526"/>
      <c r="AW962" s="526"/>
      <c r="AX962" s="526"/>
      <c r="AY962" s="526"/>
      <c r="AZ962" s="526"/>
      <c r="BA962" s="526"/>
      <c r="BB962" s="526"/>
      <c r="BC962" s="526"/>
      <c r="BD962" s="526"/>
      <c r="BE962" s="526"/>
      <c r="BF962" s="526"/>
      <c r="BG962" s="526"/>
      <c r="BH962" s="526"/>
      <c r="BI962" s="526"/>
      <c r="BJ962" s="526"/>
      <c r="BK962" s="526"/>
      <c r="BL962" s="526"/>
      <c r="BM962" s="526"/>
      <c r="BN962" s="526"/>
      <c r="BO962" s="526"/>
      <c r="BP962" s="526"/>
      <c r="BQ962" s="526"/>
      <c r="BR962" s="526"/>
      <c r="BS962" s="526"/>
      <c r="BT962" s="526"/>
      <c r="BU962" s="526"/>
    </row>
    <row r="963">
      <c r="A963" s="522"/>
      <c r="B963" s="523"/>
      <c r="C963" s="523"/>
      <c r="D963" s="524"/>
      <c r="E963" s="524"/>
      <c r="F963" s="524"/>
      <c r="G963" s="524"/>
      <c r="H963" s="525"/>
      <c r="I963" s="544"/>
      <c r="J963" s="523"/>
      <c r="K963" s="523"/>
      <c r="L963" s="523"/>
      <c r="M963" s="524"/>
      <c r="N963" s="524"/>
      <c r="O963" s="524"/>
      <c r="P963" s="524"/>
      <c r="Q963" s="524"/>
      <c r="R963" s="524"/>
      <c r="S963" s="524"/>
      <c r="T963" s="524"/>
      <c r="U963" s="523"/>
      <c r="V963" s="524"/>
      <c r="W963" s="523"/>
      <c r="X963" s="526"/>
      <c r="Y963" s="526"/>
      <c r="Z963" s="526"/>
      <c r="AA963" s="526"/>
      <c r="AB963" s="526"/>
      <c r="AC963" s="526"/>
      <c r="AD963" s="526"/>
      <c r="AE963" s="526"/>
      <c r="AF963" s="526"/>
      <c r="AG963" s="526"/>
      <c r="AH963" s="526"/>
      <c r="AI963" s="526"/>
      <c r="AJ963" s="526"/>
      <c r="AK963" s="526"/>
      <c r="AL963" s="526"/>
      <c r="AM963" s="526"/>
      <c r="AN963" s="526"/>
      <c r="AO963" s="526"/>
      <c r="AP963" s="526"/>
      <c r="AQ963" s="526"/>
      <c r="AR963" s="526"/>
      <c r="AS963" s="526"/>
      <c r="AT963" s="526"/>
      <c r="AU963" s="526"/>
      <c r="AV963" s="526"/>
      <c r="AW963" s="526"/>
      <c r="AX963" s="526"/>
      <c r="AY963" s="526"/>
      <c r="AZ963" s="526"/>
      <c r="BA963" s="526"/>
      <c r="BB963" s="526"/>
      <c r="BC963" s="526"/>
      <c r="BD963" s="526"/>
      <c r="BE963" s="526"/>
      <c r="BF963" s="526"/>
      <c r="BG963" s="526"/>
      <c r="BH963" s="526"/>
      <c r="BI963" s="526"/>
      <c r="BJ963" s="526"/>
      <c r="BK963" s="526"/>
      <c r="BL963" s="526"/>
      <c r="BM963" s="526"/>
      <c r="BN963" s="526"/>
      <c r="BO963" s="526"/>
      <c r="BP963" s="526"/>
      <c r="BQ963" s="526"/>
      <c r="BR963" s="526"/>
      <c r="BS963" s="526"/>
      <c r="BT963" s="526"/>
      <c r="BU963" s="526"/>
    </row>
    <row r="964">
      <c r="A964" s="522"/>
      <c r="B964" s="523"/>
      <c r="C964" s="523"/>
      <c r="D964" s="524"/>
      <c r="E964" s="524"/>
      <c r="F964" s="524"/>
      <c r="G964" s="524"/>
      <c r="H964" s="525"/>
      <c r="I964" s="544"/>
      <c r="J964" s="523"/>
      <c r="K964" s="523"/>
      <c r="L964" s="523"/>
      <c r="M964" s="524"/>
      <c r="N964" s="524"/>
      <c r="O964" s="524"/>
      <c r="P964" s="524"/>
      <c r="Q964" s="524"/>
      <c r="R964" s="524"/>
      <c r="S964" s="524"/>
      <c r="T964" s="524"/>
      <c r="U964" s="523"/>
      <c r="V964" s="524"/>
      <c r="W964" s="523"/>
      <c r="X964" s="526"/>
      <c r="Y964" s="526"/>
      <c r="Z964" s="526"/>
      <c r="AA964" s="526"/>
      <c r="AB964" s="526"/>
      <c r="AC964" s="526"/>
      <c r="AD964" s="526"/>
      <c r="AE964" s="526"/>
      <c r="AF964" s="526"/>
      <c r="AG964" s="526"/>
      <c r="AH964" s="526"/>
      <c r="AI964" s="526"/>
      <c r="AJ964" s="526"/>
      <c r="AK964" s="526"/>
      <c r="AL964" s="526"/>
      <c r="AM964" s="526"/>
      <c r="AN964" s="526"/>
      <c r="AO964" s="526"/>
      <c r="AP964" s="526"/>
      <c r="AQ964" s="526"/>
      <c r="AR964" s="526"/>
      <c r="AS964" s="526"/>
      <c r="AT964" s="526"/>
      <c r="AU964" s="526"/>
      <c r="AV964" s="526"/>
      <c r="AW964" s="526"/>
      <c r="AX964" s="526"/>
      <c r="AY964" s="526"/>
      <c r="AZ964" s="526"/>
      <c r="BA964" s="526"/>
      <c r="BB964" s="526"/>
      <c r="BC964" s="526"/>
      <c r="BD964" s="526"/>
      <c r="BE964" s="526"/>
      <c r="BF964" s="526"/>
      <c r="BG964" s="526"/>
      <c r="BH964" s="526"/>
      <c r="BI964" s="526"/>
      <c r="BJ964" s="526"/>
      <c r="BK964" s="526"/>
      <c r="BL964" s="526"/>
      <c r="BM964" s="526"/>
      <c r="BN964" s="526"/>
      <c r="BO964" s="526"/>
      <c r="BP964" s="526"/>
      <c r="BQ964" s="526"/>
      <c r="BR964" s="526"/>
      <c r="BS964" s="526"/>
      <c r="BT964" s="526"/>
      <c r="BU964" s="526"/>
    </row>
    <row r="965">
      <c r="A965" s="522"/>
      <c r="B965" s="523"/>
      <c r="C965" s="523"/>
      <c r="D965" s="524"/>
      <c r="E965" s="524"/>
      <c r="F965" s="524"/>
      <c r="G965" s="524"/>
      <c r="H965" s="525"/>
      <c r="I965" s="544"/>
      <c r="J965" s="523"/>
      <c r="K965" s="523"/>
      <c r="L965" s="523"/>
      <c r="M965" s="524"/>
      <c r="N965" s="524"/>
      <c r="O965" s="524"/>
      <c r="P965" s="524"/>
      <c r="Q965" s="524"/>
      <c r="R965" s="524"/>
      <c r="S965" s="524"/>
      <c r="T965" s="524"/>
      <c r="U965" s="523"/>
      <c r="V965" s="524"/>
      <c r="W965" s="523"/>
      <c r="X965" s="526"/>
      <c r="Y965" s="526"/>
      <c r="Z965" s="526"/>
      <c r="AA965" s="526"/>
      <c r="AB965" s="526"/>
      <c r="AC965" s="526"/>
      <c r="AD965" s="526"/>
      <c r="AE965" s="526"/>
      <c r="AF965" s="526"/>
      <c r="AG965" s="526"/>
      <c r="AH965" s="526"/>
      <c r="AI965" s="526"/>
      <c r="AJ965" s="526"/>
      <c r="AK965" s="526"/>
      <c r="AL965" s="526"/>
      <c r="AM965" s="526"/>
      <c r="AN965" s="526"/>
      <c r="AO965" s="526"/>
      <c r="AP965" s="526"/>
      <c r="AQ965" s="526"/>
      <c r="AR965" s="526"/>
      <c r="AS965" s="526"/>
      <c r="AT965" s="526"/>
      <c r="AU965" s="526"/>
      <c r="AV965" s="526"/>
      <c r="AW965" s="526"/>
      <c r="AX965" s="526"/>
      <c r="AY965" s="526"/>
      <c r="AZ965" s="526"/>
      <c r="BA965" s="526"/>
      <c r="BB965" s="526"/>
      <c r="BC965" s="526"/>
      <c r="BD965" s="526"/>
      <c r="BE965" s="526"/>
      <c r="BF965" s="526"/>
      <c r="BG965" s="526"/>
      <c r="BH965" s="526"/>
      <c r="BI965" s="526"/>
      <c r="BJ965" s="526"/>
      <c r="BK965" s="526"/>
      <c r="BL965" s="526"/>
      <c r="BM965" s="526"/>
      <c r="BN965" s="526"/>
      <c r="BO965" s="526"/>
      <c r="BP965" s="526"/>
      <c r="BQ965" s="526"/>
      <c r="BR965" s="526"/>
      <c r="BS965" s="526"/>
      <c r="BT965" s="526"/>
      <c r="BU965" s="526"/>
    </row>
    <row r="966">
      <c r="A966" s="522"/>
      <c r="B966" s="523"/>
      <c r="C966" s="523"/>
      <c r="D966" s="524"/>
      <c r="E966" s="524"/>
      <c r="F966" s="524"/>
      <c r="G966" s="524"/>
      <c r="H966" s="525"/>
      <c r="I966" s="544"/>
      <c r="J966" s="523"/>
      <c r="K966" s="523"/>
      <c r="L966" s="523"/>
      <c r="M966" s="524"/>
      <c r="N966" s="524"/>
      <c r="O966" s="524"/>
      <c r="P966" s="524"/>
      <c r="Q966" s="524"/>
      <c r="R966" s="524"/>
      <c r="S966" s="524"/>
      <c r="T966" s="524"/>
      <c r="U966" s="523"/>
      <c r="V966" s="524"/>
      <c r="W966" s="523"/>
      <c r="X966" s="526"/>
      <c r="Y966" s="526"/>
      <c r="Z966" s="526"/>
      <c r="AA966" s="526"/>
      <c r="AB966" s="526"/>
      <c r="AC966" s="526"/>
      <c r="AD966" s="526"/>
      <c r="AE966" s="526"/>
      <c r="AF966" s="526"/>
      <c r="AG966" s="526"/>
      <c r="AH966" s="526"/>
      <c r="AI966" s="526"/>
      <c r="AJ966" s="526"/>
      <c r="AK966" s="526"/>
      <c r="AL966" s="526"/>
      <c r="AM966" s="526"/>
      <c r="AN966" s="526"/>
      <c r="AO966" s="526"/>
      <c r="AP966" s="526"/>
      <c r="AQ966" s="526"/>
      <c r="AR966" s="526"/>
      <c r="AS966" s="526"/>
      <c r="AT966" s="526"/>
      <c r="AU966" s="526"/>
      <c r="AV966" s="526"/>
      <c r="AW966" s="526"/>
      <c r="AX966" s="526"/>
      <c r="AY966" s="526"/>
      <c r="AZ966" s="526"/>
      <c r="BA966" s="526"/>
      <c r="BB966" s="526"/>
      <c r="BC966" s="526"/>
      <c r="BD966" s="526"/>
      <c r="BE966" s="526"/>
      <c r="BF966" s="526"/>
      <c r="BG966" s="526"/>
      <c r="BH966" s="526"/>
      <c r="BI966" s="526"/>
      <c r="BJ966" s="526"/>
      <c r="BK966" s="526"/>
      <c r="BL966" s="526"/>
      <c r="BM966" s="526"/>
      <c r="BN966" s="526"/>
      <c r="BO966" s="526"/>
      <c r="BP966" s="526"/>
      <c r="BQ966" s="526"/>
      <c r="BR966" s="526"/>
      <c r="BS966" s="526"/>
      <c r="BT966" s="526"/>
      <c r="BU966" s="526"/>
    </row>
    <row r="967">
      <c r="A967" s="522"/>
      <c r="B967" s="523"/>
      <c r="C967" s="523"/>
      <c r="D967" s="524"/>
      <c r="E967" s="524"/>
      <c r="F967" s="524"/>
      <c r="G967" s="524"/>
      <c r="H967" s="525"/>
      <c r="I967" s="544"/>
      <c r="J967" s="523"/>
      <c r="K967" s="523"/>
      <c r="L967" s="523"/>
      <c r="M967" s="524"/>
      <c r="N967" s="524"/>
      <c r="O967" s="524"/>
      <c r="P967" s="524"/>
      <c r="Q967" s="524"/>
      <c r="R967" s="524"/>
      <c r="S967" s="524"/>
      <c r="T967" s="524"/>
      <c r="U967" s="523"/>
      <c r="V967" s="524"/>
      <c r="W967" s="523"/>
      <c r="X967" s="526"/>
      <c r="Y967" s="526"/>
      <c r="Z967" s="526"/>
      <c r="AA967" s="526"/>
      <c r="AB967" s="526"/>
      <c r="AC967" s="526"/>
      <c r="AD967" s="526"/>
      <c r="AE967" s="526"/>
      <c r="AF967" s="526"/>
      <c r="AG967" s="526"/>
      <c r="AH967" s="526"/>
      <c r="AI967" s="526"/>
      <c r="AJ967" s="526"/>
      <c r="AK967" s="526"/>
      <c r="AL967" s="526"/>
      <c r="AM967" s="526"/>
      <c r="AN967" s="526"/>
      <c r="AO967" s="526"/>
      <c r="AP967" s="526"/>
      <c r="AQ967" s="526"/>
      <c r="AR967" s="526"/>
      <c r="AS967" s="526"/>
      <c r="AT967" s="526"/>
      <c r="AU967" s="526"/>
      <c r="AV967" s="526"/>
      <c r="AW967" s="526"/>
      <c r="AX967" s="526"/>
      <c r="AY967" s="526"/>
      <c r="AZ967" s="526"/>
      <c r="BA967" s="526"/>
      <c r="BB967" s="526"/>
      <c r="BC967" s="526"/>
      <c r="BD967" s="526"/>
      <c r="BE967" s="526"/>
      <c r="BF967" s="526"/>
      <c r="BG967" s="526"/>
      <c r="BH967" s="526"/>
      <c r="BI967" s="526"/>
      <c r="BJ967" s="526"/>
      <c r="BK967" s="526"/>
      <c r="BL967" s="526"/>
      <c r="BM967" s="526"/>
      <c r="BN967" s="526"/>
      <c r="BO967" s="526"/>
      <c r="BP967" s="526"/>
      <c r="BQ967" s="526"/>
      <c r="BR967" s="526"/>
      <c r="BS967" s="526"/>
      <c r="BT967" s="526"/>
      <c r="BU967" s="526"/>
    </row>
    <row r="968">
      <c r="A968" s="522"/>
      <c r="B968" s="523"/>
      <c r="C968" s="523"/>
      <c r="D968" s="524"/>
      <c r="E968" s="524"/>
      <c r="F968" s="524"/>
      <c r="G968" s="524"/>
      <c r="H968" s="525"/>
      <c r="I968" s="544"/>
      <c r="J968" s="523"/>
      <c r="K968" s="523"/>
      <c r="L968" s="523"/>
      <c r="M968" s="524"/>
      <c r="N968" s="524"/>
      <c r="O968" s="524"/>
      <c r="P968" s="524"/>
      <c r="Q968" s="524"/>
      <c r="R968" s="524"/>
      <c r="S968" s="524"/>
      <c r="T968" s="524"/>
      <c r="U968" s="523"/>
      <c r="V968" s="524"/>
      <c r="W968" s="523"/>
      <c r="X968" s="526"/>
      <c r="Y968" s="526"/>
      <c r="Z968" s="526"/>
      <c r="AA968" s="526"/>
      <c r="AB968" s="526"/>
      <c r="AC968" s="526"/>
      <c r="AD968" s="526"/>
      <c r="AE968" s="526"/>
      <c r="AF968" s="526"/>
      <c r="AG968" s="526"/>
      <c r="AH968" s="526"/>
      <c r="AI968" s="526"/>
      <c r="AJ968" s="526"/>
      <c r="AK968" s="526"/>
      <c r="AL968" s="526"/>
      <c r="AM968" s="526"/>
      <c r="AN968" s="526"/>
      <c r="AO968" s="526"/>
      <c r="AP968" s="526"/>
      <c r="AQ968" s="526"/>
      <c r="AR968" s="526"/>
      <c r="AS968" s="526"/>
      <c r="AT968" s="526"/>
      <c r="AU968" s="526"/>
      <c r="AV968" s="526"/>
      <c r="AW968" s="526"/>
      <c r="AX968" s="526"/>
      <c r="AY968" s="526"/>
      <c r="AZ968" s="526"/>
      <c r="BA968" s="526"/>
      <c r="BB968" s="526"/>
      <c r="BC968" s="526"/>
      <c r="BD968" s="526"/>
      <c r="BE968" s="526"/>
      <c r="BF968" s="526"/>
      <c r="BG968" s="526"/>
      <c r="BH968" s="526"/>
      <c r="BI968" s="526"/>
      <c r="BJ968" s="526"/>
      <c r="BK968" s="526"/>
      <c r="BL968" s="526"/>
      <c r="BM968" s="526"/>
      <c r="BN968" s="526"/>
      <c r="BO968" s="526"/>
      <c r="BP968" s="526"/>
      <c r="BQ968" s="526"/>
      <c r="BR968" s="526"/>
      <c r="BS968" s="526"/>
      <c r="BT968" s="526"/>
      <c r="BU968" s="526"/>
    </row>
    <row r="969">
      <c r="A969" s="522"/>
      <c r="B969" s="523"/>
      <c r="C969" s="523"/>
      <c r="D969" s="524"/>
      <c r="E969" s="524"/>
      <c r="F969" s="524"/>
      <c r="G969" s="524"/>
      <c r="H969" s="525"/>
      <c r="I969" s="544"/>
      <c r="J969" s="523"/>
      <c r="K969" s="523"/>
      <c r="L969" s="523"/>
      <c r="M969" s="524"/>
      <c r="N969" s="524"/>
      <c r="O969" s="524"/>
      <c r="P969" s="524"/>
      <c r="Q969" s="524"/>
      <c r="R969" s="524"/>
      <c r="S969" s="524"/>
      <c r="T969" s="524"/>
      <c r="U969" s="523"/>
      <c r="V969" s="524"/>
      <c r="W969" s="523"/>
      <c r="X969" s="526"/>
      <c r="Y969" s="526"/>
      <c r="Z969" s="526"/>
      <c r="AA969" s="526"/>
      <c r="AB969" s="526"/>
      <c r="AC969" s="526"/>
      <c r="AD969" s="526"/>
      <c r="AE969" s="526"/>
      <c r="AF969" s="526"/>
      <c r="AG969" s="526"/>
      <c r="AH969" s="526"/>
      <c r="AI969" s="526"/>
      <c r="AJ969" s="526"/>
      <c r="AK969" s="526"/>
      <c r="AL969" s="526"/>
      <c r="AM969" s="526"/>
      <c r="AN969" s="526"/>
      <c r="AO969" s="526"/>
      <c r="AP969" s="526"/>
      <c r="AQ969" s="526"/>
      <c r="AR969" s="526"/>
      <c r="AS969" s="526"/>
      <c r="AT969" s="526"/>
      <c r="AU969" s="526"/>
      <c r="AV969" s="526"/>
      <c r="AW969" s="526"/>
      <c r="AX969" s="526"/>
      <c r="AY969" s="526"/>
      <c r="AZ969" s="526"/>
      <c r="BA969" s="526"/>
      <c r="BB969" s="526"/>
      <c r="BC969" s="526"/>
      <c r="BD969" s="526"/>
      <c r="BE969" s="526"/>
      <c r="BF969" s="526"/>
      <c r="BG969" s="526"/>
      <c r="BH969" s="526"/>
      <c r="BI969" s="526"/>
      <c r="BJ969" s="526"/>
      <c r="BK969" s="526"/>
      <c r="BL969" s="526"/>
      <c r="BM969" s="526"/>
      <c r="BN969" s="526"/>
      <c r="BO969" s="526"/>
      <c r="BP969" s="526"/>
      <c r="BQ969" s="526"/>
      <c r="BR969" s="526"/>
      <c r="BS969" s="526"/>
      <c r="BT969" s="526"/>
      <c r="BU969" s="526"/>
    </row>
    <row r="970">
      <c r="A970" s="522"/>
      <c r="B970" s="523"/>
      <c r="C970" s="523"/>
      <c r="D970" s="524"/>
      <c r="E970" s="524"/>
      <c r="F970" s="524"/>
      <c r="G970" s="524"/>
      <c r="H970" s="525"/>
      <c r="I970" s="544"/>
      <c r="J970" s="523"/>
      <c r="K970" s="523"/>
      <c r="L970" s="523"/>
      <c r="M970" s="524"/>
      <c r="N970" s="524"/>
      <c r="O970" s="524"/>
      <c r="P970" s="524"/>
      <c r="Q970" s="524"/>
      <c r="R970" s="524"/>
      <c r="S970" s="524"/>
      <c r="T970" s="524"/>
      <c r="U970" s="523"/>
      <c r="V970" s="524"/>
      <c r="W970" s="523"/>
      <c r="X970" s="526"/>
      <c r="Y970" s="526"/>
      <c r="Z970" s="526"/>
      <c r="AA970" s="526"/>
      <c r="AB970" s="526"/>
      <c r="AC970" s="526"/>
      <c r="AD970" s="526"/>
      <c r="AE970" s="526"/>
      <c r="AF970" s="526"/>
      <c r="AG970" s="526"/>
      <c r="AH970" s="526"/>
      <c r="AI970" s="526"/>
      <c r="AJ970" s="526"/>
      <c r="AK970" s="526"/>
      <c r="AL970" s="526"/>
      <c r="AM970" s="526"/>
      <c r="AN970" s="526"/>
      <c r="AO970" s="526"/>
      <c r="AP970" s="526"/>
      <c r="AQ970" s="526"/>
      <c r="AR970" s="526"/>
      <c r="AS970" s="526"/>
      <c r="AT970" s="526"/>
      <c r="AU970" s="526"/>
      <c r="AV970" s="526"/>
      <c r="AW970" s="526"/>
      <c r="AX970" s="526"/>
      <c r="AY970" s="526"/>
      <c r="AZ970" s="526"/>
      <c r="BA970" s="526"/>
      <c r="BB970" s="526"/>
      <c r="BC970" s="526"/>
      <c r="BD970" s="526"/>
      <c r="BE970" s="526"/>
      <c r="BF970" s="526"/>
      <c r="BG970" s="526"/>
      <c r="BH970" s="526"/>
      <c r="BI970" s="526"/>
      <c r="BJ970" s="526"/>
      <c r="BK970" s="526"/>
      <c r="BL970" s="526"/>
      <c r="BM970" s="526"/>
      <c r="BN970" s="526"/>
      <c r="BO970" s="526"/>
      <c r="BP970" s="526"/>
      <c r="BQ970" s="526"/>
      <c r="BR970" s="526"/>
      <c r="BS970" s="526"/>
      <c r="BT970" s="526"/>
      <c r="BU970" s="526"/>
    </row>
    <row r="971">
      <c r="A971" s="522"/>
      <c r="B971" s="523"/>
      <c r="C971" s="523"/>
      <c r="D971" s="524"/>
      <c r="E971" s="524"/>
      <c r="F971" s="524"/>
      <c r="G971" s="524"/>
      <c r="H971" s="525"/>
      <c r="I971" s="544"/>
      <c r="J971" s="523"/>
      <c r="K971" s="523"/>
      <c r="L971" s="523"/>
      <c r="M971" s="524"/>
      <c r="N971" s="524"/>
      <c r="O971" s="524"/>
      <c r="P971" s="524"/>
      <c r="Q971" s="524"/>
      <c r="R971" s="524"/>
      <c r="S971" s="524"/>
      <c r="T971" s="524"/>
      <c r="U971" s="523"/>
      <c r="V971" s="524"/>
      <c r="W971" s="523"/>
      <c r="X971" s="526"/>
      <c r="Y971" s="526"/>
      <c r="Z971" s="526"/>
      <c r="AA971" s="526"/>
      <c r="AB971" s="526"/>
      <c r="AC971" s="526"/>
      <c r="AD971" s="526"/>
      <c r="AE971" s="526"/>
      <c r="AF971" s="526"/>
      <c r="AG971" s="526"/>
      <c r="AH971" s="526"/>
      <c r="AI971" s="526"/>
      <c r="AJ971" s="526"/>
      <c r="AK971" s="526"/>
      <c r="AL971" s="526"/>
      <c r="AM971" s="526"/>
      <c r="AN971" s="526"/>
      <c r="AO971" s="526"/>
      <c r="AP971" s="526"/>
      <c r="AQ971" s="526"/>
      <c r="AR971" s="526"/>
      <c r="AS971" s="526"/>
      <c r="AT971" s="526"/>
      <c r="AU971" s="526"/>
      <c r="AV971" s="526"/>
      <c r="AW971" s="526"/>
      <c r="AX971" s="526"/>
      <c r="AY971" s="526"/>
      <c r="AZ971" s="526"/>
      <c r="BA971" s="526"/>
      <c r="BB971" s="526"/>
      <c r="BC971" s="526"/>
      <c r="BD971" s="526"/>
      <c r="BE971" s="526"/>
      <c r="BF971" s="526"/>
      <c r="BG971" s="526"/>
      <c r="BH971" s="526"/>
      <c r="BI971" s="526"/>
      <c r="BJ971" s="526"/>
      <c r="BK971" s="526"/>
      <c r="BL971" s="526"/>
      <c r="BM971" s="526"/>
      <c r="BN971" s="526"/>
      <c r="BO971" s="526"/>
      <c r="BP971" s="526"/>
      <c r="BQ971" s="526"/>
      <c r="BR971" s="526"/>
      <c r="BS971" s="526"/>
      <c r="BT971" s="526"/>
      <c r="BU971" s="526"/>
    </row>
    <row r="972">
      <c r="A972" s="522"/>
      <c r="B972" s="523"/>
      <c r="C972" s="523"/>
      <c r="D972" s="524"/>
      <c r="E972" s="524"/>
      <c r="F972" s="524"/>
      <c r="G972" s="524"/>
      <c r="H972" s="525"/>
      <c r="I972" s="544"/>
      <c r="J972" s="523"/>
      <c r="K972" s="523"/>
      <c r="L972" s="523"/>
      <c r="M972" s="524"/>
      <c r="N972" s="524"/>
      <c r="O972" s="524"/>
      <c r="P972" s="524"/>
      <c r="Q972" s="524"/>
      <c r="R972" s="524"/>
      <c r="S972" s="524"/>
      <c r="T972" s="524"/>
      <c r="U972" s="523"/>
      <c r="V972" s="524"/>
      <c r="W972" s="523"/>
      <c r="X972" s="526"/>
      <c r="Y972" s="526"/>
      <c r="Z972" s="526"/>
      <c r="AA972" s="526"/>
      <c r="AB972" s="526"/>
      <c r="AC972" s="526"/>
      <c r="AD972" s="526"/>
      <c r="AE972" s="526"/>
      <c r="AF972" s="526"/>
      <c r="AG972" s="526"/>
      <c r="AH972" s="526"/>
      <c r="AI972" s="526"/>
      <c r="AJ972" s="526"/>
      <c r="AK972" s="526"/>
      <c r="AL972" s="526"/>
      <c r="AM972" s="526"/>
      <c r="AN972" s="526"/>
      <c r="AO972" s="526"/>
      <c r="AP972" s="526"/>
      <c r="AQ972" s="526"/>
      <c r="AR972" s="526"/>
      <c r="AS972" s="526"/>
      <c r="AT972" s="526"/>
      <c r="AU972" s="526"/>
      <c r="AV972" s="526"/>
      <c r="AW972" s="526"/>
      <c r="AX972" s="526"/>
      <c r="AY972" s="526"/>
      <c r="AZ972" s="526"/>
      <c r="BA972" s="526"/>
      <c r="BB972" s="526"/>
      <c r="BC972" s="526"/>
      <c r="BD972" s="526"/>
      <c r="BE972" s="526"/>
      <c r="BF972" s="526"/>
      <c r="BG972" s="526"/>
      <c r="BH972" s="526"/>
      <c r="BI972" s="526"/>
      <c r="BJ972" s="526"/>
      <c r="BK972" s="526"/>
      <c r="BL972" s="526"/>
      <c r="BM972" s="526"/>
      <c r="BN972" s="526"/>
      <c r="BO972" s="526"/>
      <c r="BP972" s="526"/>
      <c r="BQ972" s="526"/>
      <c r="BR972" s="526"/>
      <c r="BS972" s="526"/>
      <c r="BT972" s="526"/>
      <c r="BU972" s="526"/>
    </row>
    <row r="973">
      <c r="A973" s="522"/>
      <c r="B973" s="523"/>
      <c r="C973" s="523"/>
      <c r="D973" s="524"/>
      <c r="E973" s="524"/>
      <c r="F973" s="524"/>
      <c r="G973" s="524"/>
      <c r="H973" s="525"/>
      <c r="I973" s="544"/>
      <c r="J973" s="523"/>
      <c r="K973" s="523"/>
      <c r="L973" s="523"/>
      <c r="M973" s="524"/>
      <c r="N973" s="524"/>
      <c r="O973" s="524"/>
      <c r="P973" s="524"/>
      <c r="Q973" s="524"/>
      <c r="R973" s="524"/>
      <c r="S973" s="524"/>
      <c r="T973" s="524"/>
      <c r="U973" s="523"/>
      <c r="V973" s="524"/>
      <c r="W973" s="523"/>
      <c r="X973" s="526"/>
      <c r="Y973" s="526"/>
      <c r="Z973" s="526"/>
      <c r="AA973" s="526"/>
      <c r="AB973" s="526"/>
      <c r="AC973" s="526"/>
      <c r="AD973" s="526"/>
      <c r="AE973" s="526"/>
      <c r="AF973" s="526"/>
      <c r="AG973" s="526"/>
      <c r="AH973" s="526"/>
      <c r="AI973" s="526"/>
      <c r="AJ973" s="526"/>
      <c r="AK973" s="526"/>
      <c r="AL973" s="526"/>
      <c r="AM973" s="526"/>
      <c r="AN973" s="526"/>
      <c r="AO973" s="526"/>
      <c r="AP973" s="526"/>
      <c r="AQ973" s="526"/>
      <c r="AR973" s="526"/>
      <c r="AS973" s="526"/>
      <c r="AT973" s="526"/>
      <c r="AU973" s="526"/>
      <c r="AV973" s="526"/>
      <c r="AW973" s="526"/>
      <c r="AX973" s="526"/>
      <c r="AY973" s="526"/>
      <c r="AZ973" s="526"/>
      <c r="BA973" s="526"/>
      <c r="BB973" s="526"/>
      <c r="BC973" s="526"/>
      <c r="BD973" s="526"/>
      <c r="BE973" s="526"/>
      <c r="BF973" s="526"/>
      <c r="BG973" s="526"/>
      <c r="BH973" s="526"/>
      <c r="BI973" s="526"/>
      <c r="BJ973" s="526"/>
      <c r="BK973" s="526"/>
      <c r="BL973" s="526"/>
      <c r="BM973" s="526"/>
      <c r="BN973" s="526"/>
      <c r="BO973" s="526"/>
      <c r="BP973" s="526"/>
      <c r="BQ973" s="526"/>
      <c r="BR973" s="526"/>
      <c r="BS973" s="526"/>
      <c r="BT973" s="526"/>
      <c r="BU973" s="526"/>
    </row>
    <row r="974">
      <c r="A974" s="522"/>
      <c r="B974" s="523"/>
      <c r="C974" s="523"/>
      <c r="D974" s="524"/>
      <c r="E974" s="524"/>
      <c r="F974" s="524"/>
      <c r="G974" s="524"/>
      <c r="H974" s="525"/>
      <c r="I974" s="544"/>
      <c r="J974" s="523"/>
      <c r="K974" s="523"/>
      <c r="L974" s="523"/>
      <c r="M974" s="524"/>
      <c r="N974" s="524"/>
      <c r="O974" s="524"/>
      <c r="P974" s="524"/>
      <c r="Q974" s="524"/>
      <c r="R974" s="524"/>
      <c r="S974" s="524"/>
      <c r="T974" s="524"/>
      <c r="U974" s="523"/>
      <c r="V974" s="524"/>
      <c r="W974" s="523"/>
      <c r="X974" s="526"/>
      <c r="Y974" s="526"/>
      <c r="Z974" s="526"/>
      <c r="AA974" s="526"/>
      <c r="AB974" s="526"/>
      <c r="AC974" s="526"/>
      <c r="AD974" s="526"/>
      <c r="AE974" s="526"/>
      <c r="AF974" s="526"/>
      <c r="AG974" s="526"/>
      <c r="AH974" s="526"/>
      <c r="AI974" s="526"/>
      <c r="AJ974" s="526"/>
      <c r="AK974" s="526"/>
      <c r="AL974" s="526"/>
      <c r="AM974" s="526"/>
      <c r="AN974" s="526"/>
      <c r="AO974" s="526"/>
      <c r="AP974" s="526"/>
      <c r="AQ974" s="526"/>
      <c r="AR974" s="526"/>
      <c r="AS974" s="526"/>
      <c r="AT974" s="526"/>
      <c r="AU974" s="526"/>
      <c r="AV974" s="526"/>
      <c r="AW974" s="526"/>
      <c r="AX974" s="526"/>
      <c r="AY974" s="526"/>
      <c r="AZ974" s="526"/>
      <c r="BA974" s="526"/>
      <c r="BB974" s="526"/>
      <c r="BC974" s="526"/>
      <c r="BD974" s="526"/>
      <c r="BE974" s="526"/>
      <c r="BF974" s="526"/>
      <c r="BG974" s="526"/>
      <c r="BH974" s="526"/>
      <c r="BI974" s="526"/>
      <c r="BJ974" s="526"/>
      <c r="BK974" s="526"/>
      <c r="BL974" s="526"/>
      <c r="BM974" s="526"/>
      <c r="BN974" s="526"/>
      <c r="BO974" s="526"/>
      <c r="BP974" s="526"/>
      <c r="BQ974" s="526"/>
      <c r="BR974" s="526"/>
      <c r="BS974" s="526"/>
      <c r="BT974" s="526"/>
      <c r="BU974" s="526"/>
    </row>
    <row r="975">
      <c r="A975" s="522"/>
      <c r="B975" s="523"/>
      <c r="C975" s="523"/>
      <c r="D975" s="524"/>
      <c r="E975" s="524"/>
      <c r="F975" s="524"/>
      <c r="G975" s="524"/>
      <c r="H975" s="525"/>
      <c r="I975" s="544"/>
      <c r="J975" s="523"/>
      <c r="K975" s="523"/>
      <c r="L975" s="523"/>
      <c r="M975" s="524"/>
      <c r="N975" s="524"/>
      <c r="O975" s="524"/>
      <c r="P975" s="524"/>
      <c r="Q975" s="524"/>
      <c r="R975" s="524"/>
      <c r="S975" s="524"/>
      <c r="T975" s="524"/>
      <c r="U975" s="523"/>
      <c r="V975" s="524"/>
      <c r="W975" s="523"/>
      <c r="X975" s="526"/>
      <c r="Y975" s="526"/>
      <c r="Z975" s="526"/>
      <c r="AA975" s="526"/>
      <c r="AB975" s="526"/>
      <c r="AC975" s="526"/>
      <c r="AD975" s="526"/>
      <c r="AE975" s="526"/>
      <c r="AF975" s="526"/>
      <c r="AG975" s="526"/>
      <c r="AH975" s="526"/>
      <c r="AI975" s="526"/>
      <c r="AJ975" s="526"/>
      <c r="AK975" s="526"/>
      <c r="AL975" s="526"/>
      <c r="AM975" s="526"/>
      <c r="AN975" s="526"/>
      <c r="AO975" s="526"/>
      <c r="AP975" s="526"/>
      <c r="AQ975" s="526"/>
      <c r="AR975" s="526"/>
      <c r="AS975" s="526"/>
      <c r="AT975" s="526"/>
      <c r="AU975" s="526"/>
      <c r="AV975" s="526"/>
      <c r="AW975" s="526"/>
      <c r="AX975" s="526"/>
      <c r="AY975" s="526"/>
      <c r="AZ975" s="526"/>
      <c r="BA975" s="526"/>
      <c r="BB975" s="526"/>
      <c r="BC975" s="526"/>
      <c r="BD975" s="526"/>
      <c r="BE975" s="526"/>
      <c r="BF975" s="526"/>
      <c r="BG975" s="526"/>
      <c r="BH975" s="526"/>
      <c r="BI975" s="526"/>
      <c r="BJ975" s="526"/>
      <c r="BK975" s="526"/>
      <c r="BL975" s="526"/>
      <c r="BM975" s="526"/>
      <c r="BN975" s="526"/>
      <c r="BO975" s="526"/>
      <c r="BP975" s="526"/>
      <c r="BQ975" s="526"/>
      <c r="BR975" s="526"/>
      <c r="BS975" s="526"/>
      <c r="BT975" s="526"/>
      <c r="BU975" s="526"/>
    </row>
    <row r="976">
      <c r="A976" s="522"/>
      <c r="B976" s="523"/>
      <c r="C976" s="523"/>
      <c r="D976" s="524"/>
      <c r="E976" s="524"/>
      <c r="F976" s="524"/>
      <c r="G976" s="524"/>
      <c r="H976" s="525"/>
      <c r="I976" s="544"/>
      <c r="J976" s="523"/>
      <c r="K976" s="523"/>
      <c r="L976" s="523"/>
      <c r="M976" s="524"/>
      <c r="N976" s="524"/>
      <c r="O976" s="524"/>
      <c r="P976" s="524"/>
      <c r="Q976" s="524"/>
      <c r="R976" s="524"/>
      <c r="S976" s="524"/>
      <c r="T976" s="524"/>
      <c r="U976" s="523"/>
      <c r="V976" s="524"/>
      <c r="W976" s="523"/>
      <c r="X976" s="526"/>
      <c r="Y976" s="526"/>
      <c r="Z976" s="526"/>
      <c r="AA976" s="526"/>
      <c r="AB976" s="526"/>
      <c r="AC976" s="526"/>
      <c r="AD976" s="526"/>
      <c r="AE976" s="526"/>
      <c r="AF976" s="526"/>
      <c r="AG976" s="526"/>
      <c r="AH976" s="526"/>
      <c r="AI976" s="526"/>
      <c r="AJ976" s="526"/>
      <c r="AK976" s="526"/>
      <c r="AL976" s="526"/>
      <c r="AM976" s="526"/>
      <c r="AN976" s="526"/>
      <c r="AO976" s="526"/>
      <c r="AP976" s="526"/>
      <c r="AQ976" s="526"/>
      <c r="AR976" s="526"/>
      <c r="AS976" s="526"/>
      <c r="AT976" s="526"/>
      <c r="AU976" s="526"/>
      <c r="AV976" s="526"/>
      <c r="AW976" s="526"/>
      <c r="AX976" s="526"/>
      <c r="AY976" s="526"/>
      <c r="AZ976" s="526"/>
      <c r="BA976" s="526"/>
      <c r="BB976" s="526"/>
      <c r="BC976" s="526"/>
      <c r="BD976" s="526"/>
      <c r="BE976" s="526"/>
      <c r="BF976" s="526"/>
      <c r="BG976" s="526"/>
      <c r="BH976" s="526"/>
      <c r="BI976" s="526"/>
      <c r="BJ976" s="526"/>
      <c r="BK976" s="526"/>
      <c r="BL976" s="526"/>
      <c r="BM976" s="526"/>
      <c r="BN976" s="526"/>
      <c r="BO976" s="526"/>
      <c r="BP976" s="526"/>
      <c r="BQ976" s="526"/>
      <c r="BR976" s="526"/>
      <c r="BS976" s="526"/>
      <c r="BT976" s="526"/>
      <c r="BU976" s="526"/>
    </row>
    <row r="977">
      <c r="A977" s="522"/>
      <c r="B977" s="523"/>
      <c r="C977" s="523"/>
      <c r="D977" s="524"/>
      <c r="E977" s="524"/>
      <c r="F977" s="524"/>
      <c r="G977" s="524"/>
      <c r="H977" s="525"/>
      <c r="I977" s="544"/>
      <c r="J977" s="523"/>
      <c r="K977" s="523"/>
      <c r="L977" s="523"/>
      <c r="M977" s="524"/>
      <c r="N977" s="524"/>
      <c r="O977" s="524"/>
      <c r="P977" s="524"/>
      <c r="Q977" s="524"/>
      <c r="R977" s="524"/>
      <c r="S977" s="524"/>
      <c r="T977" s="524"/>
      <c r="U977" s="523"/>
      <c r="V977" s="524"/>
      <c r="W977" s="523"/>
      <c r="X977" s="526"/>
      <c r="Y977" s="526"/>
      <c r="Z977" s="526"/>
      <c r="AA977" s="526"/>
      <c r="AB977" s="526"/>
      <c r="AC977" s="526"/>
      <c r="AD977" s="526"/>
      <c r="AE977" s="526"/>
      <c r="AF977" s="526"/>
      <c r="AG977" s="526"/>
      <c r="AH977" s="526"/>
      <c r="AI977" s="526"/>
      <c r="AJ977" s="526"/>
      <c r="AK977" s="526"/>
      <c r="AL977" s="526"/>
      <c r="AM977" s="526"/>
      <c r="AN977" s="526"/>
      <c r="AO977" s="526"/>
      <c r="AP977" s="526"/>
      <c r="AQ977" s="526"/>
      <c r="AR977" s="526"/>
      <c r="AS977" s="526"/>
      <c r="AT977" s="526"/>
      <c r="AU977" s="526"/>
      <c r="AV977" s="526"/>
      <c r="AW977" s="526"/>
      <c r="AX977" s="526"/>
      <c r="AY977" s="526"/>
      <c r="AZ977" s="526"/>
      <c r="BA977" s="526"/>
      <c r="BB977" s="526"/>
      <c r="BC977" s="526"/>
      <c r="BD977" s="526"/>
      <c r="BE977" s="526"/>
      <c r="BF977" s="526"/>
      <c r="BG977" s="526"/>
      <c r="BH977" s="526"/>
      <c r="BI977" s="526"/>
      <c r="BJ977" s="526"/>
      <c r="BK977" s="526"/>
      <c r="BL977" s="526"/>
      <c r="BM977" s="526"/>
      <c r="BN977" s="526"/>
      <c r="BO977" s="526"/>
      <c r="BP977" s="526"/>
      <c r="BQ977" s="526"/>
      <c r="BR977" s="526"/>
      <c r="BS977" s="526"/>
      <c r="BT977" s="526"/>
      <c r="BU977" s="526"/>
    </row>
    <row r="978">
      <c r="A978" s="522"/>
      <c r="B978" s="523"/>
      <c r="C978" s="523"/>
      <c r="D978" s="524"/>
      <c r="E978" s="524"/>
      <c r="F978" s="524"/>
      <c r="G978" s="524"/>
      <c r="H978" s="525"/>
      <c r="I978" s="544"/>
      <c r="J978" s="523"/>
      <c r="K978" s="523"/>
      <c r="L978" s="523"/>
      <c r="M978" s="524"/>
      <c r="N978" s="524"/>
      <c r="O978" s="524"/>
      <c r="P978" s="524"/>
      <c r="Q978" s="524"/>
      <c r="R978" s="524"/>
      <c r="S978" s="524"/>
      <c r="T978" s="524"/>
      <c r="U978" s="523"/>
      <c r="V978" s="524"/>
      <c r="W978" s="523"/>
      <c r="X978" s="526"/>
      <c r="Y978" s="526"/>
      <c r="Z978" s="526"/>
      <c r="AA978" s="526"/>
      <c r="AB978" s="526"/>
      <c r="AC978" s="526"/>
      <c r="AD978" s="526"/>
      <c r="AE978" s="526"/>
      <c r="AF978" s="526"/>
      <c r="AG978" s="526"/>
      <c r="AH978" s="526"/>
      <c r="AI978" s="526"/>
      <c r="AJ978" s="526"/>
      <c r="AK978" s="526"/>
      <c r="AL978" s="526"/>
      <c r="AM978" s="526"/>
      <c r="AN978" s="526"/>
      <c r="AO978" s="526"/>
      <c r="AP978" s="526"/>
      <c r="AQ978" s="526"/>
      <c r="AR978" s="526"/>
      <c r="AS978" s="526"/>
      <c r="AT978" s="526"/>
      <c r="AU978" s="526"/>
      <c r="AV978" s="526"/>
      <c r="AW978" s="526"/>
      <c r="AX978" s="526"/>
      <c r="AY978" s="526"/>
      <c r="AZ978" s="526"/>
      <c r="BA978" s="526"/>
      <c r="BB978" s="526"/>
      <c r="BC978" s="526"/>
      <c r="BD978" s="526"/>
      <c r="BE978" s="526"/>
      <c r="BF978" s="526"/>
      <c r="BG978" s="526"/>
      <c r="BH978" s="526"/>
      <c r="BI978" s="526"/>
      <c r="BJ978" s="526"/>
      <c r="BK978" s="526"/>
      <c r="BL978" s="526"/>
      <c r="BM978" s="526"/>
      <c r="BN978" s="526"/>
      <c r="BO978" s="526"/>
      <c r="BP978" s="526"/>
      <c r="BQ978" s="526"/>
      <c r="BR978" s="526"/>
      <c r="BS978" s="526"/>
      <c r="BT978" s="526"/>
      <c r="BU978" s="526"/>
    </row>
    <row r="979">
      <c r="A979" s="522"/>
      <c r="B979" s="523"/>
      <c r="C979" s="523"/>
      <c r="D979" s="524"/>
      <c r="E979" s="524"/>
      <c r="F979" s="524"/>
      <c r="G979" s="524"/>
      <c r="H979" s="525"/>
      <c r="I979" s="544"/>
      <c r="J979" s="523"/>
      <c r="K979" s="523"/>
      <c r="L979" s="523"/>
      <c r="M979" s="524"/>
      <c r="N979" s="524"/>
      <c r="O979" s="524"/>
      <c r="P979" s="524"/>
      <c r="Q979" s="524"/>
      <c r="R979" s="524"/>
      <c r="S979" s="524"/>
      <c r="T979" s="524"/>
      <c r="U979" s="523"/>
      <c r="V979" s="524"/>
      <c r="W979" s="523"/>
      <c r="X979" s="526"/>
      <c r="Y979" s="526"/>
      <c r="Z979" s="526"/>
      <c r="AA979" s="526"/>
      <c r="AB979" s="526"/>
      <c r="AC979" s="526"/>
      <c r="AD979" s="526"/>
      <c r="AE979" s="526"/>
      <c r="AF979" s="526"/>
      <c r="AG979" s="526"/>
      <c r="AH979" s="526"/>
      <c r="AI979" s="526"/>
      <c r="AJ979" s="526"/>
      <c r="AK979" s="526"/>
      <c r="AL979" s="526"/>
      <c r="AM979" s="526"/>
      <c r="AN979" s="526"/>
      <c r="AO979" s="526"/>
      <c r="AP979" s="526"/>
      <c r="AQ979" s="526"/>
      <c r="AR979" s="526"/>
      <c r="AS979" s="526"/>
      <c r="AT979" s="526"/>
      <c r="AU979" s="526"/>
      <c r="AV979" s="526"/>
      <c r="AW979" s="526"/>
      <c r="AX979" s="526"/>
      <c r="AY979" s="526"/>
      <c r="AZ979" s="526"/>
      <c r="BA979" s="526"/>
      <c r="BB979" s="526"/>
      <c r="BC979" s="526"/>
      <c r="BD979" s="526"/>
      <c r="BE979" s="526"/>
      <c r="BF979" s="526"/>
      <c r="BG979" s="526"/>
      <c r="BH979" s="526"/>
      <c r="BI979" s="526"/>
      <c r="BJ979" s="526"/>
      <c r="BK979" s="526"/>
      <c r="BL979" s="526"/>
      <c r="BM979" s="526"/>
      <c r="BN979" s="526"/>
      <c r="BO979" s="526"/>
      <c r="BP979" s="526"/>
      <c r="BQ979" s="526"/>
      <c r="BR979" s="526"/>
      <c r="BS979" s="526"/>
      <c r="BT979" s="526"/>
      <c r="BU979" s="526"/>
    </row>
    <row r="980">
      <c r="A980" s="522"/>
      <c r="B980" s="523"/>
      <c r="C980" s="523"/>
      <c r="D980" s="524"/>
      <c r="E980" s="524"/>
      <c r="F980" s="524"/>
      <c r="G980" s="524"/>
      <c r="H980" s="525"/>
      <c r="I980" s="544"/>
      <c r="J980" s="523"/>
      <c r="K980" s="523"/>
      <c r="L980" s="523"/>
      <c r="M980" s="524"/>
      <c r="N980" s="524"/>
      <c r="O980" s="524"/>
      <c r="P980" s="524"/>
      <c r="Q980" s="524"/>
      <c r="R980" s="524"/>
      <c r="S980" s="524"/>
      <c r="T980" s="524"/>
      <c r="U980" s="523"/>
      <c r="V980" s="524"/>
      <c r="W980" s="523"/>
      <c r="X980" s="526"/>
      <c r="Y980" s="526"/>
      <c r="Z980" s="526"/>
      <c r="AA980" s="526"/>
      <c r="AB980" s="526"/>
      <c r="AC980" s="526"/>
      <c r="AD980" s="526"/>
      <c r="AE980" s="526"/>
      <c r="AF980" s="526"/>
      <c r="AG980" s="526"/>
      <c r="AH980" s="526"/>
      <c r="AI980" s="526"/>
      <c r="AJ980" s="526"/>
      <c r="AK980" s="526"/>
      <c r="AL980" s="526"/>
      <c r="AM980" s="526"/>
      <c r="AN980" s="526"/>
      <c r="AO980" s="526"/>
      <c r="AP980" s="526"/>
      <c r="AQ980" s="526"/>
      <c r="AR980" s="526"/>
      <c r="AS980" s="526"/>
      <c r="AT980" s="526"/>
      <c r="AU980" s="526"/>
      <c r="AV980" s="526"/>
      <c r="AW980" s="526"/>
      <c r="AX980" s="526"/>
      <c r="AY980" s="526"/>
      <c r="AZ980" s="526"/>
      <c r="BA980" s="526"/>
      <c r="BB980" s="526"/>
      <c r="BC980" s="526"/>
      <c r="BD980" s="526"/>
      <c r="BE980" s="526"/>
      <c r="BF980" s="526"/>
      <c r="BG980" s="526"/>
      <c r="BH980" s="526"/>
      <c r="BI980" s="526"/>
      <c r="BJ980" s="526"/>
      <c r="BK980" s="526"/>
      <c r="BL980" s="526"/>
      <c r="BM980" s="526"/>
      <c r="BN980" s="526"/>
      <c r="BO980" s="526"/>
      <c r="BP980" s="526"/>
      <c r="BQ980" s="526"/>
      <c r="BR980" s="526"/>
      <c r="BS980" s="526"/>
      <c r="BT980" s="526"/>
      <c r="BU980" s="526"/>
    </row>
    <row r="981">
      <c r="A981" s="522"/>
      <c r="B981" s="523"/>
      <c r="C981" s="523"/>
      <c r="D981" s="524"/>
      <c r="E981" s="524"/>
      <c r="F981" s="524"/>
      <c r="G981" s="524"/>
      <c r="H981" s="525"/>
      <c r="I981" s="544"/>
      <c r="J981" s="523"/>
      <c r="K981" s="523"/>
      <c r="L981" s="523"/>
      <c r="M981" s="524"/>
      <c r="N981" s="524"/>
      <c r="O981" s="524"/>
      <c r="P981" s="524"/>
      <c r="Q981" s="524"/>
      <c r="R981" s="524"/>
      <c r="S981" s="524"/>
      <c r="T981" s="524"/>
      <c r="U981" s="523"/>
      <c r="V981" s="524"/>
      <c r="W981" s="523"/>
      <c r="X981" s="526"/>
      <c r="Y981" s="526"/>
      <c r="Z981" s="526"/>
      <c r="AA981" s="526"/>
      <c r="AB981" s="526"/>
      <c r="AC981" s="526"/>
      <c r="AD981" s="526"/>
      <c r="AE981" s="526"/>
      <c r="AF981" s="526"/>
      <c r="AG981" s="526"/>
      <c r="AH981" s="526"/>
      <c r="AI981" s="526"/>
      <c r="AJ981" s="526"/>
      <c r="AK981" s="526"/>
      <c r="AL981" s="526"/>
      <c r="AM981" s="526"/>
      <c r="AN981" s="526"/>
      <c r="AO981" s="526"/>
      <c r="AP981" s="526"/>
      <c r="AQ981" s="526"/>
      <c r="AR981" s="526"/>
      <c r="AS981" s="526"/>
      <c r="AT981" s="526"/>
      <c r="AU981" s="526"/>
      <c r="AV981" s="526"/>
      <c r="AW981" s="526"/>
      <c r="AX981" s="526"/>
      <c r="AY981" s="526"/>
      <c r="AZ981" s="526"/>
      <c r="BA981" s="526"/>
      <c r="BB981" s="526"/>
      <c r="BC981" s="526"/>
      <c r="BD981" s="526"/>
      <c r="BE981" s="526"/>
      <c r="BF981" s="526"/>
      <c r="BG981" s="526"/>
      <c r="BH981" s="526"/>
      <c r="BI981" s="526"/>
      <c r="BJ981" s="526"/>
      <c r="BK981" s="526"/>
      <c r="BL981" s="526"/>
      <c r="BM981" s="526"/>
      <c r="BN981" s="526"/>
      <c r="BO981" s="526"/>
      <c r="BP981" s="526"/>
      <c r="BQ981" s="526"/>
      <c r="BR981" s="526"/>
      <c r="BS981" s="526"/>
      <c r="BT981" s="526"/>
      <c r="BU981" s="526"/>
    </row>
    <row r="982">
      <c r="A982" s="522"/>
      <c r="B982" s="523"/>
      <c r="C982" s="523"/>
      <c r="D982" s="524"/>
      <c r="E982" s="524"/>
      <c r="F982" s="524"/>
      <c r="G982" s="524"/>
      <c r="H982" s="525"/>
      <c r="I982" s="544"/>
      <c r="J982" s="523"/>
      <c r="K982" s="523"/>
      <c r="L982" s="523"/>
      <c r="M982" s="524"/>
      <c r="N982" s="524"/>
      <c r="O982" s="524"/>
      <c r="P982" s="524"/>
      <c r="Q982" s="524"/>
      <c r="R982" s="524"/>
      <c r="S982" s="524"/>
      <c r="T982" s="524"/>
      <c r="U982" s="523"/>
      <c r="V982" s="524"/>
      <c r="W982" s="523"/>
      <c r="X982" s="526"/>
      <c r="Y982" s="526"/>
      <c r="Z982" s="526"/>
      <c r="AA982" s="526"/>
      <c r="AB982" s="526"/>
      <c r="AC982" s="526"/>
      <c r="AD982" s="526"/>
      <c r="AE982" s="526"/>
      <c r="AF982" s="526"/>
      <c r="AG982" s="526"/>
      <c r="AH982" s="526"/>
      <c r="AI982" s="526"/>
      <c r="AJ982" s="526"/>
      <c r="AK982" s="526"/>
      <c r="AL982" s="526"/>
      <c r="AM982" s="526"/>
      <c r="AN982" s="526"/>
      <c r="AO982" s="526"/>
      <c r="AP982" s="526"/>
      <c r="AQ982" s="526"/>
      <c r="AR982" s="526"/>
      <c r="AS982" s="526"/>
      <c r="AT982" s="526"/>
      <c r="AU982" s="526"/>
      <c r="AV982" s="526"/>
      <c r="AW982" s="526"/>
      <c r="AX982" s="526"/>
      <c r="AY982" s="526"/>
      <c r="AZ982" s="526"/>
      <c r="BA982" s="526"/>
      <c r="BB982" s="526"/>
      <c r="BC982" s="526"/>
      <c r="BD982" s="526"/>
      <c r="BE982" s="526"/>
      <c r="BF982" s="526"/>
      <c r="BG982" s="526"/>
      <c r="BH982" s="526"/>
      <c r="BI982" s="526"/>
      <c r="BJ982" s="526"/>
      <c r="BK982" s="526"/>
      <c r="BL982" s="526"/>
      <c r="BM982" s="526"/>
      <c r="BN982" s="526"/>
      <c r="BO982" s="526"/>
      <c r="BP982" s="526"/>
      <c r="BQ982" s="526"/>
      <c r="BR982" s="526"/>
      <c r="BS982" s="526"/>
      <c r="BT982" s="526"/>
      <c r="BU982" s="526"/>
    </row>
    <row r="983">
      <c r="A983" s="522"/>
      <c r="B983" s="523"/>
      <c r="C983" s="523"/>
      <c r="D983" s="524"/>
      <c r="E983" s="524"/>
      <c r="F983" s="524"/>
      <c r="G983" s="524"/>
      <c r="H983" s="525"/>
      <c r="I983" s="544"/>
      <c r="J983" s="523"/>
      <c r="K983" s="523"/>
      <c r="L983" s="523"/>
      <c r="M983" s="524"/>
      <c r="N983" s="524"/>
      <c r="O983" s="524"/>
      <c r="P983" s="524"/>
      <c r="Q983" s="524"/>
      <c r="R983" s="524"/>
      <c r="S983" s="524"/>
      <c r="T983" s="524"/>
      <c r="U983" s="523"/>
      <c r="V983" s="524"/>
      <c r="W983" s="523"/>
      <c r="X983" s="526"/>
      <c r="Y983" s="526"/>
      <c r="Z983" s="526"/>
      <c r="AA983" s="526"/>
      <c r="AB983" s="526"/>
      <c r="AC983" s="526"/>
      <c r="AD983" s="526"/>
      <c r="AE983" s="526"/>
      <c r="AF983" s="526"/>
      <c r="AG983" s="526"/>
      <c r="AH983" s="526"/>
      <c r="AI983" s="526"/>
      <c r="AJ983" s="526"/>
      <c r="AK983" s="526"/>
      <c r="AL983" s="526"/>
      <c r="AM983" s="526"/>
      <c r="AN983" s="526"/>
      <c r="AO983" s="526"/>
      <c r="AP983" s="526"/>
      <c r="AQ983" s="526"/>
      <c r="AR983" s="526"/>
      <c r="AS983" s="526"/>
      <c r="AT983" s="526"/>
      <c r="AU983" s="526"/>
      <c r="AV983" s="526"/>
      <c r="AW983" s="526"/>
      <c r="AX983" s="526"/>
      <c r="AY983" s="526"/>
      <c r="AZ983" s="526"/>
      <c r="BA983" s="526"/>
      <c r="BB983" s="526"/>
      <c r="BC983" s="526"/>
      <c r="BD983" s="526"/>
      <c r="BE983" s="526"/>
      <c r="BF983" s="526"/>
      <c r="BG983" s="526"/>
      <c r="BH983" s="526"/>
      <c r="BI983" s="526"/>
      <c r="BJ983" s="526"/>
      <c r="BK983" s="526"/>
      <c r="BL983" s="526"/>
      <c r="BM983" s="526"/>
      <c r="BN983" s="526"/>
      <c r="BO983" s="526"/>
      <c r="BP983" s="526"/>
      <c r="BQ983" s="526"/>
      <c r="BR983" s="526"/>
      <c r="BS983" s="526"/>
      <c r="BT983" s="526"/>
      <c r="BU983" s="526"/>
    </row>
    <row r="984">
      <c r="A984" s="522"/>
      <c r="B984" s="523"/>
      <c r="C984" s="523"/>
      <c r="D984" s="524"/>
      <c r="E984" s="524"/>
      <c r="F984" s="524"/>
      <c r="G984" s="524"/>
      <c r="H984" s="525"/>
      <c r="I984" s="544"/>
      <c r="J984" s="523"/>
      <c r="K984" s="523"/>
      <c r="L984" s="523"/>
      <c r="M984" s="524"/>
      <c r="N984" s="524"/>
      <c r="O984" s="524"/>
      <c r="P984" s="524"/>
      <c r="Q984" s="524"/>
      <c r="R984" s="524"/>
      <c r="S984" s="524"/>
      <c r="T984" s="524"/>
      <c r="U984" s="523"/>
      <c r="V984" s="524"/>
      <c r="W984" s="523"/>
      <c r="X984" s="526"/>
      <c r="Y984" s="526"/>
      <c r="Z984" s="526"/>
      <c r="AA984" s="526"/>
      <c r="AB984" s="526"/>
      <c r="AC984" s="526"/>
      <c r="AD984" s="526"/>
      <c r="AE984" s="526"/>
      <c r="AF984" s="526"/>
      <c r="AG984" s="526"/>
      <c r="AH984" s="526"/>
      <c r="AI984" s="526"/>
      <c r="AJ984" s="526"/>
      <c r="AK984" s="526"/>
      <c r="AL984" s="526"/>
      <c r="AM984" s="526"/>
      <c r="AN984" s="526"/>
      <c r="AO984" s="526"/>
      <c r="AP984" s="526"/>
      <c r="AQ984" s="526"/>
      <c r="AR984" s="526"/>
      <c r="AS984" s="526"/>
      <c r="AT984" s="526"/>
      <c r="AU984" s="526"/>
      <c r="AV984" s="526"/>
      <c r="AW984" s="526"/>
      <c r="AX984" s="526"/>
      <c r="AY984" s="526"/>
      <c r="AZ984" s="526"/>
      <c r="BA984" s="526"/>
      <c r="BB984" s="526"/>
      <c r="BC984" s="526"/>
      <c r="BD984" s="526"/>
      <c r="BE984" s="526"/>
      <c r="BF984" s="526"/>
      <c r="BG984" s="526"/>
      <c r="BH984" s="526"/>
      <c r="BI984" s="526"/>
      <c r="BJ984" s="526"/>
      <c r="BK984" s="526"/>
      <c r="BL984" s="526"/>
      <c r="BM984" s="526"/>
      <c r="BN984" s="526"/>
      <c r="BO984" s="526"/>
      <c r="BP984" s="526"/>
      <c r="BQ984" s="526"/>
      <c r="BR984" s="526"/>
      <c r="BS984" s="526"/>
      <c r="BT984" s="526"/>
      <c r="BU984" s="526"/>
    </row>
    <row r="985">
      <c r="A985" s="522"/>
      <c r="B985" s="523"/>
      <c r="C985" s="523"/>
      <c r="D985" s="524"/>
      <c r="E985" s="524"/>
      <c r="F985" s="524"/>
      <c r="G985" s="524"/>
      <c r="H985" s="525"/>
      <c r="I985" s="544"/>
      <c r="J985" s="523"/>
      <c r="K985" s="523"/>
      <c r="L985" s="523"/>
      <c r="M985" s="524"/>
      <c r="N985" s="524"/>
      <c r="O985" s="524"/>
      <c r="P985" s="524"/>
      <c r="Q985" s="524"/>
      <c r="R985" s="524"/>
      <c r="S985" s="524"/>
      <c r="T985" s="524"/>
      <c r="U985" s="523"/>
      <c r="V985" s="524"/>
      <c r="W985" s="523"/>
      <c r="X985" s="526"/>
      <c r="Y985" s="526"/>
      <c r="Z985" s="526"/>
      <c r="AA985" s="526"/>
      <c r="AB985" s="526"/>
      <c r="AC985" s="526"/>
      <c r="AD985" s="526"/>
      <c r="AE985" s="526"/>
      <c r="AF985" s="526"/>
      <c r="AG985" s="526"/>
      <c r="AH985" s="526"/>
      <c r="AI985" s="526"/>
      <c r="AJ985" s="526"/>
      <c r="AK985" s="526"/>
      <c r="AL985" s="526"/>
      <c r="AM985" s="526"/>
      <c r="AN985" s="526"/>
      <c r="AO985" s="526"/>
      <c r="AP985" s="526"/>
      <c r="AQ985" s="526"/>
      <c r="AR985" s="526"/>
      <c r="AS985" s="526"/>
      <c r="AT985" s="526"/>
      <c r="AU985" s="526"/>
      <c r="AV985" s="526"/>
      <c r="AW985" s="526"/>
      <c r="AX985" s="526"/>
      <c r="AY985" s="526"/>
      <c r="AZ985" s="526"/>
      <c r="BA985" s="526"/>
      <c r="BB985" s="526"/>
      <c r="BC985" s="526"/>
      <c r="BD985" s="526"/>
      <c r="BE985" s="526"/>
      <c r="BF985" s="526"/>
      <c r="BG985" s="526"/>
      <c r="BH985" s="526"/>
      <c r="BI985" s="526"/>
      <c r="BJ985" s="526"/>
      <c r="BK985" s="526"/>
      <c r="BL985" s="526"/>
      <c r="BM985" s="526"/>
      <c r="BN985" s="526"/>
      <c r="BO985" s="526"/>
      <c r="BP985" s="526"/>
      <c r="BQ985" s="526"/>
      <c r="BR985" s="526"/>
      <c r="BS985" s="526"/>
      <c r="BT985" s="526"/>
      <c r="BU985" s="526"/>
    </row>
    <row r="986">
      <c r="A986" s="522"/>
      <c r="B986" s="523"/>
      <c r="C986" s="523"/>
      <c r="D986" s="524"/>
      <c r="E986" s="524"/>
      <c r="F986" s="524"/>
      <c r="G986" s="524"/>
      <c r="H986" s="525"/>
      <c r="I986" s="544"/>
      <c r="J986" s="523"/>
      <c r="K986" s="523"/>
      <c r="L986" s="523"/>
      <c r="M986" s="524"/>
      <c r="N986" s="524"/>
      <c r="O986" s="524"/>
      <c r="P986" s="524"/>
      <c r="Q986" s="524"/>
      <c r="R986" s="524"/>
      <c r="S986" s="524"/>
      <c r="T986" s="524"/>
      <c r="U986" s="523"/>
      <c r="V986" s="524"/>
      <c r="W986" s="523"/>
      <c r="X986" s="526"/>
      <c r="Y986" s="526"/>
      <c r="Z986" s="526"/>
      <c r="AA986" s="526"/>
      <c r="AB986" s="526"/>
      <c r="AC986" s="526"/>
      <c r="AD986" s="526"/>
      <c r="AE986" s="526"/>
      <c r="AF986" s="526"/>
      <c r="AG986" s="526"/>
      <c r="AH986" s="526"/>
      <c r="AI986" s="526"/>
      <c r="AJ986" s="526"/>
      <c r="AK986" s="526"/>
      <c r="AL986" s="526"/>
      <c r="AM986" s="526"/>
      <c r="AN986" s="526"/>
      <c r="AO986" s="526"/>
      <c r="AP986" s="526"/>
      <c r="AQ986" s="526"/>
      <c r="AR986" s="526"/>
      <c r="AS986" s="526"/>
      <c r="AT986" s="526"/>
      <c r="AU986" s="526"/>
      <c r="AV986" s="526"/>
      <c r="AW986" s="526"/>
      <c r="AX986" s="526"/>
      <c r="AY986" s="526"/>
      <c r="AZ986" s="526"/>
      <c r="BA986" s="526"/>
      <c r="BB986" s="526"/>
      <c r="BC986" s="526"/>
      <c r="BD986" s="526"/>
      <c r="BE986" s="526"/>
      <c r="BF986" s="526"/>
      <c r="BG986" s="526"/>
      <c r="BH986" s="526"/>
      <c r="BI986" s="526"/>
      <c r="BJ986" s="526"/>
      <c r="BK986" s="526"/>
      <c r="BL986" s="526"/>
      <c r="BM986" s="526"/>
      <c r="BN986" s="526"/>
      <c r="BO986" s="526"/>
      <c r="BP986" s="526"/>
      <c r="BQ986" s="526"/>
      <c r="BR986" s="526"/>
      <c r="BS986" s="526"/>
      <c r="BT986" s="526"/>
      <c r="BU986" s="526"/>
    </row>
    <row r="987">
      <c r="A987" s="522"/>
      <c r="B987" s="523"/>
      <c r="C987" s="523"/>
      <c r="D987" s="524"/>
      <c r="E987" s="524"/>
      <c r="F987" s="524"/>
      <c r="G987" s="524"/>
      <c r="H987" s="525"/>
      <c r="I987" s="544"/>
      <c r="J987" s="523"/>
      <c r="K987" s="523"/>
      <c r="L987" s="523"/>
      <c r="M987" s="524"/>
      <c r="N987" s="524"/>
      <c r="O987" s="524"/>
      <c r="P987" s="524"/>
      <c r="Q987" s="524"/>
      <c r="R987" s="524"/>
      <c r="S987" s="524"/>
      <c r="T987" s="524"/>
      <c r="U987" s="523"/>
      <c r="V987" s="524"/>
      <c r="W987" s="523"/>
      <c r="X987" s="526"/>
      <c r="Y987" s="526"/>
      <c r="Z987" s="526"/>
      <c r="AA987" s="526"/>
      <c r="AB987" s="526"/>
      <c r="AC987" s="526"/>
      <c r="AD987" s="526"/>
      <c r="AE987" s="526"/>
      <c r="AF987" s="526"/>
      <c r="AG987" s="526"/>
      <c r="AH987" s="526"/>
      <c r="AI987" s="526"/>
      <c r="AJ987" s="526"/>
      <c r="AK987" s="526"/>
      <c r="AL987" s="526"/>
      <c r="AM987" s="526"/>
      <c r="AN987" s="526"/>
      <c r="AO987" s="526"/>
      <c r="AP987" s="526"/>
      <c r="AQ987" s="526"/>
      <c r="AR987" s="526"/>
      <c r="AS987" s="526"/>
      <c r="AT987" s="526"/>
      <c r="AU987" s="526"/>
      <c r="AV987" s="526"/>
      <c r="AW987" s="526"/>
      <c r="AX987" s="526"/>
      <c r="AY987" s="526"/>
      <c r="AZ987" s="526"/>
      <c r="BA987" s="526"/>
      <c r="BB987" s="526"/>
      <c r="BC987" s="526"/>
      <c r="BD987" s="526"/>
      <c r="BE987" s="526"/>
      <c r="BF987" s="526"/>
      <c r="BG987" s="526"/>
      <c r="BH987" s="526"/>
      <c r="BI987" s="526"/>
      <c r="BJ987" s="526"/>
      <c r="BK987" s="526"/>
      <c r="BL987" s="526"/>
      <c r="BM987" s="526"/>
      <c r="BN987" s="526"/>
      <c r="BO987" s="526"/>
      <c r="BP987" s="526"/>
      <c r="BQ987" s="526"/>
      <c r="BR987" s="526"/>
      <c r="BS987" s="526"/>
      <c r="BT987" s="526"/>
      <c r="BU987" s="526"/>
    </row>
    <row r="988">
      <c r="A988" s="522"/>
      <c r="B988" s="523"/>
      <c r="C988" s="523"/>
      <c r="D988" s="524"/>
      <c r="E988" s="524"/>
      <c r="F988" s="524"/>
      <c r="G988" s="524"/>
      <c r="H988" s="525"/>
      <c r="I988" s="544"/>
      <c r="J988" s="523"/>
      <c r="K988" s="523"/>
      <c r="L988" s="523"/>
      <c r="M988" s="524"/>
      <c r="N988" s="524"/>
      <c r="O988" s="524"/>
      <c r="P988" s="524"/>
      <c r="Q988" s="524"/>
      <c r="R988" s="524"/>
      <c r="S988" s="524"/>
      <c r="T988" s="524"/>
      <c r="U988" s="523"/>
      <c r="V988" s="524"/>
      <c r="W988" s="523"/>
      <c r="X988" s="526"/>
      <c r="Y988" s="526"/>
      <c r="Z988" s="526"/>
      <c r="AA988" s="526"/>
      <c r="AB988" s="526"/>
      <c r="AC988" s="526"/>
      <c r="AD988" s="526"/>
      <c r="AE988" s="526"/>
      <c r="AF988" s="526"/>
      <c r="AG988" s="526"/>
      <c r="AH988" s="526"/>
      <c r="AI988" s="526"/>
      <c r="AJ988" s="526"/>
      <c r="AK988" s="526"/>
      <c r="AL988" s="526"/>
      <c r="AM988" s="526"/>
      <c r="AN988" s="526"/>
      <c r="AO988" s="526"/>
      <c r="AP988" s="526"/>
      <c r="AQ988" s="526"/>
      <c r="AR988" s="526"/>
      <c r="AS988" s="526"/>
      <c r="AT988" s="526"/>
      <c r="AU988" s="526"/>
      <c r="AV988" s="526"/>
      <c r="AW988" s="526"/>
      <c r="AX988" s="526"/>
      <c r="AY988" s="526"/>
      <c r="AZ988" s="526"/>
      <c r="BA988" s="526"/>
      <c r="BB988" s="526"/>
      <c r="BC988" s="526"/>
      <c r="BD988" s="526"/>
      <c r="BE988" s="526"/>
      <c r="BF988" s="526"/>
      <c r="BG988" s="526"/>
      <c r="BH988" s="526"/>
      <c r="BI988" s="526"/>
      <c r="BJ988" s="526"/>
      <c r="BK988" s="526"/>
      <c r="BL988" s="526"/>
      <c r="BM988" s="526"/>
      <c r="BN988" s="526"/>
      <c r="BO988" s="526"/>
      <c r="BP988" s="526"/>
      <c r="BQ988" s="526"/>
      <c r="BR988" s="526"/>
      <c r="BS988" s="526"/>
      <c r="BT988" s="526"/>
      <c r="BU988" s="526"/>
    </row>
    <row r="989">
      <c r="A989" s="522"/>
      <c r="B989" s="523"/>
      <c r="C989" s="523"/>
      <c r="D989" s="524"/>
      <c r="E989" s="524"/>
      <c r="F989" s="524"/>
      <c r="G989" s="524"/>
      <c r="H989" s="525"/>
      <c r="I989" s="544"/>
      <c r="J989" s="523"/>
      <c r="K989" s="523"/>
      <c r="L989" s="523"/>
      <c r="M989" s="524"/>
      <c r="N989" s="524"/>
      <c r="O989" s="524"/>
      <c r="P989" s="524"/>
      <c r="Q989" s="524"/>
      <c r="R989" s="524"/>
      <c r="S989" s="524"/>
      <c r="T989" s="524"/>
      <c r="U989" s="523"/>
      <c r="V989" s="524"/>
      <c r="W989" s="523"/>
      <c r="X989" s="526"/>
      <c r="Y989" s="526"/>
      <c r="Z989" s="526"/>
      <c r="AA989" s="526"/>
      <c r="AB989" s="526"/>
      <c r="AC989" s="526"/>
      <c r="AD989" s="526"/>
      <c r="AE989" s="526"/>
      <c r="AF989" s="526"/>
      <c r="AG989" s="526"/>
      <c r="AH989" s="526"/>
      <c r="AI989" s="526"/>
      <c r="AJ989" s="526"/>
      <c r="AK989" s="526"/>
      <c r="AL989" s="526"/>
      <c r="AM989" s="526"/>
      <c r="AN989" s="526"/>
      <c r="AO989" s="526"/>
      <c r="AP989" s="526"/>
      <c r="AQ989" s="526"/>
      <c r="AR989" s="526"/>
      <c r="AS989" s="526"/>
      <c r="AT989" s="526"/>
      <c r="AU989" s="526"/>
      <c r="AV989" s="526"/>
      <c r="AW989" s="526"/>
      <c r="AX989" s="526"/>
      <c r="AY989" s="526"/>
      <c r="AZ989" s="526"/>
      <c r="BA989" s="526"/>
      <c r="BB989" s="526"/>
      <c r="BC989" s="526"/>
      <c r="BD989" s="526"/>
      <c r="BE989" s="526"/>
      <c r="BF989" s="526"/>
      <c r="BG989" s="526"/>
      <c r="BH989" s="526"/>
      <c r="BI989" s="526"/>
      <c r="BJ989" s="526"/>
      <c r="BK989" s="526"/>
      <c r="BL989" s="526"/>
      <c r="BM989" s="526"/>
      <c r="BN989" s="526"/>
      <c r="BO989" s="526"/>
      <c r="BP989" s="526"/>
      <c r="BQ989" s="526"/>
      <c r="BR989" s="526"/>
      <c r="BS989" s="526"/>
      <c r="BT989" s="526"/>
      <c r="BU989" s="526"/>
    </row>
    <row r="990">
      <c r="A990" s="522"/>
      <c r="B990" s="523"/>
      <c r="C990" s="523"/>
      <c r="D990" s="524"/>
      <c r="E990" s="524"/>
      <c r="F990" s="524"/>
      <c r="G990" s="524"/>
      <c r="H990" s="525"/>
      <c r="I990" s="544"/>
      <c r="J990" s="523"/>
      <c r="K990" s="523"/>
      <c r="L990" s="523"/>
      <c r="M990" s="524"/>
      <c r="N990" s="524"/>
      <c r="O990" s="524"/>
      <c r="P990" s="524"/>
      <c r="Q990" s="524"/>
      <c r="R990" s="524"/>
      <c r="S990" s="524"/>
      <c r="T990" s="524"/>
      <c r="U990" s="523"/>
      <c r="V990" s="524"/>
      <c r="W990" s="523"/>
      <c r="X990" s="526"/>
      <c r="Y990" s="526"/>
      <c r="Z990" s="526"/>
      <c r="AA990" s="526"/>
      <c r="AB990" s="526"/>
      <c r="AC990" s="526"/>
      <c r="AD990" s="526"/>
      <c r="AE990" s="526"/>
      <c r="AF990" s="526"/>
      <c r="AG990" s="526"/>
      <c r="AH990" s="526"/>
      <c r="AI990" s="526"/>
      <c r="AJ990" s="526"/>
      <c r="AK990" s="526"/>
      <c r="AL990" s="526"/>
      <c r="AM990" s="526"/>
      <c r="AN990" s="526"/>
      <c r="AO990" s="526"/>
      <c r="AP990" s="526"/>
      <c r="AQ990" s="526"/>
      <c r="AR990" s="526"/>
      <c r="AS990" s="526"/>
      <c r="AT990" s="526"/>
      <c r="AU990" s="526"/>
      <c r="AV990" s="526"/>
      <c r="AW990" s="526"/>
      <c r="AX990" s="526"/>
      <c r="AY990" s="526"/>
      <c r="AZ990" s="526"/>
      <c r="BA990" s="526"/>
      <c r="BB990" s="526"/>
      <c r="BC990" s="526"/>
      <c r="BD990" s="526"/>
      <c r="BE990" s="526"/>
      <c r="BF990" s="526"/>
      <c r="BG990" s="526"/>
      <c r="BH990" s="526"/>
      <c r="BI990" s="526"/>
      <c r="BJ990" s="526"/>
      <c r="BK990" s="526"/>
      <c r="BL990" s="526"/>
      <c r="BM990" s="526"/>
      <c r="BN990" s="526"/>
      <c r="BO990" s="526"/>
      <c r="BP990" s="526"/>
      <c r="BQ990" s="526"/>
      <c r="BR990" s="526"/>
      <c r="BS990" s="526"/>
      <c r="BT990" s="526"/>
      <c r="BU990" s="526"/>
    </row>
    <row r="991">
      <c r="A991" s="522"/>
      <c r="B991" s="523"/>
      <c r="C991" s="523"/>
      <c r="D991" s="524"/>
      <c r="E991" s="524"/>
      <c r="F991" s="524"/>
      <c r="G991" s="524"/>
      <c r="H991" s="525"/>
      <c r="I991" s="544"/>
      <c r="J991" s="523"/>
      <c r="K991" s="523"/>
      <c r="L991" s="523"/>
      <c r="M991" s="524"/>
      <c r="N991" s="524"/>
      <c r="O991" s="524"/>
      <c r="P991" s="524"/>
      <c r="Q991" s="524"/>
      <c r="R991" s="524"/>
      <c r="S991" s="524"/>
      <c r="T991" s="524"/>
      <c r="U991" s="523"/>
      <c r="V991" s="524"/>
      <c r="W991" s="523"/>
      <c r="X991" s="526"/>
      <c r="Y991" s="526"/>
      <c r="Z991" s="526"/>
      <c r="AA991" s="526"/>
      <c r="AB991" s="526"/>
      <c r="AC991" s="526"/>
      <c r="AD991" s="526"/>
      <c r="AE991" s="526"/>
      <c r="AF991" s="526"/>
      <c r="AG991" s="526"/>
      <c r="AH991" s="526"/>
      <c r="AI991" s="526"/>
      <c r="AJ991" s="526"/>
      <c r="AK991" s="526"/>
      <c r="AL991" s="526"/>
      <c r="AM991" s="526"/>
      <c r="AN991" s="526"/>
      <c r="AO991" s="526"/>
      <c r="AP991" s="526"/>
      <c r="AQ991" s="526"/>
      <c r="AR991" s="526"/>
      <c r="AS991" s="526"/>
      <c r="AT991" s="526"/>
      <c r="AU991" s="526"/>
      <c r="AV991" s="526"/>
      <c r="AW991" s="526"/>
      <c r="AX991" s="526"/>
      <c r="AY991" s="526"/>
      <c r="AZ991" s="526"/>
      <c r="BA991" s="526"/>
      <c r="BB991" s="526"/>
      <c r="BC991" s="526"/>
      <c r="BD991" s="526"/>
      <c r="BE991" s="526"/>
      <c r="BF991" s="526"/>
      <c r="BG991" s="526"/>
      <c r="BH991" s="526"/>
      <c r="BI991" s="526"/>
      <c r="BJ991" s="526"/>
      <c r="BK991" s="526"/>
      <c r="BL991" s="526"/>
      <c r="BM991" s="526"/>
      <c r="BN991" s="526"/>
      <c r="BO991" s="526"/>
      <c r="BP991" s="526"/>
      <c r="BQ991" s="526"/>
      <c r="BR991" s="526"/>
      <c r="BS991" s="526"/>
      <c r="BT991" s="526"/>
      <c r="BU991" s="526"/>
    </row>
    <row r="992">
      <c r="A992" s="522"/>
      <c r="B992" s="523"/>
      <c r="C992" s="523"/>
      <c r="D992" s="524"/>
      <c r="E992" s="524"/>
      <c r="F992" s="524"/>
      <c r="G992" s="524"/>
      <c r="H992" s="525"/>
      <c r="I992" s="544"/>
      <c r="J992" s="523"/>
      <c r="K992" s="523"/>
      <c r="L992" s="523"/>
      <c r="M992" s="524"/>
      <c r="N992" s="524"/>
      <c r="O992" s="524"/>
      <c r="P992" s="524"/>
      <c r="Q992" s="524"/>
      <c r="R992" s="524"/>
      <c r="S992" s="524"/>
      <c r="T992" s="524"/>
      <c r="U992" s="523"/>
      <c r="V992" s="524"/>
      <c r="W992" s="523"/>
      <c r="X992" s="526"/>
      <c r="Y992" s="526"/>
      <c r="Z992" s="526"/>
      <c r="AA992" s="526"/>
      <c r="AB992" s="526"/>
      <c r="AC992" s="526"/>
      <c r="AD992" s="526"/>
      <c r="AE992" s="526"/>
      <c r="AF992" s="526"/>
      <c r="AG992" s="526"/>
      <c r="AH992" s="526"/>
      <c r="AI992" s="526"/>
      <c r="AJ992" s="526"/>
      <c r="AK992" s="526"/>
      <c r="AL992" s="526"/>
      <c r="AM992" s="526"/>
      <c r="AN992" s="526"/>
      <c r="AO992" s="526"/>
      <c r="AP992" s="526"/>
      <c r="AQ992" s="526"/>
      <c r="AR992" s="526"/>
      <c r="AS992" s="526"/>
      <c r="AT992" s="526"/>
      <c r="AU992" s="526"/>
      <c r="AV992" s="526"/>
      <c r="AW992" s="526"/>
      <c r="AX992" s="526"/>
      <c r="AY992" s="526"/>
      <c r="AZ992" s="526"/>
      <c r="BA992" s="526"/>
      <c r="BB992" s="526"/>
      <c r="BC992" s="526"/>
      <c r="BD992" s="526"/>
      <c r="BE992" s="526"/>
      <c r="BF992" s="526"/>
      <c r="BG992" s="526"/>
      <c r="BH992" s="526"/>
      <c r="BI992" s="526"/>
      <c r="BJ992" s="526"/>
      <c r="BK992" s="526"/>
      <c r="BL992" s="526"/>
      <c r="BM992" s="526"/>
      <c r="BN992" s="526"/>
      <c r="BO992" s="526"/>
      <c r="BP992" s="526"/>
      <c r="BQ992" s="526"/>
      <c r="BR992" s="526"/>
      <c r="BS992" s="526"/>
      <c r="BT992" s="526"/>
      <c r="BU992" s="526"/>
    </row>
    <row r="993">
      <c r="A993" s="522"/>
      <c r="B993" s="523"/>
      <c r="C993" s="523"/>
      <c r="D993" s="524"/>
      <c r="E993" s="524"/>
      <c r="F993" s="524"/>
      <c r="G993" s="524"/>
      <c r="H993" s="525"/>
      <c r="I993" s="544"/>
      <c r="J993" s="523"/>
      <c r="K993" s="523"/>
      <c r="L993" s="523"/>
      <c r="M993" s="524"/>
      <c r="N993" s="524"/>
      <c r="O993" s="524"/>
      <c r="P993" s="524"/>
      <c r="Q993" s="524"/>
      <c r="R993" s="524"/>
      <c r="S993" s="524"/>
      <c r="T993" s="524"/>
      <c r="U993" s="523"/>
      <c r="V993" s="524"/>
      <c r="W993" s="523"/>
      <c r="X993" s="526"/>
      <c r="Y993" s="526"/>
      <c r="Z993" s="526"/>
      <c r="AA993" s="526"/>
      <c r="AB993" s="526"/>
      <c r="AC993" s="526"/>
      <c r="AD993" s="526"/>
      <c r="AE993" s="526"/>
      <c r="AF993" s="526"/>
      <c r="AG993" s="526"/>
      <c r="AH993" s="526"/>
      <c r="AI993" s="526"/>
      <c r="AJ993" s="526"/>
      <c r="AK993" s="526"/>
      <c r="AL993" s="526"/>
      <c r="AM993" s="526"/>
      <c r="AN993" s="526"/>
      <c r="AO993" s="526"/>
      <c r="AP993" s="526"/>
      <c r="AQ993" s="526"/>
      <c r="AR993" s="526"/>
      <c r="AS993" s="526"/>
      <c r="AT993" s="526"/>
      <c r="AU993" s="526"/>
      <c r="AV993" s="526"/>
      <c r="AW993" s="526"/>
      <c r="AX993" s="526"/>
      <c r="AY993" s="526"/>
      <c r="AZ993" s="526"/>
      <c r="BA993" s="526"/>
      <c r="BB993" s="526"/>
      <c r="BC993" s="526"/>
      <c r="BD993" s="526"/>
      <c r="BE993" s="526"/>
      <c r="BF993" s="526"/>
      <c r="BG993" s="526"/>
      <c r="BH993" s="526"/>
      <c r="BI993" s="526"/>
      <c r="BJ993" s="526"/>
      <c r="BK993" s="526"/>
      <c r="BL993" s="526"/>
      <c r="BM993" s="526"/>
      <c r="BN993" s="526"/>
      <c r="BO993" s="526"/>
      <c r="BP993" s="526"/>
      <c r="BQ993" s="526"/>
      <c r="BR993" s="526"/>
      <c r="BS993" s="526"/>
      <c r="BT993" s="526"/>
      <c r="BU993" s="526"/>
    </row>
    <row r="994">
      <c r="A994" s="522"/>
      <c r="B994" s="523"/>
      <c r="C994" s="523"/>
      <c r="D994" s="524"/>
      <c r="E994" s="524"/>
      <c r="F994" s="524"/>
      <c r="G994" s="524"/>
      <c r="H994" s="525"/>
      <c r="I994" s="544"/>
      <c r="J994" s="523"/>
      <c r="K994" s="523"/>
      <c r="L994" s="523"/>
      <c r="M994" s="524"/>
      <c r="N994" s="524"/>
      <c r="O994" s="524"/>
      <c r="P994" s="524"/>
      <c r="Q994" s="524"/>
      <c r="R994" s="524"/>
      <c r="S994" s="524"/>
      <c r="T994" s="524"/>
      <c r="U994" s="523"/>
      <c r="V994" s="524"/>
      <c r="W994" s="523"/>
      <c r="X994" s="526"/>
      <c r="Y994" s="526"/>
      <c r="Z994" s="526"/>
      <c r="AA994" s="526"/>
      <c r="AB994" s="526"/>
      <c r="AC994" s="526"/>
      <c r="AD994" s="526"/>
      <c r="AE994" s="526"/>
      <c r="AF994" s="526"/>
      <c r="AG994" s="526"/>
      <c r="AH994" s="526"/>
      <c r="AI994" s="526"/>
      <c r="AJ994" s="526"/>
      <c r="AK994" s="526"/>
      <c r="AL994" s="526"/>
      <c r="AM994" s="526"/>
      <c r="AN994" s="526"/>
      <c r="AO994" s="526"/>
      <c r="AP994" s="526"/>
      <c r="AQ994" s="526"/>
      <c r="AR994" s="526"/>
      <c r="AS994" s="526"/>
      <c r="AT994" s="526"/>
      <c r="AU994" s="526"/>
      <c r="AV994" s="526"/>
      <c r="AW994" s="526"/>
      <c r="AX994" s="526"/>
      <c r="AY994" s="526"/>
      <c r="AZ994" s="526"/>
      <c r="BA994" s="526"/>
      <c r="BB994" s="526"/>
      <c r="BC994" s="526"/>
      <c r="BD994" s="526"/>
      <c r="BE994" s="526"/>
      <c r="BF994" s="526"/>
      <c r="BG994" s="526"/>
      <c r="BH994" s="526"/>
      <c r="BI994" s="526"/>
      <c r="BJ994" s="526"/>
      <c r="BK994" s="526"/>
      <c r="BL994" s="526"/>
      <c r="BM994" s="526"/>
      <c r="BN994" s="526"/>
      <c r="BO994" s="526"/>
      <c r="BP994" s="526"/>
      <c r="BQ994" s="526"/>
      <c r="BR994" s="526"/>
      <c r="BS994" s="526"/>
      <c r="BT994" s="526"/>
      <c r="BU994" s="526"/>
    </row>
    <row r="995">
      <c r="A995" s="522"/>
      <c r="B995" s="523"/>
      <c r="C995" s="523"/>
      <c r="D995" s="524"/>
      <c r="E995" s="524"/>
      <c r="F995" s="524"/>
      <c r="G995" s="524"/>
      <c r="H995" s="525"/>
      <c r="I995" s="544"/>
      <c r="J995" s="523"/>
      <c r="K995" s="523"/>
      <c r="L995" s="523"/>
      <c r="M995" s="524"/>
      <c r="N995" s="524"/>
      <c r="O995" s="524"/>
      <c r="P995" s="524"/>
      <c r="Q995" s="524"/>
      <c r="R995" s="524"/>
      <c r="S995" s="524"/>
      <c r="T995" s="524"/>
      <c r="U995" s="523"/>
      <c r="V995" s="524"/>
      <c r="W995" s="523"/>
      <c r="X995" s="526"/>
      <c r="Y995" s="526"/>
      <c r="Z995" s="526"/>
      <c r="AA995" s="526"/>
      <c r="AB995" s="526"/>
      <c r="AC995" s="526"/>
      <c r="AD995" s="526"/>
      <c r="AE995" s="526"/>
      <c r="AF995" s="526"/>
      <c r="AG995" s="526"/>
      <c r="AH995" s="526"/>
      <c r="AI995" s="526"/>
      <c r="AJ995" s="526"/>
      <c r="AK995" s="526"/>
      <c r="AL995" s="526"/>
      <c r="AM995" s="526"/>
      <c r="AN995" s="526"/>
      <c r="AO995" s="526"/>
      <c r="AP995" s="526"/>
      <c r="AQ995" s="526"/>
      <c r="AR995" s="526"/>
      <c r="AS995" s="526"/>
      <c r="AT995" s="526"/>
      <c r="AU995" s="526"/>
      <c r="AV995" s="526"/>
      <c r="AW995" s="526"/>
      <c r="AX995" s="526"/>
      <c r="AY995" s="526"/>
      <c r="AZ995" s="526"/>
      <c r="BA995" s="526"/>
      <c r="BB995" s="526"/>
      <c r="BC995" s="526"/>
      <c r="BD995" s="526"/>
      <c r="BE995" s="526"/>
      <c r="BF995" s="526"/>
      <c r="BG995" s="526"/>
      <c r="BH995" s="526"/>
      <c r="BI995" s="526"/>
      <c r="BJ995" s="526"/>
      <c r="BK995" s="526"/>
      <c r="BL995" s="526"/>
      <c r="BM995" s="526"/>
      <c r="BN995" s="526"/>
      <c r="BO995" s="526"/>
      <c r="BP995" s="526"/>
      <c r="BQ995" s="526"/>
      <c r="BR995" s="526"/>
      <c r="BS995" s="526"/>
      <c r="BT995" s="526"/>
      <c r="BU995" s="526"/>
    </row>
    <row r="996">
      <c r="A996" s="522"/>
      <c r="B996" s="523"/>
      <c r="C996" s="523"/>
      <c r="D996" s="524"/>
      <c r="E996" s="524"/>
      <c r="F996" s="524"/>
      <c r="G996" s="524"/>
      <c r="H996" s="525"/>
      <c r="I996" s="544"/>
      <c r="J996" s="523"/>
      <c r="K996" s="523"/>
      <c r="L996" s="523"/>
      <c r="M996" s="524"/>
      <c r="N996" s="524"/>
      <c r="O996" s="524"/>
      <c r="P996" s="524"/>
      <c r="Q996" s="524"/>
      <c r="R996" s="524"/>
      <c r="S996" s="524"/>
      <c r="T996" s="524"/>
      <c r="U996" s="523"/>
      <c r="V996" s="524"/>
      <c r="W996" s="523"/>
      <c r="X996" s="526"/>
      <c r="Y996" s="526"/>
      <c r="Z996" s="526"/>
      <c r="AA996" s="526"/>
      <c r="AB996" s="526"/>
      <c r="AC996" s="526"/>
      <c r="AD996" s="526"/>
      <c r="AE996" s="526"/>
      <c r="AF996" s="526"/>
      <c r="AG996" s="526"/>
      <c r="AH996" s="526"/>
      <c r="AI996" s="526"/>
      <c r="AJ996" s="526"/>
      <c r="AK996" s="526"/>
      <c r="AL996" s="526"/>
      <c r="AM996" s="526"/>
      <c r="AN996" s="526"/>
      <c r="AO996" s="526"/>
      <c r="AP996" s="526"/>
      <c r="AQ996" s="526"/>
      <c r="AR996" s="526"/>
      <c r="AS996" s="526"/>
      <c r="AT996" s="526"/>
      <c r="AU996" s="526"/>
      <c r="AV996" s="526"/>
      <c r="AW996" s="526"/>
      <c r="AX996" s="526"/>
      <c r="AY996" s="526"/>
      <c r="AZ996" s="526"/>
      <c r="BA996" s="526"/>
      <c r="BB996" s="526"/>
      <c r="BC996" s="526"/>
      <c r="BD996" s="526"/>
      <c r="BE996" s="526"/>
      <c r="BF996" s="526"/>
      <c r="BG996" s="526"/>
      <c r="BH996" s="526"/>
      <c r="BI996" s="526"/>
      <c r="BJ996" s="526"/>
      <c r="BK996" s="526"/>
      <c r="BL996" s="526"/>
      <c r="BM996" s="526"/>
      <c r="BN996" s="526"/>
      <c r="BO996" s="526"/>
      <c r="BP996" s="526"/>
      <c r="BQ996" s="526"/>
      <c r="BR996" s="526"/>
      <c r="BS996" s="526"/>
      <c r="BT996" s="526"/>
      <c r="BU996" s="526"/>
    </row>
    <row r="997">
      <c r="A997" s="522"/>
      <c r="B997" s="523"/>
      <c r="C997" s="523"/>
      <c r="D997" s="524"/>
      <c r="E997" s="524"/>
      <c r="F997" s="524"/>
      <c r="G997" s="524"/>
      <c r="H997" s="525"/>
      <c r="I997" s="544"/>
      <c r="J997" s="523"/>
      <c r="K997" s="523"/>
      <c r="L997" s="523"/>
      <c r="M997" s="524"/>
      <c r="N997" s="524"/>
      <c r="O997" s="524"/>
      <c r="P997" s="524"/>
      <c r="Q997" s="524"/>
      <c r="R997" s="524"/>
      <c r="S997" s="524"/>
      <c r="T997" s="524"/>
      <c r="U997" s="523"/>
      <c r="V997" s="524"/>
      <c r="W997" s="523"/>
      <c r="X997" s="526"/>
      <c r="Y997" s="526"/>
      <c r="Z997" s="526"/>
      <c r="AA997" s="526"/>
      <c r="AB997" s="526"/>
      <c r="AC997" s="526"/>
      <c r="AD997" s="526"/>
      <c r="AE997" s="526"/>
      <c r="AF997" s="526"/>
      <c r="AG997" s="526"/>
      <c r="AH997" s="526"/>
      <c r="AI997" s="526"/>
      <c r="AJ997" s="526"/>
      <c r="AK997" s="526"/>
      <c r="AL997" s="526"/>
      <c r="AM997" s="526"/>
      <c r="AN997" s="526"/>
      <c r="AO997" s="526"/>
      <c r="AP997" s="526"/>
      <c r="AQ997" s="526"/>
      <c r="AR997" s="526"/>
      <c r="AS997" s="526"/>
      <c r="AT997" s="526"/>
      <c r="AU997" s="526"/>
      <c r="AV997" s="526"/>
      <c r="AW997" s="526"/>
      <c r="AX997" s="526"/>
      <c r="AY997" s="526"/>
      <c r="AZ997" s="526"/>
      <c r="BA997" s="526"/>
      <c r="BB997" s="526"/>
      <c r="BC997" s="526"/>
      <c r="BD997" s="526"/>
      <c r="BE997" s="526"/>
      <c r="BF997" s="526"/>
      <c r="BG997" s="526"/>
      <c r="BH997" s="526"/>
      <c r="BI997" s="526"/>
      <c r="BJ997" s="526"/>
      <c r="BK997" s="526"/>
      <c r="BL997" s="526"/>
      <c r="BM997" s="526"/>
      <c r="BN997" s="526"/>
      <c r="BO997" s="526"/>
      <c r="BP997" s="526"/>
      <c r="BQ997" s="526"/>
      <c r="BR997" s="526"/>
      <c r="BS997" s="526"/>
      <c r="BT997" s="526"/>
      <c r="BU997" s="526"/>
    </row>
    <row r="998">
      <c r="A998" s="522"/>
      <c r="B998" s="523"/>
      <c r="C998" s="523"/>
      <c r="D998" s="524"/>
      <c r="E998" s="524"/>
      <c r="F998" s="524"/>
      <c r="G998" s="524"/>
      <c r="H998" s="525"/>
      <c r="I998" s="544"/>
      <c r="J998" s="523"/>
      <c r="K998" s="523"/>
      <c r="L998" s="523"/>
      <c r="M998" s="524"/>
      <c r="N998" s="524"/>
      <c r="O998" s="524"/>
      <c r="P998" s="524"/>
      <c r="Q998" s="524"/>
      <c r="R998" s="524"/>
      <c r="S998" s="524"/>
      <c r="T998" s="524"/>
      <c r="U998" s="523"/>
      <c r="V998" s="524"/>
      <c r="W998" s="523"/>
      <c r="X998" s="526"/>
      <c r="Y998" s="526"/>
      <c r="Z998" s="526"/>
      <c r="AA998" s="526"/>
      <c r="AB998" s="526"/>
      <c r="AC998" s="526"/>
      <c r="AD998" s="526"/>
      <c r="AE998" s="526"/>
      <c r="AF998" s="526"/>
      <c r="AG998" s="526"/>
      <c r="AH998" s="526"/>
      <c r="AI998" s="526"/>
      <c r="AJ998" s="526"/>
      <c r="AK998" s="526"/>
      <c r="AL998" s="526"/>
      <c r="AM998" s="526"/>
      <c r="AN998" s="526"/>
      <c r="AO998" s="526"/>
      <c r="AP998" s="526"/>
      <c r="AQ998" s="526"/>
      <c r="AR998" s="526"/>
      <c r="AS998" s="526"/>
      <c r="AT998" s="526"/>
      <c r="AU998" s="526"/>
      <c r="AV998" s="526"/>
      <c r="AW998" s="526"/>
      <c r="AX998" s="526"/>
      <c r="AY998" s="526"/>
      <c r="AZ998" s="526"/>
      <c r="BA998" s="526"/>
      <c r="BB998" s="526"/>
      <c r="BC998" s="526"/>
      <c r="BD998" s="526"/>
      <c r="BE998" s="526"/>
      <c r="BF998" s="526"/>
      <c r="BG998" s="526"/>
      <c r="BH998" s="526"/>
      <c r="BI998" s="526"/>
      <c r="BJ998" s="526"/>
      <c r="BK998" s="526"/>
      <c r="BL998" s="526"/>
      <c r="BM998" s="526"/>
      <c r="BN998" s="526"/>
      <c r="BO998" s="526"/>
      <c r="BP998" s="526"/>
      <c r="BQ998" s="526"/>
      <c r="BR998" s="526"/>
      <c r="BS998" s="526"/>
      <c r="BT998" s="526"/>
      <c r="BU998" s="526"/>
    </row>
    <row r="999">
      <c r="A999" s="522"/>
      <c r="B999" s="523"/>
      <c r="C999" s="523"/>
      <c r="D999" s="524"/>
      <c r="E999" s="524"/>
      <c r="F999" s="524"/>
      <c r="G999" s="524"/>
      <c r="H999" s="525"/>
      <c r="I999" s="544"/>
      <c r="J999" s="523"/>
      <c r="K999" s="523"/>
      <c r="L999" s="523"/>
      <c r="M999" s="524"/>
      <c r="N999" s="524"/>
      <c r="O999" s="524"/>
      <c r="P999" s="524"/>
      <c r="Q999" s="524"/>
      <c r="R999" s="524"/>
      <c r="S999" s="524"/>
      <c r="T999" s="524"/>
      <c r="U999" s="523"/>
      <c r="V999" s="524"/>
      <c r="W999" s="523"/>
      <c r="X999" s="526"/>
      <c r="Y999" s="526"/>
      <c r="Z999" s="526"/>
      <c r="AA999" s="526"/>
      <c r="AB999" s="526"/>
      <c r="AC999" s="526"/>
      <c r="AD999" s="526"/>
      <c r="AE999" s="526"/>
      <c r="AF999" s="526"/>
      <c r="AG999" s="526"/>
      <c r="AH999" s="526"/>
      <c r="AI999" s="526"/>
      <c r="AJ999" s="526"/>
      <c r="AK999" s="526"/>
      <c r="AL999" s="526"/>
      <c r="AM999" s="526"/>
      <c r="AN999" s="526"/>
      <c r="AO999" s="526"/>
      <c r="AP999" s="526"/>
      <c r="AQ999" s="526"/>
      <c r="AR999" s="526"/>
      <c r="AS999" s="526"/>
      <c r="AT999" s="526"/>
      <c r="AU999" s="526"/>
      <c r="AV999" s="526"/>
      <c r="AW999" s="526"/>
      <c r="AX999" s="526"/>
      <c r="AY999" s="526"/>
      <c r="AZ999" s="526"/>
      <c r="BA999" s="526"/>
      <c r="BB999" s="526"/>
      <c r="BC999" s="526"/>
      <c r="BD999" s="526"/>
      <c r="BE999" s="526"/>
      <c r="BF999" s="526"/>
      <c r="BG999" s="526"/>
      <c r="BH999" s="526"/>
      <c r="BI999" s="526"/>
      <c r="BJ999" s="526"/>
      <c r="BK999" s="526"/>
      <c r="BL999" s="526"/>
      <c r="BM999" s="526"/>
      <c r="BN999" s="526"/>
      <c r="BO999" s="526"/>
      <c r="BP999" s="526"/>
      <c r="BQ999" s="526"/>
      <c r="BR999" s="526"/>
      <c r="BS999" s="526"/>
      <c r="BT999" s="526"/>
      <c r="BU999" s="526"/>
    </row>
    <row r="1000">
      <c r="A1000" s="522"/>
      <c r="B1000" s="523"/>
      <c r="C1000" s="523"/>
      <c r="D1000" s="524"/>
      <c r="E1000" s="524"/>
      <c r="F1000" s="524"/>
      <c r="G1000" s="524"/>
      <c r="H1000" s="525"/>
      <c r="I1000" s="544"/>
      <c r="J1000" s="523"/>
      <c r="K1000" s="523"/>
      <c r="L1000" s="523"/>
      <c r="M1000" s="524"/>
      <c r="N1000" s="524"/>
      <c r="O1000" s="524"/>
      <c r="P1000" s="524"/>
      <c r="Q1000" s="524"/>
      <c r="R1000" s="524"/>
      <c r="S1000" s="524"/>
      <c r="T1000" s="524"/>
      <c r="U1000" s="523"/>
      <c r="V1000" s="524"/>
      <c r="W1000" s="523"/>
      <c r="X1000" s="526"/>
      <c r="Y1000" s="526"/>
      <c r="Z1000" s="526"/>
      <c r="AA1000" s="526"/>
      <c r="AB1000" s="526"/>
      <c r="AC1000" s="526"/>
      <c r="AD1000" s="526"/>
      <c r="AE1000" s="526"/>
      <c r="AF1000" s="526"/>
      <c r="AG1000" s="526"/>
      <c r="AH1000" s="526"/>
      <c r="AI1000" s="526"/>
      <c r="AJ1000" s="526"/>
      <c r="AK1000" s="526"/>
      <c r="AL1000" s="526"/>
      <c r="AM1000" s="526"/>
      <c r="AN1000" s="526"/>
      <c r="AO1000" s="526"/>
      <c r="AP1000" s="526"/>
      <c r="AQ1000" s="526"/>
      <c r="AR1000" s="526"/>
      <c r="AS1000" s="526"/>
      <c r="AT1000" s="526"/>
      <c r="AU1000" s="526"/>
      <c r="AV1000" s="526"/>
      <c r="AW1000" s="526"/>
      <c r="AX1000" s="526"/>
      <c r="AY1000" s="526"/>
      <c r="AZ1000" s="526"/>
      <c r="BA1000" s="526"/>
      <c r="BB1000" s="526"/>
      <c r="BC1000" s="526"/>
      <c r="BD1000" s="526"/>
      <c r="BE1000" s="526"/>
      <c r="BF1000" s="526"/>
      <c r="BG1000" s="526"/>
      <c r="BH1000" s="526"/>
      <c r="BI1000" s="526"/>
      <c r="BJ1000" s="526"/>
      <c r="BK1000" s="526"/>
      <c r="BL1000" s="526"/>
      <c r="BM1000" s="526"/>
      <c r="BN1000" s="526"/>
      <c r="BO1000" s="526"/>
      <c r="BP1000" s="526"/>
      <c r="BQ1000" s="526"/>
      <c r="BR1000" s="526"/>
      <c r="BS1000" s="526"/>
      <c r="BT1000" s="526"/>
      <c r="BU1000" s="526"/>
    </row>
    <row r="1001">
      <c r="A1001" s="522"/>
      <c r="B1001" s="523"/>
      <c r="C1001" s="523"/>
      <c r="D1001" s="524"/>
      <c r="E1001" s="524"/>
      <c r="F1001" s="524"/>
      <c r="G1001" s="524"/>
      <c r="H1001" s="525"/>
      <c r="I1001" s="544"/>
      <c r="J1001" s="523"/>
      <c r="K1001" s="523"/>
      <c r="L1001" s="523"/>
      <c r="M1001" s="524"/>
      <c r="N1001" s="524"/>
      <c r="O1001" s="524"/>
      <c r="P1001" s="524"/>
      <c r="Q1001" s="524"/>
      <c r="R1001" s="524"/>
      <c r="S1001" s="524"/>
      <c r="T1001" s="524"/>
      <c r="U1001" s="523"/>
      <c r="V1001" s="524"/>
      <c r="W1001" s="523"/>
      <c r="X1001" s="526"/>
      <c r="Y1001" s="526"/>
      <c r="Z1001" s="526"/>
      <c r="AA1001" s="526"/>
      <c r="AB1001" s="526"/>
      <c r="AC1001" s="526"/>
      <c r="AD1001" s="526"/>
      <c r="AE1001" s="526"/>
      <c r="AF1001" s="526"/>
      <c r="AG1001" s="526"/>
      <c r="AH1001" s="526"/>
      <c r="AI1001" s="526"/>
      <c r="AJ1001" s="526"/>
      <c r="AK1001" s="526"/>
      <c r="AL1001" s="526"/>
      <c r="AM1001" s="526"/>
      <c r="AN1001" s="526"/>
      <c r="AO1001" s="526"/>
      <c r="AP1001" s="526"/>
      <c r="AQ1001" s="526"/>
      <c r="AR1001" s="526"/>
      <c r="AS1001" s="526"/>
      <c r="AT1001" s="526"/>
      <c r="AU1001" s="526"/>
      <c r="AV1001" s="526"/>
      <c r="AW1001" s="526"/>
      <c r="AX1001" s="526"/>
      <c r="AY1001" s="526"/>
      <c r="AZ1001" s="526"/>
      <c r="BA1001" s="526"/>
      <c r="BB1001" s="526"/>
      <c r="BC1001" s="526"/>
      <c r="BD1001" s="526"/>
      <c r="BE1001" s="526"/>
      <c r="BF1001" s="526"/>
      <c r="BG1001" s="526"/>
      <c r="BH1001" s="526"/>
      <c r="BI1001" s="526"/>
      <c r="BJ1001" s="526"/>
      <c r="BK1001" s="526"/>
      <c r="BL1001" s="526"/>
      <c r="BM1001" s="526"/>
      <c r="BN1001" s="526"/>
      <c r="BO1001" s="526"/>
      <c r="BP1001" s="526"/>
      <c r="BQ1001" s="526"/>
      <c r="BR1001" s="526"/>
      <c r="BS1001" s="526"/>
      <c r="BT1001" s="526"/>
      <c r="BU1001" s="526"/>
    </row>
    <row r="1002">
      <c r="A1002" s="522"/>
      <c r="B1002" s="523"/>
      <c r="C1002" s="523"/>
      <c r="D1002" s="524"/>
      <c r="E1002" s="524"/>
      <c r="F1002" s="524"/>
      <c r="G1002" s="524"/>
      <c r="H1002" s="525"/>
      <c r="I1002" s="544"/>
      <c r="J1002" s="523"/>
      <c r="K1002" s="523"/>
      <c r="L1002" s="523"/>
      <c r="M1002" s="524"/>
      <c r="N1002" s="524"/>
      <c r="O1002" s="524"/>
      <c r="P1002" s="524"/>
      <c r="Q1002" s="524"/>
      <c r="R1002" s="524"/>
      <c r="S1002" s="524"/>
      <c r="T1002" s="524"/>
      <c r="U1002" s="523"/>
      <c r="V1002" s="524"/>
      <c r="W1002" s="523"/>
      <c r="X1002" s="526"/>
      <c r="Y1002" s="526"/>
      <c r="Z1002" s="526"/>
      <c r="AA1002" s="526"/>
      <c r="AB1002" s="526"/>
      <c r="AC1002" s="526"/>
      <c r="AD1002" s="526"/>
      <c r="AE1002" s="526"/>
      <c r="AF1002" s="526"/>
      <c r="AG1002" s="526"/>
      <c r="AH1002" s="526"/>
      <c r="AI1002" s="526"/>
      <c r="AJ1002" s="526"/>
      <c r="AK1002" s="526"/>
      <c r="AL1002" s="526"/>
      <c r="AM1002" s="526"/>
      <c r="AN1002" s="526"/>
      <c r="AO1002" s="526"/>
      <c r="AP1002" s="526"/>
      <c r="AQ1002" s="526"/>
      <c r="AR1002" s="526"/>
      <c r="AS1002" s="526"/>
      <c r="AT1002" s="526"/>
      <c r="AU1002" s="526"/>
      <c r="AV1002" s="526"/>
      <c r="AW1002" s="526"/>
      <c r="AX1002" s="526"/>
      <c r="AY1002" s="526"/>
      <c r="AZ1002" s="526"/>
      <c r="BA1002" s="526"/>
      <c r="BB1002" s="526"/>
      <c r="BC1002" s="526"/>
      <c r="BD1002" s="526"/>
      <c r="BE1002" s="526"/>
      <c r="BF1002" s="526"/>
      <c r="BG1002" s="526"/>
      <c r="BH1002" s="526"/>
      <c r="BI1002" s="526"/>
      <c r="BJ1002" s="526"/>
      <c r="BK1002" s="526"/>
      <c r="BL1002" s="526"/>
      <c r="BM1002" s="526"/>
      <c r="BN1002" s="526"/>
      <c r="BO1002" s="526"/>
      <c r="BP1002" s="526"/>
      <c r="BQ1002" s="526"/>
      <c r="BR1002" s="526"/>
      <c r="BS1002" s="526"/>
      <c r="BT1002" s="526"/>
      <c r="BU1002" s="526"/>
    </row>
    <row r="1003">
      <c r="A1003" s="522"/>
      <c r="B1003" s="523"/>
      <c r="C1003" s="523"/>
      <c r="D1003" s="524"/>
      <c r="E1003" s="524"/>
      <c r="F1003" s="524"/>
      <c r="G1003" s="524"/>
      <c r="H1003" s="525"/>
      <c r="I1003" s="544"/>
      <c r="J1003" s="523"/>
      <c r="K1003" s="523"/>
      <c r="L1003" s="523"/>
      <c r="M1003" s="524"/>
      <c r="N1003" s="524"/>
      <c r="O1003" s="524"/>
      <c r="P1003" s="524"/>
      <c r="Q1003" s="524"/>
      <c r="R1003" s="524"/>
      <c r="S1003" s="524"/>
      <c r="T1003" s="524"/>
      <c r="U1003" s="523"/>
      <c r="V1003" s="524"/>
      <c r="W1003" s="523"/>
      <c r="X1003" s="526"/>
      <c r="Y1003" s="526"/>
      <c r="Z1003" s="526"/>
      <c r="AA1003" s="526"/>
      <c r="AB1003" s="526"/>
      <c r="AC1003" s="526"/>
      <c r="AD1003" s="526"/>
      <c r="AE1003" s="526"/>
      <c r="AF1003" s="526"/>
      <c r="AG1003" s="526"/>
      <c r="AH1003" s="526"/>
      <c r="AI1003" s="526"/>
      <c r="AJ1003" s="526"/>
      <c r="AK1003" s="526"/>
      <c r="AL1003" s="526"/>
      <c r="AM1003" s="526"/>
      <c r="AN1003" s="526"/>
      <c r="AO1003" s="526"/>
      <c r="AP1003" s="526"/>
      <c r="AQ1003" s="526"/>
      <c r="AR1003" s="526"/>
      <c r="AS1003" s="526"/>
      <c r="AT1003" s="526"/>
      <c r="AU1003" s="526"/>
      <c r="AV1003" s="526"/>
      <c r="AW1003" s="526"/>
      <c r="AX1003" s="526"/>
      <c r="AY1003" s="526"/>
      <c r="AZ1003" s="526"/>
      <c r="BA1003" s="526"/>
      <c r="BB1003" s="526"/>
      <c r="BC1003" s="526"/>
      <c r="BD1003" s="526"/>
      <c r="BE1003" s="526"/>
      <c r="BF1003" s="526"/>
      <c r="BG1003" s="526"/>
      <c r="BH1003" s="526"/>
      <c r="BI1003" s="526"/>
      <c r="BJ1003" s="526"/>
      <c r="BK1003" s="526"/>
      <c r="BL1003" s="526"/>
      <c r="BM1003" s="526"/>
      <c r="BN1003" s="526"/>
      <c r="BO1003" s="526"/>
      <c r="BP1003" s="526"/>
      <c r="BQ1003" s="526"/>
      <c r="BR1003" s="526"/>
      <c r="BS1003" s="526"/>
      <c r="BT1003" s="526"/>
      <c r="BU1003" s="526"/>
    </row>
    <row r="1004">
      <c r="A1004" s="522"/>
      <c r="B1004" s="523"/>
      <c r="C1004" s="523"/>
      <c r="D1004" s="524"/>
      <c r="E1004" s="524"/>
      <c r="F1004" s="524"/>
      <c r="G1004" s="524"/>
      <c r="H1004" s="525"/>
      <c r="I1004" s="544"/>
      <c r="J1004" s="523"/>
      <c r="K1004" s="523"/>
      <c r="L1004" s="523"/>
      <c r="M1004" s="524"/>
      <c r="N1004" s="524"/>
      <c r="O1004" s="524"/>
      <c r="P1004" s="524"/>
      <c r="Q1004" s="524"/>
      <c r="R1004" s="524"/>
      <c r="S1004" s="524"/>
      <c r="T1004" s="524"/>
      <c r="U1004" s="523"/>
      <c r="V1004" s="524"/>
      <c r="W1004" s="523"/>
      <c r="X1004" s="526"/>
      <c r="Y1004" s="526"/>
      <c r="Z1004" s="526"/>
      <c r="AA1004" s="526"/>
      <c r="AB1004" s="526"/>
      <c r="AC1004" s="526"/>
      <c r="AD1004" s="526"/>
      <c r="AE1004" s="526"/>
      <c r="AF1004" s="526"/>
      <c r="AG1004" s="526"/>
      <c r="AH1004" s="526"/>
      <c r="AI1004" s="526"/>
      <c r="AJ1004" s="526"/>
      <c r="AK1004" s="526"/>
      <c r="AL1004" s="526"/>
      <c r="AM1004" s="526"/>
      <c r="AN1004" s="526"/>
      <c r="AO1004" s="526"/>
      <c r="AP1004" s="526"/>
      <c r="AQ1004" s="526"/>
      <c r="AR1004" s="526"/>
      <c r="AS1004" s="526"/>
      <c r="AT1004" s="526"/>
      <c r="AU1004" s="526"/>
      <c r="AV1004" s="526"/>
      <c r="AW1004" s="526"/>
      <c r="AX1004" s="526"/>
      <c r="AY1004" s="526"/>
      <c r="AZ1004" s="526"/>
      <c r="BA1004" s="526"/>
      <c r="BB1004" s="526"/>
      <c r="BC1004" s="526"/>
      <c r="BD1004" s="526"/>
      <c r="BE1004" s="526"/>
      <c r="BF1004" s="526"/>
      <c r="BG1004" s="526"/>
      <c r="BH1004" s="526"/>
      <c r="BI1004" s="526"/>
      <c r="BJ1004" s="526"/>
      <c r="BK1004" s="526"/>
      <c r="BL1004" s="526"/>
      <c r="BM1004" s="526"/>
      <c r="BN1004" s="526"/>
      <c r="BO1004" s="526"/>
      <c r="BP1004" s="526"/>
      <c r="BQ1004" s="526"/>
      <c r="BR1004" s="526"/>
      <c r="BS1004" s="526"/>
      <c r="BT1004" s="526"/>
      <c r="BU1004" s="526"/>
    </row>
    <row r="1005">
      <c r="A1005" s="522"/>
      <c r="B1005" s="523"/>
      <c r="C1005" s="523"/>
      <c r="D1005" s="524"/>
      <c r="E1005" s="524"/>
      <c r="F1005" s="524"/>
      <c r="G1005" s="524"/>
      <c r="H1005" s="525"/>
      <c r="I1005" s="544"/>
      <c r="J1005" s="523"/>
      <c r="K1005" s="523"/>
      <c r="L1005" s="523"/>
      <c r="M1005" s="524"/>
      <c r="N1005" s="524"/>
      <c r="O1005" s="524"/>
      <c r="P1005" s="524"/>
      <c r="Q1005" s="524"/>
      <c r="R1005" s="524"/>
      <c r="S1005" s="524"/>
      <c r="T1005" s="524"/>
      <c r="U1005" s="523"/>
      <c r="V1005" s="524"/>
      <c r="W1005" s="523"/>
      <c r="X1005" s="526"/>
      <c r="Y1005" s="526"/>
      <c r="Z1005" s="526"/>
      <c r="AA1005" s="526"/>
      <c r="AB1005" s="526"/>
      <c r="AC1005" s="526"/>
      <c r="AD1005" s="526"/>
      <c r="AE1005" s="526"/>
      <c r="AF1005" s="526"/>
      <c r="AG1005" s="526"/>
      <c r="AH1005" s="526"/>
      <c r="AI1005" s="526"/>
      <c r="AJ1005" s="526"/>
      <c r="AK1005" s="526"/>
      <c r="AL1005" s="526"/>
      <c r="AM1005" s="526"/>
      <c r="AN1005" s="526"/>
      <c r="AO1005" s="526"/>
      <c r="AP1005" s="526"/>
      <c r="AQ1005" s="526"/>
      <c r="AR1005" s="526"/>
      <c r="AS1005" s="526"/>
      <c r="AT1005" s="526"/>
      <c r="AU1005" s="526"/>
      <c r="AV1005" s="526"/>
      <c r="AW1005" s="526"/>
      <c r="AX1005" s="526"/>
      <c r="AY1005" s="526"/>
      <c r="AZ1005" s="526"/>
      <c r="BA1005" s="526"/>
      <c r="BB1005" s="526"/>
      <c r="BC1005" s="526"/>
      <c r="BD1005" s="526"/>
      <c r="BE1005" s="526"/>
      <c r="BF1005" s="526"/>
      <c r="BG1005" s="526"/>
      <c r="BH1005" s="526"/>
      <c r="BI1005" s="526"/>
      <c r="BJ1005" s="526"/>
      <c r="BK1005" s="526"/>
      <c r="BL1005" s="526"/>
      <c r="BM1005" s="526"/>
      <c r="BN1005" s="526"/>
      <c r="BO1005" s="526"/>
      <c r="BP1005" s="526"/>
      <c r="BQ1005" s="526"/>
      <c r="BR1005" s="526"/>
      <c r="BS1005" s="526"/>
      <c r="BT1005" s="526"/>
      <c r="BU1005" s="526"/>
    </row>
    <row r="1006">
      <c r="A1006" s="522"/>
      <c r="B1006" s="523"/>
      <c r="C1006" s="523"/>
      <c r="D1006" s="524"/>
      <c r="E1006" s="524"/>
      <c r="F1006" s="524"/>
      <c r="G1006" s="524"/>
      <c r="H1006" s="525"/>
      <c r="I1006" s="544"/>
      <c r="J1006" s="523"/>
      <c r="K1006" s="523"/>
      <c r="L1006" s="523"/>
      <c r="M1006" s="524"/>
      <c r="N1006" s="524"/>
      <c r="O1006" s="524"/>
      <c r="P1006" s="524"/>
      <c r="Q1006" s="524"/>
      <c r="R1006" s="524"/>
      <c r="S1006" s="524"/>
      <c r="T1006" s="524"/>
      <c r="U1006" s="523"/>
      <c r="V1006" s="524"/>
      <c r="W1006" s="523"/>
      <c r="X1006" s="526"/>
      <c r="Y1006" s="526"/>
      <c r="Z1006" s="526"/>
      <c r="AA1006" s="526"/>
      <c r="AB1006" s="526"/>
      <c r="AC1006" s="526"/>
      <c r="AD1006" s="526"/>
      <c r="AE1006" s="526"/>
      <c r="AF1006" s="526"/>
      <c r="AG1006" s="526"/>
      <c r="AH1006" s="526"/>
      <c r="AI1006" s="526"/>
      <c r="AJ1006" s="526"/>
      <c r="AK1006" s="526"/>
      <c r="AL1006" s="526"/>
      <c r="AM1006" s="526"/>
      <c r="AN1006" s="526"/>
      <c r="AO1006" s="526"/>
      <c r="AP1006" s="526"/>
      <c r="AQ1006" s="526"/>
      <c r="AR1006" s="526"/>
      <c r="AS1006" s="526"/>
      <c r="AT1006" s="526"/>
      <c r="AU1006" s="526"/>
      <c r="AV1006" s="526"/>
      <c r="AW1006" s="526"/>
      <c r="AX1006" s="526"/>
      <c r="AY1006" s="526"/>
      <c r="AZ1006" s="526"/>
      <c r="BA1006" s="526"/>
      <c r="BB1006" s="526"/>
      <c r="BC1006" s="526"/>
      <c r="BD1006" s="526"/>
      <c r="BE1006" s="526"/>
      <c r="BF1006" s="526"/>
      <c r="BG1006" s="526"/>
      <c r="BH1006" s="526"/>
      <c r="BI1006" s="526"/>
      <c r="BJ1006" s="526"/>
      <c r="BK1006" s="526"/>
      <c r="BL1006" s="526"/>
      <c r="BM1006" s="526"/>
      <c r="BN1006" s="526"/>
      <c r="BO1006" s="526"/>
      <c r="BP1006" s="526"/>
      <c r="BQ1006" s="526"/>
      <c r="BR1006" s="526"/>
      <c r="BS1006" s="526"/>
      <c r="BT1006" s="526"/>
      <c r="BU1006" s="526"/>
    </row>
    <row r="1007">
      <c r="A1007" s="522"/>
      <c r="B1007" s="523"/>
      <c r="C1007" s="523"/>
      <c r="D1007" s="524"/>
      <c r="E1007" s="524"/>
      <c r="F1007" s="524"/>
      <c r="G1007" s="524"/>
      <c r="H1007" s="525"/>
      <c r="I1007" s="544"/>
      <c r="J1007" s="523"/>
      <c r="K1007" s="523"/>
      <c r="L1007" s="523"/>
      <c r="M1007" s="524"/>
      <c r="N1007" s="524"/>
      <c r="O1007" s="524"/>
      <c r="P1007" s="524"/>
      <c r="Q1007" s="524"/>
      <c r="R1007" s="524"/>
      <c r="S1007" s="524"/>
      <c r="T1007" s="524"/>
      <c r="U1007" s="523"/>
      <c r="V1007" s="524"/>
      <c r="W1007" s="523"/>
      <c r="X1007" s="526"/>
      <c r="Y1007" s="526"/>
      <c r="Z1007" s="526"/>
      <c r="AA1007" s="526"/>
      <c r="AB1007" s="526"/>
      <c r="AC1007" s="526"/>
      <c r="AD1007" s="526"/>
      <c r="AE1007" s="526"/>
      <c r="AF1007" s="526"/>
      <c r="AG1007" s="526"/>
      <c r="AH1007" s="526"/>
      <c r="AI1007" s="526"/>
      <c r="AJ1007" s="526"/>
      <c r="AK1007" s="526"/>
      <c r="AL1007" s="526"/>
      <c r="AM1007" s="526"/>
      <c r="AN1007" s="526"/>
      <c r="AO1007" s="526"/>
      <c r="AP1007" s="526"/>
      <c r="AQ1007" s="526"/>
      <c r="AR1007" s="526"/>
      <c r="AS1007" s="526"/>
      <c r="AT1007" s="526"/>
      <c r="AU1007" s="526"/>
      <c r="AV1007" s="526"/>
      <c r="AW1007" s="526"/>
      <c r="AX1007" s="526"/>
      <c r="AY1007" s="526"/>
      <c r="AZ1007" s="526"/>
      <c r="BA1007" s="526"/>
      <c r="BB1007" s="526"/>
      <c r="BC1007" s="526"/>
      <c r="BD1007" s="526"/>
      <c r="BE1007" s="526"/>
      <c r="BF1007" s="526"/>
      <c r="BG1007" s="526"/>
      <c r="BH1007" s="526"/>
      <c r="BI1007" s="526"/>
      <c r="BJ1007" s="526"/>
      <c r="BK1007" s="526"/>
      <c r="BL1007" s="526"/>
      <c r="BM1007" s="526"/>
      <c r="BN1007" s="526"/>
      <c r="BO1007" s="526"/>
      <c r="BP1007" s="526"/>
      <c r="BQ1007" s="526"/>
      <c r="BR1007" s="526"/>
      <c r="BS1007" s="526"/>
      <c r="BT1007" s="526"/>
      <c r="BU1007" s="526"/>
    </row>
    <row r="1008">
      <c r="A1008" s="522"/>
      <c r="B1008" s="523"/>
      <c r="C1008" s="523"/>
      <c r="D1008" s="524"/>
      <c r="E1008" s="524"/>
      <c r="F1008" s="524"/>
      <c r="G1008" s="524"/>
      <c r="H1008" s="525"/>
      <c r="I1008" s="544"/>
      <c r="J1008" s="523"/>
      <c r="K1008" s="523"/>
      <c r="L1008" s="523"/>
      <c r="M1008" s="524"/>
      <c r="N1008" s="524"/>
      <c r="O1008" s="524"/>
      <c r="P1008" s="524"/>
      <c r="Q1008" s="524"/>
      <c r="R1008" s="524"/>
      <c r="S1008" s="524"/>
      <c r="T1008" s="524"/>
      <c r="U1008" s="523"/>
      <c r="V1008" s="524"/>
      <c r="W1008" s="523"/>
      <c r="X1008" s="526"/>
      <c r="Y1008" s="526"/>
      <c r="Z1008" s="526"/>
      <c r="AA1008" s="526"/>
      <c r="AB1008" s="526"/>
      <c r="AC1008" s="526"/>
      <c r="AD1008" s="526"/>
      <c r="AE1008" s="526"/>
      <c r="AF1008" s="526"/>
      <c r="AG1008" s="526"/>
      <c r="AH1008" s="526"/>
      <c r="AI1008" s="526"/>
      <c r="AJ1008" s="526"/>
      <c r="AK1008" s="526"/>
      <c r="AL1008" s="526"/>
      <c r="AM1008" s="526"/>
      <c r="AN1008" s="526"/>
      <c r="AO1008" s="526"/>
      <c r="AP1008" s="526"/>
      <c r="AQ1008" s="526"/>
      <c r="AR1008" s="526"/>
      <c r="AS1008" s="526"/>
      <c r="AT1008" s="526"/>
      <c r="AU1008" s="526"/>
      <c r="AV1008" s="526"/>
      <c r="AW1008" s="526"/>
      <c r="AX1008" s="526"/>
      <c r="AY1008" s="526"/>
      <c r="AZ1008" s="526"/>
      <c r="BA1008" s="526"/>
      <c r="BB1008" s="526"/>
      <c r="BC1008" s="526"/>
      <c r="BD1008" s="526"/>
      <c r="BE1008" s="526"/>
      <c r="BF1008" s="526"/>
      <c r="BG1008" s="526"/>
      <c r="BH1008" s="526"/>
      <c r="BI1008" s="526"/>
      <c r="BJ1008" s="526"/>
      <c r="BK1008" s="526"/>
      <c r="BL1008" s="526"/>
      <c r="BM1008" s="526"/>
      <c r="BN1008" s="526"/>
      <c r="BO1008" s="526"/>
      <c r="BP1008" s="526"/>
      <c r="BQ1008" s="526"/>
      <c r="BR1008" s="526"/>
      <c r="BS1008" s="526"/>
      <c r="BT1008" s="526"/>
      <c r="BU1008" s="526"/>
    </row>
    <row r="1009">
      <c r="A1009" s="522"/>
      <c r="B1009" s="523"/>
      <c r="C1009" s="523"/>
      <c r="D1009" s="524"/>
      <c r="E1009" s="524"/>
      <c r="F1009" s="524"/>
      <c r="G1009" s="524"/>
      <c r="H1009" s="525"/>
      <c r="I1009" s="544"/>
      <c r="J1009" s="523"/>
      <c r="K1009" s="523"/>
      <c r="L1009" s="523"/>
      <c r="M1009" s="524"/>
      <c r="N1009" s="524"/>
      <c r="O1009" s="524"/>
      <c r="P1009" s="524"/>
      <c r="Q1009" s="524"/>
      <c r="R1009" s="524"/>
      <c r="S1009" s="524"/>
      <c r="T1009" s="524"/>
      <c r="U1009" s="523"/>
      <c r="V1009" s="524"/>
      <c r="W1009" s="523"/>
      <c r="X1009" s="526"/>
      <c r="Y1009" s="526"/>
      <c r="Z1009" s="526"/>
      <c r="AA1009" s="526"/>
      <c r="AB1009" s="526"/>
      <c r="AC1009" s="526"/>
      <c r="AD1009" s="526"/>
      <c r="AE1009" s="526"/>
      <c r="AF1009" s="526"/>
      <c r="AG1009" s="526"/>
      <c r="AH1009" s="526"/>
      <c r="AI1009" s="526"/>
      <c r="AJ1009" s="526"/>
      <c r="AK1009" s="526"/>
      <c r="AL1009" s="526"/>
      <c r="AM1009" s="526"/>
      <c r="AN1009" s="526"/>
      <c r="AO1009" s="526"/>
      <c r="AP1009" s="526"/>
      <c r="AQ1009" s="526"/>
      <c r="AR1009" s="526"/>
      <c r="AS1009" s="526"/>
      <c r="AT1009" s="526"/>
      <c r="AU1009" s="526"/>
      <c r="AV1009" s="526"/>
      <c r="AW1009" s="526"/>
      <c r="AX1009" s="526"/>
      <c r="AY1009" s="526"/>
      <c r="AZ1009" s="526"/>
      <c r="BA1009" s="526"/>
      <c r="BB1009" s="526"/>
      <c r="BC1009" s="526"/>
      <c r="BD1009" s="526"/>
      <c r="BE1009" s="526"/>
      <c r="BF1009" s="526"/>
      <c r="BG1009" s="526"/>
      <c r="BH1009" s="526"/>
      <c r="BI1009" s="526"/>
      <c r="BJ1009" s="526"/>
      <c r="BK1009" s="526"/>
      <c r="BL1009" s="526"/>
      <c r="BM1009" s="526"/>
      <c r="BN1009" s="526"/>
      <c r="BO1009" s="526"/>
      <c r="BP1009" s="526"/>
      <c r="BQ1009" s="526"/>
      <c r="BR1009" s="526"/>
      <c r="BS1009" s="526"/>
      <c r="BT1009" s="526"/>
      <c r="BU1009" s="526"/>
    </row>
    <row r="1010">
      <c r="A1010" s="522"/>
      <c r="B1010" s="523"/>
      <c r="C1010" s="523"/>
      <c r="D1010" s="524"/>
      <c r="E1010" s="524"/>
      <c r="F1010" s="524"/>
      <c r="G1010" s="524"/>
      <c r="H1010" s="525"/>
      <c r="I1010" s="544"/>
      <c r="J1010" s="523"/>
      <c r="K1010" s="523"/>
      <c r="L1010" s="523"/>
      <c r="M1010" s="524"/>
      <c r="N1010" s="524"/>
      <c r="O1010" s="524"/>
      <c r="P1010" s="524"/>
      <c r="Q1010" s="524"/>
      <c r="R1010" s="524"/>
      <c r="S1010" s="524"/>
      <c r="T1010" s="524"/>
      <c r="U1010" s="523"/>
      <c r="V1010" s="524"/>
      <c r="W1010" s="523"/>
      <c r="X1010" s="526"/>
      <c r="Y1010" s="526"/>
      <c r="Z1010" s="526"/>
      <c r="AA1010" s="526"/>
      <c r="AB1010" s="526"/>
      <c r="AC1010" s="526"/>
      <c r="AD1010" s="526"/>
      <c r="AE1010" s="526"/>
      <c r="AF1010" s="526"/>
      <c r="AG1010" s="526"/>
      <c r="AH1010" s="526"/>
      <c r="AI1010" s="526"/>
      <c r="AJ1010" s="526"/>
      <c r="AK1010" s="526"/>
      <c r="AL1010" s="526"/>
      <c r="AM1010" s="526"/>
      <c r="AN1010" s="526"/>
      <c r="AO1010" s="526"/>
      <c r="AP1010" s="526"/>
      <c r="AQ1010" s="526"/>
      <c r="AR1010" s="526"/>
      <c r="AS1010" s="526"/>
      <c r="AT1010" s="526"/>
      <c r="AU1010" s="526"/>
      <c r="AV1010" s="526"/>
      <c r="AW1010" s="526"/>
      <c r="AX1010" s="526"/>
      <c r="AY1010" s="526"/>
      <c r="AZ1010" s="526"/>
      <c r="BA1010" s="526"/>
      <c r="BB1010" s="526"/>
      <c r="BC1010" s="526"/>
      <c r="BD1010" s="526"/>
      <c r="BE1010" s="526"/>
      <c r="BF1010" s="526"/>
      <c r="BG1010" s="526"/>
      <c r="BH1010" s="526"/>
      <c r="BI1010" s="526"/>
      <c r="BJ1010" s="526"/>
      <c r="BK1010" s="526"/>
      <c r="BL1010" s="526"/>
      <c r="BM1010" s="526"/>
      <c r="BN1010" s="526"/>
      <c r="BO1010" s="526"/>
      <c r="BP1010" s="526"/>
      <c r="BQ1010" s="526"/>
      <c r="BR1010" s="526"/>
      <c r="BS1010" s="526"/>
      <c r="BT1010" s="526"/>
      <c r="BU1010" s="526"/>
    </row>
    <row r="1011">
      <c r="A1011" s="522"/>
      <c r="B1011" s="523"/>
      <c r="C1011" s="523"/>
      <c r="D1011" s="524"/>
      <c r="E1011" s="524"/>
      <c r="F1011" s="524"/>
      <c r="G1011" s="524"/>
      <c r="H1011" s="525"/>
      <c r="I1011" s="544"/>
      <c r="J1011" s="523"/>
      <c r="K1011" s="523"/>
      <c r="L1011" s="523"/>
      <c r="M1011" s="524"/>
      <c r="N1011" s="524"/>
      <c r="O1011" s="524"/>
      <c r="P1011" s="524"/>
      <c r="Q1011" s="524"/>
      <c r="R1011" s="524"/>
      <c r="S1011" s="524"/>
      <c r="T1011" s="524"/>
      <c r="U1011" s="523"/>
      <c r="V1011" s="524"/>
      <c r="W1011" s="523"/>
      <c r="X1011" s="526"/>
      <c r="Y1011" s="526"/>
      <c r="Z1011" s="526"/>
      <c r="AA1011" s="526"/>
      <c r="AB1011" s="526"/>
      <c r="AC1011" s="526"/>
      <c r="AD1011" s="526"/>
      <c r="AE1011" s="526"/>
      <c r="AF1011" s="526"/>
      <c r="AG1011" s="526"/>
      <c r="AH1011" s="526"/>
      <c r="AI1011" s="526"/>
      <c r="AJ1011" s="526"/>
      <c r="AK1011" s="526"/>
      <c r="AL1011" s="526"/>
      <c r="AM1011" s="526"/>
      <c r="AN1011" s="526"/>
      <c r="AO1011" s="526"/>
      <c r="AP1011" s="526"/>
      <c r="AQ1011" s="526"/>
      <c r="AR1011" s="526"/>
      <c r="AS1011" s="526"/>
      <c r="AT1011" s="526"/>
      <c r="AU1011" s="526"/>
      <c r="AV1011" s="526"/>
      <c r="AW1011" s="526"/>
      <c r="AX1011" s="526"/>
      <c r="AY1011" s="526"/>
      <c r="AZ1011" s="526"/>
      <c r="BA1011" s="526"/>
      <c r="BB1011" s="526"/>
      <c r="BC1011" s="526"/>
      <c r="BD1011" s="526"/>
      <c r="BE1011" s="526"/>
      <c r="BF1011" s="526"/>
      <c r="BG1011" s="526"/>
      <c r="BH1011" s="526"/>
      <c r="BI1011" s="526"/>
      <c r="BJ1011" s="526"/>
      <c r="BK1011" s="526"/>
      <c r="BL1011" s="526"/>
      <c r="BM1011" s="526"/>
      <c r="BN1011" s="526"/>
      <c r="BO1011" s="526"/>
      <c r="BP1011" s="526"/>
      <c r="BQ1011" s="526"/>
      <c r="BR1011" s="526"/>
      <c r="BS1011" s="526"/>
      <c r="BT1011" s="526"/>
      <c r="BU1011" s="526"/>
    </row>
    <row r="1012">
      <c r="A1012" s="522"/>
      <c r="B1012" s="523"/>
      <c r="C1012" s="523"/>
      <c r="D1012" s="524"/>
      <c r="E1012" s="524"/>
      <c r="F1012" s="524"/>
      <c r="G1012" s="524"/>
      <c r="H1012" s="525"/>
      <c r="I1012" s="544"/>
      <c r="J1012" s="523"/>
      <c r="K1012" s="523"/>
      <c r="L1012" s="523"/>
      <c r="M1012" s="524"/>
      <c r="N1012" s="524"/>
      <c r="O1012" s="524"/>
      <c r="P1012" s="524"/>
      <c r="Q1012" s="524"/>
      <c r="R1012" s="524"/>
      <c r="S1012" s="524"/>
      <c r="T1012" s="524"/>
      <c r="U1012" s="523"/>
      <c r="V1012" s="524"/>
      <c r="W1012" s="523"/>
      <c r="X1012" s="526"/>
      <c r="Y1012" s="526"/>
      <c r="Z1012" s="526"/>
      <c r="AA1012" s="526"/>
      <c r="AB1012" s="526"/>
      <c r="AC1012" s="526"/>
      <c r="AD1012" s="526"/>
      <c r="AE1012" s="526"/>
      <c r="AF1012" s="526"/>
      <c r="AG1012" s="526"/>
      <c r="AH1012" s="526"/>
      <c r="AI1012" s="526"/>
      <c r="AJ1012" s="526"/>
      <c r="AK1012" s="526"/>
      <c r="AL1012" s="526"/>
      <c r="AM1012" s="526"/>
      <c r="AN1012" s="526"/>
      <c r="AO1012" s="526"/>
      <c r="AP1012" s="526"/>
      <c r="AQ1012" s="526"/>
      <c r="AR1012" s="526"/>
      <c r="AS1012" s="526"/>
      <c r="AT1012" s="526"/>
      <c r="AU1012" s="526"/>
      <c r="AV1012" s="526"/>
      <c r="AW1012" s="526"/>
      <c r="AX1012" s="526"/>
      <c r="AY1012" s="526"/>
      <c r="AZ1012" s="526"/>
      <c r="BA1012" s="526"/>
      <c r="BB1012" s="526"/>
      <c r="BC1012" s="526"/>
      <c r="BD1012" s="526"/>
      <c r="BE1012" s="526"/>
      <c r="BF1012" s="526"/>
      <c r="BG1012" s="526"/>
      <c r="BH1012" s="526"/>
      <c r="BI1012" s="526"/>
      <c r="BJ1012" s="526"/>
      <c r="BK1012" s="526"/>
      <c r="BL1012" s="526"/>
      <c r="BM1012" s="526"/>
      <c r="BN1012" s="526"/>
      <c r="BO1012" s="526"/>
      <c r="BP1012" s="526"/>
      <c r="BQ1012" s="526"/>
      <c r="BR1012" s="526"/>
      <c r="BS1012" s="526"/>
      <c r="BT1012" s="526"/>
      <c r="BU1012" s="526"/>
    </row>
    <row r="1013">
      <c r="A1013" s="522"/>
      <c r="B1013" s="523"/>
      <c r="C1013" s="523"/>
      <c r="D1013" s="524"/>
      <c r="E1013" s="524"/>
      <c r="F1013" s="524"/>
      <c r="G1013" s="524"/>
      <c r="H1013" s="525"/>
      <c r="I1013" s="544"/>
      <c r="J1013" s="523"/>
      <c r="K1013" s="523"/>
      <c r="L1013" s="523"/>
      <c r="M1013" s="524"/>
      <c r="N1013" s="524"/>
      <c r="O1013" s="524"/>
      <c r="P1013" s="524"/>
      <c r="Q1013" s="524"/>
      <c r="R1013" s="524"/>
      <c r="S1013" s="524"/>
      <c r="T1013" s="524"/>
      <c r="U1013" s="523"/>
      <c r="V1013" s="524"/>
      <c r="W1013" s="523"/>
      <c r="X1013" s="526"/>
      <c r="Y1013" s="526"/>
      <c r="Z1013" s="526"/>
      <c r="AA1013" s="526"/>
      <c r="AB1013" s="526"/>
      <c r="AC1013" s="526"/>
      <c r="AD1013" s="526"/>
      <c r="AE1013" s="526"/>
      <c r="AF1013" s="526"/>
      <c r="AG1013" s="526"/>
      <c r="AH1013" s="526"/>
      <c r="AI1013" s="526"/>
      <c r="AJ1013" s="526"/>
      <c r="AK1013" s="526"/>
      <c r="AL1013" s="526"/>
      <c r="AM1013" s="526"/>
      <c r="AN1013" s="526"/>
      <c r="AO1013" s="526"/>
      <c r="AP1013" s="526"/>
      <c r="AQ1013" s="526"/>
      <c r="AR1013" s="526"/>
      <c r="AS1013" s="526"/>
      <c r="AT1013" s="526"/>
      <c r="AU1013" s="526"/>
      <c r="AV1013" s="526"/>
      <c r="AW1013" s="526"/>
      <c r="AX1013" s="526"/>
      <c r="AY1013" s="526"/>
      <c r="AZ1013" s="526"/>
      <c r="BA1013" s="526"/>
      <c r="BB1013" s="526"/>
      <c r="BC1013" s="526"/>
      <c r="BD1013" s="526"/>
      <c r="BE1013" s="526"/>
      <c r="BF1013" s="526"/>
      <c r="BG1013" s="526"/>
      <c r="BH1013" s="526"/>
      <c r="BI1013" s="526"/>
      <c r="BJ1013" s="526"/>
      <c r="BK1013" s="526"/>
      <c r="BL1013" s="526"/>
      <c r="BM1013" s="526"/>
      <c r="BN1013" s="526"/>
      <c r="BO1013" s="526"/>
      <c r="BP1013" s="526"/>
      <c r="BQ1013" s="526"/>
      <c r="BR1013" s="526"/>
      <c r="BS1013" s="526"/>
      <c r="BT1013" s="526"/>
      <c r="BU1013" s="526"/>
    </row>
    <row r="1014">
      <c r="A1014" s="522"/>
      <c r="B1014" s="523"/>
      <c r="C1014" s="523"/>
      <c r="D1014" s="524"/>
      <c r="E1014" s="524"/>
      <c r="F1014" s="524"/>
      <c r="G1014" s="524"/>
      <c r="H1014" s="525"/>
      <c r="I1014" s="544"/>
      <c r="J1014" s="523"/>
      <c r="K1014" s="523"/>
      <c r="L1014" s="523"/>
      <c r="M1014" s="524"/>
      <c r="N1014" s="524"/>
      <c r="O1014" s="524"/>
      <c r="P1014" s="524"/>
      <c r="Q1014" s="524"/>
      <c r="R1014" s="524"/>
      <c r="S1014" s="524"/>
      <c r="T1014" s="524"/>
      <c r="U1014" s="523"/>
      <c r="V1014" s="524"/>
      <c r="W1014" s="523"/>
      <c r="X1014" s="526"/>
      <c r="Y1014" s="526"/>
      <c r="Z1014" s="526"/>
      <c r="AA1014" s="526"/>
      <c r="AB1014" s="526"/>
      <c r="AC1014" s="526"/>
      <c r="AD1014" s="526"/>
      <c r="AE1014" s="526"/>
      <c r="AF1014" s="526"/>
      <c r="AG1014" s="526"/>
      <c r="AH1014" s="526"/>
      <c r="AI1014" s="526"/>
      <c r="AJ1014" s="526"/>
      <c r="AK1014" s="526"/>
      <c r="AL1014" s="526"/>
      <c r="AM1014" s="526"/>
      <c r="AN1014" s="526"/>
      <c r="AO1014" s="526"/>
      <c r="AP1014" s="526"/>
      <c r="AQ1014" s="526"/>
      <c r="AR1014" s="526"/>
      <c r="AS1014" s="526"/>
      <c r="AT1014" s="526"/>
      <c r="AU1014" s="526"/>
      <c r="AV1014" s="526"/>
      <c r="AW1014" s="526"/>
      <c r="AX1014" s="526"/>
      <c r="AY1014" s="526"/>
      <c r="AZ1014" s="526"/>
      <c r="BA1014" s="526"/>
      <c r="BB1014" s="526"/>
      <c r="BC1014" s="526"/>
      <c r="BD1014" s="526"/>
      <c r="BE1014" s="526"/>
      <c r="BF1014" s="526"/>
      <c r="BG1014" s="526"/>
      <c r="BH1014" s="526"/>
      <c r="BI1014" s="526"/>
      <c r="BJ1014" s="526"/>
      <c r="BK1014" s="526"/>
      <c r="BL1014" s="526"/>
      <c r="BM1014" s="526"/>
      <c r="BN1014" s="526"/>
      <c r="BO1014" s="526"/>
      <c r="BP1014" s="526"/>
      <c r="BQ1014" s="526"/>
      <c r="BR1014" s="526"/>
      <c r="BS1014" s="526"/>
      <c r="BT1014" s="526"/>
      <c r="BU1014" s="526"/>
    </row>
    <row r="1015">
      <c r="A1015" s="522"/>
      <c r="B1015" s="523"/>
      <c r="C1015" s="523"/>
      <c r="D1015" s="524"/>
      <c r="E1015" s="524"/>
      <c r="F1015" s="524"/>
      <c r="G1015" s="524"/>
      <c r="H1015" s="525"/>
      <c r="I1015" s="544"/>
      <c r="J1015" s="523"/>
      <c r="K1015" s="523"/>
      <c r="L1015" s="523"/>
      <c r="M1015" s="524"/>
      <c r="N1015" s="524"/>
      <c r="O1015" s="524"/>
      <c r="P1015" s="524"/>
      <c r="Q1015" s="524"/>
      <c r="R1015" s="524"/>
      <c r="S1015" s="524"/>
      <c r="T1015" s="524"/>
      <c r="U1015" s="523"/>
      <c r="V1015" s="524"/>
      <c r="W1015" s="523"/>
      <c r="X1015" s="526"/>
      <c r="Y1015" s="526"/>
      <c r="Z1015" s="526"/>
      <c r="AA1015" s="526"/>
      <c r="AB1015" s="526"/>
      <c r="AC1015" s="526"/>
      <c r="AD1015" s="526"/>
      <c r="AE1015" s="526"/>
      <c r="AF1015" s="526"/>
      <c r="AG1015" s="526"/>
      <c r="AH1015" s="526"/>
      <c r="AI1015" s="526"/>
      <c r="AJ1015" s="526"/>
      <c r="AK1015" s="526"/>
      <c r="AL1015" s="526"/>
      <c r="AM1015" s="526"/>
      <c r="AN1015" s="526"/>
      <c r="AO1015" s="526"/>
      <c r="AP1015" s="526"/>
      <c r="AQ1015" s="526"/>
      <c r="AR1015" s="526"/>
      <c r="AS1015" s="526"/>
      <c r="AT1015" s="526"/>
      <c r="AU1015" s="526"/>
      <c r="AV1015" s="526"/>
      <c r="AW1015" s="526"/>
      <c r="AX1015" s="526"/>
      <c r="AY1015" s="526"/>
      <c r="AZ1015" s="526"/>
      <c r="BA1015" s="526"/>
      <c r="BB1015" s="526"/>
      <c r="BC1015" s="526"/>
      <c r="BD1015" s="526"/>
      <c r="BE1015" s="526"/>
      <c r="BF1015" s="526"/>
      <c r="BG1015" s="526"/>
      <c r="BH1015" s="526"/>
      <c r="BI1015" s="526"/>
      <c r="BJ1015" s="526"/>
      <c r="BK1015" s="526"/>
      <c r="BL1015" s="526"/>
      <c r="BM1015" s="526"/>
      <c r="BN1015" s="526"/>
      <c r="BO1015" s="526"/>
      <c r="BP1015" s="526"/>
      <c r="BQ1015" s="526"/>
      <c r="BR1015" s="526"/>
      <c r="BS1015" s="526"/>
      <c r="BT1015" s="526"/>
      <c r="BU1015" s="526"/>
    </row>
    <row r="1016">
      <c r="A1016" s="522"/>
      <c r="B1016" s="523"/>
      <c r="C1016" s="523"/>
      <c r="D1016" s="524"/>
      <c r="E1016" s="524"/>
      <c r="F1016" s="524"/>
      <c r="G1016" s="524"/>
      <c r="H1016" s="525"/>
      <c r="I1016" s="544"/>
      <c r="J1016" s="523"/>
      <c r="K1016" s="523"/>
      <c r="L1016" s="523"/>
      <c r="M1016" s="524"/>
      <c r="N1016" s="524"/>
      <c r="O1016" s="524"/>
      <c r="P1016" s="524"/>
      <c r="Q1016" s="524"/>
      <c r="R1016" s="524"/>
      <c r="S1016" s="524"/>
      <c r="T1016" s="524"/>
      <c r="U1016" s="523"/>
      <c r="V1016" s="524"/>
      <c r="W1016" s="523"/>
      <c r="X1016" s="526"/>
      <c r="Y1016" s="526"/>
      <c r="Z1016" s="526"/>
      <c r="AA1016" s="526"/>
      <c r="AB1016" s="526"/>
      <c r="AC1016" s="526"/>
      <c r="AD1016" s="526"/>
      <c r="AE1016" s="526"/>
      <c r="AF1016" s="526"/>
      <c r="AG1016" s="526"/>
      <c r="AH1016" s="526"/>
      <c r="AI1016" s="526"/>
      <c r="AJ1016" s="526"/>
      <c r="AK1016" s="526"/>
      <c r="AL1016" s="526"/>
      <c r="AM1016" s="526"/>
      <c r="AN1016" s="526"/>
      <c r="AO1016" s="526"/>
      <c r="AP1016" s="526"/>
      <c r="AQ1016" s="526"/>
      <c r="AR1016" s="526"/>
      <c r="AS1016" s="526"/>
      <c r="AT1016" s="526"/>
      <c r="AU1016" s="526"/>
      <c r="AV1016" s="526"/>
      <c r="AW1016" s="526"/>
      <c r="AX1016" s="526"/>
      <c r="AY1016" s="526"/>
      <c r="AZ1016" s="526"/>
      <c r="BA1016" s="526"/>
      <c r="BB1016" s="526"/>
      <c r="BC1016" s="526"/>
      <c r="BD1016" s="526"/>
      <c r="BE1016" s="526"/>
      <c r="BF1016" s="526"/>
      <c r="BG1016" s="526"/>
      <c r="BH1016" s="526"/>
      <c r="BI1016" s="526"/>
      <c r="BJ1016" s="526"/>
      <c r="BK1016" s="526"/>
      <c r="BL1016" s="526"/>
      <c r="BM1016" s="526"/>
      <c r="BN1016" s="526"/>
      <c r="BO1016" s="526"/>
      <c r="BP1016" s="526"/>
      <c r="BQ1016" s="526"/>
      <c r="BR1016" s="526"/>
      <c r="BS1016" s="526"/>
      <c r="BT1016" s="526"/>
      <c r="BU1016" s="526"/>
    </row>
    <row r="1017">
      <c r="A1017" s="522"/>
      <c r="B1017" s="523"/>
      <c r="C1017" s="523"/>
      <c r="D1017" s="524"/>
      <c r="E1017" s="524"/>
      <c r="F1017" s="524"/>
      <c r="G1017" s="524"/>
      <c r="H1017" s="525"/>
      <c r="I1017" s="544"/>
      <c r="J1017" s="523"/>
      <c r="K1017" s="523"/>
      <c r="L1017" s="523"/>
      <c r="M1017" s="524"/>
      <c r="N1017" s="524"/>
      <c r="O1017" s="524"/>
      <c r="P1017" s="524"/>
      <c r="Q1017" s="524"/>
      <c r="R1017" s="524"/>
      <c r="S1017" s="524"/>
      <c r="T1017" s="524"/>
      <c r="U1017" s="523"/>
      <c r="V1017" s="524"/>
      <c r="W1017" s="523"/>
      <c r="X1017" s="526"/>
      <c r="Y1017" s="526"/>
      <c r="Z1017" s="526"/>
      <c r="AA1017" s="526"/>
      <c r="AB1017" s="526"/>
      <c r="AC1017" s="526"/>
      <c r="AD1017" s="526"/>
      <c r="AE1017" s="526"/>
      <c r="AF1017" s="526"/>
      <c r="AG1017" s="526"/>
      <c r="AH1017" s="526"/>
      <c r="AI1017" s="526"/>
      <c r="AJ1017" s="526"/>
      <c r="AK1017" s="526"/>
      <c r="AL1017" s="526"/>
      <c r="AM1017" s="526"/>
      <c r="AN1017" s="526"/>
      <c r="AO1017" s="526"/>
      <c r="AP1017" s="526"/>
      <c r="AQ1017" s="526"/>
      <c r="AR1017" s="526"/>
      <c r="AS1017" s="526"/>
      <c r="AT1017" s="526"/>
      <c r="AU1017" s="526"/>
      <c r="AV1017" s="526"/>
      <c r="AW1017" s="526"/>
      <c r="AX1017" s="526"/>
      <c r="AY1017" s="526"/>
      <c r="AZ1017" s="526"/>
      <c r="BA1017" s="526"/>
      <c r="BB1017" s="526"/>
      <c r="BC1017" s="526"/>
      <c r="BD1017" s="526"/>
      <c r="BE1017" s="526"/>
      <c r="BF1017" s="526"/>
      <c r="BG1017" s="526"/>
      <c r="BH1017" s="526"/>
      <c r="BI1017" s="526"/>
      <c r="BJ1017" s="526"/>
      <c r="BK1017" s="526"/>
      <c r="BL1017" s="526"/>
      <c r="BM1017" s="526"/>
      <c r="BN1017" s="526"/>
      <c r="BO1017" s="526"/>
      <c r="BP1017" s="526"/>
      <c r="BQ1017" s="526"/>
      <c r="BR1017" s="526"/>
      <c r="BS1017" s="526"/>
      <c r="BT1017" s="526"/>
      <c r="BU1017" s="526"/>
    </row>
    <row r="1018">
      <c r="A1018" s="522"/>
      <c r="B1018" s="523"/>
      <c r="C1018" s="523"/>
      <c r="D1018" s="524"/>
      <c r="E1018" s="524"/>
      <c r="F1018" s="524"/>
      <c r="G1018" s="524"/>
      <c r="H1018" s="525"/>
      <c r="I1018" s="544"/>
      <c r="J1018" s="523"/>
      <c r="K1018" s="523"/>
      <c r="L1018" s="523"/>
      <c r="M1018" s="524"/>
      <c r="N1018" s="524"/>
      <c r="O1018" s="524"/>
      <c r="P1018" s="524"/>
      <c r="Q1018" s="524"/>
      <c r="R1018" s="524"/>
      <c r="S1018" s="524"/>
      <c r="T1018" s="524"/>
      <c r="U1018" s="523"/>
      <c r="V1018" s="524"/>
      <c r="W1018" s="523"/>
      <c r="X1018" s="526"/>
      <c r="Y1018" s="526"/>
      <c r="Z1018" s="526"/>
      <c r="AA1018" s="526"/>
      <c r="AB1018" s="526"/>
      <c r="AC1018" s="526"/>
      <c r="AD1018" s="526"/>
      <c r="AE1018" s="526"/>
      <c r="AF1018" s="526"/>
      <c r="AG1018" s="526"/>
      <c r="AH1018" s="526"/>
      <c r="AI1018" s="526"/>
      <c r="AJ1018" s="526"/>
      <c r="AK1018" s="526"/>
      <c r="AL1018" s="526"/>
      <c r="AM1018" s="526"/>
      <c r="AN1018" s="526"/>
      <c r="AO1018" s="526"/>
      <c r="AP1018" s="526"/>
      <c r="AQ1018" s="526"/>
      <c r="AR1018" s="526"/>
      <c r="AS1018" s="526"/>
      <c r="AT1018" s="526"/>
      <c r="AU1018" s="526"/>
      <c r="AV1018" s="526"/>
      <c r="AW1018" s="526"/>
      <c r="AX1018" s="526"/>
      <c r="AY1018" s="526"/>
      <c r="AZ1018" s="526"/>
      <c r="BA1018" s="526"/>
      <c r="BB1018" s="526"/>
      <c r="BC1018" s="526"/>
      <c r="BD1018" s="526"/>
      <c r="BE1018" s="526"/>
      <c r="BF1018" s="526"/>
      <c r="BG1018" s="526"/>
      <c r="BH1018" s="526"/>
      <c r="BI1018" s="526"/>
      <c r="BJ1018" s="526"/>
      <c r="BK1018" s="526"/>
      <c r="BL1018" s="526"/>
      <c r="BM1018" s="526"/>
      <c r="BN1018" s="526"/>
      <c r="BO1018" s="526"/>
      <c r="BP1018" s="526"/>
      <c r="BQ1018" s="526"/>
      <c r="BR1018" s="526"/>
      <c r="BS1018" s="526"/>
      <c r="BT1018" s="526"/>
      <c r="BU1018" s="526"/>
    </row>
    <row r="1019">
      <c r="A1019" s="522"/>
      <c r="B1019" s="523"/>
      <c r="C1019" s="523"/>
      <c r="D1019" s="524"/>
      <c r="E1019" s="524"/>
      <c r="F1019" s="524"/>
      <c r="G1019" s="524"/>
      <c r="H1019" s="525"/>
      <c r="I1019" s="544"/>
      <c r="J1019" s="523"/>
      <c r="K1019" s="523"/>
      <c r="L1019" s="523"/>
      <c r="M1019" s="524"/>
      <c r="N1019" s="524"/>
      <c r="O1019" s="524"/>
      <c r="P1019" s="524"/>
      <c r="Q1019" s="524"/>
      <c r="R1019" s="524"/>
      <c r="S1019" s="524"/>
      <c r="T1019" s="524"/>
      <c r="U1019" s="523"/>
      <c r="V1019" s="524"/>
      <c r="W1019" s="523"/>
      <c r="X1019" s="526"/>
      <c r="Y1019" s="526"/>
      <c r="Z1019" s="526"/>
      <c r="AA1019" s="526"/>
      <c r="AB1019" s="526"/>
      <c r="AC1019" s="526"/>
      <c r="AD1019" s="526"/>
      <c r="AE1019" s="526"/>
      <c r="AF1019" s="526"/>
      <c r="AG1019" s="526"/>
      <c r="AH1019" s="526"/>
      <c r="AI1019" s="526"/>
      <c r="AJ1019" s="526"/>
      <c r="AK1019" s="526"/>
      <c r="AL1019" s="526"/>
      <c r="AM1019" s="526"/>
      <c r="AN1019" s="526"/>
      <c r="AO1019" s="526"/>
      <c r="AP1019" s="526"/>
      <c r="AQ1019" s="526"/>
      <c r="AR1019" s="526"/>
      <c r="AS1019" s="526"/>
      <c r="AT1019" s="526"/>
      <c r="AU1019" s="526"/>
      <c r="AV1019" s="526"/>
      <c r="AW1019" s="526"/>
      <c r="AX1019" s="526"/>
      <c r="AY1019" s="526"/>
      <c r="AZ1019" s="526"/>
      <c r="BA1019" s="526"/>
      <c r="BB1019" s="526"/>
      <c r="BC1019" s="526"/>
      <c r="BD1019" s="526"/>
      <c r="BE1019" s="526"/>
      <c r="BF1019" s="526"/>
      <c r="BG1019" s="526"/>
      <c r="BH1019" s="526"/>
      <c r="BI1019" s="526"/>
      <c r="BJ1019" s="526"/>
      <c r="BK1019" s="526"/>
      <c r="BL1019" s="526"/>
      <c r="BM1019" s="526"/>
      <c r="BN1019" s="526"/>
      <c r="BO1019" s="526"/>
      <c r="BP1019" s="526"/>
      <c r="BQ1019" s="526"/>
      <c r="BR1019" s="526"/>
      <c r="BS1019" s="526"/>
      <c r="BT1019" s="526"/>
      <c r="BU1019" s="526"/>
    </row>
    <row r="1020">
      <c r="A1020" s="522"/>
      <c r="B1020" s="523"/>
      <c r="C1020" s="523"/>
      <c r="D1020" s="524"/>
      <c r="E1020" s="524"/>
      <c r="F1020" s="524"/>
      <c r="G1020" s="524"/>
      <c r="H1020" s="525"/>
      <c r="I1020" s="544"/>
      <c r="J1020" s="523"/>
      <c r="K1020" s="523"/>
      <c r="L1020" s="523"/>
      <c r="M1020" s="524"/>
      <c r="N1020" s="524"/>
      <c r="O1020" s="524"/>
      <c r="P1020" s="524"/>
      <c r="Q1020" s="524"/>
      <c r="R1020" s="524"/>
      <c r="S1020" s="524"/>
      <c r="T1020" s="524"/>
      <c r="U1020" s="523"/>
      <c r="V1020" s="524"/>
      <c r="W1020" s="523"/>
      <c r="X1020" s="526"/>
      <c r="Y1020" s="526"/>
      <c r="Z1020" s="526"/>
      <c r="AA1020" s="526"/>
      <c r="AB1020" s="526"/>
      <c r="AC1020" s="526"/>
      <c r="AD1020" s="526"/>
      <c r="AE1020" s="526"/>
      <c r="AF1020" s="526"/>
      <c r="AG1020" s="526"/>
      <c r="AH1020" s="526"/>
      <c r="AI1020" s="526"/>
      <c r="AJ1020" s="526"/>
      <c r="AK1020" s="526"/>
      <c r="AL1020" s="526"/>
      <c r="AM1020" s="526"/>
      <c r="AN1020" s="526"/>
      <c r="AO1020" s="526"/>
      <c r="AP1020" s="526"/>
      <c r="AQ1020" s="526"/>
      <c r="AR1020" s="526"/>
      <c r="AS1020" s="526"/>
      <c r="AT1020" s="526"/>
      <c r="AU1020" s="526"/>
      <c r="AV1020" s="526"/>
      <c r="AW1020" s="526"/>
      <c r="AX1020" s="526"/>
      <c r="AY1020" s="526"/>
      <c r="AZ1020" s="526"/>
      <c r="BA1020" s="526"/>
      <c r="BB1020" s="526"/>
      <c r="BC1020" s="526"/>
      <c r="BD1020" s="526"/>
      <c r="BE1020" s="526"/>
      <c r="BF1020" s="526"/>
      <c r="BG1020" s="526"/>
      <c r="BH1020" s="526"/>
      <c r="BI1020" s="526"/>
      <c r="BJ1020" s="526"/>
      <c r="BK1020" s="526"/>
      <c r="BL1020" s="526"/>
      <c r="BM1020" s="526"/>
      <c r="BN1020" s="526"/>
      <c r="BO1020" s="526"/>
      <c r="BP1020" s="526"/>
      <c r="BQ1020" s="526"/>
      <c r="BR1020" s="526"/>
      <c r="BS1020" s="526"/>
      <c r="BT1020" s="526"/>
      <c r="BU1020" s="526"/>
    </row>
    <row r="1021">
      <c r="A1021" s="522"/>
      <c r="B1021" s="523"/>
      <c r="C1021" s="523"/>
      <c r="D1021" s="524"/>
      <c r="E1021" s="524"/>
      <c r="F1021" s="524"/>
      <c r="G1021" s="524"/>
      <c r="H1021" s="525"/>
      <c r="I1021" s="544"/>
      <c r="J1021" s="523"/>
      <c r="K1021" s="523"/>
      <c r="L1021" s="523"/>
      <c r="M1021" s="524"/>
      <c r="N1021" s="524"/>
      <c r="O1021" s="524"/>
      <c r="P1021" s="524"/>
      <c r="Q1021" s="524"/>
      <c r="R1021" s="524"/>
      <c r="S1021" s="524"/>
      <c r="T1021" s="524"/>
      <c r="U1021" s="523"/>
      <c r="V1021" s="524"/>
      <c r="W1021" s="523"/>
      <c r="X1021" s="526"/>
      <c r="Y1021" s="526"/>
      <c r="Z1021" s="526"/>
      <c r="AA1021" s="526"/>
      <c r="AB1021" s="526"/>
      <c r="AC1021" s="526"/>
      <c r="AD1021" s="526"/>
      <c r="AE1021" s="526"/>
      <c r="AF1021" s="526"/>
      <c r="AG1021" s="526"/>
      <c r="AH1021" s="526"/>
      <c r="AI1021" s="526"/>
      <c r="AJ1021" s="526"/>
      <c r="AK1021" s="526"/>
      <c r="AL1021" s="526"/>
      <c r="AM1021" s="526"/>
      <c r="AN1021" s="526"/>
      <c r="AO1021" s="526"/>
      <c r="AP1021" s="526"/>
      <c r="AQ1021" s="526"/>
      <c r="AR1021" s="526"/>
      <c r="AS1021" s="526"/>
      <c r="AT1021" s="526"/>
      <c r="AU1021" s="526"/>
      <c r="AV1021" s="526"/>
      <c r="AW1021" s="526"/>
      <c r="AX1021" s="526"/>
      <c r="AY1021" s="526"/>
      <c r="AZ1021" s="526"/>
      <c r="BA1021" s="526"/>
      <c r="BB1021" s="526"/>
      <c r="BC1021" s="526"/>
      <c r="BD1021" s="526"/>
      <c r="BE1021" s="526"/>
      <c r="BF1021" s="526"/>
      <c r="BG1021" s="526"/>
      <c r="BH1021" s="526"/>
      <c r="BI1021" s="526"/>
      <c r="BJ1021" s="526"/>
      <c r="BK1021" s="526"/>
      <c r="BL1021" s="526"/>
      <c r="BM1021" s="526"/>
      <c r="BN1021" s="526"/>
      <c r="BO1021" s="526"/>
      <c r="BP1021" s="526"/>
      <c r="BQ1021" s="526"/>
      <c r="BR1021" s="526"/>
      <c r="BS1021" s="526"/>
      <c r="BT1021" s="526"/>
      <c r="BU1021" s="526"/>
    </row>
    <row r="1022">
      <c r="A1022" s="522"/>
      <c r="B1022" s="523"/>
      <c r="C1022" s="523"/>
      <c r="D1022" s="524"/>
      <c r="E1022" s="524"/>
      <c r="F1022" s="524"/>
      <c r="G1022" s="524"/>
      <c r="H1022" s="525"/>
      <c r="I1022" s="544"/>
      <c r="J1022" s="523"/>
      <c r="K1022" s="523"/>
      <c r="L1022" s="523"/>
      <c r="M1022" s="524"/>
      <c r="N1022" s="524"/>
      <c r="O1022" s="524"/>
      <c r="P1022" s="524"/>
      <c r="Q1022" s="524"/>
      <c r="R1022" s="524"/>
      <c r="S1022" s="524"/>
      <c r="T1022" s="524"/>
      <c r="U1022" s="523"/>
      <c r="V1022" s="524"/>
      <c r="W1022" s="523"/>
      <c r="X1022" s="526"/>
      <c r="Y1022" s="526"/>
      <c r="Z1022" s="526"/>
      <c r="AA1022" s="526"/>
      <c r="AB1022" s="526"/>
      <c r="AC1022" s="526"/>
      <c r="AD1022" s="526"/>
      <c r="AE1022" s="526"/>
      <c r="AF1022" s="526"/>
      <c r="AG1022" s="526"/>
      <c r="AH1022" s="526"/>
      <c r="AI1022" s="526"/>
      <c r="AJ1022" s="526"/>
      <c r="AK1022" s="526"/>
      <c r="AL1022" s="526"/>
      <c r="AM1022" s="526"/>
      <c r="AN1022" s="526"/>
      <c r="AO1022" s="526"/>
      <c r="AP1022" s="526"/>
      <c r="AQ1022" s="526"/>
      <c r="AR1022" s="526"/>
      <c r="AS1022" s="526"/>
      <c r="AT1022" s="526"/>
      <c r="AU1022" s="526"/>
      <c r="AV1022" s="526"/>
      <c r="AW1022" s="526"/>
      <c r="AX1022" s="526"/>
      <c r="AY1022" s="526"/>
      <c r="AZ1022" s="526"/>
      <c r="BA1022" s="526"/>
      <c r="BB1022" s="526"/>
      <c r="BC1022" s="526"/>
      <c r="BD1022" s="526"/>
      <c r="BE1022" s="526"/>
      <c r="BF1022" s="526"/>
      <c r="BG1022" s="526"/>
      <c r="BH1022" s="526"/>
      <c r="BI1022" s="526"/>
      <c r="BJ1022" s="526"/>
      <c r="BK1022" s="526"/>
      <c r="BL1022" s="526"/>
      <c r="BM1022" s="526"/>
      <c r="BN1022" s="526"/>
      <c r="BO1022" s="526"/>
      <c r="BP1022" s="526"/>
      <c r="BQ1022" s="526"/>
      <c r="BR1022" s="526"/>
      <c r="BS1022" s="526"/>
      <c r="BT1022" s="526"/>
      <c r="BU1022" s="526"/>
    </row>
    <row r="1023">
      <c r="A1023" s="522"/>
      <c r="B1023" s="523"/>
      <c r="C1023" s="523"/>
      <c r="D1023" s="524"/>
      <c r="E1023" s="524"/>
      <c r="F1023" s="524"/>
      <c r="G1023" s="524"/>
      <c r="H1023" s="525"/>
      <c r="I1023" s="544"/>
      <c r="J1023" s="523"/>
      <c r="K1023" s="523"/>
      <c r="L1023" s="523"/>
      <c r="M1023" s="524"/>
      <c r="N1023" s="524"/>
      <c r="O1023" s="524"/>
      <c r="P1023" s="524"/>
      <c r="Q1023" s="524"/>
      <c r="R1023" s="524"/>
      <c r="S1023" s="524"/>
      <c r="T1023" s="524"/>
      <c r="U1023" s="523"/>
      <c r="V1023" s="524"/>
      <c r="W1023" s="523"/>
      <c r="X1023" s="526"/>
      <c r="Y1023" s="526"/>
      <c r="Z1023" s="526"/>
      <c r="AA1023" s="526"/>
      <c r="AB1023" s="526"/>
      <c r="AC1023" s="526"/>
      <c r="AD1023" s="526"/>
      <c r="AE1023" s="526"/>
      <c r="AF1023" s="526"/>
      <c r="AG1023" s="526"/>
      <c r="AH1023" s="526"/>
      <c r="AI1023" s="526"/>
      <c r="AJ1023" s="526"/>
      <c r="AK1023" s="526"/>
      <c r="AL1023" s="526"/>
      <c r="AM1023" s="526"/>
      <c r="AN1023" s="526"/>
      <c r="AO1023" s="526"/>
      <c r="AP1023" s="526"/>
      <c r="AQ1023" s="526"/>
      <c r="AR1023" s="526"/>
      <c r="AS1023" s="526"/>
      <c r="AT1023" s="526"/>
      <c r="AU1023" s="526"/>
      <c r="AV1023" s="526"/>
      <c r="AW1023" s="526"/>
      <c r="AX1023" s="526"/>
      <c r="AY1023" s="526"/>
      <c r="AZ1023" s="526"/>
      <c r="BA1023" s="526"/>
      <c r="BB1023" s="526"/>
      <c r="BC1023" s="526"/>
      <c r="BD1023" s="526"/>
      <c r="BE1023" s="526"/>
      <c r="BF1023" s="526"/>
      <c r="BG1023" s="526"/>
      <c r="BH1023" s="526"/>
      <c r="BI1023" s="526"/>
      <c r="BJ1023" s="526"/>
      <c r="BK1023" s="526"/>
      <c r="BL1023" s="526"/>
      <c r="BM1023" s="526"/>
      <c r="BN1023" s="526"/>
      <c r="BO1023" s="526"/>
      <c r="BP1023" s="526"/>
      <c r="BQ1023" s="526"/>
      <c r="BR1023" s="526"/>
      <c r="BS1023" s="526"/>
      <c r="BT1023" s="526"/>
      <c r="BU1023" s="526"/>
    </row>
    <row r="1024">
      <c r="A1024" s="522"/>
      <c r="B1024" s="523"/>
      <c r="C1024" s="523"/>
      <c r="D1024" s="524"/>
      <c r="E1024" s="524"/>
      <c r="F1024" s="524"/>
      <c r="G1024" s="524"/>
      <c r="H1024" s="525"/>
      <c r="I1024" s="544"/>
      <c r="J1024" s="523"/>
      <c r="K1024" s="523"/>
      <c r="L1024" s="523"/>
      <c r="M1024" s="524"/>
      <c r="N1024" s="524"/>
      <c r="O1024" s="524"/>
      <c r="P1024" s="524"/>
      <c r="Q1024" s="524"/>
      <c r="R1024" s="524"/>
      <c r="S1024" s="524"/>
      <c r="T1024" s="524"/>
      <c r="U1024" s="523"/>
      <c r="V1024" s="524"/>
      <c r="W1024" s="523"/>
      <c r="X1024" s="526"/>
      <c r="Y1024" s="526"/>
      <c r="Z1024" s="526"/>
      <c r="AA1024" s="526"/>
      <c r="AB1024" s="526"/>
      <c r="AC1024" s="526"/>
      <c r="AD1024" s="526"/>
      <c r="AE1024" s="526"/>
      <c r="AF1024" s="526"/>
      <c r="AG1024" s="526"/>
      <c r="AH1024" s="526"/>
      <c r="AI1024" s="526"/>
      <c r="AJ1024" s="526"/>
      <c r="AK1024" s="526"/>
      <c r="AL1024" s="526"/>
      <c r="AM1024" s="526"/>
      <c r="AN1024" s="526"/>
      <c r="AO1024" s="526"/>
      <c r="AP1024" s="526"/>
      <c r="AQ1024" s="526"/>
      <c r="AR1024" s="526"/>
      <c r="AS1024" s="526"/>
      <c r="AT1024" s="526"/>
      <c r="AU1024" s="526"/>
      <c r="AV1024" s="526"/>
      <c r="AW1024" s="526"/>
      <c r="AX1024" s="526"/>
      <c r="AY1024" s="526"/>
      <c r="AZ1024" s="526"/>
      <c r="BA1024" s="526"/>
      <c r="BB1024" s="526"/>
      <c r="BC1024" s="526"/>
      <c r="BD1024" s="526"/>
      <c r="BE1024" s="526"/>
      <c r="BF1024" s="526"/>
      <c r="BG1024" s="526"/>
      <c r="BH1024" s="526"/>
      <c r="BI1024" s="526"/>
      <c r="BJ1024" s="526"/>
      <c r="BK1024" s="526"/>
      <c r="BL1024" s="526"/>
      <c r="BM1024" s="526"/>
      <c r="BN1024" s="526"/>
      <c r="BO1024" s="526"/>
      <c r="BP1024" s="526"/>
      <c r="BQ1024" s="526"/>
      <c r="BR1024" s="526"/>
      <c r="BS1024" s="526"/>
      <c r="BT1024" s="526"/>
      <c r="BU1024" s="526"/>
    </row>
    <row r="1025">
      <c r="A1025" s="522"/>
      <c r="B1025" s="523"/>
      <c r="C1025" s="523"/>
      <c r="D1025" s="524"/>
      <c r="E1025" s="524"/>
      <c r="F1025" s="524"/>
      <c r="G1025" s="524"/>
      <c r="H1025" s="525"/>
      <c r="I1025" s="544"/>
      <c r="J1025" s="523"/>
      <c r="K1025" s="523"/>
      <c r="L1025" s="523"/>
      <c r="M1025" s="524"/>
      <c r="N1025" s="524"/>
      <c r="O1025" s="524"/>
      <c r="P1025" s="524"/>
      <c r="Q1025" s="524"/>
      <c r="R1025" s="524"/>
      <c r="S1025" s="524"/>
      <c r="T1025" s="524"/>
      <c r="U1025" s="523"/>
      <c r="V1025" s="524"/>
      <c r="W1025" s="523"/>
      <c r="X1025" s="526"/>
      <c r="Y1025" s="526"/>
      <c r="Z1025" s="526"/>
      <c r="AA1025" s="526"/>
      <c r="AB1025" s="526"/>
      <c r="AC1025" s="526"/>
      <c r="AD1025" s="526"/>
      <c r="AE1025" s="526"/>
      <c r="AF1025" s="526"/>
      <c r="AG1025" s="526"/>
      <c r="AH1025" s="526"/>
      <c r="AI1025" s="526"/>
      <c r="AJ1025" s="526"/>
      <c r="AK1025" s="526"/>
      <c r="AL1025" s="526"/>
      <c r="AM1025" s="526"/>
      <c r="AN1025" s="526"/>
      <c r="AO1025" s="526"/>
      <c r="AP1025" s="526"/>
      <c r="AQ1025" s="526"/>
      <c r="AR1025" s="526"/>
      <c r="AS1025" s="526"/>
      <c r="AT1025" s="526"/>
      <c r="AU1025" s="526"/>
      <c r="AV1025" s="526"/>
      <c r="AW1025" s="526"/>
      <c r="AX1025" s="526"/>
      <c r="AY1025" s="526"/>
      <c r="AZ1025" s="526"/>
      <c r="BA1025" s="526"/>
      <c r="BB1025" s="526"/>
      <c r="BC1025" s="526"/>
      <c r="BD1025" s="526"/>
      <c r="BE1025" s="526"/>
      <c r="BF1025" s="526"/>
      <c r="BG1025" s="526"/>
      <c r="BH1025" s="526"/>
      <c r="BI1025" s="526"/>
      <c r="BJ1025" s="526"/>
      <c r="BK1025" s="526"/>
      <c r="BL1025" s="526"/>
      <c r="BM1025" s="526"/>
      <c r="BN1025" s="526"/>
      <c r="BO1025" s="526"/>
      <c r="BP1025" s="526"/>
      <c r="BQ1025" s="526"/>
      <c r="BR1025" s="526"/>
      <c r="BS1025" s="526"/>
      <c r="BT1025" s="526"/>
      <c r="BU1025" s="526"/>
    </row>
    <row r="1026">
      <c r="A1026" s="522"/>
      <c r="B1026" s="523"/>
      <c r="C1026" s="523"/>
      <c r="D1026" s="524"/>
      <c r="E1026" s="524"/>
      <c r="F1026" s="524"/>
      <c r="G1026" s="524"/>
      <c r="H1026" s="525"/>
      <c r="I1026" s="544"/>
      <c r="J1026" s="523"/>
      <c r="K1026" s="523"/>
      <c r="L1026" s="523"/>
      <c r="M1026" s="524"/>
      <c r="N1026" s="524"/>
      <c r="O1026" s="524"/>
      <c r="P1026" s="524"/>
      <c r="Q1026" s="524"/>
      <c r="R1026" s="524"/>
      <c r="S1026" s="524"/>
      <c r="T1026" s="524"/>
      <c r="U1026" s="523"/>
      <c r="V1026" s="524"/>
      <c r="W1026" s="523"/>
      <c r="X1026" s="526"/>
      <c r="Y1026" s="526"/>
      <c r="Z1026" s="526"/>
      <c r="AA1026" s="526"/>
      <c r="AB1026" s="526"/>
      <c r="AC1026" s="526"/>
      <c r="AD1026" s="526"/>
      <c r="AE1026" s="526"/>
      <c r="AF1026" s="526"/>
      <c r="AG1026" s="526"/>
      <c r="AH1026" s="526"/>
      <c r="AI1026" s="526"/>
      <c r="AJ1026" s="526"/>
      <c r="AK1026" s="526"/>
      <c r="AL1026" s="526"/>
      <c r="AM1026" s="526"/>
      <c r="AN1026" s="526"/>
      <c r="AO1026" s="526"/>
      <c r="AP1026" s="526"/>
      <c r="AQ1026" s="526"/>
      <c r="AR1026" s="526"/>
      <c r="AS1026" s="526"/>
      <c r="AT1026" s="526"/>
      <c r="AU1026" s="526"/>
      <c r="AV1026" s="526"/>
      <c r="AW1026" s="526"/>
      <c r="AX1026" s="526"/>
      <c r="AY1026" s="526"/>
      <c r="AZ1026" s="526"/>
      <c r="BA1026" s="526"/>
      <c r="BB1026" s="526"/>
      <c r="BC1026" s="526"/>
      <c r="BD1026" s="526"/>
      <c r="BE1026" s="526"/>
      <c r="BF1026" s="526"/>
      <c r="BG1026" s="526"/>
      <c r="BH1026" s="526"/>
      <c r="BI1026" s="526"/>
      <c r="BJ1026" s="526"/>
      <c r="BK1026" s="526"/>
      <c r="BL1026" s="526"/>
      <c r="BM1026" s="526"/>
      <c r="BN1026" s="526"/>
      <c r="BO1026" s="526"/>
      <c r="BP1026" s="526"/>
      <c r="BQ1026" s="526"/>
      <c r="BR1026" s="526"/>
      <c r="BS1026" s="526"/>
      <c r="BT1026" s="526"/>
      <c r="BU1026" s="526"/>
    </row>
    <row r="1027">
      <c r="A1027" s="522"/>
      <c r="B1027" s="523"/>
      <c r="C1027" s="523"/>
      <c r="D1027" s="524"/>
      <c r="E1027" s="524"/>
      <c r="F1027" s="524"/>
      <c r="G1027" s="524"/>
      <c r="H1027" s="525"/>
      <c r="I1027" s="544"/>
      <c r="J1027" s="523"/>
      <c r="K1027" s="523"/>
      <c r="L1027" s="523"/>
      <c r="M1027" s="524"/>
      <c r="N1027" s="524"/>
      <c r="O1027" s="524"/>
      <c r="P1027" s="524"/>
      <c r="Q1027" s="524"/>
      <c r="R1027" s="524"/>
      <c r="S1027" s="524"/>
      <c r="T1027" s="524"/>
      <c r="U1027" s="523"/>
      <c r="V1027" s="524"/>
      <c r="W1027" s="523"/>
      <c r="X1027" s="526"/>
      <c r="Y1027" s="526"/>
      <c r="Z1027" s="526"/>
      <c r="AA1027" s="526"/>
      <c r="AB1027" s="526"/>
      <c r="AC1027" s="526"/>
      <c r="AD1027" s="526"/>
      <c r="AE1027" s="526"/>
      <c r="AF1027" s="526"/>
      <c r="AG1027" s="526"/>
      <c r="AH1027" s="526"/>
      <c r="AI1027" s="526"/>
      <c r="AJ1027" s="526"/>
      <c r="AK1027" s="526"/>
      <c r="AL1027" s="526"/>
      <c r="AM1027" s="526"/>
      <c r="AN1027" s="526"/>
      <c r="AO1027" s="526"/>
      <c r="AP1027" s="526"/>
      <c r="AQ1027" s="526"/>
      <c r="AR1027" s="526"/>
      <c r="AS1027" s="526"/>
      <c r="AT1027" s="526"/>
      <c r="AU1027" s="526"/>
      <c r="AV1027" s="526"/>
      <c r="AW1027" s="526"/>
      <c r="AX1027" s="526"/>
      <c r="AY1027" s="526"/>
      <c r="AZ1027" s="526"/>
      <c r="BA1027" s="526"/>
      <c r="BB1027" s="526"/>
      <c r="BC1027" s="526"/>
      <c r="BD1027" s="526"/>
      <c r="BE1027" s="526"/>
      <c r="BF1027" s="526"/>
      <c r="BG1027" s="526"/>
      <c r="BH1027" s="526"/>
      <c r="BI1027" s="526"/>
      <c r="BJ1027" s="526"/>
      <c r="BK1027" s="526"/>
      <c r="BL1027" s="526"/>
      <c r="BM1027" s="526"/>
      <c r="BN1027" s="526"/>
      <c r="BO1027" s="526"/>
      <c r="BP1027" s="526"/>
      <c r="BQ1027" s="526"/>
      <c r="BR1027" s="526"/>
      <c r="BS1027" s="526"/>
      <c r="BT1027" s="526"/>
      <c r="BU1027" s="526"/>
    </row>
    <row r="1028">
      <c r="A1028" s="522"/>
      <c r="B1028" s="523"/>
      <c r="C1028" s="523"/>
      <c r="D1028" s="524"/>
      <c r="E1028" s="524"/>
      <c r="F1028" s="524"/>
      <c r="G1028" s="524"/>
      <c r="H1028" s="525"/>
      <c r="I1028" s="544"/>
      <c r="J1028" s="523"/>
      <c r="K1028" s="523"/>
      <c r="L1028" s="523"/>
      <c r="M1028" s="524"/>
      <c r="N1028" s="524"/>
      <c r="O1028" s="524"/>
      <c r="P1028" s="524"/>
      <c r="Q1028" s="524"/>
      <c r="R1028" s="524"/>
      <c r="S1028" s="524"/>
      <c r="T1028" s="524"/>
      <c r="U1028" s="523"/>
      <c r="V1028" s="524"/>
      <c r="W1028" s="523"/>
      <c r="X1028" s="526"/>
      <c r="Y1028" s="526"/>
      <c r="Z1028" s="526"/>
      <c r="AA1028" s="526"/>
      <c r="AB1028" s="526"/>
      <c r="AC1028" s="526"/>
      <c r="AD1028" s="526"/>
      <c r="AE1028" s="526"/>
      <c r="AF1028" s="526"/>
      <c r="AG1028" s="526"/>
      <c r="AH1028" s="526"/>
      <c r="AI1028" s="526"/>
      <c r="AJ1028" s="526"/>
      <c r="AK1028" s="526"/>
      <c r="AL1028" s="526"/>
      <c r="AM1028" s="526"/>
      <c r="AN1028" s="526"/>
      <c r="AO1028" s="526"/>
      <c r="AP1028" s="526"/>
      <c r="AQ1028" s="526"/>
      <c r="AR1028" s="526"/>
      <c r="AS1028" s="526"/>
      <c r="AT1028" s="526"/>
      <c r="AU1028" s="526"/>
      <c r="AV1028" s="526"/>
      <c r="AW1028" s="526"/>
      <c r="AX1028" s="526"/>
      <c r="AY1028" s="526"/>
      <c r="AZ1028" s="526"/>
      <c r="BA1028" s="526"/>
      <c r="BB1028" s="526"/>
      <c r="BC1028" s="526"/>
      <c r="BD1028" s="526"/>
      <c r="BE1028" s="526"/>
      <c r="BF1028" s="526"/>
      <c r="BG1028" s="526"/>
      <c r="BH1028" s="526"/>
      <c r="BI1028" s="526"/>
      <c r="BJ1028" s="526"/>
      <c r="BK1028" s="526"/>
      <c r="BL1028" s="526"/>
      <c r="BM1028" s="526"/>
      <c r="BN1028" s="526"/>
      <c r="BO1028" s="526"/>
      <c r="BP1028" s="526"/>
      <c r="BQ1028" s="526"/>
      <c r="BR1028" s="526"/>
      <c r="BS1028" s="526"/>
      <c r="BT1028" s="526"/>
      <c r="BU1028" s="526"/>
    </row>
    <row r="1029">
      <c r="A1029" s="522"/>
      <c r="B1029" s="523"/>
      <c r="C1029" s="523"/>
      <c r="D1029" s="524"/>
      <c r="E1029" s="524"/>
      <c r="F1029" s="524"/>
      <c r="G1029" s="524"/>
      <c r="H1029" s="525"/>
      <c r="I1029" s="544"/>
      <c r="J1029" s="523"/>
      <c r="K1029" s="523"/>
      <c r="L1029" s="523"/>
      <c r="M1029" s="524"/>
      <c r="N1029" s="524"/>
      <c r="O1029" s="524"/>
      <c r="P1029" s="524"/>
      <c r="Q1029" s="524"/>
      <c r="R1029" s="524"/>
      <c r="S1029" s="524"/>
      <c r="T1029" s="524"/>
      <c r="U1029" s="523"/>
      <c r="V1029" s="524"/>
      <c r="W1029" s="523"/>
      <c r="X1029" s="526"/>
      <c r="Y1029" s="526"/>
      <c r="Z1029" s="526"/>
      <c r="AA1029" s="526"/>
      <c r="AB1029" s="526"/>
      <c r="AC1029" s="526"/>
      <c r="AD1029" s="526"/>
      <c r="AE1029" s="526"/>
      <c r="AF1029" s="526"/>
      <c r="AG1029" s="526"/>
      <c r="AH1029" s="526"/>
      <c r="AI1029" s="526"/>
      <c r="AJ1029" s="526"/>
      <c r="AK1029" s="526"/>
      <c r="AL1029" s="526"/>
      <c r="AM1029" s="526"/>
      <c r="AN1029" s="526"/>
      <c r="AO1029" s="526"/>
      <c r="AP1029" s="526"/>
      <c r="AQ1029" s="526"/>
      <c r="AR1029" s="526"/>
      <c r="AS1029" s="526"/>
      <c r="AT1029" s="526"/>
      <c r="AU1029" s="526"/>
      <c r="AV1029" s="526"/>
      <c r="AW1029" s="526"/>
      <c r="AX1029" s="526"/>
      <c r="AY1029" s="526"/>
      <c r="AZ1029" s="526"/>
      <c r="BA1029" s="526"/>
      <c r="BB1029" s="526"/>
      <c r="BC1029" s="526"/>
      <c r="BD1029" s="526"/>
      <c r="BE1029" s="526"/>
      <c r="BF1029" s="526"/>
      <c r="BG1029" s="526"/>
      <c r="BH1029" s="526"/>
      <c r="BI1029" s="526"/>
      <c r="BJ1029" s="526"/>
      <c r="BK1029" s="526"/>
      <c r="BL1029" s="526"/>
      <c r="BM1029" s="526"/>
      <c r="BN1029" s="526"/>
      <c r="BO1029" s="526"/>
      <c r="BP1029" s="526"/>
      <c r="BQ1029" s="526"/>
      <c r="BR1029" s="526"/>
      <c r="BS1029" s="526"/>
      <c r="BT1029" s="526"/>
      <c r="BU1029" s="526"/>
    </row>
    <row r="1030">
      <c r="A1030" s="522"/>
      <c r="B1030" s="523"/>
      <c r="C1030" s="523"/>
      <c r="D1030" s="524"/>
      <c r="E1030" s="524"/>
      <c r="F1030" s="524"/>
      <c r="G1030" s="524"/>
      <c r="H1030" s="525"/>
      <c r="I1030" s="544"/>
      <c r="J1030" s="523"/>
      <c r="K1030" s="523"/>
      <c r="L1030" s="523"/>
      <c r="M1030" s="524"/>
      <c r="N1030" s="524"/>
      <c r="O1030" s="524"/>
      <c r="P1030" s="524"/>
      <c r="Q1030" s="524"/>
      <c r="R1030" s="524"/>
      <c r="S1030" s="524"/>
      <c r="T1030" s="524"/>
      <c r="U1030" s="523"/>
      <c r="V1030" s="524"/>
      <c r="W1030" s="523"/>
      <c r="X1030" s="526"/>
      <c r="Y1030" s="526"/>
      <c r="Z1030" s="526"/>
      <c r="AA1030" s="526"/>
      <c r="AB1030" s="526"/>
      <c r="AC1030" s="526"/>
      <c r="AD1030" s="526"/>
      <c r="AE1030" s="526"/>
      <c r="AF1030" s="526"/>
      <c r="AG1030" s="526"/>
      <c r="AH1030" s="526"/>
      <c r="AI1030" s="526"/>
      <c r="AJ1030" s="526"/>
      <c r="AK1030" s="526"/>
      <c r="AL1030" s="526"/>
      <c r="AM1030" s="526"/>
      <c r="AN1030" s="526"/>
      <c r="AO1030" s="526"/>
      <c r="AP1030" s="526"/>
      <c r="AQ1030" s="526"/>
      <c r="AR1030" s="526"/>
      <c r="AS1030" s="526"/>
      <c r="AT1030" s="526"/>
      <c r="AU1030" s="526"/>
      <c r="AV1030" s="526"/>
      <c r="AW1030" s="526"/>
      <c r="AX1030" s="526"/>
      <c r="AY1030" s="526"/>
      <c r="AZ1030" s="526"/>
      <c r="BA1030" s="526"/>
      <c r="BB1030" s="526"/>
      <c r="BC1030" s="526"/>
      <c r="BD1030" s="526"/>
      <c r="BE1030" s="526"/>
      <c r="BF1030" s="526"/>
      <c r="BG1030" s="526"/>
      <c r="BH1030" s="526"/>
      <c r="BI1030" s="526"/>
      <c r="BJ1030" s="526"/>
      <c r="BK1030" s="526"/>
      <c r="BL1030" s="526"/>
      <c r="BM1030" s="526"/>
      <c r="BN1030" s="526"/>
      <c r="BO1030" s="526"/>
      <c r="BP1030" s="526"/>
      <c r="BQ1030" s="526"/>
      <c r="BR1030" s="526"/>
      <c r="BS1030" s="526"/>
      <c r="BT1030" s="526"/>
      <c r="BU1030" s="526"/>
    </row>
    <row r="1031">
      <c r="A1031" s="522"/>
      <c r="B1031" s="523"/>
      <c r="C1031" s="523"/>
      <c r="D1031" s="524"/>
      <c r="E1031" s="524"/>
      <c r="F1031" s="524"/>
      <c r="G1031" s="524"/>
      <c r="H1031" s="525"/>
      <c r="I1031" s="544"/>
      <c r="J1031" s="523"/>
      <c r="K1031" s="523"/>
      <c r="L1031" s="523"/>
      <c r="M1031" s="524"/>
      <c r="N1031" s="524"/>
      <c r="O1031" s="524"/>
      <c r="P1031" s="524"/>
      <c r="Q1031" s="524"/>
      <c r="R1031" s="524"/>
      <c r="S1031" s="524"/>
      <c r="T1031" s="524"/>
      <c r="U1031" s="523"/>
      <c r="V1031" s="524"/>
      <c r="W1031" s="523"/>
      <c r="X1031" s="526"/>
      <c r="Y1031" s="526"/>
      <c r="Z1031" s="526"/>
      <c r="AA1031" s="526"/>
      <c r="AB1031" s="526"/>
      <c r="AC1031" s="526"/>
      <c r="AD1031" s="526"/>
      <c r="AE1031" s="526"/>
      <c r="AF1031" s="526"/>
      <c r="AG1031" s="526"/>
      <c r="AH1031" s="526"/>
      <c r="AI1031" s="526"/>
      <c r="AJ1031" s="526"/>
      <c r="AK1031" s="526"/>
      <c r="AL1031" s="526"/>
      <c r="AM1031" s="526"/>
      <c r="AN1031" s="526"/>
      <c r="AO1031" s="526"/>
      <c r="AP1031" s="526"/>
      <c r="AQ1031" s="526"/>
      <c r="AR1031" s="526"/>
      <c r="AS1031" s="526"/>
      <c r="AT1031" s="526"/>
      <c r="AU1031" s="526"/>
      <c r="AV1031" s="526"/>
      <c r="AW1031" s="526"/>
      <c r="AX1031" s="526"/>
      <c r="AY1031" s="526"/>
      <c r="AZ1031" s="526"/>
      <c r="BA1031" s="526"/>
      <c r="BB1031" s="526"/>
      <c r="BC1031" s="526"/>
      <c r="BD1031" s="526"/>
      <c r="BE1031" s="526"/>
      <c r="BF1031" s="526"/>
      <c r="BG1031" s="526"/>
      <c r="BH1031" s="526"/>
      <c r="BI1031" s="526"/>
      <c r="BJ1031" s="526"/>
      <c r="BK1031" s="526"/>
      <c r="BL1031" s="526"/>
      <c r="BM1031" s="526"/>
      <c r="BN1031" s="526"/>
      <c r="BO1031" s="526"/>
      <c r="BP1031" s="526"/>
      <c r="BQ1031" s="526"/>
      <c r="BR1031" s="526"/>
      <c r="BS1031" s="526"/>
      <c r="BT1031" s="526"/>
      <c r="BU1031" s="526"/>
    </row>
    <row r="1032">
      <c r="A1032" s="522"/>
      <c r="B1032" s="523"/>
      <c r="C1032" s="523"/>
      <c r="D1032" s="524"/>
      <c r="E1032" s="524"/>
      <c r="F1032" s="524"/>
      <c r="G1032" s="524"/>
      <c r="H1032" s="525"/>
      <c r="I1032" s="544"/>
      <c r="J1032" s="523"/>
      <c r="K1032" s="523"/>
      <c r="L1032" s="523"/>
      <c r="M1032" s="524"/>
      <c r="N1032" s="524"/>
      <c r="O1032" s="524"/>
      <c r="P1032" s="524"/>
      <c r="Q1032" s="524"/>
      <c r="R1032" s="524"/>
      <c r="S1032" s="524"/>
      <c r="T1032" s="524"/>
      <c r="U1032" s="523"/>
      <c r="V1032" s="524"/>
      <c r="W1032" s="523"/>
      <c r="X1032" s="526"/>
      <c r="Y1032" s="526"/>
      <c r="Z1032" s="526"/>
      <c r="AA1032" s="526"/>
      <c r="AB1032" s="526"/>
      <c r="AC1032" s="526"/>
      <c r="AD1032" s="526"/>
      <c r="AE1032" s="526"/>
      <c r="AF1032" s="526"/>
      <c r="AG1032" s="526"/>
      <c r="AH1032" s="526"/>
      <c r="AI1032" s="526"/>
      <c r="AJ1032" s="526"/>
      <c r="AK1032" s="526"/>
      <c r="AL1032" s="526"/>
      <c r="AM1032" s="526"/>
      <c r="AN1032" s="526"/>
      <c r="AO1032" s="526"/>
      <c r="AP1032" s="526"/>
      <c r="AQ1032" s="526"/>
      <c r="AR1032" s="526"/>
      <c r="AS1032" s="526"/>
      <c r="AT1032" s="526"/>
      <c r="AU1032" s="526"/>
      <c r="AV1032" s="526"/>
      <c r="AW1032" s="526"/>
      <c r="AX1032" s="526"/>
      <c r="AY1032" s="526"/>
      <c r="AZ1032" s="526"/>
      <c r="BA1032" s="526"/>
      <c r="BB1032" s="526"/>
      <c r="BC1032" s="526"/>
      <c r="BD1032" s="526"/>
      <c r="BE1032" s="526"/>
      <c r="BF1032" s="526"/>
      <c r="BG1032" s="526"/>
      <c r="BH1032" s="526"/>
      <c r="BI1032" s="526"/>
      <c r="BJ1032" s="526"/>
      <c r="BK1032" s="526"/>
      <c r="BL1032" s="526"/>
      <c r="BM1032" s="526"/>
      <c r="BN1032" s="526"/>
      <c r="BO1032" s="526"/>
      <c r="BP1032" s="526"/>
      <c r="BQ1032" s="526"/>
      <c r="BR1032" s="526"/>
      <c r="BS1032" s="526"/>
      <c r="BT1032" s="526"/>
      <c r="BU1032" s="526"/>
    </row>
    <row r="1033">
      <c r="A1033" s="522"/>
      <c r="B1033" s="523"/>
      <c r="C1033" s="523"/>
      <c r="D1033" s="524"/>
      <c r="E1033" s="524"/>
      <c r="F1033" s="524"/>
      <c r="G1033" s="524"/>
      <c r="H1033" s="525"/>
      <c r="I1033" s="544"/>
      <c r="J1033" s="523"/>
      <c r="K1033" s="523"/>
      <c r="L1033" s="523"/>
      <c r="M1033" s="524"/>
      <c r="N1033" s="524"/>
      <c r="O1033" s="524"/>
      <c r="P1033" s="524"/>
      <c r="Q1033" s="524"/>
      <c r="R1033" s="524"/>
      <c r="S1033" s="524"/>
      <c r="T1033" s="524"/>
      <c r="U1033" s="523"/>
      <c r="V1033" s="524"/>
      <c r="W1033" s="523"/>
      <c r="X1033" s="526"/>
      <c r="Y1033" s="526"/>
      <c r="Z1033" s="526"/>
      <c r="AA1033" s="526"/>
      <c r="AB1033" s="526"/>
      <c r="AC1033" s="526"/>
      <c r="AD1033" s="526"/>
      <c r="AE1033" s="526"/>
      <c r="AF1033" s="526"/>
      <c r="AG1033" s="526"/>
      <c r="AH1033" s="526"/>
      <c r="AI1033" s="526"/>
      <c r="AJ1033" s="526"/>
      <c r="AK1033" s="526"/>
      <c r="AL1033" s="526"/>
      <c r="AM1033" s="526"/>
      <c r="AN1033" s="526"/>
      <c r="AO1033" s="526"/>
      <c r="AP1033" s="526"/>
      <c r="AQ1033" s="526"/>
      <c r="AR1033" s="526"/>
      <c r="AS1033" s="526"/>
      <c r="AT1033" s="526"/>
      <c r="AU1033" s="526"/>
      <c r="AV1033" s="526"/>
      <c r="AW1033" s="526"/>
      <c r="AX1033" s="526"/>
      <c r="AY1033" s="526"/>
      <c r="AZ1033" s="526"/>
      <c r="BA1033" s="526"/>
      <c r="BB1033" s="526"/>
      <c r="BC1033" s="526"/>
      <c r="BD1033" s="526"/>
      <c r="BE1033" s="526"/>
      <c r="BF1033" s="526"/>
      <c r="BG1033" s="526"/>
      <c r="BH1033" s="526"/>
      <c r="BI1033" s="526"/>
      <c r="BJ1033" s="526"/>
      <c r="BK1033" s="526"/>
      <c r="BL1033" s="526"/>
      <c r="BM1033" s="526"/>
      <c r="BN1033" s="526"/>
      <c r="BO1033" s="526"/>
      <c r="BP1033" s="526"/>
      <c r="BQ1033" s="526"/>
      <c r="BR1033" s="526"/>
      <c r="BS1033" s="526"/>
      <c r="BT1033" s="526"/>
      <c r="BU1033" s="526"/>
    </row>
    <row r="1034">
      <c r="A1034" s="522"/>
      <c r="B1034" s="523"/>
      <c r="C1034" s="523"/>
      <c r="D1034" s="524"/>
      <c r="E1034" s="524"/>
      <c r="F1034" s="524"/>
      <c r="G1034" s="524"/>
      <c r="H1034" s="525"/>
      <c r="I1034" s="544"/>
      <c r="J1034" s="523"/>
      <c r="K1034" s="523"/>
      <c r="L1034" s="523"/>
      <c r="M1034" s="524"/>
      <c r="N1034" s="524"/>
      <c r="O1034" s="524"/>
      <c r="P1034" s="524"/>
      <c r="Q1034" s="524"/>
      <c r="R1034" s="524"/>
      <c r="S1034" s="524"/>
      <c r="T1034" s="524"/>
      <c r="U1034" s="523"/>
      <c r="V1034" s="524"/>
      <c r="W1034" s="523"/>
      <c r="X1034" s="526"/>
      <c r="Y1034" s="526"/>
      <c r="Z1034" s="526"/>
      <c r="AA1034" s="526"/>
      <c r="AB1034" s="526"/>
      <c r="AC1034" s="526"/>
      <c r="AD1034" s="526"/>
      <c r="AE1034" s="526"/>
      <c r="AF1034" s="526"/>
      <c r="AG1034" s="526"/>
      <c r="AH1034" s="526"/>
      <c r="AI1034" s="526"/>
      <c r="AJ1034" s="526"/>
      <c r="AK1034" s="526"/>
      <c r="AL1034" s="526"/>
      <c r="AM1034" s="526"/>
      <c r="AN1034" s="526"/>
      <c r="AO1034" s="526"/>
      <c r="AP1034" s="526"/>
      <c r="AQ1034" s="526"/>
      <c r="AR1034" s="526"/>
      <c r="AS1034" s="526"/>
      <c r="AT1034" s="526"/>
      <c r="AU1034" s="526"/>
      <c r="AV1034" s="526"/>
      <c r="AW1034" s="526"/>
      <c r="AX1034" s="526"/>
      <c r="AY1034" s="526"/>
      <c r="AZ1034" s="526"/>
      <c r="BA1034" s="526"/>
      <c r="BB1034" s="526"/>
      <c r="BC1034" s="526"/>
      <c r="BD1034" s="526"/>
      <c r="BE1034" s="526"/>
      <c r="BF1034" s="526"/>
      <c r="BG1034" s="526"/>
      <c r="BH1034" s="526"/>
      <c r="BI1034" s="526"/>
      <c r="BJ1034" s="526"/>
      <c r="BK1034" s="526"/>
      <c r="BL1034" s="526"/>
      <c r="BM1034" s="526"/>
      <c r="BN1034" s="526"/>
      <c r="BO1034" s="526"/>
      <c r="BP1034" s="526"/>
      <c r="BQ1034" s="526"/>
      <c r="BR1034" s="526"/>
      <c r="BS1034" s="526"/>
      <c r="BT1034" s="526"/>
      <c r="BU1034" s="526"/>
    </row>
    <row r="1035">
      <c r="A1035" s="522"/>
      <c r="B1035" s="523"/>
      <c r="C1035" s="523"/>
      <c r="D1035" s="524"/>
      <c r="E1035" s="524"/>
      <c r="F1035" s="524"/>
      <c r="G1035" s="524"/>
      <c r="H1035" s="525"/>
      <c r="I1035" s="544"/>
      <c r="J1035" s="523"/>
      <c r="K1035" s="523"/>
      <c r="L1035" s="523"/>
      <c r="M1035" s="524"/>
      <c r="N1035" s="524"/>
      <c r="O1035" s="524"/>
      <c r="P1035" s="524"/>
      <c r="Q1035" s="524"/>
      <c r="R1035" s="524"/>
      <c r="S1035" s="524"/>
      <c r="T1035" s="524"/>
      <c r="U1035" s="523"/>
      <c r="V1035" s="524"/>
      <c r="W1035" s="523"/>
      <c r="X1035" s="526"/>
      <c r="Y1035" s="526"/>
      <c r="Z1035" s="526"/>
      <c r="AA1035" s="526"/>
      <c r="AB1035" s="526"/>
      <c r="AC1035" s="526"/>
      <c r="AD1035" s="526"/>
      <c r="AE1035" s="526"/>
      <c r="AF1035" s="526"/>
      <c r="AG1035" s="526"/>
      <c r="AH1035" s="526"/>
      <c r="AI1035" s="526"/>
      <c r="AJ1035" s="526"/>
      <c r="AK1035" s="526"/>
      <c r="AL1035" s="526"/>
      <c r="AM1035" s="526"/>
      <c r="AN1035" s="526"/>
      <c r="AO1035" s="526"/>
      <c r="AP1035" s="526"/>
      <c r="AQ1035" s="526"/>
      <c r="AR1035" s="526"/>
      <c r="AS1035" s="526"/>
      <c r="AT1035" s="526"/>
      <c r="AU1035" s="526"/>
      <c r="AV1035" s="526"/>
      <c r="AW1035" s="526"/>
      <c r="AX1035" s="526"/>
      <c r="AY1035" s="526"/>
      <c r="AZ1035" s="526"/>
      <c r="BA1035" s="526"/>
      <c r="BB1035" s="526"/>
      <c r="BC1035" s="526"/>
      <c r="BD1035" s="526"/>
      <c r="BE1035" s="526"/>
      <c r="BF1035" s="526"/>
      <c r="BG1035" s="526"/>
      <c r="BH1035" s="526"/>
      <c r="BI1035" s="526"/>
      <c r="BJ1035" s="526"/>
      <c r="BK1035" s="526"/>
      <c r="BL1035" s="526"/>
      <c r="BM1035" s="526"/>
      <c r="BN1035" s="526"/>
      <c r="BO1035" s="526"/>
      <c r="BP1035" s="526"/>
      <c r="BQ1035" s="526"/>
      <c r="BR1035" s="526"/>
      <c r="BS1035" s="526"/>
      <c r="BT1035" s="526"/>
      <c r="BU1035" s="526"/>
    </row>
    <row r="1036">
      <c r="A1036" s="522"/>
      <c r="B1036" s="523"/>
      <c r="C1036" s="523"/>
      <c r="D1036" s="524"/>
      <c r="E1036" s="524"/>
      <c r="F1036" s="524"/>
      <c r="G1036" s="524"/>
      <c r="H1036" s="525"/>
      <c r="I1036" s="544"/>
      <c r="J1036" s="523"/>
      <c r="K1036" s="523"/>
      <c r="L1036" s="523"/>
      <c r="M1036" s="524"/>
      <c r="N1036" s="524"/>
      <c r="O1036" s="524"/>
      <c r="P1036" s="524"/>
      <c r="Q1036" s="524"/>
      <c r="R1036" s="524"/>
      <c r="S1036" s="524"/>
      <c r="T1036" s="524"/>
      <c r="U1036" s="523"/>
      <c r="V1036" s="524"/>
      <c r="W1036" s="523"/>
      <c r="X1036" s="526"/>
      <c r="Y1036" s="526"/>
      <c r="Z1036" s="526"/>
      <c r="AA1036" s="526"/>
      <c r="AB1036" s="526"/>
      <c r="AC1036" s="526"/>
      <c r="AD1036" s="526"/>
      <c r="AE1036" s="526"/>
      <c r="AF1036" s="526"/>
      <c r="AG1036" s="526"/>
      <c r="AH1036" s="526"/>
      <c r="AI1036" s="526"/>
      <c r="AJ1036" s="526"/>
      <c r="AK1036" s="526"/>
      <c r="AL1036" s="526"/>
      <c r="AM1036" s="526"/>
      <c r="AN1036" s="526"/>
      <c r="AO1036" s="526"/>
      <c r="AP1036" s="526"/>
      <c r="AQ1036" s="526"/>
      <c r="AR1036" s="526"/>
      <c r="AS1036" s="526"/>
      <c r="AT1036" s="526"/>
      <c r="AU1036" s="526"/>
      <c r="AV1036" s="526"/>
      <c r="AW1036" s="526"/>
      <c r="AX1036" s="526"/>
      <c r="AY1036" s="526"/>
      <c r="AZ1036" s="526"/>
      <c r="BA1036" s="526"/>
      <c r="BB1036" s="526"/>
      <c r="BC1036" s="526"/>
      <c r="BD1036" s="526"/>
      <c r="BE1036" s="526"/>
      <c r="BF1036" s="526"/>
      <c r="BG1036" s="526"/>
      <c r="BH1036" s="526"/>
      <c r="BI1036" s="526"/>
      <c r="BJ1036" s="526"/>
      <c r="BK1036" s="526"/>
      <c r="BL1036" s="526"/>
      <c r="BM1036" s="526"/>
      <c r="BN1036" s="526"/>
      <c r="BO1036" s="526"/>
      <c r="BP1036" s="526"/>
      <c r="BQ1036" s="526"/>
      <c r="BR1036" s="526"/>
      <c r="BS1036" s="526"/>
      <c r="BT1036" s="526"/>
      <c r="BU1036" s="526"/>
    </row>
    <row r="1037">
      <c r="A1037" s="522"/>
      <c r="B1037" s="523"/>
      <c r="C1037" s="523"/>
      <c r="D1037" s="524"/>
      <c r="E1037" s="524"/>
      <c r="F1037" s="524"/>
      <c r="G1037" s="524"/>
      <c r="H1037" s="525"/>
      <c r="I1037" s="544"/>
      <c r="J1037" s="523"/>
      <c r="K1037" s="523"/>
      <c r="L1037" s="523"/>
      <c r="M1037" s="524"/>
      <c r="N1037" s="524"/>
      <c r="O1037" s="524"/>
      <c r="P1037" s="524"/>
      <c r="Q1037" s="524"/>
      <c r="R1037" s="524"/>
      <c r="S1037" s="524"/>
      <c r="T1037" s="524"/>
      <c r="U1037" s="523"/>
      <c r="V1037" s="524"/>
      <c r="W1037" s="523"/>
      <c r="X1037" s="526"/>
      <c r="Y1037" s="526"/>
      <c r="Z1037" s="526"/>
      <c r="AA1037" s="526"/>
      <c r="AB1037" s="526"/>
      <c r="AC1037" s="526"/>
      <c r="AD1037" s="526"/>
      <c r="AE1037" s="526"/>
      <c r="AF1037" s="526"/>
      <c r="AG1037" s="526"/>
      <c r="AH1037" s="526"/>
      <c r="AI1037" s="526"/>
      <c r="AJ1037" s="526"/>
      <c r="AK1037" s="526"/>
      <c r="AL1037" s="526"/>
      <c r="AM1037" s="526"/>
      <c r="AN1037" s="526"/>
      <c r="AO1037" s="526"/>
      <c r="AP1037" s="526"/>
      <c r="AQ1037" s="526"/>
      <c r="AR1037" s="526"/>
      <c r="AS1037" s="526"/>
      <c r="AT1037" s="526"/>
      <c r="AU1037" s="526"/>
      <c r="AV1037" s="526"/>
      <c r="AW1037" s="526"/>
      <c r="AX1037" s="526"/>
      <c r="AY1037" s="526"/>
      <c r="AZ1037" s="526"/>
      <c r="BA1037" s="526"/>
      <c r="BB1037" s="526"/>
      <c r="BC1037" s="526"/>
      <c r="BD1037" s="526"/>
      <c r="BE1037" s="526"/>
      <c r="BF1037" s="526"/>
      <c r="BG1037" s="526"/>
      <c r="BH1037" s="526"/>
      <c r="BI1037" s="526"/>
      <c r="BJ1037" s="526"/>
      <c r="BK1037" s="526"/>
      <c r="BL1037" s="526"/>
      <c r="BM1037" s="526"/>
      <c r="BN1037" s="526"/>
      <c r="BO1037" s="526"/>
      <c r="BP1037" s="526"/>
      <c r="BQ1037" s="526"/>
      <c r="BR1037" s="526"/>
      <c r="BS1037" s="526"/>
      <c r="BT1037" s="526"/>
      <c r="BU1037" s="526"/>
    </row>
    <row r="1038">
      <c r="A1038" s="522"/>
      <c r="B1038" s="523"/>
      <c r="C1038" s="523"/>
      <c r="D1038" s="524"/>
      <c r="E1038" s="524"/>
      <c r="F1038" s="524"/>
      <c r="G1038" s="524"/>
      <c r="H1038" s="525"/>
      <c r="I1038" s="544"/>
      <c r="J1038" s="523"/>
      <c r="K1038" s="523"/>
      <c r="L1038" s="523"/>
      <c r="M1038" s="524"/>
      <c r="N1038" s="524"/>
      <c r="O1038" s="524"/>
      <c r="P1038" s="524"/>
      <c r="Q1038" s="524"/>
      <c r="R1038" s="524"/>
      <c r="S1038" s="524"/>
      <c r="T1038" s="524"/>
      <c r="U1038" s="523"/>
      <c r="V1038" s="524"/>
      <c r="W1038" s="523"/>
      <c r="X1038" s="526"/>
      <c r="Y1038" s="526"/>
      <c r="Z1038" s="526"/>
      <c r="AA1038" s="526"/>
      <c r="AB1038" s="526"/>
      <c r="AC1038" s="526"/>
      <c r="AD1038" s="526"/>
      <c r="AE1038" s="526"/>
      <c r="AF1038" s="526"/>
      <c r="AG1038" s="526"/>
      <c r="AH1038" s="526"/>
      <c r="AI1038" s="526"/>
      <c r="AJ1038" s="526"/>
      <c r="AK1038" s="526"/>
      <c r="AL1038" s="526"/>
      <c r="AM1038" s="526"/>
      <c r="AN1038" s="526"/>
      <c r="AO1038" s="526"/>
      <c r="AP1038" s="526"/>
      <c r="AQ1038" s="526"/>
      <c r="AR1038" s="526"/>
      <c r="AS1038" s="526"/>
      <c r="AT1038" s="526"/>
      <c r="AU1038" s="526"/>
      <c r="AV1038" s="526"/>
      <c r="AW1038" s="526"/>
      <c r="AX1038" s="526"/>
      <c r="AY1038" s="526"/>
      <c r="AZ1038" s="526"/>
      <c r="BA1038" s="526"/>
      <c r="BB1038" s="526"/>
      <c r="BC1038" s="526"/>
      <c r="BD1038" s="526"/>
      <c r="BE1038" s="526"/>
      <c r="BF1038" s="526"/>
      <c r="BG1038" s="526"/>
      <c r="BH1038" s="526"/>
      <c r="BI1038" s="526"/>
      <c r="BJ1038" s="526"/>
      <c r="BK1038" s="526"/>
      <c r="BL1038" s="526"/>
      <c r="BM1038" s="526"/>
      <c r="BN1038" s="526"/>
      <c r="BO1038" s="526"/>
      <c r="BP1038" s="526"/>
      <c r="BQ1038" s="526"/>
      <c r="BR1038" s="526"/>
      <c r="BS1038" s="526"/>
      <c r="BT1038" s="526"/>
      <c r="BU1038" s="526"/>
    </row>
    <row r="1039">
      <c r="A1039" s="522"/>
      <c r="B1039" s="523"/>
      <c r="C1039" s="523"/>
      <c r="D1039" s="524"/>
      <c r="E1039" s="524"/>
      <c r="F1039" s="524"/>
      <c r="G1039" s="524"/>
      <c r="H1039" s="525"/>
      <c r="I1039" s="544"/>
      <c r="J1039" s="523"/>
      <c r="K1039" s="523"/>
      <c r="L1039" s="523"/>
      <c r="M1039" s="524"/>
      <c r="N1039" s="524"/>
      <c r="O1039" s="524"/>
      <c r="P1039" s="524"/>
      <c r="Q1039" s="524"/>
      <c r="R1039" s="524"/>
      <c r="S1039" s="524"/>
      <c r="T1039" s="524"/>
      <c r="U1039" s="523"/>
      <c r="V1039" s="524"/>
      <c r="W1039" s="523"/>
      <c r="X1039" s="526"/>
      <c r="Y1039" s="526"/>
      <c r="Z1039" s="526"/>
      <c r="AA1039" s="526"/>
      <c r="AB1039" s="526"/>
      <c r="AC1039" s="526"/>
      <c r="AD1039" s="526"/>
      <c r="AE1039" s="526"/>
      <c r="AF1039" s="526"/>
      <c r="AG1039" s="526"/>
      <c r="AH1039" s="526"/>
      <c r="AI1039" s="526"/>
      <c r="AJ1039" s="526"/>
      <c r="AK1039" s="526"/>
      <c r="AL1039" s="526"/>
      <c r="AM1039" s="526"/>
      <c r="AN1039" s="526"/>
      <c r="AO1039" s="526"/>
      <c r="AP1039" s="526"/>
      <c r="AQ1039" s="526"/>
      <c r="AR1039" s="526"/>
      <c r="AS1039" s="526"/>
      <c r="AT1039" s="526"/>
      <c r="AU1039" s="526"/>
      <c r="AV1039" s="526"/>
      <c r="AW1039" s="526"/>
      <c r="AX1039" s="526"/>
      <c r="AY1039" s="526"/>
      <c r="AZ1039" s="526"/>
      <c r="BA1039" s="526"/>
      <c r="BB1039" s="526"/>
      <c r="BC1039" s="526"/>
      <c r="BD1039" s="526"/>
      <c r="BE1039" s="526"/>
      <c r="BF1039" s="526"/>
      <c r="BG1039" s="526"/>
      <c r="BH1039" s="526"/>
      <c r="BI1039" s="526"/>
      <c r="BJ1039" s="526"/>
      <c r="BK1039" s="526"/>
      <c r="BL1039" s="526"/>
      <c r="BM1039" s="526"/>
      <c r="BN1039" s="526"/>
      <c r="BO1039" s="526"/>
      <c r="BP1039" s="526"/>
      <c r="BQ1039" s="526"/>
      <c r="BR1039" s="526"/>
      <c r="BS1039" s="526"/>
      <c r="BT1039" s="526"/>
      <c r="BU1039" s="526"/>
    </row>
    <row r="1040">
      <c r="A1040" s="522"/>
      <c r="B1040" s="523"/>
      <c r="C1040" s="523"/>
      <c r="D1040" s="524"/>
      <c r="E1040" s="524"/>
      <c r="F1040" s="524"/>
      <c r="G1040" s="524"/>
      <c r="H1040" s="525"/>
      <c r="I1040" s="544"/>
      <c r="J1040" s="523"/>
      <c r="K1040" s="523"/>
      <c r="L1040" s="523"/>
      <c r="M1040" s="524"/>
      <c r="N1040" s="524"/>
      <c r="O1040" s="524"/>
      <c r="P1040" s="524"/>
      <c r="Q1040" s="524"/>
      <c r="R1040" s="524"/>
      <c r="S1040" s="524"/>
      <c r="T1040" s="524"/>
      <c r="U1040" s="523"/>
      <c r="V1040" s="524"/>
      <c r="W1040" s="523"/>
      <c r="X1040" s="526"/>
      <c r="Y1040" s="526"/>
      <c r="Z1040" s="526"/>
      <c r="AA1040" s="526"/>
      <c r="AB1040" s="526"/>
      <c r="AC1040" s="526"/>
      <c r="AD1040" s="526"/>
      <c r="AE1040" s="526"/>
      <c r="AF1040" s="526"/>
      <c r="AG1040" s="526"/>
      <c r="AH1040" s="526"/>
      <c r="AI1040" s="526"/>
      <c r="AJ1040" s="526"/>
      <c r="AK1040" s="526"/>
      <c r="AL1040" s="526"/>
      <c r="AM1040" s="526"/>
      <c r="AN1040" s="526"/>
      <c r="AO1040" s="526"/>
      <c r="AP1040" s="526"/>
      <c r="AQ1040" s="526"/>
      <c r="AR1040" s="526"/>
      <c r="AS1040" s="526"/>
      <c r="AT1040" s="526"/>
      <c r="AU1040" s="526"/>
      <c r="AV1040" s="526"/>
      <c r="AW1040" s="526"/>
      <c r="AX1040" s="526"/>
      <c r="AY1040" s="526"/>
      <c r="AZ1040" s="526"/>
      <c r="BA1040" s="526"/>
      <c r="BB1040" s="526"/>
      <c r="BC1040" s="526"/>
      <c r="BD1040" s="526"/>
      <c r="BE1040" s="526"/>
      <c r="BF1040" s="526"/>
      <c r="BG1040" s="526"/>
      <c r="BH1040" s="526"/>
      <c r="BI1040" s="526"/>
      <c r="BJ1040" s="526"/>
      <c r="BK1040" s="526"/>
      <c r="BL1040" s="526"/>
      <c r="BM1040" s="526"/>
      <c r="BN1040" s="526"/>
      <c r="BO1040" s="526"/>
      <c r="BP1040" s="526"/>
      <c r="BQ1040" s="526"/>
      <c r="BR1040" s="526"/>
      <c r="BS1040" s="526"/>
      <c r="BT1040" s="526"/>
      <c r="BU1040" s="526"/>
    </row>
    <row r="1041">
      <c r="A1041" s="522"/>
      <c r="B1041" s="523"/>
      <c r="C1041" s="523"/>
      <c r="D1041" s="524"/>
      <c r="E1041" s="524"/>
      <c r="F1041" s="524"/>
      <c r="G1041" s="524"/>
      <c r="H1041" s="525"/>
      <c r="I1041" s="544"/>
      <c r="J1041" s="523"/>
      <c r="K1041" s="523"/>
      <c r="L1041" s="523"/>
      <c r="M1041" s="524"/>
      <c r="N1041" s="524"/>
      <c r="O1041" s="524"/>
      <c r="P1041" s="524"/>
      <c r="Q1041" s="524"/>
      <c r="R1041" s="524"/>
      <c r="S1041" s="524"/>
      <c r="T1041" s="524"/>
      <c r="U1041" s="523"/>
      <c r="V1041" s="524"/>
      <c r="W1041" s="523"/>
      <c r="X1041" s="526"/>
      <c r="Y1041" s="526"/>
      <c r="Z1041" s="526"/>
      <c r="AA1041" s="526"/>
      <c r="AB1041" s="526"/>
      <c r="AC1041" s="526"/>
      <c r="AD1041" s="526"/>
      <c r="AE1041" s="526"/>
      <c r="AF1041" s="526"/>
      <c r="AG1041" s="526"/>
      <c r="AH1041" s="526"/>
      <c r="AI1041" s="526"/>
      <c r="AJ1041" s="526"/>
      <c r="AK1041" s="526"/>
      <c r="AL1041" s="526"/>
      <c r="AM1041" s="526"/>
      <c r="AN1041" s="526"/>
      <c r="AO1041" s="526"/>
      <c r="AP1041" s="526"/>
      <c r="AQ1041" s="526"/>
      <c r="AR1041" s="526"/>
      <c r="AS1041" s="526"/>
      <c r="AT1041" s="526"/>
      <c r="AU1041" s="526"/>
      <c r="AV1041" s="526"/>
      <c r="AW1041" s="526"/>
      <c r="AX1041" s="526"/>
      <c r="AY1041" s="526"/>
      <c r="AZ1041" s="526"/>
      <c r="BA1041" s="526"/>
      <c r="BB1041" s="526"/>
      <c r="BC1041" s="526"/>
      <c r="BD1041" s="526"/>
      <c r="BE1041" s="526"/>
      <c r="BF1041" s="526"/>
      <c r="BG1041" s="526"/>
      <c r="BH1041" s="526"/>
      <c r="BI1041" s="526"/>
      <c r="BJ1041" s="526"/>
      <c r="BK1041" s="526"/>
      <c r="BL1041" s="526"/>
      <c r="BM1041" s="526"/>
      <c r="BN1041" s="526"/>
      <c r="BO1041" s="526"/>
      <c r="BP1041" s="526"/>
      <c r="BQ1041" s="526"/>
      <c r="BR1041" s="526"/>
      <c r="BS1041" s="526"/>
      <c r="BT1041" s="526"/>
      <c r="BU1041" s="526"/>
    </row>
    <row r="1042">
      <c r="A1042" s="522"/>
      <c r="B1042" s="523"/>
      <c r="C1042" s="523"/>
      <c r="D1042" s="524"/>
      <c r="E1042" s="524"/>
      <c r="F1042" s="524"/>
      <c r="G1042" s="524"/>
      <c r="H1042" s="525"/>
      <c r="I1042" s="544"/>
      <c r="J1042" s="523"/>
      <c r="K1042" s="523"/>
      <c r="L1042" s="523"/>
      <c r="M1042" s="524"/>
      <c r="N1042" s="524"/>
      <c r="O1042" s="524"/>
      <c r="P1042" s="524"/>
      <c r="Q1042" s="524"/>
      <c r="R1042" s="524"/>
      <c r="S1042" s="524"/>
      <c r="T1042" s="524"/>
      <c r="U1042" s="523"/>
      <c r="V1042" s="524"/>
      <c r="W1042" s="523"/>
      <c r="X1042" s="526"/>
      <c r="Y1042" s="526"/>
      <c r="Z1042" s="526"/>
      <c r="AA1042" s="526"/>
      <c r="AB1042" s="526"/>
      <c r="AC1042" s="526"/>
      <c r="AD1042" s="526"/>
      <c r="AE1042" s="526"/>
      <c r="AF1042" s="526"/>
      <c r="AG1042" s="526"/>
      <c r="AH1042" s="526"/>
      <c r="AI1042" s="526"/>
      <c r="AJ1042" s="526"/>
      <c r="AK1042" s="526"/>
      <c r="AL1042" s="526"/>
      <c r="AM1042" s="526"/>
      <c r="AN1042" s="526"/>
      <c r="AO1042" s="526"/>
      <c r="AP1042" s="526"/>
      <c r="AQ1042" s="526"/>
      <c r="AR1042" s="526"/>
      <c r="AS1042" s="526"/>
      <c r="AT1042" s="526"/>
      <c r="AU1042" s="526"/>
      <c r="AV1042" s="526"/>
      <c r="AW1042" s="526"/>
      <c r="AX1042" s="526"/>
      <c r="AY1042" s="526"/>
      <c r="AZ1042" s="526"/>
      <c r="BA1042" s="526"/>
      <c r="BB1042" s="526"/>
      <c r="BC1042" s="526"/>
      <c r="BD1042" s="526"/>
      <c r="BE1042" s="526"/>
      <c r="BF1042" s="526"/>
      <c r="BG1042" s="526"/>
      <c r="BH1042" s="526"/>
      <c r="BI1042" s="526"/>
      <c r="BJ1042" s="526"/>
      <c r="BK1042" s="526"/>
      <c r="BL1042" s="526"/>
      <c r="BM1042" s="526"/>
      <c r="BN1042" s="526"/>
      <c r="BO1042" s="526"/>
      <c r="BP1042" s="526"/>
      <c r="BQ1042" s="526"/>
      <c r="BR1042" s="526"/>
      <c r="BS1042" s="526"/>
      <c r="BT1042" s="526"/>
      <c r="BU1042" s="526"/>
    </row>
    <row r="1043">
      <c r="A1043" s="522"/>
      <c r="B1043" s="523"/>
      <c r="C1043" s="523"/>
      <c r="D1043" s="524"/>
      <c r="E1043" s="524"/>
      <c r="F1043" s="524"/>
      <c r="G1043" s="524"/>
      <c r="H1043" s="525"/>
      <c r="I1043" s="544"/>
      <c r="J1043" s="523"/>
      <c r="K1043" s="523"/>
      <c r="L1043" s="523"/>
      <c r="M1043" s="524"/>
      <c r="N1043" s="524"/>
      <c r="O1043" s="524"/>
      <c r="P1043" s="524"/>
      <c r="Q1043" s="524"/>
      <c r="R1043" s="524"/>
      <c r="S1043" s="524"/>
      <c r="T1043" s="524"/>
      <c r="U1043" s="523"/>
      <c r="V1043" s="524"/>
      <c r="W1043" s="523"/>
      <c r="X1043" s="526"/>
      <c r="Y1043" s="526"/>
      <c r="Z1043" s="526"/>
      <c r="AA1043" s="526"/>
      <c r="AB1043" s="526"/>
      <c r="AC1043" s="526"/>
      <c r="AD1043" s="526"/>
      <c r="AE1043" s="526"/>
      <c r="AF1043" s="526"/>
      <c r="AG1043" s="526"/>
      <c r="AH1043" s="526"/>
      <c r="AI1043" s="526"/>
      <c r="AJ1043" s="526"/>
      <c r="AK1043" s="526"/>
      <c r="AL1043" s="526"/>
      <c r="AM1043" s="526"/>
      <c r="AN1043" s="526"/>
      <c r="AO1043" s="526"/>
      <c r="AP1043" s="526"/>
      <c r="AQ1043" s="526"/>
      <c r="AR1043" s="526"/>
      <c r="AS1043" s="526"/>
      <c r="AT1043" s="526"/>
      <c r="AU1043" s="526"/>
      <c r="AV1043" s="526"/>
      <c r="AW1043" s="526"/>
      <c r="AX1043" s="526"/>
      <c r="AY1043" s="526"/>
      <c r="AZ1043" s="526"/>
      <c r="BA1043" s="526"/>
      <c r="BB1043" s="526"/>
      <c r="BC1043" s="526"/>
      <c r="BD1043" s="526"/>
      <c r="BE1043" s="526"/>
      <c r="BF1043" s="526"/>
      <c r="BG1043" s="526"/>
      <c r="BH1043" s="526"/>
      <c r="BI1043" s="526"/>
      <c r="BJ1043" s="526"/>
      <c r="BK1043" s="526"/>
      <c r="BL1043" s="526"/>
      <c r="BM1043" s="526"/>
      <c r="BN1043" s="526"/>
      <c r="BO1043" s="526"/>
      <c r="BP1043" s="526"/>
      <c r="BQ1043" s="526"/>
      <c r="BR1043" s="526"/>
      <c r="BS1043" s="526"/>
      <c r="BT1043" s="526"/>
      <c r="BU1043" s="526"/>
    </row>
    <row r="1044">
      <c r="A1044" s="522"/>
      <c r="B1044" s="523"/>
      <c r="C1044" s="523"/>
      <c r="D1044" s="524"/>
      <c r="E1044" s="524"/>
      <c r="F1044" s="524"/>
      <c r="G1044" s="524"/>
      <c r="H1044" s="525"/>
      <c r="I1044" s="544"/>
      <c r="J1044" s="523"/>
      <c r="K1044" s="523"/>
      <c r="L1044" s="523"/>
      <c r="M1044" s="524"/>
      <c r="N1044" s="524"/>
      <c r="O1044" s="524"/>
      <c r="P1044" s="524"/>
      <c r="Q1044" s="524"/>
      <c r="R1044" s="524"/>
      <c r="S1044" s="524"/>
      <c r="T1044" s="524"/>
      <c r="U1044" s="523"/>
      <c r="V1044" s="524"/>
      <c r="W1044" s="523"/>
      <c r="X1044" s="526"/>
      <c r="Y1044" s="526"/>
      <c r="Z1044" s="526"/>
      <c r="AA1044" s="526"/>
      <c r="AB1044" s="526"/>
      <c r="AC1044" s="526"/>
      <c r="AD1044" s="526"/>
      <c r="AE1044" s="526"/>
      <c r="AF1044" s="526"/>
      <c r="AG1044" s="526"/>
      <c r="AH1044" s="526"/>
      <c r="AI1044" s="526"/>
      <c r="AJ1044" s="526"/>
      <c r="AK1044" s="526"/>
      <c r="AL1044" s="526"/>
      <c r="AM1044" s="526"/>
      <c r="AN1044" s="526"/>
      <c r="AO1044" s="526"/>
      <c r="AP1044" s="526"/>
      <c r="AQ1044" s="526"/>
      <c r="AR1044" s="526"/>
      <c r="AS1044" s="526"/>
      <c r="AT1044" s="526"/>
      <c r="AU1044" s="526"/>
      <c r="AV1044" s="526"/>
      <c r="AW1044" s="526"/>
      <c r="AX1044" s="526"/>
      <c r="AY1044" s="526"/>
      <c r="AZ1044" s="526"/>
      <c r="BA1044" s="526"/>
      <c r="BB1044" s="526"/>
      <c r="BC1044" s="526"/>
      <c r="BD1044" s="526"/>
      <c r="BE1044" s="526"/>
      <c r="BF1044" s="526"/>
      <c r="BG1044" s="526"/>
      <c r="BH1044" s="526"/>
      <c r="BI1044" s="526"/>
      <c r="BJ1044" s="526"/>
      <c r="BK1044" s="526"/>
      <c r="BL1044" s="526"/>
      <c r="BM1044" s="526"/>
      <c r="BN1044" s="526"/>
      <c r="BO1044" s="526"/>
      <c r="BP1044" s="526"/>
      <c r="BQ1044" s="526"/>
      <c r="BR1044" s="526"/>
      <c r="BS1044" s="526"/>
      <c r="BT1044" s="526"/>
      <c r="BU1044" s="526"/>
    </row>
    <row r="1045">
      <c r="A1045" s="522"/>
      <c r="B1045" s="523"/>
      <c r="C1045" s="523"/>
      <c r="D1045" s="524"/>
      <c r="E1045" s="524"/>
      <c r="F1045" s="524"/>
      <c r="G1045" s="524"/>
      <c r="H1045" s="525"/>
      <c r="I1045" s="544"/>
      <c r="J1045" s="523"/>
      <c r="K1045" s="523"/>
      <c r="L1045" s="523"/>
      <c r="M1045" s="524"/>
      <c r="N1045" s="524"/>
      <c r="O1045" s="524"/>
      <c r="P1045" s="524"/>
      <c r="Q1045" s="524"/>
      <c r="R1045" s="524"/>
      <c r="S1045" s="524"/>
      <c r="T1045" s="524"/>
      <c r="U1045" s="523"/>
      <c r="V1045" s="524"/>
      <c r="W1045" s="523"/>
      <c r="X1045" s="526"/>
      <c r="Y1045" s="526"/>
      <c r="Z1045" s="526"/>
      <c r="AA1045" s="526"/>
      <c r="AB1045" s="526"/>
      <c r="AC1045" s="526"/>
      <c r="AD1045" s="526"/>
      <c r="AE1045" s="526"/>
      <c r="AF1045" s="526"/>
      <c r="AG1045" s="526"/>
      <c r="AH1045" s="526"/>
      <c r="AI1045" s="526"/>
      <c r="AJ1045" s="526"/>
      <c r="AK1045" s="526"/>
      <c r="AL1045" s="526"/>
      <c r="AM1045" s="526"/>
      <c r="AN1045" s="526"/>
      <c r="AO1045" s="526"/>
      <c r="AP1045" s="526"/>
      <c r="AQ1045" s="526"/>
      <c r="AR1045" s="526"/>
      <c r="AS1045" s="526"/>
      <c r="AT1045" s="526"/>
      <c r="AU1045" s="526"/>
      <c r="AV1045" s="526"/>
      <c r="AW1045" s="526"/>
      <c r="AX1045" s="526"/>
      <c r="AY1045" s="526"/>
      <c r="AZ1045" s="526"/>
      <c r="BA1045" s="526"/>
      <c r="BB1045" s="526"/>
      <c r="BC1045" s="526"/>
      <c r="BD1045" s="526"/>
      <c r="BE1045" s="526"/>
      <c r="BF1045" s="526"/>
      <c r="BG1045" s="526"/>
      <c r="BH1045" s="526"/>
      <c r="BI1045" s="526"/>
      <c r="BJ1045" s="526"/>
      <c r="BK1045" s="526"/>
      <c r="BL1045" s="526"/>
      <c r="BM1045" s="526"/>
      <c r="BN1045" s="526"/>
      <c r="BO1045" s="526"/>
      <c r="BP1045" s="526"/>
      <c r="BQ1045" s="526"/>
      <c r="BR1045" s="526"/>
      <c r="BS1045" s="526"/>
      <c r="BT1045" s="526"/>
      <c r="BU1045" s="526"/>
    </row>
    <row r="1046">
      <c r="A1046" s="522"/>
      <c r="B1046" s="523"/>
      <c r="C1046" s="523"/>
      <c r="D1046" s="524"/>
      <c r="E1046" s="524"/>
      <c r="F1046" s="524"/>
      <c r="G1046" s="524"/>
      <c r="H1046" s="525"/>
      <c r="I1046" s="544"/>
      <c r="J1046" s="523"/>
      <c r="K1046" s="523"/>
      <c r="L1046" s="523"/>
      <c r="M1046" s="524"/>
      <c r="N1046" s="524"/>
      <c r="O1046" s="524"/>
      <c r="P1046" s="524"/>
      <c r="Q1046" s="524"/>
      <c r="R1046" s="524"/>
      <c r="S1046" s="524"/>
      <c r="T1046" s="524"/>
      <c r="U1046" s="523"/>
      <c r="V1046" s="524"/>
      <c r="W1046" s="523"/>
      <c r="X1046" s="526"/>
      <c r="Y1046" s="526"/>
      <c r="Z1046" s="526"/>
      <c r="AA1046" s="526"/>
      <c r="AB1046" s="526"/>
      <c r="AC1046" s="526"/>
      <c r="AD1046" s="526"/>
      <c r="AE1046" s="526"/>
      <c r="AF1046" s="526"/>
      <c r="AG1046" s="526"/>
      <c r="AH1046" s="526"/>
      <c r="AI1046" s="526"/>
      <c r="AJ1046" s="526"/>
      <c r="AK1046" s="526"/>
      <c r="AL1046" s="526"/>
      <c r="AM1046" s="526"/>
      <c r="AN1046" s="526"/>
      <c r="AO1046" s="526"/>
      <c r="AP1046" s="526"/>
      <c r="AQ1046" s="526"/>
      <c r="AR1046" s="526"/>
      <c r="AS1046" s="526"/>
      <c r="AT1046" s="526"/>
      <c r="AU1046" s="526"/>
      <c r="AV1046" s="526"/>
      <c r="AW1046" s="526"/>
      <c r="AX1046" s="526"/>
      <c r="AY1046" s="526"/>
      <c r="AZ1046" s="526"/>
      <c r="BA1046" s="526"/>
      <c r="BB1046" s="526"/>
      <c r="BC1046" s="526"/>
      <c r="BD1046" s="526"/>
      <c r="BE1046" s="526"/>
      <c r="BF1046" s="526"/>
      <c r="BG1046" s="526"/>
      <c r="BH1046" s="526"/>
      <c r="BI1046" s="526"/>
      <c r="BJ1046" s="526"/>
      <c r="BK1046" s="526"/>
      <c r="BL1046" s="526"/>
      <c r="BM1046" s="526"/>
      <c r="BN1046" s="526"/>
      <c r="BO1046" s="526"/>
      <c r="BP1046" s="526"/>
      <c r="BQ1046" s="526"/>
      <c r="BR1046" s="526"/>
      <c r="BS1046" s="526"/>
      <c r="BT1046" s="526"/>
      <c r="BU1046" s="526"/>
    </row>
    <row r="1047">
      <c r="A1047" s="522"/>
      <c r="B1047" s="523"/>
      <c r="C1047" s="523"/>
      <c r="D1047" s="524"/>
      <c r="E1047" s="524"/>
      <c r="F1047" s="524"/>
      <c r="G1047" s="524"/>
      <c r="H1047" s="525"/>
      <c r="I1047" s="544"/>
      <c r="J1047" s="523"/>
      <c r="K1047" s="523"/>
      <c r="L1047" s="523"/>
      <c r="M1047" s="524"/>
      <c r="N1047" s="524"/>
      <c r="O1047" s="524"/>
      <c r="P1047" s="524"/>
      <c r="Q1047" s="524"/>
      <c r="R1047" s="524"/>
      <c r="S1047" s="524"/>
      <c r="T1047" s="524"/>
      <c r="U1047" s="523"/>
      <c r="V1047" s="524"/>
      <c r="W1047" s="523"/>
      <c r="X1047" s="526"/>
      <c r="Y1047" s="526"/>
      <c r="Z1047" s="526"/>
      <c r="AA1047" s="526"/>
      <c r="AB1047" s="526"/>
      <c r="AC1047" s="526"/>
      <c r="AD1047" s="526"/>
      <c r="AE1047" s="526"/>
      <c r="AF1047" s="526"/>
      <c r="AG1047" s="526"/>
      <c r="AH1047" s="526"/>
      <c r="AI1047" s="526"/>
      <c r="AJ1047" s="526"/>
      <c r="AK1047" s="526"/>
      <c r="AL1047" s="526"/>
      <c r="AM1047" s="526"/>
      <c r="AN1047" s="526"/>
      <c r="AO1047" s="526"/>
      <c r="AP1047" s="526"/>
      <c r="AQ1047" s="526"/>
      <c r="AR1047" s="526"/>
      <c r="AS1047" s="526"/>
      <c r="AT1047" s="526"/>
      <c r="AU1047" s="526"/>
      <c r="AV1047" s="526"/>
      <c r="AW1047" s="526"/>
      <c r="AX1047" s="526"/>
      <c r="AY1047" s="526"/>
      <c r="AZ1047" s="526"/>
      <c r="BA1047" s="526"/>
      <c r="BB1047" s="526"/>
      <c r="BC1047" s="526"/>
      <c r="BD1047" s="526"/>
      <c r="BE1047" s="526"/>
      <c r="BF1047" s="526"/>
      <c r="BG1047" s="526"/>
      <c r="BH1047" s="526"/>
      <c r="BI1047" s="526"/>
      <c r="BJ1047" s="526"/>
      <c r="BK1047" s="526"/>
      <c r="BL1047" s="526"/>
      <c r="BM1047" s="526"/>
      <c r="BN1047" s="526"/>
      <c r="BO1047" s="526"/>
      <c r="BP1047" s="526"/>
      <c r="BQ1047" s="526"/>
      <c r="BR1047" s="526"/>
      <c r="BS1047" s="526"/>
      <c r="BT1047" s="526"/>
      <c r="BU1047" s="526"/>
    </row>
    <row r="1048">
      <c r="A1048" s="522"/>
      <c r="B1048" s="523"/>
      <c r="C1048" s="523"/>
      <c r="D1048" s="524"/>
      <c r="E1048" s="524"/>
      <c r="F1048" s="524"/>
      <c r="G1048" s="524"/>
      <c r="H1048" s="525"/>
      <c r="I1048" s="544"/>
      <c r="J1048" s="523"/>
      <c r="K1048" s="523"/>
      <c r="L1048" s="523"/>
      <c r="M1048" s="524"/>
      <c r="N1048" s="524"/>
      <c r="O1048" s="524"/>
      <c r="P1048" s="524"/>
      <c r="Q1048" s="524"/>
      <c r="R1048" s="524"/>
      <c r="S1048" s="524"/>
      <c r="T1048" s="524"/>
      <c r="U1048" s="523"/>
      <c r="V1048" s="524"/>
      <c r="W1048" s="523"/>
      <c r="X1048" s="526"/>
      <c r="Y1048" s="526"/>
      <c r="Z1048" s="526"/>
      <c r="AA1048" s="526"/>
      <c r="AB1048" s="526"/>
      <c r="AC1048" s="526"/>
      <c r="AD1048" s="526"/>
      <c r="AE1048" s="526"/>
      <c r="AF1048" s="526"/>
      <c r="AG1048" s="526"/>
      <c r="AH1048" s="526"/>
      <c r="AI1048" s="526"/>
      <c r="AJ1048" s="526"/>
      <c r="AK1048" s="526"/>
      <c r="AL1048" s="526"/>
      <c r="AM1048" s="526"/>
      <c r="AN1048" s="526"/>
      <c r="AO1048" s="526"/>
      <c r="AP1048" s="526"/>
      <c r="AQ1048" s="526"/>
      <c r="AR1048" s="526"/>
      <c r="AS1048" s="526"/>
      <c r="AT1048" s="526"/>
      <c r="AU1048" s="526"/>
      <c r="AV1048" s="526"/>
      <c r="AW1048" s="526"/>
      <c r="AX1048" s="526"/>
      <c r="AY1048" s="526"/>
      <c r="AZ1048" s="526"/>
      <c r="BA1048" s="526"/>
      <c r="BB1048" s="526"/>
      <c r="BC1048" s="526"/>
      <c r="BD1048" s="526"/>
      <c r="BE1048" s="526"/>
      <c r="BF1048" s="526"/>
      <c r="BG1048" s="526"/>
      <c r="BH1048" s="526"/>
      <c r="BI1048" s="526"/>
      <c r="BJ1048" s="526"/>
      <c r="BK1048" s="526"/>
      <c r="BL1048" s="526"/>
      <c r="BM1048" s="526"/>
      <c r="BN1048" s="526"/>
      <c r="BO1048" s="526"/>
      <c r="BP1048" s="526"/>
      <c r="BQ1048" s="526"/>
      <c r="BR1048" s="526"/>
      <c r="BS1048" s="526"/>
      <c r="BT1048" s="526"/>
      <c r="BU1048" s="526"/>
    </row>
    <row r="1049">
      <c r="A1049" s="522"/>
      <c r="B1049" s="523"/>
      <c r="C1049" s="523"/>
      <c r="D1049" s="524"/>
      <c r="E1049" s="524"/>
      <c r="F1049" s="524"/>
      <c r="G1049" s="524"/>
      <c r="H1049" s="525"/>
      <c r="I1049" s="544"/>
      <c r="J1049" s="523"/>
      <c r="K1049" s="523"/>
      <c r="L1049" s="523"/>
      <c r="M1049" s="524"/>
      <c r="N1049" s="524"/>
      <c r="O1049" s="524"/>
      <c r="P1049" s="524"/>
      <c r="Q1049" s="524"/>
      <c r="R1049" s="524"/>
      <c r="S1049" s="524"/>
      <c r="T1049" s="524"/>
      <c r="U1049" s="523"/>
      <c r="V1049" s="524"/>
      <c r="W1049" s="523"/>
      <c r="X1049" s="526"/>
      <c r="Y1049" s="526"/>
      <c r="Z1049" s="526"/>
      <c r="AA1049" s="526"/>
      <c r="AB1049" s="526"/>
      <c r="AC1049" s="526"/>
      <c r="AD1049" s="526"/>
      <c r="AE1049" s="526"/>
      <c r="AF1049" s="526"/>
      <c r="AG1049" s="526"/>
      <c r="AH1049" s="526"/>
      <c r="AI1049" s="526"/>
      <c r="AJ1049" s="526"/>
      <c r="AK1049" s="526"/>
      <c r="AL1049" s="526"/>
      <c r="AM1049" s="526"/>
      <c r="AN1049" s="526"/>
      <c r="AO1049" s="526"/>
      <c r="AP1049" s="526"/>
      <c r="AQ1049" s="526"/>
      <c r="AR1049" s="526"/>
      <c r="AS1049" s="526"/>
      <c r="AT1049" s="526"/>
      <c r="AU1049" s="526"/>
      <c r="AV1049" s="526"/>
      <c r="AW1049" s="526"/>
      <c r="AX1049" s="526"/>
      <c r="AY1049" s="526"/>
      <c r="AZ1049" s="526"/>
      <c r="BA1049" s="526"/>
      <c r="BB1049" s="526"/>
      <c r="BC1049" s="526"/>
      <c r="BD1049" s="526"/>
      <c r="BE1049" s="526"/>
      <c r="BF1049" s="526"/>
      <c r="BG1049" s="526"/>
      <c r="BH1049" s="526"/>
      <c r="BI1049" s="526"/>
      <c r="BJ1049" s="526"/>
      <c r="BK1049" s="526"/>
      <c r="BL1049" s="526"/>
      <c r="BM1049" s="526"/>
      <c r="BN1049" s="526"/>
      <c r="BO1049" s="526"/>
      <c r="BP1049" s="526"/>
      <c r="BQ1049" s="526"/>
      <c r="BR1049" s="526"/>
      <c r="BS1049" s="526"/>
      <c r="BT1049" s="526"/>
      <c r="BU1049" s="526"/>
    </row>
    <row r="1050">
      <c r="A1050" s="522"/>
      <c r="B1050" s="523"/>
      <c r="C1050" s="523"/>
      <c r="D1050" s="524"/>
      <c r="E1050" s="524"/>
      <c r="F1050" s="524"/>
      <c r="G1050" s="524"/>
      <c r="H1050" s="525"/>
      <c r="I1050" s="544"/>
      <c r="J1050" s="523"/>
      <c r="K1050" s="523"/>
      <c r="L1050" s="523"/>
      <c r="M1050" s="524"/>
      <c r="N1050" s="524"/>
      <c r="O1050" s="524"/>
      <c r="P1050" s="524"/>
      <c r="Q1050" s="524"/>
      <c r="R1050" s="524"/>
      <c r="S1050" s="524"/>
      <c r="T1050" s="524"/>
      <c r="U1050" s="523"/>
      <c r="V1050" s="524"/>
      <c r="W1050" s="523"/>
      <c r="X1050" s="526"/>
      <c r="Y1050" s="526"/>
      <c r="Z1050" s="526"/>
      <c r="AA1050" s="526"/>
      <c r="AB1050" s="526"/>
      <c r="AC1050" s="526"/>
      <c r="AD1050" s="526"/>
      <c r="AE1050" s="526"/>
      <c r="AF1050" s="526"/>
      <c r="AG1050" s="526"/>
      <c r="AH1050" s="526"/>
      <c r="AI1050" s="526"/>
      <c r="AJ1050" s="526"/>
      <c r="AK1050" s="526"/>
      <c r="AL1050" s="526"/>
      <c r="AM1050" s="526"/>
      <c r="AN1050" s="526"/>
      <c r="AO1050" s="526"/>
      <c r="AP1050" s="526"/>
      <c r="AQ1050" s="526"/>
      <c r="AR1050" s="526"/>
      <c r="AS1050" s="526"/>
      <c r="AT1050" s="526"/>
      <c r="AU1050" s="526"/>
      <c r="AV1050" s="526"/>
      <c r="AW1050" s="526"/>
      <c r="AX1050" s="526"/>
      <c r="AY1050" s="526"/>
      <c r="AZ1050" s="526"/>
      <c r="BA1050" s="526"/>
      <c r="BB1050" s="526"/>
      <c r="BC1050" s="526"/>
      <c r="BD1050" s="526"/>
      <c r="BE1050" s="526"/>
      <c r="BF1050" s="526"/>
      <c r="BG1050" s="526"/>
      <c r="BH1050" s="526"/>
      <c r="BI1050" s="526"/>
      <c r="BJ1050" s="526"/>
      <c r="BK1050" s="526"/>
      <c r="BL1050" s="526"/>
      <c r="BM1050" s="526"/>
      <c r="BN1050" s="526"/>
      <c r="BO1050" s="526"/>
      <c r="BP1050" s="526"/>
      <c r="BQ1050" s="526"/>
      <c r="BR1050" s="526"/>
      <c r="BS1050" s="526"/>
      <c r="BT1050" s="526"/>
      <c r="BU1050" s="526"/>
    </row>
    <row r="1051">
      <c r="A1051" s="522"/>
      <c r="B1051" s="523"/>
      <c r="C1051" s="523"/>
      <c r="D1051" s="524"/>
      <c r="E1051" s="524"/>
      <c r="F1051" s="524"/>
      <c r="G1051" s="524"/>
      <c r="H1051" s="525"/>
      <c r="I1051" s="544"/>
      <c r="J1051" s="523"/>
      <c r="K1051" s="523"/>
      <c r="L1051" s="523"/>
      <c r="M1051" s="524"/>
      <c r="N1051" s="524"/>
      <c r="O1051" s="524"/>
      <c r="P1051" s="524"/>
      <c r="Q1051" s="524"/>
      <c r="R1051" s="524"/>
      <c r="S1051" s="524"/>
      <c r="T1051" s="524"/>
      <c r="U1051" s="523"/>
      <c r="V1051" s="524"/>
      <c r="W1051" s="523"/>
      <c r="X1051" s="526"/>
      <c r="Y1051" s="526"/>
      <c r="Z1051" s="526"/>
      <c r="AA1051" s="526"/>
      <c r="AB1051" s="526"/>
      <c r="AC1051" s="526"/>
      <c r="AD1051" s="526"/>
      <c r="AE1051" s="526"/>
      <c r="AF1051" s="526"/>
      <c r="AG1051" s="526"/>
      <c r="AH1051" s="526"/>
      <c r="AI1051" s="526"/>
      <c r="AJ1051" s="526"/>
      <c r="AK1051" s="526"/>
      <c r="AL1051" s="526"/>
      <c r="AM1051" s="526"/>
      <c r="AN1051" s="526"/>
      <c r="AO1051" s="526"/>
      <c r="AP1051" s="526"/>
      <c r="AQ1051" s="526"/>
      <c r="AR1051" s="526"/>
      <c r="AS1051" s="526"/>
      <c r="AT1051" s="526"/>
      <c r="AU1051" s="526"/>
      <c r="AV1051" s="526"/>
      <c r="AW1051" s="526"/>
      <c r="AX1051" s="526"/>
      <c r="AY1051" s="526"/>
      <c r="AZ1051" s="526"/>
      <c r="BA1051" s="526"/>
      <c r="BB1051" s="526"/>
      <c r="BC1051" s="526"/>
      <c r="BD1051" s="526"/>
      <c r="BE1051" s="526"/>
      <c r="BF1051" s="526"/>
      <c r="BG1051" s="526"/>
      <c r="BH1051" s="526"/>
      <c r="BI1051" s="526"/>
      <c r="BJ1051" s="526"/>
      <c r="BK1051" s="526"/>
      <c r="BL1051" s="526"/>
      <c r="BM1051" s="526"/>
      <c r="BN1051" s="526"/>
      <c r="BO1051" s="526"/>
      <c r="BP1051" s="526"/>
      <c r="BQ1051" s="526"/>
      <c r="BR1051" s="526"/>
      <c r="BS1051" s="526"/>
      <c r="BT1051" s="526"/>
      <c r="BU1051" s="526"/>
    </row>
    <row r="1052">
      <c r="A1052" s="522"/>
      <c r="B1052" s="523"/>
      <c r="C1052" s="523"/>
      <c r="D1052" s="524"/>
      <c r="E1052" s="524"/>
      <c r="F1052" s="524"/>
      <c r="G1052" s="524"/>
      <c r="H1052" s="525"/>
      <c r="I1052" s="544"/>
      <c r="J1052" s="523"/>
      <c r="K1052" s="523"/>
      <c r="L1052" s="523"/>
      <c r="M1052" s="524"/>
      <c r="N1052" s="524"/>
      <c r="O1052" s="524"/>
      <c r="P1052" s="524"/>
      <c r="Q1052" s="524"/>
      <c r="R1052" s="524"/>
      <c r="S1052" s="524"/>
      <c r="T1052" s="524"/>
      <c r="U1052" s="523"/>
      <c r="V1052" s="524"/>
      <c r="W1052" s="523"/>
      <c r="X1052" s="526"/>
      <c r="Y1052" s="526"/>
      <c r="Z1052" s="526"/>
      <c r="AA1052" s="526"/>
      <c r="AB1052" s="526"/>
      <c r="AC1052" s="526"/>
      <c r="AD1052" s="526"/>
      <c r="AE1052" s="526"/>
      <c r="AF1052" s="526"/>
      <c r="AG1052" s="526"/>
      <c r="AH1052" s="526"/>
      <c r="AI1052" s="526"/>
      <c r="AJ1052" s="526"/>
      <c r="AK1052" s="526"/>
      <c r="AL1052" s="526"/>
      <c r="AM1052" s="526"/>
      <c r="AN1052" s="526"/>
      <c r="AO1052" s="526"/>
      <c r="AP1052" s="526"/>
      <c r="AQ1052" s="526"/>
      <c r="AR1052" s="526"/>
      <c r="AS1052" s="526"/>
      <c r="AT1052" s="526"/>
      <c r="AU1052" s="526"/>
      <c r="AV1052" s="526"/>
      <c r="AW1052" s="526"/>
      <c r="AX1052" s="526"/>
      <c r="AY1052" s="526"/>
      <c r="AZ1052" s="526"/>
      <c r="BA1052" s="526"/>
      <c r="BB1052" s="526"/>
      <c r="BC1052" s="526"/>
      <c r="BD1052" s="526"/>
      <c r="BE1052" s="526"/>
      <c r="BF1052" s="526"/>
      <c r="BG1052" s="526"/>
      <c r="BH1052" s="526"/>
      <c r="BI1052" s="526"/>
      <c r="BJ1052" s="526"/>
      <c r="BK1052" s="526"/>
      <c r="BL1052" s="526"/>
      <c r="BM1052" s="526"/>
      <c r="BN1052" s="526"/>
      <c r="BO1052" s="526"/>
      <c r="BP1052" s="526"/>
      <c r="BQ1052" s="526"/>
      <c r="BR1052" s="526"/>
      <c r="BS1052" s="526"/>
      <c r="BT1052" s="526"/>
      <c r="BU1052" s="526"/>
    </row>
    <row r="1053">
      <c r="A1053" s="522"/>
      <c r="B1053" s="523"/>
      <c r="C1053" s="523"/>
      <c r="D1053" s="524"/>
      <c r="E1053" s="524"/>
      <c r="F1053" s="524"/>
      <c r="G1053" s="524"/>
      <c r="H1053" s="525"/>
      <c r="I1053" s="544"/>
      <c r="J1053" s="523"/>
      <c r="K1053" s="523"/>
      <c r="L1053" s="523"/>
      <c r="M1053" s="524"/>
      <c r="N1053" s="524"/>
      <c r="O1053" s="524"/>
      <c r="P1053" s="524"/>
      <c r="Q1053" s="524"/>
      <c r="R1053" s="524"/>
      <c r="S1053" s="524"/>
      <c r="T1053" s="524"/>
      <c r="U1053" s="523"/>
      <c r="V1053" s="524"/>
      <c r="W1053" s="523"/>
      <c r="X1053" s="526"/>
      <c r="Y1053" s="526"/>
      <c r="Z1053" s="526"/>
      <c r="AA1053" s="526"/>
      <c r="AB1053" s="526"/>
      <c r="AC1053" s="526"/>
      <c r="AD1053" s="526"/>
      <c r="AE1053" s="526"/>
      <c r="AF1053" s="526"/>
      <c r="AG1053" s="526"/>
      <c r="AH1053" s="526"/>
      <c r="AI1053" s="526"/>
      <c r="AJ1053" s="526"/>
      <c r="AK1053" s="526"/>
      <c r="AL1053" s="526"/>
      <c r="AM1053" s="526"/>
      <c r="AN1053" s="526"/>
      <c r="AO1053" s="526"/>
      <c r="AP1053" s="526"/>
      <c r="AQ1053" s="526"/>
      <c r="AR1053" s="526"/>
      <c r="AS1053" s="526"/>
      <c r="AT1053" s="526"/>
      <c r="AU1053" s="526"/>
      <c r="AV1053" s="526"/>
      <c r="AW1053" s="526"/>
      <c r="AX1053" s="526"/>
      <c r="AY1053" s="526"/>
      <c r="AZ1053" s="526"/>
      <c r="BA1053" s="526"/>
      <c r="BB1053" s="526"/>
      <c r="BC1053" s="526"/>
      <c r="BD1053" s="526"/>
      <c r="BE1053" s="526"/>
      <c r="BF1053" s="526"/>
      <c r="BG1053" s="526"/>
      <c r="BH1053" s="526"/>
      <c r="BI1053" s="526"/>
      <c r="BJ1053" s="526"/>
      <c r="BK1053" s="526"/>
      <c r="BL1053" s="526"/>
      <c r="BM1053" s="526"/>
      <c r="BN1053" s="526"/>
      <c r="BO1053" s="526"/>
      <c r="BP1053" s="526"/>
      <c r="BQ1053" s="526"/>
      <c r="BR1053" s="526"/>
      <c r="BS1053" s="526"/>
      <c r="BT1053" s="526"/>
      <c r="BU1053" s="526"/>
    </row>
    <row r="1054">
      <c r="A1054" s="522"/>
      <c r="B1054" s="523"/>
      <c r="C1054" s="523"/>
      <c r="D1054" s="524"/>
      <c r="E1054" s="524"/>
      <c r="F1054" s="524"/>
      <c r="G1054" s="524"/>
      <c r="H1054" s="525"/>
      <c r="I1054" s="544"/>
      <c r="J1054" s="523"/>
      <c r="K1054" s="523"/>
      <c r="L1054" s="523"/>
      <c r="M1054" s="524"/>
      <c r="N1054" s="524"/>
      <c r="O1054" s="524"/>
      <c r="P1054" s="524"/>
      <c r="Q1054" s="524"/>
      <c r="R1054" s="524"/>
      <c r="S1054" s="524"/>
      <c r="T1054" s="524"/>
      <c r="U1054" s="523"/>
      <c r="V1054" s="524"/>
      <c r="W1054" s="523"/>
      <c r="X1054" s="526"/>
      <c r="Y1054" s="526"/>
      <c r="Z1054" s="526"/>
      <c r="AA1054" s="526"/>
      <c r="AB1054" s="526"/>
      <c r="AC1054" s="526"/>
      <c r="AD1054" s="526"/>
      <c r="AE1054" s="526"/>
      <c r="AF1054" s="526"/>
      <c r="AG1054" s="526"/>
      <c r="AH1054" s="526"/>
      <c r="AI1054" s="526"/>
      <c r="AJ1054" s="526"/>
      <c r="AK1054" s="526"/>
      <c r="AL1054" s="526"/>
      <c r="AM1054" s="526"/>
      <c r="AN1054" s="526"/>
      <c r="AO1054" s="526"/>
      <c r="AP1054" s="526"/>
      <c r="AQ1054" s="526"/>
      <c r="AR1054" s="526"/>
      <c r="AS1054" s="526"/>
      <c r="AT1054" s="526"/>
      <c r="AU1054" s="526"/>
      <c r="AV1054" s="526"/>
      <c r="AW1054" s="526"/>
      <c r="AX1054" s="526"/>
      <c r="AY1054" s="526"/>
      <c r="AZ1054" s="526"/>
      <c r="BA1054" s="526"/>
      <c r="BB1054" s="526"/>
      <c r="BC1054" s="526"/>
      <c r="BD1054" s="526"/>
      <c r="BE1054" s="526"/>
      <c r="BF1054" s="526"/>
      <c r="BG1054" s="526"/>
      <c r="BH1054" s="526"/>
      <c r="BI1054" s="526"/>
      <c r="BJ1054" s="526"/>
      <c r="BK1054" s="526"/>
      <c r="BL1054" s="526"/>
      <c r="BM1054" s="526"/>
      <c r="BN1054" s="526"/>
      <c r="BO1054" s="526"/>
      <c r="BP1054" s="526"/>
      <c r="BQ1054" s="526"/>
      <c r="BR1054" s="526"/>
      <c r="BS1054" s="526"/>
      <c r="BT1054" s="526"/>
      <c r="BU1054" s="526"/>
    </row>
    <row r="1055">
      <c r="A1055" s="522"/>
      <c r="B1055" s="523"/>
      <c r="C1055" s="523"/>
      <c r="D1055" s="524"/>
      <c r="E1055" s="524"/>
      <c r="F1055" s="524"/>
      <c r="G1055" s="524"/>
      <c r="H1055" s="525"/>
      <c r="I1055" s="544"/>
      <c r="J1055" s="523"/>
      <c r="K1055" s="523"/>
      <c r="L1055" s="523"/>
      <c r="M1055" s="524"/>
      <c r="N1055" s="524"/>
      <c r="O1055" s="524"/>
      <c r="P1055" s="524"/>
      <c r="Q1055" s="524"/>
      <c r="R1055" s="524"/>
      <c r="S1055" s="524"/>
      <c r="T1055" s="524"/>
      <c r="U1055" s="523"/>
      <c r="V1055" s="524"/>
      <c r="W1055" s="523"/>
      <c r="X1055" s="526"/>
      <c r="Y1055" s="526"/>
      <c r="Z1055" s="526"/>
      <c r="AA1055" s="526"/>
      <c r="AB1055" s="526"/>
      <c r="AC1055" s="526"/>
      <c r="AD1055" s="526"/>
      <c r="AE1055" s="526"/>
      <c r="AF1055" s="526"/>
      <c r="AG1055" s="526"/>
      <c r="AH1055" s="526"/>
      <c r="AI1055" s="526"/>
      <c r="AJ1055" s="526"/>
      <c r="AK1055" s="526"/>
      <c r="AL1055" s="526"/>
      <c r="AM1055" s="526"/>
      <c r="AN1055" s="526"/>
      <c r="AO1055" s="526"/>
      <c r="AP1055" s="526"/>
      <c r="AQ1055" s="526"/>
      <c r="AR1055" s="526"/>
      <c r="AS1055" s="526"/>
      <c r="AT1055" s="526"/>
      <c r="AU1055" s="526"/>
      <c r="AV1055" s="526"/>
      <c r="AW1055" s="526"/>
      <c r="AX1055" s="526"/>
      <c r="AY1055" s="526"/>
      <c r="AZ1055" s="526"/>
      <c r="BA1055" s="526"/>
      <c r="BB1055" s="526"/>
      <c r="BC1055" s="526"/>
      <c r="BD1055" s="526"/>
      <c r="BE1055" s="526"/>
      <c r="BF1055" s="526"/>
      <c r="BG1055" s="526"/>
      <c r="BH1055" s="526"/>
      <c r="BI1055" s="526"/>
      <c r="BJ1055" s="526"/>
      <c r="BK1055" s="526"/>
      <c r="BL1055" s="526"/>
      <c r="BM1055" s="526"/>
      <c r="BN1055" s="526"/>
      <c r="BO1055" s="526"/>
      <c r="BP1055" s="526"/>
      <c r="BQ1055" s="526"/>
      <c r="BR1055" s="526"/>
      <c r="BS1055" s="526"/>
      <c r="BT1055" s="526"/>
      <c r="BU1055" s="526"/>
    </row>
    <row r="1056">
      <c r="A1056" s="522"/>
      <c r="B1056" s="523"/>
      <c r="C1056" s="523"/>
      <c r="D1056" s="524"/>
      <c r="E1056" s="524"/>
      <c r="F1056" s="524"/>
      <c r="G1056" s="524"/>
      <c r="H1056" s="525"/>
      <c r="I1056" s="544"/>
      <c r="J1056" s="523"/>
      <c r="K1056" s="523"/>
      <c r="L1056" s="523"/>
      <c r="M1056" s="524"/>
      <c r="N1056" s="524"/>
      <c r="O1056" s="524"/>
      <c r="P1056" s="524"/>
      <c r="Q1056" s="524"/>
      <c r="R1056" s="524"/>
      <c r="S1056" s="524"/>
      <c r="T1056" s="524"/>
      <c r="U1056" s="523"/>
      <c r="V1056" s="524"/>
      <c r="W1056" s="523"/>
      <c r="X1056" s="526"/>
      <c r="Y1056" s="526"/>
      <c r="Z1056" s="526"/>
      <c r="AA1056" s="526"/>
      <c r="AB1056" s="526"/>
      <c r="AC1056" s="526"/>
      <c r="AD1056" s="526"/>
      <c r="AE1056" s="526"/>
      <c r="AF1056" s="526"/>
      <c r="AG1056" s="526"/>
      <c r="AH1056" s="526"/>
      <c r="AI1056" s="526"/>
      <c r="AJ1056" s="526"/>
      <c r="AK1056" s="526"/>
      <c r="AL1056" s="526"/>
      <c r="AM1056" s="526"/>
      <c r="AN1056" s="526"/>
      <c r="AO1056" s="526"/>
      <c r="AP1056" s="526"/>
      <c r="AQ1056" s="526"/>
      <c r="AR1056" s="526"/>
      <c r="AS1056" s="526"/>
      <c r="AT1056" s="526"/>
      <c r="AU1056" s="526"/>
      <c r="AV1056" s="526"/>
      <c r="AW1056" s="526"/>
      <c r="AX1056" s="526"/>
      <c r="AY1056" s="526"/>
      <c r="AZ1056" s="526"/>
      <c r="BA1056" s="526"/>
      <c r="BB1056" s="526"/>
      <c r="BC1056" s="526"/>
      <c r="BD1056" s="526"/>
      <c r="BE1056" s="526"/>
      <c r="BF1056" s="526"/>
      <c r="BG1056" s="526"/>
      <c r="BH1056" s="526"/>
      <c r="BI1056" s="526"/>
      <c r="BJ1056" s="526"/>
      <c r="BK1056" s="526"/>
      <c r="BL1056" s="526"/>
      <c r="BM1056" s="526"/>
      <c r="BN1056" s="526"/>
      <c r="BO1056" s="526"/>
      <c r="BP1056" s="526"/>
      <c r="BQ1056" s="526"/>
      <c r="BR1056" s="526"/>
      <c r="BS1056" s="526"/>
      <c r="BT1056" s="526"/>
      <c r="BU1056" s="526"/>
    </row>
    <row r="1057">
      <c r="A1057" s="522"/>
      <c r="B1057" s="523"/>
      <c r="C1057" s="523"/>
      <c r="D1057" s="524"/>
      <c r="E1057" s="524"/>
      <c r="F1057" s="524"/>
      <c r="G1057" s="524"/>
      <c r="H1057" s="525"/>
      <c r="I1057" s="544"/>
      <c r="J1057" s="523"/>
      <c r="K1057" s="523"/>
      <c r="L1057" s="523"/>
      <c r="M1057" s="524"/>
      <c r="N1057" s="524"/>
      <c r="O1057" s="524"/>
      <c r="P1057" s="524"/>
      <c r="Q1057" s="524"/>
      <c r="R1057" s="524"/>
      <c r="S1057" s="524"/>
      <c r="T1057" s="524"/>
      <c r="U1057" s="523"/>
      <c r="V1057" s="524"/>
      <c r="W1057" s="523"/>
      <c r="X1057" s="526"/>
      <c r="Y1057" s="526"/>
      <c r="Z1057" s="526"/>
      <c r="AA1057" s="526"/>
      <c r="AB1057" s="526"/>
      <c r="AC1057" s="526"/>
      <c r="AD1057" s="526"/>
      <c r="AE1057" s="526"/>
      <c r="AF1057" s="526"/>
      <c r="AG1057" s="526"/>
      <c r="AH1057" s="526"/>
      <c r="AI1057" s="526"/>
      <c r="AJ1057" s="526"/>
      <c r="AK1057" s="526"/>
      <c r="AL1057" s="526"/>
      <c r="AM1057" s="526"/>
      <c r="AN1057" s="526"/>
      <c r="AO1057" s="526"/>
      <c r="AP1057" s="526"/>
      <c r="AQ1057" s="526"/>
      <c r="AR1057" s="526"/>
      <c r="AS1057" s="526"/>
      <c r="AT1057" s="526"/>
      <c r="AU1057" s="526"/>
      <c r="AV1057" s="526"/>
      <c r="AW1057" s="526"/>
      <c r="AX1057" s="526"/>
      <c r="AY1057" s="526"/>
      <c r="AZ1057" s="526"/>
      <c r="BA1057" s="526"/>
      <c r="BB1057" s="526"/>
      <c r="BC1057" s="526"/>
      <c r="BD1057" s="526"/>
      <c r="BE1057" s="526"/>
      <c r="BF1057" s="526"/>
      <c r="BG1057" s="526"/>
      <c r="BH1057" s="526"/>
      <c r="BI1057" s="526"/>
      <c r="BJ1057" s="526"/>
      <c r="BK1057" s="526"/>
      <c r="BL1057" s="526"/>
      <c r="BM1057" s="526"/>
      <c r="BN1057" s="526"/>
      <c r="BO1057" s="526"/>
      <c r="BP1057" s="526"/>
      <c r="BQ1057" s="526"/>
      <c r="BR1057" s="526"/>
      <c r="BS1057" s="526"/>
      <c r="BT1057" s="526"/>
      <c r="BU1057" s="526"/>
    </row>
    <row r="1058">
      <c r="A1058" s="522"/>
      <c r="B1058" s="523"/>
      <c r="C1058" s="523"/>
      <c r="D1058" s="524"/>
      <c r="E1058" s="524"/>
      <c r="F1058" s="524"/>
      <c r="G1058" s="524"/>
      <c r="H1058" s="525"/>
      <c r="I1058" s="544"/>
      <c r="J1058" s="523"/>
      <c r="K1058" s="523"/>
      <c r="L1058" s="523"/>
      <c r="M1058" s="524"/>
      <c r="N1058" s="524"/>
      <c r="O1058" s="524"/>
      <c r="P1058" s="524"/>
      <c r="Q1058" s="524"/>
      <c r="R1058" s="524"/>
      <c r="S1058" s="524"/>
      <c r="T1058" s="524"/>
      <c r="U1058" s="523"/>
      <c r="V1058" s="524"/>
      <c r="W1058" s="523"/>
      <c r="X1058" s="526"/>
      <c r="Y1058" s="526"/>
      <c r="Z1058" s="526"/>
      <c r="AA1058" s="526"/>
      <c r="AB1058" s="526"/>
      <c r="AC1058" s="526"/>
      <c r="AD1058" s="526"/>
      <c r="AE1058" s="526"/>
      <c r="AF1058" s="526"/>
      <c r="AG1058" s="526"/>
      <c r="AH1058" s="526"/>
      <c r="AI1058" s="526"/>
      <c r="AJ1058" s="526"/>
      <c r="AK1058" s="526"/>
      <c r="AL1058" s="526"/>
      <c r="AM1058" s="526"/>
      <c r="AN1058" s="526"/>
      <c r="AO1058" s="526"/>
      <c r="AP1058" s="526"/>
      <c r="AQ1058" s="526"/>
      <c r="AR1058" s="526"/>
      <c r="AS1058" s="526"/>
      <c r="AT1058" s="526"/>
      <c r="AU1058" s="526"/>
      <c r="AV1058" s="526"/>
      <c r="AW1058" s="526"/>
      <c r="AX1058" s="526"/>
      <c r="AY1058" s="526"/>
      <c r="AZ1058" s="526"/>
      <c r="BA1058" s="526"/>
      <c r="BB1058" s="526"/>
      <c r="BC1058" s="526"/>
      <c r="BD1058" s="526"/>
      <c r="BE1058" s="526"/>
      <c r="BF1058" s="526"/>
      <c r="BG1058" s="526"/>
      <c r="BH1058" s="526"/>
      <c r="BI1058" s="526"/>
      <c r="BJ1058" s="526"/>
      <c r="BK1058" s="526"/>
      <c r="BL1058" s="526"/>
      <c r="BM1058" s="526"/>
      <c r="BN1058" s="526"/>
      <c r="BO1058" s="526"/>
      <c r="BP1058" s="526"/>
      <c r="BQ1058" s="526"/>
      <c r="BR1058" s="526"/>
      <c r="BS1058" s="526"/>
      <c r="BT1058" s="526"/>
      <c r="BU1058" s="526"/>
    </row>
    <row r="1059">
      <c r="A1059" s="522"/>
      <c r="B1059" s="523"/>
      <c r="C1059" s="523"/>
      <c r="D1059" s="524"/>
      <c r="E1059" s="524"/>
      <c r="F1059" s="524"/>
      <c r="G1059" s="524"/>
      <c r="H1059" s="525"/>
      <c r="I1059" s="544"/>
      <c r="J1059" s="523"/>
      <c r="K1059" s="523"/>
      <c r="L1059" s="523"/>
      <c r="M1059" s="524"/>
      <c r="N1059" s="524"/>
      <c r="O1059" s="524"/>
      <c r="P1059" s="524"/>
      <c r="Q1059" s="524"/>
      <c r="R1059" s="524"/>
      <c r="S1059" s="524"/>
      <c r="T1059" s="524"/>
      <c r="U1059" s="523"/>
      <c r="V1059" s="524"/>
      <c r="W1059" s="523"/>
      <c r="X1059" s="526"/>
      <c r="Y1059" s="526"/>
      <c r="Z1059" s="526"/>
      <c r="AA1059" s="526"/>
      <c r="AB1059" s="526"/>
      <c r="AC1059" s="526"/>
      <c r="AD1059" s="526"/>
      <c r="AE1059" s="526"/>
      <c r="AF1059" s="526"/>
      <c r="AG1059" s="526"/>
      <c r="AH1059" s="526"/>
      <c r="AI1059" s="526"/>
      <c r="AJ1059" s="526"/>
      <c r="AK1059" s="526"/>
      <c r="AL1059" s="526"/>
      <c r="AM1059" s="526"/>
      <c r="AN1059" s="526"/>
      <c r="AO1059" s="526"/>
      <c r="AP1059" s="526"/>
      <c r="AQ1059" s="526"/>
      <c r="AR1059" s="526"/>
      <c r="AS1059" s="526"/>
      <c r="AT1059" s="526"/>
      <c r="AU1059" s="526"/>
      <c r="AV1059" s="526"/>
      <c r="AW1059" s="526"/>
      <c r="AX1059" s="526"/>
      <c r="AY1059" s="526"/>
      <c r="AZ1059" s="526"/>
      <c r="BA1059" s="526"/>
      <c r="BB1059" s="526"/>
      <c r="BC1059" s="526"/>
      <c r="BD1059" s="526"/>
      <c r="BE1059" s="526"/>
      <c r="BF1059" s="526"/>
      <c r="BG1059" s="526"/>
      <c r="BH1059" s="526"/>
      <c r="BI1059" s="526"/>
      <c r="BJ1059" s="526"/>
      <c r="BK1059" s="526"/>
      <c r="BL1059" s="526"/>
      <c r="BM1059" s="526"/>
      <c r="BN1059" s="526"/>
      <c r="BO1059" s="526"/>
      <c r="BP1059" s="526"/>
      <c r="BQ1059" s="526"/>
      <c r="BR1059" s="526"/>
      <c r="BS1059" s="526"/>
      <c r="BT1059" s="526"/>
      <c r="BU1059" s="526"/>
    </row>
    <row r="1060">
      <c r="A1060" s="522"/>
      <c r="B1060" s="523"/>
      <c r="C1060" s="523"/>
      <c r="D1060" s="524"/>
      <c r="E1060" s="524"/>
      <c r="F1060" s="524"/>
      <c r="G1060" s="524"/>
      <c r="H1060" s="525"/>
      <c r="I1060" s="544"/>
      <c r="J1060" s="523"/>
      <c r="K1060" s="523"/>
      <c r="L1060" s="523"/>
      <c r="M1060" s="524"/>
      <c r="N1060" s="524"/>
      <c r="O1060" s="524"/>
      <c r="P1060" s="524"/>
      <c r="Q1060" s="524"/>
      <c r="R1060" s="524"/>
      <c r="S1060" s="524"/>
      <c r="T1060" s="524"/>
      <c r="U1060" s="523"/>
      <c r="V1060" s="524"/>
      <c r="W1060" s="523"/>
      <c r="X1060" s="526"/>
      <c r="Y1060" s="526"/>
      <c r="Z1060" s="526"/>
      <c r="AA1060" s="526"/>
      <c r="AB1060" s="526"/>
      <c r="AC1060" s="526"/>
      <c r="AD1060" s="526"/>
      <c r="AE1060" s="526"/>
      <c r="AF1060" s="526"/>
      <c r="AG1060" s="526"/>
      <c r="AH1060" s="526"/>
      <c r="AI1060" s="526"/>
      <c r="AJ1060" s="526"/>
      <c r="AK1060" s="526"/>
      <c r="AL1060" s="526"/>
      <c r="AM1060" s="526"/>
      <c r="AN1060" s="526"/>
      <c r="AO1060" s="526"/>
      <c r="AP1060" s="526"/>
      <c r="AQ1060" s="526"/>
      <c r="AR1060" s="526"/>
      <c r="AS1060" s="526"/>
      <c r="AT1060" s="526"/>
      <c r="AU1060" s="526"/>
      <c r="AV1060" s="526"/>
      <c r="AW1060" s="526"/>
      <c r="AX1060" s="526"/>
      <c r="AY1060" s="526"/>
      <c r="AZ1060" s="526"/>
      <c r="BA1060" s="526"/>
      <c r="BB1060" s="526"/>
      <c r="BC1060" s="526"/>
      <c r="BD1060" s="526"/>
      <c r="BE1060" s="526"/>
      <c r="BF1060" s="526"/>
      <c r="BG1060" s="526"/>
      <c r="BH1060" s="526"/>
      <c r="BI1060" s="526"/>
      <c r="BJ1060" s="526"/>
      <c r="BK1060" s="526"/>
      <c r="BL1060" s="526"/>
      <c r="BM1060" s="526"/>
      <c r="BN1060" s="526"/>
      <c r="BO1060" s="526"/>
      <c r="BP1060" s="526"/>
      <c r="BQ1060" s="526"/>
      <c r="BR1060" s="526"/>
      <c r="BS1060" s="526"/>
      <c r="BT1060" s="526"/>
      <c r="BU1060" s="526"/>
    </row>
    <row r="1061">
      <c r="A1061" s="522"/>
      <c r="B1061" s="523"/>
      <c r="C1061" s="523"/>
      <c r="D1061" s="524"/>
      <c r="E1061" s="524"/>
      <c r="F1061" s="524"/>
      <c r="G1061" s="524"/>
      <c r="H1061" s="525"/>
      <c r="I1061" s="544"/>
      <c r="J1061" s="523"/>
      <c r="K1061" s="523"/>
      <c r="L1061" s="523"/>
      <c r="M1061" s="524"/>
      <c r="N1061" s="524"/>
      <c r="O1061" s="524"/>
      <c r="P1061" s="524"/>
      <c r="Q1061" s="524"/>
      <c r="R1061" s="524"/>
      <c r="S1061" s="524"/>
      <c r="T1061" s="524"/>
      <c r="U1061" s="523"/>
      <c r="V1061" s="524"/>
      <c r="W1061" s="523"/>
      <c r="X1061" s="526"/>
      <c r="Y1061" s="526"/>
      <c r="Z1061" s="526"/>
      <c r="AA1061" s="526"/>
      <c r="AB1061" s="526"/>
      <c r="AC1061" s="526"/>
      <c r="AD1061" s="526"/>
      <c r="AE1061" s="526"/>
      <c r="AF1061" s="526"/>
      <c r="AG1061" s="526"/>
      <c r="AH1061" s="526"/>
      <c r="AI1061" s="526"/>
      <c r="AJ1061" s="526"/>
      <c r="AK1061" s="526"/>
      <c r="AL1061" s="526"/>
      <c r="AM1061" s="526"/>
      <c r="AN1061" s="526"/>
      <c r="AO1061" s="526"/>
      <c r="AP1061" s="526"/>
      <c r="AQ1061" s="526"/>
      <c r="AR1061" s="526"/>
      <c r="AS1061" s="526"/>
      <c r="AT1061" s="526"/>
      <c r="AU1061" s="526"/>
      <c r="AV1061" s="526"/>
      <c r="AW1061" s="526"/>
      <c r="AX1061" s="526"/>
      <c r="AY1061" s="526"/>
      <c r="AZ1061" s="526"/>
      <c r="BA1061" s="526"/>
      <c r="BB1061" s="526"/>
      <c r="BC1061" s="526"/>
      <c r="BD1061" s="526"/>
      <c r="BE1061" s="526"/>
      <c r="BF1061" s="526"/>
      <c r="BG1061" s="526"/>
      <c r="BH1061" s="526"/>
      <c r="BI1061" s="526"/>
      <c r="BJ1061" s="526"/>
      <c r="BK1061" s="526"/>
      <c r="BL1061" s="526"/>
      <c r="BM1061" s="526"/>
      <c r="BN1061" s="526"/>
      <c r="BO1061" s="526"/>
      <c r="BP1061" s="526"/>
      <c r="BQ1061" s="526"/>
      <c r="BR1061" s="526"/>
      <c r="BS1061" s="526"/>
      <c r="BT1061" s="526"/>
      <c r="BU1061" s="526"/>
    </row>
    <row r="1062">
      <c r="A1062" s="522"/>
      <c r="B1062" s="523"/>
      <c r="C1062" s="523"/>
      <c r="D1062" s="524"/>
      <c r="E1062" s="524"/>
      <c r="F1062" s="524"/>
      <c r="G1062" s="524"/>
      <c r="H1062" s="525"/>
      <c r="I1062" s="544"/>
      <c r="J1062" s="523"/>
      <c r="K1062" s="523"/>
      <c r="L1062" s="523"/>
      <c r="M1062" s="524"/>
      <c r="N1062" s="524"/>
      <c r="O1062" s="524"/>
      <c r="P1062" s="524"/>
      <c r="Q1062" s="524"/>
      <c r="R1062" s="524"/>
      <c r="S1062" s="524"/>
      <c r="T1062" s="524"/>
      <c r="U1062" s="523"/>
      <c r="V1062" s="524"/>
      <c r="W1062" s="523"/>
      <c r="X1062" s="526"/>
      <c r="Y1062" s="526"/>
      <c r="Z1062" s="526"/>
      <c r="AA1062" s="526"/>
      <c r="AB1062" s="526"/>
      <c r="AC1062" s="526"/>
      <c r="AD1062" s="526"/>
      <c r="AE1062" s="526"/>
      <c r="AF1062" s="526"/>
      <c r="AG1062" s="526"/>
      <c r="AH1062" s="526"/>
      <c r="AI1062" s="526"/>
      <c r="AJ1062" s="526"/>
      <c r="AK1062" s="526"/>
      <c r="AL1062" s="526"/>
      <c r="AM1062" s="526"/>
      <c r="AN1062" s="526"/>
      <c r="AO1062" s="526"/>
      <c r="AP1062" s="526"/>
      <c r="AQ1062" s="526"/>
      <c r="AR1062" s="526"/>
      <c r="AS1062" s="526"/>
      <c r="AT1062" s="526"/>
      <c r="AU1062" s="526"/>
      <c r="AV1062" s="526"/>
      <c r="AW1062" s="526"/>
      <c r="AX1062" s="526"/>
      <c r="AY1062" s="526"/>
      <c r="AZ1062" s="526"/>
      <c r="BA1062" s="526"/>
      <c r="BB1062" s="526"/>
      <c r="BC1062" s="526"/>
      <c r="BD1062" s="526"/>
      <c r="BE1062" s="526"/>
      <c r="BF1062" s="526"/>
      <c r="BG1062" s="526"/>
      <c r="BH1062" s="526"/>
      <c r="BI1062" s="526"/>
      <c r="BJ1062" s="526"/>
      <c r="BK1062" s="526"/>
      <c r="BL1062" s="526"/>
      <c r="BM1062" s="526"/>
      <c r="BN1062" s="526"/>
      <c r="BO1062" s="526"/>
      <c r="BP1062" s="526"/>
      <c r="BQ1062" s="526"/>
      <c r="BR1062" s="526"/>
      <c r="BS1062" s="526"/>
      <c r="BT1062" s="526"/>
      <c r="BU1062" s="526"/>
    </row>
    <row r="1063">
      <c r="A1063" s="522"/>
      <c r="B1063" s="523"/>
      <c r="C1063" s="523"/>
      <c r="D1063" s="524"/>
      <c r="E1063" s="524"/>
      <c r="F1063" s="524"/>
      <c r="G1063" s="524"/>
      <c r="H1063" s="525"/>
      <c r="I1063" s="544"/>
      <c r="J1063" s="523"/>
      <c r="K1063" s="523"/>
      <c r="L1063" s="523"/>
      <c r="M1063" s="524"/>
      <c r="N1063" s="524"/>
      <c r="O1063" s="524"/>
      <c r="P1063" s="524"/>
      <c r="Q1063" s="524"/>
      <c r="R1063" s="524"/>
      <c r="S1063" s="524"/>
      <c r="T1063" s="524"/>
      <c r="U1063" s="523"/>
      <c r="V1063" s="524"/>
      <c r="W1063" s="523"/>
      <c r="X1063" s="526"/>
      <c r="Y1063" s="526"/>
      <c r="Z1063" s="526"/>
      <c r="AA1063" s="526"/>
      <c r="AB1063" s="526"/>
      <c r="AC1063" s="526"/>
      <c r="AD1063" s="526"/>
      <c r="AE1063" s="526"/>
      <c r="AF1063" s="526"/>
      <c r="AG1063" s="526"/>
      <c r="AH1063" s="526"/>
      <c r="AI1063" s="526"/>
      <c r="AJ1063" s="526"/>
      <c r="AK1063" s="526"/>
      <c r="AL1063" s="526"/>
      <c r="AM1063" s="526"/>
      <c r="AN1063" s="526"/>
      <c r="AO1063" s="526"/>
      <c r="AP1063" s="526"/>
      <c r="AQ1063" s="526"/>
      <c r="AR1063" s="526"/>
      <c r="AS1063" s="526"/>
      <c r="AT1063" s="526"/>
      <c r="AU1063" s="526"/>
      <c r="AV1063" s="526"/>
      <c r="AW1063" s="526"/>
      <c r="AX1063" s="526"/>
      <c r="AY1063" s="526"/>
      <c r="AZ1063" s="526"/>
      <c r="BA1063" s="526"/>
      <c r="BB1063" s="526"/>
      <c r="BC1063" s="526"/>
      <c r="BD1063" s="526"/>
      <c r="BE1063" s="526"/>
      <c r="BF1063" s="526"/>
      <c r="BG1063" s="526"/>
      <c r="BH1063" s="526"/>
      <c r="BI1063" s="526"/>
      <c r="BJ1063" s="526"/>
      <c r="BK1063" s="526"/>
      <c r="BL1063" s="526"/>
      <c r="BM1063" s="526"/>
      <c r="BN1063" s="526"/>
      <c r="BO1063" s="526"/>
      <c r="BP1063" s="526"/>
      <c r="BQ1063" s="526"/>
      <c r="BR1063" s="526"/>
      <c r="BS1063" s="526"/>
      <c r="BT1063" s="526"/>
      <c r="BU1063" s="526"/>
    </row>
    <row r="1064">
      <c r="A1064" s="522"/>
      <c r="B1064" s="523"/>
      <c r="C1064" s="523"/>
      <c r="D1064" s="524"/>
      <c r="E1064" s="524"/>
      <c r="F1064" s="524"/>
      <c r="G1064" s="524"/>
      <c r="H1064" s="525"/>
      <c r="I1064" s="544"/>
      <c r="J1064" s="523"/>
      <c r="K1064" s="523"/>
      <c r="L1064" s="523"/>
      <c r="M1064" s="524"/>
      <c r="N1064" s="524"/>
      <c r="O1064" s="524"/>
      <c r="P1064" s="524"/>
      <c r="Q1064" s="524"/>
      <c r="R1064" s="524"/>
      <c r="S1064" s="524"/>
      <c r="T1064" s="524"/>
      <c r="U1064" s="523"/>
      <c r="V1064" s="524"/>
      <c r="W1064" s="523"/>
      <c r="X1064" s="526"/>
      <c r="Y1064" s="526"/>
      <c r="Z1064" s="526"/>
      <c r="AA1064" s="526"/>
      <c r="AB1064" s="526"/>
      <c r="AC1064" s="526"/>
      <c r="AD1064" s="526"/>
      <c r="AE1064" s="526"/>
      <c r="AF1064" s="526"/>
      <c r="AG1064" s="526"/>
      <c r="AH1064" s="526"/>
      <c r="AI1064" s="526"/>
      <c r="AJ1064" s="526"/>
      <c r="AK1064" s="526"/>
      <c r="AL1064" s="526"/>
      <c r="AM1064" s="526"/>
      <c r="AN1064" s="526"/>
      <c r="AO1064" s="526"/>
      <c r="AP1064" s="526"/>
      <c r="AQ1064" s="526"/>
      <c r="AR1064" s="526"/>
      <c r="AS1064" s="526"/>
      <c r="AT1064" s="526"/>
      <c r="AU1064" s="526"/>
      <c r="AV1064" s="526"/>
      <c r="AW1064" s="526"/>
      <c r="AX1064" s="526"/>
      <c r="AY1064" s="526"/>
      <c r="AZ1064" s="526"/>
      <c r="BA1064" s="526"/>
      <c r="BB1064" s="526"/>
      <c r="BC1064" s="526"/>
      <c r="BD1064" s="526"/>
      <c r="BE1064" s="526"/>
      <c r="BF1064" s="526"/>
      <c r="BG1064" s="526"/>
      <c r="BH1064" s="526"/>
      <c r="BI1064" s="526"/>
      <c r="BJ1064" s="526"/>
      <c r="BK1064" s="526"/>
      <c r="BL1064" s="526"/>
      <c r="BM1064" s="526"/>
      <c r="BN1064" s="526"/>
      <c r="BO1064" s="526"/>
      <c r="BP1064" s="526"/>
      <c r="BQ1064" s="526"/>
      <c r="BR1064" s="526"/>
      <c r="BS1064" s="526"/>
      <c r="BT1064" s="526"/>
      <c r="BU1064" s="526"/>
    </row>
    <row r="1065">
      <c r="A1065" s="522"/>
      <c r="B1065" s="523"/>
      <c r="C1065" s="523"/>
      <c r="D1065" s="524"/>
      <c r="E1065" s="524"/>
      <c r="F1065" s="524"/>
      <c r="G1065" s="524"/>
      <c r="H1065" s="525"/>
      <c r="I1065" s="544"/>
      <c r="J1065" s="523"/>
      <c r="K1065" s="523"/>
      <c r="L1065" s="523"/>
      <c r="M1065" s="524"/>
      <c r="N1065" s="524"/>
      <c r="O1065" s="524"/>
      <c r="P1065" s="524"/>
      <c r="Q1065" s="524"/>
      <c r="R1065" s="524"/>
      <c r="S1065" s="524"/>
      <c r="T1065" s="524"/>
      <c r="U1065" s="523"/>
      <c r="V1065" s="524"/>
      <c r="W1065" s="523"/>
      <c r="X1065" s="526"/>
      <c r="Y1065" s="526"/>
      <c r="Z1065" s="526"/>
      <c r="AA1065" s="526"/>
      <c r="AB1065" s="526"/>
      <c r="AC1065" s="526"/>
      <c r="AD1065" s="526"/>
      <c r="AE1065" s="526"/>
      <c r="AF1065" s="526"/>
      <c r="AG1065" s="526"/>
      <c r="AH1065" s="526"/>
      <c r="AI1065" s="526"/>
      <c r="AJ1065" s="526"/>
      <c r="AK1065" s="526"/>
      <c r="AL1065" s="526"/>
      <c r="AM1065" s="526"/>
      <c r="AN1065" s="526"/>
      <c r="AO1065" s="526"/>
      <c r="AP1065" s="526"/>
      <c r="AQ1065" s="526"/>
      <c r="AR1065" s="526"/>
      <c r="AS1065" s="526"/>
      <c r="AT1065" s="526"/>
      <c r="AU1065" s="526"/>
      <c r="AV1065" s="526"/>
      <c r="AW1065" s="526"/>
      <c r="AX1065" s="526"/>
      <c r="AY1065" s="526"/>
      <c r="AZ1065" s="526"/>
      <c r="BA1065" s="526"/>
      <c r="BB1065" s="526"/>
      <c r="BC1065" s="526"/>
      <c r="BD1065" s="526"/>
      <c r="BE1065" s="526"/>
      <c r="BF1065" s="526"/>
      <c r="BG1065" s="526"/>
      <c r="BH1065" s="526"/>
      <c r="BI1065" s="526"/>
      <c r="BJ1065" s="526"/>
      <c r="BK1065" s="526"/>
      <c r="BL1065" s="526"/>
      <c r="BM1065" s="526"/>
      <c r="BN1065" s="526"/>
      <c r="BO1065" s="526"/>
      <c r="BP1065" s="526"/>
      <c r="BQ1065" s="526"/>
      <c r="BR1065" s="526"/>
      <c r="BS1065" s="526"/>
      <c r="BT1065" s="526"/>
      <c r="BU1065" s="526"/>
    </row>
    <row r="1066">
      <c r="A1066" s="522"/>
      <c r="B1066" s="523"/>
      <c r="C1066" s="523"/>
      <c r="D1066" s="524"/>
      <c r="E1066" s="524"/>
      <c r="F1066" s="524"/>
      <c r="G1066" s="524"/>
      <c r="H1066" s="525"/>
      <c r="I1066" s="544"/>
      <c r="J1066" s="523"/>
      <c r="K1066" s="523"/>
      <c r="L1066" s="523"/>
      <c r="M1066" s="524"/>
      <c r="N1066" s="524"/>
      <c r="O1066" s="524"/>
      <c r="P1066" s="524"/>
      <c r="Q1066" s="524"/>
      <c r="R1066" s="524"/>
      <c r="S1066" s="524"/>
      <c r="T1066" s="524"/>
      <c r="U1066" s="523"/>
      <c r="V1066" s="524"/>
      <c r="W1066" s="523"/>
      <c r="X1066" s="526"/>
      <c r="Y1066" s="526"/>
      <c r="Z1066" s="526"/>
      <c r="AA1066" s="526"/>
      <c r="AB1066" s="526"/>
      <c r="AC1066" s="526"/>
      <c r="AD1066" s="526"/>
      <c r="AE1066" s="526"/>
      <c r="AF1066" s="526"/>
      <c r="AG1066" s="526"/>
      <c r="AH1066" s="526"/>
      <c r="AI1066" s="526"/>
      <c r="AJ1066" s="526"/>
      <c r="AK1066" s="526"/>
      <c r="AL1066" s="526"/>
      <c r="AM1066" s="526"/>
      <c r="AN1066" s="526"/>
      <c r="AO1066" s="526"/>
      <c r="AP1066" s="526"/>
      <c r="AQ1066" s="526"/>
      <c r="AR1066" s="526"/>
      <c r="AS1066" s="526"/>
      <c r="AT1066" s="526"/>
      <c r="AU1066" s="526"/>
      <c r="AV1066" s="526"/>
      <c r="AW1066" s="526"/>
      <c r="AX1066" s="526"/>
      <c r="AY1066" s="526"/>
      <c r="AZ1066" s="526"/>
      <c r="BA1066" s="526"/>
      <c r="BB1066" s="526"/>
      <c r="BC1066" s="526"/>
      <c r="BD1066" s="526"/>
      <c r="BE1066" s="526"/>
      <c r="BF1066" s="526"/>
      <c r="BG1066" s="526"/>
      <c r="BH1066" s="526"/>
      <c r="BI1066" s="526"/>
      <c r="BJ1066" s="526"/>
      <c r="BK1066" s="526"/>
      <c r="BL1066" s="526"/>
      <c r="BM1066" s="526"/>
      <c r="BN1066" s="526"/>
      <c r="BO1066" s="526"/>
      <c r="BP1066" s="526"/>
      <c r="BQ1066" s="526"/>
      <c r="BR1066" s="526"/>
      <c r="BS1066" s="526"/>
      <c r="BT1066" s="526"/>
      <c r="BU1066" s="526"/>
    </row>
    <row r="1067">
      <c r="A1067" s="522"/>
      <c r="B1067" s="523"/>
      <c r="C1067" s="523"/>
      <c r="D1067" s="524"/>
      <c r="E1067" s="524"/>
      <c r="F1067" s="524"/>
      <c r="G1067" s="524"/>
      <c r="H1067" s="525"/>
      <c r="I1067" s="544"/>
      <c r="J1067" s="523"/>
      <c r="K1067" s="523"/>
      <c r="L1067" s="523"/>
      <c r="M1067" s="524"/>
      <c r="N1067" s="524"/>
      <c r="O1067" s="524"/>
      <c r="P1067" s="524"/>
      <c r="Q1067" s="524"/>
      <c r="R1067" s="524"/>
      <c r="S1067" s="524"/>
      <c r="T1067" s="524"/>
      <c r="U1067" s="523"/>
      <c r="V1067" s="524"/>
      <c r="W1067" s="523"/>
      <c r="X1067" s="526"/>
      <c r="Y1067" s="526"/>
      <c r="Z1067" s="526"/>
      <c r="AA1067" s="526"/>
      <c r="AB1067" s="526"/>
      <c r="AC1067" s="526"/>
      <c r="AD1067" s="526"/>
      <c r="AE1067" s="526"/>
      <c r="AF1067" s="526"/>
      <c r="AG1067" s="526"/>
      <c r="AH1067" s="526"/>
      <c r="AI1067" s="526"/>
      <c r="AJ1067" s="526"/>
      <c r="AK1067" s="526"/>
      <c r="AL1067" s="526"/>
      <c r="AM1067" s="526"/>
      <c r="AN1067" s="526"/>
      <c r="AO1067" s="526"/>
      <c r="AP1067" s="526"/>
      <c r="AQ1067" s="526"/>
      <c r="AR1067" s="526"/>
      <c r="AS1067" s="526"/>
      <c r="AT1067" s="526"/>
      <c r="AU1067" s="526"/>
      <c r="AV1067" s="526"/>
      <c r="AW1067" s="526"/>
      <c r="AX1067" s="526"/>
      <c r="AY1067" s="526"/>
      <c r="AZ1067" s="526"/>
      <c r="BA1067" s="526"/>
      <c r="BB1067" s="526"/>
      <c r="BC1067" s="526"/>
      <c r="BD1067" s="526"/>
      <c r="BE1067" s="526"/>
      <c r="BF1067" s="526"/>
      <c r="BG1067" s="526"/>
      <c r="BH1067" s="526"/>
      <c r="BI1067" s="526"/>
      <c r="BJ1067" s="526"/>
      <c r="BK1067" s="526"/>
      <c r="BL1067" s="526"/>
      <c r="BM1067" s="526"/>
      <c r="BN1067" s="526"/>
      <c r="BO1067" s="526"/>
      <c r="BP1067" s="526"/>
      <c r="BQ1067" s="526"/>
      <c r="BR1067" s="526"/>
      <c r="BS1067" s="526"/>
      <c r="BT1067" s="526"/>
      <c r="BU1067" s="526"/>
    </row>
    <row r="1068">
      <c r="A1068" s="522"/>
      <c r="B1068" s="523"/>
      <c r="C1068" s="523"/>
      <c r="D1068" s="524"/>
      <c r="E1068" s="524"/>
      <c r="F1068" s="524"/>
      <c r="G1068" s="524"/>
      <c r="H1068" s="525"/>
      <c r="I1068" s="544"/>
      <c r="J1068" s="523"/>
      <c r="K1068" s="523"/>
      <c r="L1068" s="523"/>
      <c r="M1068" s="524"/>
      <c r="N1068" s="524"/>
      <c r="O1068" s="524"/>
      <c r="P1068" s="524"/>
      <c r="Q1068" s="524"/>
      <c r="R1068" s="524"/>
      <c r="S1068" s="524"/>
      <c r="T1068" s="524"/>
      <c r="U1068" s="523"/>
      <c r="V1068" s="524"/>
      <c r="W1068" s="523"/>
      <c r="X1068" s="526"/>
      <c r="Y1068" s="526"/>
      <c r="Z1068" s="526"/>
      <c r="AA1068" s="526"/>
      <c r="AB1068" s="526"/>
      <c r="AC1068" s="526"/>
      <c r="AD1068" s="526"/>
      <c r="AE1068" s="526"/>
      <c r="AF1068" s="526"/>
      <c r="AG1068" s="526"/>
      <c r="AH1068" s="526"/>
      <c r="AI1068" s="526"/>
      <c r="AJ1068" s="526"/>
      <c r="AK1068" s="526"/>
      <c r="AL1068" s="526"/>
      <c r="AM1068" s="526"/>
      <c r="AN1068" s="526"/>
      <c r="AO1068" s="526"/>
      <c r="AP1068" s="526"/>
      <c r="AQ1068" s="526"/>
      <c r="AR1068" s="526"/>
      <c r="AS1068" s="526"/>
      <c r="AT1068" s="526"/>
      <c r="AU1068" s="526"/>
      <c r="AV1068" s="526"/>
      <c r="AW1068" s="526"/>
      <c r="AX1068" s="526"/>
      <c r="AY1068" s="526"/>
      <c r="AZ1068" s="526"/>
      <c r="BA1068" s="526"/>
      <c r="BB1068" s="526"/>
      <c r="BC1068" s="526"/>
      <c r="BD1068" s="526"/>
      <c r="BE1068" s="526"/>
      <c r="BF1068" s="526"/>
      <c r="BG1068" s="526"/>
      <c r="BH1068" s="526"/>
      <c r="BI1068" s="526"/>
      <c r="BJ1068" s="526"/>
      <c r="BK1068" s="526"/>
      <c r="BL1068" s="526"/>
      <c r="BM1068" s="526"/>
      <c r="BN1068" s="526"/>
      <c r="BO1068" s="526"/>
      <c r="BP1068" s="526"/>
      <c r="BQ1068" s="526"/>
      <c r="BR1068" s="526"/>
      <c r="BS1068" s="526"/>
      <c r="BT1068" s="526"/>
      <c r="BU1068" s="526"/>
    </row>
    <row r="1069">
      <c r="A1069" s="522"/>
      <c r="B1069" s="523"/>
      <c r="C1069" s="523"/>
      <c r="D1069" s="524"/>
      <c r="E1069" s="524"/>
      <c r="F1069" s="524"/>
      <c r="G1069" s="524"/>
      <c r="H1069" s="525"/>
      <c r="I1069" s="544"/>
      <c r="J1069" s="523"/>
      <c r="K1069" s="523"/>
      <c r="L1069" s="523"/>
      <c r="M1069" s="524"/>
      <c r="N1069" s="524"/>
      <c r="O1069" s="524"/>
      <c r="P1069" s="524"/>
      <c r="Q1069" s="524"/>
      <c r="R1069" s="524"/>
      <c r="S1069" s="524"/>
      <c r="T1069" s="524"/>
      <c r="U1069" s="523"/>
      <c r="V1069" s="524"/>
      <c r="W1069" s="523"/>
      <c r="X1069" s="526"/>
      <c r="Y1069" s="526"/>
      <c r="Z1069" s="526"/>
      <c r="AA1069" s="526"/>
      <c r="AB1069" s="526"/>
      <c r="AC1069" s="526"/>
      <c r="AD1069" s="526"/>
      <c r="AE1069" s="526"/>
      <c r="AF1069" s="526"/>
      <c r="AG1069" s="526"/>
      <c r="AH1069" s="526"/>
      <c r="AI1069" s="526"/>
      <c r="AJ1069" s="526"/>
      <c r="AK1069" s="526"/>
      <c r="AL1069" s="526"/>
      <c r="AM1069" s="526"/>
      <c r="AN1069" s="526"/>
      <c r="AO1069" s="526"/>
      <c r="AP1069" s="526"/>
      <c r="AQ1069" s="526"/>
      <c r="AR1069" s="526"/>
      <c r="AS1069" s="526"/>
      <c r="AT1069" s="526"/>
      <c r="AU1069" s="526"/>
      <c r="AV1069" s="526"/>
      <c r="AW1069" s="526"/>
      <c r="AX1069" s="526"/>
      <c r="AY1069" s="526"/>
      <c r="AZ1069" s="526"/>
      <c r="BA1069" s="526"/>
      <c r="BB1069" s="526"/>
      <c r="BC1069" s="526"/>
      <c r="BD1069" s="526"/>
      <c r="BE1069" s="526"/>
      <c r="BF1069" s="526"/>
      <c r="BG1069" s="526"/>
      <c r="BH1069" s="526"/>
      <c r="BI1069" s="526"/>
      <c r="BJ1069" s="526"/>
      <c r="BK1069" s="526"/>
      <c r="BL1069" s="526"/>
      <c r="BM1069" s="526"/>
      <c r="BN1069" s="526"/>
      <c r="BO1069" s="526"/>
      <c r="BP1069" s="526"/>
      <c r="BQ1069" s="526"/>
      <c r="BR1069" s="526"/>
      <c r="BS1069" s="526"/>
      <c r="BT1069" s="526"/>
      <c r="BU1069" s="526"/>
    </row>
    <row r="1070">
      <c r="A1070" s="522"/>
      <c r="B1070" s="523"/>
      <c r="C1070" s="523"/>
      <c r="D1070" s="524"/>
      <c r="E1070" s="524"/>
      <c r="F1070" s="524"/>
      <c r="G1070" s="524"/>
      <c r="H1070" s="525"/>
      <c r="I1070" s="544"/>
      <c r="J1070" s="523"/>
      <c r="K1070" s="523"/>
      <c r="L1070" s="523"/>
      <c r="M1070" s="524"/>
      <c r="N1070" s="524"/>
      <c r="O1070" s="524"/>
      <c r="P1070" s="524"/>
      <c r="Q1070" s="524"/>
      <c r="R1070" s="524"/>
      <c r="S1070" s="524"/>
      <c r="T1070" s="524"/>
      <c r="U1070" s="523"/>
      <c r="V1070" s="524"/>
      <c r="W1070" s="523"/>
      <c r="X1070" s="526"/>
      <c r="Y1070" s="526"/>
      <c r="Z1070" s="526"/>
      <c r="AA1070" s="526"/>
      <c r="AB1070" s="526"/>
      <c r="AC1070" s="526"/>
      <c r="AD1070" s="526"/>
      <c r="AE1070" s="526"/>
      <c r="AF1070" s="526"/>
      <c r="AG1070" s="526"/>
      <c r="AH1070" s="526"/>
      <c r="AI1070" s="526"/>
      <c r="AJ1070" s="526"/>
      <c r="AK1070" s="526"/>
      <c r="AL1070" s="526"/>
      <c r="AM1070" s="526"/>
      <c r="AN1070" s="526"/>
      <c r="AO1070" s="526"/>
      <c r="AP1070" s="526"/>
      <c r="AQ1070" s="526"/>
      <c r="AR1070" s="526"/>
      <c r="AS1070" s="526"/>
      <c r="AT1070" s="526"/>
      <c r="AU1070" s="526"/>
      <c r="AV1070" s="526"/>
      <c r="AW1070" s="526"/>
      <c r="AX1070" s="526"/>
      <c r="AY1070" s="526"/>
      <c r="AZ1070" s="526"/>
      <c r="BA1070" s="526"/>
      <c r="BB1070" s="526"/>
      <c r="BC1070" s="526"/>
      <c r="BD1070" s="526"/>
      <c r="BE1070" s="526"/>
      <c r="BF1070" s="526"/>
      <c r="BG1070" s="526"/>
      <c r="BH1070" s="526"/>
      <c r="BI1070" s="526"/>
      <c r="BJ1070" s="526"/>
      <c r="BK1070" s="526"/>
      <c r="BL1070" s="526"/>
      <c r="BM1070" s="526"/>
      <c r="BN1070" s="526"/>
      <c r="BO1070" s="526"/>
      <c r="BP1070" s="526"/>
      <c r="BQ1070" s="526"/>
      <c r="BR1070" s="526"/>
      <c r="BS1070" s="526"/>
      <c r="BT1070" s="526"/>
      <c r="BU1070" s="526"/>
    </row>
    <row r="1071">
      <c r="A1071" s="522"/>
      <c r="B1071" s="523"/>
      <c r="C1071" s="523"/>
      <c r="D1071" s="524"/>
      <c r="E1071" s="524"/>
      <c r="F1071" s="524"/>
      <c r="G1071" s="524"/>
      <c r="H1071" s="525"/>
      <c r="I1071" s="544"/>
      <c r="J1071" s="523"/>
      <c r="K1071" s="523"/>
      <c r="L1071" s="523"/>
      <c r="M1071" s="524"/>
      <c r="N1071" s="524"/>
      <c r="O1071" s="524"/>
      <c r="P1071" s="524"/>
      <c r="Q1071" s="524"/>
      <c r="R1071" s="524"/>
      <c r="S1071" s="524"/>
      <c r="T1071" s="524"/>
      <c r="U1071" s="523"/>
      <c r="V1071" s="524"/>
      <c r="W1071" s="523"/>
      <c r="X1071" s="526"/>
      <c r="Y1071" s="526"/>
      <c r="Z1071" s="526"/>
      <c r="AA1071" s="526"/>
      <c r="AB1071" s="526"/>
      <c r="AC1071" s="526"/>
      <c r="AD1071" s="526"/>
      <c r="AE1071" s="526"/>
      <c r="AF1071" s="526"/>
      <c r="AG1071" s="526"/>
      <c r="AH1071" s="526"/>
      <c r="AI1071" s="526"/>
      <c r="AJ1071" s="526"/>
      <c r="AK1071" s="526"/>
      <c r="AL1071" s="526"/>
      <c r="AM1071" s="526"/>
      <c r="AN1071" s="526"/>
      <c r="AO1071" s="526"/>
      <c r="AP1071" s="526"/>
      <c r="AQ1071" s="526"/>
      <c r="AR1071" s="526"/>
      <c r="AS1071" s="526"/>
      <c r="AT1071" s="526"/>
      <c r="AU1071" s="526"/>
      <c r="AV1071" s="526"/>
      <c r="AW1071" s="526"/>
      <c r="AX1071" s="526"/>
      <c r="AY1071" s="526"/>
      <c r="AZ1071" s="526"/>
      <c r="BA1071" s="526"/>
      <c r="BB1071" s="526"/>
      <c r="BC1071" s="526"/>
      <c r="BD1071" s="526"/>
      <c r="BE1071" s="526"/>
      <c r="BF1071" s="526"/>
      <c r="BG1071" s="526"/>
      <c r="BH1071" s="526"/>
      <c r="BI1071" s="526"/>
      <c r="BJ1071" s="526"/>
      <c r="BK1071" s="526"/>
      <c r="BL1071" s="526"/>
      <c r="BM1071" s="526"/>
      <c r="BN1071" s="526"/>
      <c r="BO1071" s="526"/>
      <c r="BP1071" s="526"/>
      <c r="BQ1071" s="526"/>
      <c r="BR1071" s="526"/>
      <c r="BS1071" s="526"/>
      <c r="BT1071" s="526"/>
      <c r="BU1071" s="526"/>
    </row>
    <row r="1072">
      <c r="A1072" s="522"/>
      <c r="B1072" s="523"/>
      <c r="C1072" s="523"/>
      <c r="D1072" s="524"/>
      <c r="E1072" s="524"/>
      <c r="F1072" s="524"/>
      <c r="G1072" s="524"/>
      <c r="H1072" s="525"/>
      <c r="I1072" s="544"/>
      <c r="J1072" s="523"/>
      <c r="K1072" s="523"/>
      <c r="L1072" s="523"/>
      <c r="M1072" s="524"/>
      <c r="N1072" s="524"/>
      <c r="O1072" s="524"/>
      <c r="P1072" s="524"/>
      <c r="Q1072" s="524"/>
      <c r="R1072" s="524"/>
      <c r="S1072" s="524"/>
      <c r="T1072" s="524"/>
      <c r="U1072" s="523"/>
      <c r="V1072" s="524"/>
      <c r="W1072" s="523"/>
      <c r="X1072" s="526"/>
      <c r="Y1072" s="526"/>
      <c r="Z1072" s="526"/>
      <c r="AA1072" s="526"/>
      <c r="AB1072" s="526"/>
      <c r="AC1072" s="526"/>
      <c r="AD1072" s="526"/>
      <c r="AE1072" s="526"/>
      <c r="AF1072" s="526"/>
      <c r="AG1072" s="526"/>
      <c r="AH1072" s="526"/>
      <c r="AI1072" s="526"/>
      <c r="AJ1072" s="526"/>
      <c r="AK1072" s="526"/>
      <c r="AL1072" s="526"/>
      <c r="AM1072" s="526"/>
      <c r="AN1072" s="526"/>
      <c r="AO1072" s="526"/>
      <c r="AP1072" s="526"/>
      <c r="AQ1072" s="526"/>
      <c r="AR1072" s="526"/>
      <c r="AS1072" s="526"/>
      <c r="AT1072" s="526"/>
      <c r="AU1072" s="526"/>
      <c r="AV1072" s="526"/>
      <c r="AW1072" s="526"/>
      <c r="AX1072" s="526"/>
      <c r="AY1072" s="526"/>
      <c r="AZ1072" s="526"/>
      <c r="BA1072" s="526"/>
      <c r="BB1072" s="526"/>
      <c r="BC1072" s="526"/>
      <c r="BD1072" s="526"/>
      <c r="BE1072" s="526"/>
      <c r="BF1072" s="526"/>
      <c r="BG1072" s="526"/>
      <c r="BH1072" s="526"/>
      <c r="BI1072" s="526"/>
      <c r="BJ1072" s="526"/>
      <c r="BK1072" s="526"/>
      <c r="BL1072" s="526"/>
      <c r="BM1072" s="526"/>
      <c r="BN1072" s="526"/>
      <c r="BO1072" s="526"/>
      <c r="BP1072" s="526"/>
      <c r="BQ1072" s="526"/>
      <c r="BR1072" s="526"/>
      <c r="BS1072" s="526"/>
      <c r="BT1072" s="526"/>
      <c r="BU1072" s="526"/>
    </row>
    <row r="1073">
      <c r="A1073" s="522"/>
      <c r="B1073" s="523"/>
      <c r="C1073" s="523"/>
      <c r="D1073" s="524"/>
      <c r="E1073" s="524"/>
      <c r="F1073" s="524"/>
      <c r="G1073" s="524"/>
      <c r="H1073" s="525"/>
      <c r="I1073" s="544"/>
      <c r="J1073" s="523"/>
      <c r="K1073" s="523"/>
      <c r="L1073" s="523"/>
      <c r="M1073" s="524"/>
      <c r="N1073" s="524"/>
      <c r="O1073" s="524"/>
      <c r="P1073" s="524"/>
      <c r="Q1073" s="524"/>
      <c r="R1073" s="524"/>
      <c r="S1073" s="524"/>
      <c r="T1073" s="524"/>
      <c r="U1073" s="523"/>
      <c r="V1073" s="524"/>
      <c r="W1073" s="523"/>
      <c r="X1073" s="526"/>
      <c r="Y1073" s="526"/>
      <c r="Z1073" s="526"/>
      <c r="AA1073" s="526"/>
      <c r="AB1073" s="526"/>
      <c r="AC1073" s="526"/>
      <c r="AD1073" s="526"/>
      <c r="AE1073" s="526"/>
      <c r="AF1073" s="526"/>
      <c r="AG1073" s="526"/>
      <c r="AH1073" s="526"/>
      <c r="AI1073" s="526"/>
      <c r="AJ1073" s="526"/>
      <c r="AK1073" s="526"/>
      <c r="AL1073" s="526"/>
      <c r="AM1073" s="526"/>
      <c r="AN1073" s="526"/>
      <c r="AO1073" s="526"/>
      <c r="AP1073" s="526"/>
      <c r="AQ1073" s="526"/>
      <c r="AR1073" s="526"/>
      <c r="AS1073" s="526"/>
      <c r="AT1073" s="526"/>
      <c r="AU1073" s="526"/>
      <c r="AV1073" s="526"/>
      <c r="AW1073" s="526"/>
      <c r="AX1073" s="526"/>
      <c r="AY1073" s="526"/>
      <c r="AZ1073" s="526"/>
      <c r="BA1073" s="526"/>
      <c r="BB1073" s="526"/>
      <c r="BC1073" s="526"/>
      <c r="BD1073" s="526"/>
      <c r="BE1073" s="526"/>
      <c r="BF1073" s="526"/>
      <c r="BG1073" s="526"/>
      <c r="BH1073" s="526"/>
      <c r="BI1073" s="526"/>
      <c r="BJ1073" s="526"/>
      <c r="BK1073" s="526"/>
      <c r="BL1073" s="526"/>
      <c r="BM1073" s="526"/>
      <c r="BN1073" s="526"/>
      <c r="BO1073" s="526"/>
      <c r="BP1073" s="526"/>
      <c r="BQ1073" s="526"/>
      <c r="BR1073" s="526"/>
      <c r="BS1073" s="526"/>
      <c r="BT1073" s="526"/>
      <c r="BU1073" s="526"/>
    </row>
    <row r="1074">
      <c r="A1074" s="522"/>
      <c r="B1074" s="523"/>
      <c r="C1074" s="523"/>
      <c r="D1074" s="524"/>
      <c r="E1074" s="524"/>
      <c r="F1074" s="524"/>
      <c r="G1074" s="524"/>
      <c r="H1074" s="525"/>
      <c r="I1074" s="544"/>
      <c r="J1074" s="523"/>
      <c r="K1074" s="523"/>
      <c r="L1074" s="523"/>
      <c r="M1074" s="524"/>
      <c r="N1074" s="524"/>
      <c r="O1074" s="524"/>
      <c r="P1074" s="524"/>
      <c r="Q1074" s="524"/>
      <c r="R1074" s="524"/>
      <c r="S1074" s="524"/>
      <c r="T1074" s="524"/>
      <c r="U1074" s="523"/>
      <c r="V1074" s="524"/>
      <c r="W1074" s="523"/>
      <c r="X1074" s="526"/>
      <c r="Y1074" s="526"/>
      <c r="Z1074" s="526"/>
      <c r="AA1074" s="526"/>
      <c r="AB1074" s="526"/>
      <c r="AC1074" s="526"/>
      <c r="AD1074" s="526"/>
      <c r="AE1074" s="526"/>
      <c r="AF1074" s="526"/>
      <c r="AG1074" s="526"/>
      <c r="AH1074" s="526"/>
      <c r="AI1074" s="526"/>
      <c r="AJ1074" s="526"/>
      <c r="AK1074" s="526"/>
      <c r="AL1074" s="526"/>
      <c r="AM1074" s="526"/>
      <c r="AN1074" s="526"/>
      <c r="AO1074" s="526"/>
      <c r="AP1074" s="526"/>
      <c r="AQ1074" s="526"/>
      <c r="AR1074" s="526"/>
      <c r="AS1074" s="526"/>
      <c r="AT1074" s="526"/>
      <c r="AU1074" s="526"/>
      <c r="AV1074" s="526"/>
      <c r="AW1074" s="526"/>
      <c r="AX1074" s="526"/>
      <c r="AY1074" s="526"/>
      <c r="AZ1074" s="526"/>
      <c r="BA1074" s="526"/>
      <c r="BB1074" s="526"/>
      <c r="BC1074" s="526"/>
      <c r="BD1074" s="526"/>
      <c r="BE1074" s="526"/>
      <c r="BF1074" s="526"/>
      <c r="BG1074" s="526"/>
      <c r="BH1074" s="526"/>
      <c r="BI1074" s="526"/>
      <c r="BJ1074" s="526"/>
      <c r="BK1074" s="526"/>
      <c r="BL1074" s="526"/>
      <c r="BM1074" s="526"/>
      <c r="BN1074" s="526"/>
      <c r="BO1074" s="526"/>
      <c r="BP1074" s="526"/>
      <c r="BQ1074" s="526"/>
      <c r="BR1074" s="526"/>
      <c r="BS1074" s="526"/>
      <c r="BT1074" s="526"/>
      <c r="BU1074" s="526"/>
    </row>
    <row r="1075">
      <c r="A1075" s="522"/>
      <c r="B1075" s="523"/>
      <c r="C1075" s="523"/>
      <c r="D1075" s="524"/>
      <c r="E1075" s="524"/>
      <c r="F1075" s="524"/>
      <c r="G1075" s="524"/>
      <c r="H1075" s="525"/>
      <c r="I1075" s="544"/>
      <c r="J1075" s="523"/>
      <c r="K1075" s="523"/>
      <c r="L1075" s="523"/>
      <c r="M1075" s="524"/>
      <c r="N1075" s="524"/>
      <c r="O1075" s="524"/>
      <c r="P1075" s="524"/>
      <c r="Q1075" s="524"/>
      <c r="R1075" s="524"/>
      <c r="S1075" s="524"/>
      <c r="T1075" s="524"/>
      <c r="U1075" s="523"/>
      <c r="V1075" s="524"/>
      <c r="W1075" s="523"/>
      <c r="X1075" s="526"/>
      <c r="Y1075" s="526"/>
      <c r="Z1075" s="526"/>
      <c r="AA1075" s="526"/>
      <c r="AB1075" s="526"/>
      <c r="AC1075" s="526"/>
      <c r="AD1075" s="526"/>
      <c r="AE1075" s="526"/>
      <c r="AF1075" s="526"/>
      <c r="AG1075" s="526"/>
      <c r="AH1075" s="526"/>
      <c r="AI1075" s="526"/>
      <c r="AJ1075" s="526"/>
      <c r="AK1075" s="526"/>
      <c r="AL1075" s="526"/>
      <c r="AM1075" s="526"/>
      <c r="AN1075" s="526"/>
      <c r="AO1075" s="526"/>
      <c r="AP1075" s="526"/>
      <c r="AQ1075" s="526"/>
      <c r="AR1075" s="526"/>
      <c r="AS1075" s="526"/>
      <c r="AT1075" s="526"/>
      <c r="AU1075" s="526"/>
      <c r="AV1075" s="526"/>
      <c r="AW1075" s="526"/>
      <c r="AX1075" s="526"/>
      <c r="AY1075" s="526"/>
      <c r="AZ1075" s="526"/>
      <c r="BA1075" s="526"/>
      <c r="BB1075" s="526"/>
      <c r="BC1075" s="526"/>
      <c r="BD1075" s="526"/>
      <c r="BE1075" s="526"/>
      <c r="BF1075" s="526"/>
      <c r="BG1075" s="526"/>
      <c r="BH1075" s="526"/>
      <c r="BI1075" s="526"/>
      <c r="BJ1075" s="526"/>
      <c r="BK1075" s="526"/>
      <c r="BL1075" s="526"/>
      <c r="BM1075" s="526"/>
      <c r="BN1075" s="526"/>
      <c r="BO1075" s="526"/>
      <c r="BP1075" s="526"/>
      <c r="BQ1075" s="526"/>
      <c r="BR1075" s="526"/>
      <c r="BS1075" s="526"/>
      <c r="BT1075" s="526"/>
      <c r="BU1075" s="526"/>
    </row>
    <row r="1076">
      <c r="A1076" s="522"/>
      <c r="B1076" s="523"/>
      <c r="C1076" s="523"/>
      <c r="D1076" s="524"/>
      <c r="E1076" s="524"/>
      <c r="F1076" s="524"/>
      <c r="G1076" s="524"/>
      <c r="H1076" s="525"/>
      <c r="I1076" s="544"/>
      <c r="J1076" s="523"/>
      <c r="K1076" s="523"/>
      <c r="L1076" s="523"/>
      <c r="M1076" s="524"/>
      <c r="N1076" s="524"/>
      <c r="O1076" s="524"/>
      <c r="P1076" s="524"/>
      <c r="Q1076" s="524"/>
      <c r="R1076" s="524"/>
      <c r="S1076" s="524"/>
      <c r="T1076" s="524"/>
      <c r="U1076" s="523"/>
      <c r="V1076" s="524"/>
      <c r="W1076" s="523"/>
      <c r="X1076" s="526"/>
      <c r="Y1076" s="526"/>
      <c r="Z1076" s="526"/>
      <c r="AA1076" s="526"/>
      <c r="AB1076" s="526"/>
      <c r="AC1076" s="526"/>
      <c r="AD1076" s="526"/>
      <c r="AE1076" s="526"/>
      <c r="AF1076" s="526"/>
      <c r="AG1076" s="526"/>
      <c r="AH1076" s="526"/>
      <c r="AI1076" s="526"/>
      <c r="AJ1076" s="526"/>
      <c r="AK1076" s="526"/>
      <c r="AL1076" s="526"/>
      <c r="AM1076" s="526"/>
      <c r="AN1076" s="526"/>
      <c r="AO1076" s="526"/>
      <c r="AP1076" s="526"/>
      <c r="AQ1076" s="526"/>
      <c r="AR1076" s="526"/>
      <c r="AS1076" s="526"/>
      <c r="AT1076" s="526"/>
      <c r="AU1076" s="526"/>
      <c r="AV1076" s="526"/>
      <c r="AW1076" s="526"/>
      <c r="AX1076" s="526"/>
      <c r="AY1076" s="526"/>
      <c r="AZ1076" s="526"/>
      <c r="BA1076" s="526"/>
      <c r="BB1076" s="526"/>
      <c r="BC1076" s="526"/>
      <c r="BD1076" s="526"/>
      <c r="BE1076" s="526"/>
      <c r="BF1076" s="526"/>
      <c r="BG1076" s="526"/>
      <c r="BH1076" s="526"/>
      <c r="BI1076" s="526"/>
      <c r="BJ1076" s="526"/>
      <c r="BK1076" s="526"/>
      <c r="BL1076" s="526"/>
      <c r="BM1076" s="526"/>
      <c r="BN1076" s="526"/>
      <c r="BO1076" s="526"/>
      <c r="BP1076" s="526"/>
      <c r="BQ1076" s="526"/>
      <c r="BR1076" s="526"/>
      <c r="BS1076" s="526"/>
      <c r="BT1076" s="526"/>
      <c r="BU1076" s="526"/>
    </row>
    <row r="1077">
      <c r="A1077" s="522"/>
      <c r="B1077" s="523"/>
      <c r="C1077" s="523"/>
      <c r="D1077" s="524"/>
      <c r="E1077" s="524"/>
      <c r="F1077" s="524"/>
      <c r="G1077" s="524"/>
      <c r="H1077" s="525"/>
      <c r="I1077" s="544"/>
      <c r="J1077" s="523"/>
      <c r="K1077" s="523"/>
      <c r="L1077" s="523"/>
      <c r="M1077" s="524"/>
      <c r="N1077" s="524"/>
      <c r="O1077" s="524"/>
      <c r="P1077" s="524"/>
      <c r="Q1077" s="524"/>
      <c r="R1077" s="524"/>
      <c r="S1077" s="524"/>
      <c r="T1077" s="524"/>
      <c r="U1077" s="523"/>
      <c r="V1077" s="524"/>
      <c r="W1077" s="523"/>
      <c r="X1077" s="526"/>
      <c r="Y1077" s="526"/>
      <c r="Z1077" s="526"/>
      <c r="AA1077" s="526"/>
      <c r="AB1077" s="526"/>
      <c r="AC1077" s="526"/>
      <c r="AD1077" s="526"/>
      <c r="AE1077" s="526"/>
      <c r="AF1077" s="526"/>
      <c r="AG1077" s="526"/>
      <c r="AH1077" s="526"/>
      <c r="AI1077" s="526"/>
      <c r="AJ1077" s="526"/>
      <c r="AK1077" s="526"/>
      <c r="AL1077" s="526"/>
      <c r="AM1077" s="526"/>
      <c r="AN1077" s="526"/>
      <c r="AO1077" s="526"/>
      <c r="AP1077" s="526"/>
      <c r="AQ1077" s="526"/>
      <c r="AR1077" s="526"/>
      <c r="AS1077" s="526"/>
      <c r="AT1077" s="526"/>
      <c r="AU1077" s="526"/>
      <c r="AV1077" s="526"/>
      <c r="AW1077" s="526"/>
      <c r="AX1077" s="526"/>
      <c r="AY1077" s="526"/>
      <c r="AZ1077" s="526"/>
      <c r="BA1077" s="526"/>
      <c r="BB1077" s="526"/>
      <c r="BC1077" s="526"/>
      <c r="BD1077" s="526"/>
      <c r="BE1077" s="526"/>
      <c r="BF1077" s="526"/>
      <c r="BG1077" s="526"/>
      <c r="BH1077" s="526"/>
      <c r="BI1077" s="526"/>
      <c r="BJ1077" s="526"/>
      <c r="BK1077" s="526"/>
      <c r="BL1077" s="526"/>
      <c r="BM1077" s="526"/>
      <c r="BN1077" s="526"/>
      <c r="BO1077" s="526"/>
      <c r="BP1077" s="526"/>
      <c r="BQ1077" s="526"/>
      <c r="BR1077" s="526"/>
      <c r="BS1077" s="526"/>
      <c r="BT1077" s="526"/>
      <c r="BU1077" s="526"/>
    </row>
    <row r="1078">
      <c r="A1078" s="522"/>
      <c r="B1078" s="523"/>
      <c r="C1078" s="523"/>
      <c r="D1078" s="524"/>
      <c r="E1078" s="524"/>
      <c r="F1078" s="524"/>
      <c r="G1078" s="524"/>
      <c r="H1078" s="525"/>
      <c r="I1078" s="544"/>
      <c r="J1078" s="523"/>
      <c r="K1078" s="523"/>
      <c r="L1078" s="523"/>
      <c r="M1078" s="524"/>
      <c r="N1078" s="524"/>
      <c r="O1078" s="524"/>
      <c r="P1078" s="524"/>
      <c r="Q1078" s="524"/>
      <c r="R1078" s="524"/>
      <c r="S1078" s="524"/>
      <c r="T1078" s="524"/>
      <c r="U1078" s="523"/>
      <c r="V1078" s="524"/>
      <c r="W1078" s="523"/>
      <c r="X1078" s="526"/>
      <c r="Y1078" s="526"/>
      <c r="Z1078" s="526"/>
      <c r="AA1078" s="526"/>
      <c r="AB1078" s="526"/>
      <c r="AC1078" s="526"/>
      <c r="AD1078" s="526"/>
      <c r="AE1078" s="526"/>
      <c r="AF1078" s="526"/>
      <c r="AG1078" s="526"/>
      <c r="AH1078" s="526"/>
      <c r="AI1078" s="526"/>
      <c r="AJ1078" s="526"/>
      <c r="AK1078" s="526"/>
      <c r="AL1078" s="526"/>
      <c r="AM1078" s="526"/>
      <c r="AN1078" s="526"/>
      <c r="AO1078" s="526"/>
      <c r="AP1078" s="526"/>
      <c r="AQ1078" s="526"/>
      <c r="AR1078" s="526"/>
      <c r="AS1078" s="526"/>
      <c r="AT1078" s="526"/>
      <c r="AU1078" s="526"/>
      <c r="AV1078" s="526"/>
      <c r="AW1078" s="526"/>
      <c r="AX1078" s="526"/>
      <c r="AY1078" s="526"/>
      <c r="AZ1078" s="526"/>
      <c r="BA1078" s="526"/>
      <c r="BB1078" s="526"/>
      <c r="BC1078" s="526"/>
      <c r="BD1078" s="526"/>
      <c r="BE1078" s="526"/>
      <c r="BF1078" s="526"/>
      <c r="BG1078" s="526"/>
      <c r="BH1078" s="526"/>
      <c r="BI1078" s="526"/>
      <c r="BJ1078" s="526"/>
      <c r="BK1078" s="526"/>
      <c r="BL1078" s="526"/>
      <c r="BM1078" s="526"/>
      <c r="BN1078" s="526"/>
      <c r="BO1078" s="526"/>
      <c r="BP1078" s="526"/>
      <c r="BQ1078" s="526"/>
      <c r="BR1078" s="526"/>
      <c r="BS1078" s="526"/>
      <c r="BT1078" s="526"/>
      <c r="BU1078" s="526"/>
    </row>
    <row r="1079">
      <c r="A1079" s="522"/>
      <c r="B1079" s="523"/>
      <c r="C1079" s="523"/>
      <c r="D1079" s="524"/>
      <c r="E1079" s="524"/>
      <c r="F1079" s="524"/>
      <c r="G1079" s="524"/>
      <c r="H1079" s="525"/>
      <c r="I1079" s="544"/>
      <c r="J1079" s="523"/>
      <c r="K1079" s="523"/>
      <c r="L1079" s="523"/>
      <c r="M1079" s="524"/>
      <c r="N1079" s="524"/>
      <c r="O1079" s="524"/>
      <c r="P1079" s="524"/>
      <c r="Q1079" s="524"/>
      <c r="R1079" s="524"/>
      <c r="S1079" s="524"/>
      <c r="T1079" s="524"/>
      <c r="U1079" s="523"/>
      <c r="V1079" s="524"/>
      <c r="W1079" s="523"/>
      <c r="X1079" s="526"/>
      <c r="Y1079" s="526"/>
      <c r="Z1079" s="526"/>
      <c r="AA1079" s="526"/>
      <c r="AB1079" s="526"/>
      <c r="AC1079" s="526"/>
      <c r="AD1079" s="526"/>
      <c r="AE1079" s="526"/>
      <c r="AF1079" s="526"/>
      <c r="AG1079" s="526"/>
      <c r="AH1079" s="526"/>
      <c r="AI1079" s="526"/>
      <c r="AJ1079" s="526"/>
      <c r="AK1079" s="526"/>
      <c r="AL1079" s="526"/>
      <c r="AM1079" s="526"/>
      <c r="AN1079" s="526"/>
      <c r="AO1079" s="526"/>
      <c r="AP1079" s="526"/>
      <c r="AQ1079" s="526"/>
      <c r="AR1079" s="526"/>
      <c r="AS1079" s="526"/>
      <c r="AT1079" s="526"/>
      <c r="AU1079" s="526"/>
      <c r="AV1079" s="526"/>
      <c r="AW1079" s="526"/>
      <c r="AX1079" s="526"/>
      <c r="AY1079" s="526"/>
      <c r="AZ1079" s="526"/>
      <c r="BA1079" s="526"/>
      <c r="BB1079" s="526"/>
      <c r="BC1079" s="526"/>
      <c r="BD1079" s="526"/>
      <c r="BE1079" s="526"/>
      <c r="BF1079" s="526"/>
      <c r="BG1079" s="526"/>
      <c r="BH1079" s="526"/>
      <c r="BI1079" s="526"/>
      <c r="BJ1079" s="526"/>
      <c r="BK1079" s="526"/>
      <c r="BL1079" s="526"/>
      <c r="BM1079" s="526"/>
      <c r="BN1079" s="526"/>
      <c r="BO1079" s="526"/>
      <c r="BP1079" s="526"/>
      <c r="BQ1079" s="526"/>
      <c r="BR1079" s="526"/>
      <c r="BS1079" s="526"/>
      <c r="BT1079" s="526"/>
      <c r="BU1079" s="526"/>
    </row>
    <row r="1080">
      <c r="A1080" s="522"/>
      <c r="B1080" s="523"/>
      <c r="C1080" s="523"/>
      <c r="D1080" s="524"/>
      <c r="E1080" s="524"/>
      <c r="F1080" s="524"/>
      <c r="G1080" s="524"/>
      <c r="H1080" s="525"/>
      <c r="I1080" s="544"/>
      <c r="J1080" s="523"/>
      <c r="K1080" s="523"/>
      <c r="L1080" s="523"/>
      <c r="M1080" s="524"/>
      <c r="N1080" s="524"/>
      <c r="O1080" s="524"/>
      <c r="P1080" s="524"/>
      <c r="Q1080" s="524"/>
      <c r="R1080" s="524"/>
      <c r="S1080" s="524"/>
      <c r="T1080" s="524"/>
      <c r="U1080" s="523"/>
      <c r="V1080" s="524"/>
      <c r="W1080" s="523"/>
      <c r="X1080" s="526"/>
      <c r="Y1080" s="526"/>
      <c r="Z1080" s="526"/>
      <c r="AA1080" s="526"/>
      <c r="AB1080" s="526"/>
      <c r="AC1080" s="526"/>
      <c r="AD1080" s="526"/>
      <c r="AE1080" s="526"/>
      <c r="AF1080" s="526"/>
      <c r="AG1080" s="526"/>
      <c r="AH1080" s="526"/>
      <c r="AI1080" s="526"/>
      <c r="AJ1080" s="526"/>
      <c r="AK1080" s="526"/>
      <c r="AL1080" s="526"/>
      <c r="AM1080" s="526"/>
      <c r="AN1080" s="526"/>
      <c r="AO1080" s="526"/>
      <c r="AP1080" s="526"/>
      <c r="AQ1080" s="526"/>
      <c r="AR1080" s="526"/>
      <c r="AS1080" s="526"/>
      <c r="AT1080" s="526"/>
      <c r="AU1080" s="526"/>
      <c r="AV1080" s="526"/>
      <c r="AW1080" s="526"/>
      <c r="AX1080" s="526"/>
      <c r="AY1080" s="526"/>
      <c r="AZ1080" s="526"/>
      <c r="BA1080" s="526"/>
      <c r="BB1080" s="526"/>
      <c r="BC1080" s="526"/>
      <c r="BD1080" s="526"/>
      <c r="BE1080" s="526"/>
      <c r="BF1080" s="526"/>
      <c r="BG1080" s="526"/>
      <c r="BH1080" s="526"/>
      <c r="BI1080" s="526"/>
      <c r="BJ1080" s="526"/>
      <c r="BK1080" s="526"/>
      <c r="BL1080" s="526"/>
      <c r="BM1080" s="526"/>
      <c r="BN1080" s="526"/>
      <c r="BO1080" s="526"/>
      <c r="BP1080" s="526"/>
      <c r="BQ1080" s="526"/>
      <c r="BR1080" s="526"/>
      <c r="BS1080" s="526"/>
      <c r="BT1080" s="526"/>
      <c r="BU1080" s="526"/>
    </row>
    <row r="1081">
      <c r="A1081" s="522"/>
      <c r="B1081" s="523"/>
      <c r="C1081" s="523"/>
      <c r="D1081" s="524"/>
      <c r="E1081" s="524"/>
      <c r="F1081" s="524"/>
      <c r="G1081" s="524"/>
      <c r="H1081" s="525"/>
      <c r="I1081" s="544"/>
      <c r="J1081" s="523"/>
      <c r="K1081" s="523"/>
      <c r="L1081" s="523"/>
      <c r="M1081" s="524"/>
      <c r="N1081" s="524"/>
      <c r="O1081" s="524"/>
      <c r="P1081" s="524"/>
      <c r="Q1081" s="524"/>
      <c r="R1081" s="524"/>
      <c r="S1081" s="524"/>
      <c r="T1081" s="524"/>
      <c r="U1081" s="523"/>
      <c r="V1081" s="524"/>
      <c r="W1081" s="523"/>
      <c r="X1081" s="526"/>
      <c r="Y1081" s="526"/>
      <c r="Z1081" s="526"/>
      <c r="AA1081" s="526"/>
      <c r="AB1081" s="526"/>
      <c r="AC1081" s="526"/>
      <c r="AD1081" s="526"/>
      <c r="AE1081" s="526"/>
      <c r="AF1081" s="526"/>
      <c r="AG1081" s="526"/>
      <c r="AH1081" s="526"/>
      <c r="AI1081" s="526"/>
      <c r="AJ1081" s="526"/>
      <c r="AK1081" s="526"/>
      <c r="AL1081" s="526"/>
      <c r="AM1081" s="526"/>
      <c r="AN1081" s="526"/>
      <c r="AO1081" s="526"/>
      <c r="AP1081" s="526"/>
      <c r="AQ1081" s="526"/>
      <c r="AR1081" s="526"/>
      <c r="AS1081" s="526"/>
      <c r="AT1081" s="526"/>
      <c r="AU1081" s="526"/>
      <c r="AV1081" s="526"/>
      <c r="AW1081" s="526"/>
      <c r="AX1081" s="526"/>
      <c r="AY1081" s="526"/>
      <c r="AZ1081" s="526"/>
      <c r="BA1081" s="526"/>
      <c r="BB1081" s="526"/>
      <c r="BC1081" s="526"/>
      <c r="BD1081" s="526"/>
      <c r="BE1081" s="526"/>
      <c r="BF1081" s="526"/>
      <c r="BG1081" s="526"/>
      <c r="BH1081" s="526"/>
      <c r="BI1081" s="526"/>
      <c r="BJ1081" s="526"/>
      <c r="BK1081" s="526"/>
      <c r="BL1081" s="526"/>
      <c r="BM1081" s="526"/>
      <c r="BN1081" s="526"/>
      <c r="BO1081" s="526"/>
      <c r="BP1081" s="526"/>
      <c r="BQ1081" s="526"/>
      <c r="BR1081" s="526"/>
      <c r="BS1081" s="526"/>
      <c r="BT1081" s="526"/>
      <c r="BU1081" s="526"/>
    </row>
    <row r="1082">
      <c r="A1082" s="522"/>
      <c r="B1082" s="523"/>
      <c r="C1082" s="523"/>
      <c r="D1082" s="524"/>
      <c r="E1082" s="524"/>
      <c r="F1082" s="524"/>
      <c r="G1082" s="524"/>
      <c r="H1082" s="525"/>
      <c r="I1082" s="544"/>
      <c r="J1082" s="523"/>
      <c r="K1082" s="523"/>
      <c r="L1082" s="523"/>
      <c r="M1082" s="524"/>
      <c r="N1082" s="524"/>
      <c r="O1082" s="524"/>
      <c r="P1082" s="524"/>
      <c r="Q1082" s="524"/>
      <c r="R1082" s="524"/>
      <c r="S1082" s="524"/>
      <c r="T1082" s="524"/>
      <c r="U1082" s="523"/>
      <c r="V1082" s="524"/>
      <c r="W1082" s="523"/>
      <c r="X1082" s="526"/>
      <c r="Y1082" s="526"/>
      <c r="Z1082" s="526"/>
      <c r="AA1082" s="526"/>
      <c r="AB1082" s="526"/>
      <c r="AC1082" s="526"/>
      <c r="AD1082" s="526"/>
      <c r="AE1082" s="526"/>
      <c r="AF1082" s="526"/>
      <c r="AG1082" s="526"/>
      <c r="AH1082" s="526"/>
      <c r="AI1082" s="526"/>
      <c r="AJ1082" s="526"/>
      <c r="AK1082" s="526"/>
      <c r="AL1082" s="526"/>
      <c r="AM1082" s="526"/>
      <c r="AN1082" s="526"/>
      <c r="AO1082" s="526"/>
      <c r="AP1082" s="526"/>
      <c r="AQ1082" s="526"/>
      <c r="AR1082" s="526"/>
      <c r="AS1082" s="526"/>
      <c r="AT1082" s="526"/>
      <c r="AU1082" s="526"/>
      <c r="AV1082" s="526"/>
      <c r="AW1082" s="526"/>
      <c r="AX1082" s="526"/>
      <c r="AY1082" s="526"/>
      <c r="AZ1082" s="526"/>
      <c r="BA1082" s="526"/>
      <c r="BB1082" s="526"/>
      <c r="BC1082" s="526"/>
      <c r="BD1082" s="526"/>
      <c r="BE1082" s="526"/>
      <c r="BF1082" s="526"/>
      <c r="BG1082" s="526"/>
      <c r="BH1082" s="526"/>
      <c r="BI1082" s="526"/>
      <c r="BJ1082" s="526"/>
      <c r="BK1082" s="526"/>
      <c r="BL1082" s="526"/>
      <c r="BM1082" s="526"/>
      <c r="BN1082" s="526"/>
      <c r="BO1082" s="526"/>
      <c r="BP1082" s="526"/>
      <c r="BQ1082" s="526"/>
      <c r="BR1082" s="526"/>
      <c r="BS1082" s="526"/>
      <c r="BT1082" s="526"/>
      <c r="BU1082" s="526"/>
    </row>
    <row r="1083">
      <c r="A1083" s="522"/>
      <c r="B1083" s="523"/>
      <c r="C1083" s="523"/>
      <c r="D1083" s="524"/>
      <c r="E1083" s="524"/>
      <c r="F1083" s="524"/>
      <c r="G1083" s="524"/>
      <c r="H1083" s="525"/>
      <c r="I1083" s="544"/>
      <c r="J1083" s="523"/>
      <c r="K1083" s="523"/>
      <c r="L1083" s="523"/>
      <c r="M1083" s="524"/>
      <c r="N1083" s="524"/>
      <c r="O1083" s="524"/>
      <c r="P1083" s="524"/>
      <c r="Q1083" s="524"/>
      <c r="R1083" s="524"/>
      <c r="S1083" s="524"/>
      <c r="T1083" s="524"/>
      <c r="U1083" s="523"/>
      <c r="V1083" s="524"/>
      <c r="W1083" s="523"/>
      <c r="X1083" s="526"/>
      <c r="Y1083" s="526"/>
      <c r="Z1083" s="526"/>
      <c r="AA1083" s="526"/>
      <c r="AB1083" s="526"/>
      <c r="AC1083" s="526"/>
      <c r="AD1083" s="526"/>
      <c r="AE1083" s="526"/>
      <c r="AF1083" s="526"/>
      <c r="AG1083" s="526"/>
      <c r="AH1083" s="526"/>
      <c r="AI1083" s="526"/>
      <c r="AJ1083" s="526"/>
      <c r="AK1083" s="526"/>
      <c r="AL1083" s="526"/>
      <c r="AM1083" s="526"/>
      <c r="AN1083" s="526"/>
      <c r="AO1083" s="526"/>
      <c r="AP1083" s="526"/>
      <c r="AQ1083" s="526"/>
      <c r="AR1083" s="526"/>
      <c r="AS1083" s="526"/>
      <c r="AT1083" s="526"/>
      <c r="AU1083" s="526"/>
      <c r="AV1083" s="526"/>
      <c r="AW1083" s="526"/>
      <c r="AX1083" s="526"/>
      <c r="AY1083" s="526"/>
      <c r="AZ1083" s="526"/>
      <c r="BA1083" s="526"/>
      <c r="BB1083" s="526"/>
      <c r="BC1083" s="526"/>
      <c r="BD1083" s="526"/>
      <c r="BE1083" s="526"/>
      <c r="BF1083" s="526"/>
      <c r="BG1083" s="526"/>
      <c r="BH1083" s="526"/>
      <c r="BI1083" s="526"/>
      <c r="BJ1083" s="526"/>
      <c r="BK1083" s="526"/>
      <c r="BL1083" s="526"/>
      <c r="BM1083" s="526"/>
      <c r="BN1083" s="526"/>
      <c r="BO1083" s="526"/>
      <c r="BP1083" s="526"/>
      <c r="BQ1083" s="526"/>
      <c r="BR1083" s="526"/>
      <c r="BS1083" s="526"/>
      <c r="BT1083" s="526"/>
      <c r="BU1083" s="526"/>
    </row>
    <row r="1084">
      <c r="A1084" s="522"/>
      <c r="B1084" s="523"/>
      <c r="C1084" s="523"/>
      <c r="D1084" s="524"/>
      <c r="E1084" s="524"/>
      <c r="F1084" s="524"/>
      <c r="G1084" s="524"/>
      <c r="H1084" s="525"/>
      <c r="I1084" s="544"/>
      <c r="J1084" s="523"/>
      <c r="K1084" s="523"/>
      <c r="L1084" s="523"/>
      <c r="M1084" s="524"/>
      <c r="N1084" s="524"/>
      <c r="O1084" s="524"/>
      <c r="P1084" s="524"/>
      <c r="Q1084" s="524"/>
      <c r="R1084" s="524"/>
      <c r="S1084" s="524"/>
      <c r="T1084" s="524"/>
      <c r="U1084" s="523"/>
      <c r="V1084" s="524"/>
      <c r="W1084" s="523"/>
      <c r="X1084" s="526"/>
      <c r="Y1084" s="526"/>
      <c r="Z1084" s="526"/>
      <c r="AA1084" s="526"/>
      <c r="AB1084" s="526"/>
      <c r="AC1084" s="526"/>
      <c r="AD1084" s="526"/>
      <c r="AE1084" s="526"/>
      <c r="AF1084" s="526"/>
      <c r="AG1084" s="526"/>
      <c r="AH1084" s="526"/>
      <c r="AI1084" s="526"/>
      <c r="AJ1084" s="526"/>
      <c r="AK1084" s="526"/>
      <c r="AL1084" s="526"/>
      <c r="AM1084" s="526"/>
      <c r="AN1084" s="526"/>
      <c r="AO1084" s="526"/>
      <c r="AP1084" s="526"/>
      <c r="AQ1084" s="526"/>
      <c r="AR1084" s="526"/>
      <c r="AS1084" s="526"/>
      <c r="AT1084" s="526"/>
      <c r="AU1084" s="526"/>
      <c r="AV1084" s="526"/>
      <c r="AW1084" s="526"/>
      <c r="AX1084" s="526"/>
      <c r="AY1084" s="526"/>
      <c r="AZ1084" s="526"/>
      <c r="BA1084" s="526"/>
      <c r="BB1084" s="526"/>
      <c r="BC1084" s="526"/>
      <c r="BD1084" s="526"/>
      <c r="BE1084" s="526"/>
      <c r="BF1084" s="526"/>
      <c r="BG1084" s="526"/>
      <c r="BH1084" s="526"/>
      <c r="BI1084" s="526"/>
      <c r="BJ1084" s="526"/>
      <c r="BK1084" s="526"/>
      <c r="BL1084" s="526"/>
      <c r="BM1084" s="526"/>
      <c r="BN1084" s="526"/>
      <c r="BO1084" s="526"/>
      <c r="BP1084" s="526"/>
      <c r="BQ1084" s="526"/>
      <c r="BR1084" s="526"/>
      <c r="BS1084" s="526"/>
      <c r="BT1084" s="526"/>
      <c r="BU1084" s="526"/>
    </row>
    <row r="1085">
      <c r="A1085" s="522"/>
      <c r="B1085" s="523"/>
      <c r="C1085" s="523"/>
      <c r="D1085" s="524"/>
      <c r="E1085" s="524"/>
      <c r="F1085" s="524"/>
      <c r="G1085" s="524"/>
      <c r="H1085" s="525"/>
      <c r="I1085" s="544"/>
      <c r="J1085" s="523"/>
      <c r="K1085" s="523"/>
      <c r="L1085" s="523"/>
      <c r="M1085" s="524"/>
      <c r="N1085" s="524"/>
      <c r="O1085" s="524"/>
      <c r="P1085" s="524"/>
      <c r="Q1085" s="524"/>
      <c r="R1085" s="524"/>
      <c r="S1085" s="524"/>
      <c r="T1085" s="524"/>
      <c r="U1085" s="523"/>
      <c r="V1085" s="524"/>
      <c r="W1085" s="523"/>
      <c r="X1085" s="526"/>
      <c r="Y1085" s="526"/>
      <c r="Z1085" s="526"/>
      <c r="AA1085" s="526"/>
      <c r="AB1085" s="526"/>
      <c r="AC1085" s="526"/>
      <c r="AD1085" s="526"/>
      <c r="AE1085" s="526"/>
      <c r="AF1085" s="526"/>
      <c r="AG1085" s="526"/>
      <c r="AH1085" s="526"/>
      <c r="AI1085" s="526"/>
      <c r="AJ1085" s="526"/>
      <c r="AK1085" s="526"/>
      <c r="AL1085" s="526"/>
      <c r="AM1085" s="526"/>
      <c r="AN1085" s="526"/>
      <c r="AO1085" s="526"/>
      <c r="AP1085" s="526"/>
      <c r="AQ1085" s="526"/>
      <c r="AR1085" s="526"/>
      <c r="AS1085" s="526"/>
      <c r="AT1085" s="526"/>
      <c r="AU1085" s="526"/>
      <c r="AV1085" s="526"/>
      <c r="AW1085" s="526"/>
      <c r="AX1085" s="526"/>
      <c r="AY1085" s="526"/>
      <c r="AZ1085" s="526"/>
      <c r="BA1085" s="526"/>
      <c r="BB1085" s="526"/>
      <c r="BC1085" s="526"/>
      <c r="BD1085" s="526"/>
      <c r="BE1085" s="526"/>
      <c r="BF1085" s="526"/>
      <c r="BG1085" s="526"/>
      <c r="BH1085" s="526"/>
      <c r="BI1085" s="526"/>
      <c r="BJ1085" s="526"/>
      <c r="BK1085" s="526"/>
      <c r="BL1085" s="526"/>
      <c r="BM1085" s="526"/>
      <c r="BN1085" s="526"/>
      <c r="BO1085" s="526"/>
      <c r="BP1085" s="526"/>
      <c r="BQ1085" s="526"/>
      <c r="BR1085" s="526"/>
      <c r="BS1085" s="526"/>
      <c r="BT1085" s="526"/>
      <c r="BU1085" s="526"/>
    </row>
    <row r="1086">
      <c r="A1086" s="522"/>
      <c r="B1086" s="523"/>
      <c r="C1086" s="523"/>
      <c r="D1086" s="524"/>
      <c r="E1086" s="524"/>
      <c r="F1086" s="524"/>
      <c r="G1086" s="524"/>
      <c r="H1086" s="525"/>
      <c r="I1086" s="544"/>
      <c r="J1086" s="523"/>
      <c r="K1086" s="523"/>
      <c r="L1086" s="523"/>
      <c r="M1086" s="524"/>
      <c r="N1086" s="524"/>
      <c r="O1086" s="524"/>
      <c r="P1086" s="524"/>
      <c r="Q1086" s="524"/>
      <c r="R1086" s="524"/>
      <c r="S1086" s="524"/>
      <c r="T1086" s="524"/>
      <c r="U1086" s="523"/>
      <c r="V1086" s="524"/>
      <c r="W1086" s="523"/>
      <c r="X1086" s="526"/>
      <c r="Y1086" s="526"/>
      <c r="Z1086" s="526"/>
      <c r="AA1086" s="526"/>
      <c r="AB1086" s="526"/>
      <c r="AC1086" s="526"/>
      <c r="AD1086" s="526"/>
      <c r="AE1086" s="526"/>
      <c r="AF1086" s="526"/>
      <c r="AG1086" s="526"/>
      <c r="AH1086" s="526"/>
      <c r="AI1086" s="526"/>
      <c r="AJ1086" s="526"/>
      <c r="AK1086" s="526"/>
      <c r="AL1086" s="526"/>
      <c r="AM1086" s="526"/>
      <c r="AN1086" s="526"/>
      <c r="AO1086" s="526"/>
      <c r="AP1086" s="526"/>
      <c r="AQ1086" s="526"/>
      <c r="AR1086" s="526"/>
      <c r="AS1086" s="526"/>
      <c r="AT1086" s="526"/>
      <c r="AU1086" s="526"/>
      <c r="AV1086" s="526"/>
      <c r="AW1086" s="526"/>
      <c r="AX1086" s="526"/>
      <c r="AY1086" s="526"/>
      <c r="AZ1086" s="526"/>
      <c r="BA1086" s="526"/>
      <c r="BB1086" s="526"/>
      <c r="BC1086" s="526"/>
      <c r="BD1086" s="526"/>
      <c r="BE1086" s="526"/>
      <c r="BF1086" s="526"/>
      <c r="BG1086" s="526"/>
      <c r="BH1086" s="526"/>
      <c r="BI1086" s="526"/>
      <c r="BJ1086" s="526"/>
      <c r="BK1086" s="526"/>
      <c r="BL1086" s="526"/>
      <c r="BM1086" s="526"/>
      <c r="BN1086" s="526"/>
      <c r="BO1086" s="526"/>
      <c r="BP1086" s="526"/>
      <c r="BQ1086" s="526"/>
      <c r="BR1086" s="526"/>
      <c r="BS1086" s="526"/>
      <c r="BT1086" s="526"/>
      <c r="BU1086" s="526"/>
    </row>
    <row r="1087">
      <c r="A1087" s="522"/>
      <c r="B1087" s="523"/>
      <c r="C1087" s="523"/>
      <c r="D1087" s="524"/>
      <c r="E1087" s="524"/>
      <c r="F1087" s="524"/>
      <c r="G1087" s="524"/>
      <c r="H1087" s="525"/>
      <c r="I1087" s="544"/>
      <c r="J1087" s="523"/>
      <c r="K1087" s="523"/>
      <c r="L1087" s="523"/>
      <c r="M1087" s="524"/>
      <c r="N1087" s="524"/>
      <c r="O1087" s="524"/>
      <c r="P1087" s="524"/>
      <c r="Q1087" s="524"/>
      <c r="R1087" s="524"/>
      <c r="S1087" s="524"/>
      <c r="T1087" s="524"/>
      <c r="U1087" s="523"/>
      <c r="V1087" s="524"/>
      <c r="W1087" s="523"/>
      <c r="X1087" s="526"/>
      <c r="Y1087" s="526"/>
      <c r="Z1087" s="526"/>
      <c r="AA1087" s="526"/>
      <c r="AB1087" s="526"/>
      <c r="AC1087" s="526"/>
      <c r="AD1087" s="526"/>
      <c r="AE1087" s="526"/>
      <c r="AF1087" s="526"/>
      <c r="AG1087" s="526"/>
      <c r="AH1087" s="526"/>
      <c r="AI1087" s="526"/>
      <c r="AJ1087" s="526"/>
      <c r="AK1087" s="526"/>
      <c r="AL1087" s="526"/>
      <c r="AM1087" s="526"/>
      <c r="AN1087" s="526"/>
      <c r="AO1087" s="526"/>
      <c r="AP1087" s="526"/>
      <c r="AQ1087" s="526"/>
      <c r="AR1087" s="526"/>
      <c r="AS1087" s="526"/>
      <c r="AT1087" s="526"/>
      <c r="AU1087" s="526"/>
      <c r="AV1087" s="526"/>
      <c r="AW1087" s="526"/>
      <c r="AX1087" s="526"/>
      <c r="AY1087" s="526"/>
      <c r="AZ1087" s="526"/>
      <c r="BA1087" s="526"/>
      <c r="BB1087" s="526"/>
      <c r="BC1087" s="526"/>
      <c r="BD1087" s="526"/>
      <c r="BE1087" s="526"/>
      <c r="BF1087" s="526"/>
      <c r="BG1087" s="526"/>
      <c r="BH1087" s="526"/>
      <c r="BI1087" s="526"/>
      <c r="BJ1087" s="526"/>
      <c r="BK1087" s="526"/>
      <c r="BL1087" s="526"/>
      <c r="BM1087" s="526"/>
      <c r="BN1087" s="526"/>
      <c r="BO1087" s="526"/>
      <c r="BP1087" s="526"/>
      <c r="BQ1087" s="526"/>
      <c r="BR1087" s="526"/>
      <c r="BS1087" s="526"/>
      <c r="BT1087" s="526"/>
      <c r="BU1087" s="526"/>
    </row>
    <row r="1088">
      <c r="A1088" s="522"/>
      <c r="B1088" s="523"/>
      <c r="C1088" s="523"/>
      <c r="D1088" s="524"/>
      <c r="E1088" s="524"/>
      <c r="F1088" s="524"/>
      <c r="G1088" s="524"/>
      <c r="H1088" s="525"/>
      <c r="I1088" s="544"/>
      <c r="J1088" s="523"/>
      <c r="K1088" s="523"/>
      <c r="L1088" s="523"/>
      <c r="M1088" s="524"/>
      <c r="N1088" s="524"/>
      <c r="O1088" s="524"/>
      <c r="P1088" s="524"/>
      <c r="Q1088" s="524"/>
      <c r="R1088" s="524"/>
      <c r="S1088" s="524"/>
      <c r="T1088" s="524"/>
      <c r="U1088" s="523"/>
      <c r="V1088" s="524"/>
      <c r="W1088" s="523"/>
      <c r="X1088" s="526"/>
      <c r="Y1088" s="526"/>
      <c r="Z1088" s="526"/>
      <c r="AA1088" s="526"/>
      <c r="AB1088" s="526"/>
      <c r="AC1088" s="526"/>
      <c r="AD1088" s="526"/>
      <c r="AE1088" s="526"/>
      <c r="AF1088" s="526"/>
      <c r="AG1088" s="526"/>
      <c r="AH1088" s="526"/>
      <c r="AI1088" s="526"/>
      <c r="AJ1088" s="526"/>
      <c r="AK1088" s="526"/>
      <c r="AL1088" s="526"/>
      <c r="AM1088" s="526"/>
      <c r="AN1088" s="526"/>
      <c r="AO1088" s="526"/>
      <c r="AP1088" s="526"/>
      <c r="AQ1088" s="526"/>
      <c r="AR1088" s="526"/>
      <c r="AS1088" s="526"/>
      <c r="AT1088" s="526"/>
      <c r="AU1088" s="526"/>
      <c r="AV1088" s="526"/>
      <c r="AW1088" s="526"/>
      <c r="AX1088" s="526"/>
      <c r="AY1088" s="526"/>
      <c r="AZ1088" s="526"/>
      <c r="BA1088" s="526"/>
      <c r="BB1088" s="526"/>
      <c r="BC1088" s="526"/>
      <c r="BD1088" s="526"/>
      <c r="BE1088" s="526"/>
      <c r="BF1088" s="526"/>
      <c r="BG1088" s="526"/>
      <c r="BH1088" s="526"/>
      <c r="BI1088" s="526"/>
      <c r="BJ1088" s="526"/>
      <c r="BK1088" s="526"/>
      <c r="BL1088" s="526"/>
      <c r="BM1088" s="526"/>
      <c r="BN1088" s="526"/>
      <c r="BO1088" s="526"/>
      <c r="BP1088" s="526"/>
      <c r="BQ1088" s="526"/>
      <c r="BR1088" s="526"/>
      <c r="BS1088" s="526"/>
      <c r="BT1088" s="526"/>
      <c r="BU1088" s="526"/>
    </row>
    <row r="1089">
      <c r="A1089" s="522"/>
      <c r="B1089" s="523"/>
      <c r="C1089" s="523"/>
      <c r="D1089" s="524"/>
      <c r="E1089" s="524"/>
      <c r="F1089" s="524"/>
      <c r="G1089" s="524"/>
      <c r="H1089" s="525"/>
      <c r="I1089" s="544"/>
      <c r="J1089" s="523"/>
      <c r="K1089" s="523"/>
      <c r="L1089" s="523"/>
      <c r="M1089" s="524"/>
      <c r="N1089" s="524"/>
      <c r="O1089" s="524"/>
      <c r="P1089" s="524"/>
      <c r="Q1089" s="524"/>
      <c r="R1089" s="524"/>
      <c r="S1089" s="524"/>
      <c r="T1089" s="524"/>
      <c r="U1089" s="523"/>
      <c r="V1089" s="524"/>
      <c r="W1089" s="523"/>
      <c r="X1089" s="526"/>
      <c r="Y1089" s="526"/>
      <c r="Z1089" s="526"/>
      <c r="AA1089" s="526"/>
      <c r="AB1089" s="526"/>
      <c r="AC1089" s="526"/>
      <c r="AD1089" s="526"/>
      <c r="AE1089" s="526"/>
      <c r="AF1089" s="526"/>
      <c r="AG1089" s="526"/>
      <c r="AH1089" s="526"/>
      <c r="AI1089" s="526"/>
      <c r="AJ1089" s="526"/>
      <c r="AK1089" s="526"/>
      <c r="AL1089" s="526"/>
      <c r="AM1089" s="526"/>
      <c r="AN1089" s="526"/>
      <c r="AO1089" s="526"/>
      <c r="AP1089" s="526"/>
      <c r="AQ1089" s="526"/>
      <c r="AR1089" s="526"/>
      <c r="AS1089" s="526"/>
      <c r="AT1089" s="526"/>
      <c r="AU1089" s="526"/>
      <c r="AV1089" s="526"/>
      <c r="AW1089" s="526"/>
      <c r="AX1089" s="526"/>
      <c r="AY1089" s="526"/>
      <c r="AZ1089" s="526"/>
      <c r="BA1089" s="526"/>
      <c r="BB1089" s="526"/>
      <c r="BC1089" s="526"/>
      <c r="BD1089" s="526"/>
      <c r="BE1089" s="526"/>
      <c r="BF1089" s="526"/>
      <c r="BG1089" s="526"/>
      <c r="BH1089" s="526"/>
      <c r="BI1089" s="526"/>
      <c r="BJ1089" s="526"/>
      <c r="BK1089" s="526"/>
      <c r="BL1089" s="526"/>
      <c r="BM1089" s="526"/>
      <c r="BN1089" s="526"/>
      <c r="BO1089" s="526"/>
      <c r="BP1089" s="526"/>
      <c r="BQ1089" s="526"/>
      <c r="BR1089" s="526"/>
      <c r="BS1089" s="526"/>
      <c r="BT1089" s="526"/>
      <c r="BU1089" s="526"/>
    </row>
    <row r="1090">
      <c r="A1090" s="522"/>
      <c r="B1090" s="523"/>
      <c r="C1090" s="523"/>
      <c r="D1090" s="524"/>
      <c r="E1090" s="524"/>
      <c r="F1090" s="524"/>
      <c r="G1090" s="524"/>
      <c r="H1090" s="525"/>
      <c r="I1090" s="544"/>
      <c r="J1090" s="523"/>
      <c r="K1090" s="523"/>
      <c r="L1090" s="523"/>
      <c r="M1090" s="524"/>
      <c r="N1090" s="524"/>
      <c r="O1090" s="524"/>
      <c r="P1090" s="524"/>
      <c r="Q1090" s="524"/>
      <c r="R1090" s="524"/>
      <c r="S1090" s="524"/>
      <c r="T1090" s="524"/>
      <c r="U1090" s="523"/>
      <c r="V1090" s="524"/>
      <c r="W1090" s="523"/>
      <c r="X1090" s="526"/>
      <c r="Y1090" s="526"/>
      <c r="Z1090" s="526"/>
      <c r="AA1090" s="526"/>
      <c r="AB1090" s="526"/>
      <c r="AC1090" s="526"/>
      <c r="AD1090" s="526"/>
      <c r="AE1090" s="526"/>
      <c r="AF1090" s="526"/>
      <c r="AG1090" s="526"/>
      <c r="AH1090" s="526"/>
      <c r="AI1090" s="526"/>
      <c r="AJ1090" s="526"/>
      <c r="AK1090" s="526"/>
      <c r="AL1090" s="526"/>
      <c r="AM1090" s="526"/>
      <c r="AN1090" s="526"/>
      <c r="AO1090" s="526"/>
      <c r="AP1090" s="526"/>
      <c r="AQ1090" s="526"/>
      <c r="AR1090" s="526"/>
      <c r="AS1090" s="526"/>
      <c r="AT1090" s="526"/>
      <c r="AU1090" s="526"/>
      <c r="AV1090" s="526"/>
      <c r="AW1090" s="526"/>
      <c r="AX1090" s="526"/>
      <c r="AY1090" s="526"/>
      <c r="AZ1090" s="526"/>
      <c r="BA1090" s="526"/>
      <c r="BB1090" s="526"/>
      <c r="BC1090" s="526"/>
      <c r="BD1090" s="526"/>
      <c r="BE1090" s="526"/>
      <c r="BF1090" s="526"/>
      <c r="BG1090" s="526"/>
      <c r="BH1090" s="526"/>
      <c r="BI1090" s="526"/>
      <c r="BJ1090" s="526"/>
      <c r="BK1090" s="526"/>
      <c r="BL1090" s="526"/>
      <c r="BM1090" s="526"/>
      <c r="BN1090" s="526"/>
      <c r="BO1090" s="526"/>
      <c r="BP1090" s="526"/>
      <c r="BQ1090" s="526"/>
      <c r="BR1090" s="526"/>
      <c r="BS1090" s="526"/>
      <c r="BT1090" s="526"/>
      <c r="BU1090" s="526"/>
    </row>
    <row r="1091">
      <c r="A1091" s="522"/>
      <c r="B1091" s="523"/>
      <c r="C1091" s="523"/>
      <c r="D1091" s="524"/>
      <c r="E1091" s="524"/>
      <c r="F1091" s="524"/>
      <c r="G1091" s="524"/>
      <c r="H1091" s="525"/>
      <c r="I1091" s="544"/>
      <c r="J1091" s="523"/>
      <c r="K1091" s="523"/>
      <c r="L1091" s="523"/>
      <c r="M1091" s="524"/>
      <c r="N1091" s="524"/>
      <c r="O1091" s="524"/>
      <c r="P1091" s="524"/>
      <c r="Q1091" s="524"/>
      <c r="R1091" s="524"/>
      <c r="S1091" s="524"/>
      <c r="T1091" s="524"/>
      <c r="U1091" s="523"/>
      <c r="V1091" s="524"/>
      <c r="W1091" s="523"/>
      <c r="X1091" s="526"/>
      <c r="Y1091" s="526"/>
      <c r="Z1091" s="526"/>
      <c r="AA1091" s="526"/>
      <c r="AB1091" s="526"/>
      <c r="AC1091" s="526"/>
      <c r="AD1091" s="526"/>
      <c r="AE1091" s="526"/>
      <c r="AF1091" s="526"/>
      <c r="AG1091" s="526"/>
      <c r="AH1091" s="526"/>
      <c r="AI1091" s="526"/>
      <c r="AJ1091" s="526"/>
      <c r="AK1091" s="526"/>
      <c r="AL1091" s="526"/>
      <c r="AM1091" s="526"/>
      <c r="AN1091" s="526"/>
      <c r="AO1091" s="526"/>
      <c r="AP1091" s="526"/>
      <c r="AQ1091" s="526"/>
      <c r="AR1091" s="526"/>
      <c r="AS1091" s="526"/>
      <c r="AT1091" s="526"/>
      <c r="AU1091" s="526"/>
      <c r="AV1091" s="526"/>
      <c r="AW1091" s="526"/>
      <c r="AX1091" s="526"/>
      <c r="AY1091" s="526"/>
      <c r="AZ1091" s="526"/>
      <c r="BA1091" s="526"/>
      <c r="BB1091" s="526"/>
      <c r="BC1091" s="526"/>
      <c r="BD1091" s="526"/>
      <c r="BE1091" s="526"/>
      <c r="BF1091" s="526"/>
      <c r="BG1091" s="526"/>
      <c r="BH1091" s="526"/>
      <c r="BI1091" s="526"/>
      <c r="BJ1091" s="526"/>
      <c r="BK1091" s="526"/>
      <c r="BL1091" s="526"/>
      <c r="BM1091" s="526"/>
      <c r="BN1091" s="526"/>
      <c r="BO1091" s="526"/>
      <c r="BP1091" s="526"/>
      <c r="BQ1091" s="526"/>
      <c r="BR1091" s="526"/>
      <c r="BS1091" s="526"/>
      <c r="BT1091" s="526"/>
      <c r="BU1091" s="526"/>
    </row>
    <row r="1092">
      <c r="A1092" s="522"/>
      <c r="B1092" s="523"/>
      <c r="C1092" s="523"/>
      <c r="D1092" s="524"/>
      <c r="E1092" s="524"/>
      <c r="F1092" s="524"/>
      <c r="G1092" s="524"/>
      <c r="H1092" s="525"/>
      <c r="I1092" s="544"/>
      <c r="J1092" s="523"/>
      <c r="K1092" s="523"/>
      <c r="L1092" s="523"/>
      <c r="M1092" s="524"/>
      <c r="N1092" s="524"/>
      <c r="O1092" s="524"/>
      <c r="P1092" s="524"/>
      <c r="Q1092" s="524"/>
      <c r="R1092" s="524"/>
      <c r="S1092" s="524"/>
      <c r="T1092" s="524"/>
      <c r="U1092" s="523"/>
      <c r="V1092" s="524"/>
      <c r="W1092" s="523"/>
      <c r="X1092" s="526"/>
      <c r="Y1092" s="526"/>
      <c r="Z1092" s="526"/>
      <c r="AA1092" s="526"/>
      <c r="AB1092" s="526"/>
      <c r="AC1092" s="526"/>
      <c r="AD1092" s="526"/>
      <c r="AE1092" s="526"/>
      <c r="AF1092" s="526"/>
      <c r="AG1092" s="526"/>
      <c r="AH1092" s="526"/>
      <c r="AI1092" s="526"/>
      <c r="AJ1092" s="526"/>
      <c r="AK1092" s="526"/>
      <c r="AL1092" s="526"/>
      <c r="AM1092" s="526"/>
      <c r="AN1092" s="526"/>
      <c r="AO1092" s="526"/>
      <c r="AP1092" s="526"/>
      <c r="AQ1092" s="526"/>
      <c r="AR1092" s="526"/>
      <c r="AS1092" s="526"/>
      <c r="AT1092" s="526"/>
      <c r="AU1092" s="526"/>
      <c r="AV1092" s="526"/>
      <c r="AW1092" s="526"/>
      <c r="AX1092" s="526"/>
      <c r="AY1092" s="526"/>
      <c r="AZ1092" s="526"/>
      <c r="BA1092" s="526"/>
      <c r="BB1092" s="526"/>
      <c r="BC1092" s="526"/>
      <c r="BD1092" s="526"/>
      <c r="BE1092" s="526"/>
      <c r="BF1092" s="526"/>
      <c r="BG1092" s="526"/>
      <c r="BH1092" s="526"/>
      <c r="BI1092" s="526"/>
      <c r="BJ1092" s="526"/>
      <c r="BK1092" s="526"/>
      <c r="BL1092" s="526"/>
      <c r="BM1092" s="526"/>
      <c r="BN1092" s="526"/>
      <c r="BO1092" s="526"/>
      <c r="BP1092" s="526"/>
      <c r="BQ1092" s="526"/>
      <c r="BR1092" s="526"/>
      <c r="BS1092" s="526"/>
      <c r="BT1092" s="526"/>
      <c r="BU1092" s="526"/>
    </row>
    <row r="1093">
      <c r="A1093" s="522"/>
      <c r="B1093" s="523"/>
      <c r="C1093" s="523"/>
      <c r="D1093" s="524"/>
      <c r="E1093" s="524"/>
      <c r="F1093" s="524"/>
      <c r="G1093" s="524"/>
      <c r="H1093" s="525"/>
      <c r="I1093" s="544"/>
      <c r="J1093" s="523"/>
      <c r="K1093" s="523"/>
      <c r="L1093" s="523"/>
      <c r="M1093" s="524"/>
      <c r="N1093" s="524"/>
      <c r="O1093" s="524"/>
      <c r="P1093" s="524"/>
      <c r="Q1093" s="524"/>
      <c r="R1093" s="524"/>
      <c r="S1093" s="524"/>
      <c r="T1093" s="524"/>
      <c r="U1093" s="523"/>
      <c r="V1093" s="524"/>
      <c r="W1093" s="523"/>
      <c r="X1093" s="526"/>
      <c r="Y1093" s="526"/>
      <c r="Z1093" s="526"/>
      <c r="AA1093" s="526"/>
      <c r="AB1093" s="526"/>
      <c r="AC1093" s="526"/>
      <c r="AD1093" s="526"/>
      <c r="AE1093" s="526"/>
      <c r="AF1093" s="526"/>
      <c r="AG1093" s="526"/>
      <c r="AH1093" s="526"/>
      <c r="AI1093" s="526"/>
      <c r="AJ1093" s="526"/>
      <c r="AK1093" s="526"/>
      <c r="AL1093" s="526"/>
      <c r="AM1093" s="526"/>
      <c r="AN1093" s="526"/>
      <c r="AO1093" s="526"/>
      <c r="AP1093" s="526"/>
      <c r="AQ1093" s="526"/>
      <c r="AR1093" s="526"/>
      <c r="AS1093" s="526"/>
      <c r="AT1093" s="526"/>
      <c r="AU1093" s="526"/>
      <c r="AV1093" s="526"/>
      <c r="AW1093" s="526"/>
      <c r="AX1093" s="526"/>
      <c r="AY1093" s="526"/>
      <c r="AZ1093" s="526"/>
      <c r="BA1093" s="526"/>
      <c r="BB1093" s="526"/>
      <c r="BC1093" s="526"/>
      <c r="BD1093" s="526"/>
      <c r="BE1093" s="526"/>
      <c r="BF1093" s="526"/>
      <c r="BG1093" s="526"/>
      <c r="BH1093" s="526"/>
      <c r="BI1093" s="526"/>
      <c r="BJ1093" s="526"/>
      <c r="BK1093" s="526"/>
      <c r="BL1093" s="526"/>
      <c r="BM1093" s="526"/>
      <c r="BN1093" s="526"/>
      <c r="BO1093" s="526"/>
      <c r="BP1093" s="526"/>
      <c r="BQ1093" s="526"/>
      <c r="BR1093" s="526"/>
      <c r="BS1093" s="526"/>
      <c r="BT1093" s="526"/>
      <c r="BU1093" s="526"/>
    </row>
    <row r="1094">
      <c r="A1094" s="522"/>
      <c r="B1094" s="523"/>
      <c r="C1094" s="523"/>
      <c r="D1094" s="524"/>
      <c r="E1094" s="524"/>
      <c r="F1094" s="524"/>
      <c r="G1094" s="524"/>
      <c r="H1094" s="525"/>
      <c r="I1094" s="544"/>
      <c r="J1094" s="523"/>
      <c r="K1094" s="523"/>
      <c r="L1094" s="523"/>
      <c r="M1094" s="524"/>
      <c r="N1094" s="524"/>
      <c r="O1094" s="524"/>
      <c r="P1094" s="524"/>
      <c r="Q1094" s="524"/>
      <c r="R1094" s="524"/>
      <c r="S1094" s="524"/>
      <c r="T1094" s="524"/>
      <c r="U1094" s="523"/>
      <c r="V1094" s="524"/>
      <c r="W1094" s="523"/>
      <c r="X1094" s="526"/>
      <c r="Y1094" s="526"/>
      <c r="Z1094" s="526"/>
      <c r="AA1094" s="526"/>
      <c r="AB1094" s="526"/>
      <c r="AC1094" s="526"/>
      <c r="AD1094" s="526"/>
      <c r="AE1094" s="526"/>
      <c r="AF1094" s="526"/>
      <c r="AG1094" s="526"/>
      <c r="AH1094" s="526"/>
      <c r="AI1094" s="526"/>
      <c r="AJ1094" s="526"/>
      <c r="AK1094" s="526"/>
      <c r="AL1094" s="526"/>
      <c r="AM1094" s="526"/>
      <c r="AN1094" s="526"/>
      <c r="AO1094" s="526"/>
      <c r="AP1094" s="526"/>
      <c r="AQ1094" s="526"/>
      <c r="AR1094" s="526"/>
      <c r="AS1094" s="526"/>
      <c r="AT1094" s="526"/>
      <c r="AU1094" s="526"/>
      <c r="AV1094" s="526"/>
      <c r="AW1094" s="526"/>
      <c r="AX1094" s="526"/>
      <c r="AY1094" s="526"/>
      <c r="AZ1094" s="526"/>
      <c r="BA1094" s="526"/>
      <c r="BB1094" s="526"/>
      <c r="BC1094" s="526"/>
      <c r="BD1094" s="526"/>
      <c r="BE1094" s="526"/>
      <c r="BF1094" s="526"/>
      <c r="BG1094" s="526"/>
      <c r="BH1094" s="526"/>
      <c r="BI1094" s="526"/>
      <c r="BJ1094" s="526"/>
      <c r="BK1094" s="526"/>
      <c r="BL1094" s="526"/>
      <c r="BM1094" s="526"/>
      <c r="BN1094" s="526"/>
      <c r="BO1094" s="526"/>
      <c r="BP1094" s="526"/>
      <c r="BQ1094" s="526"/>
      <c r="BR1094" s="526"/>
      <c r="BS1094" s="526"/>
      <c r="BT1094" s="526"/>
      <c r="BU1094" s="526"/>
    </row>
    <row r="1095">
      <c r="A1095" s="522"/>
      <c r="B1095" s="523"/>
      <c r="C1095" s="523"/>
      <c r="D1095" s="524"/>
      <c r="E1095" s="524"/>
      <c r="F1095" s="524"/>
      <c r="G1095" s="524"/>
      <c r="H1095" s="525"/>
      <c r="I1095" s="544"/>
      <c r="J1095" s="523"/>
      <c r="K1095" s="523"/>
      <c r="L1095" s="523"/>
      <c r="M1095" s="524"/>
      <c r="N1095" s="524"/>
      <c r="O1095" s="524"/>
      <c r="P1095" s="524"/>
      <c r="Q1095" s="524"/>
      <c r="R1095" s="524"/>
      <c r="S1095" s="524"/>
      <c r="T1095" s="524"/>
      <c r="U1095" s="523"/>
      <c r="V1095" s="524"/>
      <c r="W1095" s="523"/>
      <c r="X1095" s="526"/>
      <c r="Y1095" s="526"/>
      <c r="Z1095" s="526"/>
      <c r="AA1095" s="526"/>
      <c r="AB1095" s="526"/>
      <c r="AC1095" s="526"/>
      <c r="AD1095" s="526"/>
      <c r="AE1095" s="526"/>
      <c r="AF1095" s="526"/>
      <c r="AG1095" s="526"/>
      <c r="AH1095" s="526"/>
      <c r="AI1095" s="526"/>
      <c r="AJ1095" s="526"/>
      <c r="AK1095" s="526"/>
      <c r="AL1095" s="526"/>
      <c r="AM1095" s="526"/>
      <c r="AN1095" s="526"/>
      <c r="AO1095" s="526"/>
      <c r="AP1095" s="526"/>
      <c r="AQ1095" s="526"/>
      <c r="AR1095" s="526"/>
      <c r="AS1095" s="526"/>
      <c r="AT1095" s="526"/>
      <c r="AU1095" s="526"/>
      <c r="AV1095" s="526"/>
      <c r="AW1095" s="526"/>
      <c r="AX1095" s="526"/>
      <c r="AY1095" s="526"/>
      <c r="AZ1095" s="526"/>
      <c r="BA1095" s="526"/>
      <c r="BB1095" s="526"/>
      <c r="BC1095" s="526"/>
      <c r="BD1095" s="526"/>
      <c r="BE1095" s="526"/>
      <c r="BF1095" s="526"/>
      <c r="BG1095" s="526"/>
      <c r="BH1095" s="526"/>
      <c r="BI1095" s="526"/>
      <c r="BJ1095" s="526"/>
      <c r="BK1095" s="526"/>
      <c r="BL1095" s="526"/>
      <c r="BM1095" s="526"/>
      <c r="BN1095" s="526"/>
      <c r="BO1095" s="526"/>
      <c r="BP1095" s="526"/>
      <c r="BQ1095" s="526"/>
      <c r="BR1095" s="526"/>
      <c r="BS1095" s="526"/>
      <c r="BT1095" s="526"/>
      <c r="BU1095" s="526"/>
    </row>
    <row r="1096">
      <c r="A1096" s="522"/>
      <c r="B1096" s="523"/>
      <c r="C1096" s="523"/>
      <c r="D1096" s="524"/>
      <c r="E1096" s="524"/>
      <c r="F1096" s="524"/>
      <c r="G1096" s="524"/>
      <c r="H1096" s="525"/>
      <c r="I1096" s="544"/>
      <c r="J1096" s="523"/>
      <c r="K1096" s="523"/>
      <c r="L1096" s="523"/>
      <c r="M1096" s="524"/>
      <c r="N1096" s="524"/>
      <c r="O1096" s="524"/>
      <c r="P1096" s="524"/>
      <c r="Q1096" s="524"/>
      <c r="R1096" s="524"/>
      <c r="S1096" s="524"/>
      <c r="T1096" s="524"/>
      <c r="U1096" s="523"/>
      <c r="V1096" s="524"/>
      <c r="W1096" s="523"/>
      <c r="X1096" s="526"/>
      <c r="Y1096" s="526"/>
      <c r="Z1096" s="526"/>
      <c r="AA1096" s="526"/>
      <c r="AB1096" s="526"/>
      <c r="AC1096" s="526"/>
      <c r="AD1096" s="526"/>
      <c r="AE1096" s="526"/>
      <c r="AF1096" s="526"/>
      <c r="AG1096" s="526"/>
      <c r="AH1096" s="526"/>
      <c r="AI1096" s="526"/>
      <c r="AJ1096" s="526"/>
      <c r="AK1096" s="526"/>
      <c r="AL1096" s="526"/>
      <c r="AM1096" s="526"/>
      <c r="AN1096" s="526"/>
      <c r="AO1096" s="526"/>
      <c r="AP1096" s="526"/>
      <c r="AQ1096" s="526"/>
      <c r="AR1096" s="526"/>
      <c r="AS1096" s="526"/>
      <c r="AT1096" s="526"/>
      <c r="AU1096" s="526"/>
      <c r="AV1096" s="526"/>
      <c r="AW1096" s="526"/>
      <c r="AX1096" s="526"/>
      <c r="AY1096" s="526"/>
      <c r="AZ1096" s="526"/>
      <c r="BA1096" s="526"/>
      <c r="BB1096" s="526"/>
      <c r="BC1096" s="526"/>
      <c r="BD1096" s="526"/>
      <c r="BE1096" s="526"/>
      <c r="BF1096" s="526"/>
      <c r="BG1096" s="526"/>
      <c r="BH1096" s="526"/>
      <c r="BI1096" s="526"/>
      <c r="BJ1096" s="526"/>
      <c r="BK1096" s="526"/>
      <c r="BL1096" s="526"/>
      <c r="BM1096" s="526"/>
      <c r="BN1096" s="526"/>
      <c r="BO1096" s="526"/>
      <c r="BP1096" s="526"/>
      <c r="BQ1096" s="526"/>
      <c r="BR1096" s="526"/>
      <c r="BS1096" s="526"/>
      <c r="BT1096" s="526"/>
      <c r="BU1096" s="526"/>
    </row>
    <row r="1097">
      <c r="A1097" s="522"/>
      <c r="B1097" s="523"/>
      <c r="C1097" s="523"/>
      <c r="D1097" s="524"/>
      <c r="E1097" s="524"/>
      <c r="F1097" s="524"/>
      <c r="G1097" s="524"/>
      <c r="H1097" s="525"/>
      <c r="I1097" s="544"/>
      <c r="J1097" s="523"/>
      <c r="K1097" s="523"/>
      <c r="L1097" s="523"/>
      <c r="M1097" s="524"/>
      <c r="N1097" s="524"/>
      <c r="O1097" s="524"/>
      <c r="P1097" s="524"/>
      <c r="Q1097" s="524"/>
      <c r="R1097" s="524"/>
      <c r="S1097" s="524"/>
      <c r="T1097" s="524"/>
      <c r="U1097" s="523"/>
      <c r="V1097" s="524"/>
      <c r="W1097" s="523"/>
      <c r="X1097" s="526"/>
      <c r="Y1097" s="526"/>
      <c r="Z1097" s="526"/>
      <c r="AA1097" s="526"/>
      <c r="AB1097" s="526"/>
      <c r="AC1097" s="526"/>
      <c r="AD1097" s="526"/>
      <c r="AE1097" s="526"/>
      <c r="AF1097" s="526"/>
      <c r="AG1097" s="526"/>
      <c r="AH1097" s="526"/>
      <c r="AI1097" s="526"/>
      <c r="AJ1097" s="526"/>
      <c r="AK1097" s="526"/>
      <c r="AL1097" s="526"/>
      <c r="AM1097" s="526"/>
      <c r="AN1097" s="526"/>
      <c r="AO1097" s="526"/>
      <c r="AP1097" s="526"/>
      <c r="AQ1097" s="526"/>
      <c r="AR1097" s="526"/>
      <c r="AS1097" s="526"/>
      <c r="AT1097" s="526"/>
      <c r="AU1097" s="526"/>
      <c r="AV1097" s="526"/>
      <c r="AW1097" s="526"/>
      <c r="AX1097" s="526"/>
      <c r="AY1097" s="526"/>
      <c r="AZ1097" s="526"/>
      <c r="BA1097" s="526"/>
      <c r="BB1097" s="526"/>
      <c r="BC1097" s="526"/>
      <c r="BD1097" s="526"/>
      <c r="BE1097" s="526"/>
      <c r="BF1097" s="526"/>
      <c r="BG1097" s="526"/>
      <c r="BH1097" s="526"/>
      <c r="BI1097" s="526"/>
      <c r="BJ1097" s="526"/>
      <c r="BK1097" s="526"/>
      <c r="BL1097" s="526"/>
      <c r="BM1097" s="526"/>
      <c r="BN1097" s="526"/>
      <c r="BO1097" s="526"/>
      <c r="BP1097" s="526"/>
      <c r="BQ1097" s="526"/>
      <c r="BR1097" s="526"/>
      <c r="BS1097" s="526"/>
      <c r="BT1097" s="526"/>
      <c r="BU1097" s="526"/>
    </row>
    <row r="1098">
      <c r="A1098" s="522"/>
      <c r="B1098" s="523"/>
      <c r="C1098" s="523"/>
      <c r="D1098" s="524"/>
      <c r="E1098" s="524"/>
      <c r="F1098" s="524"/>
      <c r="G1098" s="524"/>
      <c r="H1098" s="525"/>
      <c r="I1098" s="544"/>
      <c r="J1098" s="523"/>
      <c r="K1098" s="523"/>
      <c r="L1098" s="523"/>
      <c r="M1098" s="524"/>
      <c r="N1098" s="524"/>
      <c r="O1098" s="524"/>
      <c r="P1098" s="524"/>
      <c r="Q1098" s="524"/>
      <c r="R1098" s="524"/>
      <c r="S1098" s="524"/>
      <c r="T1098" s="524"/>
      <c r="U1098" s="523"/>
      <c r="V1098" s="524"/>
      <c r="W1098" s="523"/>
      <c r="X1098" s="526"/>
      <c r="Y1098" s="526"/>
      <c r="Z1098" s="526"/>
      <c r="AA1098" s="526"/>
      <c r="AB1098" s="526"/>
      <c r="AC1098" s="526"/>
      <c r="AD1098" s="526"/>
      <c r="AE1098" s="526"/>
      <c r="AF1098" s="526"/>
      <c r="AG1098" s="526"/>
      <c r="AH1098" s="526"/>
      <c r="AI1098" s="526"/>
      <c r="AJ1098" s="526"/>
      <c r="AK1098" s="526"/>
      <c r="AL1098" s="526"/>
      <c r="AM1098" s="526"/>
      <c r="AN1098" s="526"/>
      <c r="AO1098" s="526"/>
      <c r="AP1098" s="526"/>
      <c r="AQ1098" s="526"/>
      <c r="AR1098" s="526"/>
      <c r="AS1098" s="526"/>
      <c r="AT1098" s="526"/>
      <c r="AU1098" s="526"/>
      <c r="AV1098" s="526"/>
      <c r="AW1098" s="526"/>
      <c r="AX1098" s="526"/>
      <c r="AY1098" s="526"/>
      <c r="AZ1098" s="526"/>
      <c r="BA1098" s="526"/>
      <c r="BB1098" s="526"/>
      <c r="BC1098" s="526"/>
      <c r="BD1098" s="526"/>
      <c r="BE1098" s="526"/>
      <c r="BF1098" s="526"/>
      <c r="BG1098" s="526"/>
      <c r="BH1098" s="526"/>
      <c r="BI1098" s="526"/>
      <c r="BJ1098" s="526"/>
      <c r="BK1098" s="526"/>
      <c r="BL1098" s="526"/>
      <c r="BM1098" s="526"/>
      <c r="BN1098" s="526"/>
      <c r="BO1098" s="526"/>
      <c r="BP1098" s="526"/>
      <c r="BQ1098" s="526"/>
      <c r="BR1098" s="526"/>
      <c r="BS1098" s="526"/>
      <c r="BT1098" s="526"/>
      <c r="BU1098" s="526"/>
    </row>
    <row r="1099">
      <c r="A1099" s="522"/>
      <c r="B1099" s="523"/>
      <c r="C1099" s="523"/>
      <c r="D1099" s="524"/>
      <c r="E1099" s="524"/>
      <c r="F1099" s="524"/>
      <c r="G1099" s="524"/>
      <c r="H1099" s="525"/>
      <c r="I1099" s="544"/>
      <c r="J1099" s="523"/>
      <c r="K1099" s="523"/>
      <c r="L1099" s="523"/>
      <c r="M1099" s="524"/>
      <c r="N1099" s="524"/>
      <c r="O1099" s="524"/>
      <c r="P1099" s="524"/>
      <c r="Q1099" s="524"/>
      <c r="R1099" s="524"/>
      <c r="S1099" s="524"/>
      <c r="T1099" s="524"/>
      <c r="U1099" s="523"/>
      <c r="V1099" s="524"/>
      <c r="W1099" s="523"/>
      <c r="X1099" s="526"/>
      <c r="Y1099" s="526"/>
      <c r="Z1099" s="526"/>
      <c r="AA1099" s="526"/>
      <c r="AB1099" s="526"/>
      <c r="AC1099" s="526"/>
      <c r="AD1099" s="526"/>
      <c r="AE1099" s="526"/>
      <c r="AF1099" s="526"/>
      <c r="AG1099" s="526"/>
      <c r="AH1099" s="526"/>
      <c r="AI1099" s="526"/>
      <c r="AJ1099" s="526"/>
      <c r="AK1099" s="526"/>
      <c r="AL1099" s="526"/>
      <c r="AM1099" s="526"/>
      <c r="AN1099" s="526"/>
      <c r="AO1099" s="526"/>
      <c r="AP1099" s="526"/>
      <c r="AQ1099" s="526"/>
      <c r="AR1099" s="526"/>
      <c r="AS1099" s="526"/>
      <c r="AT1099" s="526"/>
      <c r="AU1099" s="526"/>
      <c r="AV1099" s="526"/>
      <c r="AW1099" s="526"/>
      <c r="AX1099" s="526"/>
      <c r="AY1099" s="526"/>
      <c r="AZ1099" s="526"/>
      <c r="BA1099" s="526"/>
      <c r="BB1099" s="526"/>
      <c r="BC1099" s="526"/>
      <c r="BD1099" s="526"/>
      <c r="BE1099" s="526"/>
      <c r="BF1099" s="526"/>
      <c r="BG1099" s="526"/>
      <c r="BH1099" s="526"/>
      <c r="BI1099" s="526"/>
      <c r="BJ1099" s="526"/>
      <c r="BK1099" s="526"/>
      <c r="BL1099" s="526"/>
      <c r="BM1099" s="526"/>
      <c r="BN1099" s="526"/>
      <c r="BO1099" s="526"/>
      <c r="BP1099" s="526"/>
      <c r="BQ1099" s="526"/>
      <c r="BR1099" s="526"/>
      <c r="BS1099" s="526"/>
      <c r="BT1099" s="526"/>
      <c r="BU1099" s="526"/>
    </row>
    <row r="1100">
      <c r="A1100" s="522"/>
      <c r="B1100" s="523"/>
      <c r="C1100" s="523"/>
      <c r="D1100" s="524"/>
      <c r="E1100" s="524"/>
      <c r="F1100" s="524"/>
      <c r="G1100" s="524"/>
      <c r="H1100" s="525"/>
      <c r="I1100" s="544"/>
      <c r="J1100" s="523"/>
      <c r="K1100" s="523"/>
      <c r="L1100" s="523"/>
      <c r="M1100" s="524"/>
      <c r="N1100" s="524"/>
      <c r="O1100" s="524"/>
      <c r="P1100" s="524"/>
      <c r="Q1100" s="524"/>
      <c r="R1100" s="524"/>
      <c r="S1100" s="524"/>
      <c r="T1100" s="524"/>
      <c r="U1100" s="523"/>
      <c r="V1100" s="524"/>
      <c r="W1100" s="523"/>
      <c r="X1100" s="526"/>
      <c r="Y1100" s="526"/>
      <c r="Z1100" s="526"/>
      <c r="AA1100" s="526"/>
      <c r="AB1100" s="526"/>
      <c r="AC1100" s="526"/>
      <c r="AD1100" s="526"/>
      <c r="AE1100" s="526"/>
      <c r="AF1100" s="526"/>
      <c r="AG1100" s="526"/>
      <c r="AH1100" s="526"/>
      <c r="AI1100" s="526"/>
      <c r="AJ1100" s="526"/>
      <c r="AK1100" s="526"/>
      <c r="AL1100" s="526"/>
      <c r="AM1100" s="526"/>
      <c r="AN1100" s="526"/>
      <c r="AO1100" s="526"/>
      <c r="AP1100" s="526"/>
      <c r="AQ1100" s="526"/>
      <c r="AR1100" s="526"/>
      <c r="AS1100" s="526"/>
      <c r="AT1100" s="526"/>
      <c r="AU1100" s="526"/>
      <c r="AV1100" s="526"/>
      <c r="AW1100" s="526"/>
      <c r="AX1100" s="526"/>
      <c r="AY1100" s="526"/>
      <c r="AZ1100" s="526"/>
      <c r="BA1100" s="526"/>
      <c r="BB1100" s="526"/>
      <c r="BC1100" s="526"/>
      <c r="BD1100" s="526"/>
      <c r="BE1100" s="526"/>
      <c r="BF1100" s="526"/>
      <c r="BG1100" s="526"/>
      <c r="BH1100" s="526"/>
      <c r="BI1100" s="526"/>
      <c r="BJ1100" s="526"/>
      <c r="BK1100" s="526"/>
      <c r="BL1100" s="526"/>
      <c r="BM1100" s="526"/>
      <c r="BN1100" s="526"/>
      <c r="BO1100" s="526"/>
      <c r="BP1100" s="526"/>
      <c r="BQ1100" s="526"/>
      <c r="BR1100" s="526"/>
      <c r="BS1100" s="526"/>
      <c r="BT1100" s="526"/>
      <c r="BU1100" s="526"/>
    </row>
    <row r="1101">
      <c r="A1101" s="522"/>
      <c r="B1101" s="523"/>
      <c r="C1101" s="523"/>
      <c r="D1101" s="524"/>
      <c r="E1101" s="524"/>
      <c r="F1101" s="524"/>
      <c r="G1101" s="524"/>
      <c r="H1101" s="525"/>
      <c r="I1101" s="544"/>
      <c r="J1101" s="523"/>
      <c r="K1101" s="523"/>
      <c r="L1101" s="523"/>
      <c r="M1101" s="524"/>
      <c r="N1101" s="524"/>
      <c r="O1101" s="524"/>
      <c r="P1101" s="524"/>
      <c r="Q1101" s="524"/>
      <c r="R1101" s="524"/>
      <c r="S1101" s="524"/>
      <c r="T1101" s="524"/>
      <c r="U1101" s="523"/>
      <c r="V1101" s="524"/>
      <c r="W1101" s="523"/>
      <c r="X1101" s="526"/>
      <c r="Y1101" s="526"/>
      <c r="Z1101" s="526"/>
      <c r="AA1101" s="526"/>
      <c r="AB1101" s="526"/>
      <c r="AC1101" s="526"/>
      <c r="AD1101" s="526"/>
      <c r="AE1101" s="526"/>
      <c r="AF1101" s="526"/>
      <c r="AG1101" s="526"/>
      <c r="AH1101" s="526"/>
      <c r="AI1101" s="526"/>
      <c r="AJ1101" s="526"/>
      <c r="AK1101" s="526"/>
      <c r="AL1101" s="526"/>
      <c r="AM1101" s="526"/>
      <c r="AN1101" s="526"/>
      <c r="AO1101" s="526"/>
      <c r="AP1101" s="526"/>
      <c r="AQ1101" s="526"/>
      <c r="AR1101" s="526"/>
      <c r="AS1101" s="526"/>
      <c r="AT1101" s="526"/>
      <c r="AU1101" s="526"/>
      <c r="AV1101" s="526"/>
      <c r="AW1101" s="526"/>
      <c r="AX1101" s="526"/>
      <c r="AY1101" s="526"/>
      <c r="AZ1101" s="526"/>
      <c r="BA1101" s="526"/>
      <c r="BB1101" s="526"/>
      <c r="BC1101" s="526"/>
      <c r="BD1101" s="526"/>
      <c r="BE1101" s="526"/>
      <c r="BF1101" s="526"/>
      <c r="BG1101" s="526"/>
      <c r="BH1101" s="526"/>
      <c r="BI1101" s="526"/>
      <c r="BJ1101" s="526"/>
      <c r="BK1101" s="526"/>
      <c r="BL1101" s="526"/>
      <c r="BM1101" s="526"/>
      <c r="BN1101" s="526"/>
      <c r="BO1101" s="526"/>
      <c r="BP1101" s="526"/>
      <c r="BQ1101" s="526"/>
      <c r="BR1101" s="526"/>
      <c r="BS1101" s="526"/>
      <c r="BT1101" s="526"/>
      <c r="BU1101" s="526"/>
    </row>
    <row r="1102">
      <c r="A1102" s="522"/>
      <c r="B1102" s="523"/>
      <c r="C1102" s="523"/>
      <c r="D1102" s="524"/>
      <c r="E1102" s="524"/>
      <c r="F1102" s="524"/>
      <c r="G1102" s="524"/>
      <c r="H1102" s="525"/>
      <c r="I1102" s="544"/>
      <c r="J1102" s="523"/>
      <c r="K1102" s="523"/>
      <c r="L1102" s="523"/>
      <c r="M1102" s="524"/>
      <c r="N1102" s="524"/>
      <c r="O1102" s="524"/>
      <c r="P1102" s="524"/>
      <c r="Q1102" s="524"/>
      <c r="R1102" s="524"/>
      <c r="S1102" s="524"/>
      <c r="T1102" s="524"/>
      <c r="U1102" s="523"/>
      <c r="V1102" s="524"/>
      <c r="W1102" s="523"/>
      <c r="X1102" s="526"/>
      <c r="Y1102" s="526"/>
      <c r="Z1102" s="526"/>
      <c r="AA1102" s="526"/>
      <c r="AB1102" s="526"/>
      <c r="AC1102" s="526"/>
      <c r="AD1102" s="526"/>
      <c r="AE1102" s="526"/>
      <c r="AF1102" s="526"/>
      <c r="AG1102" s="526"/>
      <c r="AH1102" s="526"/>
      <c r="AI1102" s="526"/>
      <c r="AJ1102" s="526"/>
      <c r="AK1102" s="526"/>
      <c r="AL1102" s="526"/>
      <c r="AM1102" s="526"/>
      <c r="AN1102" s="526"/>
      <c r="AO1102" s="526"/>
      <c r="AP1102" s="526"/>
      <c r="AQ1102" s="526"/>
      <c r="AR1102" s="526"/>
      <c r="AS1102" s="526"/>
      <c r="AT1102" s="526"/>
      <c r="AU1102" s="526"/>
      <c r="AV1102" s="526"/>
      <c r="AW1102" s="526"/>
      <c r="AX1102" s="526"/>
      <c r="AY1102" s="526"/>
      <c r="AZ1102" s="526"/>
      <c r="BA1102" s="526"/>
      <c r="BB1102" s="526"/>
      <c r="BC1102" s="526"/>
      <c r="BD1102" s="526"/>
      <c r="BE1102" s="526"/>
      <c r="BF1102" s="526"/>
      <c r="BG1102" s="526"/>
      <c r="BH1102" s="526"/>
      <c r="BI1102" s="526"/>
      <c r="BJ1102" s="526"/>
      <c r="BK1102" s="526"/>
      <c r="BL1102" s="526"/>
      <c r="BM1102" s="526"/>
      <c r="BN1102" s="526"/>
      <c r="BO1102" s="526"/>
      <c r="BP1102" s="526"/>
      <c r="BQ1102" s="526"/>
      <c r="BR1102" s="526"/>
      <c r="BS1102" s="526"/>
      <c r="BT1102" s="526"/>
      <c r="BU1102" s="526"/>
    </row>
    <row r="1103">
      <c r="A1103" s="522"/>
      <c r="B1103" s="523"/>
      <c r="C1103" s="523"/>
      <c r="D1103" s="524"/>
      <c r="E1103" s="524"/>
      <c r="F1103" s="524"/>
      <c r="G1103" s="524"/>
      <c r="H1103" s="525"/>
      <c r="I1103" s="544"/>
      <c r="J1103" s="523"/>
      <c r="K1103" s="523"/>
      <c r="L1103" s="523"/>
      <c r="M1103" s="524"/>
      <c r="N1103" s="524"/>
      <c r="O1103" s="524"/>
      <c r="P1103" s="524"/>
      <c r="Q1103" s="524"/>
      <c r="R1103" s="524"/>
      <c r="S1103" s="524"/>
      <c r="T1103" s="524"/>
      <c r="U1103" s="523"/>
      <c r="V1103" s="524"/>
      <c r="W1103" s="523"/>
      <c r="X1103" s="526"/>
      <c r="Y1103" s="526"/>
      <c r="Z1103" s="526"/>
      <c r="AA1103" s="526"/>
      <c r="AB1103" s="526"/>
      <c r="AC1103" s="526"/>
      <c r="AD1103" s="526"/>
      <c r="AE1103" s="526"/>
      <c r="AF1103" s="526"/>
      <c r="AG1103" s="526"/>
      <c r="AH1103" s="526"/>
      <c r="AI1103" s="526"/>
      <c r="AJ1103" s="526"/>
      <c r="AK1103" s="526"/>
      <c r="AL1103" s="526"/>
      <c r="AM1103" s="526"/>
      <c r="AN1103" s="526"/>
      <c r="AO1103" s="526"/>
      <c r="AP1103" s="526"/>
      <c r="AQ1103" s="526"/>
      <c r="AR1103" s="526"/>
      <c r="AS1103" s="526"/>
      <c r="AT1103" s="526"/>
      <c r="AU1103" s="526"/>
      <c r="AV1103" s="526"/>
      <c r="AW1103" s="526"/>
      <c r="AX1103" s="526"/>
      <c r="AY1103" s="526"/>
      <c r="AZ1103" s="526"/>
      <c r="BA1103" s="526"/>
      <c r="BB1103" s="526"/>
      <c r="BC1103" s="526"/>
      <c r="BD1103" s="526"/>
      <c r="BE1103" s="526"/>
      <c r="BF1103" s="526"/>
      <c r="BG1103" s="526"/>
      <c r="BH1103" s="526"/>
      <c r="BI1103" s="526"/>
      <c r="BJ1103" s="526"/>
      <c r="BK1103" s="526"/>
      <c r="BL1103" s="526"/>
      <c r="BM1103" s="526"/>
      <c r="BN1103" s="526"/>
      <c r="BO1103" s="526"/>
      <c r="BP1103" s="526"/>
      <c r="BQ1103" s="526"/>
      <c r="BR1103" s="526"/>
      <c r="BS1103" s="526"/>
      <c r="BT1103" s="526"/>
      <c r="BU1103" s="526"/>
    </row>
    <row r="1104">
      <c r="A1104" s="522"/>
      <c r="B1104" s="523"/>
      <c r="C1104" s="523"/>
      <c r="D1104" s="524"/>
      <c r="E1104" s="524"/>
      <c r="F1104" s="524"/>
      <c r="G1104" s="524"/>
      <c r="H1104" s="525"/>
      <c r="I1104" s="544"/>
      <c r="J1104" s="523"/>
      <c r="K1104" s="523"/>
      <c r="L1104" s="523"/>
      <c r="M1104" s="524"/>
      <c r="N1104" s="524"/>
      <c r="O1104" s="524"/>
      <c r="P1104" s="524"/>
      <c r="Q1104" s="524"/>
      <c r="R1104" s="524"/>
      <c r="S1104" s="524"/>
      <c r="T1104" s="524"/>
      <c r="U1104" s="523"/>
      <c r="V1104" s="524"/>
      <c r="W1104" s="523"/>
      <c r="X1104" s="526"/>
      <c r="Y1104" s="526"/>
      <c r="Z1104" s="526"/>
      <c r="AA1104" s="526"/>
      <c r="AB1104" s="526"/>
      <c r="AC1104" s="526"/>
      <c r="AD1104" s="526"/>
      <c r="AE1104" s="526"/>
      <c r="AF1104" s="526"/>
      <c r="AG1104" s="526"/>
      <c r="AH1104" s="526"/>
      <c r="AI1104" s="526"/>
      <c r="AJ1104" s="526"/>
      <c r="AK1104" s="526"/>
      <c r="AL1104" s="526"/>
      <c r="AM1104" s="526"/>
      <c r="AN1104" s="526"/>
      <c r="AO1104" s="526"/>
      <c r="AP1104" s="526"/>
      <c r="AQ1104" s="526"/>
      <c r="AR1104" s="526"/>
      <c r="AS1104" s="526"/>
      <c r="AT1104" s="526"/>
      <c r="AU1104" s="526"/>
      <c r="AV1104" s="526"/>
      <c r="AW1104" s="526"/>
      <c r="AX1104" s="526"/>
      <c r="AY1104" s="526"/>
      <c r="AZ1104" s="526"/>
      <c r="BA1104" s="526"/>
      <c r="BB1104" s="526"/>
      <c r="BC1104" s="526"/>
      <c r="BD1104" s="526"/>
      <c r="BE1104" s="526"/>
      <c r="BF1104" s="526"/>
      <c r="BG1104" s="526"/>
      <c r="BH1104" s="526"/>
      <c r="BI1104" s="526"/>
      <c r="BJ1104" s="526"/>
      <c r="BK1104" s="526"/>
      <c r="BL1104" s="526"/>
      <c r="BM1104" s="526"/>
      <c r="BN1104" s="526"/>
      <c r="BO1104" s="526"/>
      <c r="BP1104" s="526"/>
      <c r="BQ1104" s="526"/>
      <c r="BR1104" s="526"/>
      <c r="BS1104" s="526"/>
      <c r="BT1104" s="526"/>
      <c r="BU1104" s="526"/>
    </row>
    <row r="1105">
      <c r="A1105" s="522"/>
      <c r="B1105" s="523"/>
      <c r="C1105" s="523"/>
      <c r="D1105" s="524"/>
      <c r="E1105" s="524"/>
      <c r="F1105" s="524"/>
      <c r="G1105" s="524"/>
      <c r="H1105" s="525"/>
      <c r="I1105" s="544"/>
      <c r="J1105" s="523"/>
      <c r="K1105" s="523"/>
      <c r="L1105" s="523"/>
      <c r="M1105" s="524"/>
      <c r="N1105" s="524"/>
      <c r="O1105" s="524"/>
      <c r="P1105" s="524"/>
      <c r="Q1105" s="524"/>
      <c r="R1105" s="524"/>
      <c r="S1105" s="524"/>
      <c r="T1105" s="524"/>
      <c r="U1105" s="523"/>
      <c r="V1105" s="524"/>
      <c r="W1105" s="523"/>
      <c r="X1105" s="526"/>
      <c r="Y1105" s="526"/>
      <c r="Z1105" s="526"/>
      <c r="AA1105" s="526"/>
      <c r="AB1105" s="526"/>
      <c r="AC1105" s="526"/>
      <c r="AD1105" s="526"/>
      <c r="AE1105" s="526"/>
      <c r="AF1105" s="526"/>
      <c r="AG1105" s="526"/>
      <c r="AH1105" s="526"/>
      <c r="AI1105" s="526"/>
      <c r="AJ1105" s="526"/>
      <c r="AK1105" s="526"/>
      <c r="AL1105" s="526"/>
      <c r="AM1105" s="526"/>
      <c r="AN1105" s="526"/>
      <c r="AO1105" s="526"/>
      <c r="AP1105" s="526"/>
      <c r="AQ1105" s="526"/>
      <c r="AR1105" s="526"/>
      <c r="AS1105" s="526"/>
      <c r="AT1105" s="526"/>
      <c r="AU1105" s="526"/>
      <c r="AV1105" s="526"/>
      <c r="AW1105" s="526"/>
      <c r="AX1105" s="526"/>
      <c r="AY1105" s="526"/>
      <c r="AZ1105" s="526"/>
      <c r="BA1105" s="526"/>
      <c r="BB1105" s="526"/>
      <c r="BC1105" s="526"/>
      <c r="BD1105" s="526"/>
      <c r="BE1105" s="526"/>
      <c r="BF1105" s="526"/>
      <c r="BG1105" s="526"/>
      <c r="BH1105" s="526"/>
      <c r="BI1105" s="526"/>
      <c r="BJ1105" s="526"/>
      <c r="BK1105" s="526"/>
      <c r="BL1105" s="526"/>
      <c r="BM1105" s="526"/>
      <c r="BN1105" s="526"/>
      <c r="BO1105" s="526"/>
      <c r="BP1105" s="526"/>
      <c r="BQ1105" s="526"/>
      <c r="BR1105" s="526"/>
      <c r="BS1105" s="526"/>
      <c r="BT1105" s="526"/>
      <c r="BU1105" s="526"/>
    </row>
    <row r="1106">
      <c r="A1106" s="522"/>
      <c r="B1106" s="523"/>
      <c r="C1106" s="523"/>
      <c r="D1106" s="524"/>
      <c r="E1106" s="524"/>
      <c r="F1106" s="524"/>
      <c r="G1106" s="524"/>
      <c r="H1106" s="525"/>
      <c r="I1106" s="544"/>
      <c r="J1106" s="523"/>
      <c r="K1106" s="523"/>
      <c r="L1106" s="523"/>
      <c r="M1106" s="524"/>
      <c r="N1106" s="524"/>
      <c r="O1106" s="524"/>
      <c r="P1106" s="524"/>
      <c r="Q1106" s="524"/>
      <c r="R1106" s="524"/>
      <c r="S1106" s="524"/>
      <c r="T1106" s="524"/>
      <c r="U1106" s="523"/>
      <c r="V1106" s="524"/>
      <c r="W1106" s="523"/>
      <c r="X1106" s="526"/>
      <c r="Y1106" s="526"/>
      <c r="Z1106" s="526"/>
      <c r="AA1106" s="526"/>
      <c r="AB1106" s="526"/>
      <c r="AC1106" s="526"/>
      <c r="AD1106" s="526"/>
      <c r="AE1106" s="526"/>
      <c r="AF1106" s="526"/>
      <c r="AG1106" s="526"/>
      <c r="AH1106" s="526"/>
      <c r="AI1106" s="526"/>
      <c r="AJ1106" s="526"/>
      <c r="AK1106" s="526"/>
      <c r="AL1106" s="526"/>
      <c r="AM1106" s="526"/>
      <c r="AN1106" s="526"/>
      <c r="AO1106" s="526"/>
      <c r="AP1106" s="526"/>
      <c r="AQ1106" s="526"/>
      <c r="AR1106" s="526"/>
      <c r="AS1106" s="526"/>
      <c r="AT1106" s="526"/>
      <c r="AU1106" s="526"/>
      <c r="AV1106" s="526"/>
      <c r="AW1106" s="526"/>
      <c r="AX1106" s="526"/>
      <c r="AY1106" s="526"/>
      <c r="AZ1106" s="526"/>
      <c r="BA1106" s="526"/>
      <c r="BB1106" s="526"/>
      <c r="BC1106" s="526"/>
      <c r="BD1106" s="526"/>
      <c r="BE1106" s="526"/>
      <c r="BF1106" s="526"/>
      <c r="BG1106" s="526"/>
      <c r="BH1106" s="526"/>
      <c r="BI1106" s="526"/>
      <c r="BJ1106" s="526"/>
      <c r="BK1106" s="526"/>
      <c r="BL1106" s="526"/>
      <c r="BM1106" s="526"/>
      <c r="BN1106" s="526"/>
      <c r="BO1106" s="526"/>
      <c r="BP1106" s="526"/>
      <c r="BQ1106" s="526"/>
      <c r="BR1106" s="526"/>
      <c r="BS1106" s="526"/>
      <c r="BT1106" s="526"/>
      <c r="BU1106" s="526"/>
    </row>
    <row r="1107">
      <c r="A1107" s="522"/>
      <c r="B1107" s="523"/>
      <c r="C1107" s="523"/>
      <c r="D1107" s="524"/>
      <c r="E1107" s="524"/>
      <c r="F1107" s="524"/>
      <c r="G1107" s="524"/>
      <c r="H1107" s="525"/>
      <c r="I1107" s="544"/>
      <c r="J1107" s="523"/>
      <c r="K1107" s="523"/>
      <c r="L1107" s="523"/>
      <c r="M1107" s="524"/>
      <c r="N1107" s="524"/>
      <c r="O1107" s="524"/>
      <c r="P1107" s="524"/>
      <c r="Q1107" s="524"/>
      <c r="R1107" s="524"/>
      <c r="S1107" s="524"/>
      <c r="T1107" s="524"/>
      <c r="U1107" s="523"/>
      <c r="V1107" s="524"/>
      <c r="W1107" s="523"/>
      <c r="X1107" s="526"/>
      <c r="Y1107" s="526"/>
      <c r="Z1107" s="526"/>
      <c r="AA1107" s="526"/>
      <c r="AB1107" s="526"/>
      <c r="AC1107" s="526"/>
      <c r="AD1107" s="526"/>
      <c r="AE1107" s="526"/>
      <c r="AF1107" s="526"/>
      <c r="AG1107" s="526"/>
      <c r="AH1107" s="526"/>
      <c r="AI1107" s="526"/>
      <c r="AJ1107" s="526"/>
      <c r="AK1107" s="526"/>
      <c r="AL1107" s="526"/>
      <c r="AM1107" s="526"/>
      <c r="AN1107" s="526"/>
      <c r="AO1107" s="526"/>
      <c r="AP1107" s="526"/>
      <c r="AQ1107" s="526"/>
      <c r="AR1107" s="526"/>
      <c r="AS1107" s="526"/>
      <c r="AT1107" s="526"/>
      <c r="AU1107" s="526"/>
      <c r="AV1107" s="526"/>
      <c r="AW1107" s="526"/>
      <c r="AX1107" s="526"/>
      <c r="AY1107" s="526"/>
      <c r="AZ1107" s="526"/>
      <c r="BA1107" s="526"/>
      <c r="BB1107" s="526"/>
      <c r="BC1107" s="526"/>
      <c r="BD1107" s="526"/>
      <c r="BE1107" s="526"/>
      <c r="BF1107" s="526"/>
      <c r="BG1107" s="526"/>
      <c r="BH1107" s="526"/>
      <c r="BI1107" s="526"/>
      <c r="BJ1107" s="526"/>
      <c r="BK1107" s="526"/>
      <c r="BL1107" s="526"/>
      <c r="BM1107" s="526"/>
      <c r="BN1107" s="526"/>
      <c r="BO1107" s="526"/>
      <c r="BP1107" s="526"/>
      <c r="BQ1107" s="526"/>
      <c r="BR1107" s="526"/>
      <c r="BS1107" s="526"/>
      <c r="BT1107" s="526"/>
      <c r="BU1107" s="526"/>
    </row>
    <row r="1108">
      <c r="A1108" s="522"/>
      <c r="B1108" s="523"/>
      <c r="C1108" s="523"/>
      <c r="D1108" s="524"/>
      <c r="E1108" s="524"/>
      <c r="F1108" s="524"/>
      <c r="G1108" s="524"/>
      <c r="H1108" s="525"/>
      <c r="I1108" s="544"/>
      <c r="J1108" s="523"/>
      <c r="K1108" s="523"/>
      <c r="L1108" s="523"/>
      <c r="M1108" s="524"/>
      <c r="N1108" s="524"/>
      <c r="O1108" s="524"/>
      <c r="P1108" s="524"/>
      <c r="Q1108" s="524"/>
      <c r="R1108" s="524"/>
      <c r="S1108" s="524"/>
      <c r="T1108" s="524"/>
      <c r="U1108" s="523"/>
      <c r="V1108" s="524"/>
      <c r="W1108" s="523"/>
      <c r="X1108" s="526"/>
      <c r="Y1108" s="526"/>
      <c r="Z1108" s="526"/>
      <c r="AA1108" s="526"/>
      <c r="AB1108" s="526"/>
      <c r="AC1108" s="526"/>
      <c r="AD1108" s="526"/>
      <c r="AE1108" s="526"/>
      <c r="AF1108" s="526"/>
      <c r="AG1108" s="526"/>
      <c r="AH1108" s="526"/>
      <c r="AI1108" s="526"/>
      <c r="AJ1108" s="526"/>
      <c r="AK1108" s="526"/>
      <c r="AL1108" s="526"/>
      <c r="AM1108" s="526"/>
      <c r="AN1108" s="526"/>
      <c r="AO1108" s="526"/>
      <c r="AP1108" s="526"/>
      <c r="AQ1108" s="526"/>
      <c r="AR1108" s="526"/>
      <c r="AS1108" s="526"/>
      <c r="AT1108" s="526"/>
      <c r="AU1108" s="526"/>
      <c r="AV1108" s="526"/>
      <c r="AW1108" s="526"/>
      <c r="AX1108" s="526"/>
      <c r="AY1108" s="526"/>
      <c r="AZ1108" s="526"/>
      <c r="BA1108" s="526"/>
      <c r="BB1108" s="526"/>
      <c r="BC1108" s="526"/>
      <c r="BD1108" s="526"/>
      <c r="BE1108" s="526"/>
      <c r="BF1108" s="526"/>
      <c r="BG1108" s="526"/>
      <c r="BH1108" s="526"/>
      <c r="BI1108" s="526"/>
      <c r="BJ1108" s="526"/>
      <c r="BK1108" s="526"/>
      <c r="BL1108" s="526"/>
      <c r="BM1108" s="526"/>
      <c r="BN1108" s="526"/>
      <c r="BO1108" s="526"/>
      <c r="BP1108" s="526"/>
      <c r="BQ1108" s="526"/>
      <c r="BR1108" s="526"/>
      <c r="BS1108" s="526"/>
      <c r="BT1108" s="526"/>
      <c r="BU1108" s="526"/>
    </row>
    <row r="1109">
      <c r="A1109" s="522"/>
      <c r="B1109" s="523"/>
      <c r="C1109" s="523"/>
      <c r="D1109" s="524"/>
      <c r="E1109" s="524"/>
      <c r="F1109" s="524"/>
      <c r="G1109" s="524"/>
      <c r="H1109" s="525"/>
      <c r="I1109" s="544"/>
      <c r="J1109" s="523"/>
      <c r="K1109" s="523"/>
      <c r="L1109" s="523"/>
      <c r="M1109" s="524"/>
      <c r="N1109" s="524"/>
      <c r="O1109" s="524"/>
      <c r="P1109" s="524"/>
      <c r="Q1109" s="524"/>
      <c r="R1109" s="524"/>
      <c r="S1109" s="524"/>
      <c r="T1109" s="524"/>
      <c r="U1109" s="523"/>
      <c r="V1109" s="524"/>
      <c r="W1109" s="523"/>
      <c r="X1109" s="526"/>
      <c r="Y1109" s="526"/>
      <c r="Z1109" s="526"/>
      <c r="AA1109" s="526"/>
      <c r="AB1109" s="526"/>
      <c r="AC1109" s="526"/>
      <c r="AD1109" s="526"/>
      <c r="AE1109" s="526"/>
      <c r="AF1109" s="526"/>
      <c r="AG1109" s="526"/>
      <c r="AH1109" s="526"/>
      <c r="AI1109" s="526"/>
      <c r="AJ1109" s="526"/>
      <c r="AK1109" s="526"/>
      <c r="AL1109" s="526"/>
      <c r="AM1109" s="526"/>
      <c r="AN1109" s="526"/>
      <c r="AO1109" s="526"/>
      <c r="AP1109" s="526"/>
      <c r="AQ1109" s="526"/>
      <c r="AR1109" s="526"/>
      <c r="AS1109" s="526"/>
      <c r="AT1109" s="526"/>
      <c r="AU1109" s="526"/>
      <c r="AV1109" s="526"/>
      <c r="AW1109" s="526"/>
      <c r="AX1109" s="526"/>
      <c r="AY1109" s="526"/>
      <c r="AZ1109" s="526"/>
      <c r="BA1109" s="526"/>
      <c r="BB1109" s="526"/>
      <c r="BC1109" s="526"/>
      <c r="BD1109" s="526"/>
      <c r="BE1109" s="526"/>
      <c r="BF1109" s="526"/>
      <c r="BG1109" s="526"/>
      <c r="BH1109" s="526"/>
      <c r="BI1109" s="526"/>
      <c r="BJ1109" s="526"/>
      <c r="BK1109" s="526"/>
      <c r="BL1109" s="526"/>
      <c r="BM1109" s="526"/>
      <c r="BN1109" s="526"/>
      <c r="BO1109" s="526"/>
      <c r="BP1109" s="526"/>
      <c r="BQ1109" s="526"/>
      <c r="BR1109" s="526"/>
      <c r="BS1109" s="526"/>
      <c r="BT1109" s="526"/>
      <c r="BU1109" s="526"/>
    </row>
    <row r="1110">
      <c r="A1110" s="522"/>
      <c r="B1110" s="523"/>
      <c r="C1110" s="523"/>
      <c r="D1110" s="524"/>
      <c r="E1110" s="524"/>
      <c r="F1110" s="524"/>
      <c r="G1110" s="524"/>
      <c r="H1110" s="525"/>
      <c r="I1110" s="544"/>
      <c r="J1110" s="523"/>
      <c r="K1110" s="523"/>
      <c r="L1110" s="523"/>
      <c r="M1110" s="524"/>
      <c r="N1110" s="524"/>
      <c r="O1110" s="524"/>
      <c r="P1110" s="524"/>
      <c r="Q1110" s="524"/>
      <c r="R1110" s="524"/>
      <c r="S1110" s="524"/>
      <c r="T1110" s="524"/>
      <c r="U1110" s="523"/>
      <c r="V1110" s="524"/>
      <c r="W1110" s="523"/>
      <c r="X1110" s="526"/>
      <c r="Y1110" s="526"/>
      <c r="Z1110" s="526"/>
      <c r="AA1110" s="526"/>
      <c r="AB1110" s="526"/>
      <c r="AC1110" s="526"/>
      <c r="AD1110" s="526"/>
      <c r="AE1110" s="526"/>
      <c r="AF1110" s="526"/>
      <c r="AG1110" s="526"/>
      <c r="AH1110" s="526"/>
      <c r="AI1110" s="526"/>
      <c r="AJ1110" s="526"/>
      <c r="AK1110" s="526"/>
      <c r="AL1110" s="526"/>
      <c r="AM1110" s="526"/>
      <c r="AN1110" s="526"/>
      <c r="AO1110" s="526"/>
      <c r="AP1110" s="526"/>
      <c r="AQ1110" s="526"/>
      <c r="AR1110" s="526"/>
      <c r="AS1110" s="526"/>
      <c r="AT1110" s="526"/>
      <c r="AU1110" s="526"/>
      <c r="AV1110" s="526"/>
      <c r="AW1110" s="526"/>
      <c r="AX1110" s="526"/>
      <c r="AY1110" s="526"/>
      <c r="AZ1110" s="526"/>
      <c r="BA1110" s="526"/>
      <c r="BB1110" s="526"/>
      <c r="BC1110" s="526"/>
      <c r="BD1110" s="526"/>
      <c r="BE1110" s="526"/>
      <c r="BF1110" s="526"/>
      <c r="BG1110" s="526"/>
      <c r="BH1110" s="526"/>
      <c r="BI1110" s="526"/>
      <c r="BJ1110" s="526"/>
      <c r="BK1110" s="526"/>
      <c r="BL1110" s="526"/>
      <c r="BM1110" s="526"/>
      <c r="BN1110" s="526"/>
      <c r="BO1110" s="526"/>
      <c r="BP1110" s="526"/>
      <c r="BQ1110" s="526"/>
      <c r="BR1110" s="526"/>
      <c r="BS1110" s="526"/>
      <c r="BT1110" s="526"/>
      <c r="BU1110" s="526"/>
    </row>
    <row r="1111">
      <c r="A1111" s="522"/>
      <c r="B1111" s="523"/>
      <c r="C1111" s="523"/>
      <c r="D1111" s="524"/>
      <c r="E1111" s="524"/>
      <c r="F1111" s="524"/>
      <c r="G1111" s="524"/>
      <c r="H1111" s="525"/>
      <c r="I1111" s="544"/>
      <c r="J1111" s="523"/>
      <c r="K1111" s="523"/>
      <c r="L1111" s="523"/>
      <c r="M1111" s="524"/>
      <c r="N1111" s="524"/>
      <c r="O1111" s="524"/>
      <c r="P1111" s="524"/>
      <c r="Q1111" s="524"/>
      <c r="R1111" s="524"/>
      <c r="S1111" s="524"/>
      <c r="T1111" s="524"/>
      <c r="U1111" s="523"/>
      <c r="V1111" s="524"/>
      <c r="W1111" s="523"/>
      <c r="X1111" s="526"/>
      <c r="Y1111" s="526"/>
      <c r="Z1111" s="526"/>
      <c r="AA1111" s="526"/>
      <c r="AB1111" s="526"/>
      <c r="AC1111" s="526"/>
      <c r="AD1111" s="526"/>
      <c r="AE1111" s="526"/>
      <c r="AF1111" s="526"/>
      <c r="AG1111" s="526"/>
      <c r="AH1111" s="526"/>
      <c r="AI1111" s="526"/>
      <c r="AJ1111" s="526"/>
      <c r="AK1111" s="526"/>
      <c r="AL1111" s="526"/>
      <c r="AM1111" s="526"/>
      <c r="AN1111" s="526"/>
      <c r="AO1111" s="526"/>
      <c r="AP1111" s="526"/>
      <c r="AQ1111" s="526"/>
      <c r="AR1111" s="526"/>
      <c r="AS1111" s="526"/>
      <c r="AT1111" s="526"/>
      <c r="AU1111" s="526"/>
      <c r="AV1111" s="526"/>
      <c r="AW1111" s="526"/>
      <c r="AX1111" s="526"/>
      <c r="AY1111" s="526"/>
      <c r="AZ1111" s="526"/>
      <c r="BA1111" s="526"/>
      <c r="BB1111" s="526"/>
      <c r="BC1111" s="526"/>
      <c r="BD1111" s="526"/>
      <c r="BE1111" s="526"/>
      <c r="BF1111" s="526"/>
      <c r="BG1111" s="526"/>
      <c r="BH1111" s="526"/>
      <c r="BI1111" s="526"/>
      <c r="BJ1111" s="526"/>
      <c r="BK1111" s="526"/>
      <c r="BL1111" s="526"/>
      <c r="BM1111" s="526"/>
      <c r="BN1111" s="526"/>
      <c r="BO1111" s="526"/>
      <c r="BP1111" s="526"/>
      <c r="BQ1111" s="526"/>
      <c r="BR1111" s="526"/>
      <c r="BS1111" s="526"/>
      <c r="BT1111" s="526"/>
      <c r="BU1111" s="526"/>
    </row>
    <row r="1112">
      <c r="A1112" s="522"/>
      <c r="B1112" s="523"/>
      <c r="C1112" s="523"/>
      <c r="D1112" s="524"/>
      <c r="E1112" s="524"/>
      <c r="F1112" s="524"/>
      <c r="G1112" s="524"/>
      <c r="H1112" s="525"/>
      <c r="I1112" s="544"/>
      <c r="J1112" s="523"/>
      <c r="K1112" s="523"/>
      <c r="L1112" s="523"/>
      <c r="M1112" s="524"/>
      <c r="N1112" s="524"/>
      <c r="O1112" s="524"/>
      <c r="P1112" s="524"/>
      <c r="Q1112" s="524"/>
      <c r="R1112" s="524"/>
      <c r="S1112" s="524"/>
      <c r="T1112" s="524"/>
      <c r="U1112" s="523"/>
      <c r="V1112" s="524"/>
      <c r="W1112" s="523"/>
      <c r="X1112" s="526"/>
      <c r="Y1112" s="526"/>
      <c r="Z1112" s="526"/>
      <c r="AA1112" s="526"/>
      <c r="AB1112" s="526"/>
      <c r="AC1112" s="526"/>
      <c r="AD1112" s="526"/>
      <c r="AE1112" s="526"/>
      <c r="AF1112" s="526"/>
      <c r="AG1112" s="526"/>
      <c r="AH1112" s="526"/>
      <c r="AI1112" s="526"/>
      <c r="AJ1112" s="526"/>
      <c r="AK1112" s="526"/>
      <c r="AL1112" s="526"/>
      <c r="AM1112" s="526"/>
      <c r="AN1112" s="526"/>
      <c r="AO1112" s="526"/>
      <c r="AP1112" s="526"/>
      <c r="AQ1112" s="526"/>
      <c r="AR1112" s="526"/>
      <c r="AS1112" s="526"/>
      <c r="AT1112" s="526"/>
      <c r="AU1112" s="526"/>
      <c r="AV1112" s="526"/>
      <c r="AW1112" s="526"/>
      <c r="AX1112" s="526"/>
      <c r="AY1112" s="526"/>
      <c r="AZ1112" s="526"/>
      <c r="BA1112" s="526"/>
      <c r="BB1112" s="526"/>
      <c r="BC1112" s="526"/>
      <c r="BD1112" s="526"/>
      <c r="BE1112" s="526"/>
      <c r="BF1112" s="526"/>
      <c r="BG1112" s="526"/>
      <c r="BH1112" s="526"/>
      <c r="BI1112" s="526"/>
      <c r="BJ1112" s="526"/>
      <c r="BK1112" s="526"/>
      <c r="BL1112" s="526"/>
      <c r="BM1112" s="526"/>
      <c r="BN1112" s="526"/>
      <c r="BO1112" s="526"/>
      <c r="BP1112" s="526"/>
      <c r="BQ1112" s="526"/>
      <c r="BR1112" s="526"/>
      <c r="BS1112" s="526"/>
      <c r="BT1112" s="526"/>
      <c r="BU1112" s="526"/>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529" t="str">
        <f t="array" ref="B1:AS1">FRED_HISTORY!AC1:BT1</f>
        <v>Power (per KWH)</v>
      </c>
      <c r="C1" s="529" t="s">
        <v>93</v>
      </c>
      <c r="D1" s="529" t="s">
        <v>99</v>
      </c>
      <c r="E1" s="529" t="s">
        <v>105</v>
      </c>
      <c r="F1" s="529" t="s">
        <v>278</v>
      </c>
      <c r="G1" s="529" t="s">
        <v>121</v>
      </c>
      <c r="H1" s="529" t="s">
        <v>279</v>
      </c>
      <c r="I1" s="529" t="s">
        <v>129</v>
      </c>
      <c r="J1" s="529" t="s">
        <v>65</v>
      </c>
      <c r="K1" s="529" t="s">
        <v>280</v>
      </c>
      <c r="L1" s="529" t="s">
        <v>75</v>
      </c>
      <c r="M1" s="529" t="s">
        <v>78</v>
      </c>
      <c r="N1" s="529" t="s">
        <v>81</v>
      </c>
      <c r="O1" s="529" t="s">
        <v>88</v>
      </c>
      <c r="P1" s="529" t="s">
        <v>94</v>
      </c>
      <c r="Q1" s="529" t="s">
        <v>100</v>
      </c>
      <c r="R1" s="529" t="s">
        <v>281</v>
      </c>
      <c r="S1" s="529" t="s">
        <v>112</v>
      </c>
      <c r="T1" s="529" t="s">
        <v>116</v>
      </c>
      <c r="U1" s="529" t="s">
        <v>282</v>
      </c>
      <c r="V1" s="529" t="s">
        <v>127</v>
      </c>
      <c r="W1" s="529" t="s">
        <v>283</v>
      </c>
      <c r="X1" s="529" t="s">
        <v>284</v>
      </c>
      <c r="Y1" s="529" t="s">
        <v>285</v>
      </c>
      <c r="Z1" s="529" t="s">
        <v>149</v>
      </c>
      <c r="AA1" s="529" t="s">
        <v>286</v>
      </c>
      <c r="AB1" s="529" t="s">
        <v>287</v>
      </c>
      <c r="AC1" s="529" t="s">
        <v>288</v>
      </c>
      <c r="AD1" s="529" t="s">
        <v>289</v>
      </c>
      <c r="AE1" s="529" t="s">
        <v>166</v>
      </c>
      <c r="AF1" s="529" t="s">
        <v>169</v>
      </c>
      <c r="AG1" s="529" t="s">
        <v>290</v>
      </c>
      <c r="AH1" s="529" t="s">
        <v>291</v>
      </c>
      <c r="AI1" s="529" t="s">
        <v>177</v>
      </c>
      <c r="AJ1" s="529" t="s">
        <v>181</v>
      </c>
      <c r="AK1" s="529" t="s">
        <v>186</v>
      </c>
      <c r="AL1" s="529" t="s">
        <v>194</v>
      </c>
      <c r="AM1" s="529" t="s">
        <v>198</v>
      </c>
      <c r="AN1" s="529" t="s">
        <v>201</v>
      </c>
      <c r="AO1" s="529" t="s">
        <v>204</v>
      </c>
      <c r="AP1" s="529" t="s">
        <v>207</v>
      </c>
      <c r="AQ1" s="529" t="s">
        <v>214</v>
      </c>
      <c r="AR1" s="529" t="s">
        <v>292</v>
      </c>
      <c r="AS1" s="529" t="s">
        <v>293</v>
      </c>
    </row>
    <row r="2">
      <c r="B2" s="545">
        <v>3.0</v>
      </c>
      <c r="C2" s="545">
        <v>3.0</v>
      </c>
      <c r="D2" s="545">
        <v>3.0</v>
      </c>
      <c r="E2" s="545">
        <v>3.0</v>
      </c>
      <c r="F2" s="545">
        <v>3.0</v>
      </c>
      <c r="G2" s="545">
        <v>3.0</v>
      </c>
      <c r="H2" s="545">
        <v>3.0</v>
      </c>
      <c r="I2" s="545">
        <v>3.0</v>
      </c>
      <c r="J2" s="545">
        <v>3.0</v>
      </c>
      <c r="K2" s="545">
        <v>2.0</v>
      </c>
      <c r="L2" s="545">
        <v>1.0</v>
      </c>
      <c r="M2" s="545">
        <v>2.0</v>
      </c>
      <c r="N2" s="545">
        <v>1.0</v>
      </c>
      <c r="O2" s="545">
        <v>3.0</v>
      </c>
      <c r="P2" s="545">
        <v>3.0</v>
      </c>
      <c r="Q2" s="545">
        <v>2.0</v>
      </c>
      <c r="R2" s="545">
        <v>3.0</v>
      </c>
      <c r="S2" s="545">
        <v>2.0</v>
      </c>
      <c r="T2" s="545">
        <v>3.0</v>
      </c>
      <c r="U2" s="545">
        <v>3.0</v>
      </c>
      <c r="V2" s="545">
        <v>3.0</v>
      </c>
      <c r="W2" s="545">
        <v>3.0</v>
      </c>
      <c r="X2" s="545">
        <v>3.0</v>
      </c>
      <c r="Y2" s="545">
        <v>1.0</v>
      </c>
      <c r="Z2" s="545">
        <v>1.0</v>
      </c>
      <c r="AA2" s="545">
        <v>1.0</v>
      </c>
      <c r="AB2" s="545">
        <v>1.0</v>
      </c>
      <c r="AC2" s="545">
        <v>1.0</v>
      </c>
      <c r="AD2" s="545">
        <v>2.0</v>
      </c>
      <c r="AE2" s="545">
        <v>2.0</v>
      </c>
      <c r="AF2" s="545">
        <v>3.0</v>
      </c>
      <c r="AG2" s="545">
        <v>3.0</v>
      </c>
      <c r="AH2" s="545">
        <v>3.0</v>
      </c>
      <c r="AI2" s="545">
        <v>3.0</v>
      </c>
      <c r="AJ2" s="545">
        <v>3.0</v>
      </c>
      <c r="AK2" s="545">
        <v>3.0</v>
      </c>
      <c r="AL2" s="545">
        <v>3.0</v>
      </c>
      <c r="AM2" s="545">
        <v>3.0</v>
      </c>
      <c r="AN2" s="545">
        <v>3.0</v>
      </c>
      <c r="AO2" s="545">
        <v>2.0</v>
      </c>
      <c r="AP2" s="545">
        <v>2.0</v>
      </c>
      <c r="AQ2" s="545">
        <v>3.0</v>
      </c>
      <c r="AR2" s="545">
        <v>3.0</v>
      </c>
      <c r="AS2" s="545">
        <v>2.0</v>
      </c>
    </row>
    <row r="3">
      <c r="A3" s="545" t="s">
        <v>295</v>
      </c>
      <c r="B3" s="529">
        <f t="array" ref="B3:AS3">INDEX(FRED_HISTORY_QUARTERLY!$AC:$BT, $A$4, 0)</f>
        <v>0.135</v>
      </c>
      <c r="C3" s="529">
        <v>2.944</v>
      </c>
      <c r="D3" s="529">
        <v>1.544</v>
      </c>
      <c r="E3" s="529">
        <v>1.261</v>
      </c>
      <c r="F3" s="529">
        <v>3.048</v>
      </c>
      <c r="G3" s="529">
        <v>208.3</v>
      </c>
      <c r="H3" s="529">
        <v>181.7</v>
      </c>
      <c r="I3" s="529">
        <v>491.412</v>
      </c>
      <c r="J3" s="529">
        <v>257.681</v>
      </c>
      <c r="K3" s="529">
        <v>266.5</v>
      </c>
      <c r="L3" s="529">
        <v>153.6</v>
      </c>
      <c r="M3" s="529">
        <v>111.6</v>
      </c>
      <c r="N3" s="529">
        <v>410.7</v>
      </c>
      <c r="O3" s="529">
        <v>3.725</v>
      </c>
      <c r="P3" s="529">
        <v>4.053</v>
      </c>
      <c r="Q3" s="529">
        <v>145.823</v>
      </c>
      <c r="R3" s="529">
        <v>759.001</v>
      </c>
      <c r="S3" s="529">
        <v>112.1</v>
      </c>
      <c r="T3" s="529">
        <v>141.218</v>
      </c>
      <c r="U3" s="529">
        <v>134.3</v>
      </c>
      <c r="V3" s="529">
        <v>327.539</v>
      </c>
      <c r="W3" s="529">
        <v>1.048</v>
      </c>
      <c r="X3" s="529">
        <v>242.397</v>
      </c>
      <c r="Y3" s="529">
        <v>256.023</v>
      </c>
      <c r="Z3" s="529">
        <v>123.746</v>
      </c>
      <c r="AA3" s="529">
        <v>142.0</v>
      </c>
      <c r="AB3" s="529">
        <v>475.919</v>
      </c>
      <c r="AC3" s="529">
        <v>7.39</v>
      </c>
      <c r="AD3" s="529">
        <v>281.887</v>
      </c>
      <c r="AE3" s="529">
        <v>269.664</v>
      </c>
      <c r="AF3" s="529">
        <v>0.757</v>
      </c>
      <c r="AG3" s="529">
        <v>0.445</v>
      </c>
      <c r="AH3" s="529">
        <v>0.596</v>
      </c>
      <c r="AI3" s="529">
        <v>2.079</v>
      </c>
      <c r="AJ3" s="529">
        <v>0.581</v>
      </c>
      <c r="AK3" s="529">
        <v>0.755</v>
      </c>
      <c r="AL3" s="529">
        <v>2.356</v>
      </c>
      <c r="AM3" s="529">
        <v>5.193</v>
      </c>
      <c r="AN3" s="529">
        <v>5.608</v>
      </c>
      <c r="AO3" s="529">
        <v>4.587</v>
      </c>
      <c r="AP3" s="529">
        <v>93.5</v>
      </c>
      <c r="AQ3" s="529">
        <v>1.346</v>
      </c>
      <c r="AR3" s="529">
        <v>115.1</v>
      </c>
      <c r="AS3" s="529">
        <v>145.5</v>
      </c>
    </row>
    <row r="4">
      <c r="A4" s="498">
        <f>MATCH(DATE(2019,3,31), FRED_HISTORY_QUARTERLY!$A:$A, 0)</f>
        <v>114</v>
      </c>
    </row>
    <row r="6">
      <c r="A6" s="545" t="s">
        <v>190</v>
      </c>
      <c r="C6" s="545" t="s">
        <v>296</v>
      </c>
      <c r="E6" s="545" t="s">
        <v>297</v>
      </c>
      <c r="G6" s="545" t="s">
        <v>298</v>
      </c>
    </row>
    <row r="7">
      <c r="A7" s="546">
        <f>IFERROR(__xludf.DUMMYFUNCTION("FILTER(FRED_HISTORY!$A$2:$A1000, YEAR(FRED_HISTORY!$A$2:$A1000)&gt;=2024)"),45688.0)</f>
        <v>45688</v>
      </c>
      <c r="C7" s="547">
        <f t="array" ref="C7">IF($A7="","",
  100 *
  SUMPRODUCT(
    INDEX(FRED_HISTORY!$AC:$BT, MATCH($A7, FRED_HISTORY!$A:$A, 0), 0) / $B$3:$AS$3,
    $B$2:$AS$2
  )
  /
  SUM($B$2:$AS$2)
)
</f>
        <v>134.7688097</v>
      </c>
      <c r="E7" s="546">
        <f>IFERROR(__xludf.DUMMYFUNCTION("FILTER(FRED_HISTORY_QUARTERLY!$A$114:$A1000, FRED_HISTORY_QUARTERLY!$A$114:$A1000&lt;&gt;"""")"),43555.0)</f>
        <v>43555</v>
      </c>
      <c r="G7" s="498">
        <f t="array" ref="G7">IF($E7="","",
  100 *
  SUMPRODUCT(
    INDEX(FRED_HISTORY_QUARTERLY!$AC:$BT, MATCH($E7, FRED_HISTORY_QUARTERLY!$A:$A, 0), 0) / $B$3:$AS$3,
    $B$2:$AS$2
  )
  /
  SUM($B$2:$AS$2)
)
</f>
        <v>100</v>
      </c>
    </row>
    <row r="8">
      <c r="A8" s="546">
        <f>IFERROR(__xludf.DUMMYFUNCTION("""COMPUTED_VALUE"""),45716.0)</f>
        <v>45716</v>
      </c>
      <c r="C8" s="547">
        <f t="array" ref="C8">IF($A8="","",
  100 *
  SUMPRODUCT(
    INDEX(FRED_HISTORY!$AC:$BT, MATCH($A8, FRED_HISTORY!$A:$A, 0), 0) / $B$3:$AS$3,
    $B$2:$AS$2
  )
  /
  SUM($B$2:$AS$2)
)
</f>
        <v>136.6238793</v>
      </c>
      <c r="E8" s="546">
        <f>IFERROR(__xludf.DUMMYFUNCTION("""COMPUTED_VALUE"""),43646.0)</f>
        <v>43646</v>
      </c>
      <c r="G8" s="547">
        <f t="array" ref="G8">IF($E8="","",
  100 *
  SUMPRODUCT(
    INDEX(FRED_HISTORY_QUARTERLY!$AC:$BT, MATCH($E8, FRED_HISTORY_QUARTERLY!$A:$A, 0), 0) / $B$3:$AS$3,
    $B$2:$AS$2
  )
  /
  SUM($B$2:$AS$2)
)
</f>
        <v>99.32502726</v>
      </c>
    </row>
    <row r="9">
      <c r="A9" s="546">
        <f>IFERROR(__xludf.DUMMYFUNCTION("""COMPUTED_VALUE"""),45747.0)</f>
        <v>45747</v>
      </c>
      <c r="C9" s="547">
        <f t="array" ref="C9">IF($A9="","",
  100 *
  SUMPRODUCT(
    INDEX(FRED_HISTORY!$AC:$BT, MATCH($A9, FRED_HISTORY!$A:$A, 0), 0) / $B$3:$AS$3,
    $B$2:$AS$2
  )
  /
  SUM($B$2:$AS$2)
)
</f>
        <v>137.9881965</v>
      </c>
      <c r="E9" s="546">
        <f>IFERROR(__xludf.DUMMYFUNCTION("""COMPUTED_VALUE"""),43738.0)</f>
        <v>43738</v>
      </c>
      <c r="G9" s="547">
        <f t="array" ref="G9">IF($E9="","",
  100 *
  SUMPRODUCT(
    INDEX(FRED_HISTORY_QUARTERLY!$AC:$BT, MATCH($E9, FRED_HISTORY_QUARTERLY!$A:$A, 0), 0) / $B$3:$AS$3,
    $B$2:$AS$2
  )
  /
  SUM($B$2:$AS$2)
)
</f>
        <v>100.3841548</v>
      </c>
    </row>
    <row r="10">
      <c r="A10" s="546">
        <f>IFERROR(__xludf.DUMMYFUNCTION("""COMPUTED_VALUE"""),45777.0)</f>
        <v>45777</v>
      </c>
      <c r="C10" s="547">
        <f t="array" ref="C10">IF($A10="","",
  100 *
  SUMPRODUCT(
    INDEX(FRED_HISTORY!$AC:$BT, MATCH($A10, FRED_HISTORY!$A:$A, 0), 0) / $B$3:$AS$3,
    $B$2:$AS$2
  )
  /
  SUM($B$2:$AS$2)
)
</f>
        <v>136.5012867</v>
      </c>
      <c r="E10" s="546">
        <f>IFERROR(__xludf.DUMMYFUNCTION("""COMPUTED_VALUE"""),43830.0)</f>
        <v>43830</v>
      </c>
      <c r="G10" s="547">
        <f t="array" ref="G10">IF($E10="","",
  100 *
  SUMPRODUCT(
    INDEX(FRED_HISTORY_QUARTERLY!$AC:$BT, MATCH($E10, FRED_HISTORY_QUARTERLY!$A:$A, 0), 0) / $B$3:$AS$3,
    $B$2:$AS$2
  )
  /
  SUM($B$2:$AS$2)
)
</f>
        <v>100.5479714</v>
      </c>
    </row>
    <row r="11">
      <c r="A11" s="546">
        <f>IFERROR(__xludf.DUMMYFUNCTION("""COMPUTED_VALUE"""),45808.0)</f>
        <v>45808</v>
      </c>
      <c r="C11" s="547">
        <f t="array" ref="C11">IF($A11="","",
  100 *
  SUMPRODUCT(
    INDEX(FRED_HISTORY!$AC:$BT, MATCH($A11, FRED_HISTORY!$A:$A, 0), 0) / $B$3:$AS$3,
    $B$2:$AS$2
  )
  /
  SUM($B$2:$AS$2)
)
</f>
        <v>136.7433797</v>
      </c>
      <c r="E11" s="546">
        <f>IFERROR(__xludf.DUMMYFUNCTION("""COMPUTED_VALUE"""),43921.0)</f>
        <v>43921</v>
      </c>
      <c r="G11" s="547">
        <f t="array" ref="G11">IF($E11="","",
  100 *
  SUMPRODUCT(
    INDEX(FRED_HISTORY_QUARTERLY!$AC:$BT, MATCH($E11, FRED_HISTORY_QUARTERLY!$A:$A, 0), 0) / $B$3:$AS$3,
    $B$2:$AS$2
  )
  /
  SUM($B$2:$AS$2)
)
</f>
        <v>100.8881602</v>
      </c>
    </row>
    <row r="12">
      <c r="A12" s="546">
        <f>IFERROR(__xludf.DUMMYFUNCTION("""COMPUTED_VALUE"""),45838.0)</f>
        <v>45838</v>
      </c>
      <c r="C12" s="547">
        <f t="array" ref="C12">IF($A12="","",
  100 *
  SUMPRODUCT(
    INDEX(FRED_HISTORY!$AC:$BT, MATCH($A12, FRED_HISTORY!$A:$A, 0), 0) / $B$3:$AS$3,
    $B$2:$AS$2
  )
  /
  SUM($B$2:$AS$2)
)
</f>
        <v>136.4832475</v>
      </c>
      <c r="E12" s="546">
        <f>IFERROR(__xludf.DUMMYFUNCTION("""COMPUTED_VALUE"""),44012.0)</f>
        <v>44012</v>
      </c>
      <c r="G12" s="547">
        <f t="array" ref="G12">IF($E12="","",
  100 *
  SUMPRODUCT(
    INDEX(FRED_HISTORY_QUARTERLY!$AC:$BT, MATCH($E12, FRED_HISTORY_QUARTERLY!$A:$A, 0), 0) / $B$3:$AS$3,
    $B$2:$AS$2
  )
  /
  SUM($B$2:$AS$2)
)
</f>
        <v>103.424401</v>
      </c>
    </row>
    <row r="13">
      <c r="A13" s="546">
        <f>IFERROR(__xludf.DUMMYFUNCTION("""COMPUTED_VALUE"""),45869.0)</f>
        <v>45869</v>
      </c>
      <c r="C13" s="547">
        <f t="array" ref="C13">IF($A13="","",
  100 *
  SUMPRODUCT(
    INDEX(FRED_HISTORY!$AC:$BT, MATCH($A13, FRED_HISTORY!$A:$A, 0), 0) / $B$3:$AS$3,
    $B$2:$AS$2
  )
  /
  SUM($B$2:$AS$2)
)
</f>
        <v>136.9445026</v>
      </c>
      <c r="E13" s="546">
        <f>IFERROR(__xludf.DUMMYFUNCTION("""COMPUTED_VALUE"""),44104.0)</f>
        <v>44104</v>
      </c>
      <c r="G13" s="547">
        <f t="array" ref="G13">IF($E13="","",
  100 *
  SUMPRODUCT(
    INDEX(FRED_HISTORY_QUARTERLY!$AC:$BT, MATCH($E13, FRED_HISTORY_QUARTERLY!$A:$A, 0), 0) / $B$3:$AS$3,
    $B$2:$AS$2
  )
  /
  SUM($B$2:$AS$2)
)
</f>
        <v>102.9730242</v>
      </c>
    </row>
    <row r="14">
      <c r="A14" s="546">
        <f>IFERROR(__xludf.DUMMYFUNCTION("""COMPUTED_VALUE"""),45900.0)</f>
        <v>45900</v>
      </c>
      <c r="C14" s="547">
        <f t="array" ref="C14">IF($A14="","",
  100 *
  SUMPRODUCT(
    INDEX(FRED_HISTORY!$AC:$BT, MATCH($A14, FRED_HISTORY!$A:$A, 0), 0) / $B$3:$AS$3,
    $B$2:$AS$2
  )
  /
  SUM($B$2:$AS$2)
)
</f>
        <v>137.9761394</v>
      </c>
      <c r="E14" s="546">
        <f>IFERROR(__xludf.DUMMYFUNCTION("""COMPUTED_VALUE"""),44196.0)</f>
        <v>44196</v>
      </c>
      <c r="G14" s="547">
        <f t="array" ref="G14">IF($E14="","",
  100 *
  SUMPRODUCT(
    INDEX(FRED_HISTORY_QUARTERLY!$AC:$BT, MATCH($E14, FRED_HISTORY_QUARTERLY!$A:$A, 0), 0) / $B$3:$AS$3,
    $B$2:$AS$2
  )
  /
  SUM($B$2:$AS$2)
)
</f>
        <v>103.7771834</v>
      </c>
    </row>
    <row r="15">
      <c r="A15" s="546">
        <f>IFERROR(__xludf.DUMMYFUNCTION("""COMPUTED_VALUE"""),45930.0)</f>
        <v>45930</v>
      </c>
      <c r="C15" s="547">
        <f t="array" ref="C15">IF($A15="","",
  100 *
  SUMPRODUCT(
    INDEX(FRED_HISTORY!$AC:$BT, MATCH($A15, FRED_HISTORY!$A:$A, 0), 0) / $B$3:$AS$3,
    $B$2:$AS$2
  )
  /
  SUM($B$2:$AS$2)
)
</f>
        <v>138.1972318</v>
      </c>
      <c r="E15" s="546">
        <f>IFERROR(__xludf.DUMMYFUNCTION("""COMPUTED_VALUE"""),44286.0)</f>
        <v>44286</v>
      </c>
      <c r="G15" s="547">
        <f t="array" ref="G15">IF($E15="","",
  100 *
  SUMPRODUCT(
    INDEX(FRED_HISTORY_QUARTERLY!$AC:$BT, MATCH($E15, FRED_HISTORY_QUARTERLY!$A:$A, 0), 0) / $B$3:$AS$3,
    $B$2:$AS$2
  )
  /
  SUM($B$2:$AS$2)
)
</f>
        <v>104.4320485</v>
      </c>
    </row>
    <row r="16">
      <c r="A16" s="546">
        <f>IFERROR(__xludf.DUMMYFUNCTION("""COMPUTED_VALUE"""),45961.0)</f>
        <v>45961</v>
      </c>
      <c r="C16" s="498">
        <f t="array" ref="C16">IF($A16="","",
  100 *
  SUMPRODUCT(
    INDEX(FRED_HISTORY!$AC:$BT, MATCH($A16, FRED_HISTORY!$A:$A, 0), 0) / $B$3:$AS$3,
    $B$2:$AS$2
  )
  /
  SUM($B$2:$AS$2)
)
</f>
        <v>0</v>
      </c>
      <c r="E16" s="546">
        <f>IFERROR(__xludf.DUMMYFUNCTION("""COMPUTED_VALUE"""),44377.0)</f>
        <v>44377</v>
      </c>
      <c r="G16" s="547">
        <f t="array" ref="G16">IF($E16="","",
  100 *
  SUMPRODUCT(
    INDEX(FRED_HISTORY_QUARTERLY!$AC:$BT, MATCH($E16, FRED_HISTORY_QUARTERLY!$A:$A, 0), 0) / $B$3:$AS$3,
    $B$2:$AS$2
  )
  /
  SUM($B$2:$AS$2)
)
</f>
        <v>107.9661085</v>
      </c>
    </row>
    <row r="17">
      <c r="E17" s="546">
        <f>IFERROR(__xludf.DUMMYFUNCTION("""COMPUTED_VALUE"""),44469.0)</f>
        <v>44469</v>
      </c>
      <c r="G17" s="547">
        <f t="array" ref="G17">IF($E17="","",
  100 *
  SUMPRODUCT(
    INDEX(FRED_HISTORY_QUARTERLY!$AC:$BT, MATCH($E17, FRED_HISTORY_QUARTERLY!$A:$A, 0), 0) / $B$3:$AS$3,
    $B$2:$AS$2
  )
  /
  SUM($B$2:$AS$2)
)
</f>
        <v>110.90891</v>
      </c>
    </row>
    <row r="18">
      <c r="E18" s="546">
        <f>IFERROR(__xludf.DUMMYFUNCTION("""COMPUTED_VALUE"""),44561.0)</f>
        <v>44561</v>
      </c>
      <c r="G18" s="547">
        <f t="array" ref="G18">IF($E18="","",
  100 *
  SUMPRODUCT(
    INDEX(FRED_HISTORY_QUARTERLY!$AC:$BT, MATCH($E18, FRED_HISTORY_QUARTERLY!$A:$A, 0), 0) / $B$3:$AS$3,
    $B$2:$AS$2
  )
  /
  SUM($B$2:$AS$2)
)
</f>
        <v>113.1955633</v>
      </c>
    </row>
    <row r="19">
      <c r="E19" s="546">
        <f>IFERROR(__xludf.DUMMYFUNCTION("""COMPUTED_VALUE"""),44651.0)</f>
        <v>44651</v>
      </c>
      <c r="G19" s="547">
        <f t="array" ref="G19">IF($E19="","",
  100 *
  SUMPRODUCT(
    INDEX(FRED_HISTORY_QUARTERLY!$AC:$BT, MATCH($E19, FRED_HISTORY_QUARTERLY!$A:$A, 0), 0) / $B$3:$AS$3,
    $B$2:$AS$2
  )
  /
  SUM($B$2:$AS$2)
)
</f>
        <v>116.7185845</v>
      </c>
    </row>
    <row r="20">
      <c r="E20" s="546">
        <f>IFERROR(__xludf.DUMMYFUNCTION("""COMPUTED_VALUE"""),44742.0)</f>
        <v>44742</v>
      </c>
      <c r="G20" s="547">
        <f t="array" ref="G20">IF($E20="","",
  100 *
  SUMPRODUCT(
    INDEX(FRED_HISTORY_QUARTERLY!$AC:$BT, MATCH($E20, FRED_HISTORY_QUARTERLY!$A:$A, 0), 0) / $B$3:$AS$3,
    $B$2:$AS$2
  )
  /
  SUM($B$2:$AS$2)
)
</f>
        <v>122.8063298</v>
      </c>
    </row>
    <row r="21">
      <c r="E21" s="546">
        <f>IFERROR(__xludf.DUMMYFUNCTION("""COMPUTED_VALUE"""),44834.0)</f>
        <v>44834</v>
      </c>
      <c r="G21" s="547">
        <f t="array" ref="G21">IF($E21="","",
  100 *
  SUMPRODUCT(
    INDEX(FRED_HISTORY_QUARTERLY!$AC:$BT, MATCH($E21, FRED_HISTORY_QUARTERLY!$A:$A, 0), 0) / $B$3:$AS$3,
    $B$2:$AS$2
  )
  /
  SUM($B$2:$AS$2)
)
</f>
        <v>126.4416235</v>
      </c>
    </row>
    <row r="22">
      <c r="E22" s="546">
        <f>IFERROR(__xludf.DUMMYFUNCTION("""COMPUTED_VALUE"""),44926.0)</f>
        <v>44926</v>
      </c>
      <c r="G22" s="547">
        <f t="array" ref="G22">IF($E22="","",
  100 *
  SUMPRODUCT(
    INDEX(FRED_HISTORY_QUARTERLY!$AC:$BT, MATCH($E22, FRED_HISTORY_QUARTERLY!$A:$A, 0), 0) / $B$3:$AS$3,
    $B$2:$AS$2
  )
  /
  SUM($B$2:$AS$2)
)
</f>
        <v>129.052199</v>
      </c>
    </row>
    <row r="23">
      <c r="E23" s="546">
        <f>IFERROR(__xludf.DUMMYFUNCTION("""COMPUTED_VALUE"""),45016.0)</f>
        <v>45016</v>
      </c>
      <c r="G23" s="547">
        <f t="array" ref="G23">IF($E23="","",
  100 *
  SUMPRODUCT(
    INDEX(FRED_HISTORY_QUARTERLY!$AC:$BT, MATCH($E23, FRED_HISTORY_QUARTERLY!$A:$A, 0), 0) / $B$3:$AS$3,
    $B$2:$AS$2
  )
  /
  SUM($B$2:$AS$2)
)
</f>
        <v>126.7953727</v>
      </c>
    </row>
    <row r="24">
      <c r="E24" s="546">
        <f>IFERROR(__xludf.DUMMYFUNCTION("""COMPUTED_VALUE"""),45107.0)</f>
        <v>45107</v>
      </c>
      <c r="G24" s="547">
        <f t="array" ref="G24">IF($E24="","",
  100 *
  SUMPRODUCT(
    INDEX(FRED_HISTORY_QUARTERLY!$AC:$BT, MATCH($E24, FRED_HISTORY_QUARTERLY!$A:$A, 0), 0) / $B$3:$AS$3,
    $B$2:$AS$2
  )
  /
  SUM($B$2:$AS$2)
)
</f>
        <v>124.9367863</v>
      </c>
    </row>
    <row r="25">
      <c r="E25" s="546">
        <f>IFERROR(__xludf.DUMMYFUNCTION("""COMPUTED_VALUE"""),45199.0)</f>
        <v>45199</v>
      </c>
      <c r="G25" s="547">
        <f t="array" ref="G25">IF($E25="","",
  100 *
  SUMPRODUCT(
    INDEX(FRED_HISTORY_QUARTERLY!$AC:$BT, MATCH($E25, FRED_HISTORY_QUARTERLY!$A:$A, 0), 0) / $B$3:$AS$3,
    $B$2:$AS$2
  )
  /
  SUM($B$2:$AS$2)
)
</f>
        <v>126.034742</v>
      </c>
    </row>
    <row r="26">
      <c r="E26" s="546">
        <f>IFERROR(__xludf.DUMMYFUNCTION("""COMPUTED_VALUE"""),45291.0)</f>
        <v>45291</v>
      </c>
      <c r="G26" s="547">
        <f t="array" ref="G26">IF($E26="","",
  100 *
  SUMPRODUCT(
    INDEX(FRED_HISTORY_QUARTERLY!$AC:$BT, MATCH($E26, FRED_HISTORY_QUARTERLY!$A:$A, 0), 0) / $B$3:$AS$3,
    $B$2:$AS$2
  )
  /
  SUM($B$2:$AS$2)
)
</f>
        <v>126.4575887</v>
      </c>
    </row>
    <row r="27">
      <c r="E27" s="546">
        <f>IFERROR(__xludf.DUMMYFUNCTION("""COMPUTED_VALUE"""),45382.0)</f>
        <v>45382</v>
      </c>
      <c r="G27" s="547">
        <f t="array" ref="G27">IF($E27="","",
  100 *
  SUMPRODUCT(
    INDEX(FRED_HISTORY_QUARTERLY!$AC:$BT, MATCH($E27, FRED_HISTORY_QUARTERLY!$A:$A, 0), 0) / $B$3:$AS$3,
    $B$2:$AS$2
  )
  /
  SUM($B$2:$AS$2)
)
</f>
        <v>127.914526</v>
      </c>
    </row>
    <row r="28">
      <c r="E28" s="546">
        <f>IFERROR(__xludf.DUMMYFUNCTION("""COMPUTED_VALUE"""),45473.0)</f>
        <v>45473</v>
      </c>
      <c r="G28" s="547">
        <f t="array" ref="G28">IF($E28="","",
  100 *
  SUMPRODUCT(
    INDEX(FRED_HISTORY_QUARTERLY!$AC:$BT, MATCH($E28, FRED_HISTORY_QUARTERLY!$A:$A, 0), 0) / $B$3:$AS$3,
    $B$2:$AS$2
  )
  /
  SUM($B$2:$AS$2)
)
</f>
        <v>128.5431516</v>
      </c>
    </row>
    <row r="29">
      <c r="E29" s="546">
        <f>IFERROR(__xludf.DUMMYFUNCTION("""COMPUTED_VALUE"""),45565.0)</f>
        <v>45565</v>
      </c>
      <c r="G29" s="547">
        <f t="array" ref="G29">IF($E29="","",
  100 *
  SUMPRODUCT(
    INDEX(FRED_HISTORY_QUARTERLY!$AC:$BT, MATCH($E29, FRED_HISTORY_QUARTERLY!$A:$A, 0), 0) / $B$3:$AS$3,
    $B$2:$AS$2
  )
  /
  SUM($B$2:$AS$2)
)
</f>
        <v>132.0287002</v>
      </c>
    </row>
    <row r="30">
      <c r="E30" s="546">
        <f>IFERROR(__xludf.DUMMYFUNCTION("""COMPUTED_VALUE"""),45657.0)</f>
        <v>45657</v>
      </c>
      <c r="G30" s="547">
        <f t="array" ref="G30">IF($E30="","",
  100 *
  SUMPRODUCT(
    INDEX(FRED_HISTORY_QUARTERLY!$AC:$BT, MATCH($E30, FRED_HISTORY_QUARTERLY!$A:$A, 0), 0) / $B$3:$AS$3,
    $B$2:$AS$2
  )
  /
  SUM($B$2:$AS$2)
)
</f>
        <v>132.7464855</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5" width="13.38"/>
  </cols>
  <sheetData>
    <row r="1">
      <c r="A1" s="548" t="s">
        <v>299</v>
      </c>
      <c r="B1" s="548" t="s">
        <v>216</v>
      </c>
      <c r="C1" s="548" t="s">
        <v>219</v>
      </c>
      <c r="D1" s="548" t="s">
        <v>223</v>
      </c>
      <c r="E1" s="548" t="s">
        <v>226</v>
      </c>
      <c r="F1" s="548" t="s">
        <v>229</v>
      </c>
      <c r="G1" s="549" t="s">
        <v>232</v>
      </c>
      <c r="H1" s="549" t="s">
        <v>235</v>
      </c>
      <c r="I1" s="549" t="s">
        <v>238</v>
      </c>
      <c r="J1" s="548" t="s">
        <v>241</v>
      </c>
      <c r="K1" s="548" t="s">
        <v>244</v>
      </c>
      <c r="L1" s="548" t="s">
        <v>247</v>
      </c>
      <c r="M1" s="548" t="s">
        <v>250</v>
      </c>
      <c r="N1" s="548" t="s">
        <v>253</v>
      </c>
      <c r="O1" s="548" t="s">
        <v>256</v>
      </c>
      <c r="P1" s="548" t="s">
        <v>258</v>
      </c>
      <c r="Q1" s="550"/>
      <c r="R1" s="550"/>
      <c r="S1" s="550"/>
      <c r="T1" s="550"/>
      <c r="U1" s="550"/>
      <c r="V1" s="550"/>
      <c r="W1" s="550"/>
      <c r="X1" s="550"/>
      <c r="Y1" s="550"/>
      <c r="Z1" s="550"/>
    </row>
    <row r="2" ht="35.25" customHeight="1">
      <c r="A2" s="551">
        <f t="array" ref="A2:A14">EOMONTH(
    DATE(2025,1,1),
    SEQUENCE(
      DATEDIF(DATE(2025,1,1), TODAY(), "M") + 1,
      1,
      0,
      1
    )
  )
</f>
        <v>45688</v>
      </c>
      <c r="B2" s="552">
        <f>IFERROR(__xludf.DUMMYFUNCTION("ARRAYFORMULA(
  IF(
    $A$2:$A1000="""",
    """",
    VLOOKUP(
      $A$2:$A1000,
      GOOGLEFINANCE(""GLD"", ""price"", DATE(2025,1,1), TODAY()),
      2,
      TRUE
    )
  )
)
"),258.05)</f>
        <v>258.05</v>
      </c>
      <c r="C2" s="552">
        <f>IFERROR(__xludf.DUMMYFUNCTION("ARRAYFORMULA(
  IF(
    $A$2:$A1000="""",
    """",
    VLOOKUP(
      $A$2:$A1000,
      GOOGLEFINANCE(""SLV"", ""price"", DATE(2025,1,1), TODAY()),
      2,
      TRUE
    )
  )
)
"),28.72)</f>
        <v>28.72</v>
      </c>
      <c r="D2" s="552">
        <f>IFERROR(__xludf.DUMMYFUNCTION("ARRAYFORMULA(
  IF($A$2:$A1000="""","""",
    VLOOKUP(
      $A$2:$A1000,
      GOOGLEFINANCE(""PPLT"",""price"",DATE(2025,1,1),TODAY()),
      2,
      TRUE
    )
  )
)
"),88.76)</f>
        <v>88.76</v>
      </c>
      <c r="E2" s="552">
        <f>IFERROR(__xludf.DUMMYFUNCTION("ARRAYFORMULA(
  IF(
    $A$2:$A1000="""",
    """",
    VLOOKUP(
      $A$2:$A1000,
      GOOGLEFINANCE("".INX"", ""price"", DATE(2025,1,1), TODAY()),
      2,
      TRUE
    )
  )
)
"),6071.17)</f>
        <v>6071.17</v>
      </c>
      <c r="F2" s="552">
        <f>IFERROR(__xludf.DUMMYFUNCTION("ARRAYFORMULA(
  IF($A$2:$A1000="""","""",
    VLOOKUP(
      $A$2:$A1000,
      GOOGLEFINANCE(""DIA"",""price"",DATE(2025,1,1),TODAY()),
      2,
      TRUE
    )
  )
)
"),448.82)</f>
        <v>448.82</v>
      </c>
      <c r="G2" s="553">
        <f>IFERROR(__xludf.DUMMYFUNCTION("ARRAYFORMULA(
  IF($A$2:$A1000="""","""",
    VLOOKUP(
      $A$2:$A1000,
      GOOGLEFINANCE(""CURRENCY:BTCUSD"",""price"",DATE(2025,1,1),TODAY()),
      2,
      TRUE
    )
  )
)
"),105403.1)</f>
        <v>105403.1</v>
      </c>
      <c r="H2" s="553">
        <f>IFERROR(__xludf.DUMMYFUNCTION("ARRAYFORMULA(
  IF($A$2:$A1000="""","""",
    VLOOKUP(
      $A$2:$A1000,
      GOOGLEFINANCE(""CURRENCY:ETHUSD"",""price"",DATE(2025,1,1),TODAY()),
      2,
      TRUE
    )
  )
)
"),3114.3033)</f>
        <v>3114.3033</v>
      </c>
      <c r="I2" s="553">
        <f>IFERROR(__xludf.DUMMYFUNCTION("ARRAYFORMULA(
  IF($A$2:$A1000="""","""",
    VLOOKUP(
      $A$2:$A1000,
      GOOGLEFINANCE(""CURRENCY:XRPUSD"",""price"",DATE(2025,1,1),TODAY()),
      2,
      TRUE
    )
  )
)
"),3.0687)</f>
        <v>3.0687</v>
      </c>
      <c r="J2" s="554">
        <v>0.0417</v>
      </c>
      <c r="K2" s="554">
        <v>0.042199999999999994</v>
      </c>
      <c r="L2" s="554">
        <v>0.0436</v>
      </c>
      <c r="M2" s="554">
        <v>0.0458</v>
      </c>
      <c r="N2" s="554">
        <v>0.048799999999999996</v>
      </c>
      <c r="O2" s="554">
        <v>0.0483</v>
      </c>
      <c r="P2" s="555">
        <f>IFERROR(__xludf.DUMMYFUNCTION("IF($A2="""","""",
  INDEX(
    GOOGLEFINANCE(""NYICDX"",""price"",$A2-5,$A2),
    ROWS(GOOGLEFINANCE(""NYICDX"",""price"",$A2-5,$A2)),
    2
  )
)
"),108.5)</f>
        <v>108.5</v>
      </c>
      <c r="Q2" s="555"/>
      <c r="R2" s="555"/>
      <c r="S2" s="555"/>
      <c r="T2" s="555"/>
      <c r="U2" s="555"/>
      <c r="V2" s="555"/>
      <c r="W2" s="555"/>
      <c r="X2" s="555"/>
      <c r="Y2" s="555"/>
      <c r="Z2" s="555"/>
    </row>
    <row r="3" ht="35.25" customHeight="1">
      <c r="A3" s="551">
        <v>45716.0</v>
      </c>
      <c r="B3" s="552">
        <f>IFERROR(__xludf.DUMMYFUNCTION("""COMPUTED_VALUE"""),264.93)</f>
        <v>264.93</v>
      </c>
      <c r="C3" s="552">
        <f>IFERROR(__xludf.DUMMYFUNCTION("""COMPUTED_VALUE"""),28.4)</f>
        <v>28.4</v>
      </c>
      <c r="D3" s="552">
        <f>IFERROR(__xludf.DUMMYFUNCTION("""COMPUTED_VALUE"""),86.78)</f>
        <v>86.78</v>
      </c>
      <c r="E3" s="552">
        <f>IFERROR(__xludf.DUMMYFUNCTION("""COMPUTED_VALUE"""),5861.57)</f>
        <v>5861.57</v>
      </c>
      <c r="F3" s="552">
        <f>IFERROR(__xludf.DUMMYFUNCTION("""COMPUTED_VALUE"""),432.35)</f>
        <v>432.35</v>
      </c>
      <c r="G3" s="553">
        <f>IFERROR(__xludf.DUMMYFUNCTION("""COMPUTED_VALUE"""),85090.99)</f>
        <v>85090.99</v>
      </c>
      <c r="H3" s="553">
        <f>IFERROR(__xludf.DUMMYFUNCTION("""COMPUTED_VALUE"""),2332.5324)</f>
        <v>2332.5324</v>
      </c>
      <c r="I3" s="553">
        <f>IFERROR(__xludf.DUMMYFUNCTION("""COMPUTED_VALUE"""),2.1926)</f>
        <v>2.1926</v>
      </c>
      <c r="J3" s="554">
        <v>0.0408</v>
      </c>
      <c r="K3" s="554">
        <v>0.039900000000000005</v>
      </c>
      <c r="L3" s="554">
        <v>0.0403</v>
      </c>
      <c r="M3" s="554">
        <v>0.0424</v>
      </c>
      <c r="N3" s="554">
        <v>0.0455</v>
      </c>
      <c r="O3" s="554">
        <v>0.0451</v>
      </c>
      <c r="P3" s="555">
        <f>IFERROR(__xludf.DUMMYFUNCTION("IF($A3="""","""",
  INDEX(
    GOOGLEFINANCE(""NYICDX"",""price"",$A3-5,$A3),
    ROWS(GOOGLEFINANCE(""NYICDX"",""price"",$A3-5,$A3)),
    2
  )
)
"),107.56)</f>
        <v>107.56</v>
      </c>
      <c r="Q3" s="555"/>
      <c r="R3" s="555"/>
      <c r="S3" s="555"/>
      <c r="T3" s="555"/>
      <c r="U3" s="555"/>
      <c r="V3" s="555"/>
      <c r="W3" s="555"/>
      <c r="X3" s="555"/>
      <c r="Y3" s="555"/>
      <c r="Z3" s="555"/>
    </row>
    <row r="4" ht="35.25" customHeight="1">
      <c r="A4" s="551">
        <v>45747.0</v>
      </c>
      <c r="B4" s="552">
        <f>IFERROR(__xludf.DUMMYFUNCTION("""COMPUTED_VALUE"""),284.06)</f>
        <v>284.06</v>
      </c>
      <c r="C4" s="552">
        <f>IFERROR(__xludf.DUMMYFUNCTION("""COMPUTED_VALUE"""),31.0)</f>
        <v>31</v>
      </c>
      <c r="D4" s="552">
        <f>IFERROR(__xludf.DUMMYFUNCTION("""COMPUTED_VALUE"""),89.96)</f>
        <v>89.96</v>
      </c>
      <c r="E4" s="552">
        <f>IFERROR(__xludf.DUMMYFUNCTION("""COMPUTED_VALUE"""),5580.94)</f>
        <v>5580.94</v>
      </c>
      <c r="F4" s="552">
        <f>IFERROR(__xludf.DUMMYFUNCTION("""COMPUTED_VALUE"""),415.62)</f>
        <v>415.62</v>
      </c>
      <c r="G4" s="553">
        <f>IFERROR(__xludf.DUMMYFUNCTION("""COMPUTED_VALUE"""),83184.34)</f>
        <v>83184.34</v>
      </c>
      <c r="H4" s="553">
        <f>IFERROR(__xludf.DUMMYFUNCTION("""COMPUTED_VALUE"""),1827.4434)</f>
        <v>1827.4434</v>
      </c>
      <c r="I4" s="553">
        <f>IFERROR(__xludf.DUMMYFUNCTION("""COMPUTED_VALUE"""),2.1387)</f>
        <v>2.1387</v>
      </c>
      <c r="J4" s="554">
        <v>0.0403</v>
      </c>
      <c r="K4" s="554">
        <v>0.038900000000000004</v>
      </c>
      <c r="L4" s="554">
        <v>0.039599999999999996</v>
      </c>
      <c r="M4" s="554">
        <v>0.042300000000000004</v>
      </c>
      <c r="N4" s="554">
        <v>0.0462</v>
      </c>
      <c r="O4" s="554">
        <v>0.045899999999999996</v>
      </c>
      <c r="P4" s="555">
        <f>IFERROR(__xludf.DUMMYFUNCTION("IF($A4="""","""",
  INDEX(
    GOOGLEFINANCE(""NYICDX"",""price"",$A4-5,$A4),
    ROWS(GOOGLEFINANCE(""NYICDX"",""price"",$A4-5,$A4)),
    2
  )
)
"),104.18)</f>
        <v>104.18</v>
      </c>
      <c r="Q4" s="555"/>
      <c r="R4" s="555"/>
      <c r="S4" s="555"/>
      <c r="T4" s="555"/>
      <c r="U4" s="555"/>
      <c r="V4" s="555"/>
      <c r="W4" s="555"/>
      <c r="X4" s="555"/>
      <c r="Y4" s="555"/>
      <c r="Z4" s="555"/>
    </row>
    <row r="5" ht="35.25" customHeight="1">
      <c r="A5" s="551">
        <v>45777.0</v>
      </c>
      <c r="B5" s="552">
        <f>IFERROR(__xludf.DUMMYFUNCTION("""COMPUTED_VALUE"""),306.06)</f>
        <v>306.06</v>
      </c>
      <c r="C5" s="552">
        <f>IFERROR(__xludf.DUMMYFUNCTION("""COMPUTED_VALUE"""),29.83)</f>
        <v>29.83</v>
      </c>
      <c r="D5" s="552">
        <f>IFERROR(__xludf.DUMMYFUNCTION("""COMPUTED_VALUE"""),89.57)</f>
        <v>89.57</v>
      </c>
      <c r="E5" s="552">
        <f>IFERROR(__xludf.DUMMYFUNCTION("""COMPUTED_VALUE"""),5560.83)</f>
        <v>5560.83</v>
      </c>
      <c r="F5" s="552">
        <f>IFERROR(__xludf.DUMMYFUNCTION("""COMPUTED_VALUE"""),405.21)</f>
        <v>405.21</v>
      </c>
      <c r="G5" s="553">
        <f>IFERROR(__xludf.DUMMYFUNCTION("""COMPUTED_VALUE"""),94717.11)</f>
        <v>94717.11</v>
      </c>
      <c r="H5" s="553">
        <f>IFERROR(__xludf.DUMMYFUNCTION("""COMPUTED_VALUE"""),1800.1999)</f>
        <v>1800.1999</v>
      </c>
      <c r="I5" s="553">
        <f>IFERROR(__xludf.DUMMYFUNCTION("""COMPUTED_VALUE"""),2.2952)</f>
        <v>2.2952</v>
      </c>
      <c r="J5" s="554">
        <v>0.0385</v>
      </c>
      <c r="K5" s="554">
        <v>0.036000000000000004</v>
      </c>
      <c r="L5" s="554">
        <v>0.037200000000000004</v>
      </c>
      <c r="M5" s="554">
        <v>0.0417</v>
      </c>
      <c r="N5" s="554">
        <v>0.046799999999999994</v>
      </c>
      <c r="O5" s="554">
        <v>0.0466</v>
      </c>
      <c r="P5" s="555">
        <f>IFERROR(__xludf.DUMMYFUNCTION("IF($A5="""","""",
  INDEX(
    GOOGLEFINANCE(""NYICDX"",""price"",$A5-5,$A5),
    ROWS(GOOGLEFINANCE(""NYICDX"",""price"",$A5-5,$A5)),
    2
  )
)
"),99.69)</f>
        <v>99.69</v>
      </c>
      <c r="Q5" s="555"/>
      <c r="R5" s="555"/>
      <c r="S5" s="555"/>
      <c r="T5" s="555"/>
      <c r="U5" s="555"/>
      <c r="V5" s="555"/>
      <c r="W5" s="555"/>
      <c r="X5" s="555"/>
      <c r="Y5" s="555"/>
      <c r="Z5" s="555"/>
    </row>
    <row r="6" ht="35.25" customHeight="1">
      <c r="A6" s="551">
        <v>45808.0</v>
      </c>
      <c r="B6" s="552">
        <f>IFERROR(__xludf.DUMMYFUNCTION("""COMPUTED_VALUE"""),303.6)</f>
        <v>303.6</v>
      </c>
      <c r="C6" s="552">
        <f>IFERROR(__xludf.DUMMYFUNCTION("""COMPUTED_VALUE"""),30.0)</f>
        <v>30</v>
      </c>
      <c r="D6" s="552">
        <f>IFERROR(__xludf.DUMMYFUNCTION("""COMPUTED_VALUE"""),96.75)</f>
        <v>96.75</v>
      </c>
      <c r="E6" s="552">
        <f>IFERROR(__xludf.DUMMYFUNCTION("""COMPUTED_VALUE"""),5911.69)</f>
        <v>5911.69</v>
      </c>
      <c r="F6" s="552">
        <f>IFERROR(__xludf.DUMMYFUNCTION("""COMPUTED_VALUE"""),422.85)</f>
        <v>422.85</v>
      </c>
      <c r="G6" s="553">
        <f>IFERROR(__xludf.DUMMYFUNCTION("""COMPUTED_VALUE"""),106021.6)</f>
        <v>106021.6</v>
      </c>
      <c r="H6" s="553">
        <f>IFERROR(__xludf.DUMMYFUNCTION("""COMPUTED_VALUE"""),2631.6787)</f>
        <v>2631.6787</v>
      </c>
      <c r="I6" s="553">
        <f>IFERROR(__xludf.DUMMYFUNCTION("""COMPUTED_VALUE"""),2.2442)</f>
        <v>2.2442</v>
      </c>
      <c r="J6" s="554">
        <v>0.041100000000000005</v>
      </c>
      <c r="K6" s="554">
        <v>0.038900000000000004</v>
      </c>
      <c r="L6" s="554">
        <v>0.039599999999999996</v>
      </c>
      <c r="M6" s="554">
        <v>0.0441</v>
      </c>
      <c r="N6" s="554">
        <v>0.0493</v>
      </c>
      <c r="O6" s="554">
        <v>0.0492</v>
      </c>
      <c r="P6" s="555">
        <f>IFERROR(__xludf.DUMMYFUNCTION("IF($A6="""","""",
  INDEX(
    GOOGLEFINANCE(""NYICDX"",""price"",$A6-5,$A6),
    ROWS(GOOGLEFINANCE(""NYICDX"",""price"",$A6-5,$A6)),
    2
  )
)
"),99.44)</f>
        <v>99.44</v>
      </c>
      <c r="Q6" s="555"/>
      <c r="R6" s="555"/>
      <c r="S6" s="555"/>
      <c r="T6" s="555"/>
      <c r="U6" s="555"/>
      <c r="V6" s="555"/>
      <c r="W6" s="555"/>
      <c r="X6" s="555"/>
      <c r="Y6" s="555"/>
      <c r="Z6" s="555"/>
    </row>
    <row r="7" ht="35.25" customHeight="1">
      <c r="A7" s="551">
        <v>45838.0</v>
      </c>
      <c r="B7" s="552">
        <f>IFERROR(__xludf.DUMMYFUNCTION("""COMPUTED_VALUE"""),301.22)</f>
        <v>301.22</v>
      </c>
      <c r="C7" s="552">
        <f>IFERROR(__xludf.DUMMYFUNCTION("""COMPUTED_VALUE"""),32.62)</f>
        <v>32.62</v>
      </c>
      <c r="D7" s="552">
        <f>IFERROR(__xludf.DUMMYFUNCTION("""COMPUTED_VALUE"""),122.01)</f>
        <v>122.01</v>
      </c>
      <c r="E7" s="552">
        <f>IFERROR(__xludf.DUMMYFUNCTION("""COMPUTED_VALUE"""),6173.07)</f>
        <v>6173.07</v>
      </c>
      <c r="F7" s="552">
        <f>IFERROR(__xludf.DUMMYFUNCTION("""COMPUTED_VALUE"""),438.0)</f>
        <v>438</v>
      </c>
      <c r="G7" s="553">
        <f>IFERROR(__xludf.DUMMYFUNCTION("""COMPUTED_VALUE"""),107249.3)</f>
        <v>107249.3</v>
      </c>
      <c r="H7" s="553">
        <f>IFERROR(__xludf.DUMMYFUNCTION("""COMPUTED_VALUE"""),2436.9814)</f>
        <v>2436.9814</v>
      </c>
      <c r="I7" s="553">
        <f>IFERROR(__xludf.DUMMYFUNCTION("""COMPUTED_VALUE"""),2.186)</f>
        <v>2.186</v>
      </c>
      <c r="J7" s="554">
        <v>0.039599999999999996</v>
      </c>
      <c r="K7" s="554">
        <v>0.037200000000000004</v>
      </c>
      <c r="L7" s="554">
        <v>0.0379</v>
      </c>
      <c r="M7" s="554">
        <v>0.0424</v>
      </c>
      <c r="N7" s="554">
        <v>0.0479</v>
      </c>
      <c r="O7" s="554">
        <v>0.0478</v>
      </c>
      <c r="P7" s="555">
        <f>IFERROR(__xludf.DUMMYFUNCTION("IF($A7="""","""",
  INDEX(
    GOOGLEFINANCE(""NYICDX"",""price"",$A7-5,$A7),
    ROWS(GOOGLEFINANCE(""NYICDX"",""price"",$A7-5,$A7)),
    2
  )
)
"),96.77)</f>
        <v>96.77</v>
      </c>
      <c r="Q7" s="555"/>
      <c r="R7" s="555"/>
      <c r="S7" s="555"/>
      <c r="T7" s="555"/>
      <c r="U7" s="555"/>
      <c r="V7" s="555"/>
      <c r="W7" s="555"/>
      <c r="X7" s="555"/>
      <c r="Y7" s="555"/>
      <c r="Z7" s="555"/>
    </row>
    <row r="8" ht="35.25" customHeight="1">
      <c r="A8" s="551">
        <v>45869.0</v>
      </c>
      <c r="B8" s="552">
        <f>IFERROR(__xludf.DUMMYFUNCTION("""COMPUTED_VALUE"""),300.96)</f>
        <v>300.96</v>
      </c>
      <c r="C8" s="552">
        <f>IFERROR(__xludf.DUMMYFUNCTION("""COMPUTED_VALUE"""),33.51)</f>
        <v>33.51</v>
      </c>
      <c r="D8" s="552">
        <f>IFERROR(__xludf.DUMMYFUNCTION("""COMPUTED_VALUE"""),118.76)</f>
        <v>118.76</v>
      </c>
      <c r="E8" s="552">
        <f>IFERROR(__xludf.DUMMYFUNCTION("""COMPUTED_VALUE"""),6362.9)</f>
        <v>6362.9</v>
      </c>
      <c r="F8" s="552">
        <f>IFERROR(__xludf.DUMMYFUNCTION("""COMPUTED_VALUE"""),444.76)</f>
        <v>444.76</v>
      </c>
      <c r="G8" s="553">
        <f>IFERROR(__xludf.DUMMYFUNCTION("""COMPUTED_VALUE"""),118176.2)</f>
        <v>118176.2</v>
      </c>
      <c r="H8" s="553">
        <f>IFERROR(__xludf.DUMMYFUNCTION("""COMPUTED_VALUE"""),3793.1021)</f>
        <v>3793.1021</v>
      </c>
      <c r="I8" s="553">
        <f>IFERROR(__xludf.DUMMYFUNCTION("""COMPUTED_VALUE"""),3.1283)</f>
        <v>3.1283</v>
      </c>
      <c r="J8" s="554">
        <v>0.040999999999999995</v>
      </c>
      <c r="K8" s="554">
        <v>0.0394</v>
      </c>
      <c r="L8" s="554">
        <v>0.039599999999999996</v>
      </c>
      <c r="M8" s="554">
        <v>0.0437</v>
      </c>
      <c r="N8" s="554">
        <v>0.0489</v>
      </c>
      <c r="O8" s="554">
        <v>0.0489</v>
      </c>
      <c r="P8" s="555">
        <f>IFERROR(__xludf.DUMMYFUNCTION("IF($A8="""","""",
  INDEX(
    GOOGLEFINANCE(""NYICDX"",""price"",$A8-5,$A8),
    ROWS(GOOGLEFINANCE(""NYICDX"",""price"",$A8-5,$A8)),
    2
  )
)
"),100.04)</f>
        <v>100.04</v>
      </c>
      <c r="Q8" s="555"/>
      <c r="R8" s="555"/>
      <c r="S8" s="555"/>
      <c r="T8" s="555"/>
      <c r="U8" s="555"/>
      <c r="V8" s="555"/>
      <c r="W8" s="555"/>
      <c r="X8" s="555"/>
      <c r="Y8" s="555"/>
      <c r="Z8" s="555"/>
    </row>
    <row r="9" ht="35.25" customHeight="1">
      <c r="A9" s="551">
        <v>45900.0</v>
      </c>
      <c r="B9" s="552">
        <f>IFERROR(__xludf.DUMMYFUNCTION("""COMPUTED_VALUE"""),318.07)</f>
        <v>318.07</v>
      </c>
      <c r="C9" s="552">
        <f>IFERROR(__xludf.DUMMYFUNCTION("""COMPUTED_VALUE"""),36.19)</f>
        <v>36.19</v>
      </c>
      <c r="D9" s="552">
        <f>IFERROR(__xludf.DUMMYFUNCTION("""COMPUTED_VALUE"""),125.22)</f>
        <v>125.22</v>
      </c>
      <c r="E9" s="552">
        <f>IFERROR(__xludf.DUMMYFUNCTION("""COMPUTED_VALUE"""),6460.26)</f>
        <v>6460.26</v>
      </c>
      <c r="F9" s="552">
        <f>IFERROR(__xludf.DUMMYFUNCTION("""COMPUTED_VALUE"""),456.09)</f>
        <v>456.09</v>
      </c>
      <c r="G9" s="553">
        <f>IFERROR(__xludf.DUMMYFUNCTION("""COMPUTED_VALUE"""),108454.4)</f>
        <v>108454.4</v>
      </c>
      <c r="H9" s="553">
        <f>IFERROR(__xludf.DUMMYFUNCTION("""COMPUTED_VALUE"""),4359.9902)</f>
        <v>4359.9902</v>
      </c>
      <c r="I9" s="553">
        <f>IFERROR(__xludf.DUMMYFUNCTION("""COMPUTED_VALUE"""),2.8217)</f>
        <v>2.8217</v>
      </c>
      <c r="J9" s="554">
        <v>0.0383</v>
      </c>
      <c r="K9" s="554">
        <v>0.0359</v>
      </c>
      <c r="L9" s="554">
        <v>0.0368</v>
      </c>
      <c r="M9" s="554">
        <v>0.042300000000000004</v>
      </c>
      <c r="N9" s="554">
        <v>0.048600000000000004</v>
      </c>
      <c r="O9" s="554">
        <v>0.0492</v>
      </c>
      <c r="P9" s="555">
        <f>IFERROR(__xludf.DUMMYFUNCTION("IF($A9="""","""",
  INDEX(
    GOOGLEFINANCE(""NYICDX"",""price"",$A9-5,$A9),
    ROWS(GOOGLEFINANCE(""NYICDX"",""price"",$A9-5,$A9)),
    2
  )
)
"),97.85)</f>
        <v>97.85</v>
      </c>
      <c r="Q9" s="555"/>
      <c r="R9" s="555"/>
      <c r="S9" s="555"/>
      <c r="T9" s="555"/>
      <c r="U9" s="555"/>
      <c r="V9" s="555"/>
      <c r="W9" s="555"/>
      <c r="X9" s="555"/>
      <c r="Y9" s="555"/>
      <c r="Z9" s="555"/>
    </row>
    <row r="10" ht="35.25" customHeight="1">
      <c r="A10" s="551">
        <v>45930.0</v>
      </c>
      <c r="B10" s="552">
        <f>IFERROR(__xludf.DUMMYFUNCTION("""COMPUTED_VALUE"""),352.46)</f>
        <v>352.46</v>
      </c>
      <c r="C10" s="552">
        <f>IFERROR(__xludf.DUMMYFUNCTION("""COMPUTED_VALUE"""),42.5)</f>
        <v>42.5</v>
      </c>
      <c r="D10" s="552">
        <f>IFERROR(__xludf.DUMMYFUNCTION("""COMPUTED_VALUE"""),145.77)</f>
        <v>145.77</v>
      </c>
      <c r="E10" s="552">
        <f>IFERROR(__xludf.DUMMYFUNCTION("""COMPUTED_VALUE"""),6661.21)</f>
        <v>6661.21</v>
      </c>
      <c r="F10" s="552">
        <f>IFERROR(__xludf.DUMMYFUNCTION("""COMPUTED_VALUE"""),463.04)</f>
        <v>463.04</v>
      </c>
      <c r="G10" s="553">
        <f>IFERROR(__xludf.DUMMYFUNCTION("""COMPUTED_VALUE"""),111908.8)</f>
        <v>111908.8</v>
      </c>
      <c r="H10" s="553">
        <f>IFERROR(__xludf.DUMMYFUNCTION("""COMPUTED_VALUE"""),4144.5016)</f>
        <v>4144.5016</v>
      </c>
      <c r="I10" s="553">
        <f>IFERROR(__xludf.DUMMYFUNCTION("""COMPUTED_VALUE"""),2.8669)</f>
        <v>2.8669</v>
      </c>
      <c r="J10" s="554">
        <v>0.0368</v>
      </c>
      <c r="K10" s="554">
        <v>0.036000000000000004</v>
      </c>
      <c r="L10" s="554">
        <v>0.0374</v>
      </c>
      <c r="M10" s="554">
        <v>0.0416</v>
      </c>
      <c r="N10" s="554">
        <v>0.0471</v>
      </c>
      <c r="O10" s="554">
        <v>0.0473</v>
      </c>
      <c r="P10" s="555">
        <f>IFERROR(__xludf.DUMMYFUNCTION("IF($A10="""","""",
  INDEX(
    GOOGLEFINANCE(""NYICDX"",""price"",$A10-5,$A10),
    ROWS(GOOGLEFINANCE(""NYICDX"",""price"",$A10-5,$A10)),
    2
  )
)
"),97.78)</f>
        <v>97.78</v>
      </c>
      <c r="Q10" s="555"/>
      <c r="R10" s="555"/>
      <c r="S10" s="555"/>
      <c r="T10" s="555"/>
      <c r="U10" s="555"/>
      <c r="V10" s="555"/>
      <c r="W10" s="555"/>
      <c r="X10" s="555"/>
      <c r="Y10" s="555"/>
      <c r="Z10" s="555"/>
    </row>
    <row r="11" ht="35.25" customHeight="1">
      <c r="A11" s="551">
        <v>45961.0</v>
      </c>
      <c r="B11" s="552">
        <f>IFERROR(__xludf.DUMMYFUNCTION("""COMPUTED_VALUE"""),370.13)</f>
        <v>370.13</v>
      </c>
      <c r="C11" s="552">
        <f>IFERROR(__xludf.DUMMYFUNCTION("""COMPUTED_VALUE"""),44.34)</f>
        <v>44.34</v>
      </c>
      <c r="D11" s="552">
        <f>IFERROR(__xludf.DUMMYFUNCTION("""COMPUTED_VALUE"""),146.86)</f>
        <v>146.86</v>
      </c>
      <c r="E11" s="552">
        <f>IFERROR(__xludf.DUMMYFUNCTION("""COMPUTED_VALUE"""),6822.34)</f>
        <v>6822.34</v>
      </c>
      <c r="F11" s="552">
        <f>IFERROR(__xludf.DUMMYFUNCTION("""COMPUTED_VALUE"""),475.01)</f>
        <v>475.01</v>
      </c>
      <c r="G11" s="553">
        <f>IFERROR(__xludf.DUMMYFUNCTION("""COMPUTED_VALUE"""),110670.7)</f>
        <v>110670.7</v>
      </c>
      <c r="H11" s="553">
        <f>IFERROR(__xludf.DUMMYFUNCTION("""COMPUTED_VALUE"""),3903.8702)</f>
        <v>3903.8702</v>
      </c>
      <c r="I11" s="553">
        <f>IFERROR(__xludf.DUMMYFUNCTION("""COMPUTED_VALUE"""),2.552)</f>
        <v>2.552</v>
      </c>
      <c r="J11" s="554">
        <v>0.037000000000000005</v>
      </c>
      <c r="K11" s="554">
        <v>0.036000000000000004</v>
      </c>
      <c r="L11" s="554">
        <v>0.0371</v>
      </c>
      <c r="M11" s="554">
        <v>0.041100000000000005</v>
      </c>
      <c r="N11" s="554">
        <v>0.04650000000000001</v>
      </c>
      <c r="O11" s="554">
        <v>0.0467</v>
      </c>
      <c r="P11" s="555">
        <f>IFERROR(__xludf.DUMMYFUNCTION("IF($A11="""","""",
  INDEX(
    GOOGLEFINANCE(""NYICDX"",""price"",$A11-5,$A11),
    ROWS(GOOGLEFINANCE(""NYICDX"",""price"",$A11-5,$A11)),
    2
  )
)
"),99.72)</f>
        <v>99.72</v>
      </c>
      <c r="Q11" s="555"/>
      <c r="R11" s="555"/>
      <c r="S11" s="555"/>
      <c r="T11" s="555"/>
      <c r="U11" s="555"/>
      <c r="V11" s="555"/>
      <c r="W11" s="555"/>
      <c r="X11" s="555"/>
      <c r="Y11" s="555"/>
      <c r="Z11" s="555"/>
    </row>
    <row r="12" ht="35.25" customHeight="1">
      <c r="A12" s="551">
        <v>45991.0</v>
      </c>
      <c r="B12" s="552">
        <f>IFERROR(__xludf.DUMMYFUNCTION("""COMPUTED_VALUE"""),387.88)</f>
        <v>387.88</v>
      </c>
      <c r="C12" s="552">
        <f>IFERROR(__xludf.DUMMYFUNCTION("""COMPUTED_VALUE"""),51.21)</f>
        <v>51.21</v>
      </c>
      <c r="D12" s="552">
        <f>IFERROR(__xludf.DUMMYFUNCTION("""COMPUTED_VALUE"""),152.59)</f>
        <v>152.59</v>
      </c>
      <c r="E12" s="552">
        <f>IFERROR(__xludf.DUMMYFUNCTION("""COMPUTED_VALUE"""),6812.61)</f>
        <v>6812.61</v>
      </c>
      <c r="F12" s="552">
        <f>IFERROR(__xludf.DUMMYFUNCTION("""COMPUTED_VALUE"""),477.18)</f>
        <v>477.18</v>
      </c>
      <c r="G12" s="553">
        <f>IFERROR(__xludf.DUMMYFUNCTION("""COMPUTED_VALUE"""),90869.59)</f>
        <v>90869.59</v>
      </c>
      <c r="H12" s="553">
        <f>IFERROR(__xludf.DUMMYFUNCTION("""COMPUTED_VALUE"""),3032.1419)</f>
        <v>3032.1419</v>
      </c>
      <c r="I12" s="553">
        <f>IFERROR(__xludf.DUMMYFUNCTION("""COMPUTED_VALUE"""),2.1805)</f>
        <v>2.1805</v>
      </c>
      <c r="J12" s="554">
        <v>0.0361</v>
      </c>
      <c r="K12" s="554">
        <v>0.0347</v>
      </c>
      <c r="L12" s="554">
        <v>0.0359</v>
      </c>
      <c r="M12" s="554">
        <v>0.04019999999999999</v>
      </c>
      <c r="N12" s="554">
        <v>0.0462</v>
      </c>
      <c r="O12" s="554">
        <v>0.0467</v>
      </c>
      <c r="P12" s="555">
        <f>IFERROR(__xludf.DUMMYFUNCTION("IF($A12="""","""",
  INDEX(
    GOOGLEFINANCE(""NYICDX"",""price"",$A12-5,$A12),
    ROWS(GOOGLEFINANCE(""NYICDX"",""price"",$A12-5,$A12)),
    2
  )
)
"),99.48)</f>
        <v>99.48</v>
      </c>
      <c r="Q12" s="555"/>
      <c r="R12" s="555"/>
      <c r="S12" s="555"/>
      <c r="T12" s="555"/>
      <c r="U12" s="555"/>
      <c r="V12" s="555"/>
      <c r="W12" s="555"/>
      <c r="X12" s="555"/>
      <c r="Y12" s="555"/>
      <c r="Z12" s="555"/>
    </row>
    <row r="13" ht="35.25" customHeight="1">
      <c r="A13" s="551">
        <v>46022.0</v>
      </c>
      <c r="B13" s="552">
        <f>IFERROR(__xludf.DUMMYFUNCTION("""COMPUTED_VALUE"""),398.89)</f>
        <v>398.89</v>
      </c>
      <c r="C13" s="552">
        <f>IFERROR(__xludf.DUMMYFUNCTION("""COMPUTED_VALUE"""),68.98)</f>
        <v>68.98</v>
      </c>
      <c r="D13" s="552">
        <f>IFERROR(__xludf.DUMMYFUNCTION("""COMPUTED_VALUE"""),198.61)</f>
        <v>198.61</v>
      </c>
      <c r="E13" s="552">
        <f>IFERROR(__xludf.DUMMYFUNCTION("""COMPUTED_VALUE"""),6896.24)</f>
        <v>6896.24</v>
      </c>
      <c r="F13" s="552">
        <f>IFERROR(__xludf.DUMMYFUNCTION("""COMPUTED_VALUE"""),483.59)</f>
        <v>483.59</v>
      </c>
      <c r="G13" s="553">
        <f>IFERROR(__xludf.DUMMYFUNCTION("""COMPUTED_VALUE"""),87222.09)</f>
        <v>87222.09</v>
      </c>
      <c r="H13" s="553">
        <f>IFERROR(__xludf.DUMMYFUNCTION("""COMPUTED_VALUE"""),2935.1436)</f>
        <v>2935.1436</v>
      </c>
      <c r="I13" s="553">
        <f>IFERROR(__xludf.DUMMYFUNCTION("""COMPUTED_VALUE"""),1.8479)</f>
        <v>1.8479</v>
      </c>
      <c r="J13" s="554">
        <v>0.036000000000000004</v>
      </c>
      <c r="K13" s="554">
        <v>0.0352</v>
      </c>
      <c r="L13" s="554">
        <v>0.0368</v>
      </c>
      <c r="M13" s="554">
        <v>0.041100000000000005</v>
      </c>
      <c r="N13" s="554">
        <v>0.0472</v>
      </c>
      <c r="O13" s="554">
        <v>0.047599999999999996</v>
      </c>
      <c r="P13" s="555">
        <f>IFERROR(__xludf.DUMMYFUNCTION("IF($A13="""","""",
  INDEX(
    GOOGLEFINANCE(""NYICDX"",""price"",$A13-5,$A13),
    ROWS(GOOGLEFINANCE(""NYICDX"",""price"",$A13-5,$A13)),
    2
  )
)
"),98.28)</f>
        <v>98.28</v>
      </c>
      <c r="Q13" s="555"/>
      <c r="R13" s="555"/>
      <c r="S13" s="555"/>
      <c r="T13" s="555"/>
      <c r="U13" s="555"/>
      <c r="V13" s="555"/>
      <c r="W13" s="555"/>
      <c r="X13" s="555"/>
      <c r="Y13" s="555"/>
      <c r="Z13" s="555"/>
    </row>
    <row r="14">
      <c r="A14" s="556">
        <v>46053.0</v>
      </c>
      <c r="B14" s="557">
        <f>IFERROR(__xludf.DUMMYFUNCTION("""COMPUTED_VALUE"""),409.23)</f>
        <v>409.23</v>
      </c>
      <c r="C14" s="557">
        <f>IFERROR(__xludf.DUMMYFUNCTION("""COMPUTED_VALUE"""),70.96)</f>
        <v>70.96</v>
      </c>
      <c r="D14" s="557">
        <f>IFERROR(__xludf.DUMMYFUNCTION("""COMPUTED_VALUE"""),209.45)</f>
        <v>209.45</v>
      </c>
      <c r="E14" s="557">
        <f>IFERROR(__xludf.DUMMYFUNCTION("""COMPUTED_VALUE"""),6944.82)</f>
        <v>6944.82</v>
      </c>
      <c r="F14" s="557">
        <f>IFERROR(__xludf.DUMMYFUNCTION("""COMPUTED_VALUE"""),489.96)</f>
        <v>489.96</v>
      </c>
      <c r="G14" s="557">
        <f>IFERROR(__xludf.DUMMYFUNCTION("""COMPUTED_VALUE"""),91332.58)</f>
        <v>91332.58</v>
      </c>
      <c r="H14" s="557">
        <f>IFERROR(__xludf.DUMMYFUNCTION("""COMPUTED_VALUE"""),3166.9241)</f>
        <v>3166.9241</v>
      </c>
      <c r="I14" s="557">
        <f>IFERROR(__xludf.DUMMYFUNCTION("""COMPUTED_VALUE"""),2.1671)</f>
        <v>2.1671</v>
      </c>
      <c r="J14" s="557"/>
      <c r="K14" s="557"/>
      <c r="L14" s="557"/>
      <c r="M14" s="557"/>
      <c r="N14" s="557"/>
      <c r="O14" s="557"/>
      <c r="P14" s="525"/>
      <c r="Q14" s="525"/>
      <c r="R14" s="525"/>
      <c r="S14" s="525"/>
      <c r="T14" s="525"/>
      <c r="U14" s="525"/>
      <c r="V14" s="525"/>
      <c r="W14" s="525"/>
      <c r="X14" s="525"/>
      <c r="Y14" s="525"/>
      <c r="Z14" s="525"/>
    </row>
    <row r="15">
      <c r="A15" s="557"/>
      <c r="B15" s="557" t="str">
        <f>IFERROR(__xludf.DUMMYFUNCTION("""COMPUTED_VALUE"""),"")</f>
        <v/>
      </c>
      <c r="C15" s="557" t="str">
        <f>IFERROR(__xludf.DUMMYFUNCTION("""COMPUTED_VALUE"""),"")</f>
        <v/>
      </c>
      <c r="D15" s="557" t="str">
        <f>IFERROR(__xludf.DUMMYFUNCTION("""COMPUTED_VALUE"""),"")</f>
        <v/>
      </c>
      <c r="E15" s="557" t="str">
        <f>IFERROR(__xludf.DUMMYFUNCTION("""COMPUTED_VALUE"""),"")</f>
        <v/>
      </c>
      <c r="F15" s="557" t="str">
        <f>IFERROR(__xludf.DUMMYFUNCTION("""COMPUTED_VALUE"""),"")</f>
        <v/>
      </c>
      <c r="G15" s="557" t="str">
        <f>IFERROR(__xludf.DUMMYFUNCTION("""COMPUTED_VALUE"""),"")</f>
        <v/>
      </c>
      <c r="H15" s="557" t="str">
        <f>IFERROR(__xludf.DUMMYFUNCTION("""COMPUTED_VALUE"""),"")</f>
        <v/>
      </c>
      <c r="I15" s="557" t="str">
        <f>IFERROR(__xludf.DUMMYFUNCTION("""COMPUTED_VALUE"""),"")</f>
        <v/>
      </c>
      <c r="J15" s="557"/>
      <c r="K15" s="557"/>
      <c r="L15" s="557"/>
      <c r="M15" s="557"/>
      <c r="N15" s="557"/>
      <c r="O15" s="557"/>
      <c r="P15" s="525"/>
      <c r="Q15" s="525"/>
      <c r="R15" s="525"/>
      <c r="S15" s="525"/>
      <c r="T15" s="525"/>
      <c r="U15" s="525"/>
      <c r="V15" s="525"/>
      <c r="W15" s="525"/>
      <c r="X15" s="525"/>
      <c r="Y15" s="525"/>
      <c r="Z15" s="525"/>
    </row>
    <row r="16">
      <c r="A16" s="557"/>
      <c r="B16" s="557" t="str">
        <f>IFERROR(__xludf.DUMMYFUNCTION("""COMPUTED_VALUE"""),"")</f>
        <v/>
      </c>
      <c r="C16" s="557" t="str">
        <f>IFERROR(__xludf.DUMMYFUNCTION("""COMPUTED_VALUE"""),"")</f>
        <v/>
      </c>
      <c r="D16" s="557" t="str">
        <f>IFERROR(__xludf.DUMMYFUNCTION("""COMPUTED_VALUE"""),"")</f>
        <v/>
      </c>
      <c r="E16" s="557" t="str">
        <f>IFERROR(__xludf.DUMMYFUNCTION("""COMPUTED_VALUE"""),"")</f>
        <v/>
      </c>
      <c r="F16" s="557" t="str">
        <f>IFERROR(__xludf.DUMMYFUNCTION("""COMPUTED_VALUE"""),"")</f>
        <v/>
      </c>
      <c r="G16" s="557" t="str">
        <f>IFERROR(__xludf.DUMMYFUNCTION("""COMPUTED_VALUE"""),"")</f>
        <v/>
      </c>
      <c r="H16" s="557" t="str">
        <f>IFERROR(__xludf.DUMMYFUNCTION("""COMPUTED_VALUE"""),"")</f>
        <v/>
      </c>
      <c r="I16" s="557" t="str">
        <f>IFERROR(__xludf.DUMMYFUNCTION("""COMPUTED_VALUE"""),"")</f>
        <v/>
      </c>
      <c r="J16" s="557"/>
      <c r="K16" s="557"/>
      <c r="L16" s="557"/>
      <c r="M16" s="557"/>
      <c r="N16" s="557"/>
      <c r="O16" s="557"/>
      <c r="P16" s="525"/>
      <c r="Q16" s="525"/>
      <c r="R16" s="525"/>
      <c r="S16" s="525"/>
      <c r="T16" s="525"/>
      <c r="U16" s="525"/>
      <c r="V16" s="525"/>
      <c r="W16" s="525"/>
      <c r="X16" s="525"/>
      <c r="Y16" s="525"/>
      <c r="Z16" s="525"/>
    </row>
    <row r="17">
      <c r="A17" s="557"/>
      <c r="B17" s="557" t="str">
        <f>IFERROR(__xludf.DUMMYFUNCTION("""COMPUTED_VALUE"""),"")</f>
        <v/>
      </c>
      <c r="C17" s="557" t="str">
        <f>IFERROR(__xludf.DUMMYFUNCTION("""COMPUTED_VALUE"""),"")</f>
        <v/>
      </c>
      <c r="D17" s="557" t="str">
        <f>IFERROR(__xludf.DUMMYFUNCTION("""COMPUTED_VALUE"""),"")</f>
        <v/>
      </c>
      <c r="E17" s="557" t="str">
        <f>IFERROR(__xludf.DUMMYFUNCTION("""COMPUTED_VALUE"""),"")</f>
        <v/>
      </c>
      <c r="F17" s="557" t="str">
        <f>IFERROR(__xludf.DUMMYFUNCTION("""COMPUTED_VALUE"""),"")</f>
        <v/>
      </c>
      <c r="G17" s="557" t="str">
        <f>IFERROR(__xludf.DUMMYFUNCTION("""COMPUTED_VALUE"""),"")</f>
        <v/>
      </c>
      <c r="H17" s="557" t="str">
        <f>IFERROR(__xludf.DUMMYFUNCTION("""COMPUTED_VALUE"""),"")</f>
        <v/>
      </c>
      <c r="I17" s="557" t="str">
        <f>IFERROR(__xludf.DUMMYFUNCTION("""COMPUTED_VALUE"""),"")</f>
        <v/>
      </c>
      <c r="J17" s="557"/>
      <c r="K17" s="557"/>
      <c r="L17" s="557"/>
      <c r="M17" s="557"/>
      <c r="N17" s="557"/>
      <c r="O17" s="557"/>
      <c r="P17" s="525"/>
      <c r="Q17" s="525"/>
      <c r="R17" s="525"/>
      <c r="S17" s="525"/>
      <c r="T17" s="525"/>
      <c r="U17" s="525"/>
      <c r="V17" s="525"/>
      <c r="W17" s="525"/>
      <c r="X17" s="525"/>
      <c r="Y17" s="525"/>
      <c r="Z17" s="525"/>
    </row>
    <row r="18">
      <c r="A18" s="557"/>
      <c r="B18" s="557" t="str">
        <f>IFERROR(__xludf.DUMMYFUNCTION("""COMPUTED_VALUE"""),"")</f>
        <v/>
      </c>
      <c r="C18" s="557" t="str">
        <f>IFERROR(__xludf.DUMMYFUNCTION("""COMPUTED_VALUE"""),"")</f>
        <v/>
      </c>
      <c r="D18" s="557" t="str">
        <f>IFERROR(__xludf.DUMMYFUNCTION("""COMPUTED_VALUE"""),"")</f>
        <v/>
      </c>
      <c r="E18" s="557" t="str">
        <f>IFERROR(__xludf.DUMMYFUNCTION("""COMPUTED_VALUE"""),"")</f>
        <v/>
      </c>
      <c r="F18" s="557" t="str">
        <f>IFERROR(__xludf.DUMMYFUNCTION("""COMPUTED_VALUE"""),"")</f>
        <v/>
      </c>
      <c r="G18" s="557" t="str">
        <f>IFERROR(__xludf.DUMMYFUNCTION("""COMPUTED_VALUE"""),"")</f>
        <v/>
      </c>
      <c r="H18" s="557" t="str">
        <f>IFERROR(__xludf.DUMMYFUNCTION("""COMPUTED_VALUE"""),"")</f>
        <v/>
      </c>
      <c r="I18" s="557" t="str">
        <f>IFERROR(__xludf.DUMMYFUNCTION("""COMPUTED_VALUE"""),"")</f>
        <v/>
      </c>
      <c r="J18" s="557"/>
      <c r="K18" s="557"/>
      <c r="L18" s="557"/>
      <c r="M18" s="557"/>
      <c r="N18" s="557"/>
      <c r="O18" s="557"/>
      <c r="P18" s="525"/>
      <c r="Q18" s="525"/>
      <c r="R18" s="525"/>
      <c r="S18" s="525"/>
      <c r="T18" s="525"/>
      <c r="U18" s="525"/>
      <c r="V18" s="525"/>
      <c r="W18" s="525"/>
      <c r="X18" s="525"/>
      <c r="Y18" s="525"/>
      <c r="Z18" s="525"/>
    </row>
    <row r="19">
      <c r="A19" s="557"/>
      <c r="B19" s="557" t="str">
        <f>IFERROR(__xludf.DUMMYFUNCTION("""COMPUTED_VALUE"""),"")</f>
        <v/>
      </c>
      <c r="C19" s="557" t="str">
        <f>IFERROR(__xludf.DUMMYFUNCTION("""COMPUTED_VALUE"""),"")</f>
        <v/>
      </c>
      <c r="D19" s="557" t="str">
        <f>IFERROR(__xludf.DUMMYFUNCTION("""COMPUTED_VALUE"""),"")</f>
        <v/>
      </c>
      <c r="E19" s="557" t="str">
        <f>IFERROR(__xludf.DUMMYFUNCTION("""COMPUTED_VALUE"""),"")</f>
        <v/>
      </c>
      <c r="F19" s="557" t="str">
        <f>IFERROR(__xludf.DUMMYFUNCTION("""COMPUTED_VALUE"""),"")</f>
        <v/>
      </c>
      <c r="G19" s="557" t="str">
        <f>IFERROR(__xludf.DUMMYFUNCTION("""COMPUTED_VALUE"""),"")</f>
        <v/>
      </c>
      <c r="H19" s="557" t="str">
        <f>IFERROR(__xludf.DUMMYFUNCTION("""COMPUTED_VALUE"""),"")</f>
        <v/>
      </c>
      <c r="I19" s="557" t="str">
        <f>IFERROR(__xludf.DUMMYFUNCTION("""COMPUTED_VALUE"""),"")</f>
        <v/>
      </c>
      <c r="J19" s="557"/>
      <c r="K19" s="557"/>
      <c r="L19" s="557"/>
      <c r="M19" s="557"/>
      <c r="N19" s="557"/>
      <c r="O19" s="557"/>
      <c r="P19" s="525"/>
      <c r="Q19" s="525"/>
      <c r="R19" s="525"/>
      <c r="S19" s="525"/>
      <c r="T19" s="525"/>
      <c r="U19" s="525"/>
      <c r="V19" s="525"/>
      <c r="W19" s="525"/>
      <c r="X19" s="525"/>
      <c r="Y19" s="525"/>
      <c r="Z19" s="525"/>
    </row>
    <row r="20">
      <c r="A20" s="557"/>
      <c r="B20" s="557" t="str">
        <f>IFERROR(__xludf.DUMMYFUNCTION("""COMPUTED_VALUE"""),"")</f>
        <v/>
      </c>
      <c r="C20" s="557" t="str">
        <f>IFERROR(__xludf.DUMMYFUNCTION("""COMPUTED_VALUE"""),"")</f>
        <v/>
      </c>
      <c r="D20" s="557" t="str">
        <f>IFERROR(__xludf.DUMMYFUNCTION("""COMPUTED_VALUE"""),"")</f>
        <v/>
      </c>
      <c r="E20" s="557" t="str">
        <f>IFERROR(__xludf.DUMMYFUNCTION("""COMPUTED_VALUE"""),"")</f>
        <v/>
      </c>
      <c r="F20" s="557" t="str">
        <f>IFERROR(__xludf.DUMMYFUNCTION("""COMPUTED_VALUE"""),"")</f>
        <v/>
      </c>
      <c r="G20" s="557" t="str">
        <f>IFERROR(__xludf.DUMMYFUNCTION("""COMPUTED_VALUE"""),"")</f>
        <v/>
      </c>
      <c r="H20" s="557" t="str">
        <f>IFERROR(__xludf.DUMMYFUNCTION("""COMPUTED_VALUE"""),"")</f>
        <v/>
      </c>
      <c r="I20" s="557" t="str">
        <f>IFERROR(__xludf.DUMMYFUNCTION("""COMPUTED_VALUE"""),"")</f>
        <v/>
      </c>
      <c r="J20" s="557"/>
      <c r="K20" s="557"/>
      <c r="L20" s="557"/>
      <c r="M20" s="557"/>
      <c r="N20" s="557"/>
      <c r="O20" s="557"/>
      <c r="P20" s="525"/>
      <c r="Q20" s="525"/>
      <c r="R20" s="525"/>
      <c r="S20" s="525"/>
      <c r="T20" s="525"/>
      <c r="U20" s="525"/>
      <c r="V20" s="525"/>
      <c r="W20" s="525"/>
      <c r="X20" s="525"/>
      <c r="Y20" s="525"/>
      <c r="Z20" s="525"/>
    </row>
    <row r="21">
      <c r="A21" s="557"/>
      <c r="B21" s="557" t="str">
        <f>IFERROR(__xludf.DUMMYFUNCTION("""COMPUTED_VALUE"""),"")</f>
        <v/>
      </c>
      <c r="C21" s="557" t="str">
        <f>IFERROR(__xludf.DUMMYFUNCTION("""COMPUTED_VALUE"""),"")</f>
        <v/>
      </c>
      <c r="D21" s="557" t="str">
        <f>IFERROR(__xludf.DUMMYFUNCTION("""COMPUTED_VALUE"""),"")</f>
        <v/>
      </c>
      <c r="E21" s="557" t="str">
        <f>IFERROR(__xludf.DUMMYFUNCTION("""COMPUTED_VALUE"""),"")</f>
        <v/>
      </c>
      <c r="F21" s="557" t="str">
        <f>IFERROR(__xludf.DUMMYFUNCTION("""COMPUTED_VALUE"""),"")</f>
        <v/>
      </c>
      <c r="G21" s="557" t="str">
        <f>IFERROR(__xludf.DUMMYFUNCTION("""COMPUTED_VALUE"""),"")</f>
        <v/>
      </c>
      <c r="H21" s="557" t="str">
        <f>IFERROR(__xludf.DUMMYFUNCTION("""COMPUTED_VALUE"""),"")</f>
        <v/>
      </c>
      <c r="I21" s="557" t="str">
        <f>IFERROR(__xludf.DUMMYFUNCTION("""COMPUTED_VALUE"""),"")</f>
        <v/>
      </c>
      <c r="J21" s="557"/>
      <c r="K21" s="557"/>
      <c r="L21" s="557"/>
      <c r="M21" s="557"/>
      <c r="N21" s="557"/>
      <c r="O21" s="557"/>
      <c r="P21" s="525"/>
      <c r="Q21" s="525"/>
      <c r="R21" s="525"/>
      <c r="S21" s="525"/>
      <c r="T21" s="525"/>
      <c r="U21" s="525"/>
      <c r="V21" s="525"/>
      <c r="W21" s="525"/>
      <c r="X21" s="525"/>
      <c r="Y21" s="525"/>
      <c r="Z21" s="525"/>
    </row>
    <row r="22">
      <c r="A22" s="557"/>
      <c r="B22" s="557" t="str">
        <f>IFERROR(__xludf.DUMMYFUNCTION("""COMPUTED_VALUE"""),"")</f>
        <v/>
      </c>
      <c r="C22" s="557" t="str">
        <f>IFERROR(__xludf.DUMMYFUNCTION("""COMPUTED_VALUE"""),"")</f>
        <v/>
      </c>
      <c r="D22" s="557" t="str">
        <f>IFERROR(__xludf.DUMMYFUNCTION("""COMPUTED_VALUE"""),"")</f>
        <v/>
      </c>
      <c r="E22" s="557" t="str">
        <f>IFERROR(__xludf.DUMMYFUNCTION("""COMPUTED_VALUE"""),"")</f>
        <v/>
      </c>
      <c r="F22" s="557" t="str">
        <f>IFERROR(__xludf.DUMMYFUNCTION("""COMPUTED_VALUE"""),"")</f>
        <v/>
      </c>
      <c r="G22" s="557" t="str">
        <f>IFERROR(__xludf.DUMMYFUNCTION("""COMPUTED_VALUE"""),"")</f>
        <v/>
      </c>
      <c r="H22" s="557" t="str">
        <f>IFERROR(__xludf.DUMMYFUNCTION("""COMPUTED_VALUE"""),"")</f>
        <v/>
      </c>
      <c r="I22" s="557" t="str">
        <f>IFERROR(__xludf.DUMMYFUNCTION("""COMPUTED_VALUE"""),"")</f>
        <v/>
      </c>
      <c r="J22" s="557"/>
      <c r="K22" s="557"/>
      <c r="L22" s="557"/>
      <c r="M22" s="557"/>
      <c r="N22" s="557"/>
      <c r="O22" s="557"/>
      <c r="P22" s="525"/>
      <c r="Q22" s="525"/>
      <c r="R22" s="525"/>
      <c r="S22" s="525"/>
      <c r="T22" s="525"/>
      <c r="U22" s="525"/>
      <c r="V22" s="525"/>
      <c r="W22" s="525"/>
      <c r="X22" s="525"/>
      <c r="Y22" s="525"/>
      <c r="Z22" s="525"/>
    </row>
    <row r="23">
      <c r="A23" s="557"/>
      <c r="B23" s="557" t="str">
        <f>IFERROR(__xludf.DUMMYFUNCTION("""COMPUTED_VALUE"""),"")</f>
        <v/>
      </c>
      <c r="C23" s="557" t="str">
        <f>IFERROR(__xludf.DUMMYFUNCTION("""COMPUTED_VALUE"""),"")</f>
        <v/>
      </c>
      <c r="D23" s="557" t="str">
        <f>IFERROR(__xludf.DUMMYFUNCTION("""COMPUTED_VALUE"""),"")</f>
        <v/>
      </c>
      <c r="E23" s="557" t="str">
        <f>IFERROR(__xludf.DUMMYFUNCTION("""COMPUTED_VALUE"""),"")</f>
        <v/>
      </c>
      <c r="F23" s="557" t="str">
        <f>IFERROR(__xludf.DUMMYFUNCTION("""COMPUTED_VALUE"""),"")</f>
        <v/>
      </c>
      <c r="G23" s="557" t="str">
        <f>IFERROR(__xludf.DUMMYFUNCTION("""COMPUTED_VALUE"""),"")</f>
        <v/>
      </c>
      <c r="H23" s="557" t="str">
        <f>IFERROR(__xludf.DUMMYFUNCTION("""COMPUTED_VALUE"""),"")</f>
        <v/>
      </c>
      <c r="I23" s="557" t="str">
        <f>IFERROR(__xludf.DUMMYFUNCTION("""COMPUTED_VALUE"""),"")</f>
        <v/>
      </c>
      <c r="J23" s="557"/>
      <c r="K23" s="557"/>
      <c r="L23" s="557"/>
      <c r="M23" s="557"/>
      <c r="N23" s="557"/>
      <c r="O23" s="557"/>
      <c r="P23" s="525"/>
      <c r="Q23" s="525"/>
      <c r="R23" s="525"/>
      <c r="S23" s="525"/>
      <c r="T23" s="525"/>
      <c r="U23" s="525"/>
      <c r="V23" s="525"/>
      <c r="W23" s="525"/>
      <c r="X23" s="525"/>
      <c r="Y23" s="525"/>
      <c r="Z23" s="525"/>
    </row>
    <row r="24">
      <c r="A24" s="557"/>
      <c r="B24" s="557" t="str">
        <f>IFERROR(__xludf.DUMMYFUNCTION("""COMPUTED_VALUE"""),"")</f>
        <v/>
      </c>
      <c r="C24" s="557" t="str">
        <f>IFERROR(__xludf.DUMMYFUNCTION("""COMPUTED_VALUE"""),"")</f>
        <v/>
      </c>
      <c r="D24" s="557" t="str">
        <f>IFERROR(__xludf.DUMMYFUNCTION("""COMPUTED_VALUE"""),"")</f>
        <v/>
      </c>
      <c r="E24" s="557" t="str">
        <f>IFERROR(__xludf.DUMMYFUNCTION("""COMPUTED_VALUE"""),"")</f>
        <v/>
      </c>
      <c r="F24" s="557" t="str">
        <f>IFERROR(__xludf.DUMMYFUNCTION("""COMPUTED_VALUE"""),"")</f>
        <v/>
      </c>
      <c r="G24" s="557" t="str">
        <f>IFERROR(__xludf.DUMMYFUNCTION("""COMPUTED_VALUE"""),"")</f>
        <v/>
      </c>
      <c r="H24" s="557" t="str">
        <f>IFERROR(__xludf.DUMMYFUNCTION("""COMPUTED_VALUE"""),"")</f>
        <v/>
      </c>
      <c r="I24" s="557" t="str">
        <f>IFERROR(__xludf.DUMMYFUNCTION("""COMPUTED_VALUE"""),"")</f>
        <v/>
      </c>
      <c r="J24" s="557"/>
      <c r="K24" s="557"/>
      <c r="L24" s="557"/>
      <c r="M24" s="557"/>
      <c r="N24" s="557"/>
      <c r="O24" s="557"/>
      <c r="P24" s="525"/>
      <c r="Q24" s="525"/>
      <c r="R24" s="525"/>
      <c r="S24" s="525"/>
      <c r="T24" s="525"/>
      <c r="U24" s="525"/>
      <c r="V24" s="525"/>
      <c r="W24" s="525"/>
      <c r="X24" s="525"/>
      <c r="Y24" s="525"/>
      <c r="Z24" s="525"/>
    </row>
    <row r="25">
      <c r="A25" s="557"/>
      <c r="B25" s="557" t="str">
        <f>IFERROR(__xludf.DUMMYFUNCTION("""COMPUTED_VALUE"""),"")</f>
        <v/>
      </c>
      <c r="C25" s="557" t="str">
        <f>IFERROR(__xludf.DUMMYFUNCTION("""COMPUTED_VALUE"""),"")</f>
        <v/>
      </c>
      <c r="D25" s="557" t="str">
        <f>IFERROR(__xludf.DUMMYFUNCTION("""COMPUTED_VALUE"""),"")</f>
        <v/>
      </c>
      <c r="E25" s="557" t="str">
        <f>IFERROR(__xludf.DUMMYFUNCTION("""COMPUTED_VALUE"""),"")</f>
        <v/>
      </c>
      <c r="F25" s="557" t="str">
        <f>IFERROR(__xludf.DUMMYFUNCTION("""COMPUTED_VALUE"""),"")</f>
        <v/>
      </c>
      <c r="G25" s="557" t="str">
        <f>IFERROR(__xludf.DUMMYFUNCTION("""COMPUTED_VALUE"""),"")</f>
        <v/>
      </c>
      <c r="H25" s="557" t="str">
        <f>IFERROR(__xludf.DUMMYFUNCTION("""COMPUTED_VALUE"""),"")</f>
        <v/>
      </c>
      <c r="I25" s="557" t="str">
        <f>IFERROR(__xludf.DUMMYFUNCTION("""COMPUTED_VALUE"""),"")</f>
        <v/>
      </c>
      <c r="J25" s="557"/>
      <c r="K25" s="557"/>
      <c r="L25" s="557"/>
      <c r="M25" s="557"/>
      <c r="N25" s="557"/>
      <c r="O25" s="557"/>
      <c r="P25" s="525"/>
      <c r="Q25" s="525"/>
      <c r="R25" s="525"/>
      <c r="S25" s="525"/>
      <c r="T25" s="525"/>
      <c r="U25" s="525"/>
      <c r="V25" s="525"/>
      <c r="W25" s="525"/>
      <c r="X25" s="525"/>
      <c r="Y25" s="525"/>
      <c r="Z25" s="525"/>
    </row>
    <row r="26">
      <c r="A26" s="557"/>
      <c r="B26" s="557" t="str">
        <f>IFERROR(__xludf.DUMMYFUNCTION("""COMPUTED_VALUE"""),"")</f>
        <v/>
      </c>
      <c r="C26" s="557" t="str">
        <f>IFERROR(__xludf.DUMMYFUNCTION("""COMPUTED_VALUE"""),"")</f>
        <v/>
      </c>
      <c r="D26" s="557" t="str">
        <f>IFERROR(__xludf.DUMMYFUNCTION("""COMPUTED_VALUE"""),"")</f>
        <v/>
      </c>
      <c r="E26" s="557" t="str">
        <f>IFERROR(__xludf.DUMMYFUNCTION("""COMPUTED_VALUE"""),"")</f>
        <v/>
      </c>
      <c r="F26" s="557" t="str">
        <f>IFERROR(__xludf.DUMMYFUNCTION("""COMPUTED_VALUE"""),"")</f>
        <v/>
      </c>
      <c r="G26" s="557" t="str">
        <f>IFERROR(__xludf.DUMMYFUNCTION("""COMPUTED_VALUE"""),"")</f>
        <v/>
      </c>
      <c r="H26" s="557" t="str">
        <f>IFERROR(__xludf.DUMMYFUNCTION("""COMPUTED_VALUE"""),"")</f>
        <v/>
      </c>
      <c r="I26" s="557" t="str">
        <f>IFERROR(__xludf.DUMMYFUNCTION("""COMPUTED_VALUE"""),"")</f>
        <v/>
      </c>
      <c r="J26" s="557"/>
      <c r="K26" s="557"/>
      <c r="L26" s="557"/>
      <c r="M26" s="557"/>
      <c r="N26" s="557"/>
      <c r="O26" s="557"/>
      <c r="P26" s="525"/>
      <c r="Q26" s="525"/>
      <c r="R26" s="525"/>
      <c r="S26" s="525"/>
      <c r="T26" s="525"/>
      <c r="U26" s="525"/>
      <c r="V26" s="525"/>
      <c r="W26" s="525"/>
      <c r="X26" s="525"/>
      <c r="Y26" s="525"/>
      <c r="Z26" s="525"/>
    </row>
    <row r="27">
      <c r="A27" s="557"/>
      <c r="B27" s="557" t="str">
        <f>IFERROR(__xludf.DUMMYFUNCTION("""COMPUTED_VALUE"""),"")</f>
        <v/>
      </c>
      <c r="C27" s="557" t="str">
        <f>IFERROR(__xludf.DUMMYFUNCTION("""COMPUTED_VALUE"""),"")</f>
        <v/>
      </c>
      <c r="D27" s="557" t="str">
        <f>IFERROR(__xludf.DUMMYFUNCTION("""COMPUTED_VALUE"""),"")</f>
        <v/>
      </c>
      <c r="E27" s="557" t="str">
        <f>IFERROR(__xludf.DUMMYFUNCTION("""COMPUTED_VALUE"""),"")</f>
        <v/>
      </c>
      <c r="F27" s="557" t="str">
        <f>IFERROR(__xludf.DUMMYFUNCTION("""COMPUTED_VALUE"""),"")</f>
        <v/>
      </c>
      <c r="G27" s="557" t="str">
        <f>IFERROR(__xludf.DUMMYFUNCTION("""COMPUTED_VALUE"""),"")</f>
        <v/>
      </c>
      <c r="H27" s="557" t="str">
        <f>IFERROR(__xludf.DUMMYFUNCTION("""COMPUTED_VALUE"""),"")</f>
        <v/>
      </c>
      <c r="I27" s="557" t="str">
        <f>IFERROR(__xludf.DUMMYFUNCTION("""COMPUTED_VALUE"""),"")</f>
        <v/>
      </c>
      <c r="J27" s="557"/>
      <c r="K27" s="557"/>
      <c r="L27" s="557"/>
      <c r="M27" s="557"/>
      <c r="N27" s="557"/>
      <c r="O27" s="557"/>
      <c r="P27" s="525"/>
      <c r="Q27" s="525"/>
      <c r="R27" s="525"/>
      <c r="S27" s="525"/>
      <c r="T27" s="525"/>
      <c r="U27" s="525"/>
      <c r="V27" s="525"/>
      <c r="W27" s="525"/>
      <c r="X27" s="525"/>
      <c r="Y27" s="525"/>
      <c r="Z27" s="525"/>
    </row>
    <row r="28">
      <c r="A28" s="557"/>
      <c r="B28" s="557" t="str">
        <f>IFERROR(__xludf.DUMMYFUNCTION("""COMPUTED_VALUE"""),"")</f>
        <v/>
      </c>
      <c r="C28" s="557" t="str">
        <f>IFERROR(__xludf.DUMMYFUNCTION("""COMPUTED_VALUE"""),"")</f>
        <v/>
      </c>
      <c r="D28" s="557" t="str">
        <f>IFERROR(__xludf.DUMMYFUNCTION("""COMPUTED_VALUE"""),"")</f>
        <v/>
      </c>
      <c r="E28" s="557" t="str">
        <f>IFERROR(__xludf.DUMMYFUNCTION("""COMPUTED_VALUE"""),"")</f>
        <v/>
      </c>
      <c r="F28" s="557" t="str">
        <f>IFERROR(__xludf.DUMMYFUNCTION("""COMPUTED_VALUE"""),"")</f>
        <v/>
      </c>
      <c r="G28" s="557" t="str">
        <f>IFERROR(__xludf.DUMMYFUNCTION("""COMPUTED_VALUE"""),"")</f>
        <v/>
      </c>
      <c r="H28" s="557" t="str">
        <f>IFERROR(__xludf.DUMMYFUNCTION("""COMPUTED_VALUE"""),"")</f>
        <v/>
      </c>
      <c r="I28" s="557" t="str">
        <f>IFERROR(__xludf.DUMMYFUNCTION("""COMPUTED_VALUE"""),"")</f>
        <v/>
      </c>
      <c r="J28" s="557"/>
      <c r="K28" s="557"/>
      <c r="L28" s="557"/>
      <c r="M28" s="557"/>
      <c r="N28" s="557"/>
      <c r="O28" s="557"/>
      <c r="P28" s="525"/>
      <c r="Q28" s="525"/>
      <c r="R28" s="525"/>
      <c r="S28" s="525"/>
      <c r="T28" s="525"/>
      <c r="U28" s="525"/>
      <c r="V28" s="525"/>
      <c r="W28" s="525"/>
      <c r="X28" s="525"/>
      <c r="Y28" s="525"/>
      <c r="Z28" s="525"/>
    </row>
    <row r="29">
      <c r="A29" s="557"/>
      <c r="B29" s="557" t="str">
        <f>IFERROR(__xludf.DUMMYFUNCTION("""COMPUTED_VALUE"""),"")</f>
        <v/>
      </c>
      <c r="C29" s="557" t="str">
        <f>IFERROR(__xludf.DUMMYFUNCTION("""COMPUTED_VALUE"""),"")</f>
        <v/>
      </c>
      <c r="D29" s="557" t="str">
        <f>IFERROR(__xludf.DUMMYFUNCTION("""COMPUTED_VALUE"""),"")</f>
        <v/>
      </c>
      <c r="E29" s="557" t="str">
        <f>IFERROR(__xludf.DUMMYFUNCTION("""COMPUTED_VALUE"""),"")</f>
        <v/>
      </c>
      <c r="F29" s="557" t="str">
        <f>IFERROR(__xludf.DUMMYFUNCTION("""COMPUTED_VALUE"""),"")</f>
        <v/>
      </c>
      <c r="G29" s="557" t="str">
        <f>IFERROR(__xludf.DUMMYFUNCTION("""COMPUTED_VALUE"""),"")</f>
        <v/>
      </c>
      <c r="H29" s="557" t="str">
        <f>IFERROR(__xludf.DUMMYFUNCTION("""COMPUTED_VALUE"""),"")</f>
        <v/>
      </c>
      <c r="I29" s="557" t="str">
        <f>IFERROR(__xludf.DUMMYFUNCTION("""COMPUTED_VALUE"""),"")</f>
        <v/>
      </c>
      <c r="J29" s="557"/>
      <c r="K29" s="557"/>
      <c r="L29" s="557"/>
      <c r="M29" s="557"/>
      <c r="N29" s="557"/>
      <c r="O29" s="557"/>
      <c r="P29" s="525"/>
      <c r="Q29" s="525"/>
      <c r="R29" s="525"/>
      <c r="S29" s="525"/>
      <c r="T29" s="525"/>
      <c r="U29" s="525"/>
      <c r="V29" s="525"/>
      <c r="W29" s="525"/>
      <c r="X29" s="525"/>
      <c r="Y29" s="525"/>
      <c r="Z29" s="525"/>
    </row>
    <row r="30">
      <c r="A30" s="557"/>
      <c r="B30" s="557" t="str">
        <f>IFERROR(__xludf.DUMMYFUNCTION("""COMPUTED_VALUE"""),"")</f>
        <v/>
      </c>
      <c r="C30" s="557" t="str">
        <f>IFERROR(__xludf.DUMMYFUNCTION("""COMPUTED_VALUE"""),"")</f>
        <v/>
      </c>
      <c r="D30" s="557" t="str">
        <f>IFERROR(__xludf.DUMMYFUNCTION("""COMPUTED_VALUE"""),"")</f>
        <v/>
      </c>
      <c r="E30" s="557" t="str">
        <f>IFERROR(__xludf.DUMMYFUNCTION("""COMPUTED_VALUE"""),"")</f>
        <v/>
      </c>
      <c r="F30" s="557" t="str">
        <f>IFERROR(__xludf.DUMMYFUNCTION("""COMPUTED_VALUE"""),"")</f>
        <v/>
      </c>
      <c r="G30" s="557" t="str">
        <f>IFERROR(__xludf.DUMMYFUNCTION("""COMPUTED_VALUE"""),"")</f>
        <v/>
      </c>
      <c r="H30" s="557" t="str">
        <f>IFERROR(__xludf.DUMMYFUNCTION("""COMPUTED_VALUE"""),"")</f>
        <v/>
      </c>
      <c r="I30" s="557" t="str">
        <f>IFERROR(__xludf.DUMMYFUNCTION("""COMPUTED_VALUE"""),"")</f>
        <v/>
      </c>
      <c r="J30" s="557"/>
      <c r="K30" s="557"/>
      <c r="L30" s="557"/>
      <c r="M30" s="557"/>
      <c r="N30" s="557"/>
      <c r="O30" s="557"/>
      <c r="P30" s="525"/>
      <c r="Q30" s="525"/>
      <c r="R30" s="525"/>
      <c r="S30" s="525"/>
      <c r="T30" s="525"/>
      <c r="U30" s="525"/>
      <c r="V30" s="525"/>
      <c r="W30" s="525"/>
      <c r="X30" s="525"/>
      <c r="Y30" s="525"/>
      <c r="Z30" s="525"/>
    </row>
    <row r="31">
      <c r="A31" s="557"/>
      <c r="B31" s="557" t="str">
        <f>IFERROR(__xludf.DUMMYFUNCTION("""COMPUTED_VALUE"""),"")</f>
        <v/>
      </c>
      <c r="C31" s="557" t="str">
        <f>IFERROR(__xludf.DUMMYFUNCTION("""COMPUTED_VALUE"""),"")</f>
        <v/>
      </c>
      <c r="D31" s="557" t="str">
        <f>IFERROR(__xludf.DUMMYFUNCTION("""COMPUTED_VALUE"""),"")</f>
        <v/>
      </c>
      <c r="E31" s="557" t="str">
        <f>IFERROR(__xludf.DUMMYFUNCTION("""COMPUTED_VALUE"""),"")</f>
        <v/>
      </c>
      <c r="F31" s="557" t="str">
        <f>IFERROR(__xludf.DUMMYFUNCTION("""COMPUTED_VALUE"""),"")</f>
        <v/>
      </c>
      <c r="G31" s="557" t="str">
        <f>IFERROR(__xludf.DUMMYFUNCTION("""COMPUTED_VALUE"""),"")</f>
        <v/>
      </c>
      <c r="H31" s="557" t="str">
        <f>IFERROR(__xludf.DUMMYFUNCTION("""COMPUTED_VALUE"""),"")</f>
        <v/>
      </c>
      <c r="I31" s="557" t="str">
        <f>IFERROR(__xludf.DUMMYFUNCTION("""COMPUTED_VALUE"""),"")</f>
        <v/>
      </c>
      <c r="J31" s="557"/>
      <c r="K31" s="557"/>
      <c r="L31" s="557"/>
      <c r="M31" s="557"/>
      <c r="N31" s="557"/>
      <c r="O31" s="557"/>
      <c r="P31" s="525"/>
      <c r="Q31" s="525"/>
      <c r="R31" s="525"/>
      <c r="S31" s="525"/>
      <c r="T31" s="525"/>
      <c r="U31" s="525"/>
      <c r="V31" s="525"/>
      <c r="W31" s="525"/>
      <c r="X31" s="525"/>
      <c r="Y31" s="525"/>
      <c r="Z31" s="525"/>
    </row>
    <row r="32">
      <c r="A32" s="557"/>
      <c r="B32" s="557" t="str">
        <f>IFERROR(__xludf.DUMMYFUNCTION("""COMPUTED_VALUE"""),"")</f>
        <v/>
      </c>
      <c r="C32" s="557" t="str">
        <f>IFERROR(__xludf.DUMMYFUNCTION("""COMPUTED_VALUE"""),"")</f>
        <v/>
      </c>
      <c r="D32" s="557" t="str">
        <f>IFERROR(__xludf.DUMMYFUNCTION("""COMPUTED_VALUE"""),"")</f>
        <v/>
      </c>
      <c r="E32" s="557" t="str">
        <f>IFERROR(__xludf.DUMMYFUNCTION("""COMPUTED_VALUE"""),"")</f>
        <v/>
      </c>
      <c r="F32" s="557" t="str">
        <f>IFERROR(__xludf.DUMMYFUNCTION("""COMPUTED_VALUE"""),"")</f>
        <v/>
      </c>
      <c r="G32" s="557" t="str">
        <f>IFERROR(__xludf.DUMMYFUNCTION("""COMPUTED_VALUE"""),"")</f>
        <v/>
      </c>
      <c r="H32" s="557" t="str">
        <f>IFERROR(__xludf.DUMMYFUNCTION("""COMPUTED_VALUE"""),"")</f>
        <v/>
      </c>
      <c r="I32" s="557" t="str">
        <f>IFERROR(__xludf.DUMMYFUNCTION("""COMPUTED_VALUE"""),"")</f>
        <v/>
      </c>
      <c r="J32" s="557"/>
      <c r="K32" s="557"/>
      <c r="L32" s="557"/>
      <c r="M32" s="557"/>
      <c r="N32" s="557"/>
      <c r="O32" s="557"/>
      <c r="P32" s="525"/>
      <c r="Q32" s="525"/>
      <c r="R32" s="525"/>
      <c r="S32" s="525"/>
      <c r="T32" s="525"/>
      <c r="U32" s="525"/>
      <c r="V32" s="525"/>
      <c r="W32" s="525"/>
      <c r="X32" s="525"/>
      <c r="Y32" s="525"/>
      <c r="Z32" s="525"/>
    </row>
    <row r="33">
      <c r="A33" s="557"/>
      <c r="B33" s="557" t="str">
        <f>IFERROR(__xludf.DUMMYFUNCTION("""COMPUTED_VALUE"""),"")</f>
        <v/>
      </c>
      <c r="C33" s="557" t="str">
        <f>IFERROR(__xludf.DUMMYFUNCTION("""COMPUTED_VALUE"""),"")</f>
        <v/>
      </c>
      <c r="D33" s="557" t="str">
        <f>IFERROR(__xludf.DUMMYFUNCTION("""COMPUTED_VALUE"""),"")</f>
        <v/>
      </c>
      <c r="E33" s="557" t="str">
        <f>IFERROR(__xludf.DUMMYFUNCTION("""COMPUTED_VALUE"""),"")</f>
        <v/>
      </c>
      <c r="F33" s="557" t="str">
        <f>IFERROR(__xludf.DUMMYFUNCTION("""COMPUTED_VALUE"""),"")</f>
        <v/>
      </c>
      <c r="G33" s="557" t="str">
        <f>IFERROR(__xludf.DUMMYFUNCTION("""COMPUTED_VALUE"""),"")</f>
        <v/>
      </c>
      <c r="H33" s="557" t="str">
        <f>IFERROR(__xludf.DUMMYFUNCTION("""COMPUTED_VALUE"""),"")</f>
        <v/>
      </c>
      <c r="I33" s="557" t="str">
        <f>IFERROR(__xludf.DUMMYFUNCTION("""COMPUTED_VALUE"""),"")</f>
        <v/>
      </c>
      <c r="J33" s="557"/>
      <c r="K33" s="557"/>
      <c r="L33" s="557"/>
      <c r="M33" s="557"/>
      <c r="N33" s="557"/>
      <c r="O33" s="557"/>
      <c r="P33" s="525"/>
      <c r="Q33" s="525"/>
      <c r="R33" s="525"/>
      <c r="S33" s="525"/>
      <c r="T33" s="525"/>
      <c r="U33" s="525"/>
      <c r="V33" s="525"/>
      <c r="W33" s="525"/>
      <c r="X33" s="525"/>
      <c r="Y33" s="525"/>
      <c r="Z33" s="525"/>
    </row>
    <row r="34">
      <c r="A34" s="557"/>
      <c r="B34" s="557" t="str">
        <f>IFERROR(__xludf.DUMMYFUNCTION("""COMPUTED_VALUE"""),"")</f>
        <v/>
      </c>
      <c r="C34" s="557" t="str">
        <f>IFERROR(__xludf.DUMMYFUNCTION("""COMPUTED_VALUE"""),"")</f>
        <v/>
      </c>
      <c r="D34" s="557" t="str">
        <f>IFERROR(__xludf.DUMMYFUNCTION("""COMPUTED_VALUE"""),"")</f>
        <v/>
      </c>
      <c r="E34" s="557" t="str">
        <f>IFERROR(__xludf.DUMMYFUNCTION("""COMPUTED_VALUE"""),"")</f>
        <v/>
      </c>
      <c r="F34" s="557" t="str">
        <f>IFERROR(__xludf.DUMMYFUNCTION("""COMPUTED_VALUE"""),"")</f>
        <v/>
      </c>
      <c r="G34" s="557" t="str">
        <f>IFERROR(__xludf.DUMMYFUNCTION("""COMPUTED_VALUE"""),"")</f>
        <v/>
      </c>
      <c r="H34" s="557" t="str">
        <f>IFERROR(__xludf.DUMMYFUNCTION("""COMPUTED_VALUE"""),"")</f>
        <v/>
      </c>
      <c r="I34" s="557" t="str">
        <f>IFERROR(__xludf.DUMMYFUNCTION("""COMPUTED_VALUE"""),"")</f>
        <v/>
      </c>
      <c r="J34" s="557"/>
      <c r="K34" s="557"/>
      <c r="L34" s="557"/>
      <c r="M34" s="557"/>
      <c r="N34" s="557"/>
      <c r="O34" s="557"/>
      <c r="P34" s="525"/>
      <c r="Q34" s="525"/>
      <c r="R34" s="525"/>
      <c r="S34" s="525"/>
      <c r="T34" s="525"/>
      <c r="U34" s="525"/>
      <c r="V34" s="525"/>
      <c r="W34" s="525"/>
      <c r="X34" s="525"/>
      <c r="Y34" s="525"/>
      <c r="Z34" s="525"/>
    </row>
    <row r="35">
      <c r="A35" s="557"/>
      <c r="B35" s="557" t="str">
        <f>IFERROR(__xludf.DUMMYFUNCTION("""COMPUTED_VALUE"""),"")</f>
        <v/>
      </c>
      <c r="C35" s="557" t="str">
        <f>IFERROR(__xludf.DUMMYFUNCTION("""COMPUTED_VALUE"""),"")</f>
        <v/>
      </c>
      <c r="D35" s="557" t="str">
        <f>IFERROR(__xludf.DUMMYFUNCTION("""COMPUTED_VALUE"""),"")</f>
        <v/>
      </c>
      <c r="E35" s="557" t="str">
        <f>IFERROR(__xludf.DUMMYFUNCTION("""COMPUTED_VALUE"""),"")</f>
        <v/>
      </c>
      <c r="F35" s="557" t="str">
        <f>IFERROR(__xludf.DUMMYFUNCTION("""COMPUTED_VALUE"""),"")</f>
        <v/>
      </c>
      <c r="G35" s="557" t="str">
        <f>IFERROR(__xludf.DUMMYFUNCTION("""COMPUTED_VALUE"""),"")</f>
        <v/>
      </c>
      <c r="H35" s="557" t="str">
        <f>IFERROR(__xludf.DUMMYFUNCTION("""COMPUTED_VALUE"""),"")</f>
        <v/>
      </c>
      <c r="I35" s="557" t="str">
        <f>IFERROR(__xludf.DUMMYFUNCTION("""COMPUTED_VALUE"""),"")</f>
        <v/>
      </c>
      <c r="J35" s="557"/>
      <c r="K35" s="557"/>
      <c r="L35" s="557"/>
      <c r="M35" s="557"/>
      <c r="N35" s="557"/>
      <c r="O35" s="557"/>
      <c r="P35" s="525"/>
      <c r="Q35" s="525"/>
      <c r="R35" s="525"/>
      <c r="S35" s="525"/>
      <c r="T35" s="525"/>
      <c r="U35" s="525"/>
      <c r="V35" s="525"/>
      <c r="W35" s="525"/>
      <c r="X35" s="525"/>
      <c r="Y35" s="525"/>
      <c r="Z35" s="525"/>
    </row>
    <row r="36">
      <c r="A36" s="557"/>
      <c r="B36" s="557" t="str">
        <f>IFERROR(__xludf.DUMMYFUNCTION("""COMPUTED_VALUE"""),"")</f>
        <v/>
      </c>
      <c r="C36" s="557" t="str">
        <f>IFERROR(__xludf.DUMMYFUNCTION("""COMPUTED_VALUE"""),"")</f>
        <v/>
      </c>
      <c r="D36" s="557" t="str">
        <f>IFERROR(__xludf.DUMMYFUNCTION("""COMPUTED_VALUE"""),"")</f>
        <v/>
      </c>
      <c r="E36" s="557" t="str">
        <f>IFERROR(__xludf.DUMMYFUNCTION("""COMPUTED_VALUE"""),"")</f>
        <v/>
      </c>
      <c r="F36" s="557" t="str">
        <f>IFERROR(__xludf.DUMMYFUNCTION("""COMPUTED_VALUE"""),"")</f>
        <v/>
      </c>
      <c r="G36" s="557" t="str">
        <f>IFERROR(__xludf.DUMMYFUNCTION("""COMPUTED_VALUE"""),"")</f>
        <v/>
      </c>
      <c r="H36" s="557" t="str">
        <f>IFERROR(__xludf.DUMMYFUNCTION("""COMPUTED_VALUE"""),"")</f>
        <v/>
      </c>
      <c r="I36" s="557" t="str">
        <f>IFERROR(__xludf.DUMMYFUNCTION("""COMPUTED_VALUE"""),"")</f>
        <v/>
      </c>
      <c r="J36" s="557"/>
      <c r="K36" s="557"/>
      <c r="L36" s="557"/>
      <c r="M36" s="557"/>
      <c r="N36" s="557"/>
      <c r="O36" s="557"/>
      <c r="P36" s="525"/>
      <c r="Q36" s="525"/>
      <c r="R36" s="525"/>
      <c r="S36" s="525"/>
      <c r="T36" s="525"/>
      <c r="U36" s="525"/>
      <c r="V36" s="525"/>
      <c r="W36" s="525"/>
      <c r="X36" s="525"/>
      <c r="Y36" s="525"/>
      <c r="Z36" s="525"/>
    </row>
    <row r="37">
      <c r="A37" s="557"/>
      <c r="B37" s="557" t="str">
        <f>IFERROR(__xludf.DUMMYFUNCTION("""COMPUTED_VALUE"""),"")</f>
        <v/>
      </c>
      <c r="C37" s="557" t="str">
        <f>IFERROR(__xludf.DUMMYFUNCTION("""COMPUTED_VALUE"""),"")</f>
        <v/>
      </c>
      <c r="D37" s="557" t="str">
        <f>IFERROR(__xludf.DUMMYFUNCTION("""COMPUTED_VALUE"""),"")</f>
        <v/>
      </c>
      <c r="E37" s="557" t="str">
        <f>IFERROR(__xludf.DUMMYFUNCTION("""COMPUTED_VALUE"""),"")</f>
        <v/>
      </c>
      <c r="F37" s="557" t="str">
        <f>IFERROR(__xludf.DUMMYFUNCTION("""COMPUTED_VALUE"""),"")</f>
        <v/>
      </c>
      <c r="G37" s="557" t="str">
        <f>IFERROR(__xludf.DUMMYFUNCTION("""COMPUTED_VALUE"""),"")</f>
        <v/>
      </c>
      <c r="H37" s="557" t="str">
        <f>IFERROR(__xludf.DUMMYFUNCTION("""COMPUTED_VALUE"""),"")</f>
        <v/>
      </c>
      <c r="I37" s="557" t="str">
        <f>IFERROR(__xludf.DUMMYFUNCTION("""COMPUTED_VALUE"""),"")</f>
        <v/>
      </c>
      <c r="J37" s="557"/>
      <c r="K37" s="557"/>
      <c r="L37" s="557"/>
      <c r="M37" s="557"/>
      <c r="N37" s="557"/>
      <c r="O37" s="557"/>
      <c r="P37" s="525"/>
      <c r="Q37" s="525"/>
      <c r="R37" s="525"/>
      <c r="S37" s="525"/>
      <c r="T37" s="525"/>
      <c r="U37" s="525"/>
      <c r="V37" s="525"/>
      <c r="W37" s="525"/>
      <c r="X37" s="525"/>
      <c r="Y37" s="525"/>
      <c r="Z37" s="525"/>
    </row>
    <row r="38">
      <c r="A38" s="557"/>
      <c r="B38" s="557" t="str">
        <f>IFERROR(__xludf.DUMMYFUNCTION("""COMPUTED_VALUE"""),"")</f>
        <v/>
      </c>
      <c r="C38" s="557" t="str">
        <f>IFERROR(__xludf.DUMMYFUNCTION("""COMPUTED_VALUE"""),"")</f>
        <v/>
      </c>
      <c r="D38" s="557" t="str">
        <f>IFERROR(__xludf.DUMMYFUNCTION("""COMPUTED_VALUE"""),"")</f>
        <v/>
      </c>
      <c r="E38" s="557" t="str">
        <f>IFERROR(__xludf.DUMMYFUNCTION("""COMPUTED_VALUE"""),"")</f>
        <v/>
      </c>
      <c r="F38" s="557" t="str">
        <f>IFERROR(__xludf.DUMMYFUNCTION("""COMPUTED_VALUE"""),"")</f>
        <v/>
      </c>
      <c r="G38" s="557" t="str">
        <f>IFERROR(__xludf.DUMMYFUNCTION("""COMPUTED_VALUE"""),"")</f>
        <v/>
      </c>
      <c r="H38" s="557" t="str">
        <f>IFERROR(__xludf.DUMMYFUNCTION("""COMPUTED_VALUE"""),"")</f>
        <v/>
      </c>
      <c r="I38" s="557" t="str">
        <f>IFERROR(__xludf.DUMMYFUNCTION("""COMPUTED_VALUE"""),"")</f>
        <v/>
      </c>
      <c r="J38" s="557"/>
      <c r="K38" s="557"/>
      <c r="L38" s="557"/>
      <c r="M38" s="557"/>
      <c r="N38" s="557"/>
      <c r="O38" s="557"/>
      <c r="P38" s="525"/>
      <c r="Q38" s="525"/>
      <c r="R38" s="525"/>
      <c r="S38" s="525"/>
      <c r="T38" s="525"/>
      <c r="U38" s="525"/>
      <c r="V38" s="525"/>
      <c r="W38" s="525"/>
      <c r="X38" s="525"/>
      <c r="Y38" s="525"/>
      <c r="Z38" s="525"/>
    </row>
    <row r="39">
      <c r="A39" s="557"/>
      <c r="B39" s="557" t="str">
        <f>IFERROR(__xludf.DUMMYFUNCTION("""COMPUTED_VALUE"""),"")</f>
        <v/>
      </c>
      <c r="C39" s="557" t="str">
        <f>IFERROR(__xludf.DUMMYFUNCTION("""COMPUTED_VALUE"""),"")</f>
        <v/>
      </c>
      <c r="D39" s="557" t="str">
        <f>IFERROR(__xludf.DUMMYFUNCTION("""COMPUTED_VALUE"""),"")</f>
        <v/>
      </c>
      <c r="E39" s="557" t="str">
        <f>IFERROR(__xludf.DUMMYFUNCTION("""COMPUTED_VALUE"""),"")</f>
        <v/>
      </c>
      <c r="F39" s="557" t="str">
        <f>IFERROR(__xludf.DUMMYFUNCTION("""COMPUTED_VALUE"""),"")</f>
        <v/>
      </c>
      <c r="G39" s="557" t="str">
        <f>IFERROR(__xludf.DUMMYFUNCTION("""COMPUTED_VALUE"""),"")</f>
        <v/>
      </c>
      <c r="H39" s="557" t="str">
        <f>IFERROR(__xludf.DUMMYFUNCTION("""COMPUTED_VALUE"""),"")</f>
        <v/>
      </c>
      <c r="I39" s="557" t="str">
        <f>IFERROR(__xludf.DUMMYFUNCTION("""COMPUTED_VALUE"""),"")</f>
        <v/>
      </c>
      <c r="J39" s="557"/>
      <c r="K39" s="557"/>
      <c r="L39" s="557"/>
      <c r="M39" s="557"/>
      <c r="N39" s="557"/>
      <c r="O39" s="557"/>
      <c r="P39" s="525"/>
      <c r="Q39" s="525"/>
      <c r="R39" s="525"/>
      <c r="S39" s="525"/>
      <c r="T39" s="525"/>
      <c r="U39" s="525"/>
      <c r="V39" s="525"/>
      <c r="W39" s="525"/>
      <c r="X39" s="525"/>
      <c r="Y39" s="525"/>
      <c r="Z39" s="525"/>
    </row>
    <row r="40">
      <c r="A40" s="557"/>
      <c r="B40" s="557" t="str">
        <f>IFERROR(__xludf.DUMMYFUNCTION("""COMPUTED_VALUE"""),"")</f>
        <v/>
      </c>
      <c r="C40" s="557" t="str">
        <f>IFERROR(__xludf.DUMMYFUNCTION("""COMPUTED_VALUE"""),"")</f>
        <v/>
      </c>
      <c r="D40" s="557" t="str">
        <f>IFERROR(__xludf.DUMMYFUNCTION("""COMPUTED_VALUE"""),"")</f>
        <v/>
      </c>
      <c r="E40" s="557" t="str">
        <f>IFERROR(__xludf.DUMMYFUNCTION("""COMPUTED_VALUE"""),"")</f>
        <v/>
      </c>
      <c r="F40" s="557" t="str">
        <f>IFERROR(__xludf.DUMMYFUNCTION("""COMPUTED_VALUE"""),"")</f>
        <v/>
      </c>
      <c r="G40" s="557" t="str">
        <f>IFERROR(__xludf.DUMMYFUNCTION("""COMPUTED_VALUE"""),"")</f>
        <v/>
      </c>
      <c r="H40" s="557" t="str">
        <f>IFERROR(__xludf.DUMMYFUNCTION("""COMPUTED_VALUE"""),"")</f>
        <v/>
      </c>
      <c r="I40" s="557" t="str">
        <f>IFERROR(__xludf.DUMMYFUNCTION("""COMPUTED_VALUE"""),"")</f>
        <v/>
      </c>
      <c r="J40" s="557"/>
      <c r="K40" s="557"/>
      <c r="L40" s="557"/>
      <c r="M40" s="557"/>
      <c r="N40" s="557"/>
      <c r="O40" s="557"/>
      <c r="P40" s="525"/>
      <c r="Q40" s="525"/>
      <c r="R40" s="525"/>
      <c r="S40" s="525"/>
      <c r="T40" s="525"/>
      <c r="U40" s="525"/>
      <c r="V40" s="525"/>
      <c r="W40" s="525"/>
      <c r="X40" s="525"/>
      <c r="Y40" s="525"/>
      <c r="Z40" s="525"/>
    </row>
    <row r="41">
      <c r="A41" s="557"/>
      <c r="B41" s="557" t="str">
        <f>IFERROR(__xludf.DUMMYFUNCTION("""COMPUTED_VALUE"""),"")</f>
        <v/>
      </c>
      <c r="C41" s="557" t="str">
        <f>IFERROR(__xludf.DUMMYFUNCTION("""COMPUTED_VALUE"""),"")</f>
        <v/>
      </c>
      <c r="D41" s="557" t="str">
        <f>IFERROR(__xludf.DUMMYFUNCTION("""COMPUTED_VALUE"""),"")</f>
        <v/>
      </c>
      <c r="E41" s="557" t="str">
        <f>IFERROR(__xludf.DUMMYFUNCTION("""COMPUTED_VALUE"""),"")</f>
        <v/>
      </c>
      <c r="F41" s="557" t="str">
        <f>IFERROR(__xludf.DUMMYFUNCTION("""COMPUTED_VALUE"""),"")</f>
        <v/>
      </c>
      <c r="G41" s="557" t="str">
        <f>IFERROR(__xludf.DUMMYFUNCTION("""COMPUTED_VALUE"""),"")</f>
        <v/>
      </c>
      <c r="H41" s="557" t="str">
        <f>IFERROR(__xludf.DUMMYFUNCTION("""COMPUTED_VALUE"""),"")</f>
        <v/>
      </c>
      <c r="I41" s="557" t="str">
        <f>IFERROR(__xludf.DUMMYFUNCTION("""COMPUTED_VALUE"""),"")</f>
        <v/>
      </c>
      <c r="J41" s="557"/>
      <c r="K41" s="557"/>
      <c r="L41" s="557"/>
      <c r="M41" s="557"/>
      <c r="N41" s="557"/>
      <c r="O41" s="557"/>
      <c r="P41" s="525"/>
      <c r="Q41" s="525"/>
      <c r="R41" s="525"/>
      <c r="S41" s="525"/>
      <c r="T41" s="525"/>
      <c r="U41" s="525"/>
      <c r="V41" s="525"/>
      <c r="W41" s="525"/>
      <c r="X41" s="525"/>
      <c r="Y41" s="525"/>
      <c r="Z41" s="525"/>
    </row>
    <row r="42">
      <c r="A42" s="557"/>
      <c r="B42" s="557" t="str">
        <f>IFERROR(__xludf.DUMMYFUNCTION("""COMPUTED_VALUE"""),"")</f>
        <v/>
      </c>
      <c r="C42" s="557" t="str">
        <f>IFERROR(__xludf.DUMMYFUNCTION("""COMPUTED_VALUE"""),"")</f>
        <v/>
      </c>
      <c r="D42" s="557" t="str">
        <f>IFERROR(__xludf.DUMMYFUNCTION("""COMPUTED_VALUE"""),"")</f>
        <v/>
      </c>
      <c r="E42" s="557" t="str">
        <f>IFERROR(__xludf.DUMMYFUNCTION("""COMPUTED_VALUE"""),"")</f>
        <v/>
      </c>
      <c r="F42" s="557" t="str">
        <f>IFERROR(__xludf.DUMMYFUNCTION("""COMPUTED_VALUE"""),"")</f>
        <v/>
      </c>
      <c r="G42" s="557" t="str">
        <f>IFERROR(__xludf.DUMMYFUNCTION("""COMPUTED_VALUE"""),"")</f>
        <v/>
      </c>
      <c r="H42" s="557" t="str">
        <f>IFERROR(__xludf.DUMMYFUNCTION("""COMPUTED_VALUE"""),"")</f>
        <v/>
      </c>
      <c r="I42" s="557" t="str">
        <f>IFERROR(__xludf.DUMMYFUNCTION("""COMPUTED_VALUE"""),"")</f>
        <v/>
      </c>
      <c r="J42" s="557"/>
      <c r="K42" s="557"/>
      <c r="L42" s="557"/>
      <c r="M42" s="557"/>
      <c r="N42" s="557"/>
      <c r="O42" s="557"/>
      <c r="P42" s="525"/>
      <c r="Q42" s="525"/>
      <c r="R42" s="525"/>
      <c r="S42" s="525"/>
      <c r="T42" s="525"/>
      <c r="U42" s="525"/>
      <c r="V42" s="525"/>
      <c r="W42" s="525"/>
      <c r="X42" s="525"/>
      <c r="Y42" s="525"/>
      <c r="Z42" s="525"/>
    </row>
    <row r="43">
      <c r="A43" s="557"/>
      <c r="B43" s="557" t="str">
        <f>IFERROR(__xludf.DUMMYFUNCTION("""COMPUTED_VALUE"""),"")</f>
        <v/>
      </c>
      <c r="C43" s="557" t="str">
        <f>IFERROR(__xludf.DUMMYFUNCTION("""COMPUTED_VALUE"""),"")</f>
        <v/>
      </c>
      <c r="D43" s="557" t="str">
        <f>IFERROR(__xludf.DUMMYFUNCTION("""COMPUTED_VALUE"""),"")</f>
        <v/>
      </c>
      <c r="E43" s="557" t="str">
        <f>IFERROR(__xludf.DUMMYFUNCTION("""COMPUTED_VALUE"""),"")</f>
        <v/>
      </c>
      <c r="F43" s="557" t="str">
        <f>IFERROR(__xludf.DUMMYFUNCTION("""COMPUTED_VALUE"""),"")</f>
        <v/>
      </c>
      <c r="G43" s="557" t="str">
        <f>IFERROR(__xludf.DUMMYFUNCTION("""COMPUTED_VALUE"""),"")</f>
        <v/>
      </c>
      <c r="H43" s="557" t="str">
        <f>IFERROR(__xludf.DUMMYFUNCTION("""COMPUTED_VALUE"""),"")</f>
        <v/>
      </c>
      <c r="I43" s="557" t="str">
        <f>IFERROR(__xludf.DUMMYFUNCTION("""COMPUTED_VALUE"""),"")</f>
        <v/>
      </c>
      <c r="J43" s="557"/>
      <c r="K43" s="557"/>
      <c r="L43" s="557"/>
      <c r="M43" s="557"/>
      <c r="N43" s="557"/>
      <c r="O43" s="557"/>
      <c r="P43" s="525"/>
      <c r="Q43" s="525"/>
      <c r="R43" s="525"/>
      <c r="S43" s="525"/>
      <c r="T43" s="525"/>
      <c r="U43" s="525"/>
      <c r="V43" s="525"/>
      <c r="W43" s="525"/>
      <c r="X43" s="525"/>
      <c r="Y43" s="525"/>
      <c r="Z43" s="525"/>
    </row>
    <row r="44">
      <c r="A44" s="557"/>
      <c r="B44" s="557" t="str">
        <f>IFERROR(__xludf.DUMMYFUNCTION("""COMPUTED_VALUE"""),"")</f>
        <v/>
      </c>
      <c r="C44" s="557" t="str">
        <f>IFERROR(__xludf.DUMMYFUNCTION("""COMPUTED_VALUE"""),"")</f>
        <v/>
      </c>
      <c r="D44" s="557" t="str">
        <f>IFERROR(__xludf.DUMMYFUNCTION("""COMPUTED_VALUE"""),"")</f>
        <v/>
      </c>
      <c r="E44" s="557" t="str">
        <f>IFERROR(__xludf.DUMMYFUNCTION("""COMPUTED_VALUE"""),"")</f>
        <v/>
      </c>
      <c r="F44" s="557" t="str">
        <f>IFERROR(__xludf.DUMMYFUNCTION("""COMPUTED_VALUE"""),"")</f>
        <v/>
      </c>
      <c r="G44" s="557" t="str">
        <f>IFERROR(__xludf.DUMMYFUNCTION("""COMPUTED_VALUE"""),"")</f>
        <v/>
      </c>
      <c r="H44" s="557" t="str">
        <f>IFERROR(__xludf.DUMMYFUNCTION("""COMPUTED_VALUE"""),"")</f>
        <v/>
      </c>
      <c r="I44" s="557" t="str">
        <f>IFERROR(__xludf.DUMMYFUNCTION("""COMPUTED_VALUE"""),"")</f>
        <v/>
      </c>
      <c r="J44" s="557"/>
      <c r="K44" s="557"/>
      <c r="L44" s="557"/>
      <c r="M44" s="557"/>
      <c r="N44" s="557"/>
      <c r="O44" s="557"/>
      <c r="P44" s="525"/>
      <c r="Q44" s="525"/>
      <c r="R44" s="525"/>
      <c r="S44" s="525"/>
      <c r="T44" s="525"/>
      <c r="U44" s="525"/>
      <c r="V44" s="525"/>
      <c r="W44" s="525"/>
      <c r="X44" s="525"/>
      <c r="Y44" s="525"/>
      <c r="Z44" s="525"/>
    </row>
    <row r="45">
      <c r="A45" s="557"/>
      <c r="B45" s="557" t="str">
        <f>IFERROR(__xludf.DUMMYFUNCTION("""COMPUTED_VALUE"""),"")</f>
        <v/>
      </c>
      <c r="C45" s="557" t="str">
        <f>IFERROR(__xludf.DUMMYFUNCTION("""COMPUTED_VALUE"""),"")</f>
        <v/>
      </c>
      <c r="D45" s="557" t="str">
        <f>IFERROR(__xludf.DUMMYFUNCTION("""COMPUTED_VALUE"""),"")</f>
        <v/>
      </c>
      <c r="E45" s="557" t="str">
        <f>IFERROR(__xludf.DUMMYFUNCTION("""COMPUTED_VALUE"""),"")</f>
        <v/>
      </c>
      <c r="F45" s="557" t="str">
        <f>IFERROR(__xludf.DUMMYFUNCTION("""COMPUTED_VALUE"""),"")</f>
        <v/>
      </c>
      <c r="G45" s="557" t="str">
        <f>IFERROR(__xludf.DUMMYFUNCTION("""COMPUTED_VALUE"""),"")</f>
        <v/>
      </c>
      <c r="H45" s="557" t="str">
        <f>IFERROR(__xludf.DUMMYFUNCTION("""COMPUTED_VALUE"""),"")</f>
        <v/>
      </c>
      <c r="I45" s="557" t="str">
        <f>IFERROR(__xludf.DUMMYFUNCTION("""COMPUTED_VALUE"""),"")</f>
        <v/>
      </c>
      <c r="J45" s="557"/>
      <c r="K45" s="557"/>
      <c r="L45" s="557"/>
      <c r="M45" s="557"/>
      <c r="N45" s="557"/>
      <c r="O45" s="557"/>
      <c r="P45" s="525"/>
      <c r="Q45" s="525"/>
      <c r="R45" s="525"/>
      <c r="S45" s="525"/>
      <c r="T45" s="525"/>
      <c r="U45" s="525"/>
      <c r="V45" s="525"/>
      <c r="W45" s="525"/>
      <c r="X45" s="525"/>
      <c r="Y45" s="525"/>
      <c r="Z45" s="525"/>
    </row>
    <row r="46">
      <c r="A46" s="557"/>
      <c r="B46" s="557" t="str">
        <f>IFERROR(__xludf.DUMMYFUNCTION("""COMPUTED_VALUE"""),"")</f>
        <v/>
      </c>
      <c r="C46" s="557" t="str">
        <f>IFERROR(__xludf.DUMMYFUNCTION("""COMPUTED_VALUE"""),"")</f>
        <v/>
      </c>
      <c r="D46" s="557" t="str">
        <f>IFERROR(__xludf.DUMMYFUNCTION("""COMPUTED_VALUE"""),"")</f>
        <v/>
      </c>
      <c r="E46" s="557" t="str">
        <f>IFERROR(__xludf.DUMMYFUNCTION("""COMPUTED_VALUE"""),"")</f>
        <v/>
      </c>
      <c r="F46" s="557" t="str">
        <f>IFERROR(__xludf.DUMMYFUNCTION("""COMPUTED_VALUE"""),"")</f>
        <v/>
      </c>
      <c r="G46" s="557" t="str">
        <f>IFERROR(__xludf.DUMMYFUNCTION("""COMPUTED_VALUE"""),"")</f>
        <v/>
      </c>
      <c r="H46" s="557" t="str">
        <f>IFERROR(__xludf.DUMMYFUNCTION("""COMPUTED_VALUE"""),"")</f>
        <v/>
      </c>
      <c r="I46" s="557" t="str">
        <f>IFERROR(__xludf.DUMMYFUNCTION("""COMPUTED_VALUE"""),"")</f>
        <v/>
      </c>
      <c r="J46" s="557"/>
      <c r="K46" s="557"/>
      <c r="L46" s="557"/>
      <c r="M46" s="557"/>
      <c r="N46" s="557"/>
      <c r="O46" s="557"/>
      <c r="P46" s="525"/>
      <c r="Q46" s="525"/>
      <c r="R46" s="525"/>
      <c r="S46" s="525"/>
      <c r="T46" s="525"/>
      <c r="U46" s="525"/>
      <c r="V46" s="525"/>
      <c r="W46" s="525"/>
      <c r="X46" s="525"/>
      <c r="Y46" s="525"/>
      <c r="Z46" s="525"/>
    </row>
    <row r="47">
      <c r="A47" s="557"/>
      <c r="B47" s="557" t="str">
        <f>IFERROR(__xludf.DUMMYFUNCTION("""COMPUTED_VALUE"""),"")</f>
        <v/>
      </c>
      <c r="C47" s="557" t="str">
        <f>IFERROR(__xludf.DUMMYFUNCTION("""COMPUTED_VALUE"""),"")</f>
        <v/>
      </c>
      <c r="D47" s="557" t="str">
        <f>IFERROR(__xludf.DUMMYFUNCTION("""COMPUTED_VALUE"""),"")</f>
        <v/>
      </c>
      <c r="E47" s="557" t="str">
        <f>IFERROR(__xludf.DUMMYFUNCTION("""COMPUTED_VALUE"""),"")</f>
        <v/>
      </c>
      <c r="F47" s="557" t="str">
        <f>IFERROR(__xludf.DUMMYFUNCTION("""COMPUTED_VALUE"""),"")</f>
        <v/>
      </c>
      <c r="G47" s="557" t="str">
        <f>IFERROR(__xludf.DUMMYFUNCTION("""COMPUTED_VALUE"""),"")</f>
        <v/>
      </c>
      <c r="H47" s="557" t="str">
        <f>IFERROR(__xludf.DUMMYFUNCTION("""COMPUTED_VALUE"""),"")</f>
        <v/>
      </c>
      <c r="I47" s="557" t="str">
        <f>IFERROR(__xludf.DUMMYFUNCTION("""COMPUTED_VALUE"""),"")</f>
        <v/>
      </c>
      <c r="J47" s="557"/>
      <c r="K47" s="557"/>
      <c r="L47" s="557"/>
      <c r="M47" s="557"/>
      <c r="N47" s="557"/>
      <c r="O47" s="557"/>
      <c r="P47" s="525"/>
      <c r="Q47" s="525"/>
      <c r="R47" s="525"/>
      <c r="S47" s="525"/>
      <c r="T47" s="525"/>
      <c r="U47" s="525"/>
      <c r="V47" s="525"/>
      <c r="W47" s="525"/>
      <c r="X47" s="525"/>
      <c r="Y47" s="525"/>
      <c r="Z47" s="525"/>
    </row>
    <row r="48">
      <c r="A48" s="557"/>
      <c r="B48" s="557" t="str">
        <f>IFERROR(__xludf.DUMMYFUNCTION("""COMPUTED_VALUE"""),"")</f>
        <v/>
      </c>
      <c r="C48" s="557" t="str">
        <f>IFERROR(__xludf.DUMMYFUNCTION("""COMPUTED_VALUE"""),"")</f>
        <v/>
      </c>
      <c r="D48" s="557" t="str">
        <f>IFERROR(__xludf.DUMMYFUNCTION("""COMPUTED_VALUE"""),"")</f>
        <v/>
      </c>
      <c r="E48" s="557" t="str">
        <f>IFERROR(__xludf.DUMMYFUNCTION("""COMPUTED_VALUE"""),"")</f>
        <v/>
      </c>
      <c r="F48" s="557" t="str">
        <f>IFERROR(__xludf.DUMMYFUNCTION("""COMPUTED_VALUE"""),"")</f>
        <v/>
      </c>
      <c r="G48" s="557" t="str">
        <f>IFERROR(__xludf.DUMMYFUNCTION("""COMPUTED_VALUE"""),"")</f>
        <v/>
      </c>
      <c r="H48" s="557" t="str">
        <f>IFERROR(__xludf.DUMMYFUNCTION("""COMPUTED_VALUE"""),"")</f>
        <v/>
      </c>
      <c r="I48" s="557" t="str">
        <f>IFERROR(__xludf.DUMMYFUNCTION("""COMPUTED_VALUE"""),"")</f>
        <v/>
      </c>
      <c r="J48" s="557"/>
      <c r="K48" s="557"/>
      <c r="L48" s="557"/>
      <c r="M48" s="557"/>
      <c r="N48" s="557"/>
      <c r="O48" s="557"/>
      <c r="P48" s="525"/>
      <c r="Q48" s="525"/>
      <c r="R48" s="525"/>
      <c r="S48" s="525"/>
      <c r="T48" s="525"/>
      <c r="U48" s="525"/>
      <c r="V48" s="525"/>
      <c r="W48" s="525"/>
      <c r="X48" s="525"/>
      <c r="Y48" s="525"/>
      <c r="Z48" s="525"/>
    </row>
    <row r="49">
      <c r="A49" s="557"/>
      <c r="B49" s="557" t="str">
        <f>IFERROR(__xludf.DUMMYFUNCTION("""COMPUTED_VALUE"""),"")</f>
        <v/>
      </c>
      <c r="C49" s="557" t="str">
        <f>IFERROR(__xludf.DUMMYFUNCTION("""COMPUTED_VALUE"""),"")</f>
        <v/>
      </c>
      <c r="D49" s="557" t="str">
        <f>IFERROR(__xludf.DUMMYFUNCTION("""COMPUTED_VALUE"""),"")</f>
        <v/>
      </c>
      <c r="E49" s="557" t="str">
        <f>IFERROR(__xludf.DUMMYFUNCTION("""COMPUTED_VALUE"""),"")</f>
        <v/>
      </c>
      <c r="F49" s="557" t="str">
        <f>IFERROR(__xludf.DUMMYFUNCTION("""COMPUTED_VALUE"""),"")</f>
        <v/>
      </c>
      <c r="G49" s="557" t="str">
        <f>IFERROR(__xludf.DUMMYFUNCTION("""COMPUTED_VALUE"""),"")</f>
        <v/>
      </c>
      <c r="H49" s="557" t="str">
        <f>IFERROR(__xludf.DUMMYFUNCTION("""COMPUTED_VALUE"""),"")</f>
        <v/>
      </c>
      <c r="I49" s="557" t="str">
        <f>IFERROR(__xludf.DUMMYFUNCTION("""COMPUTED_VALUE"""),"")</f>
        <v/>
      </c>
      <c r="J49" s="557"/>
      <c r="K49" s="557"/>
      <c r="L49" s="557"/>
      <c r="M49" s="557"/>
      <c r="N49" s="557"/>
      <c r="O49" s="557"/>
      <c r="P49" s="525"/>
      <c r="Q49" s="525"/>
      <c r="R49" s="525"/>
      <c r="S49" s="525"/>
      <c r="T49" s="525"/>
      <c r="U49" s="525"/>
      <c r="V49" s="525"/>
      <c r="W49" s="525"/>
      <c r="X49" s="525"/>
      <c r="Y49" s="525"/>
      <c r="Z49" s="525"/>
    </row>
    <row r="50">
      <c r="A50" s="557"/>
      <c r="B50" s="557" t="str">
        <f>IFERROR(__xludf.DUMMYFUNCTION("""COMPUTED_VALUE"""),"")</f>
        <v/>
      </c>
      <c r="C50" s="557" t="str">
        <f>IFERROR(__xludf.DUMMYFUNCTION("""COMPUTED_VALUE"""),"")</f>
        <v/>
      </c>
      <c r="D50" s="557" t="str">
        <f>IFERROR(__xludf.DUMMYFUNCTION("""COMPUTED_VALUE"""),"")</f>
        <v/>
      </c>
      <c r="E50" s="557" t="str">
        <f>IFERROR(__xludf.DUMMYFUNCTION("""COMPUTED_VALUE"""),"")</f>
        <v/>
      </c>
      <c r="F50" s="557" t="str">
        <f>IFERROR(__xludf.DUMMYFUNCTION("""COMPUTED_VALUE"""),"")</f>
        <v/>
      </c>
      <c r="G50" s="557" t="str">
        <f>IFERROR(__xludf.DUMMYFUNCTION("""COMPUTED_VALUE"""),"")</f>
        <v/>
      </c>
      <c r="H50" s="557" t="str">
        <f>IFERROR(__xludf.DUMMYFUNCTION("""COMPUTED_VALUE"""),"")</f>
        <v/>
      </c>
      <c r="I50" s="557" t="str">
        <f>IFERROR(__xludf.DUMMYFUNCTION("""COMPUTED_VALUE"""),"")</f>
        <v/>
      </c>
      <c r="J50" s="557"/>
      <c r="K50" s="557"/>
      <c r="L50" s="557"/>
      <c r="M50" s="557"/>
      <c r="N50" s="557"/>
      <c r="O50" s="557"/>
      <c r="P50" s="525"/>
      <c r="Q50" s="525"/>
      <c r="R50" s="525"/>
      <c r="S50" s="525"/>
      <c r="T50" s="525"/>
      <c r="U50" s="525"/>
      <c r="V50" s="525"/>
      <c r="W50" s="525"/>
      <c r="X50" s="525"/>
      <c r="Y50" s="525"/>
      <c r="Z50" s="525"/>
    </row>
    <row r="51">
      <c r="A51" s="557"/>
      <c r="B51" s="557" t="str">
        <f>IFERROR(__xludf.DUMMYFUNCTION("""COMPUTED_VALUE"""),"")</f>
        <v/>
      </c>
      <c r="C51" s="557" t="str">
        <f>IFERROR(__xludf.DUMMYFUNCTION("""COMPUTED_VALUE"""),"")</f>
        <v/>
      </c>
      <c r="D51" s="557" t="str">
        <f>IFERROR(__xludf.DUMMYFUNCTION("""COMPUTED_VALUE"""),"")</f>
        <v/>
      </c>
      <c r="E51" s="557" t="str">
        <f>IFERROR(__xludf.DUMMYFUNCTION("""COMPUTED_VALUE"""),"")</f>
        <v/>
      </c>
      <c r="F51" s="557" t="str">
        <f>IFERROR(__xludf.DUMMYFUNCTION("""COMPUTED_VALUE"""),"")</f>
        <v/>
      </c>
      <c r="G51" s="557" t="str">
        <f>IFERROR(__xludf.DUMMYFUNCTION("""COMPUTED_VALUE"""),"")</f>
        <v/>
      </c>
      <c r="H51" s="557" t="str">
        <f>IFERROR(__xludf.DUMMYFUNCTION("""COMPUTED_VALUE"""),"")</f>
        <v/>
      </c>
      <c r="I51" s="557" t="str">
        <f>IFERROR(__xludf.DUMMYFUNCTION("""COMPUTED_VALUE"""),"")</f>
        <v/>
      </c>
      <c r="J51" s="557"/>
      <c r="K51" s="557"/>
      <c r="L51" s="557"/>
      <c r="M51" s="557"/>
      <c r="N51" s="557"/>
      <c r="O51" s="557"/>
      <c r="P51" s="525"/>
      <c r="Q51" s="525"/>
      <c r="R51" s="525"/>
      <c r="S51" s="525"/>
      <c r="T51" s="525"/>
      <c r="U51" s="525"/>
      <c r="V51" s="525"/>
      <c r="W51" s="525"/>
      <c r="X51" s="525"/>
      <c r="Y51" s="525"/>
      <c r="Z51" s="525"/>
    </row>
    <row r="52">
      <c r="A52" s="557"/>
      <c r="B52" s="557" t="str">
        <f>IFERROR(__xludf.DUMMYFUNCTION("""COMPUTED_VALUE"""),"")</f>
        <v/>
      </c>
      <c r="C52" s="557" t="str">
        <f>IFERROR(__xludf.DUMMYFUNCTION("""COMPUTED_VALUE"""),"")</f>
        <v/>
      </c>
      <c r="D52" s="557" t="str">
        <f>IFERROR(__xludf.DUMMYFUNCTION("""COMPUTED_VALUE"""),"")</f>
        <v/>
      </c>
      <c r="E52" s="557" t="str">
        <f>IFERROR(__xludf.DUMMYFUNCTION("""COMPUTED_VALUE"""),"")</f>
        <v/>
      </c>
      <c r="F52" s="557" t="str">
        <f>IFERROR(__xludf.DUMMYFUNCTION("""COMPUTED_VALUE"""),"")</f>
        <v/>
      </c>
      <c r="G52" s="557" t="str">
        <f>IFERROR(__xludf.DUMMYFUNCTION("""COMPUTED_VALUE"""),"")</f>
        <v/>
      </c>
      <c r="H52" s="557" t="str">
        <f>IFERROR(__xludf.DUMMYFUNCTION("""COMPUTED_VALUE"""),"")</f>
        <v/>
      </c>
      <c r="I52" s="557" t="str">
        <f>IFERROR(__xludf.DUMMYFUNCTION("""COMPUTED_VALUE"""),"")</f>
        <v/>
      </c>
      <c r="J52" s="557"/>
      <c r="K52" s="557"/>
      <c r="L52" s="557"/>
      <c r="M52" s="557"/>
      <c r="N52" s="557"/>
      <c r="O52" s="557"/>
      <c r="P52" s="525"/>
      <c r="Q52" s="525"/>
      <c r="R52" s="525"/>
      <c r="S52" s="525"/>
      <c r="T52" s="525"/>
      <c r="U52" s="525"/>
      <c r="V52" s="525"/>
      <c r="W52" s="525"/>
      <c r="X52" s="525"/>
      <c r="Y52" s="525"/>
      <c r="Z52" s="525"/>
    </row>
    <row r="53">
      <c r="A53" s="557"/>
      <c r="B53" s="557" t="str">
        <f>IFERROR(__xludf.DUMMYFUNCTION("""COMPUTED_VALUE"""),"")</f>
        <v/>
      </c>
      <c r="C53" s="557" t="str">
        <f>IFERROR(__xludf.DUMMYFUNCTION("""COMPUTED_VALUE"""),"")</f>
        <v/>
      </c>
      <c r="D53" s="557" t="str">
        <f>IFERROR(__xludf.DUMMYFUNCTION("""COMPUTED_VALUE"""),"")</f>
        <v/>
      </c>
      <c r="E53" s="557" t="str">
        <f>IFERROR(__xludf.DUMMYFUNCTION("""COMPUTED_VALUE"""),"")</f>
        <v/>
      </c>
      <c r="F53" s="557" t="str">
        <f>IFERROR(__xludf.DUMMYFUNCTION("""COMPUTED_VALUE"""),"")</f>
        <v/>
      </c>
      <c r="G53" s="557" t="str">
        <f>IFERROR(__xludf.DUMMYFUNCTION("""COMPUTED_VALUE"""),"")</f>
        <v/>
      </c>
      <c r="H53" s="557" t="str">
        <f>IFERROR(__xludf.DUMMYFUNCTION("""COMPUTED_VALUE"""),"")</f>
        <v/>
      </c>
      <c r="I53" s="557" t="str">
        <f>IFERROR(__xludf.DUMMYFUNCTION("""COMPUTED_VALUE"""),"")</f>
        <v/>
      </c>
      <c r="J53" s="557"/>
      <c r="K53" s="557"/>
      <c r="L53" s="557"/>
      <c r="M53" s="557"/>
      <c r="N53" s="557"/>
      <c r="O53" s="557"/>
      <c r="P53" s="525"/>
      <c r="Q53" s="525"/>
      <c r="R53" s="525"/>
      <c r="S53" s="525"/>
      <c r="T53" s="525"/>
      <c r="U53" s="525"/>
      <c r="V53" s="525"/>
      <c r="W53" s="525"/>
      <c r="X53" s="525"/>
      <c r="Y53" s="525"/>
      <c r="Z53" s="525"/>
    </row>
    <row r="54">
      <c r="A54" s="557"/>
      <c r="B54" s="557" t="str">
        <f>IFERROR(__xludf.DUMMYFUNCTION("""COMPUTED_VALUE"""),"")</f>
        <v/>
      </c>
      <c r="C54" s="557" t="str">
        <f>IFERROR(__xludf.DUMMYFUNCTION("""COMPUTED_VALUE"""),"")</f>
        <v/>
      </c>
      <c r="D54" s="557" t="str">
        <f>IFERROR(__xludf.DUMMYFUNCTION("""COMPUTED_VALUE"""),"")</f>
        <v/>
      </c>
      <c r="E54" s="557" t="str">
        <f>IFERROR(__xludf.DUMMYFUNCTION("""COMPUTED_VALUE"""),"")</f>
        <v/>
      </c>
      <c r="F54" s="557" t="str">
        <f>IFERROR(__xludf.DUMMYFUNCTION("""COMPUTED_VALUE"""),"")</f>
        <v/>
      </c>
      <c r="G54" s="557" t="str">
        <f>IFERROR(__xludf.DUMMYFUNCTION("""COMPUTED_VALUE"""),"")</f>
        <v/>
      </c>
      <c r="H54" s="557" t="str">
        <f>IFERROR(__xludf.DUMMYFUNCTION("""COMPUTED_VALUE"""),"")</f>
        <v/>
      </c>
      <c r="I54" s="557" t="str">
        <f>IFERROR(__xludf.DUMMYFUNCTION("""COMPUTED_VALUE"""),"")</f>
        <v/>
      </c>
      <c r="J54" s="557"/>
      <c r="K54" s="557"/>
      <c r="L54" s="557"/>
      <c r="M54" s="557"/>
      <c r="N54" s="557"/>
      <c r="O54" s="557"/>
      <c r="P54" s="525"/>
      <c r="Q54" s="525"/>
      <c r="R54" s="525"/>
      <c r="S54" s="525"/>
      <c r="T54" s="525"/>
      <c r="U54" s="525"/>
      <c r="V54" s="525"/>
      <c r="W54" s="525"/>
      <c r="X54" s="525"/>
      <c r="Y54" s="525"/>
      <c r="Z54" s="525"/>
    </row>
    <row r="55">
      <c r="A55" s="557"/>
      <c r="B55" s="557" t="str">
        <f>IFERROR(__xludf.DUMMYFUNCTION("""COMPUTED_VALUE"""),"")</f>
        <v/>
      </c>
      <c r="C55" s="557" t="str">
        <f>IFERROR(__xludf.DUMMYFUNCTION("""COMPUTED_VALUE"""),"")</f>
        <v/>
      </c>
      <c r="D55" s="557" t="str">
        <f>IFERROR(__xludf.DUMMYFUNCTION("""COMPUTED_VALUE"""),"")</f>
        <v/>
      </c>
      <c r="E55" s="557" t="str">
        <f>IFERROR(__xludf.DUMMYFUNCTION("""COMPUTED_VALUE"""),"")</f>
        <v/>
      </c>
      <c r="F55" s="557" t="str">
        <f>IFERROR(__xludf.DUMMYFUNCTION("""COMPUTED_VALUE"""),"")</f>
        <v/>
      </c>
      <c r="G55" s="557" t="str">
        <f>IFERROR(__xludf.DUMMYFUNCTION("""COMPUTED_VALUE"""),"")</f>
        <v/>
      </c>
      <c r="H55" s="557" t="str">
        <f>IFERROR(__xludf.DUMMYFUNCTION("""COMPUTED_VALUE"""),"")</f>
        <v/>
      </c>
      <c r="I55" s="557" t="str">
        <f>IFERROR(__xludf.DUMMYFUNCTION("""COMPUTED_VALUE"""),"")</f>
        <v/>
      </c>
      <c r="J55" s="557"/>
      <c r="K55" s="557"/>
      <c r="L55" s="557"/>
      <c r="M55" s="557"/>
      <c r="N55" s="557"/>
      <c r="O55" s="557"/>
      <c r="P55" s="525"/>
      <c r="Q55" s="525"/>
      <c r="R55" s="525"/>
      <c r="S55" s="525"/>
      <c r="T55" s="525"/>
      <c r="U55" s="525"/>
      <c r="V55" s="525"/>
      <c r="W55" s="525"/>
      <c r="X55" s="525"/>
      <c r="Y55" s="525"/>
      <c r="Z55" s="525"/>
    </row>
    <row r="56">
      <c r="A56" s="557"/>
      <c r="B56" s="557" t="str">
        <f>IFERROR(__xludf.DUMMYFUNCTION("""COMPUTED_VALUE"""),"")</f>
        <v/>
      </c>
      <c r="C56" s="557" t="str">
        <f>IFERROR(__xludf.DUMMYFUNCTION("""COMPUTED_VALUE"""),"")</f>
        <v/>
      </c>
      <c r="D56" s="557" t="str">
        <f>IFERROR(__xludf.DUMMYFUNCTION("""COMPUTED_VALUE"""),"")</f>
        <v/>
      </c>
      <c r="E56" s="557" t="str">
        <f>IFERROR(__xludf.DUMMYFUNCTION("""COMPUTED_VALUE"""),"")</f>
        <v/>
      </c>
      <c r="F56" s="557" t="str">
        <f>IFERROR(__xludf.DUMMYFUNCTION("""COMPUTED_VALUE"""),"")</f>
        <v/>
      </c>
      <c r="G56" s="557" t="str">
        <f>IFERROR(__xludf.DUMMYFUNCTION("""COMPUTED_VALUE"""),"")</f>
        <v/>
      </c>
      <c r="H56" s="557" t="str">
        <f>IFERROR(__xludf.DUMMYFUNCTION("""COMPUTED_VALUE"""),"")</f>
        <v/>
      </c>
      <c r="I56" s="557" t="str">
        <f>IFERROR(__xludf.DUMMYFUNCTION("""COMPUTED_VALUE"""),"")</f>
        <v/>
      </c>
      <c r="J56" s="557"/>
      <c r="K56" s="557"/>
      <c r="L56" s="557"/>
      <c r="M56" s="557"/>
      <c r="N56" s="557"/>
      <c r="O56" s="557"/>
      <c r="P56" s="525"/>
      <c r="Q56" s="525"/>
      <c r="R56" s="525"/>
      <c r="S56" s="525"/>
      <c r="T56" s="525"/>
      <c r="U56" s="525"/>
      <c r="V56" s="525"/>
      <c r="W56" s="525"/>
      <c r="X56" s="525"/>
      <c r="Y56" s="525"/>
      <c r="Z56" s="525"/>
    </row>
    <row r="57">
      <c r="A57" s="557"/>
      <c r="B57" s="557" t="str">
        <f>IFERROR(__xludf.DUMMYFUNCTION("""COMPUTED_VALUE"""),"")</f>
        <v/>
      </c>
      <c r="C57" s="557" t="str">
        <f>IFERROR(__xludf.DUMMYFUNCTION("""COMPUTED_VALUE"""),"")</f>
        <v/>
      </c>
      <c r="D57" s="557" t="str">
        <f>IFERROR(__xludf.DUMMYFUNCTION("""COMPUTED_VALUE"""),"")</f>
        <v/>
      </c>
      <c r="E57" s="557" t="str">
        <f>IFERROR(__xludf.DUMMYFUNCTION("""COMPUTED_VALUE"""),"")</f>
        <v/>
      </c>
      <c r="F57" s="557" t="str">
        <f>IFERROR(__xludf.DUMMYFUNCTION("""COMPUTED_VALUE"""),"")</f>
        <v/>
      </c>
      <c r="G57" s="557" t="str">
        <f>IFERROR(__xludf.DUMMYFUNCTION("""COMPUTED_VALUE"""),"")</f>
        <v/>
      </c>
      <c r="H57" s="557" t="str">
        <f>IFERROR(__xludf.DUMMYFUNCTION("""COMPUTED_VALUE"""),"")</f>
        <v/>
      </c>
      <c r="I57" s="557" t="str">
        <f>IFERROR(__xludf.DUMMYFUNCTION("""COMPUTED_VALUE"""),"")</f>
        <v/>
      </c>
      <c r="J57" s="557"/>
      <c r="K57" s="557"/>
      <c r="L57" s="557"/>
      <c r="M57" s="557"/>
      <c r="N57" s="557"/>
      <c r="O57" s="557"/>
      <c r="P57" s="525"/>
      <c r="Q57" s="525"/>
      <c r="R57" s="525"/>
      <c r="S57" s="525"/>
      <c r="T57" s="525"/>
      <c r="U57" s="525"/>
      <c r="V57" s="525"/>
      <c r="W57" s="525"/>
      <c r="X57" s="525"/>
      <c r="Y57" s="525"/>
      <c r="Z57" s="525"/>
    </row>
    <row r="58">
      <c r="A58" s="557"/>
      <c r="B58" s="557" t="str">
        <f>IFERROR(__xludf.DUMMYFUNCTION("""COMPUTED_VALUE"""),"")</f>
        <v/>
      </c>
      <c r="C58" s="557" t="str">
        <f>IFERROR(__xludf.DUMMYFUNCTION("""COMPUTED_VALUE"""),"")</f>
        <v/>
      </c>
      <c r="D58" s="557" t="str">
        <f>IFERROR(__xludf.DUMMYFUNCTION("""COMPUTED_VALUE"""),"")</f>
        <v/>
      </c>
      <c r="E58" s="557" t="str">
        <f>IFERROR(__xludf.DUMMYFUNCTION("""COMPUTED_VALUE"""),"")</f>
        <v/>
      </c>
      <c r="F58" s="557" t="str">
        <f>IFERROR(__xludf.DUMMYFUNCTION("""COMPUTED_VALUE"""),"")</f>
        <v/>
      </c>
      <c r="G58" s="557" t="str">
        <f>IFERROR(__xludf.DUMMYFUNCTION("""COMPUTED_VALUE"""),"")</f>
        <v/>
      </c>
      <c r="H58" s="557" t="str">
        <f>IFERROR(__xludf.DUMMYFUNCTION("""COMPUTED_VALUE"""),"")</f>
        <v/>
      </c>
      <c r="I58" s="557" t="str">
        <f>IFERROR(__xludf.DUMMYFUNCTION("""COMPUTED_VALUE"""),"")</f>
        <v/>
      </c>
      <c r="J58" s="557"/>
      <c r="K58" s="557"/>
      <c r="L58" s="557"/>
      <c r="M58" s="557"/>
      <c r="N58" s="557"/>
      <c r="O58" s="557"/>
      <c r="P58" s="525"/>
      <c r="Q58" s="525"/>
      <c r="R58" s="525"/>
      <c r="S58" s="525"/>
      <c r="T58" s="525"/>
      <c r="U58" s="525"/>
      <c r="V58" s="525"/>
      <c r="W58" s="525"/>
      <c r="X58" s="525"/>
      <c r="Y58" s="525"/>
      <c r="Z58" s="525"/>
    </row>
    <row r="59">
      <c r="A59" s="557"/>
      <c r="B59" s="557" t="str">
        <f>IFERROR(__xludf.DUMMYFUNCTION("""COMPUTED_VALUE"""),"")</f>
        <v/>
      </c>
      <c r="C59" s="557" t="str">
        <f>IFERROR(__xludf.DUMMYFUNCTION("""COMPUTED_VALUE"""),"")</f>
        <v/>
      </c>
      <c r="D59" s="557" t="str">
        <f>IFERROR(__xludf.DUMMYFUNCTION("""COMPUTED_VALUE"""),"")</f>
        <v/>
      </c>
      <c r="E59" s="557" t="str">
        <f>IFERROR(__xludf.DUMMYFUNCTION("""COMPUTED_VALUE"""),"")</f>
        <v/>
      </c>
      <c r="F59" s="557" t="str">
        <f>IFERROR(__xludf.DUMMYFUNCTION("""COMPUTED_VALUE"""),"")</f>
        <v/>
      </c>
      <c r="G59" s="557" t="str">
        <f>IFERROR(__xludf.DUMMYFUNCTION("""COMPUTED_VALUE"""),"")</f>
        <v/>
      </c>
      <c r="H59" s="557" t="str">
        <f>IFERROR(__xludf.DUMMYFUNCTION("""COMPUTED_VALUE"""),"")</f>
        <v/>
      </c>
      <c r="I59" s="557" t="str">
        <f>IFERROR(__xludf.DUMMYFUNCTION("""COMPUTED_VALUE"""),"")</f>
        <v/>
      </c>
      <c r="J59" s="557"/>
      <c r="K59" s="557"/>
      <c r="L59" s="557"/>
      <c r="M59" s="557"/>
      <c r="N59" s="557"/>
      <c r="O59" s="557"/>
      <c r="P59" s="525"/>
      <c r="Q59" s="525"/>
      <c r="R59" s="525"/>
      <c r="S59" s="525"/>
      <c r="T59" s="525"/>
      <c r="U59" s="525"/>
      <c r="V59" s="525"/>
      <c r="W59" s="525"/>
      <c r="X59" s="525"/>
      <c r="Y59" s="525"/>
      <c r="Z59" s="525"/>
    </row>
    <row r="60">
      <c r="A60" s="557"/>
      <c r="B60" s="557" t="str">
        <f>IFERROR(__xludf.DUMMYFUNCTION("""COMPUTED_VALUE"""),"")</f>
        <v/>
      </c>
      <c r="C60" s="557" t="str">
        <f>IFERROR(__xludf.DUMMYFUNCTION("""COMPUTED_VALUE"""),"")</f>
        <v/>
      </c>
      <c r="D60" s="557" t="str">
        <f>IFERROR(__xludf.DUMMYFUNCTION("""COMPUTED_VALUE"""),"")</f>
        <v/>
      </c>
      <c r="E60" s="557" t="str">
        <f>IFERROR(__xludf.DUMMYFUNCTION("""COMPUTED_VALUE"""),"")</f>
        <v/>
      </c>
      <c r="F60" s="557" t="str">
        <f>IFERROR(__xludf.DUMMYFUNCTION("""COMPUTED_VALUE"""),"")</f>
        <v/>
      </c>
      <c r="G60" s="557" t="str">
        <f>IFERROR(__xludf.DUMMYFUNCTION("""COMPUTED_VALUE"""),"")</f>
        <v/>
      </c>
      <c r="H60" s="557" t="str">
        <f>IFERROR(__xludf.DUMMYFUNCTION("""COMPUTED_VALUE"""),"")</f>
        <v/>
      </c>
      <c r="I60" s="557" t="str">
        <f>IFERROR(__xludf.DUMMYFUNCTION("""COMPUTED_VALUE"""),"")</f>
        <v/>
      </c>
      <c r="J60" s="557"/>
      <c r="K60" s="557"/>
      <c r="L60" s="557"/>
      <c r="M60" s="557"/>
      <c r="N60" s="557"/>
      <c r="O60" s="557"/>
      <c r="P60" s="525"/>
      <c r="Q60" s="525"/>
      <c r="R60" s="525"/>
      <c r="S60" s="525"/>
      <c r="T60" s="525"/>
      <c r="U60" s="525"/>
      <c r="V60" s="525"/>
      <c r="W60" s="525"/>
      <c r="X60" s="525"/>
      <c r="Y60" s="525"/>
      <c r="Z60" s="525"/>
    </row>
    <row r="61">
      <c r="A61" s="557"/>
      <c r="B61" s="557" t="str">
        <f>IFERROR(__xludf.DUMMYFUNCTION("""COMPUTED_VALUE"""),"")</f>
        <v/>
      </c>
      <c r="C61" s="557" t="str">
        <f>IFERROR(__xludf.DUMMYFUNCTION("""COMPUTED_VALUE"""),"")</f>
        <v/>
      </c>
      <c r="D61" s="557" t="str">
        <f>IFERROR(__xludf.DUMMYFUNCTION("""COMPUTED_VALUE"""),"")</f>
        <v/>
      </c>
      <c r="E61" s="557" t="str">
        <f>IFERROR(__xludf.DUMMYFUNCTION("""COMPUTED_VALUE"""),"")</f>
        <v/>
      </c>
      <c r="F61" s="557" t="str">
        <f>IFERROR(__xludf.DUMMYFUNCTION("""COMPUTED_VALUE"""),"")</f>
        <v/>
      </c>
      <c r="G61" s="557" t="str">
        <f>IFERROR(__xludf.DUMMYFUNCTION("""COMPUTED_VALUE"""),"")</f>
        <v/>
      </c>
      <c r="H61" s="557" t="str">
        <f>IFERROR(__xludf.DUMMYFUNCTION("""COMPUTED_VALUE"""),"")</f>
        <v/>
      </c>
      <c r="I61" s="557" t="str">
        <f>IFERROR(__xludf.DUMMYFUNCTION("""COMPUTED_VALUE"""),"")</f>
        <v/>
      </c>
      <c r="J61" s="557"/>
      <c r="K61" s="557"/>
      <c r="L61" s="557"/>
      <c r="M61" s="557"/>
      <c r="N61" s="557"/>
      <c r="O61" s="557"/>
      <c r="P61" s="525"/>
      <c r="Q61" s="525"/>
      <c r="R61" s="525"/>
      <c r="S61" s="525"/>
      <c r="T61" s="525"/>
      <c r="U61" s="525"/>
      <c r="V61" s="525"/>
      <c r="W61" s="525"/>
      <c r="X61" s="525"/>
      <c r="Y61" s="525"/>
      <c r="Z61" s="525"/>
    </row>
    <row r="62">
      <c r="A62" s="557"/>
      <c r="B62" s="557" t="str">
        <f>IFERROR(__xludf.DUMMYFUNCTION("""COMPUTED_VALUE"""),"")</f>
        <v/>
      </c>
      <c r="C62" s="557" t="str">
        <f>IFERROR(__xludf.DUMMYFUNCTION("""COMPUTED_VALUE"""),"")</f>
        <v/>
      </c>
      <c r="D62" s="557" t="str">
        <f>IFERROR(__xludf.DUMMYFUNCTION("""COMPUTED_VALUE"""),"")</f>
        <v/>
      </c>
      <c r="E62" s="557" t="str">
        <f>IFERROR(__xludf.DUMMYFUNCTION("""COMPUTED_VALUE"""),"")</f>
        <v/>
      </c>
      <c r="F62" s="557" t="str">
        <f>IFERROR(__xludf.DUMMYFUNCTION("""COMPUTED_VALUE"""),"")</f>
        <v/>
      </c>
      <c r="G62" s="557" t="str">
        <f>IFERROR(__xludf.DUMMYFUNCTION("""COMPUTED_VALUE"""),"")</f>
        <v/>
      </c>
      <c r="H62" s="557" t="str">
        <f>IFERROR(__xludf.DUMMYFUNCTION("""COMPUTED_VALUE"""),"")</f>
        <v/>
      </c>
      <c r="I62" s="557" t="str">
        <f>IFERROR(__xludf.DUMMYFUNCTION("""COMPUTED_VALUE"""),"")</f>
        <v/>
      </c>
      <c r="J62" s="557"/>
      <c r="K62" s="557"/>
      <c r="L62" s="557"/>
      <c r="M62" s="557"/>
      <c r="N62" s="557"/>
      <c r="O62" s="557"/>
      <c r="P62" s="525"/>
      <c r="Q62" s="525"/>
      <c r="R62" s="525"/>
      <c r="S62" s="525"/>
      <c r="T62" s="525"/>
      <c r="U62" s="525"/>
      <c r="V62" s="525"/>
      <c r="W62" s="525"/>
      <c r="X62" s="525"/>
      <c r="Y62" s="525"/>
      <c r="Z62" s="525"/>
    </row>
    <row r="63">
      <c r="A63" s="557"/>
      <c r="B63" s="557" t="str">
        <f>IFERROR(__xludf.DUMMYFUNCTION("""COMPUTED_VALUE"""),"")</f>
        <v/>
      </c>
      <c r="C63" s="557" t="str">
        <f>IFERROR(__xludf.DUMMYFUNCTION("""COMPUTED_VALUE"""),"")</f>
        <v/>
      </c>
      <c r="D63" s="557" t="str">
        <f>IFERROR(__xludf.DUMMYFUNCTION("""COMPUTED_VALUE"""),"")</f>
        <v/>
      </c>
      <c r="E63" s="557" t="str">
        <f>IFERROR(__xludf.DUMMYFUNCTION("""COMPUTED_VALUE"""),"")</f>
        <v/>
      </c>
      <c r="F63" s="557" t="str">
        <f>IFERROR(__xludf.DUMMYFUNCTION("""COMPUTED_VALUE"""),"")</f>
        <v/>
      </c>
      <c r="G63" s="557" t="str">
        <f>IFERROR(__xludf.DUMMYFUNCTION("""COMPUTED_VALUE"""),"")</f>
        <v/>
      </c>
      <c r="H63" s="557" t="str">
        <f>IFERROR(__xludf.DUMMYFUNCTION("""COMPUTED_VALUE"""),"")</f>
        <v/>
      </c>
      <c r="I63" s="557" t="str">
        <f>IFERROR(__xludf.DUMMYFUNCTION("""COMPUTED_VALUE"""),"")</f>
        <v/>
      </c>
      <c r="J63" s="557"/>
      <c r="K63" s="557"/>
      <c r="L63" s="557"/>
      <c r="M63" s="557"/>
      <c r="N63" s="557"/>
      <c r="O63" s="557"/>
      <c r="P63" s="525"/>
      <c r="Q63" s="525"/>
      <c r="R63" s="525"/>
      <c r="S63" s="525"/>
      <c r="T63" s="525"/>
      <c r="U63" s="525"/>
      <c r="V63" s="525"/>
      <c r="W63" s="525"/>
      <c r="X63" s="525"/>
      <c r="Y63" s="525"/>
      <c r="Z63" s="525"/>
    </row>
    <row r="64">
      <c r="A64" s="557"/>
      <c r="B64" s="557" t="str">
        <f>IFERROR(__xludf.DUMMYFUNCTION("""COMPUTED_VALUE"""),"")</f>
        <v/>
      </c>
      <c r="C64" s="557" t="str">
        <f>IFERROR(__xludf.DUMMYFUNCTION("""COMPUTED_VALUE"""),"")</f>
        <v/>
      </c>
      <c r="D64" s="557" t="str">
        <f>IFERROR(__xludf.DUMMYFUNCTION("""COMPUTED_VALUE"""),"")</f>
        <v/>
      </c>
      <c r="E64" s="557" t="str">
        <f>IFERROR(__xludf.DUMMYFUNCTION("""COMPUTED_VALUE"""),"")</f>
        <v/>
      </c>
      <c r="F64" s="557" t="str">
        <f>IFERROR(__xludf.DUMMYFUNCTION("""COMPUTED_VALUE"""),"")</f>
        <v/>
      </c>
      <c r="G64" s="557" t="str">
        <f>IFERROR(__xludf.DUMMYFUNCTION("""COMPUTED_VALUE"""),"")</f>
        <v/>
      </c>
      <c r="H64" s="557" t="str">
        <f>IFERROR(__xludf.DUMMYFUNCTION("""COMPUTED_VALUE"""),"")</f>
        <v/>
      </c>
      <c r="I64" s="557" t="str">
        <f>IFERROR(__xludf.DUMMYFUNCTION("""COMPUTED_VALUE"""),"")</f>
        <v/>
      </c>
      <c r="J64" s="557"/>
      <c r="K64" s="557"/>
      <c r="L64" s="557"/>
      <c r="M64" s="557"/>
      <c r="N64" s="557"/>
      <c r="O64" s="557"/>
      <c r="P64" s="525"/>
      <c r="Q64" s="525"/>
      <c r="R64" s="525"/>
      <c r="S64" s="525"/>
      <c r="T64" s="525"/>
      <c r="U64" s="525"/>
      <c r="V64" s="525"/>
      <c r="W64" s="525"/>
      <c r="X64" s="525"/>
      <c r="Y64" s="525"/>
      <c r="Z64" s="525"/>
    </row>
    <row r="65">
      <c r="A65" s="557"/>
      <c r="B65" s="557" t="str">
        <f>IFERROR(__xludf.DUMMYFUNCTION("""COMPUTED_VALUE"""),"")</f>
        <v/>
      </c>
      <c r="C65" s="557" t="str">
        <f>IFERROR(__xludf.DUMMYFUNCTION("""COMPUTED_VALUE"""),"")</f>
        <v/>
      </c>
      <c r="D65" s="557" t="str">
        <f>IFERROR(__xludf.DUMMYFUNCTION("""COMPUTED_VALUE"""),"")</f>
        <v/>
      </c>
      <c r="E65" s="557" t="str">
        <f>IFERROR(__xludf.DUMMYFUNCTION("""COMPUTED_VALUE"""),"")</f>
        <v/>
      </c>
      <c r="F65" s="557" t="str">
        <f>IFERROR(__xludf.DUMMYFUNCTION("""COMPUTED_VALUE"""),"")</f>
        <v/>
      </c>
      <c r="G65" s="557" t="str">
        <f>IFERROR(__xludf.DUMMYFUNCTION("""COMPUTED_VALUE"""),"")</f>
        <v/>
      </c>
      <c r="H65" s="557" t="str">
        <f>IFERROR(__xludf.DUMMYFUNCTION("""COMPUTED_VALUE"""),"")</f>
        <v/>
      </c>
      <c r="I65" s="557" t="str">
        <f>IFERROR(__xludf.DUMMYFUNCTION("""COMPUTED_VALUE"""),"")</f>
        <v/>
      </c>
      <c r="J65" s="557"/>
      <c r="K65" s="557"/>
      <c r="L65" s="557"/>
      <c r="M65" s="557"/>
      <c r="N65" s="557"/>
      <c r="O65" s="557"/>
      <c r="P65" s="525"/>
      <c r="Q65" s="525"/>
      <c r="R65" s="525"/>
      <c r="S65" s="525"/>
      <c r="T65" s="525"/>
      <c r="U65" s="525"/>
      <c r="V65" s="525"/>
      <c r="W65" s="525"/>
      <c r="X65" s="525"/>
      <c r="Y65" s="525"/>
      <c r="Z65" s="525"/>
    </row>
    <row r="66">
      <c r="A66" s="557"/>
      <c r="B66" s="557" t="str">
        <f>IFERROR(__xludf.DUMMYFUNCTION("""COMPUTED_VALUE"""),"")</f>
        <v/>
      </c>
      <c r="C66" s="557" t="str">
        <f>IFERROR(__xludf.DUMMYFUNCTION("""COMPUTED_VALUE"""),"")</f>
        <v/>
      </c>
      <c r="D66" s="557" t="str">
        <f>IFERROR(__xludf.DUMMYFUNCTION("""COMPUTED_VALUE"""),"")</f>
        <v/>
      </c>
      <c r="E66" s="557" t="str">
        <f>IFERROR(__xludf.DUMMYFUNCTION("""COMPUTED_VALUE"""),"")</f>
        <v/>
      </c>
      <c r="F66" s="557" t="str">
        <f>IFERROR(__xludf.DUMMYFUNCTION("""COMPUTED_VALUE"""),"")</f>
        <v/>
      </c>
      <c r="G66" s="557" t="str">
        <f>IFERROR(__xludf.DUMMYFUNCTION("""COMPUTED_VALUE"""),"")</f>
        <v/>
      </c>
      <c r="H66" s="557" t="str">
        <f>IFERROR(__xludf.DUMMYFUNCTION("""COMPUTED_VALUE"""),"")</f>
        <v/>
      </c>
      <c r="I66" s="557" t="str">
        <f>IFERROR(__xludf.DUMMYFUNCTION("""COMPUTED_VALUE"""),"")</f>
        <v/>
      </c>
      <c r="J66" s="557"/>
      <c r="K66" s="557"/>
      <c r="L66" s="557"/>
      <c r="M66" s="557"/>
      <c r="N66" s="557"/>
      <c r="O66" s="557"/>
      <c r="P66" s="525"/>
      <c r="Q66" s="525"/>
      <c r="R66" s="525"/>
      <c r="S66" s="525"/>
      <c r="T66" s="525"/>
      <c r="U66" s="525"/>
      <c r="V66" s="525"/>
      <c r="W66" s="525"/>
      <c r="X66" s="525"/>
      <c r="Y66" s="525"/>
      <c r="Z66" s="525"/>
    </row>
    <row r="67">
      <c r="A67" s="557"/>
      <c r="B67" s="557" t="str">
        <f>IFERROR(__xludf.DUMMYFUNCTION("""COMPUTED_VALUE"""),"")</f>
        <v/>
      </c>
      <c r="C67" s="557" t="str">
        <f>IFERROR(__xludf.DUMMYFUNCTION("""COMPUTED_VALUE"""),"")</f>
        <v/>
      </c>
      <c r="D67" s="557" t="str">
        <f>IFERROR(__xludf.DUMMYFUNCTION("""COMPUTED_VALUE"""),"")</f>
        <v/>
      </c>
      <c r="E67" s="557" t="str">
        <f>IFERROR(__xludf.DUMMYFUNCTION("""COMPUTED_VALUE"""),"")</f>
        <v/>
      </c>
      <c r="F67" s="557" t="str">
        <f>IFERROR(__xludf.DUMMYFUNCTION("""COMPUTED_VALUE"""),"")</f>
        <v/>
      </c>
      <c r="G67" s="557" t="str">
        <f>IFERROR(__xludf.DUMMYFUNCTION("""COMPUTED_VALUE"""),"")</f>
        <v/>
      </c>
      <c r="H67" s="557" t="str">
        <f>IFERROR(__xludf.DUMMYFUNCTION("""COMPUTED_VALUE"""),"")</f>
        <v/>
      </c>
      <c r="I67" s="557" t="str">
        <f>IFERROR(__xludf.DUMMYFUNCTION("""COMPUTED_VALUE"""),"")</f>
        <v/>
      </c>
      <c r="J67" s="557"/>
      <c r="K67" s="557"/>
      <c r="L67" s="557"/>
      <c r="M67" s="557"/>
      <c r="N67" s="557"/>
      <c r="O67" s="557"/>
      <c r="P67" s="525"/>
      <c r="Q67" s="525"/>
      <c r="R67" s="525"/>
      <c r="S67" s="525"/>
      <c r="T67" s="525"/>
      <c r="U67" s="525"/>
      <c r="V67" s="525"/>
      <c r="W67" s="525"/>
      <c r="X67" s="525"/>
      <c r="Y67" s="525"/>
      <c r="Z67" s="525"/>
    </row>
    <row r="68">
      <c r="A68" s="557"/>
      <c r="B68" s="557" t="str">
        <f>IFERROR(__xludf.DUMMYFUNCTION("""COMPUTED_VALUE"""),"")</f>
        <v/>
      </c>
      <c r="C68" s="557" t="str">
        <f>IFERROR(__xludf.DUMMYFUNCTION("""COMPUTED_VALUE"""),"")</f>
        <v/>
      </c>
      <c r="D68" s="557" t="str">
        <f>IFERROR(__xludf.DUMMYFUNCTION("""COMPUTED_VALUE"""),"")</f>
        <v/>
      </c>
      <c r="E68" s="557" t="str">
        <f>IFERROR(__xludf.DUMMYFUNCTION("""COMPUTED_VALUE"""),"")</f>
        <v/>
      </c>
      <c r="F68" s="557" t="str">
        <f>IFERROR(__xludf.DUMMYFUNCTION("""COMPUTED_VALUE"""),"")</f>
        <v/>
      </c>
      <c r="G68" s="557" t="str">
        <f>IFERROR(__xludf.DUMMYFUNCTION("""COMPUTED_VALUE"""),"")</f>
        <v/>
      </c>
      <c r="H68" s="557" t="str">
        <f>IFERROR(__xludf.DUMMYFUNCTION("""COMPUTED_VALUE"""),"")</f>
        <v/>
      </c>
      <c r="I68" s="557" t="str">
        <f>IFERROR(__xludf.DUMMYFUNCTION("""COMPUTED_VALUE"""),"")</f>
        <v/>
      </c>
      <c r="J68" s="557"/>
      <c r="K68" s="557"/>
      <c r="L68" s="557"/>
      <c r="M68" s="557"/>
      <c r="N68" s="557"/>
      <c r="O68" s="557"/>
      <c r="P68" s="525"/>
      <c r="Q68" s="525"/>
      <c r="R68" s="525"/>
      <c r="S68" s="525"/>
      <c r="T68" s="525"/>
      <c r="U68" s="525"/>
      <c r="V68" s="525"/>
      <c r="W68" s="525"/>
      <c r="X68" s="525"/>
      <c r="Y68" s="525"/>
      <c r="Z68" s="525"/>
    </row>
    <row r="69">
      <c r="A69" s="557"/>
      <c r="B69" s="557" t="str">
        <f>IFERROR(__xludf.DUMMYFUNCTION("""COMPUTED_VALUE"""),"")</f>
        <v/>
      </c>
      <c r="C69" s="557" t="str">
        <f>IFERROR(__xludf.DUMMYFUNCTION("""COMPUTED_VALUE"""),"")</f>
        <v/>
      </c>
      <c r="D69" s="557" t="str">
        <f>IFERROR(__xludf.DUMMYFUNCTION("""COMPUTED_VALUE"""),"")</f>
        <v/>
      </c>
      <c r="E69" s="557" t="str">
        <f>IFERROR(__xludf.DUMMYFUNCTION("""COMPUTED_VALUE"""),"")</f>
        <v/>
      </c>
      <c r="F69" s="557" t="str">
        <f>IFERROR(__xludf.DUMMYFUNCTION("""COMPUTED_VALUE"""),"")</f>
        <v/>
      </c>
      <c r="G69" s="557" t="str">
        <f>IFERROR(__xludf.DUMMYFUNCTION("""COMPUTED_VALUE"""),"")</f>
        <v/>
      </c>
      <c r="H69" s="557" t="str">
        <f>IFERROR(__xludf.DUMMYFUNCTION("""COMPUTED_VALUE"""),"")</f>
        <v/>
      </c>
      <c r="I69" s="557" t="str">
        <f>IFERROR(__xludf.DUMMYFUNCTION("""COMPUTED_VALUE"""),"")</f>
        <v/>
      </c>
      <c r="J69" s="557"/>
      <c r="K69" s="557"/>
      <c r="L69" s="557"/>
      <c r="M69" s="557"/>
      <c r="N69" s="557"/>
      <c r="O69" s="557"/>
      <c r="P69" s="525"/>
      <c r="Q69" s="525"/>
      <c r="R69" s="525"/>
      <c r="S69" s="525"/>
      <c r="T69" s="525"/>
      <c r="U69" s="525"/>
      <c r="V69" s="525"/>
      <c r="W69" s="525"/>
      <c r="X69" s="525"/>
      <c r="Y69" s="525"/>
      <c r="Z69" s="525"/>
    </row>
    <row r="70">
      <c r="A70" s="557"/>
      <c r="B70" s="557" t="str">
        <f>IFERROR(__xludf.DUMMYFUNCTION("""COMPUTED_VALUE"""),"")</f>
        <v/>
      </c>
      <c r="C70" s="557" t="str">
        <f>IFERROR(__xludf.DUMMYFUNCTION("""COMPUTED_VALUE"""),"")</f>
        <v/>
      </c>
      <c r="D70" s="557" t="str">
        <f>IFERROR(__xludf.DUMMYFUNCTION("""COMPUTED_VALUE"""),"")</f>
        <v/>
      </c>
      <c r="E70" s="557" t="str">
        <f>IFERROR(__xludf.DUMMYFUNCTION("""COMPUTED_VALUE"""),"")</f>
        <v/>
      </c>
      <c r="F70" s="557" t="str">
        <f>IFERROR(__xludf.DUMMYFUNCTION("""COMPUTED_VALUE"""),"")</f>
        <v/>
      </c>
      <c r="G70" s="557" t="str">
        <f>IFERROR(__xludf.DUMMYFUNCTION("""COMPUTED_VALUE"""),"")</f>
        <v/>
      </c>
      <c r="H70" s="557" t="str">
        <f>IFERROR(__xludf.DUMMYFUNCTION("""COMPUTED_VALUE"""),"")</f>
        <v/>
      </c>
      <c r="I70" s="557" t="str">
        <f>IFERROR(__xludf.DUMMYFUNCTION("""COMPUTED_VALUE"""),"")</f>
        <v/>
      </c>
      <c r="J70" s="557"/>
      <c r="K70" s="557"/>
      <c r="L70" s="557"/>
      <c r="M70" s="557"/>
      <c r="N70" s="557"/>
      <c r="O70" s="557"/>
      <c r="P70" s="525"/>
      <c r="Q70" s="525"/>
      <c r="R70" s="525"/>
      <c r="S70" s="525"/>
      <c r="T70" s="525"/>
      <c r="U70" s="525"/>
      <c r="V70" s="525"/>
      <c r="W70" s="525"/>
      <c r="X70" s="525"/>
      <c r="Y70" s="525"/>
      <c r="Z70" s="525"/>
    </row>
    <row r="71">
      <c r="A71" s="557"/>
      <c r="B71" s="557" t="str">
        <f>IFERROR(__xludf.DUMMYFUNCTION("""COMPUTED_VALUE"""),"")</f>
        <v/>
      </c>
      <c r="C71" s="557" t="str">
        <f>IFERROR(__xludf.DUMMYFUNCTION("""COMPUTED_VALUE"""),"")</f>
        <v/>
      </c>
      <c r="D71" s="557" t="str">
        <f>IFERROR(__xludf.DUMMYFUNCTION("""COMPUTED_VALUE"""),"")</f>
        <v/>
      </c>
      <c r="E71" s="557" t="str">
        <f>IFERROR(__xludf.DUMMYFUNCTION("""COMPUTED_VALUE"""),"")</f>
        <v/>
      </c>
      <c r="F71" s="557" t="str">
        <f>IFERROR(__xludf.DUMMYFUNCTION("""COMPUTED_VALUE"""),"")</f>
        <v/>
      </c>
      <c r="G71" s="557" t="str">
        <f>IFERROR(__xludf.DUMMYFUNCTION("""COMPUTED_VALUE"""),"")</f>
        <v/>
      </c>
      <c r="H71" s="557" t="str">
        <f>IFERROR(__xludf.DUMMYFUNCTION("""COMPUTED_VALUE"""),"")</f>
        <v/>
      </c>
      <c r="I71" s="557" t="str">
        <f>IFERROR(__xludf.DUMMYFUNCTION("""COMPUTED_VALUE"""),"")</f>
        <v/>
      </c>
      <c r="J71" s="557"/>
      <c r="K71" s="557"/>
      <c r="L71" s="557"/>
      <c r="M71" s="557"/>
      <c r="N71" s="557"/>
      <c r="O71" s="557"/>
      <c r="P71" s="525"/>
      <c r="Q71" s="525"/>
      <c r="R71" s="525"/>
      <c r="S71" s="525"/>
      <c r="T71" s="525"/>
      <c r="U71" s="525"/>
      <c r="V71" s="525"/>
      <c r="W71" s="525"/>
      <c r="X71" s="525"/>
      <c r="Y71" s="525"/>
      <c r="Z71" s="525"/>
    </row>
    <row r="72">
      <c r="A72" s="557"/>
      <c r="B72" s="557" t="str">
        <f>IFERROR(__xludf.DUMMYFUNCTION("""COMPUTED_VALUE"""),"")</f>
        <v/>
      </c>
      <c r="C72" s="557" t="str">
        <f>IFERROR(__xludf.DUMMYFUNCTION("""COMPUTED_VALUE"""),"")</f>
        <v/>
      </c>
      <c r="D72" s="557" t="str">
        <f>IFERROR(__xludf.DUMMYFUNCTION("""COMPUTED_VALUE"""),"")</f>
        <v/>
      </c>
      <c r="E72" s="557" t="str">
        <f>IFERROR(__xludf.DUMMYFUNCTION("""COMPUTED_VALUE"""),"")</f>
        <v/>
      </c>
      <c r="F72" s="557" t="str">
        <f>IFERROR(__xludf.DUMMYFUNCTION("""COMPUTED_VALUE"""),"")</f>
        <v/>
      </c>
      <c r="G72" s="557" t="str">
        <f>IFERROR(__xludf.DUMMYFUNCTION("""COMPUTED_VALUE"""),"")</f>
        <v/>
      </c>
      <c r="H72" s="557" t="str">
        <f>IFERROR(__xludf.DUMMYFUNCTION("""COMPUTED_VALUE"""),"")</f>
        <v/>
      </c>
      <c r="I72" s="557" t="str">
        <f>IFERROR(__xludf.DUMMYFUNCTION("""COMPUTED_VALUE"""),"")</f>
        <v/>
      </c>
      <c r="J72" s="557"/>
      <c r="K72" s="557"/>
      <c r="L72" s="557"/>
      <c r="M72" s="557"/>
      <c r="N72" s="557"/>
      <c r="O72" s="557"/>
      <c r="P72" s="525"/>
      <c r="Q72" s="525"/>
      <c r="R72" s="525"/>
      <c r="S72" s="525"/>
      <c r="T72" s="525"/>
      <c r="U72" s="525"/>
      <c r="V72" s="525"/>
      <c r="W72" s="525"/>
      <c r="X72" s="525"/>
      <c r="Y72" s="525"/>
      <c r="Z72" s="525"/>
    </row>
    <row r="73">
      <c r="A73" s="557"/>
      <c r="B73" s="557" t="str">
        <f>IFERROR(__xludf.DUMMYFUNCTION("""COMPUTED_VALUE"""),"")</f>
        <v/>
      </c>
      <c r="C73" s="557" t="str">
        <f>IFERROR(__xludf.DUMMYFUNCTION("""COMPUTED_VALUE"""),"")</f>
        <v/>
      </c>
      <c r="D73" s="557" t="str">
        <f>IFERROR(__xludf.DUMMYFUNCTION("""COMPUTED_VALUE"""),"")</f>
        <v/>
      </c>
      <c r="E73" s="557" t="str">
        <f>IFERROR(__xludf.DUMMYFUNCTION("""COMPUTED_VALUE"""),"")</f>
        <v/>
      </c>
      <c r="F73" s="557" t="str">
        <f>IFERROR(__xludf.DUMMYFUNCTION("""COMPUTED_VALUE"""),"")</f>
        <v/>
      </c>
      <c r="G73" s="557" t="str">
        <f>IFERROR(__xludf.DUMMYFUNCTION("""COMPUTED_VALUE"""),"")</f>
        <v/>
      </c>
      <c r="H73" s="557" t="str">
        <f>IFERROR(__xludf.DUMMYFUNCTION("""COMPUTED_VALUE"""),"")</f>
        <v/>
      </c>
      <c r="I73" s="557" t="str">
        <f>IFERROR(__xludf.DUMMYFUNCTION("""COMPUTED_VALUE"""),"")</f>
        <v/>
      </c>
      <c r="J73" s="557"/>
      <c r="K73" s="557"/>
      <c r="L73" s="557"/>
      <c r="M73" s="557"/>
      <c r="N73" s="557"/>
      <c r="O73" s="557"/>
      <c r="P73" s="525"/>
      <c r="Q73" s="525"/>
      <c r="R73" s="525"/>
      <c r="S73" s="525"/>
      <c r="T73" s="525"/>
      <c r="U73" s="525"/>
      <c r="V73" s="525"/>
      <c r="W73" s="525"/>
      <c r="X73" s="525"/>
      <c r="Y73" s="525"/>
      <c r="Z73" s="525"/>
    </row>
    <row r="74">
      <c r="A74" s="557"/>
      <c r="B74" s="557" t="str">
        <f>IFERROR(__xludf.DUMMYFUNCTION("""COMPUTED_VALUE"""),"")</f>
        <v/>
      </c>
      <c r="C74" s="557" t="str">
        <f>IFERROR(__xludf.DUMMYFUNCTION("""COMPUTED_VALUE"""),"")</f>
        <v/>
      </c>
      <c r="D74" s="557" t="str">
        <f>IFERROR(__xludf.DUMMYFUNCTION("""COMPUTED_VALUE"""),"")</f>
        <v/>
      </c>
      <c r="E74" s="557" t="str">
        <f>IFERROR(__xludf.DUMMYFUNCTION("""COMPUTED_VALUE"""),"")</f>
        <v/>
      </c>
      <c r="F74" s="557" t="str">
        <f>IFERROR(__xludf.DUMMYFUNCTION("""COMPUTED_VALUE"""),"")</f>
        <v/>
      </c>
      <c r="G74" s="557" t="str">
        <f>IFERROR(__xludf.DUMMYFUNCTION("""COMPUTED_VALUE"""),"")</f>
        <v/>
      </c>
      <c r="H74" s="557" t="str">
        <f>IFERROR(__xludf.DUMMYFUNCTION("""COMPUTED_VALUE"""),"")</f>
        <v/>
      </c>
      <c r="I74" s="557" t="str">
        <f>IFERROR(__xludf.DUMMYFUNCTION("""COMPUTED_VALUE"""),"")</f>
        <v/>
      </c>
      <c r="J74" s="557"/>
      <c r="K74" s="557"/>
      <c r="L74" s="557"/>
      <c r="M74" s="557"/>
      <c r="N74" s="557"/>
      <c r="O74" s="557"/>
      <c r="P74" s="525"/>
      <c r="Q74" s="525"/>
      <c r="R74" s="525"/>
      <c r="S74" s="525"/>
      <c r="T74" s="525"/>
      <c r="U74" s="525"/>
      <c r="V74" s="525"/>
      <c r="W74" s="525"/>
      <c r="X74" s="525"/>
      <c r="Y74" s="525"/>
      <c r="Z74" s="525"/>
    </row>
    <row r="75">
      <c r="A75" s="557"/>
      <c r="B75" s="557" t="str">
        <f>IFERROR(__xludf.DUMMYFUNCTION("""COMPUTED_VALUE"""),"")</f>
        <v/>
      </c>
      <c r="C75" s="557" t="str">
        <f>IFERROR(__xludf.DUMMYFUNCTION("""COMPUTED_VALUE"""),"")</f>
        <v/>
      </c>
      <c r="D75" s="557" t="str">
        <f>IFERROR(__xludf.DUMMYFUNCTION("""COMPUTED_VALUE"""),"")</f>
        <v/>
      </c>
      <c r="E75" s="557" t="str">
        <f>IFERROR(__xludf.DUMMYFUNCTION("""COMPUTED_VALUE"""),"")</f>
        <v/>
      </c>
      <c r="F75" s="557" t="str">
        <f>IFERROR(__xludf.DUMMYFUNCTION("""COMPUTED_VALUE"""),"")</f>
        <v/>
      </c>
      <c r="G75" s="557" t="str">
        <f>IFERROR(__xludf.DUMMYFUNCTION("""COMPUTED_VALUE"""),"")</f>
        <v/>
      </c>
      <c r="H75" s="557" t="str">
        <f>IFERROR(__xludf.DUMMYFUNCTION("""COMPUTED_VALUE"""),"")</f>
        <v/>
      </c>
      <c r="I75" s="557" t="str">
        <f>IFERROR(__xludf.DUMMYFUNCTION("""COMPUTED_VALUE"""),"")</f>
        <v/>
      </c>
      <c r="J75" s="557"/>
      <c r="K75" s="557"/>
      <c r="L75" s="557"/>
      <c r="M75" s="557"/>
      <c r="N75" s="557"/>
      <c r="O75" s="557"/>
      <c r="P75" s="525"/>
      <c r="Q75" s="525"/>
      <c r="R75" s="525"/>
      <c r="S75" s="525"/>
      <c r="T75" s="525"/>
      <c r="U75" s="525"/>
      <c r="V75" s="525"/>
      <c r="W75" s="525"/>
      <c r="X75" s="525"/>
      <c r="Y75" s="525"/>
      <c r="Z75" s="525"/>
    </row>
    <row r="76">
      <c r="A76" s="557"/>
      <c r="B76" s="557" t="str">
        <f>IFERROR(__xludf.DUMMYFUNCTION("""COMPUTED_VALUE"""),"")</f>
        <v/>
      </c>
      <c r="C76" s="557" t="str">
        <f>IFERROR(__xludf.DUMMYFUNCTION("""COMPUTED_VALUE"""),"")</f>
        <v/>
      </c>
      <c r="D76" s="557" t="str">
        <f>IFERROR(__xludf.DUMMYFUNCTION("""COMPUTED_VALUE"""),"")</f>
        <v/>
      </c>
      <c r="E76" s="557" t="str">
        <f>IFERROR(__xludf.DUMMYFUNCTION("""COMPUTED_VALUE"""),"")</f>
        <v/>
      </c>
      <c r="F76" s="557" t="str">
        <f>IFERROR(__xludf.DUMMYFUNCTION("""COMPUTED_VALUE"""),"")</f>
        <v/>
      </c>
      <c r="G76" s="557" t="str">
        <f>IFERROR(__xludf.DUMMYFUNCTION("""COMPUTED_VALUE"""),"")</f>
        <v/>
      </c>
      <c r="H76" s="557" t="str">
        <f>IFERROR(__xludf.DUMMYFUNCTION("""COMPUTED_VALUE"""),"")</f>
        <v/>
      </c>
      <c r="I76" s="557" t="str">
        <f>IFERROR(__xludf.DUMMYFUNCTION("""COMPUTED_VALUE"""),"")</f>
        <v/>
      </c>
      <c r="J76" s="557"/>
      <c r="K76" s="557"/>
      <c r="L76" s="557"/>
      <c r="M76" s="557"/>
      <c r="N76" s="557"/>
      <c r="O76" s="557"/>
      <c r="P76" s="525"/>
      <c r="Q76" s="525"/>
      <c r="R76" s="525"/>
      <c r="S76" s="525"/>
      <c r="T76" s="525"/>
      <c r="U76" s="525"/>
      <c r="V76" s="525"/>
      <c r="W76" s="525"/>
      <c r="X76" s="525"/>
      <c r="Y76" s="525"/>
      <c r="Z76" s="525"/>
    </row>
    <row r="77">
      <c r="A77" s="557"/>
      <c r="B77" s="557" t="str">
        <f>IFERROR(__xludf.DUMMYFUNCTION("""COMPUTED_VALUE"""),"")</f>
        <v/>
      </c>
      <c r="C77" s="557" t="str">
        <f>IFERROR(__xludf.DUMMYFUNCTION("""COMPUTED_VALUE"""),"")</f>
        <v/>
      </c>
      <c r="D77" s="557" t="str">
        <f>IFERROR(__xludf.DUMMYFUNCTION("""COMPUTED_VALUE"""),"")</f>
        <v/>
      </c>
      <c r="E77" s="557" t="str">
        <f>IFERROR(__xludf.DUMMYFUNCTION("""COMPUTED_VALUE"""),"")</f>
        <v/>
      </c>
      <c r="F77" s="557" t="str">
        <f>IFERROR(__xludf.DUMMYFUNCTION("""COMPUTED_VALUE"""),"")</f>
        <v/>
      </c>
      <c r="G77" s="557" t="str">
        <f>IFERROR(__xludf.DUMMYFUNCTION("""COMPUTED_VALUE"""),"")</f>
        <v/>
      </c>
      <c r="H77" s="557" t="str">
        <f>IFERROR(__xludf.DUMMYFUNCTION("""COMPUTED_VALUE"""),"")</f>
        <v/>
      </c>
      <c r="I77" s="557" t="str">
        <f>IFERROR(__xludf.DUMMYFUNCTION("""COMPUTED_VALUE"""),"")</f>
        <v/>
      </c>
      <c r="J77" s="557"/>
      <c r="K77" s="557"/>
      <c r="L77" s="557"/>
      <c r="M77" s="557"/>
      <c r="N77" s="557"/>
      <c r="O77" s="557"/>
      <c r="P77" s="525"/>
      <c r="Q77" s="525"/>
      <c r="R77" s="525"/>
      <c r="S77" s="525"/>
      <c r="T77" s="525"/>
      <c r="U77" s="525"/>
      <c r="V77" s="525"/>
      <c r="W77" s="525"/>
      <c r="X77" s="525"/>
      <c r="Y77" s="525"/>
      <c r="Z77" s="525"/>
    </row>
    <row r="78">
      <c r="A78" s="557"/>
      <c r="B78" s="557" t="str">
        <f>IFERROR(__xludf.DUMMYFUNCTION("""COMPUTED_VALUE"""),"")</f>
        <v/>
      </c>
      <c r="C78" s="557" t="str">
        <f>IFERROR(__xludf.DUMMYFUNCTION("""COMPUTED_VALUE"""),"")</f>
        <v/>
      </c>
      <c r="D78" s="557" t="str">
        <f>IFERROR(__xludf.DUMMYFUNCTION("""COMPUTED_VALUE"""),"")</f>
        <v/>
      </c>
      <c r="E78" s="557" t="str">
        <f>IFERROR(__xludf.DUMMYFUNCTION("""COMPUTED_VALUE"""),"")</f>
        <v/>
      </c>
      <c r="F78" s="557" t="str">
        <f>IFERROR(__xludf.DUMMYFUNCTION("""COMPUTED_VALUE"""),"")</f>
        <v/>
      </c>
      <c r="G78" s="557" t="str">
        <f>IFERROR(__xludf.DUMMYFUNCTION("""COMPUTED_VALUE"""),"")</f>
        <v/>
      </c>
      <c r="H78" s="557" t="str">
        <f>IFERROR(__xludf.DUMMYFUNCTION("""COMPUTED_VALUE"""),"")</f>
        <v/>
      </c>
      <c r="I78" s="557" t="str">
        <f>IFERROR(__xludf.DUMMYFUNCTION("""COMPUTED_VALUE"""),"")</f>
        <v/>
      </c>
      <c r="J78" s="557"/>
      <c r="K78" s="557"/>
      <c r="L78" s="557"/>
      <c r="M78" s="557"/>
      <c r="N78" s="557"/>
      <c r="O78" s="557"/>
      <c r="P78" s="525"/>
      <c r="Q78" s="525"/>
      <c r="R78" s="525"/>
      <c r="S78" s="525"/>
      <c r="T78" s="525"/>
      <c r="U78" s="525"/>
      <c r="V78" s="525"/>
      <c r="W78" s="525"/>
      <c r="X78" s="525"/>
      <c r="Y78" s="525"/>
      <c r="Z78" s="525"/>
    </row>
    <row r="79">
      <c r="A79" s="557"/>
      <c r="B79" s="557" t="str">
        <f>IFERROR(__xludf.DUMMYFUNCTION("""COMPUTED_VALUE"""),"")</f>
        <v/>
      </c>
      <c r="C79" s="557" t="str">
        <f>IFERROR(__xludf.DUMMYFUNCTION("""COMPUTED_VALUE"""),"")</f>
        <v/>
      </c>
      <c r="D79" s="557" t="str">
        <f>IFERROR(__xludf.DUMMYFUNCTION("""COMPUTED_VALUE"""),"")</f>
        <v/>
      </c>
      <c r="E79" s="557" t="str">
        <f>IFERROR(__xludf.DUMMYFUNCTION("""COMPUTED_VALUE"""),"")</f>
        <v/>
      </c>
      <c r="F79" s="557" t="str">
        <f>IFERROR(__xludf.DUMMYFUNCTION("""COMPUTED_VALUE"""),"")</f>
        <v/>
      </c>
      <c r="G79" s="557" t="str">
        <f>IFERROR(__xludf.DUMMYFUNCTION("""COMPUTED_VALUE"""),"")</f>
        <v/>
      </c>
      <c r="H79" s="557" t="str">
        <f>IFERROR(__xludf.DUMMYFUNCTION("""COMPUTED_VALUE"""),"")</f>
        <v/>
      </c>
      <c r="I79" s="557" t="str">
        <f>IFERROR(__xludf.DUMMYFUNCTION("""COMPUTED_VALUE"""),"")</f>
        <v/>
      </c>
      <c r="J79" s="557"/>
      <c r="K79" s="557"/>
      <c r="L79" s="557"/>
      <c r="M79" s="557"/>
      <c r="N79" s="557"/>
      <c r="O79" s="557"/>
      <c r="P79" s="525"/>
      <c r="Q79" s="525"/>
      <c r="R79" s="525"/>
      <c r="S79" s="525"/>
      <c r="T79" s="525"/>
      <c r="U79" s="525"/>
      <c r="V79" s="525"/>
      <c r="W79" s="525"/>
      <c r="X79" s="525"/>
      <c r="Y79" s="525"/>
      <c r="Z79" s="525"/>
    </row>
    <row r="80">
      <c r="A80" s="557"/>
      <c r="B80" s="557" t="str">
        <f>IFERROR(__xludf.DUMMYFUNCTION("""COMPUTED_VALUE"""),"")</f>
        <v/>
      </c>
      <c r="C80" s="557" t="str">
        <f>IFERROR(__xludf.DUMMYFUNCTION("""COMPUTED_VALUE"""),"")</f>
        <v/>
      </c>
      <c r="D80" s="557" t="str">
        <f>IFERROR(__xludf.DUMMYFUNCTION("""COMPUTED_VALUE"""),"")</f>
        <v/>
      </c>
      <c r="E80" s="557" t="str">
        <f>IFERROR(__xludf.DUMMYFUNCTION("""COMPUTED_VALUE"""),"")</f>
        <v/>
      </c>
      <c r="F80" s="557" t="str">
        <f>IFERROR(__xludf.DUMMYFUNCTION("""COMPUTED_VALUE"""),"")</f>
        <v/>
      </c>
      <c r="G80" s="557" t="str">
        <f>IFERROR(__xludf.DUMMYFUNCTION("""COMPUTED_VALUE"""),"")</f>
        <v/>
      </c>
      <c r="H80" s="557" t="str">
        <f>IFERROR(__xludf.DUMMYFUNCTION("""COMPUTED_VALUE"""),"")</f>
        <v/>
      </c>
      <c r="I80" s="557" t="str">
        <f>IFERROR(__xludf.DUMMYFUNCTION("""COMPUTED_VALUE"""),"")</f>
        <v/>
      </c>
      <c r="J80" s="557"/>
      <c r="K80" s="557"/>
      <c r="L80" s="557"/>
      <c r="M80" s="557"/>
      <c r="N80" s="557"/>
      <c r="O80" s="557"/>
      <c r="P80" s="525"/>
      <c r="Q80" s="525"/>
      <c r="R80" s="525"/>
      <c r="S80" s="525"/>
      <c r="T80" s="525"/>
      <c r="U80" s="525"/>
      <c r="V80" s="525"/>
      <c r="W80" s="525"/>
      <c r="X80" s="525"/>
      <c r="Y80" s="525"/>
      <c r="Z80" s="525"/>
    </row>
    <row r="81">
      <c r="A81" s="557"/>
      <c r="B81" s="557" t="str">
        <f>IFERROR(__xludf.DUMMYFUNCTION("""COMPUTED_VALUE"""),"")</f>
        <v/>
      </c>
      <c r="C81" s="557" t="str">
        <f>IFERROR(__xludf.DUMMYFUNCTION("""COMPUTED_VALUE"""),"")</f>
        <v/>
      </c>
      <c r="D81" s="557" t="str">
        <f>IFERROR(__xludf.DUMMYFUNCTION("""COMPUTED_VALUE"""),"")</f>
        <v/>
      </c>
      <c r="E81" s="557" t="str">
        <f>IFERROR(__xludf.DUMMYFUNCTION("""COMPUTED_VALUE"""),"")</f>
        <v/>
      </c>
      <c r="F81" s="557" t="str">
        <f>IFERROR(__xludf.DUMMYFUNCTION("""COMPUTED_VALUE"""),"")</f>
        <v/>
      </c>
      <c r="G81" s="557" t="str">
        <f>IFERROR(__xludf.DUMMYFUNCTION("""COMPUTED_VALUE"""),"")</f>
        <v/>
      </c>
      <c r="H81" s="557" t="str">
        <f>IFERROR(__xludf.DUMMYFUNCTION("""COMPUTED_VALUE"""),"")</f>
        <v/>
      </c>
      <c r="I81" s="557" t="str">
        <f>IFERROR(__xludf.DUMMYFUNCTION("""COMPUTED_VALUE"""),"")</f>
        <v/>
      </c>
      <c r="J81" s="557"/>
      <c r="K81" s="557"/>
      <c r="L81" s="557"/>
      <c r="M81" s="557"/>
      <c r="N81" s="557"/>
      <c r="O81" s="557"/>
      <c r="P81" s="525"/>
      <c r="Q81" s="525"/>
      <c r="R81" s="525"/>
      <c r="S81" s="525"/>
      <c r="T81" s="525"/>
      <c r="U81" s="525"/>
      <c r="V81" s="525"/>
      <c r="W81" s="525"/>
      <c r="X81" s="525"/>
      <c r="Y81" s="525"/>
      <c r="Z81" s="525"/>
    </row>
    <row r="82">
      <c r="A82" s="557"/>
      <c r="B82" s="557" t="str">
        <f>IFERROR(__xludf.DUMMYFUNCTION("""COMPUTED_VALUE"""),"")</f>
        <v/>
      </c>
      <c r="C82" s="557" t="str">
        <f>IFERROR(__xludf.DUMMYFUNCTION("""COMPUTED_VALUE"""),"")</f>
        <v/>
      </c>
      <c r="D82" s="557" t="str">
        <f>IFERROR(__xludf.DUMMYFUNCTION("""COMPUTED_VALUE"""),"")</f>
        <v/>
      </c>
      <c r="E82" s="557" t="str">
        <f>IFERROR(__xludf.DUMMYFUNCTION("""COMPUTED_VALUE"""),"")</f>
        <v/>
      </c>
      <c r="F82" s="557" t="str">
        <f>IFERROR(__xludf.DUMMYFUNCTION("""COMPUTED_VALUE"""),"")</f>
        <v/>
      </c>
      <c r="G82" s="557" t="str">
        <f>IFERROR(__xludf.DUMMYFUNCTION("""COMPUTED_VALUE"""),"")</f>
        <v/>
      </c>
      <c r="H82" s="557" t="str">
        <f>IFERROR(__xludf.DUMMYFUNCTION("""COMPUTED_VALUE"""),"")</f>
        <v/>
      </c>
      <c r="I82" s="557" t="str">
        <f>IFERROR(__xludf.DUMMYFUNCTION("""COMPUTED_VALUE"""),"")</f>
        <v/>
      </c>
      <c r="J82" s="557"/>
      <c r="K82" s="557"/>
      <c r="L82" s="557"/>
      <c r="M82" s="557"/>
      <c r="N82" s="557"/>
      <c r="O82" s="557"/>
      <c r="P82" s="525"/>
      <c r="Q82" s="525"/>
      <c r="R82" s="525"/>
      <c r="S82" s="525"/>
      <c r="T82" s="525"/>
      <c r="U82" s="525"/>
      <c r="V82" s="525"/>
      <c r="W82" s="525"/>
      <c r="X82" s="525"/>
      <c r="Y82" s="525"/>
      <c r="Z82" s="525"/>
    </row>
    <row r="83">
      <c r="A83" s="557"/>
      <c r="B83" s="557" t="str">
        <f>IFERROR(__xludf.DUMMYFUNCTION("""COMPUTED_VALUE"""),"")</f>
        <v/>
      </c>
      <c r="C83" s="557" t="str">
        <f>IFERROR(__xludf.DUMMYFUNCTION("""COMPUTED_VALUE"""),"")</f>
        <v/>
      </c>
      <c r="D83" s="557" t="str">
        <f>IFERROR(__xludf.DUMMYFUNCTION("""COMPUTED_VALUE"""),"")</f>
        <v/>
      </c>
      <c r="E83" s="557" t="str">
        <f>IFERROR(__xludf.DUMMYFUNCTION("""COMPUTED_VALUE"""),"")</f>
        <v/>
      </c>
      <c r="F83" s="557" t="str">
        <f>IFERROR(__xludf.DUMMYFUNCTION("""COMPUTED_VALUE"""),"")</f>
        <v/>
      </c>
      <c r="G83" s="557" t="str">
        <f>IFERROR(__xludf.DUMMYFUNCTION("""COMPUTED_VALUE"""),"")</f>
        <v/>
      </c>
      <c r="H83" s="557" t="str">
        <f>IFERROR(__xludf.DUMMYFUNCTION("""COMPUTED_VALUE"""),"")</f>
        <v/>
      </c>
      <c r="I83" s="557" t="str">
        <f>IFERROR(__xludf.DUMMYFUNCTION("""COMPUTED_VALUE"""),"")</f>
        <v/>
      </c>
      <c r="J83" s="557"/>
      <c r="K83" s="557"/>
      <c r="L83" s="557"/>
      <c r="M83" s="557"/>
      <c r="N83" s="557"/>
      <c r="O83" s="557"/>
      <c r="P83" s="525"/>
      <c r="Q83" s="525"/>
      <c r="R83" s="525"/>
      <c r="S83" s="525"/>
      <c r="T83" s="525"/>
      <c r="U83" s="525"/>
      <c r="V83" s="525"/>
      <c r="W83" s="525"/>
      <c r="X83" s="525"/>
      <c r="Y83" s="525"/>
      <c r="Z83" s="525"/>
    </row>
    <row r="84">
      <c r="A84" s="557"/>
      <c r="B84" s="557" t="str">
        <f>IFERROR(__xludf.DUMMYFUNCTION("""COMPUTED_VALUE"""),"")</f>
        <v/>
      </c>
      <c r="C84" s="557" t="str">
        <f>IFERROR(__xludf.DUMMYFUNCTION("""COMPUTED_VALUE"""),"")</f>
        <v/>
      </c>
      <c r="D84" s="557" t="str">
        <f>IFERROR(__xludf.DUMMYFUNCTION("""COMPUTED_VALUE"""),"")</f>
        <v/>
      </c>
      <c r="E84" s="557" t="str">
        <f>IFERROR(__xludf.DUMMYFUNCTION("""COMPUTED_VALUE"""),"")</f>
        <v/>
      </c>
      <c r="F84" s="557" t="str">
        <f>IFERROR(__xludf.DUMMYFUNCTION("""COMPUTED_VALUE"""),"")</f>
        <v/>
      </c>
      <c r="G84" s="557" t="str">
        <f>IFERROR(__xludf.DUMMYFUNCTION("""COMPUTED_VALUE"""),"")</f>
        <v/>
      </c>
      <c r="H84" s="557" t="str">
        <f>IFERROR(__xludf.DUMMYFUNCTION("""COMPUTED_VALUE"""),"")</f>
        <v/>
      </c>
      <c r="I84" s="557" t="str">
        <f>IFERROR(__xludf.DUMMYFUNCTION("""COMPUTED_VALUE"""),"")</f>
        <v/>
      </c>
      <c r="J84" s="557"/>
      <c r="K84" s="557"/>
      <c r="L84" s="557"/>
      <c r="M84" s="557"/>
      <c r="N84" s="557"/>
      <c r="O84" s="557"/>
      <c r="P84" s="525"/>
      <c r="Q84" s="525"/>
      <c r="R84" s="525"/>
      <c r="S84" s="525"/>
      <c r="T84" s="525"/>
      <c r="U84" s="525"/>
      <c r="V84" s="525"/>
      <c r="W84" s="525"/>
      <c r="X84" s="525"/>
      <c r="Y84" s="525"/>
      <c r="Z84" s="525"/>
    </row>
    <row r="85">
      <c r="A85" s="557"/>
      <c r="B85" s="557" t="str">
        <f>IFERROR(__xludf.DUMMYFUNCTION("""COMPUTED_VALUE"""),"")</f>
        <v/>
      </c>
      <c r="C85" s="557" t="str">
        <f>IFERROR(__xludf.DUMMYFUNCTION("""COMPUTED_VALUE"""),"")</f>
        <v/>
      </c>
      <c r="D85" s="557" t="str">
        <f>IFERROR(__xludf.DUMMYFUNCTION("""COMPUTED_VALUE"""),"")</f>
        <v/>
      </c>
      <c r="E85" s="557" t="str">
        <f>IFERROR(__xludf.DUMMYFUNCTION("""COMPUTED_VALUE"""),"")</f>
        <v/>
      </c>
      <c r="F85" s="557" t="str">
        <f>IFERROR(__xludf.DUMMYFUNCTION("""COMPUTED_VALUE"""),"")</f>
        <v/>
      </c>
      <c r="G85" s="557" t="str">
        <f>IFERROR(__xludf.DUMMYFUNCTION("""COMPUTED_VALUE"""),"")</f>
        <v/>
      </c>
      <c r="H85" s="557" t="str">
        <f>IFERROR(__xludf.DUMMYFUNCTION("""COMPUTED_VALUE"""),"")</f>
        <v/>
      </c>
      <c r="I85" s="557" t="str">
        <f>IFERROR(__xludf.DUMMYFUNCTION("""COMPUTED_VALUE"""),"")</f>
        <v/>
      </c>
      <c r="J85" s="557"/>
      <c r="K85" s="557"/>
      <c r="L85" s="557"/>
      <c r="M85" s="557"/>
      <c r="N85" s="557"/>
      <c r="O85" s="557"/>
      <c r="P85" s="525"/>
      <c r="Q85" s="525"/>
      <c r="R85" s="525"/>
      <c r="S85" s="525"/>
      <c r="T85" s="525"/>
      <c r="U85" s="525"/>
      <c r="V85" s="525"/>
      <c r="W85" s="525"/>
      <c r="X85" s="525"/>
      <c r="Y85" s="525"/>
      <c r="Z85" s="525"/>
    </row>
    <row r="86">
      <c r="A86" s="557"/>
      <c r="B86" s="557" t="str">
        <f>IFERROR(__xludf.DUMMYFUNCTION("""COMPUTED_VALUE"""),"")</f>
        <v/>
      </c>
      <c r="C86" s="557" t="str">
        <f>IFERROR(__xludf.DUMMYFUNCTION("""COMPUTED_VALUE"""),"")</f>
        <v/>
      </c>
      <c r="D86" s="557" t="str">
        <f>IFERROR(__xludf.DUMMYFUNCTION("""COMPUTED_VALUE"""),"")</f>
        <v/>
      </c>
      <c r="E86" s="557" t="str">
        <f>IFERROR(__xludf.DUMMYFUNCTION("""COMPUTED_VALUE"""),"")</f>
        <v/>
      </c>
      <c r="F86" s="557" t="str">
        <f>IFERROR(__xludf.DUMMYFUNCTION("""COMPUTED_VALUE"""),"")</f>
        <v/>
      </c>
      <c r="G86" s="557" t="str">
        <f>IFERROR(__xludf.DUMMYFUNCTION("""COMPUTED_VALUE"""),"")</f>
        <v/>
      </c>
      <c r="H86" s="557" t="str">
        <f>IFERROR(__xludf.DUMMYFUNCTION("""COMPUTED_VALUE"""),"")</f>
        <v/>
      </c>
      <c r="I86" s="557" t="str">
        <f>IFERROR(__xludf.DUMMYFUNCTION("""COMPUTED_VALUE"""),"")</f>
        <v/>
      </c>
      <c r="J86" s="557"/>
      <c r="K86" s="557"/>
      <c r="L86" s="557"/>
      <c r="M86" s="557"/>
      <c r="N86" s="557"/>
      <c r="O86" s="557"/>
      <c r="P86" s="525"/>
      <c r="Q86" s="525"/>
      <c r="R86" s="525"/>
      <c r="S86" s="525"/>
      <c r="T86" s="525"/>
      <c r="U86" s="525"/>
      <c r="V86" s="525"/>
      <c r="W86" s="525"/>
      <c r="X86" s="525"/>
      <c r="Y86" s="525"/>
      <c r="Z86" s="525"/>
    </row>
    <row r="87">
      <c r="A87" s="557"/>
      <c r="B87" s="557" t="str">
        <f>IFERROR(__xludf.DUMMYFUNCTION("""COMPUTED_VALUE"""),"")</f>
        <v/>
      </c>
      <c r="C87" s="557" t="str">
        <f>IFERROR(__xludf.DUMMYFUNCTION("""COMPUTED_VALUE"""),"")</f>
        <v/>
      </c>
      <c r="D87" s="557" t="str">
        <f>IFERROR(__xludf.DUMMYFUNCTION("""COMPUTED_VALUE"""),"")</f>
        <v/>
      </c>
      <c r="E87" s="557" t="str">
        <f>IFERROR(__xludf.DUMMYFUNCTION("""COMPUTED_VALUE"""),"")</f>
        <v/>
      </c>
      <c r="F87" s="557" t="str">
        <f>IFERROR(__xludf.DUMMYFUNCTION("""COMPUTED_VALUE"""),"")</f>
        <v/>
      </c>
      <c r="G87" s="557" t="str">
        <f>IFERROR(__xludf.DUMMYFUNCTION("""COMPUTED_VALUE"""),"")</f>
        <v/>
      </c>
      <c r="H87" s="557" t="str">
        <f>IFERROR(__xludf.DUMMYFUNCTION("""COMPUTED_VALUE"""),"")</f>
        <v/>
      </c>
      <c r="I87" s="557" t="str">
        <f>IFERROR(__xludf.DUMMYFUNCTION("""COMPUTED_VALUE"""),"")</f>
        <v/>
      </c>
      <c r="J87" s="557"/>
      <c r="K87" s="557"/>
      <c r="L87" s="557"/>
      <c r="M87" s="557"/>
      <c r="N87" s="557"/>
      <c r="O87" s="557"/>
      <c r="P87" s="525"/>
      <c r="Q87" s="525"/>
      <c r="R87" s="525"/>
      <c r="S87" s="525"/>
      <c r="T87" s="525"/>
      <c r="U87" s="525"/>
      <c r="V87" s="525"/>
      <c r="W87" s="525"/>
      <c r="X87" s="525"/>
      <c r="Y87" s="525"/>
      <c r="Z87" s="525"/>
    </row>
    <row r="88">
      <c r="A88" s="557"/>
      <c r="B88" s="557" t="str">
        <f>IFERROR(__xludf.DUMMYFUNCTION("""COMPUTED_VALUE"""),"")</f>
        <v/>
      </c>
      <c r="C88" s="557" t="str">
        <f>IFERROR(__xludf.DUMMYFUNCTION("""COMPUTED_VALUE"""),"")</f>
        <v/>
      </c>
      <c r="D88" s="557" t="str">
        <f>IFERROR(__xludf.DUMMYFUNCTION("""COMPUTED_VALUE"""),"")</f>
        <v/>
      </c>
      <c r="E88" s="557" t="str">
        <f>IFERROR(__xludf.DUMMYFUNCTION("""COMPUTED_VALUE"""),"")</f>
        <v/>
      </c>
      <c r="F88" s="557" t="str">
        <f>IFERROR(__xludf.DUMMYFUNCTION("""COMPUTED_VALUE"""),"")</f>
        <v/>
      </c>
      <c r="G88" s="557" t="str">
        <f>IFERROR(__xludf.DUMMYFUNCTION("""COMPUTED_VALUE"""),"")</f>
        <v/>
      </c>
      <c r="H88" s="557" t="str">
        <f>IFERROR(__xludf.DUMMYFUNCTION("""COMPUTED_VALUE"""),"")</f>
        <v/>
      </c>
      <c r="I88" s="557" t="str">
        <f>IFERROR(__xludf.DUMMYFUNCTION("""COMPUTED_VALUE"""),"")</f>
        <v/>
      </c>
      <c r="J88" s="557"/>
      <c r="K88" s="557"/>
      <c r="L88" s="557"/>
      <c r="M88" s="557"/>
      <c r="N88" s="557"/>
      <c r="O88" s="557"/>
      <c r="P88" s="525"/>
      <c r="Q88" s="525"/>
      <c r="R88" s="525"/>
      <c r="S88" s="525"/>
      <c r="T88" s="525"/>
      <c r="U88" s="525"/>
      <c r="V88" s="525"/>
      <c r="W88" s="525"/>
      <c r="X88" s="525"/>
      <c r="Y88" s="525"/>
      <c r="Z88" s="525"/>
    </row>
    <row r="89">
      <c r="A89" s="557"/>
      <c r="B89" s="557" t="str">
        <f>IFERROR(__xludf.DUMMYFUNCTION("""COMPUTED_VALUE"""),"")</f>
        <v/>
      </c>
      <c r="C89" s="557" t="str">
        <f>IFERROR(__xludf.DUMMYFUNCTION("""COMPUTED_VALUE"""),"")</f>
        <v/>
      </c>
      <c r="D89" s="557" t="str">
        <f>IFERROR(__xludf.DUMMYFUNCTION("""COMPUTED_VALUE"""),"")</f>
        <v/>
      </c>
      <c r="E89" s="557" t="str">
        <f>IFERROR(__xludf.DUMMYFUNCTION("""COMPUTED_VALUE"""),"")</f>
        <v/>
      </c>
      <c r="F89" s="557" t="str">
        <f>IFERROR(__xludf.DUMMYFUNCTION("""COMPUTED_VALUE"""),"")</f>
        <v/>
      </c>
      <c r="G89" s="557" t="str">
        <f>IFERROR(__xludf.DUMMYFUNCTION("""COMPUTED_VALUE"""),"")</f>
        <v/>
      </c>
      <c r="H89" s="557" t="str">
        <f>IFERROR(__xludf.DUMMYFUNCTION("""COMPUTED_VALUE"""),"")</f>
        <v/>
      </c>
      <c r="I89" s="557" t="str">
        <f>IFERROR(__xludf.DUMMYFUNCTION("""COMPUTED_VALUE"""),"")</f>
        <v/>
      </c>
      <c r="J89" s="557"/>
      <c r="K89" s="557"/>
      <c r="L89" s="557"/>
      <c r="M89" s="557"/>
      <c r="N89" s="557"/>
      <c r="O89" s="557"/>
      <c r="P89" s="525"/>
      <c r="Q89" s="525"/>
      <c r="R89" s="525"/>
      <c r="S89" s="525"/>
      <c r="T89" s="525"/>
      <c r="U89" s="525"/>
      <c r="V89" s="525"/>
      <c r="W89" s="525"/>
      <c r="X89" s="525"/>
      <c r="Y89" s="525"/>
      <c r="Z89" s="525"/>
    </row>
    <row r="90">
      <c r="A90" s="557"/>
      <c r="B90" s="557" t="str">
        <f>IFERROR(__xludf.DUMMYFUNCTION("""COMPUTED_VALUE"""),"")</f>
        <v/>
      </c>
      <c r="C90" s="557" t="str">
        <f>IFERROR(__xludf.DUMMYFUNCTION("""COMPUTED_VALUE"""),"")</f>
        <v/>
      </c>
      <c r="D90" s="557" t="str">
        <f>IFERROR(__xludf.DUMMYFUNCTION("""COMPUTED_VALUE"""),"")</f>
        <v/>
      </c>
      <c r="E90" s="557" t="str">
        <f>IFERROR(__xludf.DUMMYFUNCTION("""COMPUTED_VALUE"""),"")</f>
        <v/>
      </c>
      <c r="F90" s="557" t="str">
        <f>IFERROR(__xludf.DUMMYFUNCTION("""COMPUTED_VALUE"""),"")</f>
        <v/>
      </c>
      <c r="G90" s="557" t="str">
        <f>IFERROR(__xludf.DUMMYFUNCTION("""COMPUTED_VALUE"""),"")</f>
        <v/>
      </c>
      <c r="H90" s="557" t="str">
        <f>IFERROR(__xludf.DUMMYFUNCTION("""COMPUTED_VALUE"""),"")</f>
        <v/>
      </c>
      <c r="I90" s="557" t="str">
        <f>IFERROR(__xludf.DUMMYFUNCTION("""COMPUTED_VALUE"""),"")</f>
        <v/>
      </c>
      <c r="J90" s="557"/>
      <c r="K90" s="557"/>
      <c r="L90" s="557"/>
      <c r="M90" s="557"/>
      <c r="N90" s="557"/>
      <c r="O90" s="557"/>
      <c r="P90" s="525"/>
      <c r="Q90" s="525"/>
      <c r="R90" s="525"/>
      <c r="S90" s="525"/>
      <c r="T90" s="525"/>
      <c r="U90" s="525"/>
      <c r="V90" s="525"/>
      <c r="W90" s="525"/>
      <c r="X90" s="525"/>
      <c r="Y90" s="525"/>
      <c r="Z90" s="525"/>
    </row>
    <row r="91">
      <c r="A91" s="557"/>
      <c r="B91" s="557" t="str">
        <f>IFERROR(__xludf.DUMMYFUNCTION("""COMPUTED_VALUE"""),"")</f>
        <v/>
      </c>
      <c r="C91" s="557" t="str">
        <f>IFERROR(__xludf.DUMMYFUNCTION("""COMPUTED_VALUE"""),"")</f>
        <v/>
      </c>
      <c r="D91" s="557" t="str">
        <f>IFERROR(__xludf.DUMMYFUNCTION("""COMPUTED_VALUE"""),"")</f>
        <v/>
      </c>
      <c r="E91" s="557" t="str">
        <f>IFERROR(__xludf.DUMMYFUNCTION("""COMPUTED_VALUE"""),"")</f>
        <v/>
      </c>
      <c r="F91" s="557" t="str">
        <f>IFERROR(__xludf.DUMMYFUNCTION("""COMPUTED_VALUE"""),"")</f>
        <v/>
      </c>
      <c r="G91" s="557" t="str">
        <f>IFERROR(__xludf.DUMMYFUNCTION("""COMPUTED_VALUE"""),"")</f>
        <v/>
      </c>
      <c r="H91" s="557" t="str">
        <f>IFERROR(__xludf.DUMMYFUNCTION("""COMPUTED_VALUE"""),"")</f>
        <v/>
      </c>
      <c r="I91" s="557" t="str">
        <f>IFERROR(__xludf.DUMMYFUNCTION("""COMPUTED_VALUE"""),"")</f>
        <v/>
      </c>
      <c r="J91" s="557"/>
      <c r="K91" s="557"/>
      <c r="L91" s="557"/>
      <c r="M91" s="557"/>
      <c r="N91" s="557"/>
      <c r="O91" s="557"/>
      <c r="P91" s="525"/>
      <c r="Q91" s="525"/>
      <c r="R91" s="525"/>
      <c r="S91" s="525"/>
      <c r="T91" s="525"/>
      <c r="U91" s="525"/>
      <c r="V91" s="525"/>
      <c r="W91" s="525"/>
      <c r="X91" s="525"/>
      <c r="Y91" s="525"/>
      <c r="Z91" s="525"/>
    </row>
    <row r="92">
      <c r="A92" s="557"/>
      <c r="B92" s="557" t="str">
        <f>IFERROR(__xludf.DUMMYFUNCTION("""COMPUTED_VALUE"""),"")</f>
        <v/>
      </c>
      <c r="C92" s="557" t="str">
        <f>IFERROR(__xludf.DUMMYFUNCTION("""COMPUTED_VALUE"""),"")</f>
        <v/>
      </c>
      <c r="D92" s="557" t="str">
        <f>IFERROR(__xludf.DUMMYFUNCTION("""COMPUTED_VALUE"""),"")</f>
        <v/>
      </c>
      <c r="E92" s="557" t="str">
        <f>IFERROR(__xludf.DUMMYFUNCTION("""COMPUTED_VALUE"""),"")</f>
        <v/>
      </c>
      <c r="F92" s="557" t="str">
        <f>IFERROR(__xludf.DUMMYFUNCTION("""COMPUTED_VALUE"""),"")</f>
        <v/>
      </c>
      <c r="G92" s="557" t="str">
        <f>IFERROR(__xludf.DUMMYFUNCTION("""COMPUTED_VALUE"""),"")</f>
        <v/>
      </c>
      <c r="H92" s="557" t="str">
        <f>IFERROR(__xludf.DUMMYFUNCTION("""COMPUTED_VALUE"""),"")</f>
        <v/>
      </c>
      <c r="I92" s="557" t="str">
        <f>IFERROR(__xludf.DUMMYFUNCTION("""COMPUTED_VALUE"""),"")</f>
        <v/>
      </c>
      <c r="J92" s="557"/>
      <c r="K92" s="557"/>
      <c r="L92" s="557"/>
      <c r="M92" s="557"/>
      <c r="N92" s="557"/>
      <c r="O92" s="557"/>
      <c r="P92" s="525"/>
      <c r="Q92" s="525"/>
      <c r="R92" s="525"/>
      <c r="S92" s="525"/>
      <c r="T92" s="525"/>
      <c r="U92" s="525"/>
      <c r="V92" s="525"/>
      <c r="W92" s="525"/>
      <c r="X92" s="525"/>
      <c r="Y92" s="525"/>
      <c r="Z92" s="525"/>
    </row>
    <row r="93">
      <c r="A93" s="557"/>
      <c r="B93" s="557" t="str">
        <f>IFERROR(__xludf.DUMMYFUNCTION("""COMPUTED_VALUE"""),"")</f>
        <v/>
      </c>
      <c r="C93" s="557" t="str">
        <f>IFERROR(__xludf.DUMMYFUNCTION("""COMPUTED_VALUE"""),"")</f>
        <v/>
      </c>
      <c r="D93" s="557" t="str">
        <f>IFERROR(__xludf.DUMMYFUNCTION("""COMPUTED_VALUE"""),"")</f>
        <v/>
      </c>
      <c r="E93" s="557" t="str">
        <f>IFERROR(__xludf.DUMMYFUNCTION("""COMPUTED_VALUE"""),"")</f>
        <v/>
      </c>
      <c r="F93" s="557" t="str">
        <f>IFERROR(__xludf.DUMMYFUNCTION("""COMPUTED_VALUE"""),"")</f>
        <v/>
      </c>
      <c r="G93" s="557" t="str">
        <f>IFERROR(__xludf.DUMMYFUNCTION("""COMPUTED_VALUE"""),"")</f>
        <v/>
      </c>
      <c r="H93" s="557" t="str">
        <f>IFERROR(__xludf.DUMMYFUNCTION("""COMPUTED_VALUE"""),"")</f>
        <v/>
      </c>
      <c r="I93" s="557" t="str">
        <f>IFERROR(__xludf.DUMMYFUNCTION("""COMPUTED_VALUE"""),"")</f>
        <v/>
      </c>
      <c r="J93" s="557"/>
      <c r="K93" s="557"/>
      <c r="L93" s="557"/>
      <c r="M93" s="557"/>
      <c r="N93" s="557"/>
      <c r="O93" s="557"/>
      <c r="P93" s="525"/>
      <c r="Q93" s="525"/>
      <c r="R93" s="525"/>
      <c r="S93" s="525"/>
      <c r="T93" s="525"/>
      <c r="U93" s="525"/>
      <c r="V93" s="525"/>
      <c r="W93" s="525"/>
      <c r="X93" s="525"/>
      <c r="Y93" s="525"/>
      <c r="Z93" s="525"/>
    </row>
    <row r="94">
      <c r="A94" s="557"/>
      <c r="B94" s="557" t="str">
        <f>IFERROR(__xludf.DUMMYFUNCTION("""COMPUTED_VALUE"""),"")</f>
        <v/>
      </c>
      <c r="C94" s="557" t="str">
        <f>IFERROR(__xludf.DUMMYFUNCTION("""COMPUTED_VALUE"""),"")</f>
        <v/>
      </c>
      <c r="D94" s="557" t="str">
        <f>IFERROR(__xludf.DUMMYFUNCTION("""COMPUTED_VALUE"""),"")</f>
        <v/>
      </c>
      <c r="E94" s="557" t="str">
        <f>IFERROR(__xludf.DUMMYFUNCTION("""COMPUTED_VALUE"""),"")</f>
        <v/>
      </c>
      <c r="F94" s="557" t="str">
        <f>IFERROR(__xludf.DUMMYFUNCTION("""COMPUTED_VALUE"""),"")</f>
        <v/>
      </c>
      <c r="G94" s="557" t="str">
        <f>IFERROR(__xludf.DUMMYFUNCTION("""COMPUTED_VALUE"""),"")</f>
        <v/>
      </c>
      <c r="H94" s="557" t="str">
        <f>IFERROR(__xludf.DUMMYFUNCTION("""COMPUTED_VALUE"""),"")</f>
        <v/>
      </c>
      <c r="I94" s="557" t="str">
        <f>IFERROR(__xludf.DUMMYFUNCTION("""COMPUTED_VALUE"""),"")</f>
        <v/>
      </c>
      <c r="J94" s="557"/>
      <c r="K94" s="557"/>
      <c r="L94" s="557"/>
      <c r="M94" s="557"/>
      <c r="N94" s="557"/>
      <c r="O94" s="557"/>
      <c r="P94" s="525"/>
      <c r="Q94" s="525"/>
      <c r="R94" s="525"/>
      <c r="S94" s="525"/>
      <c r="T94" s="525"/>
      <c r="U94" s="525"/>
      <c r="V94" s="525"/>
      <c r="W94" s="525"/>
      <c r="X94" s="525"/>
      <c r="Y94" s="525"/>
      <c r="Z94" s="525"/>
    </row>
    <row r="95">
      <c r="A95" s="557"/>
      <c r="B95" s="557" t="str">
        <f>IFERROR(__xludf.DUMMYFUNCTION("""COMPUTED_VALUE"""),"")</f>
        <v/>
      </c>
      <c r="C95" s="557" t="str">
        <f>IFERROR(__xludf.DUMMYFUNCTION("""COMPUTED_VALUE"""),"")</f>
        <v/>
      </c>
      <c r="D95" s="557" t="str">
        <f>IFERROR(__xludf.DUMMYFUNCTION("""COMPUTED_VALUE"""),"")</f>
        <v/>
      </c>
      <c r="E95" s="557" t="str">
        <f>IFERROR(__xludf.DUMMYFUNCTION("""COMPUTED_VALUE"""),"")</f>
        <v/>
      </c>
      <c r="F95" s="557" t="str">
        <f>IFERROR(__xludf.DUMMYFUNCTION("""COMPUTED_VALUE"""),"")</f>
        <v/>
      </c>
      <c r="G95" s="557" t="str">
        <f>IFERROR(__xludf.DUMMYFUNCTION("""COMPUTED_VALUE"""),"")</f>
        <v/>
      </c>
      <c r="H95" s="557" t="str">
        <f>IFERROR(__xludf.DUMMYFUNCTION("""COMPUTED_VALUE"""),"")</f>
        <v/>
      </c>
      <c r="I95" s="557" t="str">
        <f>IFERROR(__xludf.DUMMYFUNCTION("""COMPUTED_VALUE"""),"")</f>
        <v/>
      </c>
      <c r="J95" s="557"/>
      <c r="K95" s="557"/>
      <c r="L95" s="557"/>
      <c r="M95" s="557"/>
      <c r="N95" s="557"/>
      <c r="O95" s="557"/>
      <c r="P95" s="525"/>
      <c r="Q95" s="525"/>
      <c r="R95" s="525"/>
      <c r="S95" s="525"/>
      <c r="T95" s="525"/>
      <c r="U95" s="525"/>
      <c r="V95" s="525"/>
      <c r="W95" s="525"/>
      <c r="X95" s="525"/>
      <c r="Y95" s="525"/>
      <c r="Z95" s="525"/>
    </row>
    <row r="96">
      <c r="A96" s="557"/>
      <c r="B96" s="557" t="str">
        <f>IFERROR(__xludf.DUMMYFUNCTION("""COMPUTED_VALUE"""),"")</f>
        <v/>
      </c>
      <c r="C96" s="557" t="str">
        <f>IFERROR(__xludf.DUMMYFUNCTION("""COMPUTED_VALUE"""),"")</f>
        <v/>
      </c>
      <c r="D96" s="557" t="str">
        <f>IFERROR(__xludf.DUMMYFUNCTION("""COMPUTED_VALUE"""),"")</f>
        <v/>
      </c>
      <c r="E96" s="557" t="str">
        <f>IFERROR(__xludf.DUMMYFUNCTION("""COMPUTED_VALUE"""),"")</f>
        <v/>
      </c>
      <c r="F96" s="557" t="str">
        <f>IFERROR(__xludf.DUMMYFUNCTION("""COMPUTED_VALUE"""),"")</f>
        <v/>
      </c>
      <c r="G96" s="557" t="str">
        <f>IFERROR(__xludf.DUMMYFUNCTION("""COMPUTED_VALUE"""),"")</f>
        <v/>
      </c>
      <c r="H96" s="557" t="str">
        <f>IFERROR(__xludf.DUMMYFUNCTION("""COMPUTED_VALUE"""),"")</f>
        <v/>
      </c>
      <c r="I96" s="557" t="str">
        <f>IFERROR(__xludf.DUMMYFUNCTION("""COMPUTED_VALUE"""),"")</f>
        <v/>
      </c>
      <c r="J96" s="557"/>
      <c r="K96" s="557"/>
      <c r="L96" s="557"/>
      <c r="M96" s="557"/>
      <c r="N96" s="557"/>
      <c r="O96" s="557"/>
      <c r="P96" s="525"/>
      <c r="Q96" s="525"/>
      <c r="R96" s="525"/>
      <c r="S96" s="525"/>
      <c r="T96" s="525"/>
      <c r="U96" s="525"/>
      <c r="V96" s="525"/>
      <c r="W96" s="525"/>
      <c r="X96" s="525"/>
      <c r="Y96" s="525"/>
      <c r="Z96" s="525"/>
    </row>
    <row r="97">
      <c r="A97" s="557"/>
      <c r="B97" s="557" t="str">
        <f>IFERROR(__xludf.DUMMYFUNCTION("""COMPUTED_VALUE"""),"")</f>
        <v/>
      </c>
      <c r="C97" s="557" t="str">
        <f>IFERROR(__xludf.DUMMYFUNCTION("""COMPUTED_VALUE"""),"")</f>
        <v/>
      </c>
      <c r="D97" s="557" t="str">
        <f>IFERROR(__xludf.DUMMYFUNCTION("""COMPUTED_VALUE"""),"")</f>
        <v/>
      </c>
      <c r="E97" s="557" t="str">
        <f>IFERROR(__xludf.DUMMYFUNCTION("""COMPUTED_VALUE"""),"")</f>
        <v/>
      </c>
      <c r="F97" s="557" t="str">
        <f>IFERROR(__xludf.DUMMYFUNCTION("""COMPUTED_VALUE"""),"")</f>
        <v/>
      </c>
      <c r="G97" s="557" t="str">
        <f>IFERROR(__xludf.DUMMYFUNCTION("""COMPUTED_VALUE"""),"")</f>
        <v/>
      </c>
      <c r="H97" s="557" t="str">
        <f>IFERROR(__xludf.DUMMYFUNCTION("""COMPUTED_VALUE"""),"")</f>
        <v/>
      </c>
      <c r="I97" s="557" t="str">
        <f>IFERROR(__xludf.DUMMYFUNCTION("""COMPUTED_VALUE"""),"")</f>
        <v/>
      </c>
      <c r="J97" s="557"/>
      <c r="K97" s="557"/>
      <c r="L97" s="557"/>
      <c r="M97" s="557"/>
      <c r="N97" s="557"/>
      <c r="O97" s="557"/>
      <c r="P97" s="525"/>
      <c r="Q97" s="525"/>
      <c r="R97" s="525"/>
      <c r="S97" s="525"/>
      <c r="T97" s="525"/>
      <c r="U97" s="525"/>
      <c r="V97" s="525"/>
      <c r="W97" s="525"/>
      <c r="X97" s="525"/>
      <c r="Y97" s="525"/>
      <c r="Z97" s="525"/>
    </row>
    <row r="98">
      <c r="A98" s="557"/>
      <c r="B98" s="557" t="str">
        <f>IFERROR(__xludf.DUMMYFUNCTION("""COMPUTED_VALUE"""),"")</f>
        <v/>
      </c>
      <c r="C98" s="557" t="str">
        <f>IFERROR(__xludf.DUMMYFUNCTION("""COMPUTED_VALUE"""),"")</f>
        <v/>
      </c>
      <c r="D98" s="557" t="str">
        <f>IFERROR(__xludf.DUMMYFUNCTION("""COMPUTED_VALUE"""),"")</f>
        <v/>
      </c>
      <c r="E98" s="557" t="str">
        <f>IFERROR(__xludf.DUMMYFUNCTION("""COMPUTED_VALUE"""),"")</f>
        <v/>
      </c>
      <c r="F98" s="557" t="str">
        <f>IFERROR(__xludf.DUMMYFUNCTION("""COMPUTED_VALUE"""),"")</f>
        <v/>
      </c>
      <c r="G98" s="557" t="str">
        <f>IFERROR(__xludf.DUMMYFUNCTION("""COMPUTED_VALUE"""),"")</f>
        <v/>
      </c>
      <c r="H98" s="557" t="str">
        <f>IFERROR(__xludf.DUMMYFUNCTION("""COMPUTED_VALUE"""),"")</f>
        <v/>
      </c>
      <c r="I98" s="557" t="str">
        <f>IFERROR(__xludf.DUMMYFUNCTION("""COMPUTED_VALUE"""),"")</f>
        <v/>
      </c>
      <c r="J98" s="557"/>
      <c r="K98" s="557"/>
      <c r="L98" s="557"/>
      <c r="M98" s="557"/>
      <c r="N98" s="557"/>
      <c r="O98" s="557"/>
      <c r="P98" s="525"/>
      <c r="Q98" s="525"/>
      <c r="R98" s="525"/>
      <c r="S98" s="525"/>
      <c r="T98" s="525"/>
      <c r="U98" s="525"/>
      <c r="V98" s="525"/>
      <c r="W98" s="525"/>
      <c r="X98" s="525"/>
      <c r="Y98" s="525"/>
      <c r="Z98" s="525"/>
    </row>
    <row r="99">
      <c r="A99" s="557"/>
      <c r="B99" s="557" t="str">
        <f>IFERROR(__xludf.DUMMYFUNCTION("""COMPUTED_VALUE"""),"")</f>
        <v/>
      </c>
      <c r="C99" s="557" t="str">
        <f>IFERROR(__xludf.DUMMYFUNCTION("""COMPUTED_VALUE"""),"")</f>
        <v/>
      </c>
      <c r="D99" s="557" t="str">
        <f>IFERROR(__xludf.DUMMYFUNCTION("""COMPUTED_VALUE"""),"")</f>
        <v/>
      </c>
      <c r="E99" s="557" t="str">
        <f>IFERROR(__xludf.DUMMYFUNCTION("""COMPUTED_VALUE"""),"")</f>
        <v/>
      </c>
      <c r="F99" s="557" t="str">
        <f>IFERROR(__xludf.DUMMYFUNCTION("""COMPUTED_VALUE"""),"")</f>
        <v/>
      </c>
      <c r="G99" s="557" t="str">
        <f>IFERROR(__xludf.DUMMYFUNCTION("""COMPUTED_VALUE"""),"")</f>
        <v/>
      </c>
      <c r="H99" s="557" t="str">
        <f>IFERROR(__xludf.DUMMYFUNCTION("""COMPUTED_VALUE"""),"")</f>
        <v/>
      </c>
      <c r="I99" s="557" t="str">
        <f>IFERROR(__xludf.DUMMYFUNCTION("""COMPUTED_VALUE"""),"")</f>
        <v/>
      </c>
      <c r="J99" s="557"/>
      <c r="K99" s="557"/>
      <c r="L99" s="557"/>
      <c r="M99" s="557"/>
      <c r="N99" s="557"/>
      <c r="O99" s="557"/>
      <c r="P99" s="525"/>
      <c r="Q99" s="525"/>
      <c r="R99" s="525"/>
      <c r="S99" s="525"/>
      <c r="T99" s="525"/>
      <c r="U99" s="525"/>
      <c r="V99" s="525"/>
      <c r="W99" s="525"/>
      <c r="X99" s="525"/>
      <c r="Y99" s="525"/>
      <c r="Z99" s="525"/>
    </row>
    <row r="100">
      <c r="A100" s="557"/>
      <c r="B100" s="557" t="str">
        <f>IFERROR(__xludf.DUMMYFUNCTION("""COMPUTED_VALUE"""),"")</f>
        <v/>
      </c>
      <c r="C100" s="557" t="str">
        <f>IFERROR(__xludf.DUMMYFUNCTION("""COMPUTED_VALUE"""),"")</f>
        <v/>
      </c>
      <c r="D100" s="557" t="str">
        <f>IFERROR(__xludf.DUMMYFUNCTION("""COMPUTED_VALUE"""),"")</f>
        <v/>
      </c>
      <c r="E100" s="557" t="str">
        <f>IFERROR(__xludf.DUMMYFUNCTION("""COMPUTED_VALUE"""),"")</f>
        <v/>
      </c>
      <c r="F100" s="557" t="str">
        <f>IFERROR(__xludf.DUMMYFUNCTION("""COMPUTED_VALUE"""),"")</f>
        <v/>
      </c>
      <c r="G100" s="557" t="str">
        <f>IFERROR(__xludf.DUMMYFUNCTION("""COMPUTED_VALUE"""),"")</f>
        <v/>
      </c>
      <c r="H100" s="557" t="str">
        <f>IFERROR(__xludf.DUMMYFUNCTION("""COMPUTED_VALUE"""),"")</f>
        <v/>
      </c>
      <c r="I100" s="557" t="str">
        <f>IFERROR(__xludf.DUMMYFUNCTION("""COMPUTED_VALUE"""),"")</f>
        <v/>
      </c>
      <c r="J100" s="557"/>
      <c r="K100" s="557"/>
      <c r="L100" s="557"/>
      <c r="M100" s="557"/>
      <c r="N100" s="557"/>
      <c r="O100" s="557"/>
      <c r="P100" s="525"/>
      <c r="Q100" s="525"/>
      <c r="R100" s="525"/>
      <c r="S100" s="525"/>
      <c r="T100" s="525"/>
      <c r="U100" s="525"/>
      <c r="V100" s="525"/>
      <c r="W100" s="525"/>
      <c r="X100" s="525"/>
      <c r="Y100" s="525"/>
      <c r="Z100" s="525"/>
    </row>
    <row r="101">
      <c r="A101" s="557"/>
      <c r="B101" s="557" t="str">
        <f>IFERROR(__xludf.DUMMYFUNCTION("""COMPUTED_VALUE"""),"")</f>
        <v/>
      </c>
      <c r="C101" s="557" t="str">
        <f>IFERROR(__xludf.DUMMYFUNCTION("""COMPUTED_VALUE"""),"")</f>
        <v/>
      </c>
      <c r="D101" s="557" t="str">
        <f>IFERROR(__xludf.DUMMYFUNCTION("""COMPUTED_VALUE"""),"")</f>
        <v/>
      </c>
      <c r="E101" s="557" t="str">
        <f>IFERROR(__xludf.DUMMYFUNCTION("""COMPUTED_VALUE"""),"")</f>
        <v/>
      </c>
      <c r="F101" s="557" t="str">
        <f>IFERROR(__xludf.DUMMYFUNCTION("""COMPUTED_VALUE"""),"")</f>
        <v/>
      </c>
      <c r="G101" s="557" t="str">
        <f>IFERROR(__xludf.DUMMYFUNCTION("""COMPUTED_VALUE"""),"")</f>
        <v/>
      </c>
      <c r="H101" s="557" t="str">
        <f>IFERROR(__xludf.DUMMYFUNCTION("""COMPUTED_VALUE"""),"")</f>
        <v/>
      </c>
      <c r="I101" s="557" t="str">
        <f>IFERROR(__xludf.DUMMYFUNCTION("""COMPUTED_VALUE"""),"")</f>
        <v/>
      </c>
      <c r="J101" s="557"/>
      <c r="K101" s="557"/>
      <c r="L101" s="557"/>
      <c r="M101" s="557"/>
      <c r="N101" s="557"/>
      <c r="O101" s="557"/>
      <c r="P101" s="525"/>
      <c r="Q101" s="525"/>
      <c r="R101" s="525"/>
      <c r="S101" s="525"/>
      <c r="T101" s="525"/>
      <c r="U101" s="525"/>
      <c r="V101" s="525"/>
      <c r="W101" s="525"/>
      <c r="X101" s="525"/>
      <c r="Y101" s="525"/>
      <c r="Z101" s="525"/>
    </row>
    <row r="102">
      <c r="A102" s="557"/>
      <c r="B102" s="557" t="str">
        <f>IFERROR(__xludf.DUMMYFUNCTION("""COMPUTED_VALUE"""),"")</f>
        <v/>
      </c>
      <c r="C102" s="557" t="str">
        <f>IFERROR(__xludf.DUMMYFUNCTION("""COMPUTED_VALUE"""),"")</f>
        <v/>
      </c>
      <c r="D102" s="557" t="str">
        <f>IFERROR(__xludf.DUMMYFUNCTION("""COMPUTED_VALUE"""),"")</f>
        <v/>
      </c>
      <c r="E102" s="557" t="str">
        <f>IFERROR(__xludf.DUMMYFUNCTION("""COMPUTED_VALUE"""),"")</f>
        <v/>
      </c>
      <c r="F102" s="557" t="str">
        <f>IFERROR(__xludf.DUMMYFUNCTION("""COMPUTED_VALUE"""),"")</f>
        <v/>
      </c>
      <c r="G102" s="557" t="str">
        <f>IFERROR(__xludf.DUMMYFUNCTION("""COMPUTED_VALUE"""),"")</f>
        <v/>
      </c>
      <c r="H102" s="557" t="str">
        <f>IFERROR(__xludf.DUMMYFUNCTION("""COMPUTED_VALUE"""),"")</f>
        <v/>
      </c>
      <c r="I102" s="557" t="str">
        <f>IFERROR(__xludf.DUMMYFUNCTION("""COMPUTED_VALUE"""),"")</f>
        <v/>
      </c>
      <c r="J102" s="557"/>
      <c r="K102" s="557"/>
      <c r="L102" s="557"/>
      <c r="M102" s="557"/>
      <c r="N102" s="557"/>
      <c r="O102" s="557"/>
      <c r="P102" s="525"/>
      <c r="Q102" s="525"/>
      <c r="R102" s="525"/>
      <c r="S102" s="525"/>
      <c r="T102" s="525"/>
      <c r="U102" s="525"/>
      <c r="V102" s="525"/>
      <c r="W102" s="525"/>
      <c r="X102" s="525"/>
      <c r="Y102" s="525"/>
      <c r="Z102" s="525"/>
    </row>
    <row r="103">
      <c r="A103" s="557"/>
      <c r="B103" s="557" t="str">
        <f>IFERROR(__xludf.DUMMYFUNCTION("""COMPUTED_VALUE"""),"")</f>
        <v/>
      </c>
      <c r="C103" s="557" t="str">
        <f>IFERROR(__xludf.DUMMYFUNCTION("""COMPUTED_VALUE"""),"")</f>
        <v/>
      </c>
      <c r="D103" s="557" t="str">
        <f>IFERROR(__xludf.DUMMYFUNCTION("""COMPUTED_VALUE"""),"")</f>
        <v/>
      </c>
      <c r="E103" s="557" t="str">
        <f>IFERROR(__xludf.DUMMYFUNCTION("""COMPUTED_VALUE"""),"")</f>
        <v/>
      </c>
      <c r="F103" s="557" t="str">
        <f>IFERROR(__xludf.DUMMYFUNCTION("""COMPUTED_VALUE"""),"")</f>
        <v/>
      </c>
      <c r="G103" s="557" t="str">
        <f>IFERROR(__xludf.DUMMYFUNCTION("""COMPUTED_VALUE"""),"")</f>
        <v/>
      </c>
      <c r="H103" s="557" t="str">
        <f>IFERROR(__xludf.DUMMYFUNCTION("""COMPUTED_VALUE"""),"")</f>
        <v/>
      </c>
      <c r="I103" s="557" t="str">
        <f>IFERROR(__xludf.DUMMYFUNCTION("""COMPUTED_VALUE"""),"")</f>
        <v/>
      </c>
      <c r="J103" s="557"/>
      <c r="K103" s="557"/>
      <c r="L103" s="557"/>
      <c r="M103" s="557"/>
      <c r="N103" s="557"/>
      <c r="O103" s="557"/>
      <c r="P103" s="525"/>
      <c r="Q103" s="525"/>
      <c r="R103" s="525"/>
      <c r="S103" s="525"/>
      <c r="T103" s="525"/>
      <c r="U103" s="525"/>
      <c r="V103" s="525"/>
      <c r="W103" s="525"/>
      <c r="X103" s="525"/>
      <c r="Y103" s="525"/>
      <c r="Z103" s="525"/>
    </row>
    <row r="104">
      <c r="A104" s="557"/>
      <c r="B104" s="557" t="str">
        <f>IFERROR(__xludf.DUMMYFUNCTION("""COMPUTED_VALUE"""),"")</f>
        <v/>
      </c>
      <c r="C104" s="557" t="str">
        <f>IFERROR(__xludf.DUMMYFUNCTION("""COMPUTED_VALUE"""),"")</f>
        <v/>
      </c>
      <c r="D104" s="557" t="str">
        <f>IFERROR(__xludf.DUMMYFUNCTION("""COMPUTED_VALUE"""),"")</f>
        <v/>
      </c>
      <c r="E104" s="557" t="str">
        <f>IFERROR(__xludf.DUMMYFUNCTION("""COMPUTED_VALUE"""),"")</f>
        <v/>
      </c>
      <c r="F104" s="557" t="str">
        <f>IFERROR(__xludf.DUMMYFUNCTION("""COMPUTED_VALUE"""),"")</f>
        <v/>
      </c>
      <c r="G104" s="557" t="str">
        <f>IFERROR(__xludf.DUMMYFUNCTION("""COMPUTED_VALUE"""),"")</f>
        <v/>
      </c>
      <c r="H104" s="557" t="str">
        <f>IFERROR(__xludf.DUMMYFUNCTION("""COMPUTED_VALUE"""),"")</f>
        <v/>
      </c>
      <c r="I104" s="557" t="str">
        <f>IFERROR(__xludf.DUMMYFUNCTION("""COMPUTED_VALUE"""),"")</f>
        <v/>
      </c>
      <c r="J104" s="557"/>
      <c r="K104" s="557"/>
      <c r="L104" s="557"/>
      <c r="M104" s="557"/>
      <c r="N104" s="557"/>
      <c r="O104" s="557"/>
      <c r="P104" s="525"/>
      <c r="Q104" s="525"/>
      <c r="R104" s="525"/>
      <c r="S104" s="525"/>
      <c r="T104" s="525"/>
      <c r="U104" s="525"/>
      <c r="V104" s="525"/>
      <c r="W104" s="525"/>
      <c r="X104" s="525"/>
      <c r="Y104" s="525"/>
      <c r="Z104" s="525"/>
    </row>
    <row r="105">
      <c r="A105" s="557"/>
      <c r="B105" s="557" t="str">
        <f>IFERROR(__xludf.DUMMYFUNCTION("""COMPUTED_VALUE"""),"")</f>
        <v/>
      </c>
      <c r="C105" s="557" t="str">
        <f>IFERROR(__xludf.DUMMYFUNCTION("""COMPUTED_VALUE"""),"")</f>
        <v/>
      </c>
      <c r="D105" s="557" t="str">
        <f>IFERROR(__xludf.DUMMYFUNCTION("""COMPUTED_VALUE"""),"")</f>
        <v/>
      </c>
      <c r="E105" s="557" t="str">
        <f>IFERROR(__xludf.DUMMYFUNCTION("""COMPUTED_VALUE"""),"")</f>
        <v/>
      </c>
      <c r="F105" s="557" t="str">
        <f>IFERROR(__xludf.DUMMYFUNCTION("""COMPUTED_VALUE"""),"")</f>
        <v/>
      </c>
      <c r="G105" s="557" t="str">
        <f>IFERROR(__xludf.DUMMYFUNCTION("""COMPUTED_VALUE"""),"")</f>
        <v/>
      </c>
      <c r="H105" s="557" t="str">
        <f>IFERROR(__xludf.DUMMYFUNCTION("""COMPUTED_VALUE"""),"")</f>
        <v/>
      </c>
      <c r="I105" s="557" t="str">
        <f>IFERROR(__xludf.DUMMYFUNCTION("""COMPUTED_VALUE"""),"")</f>
        <v/>
      </c>
      <c r="J105" s="557"/>
      <c r="K105" s="557"/>
      <c r="L105" s="557"/>
      <c r="M105" s="557"/>
      <c r="N105" s="557"/>
      <c r="O105" s="557"/>
      <c r="P105" s="525"/>
      <c r="Q105" s="525"/>
      <c r="R105" s="525"/>
      <c r="S105" s="525"/>
      <c r="T105" s="525"/>
      <c r="U105" s="525"/>
      <c r="V105" s="525"/>
      <c r="W105" s="525"/>
      <c r="X105" s="525"/>
      <c r="Y105" s="525"/>
      <c r="Z105" s="525"/>
    </row>
    <row r="106">
      <c r="A106" s="557"/>
      <c r="B106" s="557" t="str">
        <f>IFERROR(__xludf.DUMMYFUNCTION("""COMPUTED_VALUE"""),"")</f>
        <v/>
      </c>
      <c r="C106" s="557" t="str">
        <f>IFERROR(__xludf.DUMMYFUNCTION("""COMPUTED_VALUE"""),"")</f>
        <v/>
      </c>
      <c r="D106" s="557" t="str">
        <f>IFERROR(__xludf.DUMMYFUNCTION("""COMPUTED_VALUE"""),"")</f>
        <v/>
      </c>
      <c r="E106" s="557" t="str">
        <f>IFERROR(__xludf.DUMMYFUNCTION("""COMPUTED_VALUE"""),"")</f>
        <v/>
      </c>
      <c r="F106" s="557" t="str">
        <f>IFERROR(__xludf.DUMMYFUNCTION("""COMPUTED_VALUE"""),"")</f>
        <v/>
      </c>
      <c r="G106" s="557" t="str">
        <f>IFERROR(__xludf.DUMMYFUNCTION("""COMPUTED_VALUE"""),"")</f>
        <v/>
      </c>
      <c r="H106" s="557" t="str">
        <f>IFERROR(__xludf.DUMMYFUNCTION("""COMPUTED_VALUE"""),"")</f>
        <v/>
      </c>
      <c r="I106" s="557" t="str">
        <f>IFERROR(__xludf.DUMMYFUNCTION("""COMPUTED_VALUE"""),"")</f>
        <v/>
      </c>
      <c r="J106" s="557"/>
      <c r="K106" s="557"/>
      <c r="L106" s="557"/>
      <c r="M106" s="557"/>
      <c r="N106" s="557"/>
      <c r="O106" s="557"/>
      <c r="P106" s="525"/>
      <c r="Q106" s="525"/>
      <c r="R106" s="525"/>
      <c r="S106" s="525"/>
      <c r="T106" s="525"/>
      <c r="U106" s="525"/>
      <c r="V106" s="525"/>
      <c r="W106" s="525"/>
      <c r="X106" s="525"/>
      <c r="Y106" s="525"/>
      <c r="Z106" s="525"/>
    </row>
    <row r="107">
      <c r="A107" s="557"/>
      <c r="B107" s="557" t="str">
        <f>IFERROR(__xludf.DUMMYFUNCTION("""COMPUTED_VALUE"""),"")</f>
        <v/>
      </c>
      <c r="C107" s="557" t="str">
        <f>IFERROR(__xludf.DUMMYFUNCTION("""COMPUTED_VALUE"""),"")</f>
        <v/>
      </c>
      <c r="D107" s="557" t="str">
        <f>IFERROR(__xludf.DUMMYFUNCTION("""COMPUTED_VALUE"""),"")</f>
        <v/>
      </c>
      <c r="E107" s="557" t="str">
        <f>IFERROR(__xludf.DUMMYFUNCTION("""COMPUTED_VALUE"""),"")</f>
        <v/>
      </c>
      <c r="F107" s="557" t="str">
        <f>IFERROR(__xludf.DUMMYFUNCTION("""COMPUTED_VALUE"""),"")</f>
        <v/>
      </c>
      <c r="G107" s="557" t="str">
        <f>IFERROR(__xludf.DUMMYFUNCTION("""COMPUTED_VALUE"""),"")</f>
        <v/>
      </c>
      <c r="H107" s="557" t="str">
        <f>IFERROR(__xludf.DUMMYFUNCTION("""COMPUTED_VALUE"""),"")</f>
        <v/>
      </c>
      <c r="I107" s="557" t="str">
        <f>IFERROR(__xludf.DUMMYFUNCTION("""COMPUTED_VALUE"""),"")</f>
        <v/>
      </c>
      <c r="J107" s="557"/>
      <c r="K107" s="557"/>
      <c r="L107" s="557"/>
      <c r="M107" s="557"/>
      <c r="N107" s="557"/>
      <c r="O107" s="557"/>
      <c r="P107" s="525"/>
      <c r="Q107" s="525"/>
      <c r="R107" s="525"/>
      <c r="S107" s="525"/>
      <c r="T107" s="525"/>
      <c r="U107" s="525"/>
      <c r="V107" s="525"/>
      <c r="W107" s="525"/>
      <c r="X107" s="525"/>
      <c r="Y107" s="525"/>
      <c r="Z107" s="525"/>
    </row>
    <row r="108">
      <c r="A108" s="557"/>
      <c r="B108" s="557" t="str">
        <f>IFERROR(__xludf.DUMMYFUNCTION("""COMPUTED_VALUE"""),"")</f>
        <v/>
      </c>
      <c r="C108" s="557" t="str">
        <f>IFERROR(__xludf.DUMMYFUNCTION("""COMPUTED_VALUE"""),"")</f>
        <v/>
      </c>
      <c r="D108" s="557" t="str">
        <f>IFERROR(__xludf.DUMMYFUNCTION("""COMPUTED_VALUE"""),"")</f>
        <v/>
      </c>
      <c r="E108" s="557" t="str">
        <f>IFERROR(__xludf.DUMMYFUNCTION("""COMPUTED_VALUE"""),"")</f>
        <v/>
      </c>
      <c r="F108" s="557" t="str">
        <f>IFERROR(__xludf.DUMMYFUNCTION("""COMPUTED_VALUE"""),"")</f>
        <v/>
      </c>
      <c r="G108" s="557" t="str">
        <f>IFERROR(__xludf.DUMMYFUNCTION("""COMPUTED_VALUE"""),"")</f>
        <v/>
      </c>
      <c r="H108" s="557" t="str">
        <f>IFERROR(__xludf.DUMMYFUNCTION("""COMPUTED_VALUE"""),"")</f>
        <v/>
      </c>
      <c r="I108" s="557" t="str">
        <f>IFERROR(__xludf.DUMMYFUNCTION("""COMPUTED_VALUE"""),"")</f>
        <v/>
      </c>
      <c r="J108" s="557"/>
      <c r="K108" s="557"/>
      <c r="L108" s="557"/>
      <c r="M108" s="557"/>
      <c r="N108" s="557"/>
      <c r="O108" s="557"/>
      <c r="P108" s="525"/>
      <c r="Q108" s="525"/>
      <c r="R108" s="525"/>
      <c r="S108" s="525"/>
      <c r="T108" s="525"/>
      <c r="U108" s="525"/>
      <c r="V108" s="525"/>
      <c r="W108" s="525"/>
      <c r="X108" s="525"/>
      <c r="Y108" s="525"/>
      <c r="Z108" s="525"/>
    </row>
    <row r="109">
      <c r="A109" s="557"/>
      <c r="B109" s="557" t="str">
        <f>IFERROR(__xludf.DUMMYFUNCTION("""COMPUTED_VALUE"""),"")</f>
        <v/>
      </c>
      <c r="C109" s="557" t="str">
        <f>IFERROR(__xludf.DUMMYFUNCTION("""COMPUTED_VALUE"""),"")</f>
        <v/>
      </c>
      <c r="D109" s="557" t="str">
        <f>IFERROR(__xludf.DUMMYFUNCTION("""COMPUTED_VALUE"""),"")</f>
        <v/>
      </c>
      <c r="E109" s="557" t="str">
        <f>IFERROR(__xludf.DUMMYFUNCTION("""COMPUTED_VALUE"""),"")</f>
        <v/>
      </c>
      <c r="F109" s="557" t="str">
        <f>IFERROR(__xludf.DUMMYFUNCTION("""COMPUTED_VALUE"""),"")</f>
        <v/>
      </c>
      <c r="G109" s="557" t="str">
        <f>IFERROR(__xludf.DUMMYFUNCTION("""COMPUTED_VALUE"""),"")</f>
        <v/>
      </c>
      <c r="H109" s="557" t="str">
        <f>IFERROR(__xludf.DUMMYFUNCTION("""COMPUTED_VALUE"""),"")</f>
        <v/>
      </c>
      <c r="I109" s="557" t="str">
        <f>IFERROR(__xludf.DUMMYFUNCTION("""COMPUTED_VALUE"""),"")</f>
        <v/>
      </c>
      <c r="J109" s="557"/>
      <c r="K109" s="557"/>
      <c r="L109" s="557"/>
      <c r="M109" s="557"/>
      <c r="N109" s="557"/>
      <c r="O109" s="557"/>
      <c r="P109" s="525"/>
      <c r="Q109" s="525"/>
      <c r="R109" s="525"/>
      <c r="S109" s="525"/>
      <c r="T109" s="525"/>
      <c r="U109" s="525"/>
      <c r="V109" s="525"/>
      <c r="W109" s="525"/>
      <c r="X109" s="525"/>
      <c r="Y109" s="525"/>
      <c r="Z109" s="525"/>
    </row>
    <row r="110">
      <c r="A110" s="557"/>
      <c r="B110" s="557" t="str">
        <f>IFERROR(__xludf.DUMMYFUNCTION("""COMPUTED_VALUE"""),"")</f>
        <v/>
      </c>
      <c r="C110" s="557" t="str">
        <f>IFERROR(__xludf.DUMMYFUNCTION("""COMPUTED_VALUE"""),"")</f>
        <v/>
      </c>
      <c r="D110" s="557" t="str">
        <f>IFERROR(__xludf.DUMMYFUNCTION("""COMPUTED_VALUE"""),"")</f>
        <v/>
      </c>
      <c r="E110" s="557" t="str">
        <f>IFERROR(__xludf.DUMMYFUNCTION("""COMPUTED_VALUE"""),"")</f>
        <v/>
      </c>
      <c r="F110" s="557" t="str">
        <f>IFERROR(__xludf.DUMMYFUNCTION("""COMPUTED_VALUE"""),"")</f>
        <v/>
      </c>
      <c r="G110" s="557" t="str">
        <f>IFERROR(__xludf.DUMMYFUNCTION("""COMPUTED_VALUE"""),"")</f>
        <v/>
      </c>
      <c r="H110" s="557" t="str">
        <f>IFERROR(__xludf.DUMMYFUNCTION("""COMPUTED_VALUE"""),"")</f>
        <v/>
      </c>
      <c r="I110" s="557" t="str">
        <f>IFERROR(__xludf.DUMMYFUNCTION("""COMPUTED_VALUE"""),"")</f>
        <v/>
      </c>
      <c r="J110" s="557"/>
      <c r="K110" s="557"/>
      <c r="L110" s="557"/>
      <c r="M110" s="557"/>
      <c r="N110" s="557"/>
      <c r="O110" s="557"/>
      <c r="P110" s="525"/>
      <c r="Q110" s="525"/>
      <c r="R110" s="525"/>
      <c r="S110" s="525"/>
      <c r="T110" s="525"/>
      <c r="U110" s="525"/>
      <c r="V110" s="525"/>
      <c r="W110" s="525"/>
      <c r="X110" s="525"/>
      <c r="Y110" s="525"/>
      <c r="Z110" s="525"/>
    </row>
    <row r="111">
      <c r="A111" s="557"/>
      <c r="B111" s="557" t="str">
        <f>IFERROR(__xludf.DUMMYFUNCTION("""COMPUTED_VALUE"""),"")</f>
        <v/>
      </c>
      <c r="C111" s="557" t="str">
        <f>IFERROR(__xludf.DUMMYFUNCTION("""COMPUTED_VALUE"""),"")</f>
        <v/>
      </c>
      <c r="D111" s="557" t="str">
        <f>IFERROR(__xludf.DUMMYFUNCTION("""COMPUTED_VALUE"""),"")</f>
        <v/>
      </c>
      <c r="E111" s="557" t="str">
        <f>IFERROR(__xludf.DUMMYFUNCTION("""COMPUTED_VALUE"""),"")</f>
        <v/>
      </c>
      <c r="F111" s="557" t="str">
        <f>IFERROR(__xludf.DUMMYFUNCTION("""COMPUTED_VALUE"""),"")</f>
        <v/>
      </c>
      <c r="G111" s="557" t="str">
        <f>IFERROR(__xludf.DUMMYFUNCTION("""COMPUTED_VALUE"""),"")</f>
        <v/>
      </c>
      <c r="H111" s="557" t="str">
        <f>IFERROR(__xludf.DUMMYFUNCTION("""COMPUTED_VALUE"""),"")</f>
        <v/>
      </c>
      <c r="I111" s="557" t="str">
        <f>IFERROR(__xludf.DUMMYFUNCTION("""COMPUTED_VALUE"""),"")</f>
        <v/>
      </c>
      <c r="J111" s="557"/>
      <c r="K111" s="557"/>
      <c r="L111" s="557"/>
      <c r="M111" s="557"/>
      <c r="N111" s="557"/>
      <c r="O111" s="557"/>
      <c r="P111" s="525"/>
      <c r="Q111" s="525"/>
      <c r="R111" s="525"/>
      <c r="S111" s="525"/>
      <c r="T111" s="525"/>
      <c r="U111" s="525"/>
      <c r="V111" s="525"/>
      <c r="W111" s="525"/>
      <c r="X111" s="525"/>
      <c r="Y111" s="525"/>
      <c r="Z111" s="525"/>
    </row>
    <row r="112">
      <c r="A112" s="557"/>
      <c r="B112" s="557" t="str">
        <f>IFERROR(__xludf.DUMMYFUNCTION("""COMPUTED_VALUE"""),"")</f>
        <v/>
      </c>
      <c r="C112" s="557" t="str">
        <f>IFERROR(__xludf.DUMMYFUNCTION("""COMPUTED_VALUE"""),"")</f>
        <v/>
      </c>
      <c r="D112" s="557" t="str">
        <f>IFERROR(__xludf.DUMMYFUNCTION("""COMPUTED_VALUE"""),"")</f>
        <v/>
      </c>
      <c r="E112" s="557" t="str">
        <f>IFERROR(__xludf.DUMMYFUNCTION("""COMPUTED_VALUE"""),"")</f>
        <v/>
      </c>
      <c r="F112" s="557" t="str">
        <f>IFERROR(__xludf.DUMMYFUNCTION("""COMPUTED_VALUE"""),"")</f>
        <v/>
      </c>
      <c r="G112" s="557" t="str">
        <f>IFERROR(__xludf.DUMMYFUNCTION("""COMPUTED_VALUE"""),"")</f>
        <v/>
      </c>
      <c r="H112" s="557" t="str">
        <f>IFERROR(__xludf.DUMMYFUNCTION("""COMPUTED_VALUE"""),"")</f>
        <v/>
      </c>
      <c r="I112" s="557" t="str">
        <f>IFERROR(__xludf.DUMMYFUNCTION("""COMPUTED_VALUE"""),"")</f>
        <v/>
      </c>
      <c r="J112" s="557"/>
      <c r="K112" s="557"/>
      <c r="L112" s="557"/>
      <c r="M112" s="557"/>
      <c r="N112" s="557"/>
      <c r="O112" s="557"/>
      <c r="P112" s="525"/>
      <c r="Q112" s="525"/>
      <c r="R112" s="525"/>
      <c r="S112" s="525"/>
      <c r="T112" s="525"/>
      <c r="U112" s="525"/>
      <c r="V112" s="525"/>
      <c r="W112" s="525"/>
      <c r="X112" s="525"/>
      <c r="Y112" s="525"/>
      <c r="Z112" s="525"/>
    </row>
    <row r="113">
      <c r="A113" s="557"/>
      <c r="B113" s="557" t="str">
        <f>IFERROR(__xludf.DUMMYFUNCTION("""COMPUTED_VALUE"""),"")</f>
        <v/>
      </c>
      <c r="C113" s="557" t="str">
        <f>IFERROR(__xludf.DUMMYFUNCTION("""COMPUTED_VALUE"""),"")</f>
        <v/>
      </c>
      <c r="D113" s="557" t="str">
        <f>IFERROR(__xludf.DUMMYFUNCTION("""COMPUTED_VALUE"""),"")</f>
        <v/>
      </c>
      <c r="E113" s="557" t="str">
        <f>IFERROR(__xludf.DUMMYFUNCTION("""COMPUTED_VALUE"""),"")</f>
        <v/>
      </c>
      <c r="F113" s="557" t="str">
        <f>IFERROR(__xludf.DUMMYFUNCTION("""COMPUTED_VALUE"""),"")</f>
        <v/>
      </c>
      <c r="G113" s="557" t="str">
        <f>IFERROR(__xludf.DUMMYFUNCTION("""COMPUTED_VALUE"""),"")</f>
        <v/>
      </c>
      <c r="H113" s="557" t="str">
        <f>IFERROR(__xludf.DUMMYFUNCTION("""COMPUTED_VALUE"""),"")</f>
        <v/>
      </c>
      <c r="I113" s="557" t="str">
        <f>IFERROR(__xludf.DUMMYFUNCTION("""COMPUTED_VALUE"""),"")</f>
        <v/>
      </c>
      <c r="J113" s="557"/>
      <c r="K113" s="557"/>
      <c r="L113" s="557"/>
      <c r="M113" s="557"/>
      <c r="N113" s="557"/>
      <c r="O113" s="557"/>
      <c r="P113" s="525"/>
      <c r="Q113" s="525"/>
      <c r="R113" s="525"/>
      <c r="S113" s="525"/>
      <c r="T113" s="525"/>
      <c r="U113" s="525"/>
      <c r="V113" s="525"/>
      <c r="W113" s="525"/>
      <c r="X113" s="525"/>
      <c r="Y113" s="525"/>
      <c r="Z113" s="525"/>
    </row>
    <row r="114">
      <c r="A114" s="557"/>
      <c r="B114" s="557" t="str">
        <f>IFERROR(__xludf.DUMMYFUNCTION("""COMPUTED_VALUE"""),"")</f>
        <v/>
      </c>
      <c r="C114" s="557" t="str">
        <f>IFERROR(__xludf.DUMMYFUNCTION("""COMPUTED_VALUE"""),"")</f>
        <v/>
      </c>
      <c r="D114" s="557" t="str">
        <f>IFERROR(__xludf.DUMMYFUNCTION("""COMPUTED_VALUE"""),"")</f>
        <v/>
      </c>
      <c r="E114" s="557" t="str">
        <f>IFERROR(__xludf.DUMMYFUNCTION("""COMPUTED_VALUE"""),"")</f>
        <v/>
      </c>
      <c r="F114" s="557" t="str">
        <f>IFERROR(__xludf.DUMMYFUNCTION("""COMPUTED_VALUE"""),"")</f>
        <v/>
      </c>
      <c r="G114" s="557" t="str">
        <f>IFERROR(__xludf.DUMMYFUNCTION("""COMPUTED_VALUE"""),"")</f>
        <v/>
      </c>
      <c r="H114" s="557" t="str">
        <f>IFERROR(__xludf.DUMMYFUNCTION("""COMPUTED_VALUE"""),"")</f>
        <v/>
      </c>
      <c r="I114" s="557" t="str">
        <f>IFERROR(__xludf.DUMMYFUNCTION("""COMPUTED_VALUE"""),"")</f>
        <v/>
      </c>
      <c r="J114" s="557"/>
      <c r="K114" s="557"/>
      <c r="L114" s="557"/>
      <c r="M114" s="557"/>
      <c r="N114" s="557"/>
      <c r="O114" s="557"/>
      <c r="P114" s="525"/>
      <c r="Q114" s="525"/>
      <c r="R114" s="525"/>
      <c r="S114" s="525"/>
      <c r="T114" s="525"/>
      <c r="U114" s="525"/>
      <c r="V114" s="525"/>
      <c r="W114" s="525"/>
      <c r="X114" s="525"/>
      <c r="Y114" s="525"/>
      <c r="Z114" s="525"/>
    </row>
    <row r="115">
      <c r="A115" s="558"/>
      <c r="B115" s="558" t="str">
        <f>IFERROR(__xludf.DUMMYFUNCTION("""COMPUTED_VALUE"""),"")</f>
        <v/>
      </c>
      <c r="C115" s="558" t="str">
        <f>IFERROR(__xludf.DUMMYFUNCTION("""COMPUTED_VALUE"""),"")</f>
        <v/>
      </c>
      <c r="D115" s="558" t="str">
        <f>IFERROR(__xludf.DUMMYFUNCTION("""COMPUTED_VALUE"""),"")</f>
        <v/>
      </c>
      <c r="E115" s="558" t="str">
        <f>IFERROR(__xludf.DUMMYFUNCTION("""COMPUTED_VALUE"""),"")</f>
        <v/>
      </c>
      <c r="F115" s="558" t="str">
        <f>IFERROR(__xludf.DUMMYFUNCTION("""COMPUTED_VALUE"""),"")</f>
        <v/>
      </c>
      <c r="G115" s="558" t="str">
        <f>IFERROR(__xludf.DUMMYFUNCTION("""COMPUTED_VALUE"""),"")</f>
        <v/>
      </c>
      <c r="H115" s="558" t="str">
        <f>IFERROR(__xludf.DUMMYFUNCTION("""COMPUTED_VALUE"""),"")</f>
        <v/>
      </c>
      <c r="I115" s="558" t="str">
        <f>IFERROR(__xludf.DUMMYFUNCTION("""COMPUTED_VALUE"""),"")</f>
        <v/>
      </c>
      <c r="J115" s="558"/>
      <c r="K115" s="558"/>
      <c r="L115" s="558"/>
      <c r="M115" s="558"/>
      <c r="N115" s="558"/>
      <c r="O115" s="558"/>
    </row>
    <row r="116">
      <c r="A116" s="558"/>
      <c r="B116" s="558" t="str">
        <f>IFERROR(__xludf.DUMMYFUNCTION("""COMPUTED_VALUE"""),"")</f>
        <v/>
      </c>
      <c r="C116" s="558" t="str">
        <f>IFERROR(__xludf.DUMMYFUNCTION("""COMPUTED_VALUE"""),"")</f>
        <v/>
      </c>
      <c r="D116" s="558" t="str">
        <f>IFERROR(__xludf.DUMMYFUNCTION("""COMPUTED_VALUE"""),"")</f>
        <v/>
      </c>
      <c r="E116" s="558" t="str">
        <f>IFERROR(__xludf.DUMMYFUNCTION("""COMPUTED_VALUE"""),"")</f>
        <v/>
      </c>
      <c r="F116" s="558" t="str">
        <f>IFERROR(__xludf.DUMMYFUNCTION("""COMPUTED_VALUE"""),"")</f>
        <v/>
      </c>
      <c r="G116" s="558" t="str">
        <f>IFERROR(__xludf.DUMMYFUNCTION("""COMPUTED_VALUE"""),"")</f>
        <v/>
      </c>
      <c r="H116" s="558" t="str">
        <f>IFERROR(__xludf.DUMMYFUNCTION("""COMPUTED_VALUE"""),"")</f>
        <v/>
      </c>
      <c r="I116" s="558" t="str">
        <f>IFERROR(__xludf.DUMMYFUNCTION("""COMPUTED_VALUE"""),"")</f>
        <v/>
      </c>
      <c r="J116" s="558"/>
      <c r="K116" s="558"/>
      <c r="L116" s="558"/>
      <c r="M116" s="558"/>
      <c r="N116" s="558"/>
      <c r="O116" s="558"/>
    </row>
    <row r="117">
      <c r="A117" s="558"/>
      <c r="B117" s="558" t="str">
        <f>IFERROR(__xludf.DUMMYFUNCTION("""COMPUTED_VALUE"""),"")</f>
        <v/>
      </c>
      <c r="C117" s="558" t="str">
        <f>IFERROR(__xludf.DUMMYFUNCTION("""COMPUTED_VALUE"""),"")</f>
        <v/>
      </c>
      <c r="D117" s="558" t="str">
        <f>IFERROR(__xludf.DUMMYFUNCTION("""COMPUTED_VALUE"""),"")</f>
        <v/>
      </c>
      <c r="E117" s="558" t="str">
        <f>IFERROR(__xludf.DUMMYFUNCTION("""COMPUTED_VALUE"""),"")</f>
        <v/>
      </c>
      <c r="F117" s="558" t="str">
        <f>IFERROR(__xludf.DUMMYFUNCTION("""COMPUTED_VALUE"""),"")</f>
        <v/>
      </c>
      <c r="G117" s="558" t="str">
        <f>IFERROR(__xludf.DUMMYFUNCTION("""COMPUTED_VALUE"""),"")</f>
        <v/>
      </c>
      <c r="H117" s="558" t="str">
        <f>IFERROR(__xludf.DUMMYFUNCTION("""COMPUTED_VALUE"""),"")</f>
        <v/>
      </c>
      <c r="I117" s="558" t="str">
        <f>IFERROR(__xludf.DUMMYFUNCTION("""COMPUTED_VALUE"""),"")</f>
        <v/>
      </c>
      <c r="J117" s="558"/>
      <c r="K117" s="558"/>
      <c r="L117" s="558"/>
      <c r="M117" s="558"/>
      <c r="N117" s="558"/>
      <c r="O117" s="558"/>
    </row>
    <row r="118">
      <c r="A118" s="558"/>
      <c r="B118" s="558" t="str">
        <f>IFERROR(__xludf.DUMMYFUNCTION("""COMPUTED_VALUE"""),"")</f>
        <v/>
      </c>
      <c r="C118" s="558" t="str">
        <f>IFERROR(__xludf.DUMMYFUNCTION("""COMPUTED_VALUE"""),"")</f>
        <v/>
      </c>
      <c r="D118" s="558" t="str">
        <f>IFERROR(__xludf.DUMMYFUNCTION("""COMPUTED_VALUE"""),"")</f>
        <v/>
      </c>
      <c r="E118" s="558" t="str">
        <f>IFERROR(__xludf.DUMMYFUNCTION("""COMPUTED_VALUE"""),"")</f>
        <v/>
      </c>
      <c r="F118" s="558" t="str">
        <f>IFERROR(__xludf.DUMMYFUNCTION("""COMPUTED_VALUE"""),"")</f>
        <v/>
      </c>
      <c r="G118" s="558" t="str">
        <f>IFERROR(__xludf.DUMMYFUNCTION("""COMPUTED_VALUE"""),"")</f>
        <v/>
      </c>
      <c r="H118" s="558" t="str">
        <f>IFERROR(__xludf.DUMMYFUNCTION("""COMPUTED_VALUE"""),"")</f>
        <v/>
      </c>
      <c r="I118" s="558" t="str">
        <f>IFERROR(__xludf.DUMMYFUNCTION("""COMPUTED_VALUE"""),"")</f>
        <v/>
      </c>
      <c r="J118" s="558"/>
      <c r="K118" s="558"/>
      <c r="L118" s="558"/>
      <c r="M118" s="558"/>
      <c r="N118" s="558"/>
      <c r="O118" s="558"/>
    </row>
    <row r="119">
      <c r="A119" s="558"/>
      <c r="B119" s="558" t="str">
        <f>IFERROR(__xludf.DUMMYFUNCTION("""COMPUTED_VALUE"""),"")</f>
        <v/>
      </c>
      <c r="C119" s="558" t="str">
        <f>IFERROR(__xludf.DUMMYFUNCTION("""COMPUTED_VALUE"""),"")</f>
        <v/>
      </c>
      <c r="D119" s="558" t="str">
        <f>IFERROR(__xludf.DUMMYFUNCTION("""COMPUTED_VALUE"""),"")</f>
        <v/>
      </c>
      <c r="E119" s="558" t="str">
        <f>IFERROR(__xludf.DUMMYFUNCTION("""COMPUTED_VALUE"""),"")</f>
        <v/>
      </c>
      <c r="F119" s="558" t="str">
        <f>IFERROR(__xludf.DUMMYFUNCTION("""COMPUTED_VALUE"""),"")</f>
        <v/>
      </c>
      <c r="G119" s="558" t="str">
        <f>IFERROR(__xludf.DUMMYFUNCTION("""COMPUTED_VALUE"""),"")</f>
        <v/>
      </c>
      <c r="H119" s="558" t="str">
        <f>IFERROR(__xludf.DUMMYFUNCTION("""COMPUTED_VALUE"""),"")</f>
        <v/>
      </c>
      <c r="I119" s="558" t="str">
        <f>IFERROR(__xludf.DUMMYFUNCTION("""COMPUTED_VALUE"""),"")</f>
        <v/>
      </c>
      <c r="J119" s="558"/>
      <c r="K119" s="558"/>
      <c r="L119" s="558"/>
      <c r="M119" s="558"/>
      <c r="N119" s="558"/>
      <c r="O119" s="558"/>
    </row>
    <row r="120">
      <c r="A120" s="558"/>
      <c r="B120" s="558" t="str">
        <f>IFERROR(__xludf.DUMMYFUNCTION("""COMPUTED_VALUE"""),"")</f>
        <v/>
      </c>
      <c r="C120" s="558" t="str">
        <f>IFERROR(__xludf.DUMMYFUNCTION("""COMPUTED_VALUE"""),"")</f>
        <v/>
      </c>
      <c r="D120" s="558" t="str">
        <f>IFERROR(__xludf.DUMMYFUNCTION("""COMPUTED_VALUE"""),"")</f>
        <v/>
      </c>
      <c r="E120" s="558" t="str">
        <f>IFERROR(__xludf.DUMMYFUNCTION("""COMPUTED_VALUE"""),"")</f>
        <v/>
      </c>
      <c r="F120" s="558" t="str">
        <f>IFERROR(__xludf.DUMMYFUNCTION("""COMPUTED_VALUE"""),"")</f>
        <v/>
      </c>
      <c r="G120" s="558" t="str">
        <f>IFERROR(__xludf.DUMMYFUNCTION("""COMPUTED_VALUE"""),"")</f>
        <v/>
      </c>
      <c r="H120" s="558" t="str">
        <f>IFERROR(__xludf.DUMMYFUNCTION("""COMPUTED_VALUE"""),"")</f>
        <v/>
      </c>
      <c r="I120" s="558" t="str">
        <f>IFERROR(__xludf.DUMMYFUNCTION("""COMPUTED_VALUE"""),"")</f>
        <v/>
      </c>
      <c r="J120" s="558"/>
      <c r="K120" s="558"/>
      <c r="L120" s="558"/>
      <c r="M120" s="558"/>
      <c r="N120" s="558"/>
      <c r="O120" s="558"/>
    </row>
    <row r="121">
      <c r="A121" s="558"/>
      <c r="B121" s="558" t="str">
        <f>IFERROR(__xludf.DUMMYFUNCTION("""COMPUTED_VALUE"""),"")</f>
        <v/>
      </c>
      <c r="C121" s="558" t="str">
        <f>IFERROR(__xludf.DUMMYFUNCTION("""COMPUTED_VALUE"""),"")</f>
        <v/>
      </c>
      <c r="D121" s="558" t="str">
        <f>IFERROR(__xludf.DUMMYFUNCTION("""COMPUTED_VALUE"""),"")</f>
        <v/>
      </c>
      <c r="E121" s="558" t="str">
        <f>IFERROR(__xludf.DUMMYFUNCTION("""COMPUTED_VALUE"""),"")</f>
        <v/>
      </c>
      <c r="F121" s="558" t="str">
        <f>IFERROR(__xludf.DUMMYFUNCTION("""COMPUTED_VALUE"""),"")</f>
        <v/>
      </c>
      <c r="G121" s="558" t="str">
        <f>IFERROR(__xludf.DUMMYFUNCTION("""COMPUTED_VALUE"""),"")</f>
        <v/>
      </c>
      <c r="H121" s="558" t="str">
        <f>IFERROR(__xludf.DUMMYFUNCTION("""COMPUTED_VALUE"""),"")</f>
        <v/>
      </c>
      <c r="I121" s="558" t="str">
        <f>IFERROR(__xludf.DUMMYFUNCTION("""COMPUTED_VALUE"""),"")</f>
        <v/>
      </c>
      <c r="J121" s="558"/>
      <c r="K121" s="558"/>
      <c r="L121" s="558"/>
      <c r="M121" s="558"/>
      <c r="N121" s="558"/>
      <c r="O121" s="558"/>
    </row>
    <row r="122">
      <c r="A122" s="558"/>
      <c r="B122" s="558" t="str">
        <f>IFERROR(__xludf.DUMMYFUNCTION("""COMPUTED_VALUE"""),"")</f>
        <v/>
      </c>
      <c r="C122" s="558" t="str">
        <f>IFERROR(__xludf.DUMMYFUNCTION("""COMPUTED_VALUE"""),"")</f>
        <v/>
      </c>
      <c r="D122" s="558" t="str">
        <f>IFERROR(__xludf.DUMMYFUNCTION("""COMPUTED_VALUE"""),"")</f>
        <v/>
      </c>
      <c r="E122" s="558" t="str">
        <f>IFERROR(__xludf.DUMMYFUNCTION("""COMPUTED_VALUE"""),"")</f>
        <v/>
      </c>
      <c r="F122" s="558" t="str">
        <f>IFERROR(__xludf.DUMMYFUNCTION("""COMPUTED_VALUE"""),"")</f>
        <v/>
      </c>
      <c r="G122" s="558" t="str">
        <f>IFERROR(__xludf.DUMMYFUNCTION("""COMPUTED_VALUE"""),"")</f>
        <v/>
      </c>
      <c r="H122" s="558" t="str">
        <f>IFERROR(__xludf.DUMMYFUNCTION("""COMPUTED_VALUE"""),"")</f>
        <v/>
      </c>
      <c r="I122" s="558" t="str">
        <f>IFERROR(__xludf.DUMMYFUNCTION("""COMPUTED_VALUE"""),"")</f>
        <v/>
      </c>
      <c r="J122" s="558"/>
      <c r="K122" s="558"/>
      <c r="L122" s="558"/>
      <c r="M122" s="558"/>
      <c r="N122" s="558"/>
      <c r="O122" s="558"/>
    </row>
    <row r="123">
      <c r="A123" s="558"/>
      <c r="B123" s="558" t="str">
        <f>IFERROR(__xludf.DUMMYFUNCTION("""COMPUTED_VALUE"""),"")</f>
        <v/>
      </c>
      <c r="C123" s="558" t="str">
        <f>IFERROR(__xludf.DUMMYFUNCTION("""COMPUTED_VALUE"""),"")</f>
        <v/>
      </c>
      <c r="D123" s="558" t="str">
        <f>IFERROR(__xludf.DUMMYFUNCTION("""COMPUTED_VALUE"""),"")</f>
        <v/>
      </c>
      <c r="E123" s="558" t="str">
        <f>IFERROR(__xludf.DUMMYFUNCTION("""COMPUTED_VALUE"""),"")</f>
        <v/>
      </c>
      <c r="F123" s="558" t="str">
        <f>IFERROR(__xludf.DUMMYFUNCTION("""COMPUTED_VALUE"""),"")</f>
        <v/>
      </c>
      <c r="G123" s="558" t="str">
        <f>IFERROR(__xludf.DUMMYFUNCTION("""COMPUTED_VALUE"""),"")</f>
        <v/>
      </c>
      <c r="H123" s="558" t="str">
        <f>IFERROR(__xludf.DUMMYFUNCTION("""COMPUTED_VALUE"""),"")</f>
        <v/>
      </c>
      <c r="I123" s="558" t="str">
        <f>IFERROR(__xludf.DUMMYFUNCTION("""COMPUTED_VALUE"""),"")</f>
        <v/>
      </c>
      <c r="J123" s="558"/>
      <c r="K123" s="558"/>
      <c r="L123" s="558"/>
      <c r="M123" s="558"/>
      <c r="N123" s="558"/>
      <c r="O123" s="558"/>
    </row>
    <row r="124">
      <c r="A124" s="558"/>
      <c r="B124" s="558" t="str">
        <f>IFERROR(__xludf.DUMMYFUNCTION("""COMPUTED_VALUE"""),"")</f>
        <v/>
      </c>
      <c r="C124" s="558" t="str">
        <f>IFERROR(__xludf.DUMMYFUNCTION("""COMPUTED_VALUE"""),"")</f>
        <v/>
      </c>
      <c r="D124" s="558" t="str">
        <f>IFERROR(__xludf.DUMMYFUNCTION("""COMPUTED_VALUE"""),"")</f>
        <v/>
      </c>
      <c r="E124" s="558" t="str">
        <f>IFERROR(__xludf.DUMMYFUNCTION("""COMPUTED_VALUE"""),"")</f>
        <v/>
      </c>
      <c r="F124" s="558" t="str">
        <f>IFERROR(__xludf.DUMMYFUNCTION("""COMPUTED_VALUE"""),"")</f>
        <v/>
      </c>
      <c r="G124" s="558" t="str">
        <f>IFERROR(__xludf.DUMMYFUNCTION("""COMPUTED_VALUE"""),"")</f>
        <v/>
      </c>
      <c r="H124" s="558" t="str">
        <f>IFERROR(__xludf.DUMMYFUNCTION("""COMPUTED_VALUE"""),"")</f>
        <v/>
      </c>
      <c r="I124" s="558" t="str">
        <f>IFERROR(__xludf.DUMMYFUNCTION("""COMPUTED_VALUE"""),"")</f>
        <v/>
      </c>
      <c r="J124" s="558"/>
      <c r="K124" s="558"/>
      <c r="L124" s="558"/>
      <c r="M124" s="558"/>
      <c r="N124" s="558"/>
      <c r="O124" s="558"/>
    </row>
    <row r="125">
      <c r="A125" s="558"/>
      <c r="B125" s="558" t="str">
        <f>IFERROR(__xludf.DUMMYFUNCTION("""COMPUTED_VALUE"""),"")</f>
        <v/>
      </c>
      <c r="C125" s="558" t="str">
        <f>IFERROR(__xludf.DUMMYFUNCTION("""COMPUTED_VALUE"""),"")</f>
        <v/>
      </c>
      <c r="D125" s="558" t="str">
        <f>IFERROR(__xludf.DUMMYFUNCTION("""COMPUTED_VALUE"""),"")</f>
        <v/>
      </c>
      <c r="E125" s="558" t="str">
        <f>IFERROR(__xludf.DUMMYFUNCTION("""COMPUTED_VALUE"""),"")</f>
        <v/>
      </c>
      <c r="F125" s="558" t="str">
        <f>IFERROR(__xludf.DUMMYFUNCTION("""COMPUTED_VALUE"""),"")</f>
        <v/>
      </c>
      <c r="G125" s="558" t="str">
        <f>IFERROR(__xludf.DUMMYFUNCTION("""COMPUTED_VALUE"""),"")</f>
        <v/>
      </c>
      <c r="H125" s="558" t="str">
        <f>IFERROR(__xludf.DUMMYFUNCTION("""COMPUTED_VALUE"""),"")</f>
        <v/>
      </c>
      <c r="I125" s="558" t="str">
        <f>IFERROR(__xludf.DUMMYFUNCTION("""COMPUTED_VALUE"""),"")</f>
        <v/>
      </c>
      <c r="J125" s="558"/>
      <c r="K125" s="558"/>
      <c r="L125" s="558"/>
      <c r="M125" s="558"/>
      <c r="N125" s="558"/>
      <c r="O125" s="558"/>
    </row>
    <row r="126">
      <c r="A126" s="558"/>
      <c r="B126" s="558" t="str">
        <f>IFERROR(__xludf.DUMMYFUNCTION("""COMPUTED_VALUE"""),"")</f>
        <v/>
      </c>
      <c r="C126" s="558" t="str">
        <f>IFERROR(__xludf.DUMMYFUNCTION("""COMPUTED_VALUE"""),"")</f>
        <v/>
      </c>
      <c r="D126" s="558" t="str">
        <f>IFERROR(__xludf.DUMMYFUNCTION("""COMPUTED_VALUE"""),"")</f>
        <v/>
      </c>
      <c r="E126" s="558" t="str">
        <f>IFERROR(__xludf.DUMMYFUNCTION("""COMPUTED_VALUE"""),"")</f>
        <v/>
      </c>
      <c r="F126" s="558" t="str">
        <f>IFERROR(__xludf.DUMMYFUNCTION("""COMPUTED_VALUE"""),"")</f>
        <v/>
      </c>
      <c r="G126" s="558" t="str">
        <f>IFERROR(__xludf.DUMMYFUNCTION("""COMPUTED_VALUE"""),"")</f>
        <v/>
      </c>
      <c r="H126" s="558" t="str">
        <f>IFERROR(__xludf.DUMMYFUNCTION("""COMPUTED_VALUE"""),"")</f>
        <v/>
      </c>
      <c r="I126" s="558" t="str">
        <f>IFERROR(__xludf.DUMMYFUNCTION("""COMPUTED_VALUE"""),"")</f>
        <v/>
      </c>
      <c r="J126" s="558"/>
      <c r="K126" s="558"/>
      <c r="L126" s="558"/>
      <c r="M126" s="558"/>
      <c r="N126" s="558"/>
      <c r="O126" s="558"/>
    </row>
    <row r="127">
      <c r="A127" s="558"/>
      <c r="B127" s="558" t="str">
        <f>IFERROR(__xludf.DUMMYFUNCTION("""COMPUTED_VALUE"""),"")</f>
        <v/>
      </c>
      <c r="C127" s="558" t="str">
        <f>IFERROR(__xludf.DUMMYFUNCTION("""COMPUTED_VALUE"""),"")</f>
        <v/>
      </c>
      <c r="D127" s="558" t="str">
        <f>IFERROR(__xludf.DUMMYFUNCTION("""COMPUTED_VALUE"""),"")</f>
        <v/>
      </c>
      <c r="E127" s="558" t="str">
        <f>IFERROR(__xludf.DUMMYFUNCTION("""COMPUTED_VALUE"""),"")</f>
        <v/>
      </c>
      <c r="F127" s="558" t="str">
        <f>IFERROR(__xludf.DUMMYFUNCTION("""COMPUTED_VALUE"""),"")</f>
        <v/>
      </c>
      <c r="G127" s="558" t="str">
        <f>IFERROR(__xludf.DUMMYFUNCTION("""COMPUTED_VALUE"""),"")</f>
        <v/>
      </c>
      <c r="H127" s="558" t="str">
        <f>IFERROR(__xludf.DUMMYFUNCTION("""COMPUTED_VALUE"""),"")</f>
        <v/>
      </c>
      <c r="I127" s="558" t="str">
        <f>IFERROR(__xludf.DUMMYFUNCTION("""COMPUTED_VALUE"""),"")</f>
        <v/>
      </c>
      <c r="J127" s="558"/>
      <c r="K127" s="558"/>
      <c r="L127" s="558"/>
      <c r="M127" s="558"/>
      <c r="N127" s="558"/>
      <c r="O127" s="558"/>
    </row>
    <row r="128">
      <c r="A128" s="558"/>
      <c r="B128" s="558" t="str">
        <f>IFERROR(__xludf.DUMMYFUNCTION("""COMPUTED_VALUE"""),"")</f>
        <v/>
      </c>
      <c r="C128" s="558" t="str">
        <f>IFERROR(__xludf.DUMMYFUNCTION("""COMPUTED_VALUE"""),"")</f>
        <v/>
      </c>
      <c r="D128" s="558" t="str">
        <f>IFERROR(__xludf.DUMMYFUNCTION("""COMPUTED_VALUE"""),"")</f>
        <v/>
      </c>
      <c r="E128" s="558" t="str">
        <f>IFERROR(__xludf.DUMMYFUNCTION("""COMPUTED_VALUE"""),"")</f>
        <v/>
      </c>
      <c r="F128" s="558" t="str">
        <f>IFERROR(__xludf.DUMMYFUNCTION("""COMPUTED_VALUE"""),"")</f>
        <v/>
      </c>
      <c r="G128" s="558" t="str">
        <f>IFERROR(__xludf.DUMMYFUNCTION("""COMPUTED_VALUE"""),"")</f>
        <v/>
      </c>
      <c r="H128" s="558" t="str">
        <f>IFERROR(__xludf.DUMMYFUNCTION("""COMPUTED_VALUE"""),"")</f>
        <v/>
      </c>
      <c r="I128" s="558" t="str">
        <f>IFERROR(__xludf.DUMMYFUNCTION("""COMPUTED_VALUE"""),"")</f>
        <v/>
      </c>
      <c r="J128" s="558"/>
      <c r="K128" s="558"/>
      <c r="L128" s="558"/>
      <c r="M128" s="558"/>
      <c r="N128" s="558"/>
      <c r="O128" s="558"/>
    </row>
    <row r="129">
      <c r="A129" s="558"/>
      <c r="B129" s="558" t="str">
        <f>IFERROR(__xludf.DUMMYFUNCTION("""COMPUTED_VALUE"""),"")</f>
        <v/>
      </c>
      <c r="C129" s="558" t="str">
        <f>IFERROR(__xludf.DUMMYFUNCTION("""COMPUTED_VALUE"""),"")</f>
        <v/>
      </c>
      <c r="D129" s="558" t="str">
        <f>IFERROR(__xludf.DUMMYFUNCTION("""COMPUTED_VALUE"""),"")</f>
        <v/>
      </c>
      <c r="E129" s="558" t="str">
        <f>IFERROR(__xludf.DUMMYFUNCTION("""COMPUTED_VALUE"""),"")</f>
        <v/>
      </c>
      <c r="F129" s="558" t="str">
        <f>IFERROR(__xludf.DUMMYFUNCTION("""COMPUTED_VALUE"""),"")</f>
        <v/>
      </c>
      <c r="G129" s="558" t="str">
        <f>IFERROR(__xludf.DUMMYFUNCTION("""COMPUTED_VALUE"""),"")</f>
        <v/>
      </c>
      <c r="H129" s="558" t="str">
        <f>IFERROR(__xludf.DUMMYFUNCTION("""COMPUTED_VALUE"""),"")</f>
        <v/>
      </c>
      <c r="I129" s="558" t="str">
        <f>IFERROR(__xludf.DUMMYFUNCTION("""COMPUTED_VALUE"""),"")</f>
        <v/>
      </c>
      <c r="J129" s="558"/>
      <c r="K129" s="558"/>
      <c r="L129" s="558"/>
      <c r="M129" s="558"/>
      <c r="N129" s="558"/>
      <c r="O129" s="558"/>
    </row>
    <row r="130">
      <c r="A130" s="558"/>
      <c r="B130" s="558" t="str">
        <f>IFERROR(__xludf.DUMMYFUNCTION("""COMPUTED_VALUE"""),"")</f>
        <v/>
      </c>
      <c r="C130" s="558" t="str">
        <f>IFERROR(__xludf.DUMMYFUNCTION("""COMPUTED_VALUE"""),"")</f>
        <v/>
      </c>
      <c r="D130" s="558" t="str">
        <f>IFERROR(__xludf.DUMMYFUNCTION("""COMPUTED_VALUE"""),"")</f>
        <v/>
      </c>
      <c r="E130" s="558" t="str">
        <f>IFERROR(__xludf.DUMMYFUNCTION("""COMPUTED_VALUE"""),"")</f>
        <v/>
      </c>
      <c r="F130" s="558" t="str">
        <f>IFERROR(__xludf.DUMMYFUNCTION("""COMPUTED_VALUE"""),"")</f>
        <v/>
      </c>
      <c r="G130" s="558" t="str">
        <f>IFERROR(__xludf.DUMMYFUNCTION("""COMPUTED_VALUE"""),"")</f>
        <v/>
      </c>
      <c r="H130" s="558" t="str">
        <f>IFERROR(__xludf.DUMMYFUNCTION("""COMPUTED_VALUE"""),"")</f>
        <v/>
      </c>
      <c r="I130" s="558" t="str">
        <f>IFERROR(__xludf.DUMMYFUNCTION("""COMPUTED_VALUE"""),"")</f>
        <v/>
      </c>
      <c r="J130" s="558"/>
      <c r="K130" s="558"/>
      <c r="L130" s="558"/>
      <c r="M130" s="558"/>
      <c r="N130" s="558"/>
      <c r="O130" s="558"/>
    </row>
    <row r="131">
      <c r="A131" s="558"/>
      <c r="B131" s="558" t="str">
        <f>IFERROR(__xludf.DUMMYFUNCTION("""COMPUTED_VALUE"""),"")</f>
        <v/>
      </c>
      <c r="C131" s="558" t="str">
        <f>IFERROR(__xludf.DUMMYFUNCTION("""COMPUTED_VALUE"""),"")</f>
        <v/>
      </c>
      <c r="D131" s="558" t="str">
        <f>IFERROR(__xludf.DUMMYFUNCTION("""COMPUTED_VALUE"""),"")</f>
        <v/>
      </c>
      <c r="E131" s="558" t="str">
        <f>IFERROR(__xludf.DUMMYFUNCTION("""COMPUTED_VALUE"""),"")</f>
        <v/>
      </c>
      <c r="F131" s="558" t="str">
        <f>IFERROR(__xludf.DUMMYFUNCTION("""COMPUTED_VALUE"""),"")</f>
        <v/>
      </c>
      <c r="G131" s="558" t="str">
        <f>IFERROR(__xludf.DUMMYFUNCTION("""COMPUTED_VALUE"""),"")</f>
        <v/>
      </c>
      <c r="H131" s="558" t="str">
        <f>IFERROR(__xludf.DUMMYFUNCTION("""COMPUTED_VALUE"""),"")</f>
        <v/>
      </c>
      <c r="I131" s="558" t="str">
        <f>IFERROR(__xludf.DUMMYFUNCTION("""COMPUTED_VALUE"""),"")</f>
        <v/>
      </c>
      <c r="J131" s="558"/>
      <c r="K131" s="558"/>
      <c r="L131" s="558"/>
      <c r="M131" s="558"/>
      <c r="N131" s="558"/>
      <c r="O131" s="558"/>
    </row>
    <row r="132">
      <c r="A132" s="558"/>
      <c r="B132" s="558" t="str">
        <f>IFERROR(__xludf.DUMMYFUNCTION("""COMPUTED_VALUE"""),"")</f>
        <v/>
      </c>
      <c r="C132" s="558" t="str">
        <f>IFERROR(__xludf.DUMMYFUNCTION("""COMPUTED_VALUE"""),"")</f>
        <v/>
      </c>
      <c r="D132" s="558" t="str">
        <f>IFERROR(__xludf.DUMMYFUNCTION("""COMPUTED_VALUE"""),"")</f>
        <v/>
      </c>
      <c r="E132" s="558" t="str">
        <f>IFERROR(__xludf.DUMMYFUNCTION("""COMPUTED_VALUE"""),"")</f>
        <v/>
      </c>
      <c r="F132" s="558" t="str">
        <f>IFERROR(__xludf.DUMMYFUNCTION("""COMPUTED_VALUE"""),"")</f>
        <v/>
      </c>
      <c r="G132" s="558" t="str">
        <f>IFERROR(__xludf.DUMMYFUNCTION("""COMPUTED_VALUE"""),"")</f>
        <v/>
      </c>
      <c r="H132" s="558" t="str">
        <f>IFERROR(__xludf.DUMMYFUNCTION("""COMPUTED_VALUE"""),"")</f>
        <v/>
      </c>
      <c r="I132" s="558" t="str">
        <f>IFERROR(__xludf.DUMMYFUNCTION("""COMPUTED_VALUE"""),"")</f>
        <v/>
      </c>
      <c r="J132" s="558"/>
      <c r="K132" s="558"/>
      <c r="L132" s="558"/>
      <c r="M132" s="558"/>
      <c r="N132" s="558"/>
      <c r="O132" s="558"/>
    </row>
    <row r="133">
      <c r="A133" s="558"/>
      <c r="B133" s="558" t="str">
        <f>IFERROR(__xludf.DUMMYFUNCTION("""COMPUTED_VALUE"""),"")</f>
        <v/>
      </c>
      <c r="C133" s="558" t="str">
        <f>IFERROR(__xludf.DUMMYFUNCTION("""COMPUTED_VALUE"""),"")</f>
        <v/>
      </c>
      <c r="D133" s="558" t="str">
        <f>IFERROR(__xludf.DUMMYFUNCTION("""COMPUTED_VALUE"""),"")</f>
        <v/>
      </c>
      <c r="E133" s="558" t="str">
        <f>IFERROR(__xludf.DUMMYFUNCTION("""COMPUTED_VALUE"""),"")</f>
        <v/>
      </c>
      <c r="F133" s="558" t="str">
        <f>IFERROR(__xludf.DUMMYFUNCTION("""COMPUTED_VALUE"""),"")</f>
        <v/>
      </c>
      <c r="G133" s="558" t="str">
        <f>IFERROR(__xludf.DUMMYFUNCTION("""COMPUTED_VALUE"""),"")</f>
        <v/>
      </c>
      <c r="H133" s="558" t="str">
        <f>IFERROR(__xludf.DUMMYFUNCTION("""COMPUTED_VALUE"""),"")</f>
        <v/>
      </c>
      <c r="I133" s="558" t="str">
        <f>IFERROR(__xludf.DUMMYFUNCTION("""COMPUTED_VALUE"""),"")</f>
        <v/>
      </c>
      <c r="J133" s="558"/>
      <c r="K133" s="558"/>
      <c r="L133" s="558"/>
      <c r="M133" s="558"/>
      <c r="N133" s="558"/>
      <c r="O133" s="558"/>
    </row>
    <row r="134">
      <c r="A134" s="558"/>
      <c r="B134" s="558" t="str">
        <f>IFERROR(__xludf.DUMMYFUNCTION("""COMPUTED_VALUE"""),"")</f>
        <v/>
      </c>
      <c r="C134" s="558" t="str">
        <f>IFERROR(__xludf.DUMMYFUNCTION("""COMPUTED_VALUE"""),"")</f>
        <v/>
      </c>
      <c r="D134" s="558" t="str">
        <f>IFERROR(__xludf.DUMMYFUNCTION("""COMPUTED_VALUE"""),"")</f>
        <v/>
      </c>
      <c r="E134" s="558" t="str">
        <f>IFERROR(__xludf.DUMMYFUNCTION("""COMPUTED_VALUE"""),"")</f>
        <v/>
      </c>
      <c r="F134" s="558" t="str">
        <f>IFERROR(__xludf.DUMMYFUNCTION("""COMPUTED_VALUE"""),"")</f>
        <v/>
      </c>
      <c r="G134" s="558" t="str">
        <f>IFERROR(__xludf.DUMMYFUNCTION("""COMPUTED_VALUE"""),"")</f>
        <v/>
      </c>
      <c r="H134" s="558" t="str">
        <f>IFERROR(__xludf.DUMMYFUNCTION("""COMPUTED_VALUE"""),"")</f>
        <v/>
      </c>
      <c r="I134" s="558" t="str">
        <f>IFERROR(__xludf.DUMMYFUNCTION("""COMPUTED_VALUE"""),"")</f>
        <v/>
      </c>
      <c r="J134" s="558"/>
      <c r="K134" s="558"/>
      <c r="L134" s="558"/>
      <c r="M134" s="558"/>
      <c r="N134" s="558"/>
      <c r="O134" s="558"/>
    </row>
    <row r="135">
      <c r="A135" s="558"/>
      <c r="B135" s="558" t="str">
        <f>IFERROR(__xludf.DUMMYFUNCTION("""COMPUTED_VALUE"""),"")</f>
        <v/>
      </c>
      <c r="C135" s="558" t="str">
        <f>IFERROR(__xludf.DUMMYFUNCTION("""COMPUTED_VALUE"""),"")</f>
        <v/>
      </c>
      <c r="D135" s="558" t="str">
        <f>IFERROR(__xludf.DUMMYFUNCTION("""COMPUTED_VALUE"""),"")</f>
        <v/>
      </c>
      <c r="E135" s="558" t="str">
        <f>IFERROR(__xludf.DUMMYFUNCTION("""COMPUTED_VALUE"""),"")</f>
        <v/>
      </c>
      <c r="F135" s="558" t="str">
        <f>IFERROR(__xludf.DUMMYFUNCTION("""COMPUTED_VALUE"""),"")</f>
        <v/>
      </c>
      <c r="G135" s="558" t="str">
        <f>IFERROR(__xludf.DUMMYFUNCTION("""COMPUTED_VALUE"""),"")</f>
        <v/>
      </c>
      <c r="H135" s="558" t="str">
        <f>IFERROR(__xludf.DUMMYFUNCTION("""COMPUTED_VALUE"""),"")</f>
        <v/>
      </c>
      <c r="I135" s="558" t="str">
        <f>IFERROR(__xludf.DUMMYFUNCTION("""COMPUTED_VALUE"""),"")</f>
        <v/>
      </c>
      <c r="J135" s="558"/>
      <c r="K135" s="558"/>
      <c r="L135" s="558"/>
      <c r="M135" s="558"/>
      <c r="N135" s="558"/>
      <c r="O135" s="558"/>
    </row>
    <row r="136">
      <c r="A136" s="558"/>
      <c r="B136" s="558" t="str">
        <f>IFERROR(__xludf.DUMMYFUNCTION("""COMPUTED_VALUE"""),"")</f>
        <v/>
      </c>
      <c r="C136" s="558" t="str">
        <f>IFERROR(__xludf.DUMMYFUNCTION("""COMPUTED_VALUE"""),"")</f>
        <v/>
      </c>
      <c r="D136" s="558" t="str">
        <f>IFERROR(__xludf.DUMMYFUNCTION("""COMPUTED_VALUE"""),"")</f>
        <v/>
      </c>
      <c r="E136" s="558" t="str">
        <f>IFERROR(__xludf.DUMMYFUNCTION("""COMPUTED_VALUE"""),"")</f>
        <v/>
      </c>
      <c r="F136" s="558" t="str">
        <f>IFERROR(__xludf.DUMMYFUNCTION("""COMPUTED_VALUE"""),"")</f>
        <v/>
      </c>
      <c r="G136" s="558" t="str">
        <f>IFERROR(__xludf.DUMMYFUNCTION("""COMPUTED_VALUE"""),"")</f>
        <v/>
      </c>
      <c r="H136" s="558" t="str">
        <f>IFERROR(__xludf.DUMMYFUNCTION("""COMPUTED_VALUE"""),"")</f>
        <v/>
      </c>
      <c r="I136" s="558" t="str">
        <f>IFERROR(__xludf.DUMMYFUNCTION("""COMPUTED_VALUE"""),"")</f>
        <v/>
      </c>
      <c r="J136" s="558"/>
      <c r="K136" s="558"/>
      <c r="L136" s="558"/>
      <c r="M136" s="558"/>
      <c r="N136" s="558"/>
      <c r="O136" s="558"/>
    </row>
    <row r="137">
      <c r="A137" s="558"/>
      <c r="B137" s="558" t="str">
        <f>IFERROR(__xludf.DUMMYFUNCTION("""COMPUTED_VALUE"""),"")</f>
        <v/>
      </c>
      <c r="C137" s="558" t="str">
        <f>IFERROR(__xludf.DUMMYFUNCTION("""COMPUTED_VALUE"""),"")</f>
        <v/>
      </c>
      <c r="D137" s="558" t="str">
        <f>IFERROR(__xludf.DUMMYFUNCTION("""COMPUTED_VALUE"""),"")</f>
        <v/>
      </c>
      <c r="E137" s="558" t="str">
        <f>IFERROR(__xludf.DUMMYFUNCTION("""COMPUTED_VALUE"""),"")</f>
        <v/>
      </c>
      <c r="F137" s="558" t="str">
        <f>IFERROR(__xludf.DUMMYFUNCTION("""COMPUTED_VALUE"""),"")</f>
        <v/>
      </c>
      <c r="G137" s="558" t="str">
        <f>IFERROR(__xludf.DUMMYFUNCTION("""COMPUTED_VALUE"""),"")</f>
        <v/>
      </c>
      <c r="H137" s="558" t="str">
        <f>IFERROR(__xludf.DUMMYFUNCTION("""COMPUTED_VALUE"""),"")</f>
        <v/>
      </c>
      <c r="I137" s="558" t="str">
        <f>IFERROR(__xludf.DUMMYFUNCTION("""COMPUTED_VALUE"""),"")</f>
        <v/>
      </c>
      <c r="J137" s="558"/>
      <c r="K137" s="558"/>
      <c r="L137" s="558"/>
      <c r="M137" s="558"/>
      <c r="N137" s="558"/>
      <c r="O137" s="558"/>
    </row>
    <row r="138">
      <c r="A138" s="558"/>
      <c r="B138" s="558" t="str">
        <f>IFERROR(__xludf.DUMMYFUNCTION("""COMPUTED_VALUE"""),"")</f>
        <v/>
      </c>
      <c r="C138" s="558" t="str">
        <f>IFERROR(__xludf.DUMMYFUNCTION("""COMPUTED_VALUE"""),"")</f>
        <v/>
      </c>
      <c r="D138" s="558" t="str">
        <f>IFERROR(__xludf.DUMMYFUNCTION("""COMPUTED_VALUE"""),"")</f>
        <v/>
      </c>
      <c r="E138" s="558" t="str">
        <f>IFERROR(__xludf.DUMMYFUNCTION("""COMPUTED_VALUE"""),"")</f>
        <v/>
      </c>
      <c r="F138" s="558" t="str">
        <f>IFERROR(__xludf.DUMMYFUNCTION("""COMPUTED_VALUE"""),"")</f>
        <v/>
      </c>
      <c r="G138" s="558" t="str">
        <f>IFERROR(__xludf.DUMMYFUNCTION("""COMPUTED_VALUE"""),"")</f>
        <v/>
      </c>
      <c r="H138" s="558" t="str">
        <f>IFERROR(__xludf.DUMMYFUNCTION("""COMPUTED_VALUE"""),"")</f>
        <v/>
      </c>
      <c r="I138" s="558" t="str">
        <f>IFERROR(__xludf.DUMMYFUNCTION("""COMPUTED_VALUE"""),"")</f>
        <v/>
      </c>
      <c r="J138" s="558"/>
      <c r="K138" s="558"/>
      <c r="L138" s="558"/>
      <c r="M138" s="558"/>
      <c r="N138" s="558"/>
      <c r="O138" s="558"/>
    </row>
    <row r="139">
      <c r="A139" s="558"/>
      <c r="B139" s="558" t="str">
        <f>IFERROR(__xludf.DUMMYFUNCTION("""COMPUTED_VALUE"""),"")</f>
        <v/>
      </c>
      <c r="C139" s="558" t="str">
        <f>IFERROR(__xludf.DUMMYFUNCTION("""COMPUTED_VALUE"""),"")</f>
        <v/>
      </c>
      <c r="D139" s="558" t="str">
        <f>IFERROR(__xludf.DUMMYFUNCTION("""COMPUTED_VALUE"""),"")</f>
        <v/>
      </c>
      <c r="E139" s="558" t="str">
        <f>IFERROR(__xludf.DUMMYFUNCTION("""COMPUTED_VALUE"""),"")</f>
        <v/>
      </c>
      <c r="F139" s="558" t="str">
        <f>IFERROR(__xludf.DUMMYFUNCTION("""COMPUTED_VALUE"""),"")</f>
        <v/>
      </c>
      <c r="G139" s="558" t="str">
        <f>IFERROR(__xludf.DUMMYFUNCTION("""COMPUTED_VALUE"""),"")</f>
        <v/>
      </c>
      <c r="H139" s="558" t="str">
        <f>IFERROR(__xludf.DUMMYFUNCTION("""COMPUTED_VALUE"""),"")</f>
        <v/>
      </c>
      <c r="I139" s="558" t="str">
        <f>IFERROR(__xludf.DUMMYFUNCTION("""COMPUTED_VALUE"""),"")</f>
        <v/>
      </c>
      <c r="J139" s="558"/>
      <c r="K139" s="558"/>
      <c r="L139" s="558"/>
      <c r="M139" s="558"/>
      <c r="N139" s="558"/>
      <c r="O139" s="558"/>
    </row>
    <row r="140">
      <c r="A140" s="558"/>
      <c r="B140" s="558" t="str">
        <f>IFERROR(__xludf.DUMMYFUNCTION("""COMPUTED_VALUE"""),"")</f>
        <v/>
      </c>
      <c r="C140" s="558" t="str">
        <f>IFERROR(__xludf.DUMMYFUNCTION("""COMPUTED_VALUE"""),"")</f>
        <v/>
      </c>
      <c r="D140" s="558" t="str">
        <f>IFERROR(__xludf.DUMMYFUNCTION("""COMPUTED_VALUE"""),"")</f>
        <v/>
      </c>
      <c r="E140" s="558" t="str">
        <f>IFERROR(__xludf.DUMMYFUNCTION("""COMPUTED_VALUE"""),"")</f>
        <v/>
      </c>
      <c r="F140" s="558" t="str">
        <f>IFERROR(__xludf.DUMMYFUNCTION("""COMPUTED_VALUE"""),"")</f>
        <v/>
      </c>
      <c r="G140" s="558" t="str">
        <f>IFERROR(__xludf.DUMMYFUNCTION("""COMPUTED_VALUE"""),"")</f>
        <v/>
      </c>
      <c r="H140" s="558" t="str">
        <f>IFERROR(__xludf.DUMMYFUNCTION("""COMPUTED_VALUE"""),"")</f>
        <v/>
      </c>
      <c r="I140" s="558" t="str">
        <f>IFERROR(__xludf.DUMMYFUNCTION("""COMPUTED_VALUE"""),"")</f>
        <v/>
      </c>
      <c r="J140" s="558"/>
      <c r="K140" s="558"/>
      <c r="L140" s="558"/>
      <c r="M140" s="558"/>
      <c r="N140" s="558"/>
      <c r="O140" s="558"/>
    </row>
    <row r="141">
      <c r="A141" s="558"/>
      <c r="B141" s="558" t="str">
        <f>IFERROR(__xludf.DUMMYFUNCTION("""COMPUTED_VALUE"""),"")</f>
        <v/>
      </c>
      <c r="C141" s="558" t="str">
        <f>IFERROR(__xludf.DUMMYFUNCTION("""COMPUTED_VALUE"""),"")</f>
        <v/>
      </c>
      <c r="D141" s="558" t="str">
        <f>IFERROR(__xludf.DUMMYFUNCTION("""COMPUTED_VALUE"""),"")</f>
        <v/>
      </c>
      <c r="E141" s="558" t="str">
        <f>IFERROR(__xludf.DUMMYFUNCTION("""COMPUTED_VALUE"""),"")</f>
        <v/>
      </c>
      <c r="F141" s="558" t="str">
        <f>IFERROR(__xludf.DUMMYFUNCTION("""COMPUTED_VALUE"""),"")</f>
        <v/>
      </c>
      <c r="G141" s="558" t="str">
        <f>IFERROR(__xludf.DUMMYFUNCTION("""COMPUTED_VALUE"""),"")</f>
        <v/>
      </c>
      <c r="H141" s="558" t="str">
        <f>IFERROR(__xludf.DUMMYFUNCTION("""COMPUTED_VALUE"""),"")</f>
        <v/>
      </c>
      <c r="I141" s="558" t="str">
        <f>IFERROR(__xludf.DUMMYFUNCTION("""COMPUTED_VALUE"""),"")</f>
        <v/>
      </c>
      <c r="J141" s="558"/>
      <c r="K141" s="558"/>
      <c r="L141" s="558"/>
      <c r="M141" s="558"/>
      <c r="N141" s="558"/>
      <c r="O141" s="558"/>
    </row>
    <row r="142">
      <c r="A142" s="558"/>
      <c r="B142" s="558" t="str">
        <f>IFERROR(__xludf.DUMMYFUNCTION("""COMPUTED_VALUE"""),"")</f>
        <v/>
      </c>
      <c r="C142" s="558" t="str">
        <f>IFERROR(__xludf.DUMMYFUNCTION("""COMPUTED_VALUE"""),"")</f>
        <v/>
      </c>
      <c r="D142" s="558" t="str">
        <f>IFERROR(__xludf.DUMMYFUNCTION("""COMPUTED_VALUE"""),"")</f>
        <v/>
      </c>
      <c r="E142" s="558" t="str">
        <f>IFERROR(__xludf.DUMMYFUNCTION("""COMPUTED_VALUE"""),"")</f>
        <v/>
      </c>
      <c r="F142" s="558" t="str">
        <f>IFERROR(__xludf.DUMMYFUNCTION("""COMPUTED_VALUE"""),"")</f>
        <v/>
      </c>
      <c r="G142" s="558" t="str">
        <f>IFERROR(__xludf.DUMMYFUNCTION("""COMPUTED_VALUE"""),"")</f>
        <v/>
      </c>
      <c r="H142" s="558" t="str">
        <f>IFERROR(__xludf.DUMMYFUNCTION("""COMPUTED_VALUE"""),"")</f>
        <v/>
      </c>
      <c r="I142" s="558" t="str">
        <f>IFERROR(__xludf.DUMMYFUNCTION("""COMPUTED_VALUE"""),"")</f>
        <v/>
      </c>
      <c r="J142" s="558"/>
      <c r="K142" s="558"/>
      <c r="L142" s="558"/>
      <c r="M142" s="558"/>
      <c r="N142" s="558"/>
      <c r="O142" s="558"/>
    </row>
    <row r="143">
      <c r="A143" s="558"/>
      <c r="B143" s="558" t="str">
        <f>IFERROR(__xludf.DUMMYFUNCTION("""COMPUTED_VALUE"""),"")</f>
        <v/>
      </c>
      <c r="C143" s="558" t="str">
        <f>IFERROR(__xludf.DUMMYFUNCTION("""COMPUTED_VALUE"""),"")</f>
        <v/>
      </c>
      <c r="D143" s="558" t="str">
        <f>IFERROR(__xludf.DUMMYFUNCTION("""COMPUTED_VALUE"""),"")</f>
        <v/>
      </c>
      <c r="E143" s="558" t="str">
        <f>IFERROR(__xludf.DUMMYFUNCTION("""COMPUTED_VALUE"""),"")</f>
        <v/>
      </c>
      <c r="F143" s="558" t="str">
        <f>IFERROR(__xludf.DUMMYFUNCTION("""COMPUTED_VALUE"""),"")</f>
        <v/>
      </c>
      <c r="G143" s="558" t="str">
        <f>IFERROR(__xludf.DUMMYFUNCTION("""COMPUTED_VALUE"""),"")</f>
        <v/>
      </c>
      <c r="H143" s="558" t="str">
        <f>IFERROR(__xludf.DUMMYFUNCTION("""COMPUTED_VALUE"""),"")</f>
        <v/>
      </c>
      <c r="I143" s="558" t="str">
        <f>IFERROR(__xludf.DUMMYFUNCTION("""COMPUTED_VALUE"""),"")</f>
        <v/>
      </c>
      <c r="J143" s="558"/>
      <c r="K143" s="558"/>
      <c r="L143" s="558"/>
      <c r="M143" s="558"/>
      <c r="N143" s="558"/>
      <c r="O143" s="558"/>
    </row>
    <row r="144">
      <c r="A144" s="558"/>
      <c r="B144" s="558" t="str">
        <f>IFERROR(__xludf.DUMMYFUNCTION("""COMPUTED_VALUE"""),"")</f>
        <v/>
      </c>
      <c r="C144" s="558" t="str">
        <f>IFERROR(__xludf.DUMMYFUNCTION("""COMPUTED_VALUE"""),"")</f>
        <v/>
      </c>
      <c r="D144" s="558" t="str">
        <f>IFERROR(__xludf.DUMMYFUNCTION("""COMPUTED_VALUE"""),"")</f>
        <v/>
      </c>
      <c r="E144" s="558" t="str">
        <f>IFERROR(__xludf.DUMMYFUNCTION("""COMPUTED_VALUE"""),"")</f>
        <v/>
      </c>
      <c r="F144" s="558" t="str">
        <f>IFERROR(__xludf.DUMMYFUNCTION("""COMPUTED_VALUE"""),"")</f>
        <v/>
      </c>
      <c r="G144" s="558" t="str">
        <f>IFERROR(__xludf.DUMMYFUNCTION("""COMPUTED_VALUE"""),"")</f>
        <v/>
      </c>
      <c r="H144" s="558" t="str">
        <f>IFERROR(__xludf.DUMMYFUNCTION("""COMPUTED_VALUE"""),"")</f>
        <v/>
      </c>
      <c r="I144" s="558" t="str">
        <f>IFERROR(__xludf.DUMMYFUNCTION("""COMPUTED_VALUE"""),"")</f>
        <v/>
      </c>
      <c r="J144" s="558"/>
      <c r="K144" s="558"/>
      <c r="L144" s="558"/>
      <c r="M144" s="558"/>
      <c r="N144" s="558"/>
      <c r="O144" s="558"/>
    </row>
    <row r="145">
      <c r="A145" s="558"/>
      <c r="B145" s="558" t="str">
        <f>IFERROR(__xludf.DUMMYFUNCTION("""COMPUTED_VALUE"""),"")</f>
        <v/>
      </c>
      <c r="C145" s="558" t="str">
        <f>IFERROR(__xludf.DUMMYFUNCTION("""COMPUTED_VALUE"""),"")</f>
        <v/>
      </c>
      <c r="D145" s="558" t="str">
        <f>IFERROR(__xludf.DUMMYFUNCTION("""COMPUTED_VALUE"""),"")</f>
        <v/>
      </c>
      <c r="E145" s="558" t="str">
        <f>IFERROR(__xludf.DUMMYFUNCTION("""COMPUTED_VALUE"""),"")</f>
        <v/>
      </c>
      <c r="F145" s="558" t="str">
        <f>IFERROR(__xludf.DUMMYFUNCTION("""COMPUTED_VALUE"""),"")</f>
        <v/>
      </c>
      <c r="G145" s="558" t="str">
        <f>IFERROR(__xludf.DUMMYFUNCTION("""COMPUTED_VALUE"""),"")</f>
        <v/>
      </c>
      <c r="H145" s="558" t="str">
        <f>IFERROR(__xludf.DUMMYFUNCTION("""COMPUTED_VALUE"""),"")</f>
        <v/>
      </c>
      <c r="I145" s="558" t="str">
        <f>IFERROR(__xludf.DUMMYFUNCTION("""COMPUTED_VALUE"""),"")</f>
        <v/>
      </c>
      <c r="J145" s="558"/>
      <c r="K145" s="558"/>
      <c r="L145" s="558"/>
      <c r="M145" s="558"/>
      <c r="N145" s="558"/>
      <c r="O145" s="558"/>
    </row>
    <row r="146">
      <c r="A146" s="558"/>
      <c r="B146" s="558" t="str">
        <f>IFERROR(__xludf.DUMMYFUNCTION("""COMPUTED_VALUE"""),"")</f>
        <v/>
      </c>
      <c r="C146" s="558" t="str">
        <f>IFERROR(__xludf.DUMMYFUNCTION("""COMPUTED_VALUE"""),"")</f>
        <v/>
      </c>
      <c r="D146" s="558" t="str">
        <f>IFERROR(__xludf.DUMMYFUNCTION("""COMPUTED_VALUE"""),"")</f>
        <v/>
      </c>
      <c r="E146" s="558" t="str">
        <f>IFERROR(__xludf.DUMMYFUNCTION("""COMPUTED_VALUE"""),"")</f>
        <v/>
      </c>
      <c r="F146" s="558" t="str">
        <f>IFERROR(__xludf.DUMMYFUNCTION("""COMPUTED_VALUE"""),"")</f>
        <v/>
      </c>
      <c r="G146" s="558" t="str">
        <f>IFERROR(__xludf.DUMMYFUNCTION("""COMPUTED_VALUE"""),"")</f>
        <v/>
      </c>
      <c r="H146" s="558" t="str">
        <f>IFERROR(__xludf.DUMMYFUNCTION("""COMPUTED_VALUE"""),"")</f>
        <v/>
      </c>
      <c r="I146" s="558" t="str">
        <f>IFERROR(__xludf.DUMMYFUNCTION("""COMPUTED_VALUE"""),"")</f>
        <v/>
      </c>
      <c r="J146" s="558"/>
      <c r="K146" s="558"/>
      <c r="L146" s="558"/>
      <c r="M146" s="558"/>
      <c r="N146" s="558"/>
      <c r="O146" s="558"/>
    </row>
    <row r="147">
      <c r="A147" s="558"/>
      <c r="B147" s="558" t="str">
        <f>IFERROR(__xludf.DUMMYFUNCTION("""COMPUTED_VALUE"""),"")</f>
        <v/>
      </c>
      <c r="C147" s="558" t="str">
        <f>IFERROR(__xludf.DUMMYFUNCTION("""COMPUTED_VALUE"""),"")</f>
        <v/>
      </c>
      <c r="D147" s="558" t="str">
        <f>IFERROR(__xludf.DUMMYFUNCTION("""COMPUTED_VALUE"""),"")</f>
        <v/>
      </c>
      <c r="E147" s="558" t="str">
        <f>IFERROR(__xludf.DUMMYFUNCTION("""COMPUTED_VALUE"""),"")</f>
        <v/>
      </c>
      <c r="F147" s="558" t="str">
        <f>IFERROR(__xludf.DUMMYFUNCTION("""COMPUTED_VALUE"""),"")</f>
        <v/>
      </c>
      <c r="G147" s="558" t="str">
        <f>IFERROR(__xludf.DUMMYFUNCTION("""COMPUTED_VALUE"""),"")</f>
        <v/>
      </c>
      <c r="H147" s="558" t="str">
        <f>IFERROR(__xludf.DUMMYFUNCTION("""COMPUTED_VALUE"""),"")</f>
        <v/>
      </c>
      <c r="I147" s="558" t="str">
        <f>IFERROR(__xludf.DUMMYFUNCTION("""COMPUTED_VALUE"""),"")</f>
        <v/>
      </c>
      <c r="J147" s="558"/>
      <c r="K147" s="558"/>
      <c r="L147" s="558"/>
      <c r="M147" s="558"/>
      <c r="N147" s="558"/>
      <c r="O147" s="558"/>
    </row>
    <row r="148">
      <c r="A148" s="558"/>
      <c r="B148" s="558" t="str">
        <f>IFERROR(__xludf.DUMMYFUNCTION("""COMPUTED_VALUE"""),"")</f>
        <v/>
      </c>
      <c r="C148" s="558" t="str">
        <f>IFERROR(__xludf.DUMMYFUNCTION("""COMPUTED_VALUE"""),"")</f>
        <v/>
      </c>
      <c r="D148" s="558" t="str">
        <f>IFERROR(__xludf.DUMMYFUNCTION("""COMPUTED_VALUE"""),"")</f>
        <v/>
      </c>
      <c r="E148" s="558" t="str">
        <f>IFERROR(__xludf.DUMMYFUNCTION("""COMPUTED_VALUE"""),"")</f>
        <v/>
      </c>
      <c r="F148" s="558" t="str">
        <f>IFERROR(__xludf.DUMMYFUNCTION("""COMPUTED_VALUE"""),"")</f>
        <v/>
      </c>
      <c r="G148" s="558" t="str">
        <f>IFERROR(__xludf.DUMMYFUNCTION("""COMPUTED_VALUE"""),"")</f>
        <v/>
      </c>
      <c r="H148" s="558" t="str">
        <f>IFERROR(__xludf.DUMMYFUNCTION("""COMPUTED_VALUE"""),"")</f>
        <v/>
      </c>
      <c r="I148" s="558" t="str">
        <f>IFERROR(__xludf.DUMMYFUNCTION("""COMPUTED_VALUE"""),"")</f>
        <v/>
      </c>
      <c r="J148" s="558"/>
      <c r="K148" s="558"/>
      <c r="L148" s="558"/>
      <c r="M148" s="558"/>
      <c r="N148" s="558"/>
      <c r="O148" s="558"/>
    </row>
    <row r="149">
      <c r="A149" s="558"/>
      <c r="B149" s="558" t="str">
        <f>IFERROR(__xludf.DUMMYFUNCTION("""COMPUTED_VALUE"""),"")</f>
        <v/>
      </c>
      <c r="C149" s="558" t="str">
        <f>IFERROR(__xludf.DUMMYFUNCTION("""COMPUTED_VALUE"""),"")</f>
        <v/>
      </c>
      <c r="D149" s="558" t="str">
        <f>IFERROR(__xludf.DUMMYFUNCTION("""COMPUTED_VALUE"""),"")</f>
        <v/>
      </c>
      <c r="E149" s="558" t="str">
        <f>IFERROR(__xludf.DUMMYFUNCTION("""COMPUTED_VALUE"""),"")</f>
        <v/>
      </c>
      <c r="F149" s="558" t="str">
        <f>IFERROR(__xludf.DUMMYFUNCTION("""COMPUTED_VALUE"""),"")</f>
        <v/>
      </c>
      <c r="G149" s="558" t="str">
        <f>IFERROR(__xludf.DUMMYFUNCTION("""COMPUTED_VALUE"""),"")</f>
        <v/>
      </c>
      <c r="H149" s="558" t="str">
        <f>IFERROR(__xludf.DUMMYFUNCTION("""COMPUTED_VALUE"""),"")</f>
        <v/>
      </c>
      <c r="I149" s="558" t="str">
        <f>IFERROR(__xludf.DUMMYFUNCTION("""COMPUTED_VALUE"""),"")</f>
        <v/>
      </c>
      <c r="J149" s="558"/>
      <c r="K149" s="558"/>
      <c r="L149" s="558"/>
      <c r="M149" s="558"/>
      <c r="N149" s="558"/>
      <c r="O149" s="558"/>
    </row>
    <row r="150">
      <c r="A150" s="558"/>
      <c r="B150" s="558" t="str">
        <f>IFERROR(__xludf.DUMMYFUNCTION("""COMPUTED_VALUE"""),"")</f>
        <v/>
      </c>
      <c r="C150" s="558" t="str">
        <f>IFERROR(__xludf.DUMMYFUNCTION("""COMPUTED_VALUE"""),"")</f>
        <v/>
      </c>
      <c r="D150" s="558" t="str">
        <f>IFERROR(__xludf.DUMMYFUNCTION("""COMPUTED_VALUE"""),"")</f>
        <v/>
      </c>
      <c r="E150" s="558" t="str">
        <f>IFERROR(__xludf.DUMMYFUNCTION("""COMPUTED_VALUE"""),"")</f>
        <v/>
      </c>
      <c r="F150" s="558" t="str">
        <f>IFERROR(__xludf.DUMMYFUNCTION("""COMPUTED_VALUE"""),"")</f>
        <v/>
      </c>
      <c r="G150" s="558" t="str">
        <f>IFERROR(__xludf.DUMMYFUNCTION("""COMPUTED_VALUE"""),"")</f>
        <v/>
      </c>
      <c r="H150" s="558" t="str">
        <f>IFERROR(__xludf.DUMMYFUNCTION("""COMPUTED_VALUE"""),"")</f>
        <v/>
      </c>
      <c r="I150" s="558" t="str">
        <f>IFERROR(__xludf.DUMMYFUNCTION("""COMPUTED_VALUE"""),"")</f>
        <v/>
      </c>
      <c r="J150" s="558"/>
      <c r="K150" s="558"/>
      <c r="L150" s="558"/>
      <c r="M150" s="558"/>
      <c r="N150" s="558"/>
      <c r="O150" s="558"/>
    </row>
    <row r="151">
      <c r="A151" s="558"/>
      <c r="B151" s="558" t="str">
        <f>IFERROR(__xludf.DUMMYFUNCTION("""COMPUTED_VALUE"""),"")</f>
        <v/>
      </c>
      <c r="C151" s="558" t="str">
        <f>IFERROR(__xludf.DUMMYFUNCTION("""COMPUTED_VALUE"""),"")</f>
        <v/>
      </c>
      <c r="D151" s="558" t="str">
        <f>IFERROR(__xludf.DUMMYFUNCTION("""COMPUTED_VALUE"""),"")</f>
        <v/>
      </c>
      <c r="E151" s="558" t="str">
        <f>IFERROR(__xludf.DUMMYFUNCTION("""COMPUTED_VALUE"""),"")</f>
        <v/>
      </c>
      <c r="F151" s="558" t="str">
        <f>IFERROR(__xludf.DUMMYFUNCTION("""COMPUTED_VALUE"""),"")</f>
        <v/>
      </c>
      <c r="G151" s="558" t="str">
        <f>IFERROR(__xludf.DUMMYFUNCTION("""COMPUTED_VALUE"""),"")</f>
        <v/>
      </c>
      <c r="H151" s="558" t="str">
        <f>IFERROR(__xludf.DUMMYFUNCTION("""COMPUTED_VALUE"""),"")</f>
        <v/>
      </c>
      <c r="I151" s="558" t="str">
        <f>IFERROR(__xludf.DUMMYFUNCTION("""COMPUTED_VALUE"""),"")</f>
        <v/>
      </c>
      <c r="J151" s="558"/>
      <c r="K151" s="558"/>
      <c r="L151" s="558"/>
      <c r="M151" s="558"/>
      <c r="N151" s="558"/>
      <c r="O151" s="558"/>
    </row>
    <row r="152">
      <c r="A152" s="558"/>
      <c r="B152" s="558" t="str">
        <f>IFERROR(__xludf.DUMMYFUNCTION("""COMPUTED_VALUE"""),"")</f>
        <v/>
      </c>
      <c r="C152" s="558" t="str">
        <f>IFERROR(__xludf.DUMMYFUNCTION("""COMPUTED_VALUE"""),"")</f>
        <v/>
      </c>
      <c r="D152" s="558" t="str">
        <f>IFERROR(__xludf.DUMMYFUNCTION("""COMPUTED_VALUE"""),"")</f>
        <v/>
      </c>
      <c r="E152" s="558" t="str">
        <f>IFERROR(__xludf.DUMMYFUNCTION("""COMPUTED_VALUE"""),"")</f>
        <v/>
      </c>
      <c r="F152" s="558" t="str">
        <f>IFERROR(__xludf.DUMMYFUNCTION("""COMPUTED_VALUE"""),"")</f>
        <v/>
      </c>
      <c r="G152" s="558" t="str">
        <f>IFERROR(__xludf.DUMMYFUNCTION("""COMPUTED_VALUE"""),"")</f>
        <v/>
      </c>
      <c r="H152" s="558" t="str">
        <f>IFERROR(__xludf.DUMMYFUNCTION("""COMPUTED_VALUE"""),"")</f>
        <v/>
      </c>
      <c r="I152" s="558" t="str">
        <f>IFERROR(__xludf.DUMMYFUNCTION("""COMPUTED_VALUE"""),"")</f>
        <v/>
      </c>
      <c r="J152" s="558"/>
      <c r="K152" s="558"/>
      <c r="L152" s="558"/>
      <c r="M152" s="558"/>
      <c r="N152" s="558"/>
      <c r="O152" s="558"/>
    </row>
    <row r="153">
      <c r="A153" s="558"/>
      <c r="B153" s="558" t="str">
        <f>IFERROR(__xludf.DUMMYFUNCTION("""COMPUTED_VALUE"""),"")</f>
        <v/>
      </c>
      <c r="C153" s="558" t="str">
        <f>IFERROR(__xludf.DUMMYFUNCTION("""COMPUTED_VALUE"""),"")</f>
        <v/>
      </c>
      <c r="D153" s="558" t="str">
        <f>IFERROR(__xludf.DUMMYFUNCTION("""COMPUTED_VALUE"""),"")</f>
        <v/>
      </c>
      <c r="E153" s="558" t="str">
        <f>IFERROR(__xludf.DUMMYFUNCTION("""COMPUTED_VALUE"""),"")</f>
        <v/>
      </c>
      <c r="F153" s="558" t="str">
        <f>IFERROR(__xludf.DUMMYFUNCTION("""COMPUTED_VALUE"""),"")</f>
        <v/>
      </c>
      <c r="G153" s="558" t="str">
        <f>IFERROR(__xludf.DUMMYFUNCTION("""COMPUTED_VALUE"""),"")</f>
        <v/>
      </c>
      <c r="H153" s="558" t="str">
        <f>IFERROR(__xludf.DUMMYFUNCTION("""COMPUTED_VALUE"""),"")</f>
        <v/>
      </c>
      <c r="I153" s="558" t="str">
        <f>IFERROR(__xludf.DUMMYFUNCTION("""COMPUTED_VALUE"""),"")</f>
        <v/>
      </c>
      <c r="J153" s="558"/>
      <c r="K153" s="558"/>
      <c r="L153" s="558"/>
      <c r="M153" s="558"/>
      <c r="N153" s="558"/>
      <c r="O153" s="558"/>
    </row>
    <row r="154">
      <c r="A154" s="558"/>
      <c r="B154" s="558" t="str">
        <f>IFERROR(__xludf.DUMMYFUNCTION("""COMPUTED_VALUE"""),"")</f>
        <v/>
      </c>
      <c r="C154" s="558" t="str">
        <f>IFERROR(__xludf.DUMMYFUNCTION("""COMPUTED_VALUE"""),"")</f>
        <v/>
      </c>
      <c r="D154" s="558" t="str">
        <f>IFERROR(__xludf.DUMMYFUNCTION("""COMPUTED_VALUE"""),"")</f>
        <v/>
      </c>
      <c r="E154" s="558" t="str">
        <f>IFERROR(__xludf.DUMMYFUNCTION("""COMPUTED_VALUE"""),"")</f>
        <v/>
      </c>
      <c r="F154" s="558" t="str">
        <f>IFERROR(__xludf.DUMMYFUNCTION("""COMPUTED_VALUE"""),"")</f>
        <v/>
      </c>
      <c r="G154" s="558" t="str">
        <f>IFERROR(__xludf.DUMMYFUNCTION("""COMPUTED_VALUE"""),"")</f>
        <v/>
      </c>
      <c r="H154" s="558" t="str">
        <f>IFERROR(__xludf.DUMMYFUNCTION("""COMPUTED_VALUE"""),"")</f>
        <v/>
      </c>
      <c r="I154" s="558" t="str">
        <f>IFERROR(__xludf.DUMMYFUNCTION("""COMPUTED_VALUE"""),"")</f>
        <v/>
      </c>
      <c r="J154" s="558"/>
      <c r="K154" s="558"/>
      <c r="L154" s="558"/>
      <c r="M154" s="558"/>
      <c r="N154" s="558"/>
      <c r="O154" s="558"/>
    </row>
    <row r="155">
      <c r="A155" s="558"/>
      <c r="B155" s="558" t="str">
        <f>IFERROR(__xludf.DUMMYFUNCTION("""COMPUTED_VALUE"""),"")</f>
        <v/>
      </c>
      <c r="C155" s="558" t="str">
        <f>IFERROR(__xludf.DUMMYFUNCTION("""COMPUTED_VALUE"""),"")</f>
        <v/>
      </c>
      <c r="D155" s="558" t="str">
        <f>IFERROR(__xludf.DUMMYFUNCTION("""COMPUTED_VALUE"""),"")</f>
        <v/>
      </c>
      <c r="E155" s="558" t="str">
        <f>IFERROR(__xludf.DUMMYFUNCTION("""COMPUTED_VALUE"""),"")</f>
        <v/>
      </c>
      <c r="F155" s="558" t="str">
        <f>IFERROR(__xludf.DUMMYFUNCTION("""COMPUTED_VALUE"""),"")</f>
        <v/>
      </c>
      <c r="G155" s="558" t="str">
        <f>IFERROR(__xludf.DUMMYFUNCTION("""COMPUTED_VALUE"""),"")</f>
        <v/>
      </c>
      <c r="H155" s="558" t="str">
        <f>IFERROR(__xludf.DUMMYFUNCTION("""COMPUTED_VALUE"""),"")</f>
        <v/>
      </c>
      <c r="I155" s="558" t="str">
        <f>IFERROR(__xludf.DUMMYFUNCTION("""COMPUTED_VALUE"""),"")</f>
        <v/>
      </c>
      <c r="J155" s="558"/>
      <c r="K155" s="558"/>
      <c r="L155" s="558"/>
      <c r="M155" s="558"/>
      <c r="N155" s="558"/>
      <c r="O155" s="558"/>
    </row>
    <row r="156">
      <c r="A156" s="558"/>
      <c r="B156" s="558" t="str">
        <f>IFERROR(__xludf.DUMMYFUNCTION("""COMPUTED_VALUE"""),"")</f>
        <v/>
      </c>
      <c r="C156" s="558" t="str">
        <f>IFERROR(__xludf.DUMMYFUNCTION("""COMPUTED_VALUE"""),"")</f>
        <v/>
      </c>
      <c r="D156" s="558" t="str">
        <f>IFERROR(__xludf.DUMMYFUNCTION("""COMPUTED_VALUE"""),"")</f>
        <v/>
      </c>
      <c r="E156" s="558" t="str">
        <f>IFERROR(__xludf.DUMMYFUNCTION("""COMPUTED_VALUE"""),"")</f>
        <v/>
      </c>
      <c r="F156" s="558" t="str">
        <f>IFERROR(__xludf.DUMMYFUNCTION("""COMPUTED_VALUE"""),"")</f>
        <v/>
      </c>
      <c r="G156" s="558" t="str">
        <f>IFERROR(__xludf.DUMMYFUNCTION("""COMPUTED_VALUE"""),"")</f>
        <v/>
      </c>
      <c r="H156" s="558" t="str">
        <f>IFERROR(__xludf.DUMMYFUNCTION("""COMPUTED_VALUE"""),"")</f>
        <v/>
      </c>
      <c r="I156" s="558" t="str">
        <f>IFERROR(__xludf.DUMMYFUNCTION("""COMPUTED_VALUE"""),"")</f>
        <v/>
      </c>
      <c r="J156" s="558"/>
      <c r="K156" s="558"/>
      <c r="L156" s="558"/>
      <c r="M156" s="558"/>
      <c r="N156" s="558"/>
      <c r="O156" s="558"/>
    </row>
    <row r="157">
      <c r="A157" s="558"/>
      <c r="B157" s="558" t="str">
        <f>IFERROR(__xludf.DUMMYFUNCTION("""COMPUTED_VALUE"""),"")</f>
        <v/>
      </c>
      <c r="C157" s="558" t="str">
        <f>IFERROR(__xludf.DUMMYFUNCTION("""COMPUTED_VALUE"""),"")</f>
        <v/>
      </c>
      <c r="D157" s="558" t="str">
        <f>IFERROR(__xludf.DUMMYFUNCTION("""COMPUTED_VALUE"""),"")</f>
        <v/>
      </c>
      <c r="E157" s="558" t="str">
        <f>IFERROR(__xludf.DUMMYFUNCTION("""COMPUTED_VALUE"""),"")</f>
        <v/>
      </c>
      <c r="F157" s="558" t="str">
        <f>IFERROR(__xludf.DUMMYFUNCTION("""COMPUTED_VALUE"""),"")</f>
        <v/>
      </c>
      <c r="G157" s="558" t="str">
        <f>IFERROR(__xludf.DUMMYFUNCTION("""COMPUTED_VALUE"""),"")</f>
        <v/>
      </c>
      <c r="H157" s="558" t="str">
        <f>IFERROR(__xludf.DUMMYFUNCTION("""COMPUTED_VALUE"""),"")</f>
        <v/>
      </c>
      <c r="I157" s="558" t="str">
        <f>IFERROR(__xludf.DUMMYFUNCTION("""COMPUTED_VALUE"""),"")</f>
        <v/>
      </c>
      <c r="J157" s="558"/>
      <c r="K157" s="558"/>
      <c r="L157" s="558"/>
      <c r="M157" s="558"/>
      <c r="N157" s="558"/>
      <c r="O157" s="558"/>
    </row>
    <row r="158">
      <c r="A158" s="558"/>
      <c r="B158" s="558" t="str">
        <f>IFERROR(__xludf.DUMMYFUNCTION("""COMPUTED_VALUE"""),"")</f>
        <v/>
      </c>
      <c r="C158" s="558" t="str">
        <f>IFERROR(__xludf.DUMMYFUNCTION("""COMPUTED_VALUE"""),"")</f>
        <v/>
      </c>
      <c r="D158" s="558" t="str">
        <f>IFERROR(__xludf.DUMMYFUNCTION("""COMPUTED_VALUE"""),"")</f>
        <v/>
      </c>
      <c r="E158" s="558" t="str">
        <f>IFERROR(__xludf.DUMMYFUNCTION("""COMPUTED_VALUE"""),"")</f>
        <v/>
      </c>
      <c r="F158" s="558" t="str">
        <f>IFERROR(__xludf.DUMMYFUNCTION("""COMPUTED_VALUE"""),"")</f>
        <v/>
      </c>
      <c r="G158" s="558" t="str">
        <f>IFERROR(__xludf.DUMMYFUNCTION("""COMPUTED_VALUE"""),"")</f>
        <v/>
      </c>
      <c r="H158" s="558" t="str">
        <f>IFERROR(__xludf.DUMMYFUNCTION("""COMPUTED_VALUE"""),"")</f>
        <v/>
      </c>
      <c r="I158" s="558" t="str">
        <f>IFERROR(__xludf.DUMMYFUNCTION("""COMPUTED_VALUE"""),"")</f>
        <v/>
      </c>
      <c r="J158" s="558"/>
      <c r="K158" s="558"/>
      <c r="L158" s="558"/>
      <c r="M158" s="558"/>
      <c r="N158" s="558"/>
      <c r="O158" s="558"/>
    </row>
    <row r="159">
      <c r="A159" s="558"/>
      <c r="B159" s="558" t="str">
        <f>IFERROR(__xludf.DUMMYFUNCTION("""COMPUTED_VALUE"""),"")</f>
        <v/>
      </c>
      <c r="C159" s="558" t="str">
        <f>IFERROR(__xludf.DUMMYFUNCTION("""COMPUTED_VALUE"""),"")</f>
        <v/>
      </c>
      <c r="D159" s="558" t="str">
        <f>IFERROR(__xludf.DUMMYFUNCTION("""COMPUTED_VALUE"""),"")</f>
        <v/>
      </c>
      <c r="E159" s="558" t="str">
        <f>IFERROR(__xludf.DUMMYFUNCTION("""COMPUTED_VALUE"""),"")</f>
        <v/>
      </c>
      <c r="F159" s="558" t="str">
        <f>IFERROR(__xludf.DUMMYFUNCTION("""COMPUTED_VALUE"""),"")</f>
        <v/>
      </c>
      <c r="G159" s="558" t="str">
        <f>IFERROR(__xludf.DUMMYFUNCTION("""COMPUTED_VALUE"""),"")</f>
        <v/>
      </c>
      <c r="H159" s="558" t="str">
        <f>IFERROR(__xludf.DUMMYFUNCTION("""COMPUTED_VALUE"""),"")</f>
        <v/>
      </c>
      <c r="I159" s="558" t="str">
        <f>IFERROR(__xludf.DUMMYFUNCTION("""COMPUTED_VALUE"""),"")</f>
        <v/>
      </c>
      <c r="J159" s="558"/>
      <c r="K159" s="558"/>
      <c r="L159" s="558"/>
      <c r="M159" s="558"/>
      <c r="N159" s="558"/>
      <c r="O159" s="558"/>
    </row>
    <row r="160">
      <c r="A160" s="558"/>
      <c r="B160" s="558" t="str">
        <f>IFERROR(__xludf.DUMMYFUNCTION("""COMPUTED_VALUE"""),"")</f>
        <v/>
      </c>
      <c r="C160" s="558" t="str">
        <f>IFERROR(__xludf.DUMMYFUNCTION("""COMPUTED_VALUE"""),"")</f>
        <v/>
      </c>
      <c r="D160" s="558" t="str">
        <f>IFERROR(__xludf.DUMMYFUNCTION("""COMPUTED_VALUE"""),"")</f>
        <v/>
      </c>
      <c r="E160" s="558" t="str">
        <f>IFERROR(__xludf.DUMMYFUNCTION("""COMPUTED_VALUE"""),"")</f>
        <v/>
      </c>
      <c r="F160" s="558" t="str">
        <f>IFERROR(__xludf.DUMMYFUNCTION("""COMPUTED_VALUE"""),"")</f>
        <v/>
      </c>
      <c r="G160" s="558" t="str">
        <f>IFERROR(__xludf.DUMMYFUNCTION("""COMPUTED_VALUE"""),"")</f>
        <v/>
      </c>
      <c r="H160" s="558" t="str">
        <f>IFERROR(__xludf.DUMMYFUNCTION("""COMPUTED_VALUE"""),"")</f>
        <v/>
      </c>
      <c r="I160" s="558" t="str">
        <f>IFERROR(__xludf.DUMMYFUNCTION("""COMPUTED_VALUE"""),"")</f>
        <v/>
      </c>
      <c r="J160" s="558"/>
      <c r="K160" s="558"/>
      <c r="L160" s="558"/>
      <c r="M160" s="558"/>
      <c r="N160" s="558"/>
      <c r="O160" s="558"/>
    </row>
    <row r="161">
      <c r="A161" s="558"/>
      <c r="B161" s="558" t="str">
        <f>IFERROR(__xludf.DUMMYFUNCTION("""COMPUTED_VALUE"""),"")</f>
        <v/>
      </c>
      <c r="C161" s="558" t="str">
        <f>IFERROR(__xludf.DUMMYFUNCTION("""COMPUTED_VALUE"""),"")</f>
        <v/>
      </c>
      <c r="D161" s="558" t="str">
        <f>IFERROR(__xludf.DUMMYFUNCTION("""COMPUTED_VALUE"""),"")</f>
        <v/>
      </c>
      <c r="E161" s="558" t="str">
        <f>IFERROR(__xludf.DUMMYFUNCTION("""COMPUTED_VALUE"""),"")</f>
        <v/>
      </c>
      <c r="F161" s="558" t="str">
        <f>IFERROR(__xludf.DUMMYFUNCTION("""COMPUTED_VALUE"""),"")</f>
        <v/>
      </c>
      <c r="G161" s="558" t="str">
        <f>IFERROR(__xludf.DUMMYFUNCTION("""COMPUTED_VALUE"""),"")</f>
        <v/>
      </c>
      <c r="H161" s="558" t="str">
        <f>IFERROR(__xludf.DUMMYFUNCTION("""COMPUTED_VALUE"""),"")</f>
        <v/>
      </c>
      <c r="I161" s="558" t="str">
        <f>IFERROR(__xludf.DUMMYFUNCTION("""COMPUTED_VALUE"""),"")</f>
        <v/>
      </c>
      <c r="J161" s="558"/>
      <c r="K161" s="558"/>
      <c r="L161" s="558"/>
      <c r="M161" s="558"/>
      <c r="N161" s="558"/>
      <c r="O161" s="558"/>
    </row>
    <row r="162">
      <c r="A162" s="558"/>
      <c r="B162" s="558" t="str">
        <f>IFERROR(__xludf.DUMMYFUNCTION("""COMPUTED_VALUE"""),"")</f>
        <v/>
      </c>
      <c r="C162" s="558" t="str">
        <f>IFERROR(__xludf.DUMMYFUNCTION("""COMPUTED_VALUE"""),"")</f>
        <v/>
      </c>
      <c r="D162" s="558" t="str">
        <f>IFERROR(__xludf.DUMMYFUNCTION("""COMPUTED_VALUE"""),"")</f>
        <v/>
      </c>
      <c r="E162" s="558" t="str">
        <f>IFERROR(__xludf.DUMMYFUNCTION("""COMPUTED_VALUE"""),"")</f>
        <v/>
      </c>
      <c r="F162" s="558" t="str">
        <f>IFERROR(__xludf.DUMMYFUNCTION("""COMPUTED_VALUE"""),"")</f>
        <v/>
      </c>
      <c r="G162" s="558" t="str">
        <f>IFERROR(__xludf.DUMMYFUNCTION("""COMPUTED_VALUE"""),"")</f>
        <v/>
      </c>
      <c r="H162" s="558" t="str">
        <f>IFERROR(__xludf.DUMMYFUNCTION("""COMPUTED_VALUE"""),"")</f>
        <v/>
      </c>
      <c r="I162" s="558" t="str">
        <f>IFERROR(__xludf.DUMMYFUNCTION("""COMPUTED_VALUE"""),"")</f>
        <v/>
      </c>
      <c r="J162" s="558"/>
      <c r="K162" s="558"/>
      <c r="L162" s="558"/>
      <c r="M162" s="558"/>
      <c r="N162" s="558"/>
      <c r="O162" s="558"/>
    </row>
    <row r="163">
      <c r="A163" s="558"/>
      <c r="B163" s="558" t="str">
        <f>IFERROR(__xludf.DUMMYFUNCTION("""COMPUTED_VALUE"""),"")</f>
        <v/>
      </c>
      <c r="C163" s="558" t="str">
        <f>IFERROR(__xludf.DUMMYFUNCTION("""COMPUTED_VALUE"""),"")</f>
        <v/>
      </c>
      <c r="D163" s="558" t="str">
        <f>IFERROR(__xludf.DUMMYFUNCTION("""COMPUTED_VALUE"""),"")</f>
        <v/>
      </c>
      <c r="E163" s="558" t="str">
        <f>IFERROR(__xludf.DUMMYFUNCTION("""COMPUTED_VALUE"""),"")</f>
        <v/>
      </c>
      <c r="F163" s="558" t="str">
        <f>IFERROR(__xludf.DUMMYFUNCTION("""COMPUTED_VALUE"""),"")</f>
        <v/>
      </c>
      <c r="G163" s="558" t="str">
        <f>IFERROR(__xludf.DUMMYFUNCTION("""COMPUTED_VALUE"""),"")</f>
        <v/>
      </c>
      <c r="H163" s="558" t="str">
        <f>IFERROR(__xludf.DUMMYFUNCTION("""COMPUTED_VALUE"""),"")</f>
        <v/>
      </c>
      <c r="I163" s="558" t="str">
        <f>IFERROR(__xludf.DUMMYFUNCTION("""COMPUTED_VALUE"""),"")</f>
        <v/>
      </c>
      <c r="J163" s="558"/>
      <c r="K163" s="558"/>
      <c r="L163" s="558"/>
      <c r="M163" s="558"/>
      <c r="N163" s="558"/>
      <c r="O163" s="558"/>
    </row>
    <row r="164">
      <c r="A164" s="558"/>
      <c r="B164" s="558" t="str">
        <f>IFERROR(__xludf.DUMMYFUNCTION("""COMPUTED_VALUE"""),"")</f>
        <v/>
      </c>
      <c r="C164" s="558" t="str">
        <f>IFERROR(__xludf.DUMMYFUNCTION("""COMPUTED_VALUE"""),"")</f>
        <v/>
      </c>
      <c r="D164" s="558" t="str">
        <f>IFERROR(__xludf.DUMMYFUNCTION("""COMPUTED_VALUE"""),"")</f>
        <v/>
      </c>
      <c r="E164" s="558" t="str">
        <f>IFERROR(__xludf.DUMMYFUNCTION("""COMPUTED_VALUE"""),"")</f>
        <v/>
      </c>
      <c r="F164" s="558" t="str">
        <f>IFERROR(__xludf.DUMMYFUNCTION("""COMPUTED_VALUE"""),"")</f>
        <v/>
      </c>
      <c r="G164" s="558" t="str">
        <f>IFERROR(__xludf.DUMMYFUNCTION("""COMPUTED_VALUE"""),"")</f>
        <v/>
      </c>
      <c r="H164" s="558" t="str">
        <f>IFERROR(__xludf.DUMMYFUNCTION("""COMPUTED_VALUE"""),"")</f>
        <v/>
      </c>
      <c r="I164" s="558" t="str">
        <f>IFERROR(__xludf.DUMMYFUNCTION("""COMPUTED_VALUE"""),"")</f>
        <v/>
      </c>
      <c r="J164" s="558"/>
      <c r="K164" s="558"/>
      <c r="L164" s="558"/>
      <c r="M164" s="558"/>
      <c r="N164" s="558"/>
      <c r="O164" s="558"/>
    </row>
    <row r="165">
      <c r="A165" s="558"/>
      <c r="B165" s="558" t="str">
        <f>IFERROR(__xludf.DUMMYFUNCTION("""COMPUTED_VALUE"""),"")</f>
        <v/>
      </c>
      <c r="C165" s="558" t="str">
        <f>IFERROR(__xludf.DUMMYFUNCTION("""COMPUTED_VALUE"""),"")</f>
        <v/>
      </c>
      <c r="D165" s="558" t="str">
        <f>IFERROR(__xludf.DUMMYFUNCTION("""COMPUTED_VALUE"""),"")</f>
        <v/>
      </c>
      <c r="E165" s="558" t="str">
        <f>IFERROR(__xludf.DUMMYFUNCTION("""COMPUTED_VALUE"""),"")</f>
        <v/>
      </c>
      <c r="F165" s="558" t="str">
        <f>IFERROR(__xludf.DUMMYFUNCTION("""COMPUTED_VALUE"""),"")</f>
        <v/>
      </c>
      <c r="G165" s="558" t="str">
        <f>IFERROR(__xludf.DUMMYFUNCTION("""COMPUTED_VALUE"""),"")</f>
        <v/>
      </c>
      <c r="H165" s="558" t="str">
        <f>IFERROR(__xludf.DUMMYFUNCTION("""COMPUTED_VALUE"""),"")</f>
        <v/>
      </c>
      <c r="I165" s="558" t="str">
        <f>IFERROR(__xludf.DUMMYFUNCTION("""COMPUTED_VALUE"""),"")</f>
        <v/>
      </c>
      <c r="J165" s="558"/>
      <c r="K165" s="558"/>
      <c r="L165" s="558"/>
      <c r="M165" s="558"/>
      <c r="N165" s="558"/>
      <c r="O165" s="558"/>
    </row>
    <row r="166">
      <c r="A166" s="558"/>
      <c r="B166" s="558" t="str">
        <f>IFERROR(__xludf.DUMMYFUNCTION("""COMPUTED_VALUE"""),"")</f>
        <v/>
      </c>
      <c r="C166" s="558" t="str">
        <f>IFERROR(__xludf.DUMMYFUNCTION("""COMPUTED_VALUE"""),"")</f>
        <v/>
      </c>
      <c r="D166" s="558" t="str">
        <f>IFERROR(__xludf.DUMMYFUNCTION("""COMPUTED_VALUE"""),"")</f>
        <v/>
      </c>
      <c r="E166" s="558" t="str">
        <f>IFERROR(__xludf.DUMMYFUNCTION("""COMPUTED_VALUE"""),"")</f>
        <v/>
      </c>
      <c r="F166" s="558" t="str">
        <f>IFERROR(__xludf.DUMMYFUNCTION("""COMPUTED_VALUE"""),"")</f>
        <v/>
      </c>
      <c r="G166" s="558" t="str">
        <f>IFERROR(__xludf.DUMMYFUNCTION("""COMPUTED_VALUE"""),"")</f>
        <v/>
      </c>
      <c r="H166" s="558" t="str">
        <f>IFERROR(__xludf.DUMMYFUNCTION("""COMPUTED_VALUE"""),"")</f>
        <v/>
      </c>
      <c r="I166" s="558" t="str">
        <f>IFERROR(__xludf.DUMMYFUNCTION("""COMPUTED_VALUE"""),"")</f>
        <v/>
      </c>
      <c r="J166" s="558"/>
      <c r="K166" s="558"/>
      <c r="L166" s="558"/>
      <c r="M166" s="558"/>
      <c r="N166" s="558"/>
      <c r="O166" s="558"/>
    </row>
    <row r="167">
      <c r="A167" s="558"/>
      <c r="B167" s="558" t="str">
        <f>IFERROR(__xludf.DUMMYFUNCTION("""COMPUTED_VALUE"""),"")</f>
        <v/>
      </c>
      <c r="C167" s="558" t="str">
        <f>IFERROR(__xludf.DUMMYFUNCTION("""COMPUTED_VALUE"""),"")</f>
        <v/>
      </c>
      <c r="D167" s="558" t="str">
        <f>IFERROR(__xludf.DUMMYFUNCTION("""COMPUTED_VALUE"""),"")</f>
        <v/>
      </c>
      <c r="E167" s="558" t="str">
        <f>IFERROR(__xludf.DUMMYFUNCTION("""COMPUTED_VALUE"""),"")</f>
        <v/>
      </c>
      <c r="F167" s="558" t="str">
        <f>IFERROR(__xludf.DUMMYFUNCTION("""COMPUTED_VALUE"""),"")</f>
        <v/>
      </c>
      <c r="G167" s="558" t="str">
        <f>IFERROR(__xludf.DUMMYFUNCTION("""COMPUTED_VALUE"""),"")</f>
        <v/>
      </c>
      <c r="H167" s="558" t="str">
        <f>IFERROR(__xludf.DUMMYFUNCTION("""COMPUTED_VALUE"""),"")</f>
        <v/>
      </c>
      <c r="I167" s="558" t="str">
        <f>IFERROR(__xludf.DUMMYFUNCTION("""COMPUTED_VALUE"""),"")</f>
        <v/>
      </c>
      <c r="J167" s="558"/>
      <c r="K167" s="558"/>
      <c r="L167" s="558"/>
      <c r="M167" s="558"/>
      <c r="N167" s="558"/>
      <c r="O167" s="558"/>
    </row>
    <row r="168">
      <c r="A168" s="558"/>
      <c r="B168" s="558" t="str">
        <f>IFERROR(__xludf.DUMMYFUNCTION("""COMPUTED_VALUE"""),"")</f>
        <v/>
      </c>
      <c r="C168" s="558" t="str">
        <f>IFERROR(__xludf.DUMMYFUNCTION("""COMPUTED_VALUE"""),"")</f>
        <v/>
      </c>
      <c r="D168" s="558" t="str">
        <f>IFERROR(__xludf.DUMMYFUNCTION("""COMPUTED_VALUE"""),"")</f>
        <v/>
      </c>
      <c r="E168" s="558" t="str">
        <f>IFERROR(__xludf.DUMMYFUNCTION("""COMPUTED_VALUE"""),"")</f>
        <v/>
      </c>
      <c r="F168" s="558" t="str">
        <f>IFERROR(__xludf.DUMMYFUNCTION("""COMPUTED_VALUE"""),"")</f>
        <v/>
      </c>
      <c r="G168" s="558" t="str">
        <f>IFERROR(__xludf.DUMMYFUNCTION("""COMPUTED_VALUE"""),"")</f>
        <v/>
      </c>
      <c r="H168" s="558" t="str">
        <f>IFERROR(__xludf.DUMMYFUNCTION("""COMPUTED_VALUE"""),"")</f>
        <v/>
      </c>
      <c r="I168" s="558" t="str">
        <f>IFERROR(__xludf.DUMMYFUNCTION("""COMPUTED_VALUE"""),"")</f>
        <v/>
      </c>
      <c r="J168" s="558"/>
      <c r="K168" s="558"/>
      <c r="L168" s="558"/>
      <c r="M168" s="558"/>
      <c r="N168" s="558"/>
      <c r="O168" s="558"/>
    </row>
    <row r="169">
      <c r="A169" s="558"/>
      <c r="B169" s="558" t="str">
        <f>IFERROR(__xludf.DUMMYFUNCTION("""COMPUTED_VALUE"""),"")</f>
        <v/>
      </c>
      <c r="C169" s="558" t="str">
        <f>IFERROR(__xludf.DUMMYFUNCTION("""COMPUTED_VALUE"""),"")</f>
        <v/>
      </c>
      <c r="D169" s="558" t="str">
        <f>IFERROR(__xludf.DUMMYFUNCTION("""COMPUTED_VALUE"""),"")</f>
        <v/>
      </c>
      <c r="E169" s="558" t="str">
        <f>IFERROR(__xludf.DUMMYFUNCTION("""COMPUTED_VALUE"""),"")</f>
        <v/>
      </c>
      <c r="F169" s="558" t="str">
        <f>IFERROR(__xludf.DUMMYFUNCTION("""COMPUTED_VALUE"""),"")</f>
        <v/>
      </c>
      <c r="G169" s="558" t="str">
        <f>IFERROR(__xludf.DUMMYFUNCTION("""COMPUTED_VALUE"""),"")</f>
        <v/>
      </c>
      <c r="H169" s="558" t="str">
        <f>IFERROR(__xludf.DUMMYFUNCTION("""COMPUTED_VALUE"""),"")</f>
        <v/>
      </c>
      <c r="I169" s="558" t="str">
        <f>IFERROR(__xludf.DUMMYFUNCTION("""COMPUTED_VALUE"""),"")</f>
        <v/>
      </c>
      <c r="J169" s="558"/>
      <c r="K169" s="558"/>
      <c r="L169" s="558"/>
      <c r="M169" s="558"/>
      <c r="N169" s="558"/>
      <c r="O169" s="558"/>
    </row>
    <row r="170">
      <c r="A170" s="558"/>
      <c r="B170" s="558" t="str">
        <f>IFERROR(__xludf.DUMMYFUNCTION("""COMPUTED_VALUE"""),"")</f>
        <v/>
      </c>
      <c r="C170" s="558" t="str">
        <f>IFERROR(__xludf.DUMMYFUNCTION("""COMPUTED_VALUE"""),"")</f>
        <v/>
      </c>
      <c r="D170" s="558" t="str">
        <f>IFERROR(__xludf.DUMMYFUNCTION("""COMPUTED_VALUE"""),"")</f>
        <v/>
      </c>
      <c r="E170" s="558" t="str">
        <f>IFERROR(__xludf.DUMMYFUNCTION("""COMPUTED_VALUE"""),"")</f>
        <v/>
      </c>
      <c r="F170" s="558" t="str">
        <f>IFERROR(__xludf.DUMMYFUNCTION("""COMPUTED_VALUE"""),"")</f>
        <v/>
      </c>
      <c r="G170" s="558" t="str">
        <f>IFERROR(__xludf.DUMMYFUNCTION("""COMPUTED_VALUE"""),"")</f>
        <v/>
      </c>
      <c r="H170" s="558" t="str">
        <f>IFERROR(__xludf.DUMMYFUNCTION("""COMPUTED_VALUE"""),"")</f>
        <v/>
      </c>
      <c r="I170" s="558" t="str">
        <f>IFERROR(__xludf.DUMMYFUNCTION("""COMPUTED_VALUE"""),"")</f>
        <v/>
      </c>
      <c r="J170" s="558"/>
      <c r="K170" s="558"/>
      <c r="L170" s="558"/>
      <c r="M170" s="558"/>
      <c r="N170" s="558"/>
      <c r="O170" s="558"/>
    </row>
    <row r="171">
      <c r="A171" s="558"/>
      <c r="B171" s="558" t="str">
        <f>IFERROR(__xludf.DUMMYFUNCTION("""COMPUTED_VALUE"""),"")</f>
        <v/>
      </c>
      <c r="C171" s="558" t="str">
        <f>IFERROR(__xludf.DUMMYFUNCTION("""COMPUTED_VALUE"""),"")</f>
        <v/>
      </c>
      <c r="D171" s="558" t="str">
        <f>IFERROR(__xludf.DUMMYFUNCTION("""COMPUTED_VALUE"""),"")</f>
        <v/>
      </c>
      <c r="E171" s="558" t="str">
        <f>IFERROR(__xludf.DUMMYFUNCTION("""COMPUTED_VALUE"""),"")</f>
        <v/>
      </c>
      <c r="F171" s="558" t="str">
        <f>IFERROR(__xludf.DUMMYFUNCTION("""COMPUTED_VALUE"""),"")</f>
        <v/>
      </c>
      <c r="G171" s="558" t="str">
        <f>IFERROR(__xludf.DUMMYFUNCTION("""COMPUTED_VALUE"""),"")</f>
        <v/>
      </c>
      <c r="H171" s="558" t="str">
        <f>IFERROR(__xludf.DUMMYFUNCTION("""COMPUTED_VALUE"""),"")</f>
        <v/>
      </c>
      <c r="I171" s="558" t="str">
        <f>IFERROR(__xludf.DUMMYFUNCTION("""COMPUTED_VALUE"""),"")</f>
        <v/>
      </c>
      <c r="J171" s="558"/>
      <c r="K171" s="558"/>
      <c r="L171" s="558"/>
      <c r="M171" s="558"/>
      <c r="N171" s="558"/>
      <c r="O171" s="558"/>
    </row>
    <row r="172">
      <c r="A172" s="558"/>
      <c r="B172" s="558" t="str">
        <f>IFERROR(__xludf.DUMMYFUNCTION("""COMPUTED_VALUE"""),"")</f>
        <v/>
      </c>
      <c r="C172" s="558" t="str">
        <f>IFERROR(__xludf.DUMMYFUNCTION("""COMPUTED_VALUE"""),"")</f>
        <v/>
      </c>
      <c r="D172" s="558" t="str">
        <f>IFERROR(__xludf.DUMMYFUNCTION("""COMPUTED_VALUE"""),"")</f>
        <v/>
      </c>
      <c r="E172" s="558" t="str">
        <f>IFERROR(__xludf.DUMMYFUNCTION("""COMPUTED_VALUE"""),"")</f>
        <v/>
      </c>
      <c r="F172" s="558" t="str">
        <f>IFERROR(__xludf.DUMMYFUNCTION("""COMPUTED_VALUE"""),"")</f>
        <v/>
      </c>
      <c r="G172" s="558" t="str">
        <f>IFERROR(__xludf.DUMMYFUNCTION("""COMPUTED_VALUE"""),"")</f>
        <v/>
      </c>
      <c r="H172" s="558" t="str">
        <f>IFERROR(__xludf.DUMMYFUNCTION("""COMPUTED_VALUE"""),"")</f>
        <v/>
      </c>
      <c r="I172" s="558" t="str">
        <f>IFERROR(__xludf.DUMMYFUNCTION("""COMPUTED_VALUE"""),"")</f>
        <v/>
      </c>
      <c r="J172" s="558"/>
      <c r="K172" s="558"/>
      <c r="L172" s="558"/>
      <c r="M172" s="558"/>
      <c r="N172" s="558"/>
      <c r="O172" s="558"/>
    </row>
    <row r="173">
      <c r="A173" s="558"/>
      <c r="B173" s="558" t="str">
        <f>IFERROR(__xludf.DUMMYFUNCTION("""COMPUTED_VALUE"""),"")</f>
        <v/>
      </c>
      <c r="C173" s="558" t="str">
        <f>IFERROR(__xludf.DUMMYFUNCTION("""COMPUTED_VALUE"""),"")</f>
        <v/>
      </c>
      <c r="D173" s="558" t="str">
        <f>IFERROR(__xludf.DUMMYFUNCTION("""COMPUTED_VALUE"""),"")</f>
        <v/>
      </c>
      <c r="E173" s="558" t="str">
        <f>IFERROR(__xludf.DUMMYFUNCTION("""COMPUTED_VALUE"""),"")</f>
        <v/>
      </c>
      <c r="F173" s="558" t="str">
        <f>IFERROR(__xludf.DUMMYFUNCTION("""COMPUTED_VALUE"""),"")</f>
        <v/>
      </c>
      <c r="G173" s="558" t="str">
        <f>IFERROR(__xludf.DUMMYFUNCTION("""COMPUTED_VALUE"""),"")</f>
        <v/>
      </c>
      <c r="H173" s="558" t="str">
        <f>IFERROR(__xludf.DUMMYFUNCTION("""COMPUTED_VALUE"""),"")</f>
        <v/>
      </c>
      <c r="I173" s="558" t="str">
        <f>IFERROR(__xludf.DUMMYFUNCTION("""COMPUTED_VALUE"""),"")</f>
        <v/>
      </c>
      <c r="J173" s="558"/>
      <c r="K173" s="558"/>
      <c r="L173" s="558"/>
      <c r="M173" s="558"/>
      <c r="N173" s="558"/>
      <c r="O173" s="558"/>
    </row>
    <row r="174">
      <c r="A174" s="558"/>
      <c r="B174" s="558" t="str">
        <f>IFERROR(__xludf.DUMMYFUNCTION("""COMPUTED_VALUE"""),"")</f>
        <v/>
      </c>
      <c r="C174" s="558" t="str">
        <f>IFERROR(__xludf.DUMMYFUNCTION("""COMPUTED_VALUE"""),"")</f>
        <v/>
      </c>
      <c r="D174" s="558" t="str">
        <f>IFERROR(__xludf.DUMMYFUNCTION("""COMPUTED_VALUE"""),"")</f>
        <v/>
      </c>
      <c r="E174" s="558" t="str">
        <f>IFERROR(__xludf.DUMMYFUNCTION("""COMPUTED_VALUE"""),"")</f>
        <v/>
      </c>
      <c r="F174" s="558" t="str">
        <f>IFERROR(__xludf.DUMMYFUNCTION("""COMPUTED_VALUE"""),"")</f>
        <v/>
      </c>
      <c r="G174" s="558" t="str">
        <f>IFERROR(__xludf.DUMMYFUNCTION("""COMPUTED_VALUE"""),"")</f>
        <v/>
      </c>
      <c r="H174" s="558" t="str">
        <f>IFERROR(__xludf.DUMMYFUNCTION("""COMPUTED_VALUE"""),"")</f>
        <v/>
      </c>
      <c r="I174" s="558" t="str">
        <f>IFERROR(__xludf.DUMMYFUNCTION("""COMPUTED_VALUE"""),"")</f>
        <v/>
      </c>
      <c r="J174" s="558"/>
      <c r="K174" s="558"/>
      <c r="L174" s="558"/>
      <c r="M174" s="558"/>
      <c r="N174" s="558"/>
      <c r="O174" s="558"/>
    </row>
    <row r="175">
      <c r="A175" s="558"/>
      <c r="B175" s="558" t="str">
        <f>IFERROR(__xludf.DUMMYFUNCTION("""COMPUTED_VALUE"""),"")</f>
        <v/>
      </c>
      <c r="C175" s="558" t="str">
        <f>IFERROR(__xludf.DUMMYFUNCTION("""COMPUTED_VALUE"""),"")</f>
        <v/>
      </c>
      <c r="D175" s="558" t="str">
        <f>IFERROR(__xludf.DUMMYFUNCTION("""COMPUTED_VALUE"""),"")</f>
        <v/>
      </c>
      <c r="E175" s="558" t="str">
        <f>IFERROR(__xludf.DUMMYFUNCTION("""COMPUTED_VALUE"""),"")</f>
        <v/>
      </c>
      <c r="F175" s="558" t="str">
        <f>IFERROR(__xludf.DUMMYFUNCTION("""COMPUTED_VALUE"""),"")</f>
        <v/>
      </c>
      <c r="G175" s="558" t="str">
        <f>IFERROR(__xludf.DUMMYFUNCTION("""COMPUTED_VALUE"""),"")</f>
        <v/>
      </c>
      <c r="H175" s="558" t="str">
        <f>IFERROR(__xludf.DUMMYFUNCTION("""COMPUTED_VALUE"""),"")</f>
        <v/>
      </c>
      <c r="I175" s="558" t="str">
        <f>IFERROR(__xludf.DUMMYFUNCTION("""COMPUTED_VALUE"""),"")</f>
        <v/>
      </c>
      <c r="J175" s="558"/>
      <c r="K175" s="558"/>
      <c r="L175" s="558"/>
      <c r="M175" s="558"/>
      <c r="N175" s="558"/>
      <c r="O175" s="558"/>
    </row>
    <row r="176">
      <c r="A176" s="558"/>
      <c r="B176" s="558" t="str">
        <f>IFERROR(__xludf.DUMMYFUNCTION("""COMPUTED_VALUE"""),"")</f>
        <v/>
      </c>
      <c r="C176" s="558" t="str">
        <f>IFERROR(__xludf.DUMMYFUNCTION("""COMPUTED_VALUE"""),"")</f>
        <v/>
      </c>
      <c r="D176" s="558" t="str">
        <f>IFERROR(__xludf.DUMMYFUNCTION("""COMPUTED_VALUE"""),"")</f>
        <v/>
      </c>
      <c r="E176" s="558" t="str">
        <f>IFERROR(__xludf.DUMMYFUNCTION("""COMPUTED_VALUE"""),"")</f>
        <v/>
      </c>
      <c r="F176" s="558" t="str">
        <f>IFERROR(__xludf.DUMMYFUNCTION("""COMPUTED_VALUE"""),"")</f>
        <v/>
      </c>
      <c r="G176" s="558" t="str">
        <f>IFERROR(__xludf.DUMMYFUNCTION("""COMPUTED_VALUE"""),"")</f>
        <v/>
      </c>
      <c r="H176" s="558" t="str">
        <f>IFERROR(__xludf.DUMMYFUNCTION("""COMPUTED_VALUE"""),"")</f>
        <v/>
      </c>
      <c r="I176" s="558" t="str">
        <f>IFERROR(__xludf.DUMMYFUNCTION("""COMPUTED_VALUE"""),"")</f>
        <v/>
      </c>
      <c r="J176" s="558"/>
      <c r="K176" s="558"/>
      <c r="L176" s="558"/>
      <c r="M176" s="558"/>
      <c r="N176" s="558"/>
      <c r="O176" s="558"/>
    </row>
    <row r="177">
      <c r="A177" s="558"/>
      <c r="B177" s="558" t="str">
        <f>IFERROR(__xludf.DUMMYFUNCTION("""COMPUTED_VALUE"""),"")</f>
        <v/>
      </c>
      <c r="C177" s="558" t="str">
        <f>IFERROR(__xludf.DUMMYFUNCTION("""COMPUTED_VALUE"""),"")</f>
        <v/>
      </c>
      <c r="D177" s="558" t="str">
        <f>IFERROR(__xludf.DUMMYFUNCTION("""COMPUTED_VALUE"""),"")</f>
        <v/>
      </c>
      <c r="E177" s="558" t="str">
        <f>IFERROR(__xludf.DUMMYFUNCTION("""COMPUTED_VALUE"""),"")</f>
        <v/>
      </c>
      <c r="F177" s="558" t="str">
        <f>IFERROR(__xludf.DUMMYFUNCTION("""COMPUTED_VALUE"""),"")</f>
        <v/>
      </c>
      <c r="G177" s="558" t="str">
        <f>IFERROR(__xludf.DUMMYFUNCTION("""COMPUTED_VALUE"""),"")</f>
        <v/>
      </c>
      <c r="H177" s="558" t="str">
        <f>IFERROR(__xludf.DUMMYFUNCTION("""COMPUTED_VALUE"""),"")</f>
        <v/>
      </c>
      <c r="I177" s="558" t="str">
        <f>IFERROR(__xludf.DUMMYFUNCTION("""COMPUTED_VALUE"""),"")</f>
        <v/>
      </c>
      <c r="J177" s="558"/>
      <c r="K177" s="558"/>
      <c r="L177" s="558"/>
      <c r="M177" s="558"/>
      <c r="N177" s="558"/>
      <c r="O177" s="558"/>
    </row>
    <row r="178">
      <c r="A178" s="558"/>
      <c r="B178" s="558" t="str">
        <f>IFERROR(__xludf.DUMMYFUNCTION("""COMPUTED_VALUE"""),"")</f>
        <v/>
      </c>
      <c r="C178" s="558" t="str">
        <f>IFERROR(__xludf.DUMMYFUNCTION("""COMPUTED_VALUE"""),"")</f>
        <v/>
      </c>
      <c r="D178" s="558" t="str">
        <f>IFERROR(__xludf.DUMMYFUNCTION("""COMPUTED_VALUE"""),"")</f>
        <v/>
      </c>
      <c r="E178" s="558" t="str">
        <f>IFERROR(__xludf.DUMMYFUNCTION("""COMPUTED_VALUE"""),"")</f>
        <v/>
      </c>
      <c r="F178" s="558" t="str">
        <f>IFERROR(__xludf.DUMMYFUNCTION("""COMPUTED_VALUE"""),"")</f>
        <v/>
      </c>
      <c r="G178" s="558" t="str">
        <f>IFERROR(__xludf.DUMMYFUNCTION("""COMPUTED_VALUE"""),"")</f>
        <v/>
      </c>
      <c r="H178" s="558" t="str">
        <f>IFERROR(__xludf.DUMMYFUNCTION("""COMPUTED_VALUE"""),"")</f>
        <v/>
      </c>
      <c r="I178" s="558" t="str">
        <f>IFERROR(__xludf.DUMMYFUNCTION("""COMPUTED_VALUE"""),"")</f>
        <v/>
      </c>
      <c r="J178" s="558"/>
      <c r="K178" s="558"/>
      <c r="L178" s="558"/>
      <c r="M178" s="558"/>
      <c r="N178" s="558"/>
      <c r="O178" s="558"/>
    </row>
    <row r="179">
      <c r="A179" s="558"/>
      <c r="B179" s="558" t="str">
        <f>IFERROR(__xludf.DUMMYFUNCTION("""COMPUTED_VALUE"""),"")</f>
        <v/>
      </c>
      <c r="C179" s="558" t="str">
        <f>IFERROR(__xludf.DUMMYFUNCTION("""COMPUTED_VALUE"""),"")</f>
        <v/>
      </c>
      <c r="D179" s="558" t="str">
        <f>IFERROR(__xludf.DUMMYFUNCTION("""COMPUTED_VALUE"""),"")</f>
        <v/>
      </c>
      <c r="E179" s="558" t="str">
        <f>IFERROR(__xludf.DUMMYFUNCTION("""COMPUTED_VALUE"""),"")</f>
        <v/>
      </c>
      <c r="F179" s="558" t="str">
        <f>IFERROR(__xludf.DUMMYFUNCTION("""COMPUTED_VALUE"""),"")</f>
        <v/>
      </c>
      <c r="G179" s="558" t="str">
        <f>IFERROR(__xludf.DUMMYFUNCTION("""COMPUTED_VALUE"""),"")</f>
        <v/>
      </c>
      <c r="H179" s="558" t="str">
        <f>IFERROR(__xludf.DUMMYFUNCTION("""COMPUTED_VALUE"""),"")</f>
        <v/>
      </c>
      <c r="I179" s="558" t="str">
        <f>IFERROR(__xludf.DUMMYFUNCTION("""COMPUTED_VALUE"""),"")</f>
        <v/>
      </c>
      <c r="J179" s="558"/>
      <c r="K179" s="558"/>
      <c r="L179" s="558"/>
      <c r="M179" s="558"/>
      <c r="N179" s="558"/>
      <c r="O179" s="558"/>
    </row>
    <row r="180">
      <c r="A180" s="558"/>
      <c r="B180" s="558" t="str">
        <f>IFERROR(__xludf.DUMMYFUNCTION("""COMPUTED_VALUE"""),"")</f>
        <v/>
      </c>
      <c r="C180" s="558" t="str">
        <f>IFERROR(__xludf.DUMMYFUNCTION("""COMPUTED_VALUE"""),"")</f>
        <v/>
      </c>
      <c r="D180" s="558" t="str">
        <f>IFERROR(__xludf.DUMMYFUNCTION("""COMPUTED_VALUE"""),"")</f>
        <v/>
      </c>
      <c r="E180" s="558" t="str">
        <f>IFERROR(__xludf.DUMMYFUNCTION("""COMPUTED_VALUE"""),"")</f>
        <v/>
      </c>
      <c r="F180" s="558" t="str">
        <f>IFERROR(__xludf.DUMMYFUNCTION("""COMPUTED_VALUE"""),"")</f>
        <v/>
      </c>
      <c r="G180" s="558" t="str">
        <f>IFERROR(__xludf.DUMMYFUNCTION("""COMPUTED_VALUE"""),"")</f>
        <v/>
      </c>
      <c r="H180" s="558" t="str">
        <f>IFERROR(__xludf.DUMMYFUNCTION("""COMPUTED_VALUE"""),"")</f>
        <v/>
      </c>
      <c r="I180" s="558" t="str">
        <f>IFERROR(__xludf.DUMMYFUNCTION("""COMPUTED_VALUE"""),"")</f>
        <v/>
      </c>
      <c r="J180" s="558"/>
      <c r="K180" s="558"/>
      <c r="L180" s="558"/>
      <c r="M180" s="558"/>
      <c r="N180" s="558"/>
      <c r="O180" s="558"/>
    </row>
    <row r="181">
      <c r="A181" s="558"/>
      <c r="B181" s="558" t="str">
        <f>IFERROR(__xludf.DUMMYFUNCTION("""COMPUTED_VALUE"""),"")</f>
        <v/>
      </c>
      <c r="C181" s="558" t="str">
        <f>IFERROR(__xludf.DUMMYFUNCTION("""COMPUTED_VALUE"""),"")</f>
        <v/>
      </c>
      <c r="D181" s="558" t="str">
        <f>IFERROR(__xludf.DUMMYFUNCTION("""COMPUTED_VALUE"""),"")</f>
        <v/>
      </c>
      <c r="E181" s="558" t="str">
        <f>IFERROR(__xludf.DUMMYFUNCTION("""COMPUTED_VALUE"""),"")</f>
        <v/>
      </c>
      <c r="F181" s="558" t="str">
        <f>IFERROR(__xludf.DUMMYFUNCTION("""COMPUTED_VALUE"""),"")</f>
        <v/>
      </c>
      <c r="G181" s="558" t="str">
        <f>IFERROR(__xludf.DUMMYFUNCTION("""COMPUTED_VALUE"""),"")</f>
        <v/>
      </c>
      <c r="H181" s="558" t="str">
        <f>IFERROR(__xludf.DUMMYFUNCTION("""COMPUTED_VALUE"""),"")</f>
        <v/>
      </c>
      <c r="I181" s="558" t="str">
        <f>IFERROR(__xludf.DUMMYFUNCTION("""COMPUTED_VALUE"""),"")</f>
        <v/>
      </c>
      <c r="J181" s="558"/>
      <c r="K181" s="558"/>
      <c r="L181" s="558"/>
      <c r="M181" s="558"/>
      <c r="N181" s="558"/>
      <c r="O181" s="558"/>
    </row>
    <row r="182">
      <c r="A182" s="558"/>
      <c r="B182" s="558" t="str">
        <f>IFERROR(__xludf.DUMMYFUNCTION("""COMPUTED_VALUE"""),"")</f>
        <v/>
      </c>
      <c r="C182" s="558" t="str">
        <f>IFERROR(__xludf.DUMMYFUNCTION("""COMPUTED_VALUE"""),"")</f>
        <v/>
      </c>
      <c r="D182" s="558" t="str">
        <f>IFERROR(__xludf.DUMMYFUNCTION("""COMPUTED_VALUE"""),"")</f>
        <v/>
      </c>
      <c r="E182" s="558" t="str">
        <f>IFERROR(__xludf.DUMMYFUNCTION("""COMPUTED_VALUE"""),"")</f>
        <v/>
      </c>
      <c r="F182" s="558" t="str">
        <f>IFERROR(__xludf.DUMMYFUNCTION("""COMPUTED_VALUE"""),"")</f>
        <v/>
      </c>
      <c r="G182" s="558" t="str">
        <f>IFERROR(__xludf.DUMMYFUNCTION("""COMPUTED_VALUE"""),"")</f>
        <v/>
      </c>
      <c r="H182" s="558" t="str">
        <f>IFERROR(__xludf.DUMMYFUNCTION("""COMPUTED_VALUE"""),"")</f>
        <v/>
      </c>
      <c r="I182" s="558" t="str">
        <f>IFERROR(__xludf.DUMMYFUNCTION("""COMPUTED_VALUE"""),"")</f>
        <v/>
      </c>
      <c r="J182" s="558"/>
      <c r="K182" s="558"/>
      <c r="L182" s="558"/>
      <c r="M182" s="558"/>
      <c r="N182" s="558"/>
      <c r="O182" s="558"/>
    </row>
    <row r="183">
      <c r="A183" s="558"/>
      <c r="B183" s="558" t="str">
        <f>IFERROR(__xludf.DUMMYFUNCTION("""COMPUTED_VALUE"""),"")</f>
        <v/>
      </c>
      <c r="C183" s="558" t="str">
        <f>IFERROR(__xludf.DUMMYFUNCTION("""COMPUTED_VALUE"""),"")</f>
        <v/>
      </c>
      <c r="D183" s="558" t="str">
        <f>IFERROR(__xludf.DUMMYFUNCTION("""COMPUTED_VALUE"""),"")</f>
        <v/>
      </c>
      <c r="E183" s="558" t="str">
        <f>IFERROR(__xludf.DUMMYFUNCTION("""COMPUTED_VALUE"""),"")</f>
        <v/>
      </c>
      <c r="F183" s="558" t="str">
        <f>IFERROR(__xludf.DUMMYFUNCTION("""COMPUTED_VALUE"""),"")</f>
        <v/>
      </c>
      <c r="G183" s="558" t="str">
        <f>IFERROR(__xludf.DUMMYFUNCTION("""COMPUTED_VALUE"""),"")</f>
        <v/>
      </c>
      <c r="H183" s="558" t="str">
        <f>IFERROR(__xludf.DUMMYFUNCTION("""COMPUTED_VALUE"""),"")</f>
        <v/>
      </c>
      <c r="I183" s="558" t="str">
        <f>IFERROR(__xludf.DUMMYFUNCTION("""COMPUTED_VALUE"""),"")</f>
        <v/>
      </c>
      <c r="J183" s="558"/>
      <c r="K183" s="558"/>
      <c r="L183" s="558"/>
      <c r="M183" s="558"/>
      <c r="N183" s="558"/>
      <c r="O183" s="558"/>
    </row>
    <row r="184">
      <c r="A184" s="558"/>
      <c r="B184" s="558" t="str">
        <f>IFERROR(__xludf.DUMMYFUNCTION("""COMPUTED_VALUE"""),"")</f>
        <v/>
      </c>
      <c r="C184" s="558" t="str">
        <f>IFERROR(__xludf.DUMMYFUNCTION("""COMPUTED_VALUE"""),"")</f>
        <v/>
      </c>
      <c r="D184" s="558" t="str">
        <f>IFERROR(__xludf.DUMMYFUNCTION("""COMPUTED_VALUE"""),"")</f>
        <v/>
      </c>
      <c r="E184" s="558" t="str">
        <f>IFERROR(__xludf.DUMMYFUNCTION("""COMPUTED_VALUE"""),"")</f>
        <v/>
      </c>
      <c r="F184" s="558" t="str">
        <f>IFERROR(__xludf.DUMMYFUNCTION("""COMPUTED_VALUE"""),"")</f>
        <v/>
      </c>
      <c r="G184" s="558" t="str">
        <f>IFERROR(__xludf.DUMMYFUNCTION("""COMPUTED_VALUE"""),"")</f>
        <v/>
      </c>
      <c r="H184" s="558" t="str">
        <f>IFERROR(__xludf.DUMMYFUNCTION("""COMPUTED_VALUE"""),"")</f>
        <v/>
      </c>
      <c r="I184" s="558" t="str">
        <f>IFERROR(__xludf.DUMMYFUNCTION("""COMPUTED_VALUE"""),"")</f>
        <v/>
      </c>
      <c r="J184" s="558"/>
      <c r="K184" s="558"/>
      <c r="L184" s="558"/>
      <c r="M184" s="558"/>
      <c r="N184" s="558"/>
      <c r="O184" s="558"/>
    </row>
    <row r="185">
      <c r="A185" s="558"/>
      <c r="B185" s="558" t="str">
        <f>IFERROR(__xludf.DUMMYFUNCTION("""COMPUTED_VALUE"""),"")</f>
        <v/>
      </c>
      <c r="C185" s="558" t="str">
        <f>IFERROR(__xludf.DUMMYFUNCTION("""COMPUTED_VALUE"""),"")</f>
        <v/>
      </c>
      <c r="D185" s="558" t="str">
        <f>IFERROR(__xludf.DUMMYFUNCTION("""COMPUTED_VALUE"""),"")</f>
        <v/>
      </c>
      <c r="E185" s="558" t="str">
        <f>IFERROR(__xludf.DUMMYFUNCTION("""COMPUTED_VALUE"""),"")</f>
        <v/>
      </c>
      <c r="F185" s="558" t="str">
        <f>IFERROR(__xludf.DUMMYFUNCTION("""COMPUTED_VALUE"""),"")</f>
        <v/>
      </c>
      <c r="G185" s="558" t="str">
        <f>IFERROR(__xludf.DUMMYFUNCTION("""COMPUTED_VALUE"""),"")</f>
        <v/>
      </c>
      <c r="H185" s="558" t="str">
        <f>IFERROR(__xludf.DUMMYFUNCTION("""COMPUTED_VALUE"""),"")</f>
        <v/>
      </c>
      <c r="I185" s="558" t="str">
        <f>IFERROR(__xludf.DUMMYFUNCTION("""COMPUTED_VALUE"""),"")</f>
        <v/>
      </c>
      <c r="J185" s="558"/>
      <c r="K185" s="558"/>
      <c r="L185" s="558"/>
      <c r="M185" s="558"/>
      <c r="N185" s="558"/>
      <c r="O185" s="558"/>
    </row>
    <row r="186">
      <c r="A186" s="558"/>
      <c r="B186" s="558" t="str">
        <f>IFERROR(__xludf.DUMMYFUNCTION("""COMPUTED_VALUE"""),"")</f>
        <v/>
      </c>
      <c r="C186" s="558" t="str">
        <f>IFERROR(__xludf.DUMMYFUNCTION("""COMPUTED_VALUE"""),"")</f>
        <v/>
      </c>
      <c r="D186" s="558" t="str">
        <f>IFERROR(__xludf.DUMMYFUNCTION("""COMPUTED_VALUE"""),"")</f>
        <v/>
      </c>
      <c r="E186" s="558" t="str">
        <f>IFERROR(__xludf.DUMMYFUNCTION("""COMPUTED_VALUE"""),"")</f>
        <v/>
      </c>
      <c r="F186" s="558" t="str">
        <f>IFERROR(__xludf.DUMMYFUNCTION("""COMPUTED_VALUE"""),"")</f>
        <v/>
      </c>
      <c r="G186" s="558" t="str">
        <f>IFERROR(__xludf.DUMMYFUNCTION("""COMPUTED_VALUE"""),"")</f>
        <v/>
      </c>
      <c r="H186" s="558" t="str">
        <f>IFERROR(__xludf.DUMMYFUNCTION("""COMPUTED_VALUE"""),"")</f>
        <v/>
      </c>
      <c r="I186" s="558" t="str">
        <f>IFERROR(__xludf.DUMMYFUNCTION("""COMPUTED_VALUE"""),"")</f>
        <v/>
      </c>
      <c r="J186" s="558"/>
      <c r="K186" s="558"/>
      <c r="L186" s="558"/>
      <c r="M186" s="558"/>
      <c r="N186" s="558"/>
      <c r="O186" s="558"/>
    </row>
    <row r="187">
      <c r="A187" s="558"/>
      <c r="B187" s="558" t="str">
        <f>IFERROR(__xludf.DUMMYFUNCTION("""COMPUTED_VALUE"""),"")</f>
        <v/>
      </c>
      <c r="C187" s="558" t="str">
        <f>IFERROR(__xludf.DUMMYFUNCTION("""COMPUTED_VALUE"""),"")</f>
        <v/>
      </c>
      <c r="D187" s="558" t="str">
        <f>IFERROR(__xludf.DUMMYFUNCTION("""COMPUTED_VALUE"""),"")</f>
        <v/>
      </c>
      <c r="E187" s="558" t="str">
        <f>IFERROR(__xludf.DUMMYFUNCTION("""COMPUTED_VALUE"""),"")</f>
        <v/>
      </c>
      <c r="F187" s="558" t="str">
        <f>IFERROR(__xludf.DUMMYFUNCTION("""COMPUTED_VALUE"""),"")</f>
        <v/>
      </c>
      <c r="G187" s="558" t="str">
        <f>IFERROR(__xludf.DUMMYFUNCTION("""COMPUTED_VALUE"""),"")</f>
        <v/>
      </c>
      <c r="H187" s="558" t="str">
        <f>IFERROR(__xludf.DUMMYFUNCTION("""COMPUTED_VALUE"""),"")</f>
        <v/>
      </c>
      <c r="I187" s="558" t="str">
        <f>IFERROR(__xludf.DUMMYFUNCTION("""COMPUTED_VALUE"""),"")</f>
        <v/>
      </c>
      <c r="J187" s="558"/>
      <c r="K187" s="558"/>
      <c r="L187" s="558"/>
      <c r="M187" s="558"/>
      <c r="N187" s="558"/>
      <c r="O187" s="558"/>
    </row>
    <row r="188">
      <c r="A188" s="558"/>
      <c r="B188" s="558" t="str">
        <f>IFERROR(__xludf.DUMMYFUNCTION("""COMPUTED_VALUE"""),"")</f>
        <v/>
      </c>
      <c r="C188" s="558" t="str">
        <f>IFERROR(__xludf.DUMMYFUNCTION("""COMPUTED_VALUE"""),"")</f>
        <v/>
      </c>
      <c r="D188" s="558" t="str">
        <f>IFERROR(__xludf.DUMMYFUNCTION("""COMPUTED_VALUE"""),"")</f>
        <v/>
      </c>
      <c r="E188" s="558" t="str">
        <f>IFERROR(__xludf.DUMMYFUNCTION("""COMPUTED_VALUE"""),"")</f>
        <v/>
      </c>
      <c r="F188" s="558" t="str">
        <f>IFERROR(__xludf.DUMMYFUNCTION("""COMPUTED_VALUE"""),"")</f>
        <v/>
      </c>
      <c r="G188" s="558" t="str">
        <f>IFERROR(__xludf.DUMMYFUNCTION("""COMPUTED_VALUE"""),"")</f>
        <v/>
      </c>
      <c r="H188" s="558" t="str">
        <f>IFERROR(__xludf.DUMMYFUNCTION("""COMPUTED_VALUE"""),"")</f>
        <v/>
      </c>
      <c r="I188" s="558" t="str">
        <f>IFERROR(__xludf.DUMMYFUNCTION("""COMPUTED_VALUE"""),"")</f>
        <v/>
      </c>
      <c r="J188" s="558"/>
      <c r="K188" s="558"/>
      <c r="L188" s="558"/>
      <c r="M188" s="558"/>
      <c r="N188" s="558"/>
      <c r="O188" s="558"/>
    </row>
    <row r="189">
      <c r="A189" s="558"/>
      <c r="B189" s="558" t="str">
        <f>IFERROR(__xludf.DUMMYFUNCTION("""COMPUTED_VALUE"""),"")</f>
        <v/>
      </c>
      <c r="C189" s="558" t="str">
        <f>IFERROR(__xludf.DUMMYFUNCTION("""COMPUTED_VALUE"""),"")</f>
        <v/>
      </c>
      <c r="D189" s="558" t="str">
        <f>IFERROR(__xludf.DUMMYFUNCTION("""COMPUTED_VALUE"""),"")</f>
        <v/>
      </c>
      <c r="E189" s="558" t="str">
        <f>IFERROR(__xludf.DUMMYFUNCTION("""COMPUTED_VALUE"""),"")</f>
        <v/>
      </c>
      <c r="F189" s="558" t="str">
        <f>IFERROR(__xludf.DUMMYFUNCTION("""COMPUTED_VALUE"""),"")</f>
        <v/>
      </c>
      <c r="G189" s="558" t="str">
        <f>IFERROR(__xludf.DUMMYFUNCTION("""COMPUTED_VALUE"""),"")</f>
        <v/>
      </c>
      <c r="H189" s="558" t="str">
        <f>IFERROR(__xludf.DUMMYFUNCTION("""COMPUTED_VALUE"""),"")</f>
        <v/>
      </c>
      <c r="I189" s="558" t="str">
        <f>IFERROR(__xludf.DUMMYFUNCTION("""COMPUTED_VALUE"""),"")</f>
        <v/>
      </c>
      <c r="J189" s="558"/>
      <c r="K189" s="558"/>
      <c r="L189" s="558"/>
      <c r="M189" s="558"/>
      <c r="N189" s="558"/>
      <c r="O189" s="558"/>
    </row>
    <row r="190">
      <c r="A190" s="558"/>
      <c r="B190" s="558" t="str">
        <f>IFERROR(__xludf.DUMMYFUNCTION("""COMPUTED_VALUE"""),"")</f>
        <v/>
      </c>
      <c r="C190" s="558" t="str">
        <f>IFERROR(__xludf.DUMMYFUNCTION("""COMPUTED_VALUE"""),"")</f>
        <v/>
      </c>
      <c r="D190" s="558" t="str">
        <f>IFERROR(__xludf.DUMMYFUNCTION("""COMPUTED_VALUE"""),"")</f>
        <v/>
      </c>
      <c r="E190" s="558" t="str">
        <f>IFERROR(__xludf.DUMMYFUNCTION("""COMPUTED_VALUE"""),"")</f>
        <v/>
      </c>
      <c r="F190" s="558" t="str">
        <f>IFERROR(__xludf.DUMMYFUNCTION("""COMPUTED_VALUE"""),"")</f>
        <v/>
      </c>
      <c r="G190" s="558" t="str">
        <f>IFERROR(__xludf.DUMMYFUNCTION("""COMPUTED_VALUE"""),"")</f>
        <v/>
      </c>
      <c r="H190" s="558" t="str">
        <f>IFERROR(__xludf.DUMMYFUNCTION("""COMPUTED_VALUE"""),"")</f>
        <v/>
      </c>
      <c r="I190" s="558" t="str">
        <f>IFERROR(__xludf.DUMMYFUNCTION("""COMPUTED_VALUE"""),"")</f>
        <v/>
      </c>
      <c r="J190" s="558"/>
      <c r="K190" s="558"/>
      <c r="L190" s="558"/>
      <c r="M190" s="558"/>
      <c r="N190" s="558"/>
      <c r="O190" s="558"/>
    </row>
    <row r="191">
      <c r="A191" s="558"/>
      <c r="B191" s="558" t="str">
        <f>IFERROR(__xludf.DUMMYFUNCTION("""COMPUTED_VALUE"""),"")</f>
        <v/>
      </c>
      <c r="C191" s="558" t="str">
        <f>IFERROR(__xludf.DUMMYFUNCTION("""COMPUTED_VALUE"""),"")</f>
        <v/>
      </c>
      <c r="D191" s="558" t="str">
        <f>IFERROR(__xludf.DUMMYFUNCTION("""COMPUTED_VALUE"""),"")</f>
        <v/>
      </c>
      <c r="E191" s="558" t="str">
        <f>IFERROR(__xludf.DUMMYFUNCTION("""COMPUTED_VALUE"""),"")</f>
        <v/>
      </c>
      <c r="F191" s="558" t="str">
        <f>IFERROR(__xludf.DUMMYFUNCTION("""COMPUTED_VALUE"""),"")</f>
        <v/>
      </c>
      <c r="G191" s="558" t="str">
        <f>IFERROR(__xludf.DUMMYFUNCTION("""COMPUTED_VALUE"""),"")</f>
        <v/>
      </c>
      <c r="H191" s="558" t="str">
        <f>IFERROR(__xludf.DUMMYFUNCTION("""COMPUTED_VALUE"""),"")</f>
        <v/>
      </c>
      <c r="I191" s="558" t="str">
        <f>IFERROR(__xludf.DUMMYFUNCTION("""COMPUTED_VALUE"""),"")</f>
        <v/>
      </c>
      <c r="J191" s="558"/>
      <c r="K191" s="558"/>
      <c r="L191" s="558"/>
      <c r="M191" s="558"/>
      <c r="N191" s="558"/>
      <c r="O191" s="558"/>
    </row>
    <row r="192">
      <c r="A192" s="558"/>
      <c r="B192" s="558" t="str">
        <f>IFERROR(__xludf.DUMMYFUNCTION("""COMPUTED_VALUE"""),"")</f>
        <v/>
      </c>
      <c r="C192" s="558" t="str">
        <f>IFERROR(__xludf.DUMMYFUNCTION("""COMPUTED_VALUE"""),"")</f>
        <v/>
      </c>
      <c r="D192" s="558" t="str">
        <f>IFERROR(__xludf.DUMMYFUNCTION("""COMPUTED_VALUE"""),"")</f>
        <v/>
      </c>
      <c r="E192" s="558" t="str">
        <f>IFERROR(__xludf.DUMMYFUNCTION("""COMPUTED_VALUE"""),"")</f>
        <v/>
      </c>
      <c r="F192" s="558" t="str">
        <f>IFERROR(__xludf.DUMMYFUNCTION("""COMPUTED_VALUE"""),"")</f>
        <v/>
      </c>
      <c r="G192" s="558" t="str">
        <f>IFERROR(__xludf.DUMMYFUNCTION("""COMPUTED_VALUE"""),"")</f>
        <v/>
      </c>
      <c r="H192" s="558" t="str">
        <f>IFERROR(__xludf.DUMMYFUNCTION("""COMPUTED_VALUE"""),"")</f>
        <v/>
      </c>
      <c r="I192" s="558" t="str">
        <f>IFERROR(__xludf.DUMMYFUNCTION("""COMPUTED_VALUE"""),"")</f>
        <v/>
      </c>
      <c r="J192" s="558"/>
      <c r="K192" s="558"/>
      <c r="L192" s="558"/>
      <c r="M192" s="558"/>
      <c r="N192" s="558"/>
      <c r="O192" s="558"/>
    </row>
    <row r="193">
      <c r="A193" s="558"/>
      <c r="B193" s="558" t="str">
        <f>IFERROR(__xludf.DUMMYFUNCTION("""COMPUTED_VALUE"""),"")</f>
        <v/>
      </c>
      <c r="C193" s="558" t="str">
        <f>IFERROR(__xludf.DUMMYFUNCTION("""COMPUTED_VALUE"""),"")</f>
        <v/>
      </c>
      <c r="D193" s="558" t="str">
        <f>IFERROR(__xludf.DUMMYFUNCTION("""COMPUTED_VALUE"""),"")</f>
        <v/>
      </c>
      <c r="E193" s="558" t="str">
        <f>IFERROR(__xludf.DUMMYFUNCTION("""COMPUTED_VALUE"""),"")</f>
        <v/>
      </c>
      <c r="F193" s="558" t="str">
        <f>IFERROR(__xludf.DUMMYFUNCTION("""COMPUTED_VALUE"""),"")</f>
        <v/>
      </c>
      <c r="G193" s="558" t="str">
        <f>IFERROR(__xludf.DUMMYFUNCTION("""COMPUTED_VALUE"""),"")</f>
        <v/>
      </c>
      <c r="H193" s="558" t="str">
        <f>IFERROR(__xludf.DUMMYFUNCTION("""COMPUTED_VALUE"""),"")</f>
        <v/>
      </c>
      <c r="I193" s="558" t="str">
        <f>IFERROR(__xludf.DUMMYFUNCTION("""COMPUTED_VALUE"""),"")</f>
        <v/>
      </c>
      <c r="J193" s="558"/>
      <c r="K193" s="558"/>
      <c r="L193" s="558"/>
      <c r="M193" s="558"/>
      <c r="N193" s="558"/>
      <c r="O193" s="558"/>
    </row>
    <row r="194">
      <c r="A194" s="558"/>
      <c r="B194" s="558" t="str">
        <f>IFERROR(__xludf.DUMMYFUNCTION("""COMPUTED_VALUE"""),"")</f>
        <v/>
      </c>
      <c r="C194" s="558" t="str">
        <f>IFERROR(__xludf.DUMMYFUNCTION("""COMPUTED_VALUE"""),"")</f>
        <v/>
      </c>
      <c r="D194" s="558" t="str">
        <f>IFERROR(__xludf.DUMMYFUNCTION("""COMPUTED_VALUE"""),"")</f>
        <v/>
      </c>
      <c r="E194" s="558" t="str">
        <f>IFERROR(__xludf.DUMMYFUNCTION("""COMPUTED_VALUE"""),"")</f>
        <v/>
      </c>
      <c r="F194" s="558" t="str">
        <f>IFERROR(__xludf.DUMMYFUNCTION("""COMPUTED_VALUE"""),"")</f>
        <v/>
      </c>
      <c r="G194" s="558" t="str">
        <f>IFERROR(__xludf.DUMMYFUNCTION("""COMPUTED_VALUE"""),"")</f>
        <v/>
      </c>
      <c r="H194" s="558" t="str">
        <f>IFERROR(__xludf.DUMMYFUNCTION("""COMPUTED_VALUE"""),"")</f>
        <v/>
      </c>
      <c r="I194" s="558" t="str">
        <f>IFERROR(__xludf.DUMMYFUNCTION("""COMPUTED_VALUE"""),"")</f>
        <v/>
      </c>
      <c r="J194" s="558"/>
      <c r="K194" s="558"/>
      <c r="L194" s="558"/>
      <c r="M194" s="558"/>
      <c r="N194" s="558"/>
      <c r="O194" s="558"/>
    </row>
    <row r="195">
      <c r="A195" s="558"/>
      <c r="B195" s="558" t="str">
        <f>IFERROR(__xludf.DUMMYFUNCTION("""COMPUTED_VALUE"""),"")</f>
        <v/>
      </c>
      <c r="C195" s="558" t="str">
        <f>IFERROR(__xludf.DUMMYFUNCTION("""COMPUTED_VALUE"""),"")</f>
        <v/>
      </c>
      <c r="D195" s="558" t="str">
        <f>IFERROR(__xludf.DUMMYFUNCTION("""COMPUTED_VALUE"""),"")</f>
        <v/>
      </c>
      <c r="E195" s="558" t="str">
        <f>IFERROR(__xludf.DUMMYFUNCTION("""COMPUTED_VALUE"""),"")</f>
        <v/>
      </c>
      <c r="F195" s="558" t="str">
        <f>IFERROR(__xludf.DUMMYFUNCTION("""COMPUTED_VALUE"""),"")</f>
        <v/>
      </c>
      <c r="G195" s="558" t="str">
        <f>IFERROR(__xludf.DUMMYFUNCTION("""COMPUTED_VALUE"""),"")</f>
        <v/>
      </c>
      <c r="H195" s="558" t="str">
        <f>IFERROR(__xludf.DUMMYFUNCTION("""COMPUTED_VALUE"""),"")</f>
        <v/>
      </c>
      <c r="I195" s="558" t="str">
        <f>IFERROR(__xludf.DUMMYFUNCTION("""COMPUTED_VALUE"""),"")</f>
        <v/>
      </c>
      <c r="J195" s="558"/>
      <c r="K195" s="558"/>
      <c r="L195" s="558"/>
      <c r="M195" s="558"/>
      <c r="N195" s="558"/>
      <c r="O195" s="558"/>
    </row>
    <row r="196">
      <c r="A196" s="558"/>
      <c r="B196" s="558" t="str">
        <f>IFERROR(__xludf.DUMMYFUNCTION("""COMPUTED_VALUE"""),"")</f>
        <v/>
      </c>
      <c r="C196" s="558" t="str">
        <f>IFERROR(__xludf.DUMMYFUNCTION("""COMPUTED_VALUE"""),"")</f>
        <v/>
      </c>
      <c r="D196" s="558" t="str">
        <f>IFERROR(__xludf.DUMMYFUNCTION("""COMPUTED_VALUE"""),"")</f>
        <v/>
      </c>
      <c r="E196" s="558" t="str">
        <f>IFERROR(__xludf.DUMMYFUNCTION("""COMPUTED_VALUE"""),"")</f>
        <v/>
      </c>
      <c r="F196" s="558" t="str">
        <f>IFERROR(__xludf.DUMMYFUNCTION("""COMPUTED_VALUE"""),"")</f>
        <v/>
      </c>
      <c r="G196" s="558" t="str">
        <f>IFERROR(__xludf.DUMMYFUNCTION("""COMPUTED_VALUE"""),"")</f>
        <v/>
      </c>
      <c r="H196" s="558" t="str">
        <f>IFERROR(__xludf.DUMMYFUNCTION("""COMPUTED_VALUE"""),"")</f>
        <v/>
      </c>
      <c r="I196" s="558" t="str">
        <f>IFERROR(__xludf.DUMMYFUNCTION("""COMPUTED_VALUE"""),"")</f>
        <v/>
      </c>
      <c r="J196" s="558"/>
      <c r="K196" s="558"/>
      <c r="L196" s="558"/>
      <c r="M196" s="558"/>
      <c r="N196" s="558"/>
      <c r="O196" s="558"/>
    </row>
    <row r="197">
      <c r="A197" s="558"/>
      <c r="B197" s="558" t="str">
        <f>IFERROR(__xludf.DUMMYFUNCTION("""COMPUTED_VALUE"""),"")</f>
        <v/>
      </c>
      <c r="C197" s="558" t="str">
        <f>IFERROR(__xludf.DUMMYFUNCTION("""COMPUTED_VALUE"""),"")</f>
        <v/>
      </c>
      <c r="D197" s="558" t="str">
        <f>IFERROR(__xludf.DUMMYFUNCTION("""COMPUTED_VALUE"""),"")</f>
        <v/>
      </c>
      <c r="E197" s="558" t="str">
        <f>IFERROR(__xludf.DUMMYFUNCTION("""COMPUTED_VALUE"""),"")</f>
        <v/>
      </c>
      <c r="F197" s="558" t="str">
        <f>IFERROR(__xludf.DUMMYFUNCTION("""COMPUTED_VALUE"""),"")</f>
        <v/>
      </c>
      <c r="G197" s="558" t="str">
        <f>IFERROR(__xludf.DUMMYFUNCTION("""COMPUTED_VALUE"""),"")</f>
        <v/>
      </c>
      <c r="H197" s="558" t="str">
        <f>IFERROR(__xludf.DUMMYFUNCTION("""COMPUTED_VALUE"""),"")</f>
        <v/>
      </c>
      <c r="I197" s="558" t="str">
        <f>IFERROR(__xludf.DUMMYFUNCTION("""COMPUTED_VALUE"""),"")</f>
        <v/>
      </c>
      <c r="J197" s="558"/>
      <c r="K197" s="558"/>
      <c r="L197" s="558"/>
      <c r="M197" s="558"/>
      <c r="N197" s="558"/>
      <c r="O197" s="558"/>
    </row>
    <row r="198">
      <c r="A198" s="558"/>
      <c r="B198" s="558" t="str">
        <f>IFERROR(__xludf.DUMMYFUNCTION("""COMPUTED_VALUE"""),"")</f>
        <v/>
      </c>
      <c r="C198" s="558" t="str">
        <f>IFERROR(__xludf.DUMMYFUNCTION("""COMPUTED_VALUE"""),"")</f>
        <v/>
      </c>
      <c r="D198" s="558" t="str">
        <f>IFERROR(__xludf.DUMMYFUNCTION("""COMPUTED_VALUE"""),"")</f>
        <v/>
      </c>
      <c r="E198" s="558" t="str">
        <f>IFERROR(__xludf.DUMMYFUNCTION("""COMPUTED_VALUE"""),"")</f>
        <v/>
      </c>
      <c r="F198" s="558" t="str">
        <f>IFERROR(__xludf.DUMMYFUNCTION("""COMPUTED_VALUE"""),"")</f>
        <v/>
      </c>
      <c r="G198" s="558" t="str">
        <f>IFERROR(__xludf.DUMMYFUNCTION("""COMPUTED_VALUE"""),"")</f>
        <v/>
      </c>
      <c r="H198" s="558" t="str">
        <f>IFERROR(__xludf.DUMMYFUNCTION("""COMPUTED_VALUE"""),"")</f>
        <v/>
      </c>
      <c r="I198" s="558" t="str">
        <f>IFERROR(__xludf.DUMMYFUNCTION("""COMPUTED_VALUE"""),"")</f>
        <v/>
      </c>
      <c r="J198" s="558"/>
      <c r="K198" s="558"/>
      <c r="L198" s="558"/>
      <c r="M198" s="558"/>
      <c r="N198" s="558"/>
      <c r="O198" s="558"/>
    </row>
    <row r="199">
      <c r="A199" s="558"/>
      <c r="B199" s="558" t="str">
        <f>IFERROR(__xludf.DUMMYFUNCTION("""COMPUTED_VALUE"""),"")</f>
        <v/>
      </c>
      <c r="C199" s="558" t="str">
        <f>IFERROR(__xludf.DUMMYFUNCTION("""COMPUTED_VALUE"""),"")</f>
        <v/>
      </c>
      <c r="D199" s="558" t="str">
        <f>IFERROR(__xludf.DUMMYFUNCTION("""COMPUTED_VALUE"""),"")</f>
        <v/>
      </c>
      <c r="E199" s="558" t="str">
        <f>IFERROR(__xludf.DUMMYFUNCTION("""COMPUTED_VALUE"""),"")</f>
        <v/>
      </c>
      <c r="F199" s="558" t="str">
        <f>IFERROR(__xludf.DUMMYFUNCTION("""COMPUTED_VALUE"""),"")</f>
        <v/>
      </c>
      <c r="G199" s="558" t="str">
        <f>IFERROR(__xludf.DUMMYFUNCTION("""COMPUTED_VALUE"""),"")</f>
        <v/>
      </c>
      <c r="H199" s="558" t="str">
        <f>IFERROR(__xludf.DUMMYFUNCTION("""COMPUTED_VALUE"""),"")</f>
        <v/>
      </c>
      <c r="I199" s="558" t="str">
        <f>IFERROR(__xludf.DUMMYFUNCTION("""COMPUTED_VALUE"""),"")</f>
        <v/>
      </c>
      <c r="J199" s="558"/>
      <c r="K199" s="558"/>
      <c r="L199" s="558"/>
      <c r="M199" s="558"/>
      <c r="N199" s="558"/>
      <c r="O199" s="558"/>
    </row>
    <row r="200">
      <c r="A200" s="558"/>
      <c r="B200" s="558" t="str">
        <f>IFERROR(__xludf.DUMMYFUNCTION("""COMPUTED_VALUE"""),"")</f>
        <v/>
      </c>
      <c r="C200" s="558" t="str">
        <f>IFERROR(__xludf.DUMMYFUNCTION("""COMPUTED_VALUE"""),"")</f>
        <v/>
      </c>
      <c r="D200" s="558" t="str">
        <f>IFERROR(__xludf.DUMMYFUNCTION("""COMPUTED_VALUE"""),"")</f>
        <v/>
      </c>
      <c r="E200" s="558" t="str">
        <f>IFERROR(__xludf.DUMMYFUNCTION("""COMPUTED_VALUE"""),"")</f>
        <v/>
      </c>
      <c r="F200" s="558" t="str">
        <f>IFERROR(__xludf.DUMMYFUNCTION("""COMPUTED_VALUE"""),"")</f>
        <v/>
      </c>
      <c r="G200" s="558" t="str">
        <f>IFERROR(__xludf.DUMMYFUNCTION("""COMPUTED_VALUE"""),"")</f>
        <v/>
      </c>
      <c r="H200" s="558" t="str">
        <f>IFERROR(__xludf.DUMMYFUNCTION("""COMPUTED_VALUE"""),"")</f>
        <v/>
      </c>
      <c r="I200" s="558" t="str">
        <f>IFERROR(__xludf.DUMMYFUNCTION("""COMPUTED_VALUE"""),"")</f>
        <v/>
      </c>
      <c r="J200" s="558"/>
      <c r="K200" s="558"/>
      <c r="L200" s="558"/>
      <c r="M200" s="558"/>
      <c r="N200" s="558"/>
      <c r="O200" s="558"/>
    </row>
    <row r="201">
      <c r="A201" s="558"/>
      <c r="B201" s="558" t="str">
        <f>IFERROR(__xludf.DUMMYFUNCTION("""COMPUTED_VALUE"""),"")</f>
        <v/>
      </c>
      <c r="C201" s="558" t="str">
        <f>IFERROR(__xludf.DUMMYFUNCTION("""COMPUTED_VALUE"""),"")</f>
        <v/>
      </c>
      <c r="D201" s="558" t="str">
        <f>IFERROR(__xludf.DUMMYFUNCTION("""COMPUTED_VALUE"""),"")</f>
        <v/>
      </c>
      <c r="E201" s="558" t="str">
        <f>IFERROR(__xludf.DUMMYFUNCTION("""COMPUTED_VALUE"""),"")</f>
        <v/>
      </c>
      <c r="F201" s="558" t="str">
        <f>IFERROR(__xludf.DUMMYFUNCTION("""COMPUTED_VALUE"""),"")</f>
        <v/>
      </c>
      <c r="G201" s="558" t="str">
        <f>IFERROR(__xludf.DUMMYFUNCTION("""COMPUTED_VALUE"""),"")</f>
        <v/>
      </c>
      <c r="H201" s="558" t="str">
        <f>IFERROR(__xludf.DUMMYFUNCTION("""COMPUTED_VALUE"""),"")</f>
        <v/>
      </c>
      <c r="I201" s="558" t="str">
        <f>IFERROR(__xludf.DUMMYFUNCTION("""COMPUTED_VALUE"""),"")</f>
        <v/>
      </c>
      <c r="J201" s="558"/>
      <c r="K201" s="558"/>
      <c r="L201" s="558"/>
      <c r="M201" s="558"/>
      <c r="N201" s="558"/>
      <c r="O201" s="558"/>
    </row>
    <row r="202">
      <c r="A202" s="558"/>
      <c r="B202" s="558" t="str">
        <f>IFERROR(__xludf.DUMMYFUNCTION("""COMPUTED_VALUE"""),"")</f>
        <v/>
      </c>
      <c r="C202" s="558" t="str">
        <f>IFERROR(__xludf.DUMMYFUNCTION("""COMPUTED_VALUE"""),"")</f>
        <v/>
      </c>
      <c r="D202" s="558" t="str">
        <f>IFERROR(__xludf.DUMMYFUNCTION("""COMPUTED_VALUE"""),"")</f>
        <v/>
      </c>
      <c r="E202" s="558" t="str">
        <f>IFERROR(__xludf.DUMMYFUNCTION("""COMPUTED_VALUE"""),"")</f>
        <v/>
      </c>
      <c r="F202" s="558" t="str">
        <f>IFERROR(__xludf.DUMMYFUNCTION("""COMPUTED_VALUE"""),"")</f>
        <v/>
      </c>
      <c r="G202" s="558" t="str">
        <f>IFERROR(__xludf.DUMMYFUNCTION("""COMPUTED_VALUE"""),"")</f>
        <v/>
      </c>
      <c r="H202" s="558" t="str">
        <f>IFERROR(__xludf.DUMMYFUNCTION("""COMPUTED_VALUE"""),"")</f>
        <v/>
      </c>
      <c r="I202" s="558" t="str">
        <f>IFERROR(__xludf.DUMMYFUNCTION("""COMPUTED_VALUE"""),"")</f>
        <v/>
      </c>
      <c r="J202" s="558"/>
      <c r="K202" s="558"/>
      <c r="L202" s="558"/>
      <c r="M202" s="558"/>
      <c r="N202" s="558"/>
      <c r="O202" s="558"/>
    </row>
    <row r="203">
      <c r="A203" s="558"/>
      <c r="B203" s="558" t="str">
        <f>IFERROR(__xludf.DUMMYFUNCTION("""COMPUTED_VALUE"""),"")</f>
        <v/>
      </c>
      <c r="C203" s="558" t="str">
        <f>IFERROR(__xludf.DUMMYFUNCTION("""COMPUTED_VALUE"""),"")</f>
        <v/>
      </c>
      <c r="D203" s="558" t="str">
        <f>IFERROR(__xludf.DUMMYFUNCTION("""COMPUTED_VALUE"""),"")</f>
        <v/>
      </c>
      <c r="E203" s="558" t="str">
        <f>IFERROR(__xludf.DUMMYFUNCTION("""COMPUTED_VALUE"""),"")</f>
        <v/>
      </c>
      <c r="F203" s="558" t="str">
        <f>IFERROR(__xludf.DUMMYFUNCTION("""COMPUTED_VALUE"""),"")</f>
        <v/>
      </c>
      <c r="G203" s="558" t="str">
        <f>IFERROR(__xludf.DUMMYFUNCTION("""COMPUTED_VALUE"""),"")</f>
        <v/>
      </c>
      <c r="H203" s="558" t="str">
        <f>IFERROR(__xludf.DUMMYFUNCTION("""COMPUTED_VALUE"""),"")</f>
        <v/>
      </c>
      <c r="I203" s="558" t="str">
        <f>IFERROR(__xludf.DUMMYFUNCTION("""COMPUTED_VALUE"""),"")</f>
        <v/>
      </c>
      <c r="J203" s="558"/>
      <c r="K203" s="558"/>
      <c r="L203" s="558"/>
      <c r="M203" s="558"/>
      <c r="N203" s="558"/>
      <c r="O203" s="558"/>
    </row>
    <row r="204">
      <c r="A204" s="558"/>
      <c r="B204" s="558" t="str">
        <f>IFERROR(__xludf.DUMMYFUNCTION("""COMPUTED_VALUE"""),"")</f>
        <v/>
      </c>
      <c r="C204" s="558" t="str">
        <f>IFERROR(__xludf.DUMMYFUNCTION("""COMPUTED_VALUE"""),"")</f>
        <v/>
      </c>
      <c r="D204" s="558" t="str">
        <f>IFERROR(__xludf.DUMMYFUNCTION("""COMPUTED_VALUE"""),"")</f>
        <v/>
      </c>
      <c r="E204" s="558" t="str">
        <f>IFERROR(__xludf.DUMMYFUNCTION("""COMPUTED_VALUE"""),"")</f>
        <v/>
      </c>
      <c r="F204" s="558" t="str">
        <f>IFERROR(__xludf.DUMMYFUNCTION("""COMPUTED_VALUE"""),"")</f>
        <v/>
      </c>
      <c r="G204" s="558" t="str">
        <f>IFERROR(__xludf.DUMMYFUNCTION("""COMPUTED_VALUE"""),"")</f>
        <v/>
      </c>
      <c r="H204" s="558" t="str">
        <f>IFERROR(__xludf.DUMMYFUNCTION("""COMPUTED_VALUE"""),"")</f>
        <v/>
      </c>
      <c r="I204" s="558" t="str">
        <f>IFERROR(__xludf.DUMMYFUNCTION("""COMPUTED_VALUE"""),"")</f>
        <v/>
      </c>
      <c r="J204" s="558"/>
      <c r="K204" s="558"/>
      <c r="L204" s="558"/>
      <c r="M204" s="558"/>
      <c r="N204" s="558"/>
      <c r="O204" s="558"/>
    </row>
    <row r="205">
      <c r="A205" s="558"/>
      <c r="B205" s="558" t="str">
        <f>IFERROR(__xludf.DUMMYFUNCTION("""COMPUTED_VALUE"""),"")</f>
        <v/>
      </c>
      <c r="C205" s="558" t="str">
        <f>IFERROR(__xludf.DUMMYFUNCTION("""COMPUTED_VALUE"""),"")</f>
        <v/>
      </c>
      <c r="D205" s="558" t="str">
        <f>IFERROR(__xludf.DUMMYFUNCTION("""COMPUTED_VALUE"""),"")</f>
        <v/>
      </c>
      <c r="E205" s="558" t="str">
        <f>IFERROR(__xludf.DUMMYFUNCTION("""COMPUTED_VALUE"""),"")</f>
        <v/>
      </c>
      <c r="F205" s="558" t="str">
        <f>IFERROR(__xludf.DUMMYFUNCTION("""COMPUTED_VALUE"""),"")</f>
        <v/>
      </c>
      <c r="G205" s="558" t="str">
        <f>IFERROR(__xludf.DUMMYFUNCTION("""COMPUTED_VALUE"""),"")</f>
        <v/>
      </c>
      <c r="H205" s="558" t="str">
        <f>IFERROR(__xludf.DUMMYFUNCTION("""COMPUTED_VALUE"""),"")</f>
        <v/>
      </c>
      <c r="I205" s="558" t="str">
        <f>IFERROR(__xludf.DUMMYFUNCTION("""COMPUTED_VALUE"""),"")</f>
        <v/>
      </c>
      <c r="J205" s="558"/>
      <c r="K205" s="558"/>
      <c r="L205" s="558"/>
      <c r="M205" s="558"/>
      <c r="N205" s="558"/>
      <c r="O205" s="558"/>
    </row>
    <row r="206">
      <c r="A206" s="558"/>
      <c r="B206" s="558" t="str">
        <f>IFERROR(__xludf.DUMMYFUNCTION("""COMPUTED_VALUE"""),"")</f>
        <v/>
      </c>
      <c r="C206" s="558" t="str">
        <f>IFERROR(__xludf.DUMMYFUNCTION("""COMPUTED_VALUE"""),"")</f>
        <v/>
      </c>
      <c r="D206" s="558" t="str">
        <f>IFERROR(__xludf.DUMMYFUNCTION("""COMPUTED_VALUE"""),"")</f>
        <v/>
      </c>
      <c r="E206" s="558" t="str">
        <f>IFERROR(__xludf.DUMMYFUNCTION("""COMPUTED_VALUE"""),"")</f>
        <v/>
      </c>
      <c r="F206" s="558" t="str">
        <f>IFERROR(__xludf.DUMMYFUNCTION("""COMPUTED_VALUE"""),"")</f>
        <v/>
      </c>
      <c r="G206" s="558" t="str">
        <f>IFERROR(__xludf.DUMMYFUNCTION("""COMPUTED_VALUE"""),"")</f>
        <v/>
      </c>
      <c r="H206" s="558" t="str">
        <f>IFERROR(__xludf.DUMMYFUNCTION("""COMPUTED_VALUE"""),"")</f>
        <v/>
      </c>
      <c r="I206" s="558" t="str">
        <f>IFERROR(__xludf.DUMMYFUNCTION("""COMPUTED_VALUE"""),"")</f>
        <v/>
      </c>
      <c r="J206" s="558"/>
      <c r="K206" s="558"/>
      <c r="L206" s="558"/>
      <c r="M206" s="558"/>
      <c r="N206" s="558"/>
      <c r="O206" s="558"/>
    </row>
    <row r="207">
      <c r="A207" s="558"/>
      <c r="B207" s="558" t="str">
        <f>IFERROR(__xludf.DUMMYFUNCTION("""COMPUTED_VALUE"""),"")</f>
        <v/>
      </c>
      <c r="C207" s="558" t="str">
        <f>IFERROR(__xludf.DUMMYFUNCTION("""COMPUTED_VALUE"""),"")</f>
        <v/>
      </c>
      <c r="D207" s="558" t="str">
        <f>IFERROR(__xludf.DUMMYFUNCTION("""COMPUTED_VALUE"""),"")</f>
        <v/>
      </c>
      <c r="E207" s="558" t="str">
        <f>IFERROR(__xludf.DUMMYFUNCTION("""COMPUTED_VALUE"""),"")</f>
        <v/>
      </c>
      <c r="F207" s="558" t="str">
        <f>IFERROR(__xludf.DUMMYFUNCTION("""COMPUTED_VALUE"""),"")</f>
        <v/>
      </c>
      <c r="G207" s="558" t="str">
        <f>IFERROR(__xludf.DUMMYFUNCTION("""COMPUTED_VALUE"""),"")</f>
        <v/>
      </c>
      <c r="H207" s="558" t="str">
        <f>IFERROR(__xludf.DUMMYFUNCTION("""COMPUTED_VALUE"""),"")</f>
        <v/>
      </c>
      <c r="I207" s="558" t="str">
        <f>IFERROR(__xludf.DUMMYFUNCTION("""COMPUTED_VALUE"""),"")</f>
        <v/>
      </c>
      <c r="J207" s="558"/>
      <c r="K207" s="558"/>
      <c r="L207" s="558"/>
      <c r="M207" s="558"/>
      <c r="N207" s="558"/>
      <c r="O207" s="558"/>
    </row>
    <row r="208">
      <c r="A208" s="558"/>
      <c r="B208" s="558" t="str">
        <f>IFERROR(__xludf.DUMMYFUNCTION("""COMPUTED_VALUE"""),"")</f>
        <v/>
      </c>
      <c r="C208" s="558" t="str">
        <f>IFERROR(__xludf.DUMMYFUNCTION("""COMPUTED_VALUE"""),"")</f>
        <v/>
      </c>
      <c r="D208" s="558" t="str">
        <f>IFERROR(__xludf.DUMMYFUNCTION("""COMPUTED_VALUE"""),"")</f>
        <v/>
      </c>
      <c r="E208" s="558" t="str">
        <f>IFERROR(__xludf.DUMMYFUNCTION("""COMPUTED_VALUE"""),"")</f>
        <v/>
      </c>
      <c r="F208" s="558" t="str">
        <f>IFERROR(__xludf.DUMMYFUNCTION("""COMPUTED_VALUE"""),"")</f>
        <v/>
      </c>
      <c r="G208" s="558" t="str">
        <f>IFERROR(__xludf.DUMMYFUNCTION("""COMPUTED_VALUE"""),"")</f>
        <v/>
      </c>
      <c r="H208" s="558" t="str">
        <f>IFERROR(__xludf.DUMMYFUNCTION("""COMPUTED_VALUE"""),"")</f>
        <v/>
      </c>
      <c r="I208" s="558" t="str">
        <f>IFERROR(__xludf.DUMMYFUNCTION("""COMPUTED_VALUE"""),"")</f>
        <v/>
      </c>
      <c r="J208" s="558"/>
      <c r="K208" s="558"/>
      <c r="L208" s="558"/>
      <c r="M208" s="558"/>
      <c r="N208" s="558"/>
      <c r="O208" s="558"/>
    </row>
    <row r="209">
      <c r="A209" s="558"/>
      <c r="B209" s="558" t="str">
        <f>IFERROR(__xludf.DUMMYFUNCTION("""COMPUTED_VALUE"""),"")</f>
        <v/>
      </c>
      <c r="C209" s="558" t="str">
        <f>IFERROR(__xludf.DUMMYFUNCTION("""COMPUTED_VALUE"""),"")</f>
        <v/>
      </c>
      <c r="D209" s="558" t="str">
        <f>IFERROR(__xludf.DUMMYFUNCTION("""COMPUTED_VALUE"""),"")</f>
        <v/>
      </c>
      <c r="E209" s="558" t="str">
        <f>IFERROR(__xludf.DUMMYFUNCTION("""COMPUTED_VALUE"""),"")</f>
        <v/>
      </c>
      <c r="F209" s="558" t="str">
        <f>IFERROR(__xludf.DUMMYFUNCTION("""COMPUTED_VALUE"""),"")</f>
        <v/>
      </c>
      <c r="G209" s="558" t="str">
        <f>IFERROR(__xludf.DUMMYFUNCTION("""COMPUTED_VALUE"""),"")</f>
        <v/>
      </c>
      <c r="H209" s="558" t="str">
        <f>IFERROR(__xludf.DUMMYFUNCTION("""COMPUTED_VALUE"""),"")</f>
        <v/>
      </c>
      <c r="I209" s="558" t="str">
        <f>IFERROR(__xludf.DUMMYFUNCTION("""COMPUTED_VALUE"""),"")</f>
        <v/>
      </c>
      <c r="J209" s="558"/>
      <c r="K209" s="558"/>
      <c r="L209" s="558"/>
      <c r="M209" s="558"/>
      <c r="N209" s="558"/>
      <c r="O209" s="558"/>
    </row>
    <row r="210">
      <c r="A210" s="558"/>
      <c r="B210" s="558" t="str">
        <f>IFERROR(__xludf.DUMMYFUNCTION("""COMPUTED_VALUE"""),"")</f>
        <v/>
      </c>
      <c r="C210" s="558" t="str">
        <f>IFERROR(__xludf.DUMMYFUNCTION("""COMPUTED_VALUE"""),"")</f>
        <v/>
      </c>
      <c r="D210" s="558" t="str">
        <f>IFERROR(__xludf.DUMMYFUNCTION("""COMPUTED_VALUE"""),"")</f>
        <v/>
      </c>
      <c r="E210" s="558" t="str">
        <f>IFERROR(__xludf.DUMMYFUNCTION("""COMPUTED_VALUE"""),"")</f>
        <v/>
      </c>
      <c r="F210" s="558" t="str">
        <f>IFERROR(__xludf.DUMMYFUNCTION("""COMPUTED_VALUE"""),"")</f>
        <v/>
      </c>
      <c r="G210" s="558" t="str">
        <f>IFERROR(__xludf.DUMMYFUNCTION("""COMPUTED_VALUE"""),"")</f>
        <v/>
      </c>
      <c r="H210" s="558" t="str">
        <f>IFERROR(__xludf.DUMMYFUNCTION("""COMPUTED_VALUE"""),"")</f>
        <v/>
      </c>
      <c r="I210" s="558" t="str">
        <f>IFERROR(__xludf.DUMMYFUNCTION("""COMPUTED_VALUE"""),"")</f>
        <v/>
      </c>
      <c r="J210" s="558"/>
      <c r="K210" s="558"/>
      <c r="L210" s="558"/>
      <c r="M210" s="558"/>
      <c r="N210" s="558"/>
      <c r="O210" s="558"/>
    </row>
    <row r="211">
      <c r="A211" s="558"/>
      <c r="B211" s="558" t="str">
        <f>IFERROR(__xludf.DUMMYFUNCTION("""COMPUTED_VALUE"""),"")</f>
        <v/>
      </c>
      <c r="C211" s="558" t="str">
        <f>IFERROR(__xludf.DUMMYFUNCTION("""COMPUTED_VALUE"""),"")</f>
        <v/>
      </c>
      <c r="D211" s="558" t="str">
        <f>IFERROR(__xludf.DUMMYFUNCTION("""COMPUTED_VALUE"""),"")</f>
        <v/>
      </c>
      <c r="E211" s="558" t="str">
        <f>IFERROR(__xludf.DUMMYFUNCTION("""COMPUTED_VALUE"""),"")</f>
        <v/>
      </c>
      <c r="F211" s="558" t="str">
        <f>IFERROR(__xludf.DUMMYFUNCTION("""COMPUTED_VALUE"""),"")</f>
        <v/>
      </c>
      <c r="G211" s="558" t="str">
        <f>IFERROR(__xludf.DUMMYFUNCTION("""COMPUTED_VALUE"""),"")</f>
        <v/>
      </c>
      <c r="H211" s="558" t="str">
        <f>IFERROR(__xludf.DUMMYFUNCTION("""COMPUTED_VALUE"""),"")</f>
        <v/>
      </c>
      <c r="I211" s="558" t="str">
        <f>IFERROR(__xludf.DUMMYFUNCTION("""COMPUTED_VALUE"""),"")</f>
        <v/>
      </c>
      <c r="J211" s="558"/>
      <c r="K211" s="558"/>
      <c r="L211" s="558"/>
      <c r="M211" s="558"/>
      <c r="N211" s="558"/>
      <c r="O211" s="558"/>
    </row>
    <row r="212">
      <c r="A212" s="558"/>
      <c r="B212" s="558" t="str">
        <f>IFERROR(__xludf.DUMMYFUNCTION("""COMPUTED_VALUE"""),"")</f>
        <v/>
      </c>
      <c r="C212" s="558" t="str">
        <f>IFERROR(__xludf.DUMMYFUNCTION("""COMPUTED_VALUE"""),"")</f>
        <v/>
      </c>
      <c r="D212" s="558" t="str">
        <f>IFERROR(__xludf.DUMMYFUNCTION("""COMPUTED_VALUE"""),"")</f>
        <v/>
      </c>
      <c r="E212" s="558" t="str">
        <f>IFERROR(__xludf.DUMMYFUNCTION("""COMPUTED_VALUE"""),"")</f>
        <v/>
      </c>
      <c r="F212" s="558" t="str">
        <f>IFERROR(__xludf.DUMMYFUNCTION("""COMPUTED_VALUE"""),"")</f>
        <v/>
      </c>
      <c r="G212" s="558" t="str">
        <f>IFERROR(__xludf.DUMMYFUNCTION("""COMPUTED_VALUE"""),"")</f>
        <v/>
      </c>
      <c r="H212" s="558" t="str">
        <f>IFERROR(__xludf.DUMMYFUNCTION("""COMPUTED_VALUE"""),"")</f>
        <v/>
      </c>
      <c r="I212" s="558" t="str">
        <f>IFERROR(__xludf.DUMMYFUNCTION("""COMPUTED_VALUE"""),"")</f>
        <v/>
      </c>
      <c r="J212" s="558"/>
      <c r="K212" s="558"/>
      <c r="L212" s="558"/>
      <c r="M212" s="558"/>
      <c r="N212" s="558"/>
      <c r="O212" s="558"/>
    </row>
    <row r="213">
      <c r="A213" s="558"/>
      <c r="B213" s="558" t="str">
        <f>IFERROR(__xludf.DUMMYFUNCTION("""COMPUTED_VALUE"""),"")</f>
        <v/>
      </c>
      <c r="C213" s="558" t="str">
        <f>IFERROR(__xludf.DUMMYFUNCTION("""COMPUTED_VALUE"""),"")</f>
        <v/>
      </c>
      <c r="D213" s="558" t="str">
        <f>IFERROR(__xludf.DUMMYFUNCTION("""COMPUTED_VALUE"""),"")</f>
        <v/>
      </c>
      <c r="E213" s="558" t="str">
        <f>IFERROR(__xludf.DUMMYFUNCTION("""COMPUTED_VALUE"""),"")</f>
        <v/>
      </c>
      <c r="F213" s="558" t="str">
        <f>IFERROR(__xludf.DUMMYFUNCTION("""COMPUTED_VALUE"""),"")</f>
        <v/>
      </c>
      <c r="G213" s="558" t="str">
        <f>IFERROR(__xludf.DUMMYFUNCTION("""COMPUTED_VALUE"""),"")</f>
        <v/>
      </c>
      <c r="H213" s="558" t="str">
        <f>IFERROR(__xludf.DUMMYFUNCTION("""COMPUTED_VALUE"""),"")</f>
        <v/>
      </c>
      <c r="I213" s="558" t="str">
        <f>IFERROR(__xludf.DUMMYFUNCTION("""COMPUTED_VALUE"""),"")</f>
        <v/>
      </c>
      <c r="J213" s="558"/>
      <c r="K213" s="558"/>
      <c r="L213" s="558"/>
      <c r="M213" s="558"/>
      <c r="N213" s="558"/>
      <c r="O213" s="558"/>
    </row>
    <row r="214">
      <c r="A214" s="558"/>
      <c r="B214" s="558" t="str">
        <f>IFERROR(__xludf.DUMMYFUNCTION("""COMPUTED_VALUE"""),"")</f>
        <v/>
      </c>
      <c r="C214" s="558" t="str">
        <f>IFERROR(__xludf.DUMMYFUNCTION("""COMPUTED_VALUE"""),"")</f>
        <v/>
      </c>
      <c r="D214" s="558" t="str">
        <f>IFERROR(__xludf.DUMMYFUNCTION("""COMPUTED_VALUE"""),"")</f>
        <v/>
      </c>
      <c r="E214" s="558" t="str">
        <f>IFERROR(__xludf.DUMMYFUNCTION("""COMPUTED_VALUE"""),"")</f>
        <v/>
      </c>
      <c r="F214" s="558" t="str">
        <f>IFERROR(__xludf.DUMMYFUNCTION("""COMPUTED_VALUE"""),"")</f>
        <v/>
      </c>
      <c r="G214" s="558" t="str">
        <f>IFERROR(__xludf.DUMMYFUNCTION("""COMPUTED_VALUE"""),"")</f>
        <v/>
      </c>
      <c r="H214" s="558" t="str">
        <f>IFERROR(__xludf.DUMMYFUNCTION("""COMPUTED_VALUE"""),"")</f>
        <v/>
      </c>
      <c r="I214" s="558" t="str">
        <f>IFERROR(__xludf.DUMMYFUNCTION("""COMPUTED_VALUE"""),"")</f>
        <v/>
      </c>
      <c r="J214" s="558"/>
      <c r="K214" s="558"/>
      <c r="L214" s="558"/>
      <c r="M214" s="558"/>
      <c r="N214" s="558"/>
      <c r="O214" s="558"/>
    </row>
    <row r="215">
      <c r="A215" s="558"/>
      <c r="B215" s="558" t="str">
        <f>IFERROR(__xludf.DUMMYFUNCTION("""COMPUTED_VALUE"""),"")</f>
        <v/>
      </c>
      <c r="C215" s="558" t="str">
        <f>IFERROR(__xludf.DUMMYFUNCTION("""COMPUTED_VALUE"""),"")</f>
        <v/>
      </c>
      <c r="D215" s="558" t="str">
        <f>IFERROR(__xludf.DUMMYFUNCTION("""COMPUTED_VALUE"""),"")</f>
        <v/>
      </c>
      <c r="E215" s="558" t="str">
        <f>IFERROR(__xludf.DUMMYFUNCTION("""COMPUTED_VALUE"""),"")</f>
        <v/>
      </c>
      <c r="F215" s="558" t="str">
        <f>IFERROR(__xludf.DUMMYFUNCTION("""COMPUTED_VALUE"""),"")</f>
        <v/>
      </c>
      <c r="G215" s="558" t="str">
        <f>IFERROR(__xludf.DUMMYFUNCTION("""COMPUTED_VALUE"""),"")</f>
        <v/>
      </c>
      <c r="H215" s="558" t="str">
        <f>IFERROR(__xludf.DUMMYFUNCTION("""COMPUTED_VALUE"""),"")</f>
        <v/>
      </c>
      <c r="I215" s="558" t="str">
        <f>IFERROR(__xludf.DUMMYFUNCTION("""COMPUTED_VALUE"""),"")</f>
        <v/>
      </c>
      <c r="J215" s="558"/>
      <c r="K215" s="558"/>
      <c r="L215" s="558"/>
      <c r="M215" s="558"/>
      <c r="N215" s="558"/>
      <c r="O215" s="558"/>
    </row>
    <row r="216">
      <c r="A216" s="558"/>
      <c r="B216" s="558" t="str">
        <f>IFERROR(__xludf.DUMMYFUNCTION("""COMPUTED_VALUE"""),"")</f>
        <v/>
      </c>
      <c r="C216" s="558" t="str">
        <f>IFERROR(__xludf.DUMMYFUNCTION("""COMPUTED_VALUE"""),"")</f>
        <v/>
      </c>
      <c r="D216" s="558" t="str">
        <f>IFERROR(__xludf.DUMMYFUNCTION("""COMPUTED_VALUE"""),"")</f>
        <v/>
      </c>
      <c r="E216" s="558" t="str">
        <f>IFERROR(__xludf.DUMMYFUNCTION("""COMPUTED_VALUE"""),"")</f>
        <v/>
      </c>
      <c r="F216" s="558" t="str">
        <f>IFERROR(__xludf.DUMMYFUNCTION("""COMPUTED_VALUE"""),"")</f>
        <v/>
      </c>
      <c r="G216" s="558" t="str">
        <f>IFERROR(__xludf.DUMMYFUNCTION("""COMPUTED_VALUE"""),"")</f>
        <v/>
      </c>
      <c r="H216" s="558" t="str">
        <f>IFERROR(__xludf.DUMMYFUNCTION("""COMPUTED_VALUE"""),"")</f>
        <v/>
      </c>
      <c r="I216" s="558" t="str">
        <f>IFERROR(__xludf.DUMMYFUNCTION("""COMPUTED_VALUE"""),"")</f>
        <v/>
      </c>
      <c r="J216" s="558"/>
      <c r="K216" s="558"/>
      <c r="L216" s="558"/>
      <c r="M216" s="558"/>
      <c r="N216" s="558"/>
      <c r="O216" s="558"/>
    </row>
    <row r="217">
      <c r="A217" s="558"/>
      <c r="B217" s="558" t="str">
        <f>IFERROR(__xludf.DUMMYFUNCTION("""COMPUTED_VALUE"""),"")</f>
        <v/>
      </c>
      <c r="C217" s="558" t="str">
        <f>IFERROR(__xludf.DUMMYFUNCTION("""COMPUTED_VALUE"""),"")</f>
        <v/>
      </c>
      <c r="D217" s="558" t="str">
        <f>IFERROR(__xludf.DUMMYFUNCTION("""COMPUTED_VALUE"""),"")</f>
        <v/>
      </c>
      <c r="E217" s="558" t="str">
        <f>IFERROR(__xludf.DUMMYFUNCTION("""COMPUTED_VALUE"""),"")</f>
        <v/>
      </c>
      <c r="F217" s="558" t="str">
        <f>IFERROR(__xludf.DUMMYFUNCTION("""COMPUTED_VALUE"""),"")</f>
        <v/>
      </c>
      <c r="G217" s="558" t="str">
        <f>IFERROR(__xludf.DUMMYFUNCTION("""COMPUTED_VALUE"""),"")</f>
        <v/>
      </c>
      <c r="H217" s="558" t="str">
        <f>IFERROR(__xludf.DUMMYFUNCTION("""COMPUTED_VALUE"""),"")</f>
        <v/>
      </c>
      <c r="I217" s="558" t="str">
        <f>IFERROR(__xludf.DUMMYFUNCTION("""COMPUTED_VALUE"""),"")</f>
        <v/>
      </c>
      <c r="J217" s="558"/>
      <c r="K217" s="558"/>
      <c r="L217" s="558"/>
      <c r="M217" s="558"/>
      <c r="N217" s="558"/>
      <c r="O217" s="558"/>
    </row>
    <row r="218">
      <c r="A218" s="558"/>
      <c r="B218" s="558" t="str">
        <f>IFERROR(__xludf.DUMMYFUNCTION("""COMPUTED_VALUE"""),"")</f>
        <v/>
      </c>
      <c r="C218" s="558" t="str">
        <f>IFERROR(__xludf.DUMMYFUNCTION("""COMPUTED_VALUE"""),"")</f>
        <v/>
      </c>
      <c r="D218" s="558" t="str">
        <f>IFERROR(__xludf.DUMMYFUNCTION("""COMPUTED_VALUE"""),"")</f>
        <v/>
      </c>
      <c r="E218" s="558" t="str">
        <f>IFERROR(__xludf.DUMMYFUNCTION("""COMPUTED_VALUE"""),"")</f>
        <v/>
      </c>
      <c r="F218" s="558" t="str">
        <f>IFERROR(__xludf.DUMMYFUNCTION("""COMPUTED_VALUE"""),"")</f>
        <v/>
      </c>
      <c r="G218" s="558" t="str">
        <f>IFERROR(__xludf.DUMMYFUNCTION("""COMPUTED_VALUE"""),"")</f>
        <v/>
      </c>
      <c r="H218" s="558" t="str">
        <f>IFERROR(__xludf.DUMMYFUNCTION("""COMPUTED_VALUE"""),"")</f>
        <v/>
      </c>
      <c r="I218" s="558" t="str">
        <f>IFERROR(__xludf.DUMMYFUNCTION("""COMPUTED_VALUE"""),"")</f>
        <v/>
      </c>
      <c r="J218" s="558"/>
      <c r="K218" s="558"/>
      <c r="L218" s="558"/>
      <c r="M218" s="558"/>
      <c r="N218" s="558"/>
      <c r="O218" s="558"/>
    </row>
    <row r="219">
      <c r="A219" s="558"/>
      <c r="B219" s="558" t="str">
        <f>IFERROR(__xludf.DUMMYFUNCTION("""COMPUTED_VALUE"""),"")</f>
        <v/>
      </c>
      <c r="C219" s="558" t="str">
        <f>IFERROR(__xludf.DUMMYFUNCTION("""COMPUTED_VALUE"""),"")</f>
        <v/>
      </c>
      <c r="D219" s="558" t="str">
        <f>IFERROR(__xludf.DUMMYFUNCTION("""COMPUTED_VALUE"""),"")</f>
        <v/>
      </c>
      <c r="E219" s="558" t="str">
        <f>IFERROR(__xludf.DUMMYFUNCTION("""COMPUTED_VALUE"""),"")</f>
        <v/>
      </c>
      <c r="F219" s="558" t="str">
        <f>IFERROR(__xludf.DUMMYFUNCTION("""COMPUTED_VALUE"""),"")</f>
        <v/>
      </c>
      <c r="G219" s="558" t="str">
        <f>IFERROR(__xludf.DUMMYFUNCTION("""COMPUTED_VALUE"""),"")</f>
        <v/>
      </c>
      <c r="H219" s="558" t="str">
        <f>IFERROR(__xludf.DUMMYFUNCTION("""COMPUTED_VALUE"""),"")</f>
        <v/>
      </c>
      <c r="I219" s="558" t="str">
        <f>IFERROR(__xludf.DUMMYFUNCTION("""COMPUTED_VALUE"""),"")</f>
        <v/>
      </c>
      <c r="J219" s="558"/>
      <c r="K219" s="558"/>
      <c r="L219" s="558"/>
      <c r="M219" s="558"/>
      <c r="N219" s="558"/>
      <c r="O219" s="558"/>
    </row>
    <row r="220">
      <c r="A220" s="558"/>
      <c r="B220" s="558" t="str">
        <f>IFERROR(__xludf.DUMMYFUNCTION("""COMPUTED_VALUE"""),"")</f>
        <v/>
      </c>
      <c r="C220" s="558" t="str">
        <f>IFERROR(__xludf.DUMMYFUNCTION("""COMPUTED_VALUE"""),"")</f>
        <v/>
      </c>
      <c r="D220" s="558" t="str">
        <f>IFERROR(__xludf.DUMMYFUNCTION("""COMPUTED_VALUE"""),"")</f>
        <v/>
      </c>
      <c r="E220" s="558" t="str">
        <f>IFERROR(__xludf.DUMMYFUNCTION("""COMPUTED_VALUE"""),"")</f>
        <v/>
      </c>
      <c r="F220" s="558" t="str">
        <f>IFERROR(__xludf.DUMMYFUNCTION("""COMPUTED_VALUE"""),"")</f>
        <v/>
      </c>
      <c r="G220" s="558" t="str">
        <f>IFERROR(__xludf.DUMMYFUNCTION("""COMPUTED_VALUE"""),"")</f>
        <v/>
      </c>
      <c r="H220" s="558" t="str">
        <f>IFERROR(__xludf.DUMMYFUNCTION("""COMPUTED_VALUE"""),"")</f>
        <v/>
      </c>
      <c r="I220" s="558" t="str">
        <f>IFERROR(__xludf.DUMMYFUNCTION("""COMPUTED_VALUE"""),"")</f>
        <v/>
      </c>
      <c r="J220" s="558"/>
      <c r="K220" s="558"/>
      <c r="L220" s="558"/>
      <c r="M220" s="558"/>
      <c r="N220" s="558"/>
      <c r="O220" s="558"/>
    </row>
    <row r="221">
      <c r="A221" s="558"/>
      <c r="B221" s="558" t="str">
        <f>IFERROR(__xludf.DUMMYFUNCTION("""COMPUTED_VALUE"""),"")</f>
        <v/>
      </c>
      <c r="C221" s="558" t="str">
        <f>IFERROR(__xludf.DUMMYFUNCTION("""COMPUTED_VALUE"""),"")</f>
        <v/>
      </c>
      <c r="D221" s="558" t="str">
        <f>IFERROR(__xludf.DUMMYFUNCTION("""COMPUTED_VALUE"""),"")</f>
        <v/>
      </c>
      <c r="E221" s="558" t="str">
        <f>IFERROR(__xludf.DUMMYFUNCTION("""COMPUTED_VALUE"""),"")</f>
        <v/>
      </c>
      <c r="F221" s="558" t="str">
        <f>IFERROR(__xludf.DUMMYFUNCTION("""COMPUTED_VALUE"""),"")</f>
        <v/>
      </c>
      <c r="G221" s="558" t="str">
        <f>IFERROR(__xludf.DUMMYFUNCTION("""COMPUTED_VALUE"""),"")</f>
        <v/>
      </c>
      <c r="H221" s="558" t="str">
        <f>IFERROR(__xludf.DUMMYFUNCTION("""COMPUTED_VALUE"""),"")</f>
        <v/>
      </c>
      <c r="I221" s="558" t="str">
        <f>IFERROR(__xludf.DUMMYFUNCTION("""COMPUTED_VALUE"""),"")</f>
        <v/>
      </c>
      <c r="J221" s="558"/>
      <c r="K221" s="558"/>
      <c r="L221" s="558"/>
      <c r="M221" s="558"/>
      <c r="N221" s="558"/>
      <c r="O221" s="558"/>
    </row>
    <row r="222">
      <c r="A222" s="558"/>
      <c r="B222" s="558" t="str">
        <f>IFERROR(__xludf.DUMMYFUNCTION("""COMPUTED_VALUE"""),"")</f>
        <v/>
      </c>
      <c r="C222" s="558" t="str">
        <f>IFERROR(__xludf.DUMMYFUNCTION("""COMPUTED_VALUE"""),"")</f>
        <v/>
      </c>
      <c r="D222" s="558" t="str">
        <f>IFERROR(__xludf.DUMMYFUNCTION("""COMPUTED_VALUE"""),"")</f>
        <v/>
      </c>
      <c r="E222" s="558" t="str">
        <f>IFERROR(__xludf.DUMMYFUNCTION("""COMPUTED_VALUE"""),"")</f>
        <v/>
      </c>
      <c r="F222" s="558" t="str">
        <f>IFERROR(__xludf.DUMMYFUNCTION("""COMPUTED_VALUE"""),"")</f>
        <v/>
      </c>
      <c r="G222" s="558" t="str">
        <f>IFERROR(__xludf.DUMMYFUNCTION("""COMPUTED_VALUE"""),"")</f>
        <v/>
      </c>
      <c r="H222" s="558" t="str">
        <f>IFERROR(__xludf.DUMMYFUNCTION("""COMPUTED_VALUE"""),"")</f>
        <v/>
      </c>
      <c r="I222" s="558" t="str">
        <f>IFERROR(__xludf.DUMMYFUNCTION("""COMPUTED_VALUE"""),"")</f>
        <v/>
      </c>
      <c r="J222" s="558"/>
      <c r="K222" s="558"/>
      <c r="L222" s="558"/>
      <c r="M222" s="558"/>
      <c r="N222" s="558"/>
      <c r="O222" s="558"/>
    </row>
    <row r="223">
      <c r="A223" s="558"/>
      <c r="B223" s="558" t="str">
        <f>IFERROR(__xludf.DUMMYFUNCTION("""COMPUTED_VALUE"""),"")</f>
        <v/>
      </c>
      <c r="C223" s="558" t="str">
        <f>IFERROR(__xludf.DUMMYFUNCTION("""COMPUTED_VALUE"""),"")</f>
        <v/>
      </c>
      <c r="D223" s="558" t="str">
        <f>IFERROR(__xludf.DUMMYFUNCTION("""COMPUTED_VALUE"""),"")</f>
        <v/>
      </c>
      <c r="E223" s="558" t="str">
        <f>IFERROR(__xludf.DUMMYFUNCTION("""COMPUTED_VALUE"""),"")</f>
        <v/>
      </c>
      <c r="F223" s="558" t="str">
        <f>IFERROR(__xludf.DUMMYFUNCTION("""COMPUTED_VALUE"""),"")</f>
        <v/>
      </c>
      <c r="G223" s="558" t="str">
        <f>IFERROR(__xludf.DUMMYFUNCTION("""COMPUTED_VALUE"""),"")</f>
        <v/>
      </c>
      <c r="H223" s="558" t="str">
        <f>IFERROR(__xludf.DUMMYFUNCTION("""COMPUTED_VALUE"""),"")</f>
        <v/>
      </c>
      <c r="I223" s="558" t="str">
        <f>IFERROR(__xludf.DUMMYFUNCTION("""COMPUTED_VALUE"""),"")</f>
        <v/>
      </c>
      <c r="J223" s="558"/>
      <c r="K223" s="558"/>
      <c r="L223" s="558"/>
      <c r="M223" s="558"/>
      <c r="N223" s="558"/>
      <c r="O223" s="558"/>
    </row>
    <row r="224">
      <c r="A224" s="558"/>
      <c r="B224" s="558" t="str">
        <f>IFERROR(__xludf.DUMMYFUNCTION("""COMPUTED_VALUE"""),"")</f>
        <v/>
      </c>
      <c r="C224" s="558" t="str">
        <f>IFERROR(__xludf.DUMMYFUNCTION("""COMPUTED_VALUE"""),"")</f>
        <v/>
      </c>
      <c r="D224" s="558" t="str">
        <f>IFERROR(__xludf.DUMMYFUNCTION("""COMPUTED_VALUE"""),"")</f>
        <v/>
      </c>
      <c r="E224" s="558" t="str">
        <f>IFERROR(__xludf.DUMMYFUNCTION("""COMPUTED_VALUE"""),"")</f>
        <v/>
      </c>
      <c r="F224" s="558" t="str">
        <f>IFERROR(__xludf.DUMMYFUNCTION("""COMPUTED_VALUE"""),"")</f>
        <v/>
      </c>
      <c r="G224" s="558" t="str">
        <f>IFERROR(__xludf.DUMMYFUNCTION("""COMPUTED_VALUE"""),"")</f>
        <v/>
      </c>
      <c r="H224" s="558" t="str">
        <f>IFERROR(__xludf.DUMMYFUNCTION("""COMPUTED_VALUE"""),"")</f>
        <v/>
      </c>
      <c r="I224" s="558" t="str">
        <f>IFERROR(__xludf.DUMMYFUNCTION("""COMPUTED_VALUE"""),"")</f>
        <v/>
      </c>
      <c r="J224" s="558"/>
      <c r="K224" s="558"/>
      <c r="L224" s="558"/>
      <c r="M224" s="558"/>
      <c r="N224" s="558"/>
      <c r="O224" s="558"/>
    </row>
    <row r="225">
      <c r="A225" s="558"/>
      <c r="B225" s="558" t="str">
        <f>IFERROR(__xludf.DUMMYFUNCTION("""COMPUTED_VALUE"""),"")</f>
        <v/>
      </c>
      <c r="C225" s="558" t="str">
        <f>IFERROR(__xludf.DUMMYFUNCTION("""COMPUTED_VALUE"""),"")</f>
        <v/>
      </c>
      <c r="D225" s="558" t="str">
        <f>IFERROR(__xludf.DUMMYFUNCTION("""COMPUTED_VALUE"""),"")</f>
        <v/>
      </c>
      <c r="E225" s="558" t="str">
        <f>IFERROR(__xludf.DUMMYFUNCTION("""COMPUTED_VALUE"""),"")</f>
        <v/>
      </c>
      <c r="F225" s="558" t="str">
        <f>IFERROR(__xludf.DUMMYFUNCTION("""COMPUTED_VALUE"""),"")</f>
        <v/>
      </c>
      <c r="G225" s="558" t="str">
        <f>IFERROR(__xludf.DUMMYFUNCTION("""COMPUTED_VALUE"""),"")</f>
        <v/>
      </c>
      <c r="H225" s="558" t="str">
        <f>IFERROR(__xludf.DUMMYFUNCTION("""COMPUTED_VALUE"""),"")</f>
        <v/>
      </c>
      <c r="I225" s="558" t="str">
        <f>IFERROR(__xludf.DUMMYFUNCTION("""COMPUTED_VALUE"""),"")</f>
        <v/>
      </c>
      <c r="J225" s="558"/>
      <c r="K225" s="558"/>
      <c r="L225" s="558"/>
      <c r="M225" s="558"/>
      <c r="N225" s="558"/>
      <c r="O225" s="558"/>
    </row>
    <row r="226">
      <c r="A226" s="558"/>
      <c r="B226" s="558" t="str">
        <f>IFERROR(__xludf.DUMMYFUNCTION("""COMPUTED_VALUE"""),"")</f>
        <v/>
      </c>
      <c r="C226" s="558" t="str">
        <f>IFERROR(__xludf.DUMMYFUNCTION("""COMPUTED_VALUE"""),"")</f>
        <v/>
      </c>
      <c r="D226" s="558" t="str">
        <f>IFERROR(__xludf.DUMMYFUNCTION("""COMPUTED_VALUE"""),"")</f>
        <v/>
      </c>
      <c r="E226" s="558" t="str">
        <f>IFERROR(__xludf.DUMMYFUNCTION("""COMPUTED_VALUE"""),"")</f>
        <v/>
      </c>
      <c r="F226" s="558" t="str">
        <f>IFERROR(__xludf.DUMMYFUNCTION("""COMPUTED_VALUE"""),"")</f>
        <v/>
      </c>
      <c r="G226" s="558" t="str">
        <f>IFERROR(__xludf.DUMMYFUNCTION("""COMPUTED_VALUE"""),"")</f>
        <v/>
      </c>
      <c r="H226" s="558" t="str">
        <f>IFERROR(__xludf.DUMMYFUNCTION("""COMPUTED_VALUE"""),"")</f>
        <v/>
      </c>
      <c r="I226" s="558" t="str">
        <f>IFERROR(__xludf.DUMMYFUNCTION("""COMPUTED_VALUE"""),"")</f>
        <v/>
      </c>
      <c r="J226" s="558"/>
      <c r="K226" s="558"/>
      <c r="L226" s="558"/>
      <c r="M226" s="558"/>
      <c r="N226" s="558"/>
      <c r="O226" s="558"/>
    </row>
    <row r="227">
      <c r="A227" s="558"/>
      <c r="B227" s="558" t="str">
        <f>IFERROR(__xludf.DUMMYFUNCTION("""COMPUTED_VALUE"""),"")</f>
        <v/>
      </c>
      <c r="C227" s="558" t="str">
        <f>IFERROR(__xludf.DUMMYFUNCTION("""COMPUTED_VALUE"""),"")</f>
        <v/>
      </c>
      <c r="D227" s="558" t="str">
        <f>IFERROR(__xludf.DUMMYFUNCTION("""COMPUTED_VALUE"""),"")</f>
        <v/>
      </c>
      <c r="E227" s="558" t="str">
        <f>IFERROR(__xludf.DUMMYFUNCTION("""COMPUTED_VALUE"""),"")</f>
        <v/>
      </c>
      <c r="F227" s="558" t="str">
        <f>IFERROR(__xludf.DUMMYFUNCTION("""COMPUTED_VALUE"""),"")</f>
        <v/>
      </c>
      <c r="G227" s="558" t="str">
        <f>IFERROR(__xludf.DUMMYFUNCTION("""COMPUTED_VALUE"""),"")</f>
        <v/>
      </c>
      <c r="H227" s="558" t="str">
        <f>IFERROR(__xludf.DUMMYFUNCTION("""COMPUTED_VALUE"""),"")</f>
        <v/>
      </c>
      <c r="I227" s="558" t="str">
        <f>IFERROR(__xludf.DUMMYFUNCTION("""COMPUTED_VALUE"""),"")</f>
        <v/>
      </c>
      <c r="J227" s="558"/>
      <c r="K227" s="558"/>
      <c r="L227" s="558"/>
      <c r="M227" s="558"/>
      <c r="N227" s="558"/>
      <c r="O227" s="558"/>
    </row>
    <row r="228">
      <c r="A228" s="558"/>
      <c r="B228" s="558" t="str">
        <f>IFERROR(__xludf.DUMMYFUNCTION("""COMPUTED_VALUE"""),"")</f>
        <v/>
      </c>
      <c r="C228" s="558" t="str">
        <f>IFERROR(__xludf.DUMMYFUNCTION("""COMPUTED_VALUE"""),"")</f>
        <v/>
      </c>
      <c r="D228" s="558" t="str">
        <f>IFERROR(__xludf.DUMMYFUNCTION("""COMPUTED_VALUE"""),"")</f>
        <v/>
      </c>
      <c r="E228" s="558" t="str">
        <f>IFERROR(__xludf.DUMMYFUNCTION("""COMPUTED_VALUE"""),"")</f>
        <v/>
      </c>
      <c r="F228" s="558" t="str">
        <f>IFERROR(__xludf.DUMMYFUNCTION("""COMPUTED_VALUE"""),"")</f>
        <v/>
      </c>
      <c r="G228" s="558" t="str">
        <f>IFERROR(__xludf.DUMMYFUNCTION("""COMPUTED_VALUE"""),"")</f>
        <v/>
      </c>
      <c r="H228" s="558" t="str">
        <f>IFERROR(__xludf.DUMMYFUNCTION("""COMPUTED_VALUE"""),"")</f>
        <v/>
      </c>
      <c r="I228" s="558" t="str">
        <f>IFERROR(__xludf.DUMMYFUNCTION("""COMPUTED_VALUE"""),"")</f>
        <v/>
      </c>
      <c r="J228" s="558"/>
      <c r="K228" s="558"/>
      <c r="L228" s="558"/>
      <c r="M228" s="558"/>
      <c r="N228" s="558"/>
      <c r="O228" s="558"/>
    </row>
    <row r="229">
      <c r="A229" s="558"/>
      <c r="B229" s="558" t="str">
        <f>IFERROR(__xludf.DUMMYFUNCTION("""COMPUTED_VALUE"""),"")</f>
        <v/>
      </c>
      <c r="C229" s="558" t="str">
        <f>IFERROR(__xludf.DUMMYFUNCTION("""COMPUTED_VALUE"""),"")</f>
        <v/>
      </c>
      <c r="D229" s="558" t="str">
        <f>IFERROR(__xludf.DUMMYFUNCTION("""COMPUTED_VALUE"""),"")</f>
        <v/>
      </c>
      <c r="E229" s="558" t="str">
        <f>IFERROR(__xludf.DUMMYFUNCTION("""COMPUTED_VALUE"""),"")</f>
        <v/>
      </c>
      <c r="F229" s="558" t="str">
        <f>IFERROR(__xludf.DUMMYFUNCTION("""COMPUTED_VALUE"""),"")</f>
        <v/>
      </c>
      <c r="G229" s="558" t="str">
        <f>IFERROR(__xludf.DUMMYFUNCTION("""COMPUTED_VALUE"""),"")</f>
        <v/>
      </c>
      <c r="H229" s="558" t="str">
        <f>IFERROR(__xludf.DUMMYFUNCTION("""COMPUTED_VALUE"""),"")</f>
        <v/>
      </c>
      <c r="I229" s="558" t="str">
        <f>IFERROR(__xludf.DUMMYFUNCTION("""COMPUTED_VALUE"""),"")</f>
        <v/>
      </c>
      <c r="J229" s="558"/>
      <c r="K229" s="558"/>
      <c r="L229" s="558"/>
      <c r="M229" s="558"/>
      <c r="N229" s="558"/>
      <c r="O229" s="558"/>
    </row>
    <row r="230">
      <c r="A230" s="558"/>
      <c r="B230" s="558" t="str">
        <f>IFERROR(__xludf.DUMMYFUNCTION("""COMPUTED_VALUE"""),"")</f>
        <v/>
      </c>
      <c r="C230" s="558" t="str">
        <f>IFERROR(__xludf.DUMMYFUNCTION("""COMPUTED_VALUE"""),"")</f>
        <v/>
      </c>
      <c r="D230" s="558" t="str">
        <f>IFERROR(__xludf.DUMMYFUNCTION("""COMPUTED_VALUE"""),"")</f>
        <v/>
      </c>
      <c r="E230" s="558" t="str">
        <f>IFERROR(__xludf.DUMMYFUNCTION("""COMPUTED_VALUE"""),"")</f>
        <v/>
      </c>
      <c r="F230" s="558" t="str">
        <f>IFERROR(__xludf.DUMMYFUNCTION("""COMPUTED_VALUE"""),"")</f>
        <v/>
      </c>
      <c r="G230" s="558" t="str">
        <f>IFERROR(__xludf.DUMMYFUNCTION("""COMPUTED_VALUE"""),"")</f>
        <v/>
      </c>
      <c r="H230" s="558" t="str">
        <f>IFERROR(__xludf.DUMMYFUNCTION("""COMPUTED_VALUE"""),"")</f>
        <v/>
      </c>
      <c r="I230" s="558" t="str">
        <f>IFERROR(__xludf.DUMMYFUNCTION("""COMPUTED_VALUE"""),"")</f>
        <v/>
      </c>
      <c r="J230" s="558"/>
      <c r="K230" s="558"/>
      <c r="L230" s="558"/>
      <c r="M230" s="558"/>
      <c r="N230" s="558"/>
      <c r="O230" s="558"/>
    </row>
    <row r="231">
      <c r="A231" s="558"/>
      <c r="B231" s="558" t="str">
        <f>IFERROR(__xludf.DUMMYFUNCTION("""COMPUTED_VALUE"""),"")</f>
        <v/>
      </c>
      <c r="C231" s="558" t="str">
        <f>IFERROR(__xludf.DUMMYFUNCTION("""COMPUTED_VALUE"""),"")</f>
        <v/>
      </c>
      <c r="D231" s="558" t="str">
        <f>IFERROR(__xludf.DUMMYFUNCTION("""COMPUTED_VALUE"""),"")</f>
        <v/>
      </c>
      <c r="E231" s="558" t="str">
        <f>IFERROR(__xludf.DUMMYFUNCTION("""COMPUTED_VALUE"""),"")</f>
        <v/>
      </c>
      <c r="F231" s="558" t="str">
        <f>IFERROR(__xludf.DUMMYFUNCTION("""COMPUTED_VALUE"""),"")</f>
        <v/>
      </c>
      <c r="G231" s="558" t="str">
        <f>IFERROR(__xludf.DUMMYFUNCTION("""COMPUTED_VALUE"""),"")</f>
        <v/>
      </c>
      <c r="H231" s="558" t="str">
        <f>IFERROR(__xludf.DUMMYFUNCTION("""COMPUTED_VALUE"""),"")</f>
        <v/>
      </c>
      <c r="I231" s="558" t="str">
        <f>IFERROR(__xludf.DUMMYFUNCTION("""COMPUTED_VALUE"""),"")</f>
        <v/>
      </c>
      <c r="J231" s="558"/>
      <c r="K231" s="558"/>
      <c r="L231" s="558"/>
      <c r="M231" s="558"/>
      <c r="N231" s="558"/>
      <c r="O231" s="558"/>
    </row>
    <row r="232">
      <c r="A232" s="558"/>
      <c r="B232" s="558" t="str">
        <f>IFERROR(__xludf.DUMMYFUNCTION("""COMPUTED_VALUE"""),"")</f>
        <v/>
      </c>
      <c r="C232" s="558" t="str">
        <f>IFERROR(__xludf.DUMMYFUNCTION("""COMPUTED_VALUE"""),"")</f>
        <v/>
      </c>
      <c r="D232" s="558" t="str">
        <f>IFERROR(__xludf.DUMMYFUNCTION("""COMPUTED_VALUE"""),"")</f>
        <v/>
      </c>
      <c r="E232" s="558" t="str">
        <f>IFERROR(__xludf.DUMMYFUNCTION("""COMPUTED_VALUE"""),"")</f>
        <v/>
      </c>
      <c r="F232" s="558" t="str">
        <f>IFERROR(__xludf.DUMMYFUNCTION("""COMPUTED_VALUE"""),"")</f>
        <v/>
      </c>
      <c r="G232" s="558" t="str">
        <f>IFERROR(__xludf.DUMMYFUNCTION("""COMPUTED_VALUE"""),"")</f>
        <v/>
      </c>
      <c r="H232" s="558" t="str">
        <f>IFERROR(__xludf.DUMMYFUNCTION("""COMPUTED_VALUE"""),"")</f>
        <v/>
      </c>
      <c r="I232" s="558" t="str">
        <f>IFERROR(__xludf.DUMMYFUNCTION("""COMPUTED_VALUE"""),"")</f>
        <v/>
      </c>
      <c r="J232" s="558"/>
      <c r="K232" s="558"/>
      <c r="L232" s="558"/>
      <c r="M232" s="558"/>
      <c r="N232" s="558"/>
      <c r="O232" s="558"/>
    </row>
    <row r="233">
      <c r="A233" s="558"/>
      <c r="B233" s="558" t="str">
        <f>IFERROR(__xludf.DUMMYFUNCTION("""COMPUTED_VALUE"""),"")</f>
        <v/>
      </c>
      <c r="C233" s="558" t="str">
        <f>IFERROR(__xludf.DUMMYFUNCTION("""COMPUTED_VALUE"""),"")</f>
        <v/>
      </c>
      <c r="D233" s="558" t="str">
        <f>IFERROR(__xludf.DUMMYFUNCTION("""COMPUTED_VALUE"""),"")</f>
        <v/>
      </c>
      <c r="E233" s="558" t="str">
        <f>IFERROR(__xludf.DUMMYFUNCTION("""COMPUTED_VALUE"""),"")</f>
        <v/>
      </c>
      <c r="F233" s="558" t="str">
        <f>IFERROR(__xludf.DUMMYFUNCTION("""COMPUTED_VALUE"""),"")</f>
        <v/>
      </c>
      <c r="G233" s="558" t="str">
        <f>IFERROR(__xludf.DUMMYFUNCTION("""COMPUTED_VALUE"""),"")</f>
        <v/>
      </c>
      <c r="H233" s="558" t="str">
        <f>IFERROR(__xludf.DUMMYFUNCTION("""COMPUTED_VALUE"""),"")</f>
        <v/>
      </c>
      <c r="I233" s="558" t="str">
        <f>IFERROR(__xludf.DUMMYFUNCTION("""COMPUTED_VALUE"""),"")</f>
        <v/>
      </c>
      <c r="J233" s="558"/>
      <c r="K233" s="558"/>
      <c r="L233" s="558"/>
      <c r="M233" s="558"/>
      <c r="N233" s="558"/>
      <c r="O233" s="558"/>
    </row>
    <row r="234">
      <c r="A234" s="558"/>
      <c r="B234" s="558" t="str">
        <f>IFERROR(__xludf.DUMMYFUNCTION("""COMPUTED_VALUE"""),"")</f>
        <v/>
      </c>
      <c r="C234" s="558" t="str">
        <f>IFERROR(__xludf.DUMMYFUNCTION("""COMPUTED_VALUE"""),"")</f>
        <v/>
      </c>
      <c r="D234" s="558" t="str">
        <f>IFERROR(__xludf.DUMMYFUNCTION("""COMPUTED_VALUE"""),"")</f>
        <v/>
      </c>
      <c r="E234" s="558" t="str">
        <f>IFERROR(__xludf.DUMMYFUNCTION("""COMPUTED_VALUE"""),"")</f>
        <v/>
      </c>
      <c r="F234" s="558" t="str">
        <f>IFERROR(__xludf.DUMMYFUNCTION("""COMPUTED_VALUE"""),"")</f>
        <v/>
      </c>
      <c r="G234" s="558" t="str">
        <f>IFERROR(__xludf.DUMMYFUNCTION("""COMPUTED_VALUE"""),"")</f>
        <v/>
      </c>
      <c r="H234" s="558" t="str">
        <f>IFERROR(__xludf.DUMMYFUNCTION("""COMPUTED_VALUE"""),"")</f>
        <v/>
      </c>
      <c r="I234" s="558" t="str">
        <f>IFERROR(__xludf.DUMMYFUNCTION("""COMPUTED_VALUE"""),"")</f>
        <v/>
      </c>
      <c r="J234" s="558"/>
      <c r="K234" s="558"/>
      <c r="L234" s="558"/>
      <c r="M234" s="558"/>
      <c r="N234" s="558"/>
      <c r="O234" s="558"/>
    </row>
    <row r="235">
      <c r="A235" s="558"/>
      <c r="B235" s="558" t="str">
        <f>IFERROR(__xludf.DUMMYFUNCTION("""COMPUTED_VALUE"""),"")</f>
        <v/>
      </c>
      <c r="C235" s="558" t="str">
        <f>IFERROR(__xludf.DUMMYFUNCTION("""COMPUTED_VALUE"""),"")</f>
        <v/>
      </c>
      <c r="D235" s="558" t="str">
        <f>IFERROR(__xludf.DUMMYFUNCTION("""COMPUTED_VALUE"""),"")</f>
        <v/>
      </c>
      <c r="E235" s="558" t="str">
        <f>IFERROR(__xludf.DUMMYFUNCTION("""COMPUTED_VALUE"""),"")</f>
        <v/>
      </c>
      <c r="F235" s="558" t="str">
        <f>IFERROR(__xludf.DUMMYFUNCTION("""COMPUTED_VALUE"""),"")</f>
        <v/>
      </c>
      <c r="G235" s="558" t="str">
        <f>IFERROR(__xludf.DUMMYFUNCTION("""COMPUTED_VALUE"""),"")</f>
        <v/>
      </c>
      <c r="H235" s="558" t="str">
        <f>IFERROR(__xludf.DUMMYFUNCTION("""COMPUTED_VALUE"""),"")</f>
        <v/>
      </c>
      <c r="I235" s="558" t="str">
        <f>IFERROR(__xludf.DUMMYFUNCTION("""COMPUTED_VALUE"""),"")</f>
        <v/>
      </c>
      <c r="J235" s="558"/>
      <c r="K235" s="558"/>
      <c r="L235" s="558"/>
      <c r="M235" s="558"/>
      <c r="N235" s="558"/>
      <c r="O235" s="558"/>
    </row>
    <row r="236">
      <c r="A236" s="558"/>
      <c r="B236" s="558" t="str">
        <f>IFERROR(__xludf.DUMMYFUNCTION("""COMPUTED_VALUE"""),"")</f>
        <v/>
      </c>
      <c r="C236" s="558" t="str">
        <f>IFERROR(__xludf.DUMMYFUNCTION("""COMPUTED_VALUE"""),"")</f>
        <v/>
      </c>
      <c r="D236" s="558" t="str">
        <f>IFERROR(__xludf.DUMMYFUNCTION("""COMPUTED_VALUE"""),"")</f>
        <v/>
      </c>
      <c r="E236" s="558" t="str">
        <f>IFERROR(__xludf.DUMMYFUNCTION("""COMPUTED_VALUE"""),"")</f>
        <v/>
      </c>
      <c r="F236" s="558" t="str">
        <f>IFERROR(__xludf.DUMMYFUNCTION("""COMPUTED_VALUE"""),"")</f>
        <v/>
      </c>
      <c r="G236" s="558" t="str">
        <f>IFERROR(__xludf.DUMMYFUNCTION("""COMPUTED_VALUE"""),"")</f>
        <v/>
      </c>
      <c r="H236" s="558" t="str">
        <f>IFERROR(__xludf.DUMMYFUNCTION("""COMPUTED_VALUE"""),"")</f>
        <v/>
      </c>
      <c r="I236" s="558" t="str">
        <f>IFERROR(__xludf.DUMMYFUNCTION("""COMPUTED_VALUE"""),"")</f>
        <v/>
      </c>
      <c r="J236" s="558"/>
      <c r="K236" s="558"/>
      <c r="L236" s="558"/>
      <c r="M236" s="558"/>
      <c r="N236" s="558"/>
      <c r="O236" s="558"/>
    </row>
    <row r="237">
      <c r="A237" s="558"/>
      <c r="B237" s="558" t="str">
        <f>IFERROR(__xludf.DUMMYFUNCTION("""COMPUTED_VALUE"""),"")</f>
        <v/>
      </c>
      <c r="C237" s="558" t="str">
        <f>IFERROR(__xludf.DUMMYFUNCTION("""COMPUTED_VALUE"""),"")</f>
        <v/>
      </c>
      <c r="D237" s="558" t="str">
        <f>IFERROR(__xludf.DUMMYFUNCTION("""COMPUTED_VALUE"""),"")</f>
        <v/>
      </c>
      <c r="E237" s="558" t="str">
        <f>IFERROR(__xludf.DUMMYFUNCTION("""COMPUTED_VALUE"""),"")</f>
        <v/>
      </c>
      <c r="F237" s="558" t="str">
        <f>IFERROR(__xludf.DUMMYFUNCTION("""COMPUTED_VALUE"""),"")</f>
        <v/>
      </c>
      <c r="G237" s="558" t="str">
        <f>IFERROR(__xludf.DUMMYFUNCTION("""COMPUTED_VALUE"""),"")</f>
        <v/>
      </c>
      <c r="H237" s="558" t="str">
        <f>IFERROR(__xludf.DUMMYFUNCTION("""COMPUTED_VALUE"""),"")</f>
        <v/>
      </c>
      <c r="I237" s="558" t="str">
        <f>IFERROR(__xludf.DUMMYFUNCTION("""COMPUTED_VALUE"""),"")</f>
        <v/>
      </c>
      <c r="J237" s="558"/>
      <c r="K237" s="558"/>
      <c r="L237" s="558"/>
      <c r="M237" s="558"/>
      <c r="N237" s="558"/>
      <c r="O237" s="558"/>
    </row>
    <row r="238">
      <c r="A238" s="558"/>
      <c r="B238" s="558" t="str">
        <f>IFERROR(__xludf.DUMMYFUNCTION("""COMPUTED_VALUE"""),"")</f>
        <v/>
      </c>
      <c r="C238" s="558" t="str">
        <f>IFERROR(__xludf.DUMMYFUNCTION("""COMPUTED_VALUE"""),"")</f>
        <v/>
      </c>
      <c r="D238" s="558" t="str">
        <f>IFERROR(__xludf.DUMMYFUNCTION("""COMPUTED_VALUE"""),"")</f>
        <v/>
      </c>
      <c r="E238" s="558" t="str">
        <f>IFERROR(__xludf.DUMMYFUNCTION("""COMPUTED_VALUE"""),"")</f>
        <v/>
      </c>
      <c r="F238" s="558" t="str">
        <f>IFERROR(__xludf.DUMMYFUNCTION("""COMPUTED_VALUE"""),"")</f>
        <v/>
      </c>
      <c r="G238" s="558" t="str">
        <f>IFERROR(__xludf.DUMMYFUNCTION("""COMPUTED_VALUE"""),"")</f>
        <v/>
      </c>
      <c r="H238" s="558" t="str">
        <f>IFERROR(__xludf.DUMMYFUNCTION("""COMPUTED_VALUE"""),"")</f>
        <v/>
      </c>
      <c r="I238" s="558" t="str">
        <f>IFERROR(__xludf.DUMMYFUNCTION("""COMPUTED_VALUE"""),"")</f>
        <v/>
      </c>
      <c r="J238" s="558"/>
      <c r="K238" s="558"/>
      <c r="L238" s="558"/>
      <c r="M238" s="558"/>
      <c r="N238" s="558"/>
      <c r="O238" s="558"/>
    </row>
    <row r="239">
      <c r="A239" s="558"/>
      <c r="B239" s="558" t="str">
        <f>IFERROR(__xludf.DUMMYFUNCTION("""COMPUTED_VALUE"""),"")</f>
        <v/>
      </c>
      <c r="C239" s="558" t="str">
        <f>IFERROR(__xludf.DUMMYFUNCTION("""COMPUTED_VALUE"""),"")</f>
        <v/>
      </c>
      <c r="D239" s="558" t="str">
        <f>IFERROR(__xludf.DUMMYFUNCTION("""COMPUTED_VALUE"""),"")</f>
        <v/>
      </c>
      <c r="E239" s="558" t="str">
        <f>IFERROR(__xludf.DUMMYFUNCTION("""COMPUTED_VALUE"""),"")</f>
        <v/>
      </c>
      <c r="F239" s="558" t="str">
        <f>IFERROR(__xludf.DUMMYFUNCTION("""COMPUTED_VALUE"""),"")</f>
        <v/>
      </c>
      <c r="G239" s="558" t="str">
        <f>IFERROR(__xludf.DUMMYFUNCTION("""COMPUTED_VALUE"""),"")</f>
        <v/>
      </c>
      <c r="H239" s="558" t="str">
        <f>IFERROR(__xludf.DUMMYFUNCTION("""COMPUTED_VALUE"""),"")</f>
        <v/>
      </c>
      <c r="I239" s="558" t="str">
        <f>IFERROR(__xludf.DUMMYFUNCTION("""COMPUTED_VALUE"""),"")</f>
        <v/>
      </c>
      <c r="J239" s="558"/>
      <c r="K239" s="558"/>
      <c r="L239" s="558"/>
      <c r="M239" s="558"/>
      <c r="N239" s="558"/>
      <c r="O239" s="558"/>
    </row>
    <row r="240">
      <c r="A240" s="558"/>
      <c r="B240" s="558" t="str">
        <f>IFERROR(__xludf.DUMMYFUNCTION("""COMPUTED_VALUE"""),"")</f>
        <v/>
      </c>
      <c r="C240" s="558" t="str">
        <f>IFERROR(__xludf.DUMMYFUNCTION("""COMPUTED_VALUE"""),"")</f>
        <v/>
      </c>
      <c r="D240" s="558" t="str">
        <f>IFERROR(__xludf.DUMMYFUNCTION("""COMPUTED_VALUE"""),"")</f>
        <v/>
      </c>
      <c r="E240" s="558" t="str">
        <f>IFERROR(__xludf.DUMMYFUNCTION("""COMPUTED_VALUE"""),"")</f>
        <v/>
      </c>
      <c r="F240" s="558" t="str">
        <f>IFERROR(__xludf.DUMMYFUNCTION("""COMPUTED_VALUE"""),"")</f>
        <v/>
      </c>
      <c r="G240" s="558" t="str">
        <f>IFERROR(__xludf.DUMMYFUNCTION("""COMPUTED_VALUE"""),"")</f>
        <v/>
      </c>
      <c r="H240" s="558" t="str">
        <f>IFERROR(__xludf.DUMMYFUNCTION("""COMPUTED_VALUE"""),"")</f>
        <v/>
      </c>
      <c r="I240" s="558" t="str">
        <f>IFERROR(__xludf.DUMMYFUNCTION("""COMPUTED_VALUE"""),"")</f>
        <v/>
      </c>
      <c r="J240" s="558"/>
      <c r="K240" s="558"/>
      <c r="L240" s="558"/>
      <c r="M240" s="558"/>
      <c r="N240" s="558"/>
      <c r="O240" s="558"/>
    </row>
    <row r="241">
      <c r="A241" s="558"/>
      <c r="B241" s="558" t="str">
        <f>IFERROR(__xludf.DUMMYFUNCTION("""COMPUTED_VALUE"""),"")</f>
        <v/>
      </c>
      <c r="C241" s="558" t="str">
        <f>IFERROR(__xludf.DUMMYFUNCTION("""COMPUTED_VALUE"""),"")</f>
        <v/>
      </c>
      <c r="D241" s="558" t="str">
        <f>IFERROR(__xludf.DUMMYFUNCTION("""COMPUTED_VALUE"""),"")</f>
        <v/>
      </c>
      <c r="E241" s="558" t="str">
        <f>IFERROR(__xludf.DUMMYFUNCTION("""COMPUTED_VALUE"""),"")</f>
        <v/>
      </c>
      <c r="F241" s="558" t="str">
        <f>IFERROR(__xludf.DUMMYFUNCTION("""COMPUTED_VALUE"""),"")</f>
        <v/>
      </c>
      <c r="G241" s="558" t="str">
        <f>IFERROR(__xludf.DUMMYFUNCTION("""COMPUTED_VALUE"""),"")</f>
        <v/>
      </c>
      <c r="H241" s="558" t="str">
        <f>IFERROR(__xludf.DUMMYFUNCTION("""COMPUTED_VALUE"""),"")</f>
        <v/>
      </c>
      <c r="I241" s="558" t="str">
        <f>IFERROR(__xludf.DUMMYFUNCTION("""COMPUTED_VALUE"""),"")</f>
        <v/>
      </c>
      <c r="J241" s="558"/>
      <c r="K241" s="558"/>
      <c r="L241" s="558"/>
      <c r="M241" s="558"/>
      <c r="N241" s="558"/>
      <c r="O241" s="558"/>
    </row>
    <row r="242">
      <c r="A242" s="558"/>
      <c r="B242" s="558" t="str">
        <f>IFERROR(__xludf.DUMMYFUNCTION("""COMPUTED_VALUE"""),"")</f>
        <v/>
      </c>
      <c r="C242" s="558" t="str">
        <f>IFERROR(__xludf.DUMMYFUNCTION("""COMPUTED_VALUE"""),"")</f>
        <v/>
      </c>
      <c r="D242" s="558" t="str">
        <f>IFERROR(__xludf.DUMMYFUNCTION("""COMPUTED_VALUE"""),"")</f>
        <v/>
      </c>
      <c r="E242" s="558" t="str">
        <f>IFERROR(__xludf.DUMMYFUNCTION("""COMPUTED_VALUE"""),"")</f>
        <v/>
      </c>
      <c r="F242" s="558" t="str">
        <f>IFERROR(__xludf.DUMMYFUNCTION("""COMPUTED_VALUE"""),"")</f>
        <v/>
      </c>
      <c r="G242" s="558" t="str">
        <f>IFERROR(__xludf.DUMMYFUNCTION("""COMPUTED_VALUE"""),"")</f>
        <v/>
      </c>
      <c r="H242" s="558" t="str">
        <f>IFERROR(__xludf.DUMMYFUNCTION("""COMPUTED_VALUE"""),"")</f>
        <v/>
      </c>
      <c r="I242" s="558" t="str">
        <f>IFERROR(__xludf.DUMMYFUNCTION("""COMPUTED_VALUE"""),"")</f>
        <v/>
      </c>
      <c r="J242" s="558"/>
      <c r="K242" s="558"/>
      <c r="L242" s="558"/>
      <c r="M242" s="558"/>
      <c r="N242" s="558"/>
      <c r="O242" s="558"/>
    </row>
    <row r="243">
      <c r="A243" s="558"/>
      <c r="B243" s="558" t="str">
        <f>IFERROR(__xludf.DUMMYFUNCTION("""COMPUTED_VALUE"""),"")</f>
        <v/>
      </c>
      <c r="C243" s="558" t="str">
        <f>IFERROR(__xludf.DUMMYFUNCTION("""COMPUTED_VALUE"""),"")</f>
        <v/>
      </c>
      <c r="D243" s="558" t="str">
        <f>IFERROR(__xludf.DUMMYFUNCTION("""COMPUTED_VALUE"""),"")</f>
        <v/>
      </c>
      <c r="E243" s="558" t="str">
        <f>IFERROR(__xludf.DUMMYFUNCTION("""COMPUTED_VALUE"""),"")</f>
        <v/>
      </c>
      <c r="F243" s="558" t="str">
        <f>IFERROR(__xludf.DUMMYFUNCTION("""COMPUTED_VALUE"""),"")</f>
        <v/>
      </c>
      <c r="G243" s="558" t="str">
        <f>IFERROR(__xludf.DUMMYFUNCTION("""COMPUTED_VALUE"""),"")</f>
        <v/>
      </c>
      <c r="H243" s="558" t="str">
        <f>IFERROR(__xludf.DUMMYFUNCTION("""COMPUTED_VALUE"""),"")</f>
        <v/>
      </c>
      <c r="I243" s="558" t="str">
        <f>IFERROR(__xludf.DUMMYFUNCTION("""COMPUTED_VALUE"""),"")</f>
        <v/>
      </c>
      <c r="J243" s="558"/>
      <c r="K243" s="558"/>
      <c r="L243" s="558"/>
      <c r="M243" s="558"/>
      <c r="N243" s="558"/>
      <c r="O243" s="558"/>
    </row>
    <row r="244">
      <c r="A244" s="558"/>
      <c r="B244" s="558" t="str">
        <f>IFERROR(__xludf.DUMMYFUNCTION("""COMPUTED_VALUE"""),"")</f>
        <v/>
      </c>
      <c r="C244" s="558" t="str">
        <f>IFERROR(__xludf.DUMMYFUNCTION("""COMPUTED_VALUE"""),"")</f>
        <v/>
      </c>
      <c r="D244" s="558" t="str">
        <f>IFERROR(__xludf.DUMMYFUNCTION("""COMPUTED_VALUE"""),"")</f>
        <v/>
      </c>
      <c r="E244" s="558" t="str">
        <f>IFERROR(__xludf.DUMMYFUNCTION("""COMPUTED_VALUE"""),"")</f>
        <v/>
      </c>
      <c r="F244" s="558" t="str">
        <f>IFERROR(__xludf.DUMMYFUNCTION("""COMPUTED_VALUE"""),"")</f>
        <v/>
      </c>
      <c r="G244" s="558" t="str">
        <f>IFERROR(__xludf.DUMMYFUNCTION("""COMPUTED_VALUE"""),"")</f>
        <v/>
      </c>
      <c r="H244" s="558" t="str">
        <f>IFERROR(__xludf.DUMMYFUNCTION("""COMPUTED_VALUE"""),"")</f>
        <v/>
      </c>
      <c r="I244" s="558" t="str">
        <f>IFERROR(__xludf.DUMMYFUNCTION("""COMPUTED_VALUE"""),"")</f>
        <v/>
      </c>
      <c r="J244" s="558"/>
      <c r="K244" s="558"/>
      <c r="L244" s="558"/>
      <c r="M244" s="558"/>
      <c r="N244" s="558"/>
      <c r="O244" s="558"/>
    </row>
    <row r="245">
      <c r="A245" s="558"/>
      <c r="B245" s="558" t="str">
        <f>IFERROR(__xludf.DUMMYFUNCTION("""COMPUTED_VALUE"""),"")</f>
        <v/>
      </c>
      <c r="C245" s="558" t="str">
        <f>IFERROR(__xludf.DUMMYFUNCTION("""COMPUTED_VALUE"""),"")</f>
        <v/>
      </c>
      <c r="D245" s="558" t="str">
        <f>IFERROR(__xludf.DUMMYFUNCTION("""COMPUTED_VALUE"""),"")</f>
        <v/>
      </c>
      <c r="E245" s="558" t="str">
        <f>IFERROR(__xludf.DUMMYFUNCTION("""COMPUTED_VALUE"""),"")</f>
        <v/>
      </c>
      <c r="F245" s="558" t="str">
        <f>IFERROR(__xludf.DUMMYFUNCTION("""COMPUTED_VALUE"""),"")</f>
        <v/>
      </c>
      <c r="G245" s="558" t="str">
        <f>IFERROR(__xludf.DUMMYFUNCTION("""COMPUTED_VALUE"""),"")</f>
        <v/>
      </c>
      <c r="H245" s="558" t="str">
        <f>IFERROR(__xludf.DUMMYFUNCTION("""COMPUTED_VALUE"""),"")</f>
        <v/>
      </c>
      <c r="I245" s="558" t="str">
        <f>IFERROR(__xludf.DUMMYFUNCTION("""COMPUTED_VALUE"""),"")</f>
        <v/>
      </c>
      <c r="J245" s="558"/>
      <c r="K245" s="558"/>
      <c r="L245" s="558"/>
      <c r="M245" s="558"/>
      <c r="N245" s="558"/>
      <c r="O245" s="558"/>
    </row>
    <row r="246">
      <c r="A246" s="558"/>
      <c r="B246" s="558" t="str">
        <f>IFERROR(__xludf.DUMMYFUNCTION("""COMPUTED_VALUE"""),"")</f>
        <v/>
      </c>
      <c r="C246" s="558" t="str">
        <f>IFERROR(__xludf.DUMMYFUNCTION("""COMPUTED_VALUE"""),"")</f>
        <v/>
      </c>
      <c r="D246" s="558" t="str">
        <f>IFERROR(__xludf.DUMMYFUNCTION("""COMPUTED_VALUE"""),"")</f>
        <v/>
      </c>
      <c r="E246" s="558" t="str">
        <f>IFERROR(__xludf.DUMMYFUNCTION("""COMPUTED_VALUE"""),"")</f>
        <v/>
      </c>
      <c r="F246" s="558" t="str">
        <f>IFERROR(__xludf.DUMMYFUNCTION("""COMPUTED_VALUE"""),"")</f>
        <v/>
      </c>
      <c r="G246" s="558" t="str">
        <f>IFERROR(__xludf.DUMMYFUNCTION("""COMPUTED_VALUE"""),"")</f>
        <v/>
      </c>
      <c r="H246" s="558" t="str">
        <f>IFERROR(__xludf.DUMMYFUNCTION("""COMPUTED_VALUE"""),"")</f>
        <v/>
      </c>
      <c r="I246" s="558" t="str">
        <f>IFERROR(__xludf.DUMMYFUNCTION("""COMPUTED_VALUE"""),"")</f>
        <v/>
      </c>
      <c r="J246" s="558"/>
      <c r="K246" s="558"/>
      <c r="L246" s="558"/>
      <c r="M246" s="558"/>
      <c r="N246" s="558"/>
      <c r="O246" s="558"/>
    </row>
    <row r="247">
      <c r="A247" s="558"/>
      <c r="B247" s="558" t="str">
        <f>IFERROR(__xludf.DUMMYFUNCTION("""COMPUTED_VALUE"""),"")</f>
        <v/>
      </c>
      <c r="C247" s="558" t="str">
        <f>IFERROR(__xludf.DUMMYFUNCTION("""COMPUTED_VALUE"""),"")</f>
        <v/>
      </c>
      <c r="D247" s="558" t="str">
        <f>IFERROR(__xludf.DUMMYFUNCTION("""COMPUTED_VALUE"""),"")</f>
        <v/>
      </c>
      <c r="E247" s="558" t="str">
        <f>IFERROR(__xludf.DUMMYFUNCTION("""COMPUTED_VALUE"""),"")</f>
        <v/>
      </c>
      <c r="F247" s="558" t="str">
        <f>IFERROR(__xludf.DUMMYFUNCTION("""COMPUTED_VALUE"""),"")</f>
        <v/>
      </c>
      <c r="G247" s="558" t="str">
        <f>IFERROR(__xludf.DUMMYFUNCTION("""COMPUTED_VALUE"""),"")</f>
        <v/>
      </c>
      <c r="H247" s="558" t="str">
        <f>IFERROR(__xludf.DUMMYFUNCTION("""COMPUTED_VALUE"""),"")</f>
        <v/>
      </c>
      <c r="I247" s="558" t="str">
        <f>IFERROR(__xludf.DUMMYFUNCTION("""COMPUTED_VALUE"""),"")</f>
        <v/>
      </c>
      <c r="J247" s="558"/>
      <c r="K247" s="558"/>
      <c r="L247" s="558"/>
      <c r="M247" s="558"/>
      <c r="N247" s="558"/>
      <c r="O247" s="558"/>
    </row>
    <row r="248">
      <c r="A248" s="558"/>
      <c r="B248" s="558" t="str">
        <f>IFERROR(__xludf.DUMMYFUNCTION("""COMPUTED_VALUE"""),"")</f>
        <v/>
      </c>
      <c r="C248" s="558" t="str">
        <f>IFERROR(__xludf.DUMMYFUNCTION("""COMPUTED_VALUE"""),"")</f>
        <v/>
      </c>
      <c r="D248" s="558" t="str">
        <f>IFERROR(__xludf.DUMMYFUNCTION("""COMPUTED_VALUE"""),"")</f>
        <v/>
      </c>
      <c r="E248" s="558" t="str">
        <f>IFERROR(__xludf.DUMMYFUNCTION("""COMPUTED_VALUE"""),"")</f>
        <v/>
      </c>
      <c r="F248" s="558" t="str">
        <f>IFERROR(__xludf.DUMMYFUNCTION("""COMPUTED_VALUE"""),"")</f>
        <v/>
      </c>
      <c r="G248" s="558" t="str">
        <f>IFERROR(__xludf.DUMMYFUNCTION("""COMPUTED_VALUE"""),"")</f>
        <v/>
      </c>
      <c r="H248" s="558" t="str">
        <f>IFERROR(__xludf.DUMMYFUNCTION("""COMPUTED_VALUE"""),"")</f>
        <v/>
      </c>
      <c r="I248" s="558" t="str">
        <f>IFERROR(__xludf.DUMMYFUNCTION("""COMPUTED_VALUE"""),"")</f>
        <v/>
      </c>
      <c r="J248" s="558"/>
      <c r="K248" s="558"/>
      <c r="L248" s="558"/>
      <c r="M248" s="558"/>
      <c r="N248" s="558"/>
      <c r="O248" s="558"/>
    </row>
    <row r="249">
      <c r="A249" s="558"/>
      <c r="B249" s="558" t="str">
        <f>IFERROR(__xludf.DUMMYFUNCTION("""COMPUTED_VALUE"""),"")</f>
        <v/>
      </c>
      <c r="C249" s="558" t="str">
        <f>IFERROR(__xludf.DUMMYFUNCTION("""COMPUTED_VALUE"""),"")</f>
        <v/>
      </c>
      <c r="D249" s="558" t="str">
        <f>IFERROR(__xludf.DUMMYFUNCTION("""COMPUTED_VALUE"""),"")</f>
        <v/>
      </c>
      <c r="E249" s="558" t="str">
        <f>IFERROR(__xludf.DUMMYFUNCTION("""COMPUTED_VALUE"""),"")</f>
        <v/>
      </c>
      <c r="F249" s="558" t="str">
        <f>IFERROR(__xludf.DUMMYFUNCTION("""COMPUTED_VALUE"""),"")</f>
        <v/>
      </c>
      <c r="G249" s="558" t="str">
        <f>IFERROR(__xludf.DUMMYFUNCTION("""COMPUTED_VALUE"""),"")</f>
        <v/>
      </c>
      <c r="H249" s="558" t="str">
        <f>IFERROR(__xludf.DUMMYFUNCTION("""COMPUTED_VALUE"""),"")</f>
        <v/>
      </c>
      <c r="I249" s="558" t="str">
        <f>IFERROR(__xludf.DUMMYFUNCTION("""COMPUTED_VALUE"""),"")</f>
        <v/>
      </c>
      <c r="J249" s="558"/>
      <c r="K249" s="558"/>
      <c r="L249" s="558"/>
      <c r="M249" s="558"/>
      <c r="N249" s="558"/>
      <c r="O249" s="558"/>
    </row>
    <row r="250">
      <c r="A250" s="558"/>
      <c r="B250" s="558" t="str">
        <f>IFERROR(__xludf.DUMMYFUNCTION("""COMPUTED_VALUE"""),"")</f>
        <v/>
      </c>
      <c r="C250" s="558" t="str">
        <f>IFERROR(__xludf.DUMMYFUNCTION("""COMPUTED_VALUE"""),"")</f>
        <v/>
      </c>
      <c r="D250" s="558" t="str">
        <f>IFERROR(__xludf.DUMMYFUNCTION("""COMPUTED_VALUE"""),"")</f>
        <v/>
      </c>
      <c r="E250" s="558" t="str">
        <f>IFERROR(__xludf.DUMMYFUNCTION("""COMPUTED_VALUE"""),"")</f>
        <v/>
      </c>
      <c r="F250" s="558" t="str">
        <f>IFERROR(__xludf.DUMMYFUNCTION("""COMPUTED_VALUE"""),"")</f>
        <v/>
      </c>
      <c r="G250" s="558" t="str">
        <f>IFERROR(__xludf.DUMMYFUNCTION("""COMPUTED_VALUE"""),"")</f>
        <v/>
      </c>
      <c r="H250" s="558" t="str">
        <f>IFERROR(__xludf.DUMMYFUNCTION("""COMPUTED_VALUE"""),"")</f>
        <v/>
      </c>
      <c r="I250" s="558" t="str">
        <f>IFERROR(__xludf.DUMMYFUNCTION("""COMPUTED_VALUE"""),"")</f>
        <v/>
      </c>
      <c r="J250" s="558"/>
      <c r="K250" s="558"/>
      <c r="L250" s="558"/>
      <c r="M250" s="558"/>
      <c r="N250" s="558"/>
      <c r="O250" s="558"/>
    </row>
    <row r="251">
      <c r="A251" s="558"/>
      <c r="B251" s="558" t="str">
        <f>IFERROR(__xludf.DUMMYFUNCTION("""COMPUTED_VALUE"""),"")</f>
        <v/>
      </c>
      <c r="C251" s="558" t="str">
        <f>IFERROR(__xludf.DUMMYFUNCTION("""COMPUTED_VALUE"""),"")</f>
        <v/>
      </c>
      <c r="D251" s="558" t="str">
        <f>IFERROR(__xludf.DUMMYFUNCTION("""COMPUTED_VALUE"""),"")</f>
        <v/>
      </c>
      <c r="E251" s="558" t="str">
        <f>IFERROR(__xludf.DUMMYFUNCTION("""COMPUTED_VALUE"""),"")</f>
        <v/>
      </c>
      <c r="F251" s="558" t="str">
        <f>IFERROR(__xludf.DUMMYFUNCTION("""COMPUTED_VALUE"""),"")</f>
        <v/>
      </c>
      <c r="G251" s="558" t="str">
        <f>IFERROR(__xludf.DUMMYFUNCTION("""COMPUTED_VALUE"""),"")</f>
        <v/>
      </c>
      <c r="H251" s="558" t="str">
        <f>IFERROR(__xludf.DUMMYFUNCTION("""COMPUTED_VALUE"""),"")</f>
        <v/>
      </c>
      <c r="I251" s="558" t="str">
        <f>IFERROR(__xludf.DUMMYFUNCTION("""COMPUTED_VALUE"""),"")</f>
        <v/>
      </c>
      <c r="J251" s="558"/>
      <c r="K251" s="558"/>
      <c r="L251" s="558"/>
      <c r="M251" s="558"/>
      <c r="N251" s="558"/>
      <c r="O251" s="558"/>
    </row>
    <row r="252">
      <c r="A252" s="558"/>
      <c r="B252" s="558" t="str">
        <f>IFERROR(__xludf.DUMMYFUNCTION("""COMPUTED_VALUE"""),"")</f>
        <v/>
      </c>
      <c r="C252" s="558" t="str">
        <f>IFERROR(__xludf.DUMMYFUNCTION("""COMPUTED_VALUE"""),"")</f>
        <v/>
      </c>
      <c r="D252" s="558" t="str">
        <f>IFERROR(__xludf.DUMMYFUNCTION("""COMPUTED_VALUE"""),"")</f>
        <v/>
      </c>
      <c r="E252" s="558" t="str">
        <f>IFERROR(__xludf.DUMMYFUNCTION("""COMPUTED_VALUE"""),"")</f>
        <v/>
      </c>
      <c r="F252" s="558" t="str">
        <f>IFERROR(__xludf.DUMMYFUNCTION("""COMPUTED_VALUE"""),"")</f>
        <v/>
      </c>
      <c r="G252" s="558" t="str">
        <f>IFERROR(__xludf.DUMMYFUNCTION("""COMPUTED_VALUE"""),"")</f>
        <v/>
      </c>
      <c r="H252" s="558" t="str">
        <f>IFERROR(__xludf.DUMMYFUNCTION("""COMPUTED_VALUE"""),"")</f>
        <v/>
      </c>
      <c r="I252" s="558" t="str">
        <f>IFERROR(__xludf.DUMMYFUNCTION("""COMPUTED_VALUE"""),"")</f>
        <v/>
      </c>
      <c r="J252" s="558"/>
      <c r="K252" s="558"/>
      <c r="L252" s="558"/>
      <c r="M252" s="558"/>
      <c r="N252" s="558"/>
      <c r="O252" s="558"/>
    </row>
    <row r="253">
      <c r="A253" s="558"/>
      <c r="B253" s="558" t="str">
        <f>IFERROR(__xludf.DUMMYFUNCTION("""COMPUTED_VALUE"""),"")</f>
        <v/>
      </c>
      <c r="C253" s="558" t="str">
        <f>IFERROR(__xludf.DUMMYFUNCTION("""COMPUTED_VALUE"""),"")</f>
        <v/>
      </c>
      <c r="D253" s="558" t="str">
        <f>IFERROR(__xludf.DUMMYFUNCTION("""COMPUTED_VALUE"""),"")</f>
        <v/>
      </c>
      <c r="E253" s="558" t="str">
        <f>IFERROR(__xludf.DUMMYFUNCTION("""COMPUTED_VALUE"""),"")</f>
        <v/>
      </c>
      <c r="F253" s="558" t="str">
        <f>IFERROR(__xludf.DUMMYFUNCTION("""COMPUTED_VALUE"""),"")</f>
        <v/>
      </c>
      <c r="G253" s="558" t="str">
        <f>IFERROR(__xludf.DUMMYFUNCTION("""COMPUTED_VALUE"""),"")</f>
        <v/>
      </c>
      <c r="H253" s="558" t="str">
        <f>IFERROR(__xludf.DUMMYFUNCTION("""COMPUTED_VALUE"""),"")</f>
        <v/>
      </c>
      <c r="I253" s="558" t="str">
        <f>IFERROR(__xludf.DUMMYFUNCTION("""COMPUTED_VALUE"""),"")</f>
        <v/>
      </c>
      <c r="J253" s="558"/>
      <c r="K253" s="558"/>
      <c r="L253" s="558"/>
      <c r="M253" s="558"/>
      <c r="N253" s="558"/>
      <c r="O253" s="558"/>
    </row>
    <row r="254">
      <c r="A254" s="558"/>
      <c r="B254" s="558" t="str">
        <f>IFERROR(__xludf.DUMMYFUNCTION("""COMPUTED_VALUE"""),"")</f>
        <v/>
      </c>
      <c r="C254" s="558" t="str">
        <f>IFERROR(__xludf.DUMMYFUNCTION("""COMPUTED_VALUE"""),"")</f>
        <v/>
      </c>
      <c r="D254" s="558" t="str">
        <f>IFERROR(__xludf.DUMMYFUNCTION("""COMPUTED_VALUE"""),"")</f>
        <v/>
      </c>
      <c r="E254" s="558" t="str">
        <f>IFERROR(__xludf.DUMMYFUNCTION("""COMPUTED_VALUE"""),"")</f>
        <v/>
      </c>
      <c r="F254" s="558" t="str">
        <f>IFERROR(__xludf.DUMMYFUNCTION("""COMPUTED_VALUE"""),"")</f>
        <v/>
      </c>
      <c r="G254" s="558" t="str">
        <f>IFERROR(__xludf.DUMMYFUNCTION("""COMPUTED_VALUE"""),"")</f>
        <v/>
      </c>
      <c r="H254" s="558" t="str">
        <f>IFERROR(__xludf.DUMMYFUNCTION("""COMPUTED_VALUE"""),"")</f>
        <v/>
      </c>
      <c r="I254" s="558" t="str">
        <f>IFERROR(__xludf.DUMMYFUNCTION("""COMPUTED_VALUE"""),"")</f>
        <v/>
      </c>
      <c r="J254" s="558"/>
      <c r="K254" s="558"/>
      <c r="L254" s="558"/>
      <c r="M254" s="558"/>
      <c r="N254" s="558"/>
      <c r="O254" s="558"/>
    </row>
    <row r="255">
      <c r="A255" s="558"/>
      <c r="B255" s="558" t="str">
        <f>IFERROR(__xludf.DUMMYFUNCTION("""COMPUTED_VALUE"""),"")</f>
        <v/>
      </c>
      <c r="C255" s="558" t="str">
        <f>IFERROR(__xludf.DUMMYFUNCTION("""COMPUTED_VALUE"""),"")</f>
        <v/>
      </c>
      <c r="D255" s="558" t="str">
        <f>IFERROR(__xludf.DUMMYFUNCTION("""COMPUTED_VALUE"""),"")</f>
        <v/>
      </c>
      <c r="E255" s="558" t="str">
        <f>IFERROR(__xludf.DUMMYFUNCTION("""COMPUTED_VALUE"""),"")</f>
        <v/>
      </c>
      <c r="F255" s="558" t="str">
        <f>IFERROR(__xludf.DUMMYFUNCTION("""COMPUTED_VALUE"""),"")</f>
        <v/>
      </c>
      <c r="G255" s="558" t="str">
        <f>IFERROR(__xludf.DUMMYFUNCTION("""COMPUTED_VALUE"""),"")</f>
        <v/>
      </c>
      <c r="H255" s="558" t="str">
        <f>IFERROR(__xludf.DUMMYFUNCTION("""COMPUTED_VALUE"""),"")</f>
        <v/>
      </c>
      <c r="I255" s="558" t="str">
        <f>IFERROR(__xludf.DUMMYFUNCTION("""COMPUTED_VALUE"""),"")</f>
        <v/>
      </c>
      <c r="J255" s="558"/>
      <c r="K255" s="558"/>
      <c r="L255" s="558"/>
      <c r="M255" s="558"/>
      <c r="N255" s="558"/>
      <c r="O255" s="558"/>
    </row>
    <row r="256">
      <c r="A256" s="558"/>
      <c r="B256" s="558" t="str">
        <f>IFERROR(__xludf.DUMMYFUNCTION("""COMPUTED_VALUE"""),"")</f>
        <v/>
      </c>
      <c r="C256" s="558" t="str">
        <f>IFERROR(__xludf.DUMMYFUNCTION("""COMPUTED_VALUE"""),"")</f>
        <v/>
      </c>
      <c r="D256" s="558" t="str">
        <f>IFERROR(__xludf.DUMMYFUNCTION("""COMPUTED_VALUE"""),"")</f>
        <v/>
      </c>
      <c r="E256" s="558" t="str">
        <f>IFERROR(__xludf.DUMMYFUNCTION("""COMPUTED_VALUE"""),"")</f>
        <v/>
      </c>
      <c r="F256" s="558" t="str">
        <f>IFERROR(__xludf.DUMMYFUNCTION("""COMPUTED_VALUE"""),"")</f>
        <v/>
      </c>
      <c r="G256" s="558" t="str">
        <f>IFERROR(__xludf.DUMMYFUNCTION("""COMPUTED_VALUE"""),"")</f>
        <v/>
      </c>
      <c r="H256" s="558" t="str">
        <f>IFERROR(__xludf.DUMMYFUNCTION("""COMPUTED_VALUE"""),"")</f>
        <v/>
      </c>
      <c r="I256" s="558" t="str">
        <f>IFERROR(__xludf.DUMMYFUNCTION("""COMPUTED_VALUE"""),"")</f>
        <v/>
      </c>
      <c r="J256" s="558"/>
      <c r="K256" s="558"/>
      <c r="L256" s="558"/>
      <c r="M256" s="558"/>
      <c r="N256" s="558"/>
      <c r="O256" s="558"/>
    </row>
    <row r="257">
      <c r="A257" s="558"/>
      <c r="B257" s="558" t="str">
        <f>IFERROR(__xludf.DUMMYFUNCTION("""COMPUTED_VALUE"""),"")</f>
        <v/>
      </c>
      <c r="C257" s="558" t="str">
        <f>IFERROR(__xludf.DUMMYFUNCTION("""COMPUTED_VALUE"""),"")</f>
        <v/>
      </c>
      <c r="D257" s="558" t="str">
        <f>IFERROR(__xludf.DUMMYFUNCTION("""COMPUTED_VALUE"""),"")</f>
        <v/>
      </c>
      <c r="E257" s="558" t="str">
        <f>IFERROR(__xludf.DUMMYFUNCTION("""COMPUTED_VALUE"""),"")</f>
        <v/>
      </c>
      <c r="F257" s="558" t="str">
        <f>IFERROR(__xludf.DUMMYFUNCTION("""COMPUTED_VALUE"""),"")</f>
        <v/>
      </c>
      <c r="G257" s="558" t="str">
        <f>IFERROR(__xludf.DUMMYFUNCTION("""COMPUTED_VALUE"""),"")</f>
        <v/>
      </c>
      <c r="H257" s="558" t="str">
        <f>IFERROR(__xludf.DUMMYFUNCTION("""COMPUTED_VALUE"""),"")</f>
        <v/>
      </c>
      <c r="I257" s="558" t="str">
        <f>IFERROR(__xludf.DUMMYFUNCTION("""COMPUTED_VALUE"""),"")</f>
        <v/>
      </c>
      <c r="J257" s="558"/>
      <c r="K257" s="558"/>
      <c r="L257" s="558"/>
      <c r="M257" s="558"/>
      <c r="N257" s="558"/>
      <c r="O257" s="558"/>
    </row>
    <row r="258">
      <c r="A258" s="558"/>
      <c r="B258" s="558" t="str">
        <f>IFERROR(__xludf.DUMMYFUNCTION("""COMPUTED_VALUE"""),"")</f>
        <v/>
      </c>
      <c r="C258" s="558" t="str">
        <f>IFERROR(__xludf.DUMMYFUNCTION("""COMPUTED_VALUE"""),"")</f>
        <v/>
      </c>
      <c r="D258" s="558" t="str">
        <f>IFERROR(__xludf.DUMMYFUNCTION("""COMPUTED_VALUE"""),"")</f>
        <v/>
      </c>
      <c r="E258" s="558" t="str">
        <f>IFERROR(__xludf.DUMMYFUNCTION("""COMPUTED_VALUE"""),"")</f>
        <v/>
      </c>
      <c r="F258" s="558" t="str">
        <f>IFERROR(__xludf.DUMMYFUNCTION("""COMPUTED_VALUE"""),"")</f>
        <v/>
      </c>
      <c r="G258" s="558" t="str">
        <f>IFERROR(__xludf.DUMMYFUNCTION("""COMPUTED_VALUE"""),"")</f>
        <v/>
      </c>
      <c r="H258" s="558" t="str">
        <f>IFERROR(__xludf.DUMMYFUNCTION("""COMPUTED_VALUE"""),"")</f>
        <v/>
      </c>
      <c r="I258" s="558" t="str">
        <f>IFERROR(__xludf.DUMMYFUNCTION("""COMPUTED_VALUE"""),"")</f>
        <v/>
      </c>
      <c r="J258" s="558"/>
      <c r="K258" s="558"/>
      <c r="L258" s="558"/>
      <c r="M258" s="558"/>
      <c r="N258" s="558"/>
      <c r="O258" s="558"/>
    </row>
    <row r="259">
      <c r="A259" s="558"/>
      <c r="B259" s="558" t="str">
        <f>IFERROR(__xludf.DUMMYFUNCTION("""COMPUTED_VALUE"""),"")</f>
        <v/>
      </c>
      <c r="C259" s="558" t="str">
        <f>IFERROR(__xludf.DUMMYFUNCTION("""COMPUTED_VALUE"""),"")</f>
        <v/>
      </c>
      <c r="D259" s="558" t="str">
        <f>IFERROR(__xludf.DUMMYFUNCTION("""COMPUTED_VALUE"""),"")</f>
        <v/>
      </c>
      <c r="E259" s="558" t="str">
        <f>IFERROR(__xludf.DUMMYFUNCTION("""COMPUTED_VALUE"""),"")</f>
        <v/>
      </c>
      <c r="F259" s="558" t="str">
        <f>IFERROR(__xludf.DUMMYFUNCTION("""COMPUTED_VALUE"""),"")</f>
        <v/>
      </c>
      <c r="G259" s="558" t="str">
        <f>IFERROR(__xludf.DUMMYFUNCTION("""COMPUTED_VALUE"""),"")</f>
        <v/>
      </c>
      <c r="H259" s="558" t="str">
        <f>IFERROR(__xludf.DUMMYFUNCTION("""COMPUTED_VALUE"""),"")</f>
        <v/>
      </c>
      <c r="I259" s="558" t="str">
        <f>IFERROR(__xludf.DUMMYFUNCTION("""COMPUTED_VALUE"""),"")</f>
        <v/>
      </c>
      <c r="J259" s="558"/>
      <c r="K259" s="558"/>
      <c r="L259" s="558"/>
      <c r="M259" s="558"/>
      <c r="N259" s="558"/>
      <c r="O259" s="558"/>
    </row>
    <row r="260">
      <c r="A260" s="558"/>
      <c r="B260" s="558" t="str">
        <f>IFERROR(__xludf.DUMMYFUNCTION("""COMPUTED_VALUE"""),"")</f>
        <v/>
      </c>
      <c r="C260" s="558" t="str">
        <f>IFERROR(__xludf.DUMMYFUNCTION("""COMPUTED_VALUE"""),"")</f>
        <v/>
      </c>
      <c r="D260" s="558" t="str">
        <f>IFERROR(__xludf.DUMMYFUNCTION("""COMPUTED_VALUE"""),"")</f>
        <v/>
      </c>
      <c r="E260" s="558" t="str">
        <f>IFERROR(__xludf.DUMMYFUNCTION("""COMPUTED_VALUE"""),"")</f>
        <v/>
      </c>
      <c r="F260" s="558" t="str">
        <f>IFERROR(__xludf.DUMMYFUNCTION("""COMPUTED_VALUE"""),"")</f>
        <v/>
      </c>
      <c r="G260" s="558" t="str">
        <f>IFERROR(__xludf.DUMMYFUNCTION("""COMPUTED_VALUE"""),"")</f>
        <v/>
      </c>
      <c r="H260" s="558" t="str">
        <f>IFERROR(__xludf.DUMMYFUNCTION("""COMPUTED_VALUE"""),"")</f>
        <v/>
      </c>
      <c r="I260" s="558" t="str">
        <f>IFERROR(__xludf.DUMMYFUNCTION("""COMPUTED_VALUE"""),"")</f>
        <v/>
      </c>
      <c r="J260" s="558"/>
      <c r="K260" s="558"/>
      <c r="L260" s="558"/>
      <c r="M260" s="558"/>
      <c r="N260" s="558"/>
      <c r="O260" s="558"/>
    </row>
    <row r="261">
      <c r="A261" s="558"/>
      <c r="B261" s="558" t="str">
        <f>IFERROR(__xludf.DUMMYFUNCTION("""COMPUTED_VALUE"""),"")</f>
        <v/>
      </c>
      <c r="C261" s="558" t="str">
        <f>IFERROR(__xludf.DUMMYFUNCTION("""COMPUTED_VALUE"""),"")</f>
        <v/>
      </c>
      <c r="D261" s="558" t="str">
        <f>IFERROR(__xludf.DUMMYFUNCTION("""COMPUTED_VALUE"""),"")</f>
        <v/>
      </c>
      <c r="E261" s="558" t="str">
        <f>IFERROR(__xludf.DUMMYFUNCTION("""COMPUTED_VALUE"""),"")</f>
        <v/>
      </c>
      <c r="F261" s="558" t="str">
        <f>IFERROR(__xludf.DUMMYFUNCTION("""COMPUTED_VALUE"""),"")</f>
        <v/>
      </c>
      <c r="G261" s="558" t="str">
        <f>IFERROR(__xludf.DUMMYFUNCTION("""COMPUTED_VALUE"""),"")</f>
        <v/>
      </c>
      <c r="H261" s="558" t="str">
        <f>IFERROR(__xludf.DUMMYFUNCTION("""COMPUTED_VALUE"""),"")</f>
        <v/>
      </c>
      <c r="I261" s="558" t="str">
        <f>IFERROR(__xludf.DUMMYFUNCTION("""COMPUTED_VALUE"""),"")</f>
        <v/>
      </c>
      <c r="J261" s="558"/>
      <c r="K261" s="558"/>
      <c r="L261" s="558"/>
      <c r="M261" s="558"/>
      <c r="N261" s="558"/>
      <c r="O261" s="558"/>
    </row>
    <row r="262">
      <c r="A262" s="558"/>
      <c r="B262" s="558" t="str">
        <f>IFERROR(__xludf.DUMMYFUNCTION("""COMPUTED_VALUE"""),"")</f>
        <v/>
      </c>
      <c r="C262" s="558" t="str">
        <f>IFERROR(__xludf.DUMMYFUNCTION("""COMPUTED_VALUE"""),"")</f>
        <v/>
      </c>
      <c r="D262" s="558" t="str">
        <f>IFERROR(__xludf.DUMMYFUNCTION("""COMPUTED_VALUE"""),"")</f>
        <v/>
      </c>
      <c r="E262" s="558" t="str">
        <f>IFERROR(__xludf.DUMMYFUNCTION("""COMPUTED_VALUE"""),"")</f>
        <v/>
      </c>
      <c r="F262" s="558" t="str">
        <f>IFERROR(__xludf.DUMMYFUNCTION("""COMPUTED_VALUE"""),"")</f>
        <v/>
      </c>
      <c r="G262" s="558" t="str">
        <f>IFERROR(__xludf.DUMMYFUNCTION("""COMPUTED_VALUE"""),"")</f>
        <v/>
      </c>
      <c r="H262" s="558" t="str">
        <f>IFERROR(__xludf.DUMMYFUNCTION("""COMPUTED_VALUE"""),"")</f>
        <v/>
      </c>
      <c r="I262" s="558" t="str">
        <f>IFERROR(__xludf.DUMMYFUNCTION("""COMPUTED_VALUE"""),"")</f>
        <v/>
      </c>
      <c r="J262" s="558"/>
      <c r="K262" s="558"/>
      <c r="L262" s="558"/>
      <c r="M262" s="558"/>
      <c r="N262" s="558"/>
      <c r="O262" s="558"/>
    </row>
    <row r="263">
      <c r="A263" s="558"/>
      <c r="B263" s="558" t="str">
        <f>IFERROR(__xludf.DUMMYFUNCTION("""COMPUTED_VALUE"""),"")</f>
        <v/>
      </c>
      <c r="C263" s="558" t="str">
        <f>IFERROR(__xludf.DUMMYFUNCTION("""COMPUTED_VALUE"""),"")</f>
        <v/>
      </c>
      <c r="D263" s="558" t="str">
        <f>IFERROR(__xludf.DUMMYFUNCTION("""COMPUTED_VALUE"""),"")</f>
        <v/>
      </c>
      <c r="E263" s="558" t="str">
        <f>IFERROR(__xludf.DUMMYFUNCTION("""COMPUTED_VALUE"""),"")</f>
        <v/>
      </c>
      <c r="F263" s="558" t="str">
        <f>IFERROR(__xludf.DUMMYFUNCTION("""COMPUTED_VALUE"""),"")</f>
        <v/>
      </c>
      <c r="G263" s="558" t="str">
        <f>IFERROR(__xludf.DUMMYFUNCTION("""COMPUTED_VALUE"""),"")</f>
        <v/>
      </c>
      <c r="H263" s="558" t="str">
        <f>IFERROR(__xludf.DUMMYFUNCTION("""COMPUTED_VALUE"""),"")</f>
        <v/>
      </c>
      <c r="I263" s="558" t="str">
        <f>IFERROR(__xludf.DUMMYFUNCTION("""COMPUTED_VALUE"""),"")</f>
        <v/>
      </c>
      <c r="J263" s="558"/>
      <c r="K263" s="558"/>
      <c r="L263" s="558"/>
      <c r="M263" s="558"/>
      <c r="N263" s="558"/>
      <c r="O263" s="558"/>
    </row>
    <row r="264">
      <c r="A264" s="558"/>
      <c r="B264" s="558" t="str">
        <f>IFERROR(__xludf.DUMMYFUNCTION("""COMPUTED_VALUE"""),"")</f>
        <v/>
      </c>
      <c r="C264" s="558" t="str">
        <f>IFERROR(__xludf.DUMMYFUNCTION("""COMPUTED_VALUE"""),"")</f>
        <v/>
      </c>
      <c r="D264" s="558" t="str">
        <f>IFERROR(__xludf.DUMMYFUNCTION("""COMPUTED_VALUE"""),"")</f>
        <v/>
      </c>
      <c r="E264" s="558" t="str">
        <f>IFERROR(__xludf.DUMMYFUNCTION("""COMPUTED_VALUE"""),"")</f>
        <v/>
      </c>
      <c r="F264" s="558" t="str">
        <f>IFERROR(__xludf.DUMMYFUNCTION("""COMPUTED_VALUE"""),"")</f>
        <v/>
      </c>
      <c r="G264" s="558" t="str">
        <f>IFERROR(__xludf.DUMMYFUNCTION("""COMPUTED_VALUE"""),"")</f>
        <v/>
      </c>
      <c r="H264" s="558" t="str">
        <f>IFERROR(__xludf.DUMMYFUNCTION("""COMPUTED_VALUE"""),"")</f>
        <v/>
      </c>
      <c r="I264" s="558" t="str">
        <f>IFERROR(__xludf.DUMMYFUNCTION("""COMPUTED_VALUE"""),"")</f>
        <v/>
      </c>
      <c r="J264" s="558"/>
      <c r="K264" s="558"/>
      <c r="L264" s="558"/>
      <c r="M264" s="558"/>
      <c r="N264" s="558"/>
      <c r="O264" s="558"/>
    </row>
    <row r="265">
      <c r="A265" s="558"/>
      <c r="B265" s="558" t="str">
        <f>IFERROR(__xludf.DUMMYFUNCTION("""COMPUTED_VALUE"""),"")</f>
        <v/>
      </c>
      <c r="C265" s="558" t="str">
        <f>IFERROR(__xludf.DUMMYFUNCTION("""COMPUTED_VALUE"""),"")</f>
        <v/>
      </c>
      <c r="D265" s="558" t="str">
        <f>IFERROR(__xludf.DUMMYFUNCTION("""COMPUTED_VALUE"""),"")</f>
        <v/>
      </c>
      <c r="E265" s="558" t="str">
        <f>IFERROR(__xludf.DUMMYFUNCTION("""COMPUTED_VALUE"""),"")</f>
        <v/>
      </c>
      <c r="F265" s="558" t="str">
        <f>IFERROR(__xludf.DUMMYFUNCTION("""COMPUTED_VALUE"""),"")</f>
        <v/>
      </c>
      <c r="G265" s="558" t="str">
        <f>IFERROR(__xludf.DUMMYFUNCTION("""COMPUTED_VALUE"""),"")</f>
        <v/>
      </c>
      <c r="H265" s="558" t="str">
        <f>IFERROR(__xludf.DUMMYFUNCTION("""COMPUTED_VALUE"""),"")</f>
        <v/>
      </c>
      <c r="I265" s="558" t="str">
        <f>IFERROR(__xludf.DUMMYFUNCTION("""COMPUTED_VALUE"""),"")</f>
        <v/>
      </c>
      <c r="J265" s="558"/>
      <c r="K265" s="558"/>
      <c r="L265" s="558"/>
      <c r="M265" s="558"/>
      <c r="N265" s="558"/>
      <c r="O265" s="558"/>
    </row>
    <row r="266">
      <c r="A266" s="558"/>
      <c r="B266" s="558" t="str">
        <f>IFERROR(__xludf.DUMMYFUNCTION("""COMPUTED_VALUE"""),"")</f>
        <v/>
      </c>
      <c r="C266" s="558" t="str">
        <f>IFERROR(__xludf.DUMMYFUNCTION("""COMPUTED_VALUE"""),"")</f>
        <v/>
      </c>
      <c r="D266" s="558" t="str">
        <f>IFERROR(__xludf.DUMMYFUNCTION("""COMPUTED_VALUE"""),"")</f>
        <v/>
      </c>
      <c r="E266" s="558" t="str">
        <f>IFERROR(__xludf.DUMMYFUNCTION("""COMPUTED_VALUE"""),"")</f>
        <v/>
      </c>
      <c r="F266" s="558" t="str">
        <f>IFERROR(__xludf.DUMMYFUNCTION("""COMPUTED_VALUE"""),"")</f>
        <v/>
      </c>
      <c r="G266" s="558" t="str">
        <f>IFERROR(__xludf.DUMMYFUNCTION("""COMPUTED_VALUE"""),"")</f>
        <v/>
      </c>
      <c r="H266" s="558" t="str">
        <f>IFERROR(__xludf.DUMMYFUNCTION("""COMPUTED_VALUE"""),"")</f>
        <v/>
      </c>
      <c r="I266" s="558" t="str">
        <f>IFERROR(__xludf.DUMMYFUNCTION("""COMPUTED_VALUE"""),"")</f>
        <v/>
      </c>
      <c r="J266" s="558"/>
      <c r="K266" s="558"/>
      <c r="L266" s="558"/>
      <c r="M266" s="558"/>
      <c r="N266" s="558"/>
      <c r="O266" s="558"/>
    </row>
    <row r="267">
      <c r="A267" s="558"/>
      <c r="B267" s="558" t="str">
        <f>IFERROR(__xludf.DUMMYFUNCTION("""COMPUTED_VALUE"""),"")</f>
        <v/>
      </c>
      <c r="C267" s="558" t="str">
        <f>IFERROR(__xludf.DUMMYFUNCTION("""COMPUTED_VALUE"""),"")</f>
        <v/>
      </c>
      <c r="D267" s="558" t="str">
        <f>IFERROR(__xludf.DUMMYFUNCTION("""COMPUTED_VALUE"""),"")</f>
        <v/>
      </c>
      <c r="E267" s="558" t="str">
        <f>IFERROR(__xludf.DUMMYFUNCTION("""COMPUTED_VALUE"""),"")</f>
        <v/>
      </c>
      <c r="F267" s="558" t="str">
        <f>IFERROR(__xludf.DUMMYFUNCTION("""COMPUTED_VALUE"""),"")</f>
        <v/>
      </c>
      <c r="G267" s="558" t="str">
        <f>IFERROR(__xludf.DUMMYFUNCTION("""COMPUTED_VALUE"""),"")</f>
        <v/>
      </c>
      <c r="H267" s="558" t="str">
        <f>IFERROR(__xludf.DUMMYFUNCTION("""COMPUTED_VALUE"""),"")</f>
        <v/>
      </c>
      <c r="I267" s="558" t="str">
        <f>IFERROR(__xludf.DUMMYFUNCTION("""COMPUTED_VALUE"""),"")</f>
        <v/>
      </c>
      <c r="J267" s="558"/>
      <c r="K267" s="558"/>
      <c r="L267" s="558"/>
      <c r="M267" s="558"/>
      <c r="N267" s="558"/>
      <c r="O267" s="558"/>
    </row>
    <row r="268">
      <c r="A268" s="558"/>
      <c r="B268" s="558" t="str">
        <f>IFERROR(__xludf.DUMMYFUNCTION("""COMPUTED_VALUE"""),"")</f>
        <v/>
      </c>
      <c r="C268" s="558" t="str">
        <f>IFERROR(__xludf.DUMMYFUNCTION("""COMPUTED_VALUE"""),"")</f>
        <v/>
      </c>
      <c r="D268" s="558" t="str">
        <f>IFERROR(__xludf.DUMMYFUNCTION("""COMPUTED_VALUE"""),"")</f>
        <v/>
      </c>
      <c r="E268" s="558" t="str">
        <f>IFERROR(__xludf.DUMMYFUNCTION("""COMPUTED_VALUE"""),"")</f>
        <v/>
      </c>
      <c r="F268" s="558" t="str">
        <f>IFERROR(__xludf.DUMMYFUNCTION("""COMPUTED_VALUE"""),"")</f>
        <v/>
      </c>
      <c r="G268" s="558" t="str">
        <f>IFERROR(__xludf.DUMMYFUNCTION("""COMPUTED_VALUE"""),"")</f>
        <v/>
      </c>
      <c r="H268" s="558" t="str">
        <f>IFERROR(__xludf.DUMMYFUNCTION("""COMPUTED_VALUE"""),"")</f>
        <v/>
      </c>
      <c r="I268" s="558" t="str">
        <f>IFERROR(__xludf.DUMMYFUNCTION("""COMPUTED_VALUE"""),"")</f>
        <v/>
      </c>
      <c r="J268" s="558"/>
      <c r="K268" s="558"/>
      <c r="L268" s="558"/>
      <c r="M268" s="558"/>
      <c r="N268" s="558"/>
      <c r="O268" s="558"/>
    </row>
    <row r="269">
      <c r="A269" s="558"/>
      <c r="B269" s="558" t="str">
        <f>IFERROR(__xludf.DUMMYFUNCTION("""COMPUTED_VALUE"""),"")</f>
        <v/>
      </c>
      <c r="C269" s="558" t="str">
        <f>IFERROR(__xludf.DUMMYFUNCTION("""COMPUTED_VALUE"""),"")</f>
        <v/>
      </c>
      <c r="D269" s="558" t="str">
        <f>IFERROR(__xludf.DUMMYFUNCTION("""COMPUTED_VALUE"""),"")</f>
        <v/>
      </c>
      <c r="E269" s="558" t="str">
        <f>IFERROR(__xludf.DUMMYFUNCTION("""COMPUTED_VALUE"""),"")</f>
        <v/>
      </c>
      <c r="F269" s="558" t="str">
        <f>IFERROR(__xludf.DUMMYFUNCTION("""COMPUTED_VALUE"""),"")</f>
        <v/>
      </c>
      <c r="G269" s="558" t="str">
        <f>IFERROR(__xludf.DUMMYFUNCTION("""COMPUTED_VALUE"""),"")</f>
        <v/>
      </c>
      <c r="H269" s="558" t="str">
        <f>IFERROR(__xludf.DUMMYFUNCTION("""COMPUTED_VALUE"""),"")</f>
        <v/>
      </c>
      <c r="I269" s="558" t="str">
        <f>IFERROR(__xludf.DUMMYFUNCTION("""COMPUTED_VALUE"""),"")</f>
        <v/>
      </c>
      <c r="J269" s="558"/>
      <c r="K269" s="558"/>
      <c r="L269" s="558"/>
      <c r="M269" s="558"/>
      <c r="N269" s="558"/>
      <c r="O269" s="558"/>
    </row>
    <row r="270">
      <c r="A270" s="558"/>
      <c r="B270" s="558" t="str">
        <f>IFERROR(__xludf.DUMMYFUNCTION("""COMPUTED_VALUE"""),"")</f>
        <v/>
      </c>
      <c r="C270" s="558" t="str">
        <f>IFERROR(__xludf.DUMMYFUNCTION("""COMPUTED_VALUE"""),"")</f>
        <v/>
      </c>
      <c r="D270" s="558" t="str">
        <f>IFERROR(__xludf.DUMMYFUNCTION("""COMPUTED_VALUE"""),"")</f>
        <v/>
      </c>
      <c r="E270" s="558" t="str">
        <f>IFERROR(__xludf.DUMMYFUNCTION("""COMPUTED_VALUE"""),"")</f>
        <v/>
      </c>
      <c r="F270" s="558" t="str">
        <f>IFERROR(__xludf.DUMMYFUNCTION("""COMPUTED_VALUE"""),"")</f>
        <v/>
      </c>
      <c r="G270" s="558" t="str">
        <f>IFERROR(__xludf.DUMMYFUNCTION("""COMPUTED_VALUE"""),"")</f>
        <v/>
      </c>
      <c r="H270" s="558" t="str">
        <f>IFERROR(__xludf.DUMMYFUNCTION("""COMPUTED_VALUE"""),"")</f>
        <v/>
      </c>
      <c r="I270" s="558" t="str">
        <f>IFERROR(__xludf.DUMMYFUNCTION("""COMPUTED_VALUE"""),"")</f>
        <v/>
      </c>
      <c r="J270" s="558"/>
      <c r="K270" s="558"/>
      <c r="L270" s="558"/>
      <c r="M270" s="558"/>
      <c r="N270" s="558"/>
      <c r="O270" s="558"/>
    </row>
    <row r="271">
      <c r="A271" s="558"/>
      <c r="B271" s="558" t="str">
        <f>IFERROR(__xludf.DUMMYFUNCTION("""COMPUTED_VALUE"""),"")</f>
        <v/>
      </c>
      <c r="C271" s="558" t="str">
        <f>IFERROR(__xludf.DUMMYFUNCTION("""COMPUTED_VALUE"""),"")</f>
        <v/>
      </c>
      <c r="D271" s="558" t="str">
        <f>IFERROR(__xludf.DUMMYFUNCTION("""COMPUTED_VALUE"""),"")</f>
        <v/>
      </c>
      <c r="E271" s="558" t="str">
        <f>IFERROR(__xludf.DUMMYFUNCTION("""COMPUTED_VALUE"""),"")</f>
        <v/>
      </c>
      <c r="F271" s="558" t="str">
        <f>IFERROR(__xludf.DUMMYFUNCTION("""COMPUTED_VALUE"""),"")</f>
        <v/>
      </c>
      <c r="G271" s="558" t="str">
        <f>IFERROR(__xludf.DUMMYFUNCTION("""COMPUTED_VALUE"""),"")</f>
        <v/>
      </c>
      <c r="H271" s="558" t="str">
        <f>IFERROR(__xludf.DUMMYFUNCTION("""COMPUTED_VALUE"""),"")</f>
        <v/>
      </c>
      <c r="I271" s="558" t="str">
        <f>IFERROR(__xludf.DUMMYFUNCTION("""COMPUTED_VALUE"""),"")</f>
        <v/>
      </c>
      <c r="J271" s="558"/>
      <c r="K271" s="558"/>
      <c r="L271" s="558"/>
      <c r="M271" s="558"/>
      <c r="N271" s="558"/>
      <c r="O271" s="558"/>
    </row>
    <row r="272">
      <c r="A272" s="558"/>
      <c r="B272" s="558" t="str">
        <f>IFERROR(__xludf.DUMMYFUNCTION("""COMPUTED_VALUE"""),"")</f>
        <v/>
      </c>
      <c r="C272" s="558" t="str">
        <f>IFERROR(__xludf.DUMMYFUNCTION("""COMPUTED_VALUE"""),"")</f>
        <v/>
      </c>
      <c r="D272" s="558" t="str">
        <f>IFERROR(__xludf.DUMMYFUNCTION("""COMPUTED_VALUE"""),"")</f>
        <v/>
      </c>
      <c r="E272" s="558" t="str">
        <f>IFERROR(__xludf.DUMMYFUNCTION("""COMPUTED_VALUE"""),"")</f>
        <v/>
      </c>
      <c r="F272" s="558" t="str">
        <f>IFERROR(__xludf.DUMMYFUNCTION("""COMPUTED_VALUE"""),"")</f>
        <v/>
      </c>
      <c r="G272" s="558" t="str">
        <f>IFERROR(__xludf.DUMMYFUNCTION("""COMPUTED_VALUE"""),"")</f>
        <v/>
      </c>
      <c r="H272" s="558" t="str">
        <f>IFERROR(__xludf.DUMMYFUNCTION("""COMPUTED_VALUE"""),"")</f>
        <v/>
      </c>
      <c r="I272" s="558" t="str">
        <f>IFERROR(__xludf.DUMMYFUNCTION("""COMPUTED_VALUE"""),"")</f>
        <v/>
      </c>
      <c r="J272" s="558"/>
      <c r="K272" s="558"/>
      <c r="L272" s="558"/>
      <c r="M272" s="558"/>
      <c r="N272" s="558"/>
      <c r="O272" s="558"/>
    </row>
    <row r="273">
      <c r="A273" s="558"/>
      <c r="B273" s="558" t="str">
        <f>IFERROR(__xludf.DUMMYFUNCTION("""COMPUTED_VALUE"""),"")</f>
        <v/>
      </c>
      <c r="C273" s="558" t="str">
        <f>IFERROR(__xludf.DUMMYFUNCTION("""COMPUTED_VALUE"""),"")</f>
        <v/>
      </c>
      <c r="D273" s="558" t="str">
        <f>IFERROR(__xludf.DUMMYFUNCTION("""COMPUTED_VALUE"""),"")</f>
        <v/>
      </c>
      <c r="E273" s="558" t="str">
        <f>IFERROR(__xludf.DUMMYFUNCTION("""COMPUTED_VALUE"""),"")</f>
        <v/>
      </c>
      <c r="F273" s="558" t="str">
        <f>IFERROR(__xludf.DUMMYFUNCTION("""COMPUTED_VALUE"""),"")</f>
        <v/>
      </c>
      <c r="G273" s="558" t="str">
        <f>IFERROR(__xludf.DUMMYFUNCTION("""COMPUTED_VALUE"""),"")</f>
        <v/>
      </c>
      <c r="H273" s="558" t="str">
        <f>IFERROR(__xludf.DUMMYFUNCTION("""COMPUTED_VALUE"""),"")</f>
        <v/>
      </c>
      <c r="I273" s="558" t="str">
        <f>IFERROR(__xludf.DUMMYFUNCTION("""COMPUTED_VALUE"""),"")</f>
        <v/>
      </c>
      <c r="J273" s="558"/>
      <c r="K273" s="558"/>
      <c r="L273" s="558"/>
      <c r="M273" s="558"/>
      <c r="N273" s="558"/>
      <c r="O273" s="558"/>
    </row>
    <row r="274">
      <c r="A274" s="558"/>
      <c r="B274" s="558" t="str">
        <f>IFERROR(__xludf.DUMMYFUNCTION("""COMPUTED_VALUE"""),"")</f>
        <v/>
      </c>
      <c r="C274" s="558" t="str">
        <f>IFERROR(__xludf.DUMMYFUNCTION("""COMPUTED_VALUE"""),"")</f>
        <v/>
      </c>
      <c r="D274" s="558" t="str">
        <f>IFERROR(__xludf.DUMMYFUNCTION("""COMPUTED_VALUE"""),"")</f>
        <v/>
      </c>
      <c r="E274" s="558" t="str">
        <f>IFERROR(__xludf.DUMMYFUNCTION("""COMPUTED_VALUE"""),"")</f>
        <v/>
      </c>
      <c r="F274" s="558" t="str">
        <f>IFERROR(__xludf.DUMMYFUNCTION("""COMPUTED_VALUE"""),"")</f>
        <v/>
      </c>
      <c r="G274" s="558" t="str">
        <f>IFERROR(__xludf.DUMMYFUNCTION("""COMPUTED_VALUE"""),"")</f>
        <v/>
      </c>
      <c r="H274" s="558" t="str">
        <f>IFERROR(__xludf.DUMMYFUNCTION("""COMPUTED_VALUE"""),"")</f>
        <v/>
      </c>
      <c r="I274" s="558" t="str">
        <f>IFERROR(__xludf.DUMMYFUNCTION("""COMPUTED_VALUE"""),"")</f>
        <v/>
      </c>
      <c r="J274" s="558"/>
      <c r="K274" s="558"/>
      <c r="L274" s="558"/>
      <c r="M274" s="558"/>
      <c r="N274" s="558"/>
      <c r="O274" s="558"/>
    </row>
    <row r="275">
      <c r="A275" s="558"/>
      <c r="B275" s="558" t="str">
        <f>IFERROR(__xludf.DUMMYFUNCTION("""COMPUTED_VALUE"""),"")</f>
        <v/>
      </c>
      <c r="C275" s="558" t="str">
        <f>IFERROR(__xludf.DUMMYFUNCTION("""COMPUTED_VALUE"""),"")</f>
        <v/>
      </c>
      <c r="D275" s="558" t="str">
        <f>IFERROR(__xludf.DUMMYFUNCTION("""COMPUTED_VALUE"""),"")</f>
        <v/>
      </c>
      <c r="E275" s="558" t="str">
        <f>IFERROR(__xludf.DUMMYFUNCTION("""COMPUTED_VALUE"""),"")</f>
        <v/>
      </c>
      <c r="F275" s="558" t="str">
        <f>IFERROR(__xludf.DUMMYFUNCTION("""COMPUTED_VALUE"""),"")</f>
        <v/>
      </c>
      <c r="G275" s="558" t="str">
        <f>IFERROR(__xludf.DUMMYFUNCTION("""COMPUTED_VALUE"""),"")</f>
        <v/>
      </c>
      <c r="H275" s="558" t="str">
        <f>IFERROR(__xludf.DUMMYFUNCTION("""COMPUTED_VALUE"""),"")</f>
        <v/>
      </c>
      <c r="I275" s="558" t="str">
        <f>IFERROR(__xludf.DUMMYFUNCTION("""COMPUTED_VALUE"""),"")</f>
        <v/>
      </c>
      <c r="J275" s="558"/>
      <c r="K275" s="558"/>
      <c r="L275" s="558"/>
      <c r="M275" s="558"/>
      <c r="N275" s="558"/>
      <c r="O275" s="558"/>
    </row>
    <row r="276">
      <c r="A276" s="558"/>
      <c r="B276" s="558" t="str">
        <f>IFERROR(__xludf.DUMMYFUNCTION("""COMPUTED_VALUE"""),"")</f>
        <v/>
      </c>
      <c r="C276" s="558" t="str">
        <f>IFERROR(__xludf.DUMMYFUNCTION("""COMPUTED_VALUE"""),"")</f>
        <v/>
      </c>
      <c r="D276" s="558" t="str">
        <f>IFERROR(__xludf.DUMMYFUNCTION("""COMPUTED_VALUE"""),"")</f>
        <v/>
      </c>
      <c r="E276" s="558" t="str">
        <f>IFERROR(__xludf.DUMMYFUNCTION("""COMPUTED_VALUE"""),"")</f>
        <v/>
      </c>
      <c r="F276" s="558" t="str">
        <f>IFERROR(__xludf.DUMMYFUNCTION("""COMPUTED_VALUE"""),"")</f>
        <v/>
      </c>
      <c r="G276" s="558" t="str">
        <f>IFERROR(__xludf.DUMMYFUNCTION("""COMPUTED_VALUE"""),"")</f>
        <v/>
      </c>
      <c r="H276" s="558" t="str">
        <f>IFERROR(__xludf.DUMMYFUNCTION("""COMPUTED_VALUE"""),"")</f>
        <v/>
      </c>
      <c r="I276" s="558" t="str">
        <f>IFERROR(__xludf.DUMMYFUNCTION("""COMPUTED_VALUE"""),"")</f>
        <v/>
      </c>
      <c r="J276" s="558"/>
      <c r="K276" s="558"/>
      <c r="L276" s="558"/>
      <c r="M276" s="558"/>
      <c r="N276" s="558"/>
      <c r="O276" s="558"/>
    </row>
    <row r="277">
      <c r="A277" s="558"/>
      <c r="B277" s="558" t="str">
        <f>IFERROR(__xludf.DUMMYFUNCTION("""COMPUTED_VALUE"""),"")</f>
        <v/>
      </c>
      <c r="C277" s="558" t="str">
        <f>IFERROR(__xludf.DUMMYFUNCTION("""COMPUTED_VALUE"""),"")</f>
        <v/>
      </c>
      <c r="D277" s="558" t="str">
        <f>IFERROR(__xludf.DUMMYFUNCTION("""COMPUTED_VALUE"""),"")</f>
        <v/>
      </c>
      <c r="E277" s="558" t="str">
        <f>IFERROR(__xludf.DUMMYFUNCTION("""COMPUTED_VALUE"""),"")</f>
        <v/>
      </c>
      <c r="F277" s="558" t="str">
        <f>IFERROR(__xludf.DUMMYFUNCTION("""COMPUTED_VALUE"""),"")</f>
        <v/>
      </c>
      <c r="G277" s="558" t="str">
        <f>IFERROR(__xludf.DUMMYFUNCTION("""COMPUTED_VALUE"""),"")</f>
        <v/>
      </c>
      <c r="H277" s="558" t="str">
        <f>IFERROR(__xludf.DUMMYFUNCTION("""COMPUTED_VALUE"""),"")</f>
        <v/>
      </c>
      <c r="I277" s="558" t="str">
        <f>IFERROR(__xludf.DUMMYFUNCTION("""COMPUTED_VALUE"""),"")</f>
        <v/>
      </c>
      <c r="J277" s="558"/>
      <c r="K277" s="558"/>
      <c r="L277" s="558"/>
      <c r="M277" s="558"/>
      <c r="N277" s="558"/>
      <c r="O277" s="558"/>
    </row>
    <row r="278">
      <c r="A278" s="558"/>
      <c r="B278" s="558" t="str">
        <f>IFERROR(__xludf.DUMMYFUNCTION("""COMPUTED_VALUE"""),"")</f>
        <v/>
      </c>
      <c r="C278" s="558" t="str">
        <f>IFERROR(__xludf.DUMMYFUNCTION("""COMPUTED_VALUE"""),"")</f>
        <v/>
      </c>
      <c r="D278" s="558" t="str">
        <f>IFERROR(__xludf.DUMMYFUNCTION("""COMPUTED_VALUE"""),"")</f>
        <v/>
      </c>
      <c r="E278" s="558" t="str">
        <f>IFERROR(__xludf.DUMMYFUNCTION("""COMPUTED_VALUE"""),"")</f>
        <v/>
      </c>
      <c r="F278" s="558" t="str">
        <f>IFERROR(__xludf.DUMMYFUNCTION("""COMPUTED_VALUE"""),"")</f>
        <v/>
      </c>
      <c r="G278" s="558" t="str">
        <f>IFERROR(__xludf.DUMMYFUNCTION("""COMPUTED_VALUE"""),"")</f>
        <v/>
      </c>
      <c r="H278" s="558" t="str">
        <f>IFERROR(__xludf.DUMMYFUNCTION("""COMPUTED_VALUE"""),"")</f>
        <v/>
      </c>
      <c r="I278" s="558" t="str">
        <f>IFERROR(__xludf.DUMMYFUNCTION("""COMPUTED_VALUE"""),"")</f>
        <v/>
      </c>
      <c r="J278" s="558"/>
      <c r="K278" s="558"/>
      <c r="L278" s="558"/>
      <c r="M278" s="558"/>
      <c r="N278" s="558"/>
      <c r="O278" s="558"/>
    </row>
    <row r="279">
      <c r="A279" s="558"/>
      <c r="B279" s="558" t="str">
        <f>IFERROR(__xludf.DUMMYFUNCTION("""COMPUTED_VALUE"""),"")</f>
        <v/>
      </c>
      <c r="C279" s="558" t="str">
        <f>IFERROR(__xludf.DUMMYFUNCTION("""COMPUTED_VALUE"""),"")</f>
        <v/>
      </c>
      <c r="D279" s="558" t="str">
        <f>IFERROR(__xludf.DUMMYFUNCTION("""COMPUTED_VALUE"""),"")</f>
        <v/>
      </c>
      <c r="E279" s="558" t="str">
        <f>IFERROR(__xludf.DUMMYFUNCTION("""COMPUTED_VALUE"""),"")</f>
        <v/>
      </c>
      <c r="F279" s="558" t="str">
        <f>IFERROR(__xludf.DUMMYFUNCTION("""COMPUTED_VALUE"""),"")</f>
        <v/>
      </c>
      <c r="G279" s="558" t="str">
        <f>IFERROR(__xludf.DUMMYFUNCTION("""COMPUTED_VALUE"""),"")</f>
        <v/>
      </c>
      <c r="H279" s="558" t="str">
        <f>IFERROR(__xludf.DUMMYFUNCTION("""COMPUTED_VALUE"""),"")</f>
        <v/>
      </c>
      <c r="I279" s="558" t="str">
        <f>IFERROR(__xludf.DUMMYFUNCTION("""COMPUTED_VALUE"""),"")</f>
        <v/>
      </c>
      <c r="J279" s="558"/>
      <c r="K279" s="558"/>
      <c r="L279" s="558"/>
      <c r="M279" s="558"/>
      <c r="N279" s="558"/>
      <c r="O279" s="558"/>
    </row>
    <row r="280">
      <c r="A280" s="558"/>
      <c r="B280" s="558" t="str">
        <f>IFERROR(__xludf.DUMMYFUNCTION("""COMPUTED_VALUE"""),"")</f>
        <v/>
      </c>
      <c r="C280" s="558" t="str">
        <f>IFERROR(__xludf.DUMMYFUNCTION("""COMPUTED_VALUE"""),"")</f>
        <v/>
      </c>
      <c r="D280" s="558" t="str">
        <f>IFERROR(__xludf.DUMMYFUNCTION("""COMPUTED_VALUE"""),"")</f>
        <v/>
      </c>
      <c r="E280" s="558" t="str">
        <f>IFERROR(__xludf.DUMMYFUNCTION("""COMPUTED_VALUE"""),"")</f>
        <v/>
      </c>
      <c r="F280" s="558" t="str">
        <f>IFERROR(__xludf.DUMMYFUNCTION("""COMPUTED_VALUE"""),"")</f>
        <v/>
      </c>
      <c r="G280" s="558" t="str">
        <f>IFERROR(__xludf.DUMMYFUNCTION("""COMPUTED_VALUE"""),"")</f>
        <v/>
      </c>
      <c r="H280" s="558" t="str">
        <f>IFERROR(__xludf.DUMMYFUNCTION("""COMPUTED_VALUE"""),"")</f>
        <v/>
      </c>
      <c r="I280" s="558" t="str">
        <f>IFERROR(__xludf.DUMMYFUNCTION("""COMPUTED_VALUE"""),"")</f>
        <v/>
      </c>
      <c r="J280" s="558"/>
      <c r="K280" s="558"/>
      <c r="L280" s="558"/>
      <c r="M280" s="558"/>
      <c r="N280" s="558"/>
      <c r="O280" s="558"/>
    </row>
    <row r="281">
      <c r="A281" s="558"/>
      <c r="B281" s="558" t="str">
        <f>IFERROR(__xludf.DUMMYFUNCTION("""COMPUTED_VALUE"""),"")</f>
        <v/>
      </c>
      <c r="C281" s="558" t="str">
        <f>IFERROR(__xludf.DUMMYFUNCTION("""COMPUTED_VALUE"""),"")</f>
        <v/>
      </c>
      <c r="D281" s="558" t="str">
        <f>IFERROR(__xludf.DUMMYFUNCTION("""COMPUTED_VALUE"""),"")</f>
        <v/>
      </c>
      <c r="E281" s="558" t="str">
        <f>IFERROR(__xludf.DUMMYFUNCTION("""COMPUTED_VALUE"""),"")</f>
        <v/>
      </c>
      <c r="F281" s="558" t="str">
        <f>IFERROR(__xludf.DUMMYFUNCTION("""COMPUTED_VALUE"""),"")</f>
        <v/>
      </c>
      <c r="G281" s="558" t="str">
        <f>IFERROR(__xludf.DUMMYFUNCTION("""COMPUTED_VALUE"""),"")</f>
        <v/>
      </c>
      <c r="H281" s="558" t="str">
        <f>IFERROR(__xludf.DUMMYFUNCTION("""COMPUTED_VALUE"""),"")</f>
        <v/>
      </c>
      <c r="I281" s="558" t="str">
        <f>IFERROR(__xludf.DUMMYFUNCTION("""COMPUTED_VALUE"""),"")</f>
        <v/>
      </c>
      <c r="J281" s="558"/>
      <c r="K281" s="558"/>
      <c r="L281" s="558"/>
      <c r="M281" s="558"/>
      <c r="N281" s="558"/>
      <c r="O281" s="558"/>
    </row>
    <row r="282">
      <c r="A282" s="558"/>
      <c r="B282" s="558" t="str">
        <f>IFERROR(__xludf.DUMMYFUNCTION("""COMPUTED_VALUE"""),"")</f>
        <v/>
      </c>
      <c r="C282" s="558" t="str">
        <f>IFERROR(__xludf.DUMMYFUNCTION("""COMPUTED_VALUE"""),"")</f>
        <v/>
      </c>
      <c r="D282" s="558" t="str">
        <f>IFERROR(__xludf.DUMMYFUNCTION("""COMPUTED_VALUE"""),"")</f>
        <v/>
      </c>
      <c r="E282" s="558" t="str">
        <f>IFERROR(__xludf.DUMMYFUNCTION("""COMPUTED_VALUE"""),"")</f>
        <v/>
      </c>
      <c r="F282" s="558" t="str">
        <f>IFERROR(__xludf.DUMMYFUNCTION("""COMPUTED_VALUE"""),"")</f>
        <v/>
      </c>
      <c r="G282" s="558" t="str">
        <f>IFERROR(__xludf.DUMMYFUNCTION("""COMPUTED_VALUE"""),"")</f>
        <v/>
      </c>
      <c r="H282" s="558" t="str">
        <f>IFERROR(__xludf.DUMMYFUNCTION("""COMPUTED_VALUE"""),"")</f>
        <v/>
      </c>
      <c r="I282" s="558" t="str">
        <f>IFERROR(__xludf.DUMMYFUNCTION("""COMPUTED_VALUE"""),"")</f>
        <v/>
      </c>
      <c r="J282" s="558"/>
      <c r="K282" s="558"/>
      <c r="L282" s="558"/>
      <c r="M282" s="558"/>
      <c r="N282" s="558"/>
      <c r="O282" s="558"/>
    </row>
    <row r="283">
      <c r="A283" s="558"/>
      <c r="B283" s="558" t="str">
        <f>IFERROR(__xludf.DUMMYFUNCTION("""COMPUTED_VALUE"""),"")</f>
        <v/>
      </c>
      <c r="C283" s="558" t="str">
        <f>IFERROR(__xludf.DUMMYFUNCTION("""COMPUTED_VALUE"""),"")</f>
        <v/>
      </c>
      <c r="D283" s="558" t="str">
        <f>IFERROR(__xludf.DUMMYFUNCTION("""COMPUTED_VALUE"""),"")</f>
        <v/>
      </c>
      <c r="E283" s="558" t="str">
        <f>IFERROR(__xludf.DUMMYFUNCTION("""COMPUTED_VALUE"""),"")</f>
        <v/>
      </c>
      <c r="F283" s="558" t="str">
        <f>IFERROR(__xludf.DUMMYFUNCTION("""COMPUTED_VALUE"""),"")</f>
        <v/>
      </c>
      <c r="G283" s="558" t="str">
        <f>IFERROR(__xludf.DUMMYFUNCTION("""COMPUTED_VALUE"""),"")</f>
        <v/>
      </c>
      <c r="H283" s="558" t="str">
        <f>IFERROR(__xludf.DUMMYFUNCTION("""COMPUTED_VALUE"""),"")</f>
        <v/>
      </c>
      <c r="I283" s="558" t="str">
        <f>IFERROR(__xludf.DUMMYFUNCTION("""COMPUTED_VALUE"""),"")</f>
        <v/>
      </c>
      <c r="J283" s="558"/>
      <c r="K283" s="558"/>
      <c r="L283" s="558"/>
      <c r="M283" s="558"/>
      <c r="N283" s="558"/>
      <c r="O283" s="558"/>
    </row>
    <row r="284">
      <c r="A284" s="558"/>
      <c r="B284" s="558" t="str">
        <f>IFERROR(__xludf.DUMMYFUNCTION("""COMPUTED_VALUE"""),"")</f>
        <v/>
      </c>
      <c r="C284" s="558" t="str">
        <f>IFERROR(__xludf.DUMMYFUNCTION("""COMPUTED_VALUE"""),"")</f>
        <v/>
      </c>
      <c r="D284" s="558" t="str">
        <f>IFERROR(__xludf.DUMMYFUNCTION("""COMPUTED_VALUE"""),"")</f>
        <v/>
      </c>
      <c r="E284" s="558" t="str">
        <f>IFERROR(__xludf.DUMMYFUNCTION("""COMPUTED_VALUE"""),"")</f>
        <v/>
      </c>
      <c r="F284" s="558" t="str">
        <f>IFERROR(__xludf.DUMMYFUNCTION("""COMPUTED_VALUE"""),"")</f>
        <v/>
      </c>
      <c r="G284" s="558" t="str">
        <f>IFERROR(__xludf.DUMMYFUNCTION("""COMPUTED_VALUE"""),"")</f>
        <v/>
      </c>
      <c r="H284" s="558" t="str">
        <f>IFERROR(__xludf.DUMMYFUNCTION("""COMPUTED_VALUE"""),"")</f>
        <v/>
      </c>
      <c r="I284" s="558" t="str">
        <f>IFERROR(__xludf.DUMMYFUNCTION("""COMPUTED_VALUE"""),"")</f>
        <v/>
      </c>
      <c r="J284" s="558"/>
      <c r="K284" s="558"/>
      <c r="L284" s="558"/>
      <c r="M284" s="558"/>
      <c r="N284" s="558"/>
      <c r="O284" s="558"/>
    </row>
    <row r="285">
      <c r="A285" s="558"/>
      <c r="B285" s="558" t="str">
        <f>IFERROR(__xludf.DUMMYFUNCTION("""COMPUTED_VALUE"""),"")</f>
        <v/>
      </c>
      <c r="C285" s="558" t="str">
        <f>IFERROR(__xludf.DUMMYFUNCTION("""COMPUTED_VALUE"""),"")</f>
        <v/>
      </c>
      <c r="D285" s="558" t="str">
        <f>IFERROR(__xludf.DUMMYFUNCTION("""COMPUTED_VALUE"""),"")</f>
        <v/>
      </c>
      <c r="E285" s="558" t="str">
        <f>IFERROR(__xludf.DUMMYFUNCTION("""COMPUTED_VALUE"""),"")</f>
        <v/>
      </c>
      <c r="F285" s="558" t="str">
        <f>IFERROR(__xludf.DUMMYFUNCTION("""COMPUTED_VALUE"""),"")</f>
        <v/>
      </c>
      <c r="G285" s="558" t="str">
        <f>IFERROR(__xludf.DUMMYFUNCTION("""COMPUTED_VALUE"""),"")</f>
        <v/>
      </c>
      <c r="H285" s="558" t="str">
        <f>IFERROR(__xludf.DUMMYFUNCTION("""COMPUTED_VALUE"""),"")</f>
        <v/>
      </c>
      <c r="I285" s="558" t="str">
        <f>IFERROR(__xludf.DUMMYFUNCTION("""COMPUTED_VALUE"""),"")</f>
        <v/>
      </c>
      <c r="J285" s="558"/>
      <c r="K285" s="558"/>
      <c r="L285" s="558"/>
      <c r="M285" s="558"/>
      <c r="N285" s="558"/>
      <c r="O285" s="558"/>
    </row>
    <row r="286">
      <c r="A286" s="558"/>
      <c r="B286" s="558" t="str">
        <f>IFERROR(__xludf.DUMMYFUNCTION("""COMPUTED_VALUE"""),"")</f>
        <v/>
      </c>
      <c r="C286" s="558" t="str">
        <f>IFERROR(__xludf.DUMMYFUNCTION("""COMPUTED_VALUE"""),"")</f>
        <v/>
      </c>
      <c r="D286" s="558" t="str">
        <f>IFERROR(__xludf.DUMMYFUNCTION("""COMPUTED_VALUE"""),"")</f>
        <v/>
      </c>
      <c r="E286" s="558" t="str">
        <f>IFERROR(__xludf.DUMMYFUNCTION("""COMPUTED_VALUE"""),"")</f>
        <v/>
      </c>
      <c r="F286" s="558" t="str">
        <f>IFERROR(__xludf.DUMMYFUNCTION("""COMPUTED_VALUE"""),"")</f>
        <v/>
      </c>
      <c r="G286" s="558" t="str">
        <f>IFERROR(__xludf.DUMMYFUNCTION("""COMPUTED_VALUE"""),"")</f>
        <v/>
      </c>
      <c r="H286" s="558" t="str">
        <f>IFERROR(__xludf.DUMMYFUNCTION("""COMPUTED_VALUE"""),"")</f>
        <v/>
      </c>
      <c r="I286" s="558" t="str">
        <f>IFERROR(__xludf.DUMMYFUNCTION("""COMPUTED_VALUE"""),"")</f>
        <v/>
      </c>
      <c r="J286" s="558"/>
      <c r="K286" s="558"/>
      <c r="L286" s="558"/>
      <c r="M286" s="558"/>
      <c r="N286" s="558"/>
      <c r="O286" s="558"/>
    </row>
    <row r="287">
      <c r="A287" s="558"/>
      <c r="B287" s="558" t="str">
        <f>IFERROR(__xludf.DUMMYFUNCTION("""COMPUTED_VALUE"""),"")</f>
        <v/>
      </c>
      <c r="C287" s="558" t="str">
        <f>IFERROR(__xludf.DUMMYFUNCTION("""COMPUTED_VALUE"""),"")</f>
        <v/>
      </c>
      <c r="D287" s="558" t="str">
        <f>IFERROR(__xludf.DUMMYFUNCTION("""COMPUTED_VALUE"""),"")</f>
        <v/>
      </c>
      <c r="E287" s="558" t="str">
        <f>IFERROR(__xludf.DUMMYFUNCTION("""COMPUTED_VALUE"""),"")</f>
        <v/>
      </c>
      <c r="F287" s="558" t="str">
        <f>IFERROR(__xludf.DUMMYFUNCTION("""COMPUTED_VALUE"""),"")</f>
        <v/>
      </c>
      <c r="G287" s="558" t="str">
        <f>IFERROR(__xludf.DUMMYFUNCTION("""COMPUTED_VALUE"""),"")</f>
        <v/>
      </c>
      <c r="H287" s="558" t="str">
        <f>IFERROR(__xludf.DUMMYFUNCTION("""COMPUTED_VALUE"""),"")</f>
        <v/>
      </c>
      <c r="I287" s="558" t="str">
        <f>IFERROR(__xludf.DUMMYFUNCTION("""COMPUTED_VALUE"""),"")</f>
        <v/>
      </c>
      <c r="J287" s="558"/>
      <c r="K287" s="558"/>
      <c r="L287" s="558"/>
      <c r="M287" s="558"/>
      <c r="N287" s="558"/>
      <c r="O287" s="558"/>
    </row>
    <row r="288">
      <c r="A288" s="558"/>
      <c r="B288" s="558" t="str">
        <f>IFERROR(__xludf.DUMMYFUNCTION("""COMPUTED_VALUE"""),"")</f>
        <v/>
      </c>
      <c r="C288" s="558" t="str">
        <f>IFERROR(__xludf.DUMMYFUNCTION("""COMPUTED_VALUE"""),"")</f>
        <v/>
      </c>
      <c r="D288" s="558" t="str">
        <f>IFERROR(__xludf.DUMMYFUNCTION("""COMPUTED_VALUE"""),"")</f>
        <v/>
      </c>
      <c r="E288" s="558" t="str">
        <f>IFERROR(__xludf.DUMMYFUNCTION("""COMPUTED_VALUE"""),"")</f>
        <v/>
      </c>
      <c r="F288" s="558" t="str">
        <f>IFERROR(__xludf.DUMMYFUNCTION("""COMPUTED_VALUE"""),"")</f>
        <v/>
      </c>
      <c r="G288" s="558" t="str">
        <f>IFERROR(__xludf.DUMMYFUNCTION("""COMPUTED_VALUE"""),"")</f>
        <v/>
      </c>
      <c r="H288" s="558" t="str">
        <f>IFERROR(__xludf.DUMMYFUNCTION("""COMPUTED_VALUE"""),"")</f>
        <v/>
      </c>
      <c r="I288" s="558" t="str">
        <f>IFERROR(__xludf.DUMMYFUNCTION("""COMPUTED_VALUE"""),"")</f>
        <v/>
      </c>
      <c r="J288" s="558"/>
      <c r="K288" s="558"/>
      <c r="L288" s="558"/>
      <c r="M288" s="558"/>
      <c r="N288" s="558"/>
      <c r="O288" s="558"/>
    </row>
    <row r="289">
      <c r="A289" s="558"/>
      <c r="B289" s="558" t="str">
        <f>IFERROR(__xludf.DUMMYFUNCTION("""COMPUTED_VALUE"""),"")</f>
        <v/>
      </c>
      <c r="C289" s="558" t="str">
        <f>IFERROR(__xludf.DUMMYFUNCTION("""COMPUTED_VALUE"""),"")</f>
        <v/>
      </c>
      <c r="D289" s="558" t="str">
        <f>IFERROR(__xludf.DUMMYFUNCTION("""COMPUTED_VALUE"""),"")</f>
        <v/>
      </c>
      <c r="E289" s="558" t="str">
        <f>IFERROR(__xludf.DUMMYFUNCTION("""COMPUTED_VALUE"""),"")</f>
        <v/>
      </c>
      <c r="F289" s="558" t="str">
        <f>IFERROR(__xludf.DUMMYFUNCTION("""COMPUTED_VALUE"""),"")</f>
        <v/>
      </c>
      <c r="G289" s="558" t="str">
        <f>IFERROR(__xludf.DUMMYFUNCTION("""COMPUTED_VALUE"""),"")</f>
        <v/>
      </c>
      <c r="H289" s="558" t="str">
        <f>IFERROR(__xludf.DUMMYFUNCTION("""COMPUTED_VALUE"""),"")</f>
        <v/>
      </c>
      <c r="I289" s="558" t="str">
        <f>IFERROR(__xludf.DUMMYFUNCTION("""COMPUTED_VALUE"""),"")</f>
        <v/>
      </c>
      <c r="J289" s="558"/>
      <c r="K289" s="558"/>
      <c r="L289" s="558"/>
      <c r="M289" s="558"/>
      <c r="N289" s="558"/>
      <c r="O289" s="558"/>
    </row>
    <row r="290">
      <c r="A290" s="558"/>
      <c r="B290" s="558" t="str">
        <f>IFERROR(__xludf.DUMMYFUNCTION("""COMPUTED_VALUE"""),"")</f>
        <v/>
      </c>
      <c r="C290" s="558" t="str">
        <f>IFERROR(__xludf.DUMMYFUNCTION("""COMPUTED_VALUE"""),"")</f>
        <v/>
      </c>
      <c r="D290" s="558" t="str">
        <f>IFERROR(__xludf.DUMMYFUNCTION("""COMPUTED_VALUE"""),"")</f>
        <v/>
      </c>
      <c r="E290" s="558" t="str">
        <f>IFERROR(__xludf.DUMMYFUNCTION("""COMPUTED_VALUE"""),"")</f>
        <v/>
      </c>
      <c r="F290" s="558" t="str">
        <f>IFERROR(__xludf.DUMMYFUNCTION("""COMPUTED_VALUE"""),"")</f>
        <v/>
      </c>
      <c r="G290" s="558" t="str">
        <f>IFERROR(__xludf.DUMMYFUNCTION("""COMPUTED_VALUE"""),"")</f>
        <v/>
      </c>
      <c r="H290" s="558" t="str">
        <f>IFERROR(__xludf.DUMMYFUNCTION("""COMPUTED_VALUE"""),"")</f>
        <v/>
      </c>
      <c r="I290" s="558" t="str">
        <f>IFERROR(__xludf.DUMMYFUNCTION("""COMPUTED_VALUE"""),"")</f>
        <v/>
      </c>
      <c r="J290" s="558"/>
      <c r="K290" s="558"/>
      <c r="L290" s="558"/>
      <c r="M290" s="558"/>
      <c r="N290" s="558"/>
      <c r="O290" s="558"/>
    </row>
    <row r="291">
      <c r="A291" s="558"/>
      <c r="B291" s="558" t="str">
        <f>IFERROR(__xludf.DUMMYFUNCTION("""COMPUTED_VALUE"""),"")</f>
        <v/>
      </c>
      <c r="C291" s="558" t="str">
        <f>IFERROR(__xludf.DUMMYFUNCTION("""COMPUTED_VALUE"""),"")</f>
        <v/>
      </c>
      <c r="D291" s="558" t="str">
        <f>IFERROR(__xludf.DUMMYFUNCTION("""COMPUTED_VALUE"""),"")</f>
        <v/>
      </c>
      <c r="E291" s="558" t="str">
        <f>IFERROR(__xludf.DUMMYFUNCTION("""COMPUTED_VALUE"""),"")</f>
        <v/>
      </c>
      <c r="F291" s="558" t="str">
        <f>IFERROR(__xludf.DUMMYFUNCTION("""COMPUTED_VALUE"""),"")</f>
        <v/>
      </c>
      <c r="G291" s="558" t="str">
        <f>IFERROR(__xludf.DUMMYFUNCTION("""COMPUTED_VALUE"""),"")</f>
        <v/>
      </c>
      <c r="H291" s="558" t="str">
        <f>IFERROR(__xludf.DUMMYFUNCTION("""COMPUTED_VALUE"""),"")</f>
        <v/>
      </c>
      <c r="I291" s="558" t="str">
        <f>IFERROR(__xludf.DUMMYFUNCTION("""COMPUTED_VALUE"""),"")</f>
        <v/>
      </c>
      <c r="J291" s="558"/>
      <c r="K291" s="558"/>
      <c r="L291" s="558"/>
      <c r="M291" s="558"/>
      <c r="N291" s="558"/>
      <c r="O291" s="558"/>
    </row>
    <row r="292">
      <c r="A292" s="558"/>
      <c r="B292" s="558" t="str">
        <f>IFERROR(__xludf.DUMMYFUNCTION("""COMPUTED_VALUE"""),"")</f>
        <v/>
      </c>
      <c r="C292" s="558" t="str">
        <f>IFERROR(__xludf.DUMMYFUNCTION("""COMPUTED_VALUE"""),"")</f>
        <v/>
      </c>
      <c r="D292" s="558" t="str">
        <f>IFERROR(__xludf.DUMMYFUNCTION("""COMPUTED_VALUE"""),"")</f>
        <v/>
      </c>
      <c r="E292" s="558" t="str">
        <f>IFERROR(__xludf.DUMMYFUNCTION("""COMPUTED_VALUE"""),"")</f>
        <v/>
      </c>
      <c r="F292" s="558" t="str">
        <f>IFERROR(__xludf.DUMMYFUNCTION("""COMPUTED_VALUE"""),"")</f>
        <v/>
      </c>
      <c r="G292" s="558" t="str">
        <f>IFERROR(__xludf.DUMMYFUNCTION("""COMPUTED_VALUE"""),"")</f>
        <v/>
      </c>
      <c r="H292" s="558" t="str">
        <f>IFERROR(__xludf.DUMMYFUNCTION("""COMPUTED_VALUE"""),"")</f>
        <v/>
      </c>
      <c r="I292" s="558" t="str">
        <f>IFERROR(__xludf.DUMMYFUNCTION("""COMPUTED_VALUE"""),"")</f>
        <v/>
      </c>
      <c r="J292" s="558"/>
      <c r="K292" s="558"/>
      <c r="L292" s="558"/>
      <c r="M292" s="558"/>
      <c r="N292" s="558"/>
      <c r="O292" s="558"/>
    </row>
    <row r="293">
      <c r="A293" s="558"/>
      <c r="B293" s="558" t="str">
        <f>IFERROR(__xludf.DUMMYFUNCTION("""COMPUTED_VALUE"""),"")</f>
        <v/>
      </c>
      <c r="C293" s="558" t="str">
        <f>IFERROR(__xludf.DUMMYFUNCTION("""COMPUTED_VALUE"""),"")</f>
        <v/>
      </c>
      <c r="D293" s="558" t="str">
        <f>IFERROR(__xludf.DUMMYFUNCTION("""COMPUTED_VALUE"""),"")</f>
        <v/>
      </c>
      <c r="E293" s="558" t="str">
        <f>IFERROR(__xludf.DUMMYFUNCTION("""COMPUTED_VALUE"""),"")</f>
        <v/>
      </c>
      <c r="F293" s="558" t="str">
        <f>IFERROR(__xludf.DUMMYFUNCTION("""COMPUTED_VALUE"""),"")</f>
        <v/>
      </c>
      <c r="G293" s="558" t="str">
        <f>IFERROR(__xludf.DUMMYFUNCTION("""COMPUTED_VALUE"""),"")</f>
        <v/>
      </c>
      <c r="H293" s="558" t="str">
        <f>IFERROR(__xludf.DUMMYFUNCTION("""COMPUTED_VALUE"""),"")</f>
        <v/>
      </c>
      <c r="I293" s="558" t="str">
        <f>IFERROR(__xludf.DUMMYFUNCTION("""COMPUTED_VALUE"""),"")</f>
        <v/>
      </c>
      <c r="J293" s="558"/>
      <c r="K293" s="558"/>
      <c r="L293" s="558"/>
      <c r="M293" s="558"/>
      <c r="N293" s="558"/>
      <c r="O293" s="558"/>
    </row>
    <row r="294">
      <c r="A294" s="558"/>
      <c r="B294" s="558" t="str">
        <f>IFERROR(__xludf.DUMMYFUNCTION("""COMPUTED_VALUE"""),"")</f>
        <v/>
      </c>
      <c r="C294" s="558" t="str">
        <f>IFERROR(__xludf.DUMMYFUNCTION("""COMPUTED_VALUE"""),"")</f>
        <v/>
      </c>
      <c r="D294" s="558" t="str">
        <f>IFERROR(__xludf.DUMMYFUNCTION("""COMPUTED_VALUE"""),"")</f>
        <v/>
      </c>
      <c r="E294" s="558" t="str">
        <f>IFERROR(__xludf.DUMMYFUNCTION("""COMPUTED_VALUE"""),"")</f>
        <v/>
      </c>
      <c r="F294" s="558" t="str">
        <f>IFERROR(__xludf.DUMMYFUNCTION("""COMPUTED_VALUE"""),"")</f>
        <v/>
      </c>
      <c r="G294" s="558" t="str">
        <f>IFERROR(__xludf.DUMMYFUNCTION("""COMPUTED_VALUE"""),"")</f>
        <v/>
      </c>
      <c r="H294" s="558" t="str">
        <f>IFERROR(__xludf.DUMMYFUNCTION("""COMPUTED_VALUE"""),"")</f>
        <v/>
      </c>
      <c r="I294" s="558" t="str">
        <f>IFERROR(__xludf.DUMMYFUNCTION("""COMPUTED_VALUE"""),"")</f>
        <v/>
      </c>
      <c r="J294" s="558"/>
      <c r="K294" s="558"/>
      <c r="L294" s="558"/>
      <c r="M294" s="558"/>
      <c r="N294" s="558"/>
      <c r="O294" s="558"/>
    </row>
    <row r="295">
      <c r="A295" s="558"/>
      <c r="B295" s="558" t="str">
        <f>IFERROR(__xludf.DUMMYFUNCTION("""COMPUTED_VALUE"""),"")</f>
        <v/>
      </c>
      <c r="C295" s="558" t="str">
        <f>IFERROR(__xludf.DUMMYFUNCTION("""COMPUTED_VALUE"""),"")</f>
        <v/>
      </c>
      <c r="D295" s="558" t="str">
        <f>IFERROR(__xludf.DUMMYFUNCTION("""COMPUTED_VALUE"""),"")</f>
        <v/>
      </c>
      <c r="E295" s="558" t="str">
        <f>IFERROR(__xludf.DUMMYFUNCTION("""COMPUTED_VALUE"""),"")</f>
        <v/>
      </c>
      <c r="F295" s="558" t="str">
        <f>IFERROR(__xludf.DUMMYFUNCTION("""COMPUTED_VALUE"""),"")</f>
        <v/>
      </c>
      <c r="G295" s="558" t="str">
        <f>IFERROR(__xludf.DUMMYFUNCTION("""COMPUTED_VALUE"""),"")</f>
        <v/>
      </c>
      <c r="H295" s="558" t="str">
        <f>IFERROR(__xludf.DUMMYFUNCTION("""COMPUTED_VALUE"""),"")</f>
        <v/>
      </c>
      <c r="I295" s="558" t="str">
        <f>IFERROR(__xludf.DUMMYFUNCTION("""COMPUTED_VALUE"""),"")</f>
        <v/>
      </c>
      <c r="J295" s="558"/>
      <c r="K295" s="558"/>
      <c r="L295" s="558"/>
      <c r="M295" s="558"/>
      <c r="N295" s="558"/>
      <c r="O295" s="558"/>
    </row>
    <row r="296">
      <c r="A296" s="558"/>
      <c r="B296" s="558" t="str">
        <f>IFERROR(__xludf.DUMMYFUNCTION("""COMPUTED_VALUE"""),"")</f>
        <v/>
      </c>
      <c r="C296" s="558" t="str">
        <f>IFERROR(__xludf.DUMMYFUNCTION("""COMPUTED_VALUE"""),"")</f>
        <v/>
      </c>
      <c r="D296" s="558" t="str">
        <f>IFERROR(__xludf.DUMMYFUNCTION("""COMPUTED_VALUE"""),"")</f>
        <v/>
      </c>
      <c r="E296" s="558" t="str">
        <f>IFERROR(__xludf.DUMMYFUNCTION("""COMPUTED_VALUE"""),"")</f>
        <v/>
      </c>
      <c r="F296" s="558" t="str">
        <f>IFERROR(__xludf.DUMMYFUNCTION("""COMPUTED_VALUE"""),"")</f>
        <v/>
      </c>
      <c r="G296" s="558" t="str">
        <f>IFERROR(__xludf.DUMMYFUNCTION("""COMPUTED_VALUE"""),"")</f>
        <v/>
      </c>
      <c r="H296" s="558" t="str">
        <f>IFERROR(__xludf.DUMMYFUNCTION("""COMPUTED_VALUE"""),"")</f>
        <v/>
      </c>
      <c r="I296" s="558" t="str">
        <f>IFERROR(__xludf.DUMMYFUNCTION("""COMPUTED_VALUE"""),"")</f>
        <v/>
      </c>
      <c r="J296" s="558"/>
      <c r="K296" s="558"/>
      <c r="L296" s="558"/>
      <c r="M296" s="558"/>
      <c r="N296" s="558"/>
      <c r="O296" s="558"/>
    </row>
    <row r="297">
      <c r="A297" s="558"/>
      <c r="B297" s="558" t="str">
        <f>IFERROR(__xludf.DUMMYFUNCTION("""COMPUTED_VALUE"""),"")</f>
        <v/>
      </c>
      <c r="C297" s="558" t="str">
        <f>IFERROR(__xludf.DUMMYFUNCTION("""COMPUTED_VALUE"""),"")</f>
        <v/>
      </c>
      <c r="D297" s="558" t="str">
        <f>IFERROR(__xludf.DUMMYFUNCTION("""COMPUTED_VALUE"""),"")</f>
        <v/>
      </c>
      <c r="E297" s="558" t="str">
        <f>IFERROR(__xludf.DUMMYFUNCTION("""COMPUTED_VALUE"""),"")</f>
        <v/>
      </c>
      <c r="F297" s="558" t="str">
        <f>IFERROR(__xludf.DUMMYFUNCTION("""COMPUTED_VALUE"""),"")</f>
        <v/>
      </c>
      <c r="G297" s="558" t="str">
        <f>IFERROR(__xludf.DUMMYFUNCTION("""COMPUTED_VALUE"""),"")</f>
        <v/>
      </c>
      <c r="H297" s="558" t="str">
        <f>IFERROR(__xludf.DUMMYFUNCTION("""COMPUTED_VALUE"""),"")</f>
        <v/>
      </c>
      <c r="I297" s="558" t="str">
        <f>IFERROR(__xludf.DUMMYFUNCTION("""COMPUTED_VALUE"""),"")</f>
        <v/>
      </c>
      <c r="J297" s="558"/>
      <c r="K297" s="558"/>
      <c r="L297" s="558"/>
      <c r="M297" s="558"/>
      <c r="N297" s="558"/>
      <c r="O297" s="558"/>
    </row>
    <row r="298">
      <c r="A298" s="558"/>
      <c r="B298" s="558" t="str">
        <f>IFERROR(__xludf.DUMMYFUNCTION("""COMPUTED_VALUE"""),"")</f>
        <v/>
      </c>
      <c r="C298" s="558" t="str">
        <f>IFERROR(__xludf.DUMMYFUNCTION("""COMPUTED_VALUE"""),"")</f>
        <v/>
      </c>
      <c r="D298" s="558" t="str">
        <f>IFERROR(__xludf.DUMMYFUNCTION("""COMPUTED_VALUE"""),"")</f>
        <v/>
      </c>
      <c r="E298" s="558" t="str">
        <f>IFERROR(__xludf.DUMMYFUNCTION("""COMPUTED_VALUE"""),"")</f>
        <v/>
      </c>
      <c r="F298" s="558" t="str">
        <f>IFERROR(__xludf.DUMMYFUNCTION("""COMPUTED_VALUE"""),"")</f>
        <v/>
      </c>
      <c r="G298" s="558" t="str">
        <f>IFERROR(__xludf.DUMMYFUNCTION("""COMPUTED_VALUE"""),"")</f>
        <v/>
      </c>
      <c r="H298" s="558" t="str">
        <f>IFERROR(__xludf.DUMMYFUNCTION("""COMPUTED_VALUE"""),"")</f>
        <v/>
      </c>
      <c r="I298" s="558" t="str">
        <f>IFERROR(__xludf.DUMMYFUNCTION("""COMPUTED_VALUE"""),"")</f>
        <v/>
      </c>
      <c r="J298" s="558"/>
      <c r="K298" s="558"/>
      <c r="L298" s="558"/>
      <c r="M298" s="558"/>
      <c r="N298" s="558"/>
      <c r="O298" s="558"/>
    </row>
    <row r="299">
      <c r="A299" s="558"/>
      <c r="B299" s="558" t="str">
        <f>IFERROR(__xludf.DUMMYFUNCTION("""COMPUTED_VALUE"""),"")</f>
        <v/>
      </c>
      <c r="C299" s="558" t="str">
        <f>IFERROR(__xludf.DUMMYFUNCTION("""COMPUTED_VALUE"""),"")</f>
        <v/>
      </c>
      <c r="D299" s="558" t="str">
        <f>IFERROR(__xludf.DUMMYFUNCTION("""COMPUTED_VALUE"""),"")</f>
        <v/>
      </c>
      <c r="E299" s="558" t="str">
        <f>IFERROR(__xludf.DUMMYFUNCTION("""COMPUTED_VALUE"""),"")</f>
        <v/>
      </c>
      <c r="F299" s="558" t="str">
        <f>IFERROR(__xludf.DUMMYFUNCTION("""COMPUTED_VALUE"""),"")</f>
        <v/>
      </c>
      <c r="G299" s="558" t="str">
        <f>IFERROR(__xludf.DUMMYFUNCTION("""COMPUTED_VALUE"""),"")</f>
        <v/>
      </c>
      <c r="H299" s="558" t="str">
        <f>IFERROR(__xludf.DUMMYFUNCTION("""COMPUTED_VALUE"""),"")</f>
        <v/>
      </c>
      <c r="I299" s="558" t="str">
        <f>IFERROR(__xludf.DUMMYFUNCTION("""COMPUTED_VALUE"""),"")</f>
        <v/>
      </c>
      <c r="J299" s="558"/>
      <c r="K299" s="558"/>
      <c r="L299" s="558"/>
      <c r="M299" s="558"/>
      <c r="N299" s="558"/>
      <c r="O299" s="558"/>
    </row>
    <row r="300">
      <c r="A300" s="558"/>
      <c r="B300" s="558" t="str">
        <f>IFERROR(__xludf.DUMMYFUNCTION("""COMPUTED_VALUE"""),"")</f>
        <v/>
      </c>
      <c r="C300" s="558" t="str">
        <f>IFERROR(__xludf.DUMMYFUNCTION("""COMPUTED_VALUE"""),"")</f>
        <v/>
      </c>
      <c r="D300" s="558" t="str">
        <f>IFERROR(__xludf.DUMMYFUNCTION("""COMPUTED_VALUE"""),"")</f>
        <v/>
      </c>
      <c r="E300" s="558" t="str">
        <f>IFERROR(__xludf.DUMMYFUNCTION("""COMPUTED_VALUE"""),"")</f>
        <v/>
      </c>
      <c r="F300" s="558" t="str">
        <f>IFERROR(__xludf.DUMMYFUNCTION("""COMPUTED_VALUE"""),"")</f>
        <v/>
      </c>
      <c r="G300" s="558" t="str">
        <f>IFERROR(__xludf.DUMMYFUNCTION("""COMPUTED_VALUE"""),"")</f>
        <v/>
      </c>
      <c r="H300" s="558" t="str">
        <f>IFERROR(__xludf.DUMMYFUNCTION("""COMPUTED_VALUE"""),"")</f>
        <v/>
      </c>
      <c r="I300" s="558" t="str">
        <f>IFERROR(__xludf.DUMMYFUNCTION("""COMPUTED_VALUE"""),"")</f>
        <v/>
      </c>
      <c r="J300" s="558"/>
      <c r="K300" s="558"/>
      <c r="L300" s="558"/>
      <c r="M300" s="558"/>
      <c r="N300" s="558"/>
      <c r="O300" s="558"/>
    </row>
    <row r="301">
      <c r="A301" s="558"/>
      <c r="B301" s="558" t="str">
        <f>IFERROR(__xludf.DUMMYFUNCTION("""COMPUTED_VALUE"""),"")</f>
        <v/>
      </c>
      <c r="C301" s="558" t="str">
        <f>IFERROR(__xludf.DUMMYFUNCTION("""COMPUTED_VALUE"""),"")</f>
        <v/>
      </c>
      <c r="D301" s="558" t="str">
        <f>IFERROR(__xludf.DUMMYFUNCTION("""COMPUTED_VALUE"""),"")</f>
        <v/>
      </c>
      <c r="E301" s="558" t="str">
        <f>IFERROR(__xludf.DUMMYFUNCTION("""COMPUTED_VALUE"""),"")</f>
        <v/>
      </c>
      <c r="F301" s="558" t="str">
        <f>IFERROR(__xludf.DUMMYFUNCTION("""COMPUTED_VALUE"""),"")</f>
        <v/>
      </c>
      <c r="G301" s="558" t="str">
        <f>IFERROR(__xludf.DUMMYFUNCTION("""COMPUTED_VALUE"""),"")</f>
        <v/>
      </c>
      <c r="H301" s="558" t="str">
        <f>IFERROR(__xludf.DUMMYFUNCTION("""COMPUTED_VALUE"""),"")</f>
        <v/>
      </c>
      <c r="I301" s="558" t="str">
        <f>IFERROR(__xludf.DUMMYFUNCTION("""COMPUTED_VALUE"""),"")</f>
        <v/>
      </c>
      <c r="J301" s="558"/>
      <c r="K301" s="558"/>
      <c r="L301" s="558"/>
      <c r="M301" s="558"/>
      <c r="N301" s="558"/>
      <c r="O301" s="558"/>
    </row>
    <row r="302">
      <c r="A302" s="558"/>
      <c r="B302" s="558" t="str">
        <f>IFERROR(__xludf.DUMMYFUNCTION("""COMPUTED_VALUE"""),"")</f>
        <v/>
      </c>
      <c r="C302" s="558" t="str">
        <f>IFERROR(__xludf.DUMMYFUNCTION("""COMPUTED_VALUE"""),"")</f>
        <v/>
      </c>
      <c r="D302" s="558" t="str">
        <f>IFERROR(__xludf.DUMMYFUNCTION("""COMPUTED_VALUE"""),"")</f>
        <v/>
      </c>
      <c r="E302" s="558" t="str">
        <f>IFERROR(__xludf.DUMMYFUNCTION("""COMPUTED_VALUE"""),"")</f>
        <v/>
      </c>
      <c r="F302" s="558" t="str">
        <f>IFERROR(__xludf.DUMMYFUNCTION("""COMPUTED_VALUE"""),"")</f>
        <v/>
      </c>
      <c r="G302" s="558" t="str">
        <f>IFERROR(__xludf.DUMMYFUNCTION("""COMPUTED_VALUE"""),"")</f>
        <v/>
      </c>
      <c r="H302" s="558" t="str">
        <f>IFERROR(__xludf.DUMMYFUNCTION("""COMPUTED_VALUE"""),"")</f>
        <v/>
      </c>
      <c r="I302" s="558" t="str">
        <f>IFERROR(__xludf.DUMMYFUNCTION("""COMPUTED_VALUE"""),"")</f>
        <v/>
      </c>
      <c r="J302" s="558"/>
      <c r="K302" s="558"/>
      <c r="L302" s="558"/>
      <c r="M302" s="558"/>
      <c r="N302" s="558"/>
      <c r="O302" s="558"/>
    </row>
    <row r="303">
      <c r="A303" s="558"/>
      <c r="B303" s="558" t="str">
        <f>IFERROR(__xludf.DUMMYFUNCTION("""COMPUTED_VALUE"""),"")</f>
        <v/>
      </c>
      <c r="C303" s="558" t="str">
        <f>IFERROR(__xludf.DUMMYFUNCTION("""COMPUTED_VALUE"""),"")</f>
        <v/>
      </c>
      <c r="D303" s="558" t="str">
        <f>IFERROR(__xludf.DUMMYFUNCTION("""COMPUTED_VALUE"""),"")</f>
        <v/>
      </c>
      <c r="E303" s="558" t="str">
        <f>IFERROR(__xludf.DUMMYFUNCTION("""COMPUTED_VALUE"""),"")</f>
        <v/>
      </c>
      <c r="F303" s="558" t="str">
        <f>IFERROR(__xludf.DUMMYFUNCTION("""COMPUTED_VALUE"""),"")</f>
        <v/>
      </c>
      <c r="G303" s="558" t="str">
        <f>IFERROR(__xludf.DUMMYFUNCTION("""COMPUTED_VALUE"""),"")</f>
        <v/>
      </c>
      <c r="H303" s="558" t="str">
        <f>IFERROR(__xludf.DUMMYFUNCTION("""COMPUTED_VALUE"""),"")</f>
        <v/>
      </c>
      <c r="I303" s="558" t="str">
        <f>IFERROR(__xludf.DUMMYFUNCTION("""COMPUTED_VALUE"""),"")</f>
        <v/>
      </c>
      <c r="J303" s="558"/>
      <c r="K303" s="558"/>
      <c r="L303" s="558"/>
      <c r="M303" s="558"/>
      <c r="N303" s="558"/>
      <c r="O303" s="558"/>
    </row>
    <row r="304">
      <c r="A304" s="558"/>
      <c r="B304" s="558" t="str">
        <f>IFERROR(__xludf.DUMMYFUNCTION("""COMPUTED_VALUE"""),"")</f>
        <v/>
      </c>
      <c r="C304" s="558" t="str">
        <f>IFERROR(__xludf.DUMMYFUNCTION("""COMPUTED_VALUE"""),"")</f>
        <v/>
      </c>
      <c r="D304" s="558" t="str">
        <f>IFERROR(__xludf.DUMMYFUNCTION("""COMPUTED_VALUE"""),"")</f>
        <v/>
      </c>
      <c r="E304" s="558" t="str">
        <f>IFERROR(__xludf.DUMMYFUNCTION("""COMPUTED_VALUE"""),"")</f>
        <v/>
      </c>
      <c r="F304" s="558" t="str">
        <f>IFERROR(__xludf.DUMMYFUNCTION("""COMPUTED_VALUE"""),"")</f>
        <v/>
      </c>
      <c r="G304" s="558" t="str">
        <f>IFERROR(__xludf.DUMMYFUNCTION("""COMPUTED_VALUE"""),"")</f>
        <v/>
      </c>
      <c r="H304" s="558" t="str">
        <f>IFERROR(__xludf.DUMMYFUNCTION("""COMPUTED_VALUE"""),"")</f>
        <v/>
      </c>
      <c r="I304" s="558" t="str">
        <f>IFERROR(__xludf.DUMMYFUNCTION("""COMPUTED_VALUE"""),"")</f>
        <v/>
      </c>
      <c r="J304" s="558"/>
      <c r="K304" s="558"/>
      <c r="L304" s="558"/>
      <c r="M304" s="558"/>
      <c r="N304" s="558"/>
      <c r="O304" s="558"/>
    </row>
    <row r="305">
      <c r="A305" s="558"/>
      <c r="B305" s="558" t="str">
        <f>IFERROR(__xludf.DUMMYFUNCTION("""COMPUTED_VALUE"""),"")</f>
        <v/>
      </c>
      <c r="C305" s="558" t="str">
        <f>IFERROR(__xludf.DUMMYFUNCTION("""COMPUTED_VALUE"""),"")</f>
        <v/>
      </c>
      <c r="D305" s="558" t="str">
        <f>IFERROR(__xludf.DUMMYFUNCTION("""COMPUTED_VALUE"""),"")</f>
        <v/>
      </c>
      <c r="E305" s="558" t="str">
        <f>IFERROR(__xludf.DUMMYFUNCTION("""COMPUTED_VALUE"""),"")</f>
        <v/>
      </c>
      <c r="F305" s="558" t="str">
        <f>IFERROR(__xludf.DUMMYFUNCTION("""COMPUTED_VALUE"""),"")</f>
        <v/>
      </c>
      <c r="G305" s="558" t="str">
        <f>IFERROR(__xludf.DUMMYFUNCTION("""COMPUTED_VALUE"""),"")</f>
        <v/>
      </c>
      <c r="H305" s="558" t="str">
        <f>IFERROR(__xludf.DUMMYFUNCTION("""COMPUTED_VALUE"""),"")</f>
        <v/>
      </c>
      <c r="I305" s="558" t="str">
        <f>IFERROR(__xludf.DUMMYFUNCTION("""COMPUTED_VALUE"""),"")</f>
        <v/>
      </c>
      <c r="J305" s="558"/>
      <c r="K305" s="558"/>
      <c r="L305" s="558"/>
      <c r="M305" s="558"/>
      <c r="N305" s="558"/>
      <c r="O305" s="558"/>
    </row>
    <row r="306">
      <c r="A306" s="558"/>
      <c r="B306" s="558" t="str">
        <f>IFERROR(__xludf.DUMMYFUNCTION("""COMPUTED_VALUE"""),"")</f>
        <v/>
      </c>
      <c r="C306" s="558" t="str">
        <f>IFERROR(__xludf.DUMMYFUNCTION("""COMPUTED_VALUE"""),"")</f>
        <v/>
      </c>
      <c r="D306" s="558" t="str">
        <f>IFERROR(__xludf.DUMMYFUNCTION("""COMPUTED_VALUE"""),"")</f>
        <v/>
      </c>
      <c r="E306" s="558" t="str">
        <f>IFERROR(__xludf.DUMMYFUNCTION("""COMPUTED_VALUE"""),"")</f>
        <v/>
      </c>
      <c r="F306" s="558" t="str">
        <f>IFERROR(__xludf.DUMMYFUNCTION("""COMPUTED_VALUE"""),"")</f>
        <v/>
      </c>
      <c r="G306" s="558" t="str">
        <f>IFERROR(__xludf.DUMMYFUNCTION("""COMPUTED_VALUE"""),"")</f>
        <v/>
      </c>
      <c r="H306" s="558" t="str">
        <f>IFERROR(__xludf.DUMMYFUNCTION("""COMPUTED_VALUE"""),"")</f>
        <v/>
      </c>
      <c r="I306" s="558" t="str">
        <f>IFERROR(__xludf.DUMMYFUNCTION("""COMPUTED_VALUE"""),"")</f>
        <v/>
      </c>
      <c r="J306" s="558"/>
      <c r="K306" s="558"/>
      <c r="L306" s="558"/>
      <c r="M306" s="558"/>
      <c r="N306" s="558"/>
      <c r="O306" s="558"/>
    </row>
    <row r="307">
      <c r="A307" s="558"/>
      <c r="B307" s="558" t="str">
        <f>IFERROR(__xludf.DUMMYFUNCTION("""COMPUTED_VALUE"""),"")</f>
        <v/>
      </c>
      <c r="C307" s="558" t="str">
        <f>IFERROR(__xludf.DUMMYFUNCTION("""COMPUTED_VALUE"""),"")</f>
        <v/>
      </c>
      <c r="D307" s="558" t="str">
        <f>IFERROR(__xludf.DUMMYFUNCTION("""COMPUTED_VALUE"""),"")</f>
        <v/>
      </c>
      <c r="E307" s="558" t="str">
        <f>IFERROR(__xludf.DUMMYFUNCTION("""COMPUTED_VALUE"""),"")</f>
        <v/>
      </c>
      <c r="F307" s="558" t="str">
        <f>IFERROR(__xludf.DUMMYFUNCTION("""COMPUTED_VALUE"""),"")</f>
        <v/>
      </c>
      <c r="G307" s="558" t="str">
        <f>IFERROR(__xludf.DUMMYFUNCTION("""COMPUTED_VALUE"""),"")</f>
        <v/>
      </c>
      <c r="H307" s="558" t="str">
        <f>IFERROR(__xludf.DUMMYFUNCTION("""COMPUTED_VALUE"""),"")</f>
        <v/>
      </c>
      <c r="I307" s="558" t="str">
        <f>IFERROR(__xludf.DUMMYFUNCTION("""COMPUTED_VALUE"""),"")</f>
        <v/>
      </c>
      <c r="J307" s="558"/>
      <c r="K307" s="558"/>
      <c r="L307" s="558"/>
      <c r="M307" s="558"/>
      <c r="N307" s="558"/>
      <c r="O307" s="558"/>
    </row>
    <row r="308">
      <c r="A308" s="558"/>
      <c r="B308" s="558" t="str">
        <f>IFERROR(__xludf.DUMMYFUNCTION("""COMPUTED_VALUE"""),"")</f>
        <v/>
      </c>
      <c r="C308" s="558" t="str">
        <f>IFERROR(__xludf.DUMMYFUNCTION("""COMPUTED_VALUE"""),"")</f>
        <v/>
      </c>
      <c r="D308" s="558" t="str">
        <f>IFERROR(__xludf.DUMMYFUNCTION("""COMPUTED_VALUE"""),"")</f>
        <v/>
      </c>
      <c r="E308" s="558" t="str">
        <f>IFERROR(__xludf.DUMMYFUNCTION("""COMPUTED_VALUE"""),"")</f>
        <v/>
      </c>
      <c r="F308" s="558" t="str">
        <f>IFERROR(__xludf.DUMMYFUNCTION("""COMPUTED_VALUE"""),"")</f>
        <v/>
      </c>
      <c r="G308" s="558" t="str">
        <f>IFERROR(__xludf.DUMMYFUNCTION("""COMPUTED_VALUE"""),"")</f>
        <v/>
      </c>
      <c r="H308" s="558" t="str">
        <f>IFERROR(__xludf.DUMMYFUNCTION("""COMPUTED_VALUE"""),"")</f>
        <v/>
      </c>
      <c r="I308" s="558" t="str">
        <f>IFERROR(__xludf.DUMMYFUNCTION("""COMPUTED_VALUE"""),"")</f>
        <v/>
      </c>
      <c r="J308" s="558"/>
      <c r="K308" s="558"/>
      <c r="L308" s="558"/>
      <c r="M308" s="558"/>
      <c r="N308" s="558"/>
      <c r="O308" s="558"/>
    </row>
    <row r="309">
      <c r="A309" s="558"/>
      <c r="B309" s="558" t="str">
        <f>IFERROR(__xludf.DUMMYFUNCTION("""COMPUTED_VALUE"""),"")</f>
        <v/>
      </c>
      <c r="C309" s="558" t="str">
        <f>IFERROR(__xludf.DUMMYFUNCTION("""COMPUTED_VALUE"""),"")</f>
        <v/>
      </c>
      <c r="D309" s="558" t="str">
        <f>IFERROR(__xludf.DUMMYFUNCTION("""COMPUTED_VALUE"""),"")</f>
        <v/>
      </c>
      <c r="E309" s="558" t="str">
        <f>IFERROR(__xludf.DUMMYFUNCTION("""COMPUTED_VALUE"""),"")</f>
        <v/>
      </c>
      <c r="F309" s="558" t="str">
        <f>IFERROR(__xludf.DUMMYFUNCTION("""COMPUTED_VALUE"""),"")</f>
        <v/>
      </c>
      <c r="G309" s="558" t="str">
        <f>IFERROR(__xludf.DUMMYFUNCTION("""COMPUTED_VALUE"""),"")</f>
        <v/>
      </c>
      <c r="H309" s="558" t="str">
        <f>IFERROR(__xludf.DUMMYFUNCTION("""COMPUTED_VALUE"""),"")</f>
        <v/>
      </c>
      <c r="I309" s="558" t="str">
        <f>IFERROR(__xludf.DUMMYFUNCTION("""COMPUTED_VALUE"""),"")</f>
        <v/>
      </c>
      <c r="J309" s="558"/>
      <c r="K309" s="558"/>
      <c r="L309" s="558"/>
      <c r="M309" s="558"/>
      <c r="N309" s="558"/>
      <c r="O309" s="558"/>
    </row>
    <row r="310">
      <c r="A310" s="558"/>
      <c r="B310" s="558" t="str">
        <f>IFERROR(__xludf.DUMMYFUNCTION("""COMPUTED_VALUE"""),"")</f>
        <v/>
      </c>
      <c r="C310" s="558" t="str">
        <f>IFERROR(__xludf.DUMMYFUNCTION("""COMPUTED_VALUE"""),"")</f>
        <v/>
      </c>
      <c r="D310" s="558" t="str">
        <f>IFERROR(__xludf.DUMMYFUNCTION("""COMPUTED_VALUE"""),"")</f>
        <v/>
      </c>
      <c r="E310" s="558" t="str">
        <f>IFERROR(__xludf.DUMMYFUNCTION("""COMPUTED_VALUE"""),"")</f>
        <v/>
      </c>
      <c r="F310" s="558" t="str">
        <f>IFERROR(__xludf.DUMMYFUNCTION("""COMPUTED_VALUE"""),"")</f>
        <v/>
      </c>
      <c r="G310" s="558" t="str">
        <f>IFERROR(__xludf.DUMMYFUNCTION("""COMPUTED_VALUE"""),"")</f>
        <v/>
      </c>
      <c r="H310" s="558" t="str">
        <f>IFERROR(__xludf.DUMMYFUNCTION("""COMPUTED_VALUE"""),"")</f>
        <v/>
      </c>
      <c r="I310" s="558" t="str">
        <f>IFERROR(__xludf.DUMMYFUNCTION("""COMPUTED_VALUE"""),"")</f>
        <v/>
      </c>
      <c r="J310" s="558"/>
      <c r="K310" s="558"/>
      <c r="L310" s="558"/>
      <c r="M310" s="558"/>
      <c r="N310" s="558"/>
      <c r="O310" s="558"/>
    </row>
    <row r="311">
      <c r="A311" s="558"/>
      <c r="B311" s="558" t="str">
        <f>IFERROR(__xludf.DUMMYFUNCTION("""COMPUTED_VALUE"""),"")</f>
        <v/>
      </c>
      <c r="C311" s="558" t="str">
        <f>IFERROR(__xludf.DUMMYFUNCTION("""COMPUTED_VALUE"""),"")</f>
        <v/>
      </c>
      <c r="D311" s="558" t="str">
        <f>IFERROR(__xludf.DUMMYFUNCTION("""COMPUTED_VALUE"""),"")</f>
        <v/>
      </c>
      <c r="E311" s="558" t="str">
        <f>IFERROR(__xludf.DUMMYFUNCTION("""COMPUTED_VALUE"""),"")</f>
        <v/>
      </c>
      <c r="F311" s="558" t="str">
        <f>IFERROR(__xludf.DUMMYFUNCTION("""COMPUTED_VALUE"""),"")</f>
        <v/>
      </c>
      <c r="G311" s="558" t="str">
        <f>IFERROR(__xludf.DUMMYFUNCTION("""COMPUTED_VALUE"""),"")</f>
        <v/>
      </c>
      <c r="H311" s="558" t="str">
        <f>IFERROR(__xludf.DUMMYFUNCTION("""COMPUTED_VALUE"""),"")</f>
        <v/>
      </c>
      <c r="I311" s="558" t="str">
        <f>IFERROR(__xludf.DUMMYFUNCTION("""COMPUTED_VALUE"""),"")</f>
        <v/>
      </c>
      <c r="J311" s="558"/>
      <c r="K311" s="558"/>
      <c r="L311" s="558"/>
      <c r="M311" s="558"/>
      <c r="N311" s="558"/>
      <c r="O311" s="558"/>
    </row>
    <row r="312">
      <c r="A312" s="558"/>
      <c r="B312" s="558" t="str">
        <f>IFERROR(__xludf.DUMMYFUNCTION("""COMPUTED_VALUE"""),"")</f>
        <v/>
      </c>
      <c r="C312" s="558" t="str">
        <f>IFERROR(__xludf.DUMMYFUNCTION("""COMPUTED_VALUE"""),"")</f>
        <v/>
      </c>
      <c r="D312" s="558" t="str">
        <f>IFERROR(__xludf.DUMMYFUNCTION("""COMPUTED_VALUE"""),"")</f>
        <v/>
      </c>
      <c r="E312" s="558" t="str">
        <f>IFERROR(__xludf.DUMMYFUNCTION("""COMPUTED_VALUE"""),"")</f>
        <v/>
      </c>
      <c r="F312" s="558" t="str">
        <f>IFERROR(__xludf.DUMMYFUNCTION("""COMPUTED_VALUE"""),"")</f>
        <v/>
      </c>
      <c r="G312" s="558" t="str">
        <f>IFERROR(__xludf.DUMMYFUNCTION("""COMPUTED_VALUE"""),"")</f>
        <v/>
      </c>
      <c r="H312" s="558" t="str">
        <f>IFERROR(__xludf.DUMMYFUNCTION("""COMPUTED_VALUE"""),"")</f>
        <v/>
      </c>
      <c r="I312" s="558" t="str">
        <f>IFERROR(__xludf.DUMMYFUNCTION("""COMPUTED_VALUE"""),"")</f>
        <v/>
      </c>
      <c r="J312" s="558"/>
      <c r="K312" s="558"/>
      <c r="L312" s="558"/>
      <c r="M312" s="558"/>
      <c r="N312" s="558"/>
      <c r="O312" s="558"/>
    </row>
    <row r="313">
      <c r="A313" s="558"/>
      <c r="B313" s="558" t="str">
        <f>IFERROR(__xludf.DUMMYFUNCTION("""COMPUTED_VALUE"""),"")</f>
        <v/>
      </c>
      <c r="C313" s="558" t="str">
        <f>IFERROR(__xludf.DUMMYFUNCTION("""COMPUTED_VALUE"""),"")</f>
        <v/>
      </c>
      <c r="D313" s="558" t="str">
        <f>IFERROR(__xludf.DUMMYFUNCTION("""COMPUTED_VALUE"""),"")</f>
        <v/>
      </c>
      <c r="E313" s="558" t="str">
        <f>IFERROR(__xludf.DUMMYFUNCTION("""COMPUTED_VALUE"""),"")</f>
        <v/>
      </c>
      <c r="F313" s="558" t="str">
        <f>IFERROR(__xludf.DUMMYFUNCTION("""COMPUTED_VALUE"""),"")</f>
        <v/>
      </c>
      <c r="G313" s="558" t="str">
        <f>IFERROR(__xludf.DUMMYFUNCTION("""COMPUTED_VALUE"""),"")</f>
        <v/>
      </c>
      <c r="H313" s="558" t="str">
        <f>IFERROR(__xludf.DUMMYFUNCTION("""COMPUTED_VALUE"""),"")</f>
        <v/>
      </c>
      <c r="I313" s="558" t="str">
        <f>IFERROR(__xludf.DUMMYFUNCTION("""COMPUTED_VALUE"""),"")</f>
        <v/>
      </c>
      <c r="J313" s="558"/>
      <c r="K313" s="558"/>
      <c r="L313" s="558"/>
      <c r="M313" s="558"/>
      <c r="N313" s="558"/>
      <c r="O313" s="558"/>
    </row>
    <row r="314">
      <c r="A314" s="558"/>
      <c r="B314" s="558" t="str">
        <f>IFERROR(__xludf.DUMMYFUNCTION("""COMPUTED_VALUE"""),"")</f>
        <v/>
      </c>
      <c r="C314" s="558" t="str">
        <f>IFERROR(__xludf.DUMMYFUNCTION("""COMPUTED_VALUE"""),"")</f>
        <v/>
      </c>
      <c r="D314" s="558" t="str">
        <f>IFERROR(__xludf.DUMMYFUNCTION("""COMPUTED_VALUE"""),"")</f>
        <v/>
      </c>
      <c r="E314" s="558" t="str">
        <f>IFERROR(__xludf.DUMMYFUNCTION("""COMPUTED_VALUE"""),"")</f>
        <v/>
      </c>
      <c r="F314" s="558" t="str">
        <f>IFERROR(__xludf.DUMMYFUNCTION("""COMPUTED_VALUE"""),"")</f>
        <v/>
      </c>
      <c r="G314" s="558" t="str">
        <f>IFERROR(__xludf.DUMMYFUNCTION("""COMPUTED_VALUE"""),"")</f>
        <v/>
      </c>
      <c r="H314" s="558" t="str">
        <f>IFERROR(__xludf.DUMMYFUNCTION("""COMPUTED_VALUE"""),"")</f>
        <v/>
      </c>
      <c r="I314" s="558" t="str">
        <f>IFERROR(__xludf.DUMMYFUNCTION("""COMPUTED_VALUE"""),"")</f>
        <v/>
      </c>
      <c r="J314" s="558"/>
      <c r="K314" s="558"/>
      <c r="L314" s="558"/>
      <c r="M314" s="558"/>
      <c r="N314" s="558"/>
      <c r="O314" s="558"/>
    </row>
    <row r="315">
      <c r="A315" s="558"/>
      <c r="B315" s="558" t="str">
        <f>IFERROR(__xludf.DUMMYFUNCTION("""COMPUTED_VALUE"""),"")</f>
        <v/>
      </c>
      <c r="C315" s="558" t="str">
        <f>IFERROR(__xludf.DUMMYFUNCTION("""COMPUTED_VALUE"""),"")</f>
        <v/>
      </c>
      <c r="D315" s="558" t="str">
        <f>IFERROR(__xludf.DUMMYFUNCTION("""COMPUTED_VALUE"""),"")</f>
        <v/>
      </c>
      <c r="E315" s="558" t="str">
        <f>IFERROR(__xludf.DUMMYFUNCTION("""COMPUTED_VALUE"""),"")</f>
        <v/>
      </c>
      <c r="F315" s="558" t="str">
        <f>IFERROR(__xludf.DUMMYFUNCTION("""COMPUTED_VALUE"""),"")</f>
        <v/>
      </c>
      <c r="G315" s="558" t="str">
        <f>IFERROR(__xludf.DUMMYFUNCTION("""COMPUTED_VALUE"""),"")</f>
        <v/>
      </c>
      <c r="H315" s="558" t="str">
        <f>IFERROR(__xludf.DUMMYFUNCTION("""COMPUTED_VALUE"""),"")</f>
        <v/>
      </c>
      <c r="I315" s="558" t="str">
        <f>IFERROR(__xludf.DUMMYFUNCTION("""COMPUTED_VALUE"""),"")</f>
        <v/>
      </c>
      <c r="J315" s="558"/>
      <c r="K315" s="558"/>
      <c r="L315" s="558"/>
      <c r="M315" s="558"/>
      <c r="N315" s="558"/>
      <c r="O315" s="558"/>
    </row>
    <row r="316">
      <c r="A316" s="558"/>
      <c r="B316" s="558" t="str">
        <f>IFERROR(__xludf.DUMMYFUNCTION("""COMPUTED_VALUE"""),"")</f>
        <v/>
      </c>
      <c r="C316" s="558" t="str">
        <f>IFERROR(__xludf.DUMMYFUNCTION("""COMPUTED_VALUE"""),"")</f>
        <v/>
      </c>
      <c r="D316" s="558" t="str">
        <f>IFERROR(__xludf.DUMMYFUNCTION("""COMPUTED_VALUE"""),"")</f>
        <v/>
      </c>
      <c r="E316" s="558" t="str">
        <f>IFERROR(__xludf.DUMMYFUNCTION("""COMPUTED_VALUE"""),"")</f>
        <v/>
      </c>
      <c r="F316" s="558" t="str">
        <f>IFERROR(__xludf.DUMMYFUNCTION("""COMPUTED_VALUE"""),"")</f>
        <v/>
      </c>
      <c r="G316" s="558" t="str">
        <f>IFERROR(__xludf.DUMMYFUNCTION("""COMPUTED_VALUE"""),"")</f>
        <v/>
      </c>
      <c r="H316" s="558" t="str">
        <f>IFERROR(__xludf.DUMMYFUNCTION("""COMPUTED_VALUE"""),"")</f>
        <v/>
      </c>
      <c r="I316" s="558" t="str">
        <f>IFERROR(__xludf.DUMMYFUNCTION("""COMPUTED_VALUE"""),"")</f>
        <v/>
      </c>
      <c r="J316" s="558"/>
      <c r="K316" s="558"/>
      <c r="L316" s="558"/>
      <c r="M316" s="558"/>
      <c r="N316" s="558"/>
      <c r="O316" s="558"/>
    </row>
    <row r="317">
      <c r="A317" s="558"/>
      <c r="B317" s="558" t="str">
        <f>IFERROR(__xludf.DUMMYFUNCTION("""COMPUTED_VALUE"""),"")</f>
        <v/>
      </c>
      <c r="C317" s="558" t="str">
        <f>IFERROR(__xludf.DUMMYFUNCTION("""COMPUTED_VALUE"""),"")</f>
        <v/>
      </c>
      <c r="D317" s="558" t="str">
        <f>IFERROR(__xludf.DUMMYFUNCTION("""COMPUTED_VALUE"""),"")</f>
        <v/>
      </c>
      <c r="E317" s="558" t="str">
        <f>IFERROR(__xludf.DUMMYFUNCTION("""COMPUTED_VALUE"""),"")</f>
        <v/>
      </c>
      <c r="F317" s="558" t="str">
        <f>IFERROR(__xludf.DUMMYFUNCTION("""COMPUTED_VALUE"""),"")</f>
        <v/>
      </c>
      <c r="G317" s="558" t="str">
        <f>IFERROR(__xludf.DUMMYFUNCTION("""COMPUTED_VALUE"""),"")</f>
        <v/>
      </c>
      <c r="H317" s="558" t="str">
        <f>IFERROR(__xludf.DUMMYFUNCTION("""COMPUTED_VALUE"""),"")</f>
        <v/>
      </c>
      <c r="I317" s="558" t="str">
        <f>IFERROR(__xludf.DUMMYFUNCTION("""COMPUTED_VALUE"""),"")</f>
        <v/>
      </c>
      <c r="J317" s="558"/>
      <c r="K317" s="558"/>
      <c r="L317" s="558"/>
      <c r="M317" s="558"/>
      <c r="N317" s="558"/>
      <c r="O317" s="558"/>
    </row>
    <row r="318">
      <c r="A318" s="558"/>
      <c r="B318" s="558" t="str">
        <f>IFERROR(__xludf.DUMMYFUNCTION("""COMPUTED_VALUE"""),"")</f>
        <v/>
      </c>
      <c r="C318" s="558" t="str">
        <f>IFERROR(__xludf.DUMMYFUNCTION("""COMPUTED_VALUE"""),"")</f>
        <v/>
      </c>
      <c r="D318" s="558" t="str">
        <f>IFERROR(__xludf.DUMMYFUNCTION("""COMPUTED_VALUE"""),"")</f>
        <v/>
      </c>
      <c r="E318" s="558" t="str">
        <f>IFERROR(__xludf.DUMMYFUNCTION("""COMPUTED_VALUE"""),"")</f>
        <v/>
      </c>
      <c r="F318" s="558" t="str">
        <f>IFERROR(__xludf.DUMMYFUNCTION("""COMPUTED_VALUE"""),"")</f>
        <v/>
      </c>
      <c r="G318" s="558" t="str">
        <f>IFERROR(__xludf.DUMMYFUNCTION("""COMPUTED_VALUE"""),"")</f>
        <v/>
      </c>
      <c r="H318" s="558" t="str">
        <f>IFERROR(__xludf.DUMMYFUNCTION("""COMPUTED_VALUE"""),"")</f>
        <v/>
      </c>
      <c r="I318" s="558" t="str">
        <f>IFERROR(__xludf.DUMMYFUNCTION("""COMPUTED_VALUE"""),"")</f>
        <v/>
      </c>
      <c r="J318" s="558"/>
      <c r="K318" s="558"/>
      <c r="L318" s="558"/>
      <c r="M318" s="558"/>
      <c r="N318" s="558"/>
      <c r="O318" s="558"/>
    </row>
    <row r="319">
      <c r="A319" s="558"/>
      <c r="B319" s="558" t="str">
        <f>IFERROR(__xludf.DUMMYFUNCTION("""COMPUTED_VALUE"""),"")</f>
        <v/>
      </c>
      <c r="C319" s="558" t="str">
        <f>IFERROR(__xludf.DUMMYFUNCTION("""COMPUTED_VALUE"""),"")</f>
        <v/>
      </c>
      <c r="D319" s="558" t="str">
        <f>IFERROR(__xludf.DUMMYFUNCTION("""COMPUTED_VALUE"""),"")</f>
        <v/>
      </c>
      <c r="E319" s="558" t="str">
        <f>IFERROR(__xludf.DUMMYFUNCTION("""COMPUTED_VALUE"""),"")</f>
        <v/>
      </c>
      <c r="F319" s="558" t="str">
        <f>IFERROR(__xludf.DUMMYFUNCTION("""COMPUTED_VALUE"""),"")</f>
        <v/>
      </c>
      <c r="G319" s="558" t="str">
        <f>IFERROR(__xludf.DUMMYFUNCTION("""COMPUTED_VALUE"""),"")</f>
        <v/>
      </c>
      <c r="H319" s="558" t="str">
        <f>IFERROR(__xludf.DUMMYFUNCTION("""COMPUTED_VALUE"""),"")</f>
        <v/>
      </c>
      <c r="I319" s="558" t="str">
        <f>IFERROR(__xludf.DUMMYFUNCTION("""COMPUTED_VALUE"""),"")</f>
        <v/>
      </c>
      <c r="J319" s="558"/>
      <c r="K319" s="558"/>
      <c r="L319" s="558"/>
      <c r="M319" s="558"/>
      <c r="N319" s="558"/>
      <c r="O319" s="558"/>
    </row>
    <row r="320">
      <c r="A320" s="558"/>
      <c r="B320" s="558" t="str">
        <f>IFERROR(__xludf.DUMMYFUNCTION("""COMPUTED_VALUE"""),"")</f>
        <v/>
      </c>
      <c r="C320" s="558" t="str">
        <f>IFERROR(__xludf.DUMMYFUNCTION("""COMPUTED_VALUE"""),"")</f>
        <v/>
      </c>
      <c r="D320" s="558" t="str">
        <f>IFERROR(__xludf.DUMMYFUNCTION("""COMPUTED_VALUE"""),"")</f>
        <v/>
      </c>
      <c r="E320" s="558" t="str">
        <f>IFERROR(__xludf.DUMMYFUNCTION("""COMPUTED_VALUE"""),"")</f>
        <v/>
      </c>
      <c r="F320" s="558" t="str">
        <f>IFERROR(__xludf.DUMMYFUNCTION("""COMPUTED_VALUE"""),"")</f>
        <v/>
      </c>
      <c r="G320" s="558" t="str">
        <f>IFERROR(__xludf.DUMMYFUNCTION("""COMPUTED_VALUE"""),"")</f>
        <v/>
      </c>
      <c r="H320" s="558" t="str">
        <f>IFERROR(__xludf.DUMMYFUNCTION("""COMPUTED_VALUE"""),"")</f>
        <v/>
      </c>
      <c r="I320" s="558" t="str">
        <f>IFERROR(__xludf.DUMMYFUNCTION("""COMPUTED_VALUE"""),"")</f>
        <v/>
      </c>
      <c r="J320" s="558"/>
      <c r="K320" s="558"/>
      <c r="L320" s="558"/>
      <c r="M320" s="558"/>
      <c r="N320" s="558"/>
      <c r="O320" s="558"/>
    </row>
    <row r="321">
      <c r="A321" s="558"/>
      <c r="B321" s="558" t="str">
        <f>IFERROR(__xludf.DUMMYFUNCTION("""COMPUTED_VALUE"""),"")</f>
        <v/>
      </c>
      <c r="C321" s="558" t="str">
        <f>IFERROR(__xludf.DUMMYFUNCTION("""COMPUTED_VALUE"""),"")</f>
        <v/>
      </c>
      <c r="D321" s="558" t="str">
        <f>IFERROR(__xludf.DUMMYFUNCTION("""COMPUTED_VALUE"""),"")</f>
        <v/>
      </c>
      <c r="E321" s="558" t="str">
        <f>IFERROR(__xludf.DUMMYFUNCTION("""COMPUTED_VALUE"""),"")</f>
        <v/>
      </c>
      <c r="F321" s="558" t="str">
        <f>IFERROR(__xludf.DUMMYFUNCTION("""COMPUTED_VALUE"""),"")</f>
        <v/>
      </c>
      <c r="G321" s="558" t="str">
        <f>IFERROR(__xludf.DUMMYFUNCTION("""COMPUTED_VALUE"""),"")</f>
        <v/>
      </c>
      <c r="H321" s="558" t="str">
        <f>IFERROR(__xludf.DUMMYFUNCTION("""COMPUTED_VALUE"""),"")</f>
        <v/>
      </c>
      <c r="I321" s="558" t="str">
        <f>IFERROR(__xludf.DUMMYFUNCTION("""COMPUTED_VALUE"""),"")</f>
        <v/>
      </c>
      <c r="J321" s="558"/>
      <c r="K321" s="558"/>
      <c r="L321" s="558"/>
      <c r="M321" s="558"/>
      <c r="N321" s="558"/>
      <c r="O321" s="558"/>
    </row>
    <row r="322">
      <c r="A322" s="558"/>
      <c r="B322" s="558" t="str">
        <f>IFERROR(__xludf.DUMMYFUNCTION("""COMPUTED_VALUE"""),"")</f>
        <v/>
      </c>
      <c r="C322" s="558" t="str">
        <f>IFERROR(__xludf.DUMMYFUNCTION("""COMPUTED_VALUE"""),"")</f>
        <v/>
      </c>
      <c r="D322" s="558" t="str">
        <f>IFERROR(__xludf.DUMMYFUNCTION("""COMPUTED_VALUE"""),"")</f>
        <v/>
      </c>
      <c r="E322" s="558" t="str">
        <f>IFERROR(__xludf.DUMMYFUNCTION("""COMPUTED_VALUE"""),"")</f>
        <v/>
      </c>
      <c r="F322" s="558" t="str">
        <f>IFERROR(__xludf.DUMMYFUNCTION("""COMPUTED_VALUE"""),"")</f>
        <v/>
      </c>
      <c r="G322" s="558" t="str">
        <f>IFERROR(__xludf.DUMMYFUNCTION("""COMPUTED_VALUE"""),"")</f>
        <v/>
      </c>
      <c r="H322" s="558" t="str">
        <f>IFERROR(__xludf.DUMMYFUNCTION("""COMPUTED_VALUE"""),"")</f>
        <v/>
      </c>
      <c r="I322" s="558" t="str">
        <f>IFERROR(__xludf.DUMMYFUNCTION("""COMPUTED_VALUE"""),"")</f>
        <v/>
      </c>
      <c r="J322" s="558"/>
      <c r="K322" s="558"/>
      <c r="L322" s="558"/>
      <c r="M322" s="558"/>
      <c r="N322" s="558"/>
      <c r="O322" s="558"/>
    </row>
    <row r="323">
      <c r="A323" s="558"/>
      <c r="B323" s="558" t="str">
        <f>IFERROR(__xludf.DUMMYFUNCTION("""COMPUTED_VALUE"""),"")</f>
        <v/>
      </c>
      <c r="C323" s="558" t="str">
        <f>IFERROR(__xludf.DUMMYFUNCTION("""COMPUTED_VALUE"""),"")</f>
        <v/>
      </c>
      <c r="D323" s="558" t="str">
        <f>IFERROR(__xludf.DUMMYFUNCTION("""COMPUTED_VALUE"""),"")</f>
        <v/>
      </c>
      <c r="E323" s="558" t="str">
        <f>IFERROR(__xludf.DUMMYFUNCTION("""COMPUTED_VALUE"""),"")</f>
        <v/>
      </c>
      <c r="F323" s="558" t="str">
        <f>IFERROR(__xludf.DUMMYFUNCTION("""COMPUTED_VALUE"""),"")</f>
        <v/>
      </c>
      <c r="G323" s="558" t="str">
        <f>IFERROR(__xludf.DUMMYFUNCTION("""COMPUTED_VALUE"""),"")</f>
        <v/>
      </c>
      <c r="H323" s="558" t="str">
        <f>IFERROR(__xludf.DUMMYFUNCTION("""COMPUTED_VALUE"""),"")</f>
        <v/>
      </c>
      <c r="I323" s="558" t="str">
        <f>IFERROR(__xludf.DUMMYFUNCTION("""COMPUTED_VALUE"""),"")</f>
        <v/>
      </c>
      <c r="J323" s="558"/>
      <c r="K323" s="558"/>
      <c r="L323" s="558"/>
      <c r="M323" s="558"/>
      <c r="N323" s="558"/>
      <c r="O323" s="558"/>
    </row>
    <row r="324">
      <c r="A324" s="558"/>
      <c r="B324" s="558" t="str">
        <f>IFERROR(__xludf.DUMMYFUNCTION("""COMPUTED_VALUE"""),"")</f>
        <v/>
      </c>
      <c r="C324" s="558" t="str">
        <f>IFERROR(__xludf.DUMMYFUNCTION("""COMPUTED_VALUE"""),"")</f>
        <v/>
      </c>
      <c r="D324" s="558" t="str">
        <f>IFERROR(__xludf.DUMMYFUNCTION("""COMPUTED_VALUE"""),"")</f>
        <v/>
      </c>
      <c r="E324" s="558" t="str">
        <f>IFERROR(__xludf.DUMMYFUNCTION("""COMPUTED_VALUE"""),"")</f>
        <v/>
      </c>
      <c r="F324" s="558" t="str">
        <f>IFERROR(__xludf.DUMMYFUNCTION("""COMPUTED_VALUE"""),"")</f>
        <v/>
      </c>
      <c r="G324" s="558" t="str">
        <f>IFERROR(__xludf.DUMMYFUNCTION("""COMPUTED_VALUE"""),"")</f>
        <v/>
      </c>
      <c r="H324" s="558" t="str">
        <f>IFERROR(__xludf.DUMMYFUNCTION("""COMPUTED_VALUE"""),"")</f>
        <v/>
      </c>
      <c r="I324" s="558" t="str">
        <f>IFERROR(__xludf.DUMMYFUNCTION("""COMPUTED_VALUE"""),"")</f>
        <v/>
      </c>
      <c r="J324" s="558"/>
      <c r="K324" s="558"/>
      <c r="L324" s="558"/>
      <c r="M324" s="558"/>
      <c r="N324" s="558"/>
      <c r="O324" s="558"/>
    </row>
    <row r="325">
      <c r="A325" s="558"/>
      <c r="B325" s="558" t="str">
        <f>IFERROR(__xludf.DUMMYFUNCTION("""COMPUTED_VALUE"""),"")</f>
        <v/>
      </c>
      <c r="C325" s="558" t="str">
        <f>IFERROR(__xludf.DUMMYFUNCTION("""COMPUTED_VALUE"""),"")</f>
        <v/>
      </c>
      <c r="D325" s="558" t="str">
        <f>IFERROR(__xludf.DUMMYFUNCTION("""COMPUTED_VALUE"""),"")</f>
        <v/>
      </c>
      <c r="E325" s="558" t="str">
        <f>IFERROR(__xludf.DUMMYFUNCTION("""COMPUTED_VALUE"""),"")</f>
        <v/>
      </c>
      <c r="F325" s="558" t="str">
        <f>IFERROR(__xludf.DUMMYFUNCTION("""COMPUTED_VALUE"""),"")</f>
        <v/>
      </c>
      <c r="G325" s="558" t="str">
        <f>IFERROR(__xludf.DUMMYFUNCTION("""COMPUTED_VALUE"""),"")</f>
        <v/>
      </c>
      <c r="H325" s="558" t="str">
        <f>IFERROR(__xludf.DUMMYFUNCTION("""COMPUTED_VALUE"""),"")</f>
        <v/>
      </c>
      <c r="I325" s="558" t="str">
        <f>IFERROR(__xludf.DUMMYFUNCTION("""COMPUTED_VALUE"""),"")</f>
        <v/>
      </c>
      <c r="J325" s="558"/>
      <c r="K325" s="558"/>
      <c r="L325" s="558"/>
      <c r="M325" s="558"/>
      <c r="N325" s="558"/>
      <c r="O325" s="558"/>
    </row>
    <row r="326">
      <c r="A326" s="558"/>
      <c r="B326" s="558" t="str">
        <f>IFERROR(__xludf.DUMMYFUNCTION("""COMPUTED_VALUE"""),"")</f>
        <v/>
      </c>
      <c r="C326" s="558" t="str">
        <f>IFERROR(__xludf.DUMMYFUNCTION("""COMPUTED_VALUE"""),"")</f>
        <v/>
      </c>
      <c r="D326" s="558" t="str">
        <f>IFERROR(__xludf.DUMMYFUNCTION("""COMPUTED_VALUE"""),"")</f>
        <v/>
      </c>
      <c r="E326" s="558" t="str">
        <f>IFERROR(__xludf.DUMMYFUNCTION("""COMPUTED_VALUE"""),"")</f>
        <v/>
      </c>
      <c r="F326" s="558" t="str">
        <f>IFERROR(__xludf.DUMMYFUNCTION("""COMPUTED_VALUE"""),"")</f>
        <v/>
      </c>
      <c r="G326" s="558" t="str">
        <f>IFERROR(__xludf.DUMMYFUNCTION("""COMPUTED_VALUE"""),"")</f>
        <v/>
      </c>
      <c r="H326" s="558" t="str">
        <f>IFERROR(__xludf.DUMMYFUNCTION("""COMPUTED_VALUE"""),"")</f>
        <v/>
      </c>
      <c r="I326" s="558" t="str">
        <f>IFERROR(__xludf.DUMMYFUNCTION("""COMPUTED_VALUE"""),"")</f>
        <v/>
      </c>
      <c r="J326" s="558"/>
      <c r="K326" s="558"/>
      <c r="L326" s="558"/>
      <c r="M326" s="558"/>
      <c r="N326" s="558"/>
      <c r="O326" s="558"/>
    </row>
    <row r="327">
      <c r="A327" s="558"/>
      <c r="B327" s="558" t="str">
        <f>IFERROR(__xludf.DUMMYFUNCTION("""COMPUTED_VALUE"""),"")</f>
        <v/>
      </c>
      <c r="C327" s="558" t="str">
        <f>IFERROR(__xludf.DUMMYFUNCTION("""COMPUTED_VALUE"""),"")</f>
        <v/>
      </c>
      <c r="D327" s="558" t="str">
        <f>IFERROR(__xludf.DUMMYFUNCTION("""COMPUTED_VALUE"""),"")</f>
        <v/>
      </c>
      <c r="E327" s="558" t="str">
        <f>IFERROR(__xludf.DUMMYFUNCTION("""COMPUTED_VALUE"""),"")</f>
        <v/>
      </c>
      <c r="F327" s="558" t="str">
        <f>IFERROR(__xludf.DUMMYFUNCTION("""COMPUTED_VALUE"""),"")</f>
        <v/>
      </c>
      <c r="G327" s="558" t="str">
        <f>IFERROR(__xludf.DUMMYFUNCTION("""COMPUTED_VALUE"""),"")</f>
        <v/>
      </c>
      <c r="H327" s="558" t="str">
        <f>IFERROR(__xludf.DUMMYFUNCTION("""COMPUTED_VALUE"""),"")</f>
        <v/>
      </c>
      <c r="I327" s="558" t="str">
        <f>IFERROR(__xludf.DUMMYFUNCTION("""COMPUTED_VALUE"""),"")</f>
        <v/>
      </c>
      <c r="J327" s="558"/>
      <c r="K327" s="558"/>
      <c r="L327" s="558"/>
      <c r="M327" s="558"/>
      <c r="N327" s="558"/>
      <c r="O327" s="558"/>
    </row>
    <row r="328">
      <c r="A328" s="558"/>
      <c r="B328" s="558" t="str">
        <f>IFERROR(__xludf.DUMMYFUNCTION("""COMPUTED_VALUE"""),"")</f>
        <v/>
      </c>
      <c r="C328" s="558" t="str">
        <f>IFERROR(__xludf.DUMMYFUNCTION("""COMPUTED_VALUE"""),"")</f>
        <v/>
      </c>
      <c r="D328" s="558" t="str">
        <f>IFERROR(__xludf.DUMMYFUNCTION("""COMPUTED_VALUE"""),"")</f>
        <v/>
      </c>
      <c r="E328" s="558" t="str">
        <f>IFERROR(__xludf.DUMMYFUNCTION("""COMPUTED_VALUE"""),"")</f>
        <v/>
      </c>
      <c r="F328" s="558" t="str">
        <f>IFERROR(__xludf.DUMMYFUNCTION("""COMPUTED_VALUE"""),"")</f>
        <v/>
      </c>
      <c r="G328" s="558" t="str">
        <f>IFERROR(__xludf.DUMMYFUNCTION("""COMPUTED_VALUE"""),"")</f>
        <v/>
      </c>
      <c r="H328" s="558" t="str">
        <f>IFERROR(__xludf.DUMMYFUNCTION("""COMPUTED_VALUE"""),"")</f>
        <v/>
      </c>
      <c r="I328" s="558" t="str">
        <f>IFERROR(__xludf.DUMMYFUNCTION("""COMPUTED_VALUE"""),"")</f>
        <v/>
      </c>
      <c r="J328" s="558"/>
      <c r="K328" s="558"/>
      <c r="L328" s="558"/>
      <c r="M328" s="558"/>
      <c r="N328" s="558"/>
      <c r="O328" s="558"/>
    </row>
    <row r="329">
      <c r="A329" s="558"/>
      <c r="B329" s="558" t="str">
        <f>IFERROR(__xludf.DUMMYFUNCTION("""COMPUTED_VALUE"""),"")</f>
        <v/>
      </c>
      <c r="C329" s="558" t="str">
        <f>IFERROR(__xludf.DUMMYFUNCTION("""COMPUTED_VALUE"""),"")</f>
        <v/>
      </c>
      <c r="D329" s="558" t="str">
        <f>IFERROR(__xludf.DUMMYFUNCTION("""COMPUTED_VALUE"""),"")</f>
        <v/>
      </c>
      <c r="E329" s="558" t="str">
        <f>IFERROR(__xludf.DUMMYFUNCTION("""COMPUTED_VALUE"""),"")</f>
        <v/>
      </c>
      <c r="F329" s="558" t="str">
        <f>IFERROR(__xludf.DUMMYFUNCTION("""COMPUTED_VALUE"""),"")</f>
        <v/>
      </c>
      <c r="G329" s="558" t="str">
        <f>IFERROR(__xludf.DUMMYFUNCTION("""COMPUTED_VALUE"""),"")</f>
        <v/>
      </c>
      <c r="H329" s="558" t="str">
        <f>IFERROR(__xludf.DUMMYFUNCTION("""COMPUTED_VALUE"""),"")</f>
        <v/>
      </c>
      <c r="I329" s="558" t="str">
        <f>IFERROR(__xludf.DUMMYFUNCTION("""COMPUTED_VALUE"""),"")</f>
        <v/>
      </c>
      <c r="J329" s="558"/>
      <c r="K329" s="558"/>
      <c r="L329" s="558"/>
      <c r="M329" s="558"/>
      <c r="N329" s="558"/>
      <c r="O329" s="558"/>
    </row>
    <row r="330">
      <c r="A330" s="558"/>
      <c r="B330" s="558" t="str">
        <f>IFERROR(__xludf.DUMMYFUNCTION("""COMPUTED_VALUE"""),"")</f>
        <v/>
      </c>
      <c r="C330" s="558" t="str">
        <f>IFERROR(__xludf.DUMMYFUNCTION("""COMPUTED_VALUE"""),"")</f>
        <v/>
      </c>
      <c r="D330" s="558" t="str">
        <f>IFERROR(__xludf.DUMMYFUNCTION("""COMPUTED_VALUE"""),"")</f>
        <v/>
      </c>
      <c r="E330" s="558" t="str">
        <f>IFERROR(__xludf.DUMMYFUNCTION("""COMPUTED_VALUE"""),"")</f>
        <v/>
      </c>
      <c r="F330" s="558" t="str">
        <f>IFERROR(__xludf.DUMMYFUNCTION("""COMPUTED_VALUE"""),"")</f>
        <v/>
      </c>
      <c r="G330" s="558" t="str">
        <f>IFERROR(__xludf.DUMMYFUNCTION("""COMPUTED_VALUE"""),"")</f>
        <v/>
      </c>
      <c r="H330" s="558" t="str">
        <f>IFERROR(__xludf.DUMMYFUNCTION("""COMPUTED_VALUE"""),"")</f>
        <v/>
      </c>
      <c r="I330" s="558" t="str">
        <f>IFERROR(__xludf.DUMMYFUNCTION("""COMPUTED_VALUE"""),"")</f>
        <v/>
      </c>
      <c r="J330" s="558"/>
      <c r="K330" s="558"/>
      <c r="L330" s="558"/>
      <c r="M330" s="558"/>
      <c r="N330" s="558"/>
      <c r="O330" s="558"/>
    </row>
    <row r="331">
      <c r="A331" s="558"/>
      <c r="B331" s="558" t="str">
        <f>IFERROR(__xludf.DUMMYFUNCTION("""COMPUTED_VALUE"""),"")</f>
        <v/>
      </c>
      <c r="C331" s="558" t="str">
        <f>IFERROR(__xludf.DUMMYFUNCTION("""COMPUTED_VALUE"""),"")</f>
        <v/>
      </c>
      <c r="D331" s="558" t="str">
        <f>IFERROR(__xludf.DUMMYFUNCTION("""COMPUTED_VALUE"""),"")</f>
        <v/>
      </c>
      <c r="E331" s="558" t="str">
        <f>IFERROR(__xludf.DUMMYFUNCTION("""COMPUTED_VALUE"""),"")</f>
        <v/>
      </c>
      <c r="F331" s="558" t="str">
        <f>IFERROR(__xludf.DUMMYFUNCTION("""COMPUTED_VALUE"""),"")</f>
        <v/>
      </c>
      <c r="G331" s="558" t="str">
        <f>IFERROR(__xludf.DUMMYFUNCTION("""COMPUTED_VALUE"""),"")</f>
        <v/>
      </c>
      <c r="H331" s="558" t="str">
        <f>IFERROR(__xludf.DUMMYFUNCTION("""COMPUTED_VALUE"""),"")</f>
        <v/>
      </c>
      <c r="I331" s="558" t="str">
        <f>IFERROR(__xludf.DUMMYFUNCTION("""COMPUTED_VALUE"""),"")</f>
        <v/>
      </c>
      <c r="J331" s="558"/>
      <c r="K331" s="558"/>
      <c r="L331" s="558"/>
      <c r="M331" s="558"/>
      <c r="N331" s="558"/>
      <c r="O331" s="558"/>
    </row>
    <row r="332">
      <c r="A332" s="558"/>
      <c r="B332" s="558" t="str">
        <f>IFERROR(__xludf.DUMMYFUNCTION("""COMPUTED_VALUE"""),"")</f>
        <v/>
      </c>
      <c r="C332" s="558" t="str">
        <f>IFERROR(__xludf.DUMMYFUNCTION("""COMPUTED_VALUE"""),"")</f>
        <v/>
      </c>
      <c r="D332" s="558" t="str">
        <f>IFERROR(__xludf.DUMMYFUNCTION("""COMPUTED_VALUE"""),"")</f>
        <v/>
      </c>
      <c r="E332" s="558" t="str">
        <f>IFERROR(__xludf.DUMMYFUNCTION("""COMPUTED_VALUE"""),"")</f>
        <v/>
      </c>
      <c r="F332" s="558" t="str">
        <f>IFERROR(__xludf.DUMMYFUNCTION("""COMPUTED_VALUE"""),"")</f>
        <v/>
      </c>
      <c r="G332" s="558" t="str">
        <f>IFERROR(__xludf.DUMMYFUNCTION("""COMPUTED_VALUE"""),"")</f>
        <v/>
      </c>
      <c r="H332" s="558" t="str">
        <f>IFERROR(__xludf.DUMMYFUNCTION("""COMPUTED_VALUE"""),"")</f>
        <v/>
      </c>
      <c r="I332" s="558" t="str">
        <f>IFERROR(__xludf.DUMMYFUNCTION("""COMPUTED_VALUE"""),"")</f>
        <v/>
      </c>
      <c r="J332" s="558"/>
      <c r="K332" s="558"/>
      <c r="L332" s="558"/>
      <c r="M332" s="558"/>
      <c r="N332" s="558"/>
      <c r="O332" s="558"/>
    </row>
    <row r="333">
      <c r="A333" s="558"/>
      <c r="B333" s="558" t="str">
        <f>IFERROR(__xludf.DUMMYFUNCTION("""COMPUTED_VALUE"""),"")</f>
        <v/>
      </c>
      <c r="C333" s="558" t="str">
        <f>IFERROR(__xludf.DUMMYFUNCTION("""COMPUTED_VALUE"""),"")</f>
        <v/>
      </c>
      <c r="D333" s="558" t="str">
        <f>IFERROR(__xludf.DUMMYFUNCTION("""COMPUTED_VALUE"""),"")</f>
        <v/>
      </c>
      <c r="E333" s="558" t="str">
        <f>IFERROR(__xludf.DUMMYFUNCTION("""COMPUTED_VALUE"""),"")</f>
        <v/>
      </c>
      <c r="F333" s="558" t="str">
        <f>IFERROR(__xludf.DUMMYFUNCTION("""COMPUTED_VALUE"""),"")</f>
        <v/>
      </c>
      <c r="G333" s="558" t="str">
        <f>IFERROR(__xludf.DUMMYFUNCTION("""COMPUTED_VALUE"""),"")</f>
        <v/>
      </c>
      <c r="H333" s="558" t="str">
        <f>IFERROR(__xludf.DUMMYFUNCTION("""COMPUTED_VALUE"""),"")</f>
        <v/>
      </c>
      <c r="I333" s="558" t="str">
        <f>IFERROR(__xludf.DUMMYFUNCTION("""COMPUTED_VALUE"""),"")</f>
        <v/>
      </c>
      <c r="J333" s="558"/>
      <c r="K333" s="558"/>
      <c r="L333" s="558"/>
      <c r="M333" s="558"/>
      <c r="N333" s="558"/>
      <c r="O333" s="558"/>
    </row>
    <row r="334">
      <c r="A334" s="558"/>
      <c r="B334" s="558" t="str">
        <f>IFERROR(__xludf.DUMMYFUNCTION("""COMPUTED_VALUE"""),"")</f>
        <v/>
      </c>
      <c r="C334" s="558" t="str">
        <f>IFERROR(__xludf.DUMMYFUNCTION("""COMPUTED_VALUE"""),"")</f>
        <v/>
      </c>
      <c r="D334" s="558" t="str">
        <f>IFERROR(__xludf.DUMMYFUNCTION("""COMPUTED_VALUE"""),"")</f>
        <v/>
      </c>
      <c r="E334" s="558" t="str">
        <f>IFERROR(__xludf.DUMMYFUNCTION("""COMPUTED_VALUE"""),"")</f>
        <v/>
      </c>
      <c r="F334" s="558" t="str">
        <f>IFERROR(__xludf.DUMMYFUNCTION("""COMPUTED_VALUE"""),"")</f>
        <v/>
      </c>
      <c r="G334" s="558" t="str">
        <f>IFERROR(__xludf.DUMMYFUNCTION("""COMPUTED_VALUE"""),"")</f>
        <v/>
      </c>
      <c r="H334" s="558" t="str">
        <f>IFERROR(__xludf.DUMMYFUNCTION("""COMPUTED_VALUE"""),"")</f>
        <v/>
      </c>
      <c r="I334" s="558" t="str">
        <f>IFERROR(__xludf.DUMMYFUNCTION("""COMPUTED_VALUE"""),"")</f>
        <v/>
      </c>
      <c r="J334" s="558"/>
      <c r="K334" s="558"/>
      <c r="L334" s="558"/>
      <c r="M334" s="558"/>
      <c r="N334" s="558"/>
      <c r="O334" s="558"/>
    </row>
    <row r="335">
      <c r="A335" s="558"/>
      <c r="B335" s="558" t="str">
        <f>IFERROR(__xludf.DUMMYFUNCTION("""COMPUTED_VALUE"""),"")</f>
        <v/>
      </c>
      <c r="C335" s="558" t="str">
        <f>IFERROR(__xludf.DUMMYFUNCTION("""COMPUTED_VALUE"""),"")</f>
        <v/>
      </c>
      <c r="D335" s="558" t="str">
        <f>IFERROR(__xludf.DUMMYFUNCTION("""COMPUTED_VALUE"""),"")</f>
        <v/>
      </c>
      <c r="E335" s="558" t="str">
        <f>IFERROR(__xludf.DUMMYFUNCTION("""COMPUTED_VALUE"""),"")</f>
        <v/>
      </c>
      <c r="F335" s="558" t="str">
        <f>IFERROR(__xludf.DUMMYFUNCTION("""COMPUTED_VALUE"""),"")</f>
        <v/>
      </c>
      <c r="G335" s="558" t="str">
        <f>IFERROR(__xludf.DUMMYFUNCTION("""COMPUTED_VALUE"""),"")</f>
        <v/>
      </c>
      <c r="H335" s="558" t="str">
        <f>IFERROR(__xludf.DUMMYFUNCTION("""COMPUTED_VALUE"""),"")</f>
        <v/>
      </c>
      <c r="I335" s="558" t="str">
        <f>IFERROR(__xludf.DUMMYFUNCTION("""COMPUTED_VALUE"""),"")</f>
        <v/>
      </c>
      <c r="J335" s="558"/>
      <c r="K335" s="558"/>
      <c r="L335" s="558"/>
      <c r="M335" s="558"/>
      <c r="N335" s="558"/>
      <c r="O335" s="558"/>
    </row>
    <row r="336">
      <c r="A336" s="558"/>
      <c r="B336" s="558" t="str">
        <f>IFERROR(__xludf.DUMMYFUNCTION("""COMPUTED_VALUE"""),"")</f>
        <v/>
      </c>
      <c r="C336" s="558" t="str">
        <f>IFERROR(__xludf.DUMMYFUNCTION("""COMPUTED_VALUE"""),"")</f>
        <v/>
      </c>
      <c r="D336" s="558" t="str">
        <f>IFERROR(__xludf.DUMMYFUNCTION("""COMPUTED_VALUE"""),"")</f>
        <v/>
      </c>
      <c r="E336" s="558" t="str">
        <f>IFERROR(__xludf.DUMMYFUNCTION("""COMPUTED_VALUE"""),"")</f>
        <v/>
      </c>
      <c r="F336" s="558" t="str">
        <f>IFERROR(__xludf.DUMMYFUNCTION("""COMPUTED_VALUE"""),"")</f>
        <v/>
      </c>
      <c r="G336" s="558" t="str">
        <f>IFERROR(__xludf.DUMMYFUNCTION("""COMPUTED_VALUE"""),"")</f>
        <v/>
      </c>
      <c r="H336" s="558" t="str">
        <f>IFERROR(__xludf.DUMMYFUNCTION("""COMPUTED_VALUE"""),"")</f>
        <v/>
      </c>
      <c r="I336" s="558" t="str">
        <f>IFERROR(__xludf.DUMMYFUNCTION("""COMPUTED_VALUE"""),"")</f>
        <v/>
      </c>
      <c r="J336" s="558"/>
      <c r="K336" s="558"/>
      <c r="L336" s="558"/>
      <c r="M336" s="558"/>
      <c r="N336" s="558"/>
      <c r="O336" s="558"/>
    </row>
    <row r="337">
      <c r="A337" s="558"/>
      <c r="B337" s="558" t="str">
        <f>IFERROR(__xludf.DUMMYFUNCTION("""COMPUTED_VALUE"""),"")</f>
        <v/>
      </c>
      <c r="C337" s="558" t="str">
        <f>IFERROR(__xludf.DUMMYFUNCTION("""COMPUTED_VALUE"""),"")</f>
        <v/>
      </c>
      <c r="D337" s="558" t="str">
        <f>IFERROR(__xludf.DUMMYFUNCTION("""COMPUTED_VALUE"""),"")</f>
        <v/>
      </c>
      <c r="E337" s="558" t="str">
        <f>IFERROR(__xludf.DUMMYFUNCTION("""COMPUTED_VALUE"""),"")</f>
        <v/>
      </c>
      <c r="F337" s="558" t="str">
        <f>IFERROR(__xludf.DUMMYFUNCTION("""COMPUTED_VALUE"""),"")</f>
        <v/>
      </c>
      <c r="G337" s="558" t="str">
        <f>IFERROR(__xludf.DUMMYFUNCTION("""COMPUTED_VALUE"""),"")</f>
        <v/>
      </c>
      <c r="H337" s="558" t="str">
        <f>IFERROR(__xludf.DUMMYFUNCTION("""COMPUTED_VALUE"""),"")</f>
        <v/>
      </c>
      <c r="I337" s="558" t="str">
        <f>IFERROR(__xludf.DUMMYFUNCTION("""COMPUTED_VALUE"""),"")</f>
        <v/>
      </c>
      <c r="J337" s="558"/>
      <c r="K337" s="558"/>
      <c r="L337" s="558"/>
      <c r="M337" s="558"/>
      <c r="N337" s="558"/>
      <c r="O337" s="558"/>
    </row>
    <row r="338">
      <c r="A338" s="558"/>
      <c r="B338" s="558" t="str">
        <f>IFERROR(__xludf.DUMMYFUNCTION("""COMPUTED_VALUE"""),"")</f>
        <v/>
      </c>
      <c r="C338" s="558" t="str">
        <f>IFERROR(__xludf.DUMMYFUNCTION("""COMPUTED_VALUE"""),"")</f>
        <v/>
      </c>
      <c r="D338" s="558" t="str">
        <f>IFERROR(__xludf.DUMMYFUNCTION("""COMPUTED_VALUE"""),"")</f>
        <v/>
      </c>
      <c r="E338" s="558" t="str">
        <f>IFERROR(__xludf.DUMMYFUNCTION("""COMPUTED_VALUE"""),"")</f>
        <v/>
      </c>
      <c r="F338" s="558" t="str">
        <f>IFERROR(__xludf.DUMMYFUNCTION("""COMPUTED_VALUE"""),"")</f>
        <v/>
      </c>
      <c r="G338" s="558" t="str">
        <f>IFERROR(__xludf.DUMMYFUNCTION("""COMPUTED_VALUE"""),"")</f>
        <v/>
      </c>
      <c r="H338" s="558" t="str">
        <f>IFERROR(__xludf.DUMMYFUNCTION("""COMPUTED_VALUE"""),"")</f>
        <v/>
      </c>
      <c r="I338" s="558" t="str">
        <f>IFERROR(__xludf.DUMMYFUNCTION("""COMPUTED_VALUE"""),"")</f>
        <v/>
      </c>
      <c r="J338" s="558"/>
      <c r="K338" s="558"/>
      <c r="L338" s="558"/>
      <c r="M338" s="558"/>
      <c r="N338" s="558"/>
      <c r="O338" s="558"/>
    </row>
    <row r="339">
      <c r="A339" s="558"/>
      <c r="B339" s="558" t="str">
        <f>IFERROR(__xludf.DUMMYFUNCTION("""COMPUTED_VALUE"""),"")</f>
        <v/>
      </c>
      <c r="C339" s="558" t="str">
        <f>IFERROR(__xludf.DUMMYFUNCTION("""COMPUTED_VALUE"""),"")</f>
        <v/>
      </c>
      <c r="D339" s="558" t="str">
        <f>IFERROR(__xludf.DUMMYFUNCTION("""COMPUTED_VALUE"""),"")</f>
        <v/>
      </c>
      <c r="E339" s="558" t="str">
        <f>IFERROR(__xludf.DUMMYFUNCTION("""COMPUTED_VALUE"""),"")</f>
        <v/>
      </c>
      <c r="F339" s="558" t="str">
        <f>IFERROR(__xludf.DUMMYFUNCTION("""COMPUTED_VALUE"""),"")</f>
        <v/>
      </c>
      <c r="G339" s="558" t="str">
        <f>IFERROR(__xludf.DUMMYFUNCTION("""COMPUTED_VALUE"""),"")</f>
        <v/>
      </c>
      <c r="H339" s="558" t="str">
        <f>IFERROR(__xludf.DUMMYFUNCTION("""COMPUTED_VALUE"""),"")</f>
        <v/>
      </c>
      <c r="I339" s="558" t="str">
        <f>IFERROR(__xludf.DUMMYFUNCTION("""COMPUTED_VALUE"""),"")</f>
        <v/>
      </c>
      <c r="J339" s="558"/>
      <c r="K339" s="558"/>
      <c r="L339" s="558"/>
      <c r="M339" s="558"/>
      <c r="N339" s="558"/>
      <c r="O339" s="558"/>
    </row>
    <row r="340">
      <c r="A340" s="558"/>
      <c r="B340" s="558" t="str">
        <f>IFERROR(__xludf.DUMMYFUNCTION("""COMPUTED_VALUE"""),"")</f>
        <v/>
      </c>
      <c r="C340" s="558" t="str">
        <f>IFERROR(__xludf.DUMMYFUNCTION("""COMPUTED_VALUE"""),"")</f>
        <v/>
      </c>
      <c r="D340" s="558" t="str">
        <f>IFERROR(__xludf.DUMMYFUNCTION("""COMPUTED_VALUE"""),"")</f>
        <v/>
      </c>
      <c r="E340" s="558" t="str">
        <f>IFERROR(__xludf.DUMMYFUNCTION("""COMPUTED_VALUE"""),"")</f>
        <v/>
      </c>
      <c r="F340" s="558" t="str">
        <f>IFERROR(__xludf.DUMMYFUNCTION("""COMPUTED_VALUE"""),"")</f>
        <v/>
      </c>
      <c r="G340" s="558" t="str">
        <f>IFERROR(__xludf.DUMMYFUNCTION("""COMPUTED_VALUE"""),"")</f>
        <v/>
      </c>
      <c r="H340" s="558" t="str">
        <f>IFERROR(__xludf.DUMMYFUNCTION("""COMPUTED_VALUE"""),"")</f>
        <v/>
      </c>
      <c r="I340" s="558" t="str">
        <f>IFERROR(__xludf.DUMMYFUNCTION("""COMPUTED_VALUE"""),"")</f>
        <v/>
      </c>
      <c r="J340" s="558"/>
      <c r="K340" s="558"/>
      <c r="L340" s="558"/>
      <c r="M340" s="558"/>
      <c r="N340" s="558"/>
      <c r="O340" s="558"/>
    </row>
    <row r="341">
      <c r="A341" s="558"/>
      <c r="B341" s="558" t="str">
        <f>IFERROR(__xludf.DUMMYFUNCTION("""COMPUTED_VALUE"""),"")</f>
        <v/>
      </c>
      <c r="C341" s="558" t="str">
        <f>IFERROR(__xludf.DUMMYFUNCTION("""COMPUTED_VALUE"""),"")</f>
        <v/>
      </c>
      <c r="D341" s="558" t="str">
        <f>IFERROR(__xludf.DUMMYFUNCTION("""COMPUTED_VALUE"""),"")</f>
        <v/>
      </c>
      <c r="E341" s="558" t="str">
        <f>IFERROR(__xludf.DUMMYFUNCTION("""COMPUTED_VALUE"""),"")</f>
        <v/>
      </c>
      <c r="F341" s="558" t="str">
        <f>IFERROR(__xludf.DUMMYFUNCTION("""COMPUTED_VALUE"""),"")</f>
        <v/>
      </c>
      <c r="G341" s="558" t="str">
        <f>IFERROR(__xludf.DUMMYFUNCTION("""COMPUTED_VALUE"""),"")</f>
        <v/>
      </c>
      <c r="H341" s="558" t="str">
        <f>IFERROR(__xludf.DUMMYFUNCTION("""COMPUTED_VALUE"""),"")</f>
        <v/>
      </c>
      <c r="I341" s="558" t="str">
        <f>IFERROR(__xludf.DUMMYFUNCTION("""COMPUTED_VALUE"""),"")</f>
        <v/>
      </c>
      <c r="J341" s="558"/>
      <c r="K341" s="558"/>
      <c r="L341" s="558"/>
      <c r="M341" s="558"/>
      <c r="N341" s="558"/>
      <c r="O341" s="558"/>
    </row>
    <row r="342">
      <c r="A342" s="558"/>
      <c r="B342" s="558" t="str">
        <f>IFERROR(__xludf.DUMMYFUNCTION("""COMPUTED_VALUE"""),"")</f>
        <v/>
      </c>
      <c r="C342" s="558" t="str">
        <f>IFERROR(__xludf.DUMMYFUNCTION("""COMPUTED_VALUE"""),"")</f>
        <v/>
      </c>
      <c r="D342" s="558" t="str">
        <f>IFERROR(__xludf.DUMMYFUNCTION("""COMPUTED_VALUE"""),"")</f>
        <v/>
      </c>
      <c r="E342" s="558" t="str">
        <f>IFERROR(__xludf.DUMMYFUNCTION("""COMPUTED_VALUE"""),"")</f>
        <v/>
      </c>
      <c r="F342" s="558" t="str">
        <f>IFERROR(__xludf.DUMMYFUNCTION("""COMPUTED_VALUE"""),"")</f>
        <v/>
      </c>
      <c r="G342" s="558" t="str">
        <f>IFERROR(__xludf.DUMMYFUNCTION("""COMPUTED_VALUE"""),"")</f>
        <v/>
      </c>
      <c r="H342" s="558" t="str">
        <f>IFERROR(__xludf.DUMMYFUNCTION("""COMPUTED_VALUE"""),"")</f>
        <v/>
      </c>
      <c r="I342" s="558" t="str">
        <f>IFERROR(__xludf.DUMMYFUNCTION("""COMPUTED_VALUE"""),"")</f>
        <v/>
      </c>
      <c r="J342" s="558"/>
      <c r="K342" s="558"/>
      <c r="L342" s="558"/>
      <c r="M342" s="558"/>
      <c r="N342" s="558"/>
      <c r="O342" s="558"/>
    </row>
    <row r="343">
      <c r="A343" s="558"/>
      <c r="B343" s="558" t="str">
        <f>IFERROR(__xludf.DUMMYFUNCTION("""COMPUTED_VALUE"""),"")</f>
        <v/>
      </c>
      <c r="C343" s="558" t="str">
        <f>IFERROR(__xludf.DUMMYFUNCTION("""COMPUTED_VALUE"""),"")</f>
        <v/>
      </c>
      <c r="D343" s="558" t="str">
        <f>IFERROR(__xludf.DUMMYFUNCTION("""COMPUTED_VALUE"""),"")</f>
        <v/>
      </c>
      <c r="E343" s="558" t="str">
        <f>IFERROR(__xludf.DUMMYFUNCTION("""COMPUTED_VALUE"""),"")</f>
        <v/>
      </c>
      <c r="F343" s="558" t="str">
        <f>IFERROR(__xludf.DUMMYFUNCTION("""COMPUTED_VALUE"""),"")</f>
        <v/>
      </c>
      <c r="G343" s="558" t="str">
        <f>IFERROR(__xludf.DUMMYFUNCTION("""COMPUTED_VALUE"""),"")</f>
        <v/>
      </c>
      <c r="H343" s="558" t="str">
        <f>IFERROR(__xludf.DUMMYFUNCTION("""COMPUTED_VALUE"""),"")</f>
        <v/>
      </c>
      <c r="I343" s="558" t="str">
        <f>IFERROR(__xludf.DUMMYFUNCTION("""COMPUTED_VALUE"""),"")</f>
        <v/>
      </c>
      <c r="J343" s="558"/>
      <c r="K343" s="558"/>
      <c r="L343" s="558"/>
      <c r="M343" s="558"/>
      <c r="N343" s="558"/>
      <c r="O343" s="558"/>
    </row>
    <row r="344">
      <c r="A344" s="558"/>
      <c r="B344" s="558" t="str">
        <f>IFERROR(__xludf.DUMMYFUNCTION("""COMPUTED_VALUE"""),"")</f>
        <v/>
      </c>
      <c r="C344" s="558" t="str">
        <f>IFERROR(__xludf.DUMMYFUNCTION("""COMPUTED_VALUE"""),"")</f>
        <v/>
      </c>
      <c r="D344" s="558" t="str">
        <f>IFERROR(__xludf.DUMMYFUNCTION("""COMPUTED_VALUE"""),"")</f>
        <v/>
      </c>
      <c r="E344" s="558" t="str">
        <f>IFERROR(__xludf.DUMMYFUNCTION("""COMPUTED_VALUE"""),"")</f>
        <v/>
      </c>
      <c r="F344" s="558" t="str">
        <f>IFERROR(__xludf.DUMMYFUNCTION("""COMPUTED_VALUE"""),"")</f>
        <v/>
      </c>
      <c r="G344" s="558" t="str">
        <f>IFERROR(__xludf.DUMMYFUNCTION("""COMPUTED_VALUE"""),"")</f>
        <v/>
      </c>
      <c r="H344" s="558" t="str">
        <f>IFERROR(__xludf.DUMMYFUNCTION("""COMPUTED_VALUE"""),"")</f>
        <v/>
      </c>
      <c r="I344" s="558" t="str">
        <f>IFERROR(__xludf.DUMMYFUNCTION("""COMPUTED_VALUE"""),"")</f>
        <v/>
      </c>
      <c r="J344" s="558"/>
      <c r="K344" s="558"/>
      <c r="L344" s="558"/>
      <c r="M344" s="558"/>
      <c r="N344" s="558"/>
      <c r="O344" s="558"/>
    </row>
    <row r="345">
      <c r="A345" s="558"/>
      <c r="B345" s="558" t="str">
        <f>IFERROR(__xludf.DUMMYFUNCTION("""COMPUTED_VALUE"""),"")</f>
        <v/>
      </c>
      <c r="C345" s="558" t="str">
        <f>IFERROR(__xludf.DUMMYFUNCTION("""COMPUTED_VALUE"""),"")</f>
        <v/>
      </c>
      <c r="D345" s="558" t="str">
        <f>IFERROR(__xludf.DUMMYFUNCTION("""COMPUTED_VALUE"""),"")</f>
        <v/>
      </c>
      <c r="E345" s="558" t="str">
        <f>IFERROR(__xludf.DUMMYFUNCTION("""COMPUTED_VALUE"""),"")</f>
        <v/>
      </c>
      <c r="F345" s="558" t="str">
        <f>IFERROR(__xludf.DUMMYFUNCTION("""COMPUTED_VALUE"""),"")</f>
        <v/>
      </c>
      <c r="G345" s="558" t="str">
        <f>IFERROR(__xludf.DUMMYFUNCTION("""COMPUTED_VALUE"""),"")</f>
        <v/>
      </c>
      <c r="H345" s="558" t="str">
        <f>IFERROR(__xludf.DUMMYFUNCTION("""COMPUTED_VALUE"""),"")</f>
        <v/>
      </c>
      <c r="I345" s="558" t="str">
        <f>IFERROR(__xludf.DUMMYFUNCTION("""COMPUTED_VALUE"""),"")</f>
        <v/>
      </c>
      <c r="J345" s="558"/>
      <c r="K345" s="558"/>
      <c r="L345" s="558"/>
      <c r="M345" s="558"/>
      <c r="N345" s="558"/>
      <c r="O345" s="558"/>
    </row>
    <row r="346">
      <c r="A346" s="558"/>
      <c r="B346" s="558" t="str">
        <f>IFERROR(__xludf.DUMMYFUNCTION("""COMPUTED_VALUE"""),"")</f>
        <v/>
      </c>
      <c r="C346" s="558" t="str">
        <f>IFERROR(__xludf.DUMMYFUNCTION("""COMPUTED_VALUE"""),"")</f>
        <v/>
      </c>
      <c r="D346" s="558" t="str">
        <f>IFERROR(__xludf.DUMMYFUNCTION("""COMPUTED_VALUE"""),"")</f>
        <v/>
      </c>
      <c r="E346" s="558" t="str">
        <f>IFERROR(__xludf.DUMMYFUNCTION("""COMPUTED_VALUE"""),"")</f>
        <v/>
      </c>
      <c r="F346" s="558" t="str">
        <f>IFERROR(__xludf.DUMMYFUNCTION("""COMPUTED_VALUE"""),"")</f>
        <v/>
      </c>
      <c r="G346" s="558" t="str">
        <f>IFERROR(__xludf.DUMMYFUNCTION("""COMPUTED_VALUE"""),"")</f>
        <v/>
      </c>
      <c r="H346" s="558" t="str">
        <f>IFERROR(__xludf.DUMMYFUNCTION("""COMPUTED_VALUE"""),"")</f>
        <v/>
      </c>
      <c r="I346" s="558" t="str">
        <f>IFERROR(__xludf.DUMMYFUNCTION("""COMPUTED_VALUE"""),"")</f>
        <v/>
      </c>
      <c r="J346" s="558"/>
      <c r="K346" s="558"/>
      <c r="L346" s="558"/>
      <c r="M346" s="558"/>
      <c r="N346" s="558"/>
      <c r="O346" s="558"/>
    </row>
    <row r="347">
      <c r="A347" s="558"/>
      <c r="B347" s="558" t="str">
        <f>IFERROR(__xludf.DUMMYFUNCTION("""COMPUTED_VALUE"""),"")</f>
        <v/>
      </c>
      <c r="C347" s="558" t="str">
        <f>IFERROR(__xludf.DUMMYFUNCTION("""COMPUTED_VALUE"""),"")</f>
        <v/>
      </c>
      <c r="D347" s="558" t="str">
        <f>IFERROR(__xludf.DUMMYFUNCTION("""COMPUTED_VALUE"""),"")</f>
        <v/>
      </c>
      <c r="E347" s="558" t="str">
        <f>IFERROR(__xludf.DUMMYFUNCTION("""COMPUTED_VALUE"""),"")</f>
        <v/>
      </c>
      <c r="F347" s="558" t="str">
        <f>IFERROR(__xludf.DUMMYFUNCTION("""COMPUTED_VALUE"""),"")</f>
        <v/>
      </c>
      <c r="G347" s="558" t="str">
        <f>IFERROR(__xludf.DUMMYFUNCTION("""COMPUTED_VALUE"""),"")</f>
        <v/>
      </c>
      <c r="H347" s="558" t="str">
        <f>IFERROR(__xludf.DUMMYFUNCTION("""COMPUTED_VALUE"""),"")</f>
        <v/>
      </c>
      <c r="I347" s="558" t="str">
        <f>IFERROR(__xludf.DUMMYFUNCTION("""COMPUTED_VALUE"""),"")</f>
        <v/>
      </c>
      <c r="J347" s="558"/>
      <c r="K347" s="558"/>
      <c r="L347" s="558"/>
      <c r="M347" s="558"/>
      <c r="N347" s="558"/>
      <c r="O347" s="558"/>
    </row>
    <row r="348">
      <c r="A348" s="558"/>
      <c r="B348" s="558" t="str">
        <f>IFERROR(__xludf.DUMMYFUNCTION("""COMPUTED_VALUE"""),"")</f>
        <v/>
      </c>
      <c r="C348" s="558" t="str">
        <f>IFERROR(__xludf.DUMMYFUNCTION("""COMPUTED_VALUE"""),"")</f>
        <v/>
      </c>
      <c r="D348" s="558" t="str">
        <f>IFERROR(__xludf.DUMMYFUNCTION("""COMPUTED_VALUE"""),"")</f>
        <v/>
      </c>
      <c r="E348" s="558" t="str">
        <f>IFERROR(__xludf.DUMMYFUNCTION("""COMPUTED_VALUE"""),"")</f>
        <v/>
      </c>
      <c r="F348" s="558" t="str">
        <f>IFERROR(__xludf.DUMMYFUNCTION("""COMPUTED_VALUE"""),"")</f>
        <v/>
      </c>
      <c r="G348" s="558" t="str">
        <f>IFERROR(__xludf.DUMMYFUNCTION("""COMPUTED_VALUE"""),"")</f>
        <v/>
      </c>
      <c r="H348" s="558" t="str">
        <f>IFERROR(__xludf.DUMMYFUNCTION("""COMPUTED_VALUE"""),"")</f>
        <v/>
      </c>
      <c r="I348" s="558" t="str">
        <f>IFERROR(__xludf.DUMMYFUNCTION("""COMPUTED_VALUE"""),"")</f>
        <v/>
      </c>
      <c r="J348" s="558"/>
      <c r="K348" s="558"/>
      <c r="L348" s="558"/>
      <c r="M348" s="558"/>
      <c r="N348" s="558"/>
      <c r="O348" s="558"/>
    </row>
    <row r="349">
      <c r="A349" s="558"/>
      <c r="B349" s="558" t="str">
        <f>IFERROR(__xludf.DUMMYFUNCTION("""COMPUTED_VALUE"""),"")</f>
        <v/>
      </c>
      <c r="C349" s="558" t="str">
        <f>IFERROR(__xludf.DUMMYFUNCTION("""COMPUTED_VALUE"""),"")</f>
        <v/>
      </c>
      <c r="D349" s="558" t="str">
        <f>IFERROR(__xludf.DUMMYFUNCTION("""COMPUTED_VALUE"""),"")</f>
        <v/>
      </c>
      <c r="E349" s="558" t="str">
        <f>IFERROR(__xludf.DUMMYFUNCTION("""COMPUTED_VALUE"""),"")</f>
        <v/>
      </c>
      <c r="F349" s="558" t="str">
        <f>IFERROR(__xludf.DUMMYFUNCTION("""COMPUTED_VALUE"""),"")</f>
        <v/>
      </c>
      <c r="G349" s="558" t="str">
        <f>IFERROR(__xludf.DUMMYFUNCTION("""COMPUTED_VALUE"""),"")</f>
        <v/>
      </c>
      <c r="H349" s="558" t="str">
        <f>IFERROR(__xludf.DUMMYFUNCTION("""COMPUTED_VALUE"""),"")</f>
        <v/>
      </c>
      <c r="I349" s="558" t="str">
        <f>IFERROR(__xludf.DUMMYFUNCTION("""COMPUTED_VALUE"""),"")</f>
        <v/>
      </c>
      <c r="J349" s="558"/>
      <c r="K349" s="558"/>
      <c r="L349" s="558"/>
      <c r="M349" s="558"/>
      <c r="N349" s="558"/>
      <c r="O349" s="558"/>
    </row>
    <row r="350">
      <c r="A350" s="558"/>
      <c r="B350" s="558" t="str">
        <f>IFERROR(__xludf.DUMMYFUNCTION("""COMPUTED_VALUE"""),"")</f>
        <v/>
      </c>
      <c r="C350" s="558" t="str">
        <f>IFERROR(__xludf.DUMMYFUNCTION("""COMPUTED_VALUE"""),"")</f>
        <v/>
      </c>
      <c r="D350" s="558" t="str">
        <f>IFERROR(__xludf.DUMMYFUNCTION("""COMPUTED_VALUE"""),"")</f>
        <v/>
      </c>
      <c r="E350" s="558" t="str">
        <f>IFERROR(__xludf.DUMMYFUNCTION("""COMPUTED_VALUE"""),"")</f>
        <v/>
      </c>
      <c r="F350" s="558" t="str">
        <f>IFERROR(__xludf.DUMMYFUNCTION("""COMPUTED_VALUE"""),"")</f>
        <v/>
      </c>
      <c r="G350" s="558" t="str">
        <f>IFERROR(__xludf.DUMMYFUNCTION("""COMPUTED_VALUE"""),"")</f>
        <v/>
      </c>
      <c r="H350" s="558" t="str">
        <f>IFERROR(__xludf.DUMMYFUNCTION("""COMPUTED_VALUE"""),"")</f>
        <v/>
      </c>
      <c r="I350" s="558" t="str">
        <f>IFERROR(__xludf.DUMMYFUNCTION("""COMPUTED_VALUE"""),"")</f>
        <v/>
      </c>
      <c r="J350" s="558"/>
      <c r="K350" s="558"/>
      <c r="L350" s="558"/>
      <c r="M350" s="558"/>
      <c r="N350" s="558"/>
      <c r="O350" s="558"/>
    </row>
    <row r="351">
      <c r="A351" s="558"/>
      <c r="B351" s="558" t="str">
        <f>IFERROR(__xludf.DUMMYFUNCTION("""COMPUTED_VALUE"""),"")</f>
        <v/>
      </c>
      <c r="C351" s="558" t="str">
        <f>IFERROR(__xludf.DUMMYFUNCTION("""COMPUTED_VALUE"""),"")</f>
        <v/>
      </c>
      <c r="D351" s="558" t="str">
        <f>IFERROR(__xludf.DUMMYFUNCTION("""COMPUTED_VALUE"""),"")</f>
        <v/>
      </c>
      <c r="E351" s="558" t="str">
        <f>IFERROR(__xludf.DUMMYFUNCTION("""COMPUTED_VALUE"""),"")</f>
        <v/>
      </c>
      <c r="F351" s="558" t="str">
        <f>IFERROR(__xludf.DUMMYFUNCTION("""COMPUTED_VALUE"""),"")</f>
        <v/>
      </c>
      <c r="G351" s="558" t="str">
        <f>IFERROR(__xludf.DUMMYFUNCTION("""COMPUTED_VALUE"""),"")</f>
        <v/>
      </c>
      <c r="H351" s="558" t="str">
        <f>IFERROR(__xludf.DUMMYFUNCTION("""COMPUTED_VALUE"""),"")</f>
        <v/>
      </c>
      <c r="I351" s="558" t="str">
        <f>IFERROR(__xludf.DUMMYFUNCTION("""COMPUTED_VALUE"""),"")</f>
        <v/>
      </c>
      <c r="J351" s="558"/>
      <c r="K351" s="558"/>
      <c r="L351" s="558"/>
      <c r="M351" s="558"/>
      <c r="N351" s="558"/>
      <c r="O351" s="558"/>
    </row>
    <row r="352">
      <c r="A352" s="558"/>
      <c r="B352" s="558" t="str">
        <f>IFERROR(__xludf.DUMMYFUNCTION("""COMPUTED_VALUE"""),"")</f>
        <v/>
      </c>
      <c r="C352" s="558" t="str">
        <f>IFERROR(__xludf.DUMMYFUNCTION("""COMPUTED_VALUE"""),"")</f>
        <v/>
      </c>
      <c r="D352" s="558" t="str">
        <f>IFERROR(__xludf.DUMMYFUNCTION("""COMPUTED_VALUE"""),"")</f>
        <v/>
      </c>
      <c r="E352" s="558" t="str">
        <f>IFERROR(__xludf.DUMMYFUNCTION("""COMPUTED_VALUE"""),"")</f>
        <v/>
      </c>
      <c r="F352" s="558" t="str">
        <f>IFERROR(__xludf.DUMMYFUNCTION("""COMPUTED_VALUE"""),"")</f>
        <v/>
      </c>
      <c r="G352" s="558" t="str">
        <f>IFERROR(__xludf.DUMMYFUNCTION("""COMPUTED_VALUE"""),"")</f>
        <v/>
      </c>
      <c r="H352" s="558" t="str">
        <f>IFERROR(__xludf.DUMMYFUNCTION("""COMPUTED_VALUE"""),"")</f>
        <v/>
      </c>
      <c r="I352" s="558" t="str">
        <f>IFERROR(__xludf.DUMMYFUNCTION("""COMPUTED_VALUE"""),"")</f>
        <v/>
      </c>
      <c r="J352" s="558"/>
      <c r="K352" s="558"/>
      <c r="L352" s="558"/>
      <c r="M352" s="558"/>
      <c r="N352" s="558"/>
      <c r="O352" s="558"/>
    </row>
    <row r="353">
      <c r="A353" s="558"/>
      <c r="B353" s="558" t="str">
        <f>IFERROR(__xludf.DUMMYFUNCTION("""COMPUTED_VALUE"""),"")</f>
        <v/>
      </c>
      <c r="C353" s="558" t="str">
        <f>IFERROR(__xludf.DUMMYFUNCTION("""COMPUTED_VALUE"""),"")</f>
        <v/>
      </c>
      <c r="D353" s="558" t="str">
        <f>IFERROR(__xludf.DUMMYFUNCTION("""COMPUTED_VALUE"""),"")</f>
        <v/>
      </c>
      <c r="E353" s="558" t="str">
        <f>IFERROR(__xludf.DUMMYFUNCTION("""COMPUTED_VALUE"""),"")</f>
        <v/>
      </c>
      <c r="F353" s="558" t="str">
        <f>IFERROR(__xludf.DUMMYFUNCTION("""COMPUTED_VALUE"""),"")</f>
        <v/>
      </c>
      <c r="G353" s="558" t="str">
        <f>IFERROR(__xludf.DUMMYFUNCTION("""COMPUTED_VALUE"""),"")</f>
        <v/>
      </c>
      <c r="H353" s="558" t="str">
        <f>IFERROR(__xludf.DUMMYFUNCTION("""COMPUTED_VALUE"""),"")</f>
        <v/>
      </c>
      <c r="I353" s="558" t="str">
        <f>IFERROR(__xludf.DUMMYFUNCTION("""COMPUTED_VALUE"""),"")</f>
        <v/>
      </c>
      <c r="J353" s="558"/>
      <c r="K353" s="558"/>
      <c r="L353" s="558"/>
      <c r="M353" s="558"/>
      <c r="N353" s="558"/>
      <c r="O353" s="558"/>
    </row>
    <row r="354">
      <c r="A354" s="558"/>
      <c r="B354" s="558" t="str">
        <f>IFERROR(__xludf.DUMMYFUNCTION("""COMPUTED_VALUE"""),"")</f>
        <v/>
      </c>
      <c r="C354" s="558" t="str">
        <f>IFERROR(__xludf.DUMMYFUNCTION("""COMPUTED_VALUE"""),"")</f>
        <v/>
      </c>
      <c r="D354" s="558" t="str">
        <f>IFERROR(__xludf.DUMMYFUNCTION("""COMPUTED_VALUE"""),"")</f>
        <v/>
      </c>
      <c r="E354" s="558" t="str">
        <f>IFERROR(__xludf.DUMMYFUNCTION("""COMPUTED_VALUE"""),"")</f>
        <v/>
      </c>
      <c r="F354" s="558" t="str">
        <f>IFERROR(__xludf.DUMMYFUNCTION("""COMPUTED_VALUE"""),"")</f>
        <v/>
      </c>
      <c r="G354" s="558" t="str">
        <f>IFERROR(__xludf.DUMMYFUNCTION("""COMPUTED_VALUE"""),"")</f>
        <v/>
      </c>
      <c r="H354" s="558" t="str">
        <f>IFERROR(__xludf.DUMMYFUNCTION("""COMPUTED_VALUE"""),"")</f>
        <v/>
      </c>
      <c r="I354" s="558" t="str">
        <f>IFERROR(__xludf.DUMMYFUNCTION("""COMPUTED_VALUE"""),"")</f>
        <v/>
      </c>
      <c r="J354" s="558"/>
      <c r="K354" s="558"/>
      <c r="L354" s="558"/>
      <c r="M354" s="558"/>
      <c r="N354" s="558"/>
      <c r="O354" s="558"/>
    </row>
    <row r="355">
      <c r="A355" s="558"/>
      <c r="B355" s="558" t="str">
        <f>IFERROR(__xludf.DUMMYFUNCTION("""COMPUTED_VALUE"""),"")</f>
        <v/>
      </c>
      <c r="C355" s="558" t="str">
        <f>IFERROR(__xludf.DUMMYFUNCTION("""COMPUTED_VALUE"""),"")</f>
        <v/>
      </c>
      <c r="D355" s="558" t="str">
        <f>IFERROR(__xludf.DUMMYFUNCTION("""COMPUTED_VALUE"""),"")</f>
        <v/>
      </c>
      <c r="E355" s="558" t="str">
        <f>IFERROR(__xludf.DUMMYFUNCTION("""COMPUTED_VALUE"""),"")</f>
        <v/>
      </c>
      <c r="F355" s="558" t="str">
        <f>IFERROR(__xludf.DUMMYFUNCTION("""COMPUTED_VALUE"""),"")</f>
        <v/>
      </c>
      <c r="G355" s="558" t="str">
        <f>IFERROR(__xludf.DUMMYFUNCTION("""COMPUTED_VALUE"""),"")</f>
        <v/>
      </c>
      <c r="H355" s="558" t="str">
        <f>IFERROR(__xludf.DUMMYFUNCTION("""COMPUTED_VALUE"""),"")</f>
        <v/>
      </c>
      <c r="I355" s="558" t="str">
        <f>IFERROR(__xludf.DUMMYFUNCTION("""COMPUTED_VALUE"""),"")</f>
        <v/>
      </c>
      <c r="J355" s="558"/>
      <c r="K355" s="558"/>
      <c r="L355" s="558"/>
      <c r="M355" s="558"/>
      <c r="N355" s="558"/>
      <c r="O355" s="558"/>
    </row>
    <row r="356">
      <c r="A356" s="558"/>
      <c r="B356" s="558" t="str">
        <f>IFERROR(__xludf.DUMMYFUNCTION("""COMPUTED_VALUE"""),"")</f>
        <v/>
      </c>
      <c r="C356" s="558" t="str">
        <f>IFERROR(__xludf.DUMMYFUNCTION("""COMPUTED_VALUE"""),"")</f>
        <v/>
      </c>
      <c r="D356" s="558" t="str">
        <f>IFERROR(__xludf.DUMMYFUNCTION("""COMPUTED_VALUE"""),"")</f>
        <v/>
      </c>
      <c r="E356" s="558" t="str">
        <f>IFERROR(__xludf.DUMMYFUNCTION("""COMPUTED_VALUE"""),"")</f>
        <v/>
      </c>
      <c r="F356" s="558" t="str">
        <f>IFERROR(__xludf.DUMMYFUNCTION("""COMPUTED_VALUE"""),"")</f>
        <v/>
      </c>
      <c r="G356" s="558" t="str">
        <f>IFERROR(__xludf.DUMMYFUNCTION("""COMPUTED_VALUE"""),"")</f>
        <v/>
      </c>
      <c r="H356" s="558" t="str">
        <f>IFERROR(__xludf.DUMMYFUNCTION("""COMPUTED_VALUE"""),"")</f>
        <v/>
      </c>
      <c r="I356" s="558" t="str">
        <f>IFERROR(__xludf.DUMMYFUNCTION("""COMPUTED_VALUE"""),"")</f>
        <v/>
      </c>
      <c r="J356" s="558"/>
      <c r="K356" s="558"/>
      <c r="L356" s="558"/>
      <c r="M356" s="558"/>
      <c r="N356" s="558"/>
      <c r="O356" s="558"/>
    </row>
    <row r="357">
      <c r="A357" s="558"/>
      <c r="B357" s="558" t="str">
        <f>IFERROR(__xludf.DUMMYFUNCTION("""COMPUTED_VALUE"""),"")</f>
        <v/>
      </c>
      <c r="C357" s="558" t="str">
        <f>IFERROR(__xludf.DUMMYFUNCTION("""COMPUTED_VALUE"""),"")</f>
        <v/>
      </c>
      <c r="D357" s="558" t="str">
        <f>IFERROR(__xludf.DUMMYFUNCTION("""COMPUTED_VALUE"""),"")</f>
        <v/>
      </c>
      <c r="E357" s="558" t="str">
        <f>IFERROR(__xludf.DUMMYFUNCTION("""COMPUTED_VALUE"""),"")</f>
        <v/>
      </c>
      <c r="F357" s="558" t="str">
        <f>IFERROR(__xludf.DUMMYFUNCTION("""COMPUTED_VALUE"""),"")</f>
        <v/>
      </c>
      <c r="G357" s="558" t="str">
        <f>IFERROR(__xludf.DUMMYFUNCTION("""COMPUTED_VALUE"""),"")</f>
        <v/>
      </c>
      <c r="H357" s="558" t="str">
        <f>IFERROR(__xludf.DUMMYFUNCTION("""COMPUTED_VALUE"""),"")</f>
        <v/>
      </c>
      <c r="I357" s="558" t="str">
        <f>IFERROR(__xludf.DUMMYFUNCTION("""COMPUTED_VALUE"""),"")</f>
        <v/>
      </c>
      <c r="J357" s="558"/>
      <c r="K357" s="558"/>
      <c r="L357" s="558"/>
      <c r="M357" s="558"/>
      <c r="N357" s="558"/>
      <c r="O357" s="558"/>
    </row>
    <row r="358">
      <c r="A358" s="558"/>
      <c r="B358" s="558" t="str">
        <f>IFERROR(__xludf.DUMMYFUNCTION("""COMPUTED_VALUE"""),"")</f>
        <v/>
      </c>
      <c r="C358" s="558" t="str">
        <f>IFERROR(__xludf.DUMMYFUNCTION("""COMPUTED_VALUE"""),"")</f>
        <v/>
      </c>
      <c r="D358" s="558" t="str">
        <f>IFERROR(__xludf.DUMMYFUNCTION("""COMPUTED_VALUE"""),"")</f>
        <v/>
      </c>
      <c r="E358" s="558" t="str">
        <f>IFERROR(__xludf.DUMMYFUNCTION("""COMPUTED_VALUE"""),"")</f>
        <v/>
      </c>
      <c r="F358" s="558" t="str">
        <f>IFERROR(__xludf.DUMMYFUNCTION("""COMPUTED_VALUE"""),"")</f>
        <v/>
      </c>
      <c r="G358" s="558" t="str">
        <f>IFERROR(__xludf.DUMMYFUNCTION("""COMPUTED_VALUE"""),"")</f>
        <v/>
      </c>
      <c r="H358" s="558" t="str">
        <f>IFERROR(__xludf.DUMMYFUNCTION("""COMPUTED_VALUE"""),"")</f>
        <v/>
      </c>
      <c r="I358" s="558" t="str">
        <f>IFERROR(__xludf.DUMMYFUNCTION("""COMPUTED_VALUE"""),"")</f>
        <v/>
      </c>
      <c r="J358" s="558"/>
      <c r="K358" s="558"/>
      <c r="L358" s="558"/>
      <c r="M358" s="558"/>
      <c r="N358" s="558"/>
      <c r="O358" s="558"/>
    </row>
    <row r="359">
      <c r="A359" s="558"/>
      <c r="B359" s="558" t="str">
        <f>IFERROR(__xludf.DUMMYFUNCTION("""COMPUTED_VALUE"""),"")</f>
        <v/>
      </c>
      <c r="C359" s="558" t="str">
        <f>IFERROR(__xludf.DUMMYFUNCTION("""COMPUTED_VALUE"""),"")</f>
        <v/>
      </c>
      <c r="D359" s="558" t="str">
        <f>IFERROR(__xludf.DUMMYFUNCTION("""COMPUTED_VALUE"""),"")</f>
        <v/>
      </c>
      <c r="E359" s="558" t="str">
        <f>IFERROR(__xludf.DUMMYFUNCTION("""COMPUTED_VALUE"""),"")</f>
        <v/>
      </c>
      <c r="F359" s="558" t="str">
        <f>IFERROR(__xludf.DUMMYFUNCTION("""COMPUTED_VALUE"""),"")</f>
        <v/>
      </c>
      <c r="G359" s="558" t="str">
        <f>IFERROR(__xludf.DUMMYFUNCTION("""COMPUTED_VALUE"""),"")</f>
        <v/>
      </c>
      <c r="H359" s="558" t="str">
        <f>IFERROR(__xludf.DUMMYFUNCTION("""COMPUTED_VALUE"""),"")</f>
        <v/>
      </c>
      <c r="I359" s="558" t="str">
        <f>IFERROR(__xludf.DUMMYFUNCTION("""COMPUTED_VALUE"""),"")</f>
        <v/>
      </c>
      <c r="J359" s="558"/>
      <c r="K359" s="558"/>
      <c r="L359" s="558"/>
      <c r="M359" s="558"/>
      <c r="N359" s="558"/>
      <c r="O359" s="558"/>
    </row>
    <row r="360">
      <c r="A360" s="558"/>
      <c r="B360" s="558" t="str">
        <f>IFERROR(__xludf.DUMMYFUNCTION("""COMPUTED_VALUE"""),"")</f>
        <v/>
      </c>
      <c r="C360" s="558" t="str">
        <f>IFERROR(__xludf.DUMMYFUNCTION("""COMPUTED_VALUE"""),"")</f>
        <v/>
      </c>
      <c r="D360" s="558" t="str">
        <f>IFERROR(__xludf.DUMMYFUNCTION("""COMPUTED_VALUE"""),"")</f>
        <v/>
      </c>
      <c r="E360" s="558" t="str">
        <f>IFERROR(__xludf.DUMMYFUNCTION("""COMPUTED_VALUE"""),"")</f>
        <v/>
      </c>
      <c r="F360" s="558" t="str">
        <f>IFERROR(__xludf.DUMMYFUNCTION("""COMPUTED_VALUE"""),"")</f>
        <v/>
      </c>
      <c r="G360" s="558" t="str">
        <f>IFERROR(__xludf.DUMMYFUNCTION("""COMPUTED_VALUE"""),"")</f>
        <v/>
      </c>
      <c r="H360" s="558" t="str">
        <f>IFERROR(__xludf.DUMMYFUNCTION("""COMPUTED_VALUE"""),"")</f>
        <v/>
      </c>
      <c r="I360" s="558" t="str">
        <f>IFERROR(__xludf.DUMMYFUNCTION("""COMPUTED_VALUE"""),"")</f>
        <v/>
      </c>
      <c r="J360" s="558"/>
      <c r="K360" s="558"/>
      <c r="L360" s="558"/>
      <c r="M360" s="558"/>
      <c r="N360" s="558"/>
      <c r="O360" s="558"/>
    </row>
    <row r="361">
      <c r="A361" s="558"/>
      <c r="B361" s="558" t="str">
        <f>IFERROR(__xludf.DUMMYFUNCTION("""COMPUTED_VALUE"""),"")</f>
        <v/>
      </c>
      <c r="C361" s="558" t="str">
        <f>IFERROR(__xludf.DUMMYFUNCTION("""COMPUTED_VALUE"""),"")</f>
        <v/>
      </c>
      <c r="D361" s="558" t="str">
        <f>IFERROR(__xludf.DUMMYFUNCTION("""COMPUTED_VALUE"""),"")</f>
        <v/>
      </c>
      <c r="E361" s="558" t="str">
        <f>IFERROR(__xludf.DUMMYFUNCTION("""COMPUTED_VALUE"""),"")</f>
        <v/>
      </c>
      <c r="F361" s="558" t="str">
        <f>IFERROR(__xludf.DUMMYFUNCTION("""COMPUTED_VALUE"""),"")</f>
        <v/>
      </c>
      <c r="G361" s="558" t="str">
        <f>IFERROR(__xludf.DUMMYFUNCTION("""COMPUTED_VALUE"""),"")</f>
        <v/>
      </c>
      <c r="H361" s="558" t="str">
        <f>IFERROR(__xludf.DUMMYFUNCTION("""COMPUTED_VALUE"""),"")</f>
        <v/>
      </c>
      <c r="I361" s="558" t="str">
        <f>IFERROR(__xludf.DUMMYFUNCTION("""COMPUTED_VALUE"""),"")</f>
        <v/>
      </c>
      <c r="J361" s="558"/>
      <c r="K361" s="558"/>
      <c r="L361" s="558"/>
      <c r="M361" s="558"/>
      <c r="N361" s="558"/>
      <c r="O361" s="558"/>
    </row>
    <row r="362">
      <c r="A362" s="558"/>
      <c r="B362" s="558" t="str">
        <f>IFERROR(__xludf.DUMMYFUNCTION("""COMPUTED_VALUE"""),"")</f>
        <v/>
      </c>
      <c r="C362" s="558" t="str">
        <f>IFERROR(__xludf.DUMMYFUNCTION("""COMPUTED_VALUE"""),"")</f>
        <v/>
      </c>
      <c r="D362" s="558" t="str">
        <f>IFERROR(__xludf.DUMMYFUNCTION("""COMPUTED_VALUE"""),"")</f>
        <v/>
      </c>
      <c r="E362" s="558" t="str">
        <f>IFERROR(__xludf.DUMMYFUNCTION("""COMPUTED_VALUE"""),"")</f>
        <v/>
      </c>
      <c r="F362" s="558" t="str">
        <f>IFERROR(__xludf.DUMMYFUNCTION("""COMPUTED_VALUE"""),"")</f>
        <v/>
      </c>
      <c r="G362" s="558" t="str">
        <f>IFERROR(__xludf.DUMMYFUNCTION("""COMPUTED_VALUE"""),"")</f>
        <v/>
      </c>
      <c r="H362" s="558" t="str">
        <f>IFERROR(__xludf.DUMMYFUNCTION("""COMPUTED_VALUE"""),"")</f>
        <v/>
      </c>
      <c r="I362" s="558" t="str">
        <f>IFERROR(__xludf.DUMMYFUNCTION("""COMPUTED_VALUE"""),"")</f>
        <v/>
      </c>
      <c r="J362" s="558"/>
      <c r="K362" s="558"/>
      <c r="L362" s="558"/>
      <c r="M362" s="558"/>
      <c r="N362" s="558"/>
      <c r="O362" s="558"/>
    </row>
    <row r="363">
      <c r="A363" s="558"/>
      <c r="B363" s="558" t="str">
        <f>IFERROR(__xludf.DUMMYFUNCTION("""COMPUTED_VALUE"""),"")</f>
        <v/>
      </c>
      <c r="C363" s="558" t="str">
        <f>IFERROR(__xludf.DUMMYFUNCTION("""COMPUTED_VALUE"""),"")</f>
        <v/>
      </c>
      <c r="D363" s="558" t="str">
        <f>IFERROR(__xludf.DUMMYFUNCTION("""COMPUTED_VALUE"""),"")</f>
        <v/>
      </c>
      <c r="E363" s="558" t="str">
        <f>IFERROR(__xludf.DUMMYFUNCTION("""COMPUTED_VALUE"""),"")</f>
        <v/>
      </c>
      <c r="F363" s="558" t="str">
        <f>IFERROR(__xludf.DUMMYFUNCTION("""COMPUTED_VALUE"""),"")</f>
        <v/>
      </c>
      <c r="G363" s="558" t="str">
        <f>IFERROR(__xludf.DUMMYFUNCTION("""COMPUTED_VALUE"""),"")</f>
        <v/>
      </c>
      <c r="H363" s="558" t="str">
        <f>IFERROR(__xludf.DUMMYFUNCTION("""COMPUTED_VALUE"""),"")</f>
        <v/>
      </c>
      <c r="I363" s="558" t="str">
        <f>IFERROR(__xludf.DUMMYFUNCTION("""COMPUTED_VALUE"""),"")</f>
        <v/>
      </c>
      <c r="J363" s="558"/>
      <c r="K363" s="558"/>
      <c r="L363" s="558"/>
      <c r="M363" s="558"/>
      <c r="N363" s="558"/>
      <c r="O363" s="558"/>
    </row>
    <row r="364">
      <c r="A364" s="558"/>
      <c r="B364" s="558" t="str">
        <f>IFERROR(__xludf.DUMMYFUNCTION("""COMPUTED_VALUE"""),"")</f>
        <v/>
      </c>
      <c r="C364" s="558" t="str">
        <f>IFERROR(__xludf.DUMMYFUNCTION("""COMPUTED_VALUE"""),"")</f>
        <v/>
      </c>
      <c r="D364" s="558" t="str">
        <f>IFERROR(__xludf.DUMMYFUNCTION("""COMPUTED_VALUE"""),"")</f>
        <v/>
      </c>
      <c r="E364" s="558" t="str">
        <f>IFERROR(__xludf.DUMMYFUNCTION("""COMPUTED_VALUE"""),"")</f>
        <v/>
      </c>
      <c r="F364" s="558" t="str">
        <f>IFERROR(__xludf.DUMMYFUNCTION("""COMPUTED_VALUE"""),"")</f>
        <v/>
      </c>
      <c r="G364" s="558" t="str">
        <f>IFERROR(__xludf.DUMMYFUNCTION("""COMPUTED_VALUE"""),"")</f>
        <v/>
      </c>
      <c r="H364" s="558" t="str">
        <f>IFERROR(__xludf.DUMMYFUNCTION("""COMPUTED_VALUE"""),"")</f>
        <v/>
      </c>
      <c r="I364" s="558" t="str">
        <f>IFERROR(__xludf.DUMMYFUNCTION("""COMPUTED_VALUE"""),"")</f>
        <v/>
      </c>
      <c r="J364" s="558"/>
      <c r="K364" s="558"/>
      <c r="L364" s="558"/>
      <c r="M364" s="558"/>
      <c r="N364" s="558"/>
      <c r="O364" s="558"/>
    </row>
    <row r="365">
      <c r="A365" s="558"/>
      <c r="B365" s="558" t="str">
        <f>IFERROR(__xludf.DUMMYFUNCTION("""COMPUTED_VALUE"""),"")</f>
        <v/>
      </c>
      <c r="C365" s="558" t="str">
        <f>IFERROR(__xludf.DUMMYFUNCTION("""COMPUTED_VALUE"""),"")</f>
        <v/>
      </c>
      <c r="D365" s="558" t="str">
        <f>IFERROR(__xludf.DUMMYFUNCTION("""COMPUTED_VALUE"""),"")</f>
        <v/>
      </c>
      <c r="E365" s="558" t="str">
        <f>IFERROR(__xludf.DUMMYFUNCTION("""COMPUTED_VALUE"""),"")</f>
        <v/>
      </c>
      <c r="F365" s="558" t="str">
        <f>IFERROR(__xludf.DUMMYFUNCTION("""COMPUTED_VALUE"""),"")</f>
        <v/>
      </c>
      <c r="G365" s="558" t="str">
        <f>IFERROR(__xludf.DUMMYFUNCTION("""COMPUTED_VALUE"""),"")</f>
        <v/>
      </c>
      <c r="H365" s="558" t="str">
        <f>IFERROR(__xludf.DUMMYFUNCTION("""COMPUTED_VALUE"""),"")</f>
        <v/>
      </c>
      <c r="I365" s="558" t="str">
        <f>IFERROR(__xludf.DUMMYFUNCTION("""COMPUTED_VALUE"""),"")</f>
        <v/>
      </c>
      <c r="J365" s="558"/>
      <c r="K365" s="558"/>
      <c r="L365" s="558"/>
      <c r="M365" s="558"/>
      <c r="N365" s="558"/>
      <c r="O365" s="558"/>
    </row>
    <row r="366">
      <c r="A366" s="558"/>
      <c r="B366" s="558" t="str">
        <f>IFERROR(__xludf.DUMMYFUNCTION("""COMPUTED_VALUE"""),"")</f>
        <v/>
      </c>
      <c r="C366" s="558" t="str">
        <f>IFERROR(__xludf.DUMMYFUNCTION("""COMPUTED_VALUE"""),"")</f>
        <v/>
      </c>
      <c r="D366" s="558" t="str">
        <f>IFERROR(__xludf.DUMMYFUNCTION("""COMPUTED_VALUE"""),"")</f>
        <v/>
      </c>
      <c r="E366" s="558" t="str">
        <f>IFERROR(__xludf.DUMMYFUNCTION("""COMPUTED_VALUE"""),"")</f>
        <v/>
      </c>
      <c r="F366" s="558" t="str">
        <f>IFERROR(__xludf.DUMMYFUNCTION("""COMPUTED_VALUE"""),"")</f>
        <v/>
      </c>
      <c r="G366" s="558" t="str">
        <f>IFERROR(__xludf.DUMMYFUNCTION("""COMPUTED_VALUE"""),"")</f>
        <v/>
      </c>
      <c r="H366" s="558" t="str">
        <f>IFERROR(__xludf.DUMMYFUNCTION("""COMPUTED_VALUE"""),"")</f>
        <v/>
      </c>
      <c r="I366" s="558" t="str">
        <f>IFERROR(__xludf.DUMMYFUNCTION("""COMPUTED_VALUE"""),"")</f>
        <v/>
      </c>
      <c r="J366" s="558"/>
      <c r="K366" s="558"/>
      <c r="L366" s="558"/>
      <c r="M366" s="558"/>
      <c r="N366" s="558"/>
      <c r="O366" s="558"/>
    </row>
    <row r="367">
      <c r="A367" s="558"/>
      <c r="B367" s="558" t="str">
        <f>IFERROR(__xludf.DUMMYFUNCTION("""COMPUTED_VALUE"""),"")</f>
        <v/>
      </c>
      <c r="C367" s="558" t="str">
        <f>IFERROR(__xludf.DUMMYFUNCTION("""COMPUTED_VALUE"""),"")</f>
        <v/>
      </c>
      <c r="D367" s="558" t="str">
        <f>IFERROR(__xludf.DUMMYFUNCTION("""COMPUTED_VALUE"""),"")</f>
        <v/>
      </c>
      <c r="E367" s="558" t="str">
        <f>IFERROR(__xludf.DUMMYFUNCTION("""COMPUTED_VALUE"""),"")</f>
        <v/>
      </c>
      <c r="F367" s="558" t="str">
        <f>IFERROR(__xludf.DUMMYFUNCTION("""COMPUTED_VALUE"""),"")</f>
        <v/>
      </c>
      <c r="G367" s="558" t="str">
        <f>IFERROR(__xludf.DUMMYFUNCTION("""COMPUTED_VALUE"""),"")</f>
        <v/>
      </c>
      <c r="H367" s="558" t="str">
        <f>IFERROR(__xludf.DUMMYFUNCTION("""COMPUTED_VALUE"""),"")</f>
        <v/>
      </c>
      <c r="I367" s="558" t="str">
        <f>IFERROR(__xludf.DUMMYFUNCTION("""COMPUTED_VALUE"""),"")</f>
        <v/>
      </c>
      <c r="J367" s="558"/>
      <c r="K367" s="558"/>
      <c r="L367" s="558"/>
      <c r="M367" s="558"/>
      <c r="N367" s="558"/>
      <c r="O367" s="558"/>
    </row>
    <row r="368">
      <c r="A368" s="558"/>
      <c r="B368" s="558" t="str">
        <f>IFERROR(__xludf.DUMMYFUNCTION("""COMPUTED_VALUE"""),"")</f>
        <v/>
      </c>
      <c r="C368" s="558" t="str">
        <f>IFERROR(__xludf.DUMMYFUNCTION("""COMPUTED_VALUE"""),"")</f>
        <v/>
      </c>
      <c r="D368" s="558" t="str">
        <f>IFERROR(__xludf.DUMMYFUNCTION("""COMPUTED_VALUE"""),"")</f>
        <v/>
      </c>
      <c r="E368" s="558" t="str">
        <f>IFERROR(__xludf.DUMMYFUNCTION("""COMPUTED_VALUE"""),"")</f>
        <v/>
      </c>
      <c r="F368" s="558" t="str">
        <f>IFERROR(__xludf.DUMMYFUNCTION("""COMPUTED_VALUE"""),"")</f>
        <v/>
      </c>
      <c r="G368" s="558" t="str">
        <f>IFERROR(__xludf.DUMMYFUNCTION("""COMPUTED_VALUE"""),"")</f>
        <v/>
      </c>
      <c r="H368" s="558" t="str">
        <f>IFERROR(__xludf.DUMMYFUNCTION("""COMPUTED_VALUE"""),"")</f>
        <v/>
      </c>
      <c r="I368" s="558" t="str">
        <f>IFERROR(__xludf.DUMMYFUNCTION("""COMPUTED_VALUE"""),"")</f>
        <v/>
      </c>
      <c r="J368" s="558"/>
      <c r="K368" s="558"/>
      <c r="L368" s="558"/>
      <c r="M368" s="558"/>
      <c r="N368" s="558"/>
      <c r="O368" s="558"/>
    </row>
    <row r="369">
      <c r="A369" s="558"/>
      <c r="B369" s="558" t="str">
        <f>IFERROR(__xludf.DUMMYFUNCTION("""COMPUTED_VALUE"""),"")</f>
        <v/>
      </c>
      <c r="C369" s="558" t="str">
        <f>IFERROR(__xludf.DUMMYFUNCTION("""COMPUTED_VALUE"""),"")</f>
        <v/>
      </c>
      <c r="D369" s="558" t="str">
        <f>IFERROR(__xludf.DUMMYFUNCTION("""COMPUTED_VALUE"""),"")</f>
        <v/>
      </c>
      <c r="E369" s="558" t="str">
        <f>IFERROR(__xludf.DUMMYFUNCTION("""COMPUTED_VALUE"""),"")</f>
        <v/>
      </c>
      <c r="F369" s="558" t="str">
        <f>IFERROR(__xludf.DUMMYFUNCTION("""COMPUTED_VALUE"""),"")</f>
        <v/>
      </c>
      <c r="G369" s="558" t="str">
        <f>IFERROR(__xludf.DUMMYFUNCTION("""COMPUTED_VALUE"""),"")</f>
        <v/>
      </c>
      <c r="H369" s="558" t="str">
        <f>IFERROR(__xludf.DUMMYFUNCTION("""COMPUTED_VALUE"""),"")</f>
        <v/>
      </c>
      <c r="I369" s="558" t="str">
        <f>IFERROR(__xludf.DUMMYFUNCTION("""COMPUTED_VALUE"""),"")</f>
        <v/>
      </c>
      <c r="J369" s="558"/>
      <c r="K369" s="558"/>
      <c r="L369" s="558"/>
      <c r="M369" s="558"/>
      <c r="N369" s="558"/>
      <c r="O369" s="558"/>
    </row>
    <row r="370">
      <c r="A370" s="558"/>
      <c r="B370" s="558" t="str">
        <f>IFERROR(__xludf.DUMMYFUNCTION("""COMPUTED_VALUE"""),"")</f>
        <v/>
      </c>
      <c r="C370" s="558" t="str">
        <f>IFERROR(__xludf.DUMMYFUNCTION("""COMPUTED_VALUE"""),"")</f>
        <v/>
      </c>
      <c r="D370" s="558" t="str">
        <f>IFERROR(__xludf.DUMMYFUNCTION("""COMPUTED_VALUE"""),"")</f>
        <v/>
      </c>
      <c r="E370" s="558" t="str">
        <f>IFERROR(__xludf.DUMMYFUNCTION("""COMPUTED_VALUE"""),"")</f>
        <v/>
      </c>
      <c r="F370" s="558" t="str">
        <f>IFERROR(__xludf.DUMMYFUNCTION("""COMPUTED_VALUE"""),"")</f>
        <v/>
      </c>
      <c r="G370" s="558" t="str">
        <f>IFERROR(__xludf.DUMMYFUNCTION("""COMPUTED_VALUE"""),"")</f>
        <v/>
      </c>
      <c r="H370" s="558" t="str">
        <f>IFERROR(__xludf.DUMMYFUNCTION("""COMPUTED_VALUE"""),"")</f>
        <v/>
      </c>
      <c r="I370" s="558" t="str">
        <f>IFERROR(__xludf.DUMMYFUNCTION("""COMPUTED_VALUE"""),"")</f>
        <v/>
      </c>
      <c r="J370" s="558"/>
      <c r="K370" s="558"/>
      <c r="L370" s="558"/>
      <c r="M370" s="558"/>
      <c r="N370" s="558"/>
      <c r="O370" s="558"/>
    </row>
    <row r="371">
      <c r="A371" s="558"/>
      <c r="B371" s="558" t="str">
        <f>IFERROR(__xludf.DUMMYFUNCTION("""COMPUTED_VALUE"""),"")</f>
        <v/>
      </c>
      <c r="C371" s="558" t="str">
        <f>IFERROR(__xludf.DUMMYFUNCTION("""COMPUTED_VALUE"""),"")</f>
        <v/>
      </c>
      <c r="D371" s="558" t="str">
        <f>IFERROR(__xludf.DUMMYFUNCTION("""COMPUTED_VALUE"""),"")</f>
        <v/>
      </c>
      <c r="E371" s="558" t="str">
        <f>IFERROR(__xludf.DUMMYFUNCTION("""COMPUTED_VALUE"""),"")</f>
        <v/>
      </c>
      <c r="F371" s="558" t="str">
        <f>IFERROR(__xludf.DUMMYFUNCTION("""COMPUTED_VALUE"""),"")</f>
        <v/>
      </c>
      <c r="G371" s="558" t="str">
        <f>IFERROR(__xludf.DUMMYFUNCTION("""COMPUTED_VALUE"""),"")</f>
        <v/>
      </c>
      <c r="H371" s="558" t="str">
        <f>IFERROR(__xludf.DUMMYFUNCTION("""COMPUTED_VALUE"""),"")</f>
        <v/>
      </c>
      <c r="I371" s="558" t="str">
        <f>IFERROR(__xludf.DUMMYFUNCTION("""COMPUTED_VALUE"""),"")</f>
        <v/>
      </c>
      <c r="J371" s="558"/>
      <c r="K371" s="558"/>
      <c r="L371" s="558"/>
      <c r="M371" s="558"/>
      <c r="N371" s="558"/>
      <c r="O371" s="558"/>
    </row>
    <row r="372">
      <c r="A372" s="558"/>
      <c r="B372" s="558" t="str">
        <f>IFERROR(__xludf.DUMMYFUNCTION("""COMPUTED_VALUE"""),"")</f>
        <v/>
      </c>
      <c r="C372" s="558" t="str">
        <f>IFERROR(__xludf.DUMMYFUNCTION("""COMPUTED_VALUE"""),"")</f>
        <v/>
      </c>
      <c r="D372" s="558" t="str">
        <f>IFERROR(__xludf.DUMMYFUNCTION("""COMPUTED_VALUE"""),"")</f>
        <v/>
      </c>
      <c r="E372" s="558" t="str">
        <f>IFERROR(__xludf.DUMMYFUNCTION("""COMPUTED_VALUE"""),"")</f>
        <v/>
      </c>
      <c r="F372" s="558" t="str">
        <f>IFERROR(__xludf.DUMMYFUNCTION("""COMPUTED_VALUE"""),"")</f>
        <v/>
      </c>
      <c r="G372" s="558" t="str">
        <f>IFERROR(__xludf.DUMMYFUNCTION("""COMPUTED_VALUE"""),"")</f>
        <v/>
      </c>
      <c r="H372" s="558" t="str">
        <f>IFERROR(__xludf.DUMMYFUNCTION("""COMPUTED_VALUE"""),"")</f>
        <v/>
      </c>
      <c r="I372" s="558" t="str">
        <f>IFERROR(__xludf.DUMMYFUNCTION("""COMPUTED_VALUE"""),"")</f>
        <v/>
      </c>
      <c r="J372" s="558"/>
      <c r="K372" s="558"/>
      <c r="L372" s="558"/>
      <c r="M372" s="558"/>
      <c r="N372" s="558"/>
      <c r="O372" s="558"/>
    </row>
    <row r="373">
      <c r="A373" s="558"/>
      <c r="B373" s="558" t="str">
        <f>IFERROR(__xludf.DUMMYFUNCTION("""COMPUTED_VALUE"""),"")</f>
        <v/>
      </c>
      <c r="C373" s="558" t="str">
        <f>IFERROR(__xludf.DUMMYFUNCTION("""COMPUTED_VALUE"""),"")</f>
        <v/>
      </c>
      <c r="D373" s="558" t="str">
        <f>IFERROR(__xludf.DUMMYFUNCTION("""COMPUTED_VALUE"""),"")</f>
        <v/>
      </c>
      <c r="E373" s="558" t="str">
        <f>IFERROR(__xludf.DUMMYFUNCTION("""COMPUTED_VALUE"""),"")</f>
        <v/>
      </c>
      <c r="F373" s="558" t="str">
        <f>IFERROR(__xludf.DUMMYFUNCTION("""COMPUTED_VALUE"""),"")</f>
        <v/>
      </c>
      <c r="G373" s="558" t="str">
        <f>IFERROR(__xludf.DUMMYFUNCTION("""COMPUTED_VALUE"""),"")</f>
        <v/>
      </c>
      <c r="H373" s="558" t="str">
        <f>IFERROR(__xludf.DUMMYFUNCTION("""COMPUTED_VALUE"""),"")</f>
        <v/>
      </c>
      <c r="I373" s="558" t="str">
        <f>IFERROR(__xludf.DUMMYFUNCTION("""COMPUTED_VALUE"""),"")</f>
        <v/>
      </c>
      <c r="J373" s="558"/>
      <c r="K373" s="558"/>
      <c r="L373" s="558"/>
      <c r="M373" s="558"/>
      <c r="N373" s="558"/>
      <c r="O373" s="558"/>
    </row>
    <row r="374">
      <c r="A374" s="558"/>
      <c r="B374" s="558" t="str">
        <f>IFERROR(__xludf.DUMMYFUNCTION("""COMPUTED_VALUE"""),"")</f>
        <v/>
      </c>
      <c r="C374" s="558" t="str">
        <f>IFERROR(__xludf.DUMMYFUNCTION("""COMPUTED_VALUE"""),"")</f>
        <v/>
      </c>
      <c r="D374" s="558" t="str">
        <f>IFERROR(__xludf.DUMMYFUNCTION("""COMPUTED_VALUE"""),"")</f>
        <v/>
      </c>
      <c r="E374" s="558" t="str">
        <f>IFERROR(__xludf.DUMMYFUNCTION("""COMPUTED_VALUE"""),"")</f>
        <v/>
      </c>
      <c r="F374" s="558" t="str">
        <f>IFERROR(__xludf.DUMMYFUNCTION("""COMPUTED_VALUE"""),"")</f>
        <v/>
      </c>
      <c r="G374" s="558" t="str">
        <f>IFERROR(__xludf.DUMMYFUNCTION("""COMPUTED_VALUE"""),"")</f>
        <v/>
      </c>
      <c r="H374" s="558" t="str">
        <f>IFERROR(__xludf.DUMMYFUNCTION("""COMPUTED_VALUE"""),"")</f>
        <v/>
      </c>
      <c r="I374" s="558" t="str">
        <f>IFERROR(__xludf.DUMMYFUNCTION("""COMPUTED_VALUE"""),"")</f>
        <v/>
      </c>
      <c r="J374" s="558"/>
      <c r="K374" s="558"/>
      <c r="L374" s="558"/>
      <c r="M374" s="558"/>
      <c r="N374" s="558"/>
      <c r="O374" s="558"/>
    </row>
    <row r="375">
      <c r="A375" s="558"/>
      <c r="B375" s="558" t="str">
        <f>IFERROR(__xludf.DUMMYFUNCTION("""COMPUTED_VALUE"""),"")</f>
        <v/>
      </c>
      <c r="C375" s="558" t="str">
        <f>IFERROR(__xludf.DUMMYFUNCTION("""COMPUTED_VALUE"""),"")</f>
        <v/>
      </c>
      <c r="D375" s="558" t="str">
        <f>IFERROR(__xludf.DUMMYFUNCTION("""COMPUTED_VALUE"""),"")</f>
        <v/>
      </c>
      <c r="E375" s="558" t="str">
        <f>IFERROR(__xludf.DUMMYFUNCTION("""COMPUTED_VALUE"""),"")</f>
        <v/>
      </c>
      <c r="F375" s="558" t="str">
        <f>IFERROR(__xludf.DUMMYFUNCTION("""COMPUTED_VALUE"""),"")</f>
        <v/>
      </c>
      <c r="G375" s="558" t="str">
        <f>IFERROR(__xludf.DUMMYFUNCTION("""COMPUTED_VALUE"""),"")</f>
        <v/>
      </c>
      <c r="H375" s="558" t="str">
        <f>IFERROR(__xludf.DUMMYFUNCTION("""COMPUTED_VALUE"""),"")</f>
        <v/>
      </c>
      <c r="I375" s="558" t="str">
        <f>IFERROR(__xludf.DUMMYFUNCTION("""COMPUTED_VALUE"""),"")</f>
        <v/>
      </c>
      <c r="J375" s="558"/>
      <c r="K375" s="558"/>
      <c r="L375" s="558"/>
      <c r="M375" s="558"/>
      <c r="N375" s="558"/>
      <c r="O375" s="558"/>
    </row>
    <row r="376">
      <c r="A376" s="558"/>
      <c r="B376" s="558" t="str">
        <f>IFERROR(__xludf.DUMMYFUNCTION("""COMPUTED_VALUE"""),"")</f>
        <v/>
      </c>
      <c r="C376" s="558" t="str">
        <f>IFERROR(__xludf.DUMMYFUNCTION("""COMPUTED_VALUE"""),"")</f>
        <v/>
      </c>
      <c r="D376" s="558" t="str">
        <f>IFERROR(__xludf.DUMMYFUNCTION("""COMPUTED_VALUE"""),"")</f>
        <v/>
      </c>
      <c r="E376" s="558" t="str">
        <f>IFERROR(__xludf.DUMMYFUNCTION("""COMPUTED_VALUE"""),"")</f>
        <v/>
      </c>
      <c r="F376" s="558" t="str">
        <f>IFERROR(__xludf.DUMMYFUNCTION("""COMPUTED_VALUE"""),"")</f>
        <v/>
      </c>
      <c r="G376" s="558" t="str">
        <f>IFERROR(__xludf.DUMMYFUNCTION("""COMPUTED_VALUE"""),"")</f>
        <v/>
      </c>
      <c r="H376" s="558" t="str">
        <f>IFERROR(__xludf.DUMMYFUNCTION("""COMPUTED_VALUE"""),"")</f>
        <v/>
      </c>
      <c r="I376" s="558" t="str">
        <f>IFERROR(__xludf.DUMMYFUNCTION("""COMPUTED_VALUE"""),"")</f>
        <v/>
      </c>
      <c r="J376" s="558"/>
      <c r="K376" s="558"/>
      <c r="L376" s="558"/>
      <c r="M376" s="558"/>
      <c r="N376" s="558"/>
      <c r="O376" s="558"/>
    </row>
    <row r="377">
      <c r="A377" s="558"/>
      <c r="B377" s="558" t="str">
        <f>IFERROR(__xludf.DUMMYFUNCTION("""COMPUTED_VALUE"""),"")</f>
        <v/>
      </c>
      <c r="C377" s="558" t="str">
        <f>IFERROR(__xludf.DUMMYFUNCTION("""COMPUTED_VALUE"""),"")</f>
        <v/>
      </c>
      <c r="D377" s="558" t="str">
        <f>IFERROR(__xludf.DUMMYFUNCTION("""COMPUTED_VALUE"""),"")</f>
        <v/>
      </c>
      <c r="E377" s="558" t="str">
        <f>IFERROR(__xludf.DUMMYFUNCTION("""COMPUTED_VALUE"""),"")</f>
        <v/>
      </c>
      <c r="F377" s="558" t="str">
        <f>IFERROR(__xludf.DUMMYFUNCTION("""COMPUTED_VALUE"""),"")</f>
        <v/>
      </c>
      <c r="G377" s="558" t="str">
        <f>IFERROR(__xludf.DUMMYFUNCTION("""COMPUTED_VALUE"""),"")</f>
        <v/>
      </c>
      <c r="H377" s="558" t="str">
        <f>IFERROR(__xludf.DUMMYFUNCTION("""COMPUTED_VALUE"""),"")</f>
        <v/>
      </c>
      <c r="I377" s="558" t="str">
        <f>IFERROR(__xludf.DUMMYFUNCTION("""COMPUTED_VALUE"""),"")</f>
        <v/>
      </c>
      <c r="J377" s="558"/>
      <c r="K377" s="558"/>
      <c r="L377" s="558"/>
      <c r="M377" s="558"/>
      <c r="N377" s="558"/>
      <c r="O377" s="558"/>
    </row>
    <row r="378">
      <c r="A378" s="558"/>
      <c r="B378" s="558" t="str">
        <f>IFERROR(__xludf.DUMMYFUNCTION("""COMPUTED_VALUE"""),"")</f>
        <v/>
      </c>
      <c r="C378" s="558" t="str">
        <f>IFERROR(__xludf.DUMMYFUNCTION("""COMPUTED_VALUE"""),"")</f>
        <v/>
      </c>
      <c r="D378" s="558" t="str">
        <f>IFERROR(__xludf.DUMMYFUNCTION("""COMPUTED_VALUE"""),"")</f>
        <v/>
      </c>
      <c r="E378" s="558" t="str">
        <f>IFERROR(__xludf.DUMMYFUNCTION("""COMPUTED_VALUE"""),"")</f>
        <v/>
      </c>
      <c r="F378" s="558" t="str">
        <f>IFERROR(__xludf.DUMMYFUNCTION("""COMPUTED_VALUE"""),"")</f>
        <v/>
      </c>
      <c r="G378" s="558" t="str">
        <f>IFERROR(__xludf.DUMMYFUNCTION("""COMPUTED_VALUE"""),"")</f>
        <v/>
      </c>
      <c r="H378" s="558" t="str">
        <f>IFERROR(__xludf.DUMMYFUNCTION("""COMPUTED_VALUE"""),"")</f>
        <v/>
      </c>
      <c r="I378" s="558" t="str">
        <f>IFERROR(__xludf.DUMMYFUNCTION("""COMPUTED_VALUE"""),"")</f>
        <v/>
      </c>
      <c r="J378" s="558"/>
      <c r="K378" s="558"/>
      <c r="L378" s="558"/>
      <c r="M378" s="558"/>
      <c r="N378" s="558"/>
      <c r="O378" s="558"/>
    </row>
    <row r="379">
      <c r="A379" s="558"/>
      <c r="B379" s="558" t="str">
        <f>IFERROR(__xludf.DUMMYFUNCTION("""COMPUTED_VALUE"""),"")</f>
        <v/>
      </c>
      <c r="C379" s="558" t="str">
        <f>IFERROR(__xludf.DUMMYFUNCTION("""COMPUTED_VALUE"""),"")</f>
        <v/>
      </c>
      <c r="D379" s="558" t="str">
        <f>IFERROR(__xludf.DUMMYFUNCTION("""COMPUTED_VALUE"""),"")</f>
        <v/>
      </c>
      <c r="E379" s="558" t="str">
        <f>IFERROR(__xludf.DUMMYFUNCTION("""COMPUTED_VALUE"""),"")</f>
        <v/>
      </c>
      <c r="F379" s="558" t="str">
        <f>IFERROR(__xludf.DUMMYFUNCTION("""COMPUTED_VALUE"""),"")</f>
        <v/>
      </c>
      <c r="G379" s="558" t="str">
        <f>IFERROR(__xludf.DUMMYFUNCTION("""COMPUTED_VALUE"""),"")</f>
        <v/>
      </c>
      <c r="H379" s="558" t="str">
        <f>IFERROR(__xludf.DUMMYFUNCTION("""COMPUTED_VALUE"""),"")</f>
        <v/>
      </c>
      <c r="I379" s="558" t="str">
        <f>IFERROR(__xludf.DUMMYFUNCTION("""COMPUTED_VALUE"""),"")</f>
        <v/>
      </c>
      <c r="J379" s="558"/>
      <c r="K379" s="558"/>
      <c r="L379" s="558"/>
      <c r="M379" s="558"/>
      <c r="N379" s="558"/>
      <c r="O379" s="558"/>
    </row>
    <row r="380">
      <c r="A380" s="558"/>
      <c r="B380" s="558" t="str">
        <f>IFERROR(__xludf.DUMMYFUNCTION("""COMPUTED_VALUE"""),"")</f>
        <v/>
      </c>
      <c r="C380" s="558" t="str">
        <f>IFERROR(__xludf.DUMMYFUNCTION("""COMPUTED_VALUE"""),"")</f>
        <v/>
      </c>
      <c r="D380" s="558" t="str">
        <f>IFERROR(__xludf.DUMMYFUNCTION("""COMPUTED_VALUE"""),"")</f>
        <v/>
      </c>
      <c r="E380" s="558" t="str">
        <f>IFERROR(__xludf.DUMMYFUNCTION("""COMPUTED_VALUE"""),"")</f>
        <v/>
      </c>
      <c r="F380" s="558" t="str">
        <f>IFERROR(__xludf.DUMMYFUNCTION("""COMPUTED_VALUE"""),"")</f>
        <v/>
      </c>
      <c r="G380" s="558" t="str">
        <f>IFERROR(__xludf.DUMMYFUNCTION("""COMPUTED_VALUE"""),"")</f>
        <v/>
      </c>
      <c r="H380" s="558" t="str">
        <f>IFERROR(__xludf.DUMMYFUNCTION("""COMPUTED_VALUE"""),"")</f>
        <v/>
      </c>
      <c r="I380" s="558" t="str">
        <f>IFERROR(__xludf.DUMMYFUNCTION("""COMPUTED_VALUE"""),"")</f>
        <v/>
      </c>
      <c r="J380" s="558"/>
      <c r="K380" s="558"/>
      <c r="L380" s="558"/>
      <c r="M380" s="558"/>
      <c r="N380" s="558"/>
      <c r="O380" s="558"/>
    </row>
    <row r="381">
      <c r="A381" s="558"/>
      <c r="B381" s="558" t="str">
        <f>IFERROR(__xludf.DUMMYFUNCTION("""COMPUTED_VALUE"""),"")</f>
        <v/>
      </c>
      <c r="C381" s="558" t="str">
        <f>IFERROR(__xludf.DUMMYFUNCTION("""COMPUTED_VALUE"""),"")</f>
        <v/>
      </c>
      <c r="D381" s="558" t="str">
        <f>IFERROR(__xludf.DUMMYFUNCTION("""COMPUTED_VALUE"""),"")</f>
        <v/>
      </c>
      <c r="E381" s="558" t="str">
        <f>IFERROR(__xludf.DUMMYFUNCTION("""COMPUTED_VALUE"""),"")</f>
        <v/>
      </c>
      <c r="F381" s="558" t="str">
        <f>IFERROR(__xludf.DUMMYFUNCTION("""COMPUTED_VALUE"""),"")</f>
        <v/>
      </c>
      <c r="G381" s="558" t="str">
        <f>IFERROR(__xludf.DUMMYFUNCTION("""COMPUTED_VALUE"""),"")</f>
        <v/>
      </c>
      <c r="H381" s="558" t="str">
        <f>IFERROR(__xludf.DUMMYFUNCTION("""COMPUTED_VALUE"""),"")</f>
        <v/>
      </c>
      <c r="I381" s="558" t="str">
        <f>IFERROR(__xludf.DUMMYFUNCTION("""COMPUTED_VALUE"""),"")</f>
        <v/>
      </c>
      <c r="J381" s="558"/>
      <c r="K381" s="558"/>
      <c r="L381" s="558"/>
      <c r="M381" s="558"/>
      <c r="N381" s="558"/>
      <c r="O381" s="558"/>
    </row>
    <row r="382">
      <c r="A382" s="558"/>
      <c r="B382" s="558" t="str">
        <f>IFERROR(__xludf.DUMMYFUNCTION("""COMPUTED_VALUE"""),"")</f>
        <v/>
      </c>
      <c r="C382" s="558" t="str">
        <f>IFERROR(__xludf.DUMMYFUNCTION("""COMPUTED_VALUE"""),"")</f>
        <v/>
      </c>
      <c r="D382" s="558" t="str">
        <f>IFERROR(__xludf.DUMMYFUNCTION("""COMPUTED_VALUE"""),"")</f>
        <v/>
      </c>
      <c r="E382" s="558" t="str">
        <f>IFERROR(__xludf.DUMMYFUNCTION("""COMPUTED_VALUE"""),"")</f>
        <v/>
      </c>
      <c r="F382" s="558" t="str">
        <f>IFERROR(__xludf.DUMMYFUNCTION("""COMPUTED_VALUE"""),"")</f>
        <v/>
      </c>
      <c r="G382" s="558" t="str">
        <f>IFERROR(__xludf.DUMMYFUNCTION("""COMPUTED_VALUE"""),"")</f>
        <v/>
      </c>
      <c r="H382" s="558" t="str">
        <f>IFERROR(__xludf.DUMMYFUNCTION("""COMPUTED_VALUE"""),"")</f>
        <v/>
      </c>
      <c r="I382" s="558" t="str">
        <f>IFERROR(__xludf.DUMMYFUNCTION("""COMPUTED_VALUE"""),"")</f>
        <v/>
      </c>
      <c r="J382" s="558"/>
      <c r="K382" s="558"/>
      <c r="L382" s="558"/>
      <c r="M382" s="558"/>
      <c r="N382" s="558"/>
      <c r="O382" s="558"/>
    </row>
    <row r="383">
      <c r="A383" s="558"/>
      <c r="B383" s="558" t="str">
        <f>IFERROR(__xludf.DUMMYFUNCTION("""COMPUTED_VALUE"""),"")</f>
        <v/>
      </c>
      <c r="C383" s="558" t="str">
        <f>IFERROR(__xludf.DUMMYFUNCTION("""COMPUTED_VALUE"""),"")</f>
        <v/>
      </c>
      <c r="D383" s="558" t="str">
        <f>IFERROR(__xludf.DUMMYFUNCTION("""COMPUTED_VALUE"""),"")</f>
        <v/>
      </c>
      <c r="E383" s="558" t="str">
        <f>IFERROR(__xludf.DUMMYFUNCTION("""COMPUTED_VALUE"""),"")</f>
        <v/>
      </c>
      <c r="F383" s="558" t="str">
        <f>IFERROR(__xludf.DUMMYFUNCTION("""COMPUTED_VALUE"""),"")</f>
        <v/>
      </c>
      <c r="G383" s="558" t="str">
        <f>IFERROR(__xludf.DUMMYFUNCTION("""COMPUTED_VALUE"""),"")</f>
        <v/>
      </c>
      <c r="H383" s="558" t="str">
        <f>IFERROR(__xludf.DUMMYFUNCTION("""COMPUTED_VALUE"""),"")</f>
        <v/>
      </c>
      <c r="I383" s="558" t="str">
        <f>IFERROR(__xludf.DUMMYFUNCTION("""COMPUTED_VALUE"""),"")</f>
        <v/>
      </c>
      <c r="J383" s="558"/>
      <c r="K383" s="558"/>
      <c r="L383" s="558"/>
      <c r="M383" s="558"/>
      <c r="N383" s="558"/>
      <c r="O383" s="558"/>
    </row>
    <row r="384">
      <c r="A384" s="558"/>
      <c r="B384" s="558" t="str">
        <f>IFERROR(__xludf.DUMMYFUNCTION("""COMPUTED_VALUE"""),"")</f>
        <v/>
      </c>
      <c r="C384" s="558" t="str">
        <f>IFERROR(__xludf.DUMMYFUNCTION("""COMPUTED_VALUE"""),"")</f>
        <v/>
      </c>
      <c r="D384" s="558" t="str">
        <f>IFERROR(__xludf.DUMMYFUNCTION("""COMPUTED_VALUE"""),"")</f>
        <v/>
      </c>
      <c r="E384" s="558" t="str">
        <f>IFERROR(__xludf.DUMMYFUNCTION("""COMPUTED_VALUE"""),"")</f>
        <v/>
      </c>
      <c r="F384" s="558" t="str">
        <f>IFERROR(__xludf.DUMMYFUNCTION("""COMPUTED_VALUE"""),"")</f>
        <v/>
      </c>
      <c r="G384" s="558" t="str">
        <f>IFERROR(__xludf.DUMMYFUNCTION("""COMPUTED_VALUE"""),"")</f>
        <v/>
      </c>
      <c r="H384" s="558" t="str">
        <f>IFERROR(__xludf.DUMMYFUNCTION("""COMPUTED_VALUE"""),"")</f>
        <v/>
      </c>
      <c r="I384" s="558" t="str">
        <f>IFERROR(__xludf.DUMMYFUNCTION("""COMPUTED_VALUE"""),"")</f>
        <v/>
      </c>
      <c r="J384" s="558"/>
      <c r="K384" s="558"/>
      <c r="L384" s="558"/>
      <c r="M384" s="558"/>
      <c r="N384" s="558"/>
      <c r="O384" s="558"/>
    </row>
    <row r="385">
      <c r="A385" s="558"/>
      <c r="B385" s="558" t="str">
        <f>IFERROR(__xludf.DUMMYFUNCTION("""COMPUTED_VALUE"""),"")</f>
        <v/>
      </c>
      <c r="C385" s="558" t="str">
        <f>IFERROR(__xludf.DUMMYFUNCTION("""COMPUTED_VALUE"""),"")</f>
        <v/>
      </c>
      <c r="D385" s="558" t="str">
        <f>IFERROR(__xludf.DUMMYFUNCTION("""COMPUTED_VALUE"""),"")</f>
        <v/>
      </c>
      <c r="E385" s="558" t="str">
        <f>IFERROR(__xludf.DUMMYFUNCTION("""COMPUTED_VALUE"""),"")</f>
        <v/>
      </c>
      <c r="F385" s="558" t="str">
        <f>IFERROR(__xludf.DUMMYFUNCTION("""COMPUTED_VALUE"""),"")</f>
        <v/>
      </c>
      <c r="G385" s="558" t="str">
        <f>IFERROR(__xludf.DUMMYFUNCTION("""COMPUTED_VALUE"""),"")</f>
        <v/>
      </c>
      <c r="H385" s="558" t="str">
        <f>IFERROR(__xludf.DUMMYFUNCTION("""COMPUTED_VALUE"""),"")</f>
        <v/>
      </c>
      <c r="I385" s="558" t="str">
        <f>IFERROR(__xludf.DUMMYFUNCTION("""COMPUTED_VALUE"""),"")</f>
        <v/>
      </c>
      <c r="J385" s="558"/>
      <c r="K385" s="558"/>
      <c r="L385" s="558"/>
      <c r="M385" s="558"/>
      <c r="N385" s="558"/>
      <c r="O385" s="558"/>
    </row>
    <row r="386">
      <c r="A386" s="558"/>
      <c r="B386" s="558" t="str">
        <f>IFERROR(__xludf.DUMMYFUNCTION("""COMPUTED_VALUE"""),"")</f>
        <v/>
      </c>
      <c r="C386" s="558" t="str">
        <f>IFERROR(__xludf.DUMMYFUNCTION("""COMPUTED_VALUE"""),"")</f>
        <v/>
      </c>
      <c r="D386" s="558" t="str">
        <f>IFERROR(__xludf.DUMMYFUNCTION("""COMPUTED_VALUE"""),"")</f>
        <v/>
      </c>
      <c r="E386" s="558" t="str">
        <f>IFERROR(__xludf.DUMMYFUNCTION("""COMPUTED_VALUE"""),"")</f>
        <v/>
      </c>
      <c r="F386" s="558" t="str">
        <f>IFERROR(__xludf.DUMMYFUNCTION("""COMPUTED_VALUE"""),"")</f>
        <v/>
      </c>
      <c r="G386" s="558" t="str">
        <f>IFERROR(__xludf.DUMMYFUNCTION("""COMPUTED_VALUE"""),"")</f>
        <v/>
      </c>
      <c r="H386" s="558" t="str">
        <f>IFERROR(__xludf.DUMMYFUNCTION("""COMPUTED_VALUE"""),"")</f>
        <v/>
      </c>
      <c r="I386" s="558" t="str">
        <f>IFERROR(__xludf.DUMMYFUNCTION("""COMPUTED_VALUE"""),"")</f>
        <v/>
      </c>
      <c r="J386" s="558"/>
      <c r="K386" s="558"/>
      <c r="L386" s="558"/>
      <c r="M386" s="558"/>
      <c r="N386" s="558"/>
      <c r="O386" s="558"/>
    </row>
    <row r="387">
      <c r="A387" s="558"/>
      <c r="B387" s="558" t="str">
        <f>IFERROR(__xludf.DUMMYFUNCTION("""COMPUTED_VALUE"""),"")</f>
        <v/>
      </c>
      <c r="C387" s="558" t="str">
        <f>IFERROR(__xludf.DUMMYFUNCTION("""COMPUTED_VALUE"""),"")</f>
        <v/>
      </c>
      <c r="D387" s="558" t="str">
        <f>IFERROR(__xludf.DUMMYFUNCTION("""COMPUTED_VALUE"""),"")</f>
        <v/>
      </c>
      <c r="E387" s="558" t="str">
        <f>IFERROR(__xludf.DUMMYFUNCTION("""COMPUTED_VALUE"""),"")</f>
        <v/>
      </c>
      <c r="F387" s="558" t="str">
        <f>IFERROR(__xludf.DUMMYFUNCTION("""COMPUTED_VALUE"""),"")</f>
        <v/>
      </c>
      <c r="G387" s="558" t="str">
        <f>IFERROR(__xludf.DUMMYFUNCTION("""COMPUTED_VALUE"""),"")</f>
        <v/>
      </c>
      <c r="H387" s="558" t="str">
        <f>IFERROR(__xludf.DUMMYFUNCTION("""COMPUTED_VALUE"""),"")</f>
        <v/>
      </c>
      <c r="I387" s="558" t="str">
        <f>IFERROR(__xludf.DUMMYFUNCTION("""COMPUTED_VALUE"""),"")</f>
        <v/>
      </c>
      <c r="J387" s="558"/>
      <c r="K387" s="558"/>
      <c r="L387" s="558"/>
      <c r="M387" s="558"/>
      <c r="N387" s="558"/>
      <c r="O387" s="558"/>
    </row>
    <row r="388">
      <c r="A388" s="558"/>
      <c r="B388" s="558" t="str">
        <f>IFERROR(__xludf.DUMMYFUNCTION("""COMPUTED_VALUE"""),"")</f>
        <v/>
      </c>
      <c r="C388" s="558" t="str">
        <f>IFERROR(__xludf.DUMMYFUNCTION("""COMPUTED_VALUE"""),"")</f>
        <v/>
      </c>
      <c r="D388" s="558" t="str">
        <f>IFERROR(__xludf.DUMMYFUNCTION("""COMPUTED_VALUE"""),"")</f>
        <v/>
      </c>
      <c r="E388" s="558" t="str">
        <f>IFERROR(__xludf.DUMMYFUNCTION("""COMPUTED_VALUE"""),"")</f>
        <v/>
      </c>
      <c r="F388" s="558" t="str">
        <f>IFERROR(__xludf.DUMMYFUNCTION("""COMPUTED_VALUE"""),"")</f>
        <v/>
      </c>
      <c r="G388" s="558" t="str">
        <f>IFERROR(__xludf.DUMMYFUNCTION("""COMPUTED_VALUE"""),"")</f>
        <v/>
      </c>
      <c r="H388" s="558" t="str">
        <f>IFERROR(__xludf.DUMMYFUNCTION("""COMPUTED_VALUE"""),"")</f>
        <v/>
      </c>
      <c r="I388" s="558" t="str">
        <f>IFERROR(__xludf.DUMMYFUNCTION("""COMPUTED_VALUE"""),"")</f>
        <v/>
      </c>
      <c r="J388" s="558"/>
      <c r="K388" s="558"/>
      <c r="L388" s="558"/>
      <c r="M388" s="558"/>
      <c r="N388" s="558"/>
      <c r="O388" s="558"/>
    </row>
    <row r="389">
      <c r="A389" s="558"/>
      <c r="B389" s="558" t="str">
        <f>IFERROR(__xludf.DUMMYFUNCTION("""COMPUTED_VALUE"""),"")</f>
        <v/>
      </c>
      <c r="C389" s="558" t="str">
        <f>IFERROR(__xludf.DUMMYFUNCTION("""COMPUTED_VALUE"""),"")</f>
        <v/>
      </c>
      <c r="D389" s="558" t="str">
        <f>IFERROR(__xludf.DUMMYFUNCTION("""COMPUTED_VALUE"""),"")</f>
        <v/>
      </c>
      <c r="E389" s="558" t="str">
        <f>IFERROR(__xludf.DUMMYFUNCTION("""COMPUTED_VALUE"""),"")</f>
        <v/>
      </c>
      <c r="F389" s="558" t="str">
        <f>IFERROR(__xludf.DUMMYFUNCTION("""COMPUTED_VALUE"""),"")</f>
        <v/>
      </c>
      <c r="G389" s="558" t="str">
        <f>IFERROR(__xludf.DUMMYFUNCTION("""COMPUTED_VALUE"""),"")</f>
        <v/>
      </c>
      <c r="H389" s="558" t="str">
        <f>IFERROR(__xludf.DUMMYFUNCTION("""COMPUTED_VALUE"""),"")</f>
        <v/>
      </c>
      <c r="I389" s="558" t="str">
        <f>IFERROR(__xludf.DUMMYFUNCTION("""COMPUTED_VALUE"""),"")</f>
        <v/>
      </c>
      <c r="J389" s="558"/>
      <c r="K389" s="558"/>
      <c r="L389" s="558"/>
      <c r="M389" s="558"/>
      <c r="N389" s="558"/>
      <c r="O389" s="558"/>
    </row>
    <row r="390">
      <c r="A390" s="558"/>
      <c r="B390" s="558" t="str">
        <f>IFERROR(__xludf.DUMMYFUNCTION("""COMPUTED_VALUE"""),"")</f>
        <v/>
      </c>
      <c r="C390" s="558" t="str">
        <f>IFERROR(__xludf.DUMMYFUNCTION("""COMPUTED_VALUE"""),"")</f>
        <v/>
      </c>
      <c r="D390" s="558" t="str">
        <f>IFERROR(__xludf.DUMMYFUNCTION("""COMPUTED_VALUE"""),"")</f>
        <v/>
      </c>
      <c r="E390" s="558" t="str">
        <f>IFERROR(__xludf.DUMMYFUNCTION("""COMPUTED_VALUE"""),"")</f>
        <v/>
      </c>
      <c r="F390" s="558" t="str">
        <f>IFERROR(__xludf.DUMMYFUNCTION("""COMPUTED_VALUE"""),"")</f>
        <v/>
      </c>
      <c r="G390" s="558" t="str">
        <f>IFERROR(__xludf.DUMMYFUNCTION("""COMPUTED_VALUE"""),"")</f>
        <v/>
      </c>
      <c r="H390" s="558" t="str">
        <f>IFERROR(__xludf.DUMMYFUNCTION("""COMPUTED_VALUE"""),"")</f>
        <v/>
      </c>
      <c r="I390" s="558" t="str">
        <f>IFERROR(__xludf.DUMMYFUNCTION("""COMPUTED_VALUE"""),"")</f>
        <v/>
      </c>
      <c r="J390" s="558"/>
      <c r="K390" s="558"/>
      <c r="L390" s="558"/>
      <c r="M390" s="558"/>
      <c r="N390" s="558"/>
      <c r="O390" s="558"/>
    </row>
    <row r="391">
      <c r="A391" s="558"/>
      <c r="B391" s="558" t="str">
        <f>IFERROR(__xludf.DUMMYFUNCTION("""COMPUTED_VALUE"""),"")</f>
        <v/>
      </c>
      <c r="C391" s="558" t="str">
        <f>IFERROR(__xludf.DUMMYFUNCTION("""COMPUTED_VALUE"""),"")</f>
        <v/>
      </c>
      <c r="D391" s="558" t="str">
        <f>IFERROR(__xludf.DUMMYFUNCTION("""COMPUTED_VALUE"""),"")</f>
        <v/>
      </c>
      <c r="E391" s="558" t="str">
        <f>IFERROR(__xludf.DUMMYFUNCTION("""COMPUTED_VALUE"""),"")</f>
        <v/>
      </c>
      <c r="F391" s="558" t="str">
        <f>IFERROR(__xludf.DUMMYFUNCTION("""COMPUTED_VALUE"""),"")</f>
        <v/>
      </c>
      <c r="G391" s="558" t="str">
        <f>IFERROR(__xludf.DUMMYFUNCTION("""COMPUTED_VALUE"""),"")</f>
        <v/>
      </c>
      <c r="H391" s="558" t="str">
        <f>IFERROR(__xludf.DUMMYFUNCTION("""COMPUTED_VALUE"""),"")</f>
        <v/>
      </c>
      <c r="I391" s="558" t="str">
        <f>IFERROR(__xludf.DUMMYFUNCTION("""COMPUTED_VALUE"""),"")</f>
        <v/>
      </c>
      <c r="J391" s="558"/>
      <c r="K391" s="558"/>
      <c r="L391" s="558"/>
      <c r="M391" s="558"/>
      <c r="N391" s="558"/>
      <c r="O391" s="558"/>
    </row>
    <row r="392">
      <c r="A392" s="558"/>
      <c r="B392" s="558" t="str">
        <f>IFERROR(__xludf.DUMMYFUNCTION("""COMPUTED_VALUE"""),"")</f>
        <v/>
      </c>
      <c r="C392" s="558" t="str">
        <f>IFERROR(__xludf.DUMMYFUNCTION("""COMPUTED_VALUE"""),"")</f>
        <v/>
      </c>
      <c r="D392" s="558" t="str">
        <f>IFERROR(__xludf.DUMMYFUNCTION("""COMPUTED_VALUE"""),"")</f>
        <v/>
      </c>
      <c r="E392" s="558" t="str">
        <f>IFERROR(__xludf.DUMMYFUNCTION("""COMPUTED_VALUE"""),"")</f>
        <v/>
      </c>
      <c r="F392" s="558" t="str">
        <f>IFERROR(__xludf.DUMMYFUNCTION("""COMPUTED_VALUE"""),"")</f>
        <v/>
      </c>
      <c r="G392" s="558" t="str">
        <f>IFERROR(__xludf.DUMMYFUNCTION("""COMPUTED_VALUE"""),"")</f>
        <v/>
      </c>
      <c r="H392" s="558" t="str">
        <f>IFERROR(__xludf.DUMMYFUNCTION("""COMPUTED_VALUE"""),"")</f>
        <v/>
      </c>
      <c r="I392" s="558" t="str">
        <f>IFERROR(__xludf.DUMMYFUNCTION("""COMPUTED_VALUE"""),"")</f>
        <v/>
      </c>
      <c r="J392" s="558"/>
      <c r="K392" s="558"/>
      <c r="L392" s="558"/>
      <c r="M392" s="558"/>
      <c r="N392" s="558"/>
      <c r="O392" s="558"/>
    </row>
    <row r="393">
      <c r="A393" s="558"/>
      <c r="B393" s="558" t="str">
        <f>IFERROR(__xludf.DUMMYFUNCTION("""COMPUTED_VALUE"""),"")</f>
        <v/>
      </c>
      <c r="C393" s="558" t="str">
        <f>IFERROR(__xludf.DUMMYFUNCTION("""COMPUTED_VALUE"""),"")</f>
        <v/>
      </c>
      <c r="D393" s="558" t="str">
        <f>IFERROR(__xludf.DUMMYFUNCTION("""COMPUTED_VALUE"""),"")</f>
        <v/>
      </c>
      <c r="E393" s="558" t="str">
        <f>IFERROR(__xludf.DUMMYFUNCTION("""COMPUTED_VALUE"""),"")</f>
        <v/>
      </c>
      <c r="F393" s="558" t="str">
        <f>IFERROR(__xludf.DUMMYFUNCTION("""COMPUTED_VALUE"""),"")</f>
        <v/>
      </c>
      <c r="G393" s="558" t="str">
        <f>IFERROR(__xludf.DUMMYFUNCTION("""COMPUTED_VALUE"""),"")</f>
        <v/>
      </c>
      <c r="H393" s="558" t="str">
        <f>IFERROR(__xludf.DUMMYFUNCTION("""COMPUTED_VALUE"""),"")</f>
        <v/>
      </c>
      <c r="I393" s="558" t="str">
        <f>IFERROR(__xludf.DUMMYFUNCTION("""COMPUTED_VALUE"""),"")</f>
        <v/>
      </c>
      <c r="J393" s="558"/>
      <c r="K393" s="558"/>
      <c r="L393" s="558"/>
      <c r="M393" s="558"/>
      <c r="N393" s="558"/>
      <c r="O393" s="558"/>
    </row>
    <row r="394">
      <c r="A394" s="558"/>
      <c r="B394" s="558" t="str">
        <f>IFERROR(__xludf.DUMMYFUNCTION("""COMPUTED_VALUE"""),"")</f>
        <v/>
      </c>
      <c r="C394" s="558" t="str">
        <f>IFERROR(__xludf.DUMMYFUNCTION("""COMPUTED_VALUE"""),"")</f>
        <v/>
      </c>
      <c r="D394" s="558" t="str">
        <f>IFERROR(__xludf.DUMMYFUNCTION("""COMPUTED_VALUE"""),"")</f>
        <v/>
      </c>
      <c r="E394" s="558" t="str">
        <f>IFERROR(__xludf.DUMMYFUNCTION("""COMPUTED_VALUE"""),"")</f>
        <v/>
      </c>
      <c r="F394" s="558" t="str">
        <f>IFERROR(__xludf.DUMMYFUNCTION("""COMPUTED_VALUE"""),"")</f>
        <v/>
      </c>
      <c r="G394" s="558" t="str">
        <f>IFERROR(__xludf.DUMMYFUNCTION("""COMPUTED_VALUE"""),"")</f>
        <v/>
      </c>
      <c r="H394" s="558" t="str">
        <f>IFERROR(__xludf.DUMMYFUNCTION("""COMPUTED_VALUE"""),"")</f>
        <v/>
      </c>
      <c r="I394" s="558" t="str">
        <f>IFERROR(__xludf.DUMMYFUNCTION("""COMPUTED_VALUE"""),"")</f>
        <v/>
      </c>
      <c r="J394" s="558"/>
      <c r="K394" s="558"/>
      <c r="L394" s="558"/>
      <c r="M394" s="558"/>
      <c r="N394" s="558"/>
      <c r="O394" s="558"/>
    </row>
    <row r="395">
      <c r="A395" s="558"/>
      <c r="B395" s="558" t="str">
        <f>IFERROR(__xludf.DUMMYFUNCTION("""COMPUTED_VALUE"""),"")</f>
        <v/>
      </c>
      <c r="C395" s="558" t="str">
        <f>IFERROR(__xludf.DUMMYFUNCTION("""COMPUTED_VALUE"""),"")</f>
        <v/>
      </c>
      <c r="D395" s="558" t="str">
        <f>IFERROR(__xludf.DUMMYFUNCTION("""COMPUTED_VALUE"""),"")</f>
        <v/>
      </c>
      <c r="E395" s="558" t="str">
        <f>IFERROR(__xludf.DUMMYFUNCTION("""COMPUTED_VALUE"""),"")</f>
        <v/>
      </c>
      <c r="F395" s="558" t="str">
        <f>IFERROR(__xludf.DUMMYFUNCTION("""COMPUTED_VALUE"""),"")</f>
        <v/>
      </c>
      <c r="G395" s="558" t="str">
        <f>IFERROR(__xludf.DUMMYFUNCTION("""COMPUTED_VALUE"""),"")</f>
        <v/>
      </c>
      <c r="H395" s="558" t="str">
        <f>IFERROR(__xludf.DUMMYFUNCTION("""COMPUTED_VALUE"""),"")</f>
        <v/>
      </c>
      <c r="I395" s="558" t="str">
        <f>IFERROR(__xludf.DUMMYFUNCTION("""COMPUTED_VALUE"""),"")</f>
        <v/>
      </c>
      <c r="J395" s="558"/>
      <c r="K395" s="558"/>
      <c r="L395" s="558"/>
      <c r="M395" s="558"/>
      <c r="N395" s="558"/>
      <c r="O395" s="558"/>
    </row>
    <row r="396">
      <c r="A396" s="558"/>
      <c r="B396" s="558" t="str">
        <f>IFERROR(__xludf.DUMMYFUNCTION("""COMPUTED_VALUE"""),"")</f>
        <v/>
      </c>
      <c r="C396" s="558" t="str">
        <f>IFERROR(__xludf.DUMMYFUNCTION("""COMPUTED_VALUE"""),"")</f>
        <v/>
      </c>
      <c r="D396" s="558" t="str">
        <f>IFERROR(__xludf.DUMMYFUNCTION("""COMPUTED_VALUE"""),"")</f>
        <v/>
      </c>
      <c r="E396" s="558" t="str">
        <f>IFERROR(__xludf.DUMMYFUNCTION("""COMPUTED_VALUE"""),"")</f>
        <v/>
      </c>
      <c r="F396" s="558" t="str">
        <f>IFERROR(__xludf.DUMMYFUNCTION("""COMPUTED_VALUE"""),"")</f>
        <v/>
      </c>
      <c r="G396" s="558" t="str">
        <f>IFERROR(__xludf.DUMMYFUNCTION("""COMPUTED_VALUE"""),"")</f>
        <v/>
      </c>
      <c r="H396" s="558" t="str">
        <f>IFERROR(__xludf.DUMMYFUNCTION("""COMPUTED_VALUE"""),"")</f>
        <v/>
      </c>
      <c r="I396" s="558" t="str">
        <f>IFERROR(__xludf.DUMMYFUNCTION("""COMPUTED_VALUE"""),"")</f>
        <v/>
      </c>
      <c r="J396" s="558"/>
      <c r="K396" s="558"/>
      <c r="L396" s="558"/>
      <c r="M396" s="558"/>
      <c r="N396" s="558"/>
      <c r="O396" s="558"/>
    </row>
    <row r="397">
      <c r="A397" s="558"/>
      <c r="B397" s="558" t="str">
        <f>IFERROR(__xludf.DUMMYFUNCTION("""COMPUTED_VALUE"""),"")</f>
        <v/>
      </c>
      <c r="C397" s="558" t="str">
        <f>IFERROR(__xludf.DUMMYFUNCTION("""COMPUTED_VALUE"""),"")</f>
        <v/>
      </c>
      <c r="D397" s="558" t="str">
        <f>IFERROR(__xludf.DUMMYFUNCTION("""COMPUTED_VALUE"""),"")</f>
        <v/>
      </c>
      <c r="E397" s="558" t="str">
        <f>IFERROR(__xludf.DUMMYFUNCTION("""COMPUTED_VALUE"""),"")</f>
        <v/>
      </c>
      <c r="F397" s="558" t="str">
        <f>IFERROR(__xludf.DUMMYFUNCTION("""COMPUTED_VALUE"""),"")</f>
        <v/>
      </c>
      <c r="G397" s="558" t="str">
        <f>IFERROR(__xludf.DUMMYFUNCTION("""COMPUTED_VALUE"""),"")</f>
        <v/>
      </c>
      <c r="H397" s="558" t="str">
        <f>IFERROR(__xludf.DUMMYFUNCTION("""COMPUTED_VALUE"""),"")</f>
        <v/>
      </c>
      <c r="I397" s="558" t="str">
        <f>IFERROR(__xludf.DUMMYFUNCTION("""COMPUTED_VALUE"""),"")</f>
        <v/>
      </c>
      <c r="J397" s="558"/>
      <c r="K397" s="558"/>
      <c r="L397" s="558"/>
      <c r="M397" s="558"/>
      <c r="N397" s="558"/>
      <c r="O397" s="558"/>
    </row>
    <row r="398">
      <c r="A398" s="558"/>
      <c r="B398" s="558" t="str">
        <f>IFERROR(__xludf.DUMMYFUNCTION("""COMPUTED_VALUE"""),"")</f>
        <v/>
      </c>
      <c r="C398" s="558" t="str">
        <f>IFERROR(__xludf.DUMMYFUNCTION("""COMPUTED_VALUE"""),"")</f>
        <v/>
      </c>
      <c r="D398" s="558" t="str">
        <f>IFERROR(__xludf.DUMMYFUNCTION("""COMPUTED_VALUE"""),"")</f>
        <v/>
      </c>
      <c r="E398" s="558" t="str">
        <f>IFERROR(__xludf.DUMMYFUNCTION("""COMPUTED_VALUE"""),"")</f>
        <v/>
      </c>
      <c r="F398" s="558" t="str">
        <f>IFERROR(__xludf.DUMMYFUNCTION("""COMPUTED_VALUE"""),"")</f>
        <v/>
      </c>
      <c r="G398" s="558" t="str">
        <f>IFERROR(__xludf.DUMMYFUNCTION("""COMPUTED_VALUE"""),"")</f>
        <v/>
      </c>
      <c r="H398" s="558" t="str">
        <f>IFERROR(__xludf.DUMMYFUNCTION("""COMPUTED_VALUE"""),"")</f>
        <v/>
      </c>
      <c r="I398" s="558" t="str">
        <f>IFERROR(__xludf.DUMMYFUNCTION("""COMPUTED_VALUE"""),"")</f>
        <v/>
      </c>
      <c r="J398" s="558"/>
      <c r="K398" s="558"/>
      <c r="L398" s="558"/>
      <c r="M398" s="558"/>
      <c r="N398" s="558"/>
      <c r="O398" s="558"/>
    </row>
    <row r="399">
      <c r="A399" s="558"/>
      <c r="B399" s="558" t="str">
        <f>IFERROR(__xludf.DUMMYFUNCTION("""COMPUTED_VALUE"""),"")</f>
        <v/>
      </c>
      <c r="C399" s="558" t="str">
        <f>IFERROR(__xludf.DUMMYFUNCTION("""COMPUTED_VALUE"""),"")</f>
        <v/>
      </c>
      <c r="D399" s="558" t="str">
        <f>IFERROR(__xludf.DUMMYFUNCTION("""COMPUTED_VALUE"""),"")</f>
        <v/>
      </c>
      <c r="E399" s="558" t="str">
        <f>IFERROR(__xludf.DUMMYFUNCTION("""COMPUTED_VALUE"""),"")</f>
        <v/>
      </c>
      <c r="F399" s="558" t="str">
        <f>IFERROR(__xludf.DUMMYFUNCTION("""COMPUTED_VALUE"""),"")</f>
        <v/>
      </c>
      <c r="G399" s="558" t="str">
        <f>IFERROR(__xludf.DUMMYFUNCTION("""COMPUTED_VALUE"""),"")</f>
        <v/>
      </c>
      <c r="H399" s="558" t="str">
        <f>IFERROR(__xludf.DUMMYFUNCTION("""COMPUTED_VALUE"""),"")</f>
        <v/>
      </c>
      <c r="I399" s="558" t="str">
        <f>IFERROR(__xludf.DUMMYFUNCTION("""COMPUTED_VALUE"""),"")</f>
        <v/>
      </c>
      <c r="J399" s="558"/>
      <c r="K399" s="558"/>
      <c r="L399" s="558"/>
      <c r="M399" s="558"/>
      <c r="N399" s="558"/>
      <c r="O399" s="558"/>
    </row>
    <row r="400">
      <c r="A400" s="558"/>
      <c r="B400" s="558" t="str">
        <f>IFERROR(__xludf.DUMMYFUNCTION("""COMPUTED_VALUE"""),"")</f>
        <v/>
      </c>
      <c r="C400" s="558" t="str">
        <f>IFERROR(__xludf.DUMMYFUNCTION("""COMPUTED_VALUE"""),"")</f>
        <v/>
      </c>
      <c r="D400" s="558" t="str">
        <f>IFERROR(__xludf.DUMMYFUNCTION("""COMPUTED_VALUE"""),"")</f>
        <v/>
      </c>
      <c r="E400" s="558" t="str">
        <f>IFERROR(__xludf.DUMMYFUNCTION("""COMPUTED_VALUE"""),"")</f>
        <v/>
      </c>
      <c r="F400" s="558" t="str">
        <f>IFERROR(__xludf.DUMMYFUNCTION("""COMPUTED_VALUE"""),"")</f>
        <v/>
      </c>
      <c r="G400" s="558" t="str">
        <f>IFERROR(__xludf.DUMMYFUNCTION("""COMPUTED_VALUE"""),"")</f>
        <v/>
      </c>
      <c r="H400" s="558" t="str">
        <f>IFERROR(__xludf.DUMMYFUNCTION("""COMPUTED_VALUE"""),"")</f>
        <v/>
      </c>
      <c r="I400" s="558" t="str">
        <f>IFERROR(__xludf.DUMMYFUNCTION("""COMPUTED_VALUE"""),"")</f>
        <v/>
      </c>
      <c r="J400" s="558"/>
      <c r="K400" s="558"/>
      <c r="L400" s="558"/>
      <c r="M400" s="558"/>
      <c r="N400" s="558"/>
      <c r="O400" s="558"/>
    </row>
    <row r="401">
      <c r="A401" s="558"/>
      <c r="B401" s="558" t="str">
        <f>IFERROR(__xludf.DUMMYFUNCTION("""COMPUTED_VALUE"""),"")</f>
        <v/>
      </c>
      <c r="C401" s="558" t="str">
        <f>IFERROR(__xludf.DUMMYFUNCTION("""COMPUTED_VALUE"""),"")</f>
        <v/>
      </c>
      <c r="D401" s="558" t="str">
        <f>IFERROR(__xludf.DUMMYFUNCTION("""COMPUTED_VALUE"""),"")</f>
        <v/>
      </c>
      <c r="E401" s="558" t="str">
        <f>IFERROR(__xludf.DUMMYFUNCTION("""COMPUTED_VALUE"""),"")</f>
        <v/>
      </c>
      <c r="F401" s="558" t="str">
        <f>IFERROR(__xludf.DUMMYFUNCTION("""COMPUTED_VALUE"""),"")</f>
        <v/>
      </c>
      <c r="G401" s="558" t="str">
        <f>IFERROR(__xludf.DUMMYFUNCTION("""COMPUTED_VALUE"""),"")</f>
        <v/>
      </c>
      <c r="H401" s="558" t="str">
        <f>IFERROR(__xludf.DUMMYFUNCTION("""COMPUTED_VALUE"""),"")</f>
        <v/>
      </c>
      <c r="I401" s="558" t="str">
        <f>IFERROR(__xludf.DUMMYFUNCTION("""COMPUTED_VALUE"""),"")</f>
        <v/>
      </c>
      <c r="J401" s="558"/>
      <c r="K401" s="558"/>
      <c r="L401" s="558"/>
      <c r="M401" s="558"/>
      <c r="N401" s="558"/>
      <c r="O401" s="558"/>
    </row>
    <row r="402">
      <c r="A402" s="558"/>
      <c r="B402" s="558" t="str">
        <f>IFERROR(__xludf.DUMMYFUNCTION("""COMPUTED_VALUE"""),"")</f>
        <v/>
      </c>
      <c r="C402" s="558" t="str">
        <f>IFERROR(__xludf.DUMMYFUNCTION("""COMPUTED_VALUE"""),"")</f>
        <v/>
      </c>
      <c r="D402" s="558" t="str">
        <f>IFERROR(__xludf.DUMMYFUNCTION("""COMPUTED_VALUE"""),"")</f>
        <v/>
      </c>
      <c r="E402" s="558" t="str">
        <f>IFERROR(__xludf.DUMMYFUNCTION("""COMPUTED_VALUE"""),"")</f>
        <v/>
      </c>
      <c r="F402" s="558" t="str">
        <f>IFERROR(__xludf.DUMMYFUNCTION("""COMPUTED_VALUE"""),"")</f>
        <v/>
      </c>
      <c r="G402" s="558" t="str">
        <f>IFERROR(__xludf.DUMMYFUNCTION("""COMPUTED_VALUE"""),"")</f>
        <v/>
      </c>
      <c r="H402" s="558" t="str">
        <f>IFERROR(__xludf.DUMMYFUNCTION("""COMPUTED_VALUE"""),"")</f>
        <v/>
      </c>
      <c r="I402" s="558" t="str">
        <f>IFERROR(__xludf.DUMMYFUNCTION("""COMPUTED_VALUE"""),"")</f>
        <v/>
      </c>
      <c r="J402" s="558"/>
      <c r="K402" s="558"/>
      <c r="L402" s="558"/>
      <c r="M402" s="558"/>
      <c r="N402" s="558"/>
      <c r="O402" s="558"/>
    </row>
    <row r="403">
      <c r="A403" s="558"/>
      <c r="B403" s="558" t="str">
        <f>IFERROR(__xludf.DUMMYFUNCTION("""COMPUTED_VALUE"""),"")</f>
        <v/>
      </c>
      <c r="C403" s="558" t="str">
        <f>IFERROR(__xludf.DUMMYFUNCTION("""COMPUTED_VALUE"""),"")</f>
        <v/>
      </c>
      <c r="D403" s="558" t="str">
        <f>IFERROR(__xludf.DUMMYFUNCTION("""COMPUTED_VALUE"""),"")</f>
        <v/>
      </c>
      <c r="E403" s="558" t="str">
        <f>IFERROR(__xludf.DUMMYFUNCTION("""COMPUTED_VALUE"""),"")</f>
        <v/>
      </c>
      <c r="F403" s="558" t="str">
        <f>IFERROR(__xludf.DUMMYFUNCTION("""COMPUTED_VALUE"""),"")</f>
        <v/>
      </c>
      <c r="G403" s="558" t="str">
        <f>IFERROR(__xludf.DUMMYFUNCTION("""COMPUTED_VALUE"""),"")</f>
        <v/>
      </c>
      <c r="H403" s="558" t="str">
        <f>IFERROR(__xludf.DUMMYFUNCTION("""COMPUTED_VALUE"""),"")</f>
        <v/>
      </c>
      <c r="I403" s="558" t="str">
        <f>IFERROR(__xludf.DUMMYFUNCTION("""COMPUTED_VALUE"""),"")</f>
        <v/>
      </c>
      <c r="J403" s="558"/>
      <c r="K403" s="558"/>
      <c r="L403" s="558"/>
      <c r="M403" s="558"/>
      <c r="N403" s="558"/>
      <c r="O403" s="558"/>
    </row>
    <row r="404">
      <c r="A404" s="558"/>
      <c r="B404" s="558" t="str">
        <f>IFERROR(__xludf.DUMMYFUNCTION("""COMPUTED_VALUE"""),"")</f>
        <v/>
      </c>
      <c r="C404" s="558" t="str">
        <f>IFERROR(__xludf.DUMMYFUNCTION("""COMPUTED_VALUE"""),"")</f>
        <v/>
      </c>
      <c r="D404" s="558" t="str">
        <f>IFERROR(__xludf.DUMMYFUNCTION("""COMPUTED_VALUE"""),"")</f>
        <v/>
      </c>
      <c r="E404" s="558" t="str">
        <f>IFERROR(__xludf.DUMMYFUNCTION("""COMPUTED_VALUE"""),"")</f>
        <v/>
      </c>
      <c r="F404" s="558" t="str">
        <f>IFERROR(__xludf.DUMMYFUNCTION("""COMPUTED_VALUE"""),"")</f>
        <v/>
      </c>
      <c r="G404" s="558" t="str">
        <f>IFERROR(__xludf.DUMMYFUNCTION("""COMPUTED_VALUE"""),"")</f>
        <v/>
      </c>
      <c r="H404" s="558" t="str">
        <f>IFERROR(__xludf.DUMMYFUNCTION("""COMPUTED_VALUE"""),"")</f>
        <v/>
      </c>
      <c r="I404" s="558" t="str">
        <f>IFERROR(__xludf.DUMMYFUNCTION("""COMPUTED_VALUE"""),"")</f>
        <v/>
      </c>
      <c r="J404" s="558"/>
      <c r="K404" s="558"/>
      <c r="L404" s="558"/>
      <c r="M404" s="558"/>
      <c r="N404" s="558"/>
      <c r="O404" s="558"/>
    </row>
    <row r="405">
      <c r="A405" s="558"/>
      <c r="B405" s="558" t="str">
        <f>IFERROR(__xludf.DUMMYFUNCTION("""COMPUTED_VALUE"""),"")</f>
        <v/>
      </c>
      <c r="C405" s="558" t="str">
        <f>IFERROR(__xludf.DUMMYFUNCTION("""COMPUTED_VALUE"""),"")</f>
        <v/>
      </c>
      <c r="D405" s="558" t="str">
        <f>IFERROR(__xludf.DUMMYFUNCTION("""COMPUTED_VALUE"""),"")</f>
        <v/>
      </c>
      <c r="E405" s="558" t="str">
        <f>IFERROR(__xludf.DUMMYFUNCTION("""COMPUTED_VALUE"""),"")</f>
        <v/>
      </c>
      <c r="F405" s="558" t="str">
        <f>IFERROR(__xludf.DUMMYFUNCTION("""COMPUTED_VALUE"""),"")</f>
        <v/>
      </c>
      <c r="G405" s="558" t="str">
        <f>IFERROR(__xludf.DUMMYFUNCTION("""COMPUTED_VALUE"""),"")</f>
        <v/>
      </c>
      <c r="H405" s="558" t="str">
        <f>IFERROR(__xludf.DUMMYFUNCTION("""COMPUTED_VALUE"""),"")</f>
        <v/>
      </c>
      <c r="I405" s="558" t="str">
        <f>IFERROR(__xludf.DUMMYFUNCTION("""COMPUTED_VALUE"""),"")</f>
        <v/>
      </c>
      <c r="J405" s="558"/>
      <c r="K405" s="558"/>
      <c r="L405" s="558"/>
      <c r="M405" s="558"/>
      <c r="N405" s="558"/>
      <c r="O405" s="558"/>
    </row>
    <row r="406">
      <c r="A406" s="558"/>
      <c r="B406" s="558" t="str">
        <f>IFERROR(__xludf.DUMMYFUNCTION("""COMPUTED_VALUE"""),"")</f>
        <v/>
      </c>
      <c r="C406" s="558" t="str">
        <f>IFERROR(__xludf.DUMMYFUNCTION("""COMPUTED_VALUE"""),"")</f>
        <v/>
      </c>
      <c r="D406" s="558" t="str">
        <f>IFERROR(__xludf.DUMMYFUNCTION("""COMPUTED_VALUE"""),"")</f>
        <v/>
      </c>
      <c r="E406" s="558" t="str">
        <f>IFERROR(__xludf.DUMMYFUNCTION("""COMPUTED_VALUE"""),"")</f>
        <v/>
      </c>
      <c r="F406" s="558" t="str">
        <f>IFERROR(__xludf.DUMMYFUNCTION("""COMPUTED_VALUE"""),"")</f>
        <v/>
      </c>
      <c r="G406" s="558" t="str">
        <f>IFERROR(__xludf.DUMMYFUNCTION("""COMPUTED_VALUE"""),"")</f>
        <v/>
      </c>
      <c r="H406" s="558" t="str">
        <f>IFERROR(__xludf.DUMMYFUNCTION("""COMPUTED_VALUE"""),"")</f>
        <v/>
      </c>
      <c r="I406" s="558" t="str">
        <f>IFERROR(__xludf.DUMMYFUNCTION("""COMPUTED_VALUE"""),"")</f>
        <v/>
      </c>
      <c r="J406" s="558"/>
      <c r="K406" s="558"/>
      <c r="L406" s="558"/>
      <c r="M406" s="558"/>
      <c r="N406" s="558"/>
      <c r="O406" s="558"/>
    </row>
    <row r="407">
      <c r="A407" s="558"/>
      <c r="B407" s="558" t="str">
        <f>IFERROR(__xludf.DUMMYFUNCTION("""COMPUTED_VALUE"""),"")</f>
        <v/>
      </c>
      <c r="C407" s="558" t="str">
        <f>IFERROR(__xludf.DUMMYFUNCTION("""COMPUTED_VALUE"""),"")</f>
        <v/>
      </c>
      <c r="D407" s="558" t="str">
        <f>IFERROR(__xludf.DUMMYFUNCTION("""COMPUTED_VALUE"""),"")</f>
        <v/>
      </c>
      <c r="E407" s="558" t="str">
        <f>IFERROR(__xludf.DUMMYFUNCTION("""COMPUTED_VALUE"""),"")</f>
        <v/>
      </c>
      <c r="F407" s="558" t="str">
        <f>IFERROR(__xludf.DUMMYFUNCTION("""COMPUTED_VALUE"""),"")</f>
        <v/>
      </c>
      <c r="G407" s="558" t="str">
        <f>IFERROR(__xludf.DUMMYFUNCTION("""COMPUTED_VALUE"""),"")</f>
        <v/>
      </c>
      <c r="H407" s="558" t="str">
        <f>IFERROR(__xludf.DUMMYFUNCTION("""COMPUTED_VALUE"""),"")</f>
        <v/>
      </c>
      <c r="I407" s="558" t="str">
        <f>IFERROR(__xludf.DUMMYFUNCTION("""COMPUTED_VALUE"""),"")</f>
        <v/>
      </c>
      <c r="J407" s="558"/>
      <c r="K407" s="558"/>
      <c r="L407" s="558"/>
      <c r="M407" s="558"/>
      <c r="N407" s="558"/>
      <c r="O407" s="558"/>
    </row>
    <row r="408">
      <c r="A408" s="558"/>
      <c r="B408" s="558" t="str">
        <f>IFERROR(__xludf.DUMMYFUNCTION("""COMPUTED_VALUE"""),"")</f>
        <v/>
      </c>
      <c r="C408" s="558" t="str">
        <f>IFERROR(__xludf.DUMMYFUNCTION("""COMPUTED_VALUE"""),"")</f>
        <v/>
      </c>
      <c r="D408" s="558" t="str">
        <f>IFERROR(__xludf.DUMMYFUNCTION("""COMPUTED_VALUE"""),"")</f>
        <v/>
      </c>
      <c r="E408" s="558" t="str">
        <f>IFERROR(__xludf.DUMMYFUNCTION("""COMPUTED_VALUE"""),"")</f>
        <v/>
      </c>
      <c r="F408" s="558" t="str">
        <f>IFERROR(__xludf.DUMMYFUNCTION("""COMPUTED_VALUE"""),"")</f>
        <v/>
      </c>
      <c r="G408" s="558" t="str">
        <f>IFERROR(__xludf.DUMMYFUNCTION("""COMPUTED_VALUE"""),"")</f>
        <v/>
      </c>
      <c r="H408" s="558" t="str">
        <f>IFERROR(__xludf.DUMMYFUNCTION("""COMPUTED_VALUE"""),"")</f>
        <v/>
      </c>
      <c r="I408" s="558" t="str">
        <f>IFERROR(__xludf.DUMMYFUNCTION("""COMPUTED_VALUE"""),"")</f>
        <v/>
      </c>
      <c r="J408" s="558"/>
      <c r="K408" s="558"/>
      <c r="L408" s="558"/>
      <c r="M408" s="558"/>
      <c r="N408" s="558"/>
      <c r="O408" s="558"/>
    </row>
    <row r="409">
      <c r="A409" s="558"/>
      <c r="B409" s="558" t="str">
        <f>IFERROR(__xludf.DUMMYFUNCTION("""COMPUTED_VALUE"""),"")</f>
        <v/>
      </c>
      <c r="C409" s="558" t="str">
        <f>IFERROR(__xludf.DUMMYFUNCTION("""COMPUTED_VALUE"""),"")</f>
        <v/>
      </c>
      <c r="D409" s="558" t="str">
        <f>IFERROR(__xludf.DUMMYFUNCTION("""COMPUTED_VALUE"""),"")</f>
        <v/>
      </c>
      <c r="E409" s="558" t="str">
        <f>IFERROR(__xludf.DUMMYFUNCTION("""COMPUTED_VALUE"""),"")</f>
        <v/>
      </c>
      <c r="F409" s="558" t="str">
        <f>IFERROR(__xludf.DUMMYFUNCTION("""COMPUTED_VALUE"""),"")</f>
        <v/>
      </c>
      <c r="G409" s="558" t="str">
        <f>IFERROR(__xludf.DUMMYFUNCTION("""COMPUTED_VALUE"""),"")</f>
        <v/>
      </c>
      <c r="H409" s="558" t="str">
        <f>IFERROR(__xludf.DUMMYFUNCTION("""COMPUTED_VALUE"""),"")</f>
        <v/>
      </c>
      <c r="I409" s="558" t="str">
        <f>IFERROR(__xludf.DUMMYFUNCTION("""COMPUTED_VALUE"""),"")</f>
        <v/>
      </c>
      <c r="J409" s="558"/>
      <c r="K409" s="558"/>
      <c r="L409" s="558"/>
      <c r="M409" s="558"/>
      <c r="N409" s="558"/>
      <c r="O409" s="558"/>
    </row>
    <row r="410">
      <c r="A410" s="558"/>
      <c r="B410" s="558" t="str">
        <f>IFERROR(__xludf.DUMMYFUNCTION("""COMPUTED_VALUE"""),"")</f>
        <v/>
      </c>
      <c r="C410" s="558" t="str">
        <f>IFERROR(__xludf.DUMMYFUNCTION("""COMPUTED_VALUE"""),"")</f>
        <v/>
      </c>
      <c r="D410" s="558" t="str">
        <f>IFERROR(__xludf.DUMMYFUNCTION("""COMPUTED_VALUE"""),"")</f>
        <v/>
      </c>
      <c r="E410" s="558" t="str">
        <f>IFERROR(__xludf.DUMMYFUNCTION("""COMPUTED_VALUE"""),"")</f>
        <v/>
      </c>
      <c r="F410" s="558" t="str">
        <f>IFERROR(__xludf.DUMMYFUNCTION("""COMPUTED_VALUE"""),"")</f>
        <v/>
      </c>
      <c r="G410" s="558" t="str">
        <f>IFERROR(__xludf.DUMMYFUNCTION("""COMPUTED_VALUE"""),"")</f>
        <v/>
      </c>
      <c r="H410" s="558" t="str">
        <f>IFERROR(__xludf.DUMMYFUNCTION("""COMPUTED_VALUE"""),"")</f>
        <v/>
      </c>
      <c r="I410" s="558" t="str">
        <f>IFERROR(__xludf.DUMMYFUNCTION("""COMPUTED_VALUE"""),"")</f>
        <v/>
      </c>
      <c r="J410" s="558"/>
      <c r="K410" s="558"/>
      <c r="L410" s="558"/>
      <c r="M410" s="558"/>
      <c r="N410" s="558"/>
      <c r="O410" s="558"/>
    </row>
    <row r="411">
      <c r="A411" s="558"/>
      <c r="B411" s="558" t="str">
        <f>IFERROR(__xludf.DUMMYFUNCTION("""COMPUTED_VALUE"""),"")</f>
        <v/>
      </c>
      <c r="C411" s="558" t="str">
        <f>IFERROR(__xludf.DUMMYFUNCTION("""COMPUTED_VALUE"""),"")</f>
        <v/>
      </c>
      <c r="D411" s="558" t="str">
        <f>IFERROR(__xludf.DUMMYFUNCTION("""COMPUTED_VALUE"""),"")</f>
        <v/>
      </c>
      <c r="E411" s="558" t="str">
        <f>IFERROR(__xludf.DUMMYFUNCTION("""COMPUTED_VALUE"""),"")</f>
        <v/>
      </c>
      <c r="F411" s="558" t="str">
        <f>IFERROR(__xludf.DUMMYFUNCTION("""COMPUTED_VALUE"""),"")</f>
        <v/>
      </c>
      <c r="G411" s="558" t="str">
        <f>IFERROR(__xludf.DUMMYFUNCTION("""COMPUTED_VALUE"""),"")</f>
        <v/>
      </c>
      <c r="H411" s="558" t="str">
        <f>IFERROR(__xludf.DUMMYFUNCTION("""COMPUTED_VALUE"""),"")</f>
        <v/>
      </c>
      <c r="I411" s="558" t="str">
        <f>IFERROR(__xludf.DUMMYFUNCTION("""COMPUTED_VALUE"""),"")</f>
        <v/>
      </c>
      <c r="J411" s="558"/>
      <c r="K411" s="558"/>
      <c r="L411" s="558"/>
      <c r="M411" s="558"/>
      <c r="N411" s="558"/>
      <c r="O411" s="558"/>
    </row>
    <row r="412">
      <c r="A412" s="558"/>
      <c r="B412" s="558" t="str">
        <f>IFERROR(__xludf.DUMMYFUNCTION("""COMPUTED_VALUE"""),"")</f>
        <v/>
      </c>
      <c r="C412" s="558" t="str">
        <f>IFERROR(__xludf.DUMMYFUNCTION("""COMPUTED_VALUE"""),"")</f>
        <v/>
      </c>
      <c r="D412" s="558" t="str">
        <f>IFERROR(__xludf.DUMMYFUNCTION("""COMPUTED_VALUE"""),"")</f>
        <v/>
      </c>
      <c r="E412" s="558" t="str">
        <f>IFERROR(__xludf.DUMMYFUNCTION("""COMPUTED_VALUE"""),"")</f>
        <v/>
      </c>
      <c r="F412" s="558" t="str">
        <f>IFERROR(__xludf.DUMMYFUNCTION("""COMPUTED_VALUE"""),"")</f>
        <v/>
      </c>
      <c r="G412" s="558" t="str">
        <f>IFERROR(__xludf.DUMMYFUNCTION("""COMPUTED_VALUE"""),"")</f>
        <v/>
      </c>
      <c r="H412" s="558" t="str">
        <f>IFERROR(__xludf.DUMMYFUNCTION("""COMPUTED_VALUE"""),"")</f>
        <v/>
      </c>
      <c r="I412" s="558" t="str">
        <f>IFERROR(__xludf.DUMMYFUNCTION("""COMPUTED_VALUE"""),"")</f>
        <v/>
      </c>
      <c r="J412" s="558"/>
      <c r="K412" s="558"/>
      <c r="L412" s="558"/>
      <c r="M412" s="558"/>
      <c r="N412" s="558"/>
      <c r="O412" s="558"/>
    </row>
    <row r="413">
      <c r="A413" s="558"/>
      <c r="B413" s="558" t="str">
        <f>IFERROR(__xludf.DUMMYFUNCTION("""COMPUTED_VALUE"""),"")</f>
        <v/>
      </c>
      <c r="C413" s="558" t="str">
        <f>IFERROR(__xludf.DUMMYFUNCTION("""COMPUTED_VALUE"""),"")</f>
        <v/>
      </c>
      <c r="D413" s="558" t="str">
        <f>IFERROR(__xludf.DUMMYFUNCTION("""COMPUTED_VALUE"""),"")</f>
        <v/>
      </c>
      <c r="E413" s="558" t="str">
        <f>IFERROR(__xludf.DUMMYFUNCTION("""COMPUTED_VALUE"""),"")</f>
        <v/>
      </c>
      <c r="F413" s="558" t="str">
        <f>IFERROR(__xludf.DUMMYFUNCTION("""COMPUTED_VALUE"""),"")</f>
        <v/>
      </c>
      <c r="G413" s="558" t="str">
        <f>IFERROR(__xludf.DUMMYFUNCTION("""COMPUTED_VALUE"""),"")</f>
        <v/>
      </c>
      <c r="H413" s="558" t="str">
        <f>IFERROR(__xludf.DUMMYFUNCTION("""COMPUTED_VALUE"""),"")</f>
        <v/>
      </c>
      <c r="I413" s="558" t="str">
        <f>IFERROR(__xludf.DUMMYFUNCTION("""COMPUTED_VALUE"""),"")</f>
        <v/>
      </c>
      <c r="J413" s="558"/>
      <c r="K413" s="558"/>
      <c r="L413" s="558"/>
      <c r="M413" s="558"/>
      <c r="N413" s="558"/>
      <c r="O413" s="558"/>
    </row>
    <row r="414">
      <c r="A414" s="558"/>
      <c r="B414" s="558" t="str">
        <f>IFERROR(__xludf.DUMMYFUNCTION("""COMPUTED_VALUE"""),"")</f>
        <v/>
      </c>
      <c r="C414" s="558" t="str">
        <f>IFERROR(__xludf.DUMMYFUNCTION("""COMPUTED_VALUE"""),"")</f>
        <v/>
      </c>
      <c r="D414" s="558" t="str">
        <f>IFERROR(__xludf.DUMMYFUNCTION("""COMPUTED_VALUE"""),"")</f>
        <v/>
      </c>
      <c r="E414" s="558" t="str">
        <f>IFERROR(__xludf.DUMMYFUNCTION("""COMPUTED_VALUE"""),"")</f>
        <v/>
      </c>
      <c r="F414" s="558" t="str">
        <f>IFERROR(__xludf.DUMMYFUNCTION("""COMPUTED_VALUE"""),"")</f>
        <v/>
      </c>
      <c r="G414" s="558" t="str">
        <f>IFERROR(__xludf.DUMMYFUNCTION("""COMPUTED_VALUE"""),"")</f>
        <v/>
      </c>
      <c r="H414" s="558" t="str">
        <f>IFERROR(__xludf.DUMMYFUNCTION("""COMPUTED_VALUE"""),"")</f>
        <v/>
      </c>
      <c r="I414" s="558" t="str">
        <f>IFERROR(__xludf.DUMMYFUNCTION("""COMPUTED_VALUE"""),"")</f>
        <v/>
      </c>
      <c r="J414" s="558"/>
      <c r="K414" s="558"/>
      <c r="L414" s="558"/>
      <c r="M414" s="558"/>
      <c r="N414" s="558"/>
      <c r="O414" s="558"/>
    </row>
    <row r="415">
      <c r="A415" s="558"/>
      <c r="B415" s="558" t="str">
        <f>IFERROR(__xludf.DUMMYFUNCTION("""COMPUTED_VALUE"""),"")</f>
        <v/>
      </c>
      <c r="C415" s="558" t="str">
        <f>IFERROR(__xludf.DUMMYFUNCTION("""COMPUTED_VALUE"""),"")</f>
        <v/>
      </c>
      <c r="D415" s="558" t="str">
        <f>IFERROR(__xludf.DUMMYFUNCTION("""COMPUTED_VALUE"""),"")</f>
        <v/>
      </c>
      <c r="E415" s="558" t="str">
        <f>IFERROR(__xludf.DUMMYFUNCTION("""COMPUTED_VALUE"""),"")</f>
        <v/>
      </c>
      <c r="F415" s="558" t="str">
        <f>IFERROR(__xludf.DUMMYFUNCTION("""COMPUTED_VALUE"""),"")</f>
        <v/>
      </c>
      <c r="G415" s="558" t="str">
        <f>IFERROR(__xludf.DUMMYFUNCTION("""COMPUTED_VALUE"""),"")</f>
        <v/>
      </c>
      <c r="H415" s="558" t="str">
        <f>IFERROR(__xludf.DUMMYFUNCTION("""COMPUTED_VALUE"""),"")</f>
        <v/>
      </c>
      <c r="I415" s="558" t="str">
        <f>IFERROR(__xludf.DUMMYFUNCTION("""COMPUTED_VALUE"""),"")</f>
        <v/>
      </c>
      <c r="J415" s="558"/>
      <c r="K415" s="558"/>
      <c r="L415" s="558"/>
      <c r="M415" s="558"/>
      <c r="N415" s="558"/>
      <c r="O415" s="558"/>
    </row>
    <row r="416">
      <c r="A416" s="558"/>
      <c r="B416" s="558" t="str">
        <f>IFERROR(__xludf.DUMMYFUNCTION("""COMPUTED_VALUE"""),"")</f>
        <v/>
      </c>
      <c r="C416" s="558" t="str">
        <f>IFERROR(__xludf.DUMMYFUNCTION("""COMPUTED_VALUE"""),"")</f>
        <v/>
      </c>
      <c r="D416" s="558" t="str">
        <f>IFERROR(__xludf.DUMMYFUNCTION("""COMPUTED_VALUE"""),"")</f>
        <v/>
      </c>
      <c r="E416" s="558" t="str">
        <f>IFERROR(__xludf.DUMMYFUNCTION("""COMPUTED_VALUE"""),"")</f>
        <v/>
      </c>
      <c r="F416" s="558" t="str">
        <f>IFERROR(__xludf.DUMMYFUNCTION("""COMPUTED_VALUE"""),"")</f>
        <v/>
      </c>
      <c r="G416" s="558" t="str">
        <f>IFERROR(__xludf.DUMMYFUNCTION("""COMPUTED_VALUE"""),"")</f>
        <v/>
      </c>
      <c r="H416" s="558" t="str">
        <f>IFERROR(__xludf.DUMMYFUNCTION("""COMPUTED_VALUE"""),"")</f>
        <v/>
      </c>
      <c r="I416" s="558" t="str">
        <f>IFERROR(__xludf.DUMMYFUNCTION("""COMPUTED_VALUE"""),"")</f>
        <v/>
      </c>
      <c r="J416" s="558"/>
      <c r="K416" s="558"/>
      <c r="L416" s="558"/>
      <c r="M416" s="558"/>
      <c r="N416" s="558"/>
      <c r="O416" s="558"/>
    </row>
    <row r="417">
      <c r="A417" s="558"/>
      <c r="B417" s="558" t="str">
        <f>IFERROR(__xludf.DUMMYFUNCTION("""COMPUTED_VALUE"""),"")</f>
        <v/>
      </c>
      <c r="C417" s="558" t="str">
        <f>IFERROR(__xludf.DUMMYFUNCTION("""COMPUTED_VALUE"""),"")</f>
        <v/>
      </c>
      <c r="D417" s="558" t="str">
        <f>IFERROR(__xludf.DUMMYFUNCTION("""COMPUTED_VALUE"""),"")</f>
        <v/>
      </c>
      <c r="E417" s="558" t="str">
        <f>IFERROR(__xludf.DUMMYFUNCTION("""COMPUTED_VALUE"""),"")</f>
        <v/>
      </c>
      <c r="F417" s="558" t="str">
        <f>IFERROR(__xludf.DUMMYFUNCTION("""COMPUTED_VALUE"""),"")</f>
        <v/>
      </c>
      <c r="G417" s="558" t="str">
        <f>IFERROR(__xludf.DUMMYFUNCTION("""COMPUTED_VALUE"""),"")</f>
        <v/>
      </c>
      <c r="H417" s="558" t="str">
        <f>IFERROR(__xludf.DUMMYFUNCTION("""COMPUTED_VALUE"""),"")</f>
        <v/>
      </c>
      <c r="I417" s="558" t="str">
        <f>IFERROR(__xludf.DUMMYFUNCTION("""COMPUTED_VALUE"""),"")</f>
        <v/>
      </c>
      <c r="J417" s="558"/>
      <c r="K417" s="558"/>
      <c r="L417" s="558"/>
      <c r="M417" s="558"/>
      <c r="N417" s="558"/>
      <c r="O417" s="558"/>
    </row>
    <row r="418">
      <c r="A418" s="558"/>
      <c r="B418" s="558" t="str">
        <f>IFERROR(__xludf.DUMMYFUNCTION("""COMPUTED_VALUE"""),"")</f>
        <v/>
      </c>
      <c r="C418" s="558" t="str">
        <f>IFERROR(__xludf.DUMMYFUNCTION("""COMPUTED_VALUE"""),"")</f>
        <v/>
      </c>
      <c r="D418" s="558" t="str">
        <f>IFERROR(__xludf.DUMMYFUNCTION("""COMPUTED_VALUE"""),"")</f>
        <v/>
      </c>
      <c r="E418" s="558" t="str">
        <f>IFERROR(__xludf.DUMMYFUNCTION("""COMPUTED_VALUE"""),"")</f>
        <v/>
      </c>
      <c r="F418" s="558" t="str">
        <f>IFERROR(__xludf.DUMMYFUNCTION("""COMPUTED_VALUE"""),"")</f>
        <v/>
      </c>
      <c r="G418" s="558" t="str">
        <f>IFERROR(__xludf.DUMMYFUNCTION("""COMPUTED_VALUE"""),"")</f>
        <v/>
      </c>
      <c r="H418" s="558" t="str">
        <f>IFERROR(__xludf.DUMMYFUNCTION("""COMPUTED_VALUE"""),"")</f>
        <v/>
      </c>
      <c r="I418" s="558" t="str">
        <f>IFERROR(__xludf.DUMMYFUNCTION("""COMPUTED_VALUE"""),"")</f>
        <v/>
      </c>
      <c r="J418" s="558"/>
      <c r="K418" s="558"/>
      <c r="L418" s="558"/>
      <c r="M418" s="558"/>
      <c r="N418" s="558"/>
      <c r="O418" s="558"/>
    </row>
    <row r="419">
      <c r="A419" s="558"/>
      <c r="B419" s="558" t="str">
        <f>IFERROR(__xludf.DUMMYFUNCTION("""COMPUTED_VALUE"""),"")</f>
        <v/>
      </c>
      <c r="C419" s="558" t="str">
        <f>IFERROR(__xludf.DUMMYFUNCTION("""COMPUTED_VALUE"""),"")</f>
        <v/>
      </c>
      <c r="D419" s="558" t="str">
        <f>IFERROR(__xludf.DUMMYFUNCTION("""COMPUTED_VALUE"""),"")</f>
        <v/>
      </c>
      <c r="E419" s="558" t="str">
        <f>IFERROR(__xludf.DUMMYFUNCTION("""COMPUTED_VALUE"""),"")</f>
        <v/>
      </c>
      <c r="F419" s="558" t="str">
        <f>IFERROR(__xludf.DUMMYFUNCTION("""COMPUTED_VALUE"""),"")</f>
        <v/>
      </c>
      <c r="G419" s="558" t="str">
        <f>IFERROR(__xludf.DUMMYFUNCTION("""COMPUTED_VALUE"""),"")</f>
        <v/>
      </c>
      <c r="H419" s="558" t="str">
        <f>IFERROR(__xludf.DUMMYFUNCTION("""COMPUTED_VALUE"""),"")</f>
        <v/>
      </c>
      <c r="I419" s="558" t="str">
        <f>IFERROR(__xludf.DUMMYFUNCTION("""COMPUTED_VALUE"""),"")</f>
        <v/>
      </c>
      <c r="J419" s="558"/>
      <c r="K419" s="558"/>
      <c r="L419" s="558"/>
      <c r="M419" s="558"/>
      <c r="N419" s="558"/>
      <c r="O419" s="558"/>
    </row>
    <row r="420">
      <c r="A420" s="558"/>
      <c r="B420" s="558" t="str">
        <f>IFERROR(__xludf.DUMMYFUNCTION("""COMPUTED_VALUE"""),"")</f>
        <v/>
      </c>
      <c r="C420" s="558" t="str">
        <f>IFERROR(__xludf.DUMMYFUNCTION("""COMPUTED_VALUE"""),"")</f>
        <v/>
      </c>
      <c r="D420" s="558" t="str">
        <f>IFERROR(__xludf.DUMMYFUNCTION("""COMPUTED_VALUE"""),"")</f>
        <v/>
      </c>
      <c r="E420" s="558" t="str">
        <f>IFERROR(__xludf.DUMMYFUNCTION("""COMPUTED_VALUE"""),"")</f>
        <v/>
      </c>
      <c r="F420" s="558" t="str">
        <f>IFERROR(__xludf.DUMMYFUNCTION("""COMPUTED_VALUE"""),"")</f>
        <v/>
      </c>
      <c r="G420" s="558" t="str">
        <f>IFERROR(__xludf.DUMMYFUNCTION("""COMPUTED_VALUE"""),"")</f>
        <v/>
      </c>
      <c r="H420" s="558" t="str">
        <f>IFERROR(__xludf.DUMMYFUNCTION("""COMPUTED_VALUE"""),"")</f>
        <v/>
      </c>
      <c r="I420" s="558" t="str">
        <f>IFERROR(__xludf.DUMMYFUNCTION("""COMPUTED_VALUE"""),"")</f>
        <v/>
      </c>
      <c r="J420" s="558"/>
      <c r="K420" s="558"/>
      <c r="L420" s="558"/>
      <c r="M420" s="558"/>
      <c r="N420" s="558"/>
      <c r="O420" s="558"/>
    </row>
    <row r="421">
      <c r="A421" s="558"/>
      <c r="B421" s="558" t="str">
        <f>IFERROR(__xludf.DUMMYFUNCTION("""COMPUTED_VALUE"""),"")</f>
        <v/>
      </c>
      <c r="C421" s="558" t="str">
        <f>IFERROR(__xludf.DUMMYFUNCTION("""COMPUTED_VALUE"""),"")</f>
        <v/>
      </c>
      <c r="D421" s="558" t="str">
        <f>IFERROR(__xludf.DUMMYFUNCTION("""COMPUTED_VALUE"""),"")</f>
        <v/>
      </c>
      <c r="E421" s="558" t="str">
        <f>IFERROR(__xludf.DUMMYFUNCTION("""COMPUTED_VALUE"""),"")</f>
        <v/>
      </c>
      <c r="F421" s="558" t="str">
        <f>IFERROR(__xludf.DUMMYFUNCTION("""COMPUTED_VALUE"""),"")</f>
        <v/>
      </c>
      <c r="G421" s="558" t="str">
        <f>IFERROR(__xludf.DUMMYFUNCTION("""COMPUTED_VALUE"""),"")</f>
        <v/>
      </c>
      <c r="H421" s="558" t="str">
        <f>IFERROR(__xludf.DUMMYFUNCTION("""COMPUTED_VALUE"""),"")</f>
        <v/>
      </c>
      <c r="I421" s="558" t="str">
        <f>IFERROR(__xludf.DUMMYFUNCTION("""COMPUTED_VALUE"""),"")</f>
        <v/>
      </c>
      <c r="J421" s="558"/>
      <c r="K421" s="558"/>
      <c r="L421" s="558"/>
      <c r="M421" s="558"/>
      <c r="N421" s="558"/>
      <c r="O421" s="558"/>
    </row>
    <row r="422">
      <c r="A422" s="558"/>
      <c r="B422" s="558" t="str">
        <f>IFERROR(__xludf.DUMMYFUNCTION("""COMPUTED_VALUE"""),"")</f>
        <v/>
      </c>
      <c r="C422" s="558" t="str">
        <f>IFERROR(__xludf.DUMMYFUNCTION("""COMPUTED_VALUE"""),"")</f>
        <v/>
      </c>
      <c r="D422" s="558" t="str">
        <f>IFERROR(__xludf.DUMMYFUNCTION("""COMPUTED_VALUE"""),"")</f>
        <v/>
      </c>
      <c r="E422" s="558" t="str">
        <f>IFERROR(__xludf.DUMMYFUNCTION("""COMPUTED_VALUE"""),"")</f>
        <v/>
      </c>
      <c r="F422" s="558" t="str">
        <f>IFERROR(__xludf.DUMMYFUNCTION("""COMPUTED_VALUE"""),"")</f>
        <v/>
      </c>
      <c r="G422" s="558" t="str">
        <f>IFERROR(__xludf.DUMMYFUNCTION("""COMPUTED_VALUE"""),"")</f>
        <v/>
      </c>
      <c r="H422" s="558" t="str">
        <f>IFERROR(__xludf.DUMMYFUNCTION("""COMPUTED_VALUE"""),"")</f>
        <v/>
      </c>
      <c r="I422" s="558" t="str">
        <f>IFERROR(__xludf.DUMMYFUNCTION("""COMPUTED_VALUE"""),"")</f>
        <v/>
      </c>
      <c r="J422" s="558"/>
      <c r="K422" s="558"/>
      <c r="L422" s="558"/>
      <c r="M422" s="558"/>
      <c r="N422" s="558"/>
      <c r="O422" s="558"/>
    </row>
    <row r="423">
      <c r="A423" s="558"/>
      <c r="B423" s="558" t="str">
        <f>IFERROR(__xludf.DUMMYFUNCTION("""COMPUTED_VALUE"""),"")</f>
        <v/>
      </c>
      <c r="C423" s="558" t="str">
        <f>IFERROR(__xludf.DUMMYFUNCTION("""COMPUTED_VALUE"""),"")</f>
        <v/>
      </c>
      <c r="D423" s="558" t="str">
        <f>IFERROR(__xludf.DUMMYFUNCTION("""COMPUTED_VALUE"""),"")</f>
        <v/>
      </c>
      <c r="E423" s="558" t="str">
        <f>IFERROR(__xludf.DUMMYFUNCTION("""COMPUTED_VALUE"""),"")</f>
        <v/>
      </c>
      <c r="F423" s="558" t="str">
        <f>IFERROR(__xludf.DUMMYFUNCTION("""COMPUTED_VALUE"""),"")</f>
        <v/>
      </c>
      <c r="G423" s="558" t="str">
        <f>IFERROR(__xludf.DUMMYFUNCTION("""COMPUTED_VALUE"""),"")</f>
        <v/>
      </c>
      <c r="H423" s="558" t="str">
        <f>IFERROR(__xludf.DUMMYFUNCTION("""COMPUTED_VALUE"""),"")</f>
        <v/>
      </c>
      <c r="I423" s="558" t="str">
        <f>IFERROR(__xludf.DUMMYFUNCTION("""COMPUTED_VALUE"""),"")</f>
        <v/>
      </c>
      <c r="J423" s="558"/>
      <c r="K423" s="558"/>
      <c r="L423" s="558"/>
      <c r="M423" s="558"/>
      <c r="N423" s="558"/>
      <c r="O423" s="558"/>
    </row>
    <row r="424">
      <c r="A424" s="558"/>
      <c r="B424" s="558" t="str">
        <f>IFERROR(__xludf.DUMMYFUNCTION("""COMPUTED_VALUE"""),"")</f>
        <v/>
      </c>
      <c r="C424" s="558" t="str">
        <f>IFERROR(__xludf.DUMMYFUNCTION("""COMPUTED_VALUE"""),"")</f>
        <v/>
      </c>
      <c r="D424" s="558" t="str">
        <f>IFERROR(__xludf.DUMMYFUNCTION("""COMPUTED_VALUE"""),"")</f>
        <v/>
      </c>
      <c r="E424" s="558" t="str">
        <f>IFERROR(__xludf.DUMMYFUNCTION("""COMPUTED_VALUE"""),"")</f>
        <v/>
      </c>
      <c r="F424" s="558" t="str">
        <f>IFERROR(__xludf.DUMMYFUNCTION("""COMPUTED_VALUE"""),"")</f>
        <v/>
      </c>
      <c r="G424" s="558" t="str">
        <f>IFERROR(__xludf.DUMMYFUNCTION("""COMPUTED_VALUE"""),"")</f>
        <v/>
      </c>
      <c r="H424" s="558" t="str">
        <f>IFERROR(__xludf.DUMMYFUNCTION("""COMPUTED_VALUE"""),"")</f>
        <v/>
      </c>
      <c r="I424" s="558" t="str">
        <f>IFERROR(__xludf.DUMMYFUNCTION("""COMPUTED_VALUE"""),"")</f>
        <v/>
      </c>
      <c r="J424" s="558"/>
      <c r="K424" s="558"/>
      <c r="L424" s="558"/>
      <c r="M424" s="558"/>
      <c r="N424" s="558"/>
      <c r="O424" s="558"/>
    </row>
    <row r="425">
      <c r="A425" s="558"/>
      <c r="B425" s="558" t="str">
        <f>IFERROR(__xludf.DUMMYFUNCTION("""COMPUTED_VALUE"""),"")</f>
        <v/>
      </c>
      <c r="C425" s="558" t="str">
        <f>IFERROR(__xludf.DUMMYFUNCTION("""COMPUTED_VALUE"""),"")</f>
        <v/>
      </c>
      <c r="D425" s="558" t="str">
        <f>IFERROR(__xludf.DUMMYFUNCTION("""COMPUTED_VALUE"""),"")</f>
        <v/>
      </c>
      <c r="E425" s="558" t="str">
        <f>IFERROR(__xludf.DUMMYFUNCTION("""COMPUTED_VALUE"""),"")</f>
        <v/>
      </c>
      <c r="F425" s="558" t="str">
        <f>IFERROR(__xludf.DUMMYFUNCTION("""COMPUTED_VALUE"""),"")</f>
        <v/>
      </c>
      <c r="G425" s="558" t="str">
        <f>IFERROR(__xludf.DUMMYFUNCTION("""COMPUTED_VALUE"""),"")</f>
        <v/>
      </c>
      <c r="H425" s="558" t="str">
        <f>IFERROR(__xludf.DUMMYFUNCTION("""COMPUTED_VALUE"""),"")</f>
        <v/>
      </c>
      <c r="I425" s="558" t="str">
        <f>IFERROR(__xludf.DUMMYFUNCTION("""COMPUTED_VALUE"""),"")</f>
        <v/>
      </c>
      <c r="J425" s="558"/>
      <c r="K425" s="558"/>
      <c r="L425" s="558"/>
      <c r="M425" s="558"/>
      <c r="N425" s="558"/>
      <c r="O425" s="558"/>
    </row>
    <row r="426">
      <c r="A426" s="558"/>
      <c r="B426" s="558" t="str">
        <f>IFERROR(__xludf.DUMMYFUNCTION("""COMPUTED_VALUE"""),"")</f>
        <v/>
      </c>
      <c r="C426" s="558" t="str">
        <f>IFERROR(__xludf.DUMMYFUNCTION("""COMPUTED_VALUE"""),"")</f>
        <v/>
      </c>
      <c r="D426" s="558" t="str">
        <f>IFERROR(__xludf.DUMMYFUNCTION("""COMPUTED_VALUE"""),"")</f>
        <v/>
      </c>
      <c r="E426" s="558" t="str">
        <f>IFERROR(__xludf.DUMMYFUNCTION("""COMPUTED_VALUE"""),"")</f>
        <v/>
      </c>
      <c r="F426" s="558" t="str">
        <f>IFERROR(__xludf.DUMMYFUNCTION("""COMPUTED_VALUE"""),"")</f>
        <v/>
      </c>
      <c r="G426" s="558" t="str">
        <f>IFERROR(__xludf.DUMMYFUNCTION("""COMPUTED_VALUE"""),"")</f>
        <v/>
      </c>
      <c r="H426" s="558" t="str">
        <f>IFERROR(__xludf.DUMMYFUNCTION("""COMPUTED_VALUE"""),"")</f>
        <v/>
      </c>
      <c r="I426" s="558" t="str">
        <f>IFERROR(__xludf.DUMMYFUNCTION("""COMPUTED_VALUE"""),"")</f>
        <v/>
      </c>
      <c r="J426" s="558"/>
      <c r="K426" s="558"/>
      <c r="L426" s="558"/>
      <c r="M426" s="558"/>
      <c r="N426" s="558"/>
      <c r="O426" s="558"/>
    </row>
    <row r="427">
      <c r="A427" s="558"/>
      <c r="B427" s="558" t="str">
        <f>IFERROR(__xludf.DUMMYFUNCTION("""COMPUTED_VALUE"""),"")</f>
        <v/>
      </c>
      <c r="C427" s="558" t="str">
        <f>IFERROR(__xludf.DUMMYFUNCTION("""COMPUTED_VALUE"""),"")</f>
        <v/>
      </c>
      <c r="D427" s="558" t="str">
        <f>IFERROR(__xludf.DUMMYFUNCTION("""COMPUTED_VALUE"""),"")</f>
        <v/>
      </c>
      <c r="E427" s="558" t="str">
        <f>IFERROR(__xludf.DUMMYFUNCTION("""COMPUTED_VALUE"""),"")</f>
        <v/>
      </c>
      <c r="F427" s="558" t="str">
        <f>IFERROR(__xludf.DUMMYFUNCTION("""COMPUTED_VALUE"""),"")</f>
        <v/>
      </c>
      <c r="G427" s="558" t="str">
        <f>IFERROR(__xludf.DUMMYFUNCTION("""COMPUTED_VALUE"""),"")</f>
        <v/>
      </c>
      <c r="H427" s="558" t="str">
        <f>IFERROR(__xludf.DUMMYFUNCTION("""COMPUTED_VALUE"""),"")</f>
        <v/>
      </c>
      <c r="I427" s="558" t="str">
        <f>IFERROR(__xludf.DUMMYFUNCTION("""COMPUTED_VALUE"""),"")</f>
        <v/>
      </c>
      <c r="J427" s="558"/>
      <c r="K427" s="558"/>
      <c r="L427" s="558"/>
      <c r="M427" s="558"/>
      <c r="N427" s="558"/>
      <c r="O427" s="558"/>
    </row>
    <row r="428">
      <c r="A428" s="558"/>
      <c r="B428" s="558" t="str">
        <f>IFERROR(__xludf.DUMMYFUNCTION("""COMPUTED_VALUE"""),"")</f>
        <v/>
      </c>
      <c r="C428" s="558" t="str">
        <f>IFERROR(__xludf.DUMMYFUNCTION("""COMPUTED_VALUE"""),"")</f>
        <v/>
      </c>
      <c r="D428" s="558" t="str">
        <f>IFERROR(__xludf.DUMMYFUNCTION("""COMPUTED_VALUE"""),"")</f>
        <v/>
      </c>
      <c r="E428" s="558" t="str">
        <f>IFERROR(__xludf.DUMMYFUNCTION("""COMPUTED_VALUE"""),"")</f>
        <v/>
      </c>
      <c r="F428" s="558" t="str">
        <f>IFERROR(__xludf.DUMMYFUNCTION("""COMPUTED_VALUE"""),"")</f>
        <v/>
      </c>
      <c r="G428" s="558" t="str">
        <f>IFERROR(__xludf.DUMMYFUNCTION("""COMPUTED_VALUE"""),"")</f>
        <v/>
      </c>
      <c r="H428" s="558" t="str">
        <f>IFERROR(__xludf.DUMMYFUNCTION("""COMPUTED_VALUE"""),"")</f>
        <v/>
      </c>
      <c r="I428" s="558" t="str">
        <f>IFERROR(__xludf.DUMMYFUNCTION("""COMPUTED_VALUE"""),"")</f>
        <v/>
      </c>
      <c r="J428" s="558"/>
      <c r="K428" s="558"/>
      <c r="L428" s="558"/>
      <c r="M428" s="558"/>
      <c r="N428" s="558"/>
      <c r="O428" s="558"/>
    </row>
    <row r="429">
      <c r="A429" s="558"/>
      <c r="B429" s="558" t="str">
        <f>IFERROR(__xludf.DUMMYFUNCTION("""COMPUTED_VALUE"""),"")</f>
        <v/>
      </c>
      <c r="C429" s="558" t="str">
        <f>IFERROR(__xludf.DUMMYFUNCTION("""COMPUTED_VALUE"""),"")</f>
        <v/>
      </c>
      <c r="D429" s="558" t="str">
        <f>IFERROR(__xludf.DUMMYFUNCTION("""COMPUTED_VALUE"""),"")</f>
        <v/>
      </c>
      <c r="E429" s="558" t="str">
        <f>IFERROR(__xludf.DUMMYFUNCTION("""COMPUTED_VALUE"""),"")</f>
        <v/>
      </c>
      <c r="F429" s="558" t="str">
        <f>IFERROR(__xludf.DUMMYFUNCTION("""COMPUTED_VALUE"""),"")</f>
        <v/>
      </c>
      <c r="G429" s="558" t="str">
        <f>IFERROR(__xludf.DUMMYFUNCTION("""COMPUTED_VALUE"""),"")</f>
        <v/>
      </c>
      <c r="H429" s="558" t="str">
        <f>IFERROR(__xludf.DUMMYFUNCTION("""COMPUTED_VALUE"""),"")</f>
        <v/>
      </c>
      <c r="I429" s="558" t="str">
        <f>IFERROR(__xludf.DUMMYFUNCTION("""COMPUTED_VALUE"""),"")</f>
        <v/>
      </c>
      <c r="J429" s="558"/>
      <c r="K429" s="558"/>
      <c r="L429" s="558"/>
      <c r="M429" s="558"/>
      <c r="N429" s="558"/>
      <c r="O429" s="558"/>
    </row>
    <row r="430">
      <c r="A430" s="558"/>
      <c r="B430" s="558" t="str">
        <f>IFERROR(__xludf.DUMMYFUNCTION("""COMPUTED_VALUE"""),"")</f>
        <v/>
      </c>
      <c r="C430" s="558" t="str">
        <f>IFERROR(__xludf.DUMMYFUNCTION("""COMPUTED_VALUE"""),"")</f>
        <v/>
      </c>
      <c r="D430" s="558" t="str">
        <f>IFERROR(__xludf.DUMMYFUNCTION("""COMPUTED_VALUE"""),"")</f>
        <v/>
      </c>
      <c r="E430" s="558" t="str">
        <f>IFERROR(__xludf.DUMMYFUNCTION("""COMPUTED_VALUE"""),"")</f>
        <v/>
      </c>
      <c r="F430" s="558" t="str">
        <f>IFERROR(__xludf.DUMMYFUNCTION("""COMPUTED_VALUE"""),"")</f>
        <v/>
      </c>
      <c r="G430" s="558" t="str">
        <f>IFERROR(__xludf.DUMMYFUNCTION("""COMPUTED_VALUE"""),"")</f>
        <v/>
      </c>
      <c r="H430" s="558" t="str">
        <f>IFERROR(__xludf.DUMMYFUNCTION("""COMPUTED_VALUE"""),"")</f>
        <v/>
      </c>
      <c r="I430" s="558" t="str">
        <f>IFERROR(__xludf.DUMMYFUNCTION("""COMPUTED_VALUE"""),"")</f>
        <v/>
      </c>
      <c r="J430" s="558"/>
      <c r="K430" s="558"/>
      <c r="L430" s="558"/>
      <c r="M430" s="558"/>
      <c r="N430" s="558"/>
      <c r="O430" s="558"/>
    </row>
    <row r="431">
      <c r="A431" s="558"/>
      <c r="B431" s="558" t="str">
        <f>IFERROR(__xludf.DUMMYFUNCTION("""COMPUTED_VALUE"""),"")</f>
        <v/>
      </c>
      <c r="C431" s="558" t="str">
        <f>IFERROR(__xludf.DUMMYFUNCTION("""COMPUTED_VALUE"""),"")</f>
        <v/>
      </c>
      <c r="D431" s="558" t="str">
        <f>IFERROR(__xludf.DUMMYFUNCTION("""COMPUTED_VALUE"""),"")</f>
        <v/>
      </c>
      <c r="E431" s="558" t="str">
        <f>IFERROR(__xludf.DUMMYFUNCTION("""COMPUTED_VALUE"""),"")</f>
        <v/>
      </c>
      <c r="F431" s="558" t="str">
        <f>IFERROR(__xludf.DUMMYFUNCTION("""COMPUTED_VALUE"""),"")</f>
        <v/>
      </c>
      <c r="G431" s="558" t="str">
        <f>IFERROR(__xludf.DUMMYFUNCTION("""COMPUTED_VALUE"""),"")</f>
        <v/>
      </c>
      <c r="H431" s="558" t="str">
        <f>IFERROR(__xludf.DUMMYFUNCTION("""COMPUTED_VALUE"""),"")</f>
        <v/>
      </c>
      <c r="I431" s="558" t="str">
        <f>IFERROR(__xludf.DUMMYFUNCTION("""COMPUTED_VALUE"""),"")</f>
        <v/>
      </c>
      <c r="J431" s="558"/>
      <c r="K431" s="558"/>
      <c r="L431" s="558"/>
      <c r="M431" s="558"/>
      <c r="N431" s="558"/>
      <c r="O431" s="558"/>
    </row>
    <row r="432">
      <c r="A432" s="558"/>
      <c r="B432" s="558" t="str">
        <f>IFERROR(__xludf.DUMMYFUNCTION("""COMPUTED_VALUE"""),"")</f>
        <v/>
      </c>
      <c r="C432" s="558" t="str">
        <f>IFERROR(__xludf.DUMMYFUNCTION("""COMPUTED_VALUE"""),"")</f>
        <v/>
      </c>
      <c r="D432" s="558" t="str">
        <f>IFERROR(__xludf.DUMMYFUNCTION("""COMPUTED_VALUE"""),"")</f>
        <v/>
      </c>
      <c r="E432" s="558" t="str">
        <f>IFERROR(__xludf.DUMMYFUNCTION("""COMPUTED_VALUE"""),"")</f>
        <v/>
      </c>
      <c r="F432" s="558" t="str">
        <f>IFERROR(__xludf.DUMMYFUNCTION("""COMPUTED_VALUE"""),"")</f>
        <v/>
      </c>
      <c r="G432" s="558" t="str">
        <f>IFERROR(__xludf.DUMMYFUNCTION("""COMPUTED_VALUE"""),"")</f>
        <v/>
      </c>
      <c r="H432" s="558" t="str">
        <f>IFERROR(__xludf.DUMMYFUNCTION("""COMPUTED_VALUE"""),"")</f>
        <v/>
      </c>
      <c r="I432" s="558" t="str">
        <f>IFERROR(__xludf.DUMMYFUNCTION("""COMPUTED_VALUE"""),"")</f>
        <v/>
      </c>
      <c r="J432" s="558"/>
      <c r="K432" s="558"/>
      <c r="L432" s="558"/>
      <c r="M432" s="558"/>
      <c r="N432" s="558"/>
      <c r="O432" s="558"/>
    </row>
    <row r="433">
      <c r="A433" s="558"/>
      <c r="B433" s="558" t="str">
        <f>IFERROR(__xludf.DUMMYFUNCTION("""COMPUTED_VALUE"""),"")</f>
        <v/>
      </c>
      <c r="C433" s="558" t="str">
        <f>IFERROR(__xludf.DUMMYFUNCTION("""COMPUTED_VALUE"""),"")</f>
        <v/>
      </c>
      <c r="D433" s="558" t="str">
        <f>IFERROR(__xludf.DUMMYFUNCTION("""COMPUTED_VALUE"""),"")</f>
        <v/>
      </c>
      <c r="E433" s="558" t="str">
        <f>IFERROR(__xludf.DUMMYFUNCTION("""COMPUTED_VALUE"""),"")</f>
        <v/>
      </c>
      <c r="F433" s="558" t="str">
        <f>IFERROR(__xludf.DUMMYFUNCTION("""COMPUTED_VALUE"""),"")</f>
        <v/>
      </c>
      <c r="G433" s="558" t="str">
        <f>IFERROR(__xludf.DUMMYFUNCTION("""COMPUTED_VALUE"""),"")</f>
        <v/>
      </c>
      <c r="H433" s="558" t="str">
        <f>IFERROR(__xludf.DUMMYFUNCTION("""COMPUTED_VALUE"""),"")</f>
        <v/>
      </c>
      <c r="I433" s="558" t="str">
        <f>IFERROR(__xludf.DUMMYFUNCTION("""COMPUTED_VALUE"""),"")</f>
        <v/>
      </c>
      <c r="J433" s="558"/>
      <c r="K433" s="558"/>
      <c r="L433" s="558"/>
      <c r="M433" s="558"/>
      <c r="N433" s="558"/>
      <c r="O433" s="558"/>
    </row>
    <row r="434">
      <c r="A434" s="558"/>
      <c r="B434" s="558" t="str">
        <f>IFERROR(__xludf.DUMMYFUNCTION("""COMPUTED_VALUE"""),"")</f>
        <v/>
      </c>
      <c r="C434" s="558" t="str">
        <f>IFERROR(__xludf.DUMMYFUNCTION("""COMPUTED_VALUE"""),"")</f>
        <v/>
      </c>
      <c r="D434" s="558" t="str">
        <f>IFERROR(__xludf.DUMMYFUNCTION("""COMPUTED_VALUE"""),"")</f>
        <v/>
      </c>
      <c r="E434" s="558" t="str">
        <f>IFERROR(__xludf.DUMMYFUNCTION("""COMPUTED_VALUE"""),"")</f>
        <v/>
      </c>
      <c r="F434" s="558" t="str">
        <f>IFERROR(__xludf.DUMMYFUNCTION("""COMPUTED_VALUE"""),"")</f>
        <v/>
      </c>
      <c r="G434" s="558" t="str">
        <f>IFERROR(__xludf.DUMMYFUNCTION("""COMPUTED_VALUE"""),"")</f>
        <v/>
      </c>
      <c r="H434" s="558" t="str">
        <f>IFERROR(__xludf.DUMMYFUNCTION("""COMPUTED_VALUE"""),"")</f>
        <v/>
      </c>
      <c r="I434" s="558" t="str">
        <f>IFERROR(__xludf.DUMMYFUNCTION("""COMPUTED_VALUE"""),"")</f>
        <v/>
      </c>
      <c r="J434" s="558"/>
      <c r="K434" s="558"/>
      <c r="L434" s="558"/>
      <c r="M434" s="558"/>
      <c r="N434" s="558"/>
      <c r="O434" s="558"/>
    </row>
    <row r="435">
      <c r="A435" s="558"/>
      <c r="B435" s="558" t="str">
        <f>IFERROR(__xludf.DUMMYFUNCTION("""COMPUTED_VALUE"""),"")</f>
        <v/>
      </c>
      <c r="C435" s="558" t="str">
        <f>IFERROR(__xludf.DUMMYFUNCTION("""COMPUTED_VALUE"""),"")</f>
        <v/>
      </c>
      <c r="D435" s="558" t="str">
        <f>IFERROR(__xludf.DUMMYFUNCTION("""COMPUTED_VALUE"""),"")</f>
        <v/>
      </c>
      <c r="E435" s="558" t="str">
        <f>IFERROR(__xludf.DUMMYFUNCTION("""COMPUTED_VALUE"""),"")</f>
        <v/>
      </c>
      <c r="F435" s="558" t="str">
        <f>IFERROR(__xludf.DUMMYFUNCTION("""COMPUTED_VALUE"""),"")</f>
        <v/>
      </c>
      <c r="G435" s="558" t="str">
        <f>IFERROR(__xludf.DUMMYFUNCTION("""COMPUTED_VALUE"""),"")</f>
        <v/>
      </c>
      <c r="H435" s="558" t="str">
        <f>IFERROR(__xludf.DUMMYFUNCTION("""COMPUTED_VALUE"""),"")</f>
        <v/>
      </c>
      <c r="I435" s="558" t="str">
        <f>IFERROR(__xludf.DUMMYFUNCTION("""COMPUTED_VALUE"""),"")</f>
        <v/>
      </c>
      <c r="J435" s="558"/>
      <c r="K435" s="558"/>
      <c r="L435" s="558"/>
      <c r="M435" s="558"/>
      <c r="N435" s="558"/>
      <c r="O435" s="558"/>
    </row>
    <row r="436">
      <c r="A436" s="558"/>
      <c r="B436" s="558" t="str">
        <f>IFERROR(__xludf.DUMMYFUNCTION("""COMPUTED_VALUE"""),"")</f>
        <v/>
      </c>
      <c r="C436" s="558" t="str">
        <f>IFERROR(__xludf.DUMMYFUNCTION("""COMPUTED_VALUE"""),"")</f>
        <v/>
      </c>
      <c r="D436" s="558" t="str">
        <f>IFERROR(__xludf.DUMMYFUNCTION("""COMPUTED_VALUE"""),"")</f>
        <v/>
      </c>
      <c r="E436" s="558" t="str">
        <f>IFERROR(__xludf.DUMMYFUNCTION("""COMPUTED_VALUE"""),"")</f>
        <v/>
      </c>
      <c r="F436" s="558" t="str">
        <f>IFERROR(__xludf.DUMMYFUNCTION("""COMPUTED_VALUE"""),"")</f>
        <v/>
      </c>
      <c r="G436" s="558" t="str">
        <f>IFERROR(__xludf.DUMMYFUNCTION("""COMPUTED_VALUE"""),"")</f>
        <v/>
      </c>
      <c r="H436" s="558" t="str">
        <f>IFERROR(__xludf.DUMMYFUNCTION("""COMPUTED_VALUE"""),"")</f>
        <v/>
      </c>
      <c r="I436" s="558" t="str">
        <f>IFERROR(__xludf.DUMMYFUNCTION("""COMPUTED_VALUE"""),"")</f>
        <v/>
      </c>
      <c r="J436" s="558"/>
      <c r="K436" s="558"/>
      <c r="L436" s="558"/>
      <c r="M436" s="558"/>
      <c r="N436" s="558"/>
      <c r="O436" s="558"/>
    </row>
    <row r="437">
      <c r="A437" s="558"/>
      <c r="B437" s="558" t="str">
        <f>IFERROR(__xludf.DUMMYFUNCTION("""COMPUTED_VALUE"""),"")</f>
        <v/>
      </c>
      <c r="C437" s="558" t="str">
        <f>IFERROR(__xludf.DUMMYFUNCTION("""COMPUTED_VALUE"""),"")</f>
        <v/>
      </c>
      <c r="D437" s="558" t="str">
        <f>IFERROR(__xludf.DUMMYFUNCTION("""COMPUTED_VALUE"""),"")</f>
        <v/>
      </c>
      <c r="E437" s="558" t="str">
        <f>IFERROR(__xludf.DUMMYFUNCTION("""COMPUTED_VALUE"""),"")</f>
        <v/>
      </c>
      <c r="F437" s="558" t="str">
        <f>IFERROR(__xludf.DUMMYFUNCTION("""COMPUTED_VALUE"""),"")</f>
        <v/>
      </c>
      <c r="G437" s="558" t="str">
        <f>IFERROR(__xludf.DUMMYFUNCTION("""COMPUTED_VALUE"""),"")</f>
        <v/>
      </c>
      <c r="H437" s="558" t="str">
        <f>IFERROR(__xludf.DUMMYFUNCTION("""COMPUTED_VALUE"""),"")</f>
        <v/>
      </c>
      <c r="I437" s="558" t="str">
        <f>IFERROR(__xludf.DUMMYFUNCTION("""COMPUTED_VALUE"""),"")</f>
        <v/>
      </c>
      <c r="J437" s="558"/>
      <c r="K437" s="558"/>
      <c r="L437" s="558"/>
      <c r="M437" s="558"/>
      <c r="N437" s="558"/>
      <c r="O437" s="558"/>
    </row>
    <row r="438">
      <c r="A438" s="558"/>
      <c r="B438" s="558" t="str">
        <f>IFERROR(__xludf.DUMMYFUNCTION("""COMPUTED_VALUE"""),"")</f>
        <v/>
      </c>
      <c r="C438" s="558" t="str">
        <f>IFERROR(__xludf.DUMMYFUNCTION("""COMPUTED_VALUE"""),"")</f>
        <v/>
      </c>
      <c r="D438" s="558" t="str">
        <f>IFERROR(__xludf.DUMMYFUNCTION("""COMPUTED_VALUE"""),"")</f>
        <v/>
      </c>
      <c r="E438" s="558" t="str">
        <f>IFERROR(__xludf.DUMMYFUNCTION("""COMPUTED_VALUE"""),"")</f>
        <v/>
      </c>
      <c r="F438" s="558" t="str">
        <f>IFERROR(__xludf.DUMMYFUNCTION("""COMPUTED_VALUE"""),"")</f>
        <v/>
      </c>
      <c r="G438" s="558" t="str">
        <f>IFERROR(__xludf.DUMMYFUNCTION("""COMPUTED_VALUE"""),"")</f>
        <v/>
      </c>
      <c r="H438" s="558" t="str">
        <f>IFERROR(__xludf.DUMMYFUNCTION("""COMPUTED_VALUE"""),"")</f>
        <v/>
      </c>
      <c r="I438" s="558" t="str">
        <f>IFERROR(__xludf.DUMMYFUNCTION("""COMPUTED_VALUE"""),"")</f>
        <v/>
      </c>
      <c r="J438" s="558"/>
      <c r="K438" s="558"/>
      <c r="L438" s="558"/>
      <c r="M438" s="558"/>
      <c r="N438" s="558"/>
      <c r="O438" s="558"/>
    </row>
    <row r="439">
      <c r="A439" s="558"/>
      <c r="B439" s="558" t="str">
        <f>IFERROR(__xludf.DUMMYFUNCTION("""COMPUTED_VALUE"""),"")</f>
        <v/>
      </c>
      <c r="C439" s="558" t="str">
        <f>IFERROR(__xludf.DUMMYFUNCTION("""COMPUTED_VALUE"""),"")</f>
        <v/>
      </c>
      <c r="D439" s="558" t="str">
        <f>IFERROR(__xludf.DUMMYFUNCTION("""COMPUTED_VALUE"""),"")</f>
        <v/>
      </c>
      <c r="E439" s="558" t="str">
        <f>IFERROR(__xludf.DUMMYFUNCTION("""COMPUTED_VALUE"""),"")</f>
        <v/>
      </c>
      <c r="F439" s="558" t="str">
        <f>IFERROR(__xludf.DUMMYFUNCTION("""COMPUTED_VALUE"""),"")</f>
        <v/>
      </c>
      <c r="G439" s="558" t="str">
        <f>IFERROR(__xludf.DUMMYFUNCTION("""COMPUTED_VALUE"""),"")</f>
        <v/>
      </c>
      <c r="H439" s="558" t="str">
        <f>IFERROR(__xludf.DUMMYFUNCTION("""COMPUTED_VALUE"""),"")</f>
        <v/>
      </c>
      <c r="I439" s="558" t="str">
        <f>IFERROR(__xludf.DUMMYFUNCTION("""COMPUTED_VALUE"""),"")</f>
        <v/>
      </c>
      <c r="J439" s="558"/>
      <c r="K439" s="558"/>
      <c r="L439" s="558"/>
      <c r="M439" s="558"/>
      <c r="N439" s="558"/>
      <c r="O439" s="558"/>
    </row>
    <row r="440">
      <c r="A440" s="558"/>
      <c r="B440" s="558" t="str">
        <f>IFERROR(__xludf.DUMMYFUNCTION("""COMPUTED_VALUE"""),"")</f>
        <v/>
      </c>
      <c r="C440" s="558" t="str">
        <f>IFERROR(__xludf.DUMMYFUNCTION("""COMPUTED_VALUE"""),"")</f>
        <v/>
      </c>
      <c r="D440" s="558" t="str">
        <f>IFERROR(__xludf.DUMMYFUNCTION("""COMPUTED_VALUE"""),"")</f>
        <v/>
      </c>
      <c r="E440" s="558" t="str">
        <f>IFERROR(__xludf.DUMMYFUNCTION("""COMPUTED_VALUE"""),"")</f>
        <v/>
      </c>
      <c r="F440" s="558" t="str">
        <f>IFERROR(__xludf.DUMMYFUNCTION("""COMPUTED_VALUE"""),"")</f>
        <v/>
      </c>
      <c r="G440" s="558" t="str">
        <f>IFERROR(__xludf.DUMMYFUNCTION("""COMPUTED_VALUE"""),"")</f>
        <v/>
      </c>
      <c r="H440" s="558" t="str">
        <f>IFERROR(__xludf.DUMMYFUNCTION("""COMPUTED_VALUE"""),"")</f>
        <v/>
      </c>
      <c r="I440" s="558" t="str">
        <f>IFERROR(__xludf.DUMMYFUNCTION("""COMPUTED_VALUE"""),"")</f>
        <v/>
      </c>
      <c r="J440" s="558"/>
      <c r="K440" s="558"/>
      <c r="L440" s="558"/>
      <c r="M440" s="558"/>
      <c r="N440" s="558"/>
      <c r="O440" s="558"/>
    </row>
    <row r="441">
      <c r="A441" s="558"/>
      <c r="B441" s="558" t="str">
        <f>IFERROR(__xludf.DUMMYFUNCTION("""COMPUTED_VALUE"""),"")</f>
        <v/>
      </c>
      <c r="C441" s="558" t="str">
        <f>IFERROR(__xludf.DUMMYFUNCTION("""COMPUTED_VALUE"""),"")</f>
        <v/>
      </c>
      <c r="D441" s="558" t="str">
        <f>IFERROR(__xludf.DUMMYFUNCTION("""COMPUTED_VALUE"""),"")</f>
        <v/>
      </c>
      <c r="E441" s="558" t="str">
        <f>IFERROR(__xludf.DUMMYFUNCTION("""COMPUTED_VALUE"""),"")</f>
        <v/>
      </c>
      <c r="F441" s="558" t="str">
        <f>IFERROR(__xludf.DUMMYFUNCTION("""COMPUTED_VALUE"""),"")</f>
        <v/>
      </c>
      <c r="G441" s="558" t="str">
        <f>IFERROR(__xludf.DUMMYFUNCTION("""COMPUTED_VALUE"""),"")</f>
        <v/>
      </c>
      <c r="H441" s="558" t="str">
        <f>IFERROR(__xludf.DUMMYFUNCTION("""COMPUTED_VALUE"""),"")</f>
        <v/>
      </c>
      <c r="I441" s="558" t="str">
        <f>IFERROR(__xludf.DUMMYFUNCTION("""COMPUTED_VALUE"""),"")</f>
        <v/>
      </c>
      <c r="J441" s="558"/>
      <c r="K441" s="558"/>
      <c r="L441" s="558"/>
      <c r="M441" s="558"/>
      <c r="N441" s="558"/>
      <c r="O441" s="558"/>
    </row>
    <row r="442">
      <c r="A442" s="558"/>
      <c r="B442" s="558" t="str">
        <f>IFERROR(__xludf.DUMMYFUNCTION("""COMPUTED_VALUE"""),"")</f>
        <v/>
      </c>
      <c r="C442" s="558" t="str">
        <f>IFERROR(__xludf.DUMMYFUNCTION("""COMPUTED_VALUE"""),"")</f>
        <v/>
      </c>
      <c r="D442" s="558" t="str">
        <f>IFERROR(__xludf.DUMMYFUNCTION("""COMPUTED_VALUE"""),"")</f>
        <v/>
      </c>
      <c r="E442" s="558" t="str">
        <f>IFERROR(__xludf.DUMMYFUNCTION("""COMPUTED_VALUE"""),"")</f>
        <v/>
      </c>
      <c r="F442" s="558" t="str">
        <f>IFERROR(__xludf.DUMMYFUNCTION("""COMPUTED_VALUE"""),"")</f>
        <v/>
      </c>
      <c r="G442" s="558" t="str">
        <f>IFERROR(__xludf.DUMMYFUNCTION("""COMPUTED_VALUE"""),"")</f>
        <v/>
      </c>
      <c r="H442" s="558" t="str">
        <f>IFERROR(__xludf.DUMMYFUNCTION("""COMPUTED_VALUE"""),"")</f>
        <v/>
      </c>
      <c r="I442" s="558" t="str">
        <f>IFERROR(__xludf.DUMMYFUNCTION("""COMPUTED_VALUE"""),"")</f>
        <v/>
      </c>
      <c r="J442" s="558"/>
      <c r="K442" s="558"/>
      <c r="L442" s="558"/>
      <c r="M442" s="558"/>
      <c r="N442" s="558"/>
      <c r="O442" s="558"/>
    </row>
    <row r="443">
      <c r="A443" s="558"/>
      <c r="B443" s="558" t="str">
        <f>IFERROR(__xludf.DUMMYFUNCTION("""COMPUTED_VALUE"""),"")</f>
        <v/>
      </c>
      <c r="C443" s="558" t="str">
        <f>IFERROR(__xludf.DUMMYFUNCTION("""COMPUTED_VALUE"""),"")</f>
        <v/>
      </c>
      <c r="D443" s="558" t="str">
        <f>IFERROR(__xludf.DUMMYFUNCTION("""COMPUTED_VALUE"""),"")</f>
        <v/>
      </c>
      <c r="E443" s="558" t="str">
        <f>IFERROR(__xludf.DUMMYFUNCTION("""COMPUTED_VALUE"""),"")</f>
        <v/>
      </c>
      <c r="F443" s="558" t="str">
        <f>IFERROR(__xludf.DUMMYFUNCTION("""COMPUTED_VALUE"""),"")</f>
        <v/>
      </c>
      <c r="G443" s="558" t="str">
        <f>IFERROR(__xludf.DUMMYFUNCTION("""COMPUTED_VALUE"""),"")</f>
        <v/>
      </c>
      <c r="H443" s="558" t="str">
        <f>IFERROR(__xludf.DUMMYFUNCTION("""COMPUTED_VALUE"""),"")</f>
        <v/>
      </c>
      <c r="I443" s="558" t="str">
        <f>IFERROR(__xludf.DUMMYFUNCTION("""COMPUTED_VALUE"""),"")</f>
        <v/>
      </c>
      <c r="J443" s="558"/>
      <c r="K443" s="558"/>
      <c r="L443" s="558"/>
      <c r="M443" s="558"/>
      <c r="N443" s="558"/>
      <c r="O443" s="558"/>
    </row>
    <row r="444">
      <c r="A444" s="558"/>
      <c r="B444" s="558" t="str">
        <f>IFERROR(__xludf.DUMMYFUNCTION("""COMPUTED_VALUE"""),"")</f>
        <v/>
      </c>
      <c r="C444" s="558" t="str">
        <f>IFERROR(__xludf.DUMMYFUNCTION("""COMPUTED_VALUE"""),"")</f>
        <v/>
      </c>
      <c r="D444" s="558" t="str">
        <f>IFERROR(__xludf.DUMMYFUNCTION("""COMPUTED_VALUE"""),"")</f>
        <v/>
      </c>
      <c r="E444" s="558" t="str">
        <f>IFERROR(__xludf.DUMMYFUNCTION("""COMPUTED_VALUE"""),"")</f>
        <v/>
      </c>
      <c r="F444" s="558" t="str">
        <f>IFERROR(__xludf.DUMMYFUNCTION("""COMPUTED_VALUE"""),"")</f>
        <v/>
      </c>
      <c r="G444" s="558" t="str">
        <f>IFERROR(__xludf.DUMMYFUNCTION("""COMPUTED_VALUE"""),"")</f>
        <v/>
      </c>
      <c r="H444" s="558" t="str">
        <f>IFERROR(__xludf.DUMMYFUNCTION("""COMPUTED_VALUE"""),"")</f>
        <v/>
      </c>
      <c r="I444" s="558" t="str">
        <f>IFERROR(__xludf.DUMMYFUNCTION("""COMPUTED_VALUE"""),"")</f>
        <v/>
      </c>
      <c r="J444" s="558"/>
      <c r="K444" s="558"/>
      <c r="L444" s="558"/>
      <c r="M444" s="558"/>
      <c r="N444" s="558"/>
      <c r="O444" s="558"/>
    </row>
    <row r="445">
      <c r="A445" s="558"/>
      <c r="B445" s="558" t="str">
        <f>IFERROR(__xludf.DUMMYFUNCTION("""COMPUTED_VALUE"""),"")</f>
        <v/>
      </c>
      <c r="C445" s="558" t="str">
        <f>IFERROR(__xludf.DUMMYFUNCTION("""COMPUTED_VALUE"""),"")</f>
        <v/>
      </c>
      <c r="D445" s="558" t="str">
        <f>IFERROR(__xludf.DUMMYFUNCTION("""COMPUTED_VALUE"""),"")</f>
        <v/>
      </c>
      <c r="E445" s="558" t="str">
        <f>IFERROR(__xludf.DUMMYFUNCTION("""COMPUTED_VALUE"""),"")</f>
        <v/>
      </c>
      <c r="F445" s="558" t="str">
        <f>IFERROR(__xludf.DUMMYFUNCTION("""COMPUTED_VALUE"""),"")</f>
        <v/>
      </c>
      <c r="G445" s="558" t="str">
        <f>IFERROR(__xludf.DUMMYFUNCTION("""COMPUTED_VALUE"""),"")</f>
        <v/>
      </c>
      <c r="H445" s="558" t="str">
        <f>IFERROR(__xludf.DUMMYFUNCTION("""COMPUTED_VALUE"""),"")</f>
        <v/>
      </c>
      <c r="I445" s="558" t="str">
        <f>IFERROR(__xludf.DUMMYFUNCTION("""COMPUTED_VALUE"""),"")</f>
        <v/>
      </c>
      <c r="J445" s="558"/>
      <c r="K445" s="558"/>
      <c r="L445" s="558"/>
      <c r="M445" s="558"/>
      <c r="N445" s="558"/>
      <c r="O445" s="558"/>
    </row>
    <row r="446">
      <c r="A446" s="558"/>
      <c r="B446" s="558" t="str">
        <f>IFERROR(__xludf.DUMMYFUNCTION("""COMPUTED_VALUE"""),"")</f>
        <v/>
      </c>
      <c r="C446" s="558" t="str">
        <f>IFERROR(__xludf.DUMMYFUNCTION("""COMPUTED_VALUE"""),"")</f>
        <v/>
      </c>
      <c r="D446" s="558" t="str">
        <f>IFERROR(__xludf.DUMMYFUNCTION("""COMPUTED_VALUE"""),"")</f>
        <v/>
      </c>
      <c r="E446" s="558" t="str">
        <f>IFERROR(__xludf.DUMMYFUNCTION("""COMPUTED_VALUE"""),"")</f>
        <v/>
      </c>
      <c r="F446" s="558" t="str">
        <f>IFERROR(__xludf.DUMMYFUNCTION("""COMPUTED_VALUE"""),"")</f>
        <v/>
      </c>
      <c r="G446" s="558" t="str">
        <f>IFERROR(__xludf.DUMMYFUNCTION("""COMPUTED_VALUE"""),"")</f>
        <v/>
      </c>
      <c r="H446" s="558" t="str">
        <f>IFERROR(__xludf.DUMMYFUNCTION("""COMPUTED_VALUE"""),"")</f>
        <v/>
      </c>
      <c r="I446" s="558" t="str">
        <f>IFERROR(__xludf.DUMMYFUNCTION("""COMPUTED_VALUE"""),"")</f>
        <v/>
      </c>
      <c r="J446" s="558"/>
      <c r="K446" s="558"/>
      <c r="L446" s="558"/>
      <c r="M446" s="558"/>
      <c r="N446" s="558"/>
      <c r="O446" s="558"/>
    </row>
    <row r="447">
      <c r="A447" s="558"/>
      <c r="B447" s="558" t="str">
        <f>IFERROR(__xludf.DUMMYFUNCTION("""COMPUTED_VALUE"""),"")</f>
        <v/>
      </c>
      <c r="C447" s="558" t="str">
        <f>IFERROR(__xludf.DUMMYFUNCTION("""COMPUTED_VALUE"""),"")</f>
        <v/>
      </c>
      <c r="D447" s="558" t="str">
        <f>IFERROR(__xludf.DUMMYFUNCTION("""COMPUTED_VALUE"""),"")</f>
        <v/>
      </c>
      <c r="E447" s="558" t="str">
        <f>IFERROR(__xludf.DUMMYFUNCTION("""COMPUTED_VALUE"""),"")</f>
        <v/>
      </c>
      <c r="F447" s="558" t="str">
        <f>IFERROR(__xludf.DUMMYFUNCTION("""COMPUTED_VALUE"""),"")</f>
        <v/>
      </c>
      <c r="G447" s="558" t="str">
        <f>IFERROR(__xludf.DUMMYFUNCTION("""COMPUTED_VALUE"""),"")</f>
        <v/>
      </c>
      <c r="H447" s="558" t="str">
        <f>IFERROR(__xludf.DUMMYFUNCTION("""COMPUTED_VALUE"""),"")</f>
        <v/>
      </c>
      <c r="I447" s="558" t="str">
        <f>IFERROR(__xludf.DUMMYFUNCTION("""COMPUTED_VALUE"""),"")</f>
        <v/>
      </c>
      <c r="J447" s="558"/>
      <c r="K447" s="558"/>
      <c r="L447" s="558"/>
      <c r="M447" s="558"/>
      <c r="N447" s="558"/>
      <c r="O447" s="558"/>
    </row>
    <row r="448">
      <c r="A448" s="558"/>
      <c r="B448" s="558" t="str">
        <f>IFERROR(__xludf.DUMMYFUNCTION("""COMPUTED_VALUE"""),"")</f>
        <v/>
      </c>
      <c r="C448" s="558" t="str">
        <f>IFERROR(__xludf.DUMMYFUNCTION("""COMPUTED_VALUE"""),"")</f>
        <v/>
      </c>
      <c r="D448" s="558" t="str">
        <f>IFERROR(__xludf.DUMMYFUNCTION("""COMPUTED_VALUE"""),"")</f>
        <v/>
      </c>
      <c r="E448" s="558" t="str">
        <f>IFERROR(__xludf.DUMMYFUNCTION("""COMPUTED_VALUE"""),"")</f>
        <v/>
      </c>
      <c r="F448" s="558" t="str">
        <f>IFERROR(__xludf.DUMMYFUNCTION("""COMPUTED_VALUE"""),"")</f>
        <v/>
      </c>
      <c r="G448" s="558" t="str">
        <f>IFERROR(__xludf.DUMMYFUNCTION("""COMPUTED_VALUE"""),"")</f>
        <v/>
      </c>
      <c r="H448" s="558" t="str">
        <f>IFERROR(__xludf.DUMMYFUNCTION("""COMPUTED_VALUE"""),"")</f>
        <v/>
      </c>
      <c r="I448" s="558" t="str">
        <f>IFERROR(__xludf.DUMMYFUNCTION("""COMPUTED_VALUE"""),"")</f>
        <v/>
      </c>
      <c r="J448" s="558"/>
      <c r="K448" s="558"/>
      <c r="L448" s="558"/>
      <c r="M448" s="558"/>
      <c r="N448" s="558"/>
      <c r="O448" s="558"/>
    </row>
    <row r="449">
      <c r="A449" s="558"/>
      <c r="B449" s="558" t="str">
        <f>IFERROR(__xludf.DUMMYFUNCTION("""COMPUTED_VALUE"""),"")</f>
        <v/>
      </c>
      <c r="C449" s="558" t="str">
        <f>IFERROR(__xludf.DUMMYFUNCTION("""COMPUTED_VALUE"""),"")</f>
        <v/>
      </c>
      <c r="D449" s="558" t="str">
        <f>IFERROR(__xludf.DUMMYFUNCTION("""COMPUTED_VALUE"""),"")</f>
        <v/>
      </c>
      <c r="E449" s="558" t="str">
        <f>IFERROR(__xludf.DUMMYFUNCTION("""COMPUTED_VALUE"""),"")</f>
        <v/>
      </c>
      <c r="F449" s="558" t="str">
        <f>IFERROR(__xludf.DUMMYFUNCTION("""COMPUTED_VALUE"""),"")</f>
        <v/>
      </c>
      <c r="G449" s="558" t="str">
        <f>IFERROR(__xludf.DUMMYFUNCTION("""COMPUTED_VALUE"""),"")</f>
        <v/>
      </c>
      <c r="H449" s="558" t="str">
        <f>IFERROR(__xludf.DUMMYFUNCTION("""COMPUTED_VALUE"""),"")</f>
        <v/>
      </c>
      <c r="I449" s="558" t="str">
        <f>IFERROR(__xludf.DUMMYFUNCTION("""COMPUTED_VALUE"""),"")</f>
        <v/>
      </c>
      <c r="J449" s="558"/>
      <c r="K449" s="558"/>
      <c r="L449" s="558"/>
      <c r="M449" s="558"/>
      <c r="N449" s="558"/>
      <c r="O449" s="558"/>
    </row>
    <row r="450">
      <c r="A450" s="558"/>
      <c r="B450" s="558" t="str">
        <f>IFERROR(__xludf.DUMMYFUNCTION("""COMPUTED_VALUE"""),"")</f>
        <v/>
      </c>
      <c r="C450" s="558" t="str">
        <f>IFERROR(__xludf.DUMMYFUNCTION("""COMPUTED_VALUE"""),"")</f>
        <v/>
      </c>
      <c r="D450" s="558" t="str">
        <f>IFERROR(__xludf.DUMMYFUNCTION("""COMPUTED_VALUE"""),"")</f>
        <v/>
      </c>
      <c r="E450" s="558" t="str">
        <f>IFERROR(__xludf.DUMMYFUNCTION("""COMPUTED_VALUE"""),"")</f>
        <v/>
      </c>
      <c r="F450" s="558" t="str">
        <f>IFERROR(__xludf.DUMMYFUNCTION("""COMPUTED_VALUE"""),"")</f>
        <v/>
      </c>
      <c r="G450" s="558" t="str">
        <f>IFERROR(__xludf.DUMMYFUNCTION("""COMPUTED_VALUE"""),"")</f>
        <v/>
      </c>
      <c r="H450" s="558" t="str">
        <f>IFERROR(__xludf.DUMMYFUNCTION("""COMPUTED_VALUE"""),"")</f>
        <v/>
      </c>
      <c r="I450" s="558" t="str">
        <f>IFERROR(__xludf.DUMMYFUNCTION("""COMPUTED_VALUE"""),"")</f>
        <v/>
      </c>
      <c r="J450" s="558"/>
      <c r="K450" s="558"/>
      <c r="L450" s="558"/>
      <c r="M450" s="558"/>
      <c r="N450" s="558"/>
      <c r="O450" s="558"/>
    </row>
    <row r="451">
      <c r="A451" s="558"/>
      <c r="B451" s="558" t="str">
        <f>IFERROR(__xludf.DUMMYFUNCTION("""COMPUTED_VALUE"""),"")</f>
        <v/>
      </c>
      <c r="C451" s="558" t="str">
        <f>IFERROR(__xludf.DUMMYFUNCTION("""COMPUTED_VALUE"""),"")</f>
        <v/>
      </c>
      <c r="D451" s="558" t="str">
        <f>IFERROR(__xludf.DUMMYFUNCTION("""COMPUTED_VALUE"""),"")</f>
        <v/>
      </c>
      <c r="E451" s="558" t="str">
        <f>IFERROR(__xludf.DUMMYFUNCTION("""COMPUTED_VALUE"""),"")</f>
        <v/>
      </c>
      <c r="F451" s="558" t="str">
        <f>IFERROR(__xludf.DUMMYFUNCTION("""COMPUTED_VALUE"""),"")</f>
        <v/>
      </c>
      <c r="G451" s="558" t="str">
        <f>IFERROR(__xludf.DUMMYFUNCTION("""COMPUTED_VALUE"""),"")</f>
        <v/>
      </c>
      <c r="H451" s="558" t="str">
        <f>IFERROR(__xludf.DUMMYFUNCTION("""COMPUTED_VALUE"""),"")</f>
        <v/>
      </c>
      <c r="I451" s="558" t="str">
        <f>IFERROR(__xludf.DUMMYFUNCTION("""COMPUTED_VALUE"""),"")</f>
        <v/>
      </c>
      <c r="J451" s="558"/>
      <c r="K451" s="558"/>
      <c r="L451" s="558"/>
      <c r="M451" s="558"/>
      <c r="N451" s="558"/>
      <c r="O451" s="558"/>
    </row>
    <row r="452">
      <c r="A452" s="558"/>
      <c r="B452" s="558" t="str">
        <f>IFERROR(__xludf.DUMMYFUNCTION("""COMPUTED_VALUE"""),"")</f>
        <v/>
      </c>
      <c r="C452" s="558" t="str">
        <f>IFERROR(__xludf.DUMMYFUNCTION("""COMPUTED_VALUE"""),"")</f>
        <v/>
      </c>
      <c r="D452" s="558" t="str">
        <f>IFERROR(__xludf.DUMMYFUNCTION("""COMPUTED_VALUE"""),"")</f>
        <v/>
      </c>
      <c r="E452" s="558" t="str">
        <f>IFERROR(__xludf.DUMMYFUNCTION("""COMPUTED_VALUE"""),"")</f>
        <v/>
      </c>
      <c r="F452" s="558" t="str">
        <f>IFERROR(__xludf.DUMMYFUNCTION("""COMPUTED_VALUE"""),"")</f>
        <v/>
      </c>
      <c r="G452" s="558" t="str">
        <f>IFERROR(__xludf.DUMMYFUNCTION("""COMPUTED_VALUE"""),"")</f>
        <v/>
      </c>
      <c r="H452" s="558" t="str">
        <f>IFERROR(__xludf.DUMMYFUNCTION("""COMPUTED_VALUE"""),"")</f>
        <v/>
      </c>
      <c r="I452" s="558" t="str">
        <f>IFERROR(__xludf.DUMMYFUNCTION("""COMPUTED_VALUE"""),"")</f>
        <v/>
      </c>
      <c r="J452" s="558"/>
      <c r="K452" s="558"/>
      <c r="L452" s="558"/>
      <c r="M452" s="558"/>
      <c r="N452" s="558"/>
      <c r="O452" s="558"/>
    </row>
    <row r="453">
      <c r="A453" s="558"/>
      <c r="B453" s="558" t="str">
        <f>IFERROR(__xludf.DUMMYFUNCTION("""COMPUTED_VALUE"""),"")</f>
        <v/>
      </c>
      <c r="C453" s="558" t="str">
        <f>IFERROR(__xludf.DUMMYFUNCTION("""COMPUTED_VALUE"""),"")</f>
        <v/>
      </c>
      <c r="D453" s="558" t="str">
        <f>IFERROR(__xludf.DUMMYFUNCTION("""COMPUTED_VALUE"""),"")</f>
        <v/>
      </c>
      <c r="E453" s="558" t="str">
        <f>IFERROR(__xludf.DUMMYFUNCTION("""COMPUTED_VALUE"""),"")</f>
        <v/>
      </c>
      <c r="F453" s="558" t="str">
        <f>IFERROR(__xludf.DUMMYFUNCTION("""COMPUTED_VALUE"""),"")</f>
        <v/>
      </c>
      <c r="G453" s="558" t="str">
        <f>IFERROR(__xludf.DUMMYFUNCTION("""COMPUTED_VALUE"""),"")</f>
        <v/>
      </c>
      <c r="H453" s="558" t="str">
        <f>IFERROR(__xludf.DUMMYFUNCTION("""COMPUTED_VALUE"""),"")</f>
        <v/>
      </c>
      <c r="I453" s="558" t="str">
        <f>IFERROR(__xludf.DUMMYFUNCTION("""COMPUTED_VALUE"""),"")</f>
        <v/>
      </c>
      <c r="J453" s="558"/>
      <c r="K453" s="558"/>
      <c r="L453" s="558"/>
      <c r="M453" s="558"/>
      <c r="N453" s="558"/>
      <c r="O453" s="558"/>
    </row>
    <row r="454">
      <c r="A454" s="558"/>
      <c r="B454" s="558" t="str">
        <f>IFERROR(__xludf.DUMMYFUNCTION("""COMPUTED_VALUE"""),"")</f>
        <v/>
      </c>
      <c r="C454" s="558" t="str">
        <f>IFERROR(__xludf.DUMMYFUNCTION("""COMPUTED_VALUE"""),"")</f>
        <v/>
      </c>
      <c r="D454" s="558" t="str">
        <f>IFERROR(__xludf.DUMMYFUNCTION("""COMPUTED_VALUE"""),"")</f>
        <v/>
      </c>
      <c r="E454" s="558" t="str">
        <f>IFERROR(__xludf.DUMMYFUNCTION("""COMPUTED_VALUE"""),"")</f>
        <v/>
      </c>
      <c r="F454" s="558" t="str">
        <f>IFERROR(__xludf.DUMMYFUNCTION("""COMPUTED_VALUE"""),"")</f>
        <v/>
      </c>
      <c r="G454" s="558" t="str">
        <f>IFERROR(__xludf.DUMMYFUNCTION("""COMPUTED_VALUE"""),"")</f>
        <v/>
      </c>
      <c r="H454" s="558" t="str">
        <f>IFERROR(__xludf.DUMMYFUNCTION("""COMPUTED_VALUE"""),"")</f>
        <v/>
      </c>
      <c r="I454" s="558" t="str">
        <f>IFERROR(__xludf.DUMMYFUNCTION("""COMPUTED_VALUE"""),"")</f>
        <v/>
      </c>
      <c r="J454" s="558"/>
      <c r="K454" s="558"/>
      <c r="L454" s="558"/>
      <c r="M454" s="558"/>
      <c r="N454" s="558"/>
      <c r="O454" s="558"/>
    </row>
    <row r="455">
      <c r="A455" s="558"/>
      <c r="B455" s="558" t="str">
        <f>IFERROR(__xludf.DUMMYFUNCTION("""COMPUTED_VALUE"""),"")</f>
        <v/>
      </c>
      <c r="C455" s="558" t="str">
        <f>IFERROR(__xludf.DUMMYFUNCTION("""COMPUTED_VALUE"""),"")</f>
        <v/>
      </c>
      <c r="D455" s="558" t="str">
        <f>IFERROR(__xludf.DUMMYFUNCTION("""COMPUTED_VALUE"""),"")</f>
        <v/>
      </c>
      <c r="E455" s="558" t="str">
        <f>IFERROR(__xludf.DUMMYFUNCTION("""COMPUTED_VALUE"""),"")</f>
        <v/>
      </c>
      <c r="F455" s="558" t="str">
        <f>IFERROR(__xludf.DUMMYFUNCTION("""COMPUTED_VALUE"""),"")</f>
        <v/>
      </c>
      <c r="G455" s="558" t="str">
        <f>IFERROR(__xludf.DUMMYFUNCTION("""COMPUTED_VALUE"""),"")</f>
        <v/>
      </c>
      <c r="H455" s="558" t="str">
        <f>IFERROR(__xludf.DUMMYFUNCTION("""COMPUTED_VALUE"""),"")</f>
        <v/>
      </c>
      <c r="I455" s="558" t="str">
        <f>IFERROR(__xludf.DUMMYFUNCTION("""COMPUTED_VALUE"""),"")</f>
        <v/>
      </c>
      <c r="J455" s="558"/>
      <c r="K455" s="558"/>
      <c r="L455" s="558"/>
      <c r="M455" s="558"/>
      <c r="N455" s="558"/>
      <c r="O455" s="558"/>
    </row>
    <row r="456">
      <c r="A456" s="558"/>
      <c r="B456" s="558" t="str">
        <f>IFERROR(__xludf.DUMMYFUNCTION("""COMPUTED_VALUE"""),"")</f>
        <v/>
      </c>
      <c r="C456" s="558" t="str">
        <f>IFERROR(__xludf.DUMMYFUNCTION("""COMPUTED_VALUE"""),"")</f>
        <v/>
      </c>
      <c r="D456" s="558" t="str">
        <f>IFERROR(__xludf.DUMMYFUNCTION("""COMPUTED_VALUE"""),"")</f>
        <v/>
      </c>
      <c r="E456" s="558" t="str">
        <f>IFERROR(__xludf.DUMMYFUNCTION("""COMPUTED_VALUE"""),"")</f>
        <v/>
      </c>
      <c r="F456" s="558" t="str">
        <f>IFERROR(__xludf.DUMMYFUNCTION("""COMPUTED_VALUE"""),"")</f>
        <v/>
      </c>
      <c r="G456" s="558" t="str">
        <f>IFERROR(__xludf.DUMMYFUNCTION("""COMPUTED_VALUE"""),"")</f>
        <v/>
      </c>
      <c r="H456" s="558" t="str">
        <f>IFERROR(__xludf.DUMMYFUNCTION("""COMPUTED_VALUE"""),"")</f>
        <v/>
      </c>
      <c r="I456" s="558" t="str">
        <f>IFERROR(__xludf.DUMMYFUNCTION("""COMPUTED_VALUE"""),"")</f>
        <v/>
      </c>
      <c r="J456" s="558"/>
      <c r="K456" s="558"/>
      <c r="L456" s="558"/>
      <c r="M456" s="558"/>
      <c r="N456" s="558"/>
      <c r="O456" s="558"/>
    </row>
    <row r="457">
      <c r="A457" s="558"/>
      <c r="B457" s="558" t="str">
        <f>IFERROR(__xludf.DUMMYFUNCTION("""COMPUTED_VALUE"""),"")</f>
        <v/>
      </c>
      <c r="C457" s="558" t="str">
        <f>IFERROR(__xludf.DUMMYFUNCTION("""COMPUTED_VALUE"""),"")</f>
        <v/>
      </c>
      <c r="D457" s="558" t="str">
        <f>IFERROR(__xludf.DUMMYFUNCTION("""COMPUTED_VALUE"""),"")</f>
        <v/>
      </c>
      <c r="E457" s="558" t="str">
        <f>IFERROR(__xludf.DUMMYFUNCTION("""COMPUTED_VALUE"""),"")</f>
        <v/>
      </c>
      <c r="F457" s="558" t="str">
        <f>IFERROR(__xludf.DUMMYFUNCTION("""COMPUTED_VALUE"""),"")</f>
        <v/>
      </c>
      <c r="G457" s="558" t="str">
        <f>IFERROR(__xludf.DUMMYFUNCTION("""COMPUTED_VALUE"""),"")</f>
        <v/>
      </c>
      <c r="H457" s="558" t="str">
        <f>IFERROR(__xludf.DUMMYFUNCTION("""COMPUTED_VALUE"""),"")</f>
        <v/>
      </c>
      <c r="I457" s="558" t="str">
        <f>IFERROR(__xludf.DUMMYFUNCTION("""COMPUTED_VALUE"""),"")</f>
        <v/>
      </c>
      <c r="J457" s="558"/>
      <c r="K457" s="558"/>
      <c r="L457" s="558"/>
      <c r="M457" s="558"/>
      <c r="N457" s="558"/>
      <c r="O457" s="558"/>
    </row>
    <row r="458">
      <c r="A458" s="558"/>
      <c r="B458" s="558" t="str">
        <f>IFERROR(__xludf.DUMMYFUNCTION("""COMPUTED_VALUE"""),"")</f>
        <v/>
      </c>
      <c r="C458" s="558" t="str">
        <f>IFERROR(__xludf.DUMMYFUNCTION("""COMPUTED_VALUE"""),"")</f>
        <v/>
      </c>
      <c r="D458" s="558" t="str">
        <f>IFERROR(__xludf.DUMMYFUNCTION("""COMPUTED_VALUE"""),"")</f>
        <v/>
      </c>
      <c r="E458" s="558" t="str">
        <f>IFERROR(__xludf.DUMMYFUNCTION("""COMPUTED_VALUE"""),"")</f>
        <v/>
      </c>
      <c r="F458" s="558" t="str">
        <f>IFERROR(__xludf.DUMMYFUNCTION("""COMPUTED_VALUE"""),"")</f>
        <v/>
      </c>
      <c r="G458" s="558" t="str">
        <f>IFERROR(__xludf.DUMMYFUNCTION("""COMPUTED_VALUE"""),"")</f>
        <v/>
      </c>
      <c r="H458" s="558" t="str">
        <f>IFERROR(__xludf.DUMMYFUNCTION("""COMPUTED_VALUE"""),"")</f>
        <v/>
      </c>
      <c r="I458" s="558" t="str">
        <f>IFERROR(__xludf.DUMMYFUNCTION("""COMPUTED_VALUE"""),"")</f>
        <v/>
      </c>
      <c r="J458" s="558"/>
      <c r="K458" s="558"/>
      <c r="L458" s="558"/>
      <c r="M458" s="558"/>
      <c r="N458" s="558"/>
      <c r="O458" s="558"/>
    </row>
    <row r="459">
      <c r="A459" s="558"/>
      <c r="B459" s="558" t="str">
        <f>IFERROR(__xludf.DUMMYFUNCTION("""COMPUTED_VALUE"""),"")</f>
        <v/>
      </c>
      <c r="C459" s="558" t="str">
        <f>IFERROR(__xludf.DUMMYFUNCTION("""COMPUTED_VALUE"""),"")</f>
        <v/>
      </c>
      <c r="D459" s="558" t="str">
        <f>IFERROR(__xludf.DUMMYFUNCTION("""COMPUTED_VALUE"""),"")</f>
        <v/>
      </c>
      <c r="E459" s="558" t="str">
        <f>IFERROR(__xludf.DUMMYFUNCTION("""COMPUTED_VALUE"""),"")</f>
        <v/>
      </c>
      <c r="F459" s="558" t="str">
        <f>IFERROR(__xludf.DUMMYFUNCTION("""COMPUTED_VALUE"""),"")</f>
        <v/>
      </c>
      <c r="G459" s="558" t="str">
        <f>IFERROR(__xludf.DUMMYFUNCTION("""COMPUTED_VALUE"""),"")</f>
        <v/>
      </c>
      <c r="H459" s="558" t="str">
        <f>IFERROR(__xludf.DUMMYFUNCTION("""COMPUTED_VALUE"""),"")</f>
        <v/>
      </c>
      <c r="I459" s="558" t="str">
        <f>IFERROR(__xludf.DUMMYFUNCTION("""COMPUTED_VALUE"""),"")</f>
        <v/>
      </c>
      <c r="J459" s="558"/>
      <c r="K459" s="558"/>
      <c r="L459" s="558"/>
      <c r="M459" s="558"/>
      <c r="N459" s="558"/>
      <c r="O459" s="558"/>
    </row>
    <row r="460">
      <c r="A460" s="558"/>
      <c r="B460" s="558" t="str">
        <f>IFERROR(__xludf.DUMMYFUNCTION("""COMPUTED_VALUE"""),"")</f>
        <v/>
      </c>
      <c r="C460" s="558" t="str">
        <f>IFERROR(__xludf.DUMMYFUNCTION("""COMPUTED_VALUE"""),"")</f>
        <v/>
      </c>
      <c r="D460" s="558" t="str">
        <f>IFERROR(__xludf.DUMMYFUNCTION("""COMPUTED_VALUE"""),"")</f>
        <v/>
      </c>
      <c r="E460" s="558" t="str">
        <f>IFERROR(__xludf.DUMMYFUNCTION("""COMPUTED_VALUE"""),"")</f>
        <v/>
      </c>
      <c r="F460" s="558" t="str">
        <f>IFERROR(__xludf.DUMMYFUNCTION("""COMPUTED_VALUE"""),"")</f>
        <v/>
      </c>
      <c r="G460" s="558" t="str">
        <f>IFERROR(__xludf.DUMMYFUNCTION("""COMPUTED_VALUE"""),"")</f>
        <v/>
      </c>
      <c r="H460" s="558" t="str">
        <f>IFERROR(__xludf.DUMMYFUNCTION("""COMPUTED_VALUE"""),"")</f>
        <v/>
      </c>
      <c r="I460" s="558" t="str">
        <f>IFERROR(__xludf.DUMMYFUNCTION("""COMPUTED_VALUE"""),"")</f>
        <v/>
      </c>
      <c r="J460" s="558"/>
      <c r="K460" s="558"/>
      <c r="L460" s="558"/>
      <c r="M460" s="558"/>
      <c r="N460" s="558"/>
      <c r="O460" s="558"/>
    </row>
    <row r="461">
      <c r="A461" s="558"/>
      <c r="B461" s="558" t="str">
        <f>IFERROR(__xludf.DUMMYFUNCTION("""COMPUTED_VALUE"""),"")</f>
        <v/>
      </c>
      <c r="C461" s="558" t="str">
        <f>IFERROR(__xludf.DUMMYFUNCTION("""COMPUTED_VALUE"""),"")</f>
        <v/>
      </c>
      <c r="D461" s="558" t="str">
        <f>IFERROR(__xludf.DUMMYFUNCTION("""COMPUTED_VALUE"""),"")</f>
        <v/>
      </c>
      <c r="E461" s="558" t="str">
        <f>IFERROR(__xludf.DUMMYFUNCTION("""COMPUTED_VALUE"""),"")</f>
        <v/>
      </c>
      <c r="F461" s="558" t="str">
        <f>IFERROR(__xludf.DUMMYFUNCTION("""COMPUTED_VALUE"""),"")</f>
        <v/>
      </c>
      <c r="G461" s="558" t="str">
        <f>IFERROR(__xludf.DUMMYFUNCTION("""COMPUTED_VALUE"""),"")</f>
        <v/>
      </c>
      <c r="H461" s="558" t="str">
        <f>IFERROR(__xludf.DUMMYFUNCTION("""COMPUTED_VALUE"""),"")</f>
        <v/>
      </c>
      <c r="I461" s="558" t="str">
        <f>IFERROR(__xludf.DUMMYFUNCTION("""COMPUTED_VALUE"""),"")</f>
        <v/>
      </c>
      <c r="J461" s="558"/>
      <c r="K461" s="558"/>
      <c r="L461" s="558"/>
      <c r="M461" s="558"/>
      <c r="N461" s="558"/>
      <c r="O461" s="558"/>
    </row>
    <row r="462">
      <c r="A462" s="558"/>
      <c r="B462" s="558" t="str">
        <f>IFERROR(__xludf.DUMMYFUNCTION("""COMPUTED_VALUE"""),"")</f>
        <v/>
      </c>
      <c r="C462" s="558" t="str">
        <f>IFERROR(__xludf.DUMMYFUNCTION("""COMPUTED_VALUE"""),"")</f>
        <v/>
      </c>
      <c r="D462" s="558" t="str">
        <f>IFERROR(__xludf.DUMMYFUNCTION("""COMPUTED_VALUE"""),"")</f>
        <v/>
      </c>
      <c r="E462" s="558" t="str">
        <f>IFERROR(__xludf.DUMMYFUNCTION("""COMPUTED_VALUE"""),"")</f>
        <v/>
      </c>
      <c r="F462" s="558" t="str">
        <f>IFERROR(__xludf.DUMMYFUNCTION("""COMPUTED_VALUE"""),"")</f>
        <v/>
      </c>
      <c r="G462" s="558" t="str">
        <f>IFERROR(__xludf.DUMMYFUNCTION("""COMPUTED_VALUE"""),"")</f>
        <v/>
      </c>
      <c r="H462" s="558" t="str">
        <f>IFERROR(__xludf.DUMMYFUNCTION("""COMPUTED_VALUE"""),"")</f>
        <v/>
      </c>
      <c r="I462" s="558" t="str">
        <f>IFERROR(__xludf.DUMMYFUNCTION("""COMPUTED_VALUE"""),"")</f>
        <v/>
      </c>
      <c r="J462" s="558"/>
      <c r="K462" s="558"/>
      <c r="L462" s="558"/>
      <c r="M462" s="558"/>
      <c r="N462" s="558"/>
      <c r="O462" s="558"/>
    </row>
    <row r="463">
      <c r="A463" s="558"/>
      <c r="B463" s="558" t="str">
        <f>IFERROR(__xludf.DUMMYFUNCTION("""COMPUTED_VALUE"""),"")</f>
        <v/>
      </c>
      <c r="C463" s="558" t="str">
        <f>IFERROR(__xludf.DUMMYFUNCTION("""COMPUTED_VALUE"""),"")</f>
        <v/>
      </c>
      <c r="D463" s="558" t="str">
        <f>IFERROR(__xludf.DUMMYFUNCTION("""COMPUTED_VALUE"""),"")</f>
        <v/>
      </c>
      <c r="E463" s="558" t="str">
        <f>IFERROR(__xludf.DUMMYFUNCTION("""COMPUTED_VALUE"""),"")</f>
        <v/>
      </c>
      <c r="F463" s="558" t="str">
        <f>IFERROR(__xludf.DUMMYFUNCTION("""COMPUTED_VALUE"""),"")</f>
        <v/>
      </c>
      <c r="G463" s="558" t="str">
        <f>IFERROR(__xludf.DUMMYFUNCTION("""COMPUTED_VALUE"""),"")</f>
        <v/>
      </c>
      <c r="H463" s="558" t="str">
        <f>IFERROR(__xludf.DUMMYFUNCTION("""COMPUTED_VALUE"""),"")</f>
        <v/>
      </c>
      <c r="I463" s="558" t="str">
        <f>IFERROR(__xludf.DUMMYFUNCTION("""COMPUTED_VALUE"""),"")</f>
        <v/>
      </c>
      <c r="J463" s="558"/>
      <c r="K463" s="558"/>
      <c r="L463" s="558"/>
      <c r="M463" s="558"/>
      <c r="N463" s="558"/>
      <c r="O463" s="558"/>
    </row>
    <row r="464">
      <c r="A464" s="558"/>
      <c r="B464" s="558" t="str">
        <f>IFERROR(__xludf.DUMMYFUNCTION("""COMPUTED_VALUE"""),"")</f>
        <v/>
      </c>
      <c r="C464" s="558" t="str">
        <f>IFERROR(__xludf.DUMMYFUNCTION("""COMPUTED_VALUE"""),"")</f>
        <v/>
      </c>
      <c r="D464" s="558" t="str">
        <f>IFERROR(__xludf.DUMMYFUNCTION("""COMPUTED_VALUE"""),"")</f>
        <v/>
      </c>
      <c r="E464" s="558" t="str">
        <f>IFERROR(__xludf.DUMMYFUNCTION("""COMPUTED_VALUE"""),"")</f>
        <v/>
      </c>
      <c r="F464" s="558" t="str">
        <f>IFERROR(__xludf.DUMMYFUNCTION("""COMPUTED_VALUE"""),"")</f>
        <v/>
      </c>
      <c r="G464" s="558" t="str">
        <f>IFERROR(__xludf.DUMMYFUNCTION("""COMPUTED_VALUE"""),"")</f>
        <v/>
      </c>
      <c r="H464" s="558" t="str">
        <f>IFERROR(__xludf.DUMMYFUNCTION("""COMPUTED_VALUE"""),"")</f>
        <v/>
      </c>
      <c r="I464" s="558" t="str">
        <f>IFERROR(__xludf.DUMMYFUNCTION("""COMPUTED_VALUE"""),"")</f>
        <v/>
      </c>
      <c r="J464" s="558"/>
      <c r="K464" s="558"/>
      <c r="L464" s="558"/>
      <c r="M464" s="558"/>
      <c r="N464" s="558"/>
      <c r="O464" s="558"/>
    </row>
    <row r="465">
      <c r="A465" s="558"/>
      <c r="B465" s="558" t="str">
        <f>IFERROR(__xludf.DUMMYFUNCTION("""COMPUTED_VALUE"""),"")</f>
        <v/>
      </c>
      <c r="C465" s="558" t="str">
        <f>IFERROR(__xludf.DUMMYFUNCTION("""COMPUTED_VALUE"""),"")</f>
        <v/>
      </c>
      <c r="D465" s="558" t="str">
        <f>IFERROR(__xludf.DUMMYFUNCTION("""COMPUTED_VALUE"""),"")</f>
        <v/>
      </c>
      <c r="E465" s="558" t="str">
        <f>IFERROR(__xludf.DUMMYFUNCTION("""COMPUTED_VALUE"""),"")</f>
        <v/>
      </c>
      <c r="F465" s="558" t="str">
        <f>IFERROR(__xludf.DUMMYFUNCTION("""COMPUTED_VALUE"""),"")</f>
        <v/>
      </c>
      <c r="G465" s="558" t="str">
        <f>IFERROR(__xludf.DUMMYFUNCTION("""COMPUTED_VALUE"""),"")</f>
        <v/>
      </c>
      <c r="H465" s="558" t="str">
        <f>IFERROR(__xludf.DUMMYFUNCTION("""COMPUTED_VALUE"""),"")</f>
        <v/>
      </c>
      <c r="I465" s="558" t="str">
        <f>IFERROR(__xludf.DUMMYFUNCTION("""COMPUTED_VALUE"""),"")</f>
        <v/>
      </c>
      <c r="J465" s="558"/>
      <c r="K465" s="558"/>
      <c r="L465" s="558"/>
      <c r="M465" s="558"/>
      <c r="N465" s="558"/>
      <c r="O465" s="558"/>
    </row>
    <row r="466">
      <c r="A466" s="558"/>
      <c r="B466" s="558" t="str">
        <f>IFERROR(__xludf.DUMMYFUNCTION("""COMPUTED_VALUE"""),"")</f>
        <v/>
      </c>
      <c r="C466" s="558" t="str">
        <f>IFERROR(__xludf.DUMMYFUNCTION("""COMPUTED_VALUE"""),"")</f>
        <v/>
      </c>
      <c r="D466" s="558" t="str">
        <f>IFERROR(__xludf.DUMMYFUNCTION("""COMPUTED_VALUE"""),"")</f>
        <v/>
      </c>
      <c r="E466" s="558" t="str">
        <f>IFERROR(__xludf.DUMMYFUNCTION("""COMPUTED_VALUE"""),"")</f>
        <v/>
      </c>
      <c r="F466" s="558" t="str">
        <f>IFERROR(__xludf.DUMMYFUNCTION("""COMPUTED_VALUE"""),"")</f>
        <v/>
      </c>
      <c r="G466" s="558" t="str">
        <f>IFERROR(__xludf.DUMMYFUNCTION("""COMPUTED_VALUE"""),"")</f>
        <v/>
      </c>
      <c r="H466" s="558" t="str">
        <f>IFERROR(__xludf.DUMMYFUNCTION("""COMPUTED_VALUE"""),"")</f>
        <v/>
      </c>
      <c r="I466" s="558" t="str">
        <f>IFERROR(__xludf.DUMMYFUNCTION("""COMPUTED_VALUE"""),"")</f>
        <v/>
      </c>
      <c r="J466" s="558"/>
      <c r="K466" s="558"/>
      <c r="L466" s="558"/>
      <c r="M466" s="558"/>
      <c r="N466" s="558"/>
      <c r="O466" s="558"/>
    </row>
    <row r="467">
      <c r="A467" s="558"/>
      <c r="B467" s="558" t="str">
        <f>IFERROR(__xludf.DUMMYFUNCTION("""COMPUTED_VALUE"""),"")</f>
        <v/>
      </c>
      <c r="C467" s="558" t="str">
        <f>IFERROR(__xludf.DUMMYFUNCTION("""COMPUTED_VALUE"""),"")</f>
        <v/>
      </c>
      <c r="D467" s="558" t="str">
        <f>IFERROR(__xludf.DUMMYFUNCTION("""COMPUTED_VALUE"""),"")</f>
        <v/>
      </c>
      <c r="E467" s="558" t="str">
        <f>IFERROR(__xludf.DUMMYFUNCTION("""COMPUTED_VALUE"""),"")</f>
        <v/>
      </c>
      <c r="F467" s="558" t="str">
        <f>IFERROR(__xludf.DUMMYFUNCTION("""COMPUTED_VALUE"""),"")</f>
        <v/>
      </c>
      <c r="G467" s="558" t="str">
        <f>IFERROR(__xludf.DUMMYFUNCTION("""COMPUTED_VALUE"""),"")</f>
        <v/>
      </c>
      <c r="H467" s="558" t="str">
        <f>IFERROR(__xludf.DUMMYFUNCTION("""COMPUTED_VALUE"""),"")</f>
        <v/>
      </c>
      <c r="I467" s="558" t="str">
        <f>IFERROR(__xludf.DUMMYFUNCTION("""COMPUTED_VALUE"""),"")</f>
        <v/>
      </c>
      <c r="J467" s="558"/>
      <c r="K467" s="558"/>
      <c r="L467" s="558"/>
      <c r="M467" s="558"/>
      <c r="N467" s="558"/>
      <c r="O467" s="558"/>
    </row>
    <row r="468">
      <c r="A468" s="558"/>
      <c r="B468" s="558" t="str">
        <f>IFERROR(__xludf.DUMMYFUNCTION("""COMPUTED_VALUE"""),"")</f>
        <v/>
      </c>
      <c r="C468" s="558" t="str">
        <f>IFERROR(__xludf.DUMMYFUNCTION("""COMPUTED_VALUE"""),"")</f>
        <v/>
      </c>
      <c r="D468" s="558" t="str">
        <f>IFERROR(__xludf.DUMMYFUNCTION("""COMPUTED_VALUE"""),"")</f>
        <v/>
      </c>
      <c r="E468" s="558" t="str">
        <f>IFERROR(__xludf.DUMMYFUNCTION("""COMPUTED_VALUE"""),"")</f>
        <v/>
      </c>
      <c r="F468" s="558" t="str">
        <f>IFERROR(__xludf.DUMMYFUNCTION("""COMPUTED_VALUE"""),"")</f>
        <v/>
      </c>
      <c r="G468" s="558" t="str">
        <f>IFERROR(__xludf.DUMMYFUNCTION("""COMPUTED_VALUE"""),"")</f>
        <v/>
      </c>
      <c r="H468" s="558" t="str">
        <f>IFERROR(__xludf.DUMMYFUNCTION("""COMPUTED_VALUE"""),"")</f>
        <v/>
      </c>
      <c r="I468" s="558" t="str">
        <f>IFERROR(__xludf.DUMMYFUNCTION("""COMPUTED_VALUE"""),"")</f>
        <v/>
      </c>
      <c r="J468" s="558"/>
      <c r="K468" s="558"/>
      <c r="L468" s="558"/>
      <c r="M468" s="558"/>
      <c r="N468" s="558"/>
      <c r="O468" s="558"/>
    </row>
    <row r="469">
      <c r="A469" s="558"/>
      <c r="B469" s="558" t="str">
        <f>IFERROR(__xludf.DUMMYFUNCTION("""COMPUTED_VALUE"""),"")</f>
        <v/>
      </c>
      <c r="C469" s="558" t="str">
        <f>IFERROR(__xludf.DUMMYFUNCTION("""COMPUTED_VALUE"""),"")</f>
        <v/>
      </c>
      <c r="D469" s="558" t="str">
        <f>IFERROR(__xludf.DUMMYFUNCTION("""COMPUTED_VALUE"""),"")</f>
        <v/>
      </c>
      <c r="E469" s="558" t="str">
        <f>IFERROR(__xludf.DUMMYFUNCTION("""COMPUTED_VALUE"""),"")</f>
        <v/>
      </c>
      <c r="F469" s="558" t="str">
        <f>IFERROR(__xludf.DUMMYFUNCTION("""COMPUTED_VALUE"""),"")</f>
        <v/>
      </c>
      <c r="G469" s="558" t="str">
        <f>IFERROR(__xludf.DUMMYFUNCTION("""COMPUTED_VALUE"""),"")</f>
        <v/>
      </c>
      <c r="H469" s="558" t="str">
        <f>IFERROR(__xludf.DUMMYFUNCTION("""COMPUTED_VALUE"""),"")</f>
        <v/>
      </c>
      <c r="I469" s="558" t="str">
        <f>IFERROR(__xludf.DUMMYFUNCTION("""COMPUTED_VALUE"""),"")</f>
        <v/>
      </c>
      <c r="J469" s="558"/>
      <c r="K469" s="558"/>
      <c r="L469" s="558"/>
      <c r="M469" s="558"/>
      <c r="N469" s="558"/>
      <c r="O469" s="558"/>
    </row>
    <row r="470">
      <c r="A470" s="558"/>
      <c r="B470" s="558" t="str">
        <f>IFERROR(__xludf.DUMMYFUNCTION("""COMPUTED_VALUE"""),"")</f>
        <v/>
      </c>
      <c r="C470" s="558" t="str">
        <f>IFERROR(__xludf.DUMMYFUNCTION("""COMPUTED_VALUE"""),"")</f>
        <v/>
      </c>
      <c r="D470" s="558" t="str">
        <f>IFERROR(__xludf.DUMMYFUNCTION("""COMPUTED_VALUE"""),"")</f>
        <v/>
      </c>
      <c r="E470" s="558" t="str">
        <f>IFERROR(__xludf.DUMMYFUNCTION("""COMPUTED_VALUE"""),"")</f>
        <v/>
      </c>
      <c r="F470" s="558" t="str">
        <f>IFERROR(__xludf.DUMMYFUNCTION("""COMPUTED_VALUE"""),"")</f>
        <v/>
      </c>
      <c r="G470" s="558" t="str">
        <f>IFERROR(__xludf.DUMMYFUNCTION("""COMPUTED_VALUE"""),"")</f>
        <v/>
      </c>
      <c r="H470" s="558" t="str">
        <f>IFERROR(__xludf.DUMMYFUNCTION("""COMPUTED_VALUE"""),"")</f>
        <v/>
      </c>
      <c r="I470" s="558" t="str">
        <f>IFERROR(__xludf.DUMMYFUNCTION("""COMPUTED_VALUE"""),"")</f>
        <v/>
      </c>
      <c r="J470" s="558"/>
      <c r="K470" s="558"/>
      <c r="L470" s="558"/>
      <c r="M470" s="558"/>
      <c r="N470" s="558"/>
      <c r="O470" s="558"/>
    </row>
    <row r="471">
      <c r="A471" s="558"/>
      <c r="B471" s="558" t="str">
        <f>IFERROR(__xludf.DUMMYFUNCTION("""COMPUTED_VALUE"""),"")</f>
        <v/>
      </c>
      <c r="C471" s="558" t="str">
        <f>IFERROR(__xludf.DUMMYFUNCTION("""COMPUTED_VALUE"""),"")</f>
        <v/>
      </c>
      <c r="D471" s="558" t="str">
        <f>IFERROR(__xludf.DUMMYFUNCTION("""COMPUTED_VALUE"""),"")</f>
        <v/>
      </c>
      <c r="E471" s="558" t="str">
        <f>IFERROR(__xludf.DUMMYFUNCTION("""COMPUTED_VALUE"""),"")</f>
        <v/>
      </c>
      <c r="F471" s="558" t="str">
        <f>IFERROR(__xludf.DUMMYFUNCTION("""COMPUTED_VALUE"""),"")</f>
        <v/>
      </c>
      <c r="G471" s="558" t="str">
        <f>IFERROR(__xludf.DUMMYFUNCTION("""COMPUTED_VALUE"""),"")</f>
        <v/>
      </c>
      <c r="H471" s="558" t="str">
        <f>IFERROR(__xludf.DUMMYFUNCTION("""COMPUTED_VALUE"""),"")</f>
        <v/>
      </c>
      <c r="I471" s="558" t="str">
        <f>IFERROR(__xludf.DUMMYFUNCTION("""COMPUTED_VALUE"""),"")</f>
        <v/>
      </c>
      <c r="J471" s="558"/>
      <c r="K471" s="558"/>
      <c r="L471" s="558"/>
      <c r="M471" s="558"/>
      <c r="N471" s="558"/>
      <c r="O471" s="558"/>
    </row>
    <row r="472">
      <c r="A472" s="558"/>
      <c r="B472" s="558" t="str">
        <f>IFERROR(__xludf.DUMMYFUNCTION("""COMPUTED_VALUE"""),"")</f>
        <v/>
      </c>
      <c r="C472" s="558" t="str">
        <f>IFERROR(__xludf.DUMMYFUNCTION("""COMPUTED_VALUE"""),"")</f>
        <v/>
      </c>
      <c r="D472" s="558" t="str">
        <f>IFERROR(__xludf.DUMMYFUNCTION("""COMPUTED_VALUE"""),"")</f>
        <v/>
      </c>
      <c r="E472" s="558" t="str">
        <f>IFERROR(__xludf.DUMMYFUNCTION("""COMPUTED_VALUE"""),"")</f>
        <v/>
      </c>
      <c r="F472" s="558" t="str">
        <f>IFERROR(__xludf.DUMMYFUNCTION("""COMPUTED_VALUE"""),"")</f>
        <v/>
      </c>
      <c r="G472" s="558" t="str">
        <f>IFERROR(__xludf.DUMMYFUNCTION("""COMPUTED_VALUE"""),"")</f>
        <v/>
      </c>
      <c r="H472" s="558" t="str">
        <f>IFERROR(__xludf.DUMMYFUNCTION("""COMPUTED_VALUE"""),"")</f>
        <v/>
      </c>
      <c r="I472" s="558" t="str">
        <f>IFERROR(__xludf.DUMMYFUNCTION("""COMPUTED_VALUE"""),"")</f>
        <v/>
      </c>
      <c r="J472" s="558"/>
      <c r="K472" s="558"/>
      <c r="L472" s="558"/>
      <c r="M472" s="558"/>
      <c r="N472" s="558"/>
      <c r="O472" s="558"/>
    </row>
    <row r="473">
      <c r="A473" s="558"/>
      <c r="B473" s="558" t="str">
        <f>IFERROR(__xludf.DUMMYFUNCTION("""COMPUTED_VALUE"""),"")</f>
        <v/>
      </c>
      <c r="C473" s="558" t="str">
        <f>IFERROR(__xludf.DUMMYFUNCTION("""COMPUTED_VALUE"""),"")</f>
        <v/>
      </c>
      <c r="D473" s="558" t="str">
        <f>IFERROR(__xludf.DUMMYFUNCTION("""COMPUTED_VALUE"""),"")</f>
        <v/>
      </c>
      <c r="E473" s="558" t="str">
        <f>IFERROR(__xludf.DUMMYFUNCTION("""COMPUTED_VALUE"""),"")</f>
        <v/>
      </c>
      <c r="F473" s="558" t="str">
        <f>IFERROR(__xludf.DUMMYFUNCTION("""COMPUTED_VALUE"""),"")</f>
        <v/>
      </c>
      <c r="G473" s="558" t="str">
        <f>IFERROR(__xludf.DUMMYFUNCTION("""COMPUTED_VALUE"""),"")</f>
        <v/>
      </c>
      <c r="H473" s="558" t="str">
        <f>IFERROR(__xludf.DUMMYFUNCTION("""COMPUTED_VALUE"""),"")</f>
        <v/>
      </c>
      <c r="I473" s="558" t="str">
        <f>IFERROR(__xludf.DUMMYFUNCTION("""COMPUTED_VALUE"""),"")</f>
        <v/>
      </c>
      <c r="J473" s="558"/>
      <c r="K473" s="558"/>
      <c r="L473" s="558"/>
      <c r="M473" s="558"/>
      <c r="N473" s="558"/>
      <c r="O473" s="558"/>
    </row>
    <row r="474">
      <c r="A474" s="558"/>
      <c r="B474" s="558" t="str">
        <f>IFERROR(__xludf.DUMMYFUNCTION("""COMPUTED_VALUE"""),"")</f>
        <v/>
      </c>
      <c r="C474" s="558" t="str">
        <f>IFERROR(__xludf.DUMMYFUNCTION("""COMPUTED_VALUE"""),"")</f>
        <v/>
      </c>
      <c r="D474" s="558" t="str">
        <f>IFERROR(__xludf.DUMMYFUNCTION("""COMPUTED_VALUE"""),"")</f>
        <v/>
      </c>
      <c r="E474" s="558" t="str">
        <f>IFERROR(__xludf.DUMMYFUNCTION("""COMPUTED_VALUE"""),"")</f>
        <v/>
      </c>
      <c r="F474" s="558" t="str">
        <f>IFERROR(__xludf.DUMMYFUNCTION("""COMPUTED_VALUE"""),"")</f>
        <v/>
      </c>
      <c r="G474" s="558" t="str">
        <f>IFERROR(__xludf.DUMMYFUNCTION("""COMPUTED_VALUE"""),"")</f>
        <v/>
      </c>
      <c r="H474" s="558" t="str">
        <f>IFERROR(__xludf.DUMMYFUNCTION("""COMPUTED_VALUE"""),"")</f>
        <v/>
      </c>
      <c r="I474" s="558" t="str">
        <f>IFERROR(__xludf.DUMMYFUNCTION("""COMPUTED_VALUE"""),"")</f>
        <v/>
      </c>
      <c r="J474" s="558"/>
      <c r="K474" s="558"/>
      <c r="L474" s="558"/>
      <c r="M474" s="558"/>
      <c r="N474" s="558"/>
      <c r="O474" s="558"/>
    </row>
    <row r="475">
      <c r="A475" s="558"/>
      <c r="B475" s="558" t="str">
        <f>IFERROR(__xludf.DUMMYFUNCTION("""COMPUTED_VALUE"""),"")</f>
        <v/>
      </c>
      <c r="C475" s="558" t="str">
        <f>IFERROR(__xludf.DUMMYFUNCTION("""COMPUTED_VALUE"""),"")</f>
        <v/>
      </c>
      <c r="D475" s="558" t="str">
        <f>IFERROR(__xludf.DUMMYFUNCTION("""COMPUTED_VALUE"""),"")</f>
        <v/>
      </c>
      <c r="E475" s="558" t="str">
        <f>IFERROR(__xludf.DUMMYFUNCTION("""COMPUTED_VALUE"""),"")</f>
        <v/>
      </c>
      <c r="F475" s="558" t="str">
        <f>IFERROR(__xludf.DUMMYFUNCTION("""COMPUTED_VALUE"""),"")</f>
        <v/>
      </c>
      <c r="G475" s="558" t="str">
        <f>IFERROR(__xludf.DUMMYFUNCTION("""COMPUTED_VALUE"""),"")</f>
        <v/>
      </c>
      <c r="H475" s="558" t="str">
        <f>IFERROR(__xludf.DUMMYFUNCTION("""COMPUTED_VALUE"""),"")</f>
        <v/>
      </c>
      <c r="I475" s="558" t="str">
        <f>IFERROR(__xludf.DUMMYFUNCTION("""COMPUTED_VALUE"""),"")</f>
        <v/>
      </c>
      <c r="J475" s="558"/>
      <c r="K475" s="558"/>
      <c r="L475" s="558"/>
      <c r="M475" s="558"/>
      <c r="N475" s="558"/>
      <c r="O475" s="558"/>
    </row>
    <row r="476">
      <c r="A476" s="558"/>
      <c r="B476" s="558" t="str">
        <f>IFERROR(__xludf.DUMMYFUNCTION("""COMPUTED_VALUE"""),"")</f>
        <v/>
      </c>
      <c r="C476" s="558" t="str">
        <f>IFERROR(__xludf.DUMMYFUNCTION("""COMPUTED_VALUE"""),"")</f>
        <v/>
      </c>
      <c r="D476" s="558" t="str">
        <f>IFERROR(__xludf.DUMMYFUNCTION("""COMPUTED_VALUE"""),"")</f>
        <v/>
      </c>
      <c r="E476" s="558" t="str">
        <f>IFERROR(__xludf.DUMMYFUNCTION("""COMPUTED_VALUE"""),"")</f>
        <v/>
      </c>
      <c r="F476" s="558" t="str">
        <f>IFERROR(__xludf.DUMMYFUNCTION("""COMPUTED_VALUE"""),"")</f>
        <v/>
      </c>
      <c r="G476" s="558" t="str">
        <f>IFERROR(__xludf.DUMMYFUNCTION("""COMPUTED_VALUE"""),"")</f>
        <v/>
      </c>
      <c r="H476" s="558" t="str">
        <f>IFERROR(__xludf.DUMMYFUNCTION("""COMPUTED_VALUE"""),"")</f>
        <v/>
      </c>
      <c r="I476" s="558" t="str">
        <f>IFERROR(__xludf.DUMMYFUNCTION("""COMPUTED_VALUE"""),"")</f>
        <v/>
      </c>
      <c r="J476" s="558"/>
      <c r="K476" s="558"/>
      <c r="L476" s="558"/>
      <c r="M476" s="558"/>
      <c r="N476" s="558"/>
      <c r="O476" s="558"/>
    </row>
    <row r="477">
      <c r="A477" s="558"/>
      <c r="B477" s="558" t="str">
        <f>IFERROR(__xludf.DUMMYFUNCTION("""COMPUTED_VALUE"""),"")</f>
        <v/>
      </c>
      <c r="C477" s="558" t="str">
        <f>IFERROR(__xludf.DUMMYFUNCTION("""COMPUTED_VALUE"""),"")</f>
        <v/>
      </c>
      <c r="D477" s="558" t="str">
        <f>IFERROR(__xludf.DUMMYFUNCTION("""COMPUTED_VALUE"""),"")</f>
        <v/>
      </c>
      <c r="E477" s="558" t="str">
        <f>IFERROR(__xludf.DUMMYFUNCTION("""COMPUTED_VALUE"""),"")</f>
        <v/>
      </c>
      <c r="F477" s="558" t="str">
        <f>IFERROR(__xludf.DUMMYFUNCTION("""COMPUTED_VALUE"""),"")</f>
        <v/>
      </c>
      <c r="G477" s="558" t="str">
        <f>IFERROR(__xludf.DUMMYFUNCTION("""COMPUTED_VALUE"""),"")</f>
        <v/>
      </c>
      <c r="H477" s="558" t="str">
        <f>IFERROR(__xludf.DUMMYFUNCTION("""COMPUTED_VALUE"""),"")</f>
        <v/>
      </c>
      <c r="I477" s="558" t="str">
        <f>IFERROR(__xludf.DUMMYFUNCTION("""COMPUTED_VALUE"""),"")</f>
        <v/>
      </c>
      <c r="J477" s="558"/>
      <c r="K477" s="558"/>
      <c r="L477" s="558"/>
      <c r="M477" s="558"/>
      <c r="N477" s="558"/>
      <c r="O477" s="558"/>
    </row>
    <row r="478">
      <c r="A478" s="558"/>
      <c r="B478" s="558" t="str">
        <f>IFERROR(__xludf.DUMMYFUNCTION("""COMPUTED_VALUE"""),"")</f>
        <v/>
      </c>
      <c r="C478" s="558" t="str">
        <f>IFERROR(__xludf.DUMMYFUNCTION("""COMPUTED_VALUE"""),"")</f>
        <v/>
      </c>
      <c r="D478" s="558" t="str">
        <f>IFERROR(__xludf.DUMMYFUNCTION("""COMPUTED_VALUE"""),"")</f>
        <v/>
      </c>
      <c r="E478" s="558" t="str">
        <f>IFERROR(__xludf.DUMMYFUNCTION("""COMPUTED_VALUE"""),"")</f>
        <v/>
      </c>
      <c r="F478" s="558" t="str">
        <f>IFERROR(__xludf.DUMMYFUNCTION("""COMPUTED_VALUE"""),"")</f>
        <v/>
      </c>
      <c r="G478" s="558" t="str">
        <f>IFERROR(__xludf.DUMMYFUNCTION("""COMPUTED_VALUE"""),"")</f>
        <v/>
      </c>
      <c r="H478" s="558" t="str">
        <f>IFERROR(__xludf.DUMMYFUNCTION("""COMPUTED_VALUE"""),"")</f>
        <v/>
      </c>
      <c r="I478" s="558" t="str">
        <f>IFERROR(__xludf.DUMMYFUNCTION("""COMPUTED_VALUE"""),"")</f>
        <v/>
      </c>
      <c r="J478" s="558"/>
      <c r="K478" s="558"/>
      <c r="L478" s="558"/>
      <c r="M478" s="558"/>
      <c r="N478" s="558"/>
      <c r="O478" s="558"/>
    </row>
    <row r="479">
      <c r="A479" s="558"/>
      <c r="B479" s="558" t="str">
        <f>IFERROR(__xludf.DUMMYFUNCTION("""COMPUTED_VALUE"""),"")</f>
        <v/>
      </c>
      <c r="C479" s="558" t="str">
        <f>IFERROR(__xludf.DUMMYFUNCTION("""COMPUTED_VALUE"""),"")</f>
        <v/>
      </c>
      <c r="D479" s="558" t="str">
        <f>IFERROR(__xludf.DUMMYFUNCTION("""COMPUTED_VALUE"""),"")</f>
        <v/>
      </c>
      <c r="E479" s="558" t="str">
        <f>IFERROR(__xludf.DUMMYFUNCTION("""COMPUTED_VALUE"""),"")</f>
        <v/>
      </c>
      <c r="F479" s="558" t="str">
        <f>IFERROR(__xludf.DUMMYFUNCTION("""COMPUTED_VALUE"""),"")</f>
        <v/>
      </c>
      <c r="G479" s="558" t="str">
        <f>IFERROR(__xludf.DUMMYFUNCTION("""COMPUTED_VALUE"""),"")</f>
        <v/>
      </c>
      <c r="H479" s="558" t="str">
        <f>IFERROR(__xludf.DUMMYFUNCTION("""COMPUTED_VALUE"""),"")</f>
        <v/>
      </c>
      <c r="I479" s="558" t="str">
        <f>IFERROR(__xludf.DUMMYFUNCTION("""COMPUTED_VALUE"""),"")</f>
        <v/>
      </c>
      <c r="J479" s="558"/>
      <c r="K479" s="558"/>
      <c r="L479" s="558"/>
      <c r="M479" s="558"/>
      <c r="N479" s="558"/>
      <c r="O479" s="558"/>
    </row>
    <row r="480">
      <c r="A480" s="558"/>
      <c r="B480" s="558" t="str">
        <f>IFERROR(__xludf.DUMMYFUNCTION("""COMPUTED_VALUE"""),"")</f>
        <v/>
      </c>
      <c r="C480" s="558" t="str">
        <f>IFERROR(__xludf.DUMMYFUNCTION("""COMPUTED_VALUE"""),"")</f>
        <v/>
      </c>
      <c r="D480" s="558" t="str">
        <f>IFERROR(__xludf.DUMMYFUNCTION("""COMPUTED_VALUE"""),"")</f>
        <v/>
      </c>
      <c r="E480" s="558" t="str">
        <f>IFERROR(__xludf.DUMMYFUNCTION("""COMPUTED_VALUE"""),"")</f>
        <v/>
      </c>
      <c r="F480" s="558" t="str">
        <f>IFERROR(__xludf.DUMMYFUNCTION("""COMPUTED_VALUE"""),"")</f>
        <v/>
      </c>
      <c r="G480" s="558" t="str">
        <f>IFERROR(__xludf.DUMMYFUNCTION("""COMPUTED_VALUE"""),"")</f>
        <v/>
      </c>
      <c r="H480" s="558" t="str">
        <f>IFERROR(__xludf.DUMMYFUNCTION("""COMPUTED_VALUE"""),"")</f>
        <v/>
      </c>
      <c r="I480" s="558" t="str">
        <f>IFERROR(__xludf.DUMMYFUNCTION("""COMPUTED_VALUE"""),"")</f>
        <v/>
      </c>
      <c r="J480" s="558"/>
      <c r="K480" s="558"/>
      <c r="L480" s="558"/>
      <c r="M480" s="558"/>
      <c r="N480" s="558"/>
      <c r="O480" s="558"/>
    </row>
    <row r="481">
      <c r="A481" s="558"/>
      <c r="B481" s="558" t="str">
        <f>IFERROR(__xludf.DUMMYFUNCTION("""COMPUTED_VALUE"""),"")</f>
        <v/>
      </c>
      <c r="C481" s="558" t="str">
        <f>IFERROR(__xludf.DUMMYFUNCTION("""COMPUTED_VALUE"""),"")</f>
        <v/>
      </c>
      <c r="D481" s="558" t="str">
        <f>IFERROR(__xludf.DUMMYFUNCTION("""COMPUTED_VALUE"""),"")</f>
        <v/>
      </c>
      <c r="E481" s="558" t="str">
        <f>IFERROR(__xludf.DUMMYFUNCTION("""COMPUTED_VALUE"""),"")</f>
        <v/>
      </c>
      <c r="F481" s="558" t="str">
        <f>IFERROR(__xludf.DUMMYFUNCTION("""COMPUTED_VALUE"""),"")</f>
        <v/>
      </c>
      <c r="G481" s="558" t="str">
        <f>IFERROR(__xludf.DUMMYFUNCTION("""COMPUTED_VALUE"""),"")</f>
        <v/>
      </c>
      <c r="H481" s="558" t="str">
        <f>IFERROR(__xludf.DUMMYFUNCTION("""COMPUTED_VALUE"""),"")</f>
        <v/>
      </c>
      <c r="I481" s="558" t="str">
        <f>IFERROR(__xludf.DUMMYFUNCTION("""COMPUTED_VALUE"""),"")</f>
        <v/>
      </c>
      <c r="J481" s="558"/>
      <c r="K481" s="558"/>
      <c r="L481" s="558"/>
      <c r="M481" s="558"/>
      <c r="N481" s="558"/>
      <c r="O481" s="558"/>
    </row>
    <row r="482">
      <c r="A482" s="558"/>
      <c r="B482" s="558" t="str">
        <f>IFERROR(__xludf.DUMMYFUNCTION("""COMPUTED_VALUE"""),"")</f>
        <v/>
      </c>
      <c r="C482" s="558" t="str">
        <f>IFERROR(__xludf.DUMMYFUNCTION("""COMPUTED_VALUE"""),"")</f>
        <v/>
      </c>
      <c r="D482" s="558" t="str">
        <f>IFERROR(__xludf.DUMMYFUNCTION("""COMPUTED_VALUE"""),"")</f>
        <v/>
      </c>
      <c r="E482" s="558" t="str">
        <f>IFERROR(__xludf.DUMMYFUNCTION("""COMPUTED_VALUE"""),"")</f>
        <v/>
      </c>
      <c r="F482" s="558" t="str">
        <f>IFERROR(__xludf.DUMMYFUNCTION("""COMPUTED_VALUE"""),"")</f>
        <v/>
      </c>
      <c r="G482" s="558" t="str">
        <f>IFERROR(__xludf.DUMMYFUNCTION("""COMPUTED_VALUE"""),"")</f>
        <v/>
      </c>
      <c r="H482" s="558" t="str">
        <f>IFERROR(__xludf.DUMMYFUNCTION("""COMPUTED_VALUE"""),"")</f>
        <v/>
      </c>
      <c r="I482" s="558" t="str">
        <f>IFERROR(__xludf.DUMMYFUNCTION("""COMPUTED_VALUE"""),"")</f>
        <v/>
      </c>
      <c r="J482" s="558"/>
      <c r="K482" s="558"/>
      <c r="L482" s="558"/>
      <c r="M482" s="558"/>
      <c r="N482" s="558"/>
      <c r="O482" s="558"/>
    </row>
    <row r="483">
      <c r="A483" s="558"/>
      <c r="B483" s="558" t="str">
        <f>IFERROR(__xludf.DUMMYFUNCTION("""COMPUTED_VALUE"""),"")</f>
        <v/>
      </c>
      <c r="C483" s="558" t="str">
        <f>IFERROR(__xludf.DUMMYFUNCTION("""COMPUTED_VALUE"""),"")</f>
        <v/>
      </c>
      <c r="D483" s="558" t="str">
        <f>IFERROR(__xludf.DUMMYFUNCTION("""COMPUTED_VALUE"""),"")</f>
        <v/>
      </c>
      <c r="E483" s="558" t="str">
        <f>IFERROR(__xludf.DUMMYFUNCTION("""COMPUTED_VALUE"""),"")</f>
        <v/>
      </c>
      <c r="F483" s="558" t="str">
        <f>IFERROR(__xludf.DUMMYFUNCTION("""COMPUTED_VALUE"""),"")</f>
        <v/>
      </c>
      <c r="G483" s="558" t="str">
        <f>IFERROR(__xludf.DUMMYFUNCTION("""COMPUTED_VALUE"""),"")</f>
        <v/>
      </c>
      <c r="H483" s="558" t="str">
        <f>IFERROR(__xludf.DUMMYFUNCTION("""COMPUTED_VALUE"""),"")</f>
        <v/>
      </c>
      <c r="I483" s="558" t="str">
        <f>IFERROR(__xludf.DUMMYFUNCTION("""COMPUTED_VALUE"""),"")</f>
        <v/>
      </c>
      <c r="J483" s="558"/>
      <c r="K483" s="558"/>
      <c r="L483" s="558"/>
      <c r="M483" s="558"/>
      <c r="N483" s="558"/>
      <c r="O483" s="558"/>
    </row>
    <row r="484">
      <c r="A484" s="558"/>
      <c r="B484" s="558" t="str">
        <f>IFERROR(__xludf.DUMMYFUNCTION("""COMPUTED_VALUE"""),"")</f>
        <v/>
      </c>
      <c r="C484" s="558" t="str">
        <f>IFERROR(__xludf.DUMMYFUNCTION("""COMPUTED_VALUE"""),"")</f>
        <v/>
      </c>
      <c r="D484" s="558" t="str">
        <f>IFERROR(__xludf.DUMMYFUNCTION("""COMPUTED_VALUE"""),"")</f>
        <v/>
      </c>
      <c r="E484" s="558" t="str">
        <f>IFERROR(__xludf.DUMMYFUNCTION("""COMPUTED_VALUE"""),"")</f>
        <v/>
      </c>
      <c r="F484" s="558" t="str">
        <f>IFERROR(__xludf.DUMMYFUNCTION("""COMPUTED_VALUE"""),"")</f>
        <v/>
      </c>
      <c r="G484" s="558" t="str">
        <f>IFERROR(__xludf.DUMMYFUNCTION("""COMPUTED_VALUE"""),"")</f>
        <v/>
      </c>
      <c r="H484" s="558" t="str">
        <f>IFERROR(__xludf.DUMMYFUNCTION("""COMPUTED_VALUE"""),"")</f>
        <v/>
      </c>
      <c r="I484" s="558" t="str">
        <f>IFERROR(__xludf.DUMMYFUNCTION("""COMPUTED_VALUE"""),"")</f>
        <v/>
      </c>
      <c r="J484" s="558"/>
      <c r="K484" s="558"/>
      <c r="L484" s="558"/>
      <c r="M484" s="558"/>
      <c r="N484" s="558"/>
      <c r="O484" s="558"/>
    </row>
    <row r="485">
      <c r="A485" s="558"/>
      <c r="B485" s="558" t="str">
        <f>IFERROR(__xludf.DUMMYFUNCTION("""COMPUTED_VALUE"""),"")</f>
        <v/>
      </c>
      <c r="C485" s="558" t="str">
        <f>IFERROR(__xludf.DUMMYFUNCTION("""COMPUTED_VALUE"""),"")</f>
        <v/>
      </c>
      <c r="D485" s="558" t="str">
        <f>IFERROR(__xludf.DUMMYFUNCTION("""COMPUTED_VALUE"""),"")</f>
        <v/>
      </c>
      <c r="E485" s="558" t="str">
        <f>IFERROR(__xludf.DUMMYFUNCTION("""COMPUTED_VALUE"""),"")</f>
        <v/>
      </c>
      <c r="F485" s="558" t="str">
        <f>IFERROR(__xludf.DUMMYFUNCTION("""COMPUTED_VALUE"""),"")</f>
        <v/>
      </c>
      <c r="G485" s="558" t="str">
        <f>IFERROR(__xludf.DUMMYFUNCTION("""COMPUTED_VALUE"""),"")</f>
        <v/>
      </c>
      <c r="H485" s="558" t="str">
        <f>IFERROR(__xludf.DUMMYFUNCTION("""COMPUTED_VALUE"""),"")</f>
        <v/>
      </c>
      <c r="I485" s="558" t="str">
        <f>IFERROR(__xludf.DUMMYFUNCTION("""COMPUTED_VALUE"""),"")</f>
        <v/>
      </c>
      <c r="J485" s="558"/>
      <c r="K485" s="558"/>
      <c r="L485" s="558"/>
      <c r="M485" s="558"/>
      <c r="N485" s="558"/>
      <c r="O485" s="558"/>
    </row>
    <row r="486">
      <c r="A486" s="558"/>
      <c r="B486" s="558" t="str">
        <f>IFERROR(__xludf.DUMMYFUNCTION("""COMPUTED_VALUE"""),"")</f>
        <v/>
      </c>
      <c r="C486" s="558" t="str">
        <f>IFERROR(__xludf.DUMMYFUNCTION("""COMPUTED_VALUE"""),"")</f>
        <v/>
      </c>
      <c r="D486" s="558" t="str">
        <f>IFERROR(__xludf.DUMMYFUNCTION("""COMPUTED_VALUE"""),"")</f>
        <v/>
      </c>
      <c r="E486" s="558" t="str">
        <f>IFERROR(__xludf.DUMMYFUNCTION("""COMPUTED_VALUE"""),"")</f>
        <v/>
      </c>
      <c r="F486" s="558" t="str">
        <f>IFERROR(__xludf.DUMMYFUNCTION("""COMPUTED_VALUE"""),"")</f>
        <v/>
      </c>
      <c r="G486" s="558" t="str">
        <f>IFERROR(__xludf.DUMMYFUNCTION("""COMPUTED_VALUE"""),"")</f>
        <v/>
      </c>
      <c r="H486" s="558" t="str">
        <f>IFERROR(__xludf.DUMMYFUNCTION("""COMPUTED_VALUE"""),"")</f>
        <v/>
      </c>
      <c r="I486" s="558" t="str">
        <f>IFERROR(__xludf.DUMMYFUNCTION("""COMPUTED_VALUE"""),"")</f>
        <v/>
      </c>
      <c r="J486" s="558"/>
      <c r="K486" s="558"/>
      <c r="L486" s="558"/>
      <c r="M486" s="558"/>
      <c r="N486" s="558"/>
      <c r="O486" s="558"/>
    </row>
    <row r="487">
      <c r="A487" s="558"/>
      <c r="B487" s="558" t="str">
        <f>IFERROR(__xludf.DUMMYFUNCTION("""COMPUTED_VALUE"""),"")</f>
        <v/>
      </c>
      <c r="C487" s="558" t="str">
        <f>IFERROR(__xludf.DUMMYFUNCTION("""COMPUTED_VALUE"""),"")</f>
        <v/>
      </c>
      <c r="D487" s="558" t="str">
        <f>IFERROR(__xludf.DUMMYFUNCTION("""COMPUTED_VALUE"""),"")</f>
        <v/>
      </c>
      <c r="E487" s="558" t="str">
        <f>IFERROR(__xludf.DUMMYFUNCTION("""COMPUTED_VALUE"""),"")</f>
        <v/>
      </c>
      <c r="F487" s="558" t="str">
        <f>IFERROR(__xludf.DUMMYFUNCTION("""COMPUTED_VALUE"""),"")</f>
        <v/>
      </c>
      <c r="G487" s="558" t="str">
        <f>IFERROR(__xludf.DUMMYFUNCTION("""COMPUTED_VALUE"""),"")</f>
        <v/>
      </c>
      <c r="H487" s="558" t="str">
        <f>IFERROR(__xludf.DUMMYFUNCTION("""COMPUTED_VALUE"""),"")</f>
        <v/>
      </c>
      <c r="I487" s="558" t="str">
        <f>IFERROR(__xludf.DUMMYFUNCTION("""COMPUTED_VALUE"""),"")</f>
        <v/>
      </c>
      <c r="J487" s="558"/>
      <c r="K487" s="558"/>
      <c r="L487" s="558"/>
      <c r="M487" s="558"/>
      <c r="N487" s="558"/>
      <c r="O487" s="558"/>
    </row>
    <row r="488">
      <c r="A488" s="558"/>
      <c r="B488" s="558" t="str">
        <f>IFERROR(__xludf.DUMMYFUNCTION("""COMPUTED_VALUE"""),"")</f>
        <v/>
      </c>
      <c r="C488" s="558" t="str">
        <f>IFERROR(__xludf.DUMMYFUNCTION("""COMPUTED_VALUE"""),"")</f>
        <v/>
      </c>
      <c r="D488" s="558" t="str">
        <f>IFERROR(__xludf.DUMMYFUNCTION("""COMPUTED_VALUE"""),"")</f>
        <v/>
      </c>
      <c r="E488" s="558" t="str">
        <f>IFERROR(__xludf.DUMMYFUNCTION("""COMPUTED_VALUE"""),"")</f>
        <v/>
      </c>
      <c r="F488" s="558" t="str">
        <f>IFERROR(__xludf.DUMMYFUNCTION("""COMPUTED_VALUE"""),"")</f>
        <v/>
      </c>
      <c r="G488" s="558" t="str">
        <f>IFERROR(__xludf.DUMMYFUNCTION("""COMPUTED_VALUE"""),"")</f>
        <v/>
      </c>
      <c r="H488" s="558" t="str">
        <f>IFERROR(__xludf.DUMMYFUNCTION("""COMPUTED_VALUE"""),"")</f>
        <v/>
      </c>
      <c r="I488" s="558" t="str">
        <f>IFERROR(__xludf.DUMMYFUNCTION("""COMPUTED_VALUE"""),"")</f>
        <v/>
      </c>
      <c r="J488" s="558"/>
      <c r="K488" s="558"/>
      <c r="L488" s="558"/>
      <c r="M488" s="558"/>
      <c r="N488" s="558"/>
      <c r="O488" s="558"/>
    </row>
    <row r="489">
      <c r="A489" s="558"/>
      <c r="B489" s="558" t="str">
        <f>IFERROR(__xludf.DUMMYFUNCTION("""COMPUTED_VALUE"""),"")</f>
        <v/>
      </c>
      <c r="C489" s="558" t="str">
        <f>IFERROR(__xludf.DUMMYFUNCTION("""COMPUTED_VALUE"""),"")</f>
        <v/>
      </c>
      <c r="D489" s="558" t="str">
        <f>IFERROR(__xludf.DUMMYFUNCTION("""COMPUTED_VALUE"""),"")</f>
        <v/>
      </c>
      <c r="E489" s="558" t="str">
        <f>IFERROR(__xludf.DUMMYFUNCTION("""COMPUTED_VALUE"""),"")</f>
        <v/>
      </c>
      <c r="F489" s="558" t="str">
        <f>IFERROR(__xludf.DUMMYFUNCTION("""COMPUTED_VALUE"""),"")</f>
        <v/>
      </c>
      <c r="G489" s="558" t="str">
        <f>IFERROR(__xludf.DUMMYFUNCTION("""COMPUTED_VALUE"""),"")</f>
        <v/>
      </c>
      <c r="H489" s="558" t="str">
        <f>IFERROR(__xludf.DUMMYFUNCTION("""COMPUTED_VALUE"""),"")</f>
        <v/>
      </c>
      <c r="I489" s="558" t="str">
        <f>IFERROR(__xludf.DUMMYFUNCTION("""COMPUTED_VALUE"""),"")</f>
        <v/>
      </c>
      <c r="J489" s="558"/>
      <c r="K489" s="558"/>
      <c r="L489" s="558"/>
      <c r="M489" s="558"/>
      <c r="N489" s="558"/>
      <c r="O489" s="558"/>
    </row>
    <row r="490">
      <c r="A490" s="558"/>
      <c r="B490" s="558" t="str">
        <f>IFERROR(__xludf.DUMMYFUNCTION("""COMPUTED_VALUE"""),"")</f>
        <v/>
      </c>
      <c r="C490" s="558" t="str">
        <f>IFERROR(__xludf.DUMMYFUNCTION("""COMPUTED_VALUE"""),"")</f>
        <v/>
      </c>
      <c r="D490" s="558" t="str">
        <f>IFERROR(__xludf.DUMMYFUNCTION("""COMPUTED_VALUE"""),"")</f>
        <v/>
      </c>
      <c r="E490" s="558" t="str">
        <f>IFERROR(__xludf.DUMMYFUNCTION("""COMPUTED_VALUE"""),"")</f>
        <v/>
      </c>
      <c r="F490" s="558" t="str">
        <f>IFERROR(__xludf.DUMMYFUNCTION("""COMPUTED_VALUE"""),"")</f>
        <v/>
      </c>
      <c r="G490" s="558" t="str">
        <f>IFERROR(__xludf.DUMMYFUNCTION("""COMPUTED_VALUE"""),"")</f>
        <v/>
      </c>
      <c r="H490" s="558" t="str">
        <f>IFERROR(__xludf.DUMMYFUNCTION("""COMPUTED_VALUE"""),"")</f>
        <v/>
      </c>
      <c r="I490" s="558" t="str">
        <f>IFERROR(__xludf.DUMMYFUNCTION("""COMPUTED_VALUE"""),"")</f>
        <v/>
      </c>
      <c r="J490" s="558"/>
      <c r="K490" s="558"/>
      <c r="L490" s="558"/>
      <c r="M490" s="558"/>
      <c r="N490" s="558"/>
      <c r="O490" s="558"/>
    </row>
    <row r="491">
      <c r="A491" s="558"/>
      <c r="B491" s="558" t="str">
        <f>IFERROR(__xludf.DUMMYFUNCTION("""COMPUTED_VALUE"""),"")</f>
        <v/>
      </c>
      <c r="C491" s="558" t="str">
        <f>IFERROR(__xludf.DUMMYFUNCTION("""COMPUTED_VALUE"""),"")</f>
        <v/>
      </c>
      <c r="D491" s="558" t="str">
        <f>IFERROR(__xludf.DUMMYFUNCTION("""COMPUTED_VALUE"""),"")</f>
        <v/>
      </c>
      <c r="E491" s="558" t="str">
        <f>IFERROR(__xludf.DUMMYFUNCTION("""COMPUTED_VALUE"""),"")</f>
        <v/>
      </c>
      <c r="F491" s="558" t="str">
        <f>IFERROR(__xludf.DUMMYFUNCTION("""COMPUTED_VALUE"""),"")</f>
        <v/>
      </c>
      <c r="G491" s="558" t="str">
        <f>IFERROR(__xludf.DUMMYFUNCTION("""COMPUTED_VALUE"""),"")</f>
        <v/>
      </c>
      <c r="H491" s="558" t="str">
        <f>IFERROR(__xludf.DUMMYFUNCTION("""COMPUTED_VALUE"""),"")</f>
        <v/>
      </c>
      <c r="I491" s="558" t="str">
        <f>IFERROR(__xludf.DUMMYFUNCTION("""COMPUTED_VALUE"""),"")</f>
        <v/>
      </c>
      <c r="J491" s="558"/>
      <c r="K491" s="558"/>
      <c r="L491" s="558"/>
      <c r="M491" s="558"/>
      <c r="N491" s="558"/>
      <c r="O491" s="558"/>
    </row>
    <row r="492">
      <c r="A492" s="558"/>
      <c r="B492" s="558" t="str">
        <f>IFERROR(__xludf.DUMMYFUNCTION("""COMPUTED_VALUE"""),"")</f>
        <v/>
      </c>
      <c r="C492" s="558" t="str">
        <f>IFERROR(__xludf.DUMMYFUNCTION("""COMPUTED_VALUE"""),"")</f>
        <v/>
      </c>
      <c r="D492" s="558" t="str">
        <f>IFERROR(__xludf.DUMMYFUNCTION("""COMPUTED_VALUE"""),"")</f>
        <v/>
      </c>
      <c r="E492" s="558" t="str">
        <f>IFERROR(__xludf.DUMMYFUNCTION("""COMPUTED_VALUE"""),"")</f>
        <v/>
      </c>
      <c r="F492" s="558" t="str">
        <f>IFERROR(__xludf.DUMMYFUNCTION("""COMPUTED_VALUE"""),"")</f>
        <v/>
      </c>
      <c r="G492" s="558" t="str">
        <f>IFERROR(__xludf.DUMMYFUNCTION("""COMPUTED_VALUE"""),"")</f>
        <v/>
      </c>
      <c r="H492" s="558" t="str">
        <f>IFERROR(__xludf.DUMMYFUNCTION("""COMPUTED_VALUE"""),"")</f>
        <v/>
      </c>
      <c r="I492" s="558" t="str">
        <f>IFERROR(__xludf.DUMMYFUNCTION("""COMPUTED_VALUE"""),"")</f>
        <v/>
      </c>
      <c r="J492" s="558"/>
      <c r="K492" s="558"/>
      <c r="L492" s="558"/>
      <c r="M492" s="558"/>
      <c r="N492" s="558"/>
      <c r="O492" s="558"/>
    </row>
    <row r="493">
      <c r="A493" s="558"/>
      <c r="B493" s="558" t="str">
        <f>IFERROR(__xludf.DUMMYFUNCTION("""COMPUTED_VALUE"""),"")</f>
        <v/>
      </c>
      <c r="C493" s="558" t="str">
        <f>IFERROR(__xludf.DUMMYFUNCTION("""COMPUTED_VALUE"""),"")</f>
        <v/>
      </c>
      <c r="D493" s="558" t="str">
        <f>IFERROR(__xludf.DUMMYFUNCTION("""COMPUTED_VALUE"""),"")</f>
        <v/>
      </c>
      <c r="E493" s="558" t="str">
        <f>IFERROR(__xludf.DUMMYFUNCTION("""COMPUTED_VALUE"""),"")</f>
        <v/>
      </c>
      <c r="F493" s="558" t="str">
        <f>IFERROR(__xludf.DUMMYFUNCTION("""COMPUTED_VALUE"""),"")</f>
        <v/>
      </c>
      <c r="G493" s="558" t="str">
        <f>IFERROR(__xludf.DUMMYFUNCTION("""COMPUTED_VALUE"""),"")</f>
        <v/>
      </c>
      <c r="H493" s="558" t="str">
        <f>IFERROR(__xludf.DUMMYFUNCTION("""COMPUTED_VALUE"""),"")</f>
        <v/>
      </c>
      <c r="I493" s="558" t="str">
        <f>IFERROR(__xludf.DUMMYFUNCTION("""COMPUTED_VALUE"""),"")</f>
        <v/>
      </c>
      <c r="J493" s="558"/>
      <c r="K493" s="558"/>
      <c r="L493" s="558"/>
      <c r="M493" s="558"/>
      <c r="N493" s="558"/>
      <c r="O493" s="558"/>
    </row>
    <row r="494">
      <c r="A494" s="558"/>
      <c r="B494" s="558" t="str">
        <f>IFERROR(__xludf.DUMMYFUNCTION("""COMPUTED_VALUE"""),"")</f>
        <v/>
      </c>
      <c r="C494" s="558" t="str">
        <f>IFERROR(__xludf.DUMMYFUNCTION("""COMPUTED_VALUE"""),"")</f>
        <v/>
      </c>
      <c r="D494" s="558" t="str">
        <f>IFERROR(__xludf.DUMMYFUNCTION("""COMPUTED_VALUE"""),"")</f>
        <v/>
      </c>
      <c r="E494" s="558" t="str">
        <f>IFERROR(__xludf.DUMMYFUNCTION("""COMPUTED_VALUE"""),"")</f>
        <v/>
      </c>
      <c r="F494" s="558" t="str">
        <f>IFERROR(__xludf.DUMMYFUNCTION("""COMPUTED_VALUE"""),"")</f>
        <v/>
      </c>
      <c r="G494" s="558" t="str">
        <f>IFERROR(__xludf.DUMMYFUNCTION("""COMPUTED_VALUE"""),"")</f>
        <v/>
      </c>
      <c r="H494" s="558" t="str">
        <f>IFERROR(__xludf.DUMMYFUNCTION("""COMPUTED_VALUE"""),"")</f>
        <v/>
      </c>
      <c r="I494" s="558" t="str">
        <f>IFERROR(__xludf.DUMMYFUNCTION("""COMPUTED_VALUE"""),"")</f>
        <v/>
      </c>
      <c r="J494" s="558"/>
      <c r="K494" s="558"/>
      <c r="L494" s="558"/>
      <c r="M494" s="558"/>
      <c r="N494" s="558"/>
      <c r="O494" s="558"/>
    </row>
    <row r="495">
      <c r="A495" s="558"/>
      <c r="B495" s="558" t="str">
        <f>IFERROR(__xludf.DUMMYFUNCTION("""COMPUTED_VALUE"""),"")</f>
        <v/>
      </c>
      <c r="C495" s="558" t="str">
        <f>IFERROR(__xludf.DUMMYFUNCTION("""COMPUTED_VALUE"""),"")</f>
        <v/>
      </c>
      <c r="D495" s="558" t="str">
        <f>IFERROR(__xludf.DUMMYFUNCTION("""COMPUTED_VALUE"""),"")</f>
        <v/>
      </c>
      <c r="E495" s="558" t="str">
        <f>IFERROR(__xludf.DUMMYFUNCTION("""COMPUTED_VALUE"""),"")</f>
        <v/>
      </c>
      <c r="F495" s="558" t="str">
        <f>IFERROR(__xludf.DUMMYFUNCTION("""COMPUTED_VALUE"""),"")</f>
        <v/>
      </c>
      <c r="G495" s="558" t="str">
        <f>IFERROR(__xludf.DUMMYFUNCTION("""COMPUTED_VALUE"""),"")</f>
        <v/>
      </c>
      <c r="H495" s="558" t="str">
        <f>IFERROR(__xludf.DUMMYFUNCTION("""COMPUTED_VALUE"""),"")</f>
        <v/>
      </c>
      <c r="I495" s="558" t="str">
        <f>IFERROR(__xludf.DUMMYFUNCTION("""COMPUTED_VALUE"""),"")</f>
        <v/>
      </c>
      <c r="J495" s="558"/>
      <c r="K495" s="558"/>
      <c r="L495" s="558"/>
      <c r="M495" s="558"/>
      <c r="N495" s="558"/>
      <c r="O495" s="558"/>
    </row>
    <row r="496">
      <c r="A496" s="558"/>
      <c r="B496" s="558" t="str">
        <f>IFERROR(__xludf.DUMMYFUNCTION("""COMPUTED_VALUE"""),"")</f>
        <v/>
      </c>
      <c r="C496" s="558" t="str">
        <f>IFERROR(__xludf.DUMMYFUNCTION("""COMPUTED_VALUE"""),"")</f>
        <v/>
      </c>
      <c r="D496" s="558" t="str">
        <f>IFERROR(__xludf.DUMMYFUNCTION("""COMPUTED_VALUE"""),"")</f>
        <v/>
      </c>
      <c r="E496" s="558" t="str">
        <f>IFERROR(__xludf.DUMMYFUNCTION("""COMPUTED_VALUE"""),"")</f>
        <v/>
      </c>
      <c r="F496" s="558" t="str">
        <f>IFERROR(__xludf.DUMMYFUNCTION("""COMPUTED_VALUE"""),"")</f>
        <v/>
      </c>
      <c r="G496" s="558" t="str">
        <f>IFERROR(__xludf.DUMMYFUNCTION("""COMPUTED_VALUE"""),"")</f>
        <v/>
      </c>
      <c r="H496" s="558" t="str">
        <f>IFERROR(__xludf.DUMMYFUNCTION("""COMPUTED_VALUE"""),"")</f>
        <v/>
      </c>
      <c r="I496" s="558" t="str">
        <f>IFERROR(__xludf.DUMMYFUNCTION("""COMPUTED_VALUE"""),"")</f>
        <v/>
      </c>
      <c r="J496" s="558"/>
      <c r="K496" s="558"/>
      <c r="L496" s="558"/>
      <c r="M496" s="558"/>
      <c r="N496" s="558"/>
      <c r="O496" s="558"/>
    </row>
    <row r="497">
      <c r="A497" s="558"/>
      <c r="B497" s="558" t="str">
        <f>IFERROR(__xludf.DUMMYFUNCTION("""COMPUTED_VALUE"""),"")</f>
        <v/>
      </c>
      <c r="C497" s="558" t="str">
        <f>IFERROR(__xludf.DUMMYFUNCTION("""COMPUTED_VALUE"""),"")</f>
        <v/>
      </c>
      <c r="D497" s="558" t="str">
        <f>IFERROR(__xludf.DUMMYFUNCTION("""COMPUTED_VALUE"""),"")</f>
        <v/>
      </c>
      <c r="E497" s="558" t="str">
        <f>IFERROR(__xludf.DUMMYFUNCTION("""COMPUTED_VALUE"""),"")</f>
        <v/>
      </c>
      <c r="F497" s="558" t="str">
        <f>IFERROR(__xludf.DUMMYFUNCTION("""COMPUTED_VALUE"""),"")</f>
        <v/>
      </c>
      <c r="G497" s="558" t="str">
        <f>IFERROR(__xludf.DUMMYFUNCTION("""COMPUTED_VALUE"""),"")</f>
        <v/>
      </c>
      <c r="H497" s="558" t="str">
        <f>IFERROR(__xludf.DUMMYFUNCTION("""COMPUTED_VALUE"""),"")</f>
        <v/>
      </c>
      <c r="I497" s="558" t="str">
        <f>IFERROR(__xludf.DUMMYFUNCTION("""COMPUTED_VALUE"""),"")</f>
        <v/>
      </c>
      <c r="J497" s="558"/>
      <c r="K497" s="558"/>
      <c r="L497" s="558"/>
      <c r="M497" s="558"/>
      <c r="N497" s="558"/>
      <c r="O497" s="558"/>
    </row>
    <row r="498">
      <c r="A498" s="558"/>
      <c r="B498" s="558" t="str">
        <f>IFERROR(__xludf.DUMMYFUNCTION("""COMPUTED_VALUE"""),"")</f>
        <v/>
      </c>
      <c r="C498" s="558" t="str">
        <f>IFERROR(__xludf.DUMMYFUNCTION("""COMPUTED_VALUE"""),"")</f>
        <v/>
      </c>
      <c r="D498" s="558" t="str">
        <f>IFERROR(__xludf.DUMMYFUNCTION("""COMPUTED_VALUE"""),"")</f>
        <v/>
      </c>
      <c r="E498" s="558" t="str">
        <f>IFERROR(__xludf.DUMMYFUNCTION("""COMPUTED_VALUE"""),"")</f>
        <v/>
      </c>
      <c r="F498" s="558" t="str">
        <f>IFERROR(__xludf.DUMMYFUNCTION("""COMPUTED_VALUE"""),"")</f>
        <v/>
      </c>
      <c r="G498" s="558" t="str">
        <f>IFERROR(__xludf.DUMMYFUNCTION("""COMPUTED_VALUE"""),"")</f>
        <v/>
      </c>
      <c r="H498" s="558" t="str">
        <f>IFERROR(__xludf.DUMMYFUNCTION("""COMPUTED_VALUE"""),"")</f>
        <v/>
      </c>
      <c r="I498" s="558" t="str">
        <f>IFERROR(__xludf.DUMMYFUNCTION("""COMPUTED_VALUE"""),"")</f>
        <v/>
      </c>
      <c r="J498" s="558"/>
      <c r="K498" s="558"/>
      <c r="L498" s="558"/>
      <c r="M498" s="558"/>
      <c r="N498" s="558"/>
      <c r="O498" s="558"/>
    </row>
    <row r="499">
      <c r="A499" s="558"/>
      <c r="B499" s="558" t="str">
        <f>IFERROR(__xludf.DUMMYFUNCTION("""COMPUTED_VALUE"""),"")</f>
        <v/>
      </c>
      <c r="C499" s="558" t="str">
        <f>IFERROR(__xludf.DUMMYFUNCTION("""COMPUTED_VALUE"""),"")</f>
        <v/>
      </c>
      <c r="D499" s="558" t="str">
        <f>IFERROR(__xludf.DUMMYFUNCTION("""COMPUTED_VALUE"""),"")</f>
        <v/>
      </c>
      <c r="E499" s="558" t="str">
        <f>IFERROR(__xludf.DUMMYFUNCTION("""COMPUTED_VALUE"""),"")</f>
        <v/>
      </c>
      <c r="F499" s="558" t="str">
        <f>IFERROR(__xludf.DUMMYFUNCTION("""COMPUTED_VALUE"""),"")</f>
        <v/>
      </c>
      <c r="G499" s="558" t="str">
        <f>IFERROR(__xludf.DUMMYFUNCTION("""COMPUTED_VALUE"""),"")</f>
        <v/>
      </c>
      <c r="H499" s="558" t="str">
        <f>IFERROR(__xludf.DUMMYFUNCTION("""COMPUTED_VALUE"""),"")</f>
        <v/>
      </c>
      <c r="I499" s="558" t="str">
        <f>IFERROR(__xludf.DUMMYFUNCTION("""COMPUTED_VALUE"""),"")</f>
        <v/>
      </c>
      <c r="J499" s="558"/>
      <c r="K499" s="558"/>
      <c r="L499" s="558"/>
      <c r="M499" s="558"/>
      <c r="N499" s="558"/>
      <c r="O499" s="558"/>
    </row>
    <row r="500">
      <c r="A500" s="558"/>
      <c r="B500" s="558" t="str">
        <f>IFERROR(__xludf.DUMMYFUNCTION("""COMPUTED_VALUE"""),"")</f>
        <v/>
      </c>
      <c r="C500" s="558" t="str">
        <f>IFERROR(__xludf.DUMMYFUNCTION("""COMPUTED_VALUE"""),"")</f>
        <v/>
      </c>
      <c r="D500" s="558" t="str">
        <f>IFERROR(__xludf.DUMMYFUNCTION("""COMPUTED_VALUE"""),"")</f>
        <v/>
      </c>
      <c r="E500" s="558" t="str">
        <f>IFERROR(__xludf.DUMMYFUNCTION("""COMPUTED_VALUE"""),"")</f>
        <v/>
      </c>
      <c r="F500" s="558" t="str">
        <f>IFERROR(__xludf.DUMMYFUNCTION("""COMPUTED_VALUE"""),"")</f>
        <v/>
      </c>
      <c r="G500" s="558" t="str">
        <f>IFERROR(__xludf.DUMMYFUNCTION("""COMPUTED_VALUE"""),"")</f>
        <v/>
      </c>
      <c r="H500" s="558" t="str">
        <f>IFERROR(__xludf.DUMMYFUNCTION("""COMPUTED_VALUE"""),"")</f>
        <v/>
      </c>
      <c r="I500" s="558" t="str">
        <f>IFERROR(__xludf.DUMMYFUNCTION("""COMPUTED_VALUE"""),"")</f>
        <v/>
      </c>
      <c r="J500" s="558"/>
      <c r="K500" s="558"/>
      <c r="L500" s="558"/>
      <c r="M500" s="558"/>
      <c r="N500" s="558"/>
      <c r="O500" s="558"/>
    </row>
    <row r="501">
      <c r="A501" s="558"/>
      <c r="B501" s="558" t="str">
        <f>IFERROR(__xludf.DUMMYFUNCTION("""COMPUTED_VALUE"""),"")</f>
        <v/>
      </c>
      <c r="C501" s="558" t="str">
        <f>IFERROR(__xludf.DUMMYFUNCTION("""COMPUTED_VALUE"""),"")</f>
        <v/>
      </c>
      <c r="D501" s="558" t="str">
        <f>IFERROR(__xludf.DUMMYFUNCTION("""COMPUTED_VALUE"""),"")</f>
        <v/>
      </c>
      <c r="E501" s="558" t="str">
        <f>IFERROR(__xludf.DUMMYFUNCTION("""COMPUTED_VALUE"""),"")</f>
        <v/>
      </c>
      <c r="F501" s="558" t="str">
        <f>IFERROR(__xludf.DUMMYFUNCTION("""COMPUTED_VALUE"""),"")</f>
        <v/>
      </c>
      <c r="G501" s="558" t="str">
        <f>IFERROR(__xludf.DUMMYFUNCTION("""COMPUTED_VALUE"""),"")</f>
        <v/>
      </c>
      <c r="H501" s="558" t="str">
        <f>IFERROR(__xludf.DUMMYFUNCTION("""COMPUTED_VALUE"""),"")</f>
        <v/>
      </c>
      <c r="I501" s="558" t="str">
        <f>IFERROR(__xludf.DUMMYFUNCTION("""COMPUTED_VALUE"""),"")</f>
        <v/>
      </c>
      <c r="J501" s="558"/>
      <c r="K501" s="558"/>
      <c r="L501" s="558"/>
      <c r="M501" s="558"/>
      <c r="N501" s="558"/>
      <c r="O501" s="558"/>
    </row>
    <row r="502">
      <c r="A502" s="558"/>
      <c r="B502" s="558" t="str">
        <f>IFERROR(__xludf.DUMMYFUNCTION("""COMPUTED_VALUE"""),"")</f>
        <v/>
      </c>
      <c r="C502" s="558" t="str">
        <f>IFERROR(__xludf.DUMMYFUNCTION("""COMPUTED_VALUE"""),"")</f>
        <v/>
      </c>
      <c r="D502" s="558" t="str">
        <f>IFERROR(__xludf.DUMMYFUNCTION("""COMPUTED_VALUE"""),"")</f>
        <v/>
      </c>
      <c r="E502" s="558" t="str">
        <f>IFERROR(__xludf.DUMMYFUNCTION("""COMPUTED_VALUE"""),"")</f>
        <v/>
      </c>
      <c r="F502" s="558" t="str">
        <f>IFERROR(__xludf.DUMMYFUNCTION("""COMPUTED_VALUE"""),"")</f>
        <v/>
      </c>
      <c r="G502" s="558" t="str">
        <f>IFERROR(__xludf.DUMMYFUNCTION("""COMPUTED_VALUE"""),"")</f>
        <v/>
      </c>
      <c r="H502" s="558" t="str">
        <f>IFERROR(__xludf.DUMMYFUNCTION("""COMPUTED_VALUE"""),"")</f>
        <v/>
      </c>
      <c r="I502" s="558" t="str">
        <f>IFERROR(__xludf.DUMMYFUNCTION("""COMPUTED_VALUE"""),"")</f>
        <v/>
      </c>
      <c r="J502" s="558"/>
      <c r="K502" s="558"/>
      <c r="L502" s="558"/>
      <c r="M502" s="558"/>
      <c r="N502" s="558"/>
      <c r="O502" s="558"/>
    </row>
    <row r="503">
      <c r="A503" s="558"/>
      <c r="B503" s="558" t="str">
        <f>IFERROR(__xludf.DUMMYFUNCTION("""COMPUTED_VALUE"""),"")</f>
        <v/>
      </c>
      <c r="C503" s="558" t="str">
        <f>IFERROR(__xludf.DUMMYFUNCTION("""COMPUTED_VALUE"""),"")</f>
        <v/>
      </c>
      <c r="D503" s="558" t="str">
        <f>IFERROR(__xludf.DUMMYFUNCTION("""COMPUTED_VALUE"""),"")</f>
        <v/>
      </c>
      <c r="E503" s="558" t="str">
        <f>IFERROR(__xludf.DUMMYFUNCTION("""COMPUTED_VALUE"""),"")</f>
        <v/>
      </c>
      <c r="F503" s="558" t="str">
        <f>IFERROR(__xludf.DUMMYFUNCTION("""COMPUTED_VALUE"""),"")</f>
        <v/>
      </c>
      <c r="G503" s="558" t="str">
        <f>IFERROR(__xludf.DUMMYFUNCTION("""COMPUTED_VALUE"""),"")</f>
        <v/>
      </c>
      <c r="H503" s="558" t="str">
        <f>IFERROR(__xludf.DUMMYFUNCTION("""COMPUTED_VALUE"""),"")</f>
        <v/>
      </c>
      <c r="I503" s="558" t="str">
        <f>IFERROR(__xludf.DUMMYFUNCTION("""COMPUTED_VALUE"""),"")</f>
        <v/>
      </c>
      <c r="J503" s="558"/>
      <c r="K503" s="558"/>
      <c r="L503" s="558"/>
      <c r="M503" s="558"/>
      <c r="N503" s="558"/>
      <c r="O503" s="558"/>
    </row>
    <row r="504">
      <c r="A504" s="558"/>
      <c r="B504" s="558" t="str">
        <f>IFERROR(__xludf.DUMMYFUNCTION("""COMPUTED_VALUE"""),"")</f>
        <v/>
      </c>
      <c r="C504" s="558" t="str">
        <f>IFERROR(__xludf.DUMMYFUNCTION("""COMPUTED_VALUE"""),"")</f>
        <v/>
      </c>
      <c r="D504" s="558" t="str">
        <f>IFERROR(__xludf.DUMMYFUNCTION("""COMPUTED_VALUE"""),"")</f>
        <v/>
      </c>
      <c r="E504" s="558" t="str">
        <f>IFERROR(__xludf.DUMMYFUNCTION("""COMPUTED_VALUE"""),"")</f>
        <v/>
      </c>
      <c r="F504" s="558" t="str">
        <f>IFERROR(__xludf.DUMMYFUNCTION("""COMPUTED_VALUE"""),"")</f>
        <v/>
      </c>
      <c r="G504" s="558" t="str">
        <f>IFERROR(__xludf.DUMMYFUNCTION("""COMPUTED_VALUE"""),"")</f>
        <v/>
      </c>
      <c r="H504" s="558" t="str">
        <f>IFERROR(__xludf.DUMMYFUNCTION("""COMPUTED_VALUE"""),"")</f>
        <v/>
      </c>
      <c r="I504" s="558" t="str">
        <f>IFERROR(__xludf.DUMMYFUNCTION("""COMPUTED_VALUE"""),"")</f>
        <v/>
      </c>
      <c r="J504" s="558"/>
      <c r="K504" s="558"/>
      <c r="L504" s="558"/>
      <c r="M504" s="558"/>
      <c r="N504" s="558"/>
      <c r="O504" s="558"/>
    </row>
    <row r="505">
      <c r="A505" s="558"/>
      <c r="B505" s="558" t="str">
        <f>IFERROR(__xludf.DUMMYFUNCTION("""COMPUTED_VALUE"""),"")</f>
        <v/>
      </c>
      <c r="C505" s="558" t="str">
        <f>IFERROR(__xludf.DUMMYFUNCTION("""COMPUTED_VALUE"""),"")</f>
        <v/>
      </c>
      <c r="D505" s="558" t="str">
        <f>IFERROR(__xludf.DUMMYFUNCTION("""COMPUTED_VALUE"""),"")</f>
        <v/>
      </c>
      <c r="E505" s="558" t="str">
        <f>IFERROR(__xludf.DUMMYFUNCTION("""COMPUTED_VALUE"""),"")</f>
        <v/>
      </c>
      <c r="F505" s="558" t="str">
        <f>IFERROR(__xludf.DUMMYFUNCTION("""COMPUTED_VALUE"""),"")</f>
        <v/>
      </c>
      <c r="G505" s="558" t="str">
        <f>IFERROR(__xludf.DUMMYFUNCTION("""COMPUTED_VALUE"""),"")</f>
        <v/>
      </c>
      <c r="H505" s="558" t="str">
        <f>IFERROR(__xludf.DUMMYFUNCTION("""COMPUTED_VALUE"""),"")</f>
        <v/>
      </c>
      <c r="I505" s="558" t="str">
        <f>IFERROR(__xludf.DUMMYFUNCTION("""COMPUTED_VALUE"""),"")</f>
        <v/>
      </c>
      <c r="J505" s="558"/>
      <c r="K505" s="558"/>
      <c r="L505" s="558"/>
      <c r="M505" s="558"/>
      <c r="N505" s="558"/>
      <c r="O505" s="558"/>
    </row>
    <row r="506">
      <c r="A506" s="558"/>
      <c r="B506" s="558" t="str">
        <f>IFERROR(__xludf.DUMMYFUNCTION("""COMPUTED_VALUE"""),"")</f>
        <v/>
      </c>
      <c r="C506" s="558" t="str">
        <f>IFERROR(__xludf.DUMMYFUNCTION("""COMPUTED_VALUE"""),"")</f>
        <v/>
      </c>
      <c r="D506" s="558" t="str">
        <f>IFERROR(__xludf.DUMMYFUNCTION("""COMPUTED_VALUE"""),"")</f>
        <v/>
      </c>
      <c r="E506" s="558" t="str">
        <f>IFERROR(__xludf.DUMMYFUNCTION("""COMPUTED_VALUE"""),"")</f>
        <v/>
      </c>
      <c r="F506" s="558" t="str">
        <f>IFERROR(__xludf.DUMMYFUNCTION("""COMPUTED_VALUE"""),"")</f>
        <v/>
      </c>
      <c r="G506" s="558" t="str">
        <f>IFERROR(__xludf.DUMMYFUNCTION("""COMPUTED_VALUE"""),"")</f>
        <v/>
      </c>
      <c r="H506" s="558" t="str">
        <f>IFERROR(__xludf.DUMMYFUNCTION("""COMPUTED_VALUE"""),"")</f>
        <v/>
      </c>
      <c r="I506" s="558" t="str">
        <f>IFERROR(__xludf.DUMMYFUNCTION("""COMPUTED_VALUE"""),"")</f>
        <v/>
      </c>
      <c r="J506" s="558"/>
      <c r="K506" s="558"/>
      <c r="L506" s="558"/>
      <c r="M506" s="558"/>
      <c r="N506" s="558"/>
      <c r="O506" s="558"/>
    </row>
    <row r="507">
      <c r="A507" s="558"/>
      <c r="B507" s="558" t="str">
        <f>IFERROR(__xludf.DUMMYFUNCTION("""COMPUTED_VALUE"""),"")</f>
        <v/>
      </c>
      <c r="C507" s="558" t="str">
        <f>IFERROR(__xludf.DUMMYFUNCTION("""COMPUTED_VALUE"""),"")</f>
        <v/>
      </c>
      <c r="D507" s="558" t="str">
        <f>IFERROR(__xludf.DUMMYFUNCTION("""COMPUTED_VALUE"""),"")</f>
        <v/>
      </c>
      <c r="E507" s="558" t="str">
        <f>IFERROR(__xludf.DUMMYFUNCTION("""COMPUTED_VALUE"""),"")</f>
        <v/>
      </c>
      <c r="F507" s="558" t="str">
        <f>IFERROR(__xludf.DUMMYFUNCTION("""COMPUTED_VALUE"""),"")</f>
        <v/>
      </c>
      <c r="G507" s="558" t="str">
        <f>IFERROR(__xludf.DUMMYFUNCTION("""COMPUTED_VALUE"""),"")</f>
        <v/>
      </c>
      <c r="H507" s="558" t="str">
        <f>IFERROR(__xludf.DUMMYFUNCTION("""COMPUTED_VALUE"""),"")</f>
        <v/>
      </c>
      <c r="I507" s="558" t="str">
        <f>IFERROR(__xludf.DUMMYFUNCTION("""COMPUTED_VALUE"""),"")</f>
        <v/>
      </c>
      <c r="J507" s="558"/>
      <c r="K507" s="558"/>
      <c r="L507" s="558"/>
      <c r="M507" s="558"/>
      <c r="N507" s="558"/>
      <c r="O507" s="558"/>
    </row>
    <row r="508">
      <c r="A508" s="558"/>
      <c r="B508" s="558" t="str">
        <f>IFERROR(__xludf.DUMMYFUNCTION("""COMPUTED_VALUE"""),"")</f>
        <v/>
      </c>
      <c r="C508" s="558" t="str">
        <f>IFERROR(__xludf.DUMMYFUNCTION("""COMPUTED_VALUE"""),"")</f>
        <v/>
      </c>
      <c r="D508" s="558" t="str">
        <f>IFERROR(__xludf.DUMMYFUNCTION("""COMPUTED_VALUE"""),"")</f>
        <v/>
      </c>
      <c r="E508" s="558" t="str">
        <f>IFERROR(__xludf.DUMMYFUNCTION("""COMPUTED_VALUE"""),"")</f>
        <v/>
      </c>
      <c r="F508" s="558" t="str">
        <f>IFERROR(__xludf.DUMMYFUNCTION("""COMPUTED_VALUE"""),"")</f>
        <v/>
      </c>
      <c r="G508" s="558" t="str">
        <f>IFERROR(__xludf.DUMMYFUNCTION("""COMPUTED_VALUE"""),"")</f>
        <v/>
      </c>
      <c r="H508" s="558" t="str">
        <f>IFERROR(__xludf.DUMMYFUNCTION("""COMPUTED_VALUE"""),"")</f>
        <v/>
      </c>
      <c r="I508" s="558" t="str">
        <f>IFERROR(__xludf.DUMMYFUNCTION("""COMPUTED_VALUE"""),"")</f>
        <v/>
      </c>
      <c r="J508" s="558"/>
      <c r="K508" s="558"/>
      <c r="L508" s="558"/>
      <c r="M508" s="558"/>
      <c r="N508" s="558"/>
      <c r="O508" s="558"/>
    </row>
    <row r="509">
      <c r="A509" s="558"/>
      <c r="B509" s="558" t="str">
        <f>IFERROR(__xludf.DUMMYFUNCTION("""COMPUTED_VALUE"""),"")</f>
        <v/>
      </c>
      <c r="C509" s="558" t="str">
        <f>IFERROR(__xludf.DUMMYFUNCTION("""COMPUTED_VALUE"""),"")</f>
        <v/>
      </c>
      <c r="D509" s="558" t="str">
        <f>IFERROR(__xludf.DUMMYFUNCTION("""COMPUTED_VALUE"""),"")</f>
        <v/>
      </c>
      <c r="E509" s="558" t="str">
        <f>IFERROR(__xludf.DUMMYFUNCTION("""COMPUTED_VALUE"""),"")</f>
        <v/>
      </c>
      <c r="F509" s="558" t="str">
        <f>IFERROR(__xludf.DUMMYFUNCTION("""COMPUTED_VALUE"""),"")</f>
        <v/>
      </c>
      <c r="G509" s="558" t="str">
        <f>IFERROR(__xludf.DUMMYFUNCTION("""COMPUTED_VALUE"""),"")</f>
        <v/>
      </c>
      <c r="H509" s="558" t="str">
        <f>IFERROR(__xludf.DUMMYFUNCTION("""COMPUTED_VALUE"""),"")</f>
        <v/>
      </c>
      <c r="I509" s="558" t="str">
        <f>IFERROR(__xludf.DUMMYFUNCTION("""COMPUTED_VALUE"""),"")</f>
        <v/>
      </c>
      <c r="J509" s="558"/>
      <c r="K509" s="558"/>
      <c r="L509" s="558"/>
      <c r="M509" s="558"/>
      <c r="N509" s="558"/>
      <c r="O509" s="558"/>
    </row>
    <row r="510">
      <c r="A510" s="558"/>
      <c r="B510" s="558" t="str">
        <f>IFERROR(__xludf.DUMMYFUNCTION("""COMPUTED_VALUE"""),"")</f>
        <v/>
      </c>
      <c r="C510" s="558" t="str">
        <f>IFERROR(__xludf.DUMMYFUNCTION("""COMPUTED_VALUE"""),"")</f>
        <v/>
      </c>
      <c r="D510" s="558" t="str">
        <f>IFERROR(__xludf.DUMMYFUNCTION("""COMPUTED_VALUE"""),"")</f>
        <v/>
      </c>
      <c r="E510" s="558" t="str">
        <f>IFERROR(__xludf.DUMMYFUNCTION("""COMPUTED_VALUE"""),"")</f>
        <v/>
      </c>
      <c r="F510" s="558" t="str">
        <f>IFERROR(__xludf.DUMMYFUNCTION("""COMPUTED_VALUE"""),"")</f>
        <v/>
      </c>
      <c r="G510" s="558" t="str">
        <f>IFERROR(__xludf.DUMMYFUNCTION("""COMPUTED_VALUE"""),"")</f>
        <v/>
      </c>
      <c r="H510" s="558" t="str">
        <f>IFERROR(__xludf.DUMMYFUNCTION("""COMPUTED_VALUE"""),"")</f>
        <v/>
      </c>
      <c r="I510" s="558" t="str">
        <f>IFERROR(__xludf.DUMMYFUNCTION("""COMPUTED_VALUE"""),"")</f>
        <v/>
      </c>
      <c r="J510" s="558"/>
      <c r="K510" s="558"/>
      <c r="L510" s="558"/>
      <c r="M510" s="558"/>
      <c r="N510" s="558"/>
      <c r="O510" s="558"/>
    </row>
    <row r="511">
      <c r="A511" s="558"/>
      <c r="B511" s="558" t="str">
        <f>IFERROR(__xludf.DUMMYFUNCTION("""COMPUTED_VALUE"""),"")</f>
        <v/>
      </c>
      <c r="C511" s="558" t="str">
        <f>IFERROR(__xludf.DUMMYFUNCTION("""COMPUTED_VALUE"""),"")</f>
        <v/>
      </c>
      <c r="D511" s="558" t="str">
        <f>IFERROR(__xludf.DUMMYFUNCTION("""COMPUTED_VALUE"""),"")</f>
        <v/>
      </c>
      <c r="E511" s="558" t="str">
        <f>IFERROR(__xludf.DUMMYFUNCTION("""COMPUTED_VALUE"""),"")</f>
        <v/>
      </c>
      <c r="F511" s="558" t="str">
        <f>IFERROR(__xludf.DUMMYFUNCTION("""COMPUTED_VALUE"""),"")</f>
        <v/>
      </c>
      <c r="G511" s="558" t="str">
        <f>IFERROR(__xludf.DUMMYFUNCTION("""COMPUTED_VALUE"""),"")</f>
        <v/>
      </c>
      <c r="H511" s="558" t="str">
        <f>IFERROR(__xludf.DUMMYFUNCTION("""COMPUTED_VALUE"""),"")</f>
        <v/>
      </c>
      <c r="I511" s="558" t="str">
        <f>IFERROR(__xludf.DUMMYFUNCTION("""COMPUTED_VALUE"""),"")</f>
        <v/>
      </c>
      <c r="J511" s="558"/>
      <c r="K511" s="558"/>
      <c r="L511" s="558"/>
      <c r="M511" s="558"/>
      <c r="N511" s="558"/>
      <c r="O511" s="558"/>
    </row>
    <row r="512">
      <c r="A512" s="558"/>
      <c r="B512" s="558" t="str">
        <f>IFERROR(__xludf.DUMMYFUNCTION("""COMPUTED_VALUE"""),"")</f>
        <v/>
      </c>
      <c r="C512" s="558" t="str">
        <f>IFERROR(__xludf.DUMMYFUNCTION("""COMPUTED_VALUE"""),"")</f>
        <v/>
      </c>
      <c r="D512" s="558" t="str">
        <f>IFERROR(__xludf.DUMMYFUNCTION("""COMPUTED_VALUE"""),"")</f>
        <v/>
      </c>
      <c r="E512" s="558" t="str">
        <f>IFERROR(__xludf.DUMMYFUNCTION("""COMPUTED_VALUE"""),"")</f>
        <v/>
      </c>
      <c r="F512" s="558" t="str">
        <f>IFERROR(__xludf.DUMMYFUNCTION("""COMPUTED_VALUE"""),"")</f>
        <v/>
      </c>
      <c r="G512" s="558" t="str">
        <f>IFERROR(__xludf.DUMMYFUNCTION("""COMPUTED_VALUE"""),"")</f>
        <v/>
      </c>
      <c r="H512" s="558" t="str">
        <f>IFERROR(__xludf.DUMMYFUNCTION("""COMPUTED_VALUE"""),"")</f>
        <v/>
      </c>
      <c r="I512" s="558" t="str">
        <f>IFERROR(__xludf.DUMMYFUNCTION("""COMPUTED_VALUE"""),"")</f>
        <v/>
      </c>
      <c r="J512" s="558"/>
      <c r="K512" s="558"/>
      <c r="L512" s="558"/>
      <c r="M512" s="558"/>
      <c r="N512" s="558"/>
      <c r="O512" s="558"/>
    </row>
    <row r="513">
      <c r="A513" s="558"/>
      <c r="B513" s="558" t="str">
        <f>IFERROR(__xludf.DUMMYFUNCTION("""COMPUTED_VALUE"""),"")</f>
        <v/>
      </c>
      <c r="C513" s="558" t="str">
        <f>IFERROR(__xludf.DUMMYFUNCTION("""COMPUTED_VALUE"""),"")</f>
        <v/>
      </c>
      <c r="D513" s="558" t="str">
        <f>IFERROR(__xludf.DUMMYFUNCTION("""COMPUTED_VALUE"""),"")</f>
        <v/>
      </c>
      <c r="E513" s="558" t="str">
        <f>IFERROR(__xludf.DUMMYFUNCTION("""COMPUTED_VALUE"""),"")</f>
        <v/>
      </c>
      <c r="F513" s="558" t="str">
        <f>IFERROR(__xludf.DUMMYFUNCTION("""COMPUTED_VALUE"""),"")</f>
        <v/>
      </c>
      <c r="G513" s="558" t="str">
        <f>IFERROR(__xludf.DUMMYFUNCTION("""COMPUTED_VALUE"""),"")</f>
        <v/>
      </c>
      <c r="H513" s="558" t="str">
        <f>IFERROR(__xludf.DUMMYFUNCTION("""COMPUTED_VALUE"""),"")</f>
        <v/>
      </c>
      <c r="I513" s="558" t="str">
        <f>IFERROR(__xludf.DUMMYFUNCTION("""COMPUTED_VALUE"""),"")</f>
        <v/>
      </c>
      <c r="J513" s="558"/>
      <c r="K513" s="558"/>
      <c r="L513" s="558"/>
      <c r="M513" s="558"/>
      <c r="N513" s="558"/>
      <c r="O513" s="558"/>
    </row>
    <row r="514">
      <c r="A514" s="558"/>
      <c r="B514" s="558" t="str">
        <f>IFERROR(__xludf.DUMMYFUNCTION("""COMPUTED_VALUE"""),"")</f>
        <v/>
      </c>
      <c r="C514" s="558" t="str">
        <f>IFERROR(__xludf.DUMMYFUNCTION("""COMPUTED_VALUE"""),"")</f>
        <v/>
      </c>
      <c r="D514" s="558" t="str">
        <f>IFERROR(__xludf.DUMMYFUNCTION("""COMPUTED_VALUE"""),"")</f>
        <v/>
      </c>
      <c r="E514" s="558" t="str">
        <f>IFERROR(__xludf.DUMMYFUNCTION("""COMPUTED_VALUE"""),"")</f>
        <v/>
      </c>
      <c r="F514" s="558" t="str">
        <f>IFERROR(__xludf.DUMMYFUNCTION("""COMPUTED_VALUE"""),"")</f>
        <v/>
      </c>
      <c r="G514" s="558" t="str">
        <f>IFERROR(__xludf.DUMMYFUNCTION("""COMPUTED_VALUE"""),"")</f>
        <v/>
      </c>
      <c r="H514" s="558" t="str">
        <f>IFERROR(__xludf.DUMMYFUNCTION("""COMPUTED_VALUE"""),"")</f>
        <v/>
      </c>
      <c r="I514" s="558" t="str">
        <f>IFERROR(__xludf.DUMMYFUNCTION("""COMPUTED_VALUE"""),"")</f>
        <v/>
      </c>
      <c r="J514" s="558"/>
      <c r="K514" s="558"/>
      <c r="L514" s="558"/>
      <c r="M514" s="558"/>
      <c r="N514" s="558"/>
      <c r="O514" s="558"/>
    </row>
    <row r="515">
      <c r="A515" s="558"/>
      <c r="B515" s="558" t="str">
        <f>IFERROR(__xludf.DUMMYFUNCTION("""COMPUTED_VALUE"""),"")</f>
        <v/>
      </c>
      <c r="C515" s="558" t="str">
        <f>IFERROR(__xludf.DUMMYFUNCTION("""COMPUTED_VALUE"""),"")</f>
        <v/>
      </c>
      <c r="D515" s="558" t="str">
        <f>IFERROR(__xludf.DUMMYFUNCTION("""COMPUTED_VALUE"""),"")</f>
        <v/>
      </c>
      <c r="E515" s="558" t="str">
        <f>IFERROR(__xludf.DUMMYFUNCTION("""COMPUTED_VALUE"""),"")</f>
        <v/>
      </c>
      <c r="F515" s="558" t="str">
        <f>IFERROR(__xludf.DUMMYFUNCTION("""COMPUTED_VALUE"""),"")</f>
        <v/>
      </c>
      <c r="G515" s="558" t="str">
        <f>IFERROR(__xludf.DUMMYFUNCTION("""COMPUTED_VALUE"""),"")</f>
        <v/>
      </c>
      <c r="H515" s="558" t="str">
        <f>IFERROR(__xludf.DUMMYFUNCTION("""COMPUTED_VALUE"""),"")</f>
        <v/>
      </c>
      <c r="I515" s="558" t="str">
        <f>IFERROR(__xludf.DUMMYFUNCTION("""COMPUTED_VALUE"""),"")</f>
        <v/>
      </c>
      <c r="J515" s="558"/>
      <c r="K515" s="558"/>
      <c r="L515" s="558"/>
      <c r="M515" s="558"/>
      <c r="N515" s="558"/>
      <c r="O515" s="558"/>
    </row>
    <row r="516">
      <c r="A516" s="558"/>
      <c r="B516" s="558" t="str">
        <f>IFERROR(__xludf.DUMMYFUNCTION("""COMPUTED_VALUE"""),"")</f>
        <v/>
      </c>
      <c r="C516" s="558" t="str">
        <f>IFERROR(__xludf.DUMMYFUNCTION("""COMPUTED_VALUE"""),"")</f>
        <v/>
      </c>
      <c r="D516" s="558" t="str">
        <f>IFERROR(__xludf.DUMMYFUNCTION("""COMPUTED_VALUE"""),"")</f>
        <v/>
      </c>
      <c r="E516" s="558" t="str">
        <f>IFERROR(__xludf.DUMMYFUNCTION("""COMPUTED_VALUE"""),"")</f>
        <v/>
      </c>
      <c r="F516" s="558" t="str">
        <f>IFERROR(__xludf.DUMMYFUNCTION("""COMPUTED_VALUE"""),"")</f>
        <v/>
      </c>
      <c r="G516" s="558" t="str">
        <f>IFERROR(__xludf.DUMMYFUNCTION("""COMPUTED_VALUE"""),"")</f>
        <v/>
      </c>
      <c r="H516" s="558" t="str">
        <f>IFERROR(__xludf.DUMMYFUNCTION("""COMPUTED_VALUE"""),"")</f>
        <v/>
      </c>
      <c r="I516" s="558" t="str">
        <f>IFERROR(__xludf.DUMMYFUNCTION("""COMPUTED_VALUE"""),"")</f>
        <v/>
      </c>
      <c r="J516" s="558"/>
      <c r="K516" s="558"/>
      <c r="L516" s="558"/>
      <c r="M516" s="558"/>
      <c r="N516" s="558"/>
      <c r="O516" s="558"/>
    </row>
    <row r="517">
      <c r="A517" s="558"/>
      <c r="B517" s="558" t="str">
        <f>IFERROR(__xludf.DUMMYFUNCTION("""COMPUTED_VALUE"""),"")</f>
        <v/>
      </c>
      <c r="C517" s="558" t="str">
        <f>IFERROR(__xludf.DUMMYFUNCTION("""COMPUTED_VALUE"""),"")</f>
        <v/>
      </c>
      <c r="D517" s="558" t="str">
        <f>IFERROR(__xludf.DUMMYFUNCTION("""COMPUTED_VALUE"""),"")</f>
        <v/>
      </c>
      <c r="E517" s="558" t="str">
        <f>IFERROR(__xludf.DUMMYFUNCTION("""COMPUTED_VALUE"""),"")</f>
        <v/>
      </c>
      <c r="F517" s="558" t="str">
        <f>IFERROR(__xludf.DUMMYFUNCTION("""COMPUTED_VALUE"""),"")</f>
        <v/>
      </c>
      <c r="G517" s="558" t="str">
        <f>IFERROR(__xludf.DUMMYFUNCTION("""COMPUTED_VALUE"""),"")</f>
        <v/>
      </c>
      <c r="H517" s="558" t="str">
        <f>IFERROR(__xludf.DUMMYFUNCTION("""COMPUTED_VALUE"""),"")</f>
        <v/>
      </c>
      <c r="I517" s="558" t="str">
        <f>IFERROR(__xludf.DUMMYFUNCTION("""COMPUTED_VALUE"""),"")</f>
        <v/>
      </c>
      <c r="J517" s="558"/>
      <c r="K517" s="558"/>
      <c r="L517" s="558"/>
      <c r="M517" s="558"/>
      <c r="N517" s="558"/>
      <c r="O517" s="558"/>
    </row>
    <row r="518">
      <c r="A518" s="558"/>
      <c r="B518" s="558" t="str">
        <f>IFERROR(__xludf.DUMMYFUNCTION("""COMPUTED_VALUE"""),"")</f>
        <v/>
      </c>
      <c r="C518" s="558" t="str">
        <f>IFERROR(__xludf.DUMMYFUNCTION("""COMPUTED_VALUE"""),"")</f>
        <v/>
      </c>
      <c r="D518" s="558" t="str">
        <f>IFERROR(__xludf.DUMMYFUNCTION("""COMPUTED_VALUE"""),"")</f>
        <v/>
      </c>
      <c r="E518" s="558" t="str">
        <f>IFERROR(__xludf.DUMMYFUNCTION("""COMPUTED_VALUE"""),"")</f>
        <v/>
      </c>
      <c r="F518" s="558" t="str">
        <f>IFERROR(__xludf.DUMMYFUNCTION("""COMPUTED_VALUE"""),"")</f>
        <v/>
      </c>
      <c r="G518" s="558" t="str">
        <f>IFERROR(__xludf.DUMMYFUNCTION("""COMPUTED_VALUE"""),"")</f>
        <v/>
      </c>
      <c r="H518" s="558" t="str">
        <f>IFERROR(__xludf.DUMMYFUNCTION("""COMPUTED_VALUE"""),"")</f>
        <v/>
      </c>
      <c r="I518" s="558" t="str">
        <f>IFERROR(__xludf.DUMMYFUNCTION("""COMPUTED_VALUE"""),"")</f>
        <v/>
      </c>
      <c r="J518" s="558"/>
      <c r="K518" s="558"/>
      <c r="L518" s="558"/>
      <c r="M518" s="558"/>
      <c r="N518" s="558"/>
      <c r="O518" s="558"/>
    </row>
    <row r="519">
      <c r="A519" s="558"/>
      <c r="B519" s="558" t="str">
        <f>IFERROR(__xludf.DUMMYFUNCTION("""COMPUTED_VALUE"""),"")</f>
        <v/>
      </c>
      <c r="C519" s="558" t="str">
        <f>IFERROR(__xludf.DUMMYFUNCTION("""COMPUTED_VALUE"""),"")</f>
        <v/>
      </c>
      <c r="D519" s="558" t="str">
        <f>IFERROR(__xludf.DUMMYFUNCTION("""COMPUTED_VALUE"""),"")</f>
        <v/>
      </c>
      <c r="E519" s="558" t="str">
        <f>IFERROR(__xludf.DUMMYFUNCTION("""COMPUTED_VALUE"""),"")</f>
        <v/>
      </c>
      <c r="F519" s="558" t="str">
        <f>IFERROR(__xludf.DUMMYFUNCTION("""COMPUTED_VALUE"""),"")</f>
        <v/>
      </c>
      <c r="G519" s="558" t="str">
        <f>IFERROR(__xludf.DUMMYFUNCTION("""COMPUTED_VALUE"""),"")</f>
        <v/>
      </c>
      <c r="H519" s="558" t="str">
        <f>IFERROR(__xludf.DUMMYFUNCTION("""COMPUTED_VALUE"""),"")</f>
        <v/>
      </c>
      <c r="I519" s="558" t="str">
        <f>IFERROR(__xludf.DUMMYFUNCTION("""COMPUTED_VALUE"""),"")</f>
        <v/>
      </c>
      <c r="J519" s="558"/>
      <c r="K519" s="558"/>
      <c r="L519" s="558"/>
      <c r="M519" s="558"/>
      <c r="N519" s="558"/>
      <c r="O519" s="558"/>
    </row>
    <row r="520">
      <c r="A520" s="558"/>
      <c r="B520" s="558" t="str">
        <f>IFERROR(__xludf.DUMMYFUNCTION("""COMPUTED_VALUE"""),"")</f>
        <v/>
      </c>
      <c r="C520" s="558" t="str">
        <f>IFERROR(__xludf.DUMMYFUNCTION("""COMPUTED_VALUE"""),"")</f>
        <v/>
      </c>
      <c r="D520" s="558" t="str">
        <f>IFERROR(__xludf.DUMMYFUNCTION("""COMPUTED_VALUE"""),"")</f>
        <v/>
      </c>
      <c r="E520" s="558" t="str">
        <f>IFERROR(__xludf.DUMMYFUNCTION("""COMPUTED_VALUE"""),"")</f>
        <v/>
      </c>
      <c r="F520" s="558" t="str">
        <f>IFERROR(__xludf.DUMMYFUNCTION("""COMPUTED_VALUE"""),"")</f>
        <v/>
      </c>
      <c r="G520" s="558" t="str">
        <f>IFERROR(__xludf.DUMMYFUNCTION("""COMPUTED_VALUE"""),"")</f>
        <v/>
      </c>
      <c r="H520" s="558" t="str">
        <f>IFERROR(__xludf.DUMMYFUNCTION("""COMPUTED_VALUE"""),"")</f>
        <v/>
      </c>
      <c r="I520" s="558" t="str">
        <f>IFERROR(__xludf.DUMMYFUNCTION("""COMPUTED_VALUE"""),"")</f>
        <v/>
      </c>
      <c r="J520" s="558"/>
      <c r="K520" s="558"/>
      <c r="L520" s="558"/>
      <c r="M520" s="558"/>
      <c r="N520" s="558"/>
      <c r="O520" s="558"/>
    </row>
    <row r="521">
      <c r="A521" s="558"/>
      <c r="B521" s="558" t="str">
        <f>IFERROR(__xludf.DUMMYFUNCTION("""COMPUTED_VALUE"""),"")</f>
        <v/>
      </c>
      <c r="C521" s="558" t="str">
        <f>IFERROR(__xludf.DUMMYFUNCTION("""COMPUTED_VALUE"""),"")</f>
        <v/>
      </c>
      <c r="D521" s="558" t="str">
        <f>IFERROR(__xludf.DUMMYFUNCTION("""COMPUTED_VALUE"""),"")</f>
        <v/>
      </c>
      <c r="E521" s="558" t="str">
        <f>IFERROR(__xludf.DUMMYFUNCTION("""COMPUTED_VALUE"""),"")</f>
        <v/>
      </c>
      <c r="F521" s="558" t="str">
        <f>IFERROR(__xludf.DUMMYFUNCTION("""COMPUTED_VALUE"""),"")</f>
        <v/>
      </c>
      <c r="G521" s="558" t="str">
        <f>IFERROR(__xludf.DUMMYFUNCTION("""COMPUTED_VALUE"""),"")</f>
        <v/>
      </c>
      <c r="H521" s="558" t="str">
        <f>IFERROR(__xludf.DUMMYFUNCTION("""COMPUTED_VALUE"""),"")</f>
        <v/>
      </c>
      <c r="I521" s="558" t="str">
        <f>IFERROR(__xludf.DUMMYFUNCTION("""COMPUTED_VALUE"""),"")</f>
        <v/>
      </c>
      <c r="J521" s="558"/>
      <c r="K521" s="558"/>
      <c r="L521" s="558"/>
      <c r="M521" s="558"/>
      <c r="N521" s="558"/>
      <c r="O521" s="558"/>
    </row>
    <row r="522">
      <c r="A522" s="558"/>
      <c r="B522" s="558" t="str">
        <f>IFERROR(__xludf.DUMMYFUNCTION("""COMPUTED_VALUE"""),"")</f>
        <v/>
      </c>
      <c r="C522" s="558" t="str">
        <f>IFERROR(__xludf.DUMMYFUNCTION("""COMPUTED_VALUE"""),"")</f>
        <v/>
      </c>
      <c r="D522" s="558" t="str">
        <f>IFERROR(__xludf.DUMMYFUNCTION("""COMPUTED_VALUE"""),"")</f>
        <v/>
      </c>
      <c r="E522" s="558" t="str">
        <f>IFERROR(__xludf.DUMMYFUNCTION("""COMPUTED_VALUE"""),"")</f>
        <v/>
      </c>
      <c r="F522" s="558" t="str">
        <f>IFERROR(__xludf.DUMMYFUNCTION("""COMPUTED_VALUE"""),"")</f>
        <v/>
      </c>
      <c r="G522" s="558" t="str">
        <f>IFERROR(__xludf.DUMMYFUNCTION("""COMPUTED_VALUE"""),"")</f>
        <v/>
      </c>
      <c r="H522" s="558" t="str">
        <f>IFERROR(__xludf.DUMMYFUNCTION("""COMPUTED_VALUE"""),"")</f>
        <v/>
      </c>
      <c r="I522" s="558" t="str">
        <f>IFERROR(__xludf.DUMMYFUNCTION("""COMPUTED_VALUE"""),"")</f>
        <v/>
      </c>
      <c r="J522" s="558"/>
      <c r="K522" s="558"/>
      <c r="L522" s="558"/>
      <c r="M522" s="558"/>
      <c r="N522" s="558"/>
      <c r="O522" s="558"/>
    </row>
    <row r="523">
      <c r="A523" s="558"/>
      <c r="B523" s="558" t="str">
        <f>IFERROR(__xludf.DUMMYFUNCTION("""COMPUTED_VALUE"""),"")</f>
        <v/>
      </c>
      <c r="C523" s="558" t="str">
        <f>IFERROR(__xludf.DUMMYFUNCTION("""COMPUTED_VALUE"""),"")</f>
        <v/>
      </c>
      <c r="D523" s="558" t="str">
        <f>IFERROR(__xludf.DUMMYFUNCTION("""COMPUTED_VALUE"""),"")</f>
        <v/>
      </c>
      <c r="E523" s="558" t="str">
        <f>IFERROR(__xludf.DUMMYFUNCTION("""COMPUTED_VALUE"""),"")</f>
        <v/>
      </c>
      <c r="F523" s="558" t="str">
        <f>IFERROR(__xludf.DUMMYFUNCTION("""COMPUTED_VALUE"""),"")</f>
        <v/>
      </c>
      <c r="G523" s="558" t="str">
        <f>IFERROR(__xludf.DUMMYFUNCTION("""COMPUTED_VALUE"""),"")</f>
        <v/>
      </c>
      <c r="H523" s="558" t="str">
        <f>IFERROR(__xludf.DUMMYFUNCTION("""COMPUTED_VALUE"""),"")</f>
        <v/>
      </c>
      <c r="I523" s="558" t="str">
        <f>IFERROR(__xludf.DUMMYFUNCTION("""COMPUTED_VALUE"""),"")</f>
        <v/>
      </c>
      <c r="J523" s="558"/>
      <c r="K523" s="558"/>
      <c r="L523" s="558"/>
      <c r="M523" s="558"/>
      <c r="N523" s="558"/>
      <c r="O523" s="558"/>
    </row>
    <row r="524">
      <c r="A524" s="558"/>
      <c r="B524" s="558" t="str">
        <f>IFERROR(__xludf.DUMMYFUNCTION("""COMPUTED_VALUE"""),"")</f>
        <v/>
      </c>
      <c r="C524" s="558" t="str">
        <f>IFERROR(__xludf.DUMMYFUNCTION("""COMPUTED_VALUE"""),"")</f>
        <v/>
      </c>
      <c r="D524" s="558" t="str">
        <f>IFERROR(__xludf.DUMMYFUNCTION("""COMPUTED_VALUE"""),"")</f>
        <v/>
      </c>
      <c r="E524" s="558" t="str">
        <f>IFERROR(__xludf.DUMMYFUNCTION("""COMPUTED_VALUE"""),"")</f>
        <v/>
      </c>
      <c r="F524" s="558" t="str">
        <f>IFERROR(__xludf.DUMMYFUNCTION("""COMPUTED_VALUE"""),"")</f>
        <v/>
      </c>
      <c r="G524" s="558" t="str">
        <f>IFERROR(__xludf.DUMMYFUNCTION("""COMPUTED_VALUE"""),"")</f>
        <v/>
      </c>
      <c r="H524" s="558" t="str">
        <f>IFERROR(__xludf.DUMMYFUNCTION("""COMPUTED_VALUE"""),"")</f>
        <v/>
      </c>
      <c r="I524" s="558" t="str">
        <f>IFERROR(__xludf.DUMMYFUNCTION("""COMPUTED_VALUE"""),"")</f>
        <v/>
      </c>
      <c r="J524" s="558"/>
      <c r="K524" s="558"/>
      <c r="L524" s="558"/>
      <c r="M524" s="558"/>
      <c r="N524" s="558"/>
      <c r="O524" s="558"/>
    </row>
    <row r="525">
      <c r="A525" s="558"/>
      <c r="B525" s="558" t="str">
        <f>IFERROR(__xludf.DUMMYFUNCTION("""COMPUTED_VALUE"""),"")</f>
        <v/>
      </c>
      <c r="C525" s="558" t="str">
        <f>IFERROR(__xludf.DUMMYFUNCTION("""COMPUTED_VALUE"""),"")</f>
        <v/>
      </c>
      <c r="D525" s="558" t="str">
        <f>IFERROR(__xludf.DUMMYFUNCTION("""COMPUTED_VALUE"""),"")</f>
        <v/>
      </c>
      <c r="E525" s="558" t="str">
        <f>IFERROR(__xludf.DUMMYFUNCTION("""COMPUTED_VALUE"""),"")</f>
        <v/>
      </c>
      <c r="F525" s="558" t="str">
        <f>IFERROR(__xludf.DUMMYFUNCTION("""COMPUTED_VALUE"""),"")</f>
        <v/>
      </c>
      <c r="G525" s="558" t="str">
        <f>IFERROR(__xludf.DUMMYFUNCTION("""COMPUTED_VALUE"""),"")</f>
        <v/>
      </c>
      <c r="H525" s="558" t="str">
        <f>IFERROR(__xludf.DUMMYFUNCTION("""COMPUTED_VALUE"""),"")</f>
        <v/>
      </c>
      <c r="I525" s="558" t="str">
        <f>IFERROR(__xludf.DUMMYFUNCTION("""COMPUTED_VALUE"""),"")</f>
        <v/>
      </c>
      <c r="J525" s="558"/>
      <c r="K525" s="558"/>
      <c r="L525" s="558"/>
      <c r="M525" s="558"/>
      <c r="N525" s="558"/>
      <c r="O525" s="558"/>
    </row>
    <row r="526">
      <c r="A526" s="558"/>
      <c r="B526" s="558" t="str">
        <f>IFERROR(__xludf.DUMMYFUNCTION("""COMPUTED_VALUE"""),"")</f>
        <v/>
      </c>
      <c r="C526" s="558" t="str">
        <f>IFERROR(__xludf.DUMMYFUNCTION("""COMPUTED_VALUE"""),"")</f>
        <v/>
      </c>
      <c r="D526" s="558" t="str">
        <f>IFERROR(__xludf.DUMMYFUNCTION("""COMPUTED_VALUE"""),"")</f>
        <v/>
      </c>
      <c r="E526" s="558" t="str">
        <f>IFERROR(__xludf.DUMMYFUNCTION("""COMPUTED_VALUE"""),"")</f>
        <v/>
      </c>
      <c r="F526" s="558" t="str">
        <f>IFERROR(__xludf.DUMMYFUNCTION("""COMPUTED_VALUE"""),"")</f>
        <v/>
      </c>
      <c r="G526" s="558" t="str">
        <f>IFERROR(__xludf.DUMMYFUNCTION("""COMPUTED_VALUE"""),"")</f>
        <v/>
      </c>
      <c r="H526" s="558" t="str">
        <f>IFERROR(__xludf.DUMMYFUNCTION("""COMPUTED_VALUE"""),"")</f>
        <v/>
      </c>
      <c r="I526" s="558" t="str">
        <f>IFERROR(__xludf.DUMMYFUNCTION("""COMPUTED_VALUE"""),"")</f>
        <v/>
      </c>
      <c r="J526" s="558"/>
      <c r="K526" s="558"/>
      <c r="L526" s="558"/>
      <c r="M526" s="558"/>
      <c r="N526" s="558"/>
      <c r="O526" s="558"/>
    </row>
    <row r="527">
      <c r="A527" s="558"/>
      <c r="B527" s="558" t="str">
        <f>IFERROR(__xludf.DUMMYFUNCTION("""COMPUTED_VALUE"""),"")</f>
        <v/>
      </c>
      <c r="C527" s="558" t="str">
        <f>IFERROR(__xludf.DUMMYFUNCTION("""COMPUTED_VALUE"""),"")</f>
        <v/>
      </c>
      <c r="D527" s="558" t="str">
        <f>IFERROR(__xludf.DUMMYFUNCTION("""COMPUTED_VALUE"""),"")</f>
        <v/>
      </c>
      <c r="E527" s="558" t="str">
        <f>IFERROR(__xludf.DUMMYFUNCTION("""COMPUTED_VALUE"""),"")</f>
        <v/>
      </c>
      <c r="F527" s="558" t="str">
        <f>IFERROR(__xludf.DUMMYFUNCTION("""COMPUTED_VALUE"""),"")</f>
        <v/>
      </c>
      <c r="G527" s="558" t="str">
        <f>IFERROR(__xludf.DUMMYFUNCTION("""COMPUTED_VALUE"""),"")</f>
        <v/>
      </c>
      <c r="H527" s="558" t="str">
        <f>IFERROR(__xludf.DUMMYFUNCTION("""COMPUTED_VALUE"""),"")</f>
        <v/>
      </c>
      <c r="I527" s="558" t="str">
        <f>IFERROR(__xludf.DUMMYFUNCTION("""COMPUTED_VALUE"""),"")</f>
        <v/>
      </c>
      <c r="J527" s="558"/>
      <c r="K527" s="558"/>
      <c r="L527" s="558"/>
      <c r="M527" s="558"/>
      <c r="N527" s="558"/>
      <c r="O527" s="558"/>
    </row>
    <row r="528">
      <c r="A528" s="558"/>
      <c r="B528" s="558" t="str">
        <f>IFERROR(__xludf.DUMMYFUNCTION("""COMPUTED_VALUE"""),"")</f>
        <v/>
      </c>
      <c r="C528" s="558" t="str">
        <f>IFERROR(__xludf.DUMMYFUNCTION("""COMPUTED_VALUE"""),"")</f>
        <v/>
      </c>
      <c r="D528" s="558" t="str">
        <f>IFERROR(__xludf.DUMMYFUNCTION("""COMPUTED_VALUE"""),"")</f>
        <v/>
      </c>
      <c r="E528" s="558" t="str">
        <f>IFERROR(__xludf.DUMMYFUNCTION("""COMPUTED_VALUE"""),"")</f>
        <v/>
      </c>
      <c r="F528" s="558" t="str">
        <f>IFERROR(__xludf.DUMMYFUNCTION("""COMPUTED_VALUE"""),"")</f>
        <v/>
      </c>
      <c r="G528" s="558" t="str">
        <f>IFERROR(__xludf.DUMMYFUNCTION("""COMPUTED_VALUE"""),"")</f>
        <v/>
      </c>
      <c r="H528" s="558" t="str">
        <f>IFERROR(__xludf.DUMMYFUNCTION("""COMPUTED_VALUE"""),"")</f>
        <v/>
      </c>
      <c r="I528" s="558" t="str">
        <f>IFERROR(__xludf.DUMMYFUNCTION("""COMPUTED_VALUE"""),"")</f>
        <v/>
      </c>
      <c r="J528" s="558"/>
      <c r="K528" s="558"/>
      <c r="L528" s="558"/>
      <c r="M528" s="558"/>
      <c r="N528" s="558"/>
      <c r="O528" s="558"/>
    </row>
    <row r="529">
      <c r="A529" s="558"/>
      <c r="B529" s="558" t="str">
        <f>IFERROR(__xludf.DUMMYFUNCTION("""COMPUTED_VALUE"""),"")</f>
        <v/>
      </c>
      <c r="C529" s="558" t="str">
        <f>IFERROR(__xludf.DUMMYFUNCTION("""COMPUTED_VALUE"""),"")</f>
        <v/>
      </c>
      <c r="D529" s="558" t="str">
        <f>IFERROR(__xludf.DUMMYFUNCTION("""COMPUTED_VALUE"""),"")</f>
        <v/>
      </c>
      <c r="E529" s="558" t="str">
        <f>IFERROR(__xludf.DUMMYFUNCTION("""COMPUTED_VALUE"""),"")</f>
        <v/>
      </c>
      <c r="F529" s="558" t="str">
        <f>IFERROR(__xludf.DUMMYFUNCTION("""COMPUTED_VALUE"""),"")</f>
        <v/>
      </c>
      <c r="G529" s="558" t="str">
        <f>IFERROR(__xludf.DUMMYFUNCTION("""COMPUTED_VALUE"""),"")</f>
        <v/>
      </c>
      <c r="H529" s="558" t="str">
        <f>IFERROR(__xludf.DUMMYFUNCTION("""COMPUTED_VALUE"""),"")</f>
        <v/>
      </c>
      <c r="I529" s="558" t="str">
        <f>IFERROR(__xludf.DUMMYFUNCTION("""COMPUTED_VALUE"""),"")</f>
        <v/>
      </c>
      <c r="J529" s="558"/>
      <c r="K529" s="558"/>
      <c r="L529" s="558"/>
      <c r="M529" s="558"/>
      <c r="N529" s="558"/>
      <c r="O529" s="558"/>
    </row>
    <row r="530">
      <c r="A530" s="558"/>
      <c r="B530" s="558" t="str">
        <f>IFERROR(__xludf.DUMMYFUNCTION("""COMPUTED_VALUE"""),"")</f>
        <v/>
      </c>
      <c r="C530" s="558" t="str">
        <f>IFERROR(__xludf.DUMMYFUNCTION("""COMPUTED_VALUE"""),"")</f>
        <v/>
      </c>
      <c r="D530" s="558" t="str">
        <f>IFERROR(__xludf.DUMMYFUNCTION("""COMPUTED_VALUE"""),"")</f>
        <v/>
      </c>
      <c r="E530" s="558" t="str">
        <f>IFERROR(__xludf.DUMMYFUNCTION("""COMPUTED_VALUE"""),"")</f>
        <v/>
      </c>
      <c r="F530" s="558" t="str">
        <f>IFERROR(__xludf.DUMMYFUNCTION("""COMPUTED_VALUE"""),"")</f>
        <v/>
      </c>
      <c r="G530" s="558" t="str">
        <f>IFERROR(__xludf.DUMMYFUNCTION("""COMPUTED_VALUE"""),"")</f>
        <v/>
      </c>
      <c r="H530" s="558" t="str">
        <f>IFERROR(__xludf.DUMMYFUNCTION("""COMPUTED_VALUE"""),"")</f>
        <v/>
      </c>
      <c r="I530" s="558" t="str">
        <f>IFERROR(__xludf.DUMMYFUNCTION("""COMPUTED_VALUE"""),"")</f>
        <v/>
      </c>
      <c r="J530" s="558"/>
      <c r="K530" s="558"/>
      <c r="L530" s="558"/>
      <c r="M530" s="558"/>
      <c r="N530" s="558"/>
      <c r="O530" s="558"/>
    </row>
    <row r="531">
      <c r="A531" s="558"/>
      <c r="B531" s="558" t="str">
        <f>IFERROR(__xludf.DUMMYFUNCTION("""COMPUTED_VALUE"""),"")</f>
        <v/>
      </c>
      <c r="C531" s="558" t="str">
        <f>IFERROR(__xludf.DUMMYFUNCTION("""COMPUTED_VALUE"""),"")</f>
        <v/>
      </c>
      <c r="D531" s="558" t="str">
        <f>IFERROR(__xludf.DUMMYFUNCTION("""COMPUTED_VALUE"""),"")</f>
        <v/>
      </c>
      <c r="E531" s="558" t="str">
        <f>IFERROR(__xludf.DUMMYFUNCTION("""COMPUTED_VALUE"""),"")</f>
        <v/>
      </c>
      <c r="F531" s="558" t="str">
        <f>IFERROR(__xludf.DUMMYFUNCTION("""COMPUTED_VALUE"""),"")</f>
        <v/>
      </c>
      <c r="G531" s="558" t="str">
        <f>IFERROR(__xludf.DUMMYFUNCTION("""COMPUTED_VALUE"""),"")</f>
        <v/>
      </c>
      <c r="H531" s="558" t="str">
        <f>IFERROR(__xludf.DUMMYFUNCTION("""COMPUTED_VALUE"""),"")</f>
        <v/>
      </c>
      <c r="I531" s="558" t="str">
        <f>IFERROR(__xludf.DUMMYFUNCTION("""COMPUTED_VALUE"""),"")</f>
        <v/>
      </c>
      <c r="J531" s="558"/>
      <c r="K531" s="558"/>
      <c r="L531" s="558"/>
      <c r="M531" s="558"/>
      <c r="N531" s="558"/>
      <c r="O531" s="558"/>
    </row>
    <row r="532">
      <c r="A532" s="558"/>
      <c r="B532" s="558" t="str">
        <f>IFERROR(__xludf.DUMMYFUNCTION("""COMPUTED_VALUE"""),"")</f>
        <v/>
      </c>
      <c r="C532" s="558" t="str">
        <f>IFERROR(__xludf.DUMMYFUNCTION("""COMPUTED_VALUE"""),"")</f>
        <v/>
      </c>
      <c r="D532" s="558" t="str">
        <f>IFERROR(__xludf.DUMMYFUNCTION("""COMPUTED_VALUE"""),"")</f>
        <v/>
      </c>
      <c r="E532" s="558" t="str">
        <f>IFERROR(__xludf.DUMMYFUNCTION("""COMPUTED_VALUE"""),"")</f>
        <v/>
      </c>
      <c r="F532" s="558" t="str">
        <f>IFERROR(__xludf.DUMMYFUNCTION("""COMPUTED_VALUE"""),"")</f>
        <v/>
      </c>
      <c r="G532" s="558" t="str">
        <f>IFERROR(__xludf.DUMMYFUNCTION("""COMPUTED_VALUE"""),"")</f>
        <v/>
      </c>
      <c r="H532" s="558" t="str">
        <f>IFERROR(__xludf.DUMMYFUNCTION("""COMPUTED_VALUE"""),"")</f>
        <v/>
      </c>
      <c r="I532" s="558" t="str">
        <f>IFERROR(__xludf.DUMMYFUNCTION("""COMPUTED_VALUE"""),"")</f>
        <v/>
      </c>
      <c r="J532" s="558"/>
      <c r="K532" s="558"/>
      <c r="L532" s="558"/>
      <c r="M532" s="558"/>
      <c r="N532" s="558"/>
      <c r="O532" s="558"/>
    </row>
    <row r="533">
      <c r="A533" s="558"/>
      <c r="B533" s="558" t="str">
        <f>IFERROR(__xludf.DUMMYFUNCTION("""COMPUTED_VALUE"""),"")</f>
        <v/>
      </c>
      <c r="C533" s="558" t="str">
        <f>IFERROR(__xludf.DUMMYFUNCTION("""COMPUTED_VALUE"""),"")</f>
        <v/>
      </c>
      <c r="D533" s="558" t="str">
        <f>IFERROR(__xludf.DUMMYFUNCTION("""COMPUTED_VALUE"""),"")</f>
        <v/>
      </c>
      <c r="E533" s="558" t="str">
        <f>IFERROR(__xludf.DUMMYFUNCTION("""COMPUTED_VALUE"""),"")</f>
        <v/>
      </c>
      <c r="F533" s="558" t="str">
        <f>IFERROR(__xludf.DUMMYFUNCTION("""COMPUTED_VALUE"""),"")</f>
        <v/>
      </c>
      <c r="G533" s="558" t="str">
        <f>IFERROR(__xludf.DUMMYFUNCTION("""COMPUTED_VALUE"""),"")</f>
        <v/>
      </c>
      <c r="H533" s="558" t="str">
        <f>IFERROR(__xludf.DUMMYFUNCTION("""COMPUTED_VALUE"""),"")</f>
        <v/>
      </c>
      <c r="I533" s="558" t="str">
        <f>IFERROR(__xludf.DUMMYFUNCTION("""COMPUTED_VALUE"""),"")</f>
        <v/>
      </c>
      <c r="J533" s="558"/>
      <c r="K533" s="558"/>
      <c r="L533" s="558"/>
      <c r="M533" s="558"/>
      <c r="N533" s="558"/>
      <c r="O533" s="558"/>
    </row>
    <row r="534">
      <c r="A534" s="558"/>
      <c r="B534" s="558" t="str">
        <f>IFERROR(__xludf.DUMMYFUNCTION("""COMPUTED_VALUE"""),"")</f>
        <v/>
      </c>
      <c r="C534" s="558" t="str">
        <f>IFERROR(__xludf.DUMMYFUNCTION("""COMPUTED_VALUE"""),"")</f>
        <v/>
      </c>
      <c r="D534" s="558" t="str">
        <f>IFERROR(__xludf.DUMMYFUNCTION("""COMPUTED_VALUE"""),"")</f>
        <v/>
      </c>
      <c r="E534" s="558" t="str">
        <f>IFERROR(__xludf.DUMMYFUNCTION("""COMPUTED_VALUE"""),"")</f>
        <v/>
      </c>
      <c r="F534" s="558" t="str">
        <f>IFERROR(__xludf.DUMMYFUNCTION("""COMPUTED_VALUE"""),"")</f>
        <v/>
      </c>
      <c r="G534" s="558" t="str">
        <f>IFERROR(__xludf.DUMMYFUNCTION("""COMPUTED_VALUE"""),"")</f>
        <v/>
      </c>
      <c r="H534" s="558" t="str">
        <f>IFERROR(__xludf.DUMMYFUNCTION("""COMPUTED_VALUE"""),"")</f>
        <v/>
      </c>
      <c r="I534" s="558" t="str">
        <f>IFERROR(__xludf.DUMMYFUNCTION("""COMPUTED_VALUE"""),"")</f>
        <v/>
      </c>
      <c r="J534" s="558"/>
      <c r="K534" s="558"/>
      <c r="L534" s="558"/>
      <c r="M534" s="558"/>
      <c r="N534" s="558"/>
      <c r="O534" s="558"/>
    </row>
    <row r="535">
      <c r="A535" s="558"/>
      <c r="B535" s="558" t="str">
        <f>IFERROR(__xludf.DUMMYFUNCTION("""COMPUTED_VALUE"""),"")</f>
        <v/>
      </c>
      <c r="C535" s="558" t="str">
        <f>IFERROR(__xludf.DUMMYFUNCTION("""COMPUTED_VALUE"""),"")</f>
        <v/>
      </c>
      <c r="D535" s="558" t="str">
        <f>IFERROR(__xludf.DUMMYFUNCTION("""COMPUTED_VALUE"""),"")</f>
        <v/>
      </c>
      <c r="E535" s="558" t="str">
        <f>IFERROR(__xludf.DUMMYFUNCTION("""COMPUTED_VALUE"""),"")</f>
        <v/>
      </c>
      <c r="F535" s="558" t="str">
        <f>IFERROR(__xludf.DUMMYFUNCTION("""COMPUTED_VALUE"""),"")</f>
        <v/>
      </c>
      <c r="G535" s="558" t="str">
        <f>IFERROR(__xludf.DUMMYFUNCTION("""COMPUTED_VALUE"""),"")</f>
        <v/>
      </c>
      <c r="H535" s="558" t="str">
        <f>IFERROR(__xludf.DUMMYFUNCTION("""COMPUTED_VALUE"""),"")</f>
        <v/>
      </c>
      <c r="I535" s="558" t="str">
        <f>IFERROR(__xludf.DUMMYFUNCTION("""COMPUTED_VALUE"""),"")</f>
        <v/>
      </c>
      <c r="J535" s="558"/>
      <c r="K535" s="558"/>
      <c r="L535" s="558"/>
      <c r="M535" s="558"/>
      <c r="N535" s="558"/>
      <c r="O535" s="558"/>
    </row>
    <row r="536">
      <c r="A536" s="558"/>
      <c r="B536" s="558" t="str">
        <f>IFERROR(__xludf.DUMMYFUNCTION("""COMPUTED_VALUE"""),"")</f>
        <v/>
      </c>
      <c r="C536" s="558" t="str">
        <f>IFERROR(__xludf.DUMMYFUNCTION("""COMPUTED_VALUE"""),"")</f>
        <v/>
      </c>
      <c r="D536" s="558" t="str">
        <f>IFERROR(__xludf.DUMMYFUNCTION("""COMPUTED_VALUE"""),"")</f>
        <v/>
      </c>
      <c r="E536" s="558" t="str">
        <f>IFERROR(__xludf.DUMMYFUNCTION("""COMPUTED_VALUE"""),"")</f>
        <v/>
      </c>
      <c r="F536" s="558" t="str">
        <f>IFERROR(__xludf.DUMMYFUNCTION("""COMPUTED_VALUE"""),"")</f>
        <v/>
      </c>
      <c r="G536" s="558" t="str">
        <f>IFERROR(__xludf.DUMMYFUNCTION("""COMPUTED_VALUE"""),"")</f>
        <v/>
      </c>
      <c r="H536" s="558" t="str">
        <f>IFERROR(__xludf.DUMMYFUNCTION("""COMPUTED_VALUE"""),"")</f>
        <v/>
      </c>
      <c r="I536" s="558" t="str">
        <f>IFERROR(__xludf.DUMMYFUNCTION("""COMPUTED_VALUE"""),"")</f>
        <v/>
      </c>
      <c r="J536" s="558"/>
      <c r="K536" s="558"/>
      <c r="L536" s="558"/>
      <c r="M536" s="558"/>
      <c r="N536" s="558"/>
      <c r="O536" s="558"/>
    </row>
    <row r="537">
      <c r="A537" s="558"/>
      <c r="B537" s="558" t="str">
        <f>IFERROR(__xludf.DUMMYFUNCTION("""COMPUTED_VALUE"""),"")</f>
        <v/>
      </c>
      <c r="C537" s="558" t="str">
        <f>IFERROR(__xludf.DUMMYFUNCTION("""COMPUTED_VALUE"""),"")</f>
        <v/>
      </c>
      <c r="D537" s="558" t="str">
        <f>IFERROR(__xludf.DUMMYFUNCTION("""COMPUTED_VALUE"""),"")</f>
        <v/>
      </c>
      <c r="E537" s="558" t="str">
        <f>IFERROR(__xludf.DUMMYFUNCTION("""COMPUTED_VALUE"""),"")</f>
        <v/>
      </c>
      <c r="F537" s="558" t="str">
        <f>IFERROR(__xludf.DUMMYFUNCTION("""COMPUTED_VALUE"""),"")</f>
        <v/>
      </c>
      <c r="G537" s="558" t="str">
        <f>IFERROR(__xludf.DUMMYFUNCTION("""COMPUTED_VALUE"""),"")</f>
        <v/>
      </c>
      <c r="H537" s="558" t="str">
        <f>IFERROR(__xludf.DUMMYFUNCTION("""COMPUTED_VALUE"""),"")</f>
        <v/>
      </c>
      <c r="I537" s="558" t="str">
        <f>IFERROR(__xludf.DUMMYFUNCTION("""COMPUTED_VALUE"""),"")</f>
        <v/>
      </c>
      <c r="J537" s="558"/>
      <c r="K537" s="558"/>
      <c r="L537" s="558"/>
      <c r="M537" s="558"/>
      <c r="N537" s="558"/>
      <c r="O537" s="558"/>
    </row>
    <row r="538">
      <c r="A538" s="558"/>
      <c r="B538" s="558" t="str">
        <f>IFERROR(__xludf.DUMMYFUNCTION("""COMPUTED_VALUE"""),"")</f>
        <v/>
      </c>
      <c r="C538" s="558" t="str">
        <f>IFERROR(__xludf.DUMMYFUNCTION("""COMPUTED_VALUE"""),"")</f>
        <v/>
      </c>
      <c r="D538" s="558" t="str">
        <f>IFERROR(__xludf.DUMMYFUNCTION("""COMPUTED_VALUE"""),"")</f>
        <v/>
      </c>
      <c r="E538" s="558" t="str">
        <f>IFERROR(__xludf.DUMMYFUNCTION("""COMPUTED_VALUE"""),"")</f>
        <v/>
      </c>
      <c r="F538" s="558" t="str">
        <f>IFERROR(__xludf.DUMMYFUNCTION("""COMPUTED_VALUE"""),"")</f>
        <v/>
      </c>
      <c r="G538" s="558" t="str">
        <f>IFERROR(__xludf.DUMMYFUNCTION("""COMPUTED_VALUE"""),"")</f>
        <v/>
      </c>
      <c r="H538" s="558" t="str">
        <f>IFERROR(__xludf.DUMMYFUNCTION("""COMPUTED_VALUE"""),"")</f>
        <v/>
      </c>
      <c r="I538" s="558" t="str">
        <f>IFERROR(__xludf.DUMMYFUNCTION("""COMPUTED_VALUE"""),"")</f>
        <v/>
      </c>
      <c r="J538" s="558"/>
      <c r="K538" s="558"/>
      <c r="L538" s="558"/>
      <c r="M538" s="558"/>
      <c r="N538" s="558"/>
      <c r="O538" s="558"/>
    </row>
    <row r="539">
      <c r="A539" s="558"/>
      <c r="B539" s="558" t="str">
        <f>IFERROR(__xludf.DUMMYFUNCTION("""COMPUTED_VALUE"""),"")</f>
        <v/>
      </c>
      <c r="C539" s="558" t="str">
        <f>IFERROR(__xludf.DUMMYFUNCTION("""COMPUTED_VALUE"""),"")</f>
        <v/>
      </c>
      <c r="D539" s="558" t="str">
        <f>IFERROR(__xludf.DUMMYFUNCTION("""COMPUTED_VALUE"""),"")</f>
        <v/>
      </c>
      <c r="E539" s="558" t="str">
        <f>IFERROR(__xludf.DUMMYFUNCTION("""COMPUTED_VALUE"""),"")</f>
        <v/>
      </c>
      <c r="F539" s="558" t="str">
        <f>IFERROR(__xludf.DUMMYFUNCTION("""COMPUTED_VALUE"""),"")</f>
        <v/>
      </c>
      <c r="G539" s="558" t="str">
        <f>IFERROR(__xludf.DUMMYFUNCTION("""COMPUTED_VALUE"""),"")</f>
        <v/>
      </c>
      <c r="H539" s="558" t="str">
        <f>IFERROR(__xludf.DUMMYFUNCTION("""COMPUTED_VALUE"""),"")</f>
        <v/>
      </c>
      <c r="I539" s="558" t="str">
        <f>IFERROR(__xludf.DUMMYFUNCTION("""COMPUTED_VALUE"""),"")</f>
        <v/>
      </c>
      <c r="J539" s="558"/>
      <c r="K539" s="558"/>
      <c r="L539" s="558"/>
      <c r="M539" s="558"/>
      <c r="N539" s="558"/>
      <c r="O539" s="558"/>
    </row>
    <row r="540">
      <c r="A540" s="558"/>
      <c r="B540" s="558" t="str">
        <f>IFERROR(__xludf.DUMMYFUNCTION("""COMPUTED_VALUE"""),"")</f>
        <v/>
      </c>
      <c r="C540" s="558" t="str">
        <f>IFERROR(__xludf.DUMMYFUNCTION("""COMPUTED_VALUE"""),"")</f>
        <v/>
      </c>
      <c r="D540" s="558" t="str">
        <f>IFERROR(__xludf.DUMMYFUNCTION("""COMPUTED_VALUE"""),"")</f>
        <v/>
      </c>
      <c r="E540" s="558" t="str">
        <f>IFERROR(__xludf.DUMMYFUNCTION("""COMPUTED_VALUE"""),"")</f>
        <v/>
      </c>
      <c r="F540" s="558" t="str">
        <f>IFERROR(__xludf.DUMMYFUNCTION("""COMPUTED_VALUE"""),"")</f>
        <v/>
      </c>
      <c r="G540" s="558" t="str">
        <f>IFERROR(__xludf.DUMMYFUNCTION("""COMPUTED_VALUE"""),"")</f>
        <v/>
      </c>
      <c r="H540" s="558" t="str">
        <f>IFERROR(__xludf.DUMMYFUNCTION("""COMPUTED_VALUE"""),"")</f>
        <v/>
      </c>
      <c r="I540" s="558" t="str">
        <f>IFERROR(__xludf.DUMMYFUNCTION("""COMPUTED_VALUE"""),"")</f>
        <v/>
      </c>
      <c r="J540" s="558"/>
      <c r="K540" s="558"/>
      <c r="L540" s="558"/>
      <c r="M540" s="558"/>
      <c r="N540" s="558"/>
      <c r="O540" s="558"/>
    </row>
    <row r="541">
      <c r="A541" s="558"/>
      <c r="B541" s="558" t="str">
        <f>IFERROR(__xludf.DUMMYFUNCTION("""COMPUTED_VALUE"""),"")</f>
        <v/>
      </c>
      <c r="C541" s="558" t="str">
        <f>IFERROR(__xludf.DUMMYFUNCTION("""COMPUTED_VALUE"""),"")</f>
        <v/>
      </c>
      <c r="D541" s="558" t="str">
        <f>IFERROR(__xludf.DUMMYFUNCTION("""COMPUTED_VALUE"""),"")</f>
        <v/>
      </c>
      <c r="E541" s="558" t="str">
        <f>IFERROR(__xludf.DUMMYFUNCTION("""COMPUTED_VALUE"""),"")</f>
        <v/>
      </c>
      <c r="F541" s="558" t="str">
        <f>IFERROR(__xludf.DUMMYFUNCTION("""COMPUTED_VALUE"""),"")</f>
        <v/>
      </c>
      <c r="G541" s="558" t="str">
        <f>IFERROR(__xludf.DUMMYFUNCTION("""COMPUTED_VALUE"""),"")</f>
        <v/>
      </c>
      <c r="H541" s="558" t="str">
        <f>IFERROR(__xludf.DUMMYFUNCTION("""COMPUTED_VALUE"""),"")</f>
        <v/>
      </c>
      <c r="I541" s="558" t="str">
        <f>IFERROR(__xludf.DUMMYFUNCTION("""COMPUTED_VALUE"""),"")</f>
        <v/>
      </c>
      <c r="J541" s="558"/>
      <c r="K541" s="558"/>
      <c r="L541" s="558"/>
      <c r="M541" s="558"/>
      <c r="N541" s="558"/>
      <c r="O541" s="558"/>
    </row>
    <row r="542">
      <c r="A542" s="558"/>
      <c r="B542" s="558" t="str">
        <f>IFERROR(__xludf.DUMMYFUNCTION("""COMPUTED_VALUE"""),"")</f>
        <v/>
      </c>
      <c r="C542" s="558" t="str">
        <f>IFERROR(__xludf.DUMMYFUNCTION("""COMPUTED_VALUE"""),"")</f>
        <v/>
      </c>
      <c r="D542" s="558" t="str">
        <f>IFERROR(__xludf.DUMMYFUNCTION("""COMPUTED_VALUE"""),"")</f>
        <v/>
      </c>
      <c r="E542" s="558" t="str">
        <f>IFERROR(__xludf.DUMMYFUNCTION("""COMPUTED_VALUE"""),"")</f>
        <v/>
      </c>
      <c r="F542" s="558" t="str">
        <f>IFERROR(__xludf.DUMMYFUNCTION("""COMPUTED_VALUE"""),"")</f>
        <v/>
      </c>
      <c r="G542" s="558" t="str">
        <f>IFERROR(__xludf.DUMMYFUNCTION("""COMPUTED_VALUE"""),"")</f>
        <v/>
      </c>
      <c r="H542" s="558" t="str">
        <f>IFERROR(__xludf.DUMMYFUNCTION("""COMPUTED_VALUE"""),"")</f>
        <v/>
      </c>
      <c r="I542" s="558" t="str">
        <f>IFERROR(__xludf.DUMMYFUNCTION("""COMPUTED_VALUE"""),"")</f>
        <v/>
      </c>
      <c r="J542" s="558"/>
      <c r="K542" s="558"/>
      <c r="L542" s="558"/>
      <c r="M542" s="558"/>
      <c r="N542" s="558"/>
      <c r="O542" s="558"/>
    </row>
    <row r="543">
      <c r="A543" s="558"/>
      <c r="B543" s="558" t="str">
        <f>IFERROR(__xludf.DUMMYFUNCTION("""COMPUTED_VALUE"""),"")</f>
        <v/>
      </c>
      <c r="C543" s="558" t="str">
        <f>IFERROR(__xludf.DUMMYFUNCTION("""COMPUTED_VALUE"""),"")</f>
        <v/>
      </c>
      <c r="D543" s="558" t="str">
        <f>IFERROR(__xludf.DUMMYFUNCTION("""COMPUTED_VALUE"""),"")</f>
        <v/>
      </c>
      <c r="E543" s="558" t="str">
        <f>IFERROR(__xludf.DUMMYFUNCTION("""COMPUTED_VALUE"""),"")</f>
        <v/>
      </c>
      <c r="F543" s="558" t="str">
        <f>IFERROR(__xludf.DUMMYFUNCTION("""COMPUTED_VALUE"""),"")</f>
        <v/>
      </c>
      <c r="G543" s="558" t="str">
        <f>IFERROR(__xludf.DUMMYFUNCTION("""COMPUTED_VALUE"""),"")</f>
        <v/>
      </c>
      <c r="H543" s="558" t="str">
        <f>IFERROR(__xludf.DUMMYFUNCTION("""COMPUTED_VALUE"""),"")</f>
        <v/>
      </c>
      <c r="I543" s="558" t="str">
        <f>IFERROR(__xludf.DUMMYFUNCTION("""COMPUTED_VALUE"""),"")</f>
        <v/>
      </c>
      <c r="J543" s="558"/>
      <c r="K543" s="558"/>
      <c r="L543" s="558"/>
      <c r="M543" s="558"/>
      <c r="N543" s="558"/>
      <c r="O543" s="558"/>
    </row>
    <row r="544">
      <c r="A544" s="558"/>
      <c r="B544" s="558" t="str">
        <f>IFERROR(__xludf.DUMMYFUNCTION("""COMPUTED_VALUE"""),"")</f>
        <v/>
      </c>
      <c r="C544" s="558" t="str">
        <f>IFERROR(__xludf.DUMMYFUNCTION("""COMPUTED_VALUE"""),"")</f>
        <v/>
      </c>
      <c r="D544" s="558" t="str">
        <f>IFERROR(__xludf.DUMMYFUNCTION("""COMPUTED_VALUE"""),"")</f>
        <v/>
      </c>
      <c r="E544" s="558" t="str">
        <f>IFERROR(__xludf.DUMMYFUNCTION("""COMPUTED_VALUE"""),"")</f>
        <v/>
      </c>
      <c r="F544" s="558" t="str">
        <f>IFERROR(__xludf.DUMMYFUNCTION("""COMPUTED_VALUE"""),"")</f>
        <v/>
      </c>
      <c r="G544" s="558" t="str">
        <f>IFERROR(__xludf.DUMMYFUNCTION("""COMPUTED_VALUE"""),"")</f>
        <v/>
      </c>
      <c r="H544" s="558" t="str">
        <f>IFERROR(__xludf.DUMMYFUNCTION("""COMPUTED_VALUE"""),"")</f>
        <v/>
      </c>
      <c r="I544" s="558" t="str">
        <f>IFERROR(__xludf.DUMMYFUNCTION("""COMPUTED_VALUE"""),"")</f>
        <v/>
      </c>
      <c r="J544" s="558"/>
      <c r="K544" s="558"/>
      <c r="L544" s="558"/>
      <c r="M544" s="558"/>
      <c r="N544" s="558"/>
      <c r="O544" s="558"/>
    </row>
    <row r="545">
      <c r="A545" s="558"/>
      <c r="B545" s="558" t="str">
        <f>IFERROR(__xludf.DUMMYFUNCTION("""COMPUTED_VALUE"""),"")</f>
        <v/>
      </c>
      <c r="C545" s="558" t="str">
        <f>IFERROR(__xludf.DUMMYFUNCTION("""COMPUTED_VALUE"""),"")</f>
        <v/>
      </c>
      <c r="D545" s="558" t="str">
        <f>IFERROR(__xludf.DUMMYFUNCTION("""COMPUTED_VALUE"""),"")</f>
        <v/>
      </c>
      <c r="E545" s="558" t="str">
        <f>IFERROR(__xludf.DUMMYFUNCTION("""COMPUTED_VALUE"""),"")</f>
        <v/>
      </c>
      <c r="F545" s="558" t="str">
        <f>IFERROR(__xludf.DUMMYFUNCTION("""COMPUTED_VALUE"""),"")</f>
        <v/>
      </c>
      <c r="G545" s="558" t="str">
        <f>IFERROR(__xludf.DUMMYFUNCTION("""COMPUTED_VALUE"""),"")</f>
        <v/>
      </c>
      <c r="H545" s="558" t="str">
        <f>IFERROR(__xludf.DUMMYFUNCTION("""COMPUTED_VALUE"""),"")</f>
        <v/>
      </c>
      <c r="I545" s="558" t="str">
        <f>IFERROR(__xludf.DUMMYFUNCTION("""COMPUTED_VALUE"""),"")</f>
        <v/>
      </c>
      <c r="J545" s="558"/>
      <c r="K545" s="558"/>
      <c r="L545" s="558"/>
      <c r="M545" s="558"/>
      <c r="N545" s="558"/>
      <c r="O545" s="558"/>
    </row>
    <row r="546">
      <c r="A546" s="558"/>
      <c r="B546" s="558" t="str">
        <f>IFERROR(__xludf.DUMMYFUNCTION("""COMPUTED_VALUE"""),"")</f>
        <v/>
      </c>
      <c r="C546" s="558" t="str">
        <f>IFERROR(__xludf.DUMMYFUNCTION("""COMPUTED_VALUE"""),"")</f>
        <v/>
      </c>
      <c r="D546" s="558" t="str">
        <f>IFERROR(__xludf.DUMMYFUNCTION("""COMPUTED_VALUE"""),"")</f>
        <v/>
      </c>
      <c r="E546" s="558" t="str">
        <f>IFERROR(__xludf.DUMMYFUNCTION("""COMPUTED_VALUE"""),"")</f>
        <v/>
      </c>
      <c r="F546" s="558" t="str">
        <f>IFERROR(__xludf.DUMMYFUNCTION("""COMPUTED_VALUE"""),"")</f>
        <v/>
      </c>
      <c r="G546" s="558" t="str">
        <f>IFERROR(__xludf.DUMMYFUNCTION("""COMPUTED_VALUE"""),"")</f>
        <v/>
      </c>
      <c r="H546" s="558" t="str">
        <f>IFERROR(__xludf.DUMMYFUNCTION("""COMPUTED_VALUE"""),"")</f>
        <v/>
      </c>
      <c r="I546" s="558" t="str">
        <f>IFERROR(__xludf.DUMMYFUNCTION("""COMPUTED_VALUE"""),"")</f>
        <v/>
      </c>
      <c r="J546" s="558"/>
      <c r="K546" s="558"/>
      <c r="L546" s="558"/>
      <c r="M546" s="558"/>
      <c r="N546" s="558"/>
      <c r="O546" s="558"/>
    </row>
    <row r="547">
      <c r="A547" s="558"/>
      <c r="B547" s="558" t="str">
        <f>IFERROR(__xludf.DUMMYFUNCTION("""COMPUTED_VALUE"""),"")</f>
        <v/>
      </c>
      <c r="C547" s="558" t="str">
        <f>IFERROR(__xludf.DUMMYFUNCTION("""COMPUTED_VALUE"""),"")</f>
        <v/>
      </c>
      <c r="D547" s="558" t="str">
        <f>IFERROR(__xludf.DUMMYFUNCTION("""COMPUTED_VALUE"""),"")</f>
        <v/>
      </c>
      <c r="E547" s="558" t="str">
        <f>IFERROR(__xludf.DUMMYFUNCTION("""COMPUTED_VALUE"""),"")</f>
        <v/>
      </c>
      <c r="F547" s="558" t="str">
        <f>IFERROR(__xludf.DUMMYFUNCTION("""COMPUTED_VALUE"""),"")</f>
        <v/>
      </c>
      <c r="G547" s="558" t="str">
        <f>IFERROR(__xludf.DUMMYFUNCTION("""COMPUTED_VALUE"""),"")</f>
        <v/>
      </c>
      <c r="H547" s="558" t="str">
        <f>IFERROR(__xludf.DUMMYFUNCTION("""COMPUTED_VALUE"""),"")</f>
        <v/>
      </c>
      <c r="I547" s="558" t="str">
        <f>IFERROR(__xludf.DUMMYFUNCTION("""COMPUTED_VALUE"""),"")</f>
        <v/>
      </c>
      <c r="J547" s="558"/>
      <c r="K547" s="558"/>
      <c r="L547" s="558"/>
      <c r="M547" s="558"/>
      <c r="N547" s="558"/>
      <c r="O547" s="558"/>
    </row>
    <row r="548">
      <c r="A548" s="558"/>
      <c r="B548" s="558" t="str">
        <f>IFERROR(__xludf.DUMMYFUNCTION("""COMPUTED_VALUE"""),"")</f>
        <v/>
      </c>
      <c r="C548" s="558" t="str">
        <f>IFERROR(__xludf.DUMMYFUNCTION("""COMPUTED_VALUE"""),"")</f>
        <v/>
      </c>
      <c r="D548" s="558" t="str">
        <f>IFERROR(__xludf.DUMMYFUNCTION("""COMPUTED_VALUE"""),"")</f>
        <v/>
      </c>
      <c r="E548" s="558" t="str">
        <f>IFERROR(__xludf.DUMMYFUNCTION("""COMPUTED_VALUE"""),"")</f>
        <v/>
      </c>
      <c r="F548" s="558" t="str">
        <f>IFERROR(__xludf.DUMMYFUNCTION("""COMPUTED_VALUE"""),"")</f>
        <v/>
      </c>
      <c r="G548" s="558" t="str">
        <f>IFERROR(__xludf.DUMMYFUNCTION("""COMPUTED_VALUE"""),"")</f>
        <v/>
      </c>
      <c r="H548" s="558" t="str">
        <f>IFERROR(__xludf.DUMMYFUNCTION("""COMPUTED_VALUE"""),"")</f>
        <v/>
      </c>
      <c r="I548" s="558" t="str">
        <f>IFERROR(__xludf.DUMMYFUNCTION("""COMPUTED_VALUE"""),"")</f>
        <v/>
      </c>
      <c r="J548" s="558"/>
      <c r="K548" s="558"/>
      <c r="L548" s="558"/>
      <c r="M548" s="558"/>
      <c r="N548" s="558"/>
      <c r="O548" s="558"/>
    </row>
    <row r="549">
      <c r="A549" s="558"/>
      <c r="B549" s="558" t="str">
        <f>IFERROR(__xludf.DUMMYFUNCTION("""COMPUTED_VALUE"""),"")</f>
        <v/>
      </c>
      <c r="C549" s="558" t="str">
        <f>IFERROR(__xludf.DUMMYFUNCTION("""COMPUTED_VALUE"""),"")</f>
        <v/>
      </c>
      <c r="D549" s="558" t="str">
        <f>IFERROR(__xludf.DUMMYFUNCTION("""COMPUTED_VALUE"""),"")</f>
        <v/>
      </c>
      <c r="E549" s="558" t="str">
        <f>IFERROR(__xludf.DUMMYFUNCTION("""COMPUTED_VALUE"""),"")</f>
        <v/>
      </c>
      <c r="F549" s="558" t="str">
        <f>IFERROR(__xludf.DUMMYFUNCTION("""COMPUTED_VALUE"""),"")</f>
        <v/>
      </c>
      <c r="G549" s="558" t="str">
        <f>IFERROR(__xludf.DUMMYFUNCTION("""COMPUTED_VALUE"""),"")</f>
        <v/>
      </c>
      <c r="H549" s="558" t="str">
        <f>IFERROR(__xludf.DUMMYFUNCTION("""COMPUTED_VALUE"""),"")</f>
        <v/>
      </c>
      <c r="I549" s="558" t="str">
        <f>IFERROR(__xludf.DUMMYFUNCTION("""COMPUTED_VALUE"""),"")</f>
        <v/>
      </c>
      <c r="J549" s="558"/>
      <c r="K549" s="558"/>
      <c r="L549" s="558"/>
      <c r="M549" s="558"/>
      <c r="N549" s="558"/>
      <c r="O549" s="558"/>
    </row>
    <row r="550">
      <c r="A550" s="558"/>
      <c r="B550" s="558" t="str">
        <f>IFERROR(__xludf.DUMMYFUNCTION("""COMPUTED_VALUE"""),"")</f>
        <v/>
      </c>
      <c r="C550" s="558" t="str">
        <f>IFERROR(__xludf.DUMMYFUNCTION("""COMPUTED_VALUE"""),"")</f>
        <v/>
      </c>
      <c r="D550" s="558" t="str">
        <f>IFERROR(__xludf.DUMMYFUNCTION("""COMPUTED_VALUE"""),"")</f>
        <v/>
      </c>
      <c r="E550" s="558" t="str">
        <f>IFERROR(__xludf.DUMMYFUNCTION("""COMPUTED_VALUE"""),"")</f>
        <v/>
      </c>
      <c r="F550" s="558" t="str">
        <f>IFERROR(__xludf.DUMMYFUNCTION("""COMPUTED_VALUE"""),"")</f>
        <v/>
      </c>
      <c r="G550" s="558" t="str">
        <f>IFERROR(__xludf.DUMMYFUNCTION("""COMPUTED_VALUE"""),"")</f>
        <v/>
      </c>
      <c r="H550" s="558" t="str">
        <f>IFERROR(__xludf.DUMMYFUNCTION("""COMPUTED_VALUE"""),"")</f>
        <v/>
      </c>
      <c r="I550" s="558" t="str">
        <f>IFERROR(__xludf.DUMMYFUNCTION("""COMPUTED_VALUE"""),"")</f>
        <v/>
      </c>
      <c r="J550" s="558"/>
      <c r="K550" s="558"/>
      <c r="L550" s="558"/>
      <c r="M550" s="558"/>
      <c r="N550" s="558"/>
      <c r="O550" s="558"/>
    </row>
    <row r="551">
      <c r="A551" s="558"/>
      <c r="B551" s="558" t="str">
        <f>IFERROR(__xludf.DUMMYFUNCTION("""COMPUTED_VALUE"""),"")</f>
        <v/>
      </c>
      <c r="C551" s="558" t="str">
        <f>IFERROR(__xludf.DUMMYFUNCTION("""COMPUTED_VALUE"""),"")</f>
        <v/>
      </c>
      <c r="D551" s="558" t="str">
        <f>IFERROR(__xludf.DUMMYFUNCTION("""COMPUTED_VALUE"""),"")</f>
        <v/>
      </c>
      <c r="E551" s="558" t="str">
        <f>IFERROR(__xludf.DUMMYFUNCTION("""COMPUTED_VALUE"""),"")</f>
        <v/>
      </c>
      <c r="F551" s="558" t="str">
        <f>IFERROR(__xludf.DUMMYFUNCTION("""COMPUTED_VALUE"""),"")</f>
        <v/>
      </c>
      <c r="G551" s="558" t="str">
        <f>IFERROR(__xludf.DUMMYFUNCTION("""COMPUTED_VALUE"""),"")</f>
        <v/>
      </c>
      <c r="H551" s="558" t="str">
        <f>IFERROR(__xludf.DUMMYFUNCTION("""COMPUTED_VALUE"""),"")</f>
        <v/>
      </c>
      <c r="I551" s="558" t="str">
        <f>IFERROR(__xludf.DUMMYFUNCTION("""COMPUTED_VALUE"""),"")</f>
        <v/>
      </c>
      <c r="J551" s="558"/>
      <c r="K551" s="558"/>
      <c r="L551" s="558"/>
      <c r="M551" s="558"/>
      <c r="N551" s="558"/>
      <c r="O551" s="558"/>
    </row>
    <row r="552">
      <c r="A552" s="558"/>
      <c r="B552" s="558" t="str">
        <f>IFERROR(__xludf.DUMMYFUNCTION("""COMPUTED_VALUE"""),"")</f>
        <v/>
      </c>
      <c r="C552" s="558" t="str">
        <f>IFERROR(__xludf.DUMMYFUNCTION("""COMPUTED_VALUE"""),"")</f>
        <v/>
      </c>
      <c r="D552" s="558" t="str">
        <f>IFERROR(__xludf.DUMMYFUNCTION("""COMPUTED_VALUE"""),"")</f>
        <v/>
      </c>
      <c r="E552" s="558" t="str">
        <f>IFERROR(__xludf.DUMMYFUNCTION("""COMPUTED_VALUE"""),"")</f>
        <v/>
      </c>
      <c r="F552" s="558" t="str">
        <f>IFERROR(__xludf.DUMMYFUNCTION("""COMPUTED_VALUE"""),"")</f>
        <v/>
      </c>
      <c r="G552" s="558" t="str">
        <f>IFERROR(__xludf.DUMMYFUNCTION("""COMPUTED_VALUE"""),"")</f>
        <v/>
      </c>
      <c r="H552" s="558" t="str">
        <f>IFERROR(__xludf.DUMMYFUNCTION("""COMPUTED_VALUE"""),"")</f>
        <v/>
      </c>
      <c r="I552" s="558" t="str">
        <f>IFERROR(__xludf.DUMMYFUNCTION("""COMPUTED_VALUE"""),"")</f>
        <v/>
      </c>
      <c r="J552" s="558"/>
      <c r="K552" s="558"/>
      <c r="L552" s="558"/>
      <c r="M552" s="558"/>
      <c r="N552" s="558"/>
      <c r="O552" s="558"/>
    </row>
    <row r="553">
      <c r="A553" s="558"/>
      <c r="B553" s="558" t="str">
        <f>IFERROR(__xludf.DUMMYFUNCTION("""COMPUTED_VALUE"""),"")</f>
        <v/>
      </c>
      <c r="C553" s="558" t="str">
        <f>IFERROR(__xludf.DUMMYFUNCTION("""COMPUTED_VALUE"""),"")</f>
        <v/>
      </c>
      <c r="D553" s="558" t="str">
        <f>IFERROR(__xludf.DUMMYFUNCTION("""COMPUTED_VALUE"""),"")</f>
        <v/>
      </c>
      <c r="E553" s="558" t="str">
        <f>IFERROR(__xludf.DUMMYFUNCTION("""COMPUTED_VALUE"""),"")</f>
        <v/>
      </c>
      <c r="F553" s="558" t="str">
        <f>IFERROR(__xludf.DUMMYFUNCTION("""COMPUTED_VALUE"""),"")</f>
        <v/>
      </c>
      <c r="G553" s="558" t="str">
        <f>IFERROR(__xludf.DUMMYFUNCTION("""COMPUTED_VALUE"""),"")</f>
        <v/>
      </c>
      <c r="H553" s="558" t="str">
        <f>IFERROR(__xludf.DUMMYFUNCTION("""COMPUTED_VALUE"""),"")</f>
        <v/>
      </c>
      <c r="I553" s="558" t="str">
        <f>IFERROR(__xludf.DUMMYFUNCTION("""COMPUTED_VALUE"""),"")</f>
        <v/>
      </c>
      <c r="J553" s="558"/>
      <c r="K553" s="558"/>
      <c r="L553" s="558"/>
      <c r="M553" s="558"/>
      <c r="N553" s="558"/>
      <c r="O553" s="558"/>
    </row>
    <row r="554">
      <c r="A554" s="558"/>
      <c r="B554" s="558" t="str">
        <f>IFERROR(__xludf.DUMMYFUNCTION("""COMPUTED_VALUE"""),"")</f>
        <v/>
      </c>
      <c r="C554" s="558" t="str">
        <f>IFERROR(__xludf.DUMMYFUNCTION("""COMPUTED_VALUE"""),"")</f>
        <v/>
      </c>
      <c r="D554" s="558" t="str">
        <f>IFERROR(__xludf.DUMMYFUNCTION("""COMPUTED_VALUE"""),"")</f>
        <v/>
      </c>
      <c r="E554" s="558" t="str">
        <f>IFERROR(__xludf.DUMMYFUNCTION("""COMPUTED_VALUE"""),"")</f>
        <v/>
      </c>
      <c r="F554" s="558" t="str">
        <f>IFERROR(__xludf.DUMMYFUNCTION("""COMPUTED_VALUE"""),"")</f>
        <v/>
      </c>
      <c r="G554" s="558" t="str">
        <f>IFERROR(__xludf.DUMMYFUNCTION("""COMPUTED_VALUE"""),"")</f>
        <v/>
      </c>
      <c r="H554" s="558" t="str">
        <f>IFERROR(__xludf.DUMMYFUNCTION("""COMPUTED_VALUE"""),"")</f>
        <v/>
      </c>
      <c r="I554" s="558" t="str">
        <f>IFERROR(__xludf.DUMMYFUNCTION("""COMPUTED_VALUE"""),"")</f>
        <v/>
      </c>
      <c r="J554" s="558"/>
      <c r="K554" s="558"/>
      <c r="L554" s="558"/>
      <c r="M554" s="558"/>
      <c r="N554" s="558"/>
      <c r="O554" s="558"/>
    </row>
    <row r="555">
      <c r="A555" s="558"/>
      <c r="B555" s="558" t="str">
        <f>IFERROR(__xludf.DUMMYFUNCTION("""COMPUTED_VALUE"""),"")</f>
        <v/>
      </c>
      <c r="C555" s="558" t="str">
        <f>IFERROR(__xludf.DUMMYFUNCTION("""COMPUTED_VALUE"""),"")</f>
        <v/>
      </c>
      <c r="D555" s="558" t="str">
        <f>IFERROR(__xludf.DUMMYFUNCTION("""COMPUTED_VALUE"""),"")</f>
        <v/>
      </c>
      <c r="E555" s="558" t="str">
        <f>IFERROR(__xludf.DUMMYFUNCTION("""COMPUTED_VALUE"""),"")</f>
        <v/>
      </c>
      <c r="F555" s="558" t="str">
        <f>IFERROR(__xludf.DUMMYFUNCTION("""COMPUTED_VALUE"""),"")</f>
        <v/>
      </c>
      <c r="G555" s="558" t="str">
        <f>IFERROR(__xludf.DUMMYFUNCTION("""COMPUTED_VALUE"""),"")</f>
        <v/>
      </c>
      <c r="H555" s="558" t="str">
        <f>IFERROR(__xludf.DUMMYFUNCTION("""COMPUTED_VALUE"""),"")</f>
        <v/>
      </c>
      <c r="I555" s="558" t="str">
        <f>IFERROR(__xludf.DUMMYFUNCTION("""COMPUTED_VALUE"""),"")</f>
        <v/>
      </c>
      <c r="J555" s="558"/>
      <c r="K555" s="558"/>
      <c r="L555" s="558"/>
      <c r="M555" s="558"/>
      <c r="N555" s="558"/>
      <c r="O555" s="558"/>
    </row>
    <row r="556">
      <c r="A556" s="558"/>
      <c r="B556" s="558" t="str">
        <f>IFERROR(__xludf.DUMMYFUNCTION("""COMPUTED_VALUE"""),"")</f>
        <v/>
      </c>
      <c r="C556" s="558" t="str">
        <f>IFERROR(__xludf.DUMMYFUNCTION("""COMPUTED_VALUE"""),"")</f>
        <v/>
      </c>
      <c r="D556" s="558" t="str">
        <f>IFERROR(__xludf.DUMMYFUNCTION("""COMPUTED_VALUE"""),"")</f>
        <v/>
      </c>
      <c r="E556" s="558" t="str">
        <f>IFERROR(__xludf.DUMMYFUNCTION("""COMPUTED_VALUE"""),"")</f>
        <v/>
      </c>
      <c r="F556" s="558" t="str">
        <f>IFERROR(__xludf.DUMMYFUNCTION("""COMPUTED_VALUE"""),"")</f>
        <v/>
      </c>
      <c r="G556" s="558" t="str">
        <f>IFERROR(__xludf.DUMMYFUNCTION("""COMPUTED_VALUE"""),"")</f>
        <v/>
      </c>
      <c r="H556" s="558" t="str">
        <f>IFERROR(__xludf.DUMMYFUNCTION("""COMPUTED_VALUE"""),"")</f>
        <v/>
      </c>
      <c r="I556" s="558" t="str">
        <f>IFERROR(__xludf.DUMMYFUNCTION("""COMPUTED_VALUE"""),"")</f>
        <v/>
      </c>
      <c r="J556" s="558"/>
      <c r="K556" s="558"/>
      <c r="L556" s="558"/>
      <c r="M556" s="558"/>
      <c r="N556" s="558"/>
      <c r="O556" s="558"/>
    </row>
    <row r="557">
      <c r="A557" s="558"/>
      <c r="B557" s="558" t="str">
        <f>IFERROR(__xludf.DUMMYFUNCTION("""COMPUTED_VALUE"""),"")</f>
        <v/>
      </c>
      <c r="C557" s="558" t="str">
        <f>IFERROR(__xludf.DUMMYFUNCTION("""COMPUTED_VALUE"""),"")</f>
        <v/>
      </c>
      <c r="D557" s="558" t="str">
        <f>IFERROR(__xludf.DUMMYFUNCTION("""COMPUTED_VALUE"""),"")</f>
        <v/>
      </c>
      <c r="E557" s="558" t="str">
        <f>IFERROR(__xludf.DUMMYFUNCTION("""COMPUTED_VALUE"""),"")</f>
        <v/>
      </c>
      <c r="F557" s="558" t="str">
        <f>IFERROR(__xludf.DUMMYFUNCTION("""COMPUTED_VALUE"""),"")</f>
        <v/>
      </c>
      <c r="G557" s="558" t="str">
        <f>IFERROR(__xludf.DUMMYFUNCTION("""COMPUTED_VALUE"""),"")</f>
        <v/>
      </c>
      <c r="H557" s="558" t="str">
        <f>IFERROR(__xludf.DUMMYFUNCTION("""COMPUTED_VALUE"""),"")</f>
        <v/>
      </c>
      <c r="I557" s="558" t="str">
        <f>IFERROR(__xludf.DUMMYFUNCTION("""COMPUTED_VALUE"""),"")</f>
        <v/>
      </c>
      <c r="J557" s="558"/>
      <c r="K557" s="558"/>
      <c r="L557" s="558"/>
      <c r="M557" s="558"/>
      <c r="N557" s="558"/>
      <c r="O557" s="558"/>
    </row>
    <row r="558">
      <c r="A558" s="558"/>
      <c r="B558" s="558" t="str">
        <f>IFERROR(__xludf.DUMMYFUNCTION("""COMPUTED_VALUE"""),"")</f>
        <v/>
      </c>
      <c r="C558" s="558" t="str">
        <f>IFERROR(__xludf.DUMMYFUNCTION("""COMPUTED_VALUE"""),"")</f>
        <v/>
      </c>
      <c r="D558" s="558" t="str">
        <f>IFERROR(__xludf.DUMMYFUNCTION("""COMPUTED_VALUE"""),"")</f>
        <v/>
      </c>
      <c r="E558" s="558" t="str">
        <f>IFERROR(__xludf.DUMMYFUNCTION("""COMPUTED_VALUE"""),"")</f>
        <v/>
      </c>
      <c r="F558" s="558" t="str">
        <f>IFERROR(__xludf.DUMMYFUNCTION("""COMPUTED_VALUE"""),"")</f>
        <v/>
      </c>
      <c r="G558" s="558" t="str">
        <f>IFERROR(__xludf.DUMMYFUNCTION("""COMPUTED_VALUE"""),"")</f>
        <v/>
      </c>
      <c r="H558" s="558" t="str">
        <f>IFERROR(__xludf.DUMMYFUNCTION("""COMPUTED_VALUE"""),"")</f>
        <v/>
      </c>
      <c r="I558" s="558" t="str">
        <f>IFERROR(__xludf.DUMMYFUNCTION("""COMPUTED_VALUE"""),"")</f>
        <v/>
      </c>
      <c r="J558" s="558"/>
      <c r="K558" s="558"/>
      <c r="L558" s="558"/>
      <c r="M558" s="558"/>
      <c r="N558" s="558"/>
      <c r="O558" s="558"/>
    </row>
    <row r="559">
      <c r="A559" s="558"/>
      <c r="B559" s="558" t="str">
        <f>IFERROR(__xludf.DUMMYFUNCTION("""COMPUTED_VALUE"""),"")</f>
        <v/>
      </c>
      <c r="C559" s="558" t="str">
        <f>IFERROR(__xludf.DUMMYFUNCTION("""COMPUTED_VALUE"""),"")</f>
        <v/>
      </c>
      <c r="D559" s="558" t="str">
        <f>IFERROR(__xludf.DUMMYFUNCTION("""COMPUTED_VALUE"""),"")</f>
        <v/>
      </c>
      <c r="E559" s="558" t="str">
        <f>IFERROR(__xludf.DUMMYFUNCTION("""COMPUTED_VALUE"""),"")</f>
        <v/>
      </c>
      <c r="F559" s="558" t="str">
        <f>IFERROR(__xludf.DUMMYFUNCTION("""COMPUTED_VALUE"""),"")</f>
        <v/>
      </c>
      <c r="G559" s="558" t="str">
        <f>IFERROR(__xludf.DUMMYFUNCTION("""COMPUTED_VALUE"""),"")</f>
        <v/>
      </c>
      <c r="H559" s="558" t="str">
        <f>IFERROR(__xludf.DUMMYFUNCTION("""COMPUTED_VALUE"""),"")</f>
        <v/>
      </c>
      <c r="I559" s="558" t="str">
        <f>IFERROR(__xludf.DUMMYFUNCTION("""COMPUTED_VALUE"""),"")</f>
        <v/>
      </c>
      <c r="J559" s="558"/>
      <c r="K559" s="558"/>
      <c r="L559" s="558"/>
      <c r="M559" s="558"/>
      <c r="N559" s="558"/>
      <c r="O559" s="558"/>
    </row>
    <row r="560">
      <c r="A560" s="558"/>
      <c r="B560" s="558" t="str">
        <f>IFERROR(__xludf.DUMMYFUNCTION("""COMPUTED_VALUE"""),"")</f>
        <v/>
      </c>
      <c r="C560" s="558" t="str">
        <f>IFERROR(__xludf.DUMMYFUNCTION("""COMPUTED_VALUE"""),"")</f>
        <v/>
      </c>
      <c r="D560" s="558" t="str">
        <f>IFERROR(__xludf.DUMMYFUNCTION("""COMPUTED_VALUE"""),"")</f>
        <v/>
      </c>
      <c r="E560" s="558" t="str">
        <f>IFERROR(__xludf.DUMMYFUNCTION("""COMPUTED_VALUE"""),"")</f>
        <v/>
      </c>
      <c r="F560" s="558" t="str">
        <f>IFERROR(__xludf.DUMMYFUNCTION("""COMPUTED_VALUE"""),"")</f>
        <v/>
      </c>
      <c r="G560" s="558" t="str">
        <f>IFERROR(__xludf.DUMMYFUNCTION("""COMPUTED_VALUE"""),"")</f>
        <v/>
      </c>
      <c r="H560" s="558" t="str">
        <f>IFERROR(__xludf.DUMMYFUNCTION("""COMPUTED_VALUE"""),"")</f>
        <v/>
      </c>
      <c r="I560" s="558" t="str">
        <f>IFERROR(__xludf.DUMMYFUNCTION("""COMPUTED_VALUE"""),"")</f>
        <v/>
      </c>
      <c r="J560" s="558"/>
      <c r="K560" s="558"/>
      <c r="L560" s="558"/>
      <c r="M560" s="558"/>
      <c r="N560" s="558"/>
      <c r="O560" s="558"/>
    </row>
    <row r="561">
      <c r="A561" s="558"/>
      <c r="B561" s="558" t="str">
        <f>IFERROR(__xludf.DUMMYFUNCTION("""COMPUTED_VALUE"""),"")</f>
        <v/>
      </c>
      <c r="C561" s="558" t="str">
        <f>IFERROR(__xludf.DUMMYFUNCTION("""COMPUTED_VALUE"""),"")</f>
        <v/>
      </c>
      <c r="D561" s="558" t="str">
        <f>IFERROR(__xludf.DUMMYFUNCTION("""COMPUTED_VALUE"""),"")</f>
        <v/>
      </c>
      <c r="E561" s="558" t="str">
        <f>IFERROR(__xludf.DUMMYFUNCTION("""COMPUTED_VALUE"""),"")</f>
        <v/>
      </c>
      <c r="F561" s="558" t="str">
        <f>IFERROR(__xludf.DUMMYFUNCTION("""COMPUTED_VALUE"""),"")</f>
        <v/>
      </c>
      <c r="G561" s="558" t="str">
        <f>IFERROR(__xludf.DUMMYFUNCTION("""COMPUTED_VALUE"""),"")</f>
        <v/>
      </c>
      <c r="H561" s="558" t="str">
        <f>IFERROR(__xludf.DUMMYFUNCTION("""COMPUTED_VALUE"""),"")</f>
        <v/>
      </c>
      <c r="I561" s="558" t="str">
        <f>IFERROR(__xludf.DUMMYFUNCTION("""COMPUTED_VALUE"""),"")</f>
        <v/>
      </c>
      <c r="J561" s="558"/>
      <c r="K561" s="558"/>
      <c r="L561" s="558"/>
      <c r="M561" s="558"/>
      <c r="N561" s="558"/>
      <c r="O561" s="558"/>
    </row>
    <row r="562">
      <c r="A562" s="558"/>
      <c r="B562" s="558" t="str">
        <f>IFERROR(__xludf.DUMMYFUNCTION("""COMPUTED_VALUE"""),"")</f>
        <v/>
      </c>
      <c r="C562" s="558" t="str">
        <f>IFERROR(__xludf.DUMMYFUNCTION("""COMPUTED_VALUE"""),"")</f>
        <v/>
      </c>
      <c r="D562" s="558" t="str">
        <f>IFERROR(__xludf.DUMMYFUNCTION("""COMPUTED_VALUE"""),"")</f>
        <v/>
      </c>
      <c r="E562" s="558" t="str">
        <f>IFERROR(__xludf.DUMMYFUNCTION("""COMPUTED_VALUE"""),"")</f>
        <v/>
      </c>
      <c r="F562" s="558" t="str">
        <f>IFERROR(__xludf.DUMMYFUNCTION("""COMPUTED_VALUE"""),"")</f>
        <v/>
      </c>
      <c r="G562" s="558" t="str">
        <f>IFERROR(__xludf.DUMMYFUNCTION("""COMPUTED_VALUE"""),"")</f>
        <v/>
      </c>
      <c r="H562" s="558" t="str">
        <f>IFERROR(__xludf.DUMMYFUNCTION("""COMPUTED_VALUE"""),"")</f>
        <v/>
      </c>
      <c r="I562" s="558" t="str">
        <f>IFERROR(__xludf.DUMMYFUNCTION("""COMPUTED_VALUE"""),"")</f>
        <v/>
      </c>
      <c r="J562" s="558"/>
      <c r="K562" s="558"/>
      <c r="L562" s="558"/>
      <c r="M562" s="558"/>
      <c r="N562" s="558"/>
      <c r="O562" s="558"/>
    </row>
    <row r="563">
      <c r="A563" s="558"/>
      <c r="B563" s="558" t="str">
        <f>IFERROR(__xludf.DUMMYFUNCTION("""COMPUTED_VALUE"""),"")</f>
        <v/>
      </c>
      <c r="C563" s="558" t="str">
        <f>IFERROR(__xludf.DUMMYFUNCTION("""COMPUTED_VALUE"""),"")</f>
        <v/>
      </c>
      <c r="D563" s="558" t="str">
        <f>IFERROR(__xludf.DUMMYFUNCTION("""COMPUTED_VALUE"""),"")</f>
        <v/>
      </c>
      <c r="E563" s="558" t="str">
        <f>IFERROR(__xludf.DUMMYFUNCTION("""COMPUTED_VALUE"""),"")</f>
        <v/>
      </c>
      <c r="F563" s="558" t="str">
        <f>IFERROR(__xludf.DUMMYFUNCTION("""COMPUTED_VALUE"""),"")</f>
        <v/>
      </c>
      <c r="G563" s="558" t="str">
        <f>IFERROR(__xludf.DUMMYFUNCTION("""COMPUTED_VALUE"""),"")</f>
        <v/>
      </c>
      <c r="H563" s="558" t="str">
        <f>IFERROR(__xludf.DUMMYFUNCTION("""COMPUTED_VALUE"""),"")</f>
        <v/>
      </c>
      <c r="I563" s="558" t="str">
        <f>IFERROR(__xludf.DUMMYFUNCTION("""COMPUTED_VALUE"""),"")</f>
        <v/>
      </c>
      <c r="J563" s="558"/>
      <c r="K563" s="558"/>
      <c r="L563" s="558"/>
      <c r="M563" s="558"/>
      <c r="N563" s="558"/>
      <c r="O563" s="558"/>
    </row>
    <row r="564">
      <c r="A564" s="558"/>
      <c r="B564" s="558" t="str">
        <f>IFERROR(__xludf.DUMMYFUNCTION("""COMPUTED_VALUE"""),"")</f>
        <v/>
      </c>
      <c r="C564" s="558" t="str">
        <f>IFERROR(__xludf.DUMMYFUNCTION("""COMPUTED_VALUE"""),"")</f>
        <v/>
      </c>
      <c r="D564" s="558" t="str">
        <f>IFERROR(__xludf.DUMMYFUNCTION("""COMPUTED_VALUE"""),"")</f>
        <v/>
      </c>
      <c r="E564" s="558" t="str">
        <f>IFERROR(__xludf.DUMMYFUNCTION("""COMPUTED_VALUE"""),"")</f>
        <v/>
      </c>
      <c r="F564" s="558" t="str">
        <f>IFERROR(__xludf.DUMMYFUNCTION("""COMPUTED_VALUE"""),"")</f>
        <v/>
      </c>
      <c r="G564" s="558" t="str">
        <f>IFERROR(__xludf.DUMMYFUNCTION("""COMPUTED_VALUE"""),"")</f>
        <v/>
      </c>
      <c r="H564" s="558" t="str">
        <f>IFERROR(__xludf.DUMMYFUNCTION("""COMPUTED_VALUE"""),"")</f>
        <v/>
      </c>
      <c r="I564" s="558" t="str">
        <f>IFERROR(__xludf.DUMMYFUNCTION("""COMPUTED_VALUE"""),"")</f>
        <v/>
      </c>
      <c r="J564" s="558"/>
      <c r="K564" s="558"/>
      <c r="L564" s="558"/>
      <c r="M564" s="558"/>
      <c r="N564" s="558"/>
      <c r="O564" s="558"/>
    </row>
    <row r="565">
      <c r="A565" s="558"/>
      <c r="B565" s="558" t="str">
        <f>IFERROR(__xludf.DUMMYFUNCTION("""COMPUTED_VALUE"""),"")</f>
        <v/>
      </c>
      <c r="C565" s="558" t="str">
        <f>IFERROR(__xludf.DUMMYFUNCTION("""COMPUTED_VALUE"""),"")</f>
        <v/>
      </c>
      <c r="D565" s="558" t="str">
        <f>IFERROR(__xludf.DUMMYFUNCTION("""COMPUTED_VALUE"""),"")</f>
        <v/>
      </c>
      <c r="E565" s="558" t="str">
        <f>IFERROR(__xludf.DUMMYFUNCTION("""COMPUTED_VALUE"""),"")</f>
        <v/>
      </c>
      <c r="F565" s="558" t="str">
        <f>IFERROR(__xludf.DUMMYFUNCTION("""COMPUTED_VALUE"""),"")</f>
        <v/>
      </c>
      <c r="G565" s="558" t="str">
        <f>IFERROR(__xludf.DUMMYFUNCTION("""COMPUTED_VALUE"""),"")</f>
        <v/>
      </c>
      <c r="H565" s="558" t="str">
        <f>IFERROR(__xludf.DUMMYFUNCTION("""COMPUTED_VALUE"""),"")</f>
        <v/>
      </c>
      <c r="I565" s="558" t="str">
        <f>IFERROR(__xludf.DUMMYFUNCTION("""COMPUTED_VALUE"""),"")</f>
        <v/>
      </c>
      <c r="J565" s="558"/>
      <c r="K565" s="558"/>
      <c r="L565" s="558"/>
      <c r="M565" s="558"/>
      <c r="N565" s="558"/>
      <c r="O565" s="558"/>
    </row>
    <row r="566">
      <c r="A566" s="558"/>
      <c r="B566" s="558" t="str">
        <f>IFERROR(__xludf.DUMMYFUNCTION("""COMPUTED_VALUE"""),"")</f>
        <v/>
      </c>
      <c r="C566" s="558" t="str">
        <f>IFERROR(__xludf.DUMMYFUNCTION("""COMPUTED_VALUE"""),"")</f>
        <v/>
      </c>
      <c r="D566" s="558" t="str">
        <f>IFERROR(__xludf.DUMMYFUNCTION("""COMPUTED_VALUE"""),"")</f>
        <v/>
      </c>
      <c r="E566" s="558" t="str">
        <f>IFERROR(__xludf.DUMMYFUNCTION("""COMPUTED_VALUE"""),"")</f>
        <v/>
      </c>
      <c r="F566" s="558" t="str">
        <f>IFERROR(__xludf.DUMMYFUNCTION("""COMPUTED_VALUE"""),"")</f>
        <v/>
      </c>
      <c r="G566" s="558" t="str">
        <f>IFERROR(__xludf.DUMMYFUNCTION("""COMPUTED_VALUE"""),"")</f>
        <v/>
      </c>
      <c r="H566" s="558" t="str">
        <f>IFERROR(__xludf.DUMMYFUNCTION("""COMPUTED_VALUE"""),"")</f>
        <v/>
      </c>
      <c r="I566" s="558" t="str">
        <f>IFERROR(__xludf.DUMMYFUNCTION("""COMPUTED_VALUE"""),"")</f>
        <v/>
      </c>
      <c r="J566" s="558"/>
      <c r="K566" s="558"/>
      <c r="L566" s="558"/>
      <c r="M566" s="558"/>
      <c r="N566" s="558"/>
      <c r="O566" s="558"/>
    </row>
    <row r="567">
      <c r="A567" s="558"/>
      <c r="B567" s="558" t="str">
        <f>IFERROR(__xludf.DUMMYFUNCTION("""COMPUTED_VALUE"""),"")</f>
        <v/>
      </c>
      <c r="C567" s="558" t="str">
        <f>IFERROR(__xludf.DUMMYFUNCTION("""COMPUTED_VALUE"""),"")</f>
        <v/>
      </c>
      <c r="D567" s="558" t="str">
        <f>IFERROR(__xludf.DUMMYFUNCTION("""COMPUTED_VALUE"""),"")</f>
        <v/>
      </c>
      <c r="E567" s="558" t="str">
        <f>IFERROR(__xludf.DUMMYFUNCTION("""COMPUTED_VALUE"""),"")</f>
        <v/>
      </c>
      <c r="F567" s="558" t="str">
        <f>IFERROR(__xludf.DUMMYFUNCTION("""COMPUTED_VALUE"""),"")</f>
        <v/>
      </c>
      <c r="G567" s="558" t="str">
        <f>IFERROR(__xludf.DUMMYFUNCTION("""COMPUTED_VALUE"""),"")</f>
        <v/>
      </c>
      <c r="H567" s="558" t="str">
        <f>IFERROR(__xludf.DUMMYFUNCTION("""COMPUTED_VALUE"""),"")</f>
        <v/>
      </c>
      <c r="I567" s="558" t="str">
        <f>IFERROR(__xludf.DUMMYFUNCTION("""COMPUTED_VALUE"""),"")</f>
        <v/>
      </c>
      <c r="J567" s="558"/>
      <c r="K567" s="558"/>
      <c r="L567" s="558"/>
      <c r="M567" s="558"/>
      <c r="N567" s="558"/>
      <c r="O567" s="558"/>
    </row>
    <row r="568">
      <c r="A568" s="558"/>
      <c r="B568" s="558" t="str">
        <f>IFERROR(__xludf.DUMMYFUNCTION("""COMPUTED_VALUE"""),"")</f>
        <v/>
      </c>
      <c r="C568" s="558" t="str">
        <f>IFERROR(__xludf.DUMMYFUNCTION("""COMPUTED_VALUE"""),"")</f>
        <v/>
      </c>
      <c r="D568" s="558" t="str">
        <f>IFERROR(__xludf.DUMMYFUNCTION("""COMPUTED_VALUE"""),"")</f>
        <v/>
      </c>
      <c r="E568" s="558" t="str">
        <f>IFERROR(__xludf.DUMMYFUNCTION("""COMPUTED_VALUE"""),"")</f>
        <v/>
      </c>
      <c r="F568" s="558" t="str">
        <f>IFERROR(__xludf.DUMMYFUNCTION("""COMPUTED_VALUE"""),"")</f>
        <v/>
      </c>
      <c r="G568" s="558" t="str">
        <f>IFERROR(__xludf.DUMMYFUNCTION("""COMPUTED_VALUE"""),"")</f>
        <v/>
      </c>
      <c r="H568" s="558" t="str">
        <f>IFERROR(__xludf.DUMMYFUNCTION("""COMPUTED_VALUE"""),"")</f>
        <v/>
      </c>
      <c r="I568" s="558" t="str">
        <f>IFERROR(__xludf.DUMMYFUNCTION("""COMPUTED_VALUE"""),"")</f>
        <v/>
      </c>
      <c r="J568" s="558"/>
      <c r="K568" s="558"/>
      <c r="L568" s="558"/>
      <c r="M568" s="558"/>
      <c r="N568" s="558"/>
      <c r="O568" s="558"/>
    </row>
    <row r="569">
      <c r="A569" s="558"/>
      <c r="B569" s="558" t="str">
        <f>IFERROR(__xludf.DUMMYFUNCTION("""COMPUTED_VALUE"""),"")</f>
        <v/>
      </c>
      <c r="C569" s="558" t="str">
        <f>IFERROR(__xludf.DUMMYFUNCTION("""COMPUTED_VALUE"""),"")</f>
        <v/>
      </c>
      <c r="D569" s="558" t="str">
        <f>IFERROR(__xludf.DUMMYFUNCTION("""COMPUTED_VALUE"""),"")</f>
        <v/>
      </c>
      <c r="E569" s="558" t="str">
        <f>IFERROR(__xludf.DUMMYFUNCTION("""COMPUTED_VALUE"""),"")</f>
        <v/>
      </c>
      <c r="F569" s="558" t="str">
        <f>IFERROR(__xludf.DUMMYFUNCTION("""COMPUTED_VALUE"""),"")</f>
        <v/>
      </c>
      <c r="G569" s="558" t="str">
        <f>IFERROR(__xludf.DUMMYFUNCTION("""COMPUTED_VALUE"""),"")</f>
        <v/>
      </c>
      <c r="H569" s="558" t="str">
        <f>IFERROR(__xludf.DUMMYFUNCTION("""COMPUTED_VALUE"""),"")</f>
        <v/>
      </c>
      <c r="I569" s="558" t="str">
        <f>IFERROR(__xludf.DUMMYFUNCTION("""COMPUTED_VALUE"""),"")</f>
        <v/>
      </c>
      <c r="J569" s="558"/>
      <c r="K569" s="558"/>
      <c r="L569" s="558"/>
      <c r="M569" s="558"/>
      <c r="N569" s="558"/>
      <c r="O569" s="558"/>
    </row>
    <row r="570">
      <c r="A570" s="558"/>
      <c r="B570" s="558" t="str">
        <f>IFERROR(__xludf.DUMMYFUNCTION("""COMPUTED_VALUE"""),"")</f>
        <v/>
      </c>
      <c r="C570" s="558" t="str">
        <f>IFERROR(__xludf.DUMMYFUNCTION("""COMPUTED_VALUE"""),"")</f>
        <v/>
      </c>
      <c r="D570" s="558" t="str">
        <f>IFERROR(__xludf.DUMMYFUNCTION("""COMPUTED_VALUE"""),"")</f>
        <v/>
      </c>
      <c r="E570" s="558" t="str">
        <f>IFERROR(__xludf.DUMMYFUNCTION("""COMPUTED_VALUE"""),"")</f>
        <v/>
      </c>
      <c r="F570" s="558" t="str">
        <f>IFERROR(__xludf.DUMMYFUNCTION("""COMPUTED_VALUE"""),"")</f>
        <v/>
      </c>
      <c r="G570" s="558" t="str">
        <f>IFERROR(__xludf.DUMMYFUNCTION("""COMPUTED_VALUE"""),"")</f>
        <v/>
      </c>
      <c r="H570" s="558" t="str">
        <f>IFERROR(__xludf.DUMMYFUNCTION("""COMPUTED_VALUE"""),"")</f>
        <v/>
      </c>
      <c r="I570" s="558" t="str">
        <f>IFERROR(__xludf.DUMMYFUNCTION("""COMPUTED_VALUE"""),"")</f>
        <v/>
      </c>
      <c r="J570" s="558"/>
      <c r="K570" s="558"/>
      <c r="L570" s="558"/>
      <c r="M570" s="558"/>
      <c r="N570" s="558"/>
      <c r="O570" s="558"/>
    </row>
    <row r="571">
      <c r="A571" s="558"/>
      <c r="B571" s="558" t="str">
        <f>IFERROR(__xludf.DUMMYFUNCTION("""COMPUTED_VALUE"""),"")</f>
        <v/>
      </c>
      <c r="C571" s="558" t="str">
        <f>IFERROR(__xludf.DUMMYFUNCTION("""COMPUTED_VALUE"""),"")</f>
        <v/>
      </c>
      <c r="D571" s="558" t="str">
        <f>IFERROR(__xludf.DUMMYFUNCTION("""COMPUTED_VALUE"""),"")</f>
        <v/>
      </c>
      <c r="E571" s="558" t="str">
        <f>IFERROR(__xludf.DUMMYFUNCTION("""COMPUTED_VALUE"""),"")</f>
        <v/>
      </c>
      <c r="F571" s="558" t="str">
        <f>IFERROR(__xludf.DUMMYFUNCTION("""COMPUTED_VALUE"""),"")</f>
        <v/>
      </c>
      <c r="G571" s="558" t="str">
        <f>IFERROR(__xludf.DUMMYFUNCTION("""COMPUTED_VALUE"""),"")</f>
        <v/>
      </c>
      <c r="H571" s="558" t="str">
        <f>IFERROR(__xludf.DUMMYFUNCTION("""COMPUTED_VALUE"""),"")</f>
        <v/>
      </c>
      <c r="I571" s="558" t="str">
        <f>IFERROR(__xludf.DUMMYFUNCTION("""COMPUTED_VALUE"""),"")</f>
        <v/>
      </c>
      <c r="J571" s="558"/>
      <c r="K571" s="558"/>
      <c r="L571" s="558"/>
      <c r="M571" s="558"/>
      <c r="N571" s="558"/>
      <c r="O571" s="558"/>
    </row>
    <row r="572">
      <c r="A572" s="558"/>
      <c r="B572" s="558" t="str">
        <f>IFERROR(__xludf.DUMMYFUNCTION("""COMPUTED_VALUE"""),"")</f>
        <v/>
      </c>
      <c r="C572" s="558" t="str">
        <f>IFERROR(__xludf.DUMMYFUNCTION("""COMPUTED_VALUE"""),"")</f>
        <v/>
      </c>
      <c r="D572" s="558" t="str">
        <f>IFERROR(__xludf.DUMMYFUNCTION("""COMPUTED_VALUE"""),"")</f>
        <v/>
      </c>
      <c r="E572" s="558" t="str">
        <f>IFERROR(__xludf.DUMMYFUNCTION("""COMPUTED_VALUE"""),"")</f>
        <v/>
      </c>
      <c r="F572" s="558" t="str">
        <f>IFERROR(__xludf.DUMMYFUNCTION("""COMPUTED_VALUE"""),"")</f>
        <v/>
      </c>
      <c r="G572" s="558" t="str">
        <f>IFERROR(__xludf.DUMMYFUNCTION("""COMPUTED_VALUE"""),"")</f>
        <v/>
      </c>
      <c r="H572" s="558" t="str">
        <f>IFERROR(__xludf.DUMMYFUNCTION("""COMPUTED_VALUE"""),"")</f>
        <v/>
      </c>
      <c r="I572" s="558" t="str">
        <f>IFERROR(__xludf.DUMMYFUNCTION("""COMPUTED_VALUE"""),"")</f>
        <v/>
      </c>
      <c r="J572" s="558"/>
      <c r="K572" s="558"/>
      <c r="L572" s="558"/>
      <c r="M572" s="558"/>
      <c r="N572" s="558"/>
      <c r="O572" s="558"/>
    </row>
    <row r="573">
      <c r="A573" s="558"/>
      <c r="B573" s="558" t="str">
        <f>IFERROR(__xludf.DUMMYFUNCTION("""COMPUTED_VALUE"""),"")</f>
        <v/>
      </c>
      <c r="C573" s="558" t="str">
        <f>IFERROR(__xludf.DUMMYFUNCTION("""COMPUTED_VALUE"""),"")</f>
        <v/>
      </c>
      <c r="D573" s="558" t="str">
        <f>IFERROR(__xludf.DUMMYFUNCTION("""COMPUTED_VALUE"""),"")</f>
        <v/>
      </c>
      <c r="E573" s="558" t="str">
        <f>IFERROR(__xludf.DUMMYFUNCTION("""COMPUTED_VALUE"""),"")</f>
        <v/>
      </c>
      <c r="F573" s="558" t="str">
        <f>IFERROR(__xludf.DUMMYFUNCTION("""COMPUTED_VALUE"""),"")</f>
        <v/>
      </c>
      <c r="G573" s="558" t="str">
        <f>IFERROR(__xludf.DUMMYFUNCTION("""COMPUTED_VALUE"""),"")</f>
        <v/>
      </c>
      <c r="H573" s="558" t="str">
        <f>IFERROR(__xludf.DUMMYFUNCTION("""COMPUTED_VALUE"""),"")</f>
        <v/>
      </c>
      <c r="I573" s="558" t="str">
        <f>IFERROR(__xludf.DUMMYFUNCTION("""COMPUTED_VALUE"""),"")</f>
        <v/>
      </c>
      <c r="J573" s="558"/>
      <c r="K573" s="558"/>
      <c r="L573" s="558"/>
      <c r="M573" s="558"/>
      <c r="N573" s="558"/>
      <c r="O573" s="558"/>
    </row>
    <row r="574">
      <c r="A574" s="558"/>
      <c r="B574" s="558" t="str">
        <f>IFERROR(__xludf.DUMMYFUNCTION("""COMPUTED_VALUE"""),"")</f>
        <v/>
      </c>
      <c r="C574" s="558" t="str">
        <f>IFERROR(__xludf.DUMMYFUNCTION("""COMPUTED_VALUE"""),"")</f>
        <v/>
      </c>
      <c r="D574" s="558" t="str">
        <f>IFERROR(__xludf.DUMMYFUNCTION("""COMPUTED_VALUE"""),"")</f>
        <v/>
      </c>
      <c r="E574" s="558" t="str">
        <f>IFERROR(__xludf.DUMMYFUNCTION("""COMPUTED_VALUE"""),"")</f>
        <v/>
      </c>
      <c r="F574" s="558" t="str">
        <f>IFERROR(__xludf.DUMMYFUNCTION("""COMPUTED_VALUE"""),"")</f>
        <v/>
      </c>
      <c r="G574" s="558" t="str">
        <f>IFERROR(__xludf.DUMMYFUNCTION("""COMPUTED_VALUE"""),"")</f>
        <v/>
      </c>
      <c r="H574" s="558" t="str">
        <f>IFERROR(__xludf.DUMMYFUNCTION("""COMPUTED_VALUE"""),"")</f>
        <v/>
      </c>
      <c r="I574" s="558" t="str">
        <f>IFERROR(__xludf.DUMMYFUNCTION("""COMPUTED_VALUE"""),"")</f>
        <v/>
      </c>
      <c r="J574" s="558"/>
      <c r="K574" s="558"/>
      <c r="L574" s="558"/>
      <c r="M574" s="558"/>
      <c r="N574" s="558"/>
      <c r="O574" s="558"/>
    </row>
    <row r="575">
      <c r="A575" s="558"/>
      <c r="B575" s="558" t="str">
        <f>IFERROR(__xludf.DUMMYFUNCTION("""COMPUTED_VALUE"""),"")</f>
        <v/>
      </c>
      <c r="C575" s="558" t="str">
        <f>IFERROR(__xludf.DUMMYFUNCTION("""COMPUTED_VALUE"""),"")</f>
        <v/>
      </c>
      <c r="D575" s="558" t="str">
        <f>IFERROR(__xludf.DUMMYFUNCTION("""COMPUTED_VALUE"""),"")</f>
        <v/>
      </c>
      <c r="E575" s="558" t="str">
        <f>IFERROR(__xludf.DUMMYFUNCTION("""COMPUTED_VALUE"""),"")</f>
        <v/>
      </c>
      <c r="F575" s="558" t="str">
        <f>IFERROR(__xludf.DUMMYFUNCTION("""COMPUTED_VALUE"""),"")</f>
        <v/>
      </c>
      <c r="G575" s="558" t="str">
        <f>IFERROR(__xludf.DUMMYFUNCTION("""COMPUTED_VALUE"""),"")</f>
        <v/>
      </c>
      <c r="H575" s="558" t="str">
        <f>IFERROR(__xludf.DUMMYFUNCTION("""COMPUTED_VALUE"""),"")</f>
        <v/>
      </c>
      <c r="I575" s="558" t="str">
        <f>IFERROR(__xludf.DUMMYFUNCTION("""COMPUTED_VALUE"""),"")</f>
        <v/>
      </c>
      <c r="J575" s="558"/>
      <c r="K575" s="558"/>
      <c r="L575" s="558"/>
      <c r="M575" s="558"/>
      <c r="N575" s="558"/>
      <c r="O575" s="558"/>
    </row>
    <row r="576">
      <c r="A576" s="558"/>
      <c r="B576" s="558" t="str">
        <f>IFERROR(__xludf.DUMMYFUNCTION("""COMPUTED_VALUE"""),"")</f>
        <v/>
      </c>
      <c r="C576" s="558" t="str">
        <f>IFERROR(__xludf.DUMMYFUNCTION("""COMPUTED_VALUE"""),"")</f>
        <v/>
      </c>
      <c r="D576" s="558" t="str">
        <f>IFERROR(__xludf.DUMMYFUNCTION("""COMPUTED_VALUE"""),"")</f>
        <v/>
      </c>
      <c r="E576" s="558" t="str">
        <f>IFERROR(__xludf.DUMMYFUNCTION("""COMPUTED_VALUE"""),"")</f>
        <v/>
      </c>
      <c r="F576" s="558" t="str">
        <f>IFERROR(__xludf.DUMMYFUNCTION("""COMPUTED_VALUE"""),"")</f>
        <v/>
      </c>
      <c r="G576" s="558" t="str">
        <f>IFERROR(__xludf.DUMMYFUNCTION("""COMPUTED_VALUE"""),"")</f>
        <v/>
      </c>
      <c r="H576" s="558" t="str">
        <f>IFERROR(__xludf.DUMMYFUNCTION("""COMPUTED_VALUE"""),"")</f>
        <v/>
      </c>
      <c r="I576" s="558" t="str">
        <f>IFERROR(__xludf.DUMMYFUNCTION("""COMPUTED_VALUE"""),"")</f>
        <v/>
      </c>
      <c r="J576" s="558"/>
      <c r="K576" s="558"/>
      <c r="L576" s="558"/>
      <c r="M576" s="558"/>
      <c r="N576" s="558"/>
      <c r="O576" s="558"/>
    </row>
    <row r="577">
      <c r="A577" s="558"/>
      <c r="B577" s="558" t="str">
        <f>IFERROR(__xludf.DUMMYFUNCTION("""COMPUTED_VALUE"""),"")</f>
        <v/>
      </c>
      <c r="C577" s="558" t="str">
        <f>IFERROR(__xludf.DUMMYFUNCTION("""COMPUTED_VALUE"""),"")</f>
        <v/>
      </c>
      <c r="D577" s="558" t="str">
        <f>IFERROR(__xludf.DUMMYFUNCTION("""COMPUTED_VALUE"""),"")</f>
        <v/>
      </c>
      <c r="E577" s="558" t="str">
        <f>IFERROR(__xludf.DUMMYFUNCTION("""COMPUTED_VALUE"""),"")</f>
        <v/>
      </c>
      <c r="F577" s="558" t="str">
        <f>IFERROR(__xludf.DUMMYFUNCTION("""COMPUTED_VALUE"""),"")</f>
        <v/>
      </c>
      <c r="G577" s="558" t="str">
        <f>IFERROR(__xludf.DUMMYFUNCTION("""COMPUTED_VALUE"""),"")</f>
        <v/>
      </c>
      <c r="H577" s="558" t="str">
        <f>IFERROR(__xludf.DUMMYFUNCTION("""COMPUTED_VALUE"""),"")</f>
        <v/>
      </c>
      <c r="I577" s="558" t="str">
        <f>IFERROR(__xludf.DUMMYFUNCTION("""COMPUTED_VALUE"""),"")</f>
        <v/>
      </c>
      <c r="J577" s="558"/>
      <c r="K577" s="558"/>
      <c r="L577" s="558"/>
      <c r="M577" s="558"/>
      <c r="N577" s="558"/>
      <c r="O577" s="558"/>
    </row>
    <row r="578">
      <c r="A578" s="558"/>
      <c r="B578" s="558" t="str">
        <f>IFERROR(__xludf.DUMMYFUNCTION("""COMPUTED_VALUE"""),"")</f>
        <v/>
      </c>
      <c r="C578" s="558" t="str">
        <f>IFERROR(__xludf.DUMMYFUNCTION("""COMPUTED_VALUE"""),"")</f>
        <v/>
      </c>
      <c r="D578" s="558" t="str">
        <f>IFERROR(__xludf.DUMMYFUNCTION("""COMPUTED_VALUE"""),"")</f>
        <v/>
      </c>
      <c r="E578" s="558" t="str">
        <f>IFERROR(__xludf.DUMMYFUNCTION("""COMPUTED_VALUE"""),"")</f>
        <v/>
      </c>
      <c r="F578" s="558" t="str">
        <f>IFERROR(__xludf.DUMMYFUNCTION("""COMPUTED_VALUE"""),"")</f>
        <v/>
      </c>
      <c r="G578" s="558" t="str">
        <f>IFERROR(__xludf.DUMMYFUNCTION("""COMPUTED_VALUE"""),"")</f>
        <v/>
      </c>
      <c r="H578" s="558" t="str">
        <f>IFERROR(__xludf.DUMMYFUNCTION("""COMPUTED_VALUE"""),"")</f>
        <v/>
      </c>
      <c r="I578" s="558" t="str">
        <f>IFERROR(__xludf.DUMMYFUNCTION("""COMPUTED_VALUE"""),"")</f>
        <v/>
      </c>
      <c r="J578" s="558"/>
      <c r="K578" s="558"/>
      <c r="L578" s="558"/>
      <c r="M578" s="558"/>
      <c r="N578" s="558"/>
      <c r="O578" s="558"/>
    </row>
    <row r="579">
      <c r="A579" s="558"/>
      <c r="B579" s="558" t="str">
        <f>IFERROR(__xludf.DUMMYFUNCTION("""COMPUTED_VALUE"""),"")</f>
        <v/>
      </c>
      <c r="C579" s="558" t="str">
        <f>IFERROR(__xludf.DUMMYFUNCTION("""COMPUTED_VALUE"""),"")</f>
        <v/>
      </c>
      <c r="D579" s="558" t="str">
        <f>IFERROR(__xludf.DUMMYFUNCTION("""COMPUTED_VALUE"""),"")</f>
        <v/>
      </c>
      <c r="E579" s="558" t="str">
        <f>IFERROR(__xludf.DUMMYFUNCTION("""COMPUTED_VALUE"""),"")</f>
        <v/>
      </c>
      <c r="F579" s="558" t="str">
        <f>IFERROR(__xludf.DUMMYFUNCTION("""COMPUTED_VALUE"""),"")</f>
        <v/>
      </c>
      <c r="G579" s="558" t="str">
        <f>IFERROR(__xludf.DUMMYFUNCTION("""COMPUTED_VALUE"""),"")</f>
        <v/>
      </c>
      <c r="H579" s="558" t="str">
        <f>IFERROR(__xludf.DUMMYFUNCTION("""COMPUTED_VALUE"""),"")</f>
        <v/>
      </c>
      <c r="I579" s="558" t="str">
        <f>IFERROR(__xludf.DUMMYFUNCTION("""COMPUTED_VALUE"""),"")</f>
        <v/>
      </c>
      <c r="J579" s="558"/>
      <c r="K579" s="558"/>
      <c r="L579" s="558"/>
      <c r="M579" s="558"/>
      <c r="N579" s="558"/>
      <c r="O579" s="558"/>
    </row>
    <row r="580">
      <c r="A580" s="558"/>
      <c r="B580" s="558" t="str">
        <f>IFERROR(__xludf.DUMMYFUNCTION("""COMPUTED_VALUE"""),"")</f>
        <v/>
      </c>
      <c r="C580" s="558" t="str">
        <f>IFERROR(__xludf.DUMMYFUNCTION("""COMPUTED_VALUE"""),"")</f>
        <v/>
      </c>
      <c r="D580" s="558" t="str">
        <f>IFERROR(__xludf.DUMMYFUNCTION("""COMPUTED_VALUE"""),"")</f>
        <v/>
      </c>
      <c r="E580" s="558" t="str">
        <f>IFERROR(__xludf.DUMMYFUNCTION("""COMPUTED_VALUE"""),"")</f>
        <v/>
      </c>
      <c r="F580" s="558" t="str">
        <f>IFERROR(__xludf.DUMMYFUNCTION("""COMPUTED_VALUE"""),"")</f>
        <v/>
      </c>
      <c r="G580" s="558" t="str">
        <f>IFERROR(__xludf.DUMMYFUNCTION("""COMPUTED_VALUE"""),"")</f>
        <v/>
      </c>
      <c r="H580" s="558" t="str">
        <f>IFERROR(__xludf.DUMMYFUNCTION("""COMPUTED_VALUE"""),"")</f>
        <v/>
      </c>
      <c r="I580" s="558" t="str">
        <f>IFERROR(__xludf.DUMMYFUNCTION("""COMPUTED_VALUE"""),"")</f>
        <v/>
      </c>
      <c r="J580" s="558"/>
      <c r="K580" s="558"/>
      <c r="L580" s="558"/>
      <c r="M580" s="558"/>
      <c r="N580" s="558"/>
      <c r="O580" s="558"/>
    </row>
    <row r="581">
      <c r="A581" s="558"/>
      <c r="B581" s="558" t="str">
        <f>IFERROR(__xludf.DUMMYFUNCTION("""COMPUTED_VALUE"""),"")</f>
        <v/>
      </c>
      <c r="C581" s="558" t="str">
        <f>IFERROR(__xludf.DUMMYFUNCTION("""COMPUTED_VALUE"""),"")</f>
        <v/>
      </c>
      <c r="D581" s="558" t="str">
        <f>IFERROR(__xludf.DUMMYFUNCTION("""COMPUTED_VALUE"""),"")</f>
        <v/>
      </c>
      <c r="E581" s="558" t="str">
        <f>IFERROR(__xludf.DUMMYFUNCTION("""COMPUTED_VALUE"""),"")</f>
        <v/>
      </c>
      <c r="F581" s="558" t="str">
        <f>IFERROR(__xludf.DUMMYFUNCTION("""COMPUTED_VALUE"""),"")</f>
        <v/>
      </c>
      <c r="G581" s="558" t="str">
        <f>IFERROR(__xludf.DUMMYFUNCTION("""COMPUTED_VALUE"""),"")</f>
        <v/>
      </c>
      <c r="H581" s="558" t="str">
        <f>IFERROR(__xludf.DUMMYFUNCTION("""COMPUTED_VALUE"""),"")</f>
        <v/>
      </c>
      <c r="I581" s="558" t="str">
        <f>IFERROR(__xludf.DUMMYFUNCTION("""COMPUTED_VALUE"""),"")</f>
        <v/>
      </c>
      <c r="J581" s="558"/>
      <c r="K581" s="558"/>
      <c r="L581" s="558"/>
      <c r="M581" s="558"/>
      <c r="N581" s="558"/>
      <c r="O581" s="558"/>
    </row>
    <row r="582">
      <c r="A582" s="558"/>
      <c r="B582" s="558" t="str">
        <f>IFERROR(__xludf.DUMMYFUNCTION("""COMPUTED_VALUE"""),"")</f>
        <v/>
      </c>
      <c r="C582" s="558" t="str">
        <f>IFERROR(__xludf.DUMMYFUNCTION("""COMPUTED_VALUE"""),"")</f>
        <v/>
      </c>
      <c r="D582" s="558" t="str">
        <f>IFERROR(__xludf.DUMMYFUNCTION("""COMPUTED_VALUE"""),"")</f>
        <v/>
      </c>
      <c r="E582" s="558" t="str">
        <f>IFERROR(__xludf.DUMMYFUNCTION("""COMPUTED_VALUE"""),"")</f>
        <v/>
      </c>
      <c r="F582" s="558" t="str">
        <f>IFERROR(__xludf.DUMMYFUNCTION("""COMPUTED_VALUE"""),"")</f>
        <v/>
      </c>
      <c r="G582" s="558" t="str">
        <f>IFERROR(__xludf.DUMMYFUNCTION("""COMPUTED_VALUE"""),"")</f>
        <v/>
      </c>
      <c r="H582" s="558" t="str">
        <f>IFERROR(__xludf.DUMMYFUNCTION("""COMPUTED_VALUE"""),"")</f>
        <v/>
      </c>
      <c r="I582" s="558" t="str">
        <f>IFERROR(__xludf.DUMMYFUNCTION("""COMPUTED_VALUE"""),"")</f>
        <v/>
      </c>
      <c r="J582" s="558"/>
      <c r="K582" s="558"/>
      <c r="L582" s="558"/>
      <c r="M582" s="558"/>
      <c r="N582" s="558"/>
      <c r="O582" s="558"/>
    </row>
    <row r="583">
      <c r="A583" s="558"/>
      <c r="B583" s="558" t="str">
        <f>IFERROR(__xludf.DUMMYFUNCTION("""COMPUTED_VALUE"""),"")</f>
        <v/>
      </c>
      <c r="C583" s="558" t="str">
        <f>IFERROR(__xludf.DUMMYFUNCTION("""COMPUTED_VALUE"""),"")</f>
        <v/>
      </c>
      <c r="D583" s="558" t="str">
        <f>IFERROR(__xludf.DUMMYFUNCTION("""COMPUTED_VALUE"""),"")</f>
        <v/>
      </c>
      <c r="E583" s="558" t="str">
        <f>IFERROR(__xludf.DUMMYFUNCTION("""COMPUTED_VALUE"""),"")</f>
        <v/>
      </c>
      <c r="F583" s="558" t="str">
        <f>IFERROR(__xludf.DUMMYFUNCTION("""COMPUTED_VALUE"""),"")</f>
        <v/>
      </c>
      <c r="G583" s="558" t="str">
        <f>IFERROR(__xludf.DUMMYFUNCTION("""COMPUTED_VALUE"""),"")</f>
        <v/>
      </c>
      <c r="H583" s="558" t="str">
        <f>IFERROR(__xludf.DUMMYFUNCTION("""COMPUTED_VALUE"""),"")</f>
        <v/>
      </c>
      <c r="I583" s="558" t="str">
        <f>IFERROR(__xludf.DUMMYFUNCTION("""COMPUTED_VALUE"""),"")</f>
        <v/>
      </c>
      <c r="J583" s="558"/>
      <c r="K583" s="558"/>
      <c r="L583" s="558"/>
      <c r="M583" s="558"/>
      <c r="N583" s="558"/>
      <c r="O583" s="558"/>
    </row>
    <row r="584">
      <c r="A584" s="558"/>
      <c r="B584" s="558" t="str">
        <f>IFERROR(__xludf.DUMMYFUNCTION("""COMPUTED_VALUE"""),"")</f>
        <v/>
      </c>
      <c r="C584" s="558" t="str">
        <f>IFERROR(__xludf.DUMMYFUNCTION("""COMPUTED_VALUE"""),"")</f>
        <v/>
      </c>
      <c r="D584" s="558" t="str">
        <f>IFERROR(__xludf.DUMMYFUNCTION("""COMPUTED_VALUE"""),"")</f>
        <v/>
      </c>
      <c r="E584" s="558" t="str">
        <f>IFERROR(__xludf.DUMMYFUNCTION("""COMPUTED_VALUE"""),"")</f>
        <v/>
      </c>
      <c r="F584" s="558" t="str">
        <f>IFERROR(__xludf.DUMMYFUNCTION("""COMPUTED_VALUE"""),"")</f>
        <v/>
      </c>
      <c r="G584" s="558" t="str">
        <f>IFERROR(__xludf.DUMMYFUNCTION("""COMPUTED_VALUE"""),"")</f>
        <v/>
      </c>
      <c r="H584" s="558" t="str">
        <f>IFERROR(__xludf.DUMMYFUNCTION("""COMPUTED_VALUE"""),"")</f>
        <v/>
      </c>
      <c r="I584" s="558" t="str">
        <f>IFERROR(__xludf.DUMMYFUNCTION("""COMPUTED_VALUE"""),"")</f>
        <v/>
      </c>
      <c r="J584" s="558"/>
      <c r="K584" s="558"/>
      <c r="L584" s="558"/>
      <c r="M584" s="558"/>
      <c r="N584" s="558"/>
      <c r="O584" s="558"/>
    </row>
    <row r="585">
      <c r="A585" s="558"/>
      <c r="B585" s="558" t="str">
        <f>IFERROR(__xludf.DUMMYFUNCTION("""COMPUTED_VALUE"""),"")</f>
        <v/>
      </c>
      <c r="C585" s="558" t="str">
        <f>IFERROR(__xludf.DUMMYFUNCTION("""COMPUTED_VALUE"""),"")</f>
        <v/>
      </c>
      <c r="D585" s="558" t="str">
        <f>IFERROR(__xludf.DUMMYFUNCTION("""COMPUTED_VALUE"""),"")</f>
        <v/>
      </c>
      <c r="E585" s="558" t="str">
        <f>IFERROR(__xludf.DUMMYFUNCTION("""COMPUTED_VALUE"""),"")</f>
        <v/>
      </c>
      <c r="F585" s="558" t="str">
        <f>IFERROR(__xludf.DUMMYFUNCTION("""COMPUTED_VALUE"""),"")</f>
        <v/>
      </c>
      <c r="G585" s="558" t="str">
        <f>IFERROR(__xludf.DUMMYFUNCTION("""COMPUTED_VALUE"""),"")</f>
        <v/>
      </c>
      <c r="H585" s="558" t="str">
        <f>IFERROR(__xludf.DUMMYFUNCTION("""COMPUTED_VALUE"""),"")</f>
        <v/>
      </c>
      <c r="I585" s="558" t="str">
        <f>IFERROR(__xludf.DUMMYFUNCTION("""COMPUTED_VALUE"""),"")</f>
        <v/>
      </c>
      <c r="J585" s="558"/>
      <c r="K585" s="558"/>
      <c r="L585" s="558"/>
      <c r="M585" s="558"/>
      <c r="N585" s="558"/>
      <c r="O585" s="558"/>
    </row>
    <row r="586">
      <c r="A586" s="558"/>
      <c r="B586" s="558" t="str">
        <f>IFERROR(__xludf.DUMMYFUNCTION("""COMPUTED_VALUE"""),"")</f>
        <v/>
      </c>
      <c r="C586" s="558" t="str">
        <f>IFERROR(__xludf.DUMMYFUNCTION("""COMPUTED_VALUE"""),"")</f>
        <v/>
      </c>
      <c r="D586" s="558" t="str">
        <f>IFERROR(__xludf.DUMMYFUNCTION("""COMPUTED_VALUE"""),"")</f>
        <v/>
      </c>
      <c r="E586" s="558" t="str">
        <f>IFERROR(__xludf.DUMMYFUNCTION("""COMPUTED_VALUE"""),"")</f>
        <v/>
      </c>
      <c r="F586" s="558" t="str">
        <f>IFERROR(__xludf.DUMMYFUNCTION("""COMPUTED_VALUE"""),"")</f>
        <v/>
      </c>
      <c r="G586" s="558" t="str">
        <f>IFERROR(__xludf.DUMMYFUNCTION("""COMPUTED_VALUE"""),"")</f>
        <v/>
      </c>
      <c r="H586" s="558" t="str">
        <f>IFERROR(__xludf.DUMMYFUNCTION("""COMPUTED_VALUE"""),"")</f>
        <v/>
      </c>
      <c r="I586" s="558" t="str">
        <f>IFERROR(__xludf.DUMMYFUNCTION("""COMPUTED_VALUE"""),"")</f>
        <v/>
      </c>
      <c r="J586" s="558"/>
      <c r="K586" s="558"/>
      <c r="L586" s="558"/>
      <c r="M586" s="558"/>
      <c r="N586" s="558"/>
      <c r="O586" s="558"/>
    </row>
    <row r="587">
      <c r="A587" s="558"/>
      <c r="B587" s="558" t="str">
        <f>IFERROR(__xludf.DUMMYFUNCTION("""COMPUTED_VALUE"""),"")</f>
        <v/>
      </c>
      <c r="C587" s="558" t="str">
        <f>IFERROR(__xludf.DUMMYFUNCTION("""COMPUTED_VALUE"""),"")</f>
        <v/>
      </c>
      <c r="D587" s="558" t="str">
        <f>IFERROR(__xludf.DUMMYFUNCTION("""COMPUTED_VALUE"""),"")</f>
        <v/>
      </c>
      <c r="E587" s="558" t="str">
        <f>IFERROR(__xludf.DUMMYFUNCTION("""COMPUTED_VALUE"""),"")</f>
        <v/>
      </c>
      <c r="F587" s="558" t="str">
        <f>IFERROR(__xludf.DUMMYFUNCTION("""COMPUTED_VALUE"""),"")</f>
        <v/>
      </c>
      <c r="G587" s="558" t="str">
        <f>IFERROR(__xludf.DUMMYFUNCTION("""COMPUTED_VALUE"""),"")</f>
        <v/>
      </c>
      <c r="H587" s="558" t="str">
        <f>IFERROR(__xludf.DUMMYFUNCTION("""COMPUTED_VALUE"""),"")</f>
        <v/>
      </c>
      <c r="I587" s="558" t="str">
        <f>IFERROR(__xludf.DUMMYFUNCTION("""COMPUTED_VALUE"""),"")</f>
        <v/>
      </c>
      <c r="J587" s="558"/>
      <c r="K587" s="558"/>
      <c r="L587" s="558"/>
      <c r="M587" s="558"/>
      <c r="N587" s="558"/>
      <c r="O587" s="558"/>
    </row>
    <row r="588">
      <c r="A588" s="558"/>
      <c r="B588" s="558" t="str">
        <f>IFERROR(__xludf.DUMMYFUNCTION("""COMPUTED_VALUE"""),"")</f>
        <v/>
      </c>
      <c r="C588" s="558" t="str">
        <f>IFERROR(__xludf.DUMMYFUNCTION("""COMPUTED_VALUE"""),"")</f>
        <v/>
      </c>
      <c r="D588" s="558" t="str">
        <f>IFERROR(__xludf.DUMMYFUNCTION("""COMPUTED_VALUE"""),"")</f>
        <v/>
      </c>
      <c r="E588" s="558" t="str">
        <f>IFERROR(__xludf.DUMMYFUNCTION("""COMPUTED_VALUE"""),"")</f>
        <v/>
      </c>
      <c r="F588" s="558" t="str">
        <f>IFERROR(__xludf.DUMMYFUNCTION("""COMPUTED_VALUE"""),"")</f>
        <v/>
      </c>
      <c r="G588" s="558" t="str">
        <f>IFERROR(__xludf.DUMMYFUNCTION("""COMPUTED_VALUE"""),"")</f>
        <v/>
      </c>
      <c r="H588" s="558" t="str">
        <f>IFERROR(__xludf.DUMMYFUNCTION("""COMPUTED_VALUE"""),"")</f>
        <v/>
      </c>
      <c r="I588" s="558" t="str">
        <f>IFERROR(__xludf.DUMMYFUNCTION("""COMPUTED_VALUE"""),"")</f>
        <v/>
      </c>
      <c r="J588" s="558"/>
      <c r="K588" s="558"/>
      <c r="L588" s="558"/>
      <c r="M588" s="558"/>
      <c r="N588" s="558"/>
      <c r="O588" s="558"/>
    </row>
    <row r="589">
      <c r="A589" s="558"/>
      <c r="B589" s="558" t="str">
        <f>IFERROR(__xludf.DUMMYFUNCTION("""COMPUTED_VALUE"""),"")</f>
        <v/>
      </c>
      <c r="C589" s="558" t="str">
        <f>IFERROR(__xludf.DUMMYFUNCTION("""COMPUTED_VALUE"""),"")</f>
        <v/>
      </c>
      <c r="D589" s="558" t="str">
        <f>IFERROR(__xludf.DUMMYFUNCTION("""COMPUTED_VALUE"""),"")</f>
        <v/>
      </c>
      <c r="E589" s="558" t="str">
        <f>IFERROR(__xludf.DUMMYFUNCTION("""COMPUTED_VALUE"""),"")</f>
        <v/>
      </c>
      <c r="F589" s="558" t="str">
        <f>IFERROR(__xludf.DUMMYFUNCTION("""COMPUTED_VALUE"""),"")</f>
        <v/>
      </c>
      <c r="G589" s="558" t="str">
        <f>IFERROR(__xludf.DUMMYFUNCTION("""COMPUTED_VALUE"""),"")</f>
        <v/>
      </c>
      <c r="H589" s="558" t="str">
        <f>IFERROR(__xludf.DUMMYFUNCTION("""COMPUTED_VALUE"""),"")</f>
        <v/>
      </c>
      <c r="I589" s="558" t="str">
        <f>IFERROR(__xludf.DUMMYFUNCTION("""COMPUTED_VALUE"""),"")</f>
        <v/>
      </c>
      <c r="J589" s="558"/>
      <c r="K589" s="558"/>
      <c r="L589" s="558"/>
      <c r="M589" s="558"/>
      <c r="N589" s="558"/>
      <c r="O589" s="558"/>
    </row>
    <row r="590">
      <c r="A590" s="558"/>
      <c r="B590" s="558" t="str">
        <f>IFERROR(__xludf.DUMMYFUNCTION("""COMPUTED_VALUE"""),"")</f>
        <v/>
      </c>
      <c r="C590" s="558" t="str">
        <f>IFERROR(__xludf.DUMMYFUNCTION("""COMPUTED_VALUE"""),"")</f>
        <v/>
      </c>
      <c r="D590" s="558" t="str">
        <f>IFERROR(__xludf.DUMMYFUNCTION("""COMPUTED_VALUE"""),"")</f>
        <v/>
      </c>
      <c r="E590" s="558" t="str">
        <f>IFERROR(__xludf.DUMMYFUNCTION("""COMPUTED_VALUE"""),"")</f>
        <v/>
      </c>
      <c r="F590" s="558" t="str">
        <f>IFERROR(__xludf.DUMMYFUNCTION("""COMPUTED_VALUE"""),"")</f>
        <v/>
      </c>
      <c r="G590" s="558" t="str">
        <f>IFERROR(__xludf.DUMMYFUNCTION("""COMPUTED_VALUE"""),"")</f>
        <v/>
      </c>
      <c r="H590" s="558" t="str">
        <f>IFERROR(__xludf.DUMMYFUNCTION("""COMPUTED_VALUE"""),"")</f>
        <v/>
      </c>
      <c r="I590" s="558" t="str">
        <f>IFERROR(__xludf.DUMMYFUNCTION("""COMPUTED_VALUE"""),"")</f>
        <v/>
      </c>
      <c r="J590" s="558"/>
      <c r="K590" s="558"/>
      <c r="L590" s="558"/>
      <c r="M590" s="558"/>
      <c r="N590" s="558"/>
      <c r="O590" s="558"/>
    </row>
    <row r="591">
      <c r="A591" s="558"/>
      <c r="B591" s="558" t="str">
        <f>IFERROR(__xludf.DUMMYFUNCTION("""COMPUTED_VALUE"""),"")</f>
        <v/>
      </c>
      <c r="C591" s="558" t="str">
        <f>IFERROR(__xludf.DUMMYFUNCTION("""COMPUTED_VALUE"""),"")</f>
        <v/>
      </c>
      <c r="D591" s="558" t="str">
        <f>IFERROR(__xludf.DUMMYFUNCTION("""COMPUTED_VALUE"""),"")</f>
        <v/>
      </c>
      <c r="E591" s="558" t="str">
        <f>IFERROR(__xludf.DUMMYFUNCTION("""COMPUTED_VALUE"""),"")</f>
        <v/>
      </c>
      <c r="F591" s="558" t="str">
        <f>IFERROR(__xludf.DUMMYFUNCTION("""COMPUTED_VALUE"""),"")</f>
        <v/>
      </c>
      <c r="G591" s="558" t="str">
        <f>IFERROR(__xludf.DUMMYFUNCTION("""COMPUTED_VALUE"""),"")</f>
        <v/>
      </c>
      <c r="H591" s="558" t="str">
        <f>IFERROR(__xludf.DUMMYFUNCTION("""COMPUTED_VALUE"""),"")</f>
        <v/>
      </c>
      <c r="I591" s="558" t="str">
        <f>IFERROR(__xludf.DUMMYFUNCTION("""COMPUTED_VALUE"""),"")</f>
        <v/>
      </c>
      <c r="J591" s="558"/>
      <c r="K591" s="558"/>
      <c r="L591" s="558"/>
      <c r="M591" s="558"/>
      <c r="N591" s="558"/>
      <c r="O591" s="558"/>
    </row>
    <row r="592">
      <c r="A592" s="558"/>
      <c r="B592" s="558" t="str">
        <f>IFERROR(__xludf.DUMMYFUNCTION("""COMPUTED_VALUE"""),"")</f>
        <v/>
      </c>
      <c r="C592" s="558" t="str">
        <f>IFERROR(__xludf.DUMMYFUNCTION("""COMPUTED_VALUE"""),"")</f>
        <v/>
      </c>
      <c r="D592" s="558" t="str">
        <f>IFERROR(__xludf.DUMMYFUNCTION("""COMPUTED_VALUE"""),"")</f>
        <v/>
      </c>
      <c r="E592" s="558" t="str">
        <f>IFERROR(__xludf.DUMMYFUNCTION("""COMPUTED_VALUE"""),"")</f>
        <v/>
      </c>
      <c r="F592" s="558" t="str">
        <f>IFERROR(__xludf.DUMMYFUNCTION("""COMPUTED_VALUE"""),"")</f>
        <v/>
      </c>
      <c r="G592" s="558" t="str">
        <f>IFERROR(__xludf.DUMMYFUNCTION("""COMPUTED_VALUE"""),"")</f>
        <v/>
      </c>
      <c r="H592" s="558" t="str">
        <f>IFERROR(__xludf.DUMMYFUNCTION("""COMPUTED_VALUE"""),"")</f>
        <v/>
      </c>
      <c r="I592" s="558" t="str">
        <f>IFERROR(__xludf.DUMMYFUNCTION("""COMPUTED_VALUE"""),"")</f>
        <v/>
      </c>
      <c r="J592" s="558"/>
      <c r="K592" s="558"/>
      <c r="L592" s="558"/>
      <c r="M592" s="558"/>
      <c r="N592" s="558"/>
      <c r="O592" s="558"/>
    </row>
    <row r="593">
      <c r="A593" s="558"/>
      <c r="B593" s="558" t="str">
        <f>IFERROR(__xludf.DUMMYFUNCTION("""COMPUTED_VALUE"""),"")</f>
        <v/>
      </c>
      <c r="C593" s="558" t="str">
        <f>IFERROR(__xludf.DUMMYFUNCTION("""COMPUTED_VALUE"""),"")</f>
        <v/>
      </c>
      <c r="D593" s="558" t="str">
        <f>IFERROR(__xludf.DUMMYFUNCTION("""COMPUTED_VALUE"""),"")</f>
        <v/>
      </c>
      <c r="E593" s="558" t="str">
        <f>IFERROR(__xludf.DUMMYFUNCTION("""COMPUTED_VALUE"""),"")</f>
        <v/>
      </c>
      <c r="F593" s="558" t="str">
        <f>IFERROR(__xludf.DUMMYFUNCTION("""COMPUTED_VALUE"""),"")</f>
        <v/>
      </c>
      <c r="G593" s="558" t="str">
        <f>IFERROR(__xludf.DUMMYFUNCTION("""COMPUTED_VALUE"""),"")</f>
        <v/>
      </c>
      <c r="H593" s="558" t="str">
        <f>IFERROR(__xludf.DUMMYFUNCTION("""COMPUTED_VALUE"""),"")</f>
        <v/>
      </c>
      <c r="I593" s="558" t="str">
        <f>IFERROR(__xludf.DUMMYFUNCTION("""COMPUTED_VALUE"""),"")</f>
        <v/>
      </c>
      <c r="J593" s="558"/>
      <c r="K593" s="558"/>
      <c r="L593" s="558"/>
      <c r="M593" s="558"/>
      <c r="N593" s="558"/>
      <c r="O593" s="558"/>
    </row>
    <row r="594">
      <c r="A594" s="558"/>
      <c r="B594" s="558" t="str">
        <f>IFERROR(__xludf.DUMMYFUNCTION("""COMPUTED_VALUE"""),"")</f>
        <v/>
      </c>
      <c r="C594" s="558" t="str">
        <f>IFERROR(__xludf.DUMMYFUNCTION("""COMPUTED_VALUE"""),"")</f>
        <v/>
      </c>
      <c r="D594" s="558" t="str">
        <f>IFERROR(__xludf.DUMMYFUNCTION("""COMPUTED_VALUE"""),"")</f>
        <v/>
      </c>
      <c r="E594" s="558" t="str">
        <f>IFERROR(__xludf.DUMMYFUNCTION("""COMPUTED_VALUE"""),"")</f>
        <v/>
      </c>
      <c r="F594" s="558" t="str">
        <f>IFERROR(__xludf.DUMMYFUNCTION("""COMPUTED_VALUE"""),"")</f>
        <v/>
      </c>
      <c r="G594" s="558" t="str">
        <f>IFERROR(__xludf.DUMMYFUNCTION("""COMPUTED_VALUE"""),"")</f>
        <v/>
      </c>
      <c r="H594" s="558" t="str">
        <f>IFERROR(__xludf.DUMMYFUNCTION("""COMPUTED_VALUE"""),"")</f>
        <v/>
      </c>
      <c r="I594" s="558" t="str">
        <f>IFERROR(__xludf.DUMMYFUNCTION("""COMPUTED_VALUE"""),"")</f>
        <v/>
      </c>
      <c r="J594" s="558"/>
      <c r="K594" s="558"/>
      <c r="L594" s="558"/>
      <c r="M594" s="558"/>
      <c r="N594" s="558"/>
      <c r="O594" s="558"/>
    </row>
    <row r="595">
      <c r="A595" s="558"/>
      <c r="B595" s="558" t="str">
        <f>IFERROR(__xludf.DUMMYFUNCTION("""COMPUTED_VALUE"""),"")</f>
        <v/>
      </c>
      <c r="C595" s="558" t="str">
        <f>IFERROR(__xludf.DUMMYFUNCTION("""COMPUTED_VALUE"""),"")</f>
        <v/>
      </c>
      <c r="D595" s="558" t="str">
        <f>IFERROR(__xludf.DUMMYFUNCTION("""COMPUTED_VALUE"""),"")</f>
        <v/>
      </c>
      <c r="E595" s="558" t="str">
        <f>IFERROR(__xludf.DUMMYFUNCTION("""COMPUTED_VALUE"""),"")</f>
        <v/>
      </c>
      <c r="F595" s="558" t="str">
        <f>IFERROR(__xludf.DUMMYFUNCTION("""COMPUTED_VALUE"""),"")</f>
        <v/>
      </c>
      <c r="G595" s="558" t="str">
        <f>IFERROR(__xludf.DUMMYFUNCTION("""COMPUTED_VALUE"""),"")</f>
        <v/>
      </c>
      <c r="H595" s="558" t="str">
        <f>IFERROR(__xludf.DUMMYFUNCTION("""COMPUTED_VALUE"""),"")</f>
        <v/>
      </c>
      <c r="I595" s="558" t="str">
        <f>IFERROR(__xludf.DUMMYFUNCTION("""COMPUTED_VALUE"""),"")</f>
        <v/>
      </c>
      <c r="J595" s="558"/>
      <c r="K595" s="558"/>
      <c r="L595" s="558"/>
      <c r="M595" s="558"/>
      <c r="N595" s="558"/>
      <c r="O595" s="558"/>
    </row>
    <row r="596">
      <c r="A596" s="558"/>
      <c r="B596" s="558" t="str">
        <f>IFERROR(__xludf.DUMMYFUNCTION("""COMPUTED_VALUE"""),"")</f>
        <v/>
      </c>
      <c r="C596" s="558" t="str">
        <f>IFERROR(__xludf.DUMMYFUNCTION("""COMPUTED_VALUE"""),"")</f>
        <v/>
      </c>
      <c r="D596" s="558" t="str">
        <f>IFERROR(__xludf.DUMMYFUNCTION("""COMPUTED_VALUE"""),"")</f>
        <v/>
      </c>
      <c r="E596" s="558" t="str">
        <f>IFERROR(__xludf.DUMMYFUNCTION("""COMPUTED_VALUE"""),"")</f>
        <v/>
      </c>
      <c r="F596" s="558" t="str">
        <f>IFERROR(__xludf.DUMMYFUNCTION("""COMPUTED_VALUE"""),"")</f>
        <v/>
      </c>
      <c r="G596" s="558" t="str">
        <f>IFERROR(__xludf.DUMMYFUNCTION("""COMPUTED_VALUE"""),"")</f>
        <v/>
      </c>
      <c r="H596" s="558" t="str">
        <f>IFERROR(__xludf.DUMMYFUNCTION("""COMPUTED_VALUE"""),"")</f>
        <v/>
      </c>
      <c r="I596" s="558" t="str">
        <f>IFERROR(__xludf.DUMMYFUNCTION("""COMPUTED_VALUE"""),"")</f>
        <v/>
      </c>
      <c r="J596" s="558"/>
      <c r="K596" s="558"/>
      <c r="L596" s="558"/>
      <c r="M596" s="558"/>
      <c r="N596" s="558"/>
      <c r="O596" s="558"/>
    </row>
    <row r="597">
      <c r="A597" s="558"/>
      <c r="B597" s="558" t="str">
        <f>IFERROR(__xludf.DUMMYFUNCTION("""COMPUTED_VALUE"""),"")</f>
        <v/>
      </c>
      <c r="C597" s="558" t="str">
        <f>IFERROR(__xludf.DUMMYFUNCTION("""COMPUTED_VALUE"""),"")</f>
        <v/>
      </c>
      <c r="D597" s="558" t="str">
        <f>IFERROR(__xludf.DUMMYFUNCTION("""COMPUTED_VALUE"""),"")</f>
        <v/>
      </c>
      <c r="E597" s="558" t="str">
        <f>IFERROR(__xludf.DUMMYFUNCTION("""COMPUTED_VALUE"""),"")</f>
        <v/>
      </c>
      <c r="F597" s="558" t="str">
        <f>IFERROR(__xludf.DUMMYFUNCTION("""COMPUTED_VALUE"""),"")</f>
        <v/>
      </c>
      <c r="G597" s="558" t="str">
        <f>IFERROR(__xludf.DUMMYFUNCTION("""COMPUTED_VALUE"""),"")</f>
        <v/>
      </c>
      <c r="H597" s="558" t="str">
        <f>IFERROR(__xludf.DUMMYFUNCTION("""COMPUTED_VALUE"""),"")</f>
        <v/>
      </c>
      <c r="I597" s="558" t="str">
        <f>IFERROR(__xludf.DUMMYFUNCTION("""COMPUTED_VALUE"""),"")</f>
        <v/>
      </c>
      <c r="J597" s="558"/>
      <c r="K597" s="558"/>
      <c r="L597" s="558"/>
      <c r="M597" s="558"/>
      <c r="N597" s="558"/>
      <c r="O597" s="558"/>
    </row>
    <row r="598">
      <c r="A598" s="558"/>
      <c r="B598" s="558" t="str">
        <f>IFERROR(__xludf.DUMMYFUNCTION("""COMPUTED_VALUE"""),"")</f>
        <v/>
      </c>
      <c r="C598" s="558" t="str">
        <f>IFERROR(__xludf.DUMMYFUNCTION("""COMPUTED_VALUE"""),"")</f>
        <v/>
      </c>
      <c r="D598" s="558" t="str">
        <f>IFERROR(__xludf.DUMMYFUNCTION("""COMPUTED_VALUE"""),"")</f>
        <v/>
      </c>
      <c r="E598" s="558" t="str">
        <f>IFERROR(__xludf.DUMMYFUNCTION("""COMPUTED_VALUE"""),"")</f>
        <v/>
      </c>
      <c r="F598" s="558" t="str">
        <f>IFERROR(__xludf.DUMMYFUNCTION("""COMPUTED_VALUE"""),"")</f>
        <v/>
      </c>
      <c r="G598" s="558" t="str">
        <f>IFERROR(__xludf.DUMMYFUNCTION("""COMPUTED_VALUE"""),"")</f>
        <v/>
      </c>
      <c r="H598" s="558" t="str">
        <f>IFERROR(__xludf.DUMMYFUNCTION("""COMPUTED_VALUE"""),"")</f>
        <v/>
      </c>
      <c r="I598" s="558" t="str">
        <f>IFERROR(__xludf.DUMMYFUNCTION("""COMPUTED_VALUE"""),"")</f>
        <v/>
      </c>
      <c r="J598" s="558"/>
      <c r="K598" s="558"/>
      <c r="L598" s="558"/>
      <c r="M598" s="558"/>
      <c r="N598" s="558"/>
      <c r="O598" s="558"/>
    </row>
    <row r="599">
      <c r="A599" s="558"/>
      <c r="B599" s="558" t="str">
        <f>IFERROR(__xludf.DUMMYFUNCTION("""COMPUTED_VALUE"""),"")</f>
        <v/>
      </c>
      <c r="C599" s="558" t="str">
        <f>IFERROR(__xludf.DUMMYFUNCTION("""COMPUTED_VALUE"""),"")</f>
        <v/>
      </c>
      <c r="D599" s="558" t="str">
        <f>IFERROR(__xludf.DUMMYFUNCTION("""COMPUTED_VALUE"""),"")</f>
        <v/>
      </c>
      <c r="E599" s="558" t="str">
        <f>IFERROR(__xludf.DUMMYFUNCTION("""COMPUTED_VALUE"""),"")</f>
        <v/>
      </c>
      <c r="F599" s="558" t="str">
        <f>IFERROR(__xludf.DUMMYFUNCTION("""COMPUTED_VALUE"""),"")</f>
        <v/>
      </c>
      <c r="G599" s="558" t="str">
        <f>IFERROR(__xludf.DUMMYFUNCTION("""COMPUTED_VALUE"""),"")</f>
        <v/>
      </c>
      <c r="H599" s="558" t="str">
        <f>IFERROR(__xludf.DUMMYFUNCTION("""COMPUTED_VALUE"""),"")</f>
        <v/>
      </c>
      <c r="I599" s="558" t="str">
        <f>IFERROR(__xludf.DUMMYFUNCTION("""COMPUTED_VALUE"""),"")</f>
        <v/>
      </c>
      <c r="J599" s="558"/>
      <c r="K599" s="558"/>
      <c r="L599" s="558"/>
      <c r="M599" s="558"/>
      <c r="N599" s="558"/>
      <c r="O599" s="558"/>
    </row>
    <row r="600">
      <c r="A600" s="558"/>
      <c r="B600" s="558" t="str">
        <f>IFERROR(__xludf.DUMMYFUNCTION("""COMPUTED_VALUE"""),"")</f>
        <v/>
      </c>
      <c r="C600" s="558" t="str">
        <f>IFERROR(__xludf.DUMMYFUNCTION("""COMPUTED_VALUE"""),"")</f>
        <v/>
      </c>
      <c r="D600" s="558" t="str">
        <f>IFERROR(__xludf.DUMMYFUNCTION("""COMPUTED_VALUE"""),"")</f>
        <v/>
      </c>
      <c r="E600" s="558" t="str">
        <f>IFERROR(__xludf.DUMMYFUNCTION("""COMPUTED_VALUE"""),"")</f>
        <v/>
      </c>
      <c r="F600" s="558" t="str">
        <f>IFERROR(__xludf.DUMMYFUNCTION("""COMPUTED_VALUE"""),"")</f>
        <v/>
      </c>
      <c r="G600" s="558" t="str">
        <f>IFERROR(__xludf.DUMMYFUNCTION("""COMPUTED_VALUE"""),"")</f>
        <v/>
      </c>
      <c r="H600" s="558" t="str">
        <f>IFERROR(__xludf.DUMMYFUNCTION("""COMPUTED_VALUE"""),"")</f>
        <v/>
      </c>
      <c r="I600" s="558" t="str">
        <f>IFERROR(__xludf.DUMMYFUNCTION("""COMPUTED_VALUE"""),"")</f>
        <v/>
      </c>
      <c r="J600" s="558"/>
      <c r="K600" s="558"/>
      <c r="L600" s="558"/>
      <c r="M600" s="558"/>
      <c r="N600" s="558"/>
      <c r="O600" s="558"/>
    </row>
    <row r="601">
      <c r="A601" s="558"/>
      <c r="B601" s="558" t="str">
        <f>IFERROR(__xludf.DUMMYFUNCTION("""COMPUTED_VALUE"""),"")</f>
        <v/>
      </c>
      <c r="C601" s="558" t="str">
        <f>IFERROR(__xludf.DUMMYFUNCTION("""COMPUTED_VALUE"""),"")</f>
        <v/>
      </c>
      <c r="D601" s="558" t="str">
        <f>IFERROR(__xludf.DUMMYFUNCTION("""COMPUTED_VALUE"""),"")</f>
        <v/>
      </c>
      <c r="E601" s="558" t="str">
        <f>IFERROR(__xludf.DUMMYFUNCTION("""COMPUTED_VALUE"""),"")</f>
        <v/>
      </c>
      <c r="F601" s="558" t="str">
        <f>IFERROR(__xludf.DUMMYFUNCTION("""COMPUTED_VALUE"""),"")</f>
        <v/>
      </c>
      <c r="G601" s="558" t="str">
        <f>IFERROR(__xludf.DUMMYFUNCTION("""COMPUTED_VALUE"""),"")</f>
        <v/>
      </c>
      <c r="H601" s="558" t="str">
        <f>IFERROR(__xludf.DUMMYFUNCTION("""COMPUTED_VALUE"""),"")</f>
        <v/>
      </c>
      <c r="I601" s="558" t="str">
        <f>IFERROR(__xludf.DUMMYFUNCTION("""COMPUTED_VALUE"""),"")</f>
        <v/>
      </c>
      <c r="J601" s="558"/>
      <c r="K601" s="558"/>
      <c r="L601" s="558"/>
      <c r="M601" s="558"/>
      <c r="N601" s="558"/>
      <c r="O601" s="558"/>
    </row>
    <row r="602">
      <c r="A602" s="558"/>
      <c r="B602" s="558" t="str">
        <f>IFERROR(__xludf.DUMMYFUNCTION("""COMPUTED_VALUE"""),"")</f>
        <v/>
      </c>
      <c r="C602" s="558" t="str">
        <f>IFERROR(__xludf.DUMMYFUNCTION("""COMPUTED_VALUE"""),"")</f>
        <v/>
      </c>
      <c r="D602" s="558" t="str">
        <f>IFERROR(__xludf.DUMMYFUNCTION("""COMPUTED_VALUE"""),"")</f>
        <v/>
      </c>
      <c r="E602" s="558" t="str">
        <f>IFERROR(__xludf.DUMMYFUNCTION("""COMPUTED_VALUE"""),"")</f>
        <v/>
      </c>
      <c r="F602" s="558" t="str">
        <f>IFERROR(__xludf.DUMMYFUNCTION("""COMPUTED_VALUE"""),"")</f>
        <v/>
      </c>
      <c r="G602" s="558" t="str">
        <f>IFERROR(__xludf.DUMMYFUNCTION("""COMPUTED_VALUE"""),"")</f>
        <v/>
      </c>
      <c r="H602" s="558" t="str">
        <f>IFERROR(__xludf.DUMMYFUNCTION("""COMPUTED_VALUE"""),"")</f>
        <v/>
      </c>
      <c r="I602" s="558" t="str">
        <f>IFERROR(__xludf.DUMMYFUNCTION("""COMPUTED_VALUE"""),"")</f>
        <v/>
      </c>
      <c r="J602" s="558"/>
      <c r="K602" s="558"/>
      <c r="L602" s="558"/>
      <c r="M602" s="558"/>
      <c r="N602" s="558"/>
      <c r="O602" s="558"/>
    </row>
    <row r="603">
      <c r="A603" s="558"/>
      <c r="B603" s="558" t="str">
        <f>IFERROR(__xludf.DUMMYFUNCTION("""COMPUTED_VALUE"""),"")</f>
        <v/>
      </c>
      <c r="C603" s="558" t="str">
        <f>IFERROR(__xludf.DUMMYFUNCTION("""COMPUTED_VALUE"""),"")</f>
        <v/>
      </c>
      <c r="D603" s="558" t="str">
        <f>IFERROR(__xludf.DUMMYFUNCTION("""COMPUTED_VALUE"""),"")</f>
        <v/>
      </c>
      <c r="E603" s="558" t="str">
        <f>IFERROR(__xludf.DUMMYFUNCTION("""COMPUTED_VALUE"""),"")</f>
        <v/>
      </c>
      <c r="F603" s="558" t="str">
        <f>IFERROR(__xludf.DUMMYFUNCTION("""COMPUTED_VALUE"""),"")</f>
        <v/>
      </c>
      <c r="G603" s="558" t="str">
        <f>IFERROR(__xludf.DUMMYFUNCTION("""COMPUTED_VALUE"""),"")</f>
        <v/>
      </c>
      <c r="H603" s="558" t="str">
        <f>IFERROR(__xludf.DUMMYFUNCTION("""COMPUTED_VALUE"""),"")</f>
        <v/>
      </c>
      <c r="I603" s="558" t="str">
        <f>IFERROR(__xludf.DUMMYFUNCTION("""COMPUTED_VALUE"""),"")</f>
        <v/>
      </c>
      <c r="J603" s="558"/>
      <c r="K603" s="558"/>
      <c r="L603" s="558"/>
      <c r="M603" s="558"/>
      <c r="N603" s="558"/>
      <c r="O603" s="558"/>
    </row>
    <row r="604">
      <c r="A604" s="558"/>
      <c r="B604" s="558" t="str">
        <f>IFERROR(__xludf.DUMMYFUNCTION("""COMPUTED_VALUE"""),"")</f>
        <v/>
      </c>
      <c r="C604" s="558" t="str">
        <f>IFERROR(__xludf.DUMMYFUNCTION("""COMPUTED_VALUE"""),"")</f>
        <v/>
      </c>
      <c r="D604" s="558" t="str">
        <f>IFERROR(__xludf.DUMMYFUNCTION("""COMPUTED_VALUE"""),"")</f>
        <v/>
      </c>
      <c r="E604" s="558" t="str">
        <f>IFERROR(__xludf.DUMMYFUNCTION("""COMPUTED_VALUE"""),"")</f>
        <v/>
      </c>
      <c r="F604" s="558" t="str">
        <f>IFERROR(__xludf.DUMMYFUNCTION("""COMPUTED_VALUE"""),"")</f>
        <v/>
      </c>
      <c r="G604" s="558" t="str">
        <f>IFERROR(__xludf.DUMMYFUNCTION("""COMPUTED_VALUE"""),"")</f>
        <v/>
      </c>
      <c r="H604" s="558" t="str">
        <f>IFERROR(__xludf.DUMMYFUNCTION("""COMPUTED_VALUE"""),"")</f>
        <v/>
      </c>
      <c r="I604" s="558" t="str">
        <f>IFERROR(__xludf.DUMMYFUNCTION("""COMPUTED_VALUE"""),"")</f>
        <v/>
      </c>
      <c r="J604" s="558"/>
      <c r="K604" s="558"/>
      <c r="L604" s="558"/>
      <c r="M604" s="558"/>
      <c r="N604" s="558"/>
      <c r="O604" s="558"/>
    </row>
    <row r="605">
      <c r="A605" s="558"/>
      <c r="B605" s="558" t="str">
        <f>IFERROR(__xludf.DUMMYFUNCTION("""COMPUTED_VALUE"""),"")</f>
        <v/>
      </c>
      <c r="C605" s="558" t="str">
        <f>IFERROR(__xludf.DUMMYFUNCTION("""COMPUTED_VALUE"""),"")</f>
        <v/>
      </c>
      <c r="D605" s="558" t="str">
        <f>IFERROR(__xludf.DUMMYFUNCTION("""COMPUTED_VALUE"""),"")</f>
        <v/>
      </c>
      <c r="E605" s="558" t="str">
        <f>IFERROR(__xludf.DUMMYFUNCTION("""COMPUTED_VALUE"""),"")</f>
        <v/>
      </c>
      <c r="F605" s="558" t="str">
        <f>IFERROR(__xludf.DUMMYFUNCTION("""COMPUTED_VALUE"""),"")</f>
        <v/>
      </c>
      <c r="G605" s="558" t="str">
        <f>IFERROR(__xludf.DUMMYFUNCTION("""COMPUTED_VALUE"""),"")</f>
        <v/>
      </c>
      <c r="H605" s="558" t="str">
        <f>IFERROR(__xludf.DUMMYFUNCTION("""COMPUTED_VALUE"""),"")</f>
        <v/>
      </c>
      <c r="I605" s="558" t="str">
        <f>IFERROR(__xludf.DUMMYFUNCTION("""COMPUTED_VALUE"""),"")</f>
        <v/>
      </c>
      <c r="J605" s="558"/>
      <c r="K605" s="558"/>
      <c r="L605" s="558"/>
      <c r="M605" s="558"/>
      <c r="N605" s="558"/>
      <c r="O605" s="558"/>
    </row>
    <row r="606">
      <c r="A606" s="558"/>
      <c r="B606" s="558" t="str">
        <f>IFERROR(__xludf.DUMMYFUNCTION("""COMPUTED_VALUE"""),"")</f>
        <v/>
      </c>
      <c r="C606" s="558" t="str">
        <f>IFERROR(__xludf.DUMMYFUNCTION("""COMPUTED_VALUE"""),"")</f>
        <v/>
      </c>
      <c r="D606" s="558" t="str">
        <f>IFERROR(__xludf.DUMMYFUNCTION("""COMPUTED_VALUE"""),"")</f>
        <v/>
      </c>
      <c r="E606" s="558" t="str">
        <f>IFERROR(__xludf.DUMMYFUNCTION("""COMPUTED_VALUE"""),"")</f>
        <v/>
      </c>
      <c r="F606" s="558" t="str">
        <f>IFERROR(__xludf.DUMMYFUNCTION("""COMPUTED_VALUE"""),"")</f>
        <v/>
      </c>
      <c r="G606" s="558" t="str">
        <f>IFERROR(__xludf.DUMMYFUNCTION("""COMPUTED_VALUE"""),"")</f>
        <v/>
      </c>
      <c r="H606" s="558" t="str">
        <f>IFERROR(__xludf.DUMMYFUNCTION("""COMPUTED_VALUE"""),"")</f>
        <v/>
      </c>
      <c r="I606" s="558" t="str">
        <f>IFERROR(__xludf.DUMMYFUNCTION("""COMPUTED_VALUE"""),"")</f>
        <v/>
      </c>
      <c r="J606" s="558"/>
      <c r="K606" s="558"/>
      <c r="L606" s="558"/>
      <c r="M606" s="558"/>
      <c r="N606" s="558"/>
      <c r="O606" s="558"/>
    </row>
    <row r="607">
      <c r="A607" s="558"/>
      <c r="B607" s="558" t="str">
        <f>IFERROR(__xludf.DUMMYFUNCTION("""COMPUTED_VALUE"""),"")</f>
        <v/>
      </c>
      <c r="C607" s="558" t="str">
        <f>IFERROR(__xludf.DUMMYFUNCTION("""COMPUTED_VALUE"""),"")</f>
        <v/>
      </c>
      <c r="D607" s="558" t="str">
        <f>IFERROR(__xludf.DUMMYFUNCTION("""COMPUTED_VALUE"""),"")</f>
        <v/>
      </c>
      <c r="E607" s="558" t="str">
        <f>IFERROR(__xludf.DUMMYFUNCTION("""COMPUTED_VALUE"""),"")</f>
        <v/>
      </c>
      <c r="F607" s="558" t="str">
        <f>IFERROR(__xludf.DUMMYFUNCTION("""COMPUTED_VALUE"""),"")</f>
        <v/>
      </c>
      <c r="G607" s="558" t="str">
        <f>IFERROR(__xludf.DUMMYFUNCTION("""COMPUTED_VALUE"""),"")</f>
        <v/>
      </c>
      <c r="H607" s="558" t="str">
        <f>IFERROR(__xludf.DUMMYFUNCTION("""COMPUTED_VALUE"""),"")</f>
        <v/>
      </c>
      <c r="I607" s="558" t="str">
        <f>IFERROR(__xludf.DUMMYFUNCTION("""COMPUTED_VALUE"""),"")</f>
        <v/>
      </c>
      <c r="J607" s="558"/>
      <c r="K607" s="558"/>
      <c r="L607" s="558"/>
      <c r="M607" s="558"/>
      <c r="N607" s="558"/>
      <c r="O607" s="558"/>
    </row>
    <row r="608">
      <c r="A608" s="558"/>
      <c r="B608" s="558" t="str">
        <f>IFERROR(__xludf.DUMMYFUNCTION("""COMPUTED_VALUE"""),"")</f>
        <v/>
      </c>
      <c r="C608" s="558" t="str">
        <f>IFERROR(__xludf.DUMMYFUNCTION("""COMPUTED_VALUE"""),"")</f>
        <v/>
      </c>
      <c r="D608" s="558" t="str">
        <f>IFERROR(__xludf.DUMMYFUNCTION("""COMPUTED_VALUE"""),"")</f>
        <v/>
      </c>
      <c r="E608" s="558" t="str">
        <f>IFERROR(__xludf.DUMMYFUNCTION("""COMPUTED_VALUE"""),"")</f>
        <v/>
      </c>
      <c r="F608" s="558" t="str">
        <f>IFERROR(__xludf.DUMMYFUNCTION("""COMPUTED_VALUE"""),"")</f>
        <v/>
      </c>
      <c r="G608" s="558" t="str">
        <f>IFERROR(__xludf.DUMMYFUNCTION("""COMPUTED_VALUE"""),"")</f>
        <v/>
      </c>
      <c r="H608" s="558" t="str">
        <f>IFERROR(__xludf.DUMMYFUNCTION("""COMPUTED_VALUE"""),"")</f>
        <v/>
      </c>
      <c r="I608" s="558" t="str">
        <f>IFERROR(__xludf.DUMMYFUNCTION("""COMPUTED_VALUE"""),"")</f>
        <v/>
      </c>
      <c r="J608" s="558"/>
      <c r="K608" s="558"/>
      <c r="L608" s="558"/>
      <c r="M608" s="558"/>
      <c r="N608" s="558"/>
      <c r="O608" s="558"/>
    </row>
    <row r="609">
      <c r="A609" s="558"/>
      <c r="B609" s="558" t="str">
        <f>IFERROR(__xludf.DUMMYFUNCTION("""COMPUTED_VALUE"""),"")</f>
        <v/>
      </c>
      <c r="C609" s="558" t="str">
        <f>IFERROR(__xludf.DUMMYFUNCTION("""COMPUTED_VALUE"""),"")</f>
        <v/>
      </c>
      <c r="D609" s="558" t="str">
        <f>IFERROR(__xludf.DUMMYFUNCTION("""COMPUTED_VALUE"""),"")</f>
        <v/>
      </c>
      <c r="E609" s="558" t="str">
        <f>IFERROR(__xludf.DUMMYFUNCTION("""COMPUTED_VALUE"""),"")</f>
        <v/>
      </c>
      <c r="F609" s="558" t="str">
        <f>IFERROR(__xludf.DUMMYFUNCTION("""COMPUTED_VALUE"""),"")</f>
        <v/>
      </c>
      <c r="G609" s="558" t="str">
        <f>IFERROR(__xludf.DUMMYFUNCTION("""COMPUTED_VALUE"""),"")</f>
        <v/>
      </c>
      <c r="H609" s="558" t="str">
        <f>IFERROR(__xludf.DUMMYFUNCTION("""COMPUTED_VALUE"""),"")</f>
        <v/>
      </c>
      <c r="I609" s="558" t="str">
        <f>IFERROR(__xludf.DUMMYFUNCTION("""COMPUTED_VALUE"""),"")</f>
        <v/>
      </c>
      <c r="J609" s="558"/>
      <c r="K609" s="558"/>
      <c r="L609" s="558"/>
      <c r="M609" s="558"/>
      <c r="N609" s="558"/>
      <c r="O609" s="558"/>
    </row>
    <row r="610">
      <c r="A610" s="558"/>
      <c r="B610" s="558" t="str">
        <f>IFERROR(__xludf.DUMMYFUNCTION("""COMPUTED_VALUE"""),"")</f>
        <v/>
      </c>
      <c r="C610" s="558" t="str">
        <f>IFERROR(__xludf.DUMMYFUNCTION("""COMPUTED_VALUE"""),"")</f>
        <v/>
      </c>
      <c r="D610" s="558" t="str">
        <f>IFERROR(__xludf.DUMMYFUNCTION("""COMPUTED_VALUE"""),"")</f>
        <v/>
      </c>
      <c r="E610" s="558" t="str">
        <f>IFERROR(__xludf.DUMMYFUNCTION("""COMPUTED_VALUE"""),"")</f>
        <v/>
      </c>
      <c r="F610" s="558" t="str">
        <f>IFERROR(__xludf.DUMMYFUNCTION("""COMPUTED_VALUE"""),"")</f>
        <v/>
      </c>
      <c r="G610" s="558" t="str">
        <f>IFERROR(__xludf.DUMMYFUNCTION("""COMPUTED_VALUE"""),"")</f>
        <v/>
      </c>
      <c r="H610" s="558" t="str">
        <f>IFERROR(__xludf.DUMMYFUNCTION("""COMPUTED_VALUE"""),"")</f>
        <v/>
      </c>
      <c r="I610" s="558" t="str">
        <f>IFERROR(__xludf.DUMMYFUNCTION("""COMPUTED_VALUE"""),"")</f>
        <v/>
      </c>
      <c r="J610" s="558"/>
      <c r="K610" s="558"/>
      <c r="L610" s="558"/>
      <c r="M610" s="558"/>
      <c r="N610" s="558"/>
      <c r="O610" s="558"/>
    </row>
    <row r="611">
      <c r="A611" s="558"/>
      <c r="B611" s="558" t="str">
        <f>IFERROR(__xludf.DUMMYFUNCTION("""COMPUTED_VALUE"""),"")</f>
        <v/>
      </c>
      <c r="C611" s="558" t="str">
        <f>IFERROR(__xludf.DUMMYFUNCTION("""COMPUTED_VALUE"""),"")</f>
        <v/>
      </c>
      <c r="D611" s="558" t="str">
        <f>IFERROR(__xludf.DUMMYFUNCTION("""COMPUTED_VALUE"""),"")</f>
        <v/>
      </c>
      <c r="E611" s="558" t="str">
        <f>IFERROR(__xludf.DUMMYFUNCTION("""COMPUTED_VALUE"""),"")</f>
        <v/>
      </c>
      <c r="F611" s="558" t="str">
        <f>IFERROR(__xludf.DUMMYFUNCTION("""COMPUTED_VALUE"""),"")</f>
        <v/>
      </c>
      <c r="G611" s="558" t="str">
        <f>IFERROR(__xludf.DUMMYFUNCTION("""COMPUTED_VALUE"""),"")</f>
        <v/>
      </c>
      <c r="H611" s="558" t="str">
        <f>IFERROR(__xludf.DUMMYFUNCTION("""COMPUTED_VALUE"""),"")</f>
        <v/>
      </c>
      <c r="I611" s="558" t="str">
        <f>IFERROR(__xludf.DUMMYFUNCTION("""COMPUTED_VALUE"""),"")</f>
        <v/>
      </c>
      <c r="J611" s="558"/>
      <c r="K611" s="558"/>
      <c r="L611" s="558"/>
      <c r="M611" s="558"/>
      <c r="N611" s="558"/>
      <c r="O611" s="558"/>
    </row>
    <row r="612">
      <c r="A612" s="558"/>
      <c r="B612" s="558" t="str">
        <f>IFERROR(__xludf.DUMMYFUNCTION("""COMPUTED_VALUE"""),"")</f>
        <v/>
      </c>
      <c r="C612" s="558" t="str">
        <f>IFERROR(__xludf.DUMMYFUNCTION("""COMPUTED_VALUE"""),"")</f>
        <v/>
      </c>
      <c r="D612" s="558" t="str">
        <f>IFERROR(__xludf.DUMMYFUNCTION("""COMPUTED_VALUE"""),"")</f>
        <v/>
      </c>
      <c r="E612" s="558" t="str">
        <f>IFERROR(__xludf.DUMMYFUNCTION("""COMPUTED_VALUE"""),"")</f>
        <v/>
      </c>
      <c r="F612" s="558" t="str">
        <f>IFERROR(__xludf.DUMMYFUNCTION("""COMPUTED_VALUE"""),"")</f>
        <v/>
      </c>
      <c r="G612" s="558" t="str">
        <f>IFERROR(__xludf.DUMMYFUNCTION("""COMPUTED_VALUE"""),"")</f>
        <v/>
      </c>
      <c r="H612" s="558" t="str">
        <f>IFERROR(__xludf.DUMMYFUNCTION("""COMPUTED_VALUE"""),"")</f>
        <v/>
      </c>
      <c r="I612" s="558" t="str">
        <f>IFERROR(__xludf.DUMMYFUNCTION("""COMPUTED_VALUE"""),"")</f>
        <v/>
      </c>
      <c r="J612" s="558"/>
      <c r="K612" s="558"/>
      <c r="L612" s="558"/>
      <c r="M612" s="558"/>
      <c r="N612" s="558"/>
      <c r="O612" s="558"/>
    </row>
    <row r="613">
      <c r="A613" s="558"/>
      <c r="B613" s="558" t="str">
        <f>IFERROR(__xludf.DUMMYFUNCTION("""COMPUTED_VALUE"""),"")</f>
        <v/>
      </c>
      <c r="C613" s="558" t="str">
        <f>IFERROR(__xludf.DUMMYFUNCTION("""COMPUTED_VALUE"""),"")</f>
        <v/>
      </c>
      <c r="D613" s="558" t="str">
        <f>IFERROR(__xludf.DUMMYFUNCTION("""COMPUTED_VALUE"""),"")</f>
        <v/>
      </c>
      <c r="E613" s="558" t="str">
        <f>IFERROR(__xludf.DUMMYFUNCTION("""COMPUTED_VALUE"""),"")</f>
        <v/>
      </c>
      <c r="F613" s="558" t="str">
        <f>IFERROR(__xludf.DUMMYFUNCTION("""COMPUTED_VALUE"""),"")</f>
        <v/>
      </c>
      <c r="G613" s="558" t="str">
        <f>IFERROR(__xludf.DUMMYFUNCTION("""COMPUTED_VALUE"""),"")</f>
        <v/>
      </c>
      <c r="H613" s="558" t="str">
        <f>IFERROR(__xludf.DUMMYFUNCTION("""COMPUTED_VALUE"""),"")</f>
        <v/>
      </c>
      <c r="I613" s="558" t="str">
        <f>IFERROR(__xludf.DUMMYFUNCTION("""COMPUTED_VALUE"""),"")</f>
        <v/>
      </c>
      <c r="J613" s="558"/>
      <c r="K613" s="558"/>
      <c r="L613" s="558"/>
      <c r="M613" s="558"/>
      <c r="N613" s="558"/>
      <c r="O613" s="558"/>
    </row>
    <row r="614">
      <c r="A614" s="558"/>
      <c r="B614" s="558" t="str">
        <f>IFERROR(__xludf.DUMMYFUNCTION("""COMPUTED_VALUE"""),"")</f>
        <v/>
      </c>
      <c r="C614" s="558" t="str">
        <f>IFERROR(__xludf.DUMMYFUNCTION("""COMPUTED_VALUE"""),"")</f>
        <v/>
      </c>
      <c r="D614" s="558" t="str">
        <f>IFERROR(__xludf.DUMMYFUNCTION("""COMPUTED_VALUE"""),"")</f>
        <v/>
      </c>
      <c r="E614" s="558" t="str">
        <f>IFERROR(__xludf.DUMMYFUNCTION("""COMPUTED_VALUE"""),"")</f>
        <v/>
      </c>
      <c r="F614" s="558" t="str">
        <f>IFERROR(__xludf.DUMMYFUNCTION("""COMPUTED_VALUE"""),"")</f>
        <v/>
      </c>
      <c r="G614" s="558" t="str">
        <f>IFERROR(__xludf.DUMMYFUNCTION("""COMPUTED_VALUE"""),"")</f>
        <v/>
      </c>
      <c r="H614" s="558" t="str">
        <f>IFERROR(__xludf.DUMMYFUNCTION("""COMPUTED_VALUE"""),"")</f>
        <v/>
      </c>
      <c r="I614" s="558" t="str">
        <f>IFERROR(__xludf.DUMMYFUNCTION("""COMPUTED_VALUE"""),"")</f>
        <v/>
      </c>
      <c r="J614" s="558"/>
      <c r="K614" s="558"/>
      <c r="L614" s="558"/>
      <c r="M614" s="558"/>
      <c r="N614" s="558"/>
      <c r="O614" s="558"/>
    </row>
    <row r="615">
      <c r="A615" s="558"/>
      <c r="B615" s="558" t="str">
        <f>IFERROR(__xludf.DUMMYFUNCTION("""COMPUTED_VALUE"""),"")</f>
        <v/>
      </c>
      <c r="C615" s="558" t="str">
        <f>IFERROR(__xludf.DUMMYFUNCTION("""COMPUTED_VALUE"""),"")</f>
        <v/>
      </c>
      <c r="D615" s="558" t="str">
        <f>IFERROR(__xludf.DUMMYFUNCTION("""COMPUTED_VALUE"""),"")</f>
        <v/>
      </c>
      <c r="E615" s="558" t="str">
        <f>IFERROR(__xludf.DUMMYFUNCTION("""COMPUTED_VALUE"""),"")</f>
        <v/>
      </c>
      <c r="F615" s="558" t="str">
        <f>IFERROR(__xludf.DUMMYFUNCTION("""COMPUTED_VALUE"""),"")</f>
        <v/>
      </c>
      <c r="G615" s="558" t="str">
        <f>IFERROR(__xludf.DUMMYFUNCTION("""COMPUTED_VALUE"""),"")</f>
        <v/>
      </c>
      <c r="H615" s="558" t="str">
        <f>IFERROR(__xludf.DUMMYFUNCTION("""COMPUTED_VALUE"""),"")</f>
        <v/>
      </c>
      <c r="I615" s="558" t="str">
        <f>IFERROR(__xludf.DUMMYFUNCTION("""COMPUTED_VALUE"""),"")</f>
        <v/>
      </c>
      <c r="J615" s="558"/>
      <c r="K615" s="558"/>
      <c r="L615" s="558"/>
      <c r="M615" s="558"/>
      <c r="N615" s="558"/>
      <c r="O615" s="558"/>
    </row>
    <row r="616">
      <c r="A616" s="558"/>
      <c r="B616" s="558" t="str">
        <f>IFERROR(__xludf.DUMMYFUNCTION("""COMPUTED_VALUE"""),"")</f>
        <v/>
      </c>
      <c r="C616" s="558" t="str">
        <f>IFERROR(__xludf.DUMMYFUNCTION("""COMPUTED_VALUE"""),"")</f>
        <v/>
      </c>
      <c r="D616" s="558" t="str">
        <f>IFERROR(__xludf.DUMMYFUNCTION("""COMPUTED_VALUE"""),"")</f>
        <v/>
      </c>
      <c r="E616" s="558" t="str">
        <f>IFERROR(__xludf.DUMMYFUNCTION("""COMPUTED_VALUE"""),"")</f>
        <v/>
      </c>
      <c r="F616" s="558" t="str">
        <f>IFERROR(__xludf.DUMMYFUNCTION("""COMPUTED_VALUE"""),"")</f>
        <v/>
      </c>
      <c r="G616" s="558" t="str">
        <f>IFERROR(__xludf.DUMMYFUNCTION("""COMPUTED_VALUE"""),"")</f>
        <v/>
      </c>
      <c r="H616" s="558" t="str">
        <f>IFERROR(__xludf.DUMMYFUNCTION("""COMPUTED_VALUE"""),"")</f>
        <v/>
      </c>
      <c r="I616" s="558" t="str">
        <f>IFERROR(__xludf.DUMMYFUNCTION("""COMPUTED_VALUE"""),"")</f>
        <v/>
      </c>
      <c r="J616" s="558"/>
      <c r="K616" s="558"/>
      <c r="L616" s="558"/>
      <c r="M616" s="558"/>
      <c r="N616" s="558"/>
      <c r="O616" s="558"/>
    </row>
    <row r="617">
      <c r="A617" s="558"/>
      <c r="B617" s="558" t="str">
        <f>IFERROR(__xludf.DUMMYFUNCTION("""COMPUTED_VALUE"""),"")</f>
        <v/>
      </c>
      <c r="C617" s="558" t="str">
        <f>IFERROR(__xludf.DUMMYFUNCTION("""COMPUTED_VALUE"""),"")</f>
        <v/>
      </c>
      <c r="D617" s="558" t="str">
        <f>IFERROR(__xludf.DUMMYFUNCTION("""COMPUTED_VALUE"""),"")</f>
        <v/>
      </c>
      <c r="E617" s="558" t="str">
        <f>IFERROR(__xludf.DUMMYFUNCTION("""COMPUTED_VALUE"""),"")</f>
        <v/>
      </c>
      <c r="F617" s="558" t="str">
        <f>IFERROR(__xludf.DUMMYFUNCTION("""COMPUTED_VALUE"""),"")</f>
        <v/>
      </c>
      <c r="G617" s="558" t="str">
        <f>IFERROR(__xludf.DUMMYFUNCTION("""COMPUTED_VALUE"""),"")</f>
        <v/>
      </c>
      <c r="H617" s="558" t="str">
        <f>IFERROR(__xludf.DUMMYFUNCTION("""COMPUTED_VALUE"""),"")</f>
        <v/>
      </c>
      <c r="I617" s="558" t="str">
        <f>IFERROR(__xludf.DUMMYFUNCTION("""COMPUTED_VALUE"""),"")</f>
        <v/>
      </c>
      <c r="J617" s="558"/>
      <c r="K617" s="558"/>
      <c r="L617" s="558"/>
      <c r="M617" s="558"/>
      <c r="N617" s="558"/>
      <c r="O617" s="558"/>
    </row>
    <row r="618">
      <c r="A618" s="558"/>
      <c r="B618" s="558" t="str">
        <f>IFERROR(__xludf.DUMMYFUNCTION("""COMPUTED_VALUE"""),"")</f>
        <v/>
      </c>
      <c r="C618" s="558" t="str">
        <f>IFERROR(__xludf.DUMMYFUNCTION("""COMPUTED_VALUE"""),"")</f>
        <v/>
      </c>
      <c r="D618" s="558" t="str">
        <f>IFERROR(__xludf.DUMMYFUNCTION("""COMPUTED_VALUE"""),"")</f>
        <v/>
      </c>
      <c r="E618" s="558" t="str">
        <f>IFERROR(__xludf.DUMMYFUNCTION("""COMPUTED_VALUE"""),"")</f>
        <v/>
      </c>
      <c r="F618" s="558" t="str">
        <f>IFERROR(__xludf.DUMMYFUNCTION("""COMPUTED_VALUE"""),"")</f>
        <v/>
      </c>
      <c r="G618" s="558" t="str">
        <f>IFERROR(__xludf.DUMMYFUNCTION("""COMPUTED_VALUE"""),"")</f>
        <v/>
      </c>
      <c r="H618" s="558" t="str">
        <f>IFERROR(__xludf.DUMMYFUNCTION("""COMPUTED_VALUE"""),"")</f>
        <v/>
      </c>
      <c r="I618" s="558" t="str">
        <f>IFERROR(__xludf.DUMMYFUNCTION("""COMPUTED_VALUE"""),"")</f>
        <v/>
      </c>
      <c r="J618" s="558"/>
      <c r="K618" s="558"/>
      <c r="L618" s="558"/>
      <c r="M618" s="558"/>
      <c r="N618" s="558"/>
      <c r="O618" s="558"/>
    </row>
    <row r="619">
      <c r="A619" s="558"/>
      <c r="B619" s="558" t="str">
        <f>IFERROR(__xludf.DUMMYFUNCTION("""COMPUTED_VALUE"""),"")</f>
        <v/>
      </c>
      <c r="C619" s="558" t="str">
        <f>IFERROR(__xludf.DUMMYFUNCTION("""COMPUTED_VALUE"""),"")</f>
        <v/>
      </c>
      <c r="D619" s="558" t="str">
        <f>IFERROR(__xludf.DUMMYFUNCTION("""COMPUTED_VALUE"""),"")</f>
        <v/>
      </c>
      <c r="E619" s="558" t="str">
        <f>IFERROR(__xludf.DUMMYFUNCTION("""COMPUTED_VALUE"""),"")</f>
        <v/>
      </c>
      <c r="F619" s="558" t="str">
        <f>IFERROR(__xludf.DUMMYFUNCTION("""COMPUTED_VALUE"""),"")</f>
        <v/>
      </c>
      <c r="G619" s="558" t="str">
        <f>IFERROR(__xludf.DUMMYFUNCTION("""COMPUTED_VALUE"""),"")</f>
        <v/>
      </c>
      <c r="H619" s="558" t="str">
        <f>IFERROR(__xludf.DUMMYFUNCTION("""COMPUTED_VALUE"""),"")</f>
        <v/>
      </c>
      <c r="I619" s="558" t="str">
        <f>IFERROR(__xludf.DUMMYFUNCTION("""COMPUTED_VALUE"""),"")</f>
        <v/>
      </c>
      <c r="J619" s="558"/>
      <c r="K619" s="558"/>
      <c r="L619" s="558"/>
      <c r="M619" s="558"/>
      <c r="N619" s="558"/>
      <c r="O619" s="558"/>
    </row>
    <row r="620">
      <c r="A620" s="558"/>
      <c r="B620" s="558" t="str">
        <f>IFERROR(__xludf.DUMMYFUNCTION("""COMPUTED_VALUE"""),"")</f>
        <v/>
      </c>
      <c r="C620" s="558" t="str">
        <f>IFERROR(__xludf.DUMMYFUNCTION("""COMPUTED_VALUE"""),"")</f>
        <v/>
      </c>
      <c r="D620" s="558" t="str">
        <f>IFERROR(__xludf.DUMMYFUNCTION("""COMPUTED_VALUE"""),"")</f>
        <v/>
      </c>
      <c r="E620" s="558" t="str">
        <f>IFERROR(__xludf.DUMMYFUNCTION("""COMPUTED_VALUE"""),"")</f>
        <v/>
      </c>
      <c r="F620" s="558" t="str">
        <f>IFERROR(__xludf.DUMMYFUNCTION("""COMPUTED_VALUE"""),"")</f>
        <v/>
      </c>
      <c r="G620" s="558" t="str">
        <f>IFERROR(__xludf.DUMMYFUNCTION("""COMPUTED_VALUE"""),"")</f>
        <v/>
      </c>
      <c r="H620" s="558" t="str">
        <f>IFERROR(__xludf.DUMMYFUNCTION("""COMPUTED_VALUE"""),"")</f>
        <v/>
      </c>
      <c r="I620" s="558" t="str">
        <f>IFERROR(__xludf.DUMMYFUNCTION("""COMPUTED_VALUE"""),"")</f>
        <v/>
      </c>
      <c r="J620" s="558"/>
      <c r="K620" s="558"/>
      <c r="L620" s="558"/>
      <c r="M620" s="558"/>
      <c r="N620" s="558"/>
      <c r="O620" s="558"/>
    </row>
    <row r="621">
      <c r="A621" s="558"/>
      <c r="B621" s="558" t="str">
        <f>IFERROR(__xludf.DUMMYFUNCTION("""COMPUTED_VALUE"""),"")</f>
        <v/>
      </c>
      <c r="C621" s="558" t="str">
        <f>IFERROR(__xludf.DUMMYFUNCTION("""COMPUTED_VALUE"""),"")</f>
        <v/>
      </c>
      <c r="D621" s="558" t="str">
        <f>IFERROR(__xludf.DUMMYFUNCTION("""COMPUTED_VALUE"""),"")</f>
        <v/>
      </c>
      <c r="E621" s="558" t="str">
        <f>IFERROR(__xludf.DUMMYFUNCTION("""COMPUTED_VALUE"""),"")</f>
        <v/>
      </c>
      <c r="F621" s="558" t="str">
        <f>IFERROR(__xludf.DUMMYFUNCTION("""COMPUTED_VALUE"""),"")</f>
        <v/>
      </c>
      <c r="G621" s="558" t="str">
        <f>IFERROR(__xludf.DUMMYFUNCTION("""COMPUTED_VALUE"""),"")</f>
        <v/>
      </c>
      <c r="H621" s="558" t="str">
        <f>IFERROR(__xludf.DUMMYFUNCTION("""COMPUTED_VALUE"""),"")</f>
        <v/>
      </c>
      <c r="I621" s="558" t="str">
        <f>IFERROR(__xludf.DUMMYFUNCTION("""COMPUTED_VALUE"""),"")</f>
        <v/>
      </c>
      <c r="J621" s="558"/>
      <c r="K621" s="558"/>
      <c r="L621" s="558"/>
      <c r="M621" s="558"/>
      <c r="N621" s="558"/>
      <c r="O621" s="558"/>
    </row>
    <row r="622">
      <c r="A622" s="558"/>
      <c r="B622" s="558" t="str">
        <f>IFERROR(__xludf.DUMMYFUNCTION("""COMPUTED_VALUE"""),"")</f>
        <v/>
      </c>
      <c r="C622" s="558" t="str">
        <f>IFERROR(__xludf.DUMMYFUNCTION("""COMPUTED_VALUE"""),"")</f>
        <v/>
      </c>
      <c r="D622" s="558" t="str">
        <f>IFERROR(__xludf.DUMMYFUNCTION("""COMPUTED_VALUE"""),"")</f>
        <v/>
      </c>
      <c r="E622" s="558" t="str">
        <f>IFERROR(__xludf.DUMMYFUNCTION("""COMPUTED_VALUE"""),"")</f>
        <v/>
      </c>
      <c r="F622" s="558" t="str">
        <f>IFERROR(__xludf.DUMMYFUNCTION("""COMPUTED_VALUE"""),"")</f>
        <v/>
      </c>
      <c r="G622" s="558" t="str">
        <f>IFERROR(__xludf.DUMMYFUNCTION("""COMPUTED_VALUE"""),"")</f>
        <v/>
      </c>
      <c r="H622" s="558" t="str">
        <f>IFERROR(__xludf.DUMMYFUNCTION("""COMPUTED_VALUE"""),"")</f>
        <v/>
      </c>
      <c r="I622" s="558" t="str">
        <f>IFERROR(__xludf.DUMMYFUNCTION("""COMPUTED_VALUE"""),"")</f>
        <v/>
      </c>
      <c r="J622" s="558"/>
      <c r="K622" s="558"/>
      <c r="L622" s="558"/>
      <c r="M622" s="558"/>
      <c r="N622" s="558"/>
      <c r="O622" s="558"/>
    </row>
    <row r="623">
      <c r="A623" s="558"/>
      <c r="B623" s="558" t="str">
        <f>IFERROR(__xludf.DUMMYFUNCTION("""COMPUTED_VALUE"""),"")</f>
        <v/>
      </c>
      <c r="C623" s="558" t="str">
        <f>IFERROR(__xludf.DUMMYFUNCTION("""COMPUTED_VALUE"""),"")</f>
        <v/>
      </c>
      <c r="D623" s="558" t="str">
        <f>IFERROR(__xludf.DUMMYFUNCTION("""COMPUTED_VALUE"""),"")</f>
        <v/>
      </c>
      <c r="E623" s="558" t="str">
        <f>IFERROR(__xludf.DUMMYFUNCTION("""COMPUTED_VALUE"""),"")</f>
        <v/>
      </c>
      <c r="F623" s="558" t="str">
        <f>IFERROR(__xludf.DUMMYFUNCTION("""COMPUTED_VALUE"""),"")</f>
        <v/>
      </c>
      <c r="G623" s="558" t="str">
        <f>IFERROR(__xludf.DUMMYFUNCTION("""COMPUTED_VALUE"""),"")</f>
        <v/>
      </c>
      <c r="H623" s="558" t="str">
        <f>IFERROR(__xludf.DUMMYFUNCTION("""COMPUTED_VALUE"""),"")</f>
        <v/>
      </c>
      <c r="I623" s="558" t="str">
        <f>IFERROR(__xludf.DUMMYFUNCTION("""COMPUTED_VALUE"""),"")</f>
        <v/>
      </c>
      <c r="J623" s="558"/>
      <c r="K623" s="558"/>
      <c r="L623" s="558"/>
      <c r="M623" s="558"/>
      <c r="N623" s="558"/>
      <c r="O623" s="558"/>
    </row>
    <row r="624">
      <c r="A624" s="558"/>
      <c r="B624" s="558" t="str">
        <f>IFERROR(__xludf.DUMMYFUNCTION("""COMPUTED_VALUE"""),"")</f>
        <v/>
      </c>
      <c r="C624" s="558" t="str">
        <f>IFERROR(__xludf.DUMMYFUNCTION("""COMPUTED_VALUE"""),"")</f>
        <v/>
      </c>
      <c r="D624" s="558" t="str">
        <f>IFERROR(__xludf.DUMMYFUNCTION("""COMPUTED_VALUE"""),"")</f>
        <v/>
      </c>
      <c r="E624" s="558" t="str">
        <f>IFERROR(__xludf.DUMMYFUNCTION("""COMPUTED_VALUE"""),"")</f>
        <v/>
      </c>
      <c r="F624" s="558" t="str">
        <f>IFERROR(__xludf.DUMMYFUNCTION("""COMPUTED_VALUE"""),"")</f>
        <v/>
      </c>
      <c r="G624" s="558" t="str">
        <f>IFERROR(__xludf.DUMMYFUNCTION("""COMPUTED_VALUE"""),"")</f>
        <v/>
      </c>
      <c r="H624" s="558" t="str">
        <f>IFERROR(__xludf.DUMMYFUNCTION("""COMPUTED_VALUE"""),"")</f>
        <v/>
      </c>
      <c r="I624" s="558" t="str">
        <f>IFERROR(__xludf.DUMMYFUNCTION("""COMPUTED_VALUE"""),"")</f>
        <v/>
      </c>
      <c r="J624" s="558"/>
      <c r="K624" s="558"/>
      <c r="L624" s="558"/>
      <c r="M624" s="558"/>
      <c r="N624" s="558"/>
      <c r="O624" s="558"/>
    </row>
    <row r="625">
      <c r="A625" s="558"/>
      <c r="B625" s="558" t="str">
        <f>IFERROR(__xludf.DUMMYFUNCTION("""COMPUTED_VALUE"""),"")</f>
        <v/>
      </c>
      <c r="C625" s="558" t="str">
        <f>IFERROR(__xludf.DUMMYFUNCTION("""COMPUTED_VALUE"""),"")</f>
        <v/>
      </c>
      <c r="D625" s="558" t="str">
        <f>IFERROR(__xludf.DUMMYFUNCTION("""COMPUTED_VALUE"""),"")</f>
        <v/>
      </c>
      <c r="E625" s="558" t="str">
        <f>IFERROR(__xludf.DUMMYFUNCTION("""COMPUTED_VALUE"""),"")</f>
        <v/>
      </c>
      <c r="F625" s="558" t="str">
        <f>IFERROR(__xludf.DUMMYFUNCTION("""COMPUTED_VALUE"""),"")</f>
        <v/>
      </c>
      <c r="G625" s="558" t="str">
        <f>IFERROR(__xludf.DUMMYFUNCTION("""COMPUTED_VALUE"""),"")</f>
        <v/>
      </c>
      <c r="H625" s="558" t="str">
        <f>IFERROR(__xludf.DUMMYFUNCTION("""COMPUTED_VALUE"""),"")</f>
        <v/>
      </c>
      <c r="I625" s="558" t="str">
        <f>IFERROR(__xludf.DUMMYFUNCTION("""COMPUTED_VALUE"""),"")</f>
        <v/>
      </c>
      <c r="J625" s="558"/>
      <c r="K625" s="558"/>
      <c r="L625" s="558"/>
      <c r="M625" s="558"/>
      <c r="N625" s="558"/>
      <c r="O625" s="558"/>
    </row>
    <row r="626">
      <c r="A626" s="558"/>
      <c r="B626" s="558" t="str">
        <f>IFERROR(__xludf.DUMMYFUNCTION("""COMPUTED_VALUE"""),"")</f>
        <v/>
      </c>
      <c r="C626" s="558" t="str">
        <f>IFERROR(__xludf.DUMMYFUNCTION("""COMPUTED_VALUE"""),"")</f>
        <v/>
      </c>
      <c r="D626" s="558" t="str">
        <f>IFERROR(__xludf.DUMMYFUNCTION("""COMPUTED_VALUE"""),"")</f>
        <v/>
      </c>
      <c r="E626" s="558" t="str">
        <f>IFERROR(__xludf.DUMMYFUNCTION("""COMPUTED_VALUE"""),"")</f>
        <v/>
      </c>
      <c r="F626" s="558" t="str">
        <f>IFERROR(__xludf.DUMMYFUNCTION("""COMPUTED_VALUE"""),"")</f>
        <v/>
      </c>
      <c r="G626" s="558" t="str">
        <f>IFERROR(__xludf.DUMMYFUNCTION("""COMPUTED_VALUE"""),"")</f>
        <v/>
      </c>
      <c r="H626" s="558" t="str">
        <f>IFERROR(__xludf.DUMMYFUNCTION("""COMPUTED_VALUE"""),"")</f>
        <v/>
      </c>
      <c r="I626" s="558" t="str">
        <f>IFERROR(__xludf.DUMMYFUNCTION("""COMPUTED_VALUE"""),"")</f>
        <v/>
      </c>
      <c r="J626" s="558"/>
      <c r="K626" s="558"/>
      <c r="L626" s="558"/>
      <c r="M626" s="558"/>
      <c r="N626" s="558"/>
      <c r="O626" s="558"/>
    </row>
    <row r="627">
      <c r="A627" s="558"/>
      <c r="B627" s="558" t="str">
        <f>IFERROR(__xludf.DUMMYFUNCTION("""COMPUTED_VALUE"""),"")</f>
        <v/>
      </c>
      <c r="C627" s="558" t="str">
        <f>IFERROR(__xludf.DUMMYFUNCTION("""COMPUTED_VALUE"""),"")</f>
        <v/>
      </c>
      <c r="D627" s="558" t="str">
        <f>IFERROR(__xludf.DUMMYFUNCTION("""COMPUTED_VALUE"""),"")</f>
        <v/>
      </c>
      <c r="E627" s="558" t="str">
        <f>IFERROR(__xludf.DUMMYFUNCTION("""COMPUTED_VALUE"""),"")</f>
        <v/>
      </c>
      <c r="F627" s="558" t="str">
        <f>IFERROR(__xludf.DUMMYFUNCTION("""COMPUTED_VALUE"""),"")</f>
        <v/>
      </c>
      <c r="G627" s="558" t="str">
        <f>IFERROR(__xludf.DUMMYFUNCTION("""COMPUTED_VALUE"""),"")</f>
        <v/>
      </c>
      <c r="H627" s="558" t="str">
        <f>IFERROR(__xludf.DUMMYFUNCTION("""COMPUTED_VALUE"""),"")</f>
        <v/>
      </c>
      <c r="I627" s="558" t="str">
        <f>IFERROR(__xludf.DUMMYFUNCTION("""COMPUTED_VALUE"""),"")</f>
        <v/>
      </c>
      <c r="J627" s="558"/>
      <c r="K627" s="558"/>
      <c r="L627" s="558"/>
      <c r="M627" s="558"/>
      <c r="N627" s="558"/>
      <c r="O627" s="558"/>
    </row>
    <row r="628">
      <c r="A628" s="558"/>
      <c r="B628" s="558" t="str">
        <f>IFERROR(__xludf.DUMMYFUNCTION("""COMPUTED_VALUE"""),"")</f>
        <v/>
      </c>
      <c r="C628" s="558" t="str">
        <f>IFERROR(__xludf.DUMMYFUNCTION("""COMPUTED_VALUE"""),"")</f>
        <v/>
      </c>
      <c r="D628" s="558" t="str">
        <f>IFERROR(__xludf.DUMMYFUNCTION("""COMPUTED_VALUE"""),"")</f>
        <v/>
      </c>
      <c r="E628" s="558" t="str">
        <f>IFERROR(__xludf.DUMMYFUNCTION("""COMPUTED_VALUE"""),"")</f>
        <v/>
      </c>
      <c r="F628" s="558" t="str">
        <f>IFERROR(__xludf.DUMMYFUNCTION("""COMPUTED_VALUE"""),"")</f>
        <v/>
      </c>
      <c r="G628" s="558" t="str">
        <f>IFERROR(__xludf.DUMMYFUNCTION("""COMPUTED_VALUE"""),"")</f>
        <v/>
      </c>
      <c r="H628" s="558" t="str">
        <f>IFERROR(__xludf.DUMMYFUNCTION("""COMPUTED_VALUE"""),"")</f>
        <v/>
      </c>
      <c r="I628" s="558" t="str">
        <f>IFERROR(__xludf.DUMMYFUNCTION("""COMPUTED_VALUE"""),"")</f>
        <v/>
      </c>
      <c r="J628" s="558"/>
      <c r="K628" s="558"/>
      <c r="L628" s="558"/>
      <c r="M628" s="558"/>
      <c r="N628" s="558"/>
      <c r="O628" s="558"/>
    </row>
    <row r="629">
      <c r="A629" s="558"/>
      <c r="B629" s="558" t="str">
        <f>IFERROR(__xludf.DUMMYFUNCTION("""COMPUTED_VALUE"""),"")</f>
        <v/>
      </c>
      <c r="C629" s="558" t="str">
        <f>IFERROR(__xludf.DUMMYFUNCTION("""COMPUTED_VALUE"""),"")</f>
        <v/>
      </c>
      <c r="D629" s="558" t="str">
        <f>IFERROR(__xludf.DUMMYFUNCTION("""COMPUTED_VALUE"""),"")</f>
        <v/>
      </c>
      <c r="E629" s="558" t="str">
        <f>IFERROR(__xludf.DUMMYFUNCTION("""COMPUTED_VALUE"""),"")</f>
        <v/>
      </c>
      <c r="F629" s="558" t="str">
        <f>IFERROR(__xludf.DUMMYFUNCTION("""COMPUTED_VALUE"""),"")</f>
        <v/>
      </c>
      <c r="G629" s="558" t="str">
        <f>IFERROR(__xludf.DUMMYFUNCTION("""COMPUTED_VALUE"""),"")</f>
        <v/>
      </c>
      <c r="H629" s="558" t="str">
        <f>IFERROR(__xludf.DUMMYFUNCTION("""COMPUTED_VALUE"""),"")</f>
        <v/>
      </c>
      <c r="I629" s="558" t="str">
        <f>IFERROR(__xludf.DUMMYFUNCTION("""COMPUTED_VALUE"""),"")</f>
        <v/>
      </c>
      <c r="J629" s="558"/>
      <c r="K629" s="558"/>
      <c r="L629" s="558"/>
      <c r="M629" s="558"/>
      <c r="N629" s="558"/>
      <c r="O629" s="558"/>
    </row>
    <row r="630">
      <c r="A630" s="558"/>
      <c r="B630" s="558" t="str">
        <f>IFERROR(__xludf.DUMMYFUNCTION("""COMPUTED_VALUE"""),"")</f>
        <v/>
      </c>
      <c r="C630" s="558" t="str">
        <f>IFERROR(__xludf.DUMMYFUNCTION("""COMPUTED_VALUE"""),"")</f>
        <v/>
      </c>
      <c r="D630" s="558" t="str">
        <f>IFERROR(__xludf.DUMMYFUNCTION("""COMPUTED_VALUE"""),"")</f>
        <v/>
      </c>
      <c r="E630" s="558" t="str">
        <f>IFERROR(__xludf.DUMMYFUNCTION("""COMPUTED_VALUE"""),"")</f>
        <v/>
      </c>
      <c r="F630" s="558" t="str">
        <f>IFERROR(__xludf.DUMMYFUNCTION("""COMPUTED_VALUE"""),"")</f>
        <v/>
      </c>
      <c r="G630" s="558" t="str">
        <f>IFERROR(__xludf.DUMMYFUNCTION("""COMPUTED_VALUE"""),"")</f>
        <v/>
      </c>
      <c r="H630" s="558" t="str">
        <f>IFERROR(__xludf.DUMMYFUNCTION("""COMPUTED_VALUE"""),"")</f>
        <v/>
      </c>
      <c r="I630" s="558" t="str">
        <f>IFERROR(__xludf.DUMMYFUNCTION("""COMPUTED_VALUE"""),"")</f>
        <v/>
      </c>
      <c r="J630" s="558"/>
      <c r="K630" s="558"/>
      <c r="L630" s="558"/>
      <c r="M630" s="558"/>
      <c r="N630" s="558"/>
      <c r="O630" s="558"/>
    </row>
    <row r="631">
      <c r="A631" s="558"/>
      <c r="B631" s="558" t="str">
        <f>IFERROR(__xludf.DUMMYFUNCTION("""COMPUTED_VALUE"""),"")</f>
        <v/>
      </c>
      <c r="C631" s="558" t="str">
        <f>IFERROR(__xludf.DUMMYFUNCTION("""COMPUTED_VALUE"""),"")</f>
        <v/>
      </c>
      <c r="D631" s="558" t="str">
        <f>IFERROR(__xludf.DUMMYFUNCTION("""COMPUTED_VALUE"""),"")</f>
        <v/>
      </c>
      <c r="E631" s="558" t="str">
        <f>IFERROR(__xludf.DUMMYFUNCTION("""COMPUTED_VALUE"""),"")</f>
        <v/>
      </c>
      <c r="F631" s="558" t="str">
        <f>IFERROR(__xludf.DUMMYFUNCTION("""COMPUTED_VALUE"""),"")</f>
        <v/>
      </c>
      <c r="G631" s="558" t="str">
        <f>IFERROR(__xludf.DUMMYFUNCTION("""COMPUTED_VALUE"""),"")</f>
        <v/>
      </c>
      <c r="H631" s="558" t="str">
        <f>IFERROR(__xludf.DUMMYFUNCTION("""COMPUTED_VALUE"""),"")</f>
        <v/>
      </c>
      <c r="I631" s="558" t="str">
        <f>IFERROR(__xludf.DUMMYFUNCTION("""COMPUTED_VALUE"""),"")</f>
        <v/>
      </c>
      <c r="J631" s="558"/>
      <c r="K631" s="558"/>
      <c r="L631" s="558"/>
      <c r="M631" s="558"/>
      <c r="N631" s="558"/>
      <c r="O631" s="558"/>
    </row>
    <row r="632">
      <c r="A632" s="558"/>
      <c r="B632" s="558" t="str">
        <f>IFERROR(__xludf.DUMMYFUNCTION("""COMPUTED_VALUE"""),"")</f>
        <v/>
      </c>
      <c r="C632" s="558" t="str">
        <f>IFERROR(__xludf.DUMMYFUNCTION("""COMPUTED_VALUE"""),"")</f>
        <v/>
      </c>
      <c r="D632" s="558" t="str">
        <f>IFERROR(__xludf.DUMMYFUNCTION("""COMPUTED_VALUE"""),"")</f>
        <v/>
      </c>
      <c r="E632" s="558" t="str">
        <f>IFERROR(__xludf.DUMMYFUNCTION("""COMPUTED_VALUE"""),"")</f>
        <v/>
      </c>
      <c r="F632" s="558" t="str">
        <f>IFERROR(__xludf.DUMMYFUNCTION("""COMPUTED_VALUE"""),"")</f>
        <v/>
      </c>
      <c r="G632" s="558" t="str">
        <f>IFERROR(__xludf.DUMMYFUNCTION("""COMPUTED_VALUE"""),"")</f>
        <v/>
      </c>
      <c r="H632" s="558" t="str">
        <f>IFERROR(__xludf.DUMMYFUNCTION("""COMPUTED_VALUE"""),"")</f>
        <v/>
      </c>
      <c r="I632" s="558" t="str">
        <f>IFERROR(__xludf.DUMMYFUNCTION("""COMPUTED_VALUE"""),"")</f>
        <v/>
      </c>
      <c r="J632" s="558"/>
      <c r="K632" s="558"/>
      <c r="L632" s="558"/>
      <c r="M632" s="558"/>
      <c r="N632" s="558"/>
      <c r="O632" s="558"/>
    </row>
    <row r="633">
      <c r="A633" s="558"/>
      <c r="B633" s="558" t="str">
        <f>IFERROR(__xludf.DUMMYFUNCTION("""COMPUTED_VALUE"""),"")</f>
        <v/>
      </c>
      <c r="C633" s="558" t="str">
        <f>IFERROR(__xludf.DUMMYFUNCTION("""COMPUTED_VALUE"""),"")</f>
        <v/>
      </c>
      <c r="D633" s="558" t="str">
        <f>IFERROR(__xludf.DUMMYFUNCTION("""COMPUTED_VALUE"""),"")</f>
        <v/>
      </c>
      <c r="E633" s="558" t="str">
        <f>IFERROR(__xludf.DUMMYFUNCTION("""COMPUTED_VALUE"""),"")</f>
        <v/>
      </c>
      <c r="F633" s="558" t="str">
        <f>IFERROR(__xludf.DUMMYFUNCTION("""COMPUTED_VALUE"""),"")</f>
        <v/>
      </c>
      <c r="G633" s="558" t="str">
        <f>IFERROR(__xludf.DUMMYFUNCTION("""COMPUTED_VALUE"""),"")</f>
        <v/>
      </c>
      <c r="H633" s="558" t="str">
        <f>IFERROR(__xludf.DUMMYFUNCTION("""COMPUTED_VALUE"""),"")</f>
        <v/>
      </c>
      <c r="I633" s="558" t="str">
        <f>IFERROR(__xludf.DUMMYFUNCTION("""COMPUTED_VALUE"""),"")</f>
        <v/>
      </c>
      <c r="J633" s="558"/>
      <c r="K633" s="558"/>
      <c r="L633" s="558"/>
      <c r="M633" s="558"/>
      <c r="N633" s="558"/>
      <c r="O633" s="558"/>
    </row>
    <row r="634">
      <c r="A634" s="558"/>
      <c r="B634" s="558" t="str">
        <f>IFERROR(__xludf.DUMMYFUNCTION("""COMPUTED_VALUE"""),"")</f>
        <v/>
      </c>
      <c r="C634" s="558" t="str">
        <f>IFERROR(__xludf.DUMMYFUNCTION("""COMPUTED_VALUE"""),"")</f>
        <v/>
      </c>
      <c r="D634" s="558" t="str">
        <f>IFERROR(__xludf.DUMMYFUNCTION("""COMPUTED_VALUE"""),"")</f>
        <v/>
      </c>
      <c r="E634" s="558" t="str">
        <f>IFERROR(__xludf.DUMMYFUNCTION("""COMPUTED_VALUE"""),"")</f>
        <v/>
      </c>
      <c r="F634" s="558" t="str">
        <f>IFERROR(__xludf.DUMMYFUNCTION("""COMPUTED_VALUE"""),"")</f>
        <v/>
      </c>
      <c r="G634" s="558" t="str">
        <f>IFERROR(__xludf.DUMMYFUNCTION("""COMPUTED_VALUE"""),"")</f>
        <v/>
      </c>
      <c r="H634" s="558" t="str">
        <f>IFERROR(__xludf.DUMMYFUNCTION("""COMPUTED_VALUE"""),"")</f>
        <v/>
      </c>
      <c r="I634" s="558" t="str">
        <f>IFERROR(__xludf.DUMMYFUNCTION("""COMPUTED_VALUE"""),"")</f>
        <v/>
      </c>
      <c r="J634" s="558"/>
      <c r="K634" s="558"/>
      <c r="L634" s="558"/>
      <c r="M634" s="558"/>
      <c r="N634" s="558"/>
      <c r="O634" s="558"/>
    </row>
    <row r="635">
      <c r="A635" s="558"/>
      <c r="B635" s="558" t="str">
        <f>IFERROR(__xludf.DUMMYFUNCTION("""COMPUTED_VALUE"""),"")</f>
        <v/>
      </c>
      <c r="C635" s="558" t="str">
        <f>IFERROR(__xludf.DUMMYFUNCTION("""COMPUTED_VALUE"""),"")</f>
        <v/>
      </c>
      <c r="D635" s="558" t="str">
        <f>IFERROR(__xludf.DUMMYFUNCTION("""COMPUTED_VALUE"""),"")</f>
        <v/>
      </c>
      <c r="E635" s="558" t="str">
        <f>IFERROR(__xludf.DUMMYFUNCTION("""COMPUTED_VALUE"""),"")</f>
        <v/>
      </c>
      <c r="F635" s="558" t="str">
        <f>IFERROR(__xludf.DUMMYFUNCTION("""COMPUTED_VALUE"""),"")</f>
        <v/>
      </c>
      <c r="G635" s="558" t="str">
        <f>IFERROR(__xludf.DUMMYFUNCTION("""COMPUTED_VALUE"""),"")</f>
        <v/>
      </c>
      <c r="H635" s="558" t="str">
        <f>IFERROR(__xludf.DUMMYFUNCTION("""COMPUTED_VALUE"""),"")</f>
        <v/>
      </c>
      <c r="I635" s="558" t="str">
        <f>IFERROR(__xludf.DUMMYFUNCTION("""COMPUTED_VALUE"""),"")</f>
        <v/>
      </c>
      <c r="J635" s="558"/>
      <c r="K635" s="558"/>
      <c r="L635" s="558"/>
      <c r="M635" s="558"/>
      <c r="N635" s="558"/>
      <c r="O635" s="558"/>
    </row>
    <row r="636">
      <c r="A636" s="558"/>
      <c r="B636" s="558" t="str">
        <f>IFERROR(__xludf.DUMMYFUNCTION("""COMPUTED_VALUE"""),"")</f>
        <v/>
      </c>
      <c r="C636" s="558" t="str">
        <f>IFERROR(__xludf.DUMMYFUNCTION("""COMPUTED_VALUE"""),"")</f>
        <v/>
      </c>
      <c r="D636" s="558" t="str">
        <f>IFERROR(__xludf.DUMMYFUNCTION("""COMPUTED_VALUE"""),"")</f>
        <v/>
      </c>
      <c r="E636" s="558" t="str">
        <f>IFERROR(__xludf.DUMMYFUNCTION("""COMPUTED_VALUE"""),"")</f>
        <v/>
      </c>
      <c r="F636" s="558" t="str">
        <f>IFERROR(__xludf.DUMMYFUNCTION("""COMPUTED_VALUE"""),"")</f>
        <v/>
      </c>
      <c r="G636" s="558" t="str">
        <f>IFERROR(__xludf.DUMMYFUNCTION("""COMPUTED_VALUE"""),"")</f>
        <v/>
      </c>
      <c r="H636" s="558" t="str">
        <f>IFERROR(__xludf.DUMMYFUNCTION("""COMPUTED_VALUE"""),"")</f>
        <v/>
      </c>
      <c r="I636" s="558" t="str">
        <f>IFERROR(__xludf.DUMMYFUNCTION("""COMPUTED_VALUE"""),"")</f>
        <v/>
      </c>
      <c r="J636" s="558"/>
      <c r="K636" s="558"/>
      <c r="L636" s="558"/>
      <c r="M636" s="558"/>
      <c r="N636" s="558"/>
      <c r="O636" s="558"/>
    </row>
    <row r="637">
      <c r="A637" s="558"/>
      <c r="B637" s="558" t="str">
        <f>IFERROR(__xludf.DUMMYFUNCTION("""COMPUTED_VALUE"""),"")</f>
        <v/>
      </c>
      <c r="C637" s="558" t="str">
        <f>IFERROR(__xludf.DUMMYFUNCTION("""COMPUTED_VALUE"""),"")</f>
        <v/>
      </c>
      <c r="D637" s="558" t="str">
        <f>IFERROR(__xludf.DUMMYFUNCTION("""COMPUTED_VALUE"""),"")</f>
        <v/>
      </c>
      <c r="E637" s="558" t="str">
        <f>IFERROR(__xludf.DUMMYFUNCTION("""COMPUTED_VALUE"""),"")</f>
        <v/>
      </c>
      <c r="F637" s="558" t="str">
        <f>IFERROR(__xludf.DUMMYFUNCTION("""COMPUTED_VALUE"""),"")</f>
        <v/>
      </c>
      <c r="G637" s="558" t="str">
        <f>IFERROR(__xludf.DUMMYFUNCTION("""COMPUTED_VALUE"""),"")</f>
        <v/>
      </c>
      <c r="H637" s="558" t="str">
        <f>IFERROR(__xludf.DUMMYFUNCTION("""COMPUTED_VALUE"""),"")</f>
        <v/>
      </c>
      <c r="I637" s="558" t="str">
        <f>IFERROR(__xludf.DUMMYFUNCTION("""COMPUTED_VALUE"""),"")</f>
        <v/>
      </c>
      <c r="J637" s="558"/>
      <c r="K637" s="558"/>
      <c r="L637" s="558"/>
      <c r="M637" s="558"/>
      <c r="N637" s="558"/>
      <c r="O637" s="558"/>
    </row>
    <row r="638">
      <c r="A638" s="558"/>
      <c r="B638" s="558" t="str">
        <f>IFERROR(__xludf.DUMMYFUNCTION("""COMPUTED_VALUE"""),"")</f>
        <v/>
      </c>
      <c r="C638" s="558" t="str">
        <f>IFERROR(__xludf.DUMMYFUNCTION("""COMPUTED_VALUE"""),"")</f>
        <v/>
      </c>
      <c r="D638" s="558" t="str">
        <f>IFERROR(__xludf.DUMMYFUNCTION("""COMPUTED_VALUE"""),"")</f>
        <v/>
      </c>
      <c r="E638" s="558" t="str">
        <f>IFERROR(__xludf.DUMMYFUNCTION("""COMPUTED_VALUE"""),"")</f>
        <v/>
      </c>
      <c r="F638" s="558" t="str">
        <f>IFERROR(__xludf.DUMMYFUNCTION("""COMPUTED_VALUE"""),"")</f>
        <v/>
      </c>
      <c r="G638" s="558" t="str">
        <f>IFERROR(__xludf.DUMMYFUNCTION("""COMPUTED_VALUE"""),"")</f>
        <v/>
      </c>
      <c r="H638" s="558" t="str">
        <f>IFERROR(__xludf.DUMMYFUNCTION("""COMPUTED_VALUE"""),"")</f>
        <v/>
      </c>
      <c r="I638" s="558" t="str">
        <f>IFERROR(__xludf.DUMMYFUNCTION("""COMPUTED_VALUE"""),"")</f>
        <v/>
      </c>
      <c r="J638" s="558"/>
      <c r="K638" s="558"/>
      <c r="L638" s="558"/>
      <c r="M638" s="558"/>
      <c r="N638" s="558"/>
      <c r="O638" s="558"/>
    </row>
    <row r="639">
      <c r="A639" s="558"/>
      <c r="B639" s="558" t="str">
        <f>IFERROR(__xludf.DUMMYFUNCTION("""COMPUTED_VALUE"""),"")</f>
        <v/>
      </c>
      <c r="C639" s="558" t="str">
        <f>IFERROR(__xludf.DUMMYFUNCTION("""COMPUTED_VALUE"""),"")</f>
        <v/>
      </c>
      <c r="D639" s="558" t="str">
        <f>IFERROR(__xludf.DUMMYFUNCTION("""COMPUTED_VALUE"""),"")</f>
        <v/>
      </c>
      <c r="E639" s="558" t="str">
        <f>IFERROR(__xludf.DUMMYFUNCTION("""COMPUTED_VALUE"""),"")</f>
        <v/>
      </c>
      <c r="F639" s="558" t="str">
        <f>IFERROR(__xludf.DUMMYFUNCTION("""COMPUTED_VALUE"""),"")</f>
        <v/>
      </c>
      <c r="G639" s="558" t="str">
        <f>IFERROR(__xludf.DUMMYFUNCTION("""COMPUTED_VALUE"""),"")</f>
        <v/>
      </c>
      <c r="H639" s="558" t="str">
        <f>IFERROR(__xludf.DUMMYFUNCTION("""COMPUTED_VALUE"""),"")</f>
        <v/>
      </c>
      <c r="I639" s="558" t="str">
        <f>IFERROR(__xludf.DUMMYFUNCTION("""COMPUTED_VALUE"""),"")</f>
        <v/>
      </c>
      <c r="J639" s="558"/>
      <c r="K639" s="558"/>
      <c r="L639" s="558"/>
      <c r="M639" s="558"/>
      <c r="N639" s="558"/>
      <c r="O639" s="558"/>
    </row>
    <row r="640">
      <c r="A640" s="558"/>
      <c r="B640" s="558" t="str">
        <f>IFERROR(__xludf.DUMMYFUNCTION("""COMPUTED_VALUE"""),"")</f>
        <v/>
      </c>
      <c r="C640" s="558" t="str">
        <f>IFERROR(__xludf.DUMMYFUNCTION("""COMPUTED_VALUE"""),"")</f>
        <v/>
      </c>
      <c r="D640" s="558" t="str">
        <f>IFERROR(__xludf.DUMMYFUNCTION("""COMPUTED_VALUE"""),"")</f>
        <v/>
      </c>
      <c r="E640" s="558" t="str">
        <f>IFERROR(__xludf.DUMMYFUNCTION("""COMPUTED_VALUE"""),"")</f>
        <v/>
      </c>
      <c r="F640" s="558" t="str">
        <f>IFERROR(__xludf.DUMMYFUNCTION("""COMPUTED_VALUE"""),"")</f>
        <v/>
      </c>
      <c r="G640" s="558" t="str">
        <f>IFERROR(__xludf.DUMMYFUNCTION("""COMPUTED_VALUE"""),"")</f>
        <v/>
      </c>
      <c r="H640" s="558" t="str">
        <f>IFERROR(__xludf.DUMMYFUNCTION("""COMPUTED_VALUE"""),"")</f>
        <v/>
      </c>
      <c r="I640" s="558" t="str">
        <f>IFERROR(__xludf.DUMMYFUNCTION("""COMPUTED_VALUE"""),"")</f>
        <v/>
      </c>
      <c r="J640" s="558"/>
      <c r="K640" s="558"/>
      <c r="L640" s="558"/>
      <c r="M640" s="558"/>
      <c r="N640" s="558"/>
      <c r="O640" s="558"/>
    </row>
    <row r="641">
      <c r="A641" s="558"/>
      <c r="B641" s="558" t="str">
        <f>IFERROR(__xludf.DUMMYFUNCTION("""COMPUTED_VALUE"""),"")</f>
        <v/>
      </c>
      <c r="C641" s="558" t="str">
        <f>IFERROR(__xludf.DUMMYFUNCTION("""COMPUTED_VALUE"""),"")</f>
        <v/>
      </c>
      <c r="D641" s="558" t="str">
        <f>IFERROR(__xludf.DUMMYFUNCTION("""COMPUTED_VALUE"""),"")</f>
        <v/>
      </c>
      <c r="E641" s="558" t="str">
        <f>IFERROR(__xludf.DUMMYFUNCTION("""COMPUTED_VALUE"""),"")</f>
        <v/>
      </c>
      <c r="F641" s="558" t="str">
        <f>IFERROR(__xludf.DUMMYFUNCTION("""COMPUTED_VALUE"""),"")</f>
        <v/>
      </c>
      <c r="G641" s="558" t="str">
        <f>IFERROR(__xludf.DUMMYFUNCTION("""COMPUTED_VALUE"""),"")</f>
        <v/>
      </c>
      <c r="H641" s="558" t="str">
        <f>IFERROR(__xludf.DUMMYFUNCTION("""COMPUTED_VALUE"""),"")</f>
        <v/>
      </c>
      <c r="I641" s="558" t="str">
        <f>IFERROR(__xludf.DUMMYFUNCTION("""COMPUTED_VALUE"""),"")</f>
        <v/>
      </c>
      <c r="J641" s="558"/>
      <c r="K641" s="558"/>
      <c r="L641" s="558"/>
      <c r="M641" s="558"/>
      <c r="N641" s="558"/>
      <c r="O641" s="558"/>
    </row>
    <row r="642">
      <c r="A642" s="558"/>
      <c r="B642" s="558" t="str">
        <f>IFERROR(__xludf.DUMMYFUNCTION("""COMPUTED_VALUE"""),"")</f>
        <v/>
      </c>
      <c r="C642" s="558" t="str">
        <f>IFERROR(__xludf.DUMMYFUNCTION("""COMPUTED_VALUE"""),"")</f>
        <v/>
      </c>
      <c r="D642" s="558" t="str">
        <f>IFERROR(__xludf.DUMMYFUNCTION("""COMPUTED_VALUE"""),"")</f>
        <v/>
      </c>
      <c r="E642" s="558" t="str">
        <f>IFERROR(__xludf.DUMMYFUNCTION("""COMPUTED_VALUE"""),"")</f>
        <v/>
      </c>
      <c r="F642" s="558" t="str">
        <f>IFERROR(__xludf.DUMMYFUNCTION("""COMPUTED_VALUE"""),"")</f>
        <v/>
      </c>
      <c r="G642" s="558" t="str">
        <f>IFERROR(__xludf.DUMMYFUNCTION("""COMPUTED_VALUE"""),"")</f>
        <v/>
      </c>
      <c r="H642" s="558" t="str">
        <f>IFERROR(__xludf.DUMMYFUNCTION("""COMPUTED_VALUE"""),"")</f>
        <v/>
      </c>
      <c r="I642" s="558" t="str">
        <f>IFERROR(__xludf.DUMMYFUNCTION("""COMPUTED_VALUE"""),"")</f>
        <v/>
      </c>
      <c r="J642" s="558"/>
      <c r="K642" s="558"/>
      <c r="L642" s="558"/>
      <c r="M642" s="558"/>
      <c r="N642" s="558"/>
      <c r="O642" s="558"/>
    </row>
    <row r="643">
      <c r="A643" s="558"/>
      <c r="B643" s="558" t="str">
        <f>IFERROR(__xludf.DUMMYFUNCTION("""COMPUTED_VALUE"""),"")</f>
        <v/>
      </c>
      <c r="C643" s="558" t="str">
        <f>IFERROR(__xludf.DUMMYFUNCTION("""COMPUTED_VALUE"""),"")</f>
        <v/>
      </c>
      <c r="D643" s="558" t="str">
        <f>IFERROR(__xludf.DUMMYFUNCTION("""COMPUTED_VALUE"""),"")</f>
        <v/>
      </c>
      <c r="E643" s="558" t="str">
        <f>IFERROR(__xludf.DUMMYFUNCTION("""COMPUTED_VALUE"""),"")</f>
        <v/>
      </c>
      <c r="F643" s="558" t="str">
        <f>IFERROR(__xludf.DUMMYFUNCTION("""COMPUTED_VALUE"""),"")</f>
        <v/>
      </c>
      <c r="G643" s="558" t="str">
        <f>IFERROR(__xludf.DUMMYFUNCTION("""COMPUTED_VALUE"""),"")</f>
        <v/>
      </c>
      <c r="H643" s="558" t="str">
        <f>IFERROR(__xludf.DUMMYFUNCTION("""COMPUTED_VALUE"""),"")</f>
        <v/>
      </c>
      <c r="I643" s="558" t="str">
        <f>IFERROR(__xludf.DUMMYFUNCTION("""COMPUTED_VALUE"""),"")</f>
        <v/>
      </c>
      <c r="J643" s="558"/>
      <c r="K643" s="558"/>
      <c r="L643" s="558"/>
      <c r="M643" s="558"/>
      <c r="N643" s="558"/>
      <c r="O643" s="558"/>
    </row>
    <row r="644">
      <c r="A644" s="558"/>
      <c r="B644" s="558" t="str">
        <f>IFERROR(__xludf.DUMMYFUNCTION("""COMPUTED_VALUE"""),"")</f>
        <v/>
      </c>
      <c r="C644" s="558" t="str">
        <f>IFERROR(__xludf.DUMMYFUNCTION("""COMPUTED_VALUE"""),"")</f>
        <v/>
      </c>
      <c r="D644" s="558" t="str">
        <f>IFERROR(__xludf.DUMMYFUNCTION("""COMPUTED_VALUE"""),"")</f>
        <v/>
      </c>
      <c r="E644" s="558" t="str">
        <f>IFERROR(__xludf.DUMMYFUNCTION("""COMPUTED_VALUE"""),"")</f>
        <v/>
      </c>
      <c r="F644" s="558" t="str">
        <f>IFERROR(__xludf.DUMMYFUNCTION("""COMPUTED_VALUE"""),"")</f>
        <v/>
      </c>
      <c r="G644" s="558" t="str">
        <f>IFERROR(__xludf.DUMMYFUNCTION("""COMPUTED_VALUE"""),"")</f>
        <v/>
      </c>
      <c r="H644" s="558" t="str">
        <f>IFERROR(__xludf.DUMMYFUNCTION("""COMPUTED_VALUE"""),"")</f>
        <v/>
      </c>
      <c r="I644" s="558" t="str">
        <f>IFERROR(__xludf.DUMMYFUNCTION("""COMPUTED_VALUE"""),"")</f>
        <v/>
      </c>
      <c r="J644" s="558"/>
      <c r="K644" s="558"/>
      <c r="L644" s="558"/>
      <c r="M644" s="558"/>
      <c r="N644" s="558"/>
      <c r="O644" s="558"/>
    </row>
    <row r="645">
      <c r="A645" s="558"/>
      <c r="B645" s="558" t="str">
        <f>IFERROR(__xludf.DUMMYFUNCTION("""COMPUTED_VALUE"""),"")</f>
        <v/>
      </c>
      <c r="C645" s="558" t="str">
        <f>IFERROR(__xludf.DUMMYFUNCTION("""COMPUTED_VALUE"""),"")</f>
        <v/>
      </c>
      <c r="D645" s="558" t="str">
        <f>IFERROR(__xludf.DUMMYFUNCTION("""COMPUTED_VALUE"""),"")</f>
        <v/>
      </c>
      <c r="E645" s="558" t="str">
        <f>IFERROR(__xludf.DUMMYFUNCTION("""COMPUTED_VALUE"""),"")</f>
        <v/>
      </c>
      <c r="F645" s="558" t="str">
        <f>IFERROR(__xludf.DUMMYFUNCTION("""COMPUTED_VALUE"""),"")</f>
        <v/>
      </c>
      <c r="G645" s="558" t="str">
        <f>IFERROR(__xludf.DUMMYFUNCTION("""COMPUTED_VALUE"""),"")</f>
        <v/>
      </c>
      <c r="H645" s="558" t="str">
        <f>IFERROR(__xludf.DUMMYFUNCTION("""COMPUTED_VALUE"""),"")</f>
        <v/>
      </c>
      <c r="I645" s="558" t="str">
        <f>IFERROR(__xludf.DUMMYFUNCTION("""COMPUTED_VALUE"""),"")</f>
        <v/>
      </c>
      <c r="J645" s="558"/>
      <c r="K645" s="558"/>
      <c r="L645" s="558"/>
      <c r="M645" s="558"/>
      <c r="N645" s="558"/>
      <c r="O645" s="558"/>
    </row>
    <row r="646">
      <c r="A646" s="558"/>
      <c r="B646" s="558" t="str">
        <f>IFERROR(__xludf.DUMMYFUNCTION("""COMPUTED_VALUE"""),"")</f>
        <v/>
      </c>
      <c r="C646" s="558" t="str">
        <f>IFERROR(__xludf.DUMMYFUNCTION("""COMPUTED_VALUE"""),"")</f>
        <v/>
      </c>
      <c r="D646" s="558" t="str">
        <f>IFERROR(__xludf.DUMMYFUNCTION("""COMPUTED_VALUE"""),"")</f>
        <v/>
      </c>
      <c r="E646" s="558" t="str">
        <f>IFERROR(__xludf.DUMMYFUNCTION("""COMPUTED_VALUE"""),"")</f>
        <v/>
      </c>
      <c r="F646" s="558" t="str">
        <f>IFERROR(__xludf.DUMMYFUNCTION("""COMPUTED_VALUE"""),"")</f>
        <v/>
      </c>
      <c r="G646" s="558" t="str">
        <f>IFERROR(__xludf.DUMMYFUNCTION("""COMPUTED_VALUE"""),"")</f>
        <v/>
      </c>
      <c r="H646" s="558" t="str">
        <f>IFERROR(__xludf.DUMMYFUNCTION("""COMPUTED_VALUE"""),"")</f>
        <v/>
      </c>
      <c r="I646" s="558" t="str">
        <f>IFERROR(__xludf.DUMMYFUNCTION("""COMPUTED_VALUE"""),"")</f>
        <v/>
      </c>
      <c r="J646" s="558"/>
      <c r="K646" s="558"/>
      <c r="L646" s="558"/>
      <c r="M646" s="558"/>
      <c r="N646" s="558"/>
      <c r="O646" s="558"/>
    </row>
    <row r="647">
      <c r="A647" s="558"/>
      <c r="B647" s="558" t="str">
        <f>IFERROR(__xludf.DUMMYFUNCTION("""COMPUTED_VALUE"""),"")</f>
        <v/>
      </c>
      <c r="C647" s="558" t="str">
        <f>IFERROR(__xludf.DUMMYFUNCTION("""COMPUTED_VALUE"""),"")</f>
        <v/>
      </c>
      <c r="D647" s="558" t="str">
        <f>IFERROR(__xludf.DUMMYFUNCTION("""COMPUTED_VALUE"""),"")</f>
        <v/>
      </c>
      <c r="E647" s="558" t="str">
        <f>IFERROR(__xludf.DUMMYFUNCTION("""COMPUTED_VALUE"""),"")</f>
        <v/>
      </c>
      <c r="F647" s="558" t="str">
        <f>IFERROR(__xludf.DUMMYFUNCTION("""COMPUTED_VALUE"""),"")</f>
        <v/>
      </c>
      <c r="G647" s="558" t="str">
        <f>IFERROR(__xludf.DUMMYFUNCTION("""COMPUTED_VALUE"""),"")</f>
        <v/>
      </c>
      <c r="H647" s="558" t="str">
        <f>IFERROR(__xludf.DUMMYFUNCTION("""COMPUTED_VALUE"""),"")</f>
        <v/>
      </c>
      <c r="I647" s="558" t="str">
        <f>IFERROR(__xludf.DUMMYFUNCTION("""COMPUTED_VALUE"""),"")</f>
        <v/>
      </c>
      <c r="J647" s="558"/>
      <c r="K647" s="558"/>
      <c r="L647" s="558"/>
      <c r="M647" s="558"/>
      <c r="N647" s="558"/>
      <c r="O647" s="558"/>
    </row>
    <row r="648">
      <c r="A648" s="558"/>
      <c r="B648" s="558" t="str">
        <f>IFERROR(__xludf.DUMMYFUNCTION("""COMPUTED_VALUE"""),"")</f>
        <v/>
      </c>
      <c r="C648" s="558" t="str">
        <f>IFERROR(__xludf.DUMMYFUNCTION("""COMPUTED_VALUE"""),"")</f>
        <v/>
      </c>
      <c r="D648" s="558" t="str">
        <f>IFERROR(__xludf.DUMMYFUNCTION("""COMPUTED_VALUE"""),"")</f>
        <v/>
      </c>
      <c r="E648" s="558" t="str">
        <f>IFERROR(__xludf.DUMMYFUNCTION("""COMPUTED_VALUE"""),"")</f>
        <v/>
      </c>
      <c r="F648" s="558" t="str">
        <f>IFERROR(__xludf.DUMMYFUNCTION("""COMPUTED_VALUE"""),"")</f>
        <v/>
      </c>
      <c r="G648" s="558" t="str">
        <f>IFERROR(__xludf.DUMMYFUNCTION("""COMPUTED_VALUE"""),"")</f>
        <v/>
      </c>
      <c r="H648" s="558" t="str">
        <f>IFERROR(__xludf.DUMMYFUNCTION("""COMPUTED_VALUE"""),"")</f>
        <v/>
      </c>
      <c r="I648" s="558" t="str">
        <f>IFERROR(__xludf.DUMMYFUNCTION("""COMPUTED_VALUE"""),"")</f>
        <v/>
      </c>
      <c r="J648" s="558"/>
      <c r="K648" s="558"/>
      <c r="L648" s="558"/>
      <c r="M648" s="558"/>
      <c r="N648" s="558"/>
      <c r="O648" s="558"/>
    </row>
    <row r="649">
      <c r="A649" s="558"/>
      <c r="B649" s="558" t="str">
        <f>IFERROR(__xludf.DUMMYFUNCTION("""COMPUTED_VALUE"""),"")</f>
        <v/>
      </c>
      <c r="C649" s="558" t="str">
        <f>IFERROR(__xludf.DUMMYFUNCTION("""COMPUTED_VALUE"""),"")</f>
        <v/>
      </c>
      <c r="D649" s="558" t="str">
        <f>IFERROR(__xludf.DUMMYFUNCTION("""COMPUTED_VALUE"""),"")</f>
        <v/>
      </c>
      <c r="E649" s="558" t="str">
        <f>IFERROR(__xludf.DUMMYFUNCTION("""COMPUTED_VALUE"""),"")</f>
        <v/>
      </c>
      <c r="F649" s="558" t="str">
        <f>IFERROR(__xludf.DUMMYFUNCTION("""COMPUTED_VALUE"""),"")</f>
        <v/>
      </c>
      <c r="G649" s="558" t="str">
        <f>IFERROR(__xludf.DUMMYFUNCTION("""COMPUTED_VALUE"""),"")</f>
        <v/>
      </c>
      <c r="H649" s="558" t="str">
        <f>IFERROR(__xludf.DUMMYFUNCTION("""COMPUTED_VALUE"""),"")</f>
        <v/>
      </c>
      <c r="I649" s="558" t="str">
        <f>IFERROR(__xludf.DUMMYFUNCTION("""COMPUTED_VALUE"""),"")</f>
        <v/>
      </c>
      <c r="J649" s="558"/>
      <c r="K649" s="558"/>
      <c r="L649" s="558"/>
      <c r="M649" s="558"/>
      <c r="N649" s="558"/>
      <c r="O649" s="558"/>
    </row>
    <row r="650">
      <c r="A650" s="558"/>
      <c r="B650" s="558" t="str">
        <f>IFERROR(__xludf.DUMMYFUNCTION("""COMPUTED_VALUE"""),"")</f>
        <v/>
      </c>
      <c r="C650" s="558" t="str">
        <f>IFERROR(__xludf.DUMMYFUNCTION("""COMPUTED_VALUE"""),"")</f>
        <v/>
      </c>
      <c r="D650" s="558" t="str">
        <f>IFERROR(__xludf.DUMMYFUNCTION("""COMPUTED_VALUE"""),"")</f>
        <v/>
      </c>
      <c r="E650" s="558" t="str">
        <f>IFERROR(__xludf.DUMMYFUNCTION("""COMPUTED_VALUE"""),"")</f>
        <v/>
      </c>
      <c r="F650" s="558" t="str">
        <f>IFERROR(__xludf.DUMMYFUNCTION("""COMPUTED_VALUE"""),"")</f>
        <v/>
      </c>
      <c r="G650" s="558" t="str">
        <f>IFERROR(__xludf.DUMMYFUNCTION("""COMPUTED_VALUE"""),"")</f>
        <v/>
      </c>
      <c r="H650" s="558" t="str">
        <f>IFERROR(__xludf.DUMMYFUNCTION("""COMPUTED_VALUE"""),"")</f>
        <v/>
      </c>
      <c r="I650" s="558" t="str">
        <f>IFERROR(__xludf.DUMMYFUNCTION("""COMPUTED_VALUE"""),"")</f>
        <v/>
      </c>
      <c r="J650" s="558"/>
      <c r="K650" s="558"/>
      <c r="L650" s="558"/>
      <c r="M650" s="558"/>
      <c r="N650" s="558"/>
      <c r="O650" s="558"/>
    </row>
    <row r="651">
      <c r="A651" s="558"/>
      <c r="B651" s="558" t="str">
        <f>IFERROR(__xludf.DUMMYFUNCTION("""COMPUTED_VALUE"""),"")</f>
        <v/>
      </c>
      <c r="C651" s="558" t="str">
        <f>IFERROR(__xludf.DUMMYFUNCTION("""COMPUTED_VALUE"""),"")</f>
        <v/>
      </c>
      <c r="D651" s="558" t="str">
        <f>IFERROR(__xludf.DUMMYFUNCTION("""COMPUTED_VALUE"""),"")</f>
        <v/>
      </c>
      <c r="E651" s="558" t="str">
        <f>IFERROR(__xludf.DUMMYFUNCTION("""COMPUTED_VALUE"""),"")</f>
        <v/>
      </c>
      <c r="F651" s="558" t="str">
        <f>IFERROR(__xludf.DUMMYFUNCTION("""COMPUTED_VALUE"""),"")</f>
        <v/>
      </c>
      <c r="G651" s="558" t="str">
        <f>IFERROR(__xludf.DUMMYFUNCTION("""COMPUTED_VALUE"""),"")</f>
        <v/>
      </c>
      <c r="H651" s="558" t="str">
        <f>IFERROR(__xludf.DUMMYFUNCTION("""COMPUTED_VALUE"""),"")</f>
        <v/>
      </c>
      <c r="I651" s="558" t="str">
        <f>IFERROR(__xludf.DUMMYFUNCTION("""COMPUTED_VALUE"""),"")</f>
        <v/>
      </c>
      <c r="J651" s="558"/>
      <c r="K651" s="558"/>
      <c r="L651" s="558"/>
      <c r="M651" s="558"/>
      <c r="N651" s="558"/>
      <c r="O651" s="558"/>
    </row>
    <row r="652">
      <c r="A652" s="558"/>
      <c r="B652" s="558" t="str">
        <f>IFERROR(__xludf.DUMMYFUNCTION("""COMPUTED_VALUE"""),"")</f>
        <v/>
      </c>
      <c r="C652" s="558" t="str">
        <f>IFERROR(__xludf.DUMMYFUNCTION("""COMPUTED_VALUE"""),"")</f>
        <v/>
      </c>
      <c r="D652" s="558" t="str">
        <f>IFERROR(__xludf.DUMMYFUNCTION("""COMPUTED_VALUE"""),"")</f>
        <v/>
      </c>
      <c r="E652" s="558" t="str">
        <f>IFERROR(__xludf.DUMMYFUNCTION("""COMPUTED_VALUE"""),"")</f>
        <v/>
      </c>
      <c r="F652" s="558" t="str">
        <f>IFERROR(__xludf.DUMMYFUNCTION("""COMPUTED_VALUE"""),"")</f>
        <v/>
      </c>
      <c r="G652" s="558" t="str">
        <f>IFERROR(__xludf.DUMMYFUNCTION("""COMPUTED_VALUE"""),"")</f>
        <v/>
      </c>
      <c r="H652" s="558" t="str">
        <f>IFERROR(__xludf.DUMMYFUNCTION("""COMPUTED_VALUE"""),"")</f>
        <v/>
      </c>
      <c r="I652" s="558" t="str">
        <f>IFERROR(__xludf.DUMMYFUNCTION("""COMPUTED_VALUE"""),"")</f>
        <v/>
      </c>
      <c r="J652" s="558"/>
      <c r="K652" s="558"/>
      <c r="L652" s="558"/>
      <c r="M652" s="558"/>
      <c r="N652" s="558"/>
      <c r="O652" s="558"/>
    </row>
    <row r="653">
      <c r="A653" s="558"/>
      <c r="B653" s="558" t="str">
        <f>IFERROR(__xludf.DUMMYFUNCTION("""COMPUTED_VALUE"""),"")</f>
        <v/>
      </c>
      <c r="C653" s="558" t="str">
        <f>IFERROR(__xludf.DUMMYFUNCTION("""COMPUTED_VALUE"""),"")</f>
        <v/>
      </c>
      <c r="D653" s="558" t="str">
        <f>IFERROR(__xludf.DUMMYFUNCTION("""COMPUTED_VALUE"""),"")</f>
        <v/>
      </c>
      <c r="E653" s="558" t="str">
        <f>IFERROR(__xludf.DUMMYFUNCTION("""COMPUTED_VALUE"""),"")</f>
        <v/>
      </c>
      <c r="F653" s="558" t="str">
        <f>IFERROR(__xludf.DUMMYFUNCTION("""COMPUTED_VALUE"""),"")</f>
        <v/>
      </c>
      <c r="G653" s="558" t="str">
        <f>IFERROR(__xludf.DUMMYFUNCTION("""COMPUTED_VALUE"""),"")</f>
        <v/>
      </c>
      <c r="H653" s="558" t="str">
        <f>IFERROR(__xludf.DUMMYFUNCTION("""COMPUTED_VALUE"""),"")</f>
        <v/>
      </c>
      <c r="I653" s="558" t="str">
        <f>IFERROR(__xludf.DUMMYFUNCTION("""COMPUTED_VALUE"""),"")</f>
        <v/>
      </c>
      <c r="J653" s="558"/>
      <c r="K653" s="558"/>
      <c r="L653" s="558"/>
      <c r="M653" s="558"/>
      <c r="N653" s="558"/>
      <c r="O653" s="558"/>
    </row>
    <row r="654">
      <c r="A654" s="558"/>
      <c r="B654" s="558" t="str">
        <f>IFERROR(__xludf.DUMMYFUNCTION("""COMPUTED_VALUE"""),"")</f>
        <v/>
      </c>
      <c r="C654" s="558" t="str">
        <f>IFERROR(__xludf.DUMMYFUNCTION("""COMPUTED_VALUE"""),"")</f>
        <v/>
      </c>
      <c r="D654" s="558" t="str">
        <f>IFERROR(__xludf.DUMMYFUNCTION("""COMPUTED_VALUE"""),"")</f>
        <v/>
      </c>
      <c r="E654" s="558" t="str">
        <f>IFERROR(__xludf.DUMMYFUNCTION("""COMPUTED_VALUE"""),"")</f>
        <v/>
      </c>
      <c r="F654" s="558" t="str">
        <f>IFERROR(__xludf.DUMMYFUNCTION("""COMPUTED_VALUE"""),"")</f>
        <v/>
      </c>
      <c r="G654" s="558" t="str">
        <f>IFERROR(__xludf.DUMMYFUNCTION("""COMPUTED_VALUE"""),"")</f>
        <v/>
      </c>
      <c r="H654" s="558" t="str">
        <f>IFERROR(__xludf.DUMMYFUNCTION("""COMPUTED_VALUE"""),"")</f>
        <v/>
      </c>
      <c r="I654" s="558" t="str">
        <f>IFERROR(__xludf.DUMMYFUNCTION("""COMPUTED_VALUE"""),"")</f>
        <v/>
      </c>
      <c r="J654" s="558"/>
      <c r="K654" s="558"/>
      <c r="L654" s="558"/>
      <c r="M654" s="558"/>
      <c r="N654" s="558"/>
      <c r="O654" s="558"/>
    </row>
    <row r="655">
      <c r="A655" s="558"/>
      <c r="B655" s="558" t="str">
        <f>IFERROR(__xludf.DUMMYFUNCTION("""COMPUTED_VALUE"""),"")</f>
        <v/>
      </c>
      <c r="C655" s="558" t="str">
        <f>IFERROR(__xludf.DUMMYFUNCTION("""COMPUTED_VALUE"""),"")</f>
        <v/>
      </c>
      <c r="D655" s="558" t="str">
        <f>IFERROR(__xludf.DUMMYFUNCTION("""COMPUTED_VALUE"""),"")</f>
        <v/>
      </c>
      <c r="E655" s="558" t="str">
        <f>IFERROR(__xludf.DUMMYFUNCTION("""COMPUTED_VALUE"""),"")</f>
        <v/>
      </c>
      <c r="F655" s="558" t="str">
        <f>IFERROR(__xludf.DUMMYFUNCTION("""COMPUTED_VALUE"""),"")</f>
        <v/>
      </c>
      <c r="G655" s="558" t="str">
        <f>IFERROR(__xludf.DUMMYFUNCTION("""COMPUTED_VALUE"""),"")</f>
        <v/>
      </c>
      <c r="H655" s="558" t="str">
        <f>IFERROR(__xludf.DUMMYFUNCTION("""COMPUTED_VALUE"""),"")</f>
        <v/>
      </c>
      <c r="I655" s="558" t="str">
        <f>IFERROR(__xludf.DUMMYFUNCTION("""COMPUTED_VALUE"""),"")</f>
        <v/>
      </c>
      <c r="J655" s="558"/>
      <c r="K655" s="558"/>
      <c r="L655" s="558"/>
      <c r="M655" s="558"/>
      <c r="N655" s="558"/>
      <c r="O655" s="558"/>
    </row>
    <row r="656">
      <c r="A656" s="558"/>
      <c r="B656" s="558" t="str">
        <f>IFERROR(__xludf.DUMMYFUNCTION("""COMPUTED_VALUE"""),"")</f>
        <v/>
      </c>
      <c r="C656" s="558" t="str">
        <f>IFERROR(__xludf.DUMMYFUNCTION("""COMPUTED_VALUE"""),"")</f>
        <v/>
      </c>
      <c r="D656" s="558" t="str">
        <f>IFERROR(__xludf.DUMMYFUNCTION("""COMPUTED_VALUE"""),"")</f>
        <v/>
      </c>
      <c r="E656" s="558" t="str">
        <f>IFERROR(__xludf.DUMMYFUNCTION("""COMPUTED_VALUE"""),"")</f>
        <v/>
      </c>
      <c r="F656" s="558" t="str">
        <f>IFERROR(__xludf.DUMMYFUNCTION("""COMPUTED_VALUE"""),"")</f>
        <v/>
      </c>
      <c r="G656" s="558" t="str">
        <f>IFERROR(__xludf.DUMMYFUNCTION("""COMPUTED_VALUE"""),"")</f>
        <v/>
      </c>
      <c r="H656" s="558" t="str">
        <f>IFERROR(__xludf.DUMMYFUNCTION("""COMPUTED_VALUE"""),"")</f>
        <v/>
      </c>
      <c r="I656" s="558" t="str">
        <f>IFERROR(__xludf.DUMMYFUNCTION("""COMPUTED_VALUE"""),"")</f>
        <v/>
      </c>
      <c r="J656" s="558"/>
      <c r="K656" s="558"/>
      <c r="L656" s="558"/>
      <c r="M656" s="558"/>
      <c r="N656" s="558"/>
      <c r="O656" s="558"/>
    </row>
    <row r="657">
      <c r="A657" s="558"/>
      <c r="B657" s="558" t="str">
        <f>IFERROR(__xludf.DUMMYFUNCTION("""COMPUTED_VALUE"""),"")</f>
        <v/>
      </c>
      <c r="C657" s="558" t="str">
        <f>IFERROR(__xludf.DUMMYFUNCTION("""COMPUTED_VALUE"""),"")</f>
        <v/>
      </c>
      <c r="D657" s="558" t="str">
        <f>IFERROR(__xludf.DUMMYFUNCTION("""COMPUTED_VALUE"""),"")</f>
        <v/>
      </c>
      <c r="E657" s="558" t="str">
        <f>IFERROR(__xludf.DUMMYFUNCTION("""COMPUTED_VALUE"""),"")</f>
        <v/>
      </c>
      <c r="F657" s="558" t="str">
        <f>IFERROR(__xludf.DUMMYFUNCTION("""COMPUTED_VALUE"""),"")</f>
        <v/>
      </c>
      <c r="G657" s="558" t="str">
        <f>IFERROR(__xludf.DUMMYFUNCTION("""COMPUTED_VALUE"""),"")</f>
        <v/>
      </c>
      <c r="H657" s="558" t="str">
        <f>IFERROR(__xludf.DUMMYFUNCTION("""COMPUTED_VALUE"""),"")</f>
        <v/>
      </c>
      <c r="I657" s="558" t="str">
        <f>IFERROR(__xludf.DUMMYFUNCTION("""COMPUTED_VALUE"""),"")</f>
        <v/>
      </c>
      <c r="J657" s="558"/>
      <c r="K657" s="558"/>
      <c r="L657" s="558"/>
      <c r="M657" s="558"/>
      <c r="N657" s="558"/>
      <c r="O657" s="558"/>
    </row>
    <row r="658">
      <c r="A658" s="558"/>
      <c r="B658" s="558" t="str">
        <f>IFERROR(__xludf.DUMMYFUNCTION("""COMPUTED_VALUE"""),"")</f>
        <v/>
      </c>
      <c r="C658" s="558" t="str">
        <f>IFERROR(__xludf.DUMMYFUNCTION("""COMPUTED_VALUE"""),"")</f>
        <v/>
      </c>
      <c r="D658" s="558" t="str">
        <f>IFERROR(__xludf.DUMMYFUNCTION("""COMPUTED_VALUE"""),"")</f>
        <v/>
      </c>
      <c r="E658" s="558" t="str">
        <f>IFERROR(__xludf.DUMMYFUNCTION("""COMPUTED_VALUE"""),"")</f>
        <v/>
      </c>
      <c r="F658" s="558" t="str">
        <f>IFERROR(__xludf.DUMMYFUNCTION("""COMPUTED_VALUE"""),"")</f>
        <v/>
      </c>
      <c r="G658" s="558" t="str">
        <f>IFERROR(__xludf.DUMMYFUNCTION("""COMPUTED_VALUE"""),"")</f>
        <v/>
      </c>
      <c r="H658" s="558" t="str">
        <f>IFERROR(__xludf.DUMMYFUNCTION("""COMPUTED_VALUE"""),"")</f>
        <v/>
      </c>
      <c r="I658" s="558" t="str">
        <f>IFERROR(__xludf.DUMMYFUNCTION("""COMPUTED_VALUE"""),"")</f>
        <v/>
      </c>
      <c r="J658" s="558"/>
      <c r="K658" s="558"/>
      <c r="L658" s="558"/>
      <c r="M658" s="558"/>
      <c r="N658" s="558"/>
      <c r="O658" s="558"/>
    </row>
    <row r="659">
      <c r="A659" s="558"/>
      <c r="B659" s="558" t="str">
        <f>IFERROR(__xludf.DUMMYFUNCTION("""COMPUTED_VALUE"""),"")</f>
        <v/>
      </c>
      <c r="C659" s="558" t="str">
        <f>IFERROR(__xludf.DUMMYFUNCTION("""COMPUTED_VALUE"""),"")</f>
        <v/>
      </c>
      <c r="D659" s="558" t="str">
        <f>IFERROR(__xludf.DUMMYFUNCTION("""COMPUTED_VALUE"""),"")</f>
        <v/>
      </c>
      <c r="E659" s="558" t="str">
        <f>IFERROR(__xludf.DUMMYFUNCTION("""COMPUTED_VALUE"""),"")</f>
        <v/>
      </c>
      <c r="F659" s="558" t="str">
        <f>IFERROR(__xludf.DUMMYFUNCTION("""COMPUTED_VALUE"""),"")</f>
        <v/>
      </c>
      <c r="G659" s="558" t="str">
        <f>IFERROR(__xludf.DUMMYFUNCTION("""COMPUTED_VALUE"""),"")</f>
        <v/>
      </c>
      <c r="H659" s="558" t="str">
        <f>IFERROR(__xludf.DUMMYFUNCTION("""COMPUTED_VALUE"""),"")</f>
        <v/>
      </c>
      <c r="I659" s="558" t="str">
        <f>IFERROR(__xludf.DUMMYFUNCTION("""COMPUTED_VALUE"""),"")</f>
        <v/>
      </c>
      <c r="J659" s="558"/>
      <c r="K659" s="558"/>
      <c r="L659" s="558"/>
      <c r="M659" s="558"/>
      <c r="N659" s="558"/>
      <c r="O659" s="558"/>
    </row>
    <row r="660">
      <c r="A660" s="558"/>
      <c r="B660" s="558" t="str">
        <f>IFERROR(__xludf.DUMMYFUNCTION("""COMPUTED_VALUE"""),"")</f>
        <v/>
      </c>
      <c r="C660" s="558" t="str">
        <f>IFERROR(__xludf.DUMMYFUNCTION("""COMPUTED_VALUE"""),"")</f>
        <v/>
      </c>
      <c r="D660" s="558" t="str">
        <f>IFERROR(__xludf.DUMMYFUNCTION("""COMPUTED_VALUE"""),"")</f>
        <v/>
      </c>
      <c r="E660" s="558" t="str">
        <f>IFERROR(__xludf.DUMMYFUNCTION("""COMPUTED_VALUE"""),"")</f>
        <v/>
      </c>
      <c r="F660" s="558" t="str">
        <f>IFERROR(__xludf.DUMMYFUNCTION("""COMPUTED_VALUE"""),"")</f>
        <v/>
      </c>
      <c r="G660" s="558" t="str">
        <f>IFERROR(__xludf.DUMMYFUNCTION("""COMPUTED_VALUE"""),"")</f>
        <v/>
      </c>
      <c r="H660" s="558" t="str">
        <f>IFERROR(__xludf.DUMMYFUNCTION("""COMPUTED_VALUE"""),"")</f>
        <v/>
      </c>
      <c r="I660" s="558" t="str">
        <f>IFERROR(__xludf.DUMMYFUNCTION("""COMPUTED_VALUE"""),"")</f>
        <v/>
      </c>
      <c r="J660" s="558"/>
      <c r="K660" s="558"/>
      <c r="L660" s="558"/>
      <c r="M660" s="558"/>
      <c r="N660" s="558"/>
      <c r="O660" s="558"/>
    </row>
    <row r="661">
      <c r="A661" s="558"/>
      <c r="B661" s="558" t="str">
        <f>IFERROR(__xludf.DUMMYFUNCTION("""COMPUTED_VALUE"""),"")</f>
        <v/>
      </c>
      <c r="C661" s="558" t="str">
        <f>IFERROR(__xludf.DUMMYFUNCTION("""COMPUTED_VALUE"""),"")</f>
        <v/>
      </c>
      <c r="D661" s="558" t="str">
        <f>IFERROR(__xludf.DUMMYFUNCTION("""COMPUTED_VALUE"""),"")</f>
        <v/>
      </c>
      <c r="E661" s="558" t="str">
        <f>IFERROR(__xludf.DUMMYFUNCTION("""COMPUTED_VALUE"""),"")</f>
        <v/>
      </c>
      <c r="F661" s="558" t="str">
        <f>IFERROR(__xludf.DUMMYFUNCTION("""COMPUTED_VALUE"""),"")</f>
        <v/>
      </c>
      <c r="G661" s="558" t="str">
        <f>IFERROR(__xludf.DUMMYFUNCTION("""COMPUTED_VALUE"""),"")</f>
        <v/>
      </c>
      <c r="H661" s="558" t="str">
        <f>IFERROR(__xludf.DUMMYFUNCTION("""COMPUTED_VALUE"""),"")</f>
        <v/>
      </c>
      <c r="I661" s="558" t="str">
        <f>IFERROR(__xludf.DUMMYFUNCTION("""COMPUTED_VALUE"""),"")</f>
        <v/>
      </c>
      <c r="J661" s="558"/>
      <c r="K661" s="558"/>
      <c r="L661" s="558"/>
      <c r="M661" s="558"/>
      <c r="N661" s="558"/>
      <c r="O661" s="558"/>
    </row>
    <row r="662">
      <c r="A662" s="558"/>
      <c r="B662" s="558" t="str">
        <f>IFERROR(__xludf.DUMMYFUNCTION("""COMPUTED_VALUE"""),"")</f>
        <v/>
      </c>
      <c r="C662" s="558" t="str">
        <f>IFERROR(__xludf.DUMMYFUNCTION("""COMPUTED_VALUE"""),"")</f>
        <v/>
      </c>
      <c r="D662" s="558" t="str">
        <f>IFERROR(__xludf.DUMMYFUNCTION("""COMPUTED_VALUE"""),"")</f>
        <v/>
      </c>
      <c r="E662" s="558" t="str">
        <f>IFERROR(__xludf.DUMMYFUNCTION("""COMPUTED_VALUE"""),"")</f>
        <v/>
      </c>
      <c r="F662" s="558" t="str">
        <f>IFERROR(__xludf.DUMMYFUNCTION("""COMPUTED_VALUE"""),"")</f>
        <v/>
      </c>
      <c r="G662" s="558" t="str">
        <f>IFERROR(__xludf.DUMMYFUNCTION("""COMPUTED_VALUE"""),"")</f>
        <v/>
      </c>
      <c r="H662" s="558" t="str">
        <f>IFERROR(__xludf.DUMMYFUNCTION("""COMPUTED_VALUE"""),"")</f>
        <v/>
      </c>
      <c r="I662" s="558" t="str">
        <f>IFERROR(__xludf.DUMMYFUNCTION("""COMPUTED_VALUE"""),"")</f>
        <v/>
      </c>
      <c r="J662" s="558"/>
      <c r="K662" s="558"/>
      <c r="L662" s="558"/>
      <c r="M662" s="558"/>
      <c r="N662" s="558"/>
      <c r="O662" s="558"/>
    </row>
    <row r="663">
      <c r="A663" s="558"/>
      <c r="B663" s="558" t="str">
        <f>IFERROR(__xludf.DUMMYFUNCTION("""COMPUTED_VALUE"""),"")</f>
        <v/>
      </c>
      <c r="C663" s="558" t="str">
        <f>IFERROR(__xludf.DUMMYFUNCTION("""COMPUTED_VALUE"""),"")</f>
        <v/>
      </c>
      <c r="D663" s="558" t="str">
        <f>IFERROR(__xludf.DUMMYFUNCTION("""COMPUTED_VALUE"""),"")</f>
        <v/>
      </c>
      <c r="E663" s="558" t="str">
        <f>IFERROR(__xludf.DUMMYFUNCTION("""COMPUTED_VALUE"""),"")</f>
        <v/>
      </c>
      <c r="F663" s="558" t="str">
        <f>IFERROR(__xludf.DUMMYFUNCTION("""COMPUTED_VALUE"""),"")</f>
        <v/>
      </c>
      <c r="G663" s="558" t="str">
        <f>IFERROR(__xludf.DUMMYFUNCTION("""COMPUTED_VALUE"""),"")</f>
        <v/>
      </c>
      <c r="H663" s="558" t="str">
        <f>IFERROR(__xludf.DUMMYFUNCTION("""COMPUTED_VALUE"""),"")</f>
        <v/>
      </c>
      <c r="I663" s="558" t="str">
        <f>IFERROR(__xludf.DUMMYFUNCTION("""COMPUTED_VALUE"""),"")</f>
        <v/>
      </c>
      <c r="J663" s="558"/>
      <c r="K663" s="558"/>
      <c r="L663" s="558"/>
      <c r="M663" s="558"/>
      <c r="N663" s="558"/>
      <c r="O663" s="558"/>
    </row>
    <row r="664">
      <c r="A664" s="558"/>
      <c r="B664" s="558" t="str">
        <f>IFERROR(__xludf.DUMMYFUNCTION("""COMPUTED_VALUE"""),"")</f>
        <v/>
      </c>
      <c r="C664" s="558" t="str">
        <f>IFERROR(__xludf.DUMMYFUNCTION("""COMPUTED_VALUE"""),"")</f>
        <v/>
      </c>
      <c r="D664" s="558" t="str">
        <f>IFERROR(__xludf.DUMMYFUNCTION("""COMPUTED_VALUE"""),"")</f>
        <v/>
      </c>
      <c r="E664" s="558" t="str">
        <f>IFERROR(__xludf.DUMMYFUNCTION("""COMPUTED_VALUE"""),"")</f>
        <v/>
      </c>
      <c r="F664" s="558" t="str">
        <f>IFERROR(__xludf.DUMMYFUNCTION("""COMPUTED_VALUE"""),"")</f>
        <v/>
      </c>
      <c r="G664" s="558" t="str">
        <f>IFERROR(__xludf.DUMMYFUNCTION("""COMPUTED_VALUE"""),"")</f>
        <v/>
      </c>
      <c r="H664" s="558" t="str">
        <f>IFERROR(__xludf.DUMMYFUNCTION("""COMPUTED_VALUE"""),"")</f>
        <v/>
      </c>
      <c r="I664" s="558" t="str">
        <f>IFERROR(__xludf.DUMMYFUNCTION("""COMPUTED_VALUE"""),"")</f>
        <v/>
      </c>
      <c r="J664" s="558"/>
      <c r="K664" s="558"/>
      <c r="L664" s="558"/>
      <c r="M664" s="558"/>
      <c r="N664" s="558"/>
      <c r="O664" s="558"/>
    </row>
    <row r="665">
      <c r="A665" s="558"/>
      <c r="B665" s="558" t="str">
        <f>IFERROR(__xludf.DUMMYFUNCTION("""COMPUTED_VALUE"""),"")</f>
        <v/>
      </c>
      <c r="C665" s="558" t="str">
        <f>IFERROR(__xludf.DUMMYFUNCTION("""COMPUTED_VALUE"""),"")</f>
        <v/>
      </c>
      <c r="D665" s="558" t="str">
        <f>IFERROR(__xludf.DUMMYFUNCTION("""COMPUTED_VALUE"""),"")</f>
        <v/>
      </c>
      <c r="E665" s="558" t="str">
        <f>IFERROR(__xludf.DUMMYFUNCTION("""COMPUTED_VALUE"""),"")</f>
        <v/>
      </c>
      <c r="F665" s="558" t="str">
        <f>IFERROR(__xludf.DUMMYFUNCTION("""COMPUTED_VALUE"""),"")</f>
        <v/>
      </c>
      <c r="G665" s="558" t="str">
        <f>IFERROR(__xludf.DUMMYFUNCTION("""COMPUTED_VALUE"""),"")</f>
        <v/>
      </c>
      <c r="H665" s="558" t="str">
        <f>IFERROR(__xludf.DUMMYFUNCTION("""COMPUTED_VALUE"""),"")</f>
        <v/>
      </c>
      <c r="I665" s="558" t="str">
        <f>IFERROR(__xludf.DUMMYFUNCTION("""COMPUTED_VALUE"""),"")</f>
        <v/>
      </c>
      <c r="J665" s="558"/>
      <c r="K665" s="558"/>
      <c r="L665" s="558"/>
      <c r="M665" s="558"/>
      <c r="N665" s="558"/>
      <c r="O665" s="558"/>
    </row>
    <row r="666">
      <c r="A666" s="558"/>
      <c r="B666" s="558" t="str">
        <f>IFERROR(__xludf.DUMMYFUNCTION("""COMPUTED_VALUE"""),"")</f>
        <v/>
      </c>
      <c r="C666" s="558" t="str">
        <f>IFERROR(__xludf.DUMMYFUNCTION("""COMPUTED_VALUE"""),"")</f>
        <v/>
      </c>
      <c r="D666" s="558" t="str">
        <f>IFERROR(__xludf.DUMMYFUNCTION("""COMPUTED_VALUE"""),"")</f>
        <v/>
      </c>
      <c r="E666" s="558" t="str">
        <f>IFERROR(__xludf.DUMMYFUNCTION("""COMPUTED_VALUE"""),"")</f>
        <v/>
      </c>
      <c r="F666" s="558" t="str">
        <f>IFERROR(__xludf.DUMMYFUNCTION("""COMPUTED_VALUE"""),"")</f>
        <v/>
      </c>
      <c r="G666" s="558" t="str">
        <f>IFERROR(__xludf.DUMMYFUNCTION("""COMPUTED_VALUE"""),"")</f>
        <v/>
      </c>
      <c r="H666" s="558" t="str">
        <f>IFERROR(__xludf.DUMMYFUNCTION("""COMPUTED_VALUE"""),"")</f>
        <v/>
      </c>
      <c r="I666" s="558" t="str">
        <f>IFERROR(__xludf.DUMMYFUNCTION("""COMPUTED_VALUE"""),"")</f>
        <v/>
      </c>
      <c r="J666" s="558"/>
      <c r="K666" s="558"/>
      <c r="L666" s="558"/>
      <c r="M666" s="558"/>
      <c r="N666" s="558"/>
      <c r="O666" s="558"/>
    </row>
    <row r="667">
      <c r="A667" s="558"/>
      <c r="B667" s="558" t="str">
        <f>IFERROR(__xludf.DUMMYFUNCTION("""COMPUTED_VALUE"""),"")</f>
        <v/>
      </c>
      <c r="C667" s="558" t="str">
        <f>IFERROR(__xludf.DUMMYFUNCTION("""COMPUTED_VALUE"""),"")</f>
        <v/>
      </c>
      <c r="D667" s="558" t="str">
        <f>IFERROR(__xludf.DUMMYFUNCTION("""COMPUTED_VALUE"""),"")</f>
        <v/>
      </c>
      <c r="E667" s="558" t="str">
        <f>IFERROR(__xludf.DUMMYFUNCTION("""COMPUTED_VALUE"""),"")</f>
        <v/>
      </c>
      <c r="F667" s="558" t="str">
        <f>IFERROR(__xludf.DUMMYFUNCTION("""COMPUTED_VALUE"""),"")</f>
        <v/>
      </c>
      <c r="G667" s="558" t="str">
        <f>IFERROR(__xludf.DUMMYFUNCTION("""COMPUTED_VALUE"""),"")</f>
        <v/>
      </c>
      <c r="H667" s="558" t="str">
        <f>IFERROR(__xludf.DUMMYFUNCTION("""COMPUTED_VALUE"""),"")</f>
        <v/>
      </c>
      <c r="I667" s="558" t="str">
        <f>IFERROR(__xludf.DUMMYFUNCTION("""COMPUTED_VALUE"""),"")</f>
        <v/>
      </c>
      <c r="J667" s="558"/>
      <c r="K667" s="558"/>
      <c r="L667" s="558"/>
      <c r="M667" s="558"/>
      <c r="N667" s="558"/>
      <c r="O667" s="558"/>
    </row>
    <row r="668">
      <c r="A668" s="558"/>
      <c r="B668" s="558" t="str">
        <f>IFERROR(__xludf.DUMMYFUNCTION("""COMPUTED_VALUE"""),"")</f>
        <v/>
      </c>
      <c r="C668" s="558" t="str">
        <f>IFERROR(__xludf.DUMMYFUNCTION("""COMPUTED_VALUE"""),"")</f>
        <v/>
      </c>
      <c r="D668" s="558" t="str">
        <f>IFERROR(__xludf.DUMMYFUNCTION("""COMPUTED_VALUE"""),"")</f>
        <v/>
      </c>
      <c r="E668" s="558" t="str">
        <f>IFERROR(__xludf.DUMMYFUNCTION("""COMPUTED_VALUE"""),"")</f>
        <v/>
      </c>
      <c r="F668" s="558" t="str">
        <f>IFERROR(__xludf.DUMMYFUNCTION("""COMPUTED_VALUE"""),"")</f>
        <v/>
      </c>
      <c r="G668" s="558" t="str">
        <f>IFERROR(__xludf.DUMMYFUNCTION("""COMPUTED_VALUE"""),"")</f>
        <v/>
      </c>
      <c r="H668" s="558" t="str">
        <f>IFERROR(__xludf.DUMMYFUNCTION("""COMPUTED_VALUE"""),"")</f>
        <v/>
      </c>
      <c r="I668" s="558" t="str">
        <f>IFERROR(__xludf.DUMMYFUNCTION("""COMPUTED_VALUE"""),"")</f>
        <v/>
      </c>
      <c r="J668" s="558"/>
      <c r="K668" s="558"/>
      <c r="L668" s="558"/>
      <c r="M668" s="558"/>
      <c r="N668" s="558"/>
      <c r="O668" s="558"/>
    </row>
    <row r="669">
      <c r="A669" s="558"/>
      <c r="B669" s="558" t="str">
        <f>IFERROR(__xludf.DUMMYFUNCTION("""COMPUTED_VALUE"""),"")</f>
        <v/>
      </c>
      <c r="C669" s="558" t="str">
        <f>IFERROR(__xludf.DUMMYFUNCTION("""COMPUTED_VALUE"""),"")</f>
        <v/>
      </c>
      <c r="D669" s="558" t="str">
        <f>IFERROR(__xludf.DUMMYFUNCTION("""COMPUTED_VALUE"""),"")</f>
        <v/>
      </c>
      <c r="E669" s="558" t="str">
        <f>IFERROR(__xludf.DUMMYFUNCTION("""COMPUTED_VALUE"""),"")</f>
        <v/>
      </c>
      <c r="F669" s="558" t="str">
        <f>IFERROR(__xludf.DUMMYFUNCTION("""COMPUTED_VALUE"""),"")</f>
        <v/>
      </c>
      <c r="G669" s="558" t="str">
        <f>IFERROR(__xludf.DUMMYFUNCTION("""COMPUTED_VALUE"""),"")</f>
        <v/>
      </c>
      <c r="H669" s="558" t="str">
        <f>IFERROR(__xludf.DUMMYFUNCTION("""COMPUTED_VALUE"""),"")</f>
        <v/>
      </c>
      <c r="I669" s="558" t="str">
        <f>IFERROR(__xludf.DUMMYFUNCTION("""COMPUTED_VALUE"""),"")</f>
        <v/>
      </c>
      <c r="J669" s="558"/>
      <c r="K669" s="558"/>
      <c r="L669" s="558"/>
      <c r="M669" s="558"/>
      <c r="N669" s="558"/>
      <c r="O669" s="558"/>
    </row>
    <row r="670">
      <c r="A670" s="558"/>
      <c r="B670" s="558" t="str">
        <f>IFERROR(__xludf.DUMMYFUNCTION("""COMPUTED_VALUE"""),"")</f>
        <v/>
      </c>
      <c r="C670" s="558" t="str">
        <f>IFERROR(__xludf.DUMMYFUNCTION("""COMPUTED_VALUE"""),"")</f>
        <v/>
      </c>
      <c r="D670" s="558" t="str">
        <f>IFERROR(__xludf.DUMMYFUNCTION("""COMPUTED_VALUE"""),"")</f>
        <v/>
      </c>
      <c r="E670" s="558" t="str">
        <f>IFERROR(__xludf.DUMMYFUNCTION("""COMPUTED_VALUE"""),"")</f>
        <v/>
      </c>
      <c r="F670" s="558" t="str">
        <f>IFERROR(__xludf.DUMMYFUNCTION("""COMPUTED_VALUE"""),"")</f>
        <v/>
      </c>
      <c r="G670" s="558" t="str">
        <f>IFERROR(__xludf.DUMMYFUNCTION("""COMPUTED_VALUE"""),"")</f>
        <v/>
      </c>
      <c r="H670" s="558" t="str">
        <f>IFERROR(__xludf.DUMMYFUNCTION("""COMPUTED_VALUE"""),"")</f>
        <v/>
      </c>
      <c r="I670" s="558" t="str">
        <f>IFERROR(__xludf.DUMMYFUNCTION("""COMPUTED_VALUE"""),"")</f>
        <v/>
      </c>
      <c r="J670" s="558"/>
      <c r="K670" s="558"/>
      <c r="L670" s="558"/>
      <c r="M670" s="558"/>
      <c r="N670" s="558"/>
      <c r="O670" s="558"/>
    </row>
    <row r="671">
      <c r="A671" s="558"/>
      <c r="B671" s="558" t="str">
        <f>IFERROR(__xludf.DUMMYFUNCTION("""COMPUTED_VALUE"""),"")</f>
        <v/>
      </c>
      <c r="C671" s="558" t="str">
        <f>IFERROR(__xludf.DUMMYFUNCTION("""COMPUTED_VALUE"""),"")</f>
        <v/>
      </c>
      <c r="D671" s="558" t="str">
        <f>IFERROR(__xludf.DUMMYFUNCTION("""COMPUTED_VALUE"""),"")</f>
        <v/>
      </c>
      <c r="E671" s="558" t="str">
        <f>IFERROR(__xludf.DUMMYFUNCTION("""COMPUTED_VALUE"""),"")</f>
        <v/>
      </c>
      <c r="F671" s="558" t="str">
        <f>IFERROR(__xludf.DUMMYFUNCTION("""COMPUTED_VALUE"""),"")</f>
        <v/>
      </c>
      <c r="G671" s="558" t="str">
        <f>IFERROR(__xludf.DUMMYFUNCTION("""COMPUTED_VALUE"""),"")</f>
        <v/>
      </c>
      <c r="H671" s="558" t="str">
        <f>IFERROR(__xludf.DUMMYFUNCTION("""COMPUTED_VALUE"""),"")</f>
        <v/>
      </c>
      <c r="I671" s="558" t="str">
        <f>IFERROR(__xludf.DUMMYFUNCTION("""COMPUTED_VALUE"""),"")</f>
        <v/>
      </c>
      <c r="J671" s="558"/>
      <c r="K671" s="558"/>
      <c r="L671" s="558"/>
      <c r="M671" s="558"/>
      <c r="N671" s="558"/>
      <c r="O671" s="558"/>
    </row>
    <row r="672">
      <c r="A672" s="558"/>
      <c r="B672" s="558" t="str">
        <f>IFERROR(__xludf.DUMMYFUNCTION("""COMPUTED_VALUE"""),"")</f>
        <v/>
      </c>
      <c r="C672" s="558" t="str">
        <f>IFERROR(__xludf.DUMMYFUNCTION("""COMPUTED_VALUE"""),"")</f>
        <v/>
      </c>
      <c r="D672" s="558" t="str">
        <f>IFERROR(__xludf.DUMMYFUNCTION("""COMPUTED_VALUE"""),"")</f>
        <v/>
      </c>
      <c r="E672" s="558" t="str">
        <f>IFERROR(__xludf.DUMMYFUNCTION("""COMPUTED_VALUE"""),"")</f>
        <v/>
      </c>
      <c r="F672" s="558" t="str">
        <f>IFERROR(__xludf.DUMMYFUNCTION("""COMPUTED_VALUE"""),"")</f>
        <v/>
      </c>
      <c r="G672" s="558" t="str">
        <f>IFERROR(__xludf.DUMMYFUNCTION("""COMPUTED_VALUE"""),"")</f>
        <v/>
      </c>
      <c r="H672" s="558" t="str">
        <f>IFERROR(__xludf.DUMMYFUNCTION("""COMPUTED_VALUE"""),"")</f>
        <v/>
      </c>
      <c r="I672" s="558" t="str">
        <f>IFERROR(__xludf.DUMMYFUNCTION("""COMPUTED_VALUE"""),"")</f>
        <v/>
      </c>
      <c r="J672" s="558"/>
      <c r="K672" s="558"/>
      <c r="L672" s="558"/>
      <c r="M672" s="558"/>
      <c r="N672" s="558"/>
      <c r="O672" s="558"/>
    </row>
    <row r="673">
      <c r="A673" s="558"/>
      <c r="B673" s="558" t="str">
        <f>IFERROR(__xludf.DUMMYFUNCTION("""COMPUTED_VALUE"""),"")</f>
        <v/>
      </c>
      <c r="C673" s="558" t="str">
        <f>IFERROR(__xludf.DUMMYFUNCTION("""COMPUTED_VALUE"""),"")</f>
        <v/>
      </c>
      <c r="D673" s="558" t="str">
        <f>IFERROR(__xludf.DUMMYFUNCTION("""COMPUTED_VALUE"""),"")</f>
        <v/>
      </c>
      <c r="E673" s="558" t="str">
        <f>IFERROR(__xludf.DUMMYFUNCTION("""COMPUTED_VALUE"""),"")</f>
        <v/>
      </c>
      <c r="F673" s="558" t="str">
        <f>IFERROR(__xludf.DUMMYFUNCTION("""COMPUTED_VALUE"""),"")</f>
        <v/>
      </c>
      <c r="G673" s="558" t="str">
        <f>IFERROR(__xludf.DUMMYFUNCTION("""COMPUTED_VALUE"""),"")</f>
        <v/>
      </c>
      <c r="H673" s="558" t="str">
        <f>IFERROR(__xludf.DUMMYFUNCTION("""COMPUTED_VALUE"""),"")</f>
        <v/>
      </c>
      <c r="I673" s="558" t="str">
        <f>IFERROR(__xludf.DUMMYFUNCTION("""COMPUTED_VALUE"""),"")</f>
        <v/>
      </c>
      <c r="J673" s="558"/>
      <c r="K673" s="558"/>
      <c r="L673" s="558"/>
      <c r="M673" s="558"/>
      <c r="N673" s="558"/>
      <c r="O673" s="558"/>
    </row>
    <row r="674">
      <c r="A674" s="558"/>
      <c r="B674" s="558" t="str">
        <f>IFERROR(__xludf.DUMMYFUNCTION("""COMPUTED_VALUE"""),"")</f>
        <v/>
      </c>
      <c r="C674" s="558" t="str">
        <f>IFERROR(__xludf.DUMMYFUNCTION("""COMPUTED_VALUE"""),"")</f>
        <v/>
      </c>
      <c r="D674" s="558" t="str">
        <f>IFERROR(__xludf.DUMMYFUNCTION("""COMPUTED_VALUE"""),"")</f>
        <v/>
      </c>
      <c r="E674" s="558" t="str">
        <f>IFERROR(__xludf.DUMMYFUNCTION("""COMPUTED_VALUE"""),"")</f>
        <v/>
      </c>
      <c r="F674" s="558" t="str">
        <f>IFERROR(__xludf.DUMMYFUNCTION("""COMPUTED_VALUE"""),"")</f>
        <v/>
      </c>
      <c r="G674" s="558" t="str">
        <f>IFERROR(__xludf.DUMMYFUNCTION("""COMPUTED_VALUE"""),"")</f>
        <v/>
      </c>
      <c r="H674" s="558" t="str">
        <f>IFERROR(__xludf.DUMMYFUNCTION("""COMPUTED_VALUE"""),"")</f>
        <v/>
      </c>
      <c r="I674" s="558" t="str">
        <f>IFERROR(__xludf.DUMMYFUNCTION("""COMPUTED_VALUE"""),"")</f>
        <v/>
      </c>
      <c r="J674" s="558"/>
      <c r="K674" s="558"/>
      <c r="L674" s="558"/>
      <c r="M674" s="558"/>
      <c r="N674" s="558"/>
      <c r="O674" s="558"/>
    </row>
    <row r="675">
      <c r="A675" s="558"/>
      <c r="B675" s="558" t="str">
        <f>IFERROR(__xludf.DUMMYFUNCTION("""COMPUTED_VALUE"""),"")</f>
        <v/>
      </c>
      <c r="C675" s="558" t="str">
        <f>IFERROR(__xludf.DUMMYFUNCTION("""COMPUTED_VALUE"""),"")</f>
        <v/>
      </c>
      <c r="D675" s="558" t="str">
        <f>IFERROR(__xludf.DUMMYFUNCTION("""COMPUTED_VALUE"""),"")</f>
        <v/>
      </c>
      <c r="E675" s="558" t="str">
        <f>IFERROR(__xludf.DUMMYFUNCTION("""COMPUTED_VALUE"""),"")</f>
        <v/>
      </c>
      <c r="F675" s="558" t="str">
        <f>IFERROR(__xludf.DUMMYFUNCTION("""COMPUTED_VALUE"""),"")</f>
        <v/>
      </c>
      <c r="G675" s="558" t="str">
        <f>IFERROR(__xludf.DUMMYFUNCTION("""COMPUTED_VALUE"""),"")</f>
        <v/>
      </c>
      <c r="H675" s="558" t="str">
        <f>IFERROR(__xludf.DUMMYFUNCTION("""COMPUTED_VALUE"""),"")</f>
        <v/>
      </c>
      <c r="I675" s="558" t="str">
        <f>IFERROR(__xludf.DUMMYFUNCTION("""COMPUTED_VALUE"""),"")</f>
        <v/>
      </c>
      <c r="J675" s="558"/>
      <c r="K675" s="558"/>
      <c r="L675" s="558"/>
      <c r="M675" s="558"/>
      <c r="N675" s="558"/>
      <c r="O675" s="558"/>
    </row>
    <row r="676">
      <c r="A676" s="558"/>
      <c r="B676" s="558" t="str">
        <f>IFERROR(__xludf.DUMMYFUNCTION("""COMPUTED_VALUE"""),"")</f>
        <v/>
      </c>
      <c r="C676" s="558" t="str">
        <f>IFERROR(__xludf.DUMMYFUNCTION("""COMPUTED_VALUE"""),"")</f>
        <v/>
      </c>
      <c r="D676" s="558" t="str">
        <f>IFERROR(__xludf.DUMMYFUNCTION("""COMPUTED_VALUE"""),"")</f>
        <v/>
      </c>
      <c r="E676" s="558" t="str">
        <f>IFERROR(__xludf.DUMMYFUNCTION("""COMPUTED_VALUE"""),"")</f>
        <v/>
      </c>
      <c r="F676" s="558" t="str">
        <f>IFERROR(__xludf.DUMMYFUNCTION("""COMPUTED_VALUE"""),"")</f>
        <v/>
      </c>
      <c r="G676" s="558" t="str">
        <f>IFERROR(__xludf.DUMMYFUNCTION("""COMPUTED_VALUE"""),"")</f>
        <v/>
      </c>
      <c r="H676" s="558" t="str">
        <f>IFERROR(__xludf.DUMMYFUNCTION("""COMPUTED_VALUE"""),"")</f>
        <v/>
      </c>
      <c r="I676" s="558" t="str">
        <f>IFERROR(__xludf.DUMMYFUNCTION("""COMPUTED_VALUE"""),"")</f>
        <v/>
      </c>
      <c r="J676" s="558"/>
      <c r="K676" s="558"/>
      <c r="L676" s="558"/>
      <c r="M676" s="558"/>
      <c r="N676" s="558"/>
      <c r="O676" s="558"/>
    </row>
    <row r="677">
      <c r="A677" s="558"/>
      <c r="B677" s="558" t="str">
        <f>IFERROR(__xludf.DUMMYFUNCTION("""COMPUTED_VALUE"""),"")</f>
        <v/>
      </c>
      <c r="C677" s="558" t="str">
        <f>IFERROR(__xludf.DUMMYFUNCTION("""COMPUTED_VALUE"""),"")</f>
        <v/>
      </c>
      <c r="D677" s="558" t="str">
        <f>IFERROR(__xludf.DUMMYFUNCTION("""COMPUTED_VALUE"""),"")</f>
        <v/>
      </c>
      <c r="E677" s="558" t="str">
        <f>IFERROR(__xludf.DUMMYFUNCTION("""COMPUTED_VALUE"""),"")</f>
        <v/>
      </c>
      <c r="F677" s="558" t="str">
        <f>IFERROR(__xludf.DUMMYFUNCTION("""COMPUTED_VALUE"""),"")</f>
        <v/>
      </c>
      <c r="G677" s="558" t="str">
        <f>IFERROR(__xludf.DUMMYFUNCTION("""COMPUTED_VALUE"""),"")</f>
        <v/>
      </c>
      <c r="H677" s="558" t="str">
        <f>IFERROR(__xludf.DUMMYFUNCTION("""COMPUTED_VALUE"""),"")</f>
        <v/>
      </c>
      <c r="I677" s="558" t="str">
        <f>IFERROR(__xludf.DUMMYFUNCTION("""COMPUTED_VALUE"""),"")</f>
        <v/>
      </c>
      <c r="J677" s="558"/>
      <c r="K677" s="558"/>
      <c r="L677" s="558"/>
      <c r="M677" s="558"/>
      <c r="N677" s="558"/>
      <c r="O677" s="558"/>
    </row>
    <row r="678">
      <c r="A678" s="558"/>
      <c r="B678" s="558" t="str">
        <f>IFERROR(__xludf.DUMMYFUNCTION("""COMPUTED_VALUE"""),"")</f>
        <v/>
      </c>
      <c r="C678" s="558" t="str">
        <f>IFERROR(__xludf.DUMMYFUNCTION("""COMPUTED_VALUE"""),"")</f>
        <v/>
      </c>
      <c r="D678" s="558" t="str">
        <f>IFERROR(__xludf.DUMMYFUNCTION("""COMPUTED_VALUE"""),"")</f>
        <v/>
      </c>
      <c r="E678" s="558" t="str">
        <f>IFERROR(__xludf.DUMMYFUNCTION("""COMPUTED_VALUE"""),"")</f>
        <v/>
      </c>
      <c r="F678" s="558" t="str">
        <f>IFERROR(__xludf.DUMMYFUNCTION("""COMPUTED_VALUE"""),"")</f>
        <v/>
      </c>
      <c r="G678" s="558" t="str">
        <f>IFERROR(__xludf.DUMMYFUNCTION("""COMPUTED_VALUE"""),"")</f>
        <v/>
      </c>
      <c r="H678" s="558" t="str">
        <f>IFERROR(__xludf.DUMMYFUNCTION("""COMPUTED_VALUE"""),"")</f>
        <v/>
      </c>
      <c r="I678" s="558" t="str">
        <f>IFERROR(__xludf.DUMMYFUNCTION("""COMPUTED_VALUE"""),"")</f>
        <v/>
      </c>
      <c r="J678" s="558"/>
      <c r="K678" s="558"/>
      <c r="L678" s="558"/>
      <c r="M678" s="558"/>
      <c r="N678" s="558"/>
      <c r="O678" s="558"/>
    </row>
    <row r="679">
      <c r="A679" s="558"/>
      <c r="B679" s="558" t="str">
        <f>IFERROR(__xludf.DUMMYFUNCTION("""COMPUTED_VALUE"""),"")</f>
        <v/>
      </c>
      <c r="C679" s="558" t="str">
        <f>IFERROR(__xludf.DUMMYFUNCTION("""COMPUTED_VALUE"""),"")</f>
        <v/>
      </c>
      <c r="D679" s="558" t="str">
        <f>IFERROR(__xludf.DUMMYFUNCTION("""COMPUTED_VALUE"""),"")</f>
        <v/>
      </c>
      <c r="E679" s="558" t="str">
        <f>IFERROR(__xludf.DUMMYFUNCTION("""COMPUTED_VALUE"""),"")</f>
        <v/>
      </c>
      <c r="F679" s="558" t="str">
        <f>IFERROR(__xludf.DUMMYFUNCTION("""COMPUTED_VALUE"""),"")</f>
        <v/>
      </c>
      <c r="G679" s="558" t="str">
        <f>IFERROR(__xludf.DUMMYFUNCTION("""COMPUTED_VALUE"""),"")</f>
        <v/>
      </c>
      <c r="H679" s="558" t="str">
        <f>IFERROR(__xludf.DUMMYFUNCTION("""COMPUTED_VALUE"""),"")</f>
        <v/>
      </c>
      <c r="I679" s="558" t="str">
        <f>IFERROR(__xludf.DUMMYFUNCTION("""COMPUTED_VALUE"""),"")</f>
        <v/>
      </c>
      <c r="J679" s="558"/>
      <c r="K679" s="558"/>
      <c r="L679" s="558"/>
      <c r="M679" s="558"/>
      <c r="N679" s="558"/>
      <c r="O679" s="558"/>
    </row>
    <row r="680">
      <c r="A680" s="558"/>
      <c r="B680" s="558" t="str">
        <f>IFERROR(__xludf.DUMMYFUNCTION("""COMPUTED_VALUE"""),"")</f>
        <v/>
      </c>
      <c r="C680" s="558" t="str">
        <f>IFERROR(__xludf.DUMMYFUNCTION("""COMPUTED_VALUE"""),"")</f>
        <v/>
      </c>
      <c r="D680" s="558" t="str">
        <f>IFERROR(__xludf.DUMMYFUNCTION("""COMPUTED_VALUE"""),"")</f>
        <v/>
      </c>
      <c r="E680" s="558" t="str">
        <f>IFERROR(__xludf.DUMMYFUNCTION("""COMPUTED_VALUE"""),"")</f>
        <v/>
      </c>
      <c r="F680" s="558" t="str">
        <f>IFERROR(__xludf.DUMMYFUNCTION("""COMPUTED_VALUE"""),"")</f>
        <v/>
      </c>
      <c r="G680" s="558" t="str">
        <f>IFERROR(__xludf.DUMMYFUNCTION("""COMPUTED_VALUE"""),"")</f>
        <v/>
      </c>
      <c r="H680" s="558" t="str">
        <f>IFERROR(__xludf.DUMMYFUNCTION("""COMPUTED_VALUE"""),"")</f>
        <v/>
      </c>
      <c r="I680" s="558" t="str">
        <f>IFERROR(__xludf.DUMMYFUNCTION("""COMPUTED_VALUE"""),"")</f>
        <v/>
      </c>
      <c r="J680" s="558"/>
      <c r="K680" s="558"/>
      <c r="L680" s="558"/>
      <c r="M680" s="558"/>
      <c r="N680" s="558"/>
      <c r="O680" s="558"/>
    </row>
    <row r="681">
      <c r="A681" s="558"/>
      <c r="B681" s="558" t="str">
        <f>IFERROR(__xludf.DUMMYFUNCTION("""COMPUTED_VALUE"""),"")</f>
        <v/>
      </c>
      <c r="C681" s="558" t="str">
        <f>IFERROR(__xludf.DUMMYFUNCTION("""COMPUTED_VALUE"""),"")</f>
        <v/>
      </c>
      <c r="D681" s="558" t="str">
        <f>IFERROR(__xludf.DUMMYFUNCTION("""COMPUTED_VALUE"""),"")</f>
        <v/>
      </c>
      <c r="E681" s="558" t="str">
        <f>IFERROR(__xludf.DUMMYFUNCTION("""COMPUTED_VALUE"""),"")</f>
        <v/>
      </c>
      <c r="F681" s="558" t="str">
        <f>IFERROR(__xludf.DUMMYFUNCTION("""COMPUTED_VALUE"""),"")</f>
        <v/>
      </c>
      <c r="G681" s="558" t="str">
        <f>IFERROR(__xludf.DUMMYFUNCTION("""COMPUTED_VALUE"""),"")</f>
        <v/>
      </c>
      <c r="H681" s="558" t="str">
        <f>IFERROR(__xludf.DUMMYFUNCTION("""COMPUTED_VALUE"""),"")</f>
        <v/>
      </c>
      <c r="I681" s="558" t="str">
        <f>IFERROR(__xludf.DUMMYFUNCTION("""COMPUTED_VALUE"""),"")</f>
        <v/>
      </c>
      <c r="J681" s="558"/>
      <c r="K681" s="558"/>
      <c r="L681" s="558"/>
      <c r="M681" s="558"/>
      <c r="N681" s="558"/>
      <c r="O681" s="558"/>
    </row>
    <row r="682">
      <c r="A682" s="558"/>
      <c r="B682" s="558" t="str">
        <f>IFERROR(__xludf.DUMMYFUNCTION("""COMPUTED_VALUE"""),"")</f>
        <v/>
      </c>
      <c r="C682" s="558" t="str">
        <f>IFERROR(__xludf.DUMMYFUNCTION("""COMPUTED_VALUE"""),"")</f>
        <v/>
      </c>
      <c r="D682" s="558" t="str">
        <f>IFERROR(__xludf.DUMMYFUNCTION("""COMPUTED_VALUE"""),"")</f>
        <v/>
      </c>
      <c r="E682" s="558" t="str">
        <f>IFERROR(__xludf.DUMMYFUNCTION("""COMPUTED_VALUE"""),"")</f>
        <v/>
      </c>
      <c r="F682" s="558" t="str">
        <f>IFERROR(__xludf.DUMMYFUNCTION("""COMPUTED_VALUE"""),"")</f>
        <v/>
      </c>
      <c r="G682" s="558" t="str">
        <f>IFERROR(__xludf.DUMMYFUNCTION("""COMPUTED_VALUE"""),"")</f>
        <v/>
      </c>
      <c r="H682" s="558" t="str">
        <f>IFERROR(__xludf.DUMMYFUNCTION("""COMPUTED_VALUE"""),"")</f>
        <v/>
      </c>
      <c r="I682" s="558" t="str">
        <f>IFERROR(__xludf.DUMMYFUNCTION("""COMPUTED_VALUE"""),"")</f>
        <v/>
      </c>
      <c r="J682" s="558"/>
      <c r="K682" s="558"/>
      <c r="L682" s="558"/>
      <c r="M682" s="558"/>
      <c r="N682" s="558"/>
      <c r="O682" s="558"/>
    </row>
    <row r="683">
      <c r="A683" s="558"/>
      <c r="B683" s="558" t="str">
        <f>IFERROR(__xludf.DUMMYFUNCTION("""COMPUTED_VALUE"""),"")</f>
        <v/>
      </c>
      <c r="C683" s="558" t="str">
        <f>IFERROR(__xludf.DUMMYFUNCTION("""COMPUTED_VALUE"""),"")</f>
        <v/>
      </c>
      <c r="D683" s="558" t="str">
        <f>IFERROR(__xludf.DUMMYFUNCTION("""COMPUTED_VALUE"""),"")</f>
        <v/>
      </c>
      <c r="E683" s="558" t="str">
        <f>IFERROR(__xludf.DUMMYFUNCTION("""COMPUTED_VALUE"""),"")</f>
        <v/>
      </c>
      <c r="F683" s="558" t="str">
        <f>IFERROR(__xludf.DUMMYFUNCTION("""COMPUTED_VALUE"""),"")</f>
        <v/>
      </c>
      <c r="G683" s="558" t="str">
        <f>IFERROR(__xludf.DUMMYFUNCTION("""COMPUTED_VALUE"""),"")</f>
        <v/>
      </c>
      <c r="H683" s="558" t="str">
        <f>IFERROR(__xludf.DUMMYFUNCTION("""COMPUTED_VALUE"""),"")</f>
        <v/>
      </c>
      <c r="I683" s="558" t="str">
        <f>IFERROR(__xludf.DUMMYFUNCTION("""COMPUTED_VALUE"""),"")</f>
        <v/>
      </c>
      <c r="J683" s="558"/>
      <c r="K683" s="558"/>
      <c r="L683" s="558"/>
      <c r="M683" s="558"/>
      <c r="N683" s="558"/>
      <c r="O683" s="558"/>
    </row>
    <row r="684">
      <c r="A684" s="558"/>
      <c r="B684" s="558" t="str">
        <f>IFERROR(__xludf.DUMMYFUNCTION("""COMPUTED_VALUE"""),"")</f>
        <v/>
      </c>
      <c r="C684" s="558" t="str">
        <f>IFERROR(__xludf.DUMMYFUNCTION("""COMPUTED_VALUE"""),"")</f>
        <v/>
      </c>
      <c r="D684" s="558" t="str">
        <f>IFERROR(__xludf.DUMMYFUNCTION("""COMPUTED_VALUE"""),"")</f>
        <v/>
      </c>
      <c r="E684" s="558" t="str">
        <f>IFERROR(__xludf.DUMMYFUNCTION("""COMPUTED_VALUE"""),"")</f>
        <v/>
      </c>
      <c r="F684" s="558" t="str">
        <f>IFERROR(__xludf.DUMMYFUNCTION("""COMPUTED_VALUE"""),"")</f>
        <v/>
      </c>
      <c r="G684" s="558" t="str">
        <f>IFERROR(__xludf.DUMMYFUNCTION("""COMPUTED_VALUE"""),"")</f>
        <v/>
      </c>
      <c r="H684" s="558" t="str">
        <f>IFERROR(__xludf.DUMMYFUNCTION("""COMPUTED_VALUE"""),"")</f>
        <v/>
      </c>
      <c r="I684" s="558" t="str">
        <f>IFERROR(__xludf.DUMMYFUNCTION("""COMPUTED_VALUE"""),"")</f>
        <v/>
      </c>
      <c r="J684" s="558"/>
      <c r="K684" s="558"/>
      <c r="L684" s="558"/>
      <c r="M684" s="558"/>
      <c r="N684" s="558"/>
      <c r="O684" s="558"/>
    </row>
    <row r="685">
      <c r="A685" s="558"/>
      <c r="B685" s="558" t="str">
        <f>IFERROR(__xludf.DUMMYFUNCTION("""COMPUTED_VALUE"""),"")</f>
        <v/>
      </c>
      <c r="C685" s="558" t="str">
        <f>IFERROR(__xludf.DUMMYFUNCTION("""COMPUTED_VALUE"""),"")</f>
        <v/>
      </c>
      <c r="D685" s="558" t="str">
        <f>IFERROR(__xludf.DUMMYFUNCTION("""COMPUTED_VALUE"""),"")</f>
        <v/>
      </c>
      <c r="E685" s="558" t="str">
        <f>IFERROR(__xludf.DUMMYFUNCTION("""COMPUTED_VALUE"""),"")</f>
        <v/>
      </c>
      <c r="F685" s="558" t="str">
        <f>IFERROR(__xludf.DUMMYFUNCTION("""COMPUTED_VALUE"""),"")</f>
        <v/>
      </c>
      <c r="G685" s="558" t="str">
        <f>IFERROR(__xludf.DUMMYFUNCTION("""COMPUTED_VALUE"""),"")</f>
        <v/>
      </c>
      <c r="H685" s="558" t="str">
        <f>IFERROR(__xludf.DUMMYFUNCTION("""COMPUTED_VALUE"""),"")</f>
        <v/>
      </c>
      <c r="I685" s="558" t="str">
        <f>IFERROR(__xludf.DUMMYFUNCTION("""COMPUTED_VALUE"""),"")</f>
        <v/>
      </c>
      <c r="J685" s="558"/>
      <c r="K685" s="558"/>
      <c r="L685" s="558"/>
      <c r="M685" s="558"/>
      <c r="N685" s="558"/>
      <c r="O685" s="558"/>
    </row>
    <row r="686">
      <c r="A686" s="558"/>
      <c r="B686" s="558" t="str">
        <f>IFERROR(__xludf.DUMMYFUNCTION("""COMPUTED_VALUE"""),"")</f>
        <v/>
      </c>
      <c r="C686" s="558" t="str">
        <f>IFERROR(__xludf.DUMMYFUNCTION("""COMPUTED_VALUE"""),"")</f>
        <v/>
      </c>
      <c r="D686" s="558" t="str">
        <f>IFERROR(__xludf.DUMMYFUNCTION("""COMPUTED_VALUE"""),"")</f>
        <v/>
      </c>
      <c r="E686" s="558" t="str">
        <f>IFERROR(__xludf.DUMMYFUNCTION("""COMPUTED_VALUE"""),"")</f>
        <v/>
      </c>
      <c r="F686" s="558" t="str">
        <f>IFERROR(__xludf.DUMMYFUNCTION("""COMPUTED_VALUE"""),"")</f>
        <v/>
      </c>
      <c r="G686" s="558" t="str">
        <f>IFERROR(__xludf.DUMMYFUNCTION("""COMPUTED_VALUE"""),"")</f>
        <v/>
      </c>
      <c r="H686" s="558" t="str">
        <f>IFERROR(__xludf.DUMMYFUNCTION("""COMPUTED_VALUE"""),"")</f>
        <v/>
      </c>
      <c r="I686" s="558" t="str">
        <f>IFERROR(__xludf.DUMMYFUNCTION("""COMPUTED_VALUE"""),"")</f>
        <v/>
      </c>
      <c r="J686" s="558"/>
      <c r="K686" s="558"/>
      <c r="L686" s="558"/>
      <c r="M686" s="558"/>
      <c r="N686" s="558"/>
      <c r="O686" s="558"/>
    </row>
    <row r="687">
      <c r="A687" s="558"/>
      <c r="B687" s="558" t="str">
        <f>IFERROR(__xludf.DUMMYFUNCTION("""COMPUTED_VALUE"""),"")</f>
        <v/>
      </c>
      <c r="C687" s="558" t="str">
        <f>IFERROR(__xludf.DUMMYFUNCTION("""COMPUTED_VALUE"""),"")</f>
        <v/>
      </c>
      <c r="D687" s="558" t="str">
        <f>IFERROR(__xludf.DUMMYFUNCTION("""COMPUTED_VALUE"""),"")</f>
        <v/>
      </c>
      <c r="E687" s="558" t="str">
        <f>IFERROR(__xludf.DUMMYFUNCTION("""COMPUTED_VALUE"""),"")</f>
        <v/>
      </c>
      <c r="F687" s="558" t="str">
        <f>IFERROR(__xludf.DUMMYFUNCTION("""COMPUTED_VALUE"""),"")</f>
        <v/>
      </c>
      <c r="G687" s="558" t="str">
        <f>IFERROR(__xludf.DUMMYFUNCTION("""COMPUTED_VALUE"""),"")</f>
        <v/>
      </c>
      <c r="H687" s="558" t="str">
        <f>IFERROR(__xludf.DUMMYFUNCTION("""COMPUTED_VALUE"""),"")</f>
        <v/>
      </c>
      <c r="I687" s="558" t="str">
        <f>IFERROR(__xludf.DUMMYFUNCTION("""COMPUTED_VALUE"""),"")</f>
        <v/>
      </c>
      <c r="J687" s="558"/>
      <c r="K687" s="558"/>
      <c r="L687" s="558"/>
      <c r="M687" s="558"/>
      <c r="N687" s="558"/>
      <c r="O687" s="558"/>
    </row>
    <row r="688">
      <c r="A688" s="558"/>
      <c r="B688" s="558" t="str">
        <f>IFERROR(__xludf.DUMMYFUNCTION("""COMPUTED_VALUE"""),"")</f>
        <v/>
      </c>
      <c r="C688" s="558" t="str">
        <f>IFERROR(__xludf.DUMMYFUNCTION("""COMPUTED_VALUE"""),"")</f>
        <v/>
      </c>
      <c r="D688" s="558" t="str">
        <f>IFERROR(__xludf.DUMMYFUNCTION("""COMPUTED_VALUE"""),"")</f>
        <v/>
      </c>
      <c r="E688" s="558" t="str">
        <f>IFERROR(__xludf.DUMMYFUNCTION("""COMPUTED_VALUE"""),"")</f>
        <v/>
      </c>
      <c r="F688" s="558" t="str">
        <f>IFERROR(__xludf.DUMMYFUNCTION("""COMPUTED_VALUE"""),"")</f>
        <v/>
      </c>
      <c r="G688" s="558" t="str">
        <f>IFERROR(__xludf.DUMMYFUNCTION("""COMPUTED_VALUE"""),"")</f>
        <v/>
      </c>
      <c r="H688" s="558" t="str">
        <f>IFERROR(__xludf.DUMMYFUNCTION("""COMPUTED_VALUE"""),"")</f>
        <v/>
      </c>
      <c r="I688" s="558" t="str">
        <f>IFERROR(__xludf.DUMMYFUNCTION("""COMPUTED_VALUE"""),"")</f>
        <v/>
      </c>
      <c r="J688" s="558"/>
      <c r="K688" s="558"/>
      <c r="L688" s="558"/>
      <c r="M688" s="558"/>
      <c r="N688" s="558"/>
      <c r="O688" s="558"/>
    </row>
    <row r="689">
      <c r="A689" s="558"/>
      <c r="B689" s="558" t="str">
        <f>IFERROR(__xludf.DUMMYFUNCTION("""COMPUTED_VALUE"""),"")</f>
        <v/>
      </c>
      <c r="C689" s="558" t="str">
        <f>IFERROR(__xludf.DUMMYFUNCTION("""COMPUTED_VALUE"""),"")</f>
        <v/>
      </c>
      <c r="D689" s="558" t="str">
        <f>IFERROR(__xludf.DUMMYFUNCTION("""COMPUTED_VALUE"""),"")</f>
        <v/>
      </c>
      <c r="E689" s="558" t="str">
        <f>IFERROR(__xludf.DUMMYFUNCTION("""COMPUTED_VALUE"""),"")</f>
        <v/>
      </c>
      <c r="F689" s="558" t="str">
        <f>IFERROR(__xludf.DUMMYFUNCTION("""COMPUTED_VALUE"""),"")</f>
        <v/>
      </c>
      <c r="G689" s="558" t="str">
        <f>IFERROR(__xludf.DUMMYFUNCTION("""COMPUTED_VALUE"""),"")</f>
        <v/>
      </c>
      <c r="H689" s="558" t="str">
        <f>IFERROR(__xludf.DUMMYFUNCTION("""COMPUTED_VALUE"""),"")</f>
        <v/>
      </c>
      <c r="I689" s="558" t="str">
        <f>IFERROR(__xludf.DUMMYFUNCTION("""COMPUTED_VALUE"""),"")</f>
        <v/>
      </c>
      <c r="J689" s="558"/>
      <c r="K689" s="558"/>
      <c r="L689" s="558"/>
      <c r="M689" s="558"/>
      <c r="N689" s="558"/>
      <c r="O689" s="558"/>
    </row>
    <row r="690">
      <c r="A690" s="558"/>
      <c r="B690" s="558" t="str">
        <f>IFERROR(__xludf.DUMMYFUNCTION("""COMPUTED_VALUE"""),"")</f>
        <v/>
      </c>
      <c r="C690" s="558" t="str">
        <f>IFERROR(__xludf.DUMMYFUNCTION("""COMPUTED_VALUE"""),"")</f>
        <v/>
      </c>
      <c r="D690" s="558" t="str">
        <f>IFERROR(__xludf.DUMMYFUNCTION("""COMPUTED_VALUE"""),"")</f>
        <v/>
      </c>
      <c r="E690" s="558" t="str">
        <f>IFERROR(__xludf.DUMMYFUNCTION("""COMPUTED_VALUE"""),"")</f>
        <v/>
      </c>
      <c r="F690" s="558" t="str">
        <f>IFERROR(__xludf.DUMMYFUNCTION("""COMPUTED_VALUE"""),"")</f>
        <v/>
      </c>
      <c r="G690" s="558" t="str">
        <f>IFERROR(__xludf.DUMMYFUNCTION("""COMPUTED_VALUE"""),"")</f>
        <v/>
      </c>
      <c r="H690" s="558" t="str">
        <f>IFERROR(__xludf.DUMMYFUNCTION("""COMPUTED_VALUE"""),"")</f>
        <v/>
      </c>
      <c r="I690" s="558" t="str">
        <f>IFERROR(__xludf.DUMMYFUNCTION("""COMPUTED_VALUE"""),"")</f>
        <v/>
      </c>
      <c r="J690" s="558"/>
      <c r="K690" s="558"/>
      <c r="L690" s="558"/>
      <c r="M690" s="558"/>
      <c r="N690" s="558"/>
      <c r="O690" s="558"/>
    </row>
    <row r="691">
      <c r="A691" s="558"/>
      <c r="B691" s="558" t="str">
        <f>IFERROR(__xludf.DUMMYFUNCTION("""COMPUTED_VALUE"""),"")</f>
        <v/>
      </c>
      <c r="C691" s="558" t="str">
        <f>IFERROR(__xludf.DUMMYFUNCTION("""COMPUTED_VALUE"""),"")</f>
        <v/>
      </c>
      <c r="D691" s="558" t="str">
        <f>IFERROR(__xludf.DUMMYFUNCTION("""COMPUTED_VALUE"""),"")</f>
        <v/>
      </c>
      <c r="E691" s="558" t="str">
        <f>IFERROR(__xludf.DUMMYFUNCTION("""COMPUTED_VALUE"""),"")</f>
        <v/>
      </c>
      <c r="F691" s="558" t="str">
        <f>IFERROR(__xludf.DUMMYFUNCTION("""COMPUTED_VALUE"""),"")</f>
        <v/>
      </c>
      <c r="G691" s="558" t="str">
        <f>IFERROR(__xludf.DUMMYFUNCTION("""COMPUTED_VALUE"""),"")</f>
        <v/>
      </c>
      <c r="H691" s="558" t="str">
        <f>IFERROR(__xludf.DUMMYFUNCTION("""COMPUTED_VALUE"""),"")</f>
        <v/>
      </c>
      <c r="I691" s="558" t="str">
        <f>IFERROR(__xludf.DUMMYFUNCTION("""COMPUTED_VALUE"""),"")</f>
        <v/>
      </c>
      <c r="J691" s="558"/>
      <c r="K691" s="558"/>
      <c r="L691" s="558"/>
      <c r="M691" s="558"/>
      <c r="N691" s="558"/>
      <c r="O691" s="558"/>
    </row>
    <row r="692">
      <c r="A692" s="558"/>
      <c r="B692" s="558" t="str">
        <f>IFERROR(__xludf.DUMMYFUNCTION("""COMPUTED_VALUE"""),"")</f>
        <v/>
      </c>
      <c r="C692" s="558" t="str">
        <f>IFERROR(__xludf.DUMMYFUNCTION("""COMPUTED_VALUE"""),"")</f>
        <v/>
      </c>
      <c r="D692" s="558" t="str">
        <f>IFERROR(__xludf.DUMMYFUNCTION("""COMPUTED_VALUE"""),"")</f>
        <v/>
      </c>
      <c r="E692" s="558" t="str">
        <f>IFERROR(__xludf.DUMMYFUNCTION("""COMPUTED_VALUE"""),"")</f>
        <v/>
      </c>
      <c r="F692" s="558" t="str">
        <f>IFERROR(__xludf.DUMMYFUNCTION("""COMPUTED_VALUE"""),"")</f>
        <v/>
      </c>
      <c r="G692" s="558" t="str">
        <f>IFERROR(__xludf.DUMMYFUNCTION("""COMPUTED_VALUE"""),"")</f>
        <v/>
      </c>
      <c r="H692" s="558" t="str">
        <f>IFERROR(__xludf.DUMMYFUNCTION("""COMPUTED_VALUE"""),"")</f>
        <v/>
      </c>
      <c r="I692" s="558" t="str">
        <f>IFERROR(__xludf.DUMMYFUNCTION("""COMPUTED_VALUE"""),"")</f>
        <v/>
      </c>
      <c r="J692" s="558"/>
      <c r="K692" s="558"/>
      <c r="L692" s="558"/>
      <c r="M692" s="558"/>
      <c r="N692" s="558"/>
      <c r="O692" s="558"/>
    </row>
    <row r="693">
      <c r="A693" s="558"/>
      <c r="B693" s="558" t="str">
        <f>IFERROR(__xludf.DUMMYFUNCTION("""COMPUTED_VALUE"""),"")</f>
        <v/>
      </c>
      <c r="C693" s="558" t="str">
        <f>IFERROR(__xludf.DUMMYFUNCTION("""COMPUTED_VALUE"""),"")</f>
        <v/>
      </c>
      <c r="D693" s="558" t="str">
        <f>IFERROR(__xludf.DUMMYFUNCTION("""COMPUTED_VALUE"""),"")</f>
        <v/>
      </c>
      <c r="E693" s="558" t="str">
        <f>IFERROR(__xludf.DUMMYFUNCTION("""COMPUTED_VALUE"""),"")</f>
        <v/>
      </c>
      <c r="F693" s="558" t="str">
        <f>IFERROR(__xludf.DUMMYFUNCTION("""COMPUTED_VALUE"""),"")</f>
        <v/>
      </c>
      <c r="G693" s="558" t="str">
        <f>IFERROR(__xludf.DUMMYFUNCTION("""COMPUTED_VALUE"""),"")</f>
        <v/>
      </c>
      <c r="H693" s="558" t="str">
        <f>IFERROR(__xludf.DUMMYFUNCTION("""COMPUTED_VALUE"""),"")</f>
        <v/>
      </c>
      <c r="I693" s="558" t="str">
        <f>IFERROR(__xludf.DUMMYFUNCTION("""COMPUTED_VALUE"""),"")</f>
        <v/>
      </c>
      <c r="J693" s="558"/>
      <c r="K693" s="558"/>
      <c r="L693" s="558"/>
      <c r="M693" s="558"/>
      <c r="N693" s="558"/>
      <c r="O693" s="558"/>
    </row>
    <row r="694">
      <c r="A694" s="558"/>
      <c r="B694" s="558" t="str">
        <f>IFERROR(__xludf.DUMMYFUNCTION("""COMPUTED_VALUE"""),"")</f>
        <v/>
      </c>
      <c r="C694" s="558" t="str">
        <f>IFERROR(__xludf.DUMMYFUNCTION("""COMPUTED_VALUE"""),"")</f>
        <v/>
      </c>
      <c r="D694" s="558" t="str">
        <f>IFERROR(__xludf.DUMMYFUNCTION("""COMPUTED_VALUE"""),"")</f>
        <v/>
      </c>
      <c r="E694" s="558" t="str">
        <f>IFERROR(__xludf.DUMMYFUNCTION("""COMPUTED_VALUE"""),"")</f>
        <v/>
      </c>
      <c r="F694" s="558" t="str">
        <f>IFERROR(__xludf.DUMMYFUNCTION("""COMPUTED_VALUE"""),"")</f>
        <v/>
      </c>
      <c r="G694" s="558" t="str">
        <f>IFERROR(__xludf.DUMMYFUNCTION("""COMPUTED_VALUE"""),"")</f>
        <v/>
      </c>
      <c r="H694" s="558" t="str">
        <f>IFERROR(__xludf.DUMMYFUNCTION("""COMPUTED_VALUE"""),"")</f>
        <v/>
      </c>
      <c r="I694" s="558" t="str">
        <f>IFERROR(__xludf.DUMMYFUNCTION("""COMPUTED_VALUE"""),"")</f>
        <v/>
      </c>
      <c r="J694" s="558"/>
      <c r="K694" s="558"/>
      <c r="L694" s="558"/>
      <c r="M694" s="558"/>
      <c r="N694" s="558"/>
      <c r="O694" s="558"/>
    </row>
    <row r="695">
      <c r="A695" s="558"/>
      <c r="B695" s="558" t="str">
        <f>IFERROR(__xludf.DUMMYFUNCTION("""COMPUTED_VALUE"""),"")</f>
        <v/>
      </c>
      <c r="C695" s="558" t="str">
        <f>IFERROR(__xludf.DUMMYFUNCTION("""COMPUTED_VALUE"""),"")</f>
        <v/>
      </c>
      <c r="D695" s="558" t="str">
        <f>IFERROR(__xludf.DUMMYFUNCTION("""COMPUTED_VALUE"""),"")</f>
        <v/>
      </c>
      <c r="E695" s="558" t="str">
        <f>IFERROR(__xludf.DUMMYFUNCTION("""COMPUTED_VALUE"""),"")</f>
        <v/>
      </c>
      <c r="F695" s="558" t="str">
        <f>IFERROR(__xludf.DUMMYFUNCTION("""COMPUTED_VALUE"""),"")</f>
        <v/>
      </c>
      <c r="G695" s="558" t="str">
        <f>IFERROR(__xludf.DUMMYFUNCTION("""COMPUTED_VALUE"""),"")</f>
        <v/>
      </c>
      <c r="H695" s="558" t="str">
        <f>IFERROR(__xludf.DUMMYFUNCTION("""COMPUTED_VALUE"""),"")</f>
        <v/>
      </c>
      <c r="I695" s="558" t="str">
        <f>IFERROR(__xludf.DUMMYFUNCTION("""COMPUTED_VALUE"""),"")</f>
        <v/>
      </c>
      <c r="J695" s="558"/>
      <c r="K695" s="558"/>
      <c r="L695" s="558"/>
      <c r="M695" s="558"/>
      <c r="N695" s="558"/>
      <c r="O695" s="558"/>
    </row>
    <row r="696">
      <c r="A696" s="558"/>
      <c r="B696" s="558" t="str">
        <f>IFERROR(__xludf.DUMMYFUNCTION("""COMPUTED_VALUE"""),"")</f>
        <v/>
      </c>
      <c r="C696" s="558" t="str">
        <f>IFERROR(__xludf.DUMMYFUNCTION("""COMPUTED_VALUE"""),"")</f>
        <v/>
      </c>
      <c r="D696" s="558" t="str">
        <f>IFERROR(__xludf.DUMMYFUNCTION("""COMPUTED_VALUE"""),"")</f>
        <v/>
      </c>
      <c r="E696" s="558" t="str">
        <f>IFERROR(__xludf.DUMMYFUNCTION("""COMPUTED_VALUE"""),"")</f>
        <v/>
      </c>
      <c r="F696" s="558" t="str">
        <f>IFERROR(__xludf.DUMMYFUNCTION("""COMPUTED_VALUE"""),"")</f>
        <v/>
      </c>
      <c r="G696" s="558" t="str">
        <f>IFERROR(__xludf.DUMMYFUNCTION("""COMPUTED_VALUE"""),"")</f>
        <v/>
      </c>
      <c r="H696" s="558" t="str">
        <f>IFERROR(__xludf.DUMMYFUNCTION("""COMPUTED_VALUE"""),"")</f>
        <v/>
      </c>
      <c r="I696" s="558" t="str">
        <f>IFERROR(__xludf.DUMMYFUNCTION("""COMPUTED_VALUE"""),"")</f>
        <v/>
      </c>
      <c r="J696" s="558"/>
      <c r="K696" s="558"/>
      <c r="L696" s="558"/>
      <c r="M696" s="558"/>
      <c r="N696" s="558"/>
      <c r="O696" s="558"/>
    </row>
    <row r="697">
      <c r="A697" s="558"/>
      <c r="B697" s="558" t="str">
        <f>IFERROR(__xludf.DUMMYFUNCTION("""COMPUTED_VALUE"""),"")</f>
        <v/>
      </c>
      <c r="C697" s="558" t="str">
        <f>IFERROR(__xludf.DUMMYFUNCTION("""COMPUTED_VALUE"""),"")</f>
        <v/>
      </c>
      <c r="D697" s="558" t="str">
        <f>IFERROR(__xludf.DUMMYFUNCTION("""COMPUTED_VALUE"""),"")</f>
        <v/>
      </c>
      <c r="E697" s="558" t="str">
        <f>IFERROR(__xludf.DUMMYFUNCTION("""COMPUTED_VALUE"""),"")</f>
        <v/>
      </c>
      <c r="F697" s="558" t="str">
        <f>IFERROR(__xludf.DUMMYFUNCTION("""COMPUTED_VALUE"""),"")</f>
        <v/>
      </c>
      <c r="G697" s="558" t="str">
        <f>IFERROR(__xludf.DUMMYFUNCTION("""COMPUTED_VALUE"""),"")</f>
        <v/>
      </c>
      <c r="H697" s="558" t="str">
        <f>IFERROR(__xludf.DUMMYFUNCTION("""COMPUTED_VALUE"""),"")</f>
        <v/>
      </c>
      <c r="I697" s="558" t="str">
        <f>IFERROR(__xludf.DUMMYFUNCTION("""COMPUTED_VALUE"""),"")</f>
        <v/>
      </c>
      <c r="J697" s="558"/>
      <c r="K697" s="558"/>
      <c r="L697" s="558"/>
      <c r="M697" s="558"/>
      <c r="N697" s="558"/>
      <c r="O697" s="558"/>
    </row>
    <row r="698">
      <c r="A698" s="558"/>
      <c r="B698" s="558" t="str">
        <f>IFERROR(__xludf.DUMMYFUNCTION("""COMPUTED_VALUE"""),"")</f>
        <v/>
      </c>
      <c r="C698" s="558" t="str">
        <f>IFERROR(__xludf.DUMMYFUNCTION("""COMPUTED_VALUE"""),"")</f>
        <v/>
      </c>
      <c r="D698" s="558" t="str">
        <f>IFERROR(__xludf.DUMMYFUNCTION("""COMPUTED_VALUE"""),"")</f>
        <v/>
      </c>
      <c r="E698" s="558" t="str">
        <f>IFERROR(__xludf.DUMMYFUNCTION("""COMPUTED_VALUE"""),"")</f>
        <v/>
      </c>
      <c r="F698" s="558" t="str">
        <f>IFERROR(__xludf.DUMMYFUNCTION("""COMPUTED_VALUE"""),"")</f>
        <v/>
      </c>
      <c r="G698" s="558" t="str">
        <f>IFERROR(__xludf.DUMMYFUNCTION("""COMPUTED_VALUE"""),"")</f>
        <v/>
      </c>
      <c r="H698" s="558" t="str">
        <f>IFERROR(__xludf.DUMMYFUNCTION("""COMPUTED_VALUE"""),"")</f>
        <v/>
      </c>
      <c r="I698" s="558" t="str">
        <f>IFERROR(__xludf.DUMMYFUNCTION("""COMPUTED_VALUE"""),"")</f>
        <v/>
      </c>
      <c r="J698" s="558"/>
      <c r="K698" s="558"/>
      <c r="L698" s="558"/>
      <c r="M698" s="558"/>
      <c r="N698" s="558"/>
      <c r="O698" s="558"/>
    </row>
    <row r="699">
      <c r="A699" s="558"/>
      <c r="B699" s="558" t="str">
        <f>IFERROR(__xludf.DUMMYFUNCTION("""COMPUTED_VALUE"""),"")</f>
        <v/>
      </c>
      <c r="C699" s="558" t="str">
        <f>IFERROR(__xludf.DUMMYFUNCTION("""COMPUTED_VALUE"""),"")</f>
        <v/>
      </c>
      <c r="D699" s="558" t="str">
        <f>IFERROR(__xludf.DUMMYFUNCTION("""COMPUTED_VALUE"""),"")</f>
        <v/>
      </c>
      <c r="E699" s="558" t="str">
        <f>IFERROR(__xludf.DUMMYFUNCTION("""COMPUTED_VALUE"""),"")</f>
        <v/>
      </c>
      <c r="F699" s="558" t="str">
        <f>IFERROR(__xludf.DUMMYFUNCTION("""COMPUTED_VALUE"""),"")</f>
        <v/>
      </c>
      <c r="G699" s="558" t="str">
        <f>IFERROR(__xludf.DUMMYFUNCTION("""COMPUTED_VALUE"""),"")</f>
        <v/>
      </c>
      <c r="H699" s="558" t="str">
        <f>IFERROR(__xludf.DUMMYFUNCTION("""COMPUTED_VALUE"""),"")</f>
        <v/>
      </c>
      <c r="I699" s="558" t="str">
        <f>IFERROR(__xludf.DUMMYFUNCTION("""COMPUTED_VALUE"""),"")</f>
        <v/>
      </c>
      <c r="J699" s="558"/>
      <c r="K699" s="558"/>
      <c r="L699" s="558"/>
      <c r="M699" s="558"/>
      <c r="N699" s="558"/>
      <c r="O699" s="558"/>
    </row>
    <row r="700">
      <c r="A700" s="558"/>
      <c r="B700" s="558" t="str">
        <f>IFERROR(__xludf.DUMMYFUNCTION("""COMPUTED_VALUE"""),"")</f>
        <v/>
      </c>
      <c r="C700" s="558" t="str">
        <f>IFERROR(__xludf.DUMMYFUNCTION("""COMPUTED_VALUE"""),"")</f>
        <v/>
      </c>
      <c r="D700" s="558" t="str">
        <f>IFERROR(__xludf.DUMMYFUNCTION("""COMPUTED_VALUE"""),"")</f>
        <v/>
      </c>
      <c r="E700" s="558" t="str">
        <f>IFERROR(__xludf.DUMMYFUNCTION("""COMPUTED_VALUE"""),"")</f>
        <v/>
      </c>
      <c r="F700" s="558" t="str">
        <f>IFERROR(__xludf.DUMMYFUNCTION("""COMPUTED_VALUE"""),"")</f>
        <v/>
      </c>
      <c r="G700" s="558" t="str">
        <f>IFERROR(__xludf.DUMMYFUNCTION("""COMPUTED_VALUE"""),"")</f>
        <v/>
      </c>
      <c r="H700" s="558" t="str">
        <f>IFERROR(__xludf.DUMMYFUNCTION("""COMPUTED_VALUE"""),"")</f>
        <v/>
      </c>
      <c r="I700" s="558" t="str">
        <f>IFERROR(__xludf.DUMMYFUNCTION("""COMPUTED_VALUE"""),"")</f>
        <v/>
      </c>
      <c r="J700" s="558"/>
      <c r="K700" s="558"/>
      <c r="L700" s="558"/>
      <c r="M700" s="558"/>
      <c r="N700" s="558"/>
      <c r="O700" s="558"/>
    </row>
    <row r="701">
      <c r="A701" s="558"/>
      <c r="B701" s="558" t="str">
        <f>IFERROR(__xludf.DUMMYFUNCTION("""COMPUTED_VALUE"""),"")</f>
        <v/>
      </c>
      <c r="C701" s="558" t="str">
        <f>IFERROR(__xludf.DUMMYFUNCTION("""COMPUTED_VALUE"""),"")</f>
        <v/>
      </c>
      <c r="D701" s="558" t="str">
        <f>IFERROR(__xludf.DUMMYFUNCTION("""COMPUTED_VALUE"""),"")</f>
        <v/>
      </c>
      <c r="E701" s="558" t="str">
        <f>IFERROR(__xludf.DUMMYFUNCTION("""COMPUTED_VALUE"""),"")</f>
        <v/>
      </c>
      <c r="F701" s="558" t="str">
        <f>IFERROR(__xludf.DUMMYFUNCTION("""COMPUTED_VALUE"""),"")</f>
        <v/>
      </c>
      <c r="G701" s="558" t="str">
        <f>IFERROR(__xludf.DUMMYFUNCTION("""COMPUTED_VALUE"""),"")</f>
        <v/>
      </c>
      <c r="H701" s="558" t="str">
        <f>IFERROR(__xludf.DUMMYFUNCTION("""COMPUTED_VALUE"""),"")</f>
        <v/>
      </c>
      <c r="I701" s="558" t="str">
        <f>IFERROR(__xludf.DUMMYFUNCTION("""COMPUTED_VALUE"""),"")</f>
        <v/>
      </c>
      <c r="J701" s="558"/>
      <c r="K701" s="558"/>
      <c r="L701" s="558"/>
      <c r="M701" s="558"/>
      <c r="N701" s="558"/>
      <c r="O701" s="558"/>
    </row>
    <row r="702">
      <c r="A702" s="558"/>
      <c r="B702" s="558" t="str">
        <f>IFERROR(__xludf.DUMMYFUNCTION("""COMPUTED_VALUE"""),"")</f>
        <v/>
      </c>
      <c r="C702" s="558" t="str">
        <f>IFERROR(__xludf.DUMMYFUNCTION("""COMPUTED_VALUE"""),"")</f>
        <v/>
      </c>
      <c r="D702" s="558" t="str">
        <f>IFERROR(__xludf.DUMMYFUNCTION("""COMPUTED_VALUE"""),"")</f>
        <v/>
      </c>
      <c r="E702" s="558" t="str">
        <f>IFERROR(__xludf.DUMMYFUNCTION("""COMPUTED_VALUE"""),"")</f>
        <v/>
      </c>
      <c r="F702" s="558" t="str">
        <f>IFERROR(__xludf.DUMMYFUNCTION("""COMPUTED_VALUE"""),"")</f>
        <v/>
      </c>
      <c r="G702" s="558" t="str">
        <f>IFERROR(__xludf.DUMMYFUNCTION("""COMPUTED_VALUE"""),"")</f>
        <v/>
      </c>
      <c r="H702" s="558" t="str">
        <f>IFERROR(__xludf.DUMMYFUNCTION("""COMPUTED_VALUE"""),"")</f>
        <v/>
      </c>
      <c r="I702" s="558" t="str">
        <f>IFERROR(__xludf.DUMMYFUNCTION("""COMPUTED_VALUE"""),"")</f>
        <v/>
      </c>
      <c r="J702" s="558"/>
      <c r="K702" s="558"/>
      <c r="L702" s="558"/>
      <c r="M702" s="558"/>
      <c r="N702" s="558"/>
      <c r="O702" s="558"/>
    </row>
    <row r="703">
      <c r="A703" s="558"/>
      <c r="B703" s="558" t="str">
        <f>IFERROR(__xludf.DUMMYFUNCTION("""COMPUTED_VALUE"""),"")</f>
        <v/>
      </c>
      <c r="C703" s="558" t="str">
        <f>IFERROR(__xludf.DUMMYFUNCTION("""COMPUTED_VALUE"""),"")</f>
        <v/>
      </c>
      <c r="D703" s="558" t="str">
        <f>IFERROR(__xludf.DUMMYFUNCTION("""COMPUTED_VALUE"""),"")</f>
        <v/>
      </c>
      <c r="E703" s="558" t="str">
        <f>IFERROR(__xludf.DUMMYFUNCTION("""COMPUTED_VALUE"""),"")</f>
        <v/>
      </c>
      <c r="F703" s="558" t="str">
        <f>IFERROR(__xludf.DUMMYFUNCTION("""COMPUTED_VALUE"""),"")</f>
        <v/>
      </c>
      <c r="G703" s="558" t="str">
        <f>IFERROR(__xludf.DUMMYFUNCTION("""COMPUTED_VALUE"""),"")</f>
        <v/>
      </c>
      <c r="H703" s="558" t="str">
        <f>IFERROR(__xludf.DUMMYFUNCTION("""COMPUTED_VALUE"""),"")</f>
        <v/>
      </c>
      <c r="I703" s="558" t="str">
        <f>IFERROR(__xludf.DUMMYFUNCTION("""COMPUTED_VALUE"""),"")</f>
        <v/>
      </c>
      <c r="J703" s="558"/>
      <c r="K703" s="558"/>
      <c r="L703" s="558"/>
      <c r="M703" s="558"/>
      <c r="N703" s="558"/>
      <c r="O703" s="558"/>
    </row>
    <row r="704">
      <c r="A704" s="558"/>
      <c r="B704" s="558" t="str">
        <f>IFERROR(__xludf.DUMMYFUNCTION("""COMPUTED_VALUE"""),"")</f>
        <v/>
      </c>
      <c r="C704" s="558" t="str">
        <f>IFERROR(__xludf.DUMMYFUNCTION("""COMPUTED_VALUE"""),"")</f>
        <v/>
      </c>
      <c r="D704" s="558" t="str">
        <f>IFERROR(__xludf.DUMMYFUNCTION("""COMPUTED_VALUE"""),"")</f>
        <v/>
      </c>
      <c r="E704" s="558" t="str">
        <f>IFERROR(__xludf.DUMMYFUNCTION("""COMPUTED_VALUE"""),"")</f>
        <v/>
      </c>
      <c r="F704" s="558" t="str">
        <f>IFERROR(__xludf.DUMMYFUNCTION("""COMPUTED_VALUE"""),"")</f>
        <v/>
      </c>
      <c r="G704" s="558" t="str">
        <f>IFERROR(__xludf.DUMMYFUNCTION("""COMPUTED_VALUE"""),"")</f>
        <v/>
      </c>
      <c r="H704" s="558" t="str">
        <f>IFERROR(__xludf.DUMMYFUNCTION("""COMPUTED_VALUE"""),"")</f>
        <v/>
      </c>
      <c r="I704" s="558" t="str">
        <f>IFERROR(__xludf.DUMMYFUNCTION("""COMPUTED_VALUE"""),"")</f>
        <v/>
      </c>
      <c r="J704" s="558"/>
      <c r="K704" s="558"/>
      <c r="L704" s="558"/>
      <c r="M704" s="558"/>
      <c r="N704" s="558"/>
      <c r="O704" s="558"/>
    </row>
    <row r="705">
      <c r="A705" s="558"/>
      <c r="B705" s="558" t="str">
        <f>IFERROR(__xludf.DUMMYFUNCTION("""COMPUTED_VALUE"""),"")</f>
        <v/>
      </c>
      <c r="C705" s="558" t="str">
        <f>IFERROR(__xludf.DUMMYFUNCTION("""COMPUTED_VALUE"""),"")</f>
        <v/>
      </c>
      <c r="D705" s="558" t="str">
        <f>IFERROR(__xludf.DUMMYFUNCTION("""COMPUTED_VALUE"""),"")</f>
        <v/>
      </c>
      <c r="E705" s="558" t="str">
        <f>IFERROR(__xludf.DUMMYFUNCTION("""COMPUTED_VALUE"""),"")</f>
        <v/>
      </c>
      <c r="F705" s="558" t="str">
        <f>IFERROR(__xludf.DUMMYFUNCTION("""COMPUTED_VALUE"""),"")</f>
        <v/>
      </c>
      <c r="G705" s="558" t="str">
        <f>IFERROR(__xludf.DUMMYFUNCTION("""COMPUTED_VALUE"""),"")</f>
        <v/>
      </c>
      <c r="H705" s="558" t="str">
        <f>IFERROR(__xludf.DUMMYFUNCTION("""COMPUTED_VALUE"""),"")</f>
        <v/>
      </c>
      <c r="I705" s="558" t="str">
        <f>IFERROR(__xludf.DUMMYFUNCTION("""COMPUTED_VALUE"""),"")</f>
        <v/>
      </c>
      <c r="J705" s="558"/>
      <c r="K705" s="558"/>
      <c r="L705" s="558"/>
      <c r="M705" s="558"/>
      <c r="N705" s="558"/>
      <c r="O705" s="558"/>
    </row>
    <row r="706">
      <c r="A706" s="558"/>
      <c r="B706" s="558" t="str">
        <f>IFERROR(__xludf.DUMMYFUNCTION("""COMPUTED_VALUE"""),"")</f>
        <v/>
      </c>
      <c r="C706" s="558" t="str">
        <f>IFERROR(__xludf.DUMMYFUNCTION("""COMPUTED_VALUE"""),"")</f>
        <v/>
      </c>
      <c r="D706" s="558" t="str">
        <f>IFERROR(__xludf.DUMMYFUNCTION("""COMPUTED_VALUE"""),"")</f>
        <v/>
      </c>
      <c r="E706" s="558" t="str">
        <f>IFERROR(__xludf.DUMMYFUNCTION("""COMPUTED_VALUE"""),"")</f>
        <v/>
      </c>
      <c r="F706" s="558" t="str">
        <f>IFERROR(__xludf.DUMMYFUNCTION("""COMPUTED_VALUE"""),"")</f>
        <v/>
      </c>
      <c r="G706" s="558" t="str">
        <f>IFERROR(__xludf.DUMMYFUNCTION("""COMPUTED_VALUE"""),"")</f>
        <v/>
      </c>
      <c r="H706" s="558" t="str">
        <f>IFERROR(__xludf.DUMMYFUNCTION("""COMPUTED_VALUE"""),"")</f>
        <v/>
      </c>
      <c r="I706" s="558" t="str">
        <f>IFERROR(__xludf.DUMMYFUNCTION("""COMPUTED_VALUE"""),"")</f>
        <v/>
      </c>
      <c r="J706" s="558"/>
      <c r="K706" s="558"/>
      <c r="L706" s="558"/>
      <c r="M706" s="558"/>
      <c r="N706" s="558"/>
      <c r="O706" s="558"/>
    </row>
    <row r="707">
      <c r="A707" s="558"/>
      <c r="B707" s="558" t="str">
        <f>IFERROR(__xludf.DUMMYFUNCTION("""COMPUTED_VALUE"""),"")</f>
        <v/>
      </c>
      <c r="C707" s="558" t="str">
        <f>IFERROR(__xludf.DUMMYFUNCTION("""COMPUTED_VALUE"""),"")</f>
        <v/>
      </c>
      <c r="D707" s="558" t="str">
        <f>IFERROR(__xludf.DUMMYFUNCTION("""COMPUTED_VALUE"""),"")</f>
        <v/>
      </c>
      <c r="E707" s="558" t="str">
        <f>IFERROR(__xludf.DUMMYFUNCTION("""COMPUTED_VALUE"""),"")</f>
        <v/>
      </c>
      <c r="F707" s="558" t="str">
        <f>IFERROR(__xludf.DUMMYFUNCTION("""COMPUTED_VALUE"""),"")</f>
        <v/>
      </c>
      <c r="G707" s="558" t="str">
        <f>IFERROR(__xludf.DUMMYFUNCTION("""COMPUTED_VALUE"""),"")</f>
        <v/>
      </c>
      <c r="H707" s="558" t="str">
        <f>IFERROR(__xludf.DUMMYFUNCTION("""COMPUTED_VALUE"""),"")</f>
        <v/>
      </c>
      <c r="I707" s="558" t="str">
        <f>IFERROR(__xludf.DUMMYFUNCTION("""COMPUTED_VALUE"""),"")</f>
        <v/>
      </c>
      <c r="J707" s="558"/>
      <c r="K707" s="558"/>
      <c r="L707" s="558"/>
      <c r="M707" s="558"/>
      <c r="N707" s="558"/>
      <c r="O707" s="558"/>
    </row>
    <row r="708">
      <c r="A708" s="558"/>
      <c r="B708" s="558" t="str">
        <f>IFERROR(__xludf.DUMMYFUNCTION("""COMPUTED_VALUE"""),"")</f>
        <v/>
      </c>
      <c r="C708" s="558" t="str">
        <f>IFERROR(__xludf.DUMMYFUNCTION("""COMPUTED_VALUE"""),"")</f>
        <v/>
      </c>
      <c r="D708" s="558" t="str">
        <f>IFERROR(__xludf.DUMMYFUNCTION("""COMPUTED_VALUE"""),"")</f>
        <v/>
      </c>
      <c r="E708" s="558" t="str">
        <f>IFERROR(__xludf.DUMMYFUNCTION("""COMPUTED_VALUE"""),"")</f>
        <v/>
      </c>
      <c r="F708" s="558" t="str">
        <f>IFERROR(__xludf.DUMMYFUNCTION("""COMPUTED_VALUE"""),"")</f>
        <v/>
      </c>
      <c r="G708" s="558" t="str">
        <f>IFERROR(__xludf.DUMMYFUNCTION("""COMPUTED_VALUE"""),"")</f>
        <v/>
      </c>
      <c r="H708" s="558" t="str">
        <f>IFERROR(__xludf.DUMMYFUNCTION("""COMPUTED_VALUE"""),"")</f>
        <v/>
      </c>
      <c r="I708" s="558" t="str">
        <f>IFERROR(__xludf.DUMMYFUNCTION("""COMPUTED_VALUE"""),"")</f>
        <v/>
      </c>
      <c r="J708" s="558"/>
      <c r="K708" s="558"/>
      <c r="L708" s="558"/>
      <c r="M708" s="558"/>
      <c r="N708" s="558"/>
      <c r="O708" s="558"/>
    </row>
    <row r="709">
      <c r="A709" s="558"/>
      <c r="B709" s="558" t="str">
        <f>IFERROR(__xludf.DUMMYFUNCTION("""COMPUTED_VALUE"""),"")</f>
        <v/>
      </c>
      <c r="C709" s="558" t="str">
        <f>IFERROR(__xludf.DUMMYFUNCTION("""COMPUTED_VALUE"""),"")</f>
        <v/>
      </c>
      <c r="D709" s="558" t="str">
        <f>IFERROR(__xludf.DUMMYFUNCTION("""COMPUTED_VALUE"""),"")</f>
        <v/>
      </c>
      <c r="E709" s="558" t="str">
        <f>IFERROR(__xludf.DUMMYFUNCTION("""COMPUTED_VALUE"""),"")</f>
        <v/>
      </c>
      <c r="F709" s="558" t="str">
        <f>IFERROR(__xludf.DUMMYFUNCTION("""COMPUTED_VALUE"""),"")</f>
        <v/>
      </c>
      <c r="G709" s="558" t="str">
        <f>IFERROR(__xludf.DUMMYFUNCTION("""COMPUTED_VALUE"""),"")</f>
        <v/>
      </c>
      <c r="H709" s="558" t="str">
        <f>IFERROR(__xludf.DUMMYFUNCTION("""COMPUTED_VALUE"""),"")</f>
        <v/>
      </c>
      <c r="I709" s="558" t="str">
        <f>IFERROR(__xludf.DUMMYFUNCTION("""COMPUTED_VALUE"""),"")</f>
        <v/>
      </c>
      <c r="J709" s="558"/>
      <c r="K709" s="558"/>
      <c r="L709" s="558"/>
      <c r="M709" s="558"/>
      <c r="N709" s="558"/>
      <c r="O709" s="558"/>
    </row>
    <row r="710">
      <c r="A710" s="558"/>
      <c r="B710" s="558" t="str">
        <f>IFERROR(__xludf.DUMMYFUNCTION("""COMPUTED_VALUE"""),"")</f>
        <v/>
      </c>
      <c r="C710" s="558" t="str">
        <f>IFERROR(__xludf.DUMMYFUNCTION("""COMPUTED_VALUE"""),"")</f>
        <v/>
      </c>
      <c r="D710" s="558" t="str">
        <f>IFERROR(__xludf.DUMMYFUNCTION("""COMPUTED_VALUE"""),"")</f>
        <v/>
      </c>
      <c r="E710" s="558" t="str">
        <f>IFERROR(__xludf.DUMMYFUNCTION("""COMPUTED_VALUE"""),"")</f>
        <v/>
      </c>
      <c r="F710" s="558" t="str">
        <f>IFERROR(__xludf.DUMMYFUNCTION("""COMPUTED_VALUE"""),"")</f>
        <v/>
      </c>
      <c r="G710" s="558" t="str">
        <f>IFERROR(__xludf.DUMMYFUNCTION("""COMPUTED_VALUE"""),"")</f>
        <v/>
      </c>
      <c r="H710" s="558" t="str">
        <f>IFERROR(__xludf.DUMMYFUNCTION("""COMPUTED_VALUE"""),"")</f>
        <v/>
      </c>
      <c r="I710" s="558" t="str">
        <f>IFERROR(__xludf.DUMMYFUNCTION("""COMPUTED_VALUE"""),"")</f>
        <v/>
      </c>
      <c r="J710" s="558"/>
      <c r="K710" s="558"/>
      <c r="L710" s="558"/>
      <c r="M710" s="558"/>
      <c r="N710" s="558"/>
      <c r="O710" s="558"/>
    </row>
    <row r="711">
      <c r="A711" s="558"/>
      <c r="B711" s="558" t="str">
        <f>IFERROR(__xludf.DUMMYFUNCTION("""COMPUTED_VALUE"""),"")</f>
        <v/>
      </c>
      <c r="C711" s="558" t="str">
        <f>IFERROR(__xludf.DUMMYFUNCTION("""COMPUTED_VALUE"""),"")</f>
        <v/>
      </c>
      <c r="D711" s="558" t="str">
        <f>IFERROR(__xludf.DUMMYFUNCTION("""COMPUTED_VALUE"""),"")</f>
        <v/>
      </c>
      <c r="E711" s="558" t="str">
        <f>IFERROR(__xludf.DUMMYFUNCTION("""COMPUTED_VALUE"""),"")</f>
        <v/>
      </c>
      <c r="F711" s="558" t="str">
        <f>IFERROR(__xludf.DUMMYFUNCTION("""COMPUTED_VALUE"""),"")</f>
        <v/>
      </c>
      <c r="G711" s="558" t="str">
        <f>IFERROR(__xludf.DUMMYFUNCTION("""COMPUTED_VALUE"""),"")</f>
        <v/>
      </c>
      <c r="H711" s="558" t="str">
        <f>IFERROR(__xludf.DUMMYFUNCTION("""COMPUTED_VALUE"""),"")</f>
        <v/>
      </c>
      <c r="I711" s="558" t="str">
        <f>IFERROR(__xludf.DUMMYFUNCTION("""COMPUTED_VALUE"""),"")</f>
        <v/>
      </c>
      <c r="J711" s="558"/>
      <c r="K711" s="558"/>
      <c r="L711" s="558"/>
      <c r="M711" s="558"/>
      <c r="N711" s="558"/>
      <c r="O711" s="558"/>
    </row>
    <row r="712">
      <c r="A712" s="558"/>
      <c r="B712" s="558" t="str">
        <f>IFERROR(__xludf.DUMMYFUNCTION("""COMPUTED_VALUE"""),"")</f>
        <v/>
      </c>
      <c r="C712" s="558" t="str">
        <f>IFERROR(__xludf.DUMMYFUNCTION("""COMPUTED_VALUE"""),"")</f>
        <v/>
      </c>
      <c r="D712" s="558" t="str">
        <f>IFERROR(__xludf.DUMMYFUNCTION("""COMPUTED_VALUE"""),"")</f>
        <v/>
      </c>
      <c r="E712" s="558" t="str">
        <f>IFERROR(__xludf.DUMMYFUNCTION("""COMPUTED_VALUE"""),"")</f>
        <v/>
      </c>
      <c r="F712" s="558" t="str">
        <f>IFERROR(__xludf.DUMMYFUNCTION("""COMPUTED_VALUE"""),"")</f>
        <v/>
      </c>
      <c r="G712" s="558" t="str">
        <f>IFERROR(__xludf.DUMMYFUNCTION("""COMPUTED_VALUE"""),"")</f>
        <v/>
      </c>
      <c r="H712" s="558" t="str">
        <f>IFERROR(__xludf.DUMMYFUNCTION("""COMPUTED_VALUE"""),"")</f>
        <v/>
      </c>
      <c r="I712" s="558" t="str">
        <f>IFERROR(__xludf.DUMMYFUNCTION("""COMPUTED_VALUE"""),"")</f>
        <v/>
      </c>
      <c r="J712" s="558"/>
      <c r="K712" s="558"/>
      <c r="L712" s="558"/>
      <c r="M712" s="558"/>
      <c r="N712" s="558"/>
      <c r="O712" s="558"/>
    </row>
    <row r="713">
      <c r="A713" s="558"/>
      <c r="B713" s="558" t="str">
        <f>IFERROR(__xludf.DUMMYFUNCTION("""COMPUTED_VALUE"""),"")</f>
        <v/>
      </c>
      <c r="C713" s="558" t="str">
        <f>IFERROR(__xludf.DUMMYFUNCTION("""COMPUTED_VALUE"""),"")</f>
        <v/>
      </c>
      <c r="D713" s="558" t="str">
        <f>IFERROR(__xludf.DUMMYFUNCTION("""COMPUTED_VALUE"""),"")</f>
        <v/>
      </c>
      <c r="E713" s="558" t="str">
        <f>IFERROR(__xludf.DUMMYFUNCTION("""COMPUTED_VALUE"""),"")</f>
        <v/>
      </c>
      <c r="F713" s="558" t="str">
        <f>IFERROR(__xludf.DUMMYFUNCTION("""COMPUTED_VALUE"""),"")</f>
        <v/>
      </c>
      <c r="G713" s="558" t="str">
        <f>IFERROR(__xludf.DUMMYFUNCTION("""COMPUTED_VALUE"""),"")</f>
        <v/>
      </c>
      <c r="H713" s="558" t="str">
        <f>IFERROR(__xludf.DUMMYFUNCTION("""COMPUTED_VALUE"""),"")</f>
        <v/>
      </c>
      <c r="I713" s="558" t="str">
        <f>IFERROR(__xludf.DUMMYFUNCTION("""COMPUTED_VALUE"""),"")</f>
        <v/>
      </c>
      <c r="J713" s="558"/>
      <c r="K713" s="558"/>
      <c r="L713" s="558"/>
      <c r="M713" s="558"/>
      <c r="N713" s="558"/>
      <c r="O713" s="558"/>
    </row>
    <row r="714">
      <c r="A714" s="558"/>
      <c r="B714" s="558" t="str">
        <f>IFERROR(__xludf.DUMMYFUNCTION("""COMPUTED_VALUE"""),"")</f>
        <v/>
      </c>
      <c r="C714" s="558" t="str">
        <f>IFERROR(__xludf.DUMMYFUNCTION("""COMPUTED_VALUE"""),"")</f>
        <v/>
      </c>
      <c r="D714" s="558" t="str">
        <f>IFERROR(__xludf.DUMMYFUNCTION("""COMPUTED_VALUE"""),"")</f>
        <v/>
      </c>
      <c r="E714" s="558" t="str">
        <f>IFERROR(__xludf.DUMMYFUNCTION("""COMPUTED_VALUE"""),"")</f>
        <v/>
      </c>
      <c r="F714" s="558" t="str">
        <f>IFERROR(__xludf.DUMMYFUNCTION("""COMPUTED_VALUE"""),"")</f>
        <v/>
      </c>
      <c r="G714" s="558" t="str">
        <f>IFERROR(__xludf.DUMMYFUNCTION("""COMPUTED_VALUE"""),"")</f>
        <v/>
      </c>
      <c r="H714" s="558" t="str">
        <f>IFERROR(__xludf.DUMMYFUNCTION("""COMPUTED_VALUE"""),"")</f>
        <v/>
      </c>
      <c r="I714" s="558" t="str">
        <f>IFERROR(__xludf.DUMMYFUNCTION("""COMPUTED_VALUE"""),"")</f>
        <v/>
      </c>
      <c r="J714" s="558"/>
      <c r="K714" s="558"/>
      <c r="L714" s="558"/>
      <c r="M714" s="558"/>
      <c r="N714" s="558"/>
      <c r="O714" s="558"/>
    </row>
    <row r="715">
      <c r="A715" s="558"/>
      <c r="B715" s="558" t="str">
        <f>IFERROR(__xludf.DUMMYFUNCTION("""COMPUTED_VALUE"""),"")</f>
        <v/>
      </c>
      <c r="C715" s="558" t="str">
        <f>IFERROR(__xludf.DUMMYFUNCTION("""COMPUTED_VALUE"""),"")</f>
        <v/>
      </c>
      <c r="D715" s="558" t="str">
        <f>IFERROR(__xludf.DUMMYFUNCTION("""COMPUTED_VALUE"""),"")</f>
        <v/>
      </c>
      <c r="E715" s="558" t="str">
        <f>IFERROR(__xludf.DUMMYFUNCTION("""COMPUTED_VALUE"""),"")</f>
        <v/>
      </c>
      <c r="F715" s="558" t="str">
        <f>IFERROR(__xludf.DUMMYFUNCTION("""COMPUTED_VALUE"""),"")</f>
        <v/>
      </c>
      <c r="G715" s="558" t="str">
        <f>IFERROR(__xludf.DUMMYFUNCTION("""COMPUTED_VALUE"""),"")</f>
        <v/>
      </c>
      <c r="H715" s="558" t="str">
        <f>IFERROR(__xludf.DUMMYFUNCTION("""COMPUTED_VALUE"""),"")</f>
        <v/>
      </c>
      <c r="I715" s="558" t="str">
        <f>IFERROR(__xludf.DUMMYFUNCTION("""COMPUTED_VALUE"""),"")</f>
        <v/>
      </c>
      <c r="J715" s="558"/>
      <c r="K715" s="558"/>
      <c r="L715" s="558"/>
      <c r="M715" s="558"/>
      <c r="N715" s="558"/>
      <c r="O715" s="558"/>
    </row>
    <row r="716">
      <c r="A716" s="558"/>
      <c r="B716" s="558" t="str">
        <f>IFERROR(__xludf.DUMMYFUNCTION("""COMPUTED_VALUE"""),"")</f>
        <v/>
      </c>
      <c r="C716" s="558" t="str">
        <f>IFERROR(__xludf.DUMMYFUNCTION("""COMPUTED_VALUE"""),"")</f>
        <v/>
      </c>
      <c r="D716" s="558" t="str">
        <f>IFERROR(__xludf.DUMMYFUNCTION("""COMPUTED_VALUE"""),"")</f>
        <v/>
      </c>
      <c r="E716" s="558" t="str">
        <f>IFERROR(__xludf.DUMMYFUNCTION("""COMPUTED_VALUE"""),"")</f>
        <v/>
      </c>
      <c r="F716" s="558" t="str">
        <f>IFERROR(__xludf.DUMMYFUNCTION("""COMPUTED_VALUE"""),"")</f>
        <v/>
      </c>
      <c r="G716" s="558" t="str">
        <f>IFERROR(__xludf.DUMMYFUNCTION("""COMPUTED_VALUE"""),"")</f>
        <v/>
      </c>
      <c r="H716" s="558" t="str">
        <f>IFERROR(__xludf.DUMMYFUNCTION("""COMPUTED_VALUE"""),"")</f>
        <v/>
      </c>
      <c r="I716" s="558" t="str">
        <f>IFERROR(__xludf.DUMMYFUNCTION("""COMPUTED_VALUE"""),"")</f>
        <v/>
      </c>
      <c r="J716" s="558"/>
      <c r="K716" s="558"/>
      <c r="L716" s="558"/>
      <c r="M716" s="558"/>
      <c r="N716" s="558"/>
      <c r="O716" s="558"/>
    </row>
    <row r="717">
      <c r="A717" s="558"/>
      <c r="B717" s="558" t="str">
        <f>IFERROR(__xludf.DUMMYFUNCTION("""COMPUTED_VALUE"""),"")</f>
        <v/>
      </c>
      <c r="C717" s="558" t="str">
        <f>IFERROR(__xludf.DUMMYFUNCTION("""COMPUTED_VALUE"""),"")</f>
        <v/>
      </c>
      <c r="D717" s="558" t="str">
        <f>IFERROR(__xludf.DUMMYFUNCTION("""COMPUTED_VALUE"""),"")</f>
        <v/>
      </c>
      <c r="E717" s="558" t="str">
        <f>IFERROR(__xludf.DUMMYFUNCTION("""COMPUTED_VALUE"""),"")</f>
        <v/>
      </c>
      <c r="F717" s="558" t="str">
        <f>IFERROR(__xludf.DUMMYFUNCTION("""COMPUTED_VALUE"""),"")</f>
        <v/>
      </c>
      <c r="G717" s="558" t="str">
        <f>IFERROR(__xludf.DUMMYFUNCTION("""COMPUTED_VALUE"""),"")</f>
        <v/>
      </c>
      <c r="H717" s="558" t="str">
        <f>IFERROR(__xludf.DUMMYFUNCTION("""COMPUTED_VALUE"""),"")</f>
        <v/>
      </c>
      <c r="I717" s="558" t="str">
        <f>IFERROR(__xludf.DUMMYFUNCTION("""COMPUTED_VALUE"""),"")</f>
        <v/>
      </c>
      <c r="J717" s="558"/>
      <c r="K717" s="558"/>
      <c r="L717" s="558"/>
      <c r="M717" s="558"/>
      <c r="N717" s="558"/>
      <c r="O717" s="558"/>
    </row>
    <row r="718">
      <c r="A718" s="558"/>
      <c r="B718" s="558" t="str">
        <f>IFERROR(__xludf.DUMMYFUNCTION("""COMPUTED_VALUE"""),"")</f>
        <v/>
      </c>
      <c r="C718" s="558" t="str">
        <f>IFERROR(__xludf.DUMMYFUNCTION("""COMPUTED_VALUE"""),"")</f>
        <v/>
      </c>
      <c r="D718" s="558" t="str">
        <f>IFERROR(__xludf.DUMMYFUNCTION("""COMPUTED_VALUE"""),"")</f>
        <v/>
      </c>
      <c r="E718" s="558" t="str">
        <f>IFERROR(__xludf.DUMMYFUNCTION("""COMPUTED_VALUE"""),"")</f>
        <v/>
      </c>
      <c r="F718" s="558" t="str">
        <f>IFERROR(__xludf.DUMMYFUNCTION("""COMPUTED_VALUE"""),"")</f>
        <v/>
      </c>
      <c r="G718" s="558" t="str">
        <f>IFERROR(__xludf.DUMMYFUNCTION("""COMPUTED_VALUE"""),"")</f>
        <v/>
      </c>
      <c r="H718" s="558" t="str">
        <f>IFERROR(__xludf.DUMMYFUNCTION("""COMPUTED_VALUE"""),"")</f>
        <v/>
      </c>
      <c r="I718" s="558" t="str">
        <f>IFERROR(__xludf.DUMMYFUNCTION("""COMPUTED_VALUE"""),"")</f>
        <v/>
      </c>
      <c r="J718" s="558"/>
      <c r="K718" s="558"/>
      <c r="L718" s="558"/>
      <c r="M718" s="558"/>
      <c r="N718" s="558"/>
      <c r="O718" s="558"/>
    </row>
    <row r="719">
      <c r="A719" s="558"/>
      <c r="B719" s="558" t="str">
        <f>IFERROR(__xludf.DUMMYFUNCTION("""COMPUTED_VALUE"""),"")</f>
        <v/>
      </c>
      <c r="C719" s="558" t="str">
        <f>IFERROR(__xludf.DUMMYFUNCTION("""COMPUTED_VALUE"""),"")</f>
        <v/>
      </c>
      <c r="D719" s="558" t="str">
        <f>IFERROR(__xludf.DUMMYFUNCTION("""COMPUTED_VALUE"""),"")</f>
        <v/>
      </c>
      <c r="E719" s="558" t="str">
        <f>IFERROR(__xludf.DUMMYFUNCTION("""COMPUTED_VALUE"""),"")</f>
        <v/>
      </c>
      <c r="F719" s="558" t="str">
        <f>IFERROR(__xludf.DUMMYFUNCTION("""COMPUTED_VALUE"""),"")</f>
        <v/>
      </c>
      <c r="G719" s="558" t="str">
        <f>IFERROR(__xludf.DUMMYFUNCTION("""COMPUTED_VALUE"""),"")</f>
        <v/>
      </c>
      <c r="H719" s="558" t="str">
        <f>IFERROR(__xludf.DUMMYFUNCTION("""COMPUTED_VALUE"""),"")</f>
        <v/>
      </c>
      <c r="I719" s="558" t="str">
        <f>IFERROR(__xludf.DUMMYFUNCTION("""COMPUTED_VALUE"""),"")</f>
        <v/>
      </c>
      <c r="J719" s="558"/>
      <c r="K719" s="558"/>
      <c r="L719" s="558"/>
      <c r="M719" s="558"/>
      <c r="N719" s="558"/>
      <c r="O719" s="558"/>
    </row>
    <row r="720">
      <c r="A720" s="558"/>
      <c r="B720" s="558" t="str">
        <f>IFERROR(__xludf.DUMMYFUNCTION("""COMPUTED_VALUE"""),"")</f>
        <v/>
      </c>
      <c r="C720" s="558" t="str">
        <f>IFERROR(__xludf.DUMMYFUNCTION("""COMPUTED_VALUE"""),"")</f>
        <v/>
      </c>
      <c r="D720" s="558" t="str">
        <f>IFERROR(__xludf.DUMMYFUNCTION("""COMPUTED_VALUE"""),"")</f>
        <v/>
      </c>
      <c r="E720" s="558" t="str">
        <f>IFERROR(__xludf.DUMMYFUNCTION("""COMPUTED_VALUE"""),"")</f>
        <v/>
      </c>
      <c r="F720" s="558" t="str">
        <f>IFERROR(__xludf.DUMMYFUNCTION("""COMPUTED_VALUE"""),"")</f>
        <v/>
      </c>
      <c r="G720" s="558" t="str">
        <f>IFERROR(__xludf.DUMMYFUNCTION("""COMPUTED_VALUE"""),"")</f>
        <v/>
      </c>
      <c r="H720" s="558" t="str">
        <f>IFERROR(__xludf.DUMMYFUNCTION("""COMPUTED_VALUE"""),"")</f>
        <v/>
      </c>
      <c r="I720" s="558" t="str">
        <f>IFERROR(__xludf.DUMMYFUNCTION("""COMPUTED_VALUE"""),"")</f>
        <v/>
      </c>
      <c r="J720" s="558"/>
      <c r="K720" s="558"/>
      <c r="L720" s="558"/>
      <c r="M720" s="558"/>
      <c r="N720" s="558"/>
      <c r="O720" s="558"/>
    </row>
    <row r="721">
      <c r="A721" s="558"/>
      <c r="B721" s="558" t="str">
        <f>IFERROR(__xludf.DUMMYFUNCTION("""COMPUTED_VALUE"""),"")</f>
        <v/>
      </c>
      <c r="C721" s="558" t="str">
        <f>IFERROR(__xludf.DUMMYFUNCTION("""COMPUTED_VALUE"""),"")</f>
        <v/>
      </c>
      <c r="D721" s="558" t="str">
        <f>IFERROR(__xludf.DUMMYFUNCTION("""COMPUTED_VALUE"""),"")</f>
        <v/>
      </c>
      <c r="E721" s="558" t="str">
        <f>IFERROR(__xludf.DUMMYFUNCTION("""COMPUTED_VALUE"""),"")</f>
        <v/>
      </c>
      <c r="F721" s="558" t="str">
        <f>IFERROR(__xludf.DUMMYFUNCTION("""COMPUTED_VALUE"""),"")</f>
        <v/>
      </c>
      <c r="G721" s="558" t="str">
        <f>IFERROR(__xludf.DUMMYFUNCTION("""COMPUTED_VALUE"""),"")</f>
        <v/>
      </c>
      <c r="H721" s="558" t="str">
        <f>IFERROR(__xludf.DUMMYFUNCTION("""COMPUTED_VALUE"""),"")</f>
        <v/>
      </c>
      <c r="I721" s="558" t="str">
        <f>IFERROR(__xludf.DUMMYFUNCTION("""COMPUTED_VALUE"""),"")</f>
        <v/>
      </c>
      <c r="J721" s="558"/>
      <c r="K721" s="558"/>
      <c r="L721" s="558"/>
      <c r="M721" s="558"/>
      <c r="N721" s="558"/>
      <c r="O721" s="558"/>
    </row>
    <row r="722">
      <c r="A722" s="558"/>
      <c r="B722" s="558" t="str">
        <f>IFERROR(__xludf.DUMMYFUNCTION("""COMPUTED_VALUE"""),"")</f>
        <v/>
      </c>
      <c r="C722" s="558" t="str">
        <f>IFERROR(__xludf.DUMMYFUNCTION("""COMPUTED_VALUE"""),"")</f>
        <v/>
      </c>
      <c r="D722" s="558" t="str">
        <f>IFERROR(__xludf.DUMMYFUNCTION("""COMPUTED_VALUE"""),"")</f>
        <v/>
      </c>
      <c r="E722" s="558" t="str">
        <f>IFERROR(__xludf.DUMMYFUNCTION("""COMPUTED_VALUE"""),"")</f>
        <v/>
      </c>
      <c r="F722" s="558" t="str">
        <f>IFERROR(__xludf.DUMMYFUNCTION("""COMPUTED_VALUE"""),"")</f>
        <v/>
      </c>
      <c r="G722" s="558" t="str">
        <f>IFERROR(__xludf.DUMMYFUNCTION("""COMPUTED_VALUE"""),"")</f>
        <v/>
      </c>
      <c r="H722" s="558" t="str">
        <f>IFERROR(__xludf.DUMMYFUNCTION("""COMPUTED_VALUE"""),"")</f>
        <v/>
      </c>
      <c r="I722" s="558" t="str">
        <f>IFERROR(__xludf.DUMMYFUNCTION("""COMPUTED_VALUE"""),"")</f>
        <v/>
      </c>
      <c r="J722" s="558"/>
      <c r="K722" s="558"/>
      <c r="L722" s="558"/>
      <c r="M722" s="558"/>
      <c r="N722" s="558"/>
      <c r="O722" s="558"/>
    </row>
    <row r="723">
      <c r="A723" s="558"/>
      <c r="B723" s="558" t="str">
        <f>IFERROR(__xludf.DUMMYFUNCTION("""COMPUTED_VALUE"""),"")</f>
        <v/>
      </c>
      <c r="C723" s="558" t="str">
        <f>IFERROR(__xludf.DUMMYFUNCTION("""COMPUTED_VALUE"""),"")</f>
        <v/>
      </c>
      <c r="D723" s="558" t="str">
        <f>IFERROR(__xludf.DUMMYFUNCTION("""COMPUTED_VALUE"""),"")</f>
        <v/>
      </c>
      <c r="E723" s="558" t="str">
        <f>IFERROR(__xludf.DUMMYFUNCTION("""COMPUTED_VALUE"""),"")</f>
        <v/>
      </c>
      <c r="F723" s="558" t="str">
        <f>IFERROR(__xludf.DUMMYFUNCTION("""COMPUTED_VALUE"""),"")</f>
        <v/>
      </c>
      <c r="G723" s="558" t="str">
        <f>IFERROR(__xludf.DUMMYFUNCTION("""COMPUTED_VALUE"""),"")</f>
        <v/>
      </c>
      <c r="H723" s="558" t="str">
        <f>IFERROR(__xludf.DUMMYFUNCTION("""COMPUTED_VALUE"""),"")</f>
        <v/>
      </c>
      <c r="I723" s="558" t="str">
        <f>IFERROR(__xludf.DUMMYFUNCTION("""COMPUTED_VALUE"""),"")</f>
        <v/>
      </c>
      <c r="J723" s="558"/>
      <c r="K723" s="558"/>
      <c r="L723" s="558"/>
      <c r="M723" s="558"/>
      <c r="N723" s="558"/>
      <c r="O723" s="558"/>
    </row>
    <row r="724">
      <c r="A724" s="558"/>
      <c r="B724" s="558" t="str">
        <f>IFERROR(__xludf.DUMMYFUNCTION("""COMPUTED_VALUE"""),"")</f>
        <v/>
      </c>
      <c r="C724" s="558" t="str">
        <f>IFERROR(__xludf.DUMMYFUNCTION("""COMPUTED_VALUE"""),"")</f>
        <v/>
      </c>
      <c r="D724" s="558" t="str">
        <f>IFERROR(__xludf.DUMMYFUNCTION("""COMPUTED_VALUE"""),"")</f>
        <v/>
      </c>
      <c r="E724" s="558" t="str">
        <f>IFERROR(__xludf.DUMMYFUNCTION("""COMPUTED_VALUE"""),"")</f>
        <v/>
      </c>
      <c r="F724" s="558" t="str">
        <f>IFERROR(__xludf.DUMMYFUNCTION("""COMPUTED_VALUE"""),"")</f>
        <v/>
      </c>
      <c r="G724" s="558" t="str">
        <f>IFERROR(__xludf.DUMMYFUNCTION("""COMPUTED_VALUE"""),"")</f>
        <v/>
      </c>
      <c r="H724" s="558" t="str">
        <f>IFERROR(__xludf.DUMMYFUNCTION("""COMPUTED_VALUE"""),"")</f>
        <v/>
      </c>
      <c r="I724" s="558" t="str">
        <f>IFERROR(__xludf.DUMMYFUNCTION("""COMPUTED_VALUE"""),"")</f>
        <v/>
      </c>
      <c r="J724" s="558"/>
      <c r="K724" s="558"/>
      <c r="L724" s="558"/>
      <c r="M724" s="558"/>
      <c r="N724" s="558"/>
      <c r="O724" s="558"/>
    </row>
    <row r="725">
      <c r="A725" s="558"/>
      <c r="B725" s="558" t="str">
        <f>IFERROR(__xludf.DUMMYFUNCTION("""COMPUTED_VALUE"""),"")</f>
        <v/>
      </c>
      <c r="C725" s="558" t="str">
        <f>IFERROR(__xludf.DUMMYFUNCTION("""COMPUTED_VALUE"""),"")</f>
        <v/>
      </c>
      <c r="D725" s="558" t="str">
        <f>IFERROR(__xludf.DUMMYFUNCTION("""COMPUTED_VALUE"""),"")</f>
        <v/>
      </c>
      <c r="E725" s="558" t="str">
        <f>IFERROR(__xludf.DUMMYFUNCTION("""COMPUTED_VALUE"""),"")</f>
        <v/>
      </c>
      <c r="F725" s="558" t="str">
        <f>IFERROR(__xludf.DUMMYFUNCTION("""COMPUTED_VALUE"""),"")</f>
        <v/>
      </c>
      <c r="G725" s="558" t="str">
        <f>IFERROR(__xludf.DUMMYFUNCTION("""COMPUTED_VALUE"""),"")</f>
        <v/>
      </c>
      <c r="H725" s="558" t="str">
        <f>IFERROR(__xludf.DUMMYFUNCTION("""COMPUTED_VALUE"""),"")</f>
        <v/>
      </c>
      <c r="I725" s="558" t="str">
        <f>IFERROR(__xludf.DUMMYFUNCTION("""COMPUTED_VALUE"""),"")</f>
        <v/>
      </c>
      <c r="J725" s="558"/>
      <c r="K725" s="558"/>
      <c r="L725" s="558"/>
      <c r="M725" s="558"/>
      <c r="N725" s="558"/>
      <c r="O725" s="558"/>
    </row>
    <row r="726">
      <c r="A726" s="558"/>
      <c r="B726" s="558" t="str">
        <f>IFERROR(__xludf.DUMMYFUNCTION("""COMPUTED_VALUE"""),"")</f>
        <v/>
      </c>
      <c r="C726" s="558" t="str">
        <f>IFERROR(__xludf.DUMMYFUNCTION("""COMPUTED_VALUE"""),"")</f>
        <v/>
      </c>
      <c r="D726" s="558" t="str">
        <f>IFERROR(__xludf.DUMMYFUNCTION("""COMPUTED_VALUE"""),"")</f>
        <v/>
      </c>
      <c r="E726" s="558" t="str">
        <f>IFERROR(__xludf.DUMMYFUNCTION("""COMPUTED_VALUE"""),"")</f>
        <v/>
      </c>
      <c r="F726" s="558" t="str">
        <f>IFERROR(__xludf.DUMMYFUNCTION("""COMPUTED_VALUE"""),"")</f>
        <v/>
      </c>
      <c r="G726" s="558" t="str">
        <f>IFERROR(__xludf.DUMMYFUNCTION("""COMPUTED_VALUE"""),"")</f>
        <v/>
      </c>
      <c r="H726" s="558" t="str">
        <f>IFERROR(__xludf.DUMMYFUNCTION("""COMPUTED_VALUE"""),"")</f>
        <v/>
      </c>
      <c r="I726" s="558" t="str">
        <f>IFERROR(__xludf.DUMMYFUNCTION("""COMPUTED_VALUE"""),"")</f>
        <v/>
      </c>
      <c r="J726" s="558"/>
      <c r="K726" s="558"/>
      <c r="L726" s="558"/>
      <c r="M726" s="558"/>
      <c r="N726" s="558"/>
      <c r="O726" s="558"/>
    </row>
    <row r="727">
      <c r="A727" s="558"/>
      <c r="B727" s="558" t="str">
        <f>IFERROR(__xludf.DUMMYFUNCTION("""COMPUTED_VALUE"""),"")</f>
        <v/>
      </c>
      <c r="C727" s="558" t="str">
        <f>IFERROR(__xludf.DUMMYFUNCTION("""COMPUTED_VALUE"""),"")</f>
        <v/>
      </c>
      <c r="D727" s="558" t="str">
        <f>IFERROR(__xludf.DUMMYFUNCTION("""COMPUTED_VALUE"""),"")</f>
        <v/>
      </c>
      <c r="E727" s="558" t="str">
        <f>IFERROR(__xludf.DUMMYFUNCTION("""COMPUTED_VALUE"""),"")</f>
        <v/>
      </c>
      <c r="F727" s="558" t="str">
        <f>IFERROR(__xludf.DUMMYFUNCTION("""COMPUTED_VALUE"""),"")</f>
        <v/>
      </c>
      <c r="G727" s="558" t="str">
        <f>IFERROR(__xludf.DUMMYFUNCTION("""COMPUTED_VALUE"""),"")</f>
        <v/>
      </c>
      <c r="H727" s="558" t="str">
        <f>IFERROR(__xludf.DUMMYFUNCTION("""COMPUTED_VALUE"""),"")</f>
        <v/>
      </c>
      <c r="I727" s="558" t="str">
        <f>IFERROR(__xludf.DUMMYFUNCTION("""COMPUTED_VALUE"""),"")</f>
        <v/>
      </c>
      <c r="J727" s="558"/>
      <c r="K727" s="558"/>
      <c r="L727" s="558"/>
      <c r="M727" s="558"/>
      <c r="N727" s="558"/>
      <c r="O727" s="558"/>
    </row>
    <row r="728">
      <c r="A728" s="558"/>
      <c r="B728" s="558" t="str">
        <f>IFERROR(__xludf.DUMMYFUNCTION("""COMPUTED_VALUE"""),"")</f>
        <v/>
      </c>
      <c r="C728" s="558" t="str">
        <f>IFERROR(__xludf.DUMMYFUNCTION("""COMPUTED_VALUE"""),"")</f>
        <v/>
      </c>
      <c r="D728" s="558" t="str">
        <f>IFERROR(__xludf.DUMMYFUNCTION("""COMPUTED_VALUE"""),"")</f>
        <v/>
      </c>
      <c r="E728" s="558" t="str">
        <f>IFERROR(__xludf.DUMMYFUNCTION("""COMPUTED_VALUE"""),"")</f>
        <v/>
      </c>
      <c r="F728" s="558" t="str">
        <f>IFERROR(__xludf.DUMMYFUNCTION("""COMPUTED_VALUE"""),"")</f>
        <v/>
      </c>
      <c r="G728" s="558" t="str">
        <f>IFERROR(__xludf.DUMMYFUNCTION("""COMPUTED_VALUE"""),"")</f>
        <v/>
      </c>
      <c r="H728" s="558" t="str">
        <f>IFERROR(__xludf.DUMMYFUNCTION("""COMPUTED_VALUE"""),"")</f>
        <v/>
      </c>
      <c r="I728" s="558" t="str">
        <f>IFERROR(__xludf.DUMMYFUNCTION("""COMPUTED_VALUE"""),"")</f>
        <v/>
      </c>
      <c r="J728" s="558"/>
      <c r="K728" s="558"/>
      <c r="L728" s="558"/>
      <c r="M728" s="558"/>
      <c r="N728" s="558"/>
      <c r="O728" s="558"/>
    </row>
    <row r="729">
      <c r="A729" s="558"/>
      <c r="B729" s="558" t="str">
        <f>IFERROR(__xludf.DUMMYFUNCTION("""COMPUTED_VALUE"""),"")</f>
        <v/>
      </c>
      <c r="C729" s="558" t="str">
        <f>IFERROR(__xludf.DUMMYFUNCTION("""COMPUTED_VALUE"""),"")</f>
        <v/>
      </c>
      <c r="D729" s="558" t="str">
        <f>IFERROR(__xludf.DUMMYFUNCTION("""COMPUTED_VALUE"""),"")</f>
        <v/>
      </c>
      <c r="E729" s="558" t="str">
        <f>IFERROR(__xludf.DUMMYFUNCTION("""COMPUTED_VALUE"""),"")</f>
        <v/>
      </c>
      <c r="F729" s="558" t="str">
        <f>IFERROR(__xludf.DUMMYFUNCTION("""COMPUTED_VALUE"""),"")</f>
        <v/>
      </c>
      <c r="G729" s="558" t="str">
        <f>IFERROR(__xludf.DUMMYFUNCTION("""COMPUTED_VALUE"""),"")</f>
        <v/>
      </c>
      <c r="H729" s="558" t="str">
        <f>IFERROR(__xludf.DUMMYFUNCTION("""COMPUTED_VALUE"""),"")</f>
        <v/>
      </c>
      <c r="I729" s="558" t="str">
        <f>IFERROR(__xludf.DUMMYFUNCTION("""COMPUTED_VALUE"""),"")</f>
        <v/>
      </c>
      <c r="J729" s="558"/>
      <c r="K729" s="558"/>
      <c r="L729" s="558"/>
      <c r="M729" s="558"/>
      <c r="N729" s="558"/>
      <c r="O729" s="558"/>
    </row>
    <row r="730">
      <c r="A730" s="558"/>
      <c r="B730" s="558" t="str">
        <f>IFERROR(__xludf.DUMMYFUNCTION("""COMPUTED_VALUE"""),"")</f>
        <v/>
      </c>
      <c r="C730" s="558" t="str">
        <f>IFERROR(__xludf.DUMMYFUNCTION("""COMPUTED_VALUE"""),"")</f>
        <v/>
      </c>
      <c r="D730" s="558" t="str">
        <f>IFERROR(__xludf.DUMMYFUNCTION("""COMPUTED_VALUE"""),"")</f>
        <v/>
      </c>
      <c r="E730" s="558" t="str">
        <f>IFERROR(__xludf.DUMMYFUNCTION("""COMPUTED_VALUE"""),"")</f>
        <v/>
      </c>
      <c r="F730" s="558" t="str">
        <f>IFERROR(__xludf.DUMMYFUNCTION("""COMPUTED_VALUE"""),"")</f>
        <v/>
      </c>
      <c r="G730" s="558" t="str">
        <f>IFERROR(__xludf.DUMMYFUNCTION("""COMPUTED_VALUE"""),"")</f>
        <v/>
      </c>
      <c r="H730" s="558" t="str">
        <f>IFERROR(__xludf.DUMMYFUNCTION("""COMPUTED_VALUE"""),"")</f>
        <v/>
      </c>
      <c r="I730" s="558" t="str">
        <f>IFERROR(__xludf.DUMMYFUNCTION("""COMPUTED_VALUE"""),"")</f>
        <v/>
      </c>
      <c r="J730" s="558"/>
      <c r="K730" s="558"/>
      <c r="L730" s="558"/>
      <c r="M730" s="558"/>
      <c r="N730" s="558"/>
      <c r="O730" s="558"/>
    </row>
    <row r="731">
      <c r="A731" s="558"/>
      <c r="B731" s="558" t="str">
        <f>IFERROR(__xludf.DUMMYFUNCTION("""COMPUTED_VALUE"""),"")</f>
        <v/>
      </c>
      <c r="C731" s="558" t="str">
        <f>IFERROR(__xludf.DUMMYFUNCTION("""COMPUTED_VALUE"""),"")</f>
        <v/>
      </c>
      <c r="D731" s="558" t="str">
        <f>IFERROR(__xludf.DUMMYFUNCTION("""COMPUTED_VALUE"""),"")</f>
        <v/>
      </c>
      <c r="E731" s="558" t="str">
        <f>IFERROR(__xludf.DUMMYFUNCTION("""COMPUTED_VALUE"""),"")</f>
        <v/>
      </c>
      <c r="F731" s="558" t="str">
        <f>IFERROR(__xludf.DUMMYFUNCTION("""COMPUTED_VALUE"""),"")</f>
        <v/>
      </c>
      <c r="G731" s="558" t="str">
        <f>IFERROR(__xludf.DUMMYFUNCTION("""COMPUTED_VALUE"""),"")</f>
        <v/>
      </c>
      <c r="H731" s="558" t="str">
        <f>IFERROR(__xludf.DUMMYFUNCTION("""COMPUTED_VALUE"""),"")</f>
        <v/>
      </c>
      <c r="I731" s="558" t="str">
        <f>IFERROR(__xludf.DUMMYFUNCTION("""COMPUTED_VALUE"""),"")</f>
        <v/>
      </c>
      <c r="J731" s="558"/>
      <c r="K731" s="558"/>
      <c r="L731" s="558"/>
      <c r="M731" s="558"/>
      <c r="N731" s="558"/>
      <c r="O731" s="558"/>
    </row>
    <row r="732">
      <c r="A732" s="558"/>
      <c r="B732" s="558" t="str">
        <f>IFERROR(__xludf.DUMMYFUNCTION("""COMPUTED_VALUE"""),"")</f>
        <v/>
      </c>
      <c r="C732" s="558" t="str">
        <f>IFERROR(__xludf.DUMMYFUNCTION("""COMPUTED_VALUE"""),"")</f>
        <v/>
      </c>
      <c r="D732" s="558" t="str">
        <f>IFERROR(__xludf.DUMMYFUNCTION("""COMPUTED_VALUE"""),"")</f>
        <v/>
      </c>
      <c r="E732" s="558" t="str">
        <f>IFERROR(__xludf.DUMMYFUNCTION("""COMPUTED_VALUE"""),"")</f>
        <v/>
      </c>
      <c r="F732" s="558" t="str">
        <f>IFERROR(__xludf.DUMMYFUNCTION("""COMPUTED_VALUE"""),"")</f>
        <v/>
      </c>
      <c r="G732" s="558" t="str">
        <f>IFERROR(__xludf.DUMMYFUNCTION("""COMPUTED_VALUE"""),"")</f>
        <v/>
      </c>
      <c r="H732" s="558" t="str">
        <f>IFERROR(__xludf.DUMMYFUNCTION("""COMPUTED_VALUE"""),"")</f>
        <v/>
      </c>
      <c r="I732" s="558" t="str">
        <f>IFERROR(__xludf.DUMMYFUNCTION("""COMPUTED_VALUE"""),"")</f>
        <v/>
      </c>
      <c r="J732" s="558"/>
      <c r="K732" s="558"/>
      <c r="L732" s="558"/>
      <c r="M732" s="558"/>
      <c r="N732" s="558"/>
      <c r="O732" s="558"/>
    </row>
    <row r="733">
      <c r="A733" s="558"/>
      <c r="B733" s="558" t="str">
        <f>IFERROR(__xludf.DUMMYFUNCTION("""COMPUTED_VALUE"""),"")</f>
        <v/>
      </c>
      <c r="C733" s="558" t="str">
        <f>IFERROR(__xludf.DUMMYFUNCTION("""COMPUTED_VALUE"""),"")</f>
        <v/>
      </c>
      <c r="D733" s="558" t="str">
        <f>IFERROR(__xludf.DUMMYFUNCTION("""COMPUTED_VALUE"""),"")</f>
        <v/>
      </c>
      <c r="E733" s="558" t="str">
        <f>IFERROR(__xludf.DUMMYFUNCTION("""COMPUTED_VALUE"""),"")</f>
        <v/>
      </c>
      <c r="F733" s="558" t="str">
        <f>IFERROR(__xludf.DUMMYFUNCTION("""COMPUTED_VALUE"""),"")</f>
        <v/>
      </c>
      <c r="G733" s="558" t="str">
        <f>IFERROR(__xludf.DUMMYFUNCTION("""COMPUTED_VALUE"""),"")</f>
        <v/>
      </c>
      <c r="H733" s="558" t="str">
        <f>IFERROR(__xludf.DUMMYFUNCTION("""COMPUTED_VALUE"""),"")</f>
        <v/>
      </c>
      <c r="I733" s="558" t="str">
        <f>IFERROR(__xludf.DUMMYFUNCTION("""COMPUTED_VALUE"""),"")</f>
        <v/>
      </c>
      <c r="J733" s="558"/>
      <c r="K733" s="558"/>
      <c r="L733" s="558"/>
      <c r="M733" s="558"/>
      <c r="N733" s="558"/>
      <c r="O733" s="558"/>
    </row>
    <row r="734">
      <c r="A734" s="558"/>
      <c r="B734" s="558" t="str">
        <f>IFERROR(__xludf.DUMMYFUNCTION("""COMPUTED_VALUE"""),"")</f>
        <v/>
      </c>
      <c r="C734" s="558" t="str">
        <f>IFERROR(__xludf.DUMMYFUNCTION("""COMPUTED_VALUE"""),"")</f>
        <v/>
      </c>
      <c r="D734" s="558" t="str">
        <f>IFERROR(__xludf.DUMMYFUNCTION("""COMPUTED_VALUE"""),"")</f>
        <v/>
      </c>
      <c r="E734" s="558" t="str">
        <f>IFERROR(__xludf.DUMMYFUNCTION("""COMPUTED_VALUE"""),"")</f>
        <v/>
      </c>
      <c r="F734" s="558" t="str">
        <f>IFERROR(__xludf.DUMMYFUNCTION("""COMPUTED_VALUE"""),"")</f>
        <v/>
      </c>
      <c r="G734" s="558" t="str">
        <f>IFERROR(__xludf.DUMMYFUNCTION("""COMPUTED_VALUE"""),"")</f>
        <v/>
      </c>
      <c r="H734" s="558" t="str">
        <f>IFERROR(__xludf.DUMMYFUNCTION("""COMPUTED_VALUE"""),"")</f>
        <v/>
      </c>
      <c r="I734" s="558" t="str">
        <f>IFERROR(__xludf.DUMMYFUNCTION("""COMPUTED_VALUE"""),"")</f>
        <v/>
      </c>
      <c r="J734" s="558"/>
      <c r="K734" s="558"/>
      <c r="L734" s="558"/>
      <c r="M734" s="558"/>
      <c r="N734" s="558"/>
      <c r="O734" s="558"/>
    </row>
    <row r="735">
      <c r="A735" s="558"/>
      <c r="B735" s="558" t="str">
        <f>IFERROR(__xludf.DUMMYFUNCTION("""COMPUTED_VALUE"""),"")</f>
        <v/>
      </c>
      <c r="C735" s="558" t="str">
        <f>IFERROR(__xludf.DUMMYFUNCTION("""COMPUTED_VALUE"""),"")</f>
        <v/>
      </c>
      <c r="D735" s="558" t="str">
        <f>IFERROR(__xludf.DUMMYFUNCTION("""COMPUTED_VALUE"""),"")</f>
        <v/>
      </c>
      <c r="E735" s="558" t="str">
        <f>IFERROR(__xludf.DUMMYFUNCTION("""COMPUTED_VALUE"""),"")</f>
        <v/>
      </c>
      <c r="F735" s="558" t="str">
        <f>IFERROR(__xludf.DUMMYFUNCTION("""COMPUTED_VALUE"""),"")</f>
        <v/>
      </c>
      <c r="G735" s="558" t="str">
        <f>IFERROR(__xludf.DUMMYFUNCTION("""COMPUTED_VALUE"""),"")</f>
        <v/>
      </c>
      <c r="H735" s="558" t="str">
        <f>IFERROR(__xludf.DUMMYFUNCTION("""COMPUTED_VALUE"""),"")</f>
        <v/>
      </c>
      <c r="I735" s="558" t="str">
        <f>IFERROR(__xludf.DUMMYFUNCTION("""COMPUTED_VALUE"""),"")</f>
        <v/>
      </c>
      <c r="J735" s="558"/>
      <c r="K735" s="558"/>
      <c r="L735" s="558"/>
      <c r="M735" s="558"/>
      <c r="N735" s="558"/>
      <c r="O735" s="558"/>
    </row>
    <row r="736">
      <c r="A736" s="558"/>
      <c r="B736" s="558" t="str">
        <f>IFERROR(__xludf.DUMMYFUNCTION("""COMPUTED_VALUE"""),"")</f>
        <v/>
      </c>
      <c r="C736" s="558" t="str">
        <f>IFERROR(__xludf.DUMMYFUNCTION("""COMPUTED_VALUE"""),"")</f>
        <v/>
      </c>
      <c r="D736" s="558" t="str">
        <f>IFERROR(__xludf.DUMMYFUNCTION("""COMPUTED_VALUE"""),"")</f>
        <v/>
      </c>
      <c r="E736" s="558" t="str">
        <f>IFERROR(__xludf.DUMMYFUNCTION("""COMPUTED_VALUE"""),"")</f>
        <v/>
      </c>
      <c r="F736" s="558" t="str">
        <f>IFERROR(__xludf.DUMMYFUNCTION("""COMPUTED_VALUE"""),"")</f>
        <v/>
      </c>
      <c r="G736" s="558" t="str">
        <f>IFERROR(__xludf.DUMMYFUNCTION("""COMPUTED_VALUE"""),"")</f>
        <v/>
      </c>
      <c r="H736" s="558" t="str">
        <f>IFERROR(__xludf.DUMMYFUNCTION("""COMPUTED_VALUE"""),"")</f>
        <v/>
      </c>
      <c r="I736" s="558" t="str">
        <f>IFERROR(__xludf.DUMMYFUNCTION("""COMPUTED_VALUE"""),"")</f>
        <v/>
      </c>
      <c r="J736" s="558"/>
      <c r="K736" s="558"/>
      <c r="L736" s="558"/>
      <c r="M736" s="558"/>
      <c r="N736" s="558"/>
      <c r="O736" s="558"/>
    </row>
    <row r="737">
      <c r="A737" s="558"/>
      <c r="B737" s="558" t="str">
        <f>IFERROR(__xludf.DUMMYFUNCTION("""COMPUTED_VALUE"""),"")</f>
        <v/>
      </c>
      <c r="C737" s="558" t="str">
        <f>IFERROR(__xludf.DUMMYFUNCTION("""COMPUTED_VALUE"""),"")</f>
        <v/>
      </c>
      <c r="D737" s="558" t="str">
        <f>IFERROR(__xludf.DUMMYFUNCTION("""COMPUTED_VALUE"""),"")</f>
        <v/>
      </c>
      <c r="E737" s="558" t="str">
        <f>IFERROR(__xludf.DUMMYFUNCTION("""COMPUTED_VALUE"""),"")</f>
        <v/>
      </c>
      <c r="F737" s="558" t="str">
        <f>IFERROR(__xludf.DUMMYFUNCTION("""COMPUTED_VALUE"""),"")</f>
        <v/>
      </c>
      <c r="G737" s="558" t="str">
        <f>IFERROR(__xludf.DUMMYFUNCTION("""COMPUTED_VALUE"""),"")</f>
        <v/>
      </c>
      <c r="H737" s="558" t="str">
        <f>IFERROR(__xludf.DUMMYFUNCTION("""COMPUTED_VALUE"""),"")</f>
        <v/>
      </c>
      <c r="I737" s="558" t="str">
        <f>IFERROR(__xludf.DUMMYFUNCTION("""COMPUTED_VALUE"""),"")</f>
        <v/>
      </c>
      <c r="J737" s="558"/>
      <c r="K737" s="558"/>
      <c r="L737" s="558"/>
      <c r="M737" s="558"/>
      <c r="N737" s="558"/>
      <c r="O737" s="558"/>
    </row>
    <row r="738">
      <c r="A738" s="558"/>
      <c r="B738" s="558" t="str">
        <f>IFERROR(__xludf.DUMMYFUNCTION("""COMPUTED_VALUE"""),"")</f>
        <v/>
      </c>
      <c r="C738" s="558" t="str">
        <f>IFERROR(__xludf.DUMMYFUNCTION("""COMPUTED_VALUE"""),"")</f>
        <v/>
      </c>
      <c r="D738" s="558" t="str">
        <f>IFERROR(__xludf.DUMMYFUNCTION("""COMPUTED_VALUE"""),"")</f>
        <v/>
      </c>
      <c r="E738" s="558" t="str">
        <f>IFERROR(__xludf.DUMMYFUNCTION("""COMPUTED_VALUE"""),"")</f>
        <v/>
      </c>
      <c r="F738" s="558" t="str">
        <f>IFERROR(__xludf.DUMMYFUNCTION("""COMPUTED_VALUE"""),"")</f>
        <v/>
      </c>
      <c r="G738" s="558" t="str">
        <f>IFERROR(__xludf.DUMMYFUNCTION("""COMPUTED_VALUE"""),"")</f>
        <v/>
      </c>
      <c r="H738" s="558" t="str">
        <f>IFERROR(__xludf.DUMMYFUNCTION("""COMPUTED_VALUE"""),"")</f>
        <v/>
      </c>
      <c r="I738" s="558" t="str">
        <f>IFERROR(__xludf.DUMMYFUNCTION("""COMPUTED_VALUE"""),"")</f>
        <v/>
      </c>
      <c r="J738" s="558"/>
      <c r="K738" s="558"/>
      <c r="L738" s="558"/>
      <c r="M738" s="558"/>
      <c r="N738" s="558"/>
      <c r="O738" s="558"/>
    </row>
    <row r="739">
      <c r="A739" s="558"/>
      <c r="B739" s="558" t="str">
        <f>IFERROR(__xludf.DUMMYFUNCTION("""COMPUTED_VALUE"""),"")</f>
        <v/>
      </c>
      <c r="C739" s="558" t="str">
        <f>IFERROR(__xludf.DUMMYFUNCTION("""COMPUTED_VALUE"""),"")</f>
        <v/>
      </c>
      <c r="D739" s="558" t="str">
        <f>IFERROR(__xludf.DUMMYFUNCTION("""COMPUTED_VALUE"""),"")</f>
        <v/>
      </c>
      <c r="E739" s="558" t="str">
        <f>IFERROR(__xludf.DUMMYFUNCTION("""COMPUTED_VALUE"""),"")</f>
        <v/>
      </c>
      <c r="F739" s="558" t="str">
        <f>IFERROR(__xludf.DUMMYFUNCTION("""COMPUTED_VALUE"""),"")</f>
        <v/>
      </c>
      <c r="G739" s="558" t="str">
        <f>IFERROR(__xludf.DUMMYFUNCTION("""COMPUTED_VALUE"""),"")</f>
        <v/>
      </c>
      <c r="H739" s="558" t="str">
        <f>IFERROR(__xludf.DUMMYFUNCTION("""COMPUTED_VALUE"""),"")</f>
        <v/>
      </c>
      <c r="I739" s="558" t="str">
        <f>IFERROR(__xludf.DUMMYFUNCTION("""COMPUTED_VALUE"""),"")</f>
        <v/>
      </c>
      <c r="J739" s="558"/>
      <c r="K739" s="558"/>
      <c r="L739" s="558"/>
      <c r="M739" s="558"/>
      <c r="N739" s="558"/>
      <c r="O739" s="558"/>
    </row>
    <row r="740">
      <c r="A740" s="558"/>
      <c r="B740" s="558" t="str">
        <f>IFERROR(__xludf.DUMMYFUNCTION("""COMPUTED_VALUE"""),"")</f>
        <v/>
      </c>
      <c r="C740" s="558" t="str">
        <f>IFERROR(__xludf.DUMMYFUNCTION("""COMPUTED_VALUE"""),"")</f>
        <v/>
      </c>
      <c r="D740" s="558" t="str">
        <f>IFERROR(__xludf.DUMMYFUNCTION("""COMPUTED_VALUE"""),"")</f>
        <v/>
      </c>
      <c r="E740" s="558" t="str">
        <f>IFERROR(__xludf.DUMMYFUNCTION("""COMPUTED_VALUE"""),"")</f>
        <v/>
      </c>
      <c r="F740" s="558" t="str">
        <f>IFERROR(__xludf.DUMMYFUNCTION("""COMPUTED_VALUE"""),"")</f>
        <v/>
      </c>
      <c r="G740" s="558" t="str">
        <f>IFERROR(__xludf.DUMMYFUNCTION("""COMPUTED_VALUE"""),"")</f>
        <v/>
      </c>
      <c r="H740" s="558" t="str">
        <f>IFERROR(__xludf.DUMMYFUNCTION("""COMPUTED_VALUE"""),"")</f>
        <v/>
      </c>
      <c r="I740" s="558" t="str">
        <f>IFERROR(__xludf.DUMMYFUNCTION("""COMPUTED_VALUE"""),"")</f>
        <v/>
      </c>
      <c r="J740" s="558"/>
      <c r="K740" s="558"/>
      <c r="L740" s="558"/>
      <c r="M740" s="558"/>
      <c r="N740" s="558"/>
      <c r="O740" s="558"/>
    </row>
    <row r="741">
      <c r="A741" s="558"/>
      <c r="B741" s="558" t="str">
        <f>IFERROR(__xludf.DUMMYFUNCTION("""COMPUTED_VALUE"""),"")</f>
        <v/>
      </c>
      <c r="C741" s="558" t="str">
        <f>IFERROR(__xludf.DUMMYFUNCTION("""COMPUTED_VALUE"""),"")</f>
        <v/>
      </c>
      <c r="D741" s="558" t="str">
        <f>IFERROR(__xludf.DUMMYFUNCTION("""COMPUTED_VALUE"""),"")</f>
        <v/>
      </c>
      <c r="E741" s="558" t="str">
        <f>IFERROR(__xludf.DUMMYFUNCTION("""COMPUTED_VALUE"""),"")</f>
        <v/>
      </c>
      <c r="F741" s="558" t="str">
        <f>IFERROR(__xludf.DUMMYFUNCTION("""COMPUTED_VALUE"""),"")</f>
        <v/>
      </c>
      <c r="G741" s="558" t="str">
        <f>IFERROR(__xludf.DUMMYFUNCTION("""COMPUTED_VALUE"""),"")</f>
        <v/>
      </c>
      <c r="H741" s="558" t="str">
        <f>IFERROR(__xludf.DUMMYFUNCTION("""COMPUTED_VALUE"""),"")</f>
        <v/>
      </c>
      <c r="I741" s="558" t="str">
        <f>IFERROR(__xludf.DUMMYFUNCTION("""COMPUTED_VALUE"""),"")</f>
        <v/>
      </c>
      <c r="J741" s="558"/>
      <c r="K741" s="558"/>
      <c r="L741" s="558"/>
      <c r="M741" s="558"/>
      <c r="N741" s="558"/>
      <c r="O741" s="558"/>
    </row>
    <row r="742">
      <c r="A742" s="558"/>
      <c r="B742" s="558" t="str">
        <f>IFERROR(__xludf.DUMMYFUNCTION("""COMPUTED_VALUE"""),"")</f>
        <v/>
      </c>
      <c r="C742" s="558" t="str">
        <f>IFERROR(__xludf.DUMMYFUNCTION("""COMPUTED_VALUE"""),"")</f>
        <v/>
      </c>
      <c r="D742" s="558" t="str">
        <f>IFERROR(__xludf.DUMMYFUNCTION("""COMPUTED_VALUE"""),"")</f>
        <v/>
      </c>
      <c r="E742" s="558" t="str">
        <f>IFERROR(__xludf.DUMMYFUNCTION("""COMPUTED_VALUE"""),"")</f>
        <v/>
      </c>
      <c r="F742" s="558" t="str">
        <f>IFERROR(__xludf.DUMMYFUNCTION("""COMPUTED_VALUE"""),"")</f>
        <v/>
      </c>
      <c r="G742" s="558" t="str">
        <f>IFERROR(__xludf.DUMMYFUNCTION("""COMPUTED_VALUE"""),"")</f>
        <v/>
      </c>
      <c r="H742" s="558" t="str">
        <f>IFERROR(__xludf.DUMMYFUNCTION("""COMPUTED_VALUE"""),"")</f>
        <v/>
      </c>
      <c r="I742" s="558" t="str">
        <f>IFERROR(__xludf.DUMMYFUNCTION("""COMPUTED_VALUE"""),"")</f>
        <v/>
      </c>
      <c r="J742" s="558"/>
      <c r="K742" s="558"/>
      <c r="L742" s="558"/>
      <c r="M742" s="558"/>
      <c r="N742" s="558"/>
      <c r="O742" s="558"/>
    </row>
    <row r="743">
      <c r="A743" s="558"/>
      <c r="B743" s="558" t="str">
        <f>IFERROR(__xludf.DUMMYFUNCTION("""COMPUTED_VALUE"""),"")</f>
        <v/>
      </c>
      <c r="C743" s="558" t="str">
        <f>IFERROR(__xludf.DUMMYFUNCTION("""COMPUTED_VALUE"""),"")</f>
        <v/>
      </c>
      <c r="D743" s="558" t="str">
        <f>IFERROR(__xludf.DUMMYFUNCTION("""COMPUTED_VALUE"""),"")</f>
        <v/>
      </c>
      <c r="E743" s="558" t="str">
        <f>IFERROR(__xludf.DUMMYFUNCTION("""COMPUTED_VALUE"""),"")</f>
        <v/>
      </c>
      <c r="F743" s="558" t="str">
        <f>IFERROR(__xludf.DUMMYFUNCTION("""COMPUTED_VALUE"""),"")</f>
        <v/>
      </c>
      <c r="G743" s="558" t="str">
        <f>IFERROR(__xludf.DUMMYFUNCTION("""COMPUTED_VALUE"""),"")</f>
        <v/>
      </c>
      <c r="H743" s="558" t="str">
        <f>IFERROR(__xludf.DUMMYFUNCTION("""COMPUTED_VALUE"""),"")</f>
        <v/>
      </c>
      <c r="I743" s="558" t="str">
        <f>IFERROR(__xludf.DUMMYFUNCTION("""COMPUTED_VALUE"""),"")</f>
        <v/>
      </c>
      <c r="J743" s="558"/>
      <c r="K743" s="558"/>
      <c r="L743" s="558"/>
      <c r="M743" s="558"/>
      <c r="N743" s="558"/>
      <c r="O743" s="558"/>
    </row>
    <row r="744">
      <c r="A744" s="558"/>
      <c r="B744" s="558" t="str">
        <f>IFERROR(__xludf.DUMMYFUNCTION("""COMPUTED_VALUE"""),"")</f>
        <v/>
      </c>
      <c r="C744" s="558" t="str">
        <f>IFERROR(__xludf.DUMMYFUNCTION("""COMPUTED_VALUE"""),"")</f>
        <v/>
      </c>
      <c r="D744" s="558" t="str">
        <f>IFERROR(__xludf.DUMMYFUNCTION("""COMPUTED_VALUE"""),"")</f>
        <v/>
      </c>
      <c r="E744" s="558" t="str">
        <f>IFERROR(__xludf.DUMMYFUNCTION("""COMPUTED_VALUE"""),"")</f>
        <v/>
      </c>
      <c r="F744" s="558" t="str">
        <f>IFERROR(__xludf.DUMMYFUNCTION("""COMPUTED_VALUE"""),"")</f>
        <v/>
      </c>
      <c r="G744" s="558" t="str">
        <f>IFERROR(__xludf.DUMMYFUNCTION("""COMPUTED_VALUE"""),"")</f>
        <v/>
      </c>
      <c r="H744" s="558" t="str">
        <f>IFERROR(__xludf.DUMMYFUNCTION("""COMPUTED_VALUE"""),"")</f>
        <v/>
      </c>
      <c r="I744" s="558" t="str">
        <f>IFERROR(__xludf.DUMMYFUNCTION("""COMPUTED_VALUE"""),"")</f>
        <v/>
      </c>
      <c r="J744" s="558"/>
      <c r="K744" s="558"/>
      <c r="L744" s="558"/>
      <c r="M744" s="558"/>
      <c r="N744" s="558"/>
      <c r="O744" s="558"/>
    </row>
    <row r="745">
      <c r="A745" s="558"/>
      <c r="B745" s="558" t="str">
        <f>IFERROR(__xludf.DUMMYFUNCTION("""COMPUTED_VALUE"""),"")</f>
        <v/>
      </c>
      <c r="C745" s="558" t="str">
        <f>IFERROR(__xludf.DUMMYFUNCTION("""COMPUTED_VALUE"""),"")</f>
        <v/>
      </c>
      <c r="D745" s="558" t="str">
        <f>IFERROR(__xludf.DUMMYFUNCTION("""COMPUTED_VALUE"""),"")</f>
        <v/>
      </c>
      <c r="E745" s="558" t="str">
        <f>IFERROR(__xludf.DUMMYFUNCTION("""COMPUTED_VALUE"""),"")</f>
        <v/>
      </c>
      <c r="F745" s="558" t="str">
        <f>IFERROR(__xludf.DUMMYFUNCTION("""COMPUTED_VALUE"""),"")</f>
        <v/>
      </c>
      <c r="G745" s="558" t="str">
        <f>IFERROR(__xludf.DUMMYFUNCTION("""COMPUTED_VALUE"""),"")</f>
        <v/>
      </c>
      <c r="H745" s="558" t="str">
        <f>IFERROR(__xludf.DUMMYFUNCTION("""COMPUTED_VALUE"""),"")</f>
        <v/>
      </c>
      <c r="I745" s="558" t="str">
        <f>IFERROR(__xludf.DUMMYFUNCTION("""COMPUTED_VALUE"""),"")</f>
        <v/>
      </c>
      <c r="J745" s="558"/>
      <c r="K745" s="558"/>
      <c r="L745" s="558"/>
      <c r="M745" s="558"/>
      <c r="N745" s="558"/>
      <c r="O745" s="558"/>
    </row>
    <row r="746">
      <c r="A746" s="558"/>
      <c r="B746" s="558" t="str">
        <f>IFERROR(__xludf.DUMMYFUNCTION("""COMPUTED_VALUE"""),"")</f>
        <v/>
      </c>
      <c r="C746" s="558" t="str">
        <f>IFERROR(__xludf.DUMMYFUNCTION("""COMPUTED_VALUE"""),"")</f>
        <v/>
      </c>
      <c r="D746" s="558" t="str">
        <f>IFERROR(__xludf.DUMMYFUNCTION("""COMPUTED_VALUE"""),"")</f>
        <v/>
      </c>
      <c r="E746" s="558" t="str">
        <f>IFERROR(__xludf.DUMMYFUNCTION("""COMPUTED_VALUE"""),"")</f>
        <v/>
      </c>
      <c r="F746" s="558" t="str">
        <f>IFERROR(__xludf.DUMMYFUNCTION("""COMPUTED_VALUE"""),"")</f>
        <v/>
      </c>
      <c r="G746" s="558" t="str">
        <f>IFERROR(__xludf.DUMMYFUNCTION("""COMPUTED_VALUE"""),"")</f>
        <v/>
      </c>
      <c r="H746" s="558" t="str">
        <f>IFERROR(__xludf.DUMMYFUNCTION("""COMPUTED_VALUE"""),"")</f>
        <v/>
      </c>
      <c r="I746" s="558" t="str">
        <f>IFERROR(__xludf.DUMMYFUNCTION("""COMPUTED_VALUE"""),"")</f>
        <v/>
      </c>
      <c r="J746" s="558"/>
      <c r="K746" s="558"/>
      <c r="L746" s="558"/>
      <c r="M746" s="558"/>
      <c r="N746" s="558"/>
      <c r="O746" s="558"/>
    </row>
    <row r="747">
      <c r="A747" s="558"/>
      <c r="B747" s="558" t="str">
        <f>IFERROR(__xludf.DUMMYFUNCTION("""COMPUTED_VALUE"""),"")</f>
        <v/>
      </c>
      <c r="C747" s="558" t="str">
        <f>IFERROR(__xludf.DUMMYFUNCTION("""COMPUTED_VALUE"""),"")</f>
        <v/>
      </c>
      <c r="D747" s="558" t="str">
        <f>IFERROR(__xludf.DUMMYFUNCTION("""COMPUTED_VALUE"""),"")</f>
        <v/>
      </c>
      <c r="E747" s="558" t="str">
        <f>IFERROR(__xludf.DUMMYFUNCTION("""COMPUTED_VALUE"""),"")</f>
        <v/>
      </c>
      <c r="F747" s="558" t="str">
        <f>IFERROR(__xludf.DUMMYFUNCTION("""COMPUTED_VALUE"""),"")</f>
        <v/>
      </c>
      <c r="G747" s="558" t="str">
        <f>IFERROR(__xludf.DUMMYFUNCTION("""COMPUTED_VALUE"""),"")</f>
        <v/>
      </c>
      <c r="H747" s="558" t="str">
        <f>IFERROR(__xludf.DUMMYFUNCTION("""COMPUTED_VALUE"""),"")</f>
        <v/>
      </c>
      <c r="I747" s="558" t="str">
        <f>IFERROR(__xludf.DUMMYFUNCTION("""COMPUTED_VALUE"""),"")</f>
        <v/>
      </c>
      <c r="J747" s="558"/>
      <c r="K747" s="558"/>
      <c r="L747" s="558"/>
      <c r="M747" s="558"/>
      <c r="N747" s="558"/>
      <c r="O747" s="558"/>
    </row>
    <row r="748">
      <c r="A748" s="558"/>
      <c r="B748" s="558" t="str">
        <f>IFERROR(__xludf.DUMMYFUNCTION("""COMPUTED_VALUE"""),"")</f>
        <v/>
      </c>
      <c r="C748" s="558" t="str">
        <f>IFERROR(__xludf.DUMMYFUNCTION("""COMPUTED_VALUE"""),"")</f>
        <v/>
      </c>
      <c r="D748" s="558" t="str">
        <f>IFERROR(__xludf.DUMMYFUNCTION("""COMPUTED_VALUE"""),"")</f>
        <v/>
      </c>
      <c r="E748" s="558" t="str">
        <f>IFERROR(__xludf.DUMMYFUNCTION("""COMPUTED_VALUE"""),"")</f>
        <v/>
      </c>
      <c r="F748" s="558" t="str">
        <f>IFERROR(__xludf.DUMMYFUNCTION("""COMPUTED_VALUE"""),"")</f>
        <v/>
      </c>
      <c r="G748" s="558" t="str">
        <f>IFERROR(__xludf.DUMMYFUNCTION("""COMPUTED_VALUE"""),"")</f>
        <v/>
      </c>
      <c r="H748" s="558" t="str">
        <f>IFERROR(__xludf.DUMMYFUNCTION("""COMPUTED_VALUE"""),"")</f>
        <v/>
      </c>
      <c r="I748" s="558" t="str">
        <f>IFERROR(__xludf.DUMMYFUNCTION("""COMPUTED_VALUE"""),"")</f>
        <v/>
      </c>
      <c r="J748" s="558"/>
      <c r="K748" s="558"/>
      <c r="L748" s="558"/>
      <c r="M748" s="558"/>
      <c r="N748" s="558"/>
      <c r="O748" s="558"/>
    </row>
    <row r="749">
      <c r="A749" s="558"/>
      <c r="B749" s="558" t="str">
        <f>IFERROR(__xludf.DUMMYFUNCTION("""COMPUTED_VALUE"""),"")</f>
        <v/>
      </c>
      <c r="C749" s="558" t="str">
        <f>IFERROR(__xludf.DUMMYFUNCTION("""COMPUTED_VALUE"""),"")</f>
        <v/>
      </c>
      <c r="D749" s="558" t="str">
        <f>IFERROR(__xludf.DUMMYFUNCTION("""COMPUTED_VALUE"""),"")</f>
        <v/>
      </c>
      <c r="E749" s="558" t="str">
        <f>IFERROR(__xludf.DUMMYFUNCTION("""COMPUTED_VALUE"""),"")</f>
        <v/>
      </c>
      <c r="F749" s="558" t="str">
        <f>IFERROR(__xludf.DUMMYFUNCTION("""COMPUTED_VALUE"""),"")</f>
        <v/>
      </c>
      <c r="G749" s="558" t="str">
        <f>IFERROR(__xludf.DUMMYFUNCTION("""COMPUTED_VALUE"""),"")</f>
        <v/>
      </c>
      <c r="H749" s="558" t="str">
        <f>IFERROR(__xludf.DUMMYFUNCTION("""COMPUTED_VALUE"""),"")</f>
        <v/>
      </c>
      <c r="I749" s="558" t="str">
        <f>IFERROR(__xludf.DUMMYFUNCTION("""COMPUTED_VALUE"""),"")</f>
        <v/>
      </c>
      <c r="J749" s="558"/>
      <c r="K749" s="558"/>
      <c r="L749" s="558"/>
      <c r="M749" s="558"/>
      <c r="N749" s="558"/>
      <c r="O749" s="558"/>
    </row>
    <row r="750">
      <c r="A750" s="558"/>
      <c r="B750" s="558" t="str">
        <f>IFERROR(__xludf.DUMMYFUNCTION("""COMPUTED_VALUE"""),"")</f>
        <v/>
      </c>
      <c r="C750" s="558" t="str">
        <f>IFERROR(__xludf.DUMMYFUNCTION("""COMPUTED_VALUE"""),"")</f>
        <v/>
      </c>
      <c r="D750" s="558" t="str">
        <f>IFERROR(__xludf.DUMMYFUNCTION("""COMPUTED_VALUE"""),"")</f>
        <v/>
      </c>
      <c r="E750" s="558" t="str">
        <f>IFERROR(__xludf.DUMMYFUNCTION("""COMPUTED_VALUE"""),"")</f>
        <v/>
      </c>
      <c r="F750" s="558" t="str">
        <f>IFERROR(__xludf.DUMMYFUNCTION("""COMPUTED_VALUE"""),"")</f>
        <v/>
      </c>
      <c r="G750" s="558" t="str">
        <f>IFERROR(__xludf.DUMMYFUNCTION("""COMPUTED_VALUE"""),"")</f>
        <v/>
      </c>
      <c r="H750" s="558" t="str">
        <f>IFERROR(__xludf.DUMMYFUNCTION("""COMPUTED_VALUE"""),"")</f>
        <v/>
      </c>
      <c r="I750" s="558" t="str">
        <f>IFERROR(__xludf.DUMMYFUNCTION("""COMPUTED_VALUE"""),"")</f>
        <v/>
      </c>
      <c r="J750" s="558"/>
      <c r="K750" s="558"/>
      <c r="L750" s="558"/>
      <c r="M750" s="558"/>
      <c r="N750" s="558"/>
      <c r="O750" s="558"/>
    </row>
    <row r="751">
      <c r="A751" s="558"/>
      <c r="B751" s="558" t="str">
        <f>IFERROR(__xludf.DUMMYFUNCTION("""COMPUTED_VALUE"""),"")</f>
        <v/>
      </c>
      <c r="C751" s="558" t="str">
        <f>IFERROR(__xludf.DUMMYFUNCTION("""COMPUTED_VALUE"""),"")</f>
        <v/>
      </c>
      <c r="D751" s="558" t="str">
        <f>IFERROR(__xludf.DUMMYFUNCTION("""COMPUTED_VALUE"""),"")</f>
        <v/>
      </c>
      <c r="E751" s="558" t="str">
        <f>IFERROR(__xludf.DUMMYFUNCTION("""COMPUTED_VALUE"""),"")</f>
        <v/>
      </c>
      <c r="F751" s="558" t="str">
        <f>IFERROR(__xludf.DUMMYFUNCTION("""COMPUTED_VALUE"""),"")</f>
        <v/>
      </c>
      <c r="G751" s="558" t="str">
        <f>IFERROR(__xludf.DUMMYFUNCTION("""COMPUTED_VALUE"""),"")</f>
        <v/>
      </c>
      <c r="H751" s="558" t="str">
        <f>IFERROR(__xludf.DUMMYFUNCTION("""COMPUTED_VALUE"""),"")</f>
        <v/>
      </c>
      <c r="I751" s="558" t="str">
        <f>IFERROR(__xludf.DUMMYFUNCTION("""COMPUTED_VALUE"""),"")</f>
        <v/>
      </c>
      <c r="J751" s="558"/>
      <c r="K751" s="558"/>
      <c r="L751" s="558"/>
      <c r="M751" s="558"/>
      <c r="N751" s="558"/>
      <c r="O751" s="558"/>
    </row>
    <row r="752">
      <c r="A752" s="558"/>
      <c r="B752" s="558" t="str">
        <f>IFERROR(__xludf.DUMMYFUNCTION("""COMPUTED_VALUE"""),"")</f>
        <v/>
      </c>
      <c r="C752" s="558" t="str">
        <f>IFERROR(__xludf.DUMMYFUNCTION("""COMPUTED_VALUE"""),"")</f>
        <v/>
      </c>
      <c r="D752" s="558" t="str">
        <f>IFERROR(__xludf.DUMMYFUNCTION("""COMPUTED_VALUE"""),"")</f>
        <v/>
      </c>
      <c r="E752" s="558" t="str">
        <f>IFERROR(__xludf.DUMMYFUNCTION("""COMPUTED_VALUE"""),"")</f>
        <v/>
      </c>
      <c r="F752" s="558" t="str">
        <f>IFERROR(__xludf.DUMMYFUNCTION("""COMPUTED_VALUE"""),"")</f>
        <v/>
      </c>
      <c r="G752" s="558" t="str">
        <f>IFERROR(__xludf.DUMMYFUNCTION("""COMPUTED_VALUE"""),"")</f>
        <v/>
      </c>
      <c r="H752" s="558" t="str">
        <f>IFERROR(__xludf.DUMMYFUNCTION("""COMPUTED_VALUE"""),"")</f>
        <v/>
      </c>
      <c r="I752" s="558" t="str">
        <f>IFERROR(__xludf.DUMMYFUNCTION("""COMPUTED_VALUE"""),"")</f>
        <v/>
      </c>
      <c r="J752" s="558"/>
      <c r="K752" s="558"/>
      <c r="L752" s="558"/>
      <c r="M752" s="558"/>
      <c r="N752" s="558"/>
      <c r="O752" s="558"/>
    </row>
    <row r="753">
      <c r="A753" s="558"/>
      <c r="B753" s="558" t="str">
        <f>IFERROR(__xludf.DUMMYFUNCTION("""COMPUTED_VALUE"""),"")</f>
        <v/>
      </c>
      <c r="C753" s="558" t="str">
        <f>IFERROR(__xludf.DUMMYFUNCTION("""COMPUTED_VALUE"""),"")</f>
        <v/>
      </c>
      <c r="D753" s="558" t="str">
        <f>IFERROR(__xludf.DUMMYFUNCTION("""COMPUTED_VALUE"""),"")</f>
        <v/>
      </c>
      <c r="E753" s="558" t="str">
        <f>IFERROR(__xludf.DUMMYFUNCTION("""COMPUTED_VALUE"""),"")</f>
        <v/>
      </c>
      <c r="F753" s="558" t="str">
        <f>IFERROR(__xludf.DUMMYFUNCTION("""COMPUTED_VALUE"""),"")</f>
        <v/>
      </c>
      <c r="G753" s="558" t="str">
        <f>IFERROR(__xludf.DUMMYFUNCTION("""COMPUTED_VALUE"""),"")</f>
        <v/>
      </c>
      <c r="H753" s="558" t="str">
        <f>IFERROR(__xludf.DUMMYFUNCTION("""COMPUTED_VALUE"""),"")</f>
        <v/>
      </c>
      <c r="I753" s="558" t="str">
        <f>IFERROR(__xludf.DUMMYFUNCTION("""COMPUTED_VALUE"""),"")</f>
        <v/>
      </c>
      <c r="J753" s="558"/>
      <c r="K753" s="558"/>
      <c r="L753" s="558"/>
      <c r="M753" s="558"/>
      <c r="N753" s="558"/>
      <c r="O753" s="558"/>
    </row>
    <row r="754">
      <c r="A754" s="558"/>
      <c r="B754" s="558" t="str">
        <f>IFERROR(__xludf.DUMMYFUNCTION("""COMPUTED_VALUE"""),"")</f>
        <v/>
      </c>
      <c r="C754" s="558" t="str">
        <f>IFERROR(__xludf.DUMMYFUNCTION("""COMPUTED_VALUE"""),"")</f>
        <v/>
      </c>
      <c r="D754" s="558" t="str">
        <f>IFERROR(__xludf.DUMMYFUNCTION("""COMPUTED_VALUE"""),"")</f>
        <v/>
      </c>
      <c r="E754" s="558" t="str">
        <f>IFERROR(__xludf.DUMMYFUNCTION("""COMPUTED_VALUE"""),"")</f>
        <v/>
      </c>
      <c r="F754" s="558" t="str">
        <f>IFERROR(__xludf.DUMMYFUNCTION("""COMPUTED_VALUE"""),"")</f>
        <v/>
      </c>
      <c r="G754" s="558" t="str">
        <f>IFERROR(__xludf.DUMMYFUNCTION("""COMPUTED_VALUE"""),"")</f>
        <v/>
      </c>
      <c r="H754" s="558" t="str">
        <f>IFERROR(__xludf.DUMMYFUNCTION("""COMPUTED_VALUE"""),"")</f>
        <v/>
      </c>
      <c r="I754" s="558" t="str">
        <f>IFERROR(__xludf.DUMMYFUNCTION("""COMPUTED_VALUE"""),"")</f>
        <v/>
      </c>
      <c r="J754" s="558"/>
      <c r="K754" s="558"/>
      <c r="L754" s="558"/>
      <c r="M754" s="558"/>
      <c r="N754" s="558"/>
      <c r="O754" s="558"/>
    </row>
    <row r="755">
      <c r="A755" s="558"/>
      <c r="B755" s="558" t="str">
        <f>IFERROR(__xludf.DUMMYFUNCTION("""COMPUTED_VALUE"""),"")</f>
        <v/>
      </c>
      <c r="C755" s="558" t="str">
        <f>IFERROR(__xludf.DUMMYFUNCTION("""COMPUTED_VALUE"""),"")</f>
        <v/>
      </c>
      <c r="D755" s="558" t="str">
        <f>IFERROR(__xludf.DUMMYFUNCTION("""COMPUTED_VALUE"""),"")</f>
        <v/>
      </c>
      <c r="E755" s="558" t="str">
        <f>IFERROR(__xludf.DUMMYFUNCTION("""COMPUTED_VALUE"""),"")</f>
        <v/>
      </c>
      <c r="F755" s="558" t="str">
        <f>IFERROR(__xludf.DUMMYFUNCTION("""COMPUTED_VALUE"""),"")</f>
        <v/>
      </c>
      <c r="G755" s="558" t="str">
        <f>IFERROR(__xludf.DUMMYFUNCTION("""COMPUTED_VALUE"""),"")</f>
        <v/>
      </c>
      <c r="H755" s="558" t="str">
        <f>IFERROR(__xludf.DUMMYFUNCTION("""COMPUTED_VALUE"""),"")</f>
        <v/>
      </c>
      <c r="I755" s="558" t="str">
        <f>IFERROR(__xludf.DUMMYFUNCTION("""COMPUTED_VALUE"""),"")</f>
        <v/>
      </c>
      <c r="J755" s="558"/>
      <c r="K755" s="558"/>
      <c r="L755" s="558"/>
      <c r="M755" s="558"/>
      <c r="N755" s="558"/>
      <c r="O755" s="558"/>
    </row>
    <row r="756">
      <c r="A756" s="558"/>
      <c r="B756" s="558" t="str">
        <f>IFERROR(__xludf.DUMMYFUNCTION("""COMPUTED_VALUE"""),"")</f>
        <v/>
      </c>
      <c r="C756" s="558" t="str">
        <f>IFERROR(__xludf.DUMMYFUNCTION("""COMPUTED_VALUE"""),"")</f>
        <v/>
      </c>
      <c r="D756" s="558" t="str">
        <f>IFERROR(__xludf.DUMMYFUNCTION("""COMPUTED_VALUE"""),"")</f>
        <v/>
      </c>
      <c r="E756" s="558" t="str">
        <f>IFERROR(__xludf.DUMMYFUNCTION("""COMPUTED_VALUE"""),"")</f>
        <v/>
      </c>
      <c r="F756" s="558" t="str">
        <f>IFERROR(__xludf.DUMMYFUNCTION("""COMPUTED_VALUE"""),"")</f>
        <v/>
      </c>
      <c r="G756" s="558" t="str">
        <f>IFERROR(__xludf.DUMMYFUNCTION("""COMPUTED_VALUE"""),"")</f>
        <v/>
      </c>
      <c r="H756" s="558" t="str">
        <f>IFERROR(__xludf.DUMMYFUNCTION("""COMPUTED_VALUE"""),"")</f>
        <v/>
      </c>
      <c r="I756" s="558" t="str">
        <f>IFERROR(__xludf.DUMMYFUNCTION("""COMPUTED_VALUE"""),"")</f>
        <v/>
      </c>
      <c r="J756" s="558"/>
      <c r="K756" s="558"/>
      <c r="L756" s="558"/>
      <c r="M756" s="558"/>
      <c r="N756" s="558"/>
      <c r="O756" s="558"/>
    </row>
    <row r="757">
      <c r="A757" s="558"/>
      <c r="B757" s="558" t="str">
        <f>IFERROR(__xludf.DUMMYFUNCTION("""COMPUTED_VALUE"""),"")</f>
        <v/>
      </c>
      <c r="C757" s="558" t="str">
        <f>IFERROR(__xludf.DUMMYFUNCTION("""COMPUTED_VALUE"""),"")</f>
        <v/>
      </c>
      <c r="D757" s="558" t="str">
        <f>IFERROR(__xludf.DUMMYFUNCTION("""COMPUTED_VALUE"""),"")</f>
        <v/>
      </c>
      <c r="E757" s="558" t="str">
        <f>IFERROR(__xludf.DUMMYFUNCTION("""COMPUTED_VALUE"""),"")</f>
        <v/>
      </c>
      <c r="F757" s="558" t="str">
        <f>IFERROR(__xludf.DUMMYFUNCTION("""COMPUTED_VALUE"""),"")</f>
        <v/>
      </c>
      <c r="G757" s="558" t="str">
        <f>IFERROR(__xludf.DUMMYFUNCTION("""COMPUTED_VALUE"""),"")</f>
        <v/>
      </c>
      <c r="H757" s="558" t="str">
        <f>IFERROR(__xludf.DUMMYFUNCTION("""COMPUTED_VALUE"""),"")</f>
        <v/>
      </c>
      <c r="I757" s="558" t="str">
        <f>IFERROR(__xludf.DUMMYFUNCTION("""COMPUTED_VALUE"""),"")</f>
        <v/>
      </c>
      <c r="J757" s="558"/>
      <c r="K757" s="558"/>
      <c r="L757" s="558"/>
      <c r="M757" s="558"/>
      <c r="N757" s="558"/>
      <c r="O757" s="558"/>
    </row>
    <row r="758">
      <c r="A758" s="558"/>
      <c r="B758" s="558" t="str">
        <f>IFERROR(__xludf.DUMMYFUNCTION("""COMPUTED_VALUE"""),"")</f>
        <v/>
      </c>
      <c r="C758" s="558" t="str">
        <f>IFERROR(__xludf.DUMMYFUNCTION("""COMPUTED_VALUE"""),"")</f>
        <v/>
      </c>
      <c r="D758" s="558" t="str">
        <f>IFERROR(__xludf.DUMMYFUNCTION("""COMPUTED_VALUE"""),"")</f>
        <v/>
      </c>
      <c r="E758" s="558" t="str">
        <f>IFERROR(__xludf.DUMMYFUNCTION("""COMPUTED_VALUE"""),"")</f>
        <v/>
      </c>
      <c r="F758" s="558" t="str">
        <f>IFERROR(__xludf.DUMMYFUNCTION("""COMPUTED_VALUE"""),"")</f>
        <v/>
      </c>
      <c r="G758" s="558" t="str">
        <f>IFERROR(__xludf.DUMMYFUNCTION("""COMPUTED_VALUE"""),"")</f>
        <v/>
      </c>
      <c r="H758" s="558" t="str">
        <f>IFERROR(__xludf.DUMMYFUNCTION("""COMPUTED_VALUE"""),"")</f>
        <v/>
      </c>
      <c r="I758" s="558" t="str">
        <f>IFERROR(__xludf.DUMMYFUNCTION("""COMPUTED_VALUE"""),"")</f>
        <v/>
      </c>
      <c r="J758" s="558"/>
      <c r="K758" s="558"/>
      <c r="L758" s="558"/>
      <c r="M758" s="558"/>
      <c r="N758" s="558"/>
      <c r="O758" s="558"/>
    </row>
    <row r="759">
      <c r="A759" s="558"/>
      <c r="B759" s="558" t="str">
        <f>IFERROR(__xludf.DUMMYFUNCTION("""COMPUTED_VALUE"""),"")</f>
        <v/>
      </c>
      <c r="C759" s="558" t="str">
        <f>IFERROR(__xludf.DUMMYFUNCTION("""COMPUTED_VALUE"""),"")</f>
        <v/>
      </c>
      <c r="D759" s="558" t="str">
        <f>IFERROR(__xludf.DUMMYFUNCTION("""COMPUTED_VALUE"""),"")</f>
        <v/>
      </c>
      <c r="E759" s="558" t="str">
        <f>IFERROR(__xludf.DUMMYFUNCTION("""COMPUTED_VALUE"""),"")</f>
        <v/>
      </c>
      <c r="F759" s="558" t="str">
        <f>IFERROR(__xludf.DUMMYFUNCTION("""COMPUTED_VALUE"""),"")</f>
        <v/>
      </c>
      <c r="G759" s="558" t="str">
        <f>IFERROR(__xludf.DUMMYFUNCTION("""COMPUTED_VALUE"""),"")</f>
        <v/>
      </c>
      <c r="H759" s="558" t="str">
        <f>IFERROR(__xludf.DUMMYFUNCTION("""COMPUTED_VALUE"""),"")</f>
        <v/>
      </c>
      <c r="I759" s="558" t="str">
        <f>IFERROR(__xludf.DUMMYFUNCTION("""COMPUTED_VALUE"""),"")</f>
        <v/>
      </c>
      <c r="J759" s="558"/>
      <c r="K759" s="558"/>
      <c r="L759" s="558"/>
      <c r="M759" s="558"/>
      <c r="N759" s="558"/>
      <c r="O759" s="558"/>
    </row>
    <row r="760">
      <c r="A760" s="558"/>
      <c r="B760" s="558" t="str">
        <f>IFERROR(__xludf.DUMMYFUNCTION("""COMPUTED_VALUE"""),"")</f>
        <v/>
      </c>
      <c r="C760" s="558" t="str">
        <f>IFERROR(__xludf.DUMMYFUNCTION("""COMPUTED_VALUE"""),"")</f>
        <v/>
      </c>
      <c r="D760" s="558" t="str">
        <f>IFERROR(__xludf.DUMMYFUNCTION("""COMPUTED_VALUE"""),"")</f>
        <v/>
      </c>
      <c r="E760" s="558" t="str">
        <f>IFERROR(__xludf.DUMMYFUNCTION("""COMPUTED_VALUE"""),"")</f>
        <v/>
      </c>
      <c r="F760" s="558" t="str">
        <f>IFERROR(__xludf.DUMMYFUNCTION("""COMPUTED_VALUE"""),"")</f>
        <v/>
      </c>
      <c r="G760" s="558" t="str">
        <f>IFERROR(__xludf.DUMMYFUNCTION("""COMPUTED_VALUE"""),"")</f>
        <v/>
      </c>
      <c r="H760" s="558" t="str">
        <f>IFERROR(__xludf.DUMMYFUNCTION("""COMPUTED_VALUE"""),"")</f>
        <v/>
      </c>
      <c r="I760" s="558" t="str">
        <f>IFERROR(__xludf.DUMMYFUNCTION("""COMPUTED_VALUE"""),"")</f>
        <v/>
      </c>
      <c r="J760" s="558"/>
      <c r="K760" s="558"/>
      <c r="L760" s="558"/>
      <c r="M760" s="558"/>
      <c r="N760" s="558"/>
      <c r="O760" s="558"/>
    </row>
    <row r="761">
      <c r="A761" s="558"/>
      <c r="B761" s="558" t="str">
        <f>IFERROR(__xludf.DUMMYFUNCTION("""COMPUTED_VALUE"""),"")</f>
        <v/>
      </c>
      <c r="C761" s="558" t="str">
        <f>IFERROR(__xludf.DUMMYFUNCTION("""COMPUTED_VALUE"""),"")</f>
        <v/>
      </c>
      <c r="D761" s="558" t="str">
        <f>IFERROR(__xludf.DUMMYFUNCTION("""COMPUTED_VALUE"""),"")</f>
        <v/>
      </c>
      <c r="E761" s="558" t="str">
        <f>IFERROR(__xludf.DUMMYFUNCTION("""COMPUTED_VALUE"""),"")</f>
        <v/>
      </c>
      <c r="F761" s="558" t="str">
        <f>IFERROR(__xludf.DUMMYFUNCTION("""COMPUTED_VALUE"""),"")</f>
        <v/>
      </c>
      <c r="G761" s="558" t="str">
        <f>IFERROR(__xludf.DUMMYFUNCTION("""COMPUTED_VALUE"""),"")</f>
        <v/>
      </c>
      <c r="H761" s="558" t="str">
        <f>IFERROR(__xludf.DUMMYFUNCTION("""COMPUTED_VALUE"""),"")</f>
        <v/>
      </c>
      <c r="I761" s="558" t="str">
        <f>IFERROR(__xludf.DUMMYFUNCTION("""COMPUTED_VALUE"""),"")</f>
        <v/>
      </c>
      <c r="J761" s="558"/>
      <c r="K761" s="558"/>
      <c r="L761" s="558"/>
      <c r="M761" s="558"/>
      <c r="N761" s="558"/>
      <c r="O761" s="558"/>
    </row>
    <row r="762">
      <c r="A762" s="558"/>
      <c r="B762" s="558" t="str">
        <f>IFERROR(__xludf.DUMMYFUNCTION("""COMPUTED_VALUE"""),"")</f>
        <v/>
      </c>
      <c r="C762" s="558" t="str">
        <f>IFERROR(__xludf.DUMMYFUNCTION("""COMPUTED_VALUE"""),"")</f>
        <v/>
      </c>
      <c r="D762" s="558" t="str">
        <f>IFERROR(__xludf.DUMMYFUNCTION("""COMPUTED_VALUE"""),"")</f>
        <v/>
      </c>
      <c r="E762" s="558" t="str">
        <f>IFERROR(__xludf.DUMMYFUNCTION("""COMPUTED_VALUE"""),"")</f>
        <v/>
      </c>
      <c r="F762" s="558" t="str">
        <f>IFERROR(__xludf.DUMMYFUNCTION("""COMPUTED_VALUE"""),"")</f>
        <v/>
      </c>
      <c r="G762" s="558" t="str">
        <f>IFERROR(__xludf.DUMMYFUNCTION("""COMPUTED_VALUE"""),"")</f>
        <v/>
      </c>
      <c r="H762" s="558" t="str">
        <f>IFERROR(__xludf.DUMMYFUNCTION("""COMPUTED_VALUE"""),"")</f>
        <v/>
      </c>
      <c r="I762" s="558" t="str">
        <f>IFERROR(__xludf.DUMMYFUNCTION("""COMPUTED_VALUE"""),"")</f>
        <v/>
      </c>
      <c r="J762" s="558"/>
      <c r="K762" s="558"/>
      <c r="L762" s="558"/>
      <c r="M762" s="558"/>
      <c r="N762" s="558"/>
      <c r="O762" s="558"/>
    </row>
    <row r="763">
      <c r="A763" s="558"/>
      <c r="B763" s="558" t="str">
        <f>IFERROR(__xludf.DUMMYFUNCTION("""COMPUTED_VALUE"""),"")</f>
        <v/>
      </c>
      <c r="C763" s="558" t="str">
        <f>IFERROR(__xludf.DUMMYFUNCTION("""COMPUTED_VALUE"""),"")</f>
        <v/>
      </c>
      <c r="D763" s="558" t="str">
        <f>IFERROR(__xludf.DUMMYFUNCTION("""COMPUTED_VALUE"""),"")</f>
        <v/>
      </c>
      <c r="E763" s="558" t="str">
        <f>IFERROR(__xludf.DUMMYFUNCTION("""COMPUTED_VALUE"""),"")</f>
        <v/>
      </c>
      <c r="F763" s="558" t="str">
        <f>IFERROR(__xludf.DUMMYFUNCTION("""COMPUTED_VALUE"""),"")</f>
        <v/>
      </c>
      <c r="G763" s="558" t="str">
        <f>IFERROR(__xludf.DUMMYFUNCTION("""COMPUTED_VALUE"""),"")</f>
        <v/>
      </c>
      <c r="H763" s="558" t="str">
        <f>IFERROR(__xludf.DUMMYFUNCTION("""COMPUTED_VALUE"""),"")</f>
        <v/>
      </c>
      <c r="I763" s="558" t="str">
        <f>IFERROR(__xludf.DUMMYFUNCTION("""COMPUTED_VALUE"""),"")</f>
        <v/>
      </c>
      <c r="J763" s="558"/>
      <c r="K763" s="558"/>
      <c r="L763" s="558"/>
      <c r="M763" s="558"/>
      <c r="N763" s="558"/>
      <c r="O763" s="558"/>
    </row>
    <row r="764">
      <c r="A764" s="558"/>
      <c r="B764" s="558" t="str">
        <f>IFERROR(__xludf.DUMMYFUNCTION("""COMPUTED_VALUE"""),"")</f>
        <v/>
      </c>
      <c r="C764" s="558" t="str">
        <f>IFERROR(__xludf.DUMMYFUNCTION("""COMPUTED_VALUE"""),"")</f>
        <v/>
      </c>
      <c r="D764" s="558" t="str">
        <f>IFERROR(__xludf.DUMMYFUNCTION("""COMPUTED_VALUE"""),"")</f>
        <v/>
      </c>
      <c r="E764" s="558" t="str">
        <f>IFERROR(__xludf.DUMMYFUNCTION("""COMPUTED_VALUE"""),"")</f>
        <v/>
      </c>
      <c r="F764" s="558" t="str">
        <f>IFERROR(__xludf.DUMMYFUNCTION("""COMPUTED_VALUE"""),"")</f>
        <v/>
      </c>
      <c r="G764" s="558" t="str">
        <f>IFERROR(__xludf.DUMMYFUNCTION("""COMPUTED_VALUE"""),"")</f>
        <v/>
      </c>
      <c r="H764" s="558" t="str">
        <f>IFERROR(__xludf.DUMMYFUNCTION("""COMPUTED_VALUE"""),"")</f>
        <v/>
      </c>
      <c r="I764" s="558" t="str">
        <f>IFERROR(__xludf.DUMMYFUNCTION("""COMPUTED_VALUE"""),"")</f>
        <v/>
      </c>
      <c r="J764" s="558"/>
      <c r="K764" s="558"/>
      <c r="L764" s="558"/>
      <c r="M764" s="558"/>
      <c r="N764" s="558"/>
      <c r="O764" s="558"/>
    </row>
    <row r="765">
      <c r="A765" s="558"/>
      <c r="B765" s="558" t="str">
        <f>IFERROR(__xludf.DUMMYFUNCTION("""COMPUTED_VALUE"""),"")</f>
        <v/>
      </c>
      <c r="C765" s="558" t="str">
        <f>IFERROR(__xludf.DUMMYFUNCTION("""COMPUTED_VALUE"""),"")</f>
        <v/>
      </c>
      <c r="D765" s="558" t="str">
        <f>IFERROR(__xludf.DUMMYFUNCTION("""COMPUTED_VALUE"""),"")</f>
        <v/>
      </c>
      <c r="E765" s="558" t="str">
        <f>IFERROR(__xludf.DUMMYFUNCTION("""COMPUTED_VALUE"""),"")</f>
        <v/>
      </c>
      <c r="F765" s="558" t="str">
        <f>IFERROR(__xludf.DUMMYFUNCTION("""COMPUTED_VALUE"""),"")</f>
        <v/>
      </c>
      <c r="G765" s="558" t="str">
        <f>IFERROR(__xludf.DUMMYFUNCTION("""COMPUTED_VALUE"""),"")</f>
        <v/>
      </c>
      <c r="H765" s="558" t="str">
        <f>IFERROR(__xludf.DUMMYFUNCTION("""COMPUTED_VALUE"""),"")</f>
        <v/>
      </c>
      <c r="I765" s="558" t="str">
        <f>IFERROR(__xludf.DUMMYFUNCTION("""COMPUTED_VALUE"""),"")</f>
        <v/>
      </c>
      <c r="J765" s="558"/>
      <c r="K765" s="558"/>
      <c r="L765" s="558"/>
      <c r="M765" s="558"/>
      <c r="N765" s="558"/>
      <c r="O765" s="558"/>
    </row>
    <row r="766">
      <c r="A766" s="558"/>
      <c r="B766" s="558" t="str">
        <f>IFERROR(__xludf.DUMMYFUNCTION("""COMPUTED_VALUE"""),"")</f>
        <v/>
      </c>
      <c r="C766" s="558" t="str">
        <f>IFERROR(__xludf.DUMMYFUNCTION("""COMPUTED_VALUE"""),"")</f>
        <v/>
      </c>
      <c r="D766" s="558" t="str">
        <f>IFERROR(__xludf.DUMMYFUNCTION("""COMPUTED_VALUE"""),"")</f>
        <v/>
      </c>
      <c r="E766" s="558" t="str">
        <f>IFERROR(__xludf.DUMMYFUNCTION("""COMPUTED_VALUE"""),"")</f>
        <v/>
      </c>
      <c r="F766" s="558" t="str">
        <f>IFERROR(__xludf.DUMMYFUNCTION("""COMPUTED_VALUE"""),"")</f>
        <v/>
      </c>
      <c r="G766" s="558" t="str">
        <f>IFERROR(__xludf.DUMMYFUNCTION("""COMPUTED_VALUE"""),"")</f>
        <v/>
      </c>
      <c r="H766" s="558" t="str">
        <f>IFERROR(__xludf.DUMMYFUNCTION("""COMPUTED_VALUE"""),"")</f>
        <v/>
      </c>
      <c r="I766" s="558" t="str">
        <f>IFERROR(__xludf.DUMMYFUNCTION("""COMPUTED_VALUE"""),"")</f>
        <v/>
      </c>
      <c r="J766" s="558"/>
      <c r="K766" s="558"/>
      <c r="L766" s="558"/>
      <c r="M766" s="558"/>
      <c r="N766" s="558"/>
      <c r="O766" s="558"/>
    </row>
    <row r="767">
      <c r="A767" s="558"/>
      <c r="B767" s="558" t="str">
        <f>IFERROR(__xludf.DUMMYFUNCTION("""COMPUTED_VALUE"""),"")</f>
        <v/>
      </c>
      <c r="C767" s="558" t="str">
        <f>IFERROR(__xludf.DUMMYFUNCTION("""COMPUTED_VALUE"""),"")</f>
        <v/>
      </c>
      <c r="D767" s="558" t="str">
        <f>IFERROR(__xludf.DUMMYFUNCTION("""COMPUTED_VALUE"""),"")</f>
        <v/>
      </c>
      <c r="E767" s="558" t="str">
        <f>IFERROR(__xludf.DUMMYFUNCTION("""COMPUTED_VALUE"""),"")</f>
        <v/>
      </c>
      <c r="F767" s="558" t="str">
        <f>IFERROR(__xludf.DUMMYFUNCTION("""COMPUTED_VALUE"""),"")</f>
        <v/>
      </c>
      <c r="G767" s="558" t="str">
        <f>IFERROR(__xludf.DUMMYFUNCTION("""COMPUTED_VALUE"""),"")</f>
        <v/>
      </c>
      <c r="H767" s="558" t="str">
        <f>IFERROR(__xludf.DUMMYFUNCTION("""COMPUTED_VALUE"""),"")</f>
        <v/>
      </c>
      <c r="I767" s="558" t="str">
        <f>IFERROR(__xludf.DUMMYFUNCTION("""COMPUTED_VALUE"""),"")</f>
        <v/>
      </c>
      <c r="J767" s="558"/>
      <c r="K767" s="558"/>
      <c r="L767" s="558"/>
      <c r="M767" s="558"/>
      <c r="N767" s="558"/>
      <c r="O767" s="558"/>
    </row>
    <row r="768">
      <c r="A768" s="558"/>
      <c r="B768" s="558" t="str">
        <f>IFERROR(__xludf.DUMMYFUNCTION("""COMPUTED_VALUE"""),"")</f>
        <v/>
      </c>
      <c r="C768" s="558" t="str">
        <f>IFERROR(__xludf.DUMMYFUNCTION("""COMPUTED_VALUE"""),"")</f>
        <v/>
      </c>
      <c r="D768" s="558" t="str">
        <f>IFERROR(__xludf.DUMMYFUNCTION("""COMPUTED_VALUE"""),"")</f>
        <v/>
      </c>
      <c r="E768" s="558" t="str">
        <f>IFERROR(__xludf.DUMMYFUNCTION("""COMPUTED_VALUE"""),"")</f>
        <v/>
      </c>
      <c r="F768" s="558" t="str">
        <f>IFERROR(__xludf.DUMMYFUNCTION("""COMPUTED_VALUE"""),"")</f>
        <v/>
      </c>
      <c r="G768" s="558" t="str">
        <f>IFERROR(__xludf.DUMMYFUNCTION("""COMPUTED_VALUE"""),"")</f>
        <v/>
      </c>
      <c r="H768" s="558" t="str">
        <f>IFERROR(__xludf.DUMMYFUNCTION("""COMPUTED_VALUE"""),"")</f>
        <v/>
      </c>
      <c r="I768" s="558" t="str">
        <f>IFERROR(__xludf.DUMMYFUNCTION("""COMPUTED_VALUE"""),"")</f>
        <v/>
      </c>
      <c r="J768" s="558"/>
      <c r="K768" s="558"/>
      <c r="L768" s="558"/>
      <c r="M768" s="558"/>
      <c r="N768" s="558"/>
      <c r="O768" s="558"/>
    </row>
    <row r="769">
      <c r="A769" s="558"/>
      <c r="B769" s="558" t="str">
        <f>IFERROR(__xludf.DUMMYFUNCTION("""COMPUTED_VALUE"""),"")</f>
        <v/>
      </c>
      <c r="C769" s="558" t="str">
        <f>IFERROR(__xludf.DUMMYFUNCTION("""COMPUTED_VALUE"""),"")</f>
        <v/>
      </c>
      <c r="D769" s="558" t="str">
        <f>IFERROR(__xludf.DUMMYFUNCTION("""COMPUTED_VALUE"""),"")</f>
        <v/>
      </c>
      <c r="E769" s="558" t="str">
        <f>IFERROR(__xludf.DUMMYFUNCTION("""COMPUTED_VALUE"""),"")</f>
        <v/>
      </c>
      <c r="F769" s="558" t="str">
        <f>IFERROR(__xludf.DUMMYFUNCTION("""COMPUTED_VALUE"""),"")</f>
        <v/>
      </c>
      <c r="G769" s="558" t="str">
        <f>IFERROR(__xludf.DUMMYFUNCTION("""COMPUTED_VALUE"""),"")</f>
        <v/>
      </c>
      <c r="H769" s="558" t="str">
        <f>IFERROR(__xludf.DUMMYFUNCTION("""COMPUTED_VALUE"""),"")</f>
        <v/>
      </c>
      <c r="I769" s="558" t="str">
        <f>IFERROR(__xludf.DUMMYFUNCTION("""COMPUTED_VALUE"""),"")</f>
        <v/>
      </c>
      <c r="J769" s="558"/>
      <c r="K769" s="558"/>
      <c r="L769" s="558"/>
      <c r="M769" s="558"/>
      <c r="N769" s="558"/>
      <c r="O769" s="558"/>
    </row>
    <row r="770">
      <c r="A770" s="558"/>
      <c r="B770" s="558" t="str">
        <f>IFERROR(__xludf.DUMMYFUNCTION("""COMPUTED_VALUE"""),"")</f>
        <v/>
      </c>
      <c r="C770" s="558" t="str">
        <f>IFERROR(__xludf.DUMMYFUNCTION("""COMPUTED_VALUE"""),"")</f>
        <v/>
      </c>
      <c r="D770" s="558" t="str">
        <f>IFERROR(__xludf.DUMMYFUNCTION("""COMPUTED_VALUE"""),"")</f>
        <v/>
      </c>
      <c r="E770" s="558" t="str">
        <f>IFERROR(__xludf.DUMMYFUNCTION("""COMPUTED_VALUE"""),"")</f>
        <v/>
      </c>
      <c r="F770" s="558" t="str">
        <f>IFERROR(__xludf.DUMMYFUNCTION("""COMPUTED_VALUE"""),"")</f>
        <v/>
      </c>
      <c r="G770" s="558" t="str">
        <f>IFERROR(__xludf.DUMMYFUNCTION("""COMPUTED_VALUE"""),"")</f>
        <v/>
      </c>
      <c r="H770" s="558" t="str">
        <f>IFERROR(__xludf.DUMMYFUNCTION("""COMPUTED_VALUE"""),"")</f>
        <v/>
      </c>
      <c r="I770" s="558" t="str">
        <f>IFERROR(__xludf.DUMMYFUNCTION("""COMPUTED_VALUE"""),"")</f>
        <v/>
      </c>
      <c r="J770" s="558"/>
      <c r="K770" s="558"/>
      <c r="L770" s="558"/>
      <c r="M770" s="558"/>
      <c r="N770" s="558"/>
      <c r="O770" s="558"/>
    </row>
    <row r="771">
      <c r="A771" s="558"/>
      <c r="B771" s="558" t="str">
        <f>IFERROR(__xludf.DUMMYFUNCTION("""COMPUTED_VALUE"""),"")</f>
        <v/>
      </c>
      <c r="C771" s="558" t="str">
        <f>IFERROR(__xludf.DUMMYFUNCTION("""COMPUTED_VALUE"""),"")</f>
        <v/>
      </c>
      <c r="D771" s="558" t="str">
        <f>IFERROR(__xludf.DUMMYFUNCTION("""COMPUTED_VALUE"""),"")</f>
        <v/>
      </c>
      <c r="E771" s="558" t="str">
        <f>IFERROR(__xludf.DUMMYFUNCTION("""COMPUTED_VALUE"""),"")</f>
        <v/>
      </c>
      <c r="F771" s="558" t="str">
        <f>IFERROR(__xludf.DUMMYFUNCTION("""COMPUTED_VALUE"""),"")</f>
        <v/>
      </c>
      <c r="G771" s="558" t="str">
        <f>IFERROR(__xludf.DUMMYFUNCTION("""COMPUTED_VALUE"""),"")</f>
        <v/>
      </c>
      <c r="H771" s="558" t="str">
        <f>IFERROR(__xludf.DUMMYFUNCTION("""COMPUTED_VALUE"""),"")</f>
        <v/>
      </c>
      <c r="I771" s="558" t="str">
        <f>IFERROR(__xludf.DUMMYFUNCTION("""COMPUTED_VALUE"""),"")</f>
        <v/>
      </c>
      <c r="J771" s="558"/>
      <c r="K771" s="558"/>
      <c r="L771" s="558"/>
      <c r="M771" s="558"/>
      <c r="N771" s="558"/>
      <c r="O771" s="558"/>
    </row>
    <row r="772">
      <c r="A772" s="558"/>
      <c r="B772" s="558" t="str">
        <f>IFERROR(__xludf.DUMMYFUNCTION("""COMPUTED_VALUE"""),"")</f>
        <v/>
      </c>
      <c r="C772" s="558" t="str">
        <f>IFERROR(__xludf.DUMMYFUNCTION("""COMPUTED_VALUE"""),"")</f>
        <v/>
      </c>
      <c r="D772" s="558" t="str">
        <f>IFERROR(__xludf.DUMMYFUNCTION("""COMPUTED_VALUE"""),"")</f>
        <v/>
      </c>
      <c r="E772" s="558" t="str">
        <f>IFERROR(__xludf.DUMMYFUNCTION("""COMPUTED_VALUE"""),"")</f>
        <v/>
      </c>
      <c r="F772" s="558" t="str">
        <f>IFERROR(__xludf.DUMMYFUNCTION("""COMPUTED_VALUE"""),"")</f>
        <v/>
      </c>
      <c r="G772" s="558" t="str">
        <f>IFERROR(__xludf.DUMMYFUNCTION("""COMPUTED_VALUE"""),"")</f>
        <v/>
      </c>
      <c r="H772" s="558" t="str">
        <f>IFERROR(__xludf.DUMMYFUNCTION("""COMPUTED_VALUE"""),"")</f>
        <v/>
      </c>
      <c r="I772" s="558" t="str">
        <f>IFERROR(__xludf.DUMMYFUNCTION("""COMPUTED_VALUE"""),"")</f>
        <v/>
      </c>
      <c r="J772" s="558"/>
      <c r="K772" s="558"/>
      <c r="L772" s="558"/>
      <c r="M772" s="558"/>
      <c r="N772" s="558"/>
      <c r="O772" s="558"/>
    </row>
    <row r="773">
      <c r="A773" s="558"/>
      <c r="B773" s="558" t="str">
        <f>IFERROR(__xludf.DUMMYFUNCTION("""COMPUTED_VALUE"""),"")</f>
        <v/>
      </c>
      <c r="C773" s="558" t="str">
        <f>IFERROR(__xludf.DUMMYFUNCTION("""COMPUTED_VALUE"""),"")</f>
        <v/>
      </c>
      <c r="D773" s="558" t="str">
        <f>IFERROR(__xludf.DUMMYFUNCTION("""COMPUTED_VALUE"""),"")</f>
        <v/>
      </c>
      <c r="E773" s="558" t="str">
        <f>IFERROR(__xludf.DUMMYFUNCTION("""COMPUTED_VALUE"""),"")</f>
        <v/>
      </c>
      <c r="F773" s="558" t="str">
        <f>IFERROR(__xludf.DUMMYFUNCTION("""COMPUTED_VALUE"""),"")</f>
        <v/>
      </c>
      <c r="G773" s="558" t="str">
        <f>IFERROR(__xludf.DUMMYFUNCTION("""COMPUTED_VALUE"""),"")</f>
        <v/>
      </c>
      <c r="H773" s="558" t="str">
        <f>IFERROR(__xludf.DUMMYFUNCTION("""COMPUTED_VALUE"""),"")</f>
        <v/>
      </c>
      <c r="I773" s="558" t="str">
        <f>IFERROR(__xludf.DUMMYFUNCTION("""COMPUTED_VALUE"""),"")</f>
        <v/>
      </c>
      <c r="J773" s="558"/>
      <c r="K773" s="558"/>
      <c r="L773" s="558"/>
      <c r="M773" s="558"/>
      <c r="N773" s="558"/>
      <c r="O773" s="558"/>
    </row>
    <row r="774">
      <c r="A774" s="558"/>
      <c r="B774" s="558" t="str">
        <f>IFERROR(__xludf.DUMMYFUNCTION("""COMPUTED_VALUE"""),"")</f>
        <v/>
      </c>
      <c r="C774" s="558" t="str">
        <f>IFERROR(__xludf.DUMMYFUNCTION("""COMPUTED_VALUE"""),"")</f>
        <v/>
      </c>
      <c r="D774" s="558" t="str">
        <f>IFERROR(__xludf.DUMMYFUNCTION("""COMPUTED_VALUE"""),"")</f>
        <v/>
      </c>
      <c r="E774" s="558" t="str">
        <f>IFERROR(__xludf.DUMMYFUNCTION("""COMPUTED_VALUE"""),"")</f>
        <v/>
      </c>
      <c r="F774" s="558" t="str">
        <f>IFERROR(__xludf.DUMMYFUNCTION("""COMPUTED_VALUE"""),"")</f>
        <v/>
      </c>
      <c r="G774" s="558" t="str">
        <f>IFERROR(__xludf.DUMMYFUNCTION("""COMPUTED_VALUE"""),"")</f>
        <v/>
      </c>
      <c r="H774" s="558" t="str">
        <f>IFERROR(__xludf.DUMMYFUNCTION("""COMPUTED_VALUE"""),"")</f>
        <v/>
      </c>
      <c r="I774" s="558" t="str">
        <f>IFERROR(__xludf.DUMMYFUNCTION("""COMPUTED_VALUE"""),"")</f>
        <v/>
      </c>
      <c r="J774" s="558"/>
      <c r="K774" s="558"/>
      <c r="L774" s="558"/>
      <c r="M774" s="558"/>
      <c r="N774" s="558"/>
      <c r="O774" s="558"/>
    </row>
    <row r="775">
      <c r="A775" s="558"/>
      <c r="B775" s="558" t="str">
        <f>IFERROR(__xludf.DUMMYFUNCTION("""COMPUTED_VALUE"""),"")</f>
        <v/>
      </c>
      <c r="C775" s="558" t="str">
        <f>IFERROR(__xludf.DUMMYFUNCTION("""COMPUTED_VALUE"""),"")</f>
        <v/>
      </c>
      <c r="D775" s="558" t="str">
        <f>IFERROR(__xludf.DUMMYFUNCTION("""COMPUTED_VALUE"""),"")</f>
        <v/>
      </c>
      <c r="E775" s="558" t="str">
        <f>IFERROR(__xludf.DUMMYFUNCTION("""COMPUTED_VALUE"""),"")</f>
        <v/>
      </c>
      <c r="F775" s="558" t="str">
        <f>IFERROR(__xludf.DUMMYFUNCTION("""COMPUTED_VALUE"""),"")</f>
        <v/>
      </c>
      <c r="G775" s="558" t="str">
        <f>IFERROR(__xludf.DUMMYFUNCTION("""COMPUTED_VALUE"""),"")</f>
        <v/>
      </c>
      <c r="H775" s="558" t="str">
        <f>IFERROR(__xludf.DUMMYFUNCTION("""COMPUTED_VALUE"""),"")</f>
        <v/>
      </c>
      <c r="I775" s="558" t="str">
        <f>IFERROR(__xludf.DUMMYFUNCTION("""COMPUTED_VALUE"""),"")</f>
        <v/>
      </c>
      <c r="J775" s="558"/>
      <c r="K775" s="558"/>
      <c r="L775" s="558"/>
      <c r="M775" s="558"/>
      <c r="N775" s="558"/>
      <c r="O775" s="558"/>
    </row>
    <row r="776">
      <c r="A776" s="558"/>
      <c r="B776" s="558" t="str">
        <f>IFERROR(__xludf.DUMMYFUNCTION("""COMPUTED_VALUE"""),"")</f>
        <v/>
      </c>
      <c r="C776" s="558" t="str">
        <f>IFERROR(__xludf.DUMMYFUNCTION("""COMPUTED_VALUE"""),"")</f>
        <v/>
      </c>
      <c r="D776" s="558" t="str">
        <f>IFERROR(__xludf.DUMMYFUNCTION("""COMPUTED_VALUE"""),"")</f>
        <v/>
      </c>
      <c r="E776" s="558" t="str">
        <f>IFERROR(__xludf.DUMMYFUNCTION("""COMPUTED_VALUE"""),"")</f>
        <v/>
      </c>
      <c r="F776" s="558" t="str">
        <f>IFERROR(__xludf.DUMMYFUNCTION("""COMPUTED_VALUE"""),"")</f>
        <v/>
      </c>
      <c r="G776" s="558" t="str">
        <f>IFERROR(__xludf.DUMMYFUNCTION("""COMPUTED_VALUE"""),"")</f>
        <v/>
      </c>
      <c r="H776" s="558" t="str">
        <f>IFERROR(__xludf.DUMMYFUNCTION("""COMPUTED_VALUE"""),"")</f>
        <v/>
      </c>
      <c r="I776" s="558" t="str">
        <f>IFERROR(__xludf.DUMMYFUNCTION("""COMPUTED_VALUE"""),"")</f>
        <v/>
      </c>
      <c r="J776" s="558"/>
      <c r="K776" s="558"/>
      <c r="L776" s="558"/>
      <c r="M776" s="558"/>
      <c r="N776" s="558"/>
      <c r="O776" s="558"/>
    </row>
    <row r="777">
      <c r="A777" s="558"/>
      <c r="B777" s="558" t="str">
        <f>IFERROR(__xludf.DUMMYFUNCTION("""COMPUTED_VALUE"""),"")</f>
        <v/>
      </c>
      <c r="C777" s="558" t="str">
        <f>IFERROR(__xludf.DUMMYFUNCTION("""COMPUTED_VALUE"""),"")</f>
        <v/>
      </c>
      <c r="D777" s="558" t="str">
        <f>IFERROR(__xludf.DUMMYFUNCTION("""COMPUTED_VALUE"""),"")</f>
        <v/>
      </c>
      <c r="E777" s="558" t="str">
        <f>IFERROR(__xludf.DUMMYFUNCTION("""COMPUTED_VALUE"""),"")</f>
        <v/>
      </c>
      <c r="F777" s="558" t="str">
        <f>IFERROR(__xludf.DUMMYFUNCTION("""COMPUTED_VALUE"""),"")</f>
        <v/>
      </c>
      <c r="G777" s="558" t="str">
        <f>IFERROR(__xludf.DUMMYFUNCTION("""COMPUTED_VALUE"""),"")</f>
        <v/>
      </c>
      <c r="H777" s="558" t="str">
        <f>IFERROR(__xludf.DUMMYFUNCTION("""COMPUTED_VALUE"""),"")</f>
        <v/>
      </c>
      <c r="I777" s="558" t="str">
        <f>IFERROR(__xludf.DUMMYFUNCTION("""COMPUTED_VALUE"""),"")</f>
        <v/>
      </c>
      <c r="J777" s="558"/>
      <c r="K777" s="558"/>
      <c r="L777" s="558"/>
      <c r="M777" s="558"/>
      <c r="N777" s="558"/>
      <c r="O777" s="558"/>
    </row>
    <row r="778">
      <c r="A778" s="558"/>
      <c r="B778" s="558" t="str">
        <f>IFERROR(__xludf.DUMMYFUNCTION("""COMPUTED_VALUE"""),"")</f>
        <v/>
      </c>
      <c r="C778" s="558" t="str">
        <f>IFERROR(__xludf.DUMMYFUNCTION("""COMPUTED_VALUE"""),"")</f>
        <v/>
      </c>
      <c r="D778" s="558" t="str">
        <f>IFERROR(__xludf.DUMMYFUNCTION("""COMPUTED_VALUE"""),"")</f>
        <v/>
      </c>
      <c r="E778" s="558" t="str">
        <f>IFERROR(__xludf.DUMMYFUNCTION("""COMPUTED_VALUE"""),"")</f>
        <v/>
      </c>
      <c r="F778" s="558" t="str">
        <f>IFERROR(__xludf.DUMMYFUNCTION("""COMPUTED_VALUE"""),"")</f>
        <v/>
      </c>
      <c r="G778" s="558" t="str">
        <f>IFERROR(__xludf.DUMMYFUNCTION("""COMPUTED_VALUE"""),"")</f>
        <v/>
      </c>
      <c r="H778" s="558" t="str">
        <f>IFERROR(__xludf.DUMMYFUNCTION("""COMPUTED_VALUE"""),"")</f>
        <v/>
      </c>
      <c r="I778" s="558" t="str">
        <f>IFERROR(__xludf.DUMMYFUNCTION("""COMPUTED_VALUE"""),"")</f>
        <v/>
      </c>
      <c r="J778" s="558"/>
      <c r="K778" s="558"/>
      <c r="L778" s="558"/>
      <c r="M778" s="558"/>
      <c r="N778" s="558"/>
      <c r="O778" s="558"/>
    </row>
    <row r="779">
      <c r="A779" s="558"/>
      <c r="B779" s="558" t="str">
        <f>IFERROR(__xludf.DUMMYFUNCTION("""COMPUTED_VALUE"""),"")</f>
        <v/>
      </c>
      <c r="C779" s="558" t="str">
        <f>IFERROR(__xludf.DUMMYFUNCTION("""COMPUTED_VALUE"""),"")</f>
        <v/>
      </c>
      <c r="D779" s="558" t="str">
        <f>IFERROR(__xludf.DUMMYFUNCTION("""COMPUTED_VALUE"""),"")</f>
        <v/>
      </c>
      <c r="E779" s="558" t="str">
        <f>IFERROR(__xludf.DUMMYFUNCTION("""COMPUTED_VALUE"""),"")</f>
        <v/>
      </c>
      <c r="F779" s="558" t="str">
        <f>IFERROR(__xludf.DUMMYFUNCTION("""COMPUTED_VALUE"""),"")</f>
        <v/>
      </c>
      <c r="G779" s="558" t="str">
        <f>IFERROR(__xludf.DUMMYFUNCTION("""COMPUTED_VALUE"""),"")</f>
        <v/>
      </c>
      <c r="H779" s="558" t="str">
        <f>IFERROR(__xludf.DUMMYFUNCTION("""COMPUTED_VALUE"""),"")</f>
        <v/>
      </c>
      <c r="I779" s="558" t="str">
        <f>IFERROR(__xludf.DUMMYFUNCTION("""COMPUTED_VALUE"""),"")</f>
        <v/>
      </c>
      <c r="J779" s="558"/>
      <c r="K779" s="558"/>
      <c r="L779" s="558"/>
      <c r="M779" s="558"/>
      <c r="N779" s="558"/>
      <c r="O779" s="558"/>
    </row>
    <row r="780">
      <c r="A780" s="558"/>
      <c r="B780" s="558" t="str">
        <f>IFERROR(__xludf.DUMMYFUNCTION("""COMPUTED_VALUE"""),"")</f>
        <v/>
      </c>
      <c r="C780" s="558" t="str">
        <f>IFERROR(__xludf.DUMMYFUNCTION("""COMPUTED_VALUE"""),"")</f>
        <v/>
      </c>
      <c r="D780" s="558" t="str">
        <f>IFERROR(__xludf.DUMMYFUNCTION("""COMPUTED_VALUE"""),"")</f>
        <v/>
      </c>
      <c r="E780" s="558" t="str">
        <f>IFERROR(__xludf.DUMMYFUNCTION("""COMPUTED_VALUE"""),"")</f>
        <v/>
      </c>
      <c r="F780" s="558" t="str">
        <f>IFERROR(__xludf.DUMMYFUNCTION("""COMPUTED_VALUE"""),"")</f>
        <v/>
      </c>
      <c r="G780" s="558" t="str">
        <f>IFERROR(__xludf.DUMMYFUNCTION("""COMPUTED_VALUE"""),"")</f>
        <v/>
      </c>
      <c r="H780" s="558" t="str">
        <f>IFERROR(__xludf.DUMMYFUNCTION("""COMPUTED_VALUE"""),"")</f>
        <v/>
      </c>
      <c r="I780" s="558" t="str">
        <f>IFERROR(__xludf.DUMMYFUNCTION("""COMPUTED_VALUE"""),"")</f>
        <v/>
      </c>
      <c r="J780" s="558"/>
      <c r="K780" s="558"/>
      <c r="L780" s="558"/>
      <c r="M780" s="558"/>
      <c r="N780" s="558"/>
      <c r="O780" s="558"/>
    </row>
    <row r="781">
      <c r="A781" s="558"/>
      <c r="B781" s="558" t="str">
        <f>IFERROR(__xludf.DUMMYFUNCTION("""COMPUTED_VALUE"""),"")</f>
        <v/>
      </c>
      <c r="C781" s="558" t="str">
        <f>IFERROR(__xludf.DUMMYFUNCTION("""COMPUTED_VALUE"""),"")</f>
        <v/>
      </c>
      <c r="D781" s="558" t="str">
        <f>IFERROR(__xludf.DUMMYFUNCTION("""COMPUTED_VALUE"""),"")</f>
        <v/>
      </c>
      <c r="E781" s="558" t="str">
        <f>IFERROR(__xludf.DUMMYFUNCTION("""COMPUTED_VALUE"""),"")</f>
        <v/>
      </c>
      <c r="F781" s="558" t="str">
        <f>IFERROR(__xludf.DUMMYFUNCTION("""COMPUTED_VALUE"""),"")</f>
        <v/>
      </c>
      <c r="G781" s="558" t="str">
        <f>IFERROR(__xludf.DUMMYFUNCTION("""COMPUTED_VALUE"""),"")</f>
        <v/>
      </c>
      <c r="H781" s="558" t="str">
        <f>IFERROR(__xludf.DUMMYFUNCTION("""COMPUTED_VALUE"""),"")</f>
        <v/>
      </c>
      <c r="I781" s="558" t="str">
        <f>IFERROR(__xludf.DUMMYFUNCTION("""COMPUTED_VALUE"""),"")</f>
        <v/>
      </c>
      <c r="J781" s="558"/>
      <c r="K781" s="558"/>
      <c r="L781" s="558"/>
      <c r="M781" s="558"/>
      <c r="N781" s="558"/>
      <c r="O781" s="558"/>
    </row>
    <row r="782">
      <c r="A782" s="558"/>
      <c r="B782" s="558" t="str">
        <f>IFERROR(__xludf.DUMMYFUNCTION("""COMPUTED_VALUE"""),"")</f>
        <v/>
      </c>
      <c r="C782" s="558" t="str">
        <f>IFERROR(__xludf.DUMMYFUNCTION("""COMPUTED_VALUE"""),"")</f>
        <v/>
      </c>
      <c r="D782" s="558" t="str">
        <f>IFERROR(__xludf.DUMMYFUNCTION("""COMPUTED_VALUE"""),"")</f>
        <v/>
      </c>
      <c r="E782" s="558" t="str">
        <f>IFERROR(__xludf.DUMMYFUNCTION("""COMPUTED_VALUE"""),"")</f>
        <v/>
      </c>
      <c r="F782" s="558" t="str">
        <f>IFERROR(__xludf.DUMMYFUNCTION("""COMPUTED_VALUE"""),"")</f>
        <v/>
      </c>
      <c r="G782" s="558" t="str">
        <f>IFERROR(__xludf.DUMMYFUNCTION("""COMPUTED_VALUE"""),"")</f>
        <v/>
      </c>
      <c r="H782" s="558" t="str">
        <f>IFERROR(__xludf.DUMMYFUNCTION("""COMPUTED_VALUE"""),"")</f>
        <v/>
      </c>
      <c r="I782" s="558" t="str">
        <f>IFERROR(__xludf.DUMMYFUNCTION("""COMPUTED_VALUE"""),"")</f>
        <v/>
      </c>
      <c r="J782" s="558"/>
      <c r="K782" s="558"/>
      <c r="L782" s="558"/>
      <c r="M782" s="558"/>
      <c r="N782" s="558"/>
      <c r="O782" s="558"/>
    </row>
    <row r="783">
      <c r="A783" s="558"/>
      <c r="B783" s="558" t="str">
        <f>IFERROR(__xludf.DUMMYFUNCTION("""COMPUTED_VALUE"""),"")</f>
        <v/>
      </c>
      <c r="C783" s="558" t="str">
        <f>IFERROR(__xludf.DUMMYFUNCTION("""COMPUTED_VALUE"""),"")</f>
        <v/>
      </c>
      <c r="D783" s="558" t="str">
        <f>IFERROR(__xludf.DUMMYFUNCTION("""COMPUTED_VALUE"""),"")</f>
        <v/>
      </c>
      <c r="E783" s="558" t="str">
        <f>IFERROR(__xludf.DUMMYFUNCTION("""COMPUTED_VALUE"""),"")</f>
        <v/>
      </c>
      <c r="F783" s="558" t="str">
        <f>IFERROR(__xludf.DUMMYFUNCTION("""COMPUTED_VALUE"""),"")</f>
        <v/>
      </c>
      <c r="G783" s="558" t="str">
        <f>IFERROR(__xludf.DUMMYFUNCTION("""COMPUTED_VALUE"""),"")</f>
        <v/>
      </c>
      <c r="H783" s="558" t="str">
        <f>IFERROR(__xludf.DUMMYFUNCTION("""COMPUTED_VALUE"""),"")</f>
        <v/>
      </c>
      <c r="I783" s="558" t="str">
        <f>IFERROR(__xludf.DUMMYFUNCTION("""COMPUTED_VALUE"""),"")</f>
        <v/>
      </c>
      <c r="J783" s="558"/>
      <c r="K783" s="558"/>
      <c r="L783" s="558"/>
      <c r="M783" s="558"/>
      <c r="N783" s="558"/>
      <c r="O783" s="558"/>
    </row>
    <row r="784">
      <c r="A784" s="558"/>
      <c r="B784" s="558" t="str">
        <f>IFERROR(__xludf.DUMMYFUNCTION("""COMPUTED_VALUE"""),"")</f>
        <v/>
      </c>
      <c r="C784" s="558" t="str">
        <f>IFERROR(__xludf.DUMMYFUNCTION("""COMPUTED_VALUE"""),"")</f>
        <v/>
      </c>
      <c r="D784" s="558" t="str">
        <f>IFERROR(__xludf.DUMMYFUNCTION("""COMPUTED_VALUE"""),"")</f>
        <v/>
      </c>
      <c r="E784" s="558" t="str">
        <f>IFERROR(__xludf.DUMMYFUNCTION("""COMPUTED_VALUE"""),"")</f>
        <v/>
      </c>
      <c r="F784" s="558" t="str">
        <f>IFERROR(__xludf.DUMMYFUNCTION("""COMPUTED_VALUE"""),"")</f>
        <v/>
      </c>
      <c r="G784" s="558" t="str">
        <f>IFERROR(__xludf.DUMMYFUNCTION("""COMPUTED_VALUE"""),"")</f>
        <v/>
      </c>
      <c r="H784" s="558" t="str">
        <f>IFERROR(__xludf.DUMMYFUNCTION("""COMPUTED_VALUE"""),"")</f>
        <v/>
      </c>
      <c r="I784" s="558" t="str">
        <f>IFERROR(__xludf.DUMMYFUNCTION("""COMPUTED_VALUE"""),"")</f>
        <v/>
      </c>
      <c r="J784" s="558"/>
      <c r="K784" s="558"/>
      <c r="L784" s="558"/>
      <c r="M784" s="558"/>
      <c r="N784" s="558"/>
      <c r="O784" s="558"/>
    </row>
    <row r="785">
      <c r="A785" s="558"/>
      <c r="B785" s="558" t="str">
        <f>IFERROR(__xludf.DUMMYFUNCTION("""COMPUTED_VALUE"""),"")</f>
        <v/>
      </c>
      <c r="C785" s="558" t="str">
        <f>IFERROR(__xludf.DUMMYFUNCTION("""COMPUTED_VALUE"""),"")</f>
        <v/>
      </c>
      <c r="D785" s="558" t="str">
        <f>IFERROR(__xludf.DUMMYFUNCTION("""COMPUTED_VALUE"""),"")</f>
        <v/>
      </c>
      <c r="E785" s="558" t="str">
        <f>IFERROR(__xludf.DUMMYFUNCTION("""COMPUTED_VALUE"""),"")</f>
        <v/>
      </c>
      <c r="F785" s="558" t="str">
        <f>IFERROR(__xludf.DUMMYFUNCTION("""COMPUTED_VALUE"""),"")</f>
        <v/>
      </c>
      <c r="G785" s="558" t="str">
        <f>IFERROR(__xludf.DUMMYFUNCTION("""COMPUTED_VALUE"""),"")</f>
        <v/>
      </c>
      <c r="H785" s="558" t="str">
        <f>IFERROR(__xludf.DUMMYFUNCTION("""COMPUTED_VALUE"""),"")</f>
        <v/>
      </c>
      <c r="I785" s="558" t="str">
        <f>IFERROR(__xludf.DUMMYFUNCTION("""COMPUTED_VALUE"""),"")</f>
        <v/>
      </c>
      <c r="J785" s="558"/>
      <c r="K785" s="558"/>
      <c r="L785" s="558"/>
      <c r="M785" s="558"/>
      <c r="N785" s="558"/>
      <c r="O785" s="558"/>
    </row>
    <row r="786">
      <c r="A786" s="558"/>
      <c r="B786" s="558" t="str">
        <f>IFERROR(__xludf.DUMMYFUNCTION("""COMPUTED_VALUE"""),"")</f>
        <v/>
      </c>
      <c r="C786" s="558" t="str">
        <f>IFERROR(__xludf.DUMMYFUNCTION("""COMPUTED_VALUE"""),"")</f>
        <v/>
      </c>
      <c r="D786" s="558" t="str">
        <f>IFERROR(__xludf.DUMMYFUNCTION("""COMPUTED_VALUE"""),"")</f>
        <v/>
      </c>
      <c r="E786" s="558" t="str">
        <f>IFERROR(__xludf.DUMMYFUNCTION("""COMPUTED_VALUE"""),"")</f>
        <v/>
      </c>
      <c r="F786" s="558" t="str">
        <f>IFERROR(__xludf.DUMMYFUNCTION("""COMPUTED_VALUE"""),"")</f>
        <v/>
      </c>
      <c r="G786" s="558" t="str">
        <f>IFERROR(__xludf.DUMMYFUNCTION("""COMPUTED_VALUE"""),"")</f>
        <v/>
      </c>
      <c r="H786" s="558" t="str">
        <f>IFERROR(__xludf.DUMMYFUNCTION("""COMPUTED_VALUE"""),"")</f>
        <v/>
      </c>
      <c r="I786" s="558" t="str">
        <f>IFERROR(__xludf.DUMMYFUNCTION("""COMPUTED_VALUE"""),"")</f>
        <v/>
      </c>
      <c r="J786" s="558"/>
      <c r="K786" s="558"/>
      <c r="L786" s="558"/>
      <c r="M786" s="558"/>
      <c r="N786" s="558"/>
      <c r="O786" s="558"/>
    </row>
    <row r="787">
      <c r="A787" s="558"/>
      <c r="B787" s="558" t="str">
        <f>IFERROR(__xludf.DUMMYFUNCTION("""COMPUTED_VALUE"""),"")</f>
        <v/>
      </c>
      <c r="C787" s="558" t="str">
        <f>IFERROR(__xludf.DUMMYFUNCTION("""COMPUTED_VALUE"""),"")</f>
        <v/>
      </c>
      <c r="D787" s="558" t="str">
        <f>IFERROR(__xludf.DUMMYFUNCTION("""COMPUTED_VALUE"""),"")</f>
        <v/>
      </c>
      <c r="E787" s="558" t="str">
        <f>IFERROR(__xludf.DUMMYFUNCTION("""COMPUTED_VALUE"""),"")</f>
        <v/>
      </c>
      <c r="F787" s="558" t="str">
        <f>IFERROR(__xludf.DUMMYFUNCTION("""COMPUTED_VALUE"""),"")</f>
        <v/>
      </c>
      <c r="G787" s="558" t="str">
        <f>IFERROR(__xludf.DUMMYFUNCTION("""COMPUTED_VALUE"""),"")</f>
        <v/>
      </c>
      <c r="H787" s="558" t="str">
        <f>IFERROR(__xludf.DUMMYFUNCTION("""COMPUTED_VALUE"""),"")</f>
        <v/>
      </c>
      <c r="I787" s="558" t="str">
        <f>IFERROR(__xludf.DUMMYFUNCTION("""COMPUTED_VALUE"""),"")</f>
        <v/>
      </c>
      <c r="J787" s="558"/>
      <c r="K787" s="558"/>
      <c r="L787" s="558"/>
      <c r="M787" s="558"/>
      <c r="N787" s="558"/>
      <c r="O787" s="558"/>
    </row>
    <row r="788">
      <c r="A788" s="558"/>
      <c r="B788" s="558" t="str">
        <f>IFERROR(__xludf.DUMMYFUNCTION("""COMPUTED_VALUE"""),"")</f>
        <v/>
      </c>
      <c r="C788" s="558" t="str">
        <f>IFERROR(__xludf.DUMMYFUNCTION("""COMPUTED_VALUE"""),"")</f>
        <v/>
      </c>
      <c r="D788" s="558" t="str">
        <f>IFERROR(__xludf.DUMMYFUNCTION("""COMPUTED_VALUE"""),"")</f>
        <v/>
      </c>
      <c r="E788" s="558" t="str">
        <f>IFERROR(__xludf.DUMMYFUNCTION("""COMPUTED_VALUE"""),"")</f>
        <v/>
      </c>
      <c r="F788" s="558" t="str">
        <f>IFERROR(__xludf.DUMMYFUNCTION("""COMPUTED_VALUE"""),"")</f>
        <v/>
      </c>
      <c r="G788" s="558" t="str">
        <f>IFERROR(__xludf.DUMMYFUNCTION("""COMPUTED_VALUE"""),"")</f>
        <v/>
      </c>
      <c r="H788" s="558" t="str">
        <f>IFERROR(__xludf.DUMMYFUNCTION("""COMPUTED_VALUE"""),"")</f>
        <v/>
      </c>
      <c r="I788" s="558" t="str">
        <f>IFERROR(__xludf.DUMMYFUNCTION("""COMPUTED_VALUE"""),"")</f>
        <v/>
      </c>
      <c r="J788" s="558"/>
      <c r="K788" s="558"/>
      <c r="L788" s="558"/>
      <c r="M788" s="558"/>
      <c r="N788" s="558"/>
      <c r="O788" s="558"/>
    </row>
    <row r="789">
      <c r="A789" s="558"/>
      <c r="B789" s="558" t="str">
        <f>IFERROR(__xludf.DUMMYFUNCTION("""COMPUTED_VALUE"""),"")</f>
        <v/>
      </c>
      <c r="C789" s="558" t="str">
        <f>IFERROR(__xludf.DUMMYFUNCTION("""COMPUTED_VALUE"""),"")</f>
        <v/>
      </c>
      <c r="D789" s="558" t="str">
        <f>IFERROR(__xludf.DUMMYFUNCTION("""COMPUTED_VALUE"""),"")</f>
        <v/>
      </c>
      <c r="E789" s="558" t="str">
        <f>IFERROR(__xludf.DUMMYFUNCTION("""COMPUTED_VALUE"""),"")</f>
        <v/>
      </c>
      <c r="F789" s="558" t="str">
        <f>IFERROR(__xludf.DUMMYFUNCTION("""COMPUTED_VALUE"""),"")</f>
        <v/>
      </c>
      <c r="G789" s="558" t="str">
        <f>IFERROR(__xludf.DUMMYFUNCTION("""COMPUTED_VALUE"""),"")</f>
        <v/>
      </c>
      <c r="H789" s="558" t="str">
        <f>IFERROR(__xludf.DUMMYFUNCTION("""COMPUTED_VALUE"""),"")</f>
        <v/>
      </c>
      <c r="I789" s="558" t="str">
        <f>IFERROR(__xludf.DUMMYFUNCTION("""COMPUTED_VALUE"""),"")</f>
        <v/>
      </c>
      <c r="J789" s="558"/>
      <c r="K789" s="558"/>
      <c r="L789" s="558"/>
      <c r="M789" s="558"/>
      <c r="N789" s="558"/>
      <c r="O789" s="558"/>
    </row>
    <row r="790">
      <c r="A790" s="558"/>
      <c r="B790" s="558" t="str">
        <f>IFERROR(__xludf.DUMMYFUNCTION("""COMPUTED_VALUE"""),"")</f>
        <v/>
      </c>
      <c r="C790" s="558" t="str">
        <f>IFERROR(__xludf.DUMMYFUNCTION("""COMPUTED_VALUE"""),"")</f>
        <v/>
      </c>
      <c r="D790" s="558" t="str">
        <f>IFERROR(__xludf.DUMMYFUNCTION("""COMPUTED_VALUE"""),"")</f>
        <v/>
      </c>
      <c r="E790" s="558" t="str">
        <f>IFERROR(__xludf.DUMMYFUNCTION("""COMPUTED_VALUE"""),"")</f>
        <v/>
      </c>
      <c r="F790" s="558" t="str">
        <f>IFERROR(__xludf.DUMMYFUNCTION("""COMPUTED_VALUE"""),"")</f>
        <v/>
      </c>
      <c r="G790" s="558" t="str">
        <f>IFERROR(__xludf.DUMMYFUNCTION("""COMPUTED_VALUE"""),"")</f>
        <v/>
      </c>
      <c r="H790" s="558" t="str">
        <f>IFERROR(__xludf.DUMMYFUNCTION("""COMPUTED_VALUE"""),"")</f>
        <v/>
      </c>
      <c r="I790" s="558" t="str">
        <f>IFERROR(__xludf.DUMMYFUNCTION("""COMPUTED_VALUE"""),"")</f>
        <v/>
      </c>
      <c r="J790" s="558"/>
      <c r="K790" s="558"/>
      <c r="L790" s="558"/>
      <c r="M790" s="558"/>
      <c r="N790" s="558"/>
      <c r="O790" s="558"/>
    </row>
    <row r="791">
      <c r="A791" s="558"/>
      <c r="B791" s="558" t="str">
        <f>IFERROR(__xludf.DUMMYFUNCTION("""COMPUTED_VALUE"""),"")</f>
        <v/>
      </c>
      <c r="C791" s="558" t="str">
        <f>IFERROR(__xludf.DUMMYFUNCTION("""COMPUTED_VALUE"""),"")</f>
        <v/>
      </c>
      <c r="D791" s="558" t="str">
        <f>IFERROR(__xludf.DUMMYFUNCTION("""COMPUTED_VALUE"""),"")</f>
        <v/>
      </c>
      <c r="E791" s="558" t="str">
        <f>IFERROR(__xludf.DUMMYFUNCTION("""COMPUTED_VALUE"""),"")</f>
        <v/>
      </c>
      <c r="F791" s="558" t="str">
        <f>IFERROR(__xludf.DUMMYFUNCTION("""COMPUTED_VALUE"""),"")</f>
        <v/>
      </c>
      <c r="G791" s="558" t="str">
        <f>IFERROR(__xludf.DUMMYFUNCTION("""COMPUTED_VALUE"""),"")</f>
        <v/>
      </c>
      <c r="H791" s="558" t="str">
        <f>IFERROR(__xludf.DUMMYFUNCTION("""COMPUTED_VALUE"""),"")</f>
        <v/>
      </c>
      <c r="I791" s="558" t="str">
        <f>IFERROR(__xludf.DUMMYFUNCTION("""COMPUTED_VALUE"""),"")</f>
        <v/>
      </c>
      <c r="J791" s="558"/>
      <c r="K791" s="558"/>
      <c r="L791" s="558"/>
      <c r="M791" s="558"/>
      <c r="N791" s="558"/>
      <c r="O791" s="558"/>
    </row>
    <row r="792">
      <c r="A792" s="558"/>
      <c r="B792" s="558" t="str">
        <f>IFERROR(__xludf.DUMMYFUNCTION("""COMPUTED_VALUE"""),"")</f>
        <v/>
      </c>
      <c r="C792" s="558" t="str">
        <f>IFERROR(__xludf.DUMMYFUNCTION("""COMPUTED_VALUE"""),"")</f>
        <v/>
      </c>
      <c r="D792" s="558" t="str">
        <f>IFERROR(__xludf.DUMMYFUNCTION("""COMPUTED_VALUE"""),"")</f>
        <v/>
      </c>
      <c r="E792" s="558" t="str">
        <f>IFERROR(__xludf.DUMMYFUNCTION("""COMPUTED_VALUE"""),"")</f>
        <v/>
      </c>
      <c r="F792" s="558" t="str">
        <f>IFERROR(__xludf.DUMMYFUNCTION("""COMPUTED_VALUE"""),"")</f>
        <v/>
      </c>
      <c r="G792" s="558" t="str">
        <f>IFERROR(__xludf.DUMMYFUNCTION("""COMPUTED_VALUE"""),"")</f>
        <v/>
      </c>
      <c r="H792" s="558" t="str">
        <f>IFERROR(__xludf.DUMMYFUNCTION("""COMPUTED_VALUE"""),"")</f>
        <v/>
      </c>
      <c r="I792" s="558" t="str">
        <f>IFERROR(__xludf.DUMMYFUNCTION("""COMPUTED_VALUE"""),"")</f>
        <v/>
      </c>
      <c r="J792" s="558"/>
      <c r="K792" s="558"/>
      <c r="L792" s="558"/>
      <c r="M792" s="558"/>
      <c r="N792" s="558"/>
      <c r="O792" s="558"/>
    </row>
    <row r="793">
      <c r="A793" s="558"/>
      <c r="B793" s="558" t="str">
        <f>IFERROR(__xludf.DUMMYFUNCTION("""COMPUTED_VALUE"""),"")</f>
        <v/>
      </c>
      <c r="C793" s="558" t="str">
        <f>IFERROR(__xludf.DUMMYFUNCTION("""COMPUTED_VALUE"""),"")</f>
        <v/>
      </c>
      <c r="D793" s="558" t="str">
        <f>IFERROR(__xludf.DUMMYFUNCTION("""COMPUTED_VALUE"""),"")</f>
        <v/>
      </c>
      <c r="E793" s="558" t="str">
        <f>IFERROR(__xludf.DUMMYFUNCTION("""COMPUTED_VALUE"""),"")</f>
        <v/>
      </c>
      <c r="F793" s="558" t="str">
        <f>IFERROR(__xludf.DUMMYFUNCTION("""COMPUTED_VALUE"""),"")</f>
        <v/>
      </c>
      <c r="G793" s="558" t="str">
        <f>IFERROR(__xludf.DUMMYFUNCTION("""COMPUTED_VALUE"""),"")</f>
        <v/>
      </c>
      <c r="H793" s="558" t="str">
        <f>IFERROR(__xludf.DUMMYFUNCTION("""COMPUTED_VALUE"""),"")</f>
        <v/>
      </c>
      <c r="I793" s="558" t="str">
        <f>IFERROR(__xludf.DUMMYFUNCTION("""COMPUTED_VALUE"""),"")</f>
        <v/>
      </c>
      <c r="J793" s="558"/>
      <c r="K793" s="558"/>
      <c r="L793" s="558"/>
      <c r="M793" s="558"/>
      <c r="N793" s="558"/>
      <c r="O793" s="558"/>
    </row>
    <row r="794">
      <c r="A794" s="558"/>
      <c r="B794" s="558" t="str">
        <f>IFERROR(__xludf.DUMMYFUNCTION("""COMPUTED_VALUE"""),"")</f>
        <v/>
      </c>
      <c r="C794" s="558" t="str">
        <f>IFERROR(__xludf.DUMMYFUNCTION("""COMPUTED_VALUE"""),"")</f>
        <v/>
      </c>
      <c r="D794" s="558" t="str">
        <f>IFERROR(__xludf.DUMMYFUNCTION("""COMPUTED_VALUE"""),"")</f>
        <v/>
      </c>
      <c r="E794" s="558" t="str">
        <f>IFERROR(__xludf.DUMMYFUNCTION("""COMPUTED_VALUE"""),"")</f>
        <v/>
      </c>
      <c r="F794" s="558" t="str">
        <f>IFERROR(__xludf.DUMMYFUNCTION("""COMPUTED_VALUE"""),"")</f>
        <v/>
      </c>
      <c r="G794" s="558" t="str">
        <f>IFERROR(__xludf.DUMMYFUNCTION("""COMPUTED_VALUE"""),"")</f>
        <v/>
      </c>
      <c r="H794" s="558" t="str">
        <f>IFERROR(__xludf.DUMMYFUNCTION("""COMPUTED_VALUE"""),"")</f>
        <v/>
      </c>
      <c r="I794" s="558" t="str">
        <f>IFERROR(__xludf.DUMMYFUNCTION("""COMPUTED_VALUE"""),"")</f>
        <v/>
      </c>
      <c r="J794" s="558"/>
      <c r="K794" s="558"/>
      <c r="L794" s="558"/>
      <c r="M794" s="558"/>
      <c r="N794" s="558"/>
      <c r="O794" s="558"/>
    </row>
    <row r="795">
      <c r="A795" s="558"/>
      <c r="B795" s="558" t="str">
        <f>IFERROR(__xludf.DUMMYFUNCTION("""COMPUTED_VALUE"""),"")</f>
        <v/>
      </c>
      <c r="C795" s="558" t="str">
        <f>IFERROR(__xludf.DUMMYFUNCTION("""COMPUTED_VALUE"""),"")</f>
        <v/>
      </c>
      <c r="D795" s="558" t="str">
        <f>IFERROR(__xludf.DUMMYFUNCTION("""COMPUTED_VALUE"""),"")</f>
        <v/>
      </c>
      <c r="E795" s="558" t="str">
        <f>IFERROR(__xludf.DUMMYFUNCTION("""COMPUTED_VALUE"""),"")</f>
        <v/>
      </c>
      <c r="F795" s="558" t="str">
        <f>IFERROR(__xludf.DUMMYFUNCTION("""COMPUTED_VALUE"""),"")</f>
        <v/>
      </c>
      <c r="G795" s="558" t="str">
        <f>IFERROR(__xludf.DUMMYFUNCTION("""COMPUTED_VALUE"""),"")</f>
        <v/>
      </c>
      <c r="H795" s="558" t="str">
        <f>IFERROR(__xludf.DUMMYFUNCTION("""COMPUTED_VALUE"""),"")</f>
        <v/>
      </c>
      <c r="I795" s="558" t="str">
        <f>IFERROR(__xludf.DUMMYFUNCTION("""COMPUTED_VALUE"""),"")</f>
        <v/>
      </c>
      <c r="J795" s="558"/>
      <c r="K795" s="558"/>
      <c r="L795" s="558"/>
      <c r="M795" s="558"/>
      <c r="N795" s="558"/>
      <c r="O795" s="558"/>
    </row>
    <row r="796">
      <c r="A796" s="558"/>
      <c r="B796" s="558" t="str">
        <f>IFERROR(__xludf.DUMMYFUNCTION("""COMPUTED_VALUE"""),"")</f>
        <v/>
      </c>
      <c r="C796" s="558" t="str">
        <f>IFERROR(__xludf.DUMMYFUNCTION("""COMPUTED_VALUE"""),"")</f>
        <v/>
      </c>
      <c r="D796" s="558" t="str">
        <f>IFERROR(__xludf.DUMMYFUNCTION("""COMPUTED_VALUE"""),"")</f>
        <v/>
      </c>
      <c r="E796" s="558" t="str">
        <f>IFERROR(__xludf.DUMMYFUNCTION("""COMPUTED_VALUE"""),"")</f>
        <v/>
      </c>
      <c r="F796" s="558" t="str">
        <f>IFERROR(__xludf.DUMMYFUNCTION("""COMPUTED_VALUE"""),"")</f>
        <v/>
      </c>
      <c r="G796" s="558" t="str">
        <f>IFERROR(__xludf.DUMMYFUNCTION("""COMPUTED_VALUE"""),"")</f>
        <v/>
      </c>
      <c r="H796" s="558" t="str">
        <f>IFERROR(__xludf.DUMMYFUNCTION("""COMPUTED_VALUE"""),"")</f>
        <v/>
      </c>
      <c r="I796" s="558" t="str">
        <f>IFERROR(__xludf.DUMMYFUNCTION("""COMPUTED_VALUE"""),"")</f>
        <v/>
      </c>
      <c r="J796" s="558"/>
      <c r="K796" s="558"/>
      <c r="L796" s="558"/>
      <c r="M796" s="558"/>
      <c r="N796" s="558"/>
      <c r="O796" s="558"/>
    </row>
    <row r="797">
      <c r="A797" s="558"/>
      <c r="B797" s="558" t="str">
        <f>IFERROR(__xludf.DUMMYFUNCTION("""COMPUTED_VALUE"""),"")</f>
        <v/>
      </c>
      <c r="C797" s="558" t="str">
        <f>IFERROR(__xludf.DUMMYFUNCTION("""COMPUTED_VALUE"""),"")</f>
        <v/>
      </c>
      <c r="D797" s="558" t="str">
        <f>IFERROR(__xludf.DUMMYFUNCTION("""COMPUTED_VALUE"""),"")</f>
        <v/>
      </c>
      <c r="E797" s="558" t="str">
        <f>IFERROR(__xludf.DUMMYFUNCTION("""COMPUTED_VALUE"""),"")</f>
        <v/>
      </c>
      <c r="F797" s="558" t="str">
        <f>IFERROR(__xludf.DUMMYFUNCTION("""COMPUTED_VALUE"""),"")</f>
        <v/>
      </c>
      <c r="G797" s="558" t="str">
        <f>IFERROR(__xludf.DUMMYFUNCTION("""COMPUTED_VALUE"""),"")</f>
        <v/>
      </c>
      <c r="H797" s="558" t="str">
        <f>IFERROR(__xludf.DUMMYFUNCTION("""COMPUTED_VALUE"""),"")</f>
        <v/>
      </c>
      <c r="I797" s="558" t="str">
        <f>IFERROR(__xludf.DUMMYFUNCTION("""COMPUTED_VALUE"""),"")</f>
        <v/>
      </c>
      <c r="J797" s="558"/>
      <c r="K797" s="558"/>
      <c r="L797" s="558"/>
      <c r="M797" s="558"/>
      <c r="N797" s="558"/>
      <c r="O797" s="558"/>
    </row>
    <row r="798">
      <c r="A798" s="558"/>
      <c r="B798" s="558" t="str">
        <f>IFERROR(__xludf.DUMMYFUNCTION("""COMPUTED_VALUE"""),"")</f>
        <v/>
      </c>
      <c r="C798" s="558" t="str">
        <f>IFERROR(__xludf.DUMMYFUNCTION("""COMPUTED_VALUE"""),"")</f>
        <v/>
      </c>
      <c r="D798" s="558" t="str">
        <f>IFERROR(__xludf.DUMMYFUNCTION("""COMPUTED_VALUE"""),"")</f>
        <v/>
      </c>
      <c r="E798" s="558" t="str">
        <f>IFERROR(__xludf.DUMMYFUNCTION("""COMPUTED_VALUE"""),"")</f>
        <v/>
      </c>
      <c r="F798" s="558" t="str">
        <f>IFERROR(__xludf.DUMMYFUNCTION("""COMPUTED_VALUE"""),"")</f>
        <v/>
      </c>
      <c r="G798" s="558" t="str">
        <f>IFERROR(__xludf.DUMMYFUNCTION("""COMPUTED_VALUE"""),"")</f>
        <v/>
      </c>
      <c r="H798" s="558" t="str">
        <f>IFERROR(__xludf.DUMMYFUNCTION("""COMPUTED_VALUE"""),"")</f>
        <v/>
      </c>
      <c r="I798" s="558" t="str">
        <f>IFERROR(__xludf.DUMMYFUNCTION("""COMPUTED_VALUE"""),"")</f>
        <v/>
      </c>
      <c r="J798" s="558"/>
      <c r="K798" s="558"/>
      <c r="L798" s="558"/>
      <c r="M798" s="558"/>
      <c r="N798" s="558"/>
      <c r="O798" s="558"/>
    </row>
    <row r="799">
      <c r="A799" s="558"/>
      <c r="B799" s="558" t="str">
        <f>IFERROR(__xludf.DUMMYFUNCTION("""COMPUTED_VALUE"""),"")</f>
        <v/>
      </c>
      <c r="C799" s="558" t="str">
        <f>IFERROR(__xludf.DUMMYFUNCTION("""COMPUTED_VALUE"""),"")</f>
        <v/>
      </c>
      <c r="D799" s="558" t="str">
        <f>IFERROR(__xludf.DUMMYFUNCTION("""COMPUTED_VALUE"""),"")</f>
        <v/>
      </c>
      <c r="E799" s="558" t="str">
        <f>IFERROR(__xludf.DUMMYFUNCTION("""COMPUTED_VALUE"""),"")</f>
        <v/>
      </c>
      <c r="F799" s="558" t="str">
        <f>IFERROR(__xludf.DUMMYFUNCTION("""COMPUTED_VALUE"""),"")</f>
        <v/>
      </c>
      <c r="G799" s="558" t="str">
        <f>IFERROR(__xludf.DUMMYFUNCTION("""COMPUTED_VALUE"""),"")</f>
        <v/>
      </c>
      <c r="H799" s="558" t="str">
        <f>IFERROR(__xludf.DUMMYFUNCTION("""COMPUTED_VALUE"""),"")</f>
        <v/>
      </c>
      <c r="I799" s="558" t="str">
        <f>IFERROR(__xludf.DUMMYFUNCTION("""COMPUTED_VALUE"""),"")</f>
        <v/>
      </c>
      <c r="J799" s="558"/>
      <c r="K799" s="558"/>
      <c r="L799" s="558"/>
      <c r="M799" s="558"/>
      <c r="N799" s="558"/>
      <c r="O799" s="558"/>
    </row>
    <row r="800">
      <c r="A800" s="558"/>
      <c r="B800" s="558" t="str">
        <f>IFERROR(__xludf.DUMMYFUNCTION("""COMPUTED_VALUE"""),"")</f>
        <v/>
      </c>
      <c r="C800" s="558" t="str">
        <f>IFERROR(__xludf.DUMMYFUNCTION("""COMPUTED_VALUE"""),"")</f>
        <v/>
      </c>
      <c r="D800" s="558" t="str">
        <f>IFERROR(__xludf.DUMMYFUNCTION("""COMPUTED_VALUE"""),"")</f>
        <v/>
      </c>
      <c r="E800" s="558" t="str">
        <f>IFERROR(__xludf.DUMMYFUNCTION("""COMPUTED_VALUE"""),"")</f>
        <v/>
      </c>
      <c r="F800" s="558" t="str">
        <f>IFERROR(__xludf.DUMMYFUNCTION("""COMPUTED_VALUE"""),"")</f>
        <v/>
      </c>
      <c r="G800" s="558" t="str">
        <f>IFERROR(__xludf.DUMMYFUNCTION("""COMPUTED_VALUE"""),"")</f>
        <v/>
      </c>
      <c r="H800" s="558" t="str">
        <f>IFERROR(__xludf.DUMMYFUNCTION("""COMPUTED_VALUE"""),"")</f>
        <v/>
      </c>
      <c r="I800" s="558" t="str">
        <f>IFERROR(__xludf.DUMMYFUNCTION("""COMPUTED_VALUE"""),"")</f>
        <v/>
      </c>
      <c r="J800" s="558"/>
      <c r="K800" s="558"/>
      <c r="L800" s="558"/>
      <c r="M800" s="558"/>
      <c r="N800" s="558"/>
      <c r="O800" s="558"/>
    </row>
    <row r="801">
      <c r="A801" s="558"/>
      <c r="B801" s="558" t="str">
        <f>IFERROR(__xludf.DUMMYFUNCTION("""COMPUTED_VALUE"""),"")</f>
        <v/>
      </c>
      <c r="C801" s="558" t="str">
        <f>IFERROR(__xludf.DUMMYFUNCTION("""COMPUTED_VALUE"""),"")</f>
        <v/>
      </c>
      <c r="D801" s="558" t="str">
        <f>IFERROR(__xludf.DUMMYFUNCTION("""COMPUTED_VALUE"""),"")</f>
        <v/>
      </c>
      <c r="E801" s="558" t="str">
        <f>IFERROR(__xludf.DUMMYFUNCTION("""COMPUTED_VALUE"""),"")</f>
        <v/>
      </c>
      <c r="F801" s="558" t="str">
        <f>IFERROR(__xludf.DUMMYFUNCTION("""COMPUTED_VALUE"""),"")</f>
        <v/>
      </c>
      <c r="G801" s="558" t="str">
        <f>IFERROR(__xludf.DUMMYFUNCTION("""COMPUTED_VALUE"""),"")</f>
        <v/>
      </c>
      <c r="H801" s="558" t="str">
        <f>IFERROR(__xludf.DUMMYFUNCTION("""COMPUTED_VALUE"""),"")</f>
        <v/>
      </c>
      <c r="I801" s="558" t="str">
        <f>IFERROR(__xludf.DUMMYFUNCTION("""COMPUTED_VALUE"""),"")</f>
        <v/>
      </c>
      <c r="J801" s="558"/>
      <c r="K801" s="558"/>
      <c r="L801" s="558"/>
      <c r="M801" s="558"/>
      <c r="N801" s="558"/>
      <c r="O801" s="558"/>
    </row>
    <row r="802">
      <c r="A802" s="558"/>
      <c r="B802" s="558" t="str">
        <f>IFERROR(__xludf.DUMMYFUNCTION("""COMPUTED_VALUE"""),"")</f>
        <v/>
      </c>
      <c r="C802" s="558" t="str">
        <f>IFERROR(__xludf.DUMMYFUNCTION("""COMPUTED_VALUE"""),"")</f>
        <v/>
      </c>
      <c r="D802" s="558" t="str">
        <f>IFERROR(__xludf.DUMMYFUNCTION("""COMPUTED_VALUE"""),"")</f>
        <v/>
      </c>
      <c r="E802" s="558" t="str">
        <f>IFERROR(__xludf.DUMMYFUNCTION("""COMPUTED_VALUE"""),"")</f>
        <v/>
      </c>
      <c r="F802" s="558" t="str">
        <f>IFERROR(__xludf.DUMMYFUNCTION("""COMPUTED_VALUE"""),"")</f>
        <v/>
      </c>
      <c r="G802" s="558" t="str">
        <f>IFERROR(__xludf.DUMMYFUNCTION("""COMPUTED_VALUE"""),"")</f>
        <v/>
      </c>
      <c r="H802" s="558" t="str">
        <f>IFERROR(__xludf.DUMMYFUNCTION("""COMPUTED_VALUE"""),"")</f>
        <v/>
      </c>
      <c r="I802" s="558" t="str">
        <f>IFERROR(__xludf.DUMMYFUNCTION("""COMPUTED_VALUE"""),"")</f>
        <v/>
      </c>
      <c r="J802" s="558"/>
      <c r="K802" s="558"/>
      <c r="L802" s="558"/>
      <c r="M802" s="558"/>
      <c r="N802" s="558"/>
      <c r="O802" s="558"/>
    </row>
    <row r="803">
      <c r="A803" s="558"/>
      <c r="B803" s="558" t="str">
        <f>IFERROR(__xludf.DUMMYFUNCTION("""COMPUTED_VALUE"""),"")</f>
        <v/>
      </c>
      <c r="C803" s="558" t="str">
        <f>IFERROR(__xludf.DUMMYFUNCTION("""COMPUTED_VALUE"""),"")</f>
        <v/>
      </c>
      <c r="D803" s="558" t="str">
        <f>IFERROR(__xludf.DUMMYFUNCTION("""COMPUTED_VALUE"""),"")</f>
        <v/>
      </c>
      <c r="E803" s="558" t="str">
        <f>IFERROR(__xludf.DUMMYFUNCTION("""COMPUTED_VALUE"""),"")</f>
        <v/>
      </c>
      <c r="F803" s="558" t="str">
        <f>IFERROR(__xludf.DUMMYFUNCTION("""COMPUTED_VALUE"""),"")</f>
        <v/>
      </c>
      <c r="G803" s="558" t="str">
        <f>IFERROR(__xludf.DUMMYFUNCTION("""COMPUTED_VALUE"""),"")</f>
        <v/>
      </c>
      <c r="H803" s="558" t="str">
        <f>IFERROR(__xludf.DUMMYFUNCTION("""COMPUTED_VALUE"""),"")</f>
        <v/>
      </c>
      <c r="I803" s="558" t="str">
        <f>IFERROR(__xludf.DUMMYFUNCTION("""COMPUTED_VALUE"""),"")</f>
        <v/>
      </c>
      <c r="J803" s="558"/>
      <c r="K803" s="558"/>
      <c r="L803" s="558"/>
      <c r="M803" s="558"/>
      <c r="N803" s="558"/>
      <c r="O803" s="558"/>
    </row>
    <row r="804">
      <c r="A804" s="558"/>
      <c r="B804" s="558" t="str">
        <f>IFERROR(__xludf.DUMMYFUNCTION("""COMPUTED_VALUE"""),"")</f>
        <v/>
      </c>
      <c r="C804" s="558" t="str">
        <f>IFERROR(__xludf.DUMMYFUNCTION("""COMPUTED_VALUE"""),"")</f>
        <v/>
      </c>
      <c r="D804" s="558" t="str">
        <f>IFERROR(__xludf.DUMMYFUNCTION("""COMPUTED_VALUE"""),"")</f>
        <v/>
      </c>
      <c r="E804" s="558" t="str">
        <f>IFERROR(__xludf.DUMMYFUNCTION("""COMPUTED_VALUE"""),"")</f>
        <v/>
      </c>
      <c r="F804" s="558" t="str">
        <f>IFERROR(__xludf.DUMMYFUNCTION("""COMPUTED_VALUE"""),"")</f>
        <v/>
      </c>
      <c r="G804" s="558" t="str">
        <f>IFERROR(__xludf.DUMMYFUNCTION("""COMPUTED_VALUE"""),"")</f>
        <v/>
      </c>
      <c r="H804" s="558" t="str">
        <f>IFERROR(__xludf.DUMMYFUNCTION("""COMPUTED_VALUE"""),"")</f>
        <v/>
      </c>
      <c r="I804" s="558" t="str">
        <f>IFERROR(__xludf.DUMMYFUNCTION("""COMPUTED_VALUE"""),"")</f>
        <v/>
      </c>
      <c r="J804" s="558"/>
      <c r="K804" s="558"/>
      <c r="L804" s="558"/>
      <c r="M804" s="558"/>
      <c r="N804" s="558"/>
      <c r="O804" s="558"/>
    </row>
    <row r="805">
      <c r="A805" s="558"/>
      <c r="B805" s="558" t="str">
        <f>IFERROR(__xludf.DUMMYFUNCTION("""COMPUTED_VALUE"""),"")</f>
        <v/>
      </c>
      <c r="C805" s="558" t="str">
        <f>IFERROR(__xludf.DUMMYFUNCTION("""COMPUTED_VALUE"""),"")</f>
        <v/>
      </c>
      <c r="D805" s="558" t="str">
        <f>IFERROR(__xludf.DUMMYFUNCTION("""COMPUTED_VALUE"""),"")</f>
        <v/>
      </c>
      <c r="E805" s="558" t="str">
        <f>IFERROR(__xludf.DUMMYFUNCTION("""COMPUTED_VALUE"""),"")</f>
        <v/>
      </c>
      <c r="F805" s="558" t="str">
        <f>IFERROR(__xludf.DUMMYFUNCTION("""COMPUTED_VALUE"""),"")</f>
        <v/>
      </c>
      <c r="G805" s="558" t="str">
        <f>IFERROR(__xludf.DUMMYFUNCTION("""COMPUTED_VALUE"""),"")</f>
        <v/>
      </c>
      <c r="H805" s="558" t="str">
        <f>IFERROR(__xludf.DUMMYFUNCTION("""COMPUTED_VALUE"""),"")</f>
        <v/>
      </c>
      <c r="I805" s="558" t="str">
        <f>IFERROR(__xludf.DUMMYFUNCTION("""COMPUTED_VALUE"""),"")</f>
        <v/>
      </c>
      <c r="J805" s="558"/>
      <c r="K805" s="558"/>
      <c r="L805" s="558"/>
      <c r="M805" s="558"/>
      <c r="N805" s="558"/>
      <c r="O805" s="558"/>
    </row>
    <row r="806">
      <c r="A806" s="558"/>
      <c r="B806" s="558" t="str">
        <f>IFERROR(__xludf.DUMMYFUNCTION("""COMPUTED_VALUE"""),"")</f>
        <v/>
      </c>
      <c r="C806" s="558" t="str">
        <f>IFERROR(__xludf.DUMMYFUNCTION("""COMPUTED_VALUE"""),"")</f>
        <v/>
      </c>
      <c r="D806" s="558" t="str">
        <f>IFERROR(__xludf.DUMMYFUNCTION("""COMPUTED_VALUE"""),"")</f>
        <v/>
      </c>
      <c r="E806" s="558" t="str">
        <f>IFERROR(__xludf.DUMMYFUNCTION("""COMPUTED_VALUE"""),"")</f>
        <v/>
      </c>
      <c r="F806" s="558" t="str">
        <f>IFERROR(__xludf.DUMMYFUNCTION("""COMPUTED_VALUE"""),"")</f>
        <v/>
      </c>
      <c r="G806" s="558" t="str">
        <f>IFERROR(__xludf.DUMMYFUNCTION("""COMPUTED_VALUE"""),"")</f>
        <v/>
      </c>
      <c r="H806" s="558" t="str">
        <f>IFERROR(__xludf.DUMMYFUNCTION("""COMPUTED_VALUE"""),"")</f>
        <v/>
      </c>
      <c r="I806" s="558" t="str">
        <f>IFERROR(__xludf.DUMMYFUNCTION("""COMPUTED_VALUE"""),"")</f>
        <v/>
      </c>
      <c r="J806" s="558"/>
      <c r="K806" s="558"/>
      <c r="L806" s="558"/>
      <c r="M806" s="558"/>
      <c r="N806" s="558"/>
      <c r="O806" s="558"/>
    </row>
    <row r="807">
      <c r="A807" s="558"/>
      <c r="B807" s="558" t="str">
        <f>IFERROR(__xludf.DUMMYFUNCTION("""COMPUTED_VALUE"""),"")</f>
        <v/>
      </c>
      <c r="C807" s="558" t="str">
        <f>IFERROR(__xludf.DUMMYFUNCTION("""COMPUTED_VALUE"""),"")</f>
        <v/>
      </c>
      <c r="D807" s="558" t="str">
        <f>IFERROR(__xludf.DUMMYFUNCTION("""COMPUTED_VALUE"""),"")</f>
        <v/>
      </c>
      <c r="E807" s="558" t="str">
        <f>IFERROR(__xludf.DUMMYFUNCTION("""COMPUTED_VALUE"""),"")</f>
        <v/>
      </c>
      <c r="F807" s="558" t="str">
        <f>IFERROR(__xludf.DUMMYFUNCTION("""COMPUTED_VALUE"""),"")</f>
        <v/>
      </c>
      <c r="G807" s="558" t="str">
        <f>IFERROR(__xludf.DUMMYFUNCTION("""COMPUTED_VALUE"""),"")</f>
        <v/>
      </c>
      <c r="H807" s="558" t="str">
        <f>IFERROR(__xludf.DUMMYFUNCTION("""COMPUTED_VALUE"""),"")</f>
        <v/>
      </c>
      <c r="I807" s="558" t="str">
        <f>IFERROR(__xludf.DUMMYFUNCTION("""COMPUTED_VALUE"""),"")</f>
        <v/>
      </c>
      <c r="J807" s="558"/>
      <c r="K807" s="558"/>
      <c r="L807" s="558"/>
      <c r="M807" s="558"/>
      <c r="N807" s="558"/>
      <c r="O807" s="558"/>
    </row>
    <row r="808">
      <c r="A808" s="558"/>
      <c r="B808" s="558" t="str">
        <f>IFERROR(__xludf.DUMMYFUNCTION("""COMPUTED_VALUE"""),"")</f>
        <v/>
      </c>
      <c r="C808" s="558" t="str">
        <f>IFERROR(__xludf.DUMMYFUNCTION("""COMPUTED_VALUE"""),"")</f>
        <v/>
      </c>
      <c r="D808" s="558" t="str">
        <f>IFERROR(__xludf.DUMMYFUNCTION("""COMPUTED_VALUE"""),"")</f>
        <v/>
      </c>
      <c r="E808" s="558" t="str">
        <f>IFERROR(__xludf.DUMMYFUNCTION("""COMPUTED_VALUE"""),"")</f>
        <v/>
      </c>
      <c r="F808" s="558" t="str">
        <f>IFERROR(__xludf.DUMMYFUNCTION("""COMPUTED_VALUE"""),"")</f>
        <v/>
      </c>
      <c r="G808" s="558" t="str">
        <f>IFERROR(__xludf.DUMMYFUNCTION("""COMPUTED_VALUE"""),"")</f>
        <v/>
      </c>
      <c r="H808" s="558" t="str">
        <f>IFERROR(__xludf.DUMMYFUNCTION("""COMPUTED_VALUE"""),"")</f>
        <v/>
      </c>
      <c r="I808" s="558" t="str">
        <f>IFERROR(__xludf.DUMMYFUNCTION("""COMPUTED_VALUE"""),"")</f>
        <v/>
      </c>
      <c r="J808" s="558"/>
      <c r="K808" s="558"/>
      <c r="L808" s="558"/>
      <c r="M808" s="558"/>
      <c r="N808" s="558"/>
      <c r="O808" s="558"/>
    </row>
    <row r="809">
      <c r="A809" s="558"/>
      <c r="B809" s="558" t="str">
        <f>IFERROR(__xludf.DUMMYFUNCTION("""COMPUTED_VALUE"""),"")</f>
        <v/>
      </c>
      <c r="C809" s="558" t="str">
        <f>IFERROR(__xludf.DUMMYFUNCTION("""COMPUTED_VALUE"""),"")</f>
        <v/>
      </c>
      <c r="D809" s="558" t="str">
        <f>IFERROR(__xludf.DUMMYFUNCTION("""COMPUTED_VALUE"""),"")</f>
        <v/>
      </c>
      <c r="E809" s="558" t="str">
        <f>IFERROR(__xludf.DUMMYFUNCTION("""COMPUTED_VALUE"""),"")</f>
        <v/>
      </c>
      <c r="F809" s="558" t="str">
        <f>IFERROR(__xludf.DUMMYFUNCTION("""COMPUTED_VALUE"""),"")</f>
        <v/>
      </c>
      <c r="G809" s="558" t="str">
        <f>IFERROR(__xludf.DUMMYFUNCTION("""COMPUTED_VALUE"""),"")</f>
        <v/>
      </c>
      <c r="H809" s="558" t="str">
        <f>IFERROR(__xludf.DUMMYFUNCTION("""COMPUTED_VALUE"""),"")</f>
        <v/>
      </c>
      <c r="I809" s="558" t="str">
        <f>IFERROR(__xludf.DUMMYFUNCTION("""COMPUTED_VALUE"""),"")</f>
        <v/>
      </c>
      <c r="J809" s="558"/>
      <c r="K809" s="558"/>
      <c r="L809" s="558"/>
      <c r="M809" s="558"/>
      <c r="N809" s="558"/>
      <c r="O809" s="558"/>
    </row>
    <row r="810">
      <c r="A810" s="558"/>
      <c r="B810" s="558" t="str">
        <f>IFERROR(__xludf.DUMMYFUNCTION("""COMPUTED_VALUE"""),"")</f>
        <v/>
      </c>
      <c r="C810" s="558" t="str">
        <f>IFERROR(__xludf.DUMMYFUNCTION("""COMPUTED_VALUE"""),"")</f>
        <v/>
      </c>
      <c r="D810" s="558" t="str">
        <f>IFERROR(__xludf.DUMMYFUNCTION("""COMPUTED_VALUE"""),"")</f>
        <v/>
      </c>
      <c r="E810" s="558" t="str">
        <f>IFERROR(__xludf.DUMMYFUNCTION("""COMPUTED_VALUE"""),"")</f>
        <v/>
      </c>
      <c r="F810" s="558" t="str">
        <f>IFERROR(__xludf.DUMMYFUNCTION("""COMPUTED_VALUE"""),"")</f>
        <v/>
      </c>
      <c r="G810" s="558" t="str">
        <f>IFERROR(__xludf.DUMMYFUNCTION("""COMPUTED_VALUE"""),"")</f>
        <v/>
      </c>
      <c r="H810" s="558" t="str">
        <f>IFERROR(__xludf.DUMMYFUNCTION("""COMPUTED_VALUE"""),"")</f>
        <v/>
      </c>
      <c r="I810" s="558" t="str">
        <f>IFERROR(__xludf.DUMMYFUNCTION("""COMPUTED_VALUE"""),"")</f>
        <v/>
      </c>
      <c r="J810" s="558"/>
      <c r="K810" s="558"/>
      <c r="L810" s="558"/>
      <c r="M810" s="558"/>
      <c r="N810" s="558"/>
      <c r="O810" s="558"/>
    </row>
    <row r="811">
      <c r="A811" s="558"/>
      <c r="B811" s="558" t="str">
        <f>IFERROR(__xludf.DUMMYFUNCTION("""COMPUTED_VALUE"""),"")</f>
        <v/>
      </c>
      <c r="C811" s="558" t="str">
        <f>IFERROR(__xludf.DUMMYFUNCTION("""COMPUTED_VALUE"""),"")</f>
        <v/>
      </c>
      <c r="D811" s="558" t="str">
        <f>IFERROR(__xludf.DUMMYFUNCTION("""COMPUTED_VALUE"""),"")</f>
        <v/>
      </c>
      <c r="E811" s="558" t="str">
        <f>IFERROR(__xludf.DUMMYFUNCTION("""COMPUTED_VALUE"""),"")</f>
        <v/>
      </c>
      <c r="F811" s="558" t="str">
        <f>IFERROR(__xludf.DUMMYFUNCTION("""COMPUTED_VALUE"""),"")</f>
        <v/>
      </c>
      <c r="G811" s="558" t="str">
        <f>IFERROR(__xludf.DUMMYFUNCTION("""COMPUTED_VALUE"""),"")</f>
        <v/>
      </c>
      <c r="H811" s="558" t="str">
        <f>IFERROR(__xludf.DUMMYFUNCTION("""COMPUTED_VALUE"""),"")</f>
        <v/>
      </c>
      <c r="I811" s="558" t="str">
        <f>IFERROR(__xludf.DUMMYFUNCTION("""COMPUTED_VALUE"""),"")</f>
        <v/>
      </c>
      <c r="J811" s="558"/>
      <c r="K811" s="558"/>
      <c r="L811" s="558"/>
      <c r="M811" s="558"/>
      <c r="N811" s="558"/>
      <c r="O811" s="558"/>
    </row>
    <row r="812">
      <c r="A812" s="558"/>
      <c r="B812" s="558" t="str">
        <f>IFERROR(__xludf.DUMMYFUNCTION("""COMPUTED_VALUE"""),"")</f>
        <v/>
      </c>
      <c r="C812" s="558" t="str">
        <f>IFERROR(__xludf.DUMMYFUNCTION("""COMPUTED_VALUE"""),"")</f>
        <v/>
      </c>
      <c r="D812" s="558" t="str">
        <f>IFERROR(__xludf.DUMMYFUNCTION("""COMPUTED_VALUE"""),"")</f>
        <v/>
      </c>
      <c r="E812" s="558" t="str">
        <f>IFERROR(__xludf.DUMMYFUNCTION("""COMPUTED_VALUE"""),"")</f>
        <v/>
      </c>
      <c r="F812" s="558" t="str">
        <f>IFERROR(__xludf.DUMMYFUNCTION("""COMPUTED_VALUE"""),"")</f>
        <v/>
      </c>
      <c r="G812" s="558" t="str">
        <f>IFERROR(__xludf.DUMMYFUNCTION("""COMPUTED_VALUE"""),"")</f>
        <v/>
      </c>
      <c r="H812" s="558" t="str">
        <f>IFERROR(__xludf.DUMMYFUNCTION("""COMPUTED_VALUE"""),"")</f>
        <v/>
      </c>
      <c r="I812" s="558" t="str">
        <f>IFERROR(__xludf.DUMMYFUNCTION("""COMPUTED_VALUE"""),"")</f>
        <v/>
      </c>
      <c r="J812" s="558"/>
      <c r="K812" s="558"/>
      <c r="L812" s="558"/>
      <c r="M812" s="558"/>
      <c r="N812" s="558"/>
      <c r="O812" s="558"/>
    </row>
    <row r="813">
      <c r="A813" s="558"/>
      <c r="B813" s="558" t="str">
        <f>IFERROR(__xludf.DUMMYFUNCTION("""COMPUTED_VALUE"""),"")</f>
        <v/>
      </c>
      <c r="C813" s="558" t="str">
        <f>IFERROR(__xludf.DUMMYFUNCTION("""COMPUTED_VALUE"""),"")</f>
        <v/>
      </c>
      <c r="D813" s="558" t="str">
        <f>IFERROR(__xludf.DUMMYFUNCTION("""COMPUTED_VALUE"""),"")</f>
        <v/>
      </c>
      <c r="E813" s="558" t="str">
        <f>IFERROR(__xludf.DUMMYFUNCTION("""COMPUTED_VALUE"""),"")</f>
        <v/>
      </c>
      <c r="F813" s="558" t="str">
        <f>IFERROR(__xludf.DUMMYFUNCTION("""COMPUTED_VALUE"""),"")</f>
        <v/>
      </c>
      <c r="G813" s="558" t="str">
        <f>IFERROR(__xludf.DUMMYFUNCTION("""COMPUTED_VALUE"""),"")</f>
        <v/>
      </c>
      <c r="H813" s="558" t="str">
        <f>IFERROR(__xludf.DUMMYFUNCTION("""COMPUTED_VALUE"""),"")</f>
        <v/>
      </c>
      <c r="I813" s="558" t="str">
        <f>IFERROR(__xludf.DUMMYFUNCTION("""COMPUTED_VALUE"""),"")</f>
        <v/>
      </c>
      <c r="J813" s="558"/>
      <c r="K813" s="558"/>
      <c r="L813" s="558"/>
      <c r="M813" s="558"/>
      <c r="N813" s="558"/>
      <c r="O813" s="558"/>
    </row>
    <row r="814">
      <c r="A814" s="558"/>
      <c r="B814" s="558" t="str">
        <f>IFERROR(__xludf.DUMMYFUNCTION("""COMPUTED_VALUE"""),"")</f>
        <v/>
      </c>
      <c r="C814" s="558" t="str">
        <f>IFERROR(__xludf.DUMMYFUNCTION("""COMPUTED_VALUE"""),"")</f>
        <v/>
      </c>
      <c r="D814" s="558" t="str">
        <f>IFERROR(__xludf.DUMMYFUNCTION("""COMPUTED_VALUE"""),"")</f>
        <v/>
      </c>
      <c r="E814" s="558" t="str">
        <f>IFERROR(__xludf.DUMMYFUNCTION("""COMPUTED_VALUE"""),"")</f>
        <v/>
      </c>
      <c r="F814" s="558" t="str">
        <f>IFERROR(__xludf.DUMMYFUNCTION("""COMPUTED_VALUE"""),"")</f>
        <v/>
      </c>
      <c r="G814" s="558" t="str">
        <f>IFERROR(__xludf.DUMMYFUNCTION("""COMPUTED_VALUE"""),"")</f>
        <v/>
      </c>
      <c r="H814" s="558" t="str">
        <f>IFERROR(__xludf.DUMMYFUNCTION("""COMPUTED_VALUE"""),"")</f>
        <v/>
      </c>
      <c r="I814" s="558" t="str">
        <f>IFERROR(__xludf.DUMMYFUNCTION("""COMPUTED_VALUE"""),"")</f>
        <v/>
      </c>
      <c r="J814" s="558"/>
      <c r="K814" s="558"/>
      <c r="L814" s="558"/>
      <c r="M814" s="558"/>
      <c r="N814" s="558"/>
      <c r="O814" s="558"/>
    </row>
    <row r="815">
      <c r="A815" s="558"/>
      <c r="B815" s="558" t="str">
        <f>IFERROR(__xludf.DUMMYFUNCTION("""COMPUTED_VALUE"""),"")</f>
        <v/>
      </c>
      <c r="C815" s="558" t="str">
        <f>IFERROR(__xludf.DUMMYFUNCTION("""COMPUTED_VALUE"""),"")</f>
        <v/>
      </c>
      <c r="D815" s="558" t="str">
        <f>IFERROR(__xludf.DUMMYFUNCTION("""COMPUTED_VALUE"""),"")</f>
        <v/>
      </c>
      <c r="E815" s="558" t="str">
        <f>IFERROR(__xludf.DUMMYFUNCTION("""COMPUTED_VALUE"""),"")</f>
        <v/>
      </c>
      <c r="F815" s="558" t="str">
        <f>IFERROR(__xludf.DUMMYFUNCTION("""COMPUTED_VALUE"""),"")</f>
        <v/>
      </c>
      <c r="G815" s="558" t="str">
        <f>IFERROR(__xludf.DUMMYFUNCTION("""COMPUTED_VALUE"""),"")</f>
        <v/>
      </c>
      <c r="H815" s="558" t="str">
        <f>IFERROR(__xludf.DUMMYFUNCTION("""COMPUTED_VALUE"""),"")</f>
        <v/>
      </c>
      <c r="I815" s="558" t="str">
        <f>IFERROR(__xludf.DUMMYFUNCTION("""COMPUTED_VALUE"""),"")</f>
        <v/>
      </c>
      <c r="J815" s="558"/>
      <c r="K815" s="558"/>
      <c r="L815" s="558"/>
      <c r="M815" s="558"/>
      <c r="N815" s="558"/>
      <c r="O815" s="558"/>
    </row>
    <row r="816">
      <c r="A816" s="558"/>
      <c r="B816" s="558" t="str">
        <f>IFERROR(__xludf.DUMMYFUNCTION("""COMPUTED_VALUE"""),"")</f>
        <v/>
      </c>
      <c r="C816" s="558" t="str">
        <f>IFERROR(__xludf.DUMMYFUNCTION("""COMPUTED_VALUE"""),"")</f>
        <v/>
      </c>
      <c r="D816" s="558" t="str">
        <f>IFERROR(__xludf.DUMMYFUNCTION("""COMPUTED_VALUE"""),"")</f>
        <v/>
      </c>
      <c r="E816" s="558" t="str">
        <f>IFERROR(__xludf.DUMMYFUNCTION("""COMPUTED_VALUE"""),"")</f>
        <v/>
      </c>
      <c r="F816" s="558" t="str">
        <f>IFERROR(__xludf.DUMMYFUNCTION("""COMPUTED_VALUE"""),"")</f>
        <v/>
      </c>
      <c r="G816" s="558" t="str">
        <f>IFERROR(__xludf.DUMMYFUNCTION("""COMPUTED_VALUE"""),"")</f>
        <v/>
      </c>
      <c r="H816" s="558" t="str">
        <f>IFERROR(__xludf.DUMMYFUNCTION("""COMPUTED_VALUE"""),"")</f>
        <v/>
      </c>
      <c r="I816" s="558" t="str">
        <f>IFERROR(__xludf.DUMMYFUNCTION("""COMPUTED_VALUE"""),"")</f>
        <v/>
      </c>
      <c r="J816" s="558"/>
      <c r="K816" s="558"/>
      <c r="L816" s="558"/>
      <c r="M816" s="558"/>
      <c r="N816" s="558"/>
      <c r="O816" s="558"/>
    </row>
    <row r="817">
      <c r="A817" s="558"/>
      <c r="B817" s="558" t="str">
        <f>IFERROR(__xludf.DUMMYFUNCTION("""COMPUTED_VALUE"""),"")</f>
        <v/>
      </c>
      <c r="C817" s="558" t="str">
        <f>IFERROR(__xludf.DUMMYFUNCTION("""COMPUTED_VALUE"""),"")</f>
        <v/>
      </c>
      <c r="D817" s="558" t="str">
        <f>IFERROR(__xludf.DUMMYFUNCTION("""COMPUTED_VALUE"""),"")</f>
        <v/>
      </c>
      <c r="E817" s="558" t="str">
        <f>IFERROR(__xludf.DUMMYFUNCTION("""COMPUTED_VALUE"""),"")</f>
        <v/>
      </c>
      <c r="F817" s="558" t="str">
        <f>IFERROR(__xludf.DUMMYFUNCTION("""COMPUTED_VALUE"""),"")</f>
        <v/>
      </c>
      <c r="G817" s="558" t="str">
        <f>IFERROR(__xludf.DUMMYFUNCTION("""COMPUTED_VALUE"""),"")</f>
        <v/>
      </c>
      <c r="H817" s="558" t="str">
        <f>IFERROR(__xludf.DUMMYFUNCTION("""COMPUTED_VALUE"""),"")</f>
        <v/>
      </c>
      <c r="I817" s="558" t="str">
        <f>IFERROR(__xludf.DUMMYFUNCTION("""COMPUTED_VALUE"""),"")</f>
        <v/>
      </c>
      <c r="J817" s="558"/>
      <c r="K817" s="558"/>
      <c r="L817" s="558"/>
      <c r="M817" s="558"/>
      <c r="N817" s="558"/>
      <c r="O817" s="558"/>
    </row>
    <row r="818">
      <c r="A818" s="558"/>
      <c r="B818" s="558" t="str">
        <f>IFERROR(__xludf.DUMMYFUNCTION("""COMPUTED_VALUE"""),"")</f>
        <v/>
      </c>
      <c r="C818" s="558" t="str">
        <f>IFERROR(__xludf.DUMMYFUNCTION("""COMPUTED_VALUE"""),"")</f>
        <v/>
      </c>
      <c r="D818" s="558" t="str">
        <f>IFERROR(__xludf.DUMMYFUNCTION("""COMPUTED_VALUE"""),"")</f>
        <v/>
      </c>
      <c r="E818" s="558" t="str">
        <f>IFERROR(__xludf.DUMMYFUNCTION("""COMPUTED_VALUE"""),"")</f>
        <v/>
      </c>
      <c r="F818" s="558" t="str">
        <f>IFERROR(__xludf.DUMMYFUNCTION("""COMPUTED_VALUE"""),"")</f>
        <v/>
      </c>
      <c r="G818" s="558" t="str">
        <f>IFERROR(__xludf.DUMMYFUNCTION("""COMPUTED_VALUE"""),"")</f>
        <v/>
      </c>
      <c r="H818" s="558" t="str">
        <f>IFERROR(__xludf.DUMMYFUNCTION("""COMPUTED_VALUE"""),"")</f>
        <v/>
      </c>
      <c r="I818" s="558" t="str">
        <f>IFERROR(__xludf.DUMMYFUNCTION("""COMPUTED_VALUE"""),"")</f>
        <v/>
      </c>
      <c r="J818" s="558"/>
      <c r="K818" s="558"/>
      <c r="L818" s="558"/>
      <c r="M818" s="558"/>
      <c r="N818" s="558"/>
      <c r="O818" s="558"/>
    </row>
    <row r="819">
      <c r="A819" s="558"/>
      <c r="B819" s="558" t="str">
        <f>IFERROR(__xludf.DUMMYFUNCTION("""COMPUTED_VALUE"""),"")</f>
        <v/>
      </c>
      <c r="C819" s="558" t="str">
        <f>IFERROR(__xludf.DUMMYFUNCTION("""COMPUTED_VALUE"""),"")</f>
        <v/>
      </c>
      <c r="D819" s="558" t="str">
        <f>IFERROR(__xludf.DUMMYFUNCTION("""COMPUTED_VALUE"""),"")</f>
        <v/>
      </c>
      <c r="E819" s="558" t="str">
        <f>IFERROR(__xludf.DUMMYFUNCTION("""COMPUTED_VALUE"""),"")</f>
        <v/>
      </c>
      <c r="F819" s="558" t="str">
        <f>IFERROR(__xludf.DUMMYFUNCTION("""COMPUTED_VALUE"""),"")</f>
        <v/>
      </c>
      <c r="G819" s="558" t="str">
        <f>IFERROR(__xludf.DUMMYFUNCTION("""COMPUTED_VALUE"""),"")</f>
        <v/>
      </c>
      <c r="H819" s="558" t="str">
        <f>IFERROR(__xludf.DUMMYFUNCTION("""COMPUTED_VALUE"""),"")</f>
        <v/>
      </c>
      <c r="I819" s="558" t="str">
        <f>IFERROR(__xludf.DUMMYFUNCTION("""COMPUTED_VALUE"""),"")</f>
        <v/>
      </c>
      <c r="J819" s="558"/>
      <c r="K819" s="558"/>
      <c r="L819" s="558"/>
      <c r="M819" s="558"/>
      <c r="N819" s="558"/>
      <c r="O819" s="558"/>
    </row>
    <row r="820">
      <c r="A820" s="558"/>
      <c r="B820" s="558" t="str">
        <f>IFERROR(__xludf.DUMMYFUNCTION("""COMPUTED_VALUE"""),"")</f>
        <v/>
      </c>
      <c r="C820" s="558" t="str">
        <f>IFERROR(__xludf.DUMMYFUNCTION("""COMPUTED_VALUE"""),"")</f>
        <v/>
      </c>
      <c r="D820" s="558" t="str">
        <f>IFERROR(__xludf.DUMMYFUNCTION("""COMPUTED_VALUE"""),"")</f>
        <v/>
      </c>
      <c r="E820" s="558" t="str">
        <f>IFERROR(__xludf.DUMMYFUNCTION("""COMPUTED_VALUE"""),"")</f>
        <v/>
      </c>
      <c r="F820" s="558" t="str">
        <f>IFERROR(__xludf.DUMMYFUNCTION("""COMPUTED_VALUE"""),"")</f>
        <v/>
      </c>
      <c r="G820" s="558" t="str">
        <f>IFERROR(__xludf.DUMMYFUNCTION("""COMPUTED_VALUE"""),"")</f>
        <v/>
      </c>
      <c r="H820" s="558" t="str">
        <f>IFERROR(__xludf.DUMMYFUNCTION("""COMPUTED_VALUE"""),"")</f>
        <v/>
      </c>
      <c r="I820" s="558" t="str">
        <f>IFERROR(__xludf.DUMMYFUNCTION("""COMPUTED_VALUE"""),"")</f>
        <v/>
      </c>
      <c r="J820" s="558"/>
      <c r="K820" s="558"/>
      <c r="L820" s="558"/>
      <c r="M820" s="558"/>
      <c r="N820" s="558"/>
      <c r="O820" s="558"/>
    </row>
    <row r="821">
      <c r="A821" s="558"/>
      <c r="B821" s="558" t="str">
        <f>IFERROR(__xludf.DUMMYFUNCTION("""COMPUTED_VALUE"""),"")</f>
        <v/>
      </c>
      <c r="C821" s="558" t="str">
        <f>IFERROR(__xludf.DUMMYFUNCTION("""COMPUTED_VALUE"""),"")</f>
        <v/>
      </c>
      <c r="D821" s="558" t="str">
        <f>IFERROR(__xludf.DUMMYFUNCTION("""COMPUTED_VALUE"""),"")</f>
        <v/>
      </c>
      <c r="E821" s="558" t="str">
        <f>IFERROR(__xludf.DUMMYFUNCTION("""COMPUTED_VALUE"""),"")</f>
        <v/>
      </c>
      <c r="F821" s="558" t="str">
        <f>IFERROR(__xludf.DUMMYFUNCTION("""COMPUTED_VALUE"""),"")</f>
        <v/>
      </c>
      <c r="G821" s="558" t="str">
        <f>IFERROR(__xludf.DUMMYFUNCTION("""COMPUTED_VALUE"""),"")</f>
        <v/>
      </c>
      <c r="H821" s="558" t="str">
        <f>IFERROR(__xludf.DUMMYFUNCTION("""COMPUTED_VALUE"""),"")</f>
        <v/>
      </c>
      <c r="I821" s="558" t="str">
        <f>IFERROR(__xludf.DUMMYFUNCTION("""COMPUTED_VALUE"""),"")</f>
        <v/>
      </c>
      <c r="J821" s="558"/>
      <c r="K821" s="558"/>
      <c r="L821" s="558"/>
      <c r="M821" s="558"/>
      <c r="N821" s="558"/>
      <c r="O821" s="558"/>
    </row>
    <row r="822">
      <c r="A822" s="558"/>
      <c r="B822" s="558" t="str">
        <f>IFERROR(__xludf.DUMMYFUNCTION("""COMPUTED_VALUE"""),"")</f>
        <v/>
      </c>
      <c r="C822" s="558" t="str">
        <f>IFERROR(__xludf.DUMMYFUNCTION("""COMPUTED_VALUE"""),"")</f>
        <v/>
      </c>
      <c r="D822" s="558" t="str">
        <f>IFERROR(__xludf.DUMMYFUNCTION("""COMPUTED_VALUE"""),"")</f>
        <v/>
      </c>
      <c r="E822" s="558" t="str">
        <f>IFERROR(__xludf.DUMMYFUNCTION("""COMPUTED_VALUE"""),"")</f>
        <v/>
      </c>
      <c r="F822" s="558" t="str">
        <f>IFERROR(__xludf.DUMMYFUNCTION("""COMPUTED_VALUE"""),"")</f>
        <v/>
      </c>
      <c r="G822" s="558" t="str">
        <f>IFERROR(__xludf.DUMMYFUNCTION("""COMPUTED_VALUE"""),"")</f>
        <v/>
      </c>
      <c r="H822" s="558" t="str">
        <f>IFERROR(__xludf.DUMMYFUNCTION("""COMPUTED_VALUE"""),"")</f>
        <v/>
      </c>
      <c r="I822" s="558" t="str">
        <f>IFERROR(__xludf.DUMMYFUNCTION("""COMPUTED_VALUE"""),"")</f>
        <v/>
      </c>
      <c r="J822" s="558"/>
      <c r="K822" s="558"/>
      <c r="L822" s="558"/>
      <c r="M822" s="558"/>
      <c r="N822" s="558"/>
      <c r="O822" s="558"/>
    </row>
    <row r="823">
      <c r="A823" s="558"/>
      <c r="B823" s="558" t="str">
        <f>IFERROR(__xludf.DUMMYFUNCTION("""COMPUTED_VALUE"""),"")</f>
        <v/>
      </c>
      <c r="C823" s="558" t="str">
        <f>IFERROR(__xludf.DUMMYFUNCTION("""COMPUTED_VALUE"""),"")</f>
        <v/>
      </c>
      <c r="D823" s="558" t="str">
        <f>IFERROR(__xludf.DUMMYFUNCTION("""COMPUTED_VALUE"""),"")</f>
        <v/>
      </c>
      <c r="E823" s="558" t="str">
        <f>IFERROR(__xludf.DUMMYFUNCTION("""COMPUTED_VALUE"""),"")</f>
        <v/>
      </c>
      <c r="F823" s="558" t="str">
        <f>IFERROR(__xludf.DUMMYFUNCTION("""COMPUTED_VALUE"""),"")</f>
        <v/>
      </c>
      <c r="G823" s="558" t="str">
        <f>IFERROR(__xludf.DUMMYFUNCTION("""COMPUTED_VALUE"""),"")</f>
        <v/>
      </c>
      <c r="H823" s="558" t="str">
        <f>IFERROR(__xludf.DUMMYFUNCTION("""COMPUTED_VALUE"""),"")</f>
        <v/>
      </c>
      <c r="I823" s="558" t="str">
        <f>IFERROR(__xludf.DUMMYFUNCTION("""COMPUTED_VALUE"""),"")</f>
        <v/>
      </c>
      <c r="J823" s="558"/>
      <c r="K823" s="558"/>
      <c r="L823" s="558"/>
      <c r="M823" s="558"/>
      <c r="N823" s="558"/>
      <c r="O823" s="558"/>
    </row>
    <row r="824">
      <c r="A824" s="558"/>
      <c r="B824" s="558" t="str">
        <f>IFERROR(__xludf.DUMMYFUNCTION("""COMPUTED_VALUE"""),"")</f>
        <v/>
      </c>
      <c r="C824" s="558" t="str">
        <f>IFERROR(__xludf.DUMMYFUNCTION("""COMPUTED_VALUE"""),"")</f>
        <v/>
      </c>
      <c r="D824" s="558" t="str">
        <f>IFERROR(__xludf.DUMMYFUNCTION("""COMPUTED_VALUE"""),"")</f>
        <v/>
      </c>
      <c r="E824" s="558" t="str">
        <f>IFERROR(__xludf.DUMMYFUNCTION("""COMPUTED_VALUE"""),"")</f>
        <v/>
      </c>
      <c r="F824" s="558" t="str">
        <f>IFERROR(__xludf.DUMMYFUNCTION("""COMPUTED_VALUE"""),"")</f>
        <v/>
      </c>
      <c r="G824" s="558" t="str">
        <f>IFERROR(__xludf.DUMMYFUNCTION("""COMPUTED_VALUE"""),"")</f>
        <v/>
      </c>
      <c r="H824" s="558" t="str">
        <f>IFERROR(__xludf.DUMMYFUNCTION("""COMPUTED_VALUE"""),"")</f>
        <v/>
      </c>
      <c r="I824" s="558" t="str">
        <f>IFERROR(__xludf.DUMMYFUNCTION("""COMPUTED_VALUE"""),"")</f>
        <v/>
      </c>
      <c r="J824" s="558"/>
      <c r="K824" s="558"/>
      <c r="L824" s="558"/>
      <c r="M824" s="558"/>
      <c r="N824" s="558"/>
      <c r="O824" s="558"/>
    </row>
    <row r="825">
      <c r="A825" s="558"/>
      <c r="B825" s="558" t="str">
        <f>IFERROR(__xludf.DUMMYFUNCTION("""COMPUTED_VALUE"""),"")</f>
        <v/>
      </c>
      <c r="C825" s="558" t="str">
        <f>IFERROR(__xludf.DUMMYFUNCTION("""COMPUTED_VALUE"""),"")</f>
        <v/>
      </c>
      <c r="D825" s="558" t="str">
        <f>IFERROR(__xludf.DUMMYFUNCTION("""COMPUTED_VALUE"""),"")</f>
        <v/>
      </c>
      <c r="E825" s="558" t="str">
        <f>IFERROR(__xludf.DUMMYFUNCTION("""COMPUTED_VALUE"""),"")</f>
        <v/>
      </c>
      <c r="F825" s="558" t="str">
        <f>IFERROR(__xludf.DUMMYFUNCTION("""COMPUTED_VALUE"""),"")</f>
        <v/>
      </c>
      <c r="G825" s="558" t="str">
        <f>IFERROR(__xludf.DUMMYFUNCTION("""COMPUTED_VALUE"""),"")</f>
        <v/>
      </c>
      <c r="H825" s="558" t="str">
        <f>IFERROR(__xludf.DUMMYFUNCTION("""COMPUTED_VALUE"""),"")</f>
        <v/>
      </c>
      <c r="I825" s="558" t="str">
        <f>IFERROR(__xludf.DUMMYFUNCTION("""COMPUTED_VALUE"""),"")</f>
        <v/>
      </c>
      <c r="J825" s="558"/>
      <c r="K825" s="558"/>
      <c r="L825" s="558"/>
      <c r="M825" s="558"/>
      <c r="N825" s="558"/>
      <c r="O825" s="558"/>
    </row>
    <row r="826">
      <c r="A826" s="558"/>
      <c r="B826" s="558" t="str">
        <f>IFERROR(__xludf.DUMMYFUNCTION("""COMPUTED_VALUE"""),"")</f>
        <v/>
      </c>
      <c r="C826" s="558" t="str">
        <f>IFERROR(__xludf.DUMMYFUNCTION("""COMPUTED_VALUE"""),"")</f>
        <v/>
      </c>
      <c r="D826" s="558" t="str">
        <f>IFERROR(__xludf.DUMMYFUNCTION("""COMPUTED_VALUE"""),"")</f>
        <v/>
      </c>
      <c r="E826" s="558" t="str">
        <f>IFERROR(__xludf.DUMMYFUNCTION("""COMPUTED_VALUE"""),"")</f>
        <v/>
      </c>
      <c r="F826" s="558" t="str">
        <f>IFERROR(__xludf.DUMMYFUNCTION("""COMPUTED_VALUE"""),"")</f>
        <v/>
      </c>
      <c r="G826" s="558" t="str">
        <f>IFERROR(__xludf.DUMMYFUNCTION("""COMPUTED_VALUE"""),"")</f>
        <v/>
      </c>
      <c r="H826" s="558" t="str">
        <f>IFERROR(__xludf.DUMMYFUNCTION("""COMPUTED_VALUE"""),"")</f>
        <v/>
      </c>
      <c r="I826" s="558" t="str">
        <f>IFERROR(__xludf.DUMMYFUNCTION("""COMPUTED_VALUE"""),"")</f>
        <v/>
      </c>
      <c r="J826" s="558"/>
      <c r="K826" s="558"/>
      <c r="L826" s="558"/>
      <c r="M826" s="558"/>
      <c r="N826" s="558"/>
      <c r="O826" s="558"/>
    </row>
    <row r="827">
      <c r="A827" s="558"/>
      <c r="B827" s="558" t="str">
        <f>IFERROR(__xludf.DUMMYFUNCTION("""COMPUTED_VALUE"""),"")</f>
        <v/>
      </c>
      <c r="C827" s="558" t="str">
        <f>IFERROR(__xludf.DUMMYFUNCTION("""COMPUTED_VALUE"""),"")</f>
        <v/>
      </c>
      <c r="D827" s="558" t="str">
        <f>IFERROR(__xludf.DUMMYFUNCTION("""COMPUTED_VALUE"""),"")</f>
        <v/>
      </c>
      <c r="E827" s="558" t="str">
        <f>IFERROR(__xludf.DUMMYFUNCTION("""COMPUTED_VALUE"""),"")</f>
        <v/>
      </c>
      <c r="F827" s="558" t="str">
        <f>IFERROR(__xludf.DUMMYFUNCTION("""COMPUTED_VALUE"""),"")</f>
        <v/>
      </c>
      <c r="G827" s="558" t="str">
        <f>IFERROR(__xludf.DUMMYFUNCTION("""COMPUTED_VALUE"""),"")</f>
        <v/>
      </c>
      <c r="H827" s="558" t="str">
        <f>IFERROR(__xludf.DUMMYFUNCTION("""COMPUTED_VALUE"""),"")</f>
        <v/>
      </c>
      <c r="I827" s="558" t="str">
        <f>IFERROR(__xludf.DUMMYFUNCTION("""COMPUTED_VALUE"""),"")</f>
        <v/>
      </c>
      <c r="J827" s="558"/>
      <c r="K827" s="558"/>
      <c r="L827" s="558"/>
      <c r="M827" s="558"/>
      <c r="N827" s="558"/>
      <c r="O827" s="558"/>
    </row>
    <row r="828">
      <c r="A828" s="558"/>
      <c r="B828" s="558" t="str">
        <f>IFERROR(__xludf.DUMMYFUNCTION("""COMPUTED_VALUE"""),"")</f>
        <v/>
      </c>
      <c r="C828" s="558" t="str">
        <f>IFERROR(__xludf.DUMMYFUNCTION("""COMPUTED_VALUE"""),"")</f>
        <v/>
      </c>
      <c r="D828" s="558" t="str">
        <f>IFERROR(__xludf.DUMMYFUNCTION("""COMPUTED_VALUE"""),"")</f>
        <v/>
      </c>
      <c r="E828" s="558" t="str">
        <f>IFERROR(__xludf.DUMMYFUNCTION("""COMPUTED_VALUE"""),"")</f>
        <v/>
      </c>
      <c r="F828" s="558" t="str">
        <f>IFERROR(__xludf.DUMMYFUNCTION("""COMPUTED_VALUE"""),"")</f>
        <v/>
      </c>
      <c r="G828" s="558" t="str">
        <f>IFERROR(__xludf.DUMMYFUNCTION("""COMPUTED_VALUE"""),"")</f>
        <v/>
      </c>
      <c r="H828" s="558" t="str">
        <f>IFERROR(__xludf.DUMMYFUNCTION("""COMPUTED_VALUE"""),"")</f>
        <v/>
      </c>
      <c r="I828" s="558" t="str">
        <f>IFERROR(__xludf.DUMMYFUNCTION("""COMPUTED_VALUE"""),"")</f>
        <v/>
      </c>
      <c r="J828" s="558"/>
      <c r="K828" s="558"/>
      <c r="L828" s="558"/>
      <c r="M828" s="558"/>
      <c r="N828" s="558"/>
      <c r="O828" s="558"/>
    </row>
    <row r="829">
      <c r="A829" s="558"/>
      <c r="B829" s="558" t="str">
        <f>IFERROR(__xludf.DUMMYFUNCTION("""COMPUTED_VALUE"""),"")</f>
        <v/>
      </c>
      <c r="C829" s="558" t="str">
        <f>IFERROR(__xludf.DUMMYFUNCTION("""COMPUTED_VALUE"""),"")</f>
        <v/>
      </c>
      <c r="D829" s="558" t="str">
        <f>IFERROR(__xludf.DUMMYFUNCTION("""COMPUTED_VALUE"""),"")</f>
        <v/>
      </c>
      <c r="E829" s="558" t="str">
        <f>IFERROR(__xludf.DUMMYFUNCTION("""COMPUTED_VALUE"""),"")</f>
        <v/>
      </c>
      <c r="F829" s="558" t="str">
        <f>IFERROR(__xludf.DUMMYFUNCTION("""COMPUTED_VALUE"""),"")</f>
        <v/>
      </c>
      <c r="G829" s="558" t="str">
        <f>IFERROR(__xludf.DUMMYFUNCTION("""COMPUTED_VALUE"""),"")</f>
        <v/>
      </c>
      <c r="H829" s="558" t="str">
        <f>IFERROR(__xludf.DUMMYFUNCTION("""COMPUTED_VALUE"""),"")</f>
        <v/>
      </c>
      <c r="I829" s="558" t="str">
        <f>IFERROR(__xludf.DUMMYFUNCTION("""COMPUTED_VALUE"""),"")</f>
        <v/>
      </c>
      <c r="J829" s="558"/>
      <c r="K829" s="558"/>
      <c r="L829" s="558"/>
      <c r="M829" s="558"/>
      <c r="N829" s="558"/>
      <c r="O829" s="558"/>
    </row>
    <row r="830">
      <c r="A830" s="558"/>
      <c r="B830" s="558" t="str">
        <f>IFERROR(__xludf.DUMMYFUNCTION("""COMPUTED_VALUE"""),"")</f>
        <v/>
      </c>
      <c r="C830" s="558" t="str">
        <f>IFERROR(__xludf.DUMMYFUNCTION("""COMPUTED_VALUE"""),"")</f>
        <v/>
      </c>
      <c r="D830" s="558" t="str">
        <f>IFERROR(__xludf.DUMMYFUNCTION("""COMPUTED_VALUE"""),"")</f>
        <v/>
      </c>
      <c r="E830" s="558" t="str">
        <f>IFERROR(__xludf.DUMMYFUNCTION("""COMPUTED_VALUE"""),"")</f>
        <v/>
      </c>
      <c r="F830" s="558" t="str">
        <f>IFERROR(__xludf.DUMMYFUNCTION("""COMPUTED_VALUE"""),"")</f>
        <v/>
      </c>
      <c r="G830" s="558" t="str">
        <f>IFERROR(__xludf.DUMMYFUNCTION("""COMPUTED_VALUE"""),"")</f>
        <v/>
      </c>
      <c r="H830" s="558" t="str">
        <f>IFERROR(__xludf.DUMMYFUNCTION("""COMPUTED_VALUE"""),"")</f>
        <v/>
      </c>
      <c r="I830" s="558" t="str">
        <f>IFERROR(__xludf.DUMMYFUNCTION("""COMPUTED_VALUE"""),"")</f>
        <v/>
      </c>
      <c r="J830" s="558"/>
      <c r="K830" s="558"/>
      <c r="L830" s="558"/>
      <c r="M830" s="558"/>
      <c r="N830" s="558"/>
      <c r="O830" s="558"/>
    </row>
    <row r="831">
      <c r="A831" s="558"/>
      <c r="B831" s="558" t="str">
        <f>IFERROR(__xludf.DUMMYFUNCTION("""COMPUTED_VALUE"""),"")</f>
        <v/>
      </c>
      <c r="C831" s="558" t="str">
        <f>IFERROR(__xludf.DUMMYFUNCTION("""COMPUTED_VALUE"""),"")</f>
        <v/>
      </c>
      <c r="D831" s="558" t="str">
        <f>IFERROR(__xludf.DUMMYFUNCTION("""COMPUTED_VALUE"""),"")</f>
        <v/>
      </c>
      <c r="E831" s="558" t="str">
        <f>IFERROR(__xludf.DUMMYFUNCTION("""COMPUTED_VALUE"""),"")</f>
        <v/>
      </c>
      <c r="F831" s="558" t="str">
        <f>IFERROR(__xludf.DUMMYFUNCTION("""COMPUTED_VALUE"""),"")</f>
        <v/>
      </c>
      <c r="G831" s="558" t="str">
        <f>IFERROR(__xludf.DUMMYFUNCTION("""COMPUTED_VALUE"""),"")</f>
        <v/>
      </c>
      <c r="H831" s="558" t="str">
        <f>IFERROR(__xludf.DUMMYFUNCTION("""COMPUTED_VALUE"""),"")</f>
        <v/>
      </c>
      <c r="I831" s="558" t="str">
        <f>IFERROR(__xludf.DUMMYFUNCTION("""COMPUTED_VALUE"""),"")</f>
        <v/>
      </c>
      <c r="J831" s="558"/>
      <c r="K831" s="558"/>
      <c r="L831" s="558"/>
      <c r="M831" s="558"/>
      <c r="N831" s="558"/>
      <c r="O831" s="558"/>
    </row>
    <row r="832">
      <c r="A832" s="558"/>
      <c r="B832" s="558" t="str">
        <f>IFERROR(__xludf.DUMMYFUNCTION("""COMPUTED_VALUE"""),"")</f>
        <v/>
      </c>
      <c r="C832" s="558" t="str">
        <f>IFERROR(__xludf.DUMMYFUNCTION("""COMPUTED_VALUE"""),"")</f>
        <v/>
      </c>
      <c r="D832" s="558" t="str">
        <f>IFERROR(__xludf.DUMMYFUNCTION("""COMPUTED_VALUE"""),"")</f>
        <v/>
      </c>
      <c r="E832" s="558" t="str">
        <f>IFERROR(__xludf.DUMMYFUNCTION("""COMPUTED_VALUE"""),"")</f>
        <v/>
      </c>
      <c r="F832" s="558" t="str">
        <f>IFERROR(__xludf.DUMMYFUNCTION("""COMPUTED_VALUE"""),"")</f>
        <v/>
      </c>
      <c r="G832" s="558" t="str">
        <f>IFERROR(__xludf.DUMMYFUNCTION("""COMPUTED_VALUE"""),"")</f>
        <v/>
      </c>
      <c r="H832" s="558" t="str">
        <f>IFERROR(__xludf.DUMMYFUNCTION("""COMPUTED_VALUE"""),"")</f>
        <v/>
      </c>
      <c r="I832" s="558" t="str">
        <f>IFERROR(__xludf.DUMMYFUNCTION("""COMPUTED_VALUE"""),"")</f>
        <v/>
      </c>
      <c r="J832" s="558"/>
      <c r="K832" s="558"/>
      <c r="L832" s="558"/>
      <c r="M832" s="558"/>
      <c r="N832" s="558"/>
      <c r="O832" s="558"/>
    </row>
    <row r="833">
      <c r="A833" s="558"/>
      <c r="B833" s="558" t="str">
        <f>IFERROR(__xludf.DUMMYFUNCTION("""COMPUTED_VALUE"""),"")</f>
        <v/>
      </c>
      <c r="C833" s="558" t="str">
        <f>IFERROR(__xludf.DUMMYFUNCTION("""COMPUTED_VALUE"""),"")</f>
        <v/>
      </c>
      <c r="D833" s="558" t="str">
        <f>IFERROR(__xludf.DUMMYFUNCTION("""COMPUTED_VALUE"""),"")</f>
        <v/>
      </c>
      <c r="E833" s="558" t="str">
        <f>IFERROR(__xludf.DUMMYFUNCTION("""COMPUTED_VALUE"""),"")</f>
        <v/>
      </c>
      <c r="F833" s="558" t="str">
        <f>IFERROR(__xludf.DUMMYFUNCTION("""COMPUTED_VALUE"""),"")</f>
        <v/>
      </c>
      <c r="G833" s="558" t="str">
        <f>IFERROR(__xludf.DUMMYFUNCTION("""COMPUTED_VALUE"""),"")</f>
        <v/>
      </c>
      <c r="H833" s="558" t="str">
        <f>IFERROR(__xludf.DUMMYFUNCTION("""COMPUTED_VALUE"""),"")</f>
        <v/>
      </c>
      <c r="I833" s="558" t="str">
        <f>IFERROR(__xludf.DUMMYFUNCTION("""COMPUTED_VALUE"""),"")</f>
        <v/>
      </c>
      <c r="J833" s="558"/>
      <c r="K833" s="558"/>
      <c r="L833" s="558"/>
      <c r="M833" s="558"/>
      <c r="N833" s="558"/>
      <c r="O833" s="558"/>
    </row>
    <row r="834">
      <c r="A834" s="558"/>
      <c r="B834" s="558" t="str">
        <f>IFERROR(__xludf.DUMMYFUNCTION("""COMPUTED_VALUE"""),"")</f>
        <v/>
      </c>
      <c r="C834" s="558" t="str">
        <f>IFERROR(__xludf.DUMMYFUNCTION("""COMPUTED_VALUE"""),"")</f>
        <v/>
      </c>
      <c r="D834" s="558" t="str">
        <f>IFERROR(__xludf.DUMMYFUNCTION("""COMPUTED_VALUE"""),"")</f>
        <v/>
      </c>
      <c r="E834" s="558" t="str">
        <f>IFERROR(__xludf.DUMMYFUNCTION("""COMPUTED_VALUE"""),"")</f>
        <v/>
      </c>
      <c r="F834" s="558" t="str">
        <f>IFERROR(__xludf.DUMMYFUNCTION("""COMPUTED_VALUE"""),"")</f>
        <v/>
      </c>
      <c r="G834" s="558" t="str">
        <f>IFERROR(__xludf.DUMMYFUNCTION("""COMPUTED_VALUE"""),"")</f>
        <v/>
      </c>
      <c r="H834" s="558" t="str">
        <f>IFERROR(__xludf.DUMMYFUNCTION("""COMPUTED_VALUE"""),"")</f>
        <v/>
      </c>
      <c r="I834" s="558" t="str">
        <f>IFERROR(__xludf.DUMMYFUNCTION("""COMPUTED_VALUE"""),"")</f>
        <v/>
      </c>
      <c r="J834" s="558"/>
      <c r="K834" s="558"/>
      <c r="L834" s="558"/>
      <c r="M834" s="558"/>
      <c r="N834" s="558"/>
      <c r="O834" s="558"/>
    </row>
    <row r="835">
      <c r="A835" s="558"/>
      <c r="B835" s="558" t="str">
        <f>IFERROR(__xludf.DUMMYFUNCTION("""COMPUTED_VALUE"""),"")</f>
        <v/>
      </c>
      <c r="C835" s="558" t="str">
        <f>IFERROR(__xludf.DUMMYFUNCTION("""COMPUTED_VALUE"""),"")</f>
        <v/>
      </c>
      <c r="D835" s="558" t="str">
        <f>IFERROR(__xludf.DUMMYFUNCTION("""COMPUTED_VALUE"""),"")</f>
        <v/>
      </c>
      <c r="E835" s="558" t="str">
        <f>IFERROR(__xludf.DUMMYFUNCTION("""COMPUTED_VALUE"""),"")</f>
        <v/>
      </c>
      <c r="F835" s="558" t="str">
        <f>IFERROR(__xludf.DUMMYFUNCTION("""COMPUTED_VALUE"""),"")</f>
        <v/>
      </c>
      <c r="G835" s="558" t="str">
        <f>IFERROR(__xludf.DUMMYFUNCTION("""COMPUTED_VALUE"""),"")</f>
        <v/>
      </c>
      <c r="H835" s="558" t="str">
        <f>IFERROR(__xludf.DUMMYFUNCTION("""COMPUTED_VALUE"""),"")</f>
        <v/>
      </c>
      <c r="I835" s="558" t="str">
        <f>IFERROR(__xludf.DUMMYFUNCTION("""COMPUTED_VALUE"""),"")</f>
        <v/>
      </c>
      <c r="J835" s="558"/>
      <c r="K835" s="558"/>
      <c r="L835" s="558"/>
      <c r="M835" s="558"/>
      <c r="N835" s="558"/>
      <c r="O835" s="558"/>
    </row>
    <row r="836">
      <c r="A836" s="558"/>
      <c r="B836" s="558" t="str">
        <f>IFERROR(__xludf.DUMMYFUNCTION("""COMPUTED_VALUE"""),"")</f>
        <v/>
      </c>
      <c r="C836" s="558" t="str">
        <f>IFERROR(__xludf.DUMMYFUNCTION("""COMPUTED_VALUE"""),"")</f>
        <v/>
      </c>
      <c r="D836" s="558" t="str">
        <f>IFERROR(__xludf.DUMMYFUNCTION("""COMPUTED_VALUE"""),"")</f>
        <v/>
      </c>
      <c r="E836" s="558" t="str">
        <f>IFERROR(__xludf.DUMMYFUNCTION("""COMPUTED_VALUE"""),"")</f>
        <v/>
      </c>
      <c r="F836" s="558" t="str">
        <f>IFERROR(__xludf.DUMMYFUNCTION("""COMPUTED_VALUE"""),"")</f>
        <v/>
      </c>
      <c r="G836" s="558" t="str">
        <f>IFERROR(__xludf.DUMMYFUNCTION("""COMPUTED_VALUE"""),"")</f>
        <v/>
      </c>
      <c r="H836" s="558" t="str">
        <f>IFERROR(__xludf.DUMMYFUNCTION("""COMPUTED_VALUE"""),"")</f>
        <v/>
      </c>
      <c r="I836" s="558" t="str">
        <f>IFERROR(__xludf.DUMMYFUNCTION("""COMPUTED_VALUE"""),"")</f>
        <v/>
      </c>
      <c r="J836" s="558"/>
      <c r="K836" s="558"/>
      <c r="L836" s="558"/>
      <c r="M836" s="558"/>
      <c r="N836" s="558"/>
      <c r="O836" s="558"/>
    </row>
    <row r="837">
      <c r="A837" s="558"/>
      <c r="B837" s="558" t="str">
        <f>IFERROR(__xludf.DUMMYFUNCTION("""COMPUTED_VALUE"""),"")</f>
        <v/>
      </c>
      <c r="C837" s="558" t="str">
        <f>IFERROR(__xludf.DUMMYFUNCTION("""COMPUTED_VALUE"""),"")</f>
        <v/>
      </c>
      <c r="D837" s="558" t="str">
        <f>IFERROR(__xludf.DUMMYFUNCTION("""COMPUTED_VALUE"""),"")</f>
        <v/>
      </c>
      <c r="E837" s="558" t="str">
        <f>IFERROR(__xludf.DUMMYFUNCTION("""COMPUTED_VALUE"""),"")</f>
        <v/>
      </c>
      <c r="F837" s="558" t="str">
        <f>IFERROR(__xludf.DUMMYFUNCTION("""COMPUTED_VALUE"""),"")</f>
        <v/>
      </c>
      <c r="G837" s="558" t="str">
        <f>IFERROR(__xludf.DUMMYFUNCTION("""COMPUTED_VALUE"""),"")</f>
        <v/>
      </c>
      <c r="H837" s="558" t="str">
        <f>IFERROR(__xludf.DUMMYFUNCTION("""COMPUTED_VALUE"""),"")</f>
        <v/>
      </c>
      <c r="I837" s="558" t="str">
        <f>IFERROR(__xludf.DUMMYFUNCTION("""COMPUTED_VALUE"""),"")</f>
        <v/>
      </c>
      <c r="J837" s="558"/>
      <c r="K837" s="558"/>
      <c r="L837" s="558"/>
      <c r="M837" s="558"/>
      <c r="N837" s="558"/>
      <c r="O837" s="558"/>
    </row>
    <row r="838">
      <c r="A838" s="558"/>
      <c r="B838" s="558" t="str">
        <f>IFERROR(__xludf.DUMMYFUNCTION("""COMPUTED_VALUE"""),"")</f>
        <v/>
      </c>
      <c r="C838" s="558" t="str">
        <f>IFERROR(__xludf.DUMMYFUNCTION("""COMPUTED_VALUE"""),"")</f>
        <v/>
      </c>
      <c r="D838" s="558" t="str">
        <f>IFERROR(__xludf.DUMMYFUNCTION("""COMPUTED_VALUE"""),"")</f>
        <v/>
      </c>
      <c r="E838" s="558" t="str">
        <f>IFERROR(__xludf.DUMMYFUNCTION("""COMPUTED_VALUE"""),"")</f>
        <v/>
      </c>
      <c r="F838" s="558" t="str">
        <f>IFERROR(__xludf.DUMMYFUNCTION("""COMPUTED_VALUE"""),"")</f>
        <v/>
      </c>
      <c r="G838" s="558" t="str">
        <f>IFERROR(__xludf.DUMMYFUNCTION("""COMPUTED_VALUE"""),"")</f>
        <v/>
      </c>
      <c r="H838" s="558" t="str">
        <f>IFERROR(__xludf.DUMMYFUNCTION("""COMPUTED_VALUE"""),"")</f>
        <v/>
      </c>
      <c r="I838" s="558" t="str">
        <f>IFERROR(__xludf.DUMMYFUNCTION("""COMPUTED_VALUE"""),"")</f>
        <v/>
      </c>
      <c r="J838" s="558"/>
      <c r="K838" s="558"/>
      <c r="L838" s="558"/>
      <c r="M838" s="558"/>
      <c r="N838" s="558"/>
      <c r="O838" s="558"/>
    </row>
    <row r="839">
      <c r="A839" s="558"/>
      <c r="B839" s="558" t="str">
        <f>IFERROR(__xludf.DUMMYFUNCTION("""COMPUTED_VALUE"""),"")</f>
        <v/>
      </c>
      <c r="C839" s="558" t="str">
        <f>IFERROR(__xludf.DUMMYFUNCTION("""COMPUTED_VALUE"""),"")</f>
        <v/>
      </c>
      <c r="D839" s="558" t="str">
        <f>IFERROR(__xludf.DUMMYFUNCTION("""COMPUTED_VALUE"""),"")</f>
        <v/>
      </c>
      <c r="E839" s="558" t="str">
        <f>IFERROR(__xludf.DUMMYFUNCTION("""COMPUTED_VALUE"""),"")</f>
        <v/>
      </c>
      <c r="F839" s="558" t="str">
        <f>IFERROR(__xludf.DUMMYFUNCTION("""COMPUTED_VALUE"""),"")</f>
        <v/>
      </c>
      <c r="G839" s="558" t="str">
        <f>IFERROR(__xludf.DUMMYFUNCTION("""COMPUTED_VALUE"""),"")</f>
        <v/>
      </c>
      <c r="H839" s="558" t="str">
        <f>IFERROR(__xludf.DUMMYFUNCTION("""COMPUTED_VALUE"""),"")</f>
        <v/>
      </c>
      <c r="I839" s="558" t="str">
        <f>IFERROR(__xludf.DUMMYFUNCTION("""COMPUTED_VALUE"""),"")</f>
        <v/>
      </c>
      <c r="J839" s="558"/>
      <c r="K839" s="558"/>
      <c r="L839" s="558"/>
      <c r="M839" s="558"/>
      <c r="N839" s="558"/>
      <c r="O839" s="558"/>
    </row>
    <row r="840">
      <c r="A840" s="558"/>
      <c r="B840" s="558" t="str">
        <f>IFERROR(__xludf.DUMMYFUNCTION("""COMPUTED_VALUE"""),"")</f>
        <v/>
      </c>
      <c r="C840" s="558" t="str">
        <f>IFERROR(__xludf.DUMMYFUNCTION("""COMPUTED_VALUE"""),"")</f>
        <v/>
      </c>
      <c r="D840" s="558" t="str">
        <f>IFERROR(__xludf.DUMMYFUNCTION("""COMPUTED_VALUE"""),"")</f>
        <v/>
      </c>
      <c r="E840" s="558" t="str">
        <f>IFERROR(__xludf.DUMMYFUNCTION("""COMPUTED_VALUE"""),"")</f>
        <v/>
      </c>
      <c r="F840" s="558" t="str">
        <f>IFERROR(__xludf.DUMMYFUNCTION("""COMPUTED_VALUE"""),"")</f>
        <v/>
      </c>
      <c r="G840" s="558" t="str">
        <f>IFERROR(__xludf.DUMMYFUNCTION("""COMPUTED_VALUE"""),"")</f>
        <v/>
      </c>
      <c r="H840" s="558" t="str">
        <f>IFERROR(__xludf.DUMMYFUNCTION("""COMPUTED_VALUE"""),"")</f>
        <v/>
      </c>
      <c r="I840" s="558" t="str">
        <f>IFERROR(__xludf.DUMMYFUNCTION("""COMPUTED_VALUE"""),"")</f>
        <v/>
      </c>
      <c r="J840" s="558"/>
      <c r="K840" s="558"/>
      <c r="L840" s="558"/>
      <c r="M840" s="558"/>
      <c r="N840" s="558"/>
      <c r="O840" s="558"/>
    </row>
    <row r="841">
      <c r="A841" s="558"/>
      <c r="B841" s="558" t="str">
        <f>IFERROR(__xludf.DUMMYFUNCTION("""COMPUTED_VALUE"""),"")</f>
        <v/>
      </c>
      <c r="C841" s="558" t="str">
        <f>IFERROR(__xludf.DUMMYFUNCTION("""COMPUTED_VALUE"""),"")</f>
        <v/>
      </c>
      <c r="D841" s="558" t="str">
        <f>IFERROR(__xludf.DUMMYFUNCTION("""COMPUTED_VALUE"""),"")</f>
        <v/>
      </c>
      <c r="E841" s="558" t="str">
        <f>IFERROR(__xludf.DUMMYFUNCTION("""COMPUTED_VALUE"""),"")</f>
        <v/>
      </c>
      <c r="F841" s="558" t="str">
        <f>IFERROR(__xludf.DUMMYFUNCTION("""COMPUTED_VALUE"""),"")</f>
        <v/>
      </c>
      <c r="G841" s="558" t="str">
        <f>IFERROR(__xludf.DUMMYFUNCTION("""COMPUTED_VALUE"""),"")</f>
        <v/>
      </c>
      <c r="H841" s="558" t="str">
        <f>IFERROR(__xludf.DUMMYFUNCTION("""COMPUTED_VALUE"""),"")</f>
        <v/>
      </c>
      <c r="I841" s="558" t="str">
        <f>IFERROR(__xludf.DUMMYFUNCTION("""COMPUTED_VALUE"""),"")</f>
        <v/>
      </c>
      <c r="J841" s="558"/>
      <c r="K841" s="558"/>
      <c r="L841" s="558"/>
      <c r="M841" s="558"/>
      <c r="N841" s="558"/>
      <c r="O841" s="558"/>
    </row>
    <row r="842">
      <c r="A842" s="558"/>
      <c r="B842" s="558" t="str">
        <f>IFERROR(__xludf.DUMMYFUNCTION("""COMPUTED_VALUE"""),"")</f>
        <v/>
      </c>
      <c r="C842" s="558" t="str">
        <f>IFERROR(__xludf.DUMMYFUNCTION("""COMPUTED_VALUE"""),"")</f>
        <v/>
      </c>
      <c r="D842" s="558" t="str">
        <f>IFERROR(__xludf.DUMMYFUNCTION("""COMPUTED_VALUE"""),"")</f>
        <v/>
      </c>
      <c r="E842" s="558" t="str">
        <f>IFERROR(__xludf.DUMMYFUNCTION("""COMPUTED_VALUE"""),"")</f>
        <v/>
      </c>
      <c r="F842" s="558" t="str">
        <f>IFERROR(__xludf.DUMMYFUNCTION("""COMPUTED_VALUE"""),"")</f>
        <v/>
      </c>
      <c r="G842" s="558" t="str">
        <f>IFERROR(__xludf.DUMMYFUNCTION("""COMPUTED_VALUE"""),"")</f>
        <v/>
      </c>
      <c r="H842" s="558" t="str">
        <f>IFERROR(__xludf.DUMMYFUNCTION("""COMPUTED_VALUE"""),"")</f>
        <v/>
      </c>
      <c r="I842" s="558" t="str">
        <f>IFERROR(__xludf.DUMMYFUNCTION("""COMPUTED_VALUE"""),"")</f>
        <v/>
      </c>
      <c r="J842" s="558"/>
      <c r="K842" s="558"/>
      <c r="L842" s="558"/>
      <c r="M842" s="558"/>
      <c r="N842" s="558"/>
      <c r="O842" s="558"/>
    </row>
    <row r="843">
      <c r="A843" s="558"/>
      <c r="B843" s="558" t="str">
        <f>IFERROR(__xludf.DUMMYFUNCTION("""COMPUTED_VALUE"""),"")</f>
        <v/>
      </c>
      <c r="C843" s="558" t="str">
        <f>IFERROR(__xludf.DUMMYFUNCTION("""COMPUTED_VALUE"""),"")</f>
        <v/>
      </c>
      <c r="D843" s="558" t="str">
        <f>IFERROR(__xludf.DUMMYFUNCTION("""COMPUTED_VALUE"""),"")</f>
        <v/>
      </c>
      <c r="E843" s="558" t="str">
        <f>IFERROR(__xludf.DUMMYFUNCTION("""COMPUTED_VALUE"""),"")</f>
        <v/>
      </c>
      <c r="F843" s="558" t="str">
        <f>IFERROR(__xludf.DUMMYFUNCTION("""COMPUTED_VALUE"""),"")</f>
        <v/>
      </c>
      <c r="G843" s="558" t="str">
        <f>IFERROR(__xludf.DUMMYFUNCTION("""COMPUTED_VALUE"""),"")</f>
        <v/>
      </c>
      <c r="H843" s="558" t="str">
        <f>IFERROR(__xludf.DUMMYFUNCTION("""COMPUTED_VALUE"""),"")</f>
        <v/>
      </c>
      <c r="I843" s="558" t="str">
        <f>IFERROR(__xludf.DUMMYFUNCTION("""COMPUTED_VALUE"""),"")</f>
        <v/>
      </c>
      <c r="J843" s="558"/>
      <c r="K843" s="558"/>
      <c r="L843" s="558"/>
      <c r="M843" s="558"/>
      <c r="N843" s="558"/>
      <c r="O843" s="558"/>
    </row>
    <row r="844">
      <c r="A844" s="558"/>
      <c r="B844" s="558" t="str">
        <f>IFERROR(__xludf.DUMMYFUNCTION("""COMPUTED_VALUE"""),"")</f>
        <v/>
      </c>
      <c r="C844" s="558" t="str">
        <f>IFERROR(__xludf.DUMMYFUNCTION("""COMPUTED_VALUE"""),"")</f>
        <v/>
      </c>
      <c r="D844" s="558" t="str">
        <f>IFERROR(__xludf.DUMMYFUNCTION("""COMPUTED_VALUE"""),"")</f>
        <v/>
      </c>
      <c r="E844" s="558" t="str">
        <f>IFERROR(__xludf.DUMMYFUNCTION("""COMPUTED_VALUE"""),"")</f>
        <v/>
      </c>
      <c r="F844" s="558" t="str">
        <f>IFERROR(__xludf.DUMMYFUNCTION("""COMPUTED_VALUE"""),"")</f>
        <v/>
      </c>
      <c r="G844" s="558" t="str">
        <f>IFERROR(__xludf.DUMMYFUNCTION("""COMPUTED_VALUE"""),"")</f>
        <v/>
      </c>
      <c r="H844" s="558" t="str">
        <f>IFERROR(__xludf.DUMMYFUNCTION("""COMPUTED_VALUE"""),"")</f>
        <v/>
      </c>
      <c r="I844" s="558" t="str">
        <f>IFERROR(__xludf.DUMMYFUNCTION("""COMPUTED_VALUE"""),"")</f>
        <v/>
      </c>
      <c r="J844" s="558"/>
      <c r="K844" s="558"/>
      <c r="L844" s="558"/>
      <c r="M844" s="558"/>
      <c r="N844" s="558"/>
      <c r="O844" s="558"/>
    </row>
    <row r="845">
      <c r="A845" s="558"/>
      <c r="B845" s="558" t="str">
        <f>IFERROR(__xludf.DUMMYFUNCTION("""COMPUTED_VALUE"""),"")</f>
        <v/>
      </c>
      <c r="C845" s="558" t="str">
        <f>IFERROR(__xludf.DUMMYFUNCTION("""COMPUTED_VALUE"""),"")</f>
        <v/>
      </c>
      <c r="D845" s="558" t="str">
        <f>IFERROR(__xludf.DUMMYFUNCTION("""COMPUTED_VALUE"""),"")</f>
        <v/>
      </c>
      <c r="E845" s="558" t="str">
        <f>IFERROR(__xludf.DUMMYFUNCTION("""COMPUTED_VALUE"""),"")</f>
        <v/>
      </c>
      <c r="F845" s="558" t="str">
        <f>IFERROR(__xludf.DUMMYFUNCTION("""COMPUTED_VALUE"""),"")</f>
        <v/>
      </c>
      <c r="G845" s="558" t="str">
        <f>IFERROR(__xludf.DUMMYFUNCTION("""COMPUTED_VALUE"""),"")</f>
        <v/>
      </c>
      <c r="H845" s="558" t="str">
        <f>IFERROR(__xludf.DUMMYFUNCTION("""COMPUTED_VALUE"""),"")</f>
        <v/>
      </c>
      <c r="I845" s="558" t="str">
        <f>IFERROR(__xludf.DUMMYFUNCTION("""COMPUTED_VALUE"""),"")</f>
        <v/>
      </c>
      <c r="J845" s="558"/>
      <c r="K845" s="558"/>
      <c r="L845" s="558"/>
      <c r="M845" s="558"/>
      <c r="N845" s="558"/>
      <c r="O845" s="558"/>
    </row>
    <row r="846">
      <c r="A846" s="558"/>
      <c r="B846" s="558" t="str">
        <f>IFERROR(__xludf.DUMMYFUNCTION("""COMPUTED_VALUE"""),"")</f>
        <v/>
      </c>
      <c r="C846" s="558" t="str">
        <f>IFERROR(__xludf.DUMMYFUNCTION("""COMPUTED_VALUE"""),"")</f>
        <v/>
      </c>
      <c r="D846" s="558" t="str">
        <f>IFERROR(__xludf.DUMMYFUNCTION("""COMPUTED_VALUE"""),"")</f>
        <v/>
      </c>
      <c r="E846" s="558" t="str">
        <f>IFERROR(__xludf.DUMMYFUNCTION("""COMPUTED_VALUE"""),"")</f>
        <v/>
      </c>
      <c r="F846" s="558" t="str">
        <f>IFERROR(__xludf.DUMMYFUNCTION("""COMPUTED_VALUE"""),"")</f>
        <v/>
      </c>
      <c r="G846" s="558" t="str">
        <f>IFERROR(__xludf.DUMMYFUNCTION("""COMPUTED_VALUE"""),"")</f>
        <v/>
      </c>
      <c r="H846" s="558" t="str">
        <f>IFERROR(__xludf.DUMMYFUNCTION("""COMPUTED_VALUE"""),"")</f>
        <v/>
      </c>
      <c r="I846" s="558" t="str">
        <f>IFERROR(__xludf.DUMMYFUNCTION("""COMPUTED_VALUE"""),"")</f>
        <v/>
      </c>
      <c r="J846" s="558"/>
      <c r="K846" s="558"/>
      <c r="L846" s="558"/>
      <c r="M846" s="558"/>
      <c r="N846" s="558"/>
      <c r="O846" s="558"/>
    </row>
    <row r="847">
      <c r="A847" s="558"/>
      <c r="B847" s="558" t="str">
        <f>IFERROR(__xludf.DUMMYFUNCTION("""COMPUTED_VALUE"""),"")</f>
        <v/>
      </c>
      <c r="C847" s="558" t="str">
        <f>IFERROR(__xludf.DUMMYFUNCTION("""COMPUTED_VALUE"""),"")</f>
        <v/>
      </c>
      <c r="D847" s="558" t="str">
        <f>IFERROR(__xludf.DUMMYFUNCTION("""COMPUTED_VALUE"""),"")</f>
        <v/>
      </c>
      <c r="E847" s="558" t="str">
        <f>IFERROR(__xludf.DUMMYFUNCTION("""COMPUTED_VALUE"""),"")</f>
        <v/>
      </c>
      <c r="F847" s="558" t="str">
        <f>IFERROR(__xludf.DUMMYFUNCTION("""COMPUTED_VALUE"""),"")</f>
        <v/>
      </c>
      <c r="G847" s="558" t="str">
        <f>IFERROR(__xludf.DUMMYFUNCTION("""COMPUTED_VALUE"""),"")</f>
        <v/>
      </c>
      <c r="H847" s="558" t="str">
        <f>IFERROR(__xludf.DUMMYFUNCTION("""COMPUTED_VALUE"""),"")</f>
        <v/>
      </c>
      <c r="I847" s="558" t="str">
        <f>IFERROR(__xludf.DUMMYFUNCTION("""COMPUTED_VALUE"""),"")</f>
        <v/>
      </c>
      <c r="J847" s="558"/>
      <c r="K847" s="558"/>
      <c r="L847" s="558"/>
      <c r="M847" s="558"/>
      <c r="N847" s="558"/>
      <c r="O847" s="558"/>
    </row>
    <row r="848">
      <c r="A848" s="558"/>
      <c r="B848" s="558" t="str">
        <f>IFERROR(__xludf.DUMMYFUNCTION("""COMPUTED_VALUE"""),"")</f>
        <v/>
      </c>
      <c r="C848" s="558" t="str">
        <f>IFERROR(__xludf.DUMMYFUNCTION("""COMPUTED_VALUE"""),"")</f>
        <v/>
      </c>
      <c r="D848" s="558" t="str">
        <f>IFERROR(__xludf.DUMMYFUNCTION("""COMPUTED_VALUE"""),"")</f>
        <v/>
      </c>
      <c r="E848" s="558" t="str">
        <f>IFERROR(__xludf.DUMMYFUNCTION("""COMPUTED_VALUE"""),"")</f>
        <v/>
      </c>
      <c r="F848" s="558" t="str">
        <f>IFERROR(__xludf.DUMMYFUNCTION("""COMPUTED_VALUE"""),"")</f>
        <v/>
      </c>
      <c r="G848" s="558" t="str">
        <f>IFERROR(__xludf.DUMMYFUNCTION("""COMPUTED_VALUE"""),"")</f>
        <v/>
      </c>
      <c r="H848" s="558" t="str">
        <f>IFERROR(__xludf.DUMMYFUNCTION("""COMPUTED_VALUE"""),"")</f>
        <v/>
      </c>
      <c r="I848" s="558" t="str">
        <f>IFERROR(__xludf.DUMMYFUNCTION("""COMPUTED_VALUE"""),"")</f>
        <v/>
      </c>
      <c r="J848" s="558"/>
      <c r="K848" s="558"/>
      <c r="L848" s="558"/>
      <c r="M848" s="558"/>
      <c r="N848" s="558"/>
      <c r="O848" s="558"/>
    </row>
    <row r="849">
      <c r="A849" s="558"/>
      <c r="B849" s="558" t="str">
        <f>IFERROR(__xludf.DUMMYFUNCTION("""COMPUTED_VALUE"""),"")</f>
        <v/>
      </c>
      <c r="C849" s="558" t="str">
        <f>IFERROR(__xludf.DUMMYFUNCTION("""COMPUTED_VALUE"""),"")</f>
        <v/>
      </c>
      <c r="D849" s="558" t="str">
        <f>IFERROR(__xludf.DUMMYFUNCTION("""COMPUTED_VALUE"""),"")</f>
        <v/>
      </c>
      <c r="E849" s="558" t="str">
        <f>IFERROR(__xludf.DUMMYFUNCTION("""COMPUTED_VALUE"""),"")</f>
        <v/>
      </c>
      <c r="F849" s="558" t="str">
        <f>IFERROR(__xludf.DUMMYFUNCTION("""COMPUTED_VALUE"""),"")</f>
        <v/>
      </c>
      <c r="G849" s="558" t="str">
        <f>IFERROR(__xludf.DUMMYFUNCTION("""COMPUTED_VALUE"""),"")</f>
        <v/>
      </c>
      <c r="H849" s="558" t="str">
        <f>IFERROR(__xludf.DUMMYFUNCTION("""COMPUTED_VALUE"""),"")</f>
        <v/>
      </c>
      <c r="I849" s="558" t="str">
        <f>IFERROR(__xludf.DUMMYFUNCTION("""COMPUTED_VALUE"""),"")</f>
        <v/>
      </c>
      <c r="J849" s="558"/>
      <c r="K849" s="558"/>
      <c r="L849" s="558"/>
      <c r="M849" s="558"/>
      <c r="N849" s="558"/>
      <c r="O849" s="558"/>
    </row>
    <row r="850">
      <c r="A850" s="558"/>
      <c r="B850" s="558" t="str">
        <f>IFERROR(__xludf.DUMMYFUNCTION("""COMPUTED_VALUE"""),"")</f>
        <v/>
      </c>
      <c r="C850" s="558" t="str">
        <f>IFERROR(__xludf.DUMMYFUNCTION("""COMPUTED_VALUE"""),"")</f>
        <v/>
      </c>
      <c r="D850" s="558" t="str">
        <f>IFERROR(__xludf.DUMMYFUNCTION("""COMPUTED_VALUE"""),"")</f>
        <v/>
      </c>
      <c r="E850" s="558" t="str">
        <f>IFERROR(__xludf.DUMMYFUNCTION("""COMPUTED_VALUE"""),"")</f>
        <v/>
      </c>
      <c r="F850" s="558" t="str">
        <f>IFERROR(__xludf.DUMMYFUNCTION("""COMPUTED_VALUE"""),"")</f>
        <v/>
      </c>
      <c r="G850" s="558" t="str">
        <f>IFERROR(__xludf.DUMMYFUNCTION("""COMPUTED_VALUE"""),"")</f>
        <v/>
      </c>
      <c r="H850" s="558" t="str">
        <f>IFERROR(__xludf.DUMMYFUNCTION("""COMPUTED_VALUE"""),"")</f>
        <v/>
      </c>
      <c r="I850" s="558" t="str">
        <f>IFERROR(__xludf.DUMMYFUNCTION("""COMPUTED_VALUE"""),"")</f>
        <v/>
      </c>
      <c r="J850" s="558"/>
      <c r="K850" s="558"/>
      <c r="L850" s="558"/>
      <c r="M850" s="558"/>
      <c r="N850" s="558"/>
      <c r="O850" s="558"/>
    </row>
    <row r="851">
      <c r="A851" s="558"/>
      <c r="B851" s="558" t="str">
        <f>IFERROR(__xludf.DUMMYFUNCTION("""COMPUTED_VALUE"""),"")</f>
        <v/>
      </c>
      <c r="C851" s="558" t="str">
        <f>IFERROR(__xludf.DUMMYFUNCTION("""COMPUTED_VALUE"""),"")</f>
        <v/>
      </c>
      <c r="D851" s="558" t="str">
        <f>IFERROR(__xludf.DUMMYFUNCTION("""COMPUTED_VALUE"""),"")</f>
        <v/>
      </c>
      <c r="E851" s="558" t="str">
        <f>IFERROR(__xludf.DUMMYFUNCTION("""COMPUTED_VALUE"""),"")</f>
        <v/>
      </c>
      <c r="F851" s="558" t="str">
        <f>IFERROR(__xludf.DUMMYFUNCTION("""COMPUTED_VALUE"""),"")</f>
        <v/>
      </c>
      <c r="G851" s="558" t="str">
        <f>IFERROR(__xludf.DUMMYFUNCTION("""COMPUTED_VALUE"""),"")</f>
        <v/>
      </c>
      <c r="H851" s="558" t="str">
        <f>IFERROR(__xludf.DUMMYFUNCTION("""COMPUTED_VALUE"""),"")</f>
        <v/>
      </c>
      <c r="I851" s="558" t="str">
        <f>IFERROR(__xludf.DUMMYFUNCTION("""COMPUTED_VALUE"""),"")</f>
        <v/>
      </c>
      <c r="J851" s="558"/>
      <c r="K851" s="558"/>
      <c r="L851" s="558"/>
      <c r="M851" s="558"/>
      <c r="N851" s="558"/>
      <c r="O851" s="558"/>
    </row>
    <row r="852">
      <c r="A852" s="558"/>
      <c r="B852" s="558" t="str">
        <f>IFERROR(__xludf.DUMMYFUNCTION("""COMPUTED_VALUE"""),"")</f>
        <v/>
      </c>
      <c r="C852" s="558" t="str">
        <f>IFERROR(__xludf.DUMMYFUNCTION("""COMPUTED_VALUE"""),"")</f>
        <v/>
      </c>
      <c r="D852" s="558" t="str">
        <f>IFERROR(__xludf.DUMMYFUNCTION("""COMPUTED_VALUE"""),"")</f>
        <v/>
      </c>
      <c r="E852" s="558" t="str">
        <f>IFERROR(__xludf.DUMMYFUNCTION("""COMPUTED_VALUE"""),"")</f>
        <v/>
      </c>
      <c r="F852" s="558" t="str">
        <f>IFERROR(__xludf.DUMMYFUNCTION("""COMPUTED_VALUE"""),"")</f>
        <v/>
      </c>
      <c r="G852" s="558" t="str">
        <f>IFERROR(__xludf.DUMMYFUNCTION("""COMPUTED_VALUE"""),"")</f>
        <v/>
      </c>
      <c r="H852" s="558" t="str">
        <f>IFERROR(__xludf.DUMMYFUNCTION("""COMPUTED_VALUE"""),"")</f>
        <v/>
      </c>
      <c r="I852" s="558" t="str">
        <f>IFERROR(__xludf.DUMMYFUNCTION("""COMPUTED_VALUE"""),"")</f>
        <v/>
      </c>
      <c r="J852" s="558"/>
      <c r="K852" s="558"/>
      <c r="L852" s="558"/>
      <c r="M852" s="558"/>
      <c r="N852" s="558"/>
      <c r="O852" s="558"/>
    </row>
    <row r="853">
      <c r="A853" s="558"/>
      <c r="B853" s="558" t="str">
        <f>IFERROR(__xludf.DUMMYFUNCTION("""COMPUTED_VALUE"""),"")</f>
        <v/>
      </c>
      <c r="C853" s="558" t="str">
        <f>IFERROR(__xludf.DUMMYFUNCTION("""COMPUTED_VALUE"""),"")</f>
        <v/>
      </c>
      <c r="D853" s="558" t="str">
        <f>IFERROR(__xludf.DUMMYFUNCTION("""COMPUTED_VALUE"""),"")</f>
        <v/>
      </c>
      <c r="E853" s="558" t="str">
        <f>IFERROR(__xludf.DUMMYFUNCTION("""COMPUTED_VALUE"""),"")</f>
        <v/>
      </c>
      <c r="F853" s="558" t="str">
        <f>IFERROR(__xludf.DUMMYFUNCTION("""COMPUTED_VALUE"""),"")</f>
        <v/>
      </c>
      <c r="G853" s="558" t="str">
        <f>IFERROR(__xludf.DUMMYFUNCTION("""COMPUTED_VALUE"""),"")</f>
        <v/>
      </c>
      <c r="H853" s="558" t="str">
        <f>IFERROR(__xludf.DUMMYFUNCTION("""COMPUTED_VALUE"""),"")</f>
        <v/>
      </c>
      <c r="I853" s="558" t="str">
        <f>IFERROR(__xludf.DUMMYFUNCTION("""COMPUTED_VALUE"""),"")</f>
        <v/>
      </c>
      <c r="J853" s="558"/>
      <c r="K853" s="558"/>
      <c r="L853" s="558"/>
      <c r="M853" s="558"/>
      <c r="N853" s="558"/>
      <c r="O853" s="558"/>
    </row>
    <row r="854">
      <c r="A854" s="558"/>
      <c r="B854" s="558" t="str">
        <f>IFERROR(__xludf.DUMMYFUNCTION("""COMPUTED_VALUE"""),"")</f>
        <v/>
      </c>
      <c r="C854" s="558" t="str">
        <f>IFERROR(__xludf.DUMMYFUNCTION("""COMPUTED_VALUE"""),"")</f>
        <v/>
      </c>
      <c r="D854" s="558" t="str">
        <f>IFERROR(__xludf.DUMMYFUNCTION("""COMPUTED_VALUE"""),"")</f>
        <v/>
      </c>
      <c r="E854" s="558" t="str">
        <f>IFERROR(__xludf.DUMMYFUNCTION("""COMPUTED_VALUE"""),"")</f>
        <v/>
      </c>
      <c r="F854" s="558" t="str">
        <f>IFERROR(__xludf.DUMMYFUNCTION("""COMPUTED_VALUE"""),"")</f>
        <v/>
      </c>
      <c r="G854" s="558" t="str">
        <f>IFERROR(__xludf.DUMMYFUNCTION("""COMPUTED_VALUE"""),"")</f>
        <v/>
      </c>
      <c r="H854" s="558" t="str">
        <f>IFERROR(__xludf.DUMMYFUNCTION("""COMPUTED_VALUE"""),"")</f>
        <v/>
      </c>
      <c r="I854" s="558" t="str">
        <f>IFERROR(__xludf.DUMMYFUNCTION("""COMPUTED_VALUE"""),"")</f>
        <v/>
      </c>
      <c r="J854" s="558"/>
      <c r="K854" s="558"/>
      <c r="L854" s="558"/>
      <c r="M854" s="558"/>
      <c r="N854" s="558"/>
      <c r="O854" s="558"/>
    </row>
    <row r="855">
      <c r="A855" s="558"/>
      <c r="B855" s="558" t="str">
        <f>IFERROR(__xludf.DUMMYFUNCTION("""COMPUTED_VALUE"""),"")</f>
        <v/>
      </c>
      <c r="C855" s="558" t="str">
        <f>IFERROR(__xludf.DUMMYFUNCTION("""COMPUTED_VALUE"""),"")</f>
        <v/>
      </c>
      <c r="D855" s="558" t="str">
        <f>IFERROR(__xludf.DUMMYFUNCTION("""COMPUTED_VALUE"""),"")</f>
        <v/>
      </c>
      <c r="E855" s="558" t="str">
        <f>IFERROR(__xludf.DUMMYFUNCTION("""COMPUTED_VALUE"""),"")</f>
        <v/>
      </c>
      <c r="F855" s="558" t="str">
        <f>IFERROR(__xludf.DUMMYFUNCTION("""COMPUTED_VALUE"""),"")</f>
        <v/>
      </c>
      <c r="G855" s="558" t="str">
        <f>IFERROR(__xludf.DUMMYFUNCTION("""COMPUTED_VALUE"""),"")</f>
        <v/>
      </c>
      <c r="H855" s="558" t="str">
        <f>IFERROR(__xludf.DUMMYFUNCTION("""COMPUTED_VALUE"""),"")</f>
        <v/>
      </c>
      <c r="I855" s="558" t="str">
        <f>IFERROR(__xludf.DUMMYFUNCTION("""COMPUTED_VALUE"""),"")</f>
        <v/>
      </c>
      <c r="J855" s="558"/>
      <c r="K855" s="558"/>
      <c r="L855" s="558"/>
      <c r="M855" s="558"/>
      <c r="N855" s="558"/>
      <c r="O855" s="558"/>
    </row>
    <row r="856">
      <c r="A856" s="558"/>
      <c r="B856" s="558" t="str">
        <f>IFERROR(__xludf.DUMMYFUNCTION("""COMPUTED_VALUE"""),"")</f>
        <v/>
      </c>
      <c r="C856" s="558" t="str">
        <f>IFERROR(__xludf.DUMMYFUNCTION("""COMPUTED_VALUE"""),"")</f>
        <v/>
      </c>
      <c r="D856" s="558" t="str">
        <f>IFERROR(__xludf.DUMMYFUNCTION("""COMPUTED_VALUE"""),"")</f>
        <v/>
      </c>
      <c r="E856" s="558" t="str">
        <f>IFERROR(__xludf.DUMMYFUNCTION("""COMPUTED_VALUE"""),"")</f>
        <v/>
      </c>
      <c r="F856" s="558" t="str">
        <f>IFERROR(__xludf.DUMMYFUNCTION("""COMPUTED_VALUE"""),"")</f>
        <v/>
      </c>
      <c r="G856" s="558" t="str">
        <f>IFERROR(__xludf.DUMMYFUNCTION("""COMPUTED_VALUE"""),"")</f>
        <v/>
      </c>
      <c r="H856" s="558" t="str">
        <f>IFERROR(__xludf.DUMMYFUNCTION("""COMPUTED_VALUE"""),"")</f>
        <v/>
      </c>
      <c r="I856" s="558" t="str">
        <f>IFERROR(__xludf.DUMMYFUNCTION("""COMPUTED_VALUE"""),"")</f>
        <v/>
      </c>
      <c r="J856" s="558"/>
      <c r="K856" s="558"/>
      <c r="L856" s="558"/>
      <c r="M856" s="558"/>
      <c r="N856" s="558"/>
      <c r="O856" s="558"/>
    </row>
    <row r="857">
      <c r="A857" s="558"/>
      <c r="B857" s="558" t="str">
        <f>IFERROR(__xludf.DUMMYFUNCTION("""COMPUTED_VALUE"""),"")</f>
        <v/>
      </c>
      <c r="C857" s="558" t="str">
        <f>IFERROR(__xludf.DUMMYFUNCTION("""COMPUTED_VALUE"""),"")</f>
        <v/>
      </c>
      <c r="D857" s="558" t="str">
        <f>IFERROR(__xludf.DUMMYFUNCTION("""COMPUTED_VALUE"""),"")</f>
        <v/>
      </c>
      <c r="E857" s="558" t="str">
        <f>IFERROR(__xludf.DUMMYFUNCTION("""COMPUTED_VALUE"""),"")</f>
        <v/>
      </c>
      <c r="F857" s="558" t="str">
        <f>IFERROR(__xludf.DUMMYFUNCTION("""COMPUTED_VALUE"""),"")</f>
        <v/>
      </c>
      <c r="G857" s="558" t="str">
        <f>IFERROR(__xludf.DUMMYFUNCTION("""COMPUTED_VALUE"""),"")</f>
        <v/>
      </c>
      <c r="H857" s="558" t="str">
        <f>IFERROR(__xludf.DUMMYFUNCTION("""COMPUTED_VALUE"""),"")</f>
        <v/>
      </c>
      <c r="I857" s="558" t="str">
        <f>IFERROR(__xludf.DUMMYFUNCTION("""COMPUTED_VALUE"""),"")</f>
        <v/>
      </c>
      <c r="J857" s="558"/>
      <c r="K857" s="558"/>
      <c r="L857" s="558"/>
      <c r="M857" s="558"/>
      <c r="N857" s="558"/>
      <c r="O857" s="558"/>
    </row>
    <row r="858">
      <c r="A858" s="558"/>
      <c r="B858" s="558" t="str">
        <f>IFERROR(__xludf.DUMMYFUNCTION("""COMPUTED_VALUE"""),"")</f>
        <v/>
      </c>
      <c r="C858" s="558" t="str">
        <f>IFERROR(__xludf.DUMMYFUNCTION("""COMPUTED_VALUE"""),"")</f>
        <v/>
      </c>
      <c r="D858" s="558" t="str">
        <f>IFERROR(__xludf.DUMMYFUNCTION("""COMPUTED_VALUE"""),"")</f>
        <v/>
      </c>
      <c r="E858" s="558" t="str">
        <f>IFERROR(__xludf.DUMMYFUNCTION("""COMPUTED_VALUE"""),"")</f>
        <v/>
      </c>
      <c r="F858" s="558" t="str">
        <f>IFERROR(__xludf.DUMMYFUNCTION("""COMPUTED_VALUE"""),"")</f>
        <v/>
      </c>
      <c r="G858" s="558" t="str">
        <f>IFERROR(__xludf.DUMMYFUNCTION("""COMPUTED_VALUE"""),"")</f>
        <v/>
      </c>
      <c r="H858" s="558" t="str">
        <f>IFERROR(__xludf.DUMMYFUNCTION("""COMPUTED_VALUE"""),"")</f>
        <v/>
      </c>
      <c r="I858" s="558" t="str">
        <f>IFERROR(__xludf.DUMMYFUNCTION("""COMPUTED_VALUE"""),"")</f>
        <v/>
      </c>
      <c r="J858" s="558"/>
      <c r="K858" s="558"/>
      <c r="L858" s="558"/>
      <c r="M858" s="558"/>
      <c r="N858" s="558"/>
      <c r="O858" s="558"/>
    </row>
    <row r="859">
      <c r="A859" s="558"/>
      <c r="B859" s="558" t="str">
        <f>IFERROR(__xludf.DUMMYFUNCTION("""COMPUTED_VALUE"""),"")</f>
        <v/>
      </c>
      <c r="C859" s="558" t="str">
        <f>IFERROR(__xludf.DUMMYFUNCTION("""COMPUTED_VALUE"""),"")</f>
        <v/>
      </c>
      <c r="D859" s="558" t="str">
        <f>IFERROR(__xludf.DUMMYFUNCTION("""COMPUTED_VALUE"""),"")</f>
        <v/>
      </c>
      <c r="E859" s="558" t="str">
        <f>IFERROR(__xludf.DUMMYFUNCTION("""COMPUTED_VALUE"""),"")</f>
        <v/>
      </c>
      <c r="F859" s="558" t="str">
        <f>IFERROR(__xludf.DUMMYFUNCTION("""COMPUTED_VALUE"""),"")</f>
        <v/>
      </c>
      <c r="G859" s="558" t="str">
        <f>IFERROR(__xludf.DUMMYFUNCTION("""COMPUTED_VALUE"""),"")</f>
        <v/>
      </c>
      <c r="H859" s="558" t="str">
        <f>IFERROR(__xludf.DUMMYFUNCTION("""COMPUTED_VALUE"""),"")</f>
        <v/>
      </c>
      <c r="I859" s="558" t="str">
        <f>IFERROR(__xludf.DUMMYFUNCTION("""COMPUTED_VALUE"""),"")</f>
        <v/>
      </c>
      <c r="J859" s="558"/>
      <c r="K859" s="558"/>
      <c r="L859" s="558"/>
      <c r="M859" s="558"/>
      <c r="N859" s="558"/>
      <c r="O859" s="558"/>
    </row>
    <row r="860">
      <c r="A860" s="558"/>
      <c r="B860" s="558" t="str">
        <f>IFERROR(__xludf.DUMMYFUNCTION("""COMPUTED_VALUE"""),"")</f>
        <v/>
      </c>
      <c r="C860" s="558" t="str">
        <f>IFERROR(__xludf.DUMMYFUNCTION("""COMPUTED_VALUE"""),"")</f>
        <v/>
      </c>
      <c r="D860" s="558" t="str">
        <f>IFERROR(__xludf.DUMMYFUNCTION("""COMPUTED_VALUE"""),"")</f>
        <v/>
      </c>
      <c r="E860" s="558" t="str">
        <f>IFERROR(__xludf.DUMMYFUNCTION("""COMPUTED_VALUE"""),"")</f>
        <v/>
      </c>
      <c r="F860" s="558" t="str">
        <f>IFERROR(__xludf.DUMMYFUNCTION("""COMPUTED_VALUE"""),"")</f>
        <v/>
      </c>
      <c r="G860" s="558" t="str">
        <f>IFERROR(__xludf.DUMMYFUNCTION("""COMPUTED_VALUE"""),"")</f>
        <v/>
      </c>
      <c r="H860" s="558" t="str">
        <f>IFERROR(__xludf.DUMMYFUNCTION("""COMPUTED_VALUE"""),"")</f>
        <v/>
      </c>
      <c r="I860" s="558" t="str">
        <f>IFERROR(__xludf.DUMMYFUNCTION("""COMPUTED_VALUE"""),"")</f>
        <v/>
      </c>
      <c r="J860" s="558"/>
      <c r="K860" s="558"/>
      <c r="L860" s="558"/>
      <c r="M860" s="558"/>
      <c r="N860" s="558"/>
      <c r="O860" s="558"/>
    </row>
    <row r="861">
      <c r="A861" s="558"/>
      <c r="B861" s="558" t="str">
        <f>IFERROR(__xludf.DUMMYFUNCTION("""COMPUTED_VALUE"""),"")</f>
        <v/>
      </c>
      <c r="C861" s="558" t="str">
        <f>IFERROR(__xludf.DUMMYFUNCTION("""COMPUTED_VALUE"""),"")</f>
        <v/>
      </c>
      <c r="D861" s="558" t="str">
        <f>IFERROR(__xludf.DUMMYFUNCTION("""COMPUTED_VALUE"""),"")</f>
        <v/>
      </c>
      <c r="E861" s="558" t="str">
        <f>IFERROR(__xludf.DUMMYFUNCTION("""COMPUTED_VALUE"""),"")</f>
        <v/>
      </c>
      <c r="F861" s="558" t="str">
        <f>IFERROR(__xludf.DUMMYFUNCTION("""COMPUTED_VALUE"""),"")</f>
        <v/>
      </c>
      <c r="G861" s="558" t="str">
        <f>IFERROR(__xludf.DUMMYFUNCTION("""COMPUTED_VALUE"""),"")</f>
        <v/>
      </c>
      <c r="H861" s="558" t="str">
        <f>IFERROR(__xludf.DUMMYFUNCTION("""COMPUTED_VALUE"""),"")</f>
        <v/>
      </c>
      <c r="I861" s="558" t="str">
        <f>IFERROR(__xludf.DUMMYFUNCTION("""COMPUTED_VALUE"""),"")</f>
        <v/>
      </c>
      <c r="J861" s="558"/>
      <c r="K861" s="558"/>
      <c r="L861" s="558"/>
      <c r="M861" s="558"/>
      <c r="N861" s="558"/>
      <c r="O861" s="558"/>
    </row>
    <row r="862">
      <c r="A862" s="558"/>
      <c r="B862" s="558" t="str">
        <f>IFERROR(__xludf.DUMMYFUNCTION("""COMPUTED_VALUE"""),"")</f>
        <v/>
      </c>
      <c r="C862" s="558" t="str">
        <f>IFERROR(__xludf.DUMMYFUNCTION("""COMPUTED_VALUE"""),"")</f>
        <v/>
      </c>
      <c r="D862" s="558" t="str">
        <f>IFERROR(__xludf.DUMMYFUNCTION("""COMPUTED_VALUE"""),"")</f>
        <v/>
      </c>
      <c r="E862" s="558" t="str">
        <f>IFERROR(__xludf.DUMMYFUNCTION("""COMPUTED_VALUE"""),"")</f>
        <v/>
      </c>
      <c r="F862" s="558" t="str">
        <f>IFERROR(__xludf.DUMMYFUNCTION("""COMPUTED_VALUE"""),"")</f>
        <v/>
      </c>
      <c r="G862" s="558" t="str">
        <f>IFERROR(__xludf.DUMMYFUNCTION("""COMPUTED_VALUE"""),"")</f>
        <v/>
      </c>
      <c r="H862" s="558" t="str">
        <f>IFERROR(__xludf.DUMMYFUNCTION("""COMPUTED_VALUE"""),"")</f>
        <v/>
      </c>
      <c r="I862" s="558" t="str">
        <f>IFERROR(__xludf.DUMMYFUNCTION("""COMPUTED_VALUE"""),"")</f>
        <v/>
      </c>
      <c r="J862" s="558"/>
      <c r="K862" s="558"/>
      <c r="L862" s="558"/>
      <c r="M862" s="558"/>
      <c r="N862" s="558"/>
      <c r="O862" s="558"/>
    </row>
    <row r="863">
      <c r="A863" s="558"/>
      <c r="B863" s="558" t="str">
        <f>IFERROR(__xludf.DUMMYFUNCTION("""COMPUTED_VALUE"""),"")</f>
        <v/>
      </c>
      <c r="C863" s="558" t="str">
        <f>IFERROR(__xludf.DUMMYFUNCTION("""COMPUTED_VALUE"""),"")</f>
        <v/>
      </c>
      <c r="D863" s="558" t="str">
        <f>IFERROR(__xludf.DUMMYFUNCTION("""COMPUTED_VALUE"""),"")</f>
        <v/>
      </c>
      <c r="E863" s="558" t="str">
        <f>IFERROR(__xludf.DUMMYFUNCTION("""COMPUTED_VALUE"""),"")</f>
        <v/>
      </c>
      <c r="F863" s="558" t="str">
        <f>IFERROR(__xludf.DUMMYFUNCTION("""COMPUTED_VALUE"""),"")</f>
        <v/>
      </c>
      <c r="G863" s="558" t="str">
        <f>IFERROR(__xludf.DUMMYFUNCTION("""COMPUTED_VALUE"""),"")</f>
        <v/>
      </c>
      <c r="H863" s="558" t="str">
        <f>IFERROR(__xludf.DUMMYFUNCTION("""COMPUTED_VALUE"""),"")</f>
        <v/>
      </c>
      <c r="I863" s="558" t="str">
        <f>IFERROR(__xludf.DUMMYFUNCTION("""COMPUTED_VALUE"""),"")</f>
        <v/>
      </c>
      <c r="J863" s="558"/>
      <c r="K863" s="558"/>
      <c r="L863" s="558"/>
      <c r="M863" s="558"/>
      <c r="N863" s="558"/>
      <c r="O863" s="558"/>
    </row>
    <row r="864">
      <c r="A864" s="558"/>
      <c r="B864" s="558" t="str">
        <f>IFERROR(__xludf.DUMMYFUNCTION("""COMPUTED_VALUE"""),"")</f>
        <v/>
      </c>
      <c r="C864" s="558" t="str">
        <f>IFERROR(__xludf.DUMMYFUNCTION("""COMPUTED_VALUE"""),"")</f>
        <v/>
      </c>
      <c r="D864" s="558" t="str">
        <f>IFERROR(__xludf.DUMMYFUNCTION("""COMPUTED_VALUE"""),"")</f>
        <v/>
      </c>
      <c r="E864" s="558" t="str">
        <f>IFERROR(__xludf.DUMMYFUNCTION("""COMPUTED_VALUE"""),"")</f>
        <v/>
      </c>
      <c r="F864" s="558" t="str">
        <f>IFERROR(__xludf.DUMMYFUNCTION("""COMPUTED_VALUE"""),"")</f>
        <v/>
      </c>
      <c r="G864" s="558" t="str">
        <f>IFERROR(__xludf.DUMMYFUNCTION("""COMPUTED_VALUE"""),"")</f>
        <v/>
      </c>
      <c r="H864" s="558" t="str">
        <f>IFERROR(__xludf.DUMMYFUNCTION("""COMPUTED_VALUE"""),"")</f>
        <v/>
      </c>
      <c r="I864" s="558" t="str">
        <f>IFERROR(__xludf.DUMMYFUNCTION("""COMPUTED_VALUE"""),"")</f>
        <v/>
      </c>
      <c r="J864" s="558"/>
      <c r="K864" s="558"/>
      <c r="L864" s="558"/>
      <c r="M864" s="558"/>
      <c r="N864" s="558"/>
      <c r="O864" s="558"/>
    </row>
    <row r="865">
      <c r="A865" s="558"/>
      <c r="B865" s="558" t="str">
        <f>IFERROR(__xludf.DUMMYFUNCTION("""COMPUTED_VALUE"""),"")</f>
        <v/>
      </c>
      <c r="C865" s="558" t="str">
        <f>IFERROR(__xludf.DUMMYFUNCTION("""COMPUTED_VALUE"""),"")</f>
        <v/>
      </c>
      <c r="D865" s="558" t="str">
        <f>IFERROR(__xludf.DUMMYFUNCTION("""COMPUTED_VALUE"""),"")</f>
        <v/>
      </c>
      <c r="E865" s="558" t="str">
        <f>IFERROR(__xludf.DUMMYFUNCTION("""COMPUTED_VALUE"""),"")</f>
        <v/>
      </c>
      <c r="F865" s="558" t="str">
        <f>IFERROR(__xludf.DUMMYFUNCTION("""COMPUTED_VALUE"""),"")</f>
        <v/>
      </c>
      <c r="G865" s="558" t="str">
        <f>IFERROR(__xludf.DUMMYFUNCTION("""COMPUTED_VALUE"""),"")</f>
        <v/>
      </c>
      <c r="H865" s="558" t="str">
        <f>IFERROR(__xludf.DUMMYFUNCTION("""COMPUTED_VALUE"""),"")</f>
        <v/>
      </c>
      <c r="I865" s="558" t="str">
        <f>IFERROR(__xludf.DUMMYFUNCTION("""COMPUTED_VALUE"""),"")</f>
        <v/>
      </c>
      <c r="J865" s="558"/>
      <c r="K865" s="558"/>
      <c r="L865" s="558"/>
      <c r="M865" s="558"/>
      <c r="N865" s="558"/>
      <c r="O865" s="558"/>
    </row>
    <row r="866">
      <c r="A866" s="558"/>
      <c r="B866" s="558" t="str">
        <f>IFERROR(__xludf.DUMMYFUNCTION("""COMPUTED_VALUE"""),"")</f>
        <v/>
      </c>
      <c r="C866" s="558" t="str">
        <f>IFERROR(__xludf.DUMMYFUNCTION("""COMPUTED_VALUE"""),"")</f>
        <v/>
      </c>
      <c r="D866" s="558" t="str">
        <f>IFERROR(__xludf.DUMMYFUNCTION("""COMPUTED_VALUE"""),"")</f>
        <v/>
      </c>
      <c r="E866" s="558" t="str">
        <f>IFERROR(__xludf.DUMMYFUNCTION("""COMPUTED_VALUE"""),"")</f>
        <v/>
      </c>
      <c r="F866" s="558" t="str">
        <f>IFERROR(__xludf.DUMMYFUNCTION("""COMPUTED_VALUE"""),"")</f>
        <v/>
      </c>
      <c r="G866" s="558" t="str">
        <f>IFERROR(__xludf.DUMMYFUNCTION("""COMPUTED_VALUE"""),"")</f>
        <v/>
      </c>
      <c r="H866" s="558" t="str">
        <f>IFERROR(__xludf.DUMMYFUNCTION("""COMPUTED_VALUE"""),"")</f>
        <v/>
      </c>
      <c r="I866" s="558" t="str">
        <f>IFERROR(__xludf.DUMMYFUNCTION("""COMPUTED_VALUE"""),"")</f>
        <v/>
      </c>
      <c r="J866" s="558"/>
      <c r="K866" s="558"/>
      <c r="L866" s="558"/>
      <c r="M866" s="558"/>
      <c r="N866" s="558"/>
      <c r="O866" s="558"/>
    </row>
    <row r="867">
      <c r="A867" s="558"/>
      <c r="B867" s="558" t="str">
        <f>IFERROR(__xludf.DUMMYFUNCTION("""COMPUTED_VALUE"""),"")</f>
        <v/>
      </c>
      <c r="C867" s="558" t="str">
        <f>IFERROR(__xludf.DUMMYFUNCTION("""COMPUTED_VALUE"""),"")</f>
        <v/>
      </c>
      <c r="D867" s="558" t="str">
        <f>IFERROR(__xludf.DUMMYFUNCTION("""COMPUTED_VALUE"""),"")</f>
        <v/>
      </c>
      <c r="E867" s="558" t="str">
        <f>IFERROR(__xludf.DUMMYFUNCTION("""COMPUTED_VALUE"""),"")</f>
        <v/>
      </c>
      <c r="F867" s="558" t="str">
        <f>IFERROR(__xludf.DUMMYFUNCTION("""COMPUTED_VALUE"""),"")</f>
        <v/>
      </c>
      <c r="G867" s="558" t="str">
        <f>IFERROR(__xludf.DUMMYFUNCTION("""COMPUTED_VALUE"""),"")</f>
        <v/>
      </c>
      <c r="H867" s="558" t="str">
        <f>IFERROR(__xludf.DUMMYFUNCTION("""COMPUTED_VALUE"""),"")</f>
        <v/>
      </c>
      <c r="I867" s="558" t="str">
        <f>IFERROR(__xludf.DUMMYFUNCTION("""COMPUTED_VALUE"""),"")</f>
        <v/>
      </c>
      <c r="J867" s="558"/>
      <c r="K867" s="558"/>
      <c r="L867" s="558"/>
      <c r="M867" s="558"/>
      <c r="N867" s="558"/>
      <c r="O867" s="558"/>
    </row>
    <row r="868">
      <c r="A868" s="558"/>
      <c r="B868" s="558" t="str">
        <f>IFERROR(__xludf.DUMMYFUNCTION("""COMPUTED_VALUE"""),"")</f>
        <v/>
      </c>
      <c r="C868" s="558" t="str">
        <f>IFERROR(__xludf.DUMMYFUNCTION("""COMPUTED_VALUE"""),"")</f>
        <v/>
      </c>
      <c r="D868" s="558" t="str">
        <f>IFERROR(__xludf.DUMMYFUNCTION("""COMPUTED_VALUE"""),"")</f>
        <v/>
      </c>
      <c r="E868" s="558" t="str">
        <f>IFERROR(__xludf.DUMMYFUNCTION("""COMPUTED_VALUE"""),"")</f>
        <v/>
      </c>
      <c r="F868" s="558" t="str">
        <f>IFERROR(__xludf.DUMMYFUNCTION("""COMPUTED_VALUE"""),"")</f>
        <v/>
      </c>
      <c r="G868" s="558" t="str">
        <f>IFERROR(__xludf.DUMMYFUNCTION("""COMPUTED_VALUE"""),"")</f>
        <v/>
      </c>
      <c r="H868" s="558" t="str">
        <f>IFERROR(__xludf.DUMMYFUNCTION("""COMPUTED_VALUE"""),"")</f>
        <v/>
      </c>
      <c r="I868" s="558" t="str">
        <f>IFERROR(__xludf.DUMMYFUNCTION("""COMPUTED_VALUE"""),"")</f>
        <v/>
      </c>
      <c r="J868" s="558"/>
      <c r="K868" s="558"/>
      <c r="L868" s="558"/>
      <c r="M868" s="558"/>
      <c r="N868" s="558"/>
      <c r="O868" s="558"/>
    </row>
    <row r="869">
      <c r="A869" s="558"/>
      <c r="B869" s="558" t="str">
        <f>IFERROR(__xludf.DUMMYFUNCTION("""COMPUTED_VALUE"""),"")</f>
        <v/>
      </c>
      <c r="C869" s="558" t="str">
        <f>IFERROR(__xludf.DUMMYFUNCTION("""COMPUTED_VALUE"""),"")</f>
        <v/>
      </c>
      <c r="D869" s="558" t="str">
        <f>IFERROR(__xludf.DUMMYFUNCTION("""COMPUTED_VALUE"""),"")</f>
        <v/>
      </c>
      <c r="E869" s="558" t="str">
        <f>IFERROR(__xludf.DUMMYFUNCTION("""COMPUTED_VALUE"""),"")</f>
        <v/>
      </c>
      <c r="F869" s="558" t="str">
        <f>IFERROR(__xludf.DUMMYFUNCTION("""COMPUTED_VALUE"""),"")</f>
        <v/>
      </c>
      <c r="G869" s="558" t="str">
        <f>IFERROR(__xludf.DUMMYFUNCTION("""COMPUTED_VALUE"""),"")</f>
        <v/>
      </c>
      <c r="H869" s="558" t="str">
        <f>IFERROR(__xludf.DUMMYFUNCTION("""COMPUTED_VALUE"""),"")</f>
        <v/>
      </c>
      <c r="I869" s="558" t="str">
        <f>IFERROR(__xludf.DUMMYFUNCTION("""COMPUTED_VALUE"""),"")</f>
        <v/>
      </c>
      <c r="J869" s="558"/>
      <c r="K869" s="558"/>
      <c r="L869" s="558"/>
      <c r="M869" s="558"/>
      <c r="N869" s="558"/>
      <c r="O869" s="558"/>
    </row>
    <row r="870">
      <c r="A870" s="558"/>
      <c r="B870" s="558" t="str">
        <f>IFERROR(__xludf.DUMMYFUNCTION("""COMPUTED_VALUE"""),"")</f>
        <v/>
      </c>
      <c r="C870" s="558" t="str">
        <f>IFERROR(__xludf.DUMMYFUNCTION("""COMPUTED_VALUE"""),"")</f>
        <v/>
      </c>
      <c r="D870" s="558" t="str">
        <f>IFERROR(__xludf.DUMMYFUNCTION("""COMPUTED_VALUE"""),"")</f>
        <v/>
      </c>
      <c r="E870" s="558" t="str">
        <f>IFERROR(__xludf.DUMMYFUNCTION("""COMPUTED_VALUE"""),"")</f>
        <v/>
      </c>
      <c r="F870" s="558" t="str">
        <f>IFERROR(__xludf.DUMMYFUNCTION("""COMPUTED_VALUE"""),"")</f>
        <v/>
      </c>
      <c r="G870" s="558" t="str">
        <f>IFERROR(__xludf.DUMMYFUNCTION("""COMPUTED_VALUE"""),"")</f>
        <v/>
      </c>
      <c r="H870" s="558" t="str">
        <f>IFERROR(__xludf.DUMMYFUNCTION("""COMPUTED_VALUE"""),"")</f>
        <v/>
      </c>
      <c r="I870" s="558" t="str">
        <f>IFERROR(__xludf.DUMMYFUNCTION("""COMPUTED_VALUE"""),"")</f>
        <v/>
      </c>
      <c r="J870" s="558"/>
      <c r="K870" s="558"/>
      <c r="L870" s="558"/>
      <c r="M870" s="558"/>
      <c r="N870" s="558"/>
      <c r="O870" s="558"/>
    </row>
    <row r="871">
      <c r="A871" s="558"/>
      <c r="B871" s="558" t="str">
        <f>IFERROR(__xludf.DUMMYFUNCTION("""COMPUTED_VALUE"""),"")</f>
        <v/>
      </c>
      <c r="C871" s="558" t="str">
        <f>IFERROR(__xludf.DUMMYFUNCTION("""COMPUTED_VALUE"""),"")</f>
        <v/>
      </c>
      <c r="D871" s="558" t="str">
        <f>IFERROR(__xludf.DUMMYFUNCTION("""COMPUTED_VALUE"""),"")</f>
        <v/>
      </c>
      <c r="E871" s="558" t="str">
        <f>IFERROR(__xludf.DUMMYFUNCTION("""COMPUTED_VALUE"""),"")</f>
        <v/>
      </c>
      <c r="F871" s="558" t="str">
        <f>IFERROR(__xludf.DUMMYFUNCTION("""COMPUTED_VALUE"""),"")</f>
        <v/>
      </c>
      <c r="G871" s="558" t="str">
        <f>IFERROR(__xludf.DUMMYFUNCTION("""COMPUTED_VALUE"""),"")</f>
        <v/>
      </c>
      <c r="H871" s="558" t="str">
        <f>IFERROR(__xludf.DUMMYFUNCTION("""COMPUTED_VALUE"""),"")</f>
        <v/>
      </c>
      <c r="I871" s="558" t="str">
        <f>IFERROR(__xludf.DUMMYFUNCTION("""COMPUTED_VALUE"""),"")</f>
        <v/>
      </c>
      <c r="J871" s="558"/>
      <c r="K871" s="558"/>
      <c r="L871" s="558"/>
      <c r="M871" s="558"/>
      <c r="N871" s="558"/>
      <c r="O871" s="558"/>
    </row>
    <row r="872">
      <c r="A872" s="558"/>
      <c r="B872" s="558" t="str">
        <f>IFERROR(__xludf.DUMMYFUNCTION("""COMPUTED_VALUE"""),"")</f>
        <v/>
      </c>
      <c r="C872" s="558" t="str">
        <f>IFERROR(__xludf.DUMMYFUNCTION("""COMPUTED_VALUE"""),"")</f>
        <v/>
      </c>
      <c r="D872" s="558" t="str">
        <f>IFERROR(__xludf.DUMMYFUNCTION("""COMPUTED_VALUE"""),"")</f>
        <v/>
      </c>
      <c r="E872" s="558" t="str">
        <f>IFERROR(__xludf.DUMMYFUNCTION("""COMPUTED_VALUE"""),"")</f>
        <v/>
      </c>
      <c r="F872" s="558" t="str">
        <f>IFERROR(__xludf.DUMMYFUNCTION("""COMPUTED_VALUE"""),"")</f>
        <v/>
      </c>
      <c r="G872" s="558" t="str">
        <f>IFERROR(__xludf.DUMMYFUNCTION("""COMPUTED_VALUE"""),"")</f>
        <v/>
      </c>
      <c r="H872" s="558" t="str">
        <f>IFERROR(__xludf.DUMMYFUNCTION("""COMPUTED_VALUE"""),"")</f>
        <v/>
      </c>
      <c r="I872" s="558" t="str">
        <f>IFERROR(__xludf.DUMMYFUNCTION("""COMPUTED_VALUE"""),"")</f>
        <v/>
      </c>
      <c r="J872" s="558"/>
      <c r="K872" s="558"/>
      <c r="L872" s="558"/>
      <c r="M872" s="558"/>
      <c r="N872" s="558"/>
      <c r="O872" s="558"/>
    </row>
    <row r="873">
      <c r="A873" s="558"/>
      <c r="B873" s="558" t="str">
        <f>IFERROR(__xludf.DUMMYFUNCTION("""COMPUTED_VALUE"""),"")</f>
        <v/>
      </c>
      <c r="C873" s="558" t="str">
        <f>IFERROR(__xludf.DUMMYFUNCTION("""COMPUTED_VALUE"""),"")</f>
        <v/>
      </c>
      <c r="D873" s="558" t="str">
        <f>IFERROR(__xludf.DUMMYFUNCTION("""COMPUTED_VALUE"""),"")</f>
        <v/>
      </c>
      <c r="E873" s="558" t="str">
        <f>IFERROR(__xludf.DUMMYFUNCTION("""COMPUTED_VALUE"""),"")</f>
        <v/>
      </c>
      <c r="F873" s="558" t="str">
        <f>IFERROR(__xludf.DUMMYFUNCTION("""COMPUTED_VALUE"""),"")</f>
        <v/>
      </c>
      <c r="G873" s="558" t="str">
        <f>IFERROR(__xludf.DUMMYFUNCTION("""COMPUTED_VALUE"""),"")</f>
        <v/>
      </c>
      <c r="H873" s="558" t="str">
        <f>IFERROR(__xludf.DUMMYFUNCTION("""COMPUTED_VALUE"""),"")</f>
        <v/>
      </c>
      <c r="I873" s="558" t="str">
        <f>IFERROR(__xludf.DUMMYFUNCTION("""COMPUTED_VALUE"""),"")</f>
        <v/>
      </c>
      <c r="J873" s="558"/>
      <c r="K873" s="558"/>
      <c r="L873" s="558"/>
      <c r="M873" s="558"/>
      <c r="N873" s="558"/>
      <c r="O873" s="558"/>
    </row>
    <row r="874">
      <c r="A874" s="558"/>
      <c r="B874" s="558" t="str">
        <f>IFERROR(__xludf.DUMMYFUNCTION("""COMPUTED_VALUE"""),"")</f>
        <v/>
      </c>
      <c r="C874" s="558" t="str">
        <f>IFERROR(__xludf.DUMMYFUNCTION("""COMPUTED_VALUE"""),"")</f>
        <v/>
      </c>
      <c r="D874" s="558" t="str">
        <f>IFERROR(__xludf.DUMMYFUNCTION("""COMPUTED_VALUE"""),"")</f>
        <v/>
      </c>
      <c r="E874" s="558" t="str">
        <f>IFERROR(__xludf.DUMMYFUNCTION("""COMPUTED_VALUE"""),"")</f>
        <v/>
      </c>
      <c r="F874" s="558" t="str">
        <f>IFERROR(__xludf.DUMMYFUNCTION("""COMPUTED_VALUE"""),"")</f>
        <v/>
      </c>
      <c r="G874" s="558" t="str">
        <f>IFERROR(__xludf.DUMMYFUNCTION("""COMPUTED_VALUE"""),"")</f>
        <v/>
      </c>
      <c r="H874" s="558" t="str">
        <f>IFERROR(__xludf.DUMMYFUNCTION("""COMPUTED_VALUE"""),"")</f>
        <v/>
      </c>
      <c r="I874" s="558" t="str">
        <f>IFERROR(__xludf.DUMMYFUNCTION("""COMPUTED_VALUE"""),"")</f>
        <v/>
      </c>
      <c r="J874" s="558"/>
      <c r="K874" s="558"/>
      <c r="L874" s="558"/>
      <c r="M874" s="558"/>
      <c r="N874" s="558"/>
      <c r="O874" s="558"/>
    </row>
    <row r="875">
      <c r="A875" s="558"/>
      <c r="B875" s="558" t="str">
        <f>IFERROR(__xludf.DUMMYFUNCTION("""COMPUTED_VALUE"""),"")</f>
        <v/>
      </c>
      <c r="C875" s="558" t="str">
        <f>IFERROR(__xludf.DUMMYFUNCTION("""COMPUTED_VALUE"""),"")</f>
        <v/>
      </c>
      <c r="D875" s="558" t="str">
        <f>IFERROR(__xludf.DUMMYFUNCTION("""COMPUTED_VALUE"""),"")</f>
        <v/>
      </c>
      <c r="E875" s="558" t="str">
        <f>IFERROR(__xludf.DUMMYFUNCTION("""COMPUTED_VALUE"""),"")</f>
        <v/>
      </c>
      <c r="F875" s="558" t="str">
        <f>IFERROR(__xludf.DUMMYFUNCTION("""COMPUTED_VALUE"""),"")</f>
        <v/>
      </c>
      <c r="G875" s="558" t="str">
        <f>IFERROR(__xludf.DUMMYFUNCTION("""COMPUTED_VALUE"""),"")</f>
        <v/>
      </c>
      <c r="H875" s="558" t="str">
        <f>IFERROR(__xludf.DUMMYFUNCTION("""COMPUTED_VALUE"""),"")</f>
        <v/>
      </c>
      <c r="I875" s="558" t="str">
        <f>IFERROR(__xludf.DUMMYFUNCTION("""COMPUTED_VALUE"""),"")</f>
        <v/>
      </c>
      <c r="J875" s="558"/>
      <c r="K875" s="558"/>
      <c r="L875" s="558"/>
      <c r="M875" s="558"/>
      <c r="N875" s="558"/>
      <c r="O875" s="558"/>
    </row>
    <row r="876">
      <c r="A876" s="558"/>
      <c r="B876" s="558" t="str">
        <f>IFERROR(__xludf.DUMMYFUNCTION("""COMPUTED_VALUE"""),"")</f>
        <v/>
      </c>
      <c r="C876" s="558" t="str">
        <f>IFERROR(__xludf.DUMMYFUNCTION("""COMPUTED_VALUE"""),"")</f>
        <v/>
      </c>
      <c r="D876" s="558" t="str">
        <f>IFERROR(__xludf.DUMMYFUNCTION("""COMPUTED_VALUE"""),"")</f>
        <v/>
      </c>
      <c r="E876" s="558" t="str">
        <f>IFERROR(__xludf.DUMMYFUNCTION("""COMPUTED_VALUE"""),"")</f>
        <v/>
      </c>
      <c r="F876" s="558" t="str">
        <f>IFERROR(__xludf.DUMMYFUNCTION("""COMPUTED_VALUE"""),"")</f>
        <v/>
      </c>
      <c r="G876" s="558" t="str">
        <f>IFERROR(__xludf.DUMMYFUNCTION("""COMPUTED_VALUE"""),"")</f>
        <v/>
      </c>
      <c r="H876" s="558" t="str">
        <f>IFERROR(__xludf.DUMMYFUNCTION("""COMPUTED_VALUE"""),"")</f>
        <v/>
      </c>
      <c r="I876" s="558" t="str">
        <f>IFERROR(__xludf.DUMMYFUNCTION("""COMPUTED_VALUE"""),"")</f>
        <v/>
      </c>
      <c r="J876" s="558"/>
      <c r="K876" s="558"/>
      <c r="L876" s="558"/>
      <c r="M876" s="558"/>
      <c r="N876" s="558"/>
      <c r="O876" s="558"/>
    </row>
    <row r="877">
      <c r="A877" s="558"/>
      <c r="B877" s="558" t="str">
        <f>IFERROR(__xludf.DUMMYFUNCTION("""COMPUTED_VALUE"""),"")</f>
        <v/>
      </c>
      <c r="C877" s="558" t="str">
        <f>IFERROR(__xludf.DUMMYFUNCTION("""COMPUTED_VALUE"""),"")</f>
        <v/>
      </c>
      <c r="D877" s="558" t="str">
        <f>IFERROR(__xludf.DUMMYFUNCTION("""COMPUTED_VALUE"""),"")</f>
        <v/>
      </c>
      <c r="E877" s="558" t="str">
        <f>IFERROR(__xludf.DUMMYFUNCTION("""COMPUTED_VALUE"""),"")</f>
        <v/>
      </c>
      <c r="F877" s="558" t="str">
        <f>IFERROR(__xludf.DUMMYFUNCTION("""COMPUTED_VALUE"""),"")</f>
        <v/>
      </c>
      <c r="G877" s="558" t="str">
        <f>IFERROR(__xludf.DUMMYFUNCTION("""COMPUTED_VALUE"""),"")</f>
        <v/>
      </c>
      <c r="H877" s="558" t="str">
        <f>IFERROR(__xludf.DUMMYFUNCTION("""COMPUTED_VALUE"""),"")</f>
        <v/>
      </c>
      <c r="I877" s="558" t="str">
        <f>IFERROR(__xludf.DUMMYFUNCTION("""COMPUTED_VALUE"""),"")</f>
        <v/>
      </c>
      <c r="J877" s="558"/>
      <c r="K877" s="558"/>
      <c r="L877" s="558"/>
      <c r="M877" s="558"/>
      <c r="N877" s="558"/>
      <c r="O877" s="558"/>
    </row>
    <row r="878">
      <c r="A878" s="558"/>
      <c r="B878" s="558" t="str">
        <f>IFERROR(__xludf.DUMMYFUNCTION("""COMPUTED_VALUE"""),"")</f>
        <v/>
      </c>
      <c r="C878" s="558" t="str">
        <f>IFERROR(__xludf.DUMMYFUNCTION("""COMPUTED_VALUE"""),"")</f>
        <v/>
      </c>
      <c r="D878" s="558" t="str">
        <f>IFERROR(__xludf.DUMMYFUNCTION("""COMPUTED_VALUE"""),"")</f>
        <v/>
      </c>
      <c r="E878" s="558" t="str">
        <f>IFERROR(__xludf.DUMMYFUNCTION("""COMPUTED_VALUE"""),"")</f>
        <v/>
      </c>
      <c r="F878" s="558" t="str">
        <f>IFERROR(__xludf.DUMMYFUNCTION("""COMPUTED_VALUE"""),"")</f>
        <v/>
      </c>
      <c r="G878" s="558" t="str">
        <f>IFERROR(__xludf.DUMMYFUNCTION("""COMPUTED_VALUE"""),"")</f>
        <v/>
      </c>
      <c r="H878" s="558" t="str">
        <f>IFERROR(__xludf.DUMMYFUNCTION("""COMPUTED_VALUE"""),"")</f>
        <v/>
      </c>
      <c r="I878" s="558" t="str">
        <f>IFERROR(__xludf.DUMMYFUNCTION("""COMPUTED_VALUE"""),"")</f>
        <v/>
      </c>
      <c r="J878" s="558"/>
      <c r="K878" s="558"/>
      <c r="L878" s="558"/>
      <c r="M878" s="558"/>
      <c r="N878" s="558"/>
      <c r="O878" s="558"/>
    </row>
    <row r="879">
      <c r="A879" s="558"/>
      <c r="B879" s="558" t="str">
        <f>IFERROR(__xludf.DUMMYFUNCTION("""COMPUTED_VALUE"""),"")</f>
        <v/>
      </c>
      <c r="C879" s="558" t="str">
        <f>IFERROR(__xludf.DUMMYFUNCTION("""COMPUTED_VALUE"""),"")</f>
        <v/>
      </c>
      <c r="D879" s="558" t="str">
        <f>IFERROR(__xludf.DUMMYFUNCTION("""COMPUTED_VALUE"""),"")</f>
        <v/>
      </c>
      <c r="E879" s="558" t="str">
        <f>IFERROR(__xludf.DUMMYFUNCTION("""COMPUTED_VALUE"""),"")</f>
        <v/>
      </c>
      <c r="F879" s="558" t="str">
        <f>IFERROR(__xludf.DUMMYFUNCTION("""COMPUTED_VALUE"""),"")</f>
        <v/>
      </c>
      <c r="G879" s="558" t="str">
        <f>IFERROR(__xludf.DUMMYFUNCTION("""COMPUTED_VALUE"""),"")</f>
        <v/>
      </c>
      <c r="H879" s="558" t="str">
        <f>IFERROR(__xludf.DUMMYFUNCTION("""COMPUTED_VALUE"""),"")</f>
        <v/>
      </c>
      <c r="I879" s="558" t="str">
        <f>IFERROR(__xludf.DUMMYFUNCTION("""COMPUTED_VALUE"""),"")</f>
        <v/>
      </c>
      <c r="J879" s="558"/>
      <c r="K879" s="558"/>
      <c r="L879" s="558"/>
      <c r="M879" s="558"/>
      <c r="N879" s="558"/>
      <c r="O879" s="558"/>
    </row>
    <row r="880">
      <c r="A880" s="558"/>
      <c r="B880" s="558" t="str">
        <f>IFERROR(__xludf.DUMMYFUNCTION("""COMPUTED_VALUE"""),"")</f>
        <v/>
      </c>
      <c r="C880" s="558" t="str">
        <f>IFERROR(__xludf.DUMMYFUNCTION("""COMPUTED_VALUE"""),"")</f>
        <v/>
      </c>
      <c r="D880" s="558" t="str">
        <f>IFERROR(__xludf.DUMMYFUNCTION("""COMPUTED_VALUE"""),"")</f>
        <v/>
      </c>
      <c r="E880" s="558" t="str">
        <f>IFERROR(__xludf.DUMMYFUNCTION("""COMPUTED_VALUE"""),"")</f>
        <v/>
      </c>
      <c r="F880" s="558" t="str">
        <f>IFERROR(__xludf.DUMMYFUNCTION("""COMPUTED_VALUE"""),"")</f>
        <v/>
      </c>
      <c r="G880" s="558" t="str">
        <f>IFERROR(__xludf.DUMMYFUNCTION("""COMPUTED_VALUE"""),"")</f>
        <v/>
      </c>
      <c r="H880" s="558" t="str">
        <f>IFERROR(__xludf.DUMMYFUNCTION("""COMPUTED_VALUE"""),"")</f>
        <v/>
      </c>
      <c r="I880" s="558" t="str">
        <f>IFERROR(__xludf.DUMMYFUNCTION("""COMPUTED_VALUE"""),"")</f>
        <v/>
      </c>
      <c r="J880" s="558"/>
      <c r="K880" s="558"/>
      <c r="L880" s="558"/>
      <c r="M880" s="558"/>
      <c r="N880" s="558"/>
      <c r="O880" s="558"/>
    </row>
    <row r="881">
      <c r="A881" s="558"/>
      <c r="B881" s="558" t="str">
        <f>IFERROR(__xludf.DUMMYFUNCTION("""COMPUTED_VALUE"""),"")</f>
        <v/>
      </c>
      <c r="C881" s="558" t="str">
        <f>IFERROR(__xludf.DUMMYFUNCTION("""COMPUTED_VALUE"""),"")</f>
        <v/>
      </c>
      <c r="D881" s="558" t="str">
        <f>IFERROR(__xludf.DUMMYFUNCTION("""COMPUTED_VALUE"""),"")</f>
        <v/>
      </c>
      <c r="E881" s="558" t="str">
        <f>IFERROR(__xludf.DUMMYFUNCTION("""COMPUTED_VALUE"""),"")</f>
        <v/>
      </c>
      <c r="F881" s="558" t="str">
        <f>IFERROR(__xludf.DUMMYFUNCTION("""COMPUTED_VALUE"""),"")</f>
        <v/>
      </c>
      <c r="G881" s="558" t="str">
        <f>IFERROR(__xludf.DUMMYFUNCTION("""COMPUTED_VALUE"""),"")</f>
        <v/>
      </c>
      <c r="H881" s="558" t="str">
        <f>IFERROR(__xludf.DUMMYFUNCTION("""COMPUTED_VALUE"""),"")</f>
        <v/>
      </c>
      <c r="I881" s="558" t="str">
        <f>IFERROR(__xludf.DUMMYFUNCTION("""COMPUTED_VALUE"""),"")</f>
        <v/>
      </c>
      <c r="J881" s="558"/>
      <c r="K881" s="558"/>
      <c r="L881" s="558"/>
      <c r="M881" s="558"/>
      <c r="N881" s="558"/>
      <c r="O881" s="558"/>
    </row>
    <row r="882">
      <c r="A882" s="558"/>
      <c r="B882" s="558" t="str">
        <f>IFERROR(__xludf.DUMMYFUNCTION("""COMPUTED_VALUE"""),"")</f>
        <v/>
      </c>
      <c r="C882" s="558" t="str">
        <f>IFERROR(__xludf.DUMMYFUNCTION("""COMPUTED_VALUE"""),"")</f>
        <v/>
      </c>
      <c r="D882" s="558" t="str">
        <f>IFERROR(__xludf.DUMMYFUNCTION("""COMPUTED_VALUE"""),"")</f>
        <v/>
      </c>
      <c r="E882" s="558" t="str">
        <f>IFERROR(__xludf.DUMMYFUNCTION("""COMPUTED_VALUE"""),"")</f>
        <v/>
      </c>
      <c r="F882" s="558" t="str">
        <f>IFERROR(__xludf.DUMMYFUNCTION("""COMPUTED_VALUE"""),"")</f>
        <v/>
      </c>
      <c r="G882" s="558" t="str">
        <f>IFERROR(__xludf.DUMMYFUNCTION("""COMPUTED_VALUE"""),"")</f>
        <v/>
      </c>
      <c r="H882" s="558" t="str">
        <f>IFERROR(__xludf.DUMMYFUNCTION("""COMPUTED_VALUE"""),"")</f>
        <v/>
      </c>
      <c r="I882" s="558" t="str">
        <f>IFERROR(__xludf.DUMMYFUNCTION("""COMPUTED_VALUE"""),"")</f>
        <v/>
      </c>
      <c r="J882" s="558"/>
      <c r="K882" s="558"/>
      <c r="L882" s="558"/>
      <c r="M882" s="558"/>
      <c r="N882" s="558"/>
      <c r="O882" s="558"/>
    </row>
    <row r="883">
      <c r="A883" s="558"/>
      <c r="B883" s="558" t="str">
        <f>IFERROR(__xludf.DUMMYFUNCTION("""COMPUTED_VALUE"""),"")</f>
        <v/>
      </c>
      <c r="C883" s="558" t="str">
        <f>IFERROR(__xludf.DUMMYFUNCTION("""COMPUTED_VALUE"""),"")</f>
        <v/>
      </c>
      <c r="D883" s="558" t="str">
        <f>IFERROR(__xludf.DUMMYFUNCTION("""COMPUTED_VALUE"""),"")</f>
        <v/>
      </c>
      <c r="E883" s="558" t="str">
        <f>IFERROR(__xludf.DUMMYFUNCTION("""COMPUTED_VALUE"""),"")</f>
        <v/>
      </c>
      <c r="F883" s="558" t="str">
        <f>IFERROR(__xludf.DUMMYFUNCTION("""COMPUTED_VALUE"""),"")</f>
        <v/>
      </c>
      <c r="G883" s="558" t="str">
        <f>IFERROR(__xludf.DUMMYFUNCTION("""COMPUTED_VALUE"""),"")</f>
        <v/>
      </c>
      <c r="H883" s="558" t="str">
        <f>IFERROR(__xludf.DUMMYFUNCTION("""COMPUTED_VALUE"""),"")</f>
        <v/>
      </c>
      <c r="I883" s="558" t="str">
        <f>IFERROR(__xludf.DUMMYFUNCTION("""COMPUTED_VALUE"""),"")</f>
        <v/>
      </c>
      <c r="J883" s="558"/>
      <c r="K883" s="558"/>
      <c r="L883" s="558"/>
      <c r="M883" s="558"/>
      <c r="N883" s="558"/>
      <c r="O883" s="558"/>
    </row>
    <row r="884">
      <c r="A884" s="558"/>
      <c r="B884" s="558" t="str">
        <f>IFERROR(__xludf.DUMMYFUNCTION("""COMPUTED_VALUE"""),"")</f>
        <v/>
      </c>
      <c r="C884" s="558" t="str">
        <f>IFERROR(__xludf.DUMMYFUNCTION("""COMPUTED_VALUE"""),"")</f>
        <v/>
      </c>
      <c r="D884" s="558" t="str">
        <f>IFERROR(__xludf.DUMMYFUNCTION("""COMPUTED_VALUE"""),"")</f>
        <v/>
      </c>
      <c r="E884" s="558" t="str">
        <f>IFERROR(__xludf.DUMMYFUNCTION("""COMPUTED_VALUE"""),"")</f>
        <v/>
      </c>
      <c r="F884" s="558" t="str">
        <f>IFERROR(__xludf.DUMMYFUNCTION("""COMPUTED_VALUE"""),"")</f>
        <v/>
      </c>
      <c r="G884" s="558" t="str">
        <f>IFERROR(__xludf.DUMMYFUNCTION("""COMPUTED_VALUE"""),"")</f>
        <v/>
      </c>
      <c r="H884" s="558" t="str">
        <f>IFERROR(__xludf.DUMMYFUNCTION("""COMPUTED_VALUE"""),"")</f>
        <v/>
      </c>
      <c r="I884" s="558" t="str">
        <f>IFERROR(__xludf.DUMMYFUNCTION("""COMPUTED_VALUE"""),"")</f>
        <v/>
      </c>
      <c r="J884" s="558"/>
      <c r="K884" s="558"/>
      <c r="L884" s="558"/>
      <c r="M884" s="558"/>
      <c r="N884" s="558"/>
      <c r="O884" s="558"/>
    </row>
    <row r="885">
      <c r="A885" s="558"/>
      <c r="B885" s="558" t="str">
        <f>IFERROR(__xludf.DUMMYFUNCTION("""COMPUTED_VALUE"""),"")</f>
        <v/>
      </c>
      <c r="C885" s="558" t="str">
        <f>IFERROR(__xludf.DUMMYFUNCTION("""COMPUTED_VALUE"""),"")</f>
        <v/>
      </c>
      <c r="D885" s="558" t="str">
        <f>IFERROR(__xludf.DUMMYFUNCTION("""COMPUTED_VALUE"""),"")</f>
        <v/>
      </c>
      <c r="E885" s="558" t="str">
        <f>IFERROR(__xludf.DUMMYFUNCTION("""COMPUTED_VALUE"""),"")</f>
        <v/>
      </c>
      <c r="F885" s="558" t="str">
        <f>IFERROR(__xludf.DUMMYFUNCTION("""COMPUTED_VALUE"""),"")</f>
        <v/>
      </c>
      <c r="G885" s="558" t="str">
        <f>IFERROR(__xludf.DUMMYFUNCTION("""COMPUTED_VALUE"""),"")</f>
        <v/>
      </c>
      <c r="H885" s="558" t="str">
        <f>IFERROR(__xludf.DUMMYFUNCTION("""COMPUTED_VALUE"""),"")</f>
        <v/>
      </c>
      <c r="I885" s="558" t="str">
        <f>IFERROR(__xludf.DUMMYFUNCTION("""COMPUTED_VALUE"""),"")</f>
        <v/>
      </c>
      <c r="J885" s="558"/>
      <c r="K885" s="558"/>
      <c r="L885" s="558"/>
      <c r="M885" s="558"/>
      <c r="N885" s="558"/>
      <c r="O885" s="558"/>
    </row>
    <row r="886">
      <c r="A886" s="558"/>
      <c r="B886" s="558" t="str">
        <f>IFERROR(__xludf.DUMMYFUNCTION("""COMPUTED_VALUE"""),"")</f>
        <v/>
      </c>
      <c r="C886" s="558" t="str">
        <f>IFERROR(__xludf.DUMMYFUNCTION("""COMPUTED_VALUE"""),"")</f>
        <v/>
      </c>
      <c r="D886" s="558" t="str">
        <f>IFERROR(__xludf.DUMMYFUNCTION("""COMPUTED_VALUE"""),"")</f>
        <v/>
      </c>
      <c r="E886" s="558" t="str">
        <f>IFERROR(__xludf.DUMMYFUNCTION("""COMPUTED_VALUE"""),"")</f>
        <v/>
      </c>
      <c r="F886" s="558" t="str">
        <f>IFERROR(__xludf.DUMMYFUNCTION("""COMPUTED_VALUE"""),"")</f>
        <v/>
      </c>
      <c r="G886" s="558" t="str">
        <f>IFERROR(__xludf.DUMMYFUNCTION("""COMPUTED_VALUE"""),"")</f>
        <v/>
      </c>
      <c r="H886" s="558" t="str">
        <f>IFERROR(__xludf.DUMMYFUNCTION("""COMPUTED_VALUE"""),"")</f>
        <v/>
      </c>
      <c r="I886" s="558" t="str">
        <f>IFERROR(__xludf.DUMMYFUNCTION("""COMPUTED_VALUE"""),"")</f>
        <v/>
      </c>
      <c r="J886" s="558"/>
      <c r="K886" s="558"/>
      <c r="L886" s="558"/>
      <c r="M886" s="558"/>
      <c r="N886" s="558"/>
      <c r="O886" s="558"/>
    </row>
    <row r="887">
      <c r="A887" s="558"/>
      <c r="B887" s="558" t="str">
        <f>IFERROR(__xludf.DUMMYFUNCTION("""COMPUTED_VALUE"""),"")</f>
        <v/>
      </c>
      <c r="C887" s="558" t="str">
        <f>IFERROR(__xludf.DUMMYFUNCTION("""COMPUTED_VALUE"""),"")</f>
        <v/>
      </c>
      <c r="D887" s="558" t="str">
        <f>IFERROR(__xludf.DUMMYFUNCTION("""COMPUTED_VALUE"""),"")</f>
        <v/>
      </c>
      <c r="E887" s="558" t="str">
        <f>IFERROR(__xludf.DUMMYFUNCTION("""COMPUTED_VALUE"""),"")</f>
        <v/>
      </c>
      <c r="F887" s="558" t="str">
        <f>IFERROR(__xludf.DUMMYFUNCTION("""COMPUTED_VALUE"""),"")</f>
        <v/>
      </c>
      <c r="G887" s="558" t="str">
        <f>IFERROR(__xludf.DUMMYFUNCTION("""COMPUTED_VALUE"""),"")</f>
        <v/>
      </c>
      <c r="H887" s="558" t="str">
        <f>IFERROR(__xludf.DUMMYFUNCTION("""COMPUTED_VALUE"""),"")</f>
        <v/>
      </c>
      <c r="I887" s="558" t="str">
        <f>IFERROR(__xludf.DUMMYFUNCTION("""COMPUTED_VALUE"""),"")</f>
        <v/>
      </c>
      <c r="J887" s="558"/>
      <c r="K887" s="558"/>
      <c r="L887" s="558"/>
      <c r="M887" s="558"/>
      <c r="N887" s="558"/>
      <c r="O887" s="558"/>
    </row>
    <row r="888">
      <c r="A888" s="558"/>
      <c r="B888" s="558" t="str">
        <f>IFERROR(__xludf.DUMMYFUNCTION("""COMPUTED_VALUE"""),"")</f>
        <v/>
      </c>
      <c r="C888" s="558" t="str">
        <f>IFERROR(__xludf.DUMMYFUNCTION("""COMPUTED_VALUE"""),"")</f>
        <v/>
      </c>
      <c r="D888" s="558" t="str">
        <f>IFERROR(__xludf.DUMMYFUNCTION("""COMPUTED_VALUE"""),"")</f>
        <v/>
      </c>
      <c r="E888" s="558" t="str">
        <f>IFERROR(__xludf.DUMMYFUNCTION("""COMPUTED_VALUE"""),"")</f>
        <v/>
      </c>
      <c r="F888" s="558" t="str">
        <f>IFERROR(__xludf.DUMMYFUNCTION("""COMPUTED_VALUE"""),"")</f>
        <v/>
      </c>
      <c r="G888" s="558" t="str">
        <f>IFERROR(__xludf.DUMMYFUNCTION("""COMPUTED_VALUE"""),"")</f>
        <v/>
      </c>
      <c r="H888" s="558" t="str">
        <f>IFERROR(__xludf.DUMMYFUNCTION("""COMPUTED_VALUE"""),"")</f>
        <v/>
      </c>
      <c r="I888" s="558" t="str">
        <f>IFERROR(__xludf.DUMMYFUNCTION("""COMPUTED_VALUE"""),"")</f>
        <v/>
      </c>
      <c r="J888" s="558"/>
      <c r="K888" s="558"/>
      <c r="L888" s="558"/>
      <c r="M888" s="558"/>
      <c r="N888" s="558"/>
      <c r="O888" s="558"/>
    </row>
    <row r="889">
      <c r="A889" s="558"/>
      <c r="B889" s="558" t="str">
        <f>IFERROR(__xludf.DUMMYFUNCTION("""COMPUTED_VALUE"""),"")</f>
        <v/>
      </c>
      <c r="C889" s="558" t="str">
        <f>IFERROR(__xludf.DUMMYFUNCTION("""COMPUTED_VALUE"""),"")</f>
        <v/>
      </c>
      <c r="D889" s="558" t="str">
        <f>IFERROR(__xludf.DUMMYFUNCTION("""COMPUTED_VALUE"""),"")</f>
        <v/>
      </c>
      <c r="E889" s="558" t="str">
        <f>IFERROR(__xludf.DUMMYFUNCTION("""COMPUTED_VALUE"""),"")</f>
        <v/>
      </c>
      <c r="F889" s="558" t="str">
        <f>IFERROR(__xludf.DUMMYFUNCTION("""COMPUTED_VALUE"""),"")</f>
        <v/>
      </c>
      <c r="G889" s="558" t="str">
        <f>IFERROR(__xludf.DUMMYFUNCTION("""COMPUTED_VALUE"""),"")</f>
        <v/>
      </c>
      <c r="H889" s="558" t="str">
        <f>IFERROR(__xludf.DUMMYFUNCTION("""COMPUTED_VALUE"""),"")</f>
        <v/>
      </c>
      <c r="I889" s="558" t="str">
        <f>IFERROR(__xludf.DUMMYFUNCTION("""COMPUTED_VALUE"""),"")</f>
        <v/>
      </c>
      <c r="J889" s="558"/>
      <c r="K889" s="558"/>
      <c r="L889" s="558"/>
      <c r="M889" s="558"/>
      <c r="N889" s="558"/>
      <c r="O889" s="558"/>
    </row>
    <row r="890">
      <c r="A890" s="558"/>
      <c r="B890" s="558" t="str">
        <f>IFERROR(__xludf.DUMMYFUNCTION("""COMPUTED_VALUE"""),"")</f>
        <v/>
      </c>
      <c r="C890" s="558" t="str">
        <f>IFERROR(__xludf.DUMMYFUNCTION("""COMPUTED_VALUE"""),"")</f>
        <v/>
      </c>
      <c r="D890" s="558" t="str">
        <f>IFERROR(__xludf.DUMMYFUNCTION("""COMPUTED_VALUE"""),"")</f>
        <v/>
      </c>
      <c r="E890" s="558" t="str">
        <f>IFERROR(__xludf.DUMMYFUNCTION("""COMPUTED_VALUE"""),"")</f>
        <v/>
      </c>
      <c r="F890" s="558" t="str">
        <f>IFERROR(__xludf.DUMMYFUNCTION("""COMPUTED_VALUE"""),"")</f>
        <v/>
      </c>
      <c r="G890" s="558" t="str">
        <f>IFERROR(__xludf.DUMMYFUNCTION("""COMPUTED_VALUE"""),"")</f>
        <v/>
      </c>
      <c r="H890" s="558" t="str">
        <f>IFERROR(__xludf.DUMMYFUNCTION("""COMPUTED_VALUE"""),"")</f>
        <v/>
      </c>
      <c r="I890" s="558" t="str">
        <f>IFERROR(__xludf.DUMMYFUNCTION("""COMPUTED_VALUE"""),"")</f>
        <v/>
      </c>
      <c r="J890" s="558"/>
      <c r="K890" s="558"/>
      <c r="L890" s="558"/>
      <c r="M890" s="558"/>
      <c r="N890" s="558"/>
      <c r="O890" s="558"/>
    </row>
    <row r="891">
      <c r="A891" s="558"/>
      <c r="B891" s="558" t="str">
        <f>IFERROR(__xludf.DUMMYFUNCTION("""COMPUTED_VALUE"""),"")</f>
        <v/>
      </c>
      <c r="C891" s="558" t="str">
        <f>IFERROR(__xludf.DUMMYFUNCTION("""COMPUTED_VALUE"""),"")</f>
        <v/>
      </c>
      <c r="D891" s="558" t="str">
        <f>IFERROR(__xludf.DUMMYFUNCTION("""COMPUTED_VALUE"""),"")</f>
        <v/>
      </c>
      <c r="E891" s="558" t="str">
        <f>IFERROR(__xludf.DUMMYFUNCTION("""COMPUTED_VALUE"""),"")</f>
        <v/>
      </c>
      <c r="F891" s="558" t="str">
        <f>IFERROR(__xludf.DUMMYFUNCTION("""COMPUTED_VALUE"""),"")</f>
        <v/>
      </c>
      <c r="G891" s="558" t="str">
        <f>IFERROR(__xludf.DUMMYFUNCTION("""COMPUTED_VALUE"""),"")</f>
        <v/>
      </c>
      <c r="H891" s="558" t="str">
        <f>IFERROR(__xludf.DUMMYFUNCTION("""COMPUTED_VALUE"""),"")</f>
        <v/>
      </c>
      <c r="I891" s="558" t="str">
        <f>IFERROR(__xludf.DUMMYFUNCTION("""COMPUTED_VALUE"""),"")</f>
        <v/>
      </c>
      <c r="J891" s="558"/>
      <c r="K891" s="558"/>
      <c r="L891" s="558"/>
      <c r="M891" s="558"/>
      <c r="N891" s="558"/>
      <c r="O891" s="558"/>
    </row>
    <row r="892">
      <c r="A892" s="558"/>
      <c r="B892" s="558" t="str">
        <f>IFERROR(__xludf.DUMMYFUNCTION("""COMPUTED_VALUE"""),"")</f>
        <v/>
      </c>
      <c r="C892" s="558" t="str">
        <f>IFERROR(__xludf.DUMMYFUNCTION("""COMPUTED_VALUE"""),"")</f>
        <v/>
      </c>
      <c r="D892" s="558" t="str">
        <f>IFERROR(__xludf.DUMMYFUNCTION("""COMPUTED_VALUE"""),"")</f>
        <v/>
      </c>
      <c r="E892" s="558" t="str">
        <f>IFERROR(__xludf.DUMMYFUNCTION("""COMPUTED_VALUE"""),"")</f>
        <v/>
      </c>
      <c r="F892" s="558" t="str">
        <f>IFERROR(__xludf.DUMMYFUNCTION("""COMPUTED_VALUE"""),"")</f>
        <v/>
      </c>
      <c r="G892" s="558" t="str">
        <f>IFERROR(__xludf.DUMMYFUNCTION("""COMPUTED_VALUE"""),"")</f>
        <v/>
      </c>
      <c r="H892" s="558" t="str">
        <f>IFERROR(__xludf.DUMMYFUNCTION("""COMPUTED_VALUE"""),"")</f>
        <v/>
      </c>
      <c r="I892" s="558" t="str">
        <f>IFERROR(__xludf.DUMMYFUNCTION("""COMPUTED_VALUE"""),"")</f>
        <v/>
      </c>
      <c r="J892" s="558"/>
      <c r="K892" s="558"/>
      <c r="L892" s="558"/>
      <c r="M892" s="558"/>
      <c r="N892" s="558"/>
      <c r="O892" s="558"/>
    </row>
    <row r="893">
      <c r="A893" s="558"/>
      <c r="B893" s="558" t="str">
        <f>IFERROR(__xludf.DUMMYFUNCTION("""COMPUTED_VALUE"""),"")</f>
        <v/>
      </c>
      <c r="C893" s="558" t="str">
        <f>IFERROR(__xludf.DUMMYFUNCTION("""COMPUTED_VALUE"""),"")</f>
        <v/>
      </c>
      <c r="D893" s="558" t="str">
        <f>IFERROR(__xludf.DUMMYFUNCTION("""COMPUTED_VALUE"""),"")</f>
        <v/>
      </c>
      <c r="E893" s="558" t="str">
        <f>IFERROR(__xludf.DUMMYFUNCTION("""COMPUTED_VALUE"""),"")</f>
        <v/>
      </c>
      <c r="F893" s="558" t="str">
        <f>IFERROR(__xludf.DUMMYFUNCTION("""COMPUTED_VALUE"""),"")</f>
        <v/>
      </c>
      <c r="G893" s="558" t="str">
        <f>IFERROR(__xludf.DUMMYFUNCTION("""COMPUTED_VALUE"""),"")</f>
        <v/>
      </c>
      <c r="H893" s="558" t="str">
        <f>IFERROR(__xludf.DUMMYFUNCTION("""COMPUTED_VALUE"""),"")</f>
        <v/>
      </c>
      <c r="I893" s="558" t="str">
        <f>IFERROR(__xludf.DUMMYFUNCTION("""COMPUTED_VALUE"""),"")</f>
        <v/>
      </c>
      <c r="J893" s="558"/>
      <c r="K893" s="558"/>
      <c r="L893" s="558"/>
      <c r="M893" s="558"/>
      <c r="N893" s="558"/>
      <c r="O893" s="558"/>
    </row>
    <row r="894">
      <c r="A894" s="558"/>
      <c r="B894" s="558" t="str">
        <f>IFERROR(__xludf.DUMMYFUNCTION("""COMPUTED_VALUE"""),"")</f>
        <v/>
      </c>
      <c r="C894" s="558" t="str">
        <f>IFERROR(__xludf.DUMMYFUNCTION("""COMPUTED_VALUE"""),"")</f>
        <v/>
      </c>
      <c r="D894" s="558" t="str">
        <f>IFERROR(__xludf.DUMMYFUNCTION("""COMPUTED_VALUE"""),"")</f>
        <v/>
      </c>
      <c r="E894" s="558" t="str">
        <f>IFERROR(__xludf.DUMMYFUNCTION("""COMPUTED_VALUE"""),"")</f>
        <v/>
      </c>
      <c r="F894" s="558" t="str">
        <f>IFERROR(__xludf.DUMMYFUNCTION("""COMPUTED_VALUE"""),"")</f>
        <v/>
      </c>
      <c r="G894" s="558" t="str">
        <f>IFERROR(__xludf.DUMMYFUNCTION("""COMPUTED_VALUE"""),"")</f>
        <v/>
      </c>
      <c r="H894" s="558" t="str">
        <f>IFERROR(__xludf.DUMMYFUNCTION("""COMPUTED_VALUE"""),"")</f>
        <v/>
      </c>
      <c r="I894" s="558" t="str">
        <f>IFERROR(__xludf.DUMMYFUNCTION("""COMPUTED_VALUE"""),"")</f>
        <v/>
      </c>
      <c r="J894" s="558"/>
      <c r="K894" s="558"/>
      <c r="L894" s="558"/>
      <c r="M894" s="558"/>
      <c r="N894" s="558"/>
      <c r="O894" s="558"/>
    </row>
    <row r="895">
      <c r="A895" s="558"/>
      <c r="B895" s="558" t="str">
        <f>IFERROR(__xludf.DUMMYFUNCTION("""COMPUTED_VALUE"""),"")</f>
        <v/>
      </c>
      <c r="C895" s="558" t="str">
        <f>IFERROR(__xludf.DUMMYFUNCTION("""COMPUTED_VALUE"""),"")</f>
        <v/>
      </c>
      <c r="D895" s="558" t="str">
        <f>IFERROR(__xludf.DUMMYFUNCTION("""COMPUTED_VALUE"""),"")</f>
        <v/>
      </c>
      <c r="E895" s="558" t="str">
        <f>IFERROR(__xludf.DUMMYFUNCTION("""COMPUTED_VALUE"""),"")</f>
        <v/>
      </c>
      <c r="F895" s="558" t="str">
        <f>IFERROR(__xludf.DUMMYFUNCTION("""COMPUTED_VALUE"""),"")</f>
        <v/>
      </c>
      <c r="G895" s="558" t="str">
        <f>IFERROR(__xludf.DUMMYFUNCTION("""COMPUTED_VALUE"""),"")</f>
        <v/>
      </c>
      <c r="H895" s="558" t="str">
        <f>IFERROR(__xludf.DUMMYFUNCTION("""COMPUTED_VALUE"""),"")</f>
        <v/>
      </c>
      <c r="I895" s="558" t="str">
        <f>IFERROR(__xludf.DUMMYFUNCTION("""COMPUTED_VALUE"""),"")</f>
        <v/>
      </c>
      <c r="J895" s="558"/>
      <c r="K895" s="558"/>
      <c r="L895" s="558"/>
      <c r="M895" s="558"/>
      <c r="N895" s="558"/>
      <c r="O895" s="558"/>
    </row>
    <row r="896">
      <c r="A896" s="558"/>
      <c r="B896" s="558" t="str">
        <f>IFERROR(__xludf.DUMMYFUNCTION("""COMPUTED_VALUE"""),"")</f>
        <v/>
      </c>
      <c r="C896" s="558" t="str">
        <f>IFERROR(__xludf.DUMMYFUNCTION("""COMPUTED_VALUE"""),"")</f>
        <v/>
      </c>
      <c r="D896" s="558" t="str">
        <f>IFERROR(__xludf.DUMMYFUNCTION("""COMPUTED_VALUE"""),"")</f>
        <v/>
      </c>
      <c r="E896" s="558" t="str">
        <f>IFERROR(__xludf.DUMMYFUNCTION("""COMPUTED_VALUE"""),"")</f>
        <v/>
      </c>
      <c r="F896" s="558" t="str">
        <f>IFERROR(__xludf.DUMMYFUNCTION("""COMPUTED_VALUE"""),"")</f>
        <v/>
      </c>
      <c r="G896" s="558" t="str">
        <f>IFERROR(__xludf.DUMMYFUNCTION("""COMPUTED_VALUE"""),"")</f>
        <v/>
      </c>
      <c r="H896" s="558" t="str">
        <f>IFERROR(__xludf.DUMMYFUNCTION("""COMPUTED_VALUE"""),"")</f>
        <v/>
      </c>
      <c r="I896" s="558" t="str">
        <f>IFERROR(__xludf.DUMMYFUNCTION("""COMPUTED_VALUE"""),"")</f>
        <v/>
      </c>
      <c r="J896" s="558"/>
      <c r="K896" s="558"/>
      <c r="L896" s="558"/>
      <c r="M896" s="558"/>
      <c r="N896" s="558"/>
      <c r="O896" s="558"/>
    </row>
    <row r="897">
      <c r="A897" s="558"/>
      <c r="B897" s="558" t="str">
        <f>IFERROR(__xludf.DUMMYFUNCTION("""COMPUTED_VALUE"""),"")</f>
        <v/>
      </c>
      <c r="C897" s="558" t="str">
        <f>IFERROR(__xludf.DUMMYFUNCTION("""COMPUTED_VALUE"""),"")</f>
        <v/>
      </c>
      <c r="D897" s="558" t="str">
        <f>IFERROR(__xludf.DUMMYFUNCTION("""COMPUTED_VALUE"""),"")</f>
        <v/>
      </c>
      <c r="E897" s="558" t="str">
        <f>IFERROR(__xludf.DUMMYFUNCTION("""COMPUTED_VALUE"""),"")</f>
        <v/>
      </c>
      <c r="F897" s="558" t="str">
        <f>IFERROR(__xludf.DUMMYFUNCTION("""COMPUTED_VALUE"""),"")</f>
        <v/>
      </c>
      <c r="G897" s="558" t="str">
        <f>IFERROR(__xludf.DUMMYFUNCTION("""COMPUTED_VALUE"""),"")</f>
        <v/>
      </c>
      <c r="H897" s="558" t="str">
        <f>IFERROR(__xludf.DUMMYFUNCTION("""COMPUTED_VALUE"""),"")</f>
        <v/>
      </c>
      <c r="I897" s="558" t="str">
        <f>IFERROR(__xludf.DUMMYFUNCTION("""COMPUTED_VALUE"""),"")</f>
        <v/>
      </c>
      <c r="J897" s="558"/>
      <c r="K897" s="558"/>
      <c r="L897" s="558"/>
      <c r="M897" s="558"/>
      <c r="N897" s="558"/>
      <c r="O897" s="558"/>
    </row>
    <row r="898">
      <c r="A898" s="558"/>
      <c r="B898" s="558" t="str">
        <f>IFERROR(__xludf.DUMMYFUNCTION("""COMPUTED_VALUE"""),"")</f>
        <v/>
      </c>
      <c r="C898" s="558" t="str">
        <f>IFERROR(__xludf.DUMMYFUNCTION("""COMPUTED_VALUE"""),"")</f>
        <v/>
      </c>
      <c r="D898" s="558" t="str">
        <f>IFERROR(__xludf.DUMMYFUNCTION("""COMPUTED_VALUE"""),"")</f>
        <v/>
      </c>
      <c r="E898" s="558" t="str">
        <f>IFERROR(__xludf.DUMMYFUNCTION("""COMPUTED_VALUE"""),"")</f>
        <v/>
      </c>
      <c r="F898" s="558" t="str">
        <f>IFERROR(__xludf.DUMMYFUNCTION("""COMPUTED_VALUE"""),"")</f>
        <v/>
      </c>
      <c r="G898" s="558" t="str">
        <f>IFERROR(__xludf.DUMMYFUNCTION("""COMPUTED_VALUE"""),"")</f>
        <v/>
      </c>
      <c r="H898" s="558" t="str">
        <f>IFERROR(__xludf.DUMMYFUNCTION("""COMPUTED_VALUE"""),"")</f>
        <v/>
      </c>
      <c r="I898" s="558" t="str">
        <f>IFERROR(__xludf.DUMMYFUNCTION("""COMPUTED_VALUE"""),"")</f>
        <v/>
      </c>
      <c r="J898" s="558"/>
      <c r="K898" s="558"/>
      <c r="L898" s="558"/>
      <c r="M898" s="558"/>
      <c r="N898" s="558"/>
      <c r="O898" s="558"/>
    </row>
    <row r="899">
      <c r="A899" s="558"/>
      <c r="B899" s="558" t="str">
        <f>IFERROR(__xludf.DUMMYFUNCTION("""COMPUTED_VALUE"""),"")</f>
        <v/>
      </c>
      <c r="C899" s="558" t="str">
        <f>IFERROR(__xludf.DUMMYFUNCTION("""COMPUTED_VALUE"""),"")</f>
        <v/>
      </c>
      <c r="D899" s="558" t="str">
        <f>IFERROR(__xludf.DUMMYFUNCTION("""COMPUTED_VALUE"""),"")</f>
        <v/>
      </c>
      <c r="E899" s="558" t="str">
        <f>IFERROR(__xludf.DUMMYFUNCTION("""COMPUTED_VALUE"""),"")</f>
        <v/>
      </c>
      <c r="F899" s="558" t="str">
        <f>IFERROR(__xludf.DUMMYFUNCTION("""COMPUTED_VALUE"""),"")</f>
        <v/>
      </c>
      <c r="G899" s="558" t="str">
        <f>IFERROR(__xludf.DUMMYFUNCTION("""COMPUTED_VALUE"""),"")</f>
        <v/>
      </c>
      <c r="H899" s="558" t="str">
        <f>IFERROR(__xludf.DUMMYFUNCTION("""COMPUTED_VALUE"""),"")</f>
        <v/>
      </c>
      <c r="I899" s="558" t="str">
        <f>IFERROR(__xludf.DUMMYFUNCTION("""COMPUTED_VALUE"""),"")</f>
        <v/>
      </c>
      <c r="J899" s="558"/>
      <c r="K899" s="558"/>
      <c r="L899" s="558"/>
      <c r="M899" s="558"/>
      <c r="N899" s="558"/>
      <c r="O899" s="558"/>
    </row>
    <row r="900">
      <c r="A900" s="558"/>
      <c r="B900" s="558" t="str">
        <f>IFERROR(__xludf.DUMMYFUNCTION("""COMPUTED_VALUE"""),"")</f>
        <v/>
      </c>
      <c r="C900" s="558" t="str">
        <f>IFERROR(__xludf.DUMMYFUNCTION("""COMPUTED_VALUE"""),"")</f>
        <v/>
      </c>
      <c r="D900" s="558" t="str">
        <f>IFERROR(__xludf.DUMMYFUNCTION("""COMPUTED_VALUE"""),"")</f>
        <v/>
      </c>
      <c r="E900" s="558" t="str">
        <f>IFERROR(__xludf.DUMMYFUNCTION("""COMPUTED_VALUE"""),"")</f>
        <v/>
      </c>
      <c r="F900" s="558" t="str">
        <f>IFERROR(__xludf.DUMMYFUNCTION("""COMPUTED_VALUE"""),"")</f>
        <v/>
      </c>
      <c r="G900" s="558" t="str">
        <f>IFERROR(__xludf.DUMMYFUNCTION("""COMPUTED_VALUE"""),"")</f>
        <v/>
      </c>
      <c r="H900" s="558" t="str">
        <f>IFERROR(__xludf.DUMMYFUNCTION("""COMPUTED_VALUE"""),"")</f>
        <v/>
      </c>
      <c r="I900" s="558" t="str">
        <f>IFERROR(__xludf.DUMMYFUNCTION("""COMPUTED_VALUE"""),"")</f>
        <v/>
      </c>
      <c r="J900" s="558"/>
      <c r="K900" s="558"/>
      <c r="L900" s="558"/>
      <c r="M900" s="558"/>
      <c r="N900" s="558"/>
      <c r="O900" s="558"/>
    </row>
    <row r="901">
      <c r="A901" s="558"/>
      <c r="B901" s="558" t="str">
        <f>IFERROR(__xludf.DUMMYFUNCTION("""COMPUTED_VALUE"""),"")</f>
        <v/>
      </c>
      <c r="C901" s="558" t="str">
        <f>IFERROR(__xludf.DUMMYFUNCTION("""COMPUTED_VALUE"""),"")</f>
        <v/>
      </c>
      <c r="D901" s="558" t="str">
        <f>IFERROR(__xludf.DUMMYFUNCTION("""COMPUTED_VALUE"""),"")</f>
        <v/>
      </c>
      <c r="E901" s="558" t="str">
        <f>IFERROR(__xludf.DUMMYFUNCTION("""COMPUTED_VALUE"""),"")</f>
        <v/>
      </c>
      <c r="F901" s="558" t="str">
        <f>IFERROR(__xludf.DUMMYFUNCTION("""COMPUTED_VALUE"""),"")</f>
        <v/>
      </c>
      <c r="G901" s="558" t="str">
        <f>IFERROR(__xludf.DUMMYFUNCTION("""COMPUTED_VALUE"""),"")</f>
        <v/>
      </c>
      <c r="H901" s="558" t="str">
        <f>IFERROR(__xludf.DUMMYFUNCTION("""COMPUTED_VALUE"""),"")</f>
        <v/>
      </c>
      <c r="I901" s="558" t="str">
        <f>IFERROR(__xludf.DUMMYFUNCTION("""COMPUTED_VALUE"""),"")</f>
        <v/>
      </c>
      <c r="J901" s="558"/>
      <c r="K901" s="558"/>
      <c r="L901" s="558"/>
      <c r="M901" s="558"/>
      <c r="N901" s="558"/>
      <c r="O901" s="558"/>
    </row>
    <row r="902">
      <c r="A902" s="558"/>
      <c r="B902" s="558" t="str">
        <f>IFERROR(__xludf.DUMMYFUNCTION("""COMPUTED_VALUE"""),"")</f>
        <v/>
      </c>
      <c r="C902" s="558" t="str">
        <f>IFERROR(__xludf.DUMMYFUNCTION("""COMPUTED_VALUE"""),"")</f>
        <v/>
      </c>
      <c r="D902" s="558" t="str">
        <f>IFERROR(__xludf.DUMMYFUNCTION("""COMPUTED_VALUE"""),"")</f>
        <v/>
      </c>
      <c r="E902" s="558" t="str">
        <f>IFERROR(__xludf.DUMMYFUNCTION("""COMPUTED_VALUE"""),"")</f>
        <v/>
      </c>
      <c r="F902" s="558" t="str">
        <f>IFERROR(__xludf.DUMMYFUNCTION("""COMPUTED_VALUE"""),"")</f>
        <v/>
      </c>
      <c r="G902" s="558" t="str">
        <f>IFERROR(__xludf.DUMMYFUNCTION("""COMPUTED_VALUE"""),"")</f>
        <v/>
      </c>
      <c r="H902" s="558" t="str">
        <f>IFERROR(__xludf.DUMMYFUNCTION("""COMPUTED_VALUE"""),"")</f>
        <v/>
      </c>
      <c r="I902" s="558" t="str">
        <f>IFERROR(__xludf.DUMMYFUNCTION("""COMPUTED_VALUE"""),"")</f>
        <v/>
      </c>
      <c r="J902" s="558"/>
      <c r="K902" s="558"/>
      <c r="L902" s="558"/>
      <c r="M902" s="558"/>
      <c r="N902" s="558"/>
      <c r="O902" s="558"/>
    </row>
    <row r="903">
      <c r="A903" s="558"/>
      <c r="B903" s="558" t="str">
        <f>IFERROR(__xludf.DUMMYFUNCTION("""COMPUTED_VALUE"""),"")</f>
        <v/>
      </c>
      <c r="C903" s="558" t="str">
        <f>IFERROR(__xludf.DUMMYFUNCTION("""COMPUTED_VALUE"""),"")</f>
        <v/>
      </c>
      <c r="D903" s="558" t="str">
        <f>IFERROR(__xludf.DUMMYFUNCTION("""COMPUTED_VALUE"""),"")</f>
        <v/>
      </c>
      <c r="E903" s="558" t="str">
        <f>IFERROR(__xludf.DUMMYFUNCTION("""COMPUTED_VALUE"""),"")</f>
        <v/>
      </c>
      <c r="F903" s="558" t="str">
        <f>IFERROR(__xludf.DUMMYFUNCTION("""COMPUTED_VALUE"""),"")</f>
        <v/>
      </c>
      <c r="G903" s="558" t="str">
        <f>IFERROR(__xludf.DUMMYFUNCTION("""COMPUTED_VALUE"""),"")</f>
        <v/>
      </c>
      <c r="H903" s="558" t="str">
        <f>IFERROR(__xludf.DUMMYFUNCTION("""COMPUTED_VALUE"""),"")</f>
        <v/>
      </c>
      <c r="I903" s="558" t="str">
        <f>IFERROR(__xludf.DUMMYFUNCTION("""COMPUTED_VALUE"""),"")</f>
        <v/>
      </c>
      <c r="J903" s="558"/>
      <c r="K903" s="558"/>
      <c r="L903" s="558"/>
      <c r="M903" s="558"/>
      <c r="N903" s="558"/>
      <c r="O903" s="558"/>
    </row>
    <row r="904">
      <c r="A904" s="558"/>
      <c r="B904" s="558" t="str">
        <f>IFERROR(__xludf.DUMMYFUNCTION("""COMPUTED_VALUE"""),"")</f>
        <v/>
      </c>
      <c r="C904" s="558" t="str">
        <f>IFERROR(__xludf.DUMMYFUNCTION("""COMPUTED_VALUE"""),"")</f>
        <v/>
      </c>
      <c r="D904" s="558" t="str">
        <f>IFERROR(__xludf.DUMMYFUNCTION("""COMPUTED_VALUE"""),"")</f>
        <v/>
      </c>
      <c r="E904" s="558" t="str">
        <f>IFERROR(__xludf.DUMMYFUNCTION("""COMPUTED_VALUE"""),"")</f>
        <v/>
      </c>
      <c r="F904" s="558" t="str">
        <f>IFERROR(__xludf.DUMMYFUNCTION("""COMPUTED_VALUE"""),"")</f>
        <v/>
      </c>
      <c r="G904" s="558" t="str">
        <f>IFERROR(__xludf.DUMMYFUNCTION("""COMPUTED_VALUE"""),"")</f>
        <v/>
      </c>
      <c r="H904" s="558" t="str">
        <f>IFERROR(__xludf.DUMMYFUNCTION("""COMPUTED_VALUE"""),"")</f>
        <v/>
      </c>
      <c r="I904" s="558" t="str">
        <f>IFERROR(__xludf.DUMMYFUNCTION("""COMPUTED_VALUE"""),"")</f>
        <v/>
      </c>
      <c r="J904" s="558"/>
      <c r="K904" s="558"/>
      <c r="L904" s="558"/>
      <c r="M904" s="558"/>
      <c r="N904" s="558"/>
      <c r="O904" s="558"/>
    </row>
    <row r="905">
      <c r="A905" s="558"/>
      <c r="B905" s="558" t="str">
        <f>IFERROR(__xludf.DUMMYFUNCTION("""COMPUTED_VALUE"""),"")</f>
        <v/>
      </c>
      <c r="C905" s="558" t="str">
        <f>IFERROR(__xludf.DUMMYFUNCTION("""COMPUTED_VALUE"""),"")</f>
        <v/>
      </c>
      <c r="D905" s="558" t="str">
        <f>IFERROR(__xludf.DUMMYFUNCTION("""COMPUTED_VALUE"""),"")</f>
        <v/>
      </c>
      <c r="E905" s="558" t="str">
        <f>IFERROR(__xludf.DUMMYFUNCTION("""COMPUTED_VALUE"""),"")</f>
        <v/>
      </c>
      <c r="F905" s="558" t="str">
        <f>IFERROR(__xludf.DUMMYFUNCTION("""COMPUTED_VALUE"""),"")</f>
        <v/>
      </c>
      <c r="G905" s="558" t="str">
        <f>IFERROR(__xludf.DUMMYFUNCTION("""COMPUTED_VALUE"""),"")</f>
        <v/>
      </c>
      <c r="H905" s="558" t="str">
        <f>IFERROR(__xludf.DUMMYFUNCTION("""COMPUTED_VALUE"""),"")</f>
        <v/>
      </c>
      <c r="I905" s="558" t="str">
        <f>IFERROR(__xludf.DUMMYFUNCTION("""COMPUTED_VALUE"""),"")</f>
        <v/>
      </c>
      <c r="J905" s="558"/>
      <c r="K905" s="558"/>
      <c r="L905" s="558"/>
      <c r="M905" s="558"/>
      <c r="N905" s="558"/>
      <c r="O905" s="558"/>
    </row>
    <row r="906">
      <c r="A906" s="558"/>
      <c r="B906" s="558" t="str">
        <f>IFERROR(__xludf.DUMMYFUNCTION("""COMPUTED_VALUE"""),"")</f>
        <v/>
      </c>
      <c r="C906" s="558" t="str">
        <f>IFERROR(__xludf.DUMMYFUNCTION("""COMPUTED_VALUE"""),"")</f>
        <v/>
      </c>
      <c r="D906" s="558" t="str">
        <f>IFERROR(__xludf.DUMMYFUNCTION("""COMPUTED_VALUE"""),"")</f>
        <v/>
      </c>
      <c r="E906" s="558" t="str">
        <f>IFERROR(__xludf.DUMMYFUNCTION("""COMPUTED_VALUE"""),"")</f>
        <v/>
      </c>
      <c r="F906" s="558" t="str">
        <f>IFERROR(__xludf.DUMMYFUNCTION("""COMPUTED_VALUE"""),"")</f>
        <v/>
      </c>
      <c r="G906" s="558" t="str">
        <f>IFERROR(__xludf.DUMMYFUNCTION("""COMPUTED_VALUE"""),"")</f>
        <v/>
      </c>
      <c r="H906" s="558" t="str">
        <f>IFERROR(__xludf.DUMMYFUNCTION("""COMPUTED_VALUE"""),"")</f>
        <v/>
      </c>
      <c r="I906" s="558" t="str">
        <f>IFERROR(__xludf.DUMMYFUNCTION("""COMPUTED_VALUE"""),"")</f>
        <v/>
      </c>
      <c r="J906" s="558"/>
      <c r="K906" s="558"/>
      <c r="L906" s="558"/>
      <c r="M906" s="558"/>
      <c r="N906" s="558"/>
      <c r="O906" s="558"/>
    </row>
    <row r="907">
      <c r="A907" s="558"/>
      <c r="B907" s="558" t="str">
        <f>IFERROR(__xludf.DUMMYFUNCTION("""COMPUTED_VALUE"""),"")</f>
        <v/>
      </c>
      <c r="C907" s="558" t="str">
        <f>IFERROR(__xludf.DUMMYFUNCTION("""COMPUTED_VALUE"""),"")</f>
        <v/>
      </c>
      <c r="D907" s="558" t="str">
        <f>IFERROR(__xludf.DUMMYFUNCTION("""COMPUTED_VALUE"""),"")</f>
        <v/>
      </c>
      <c r="E907" s="558" t="str">
        <f>IFERROR(__xludf.DUMMYFUNCTION("""COMPUTED_VALUE"""),"")</f>
        <v/>
      </c>
      <c r="F907" s="558" t="str">
        <f>IFERROR(__xludf.DUMMYFUNCTION("""COMPUTED_VALUE"""),"")</f>
        <v/>
      </c>
      <c r="G907" s="558" t="str">
        <f>IFERROR(__xludf.DUMMYFUNCTION("""COMPUTED_VALUE"""),"")</f>
        <v/>
      </c>
      <c r="H907" s="558" t="str">
        <f>IFERROR(__xludf.DUMMYFUNCTION("""COMPUTED_VALUE"""),"")</f>
        <v/>
      </c>
      <c r="I907" s="558" t="str">
        <f>IFERROR(__xludf.DUMMYFUNCTION("""COMPUTED_VALUE"""),"")</f>
        <v/>
      </c>
      <c r="J907" s="558"/>
      <c r="K907" s="558"/>
      <c r="L907" s="558"/>
      <c r="M907" s="558"/>
      <c r="N907" s="558"/>
      <c r="O907" s="558"/>
    </row>
    <row r="908">
      <c r="A908" s="558"/>
      <c r="B908" s="558" t="str">
        <f>IFERROR(__xludf.DUMMYFUNCTION("""COMPUTED_VALUE"""),"")</f>
        <v/>
      </c>
      <c r="C908" s="558" t="str">
        <f>IFERROR(__xludf.DUMMYFUNCTION("""COMPUTED_VALUE"""),"")</f>
        <v/>
      </c>
      <c r="D908" s="558" t="str">
        <f>IFERROR(__xludf.DUMMYFUNCTION("""COMPUTED_VALUE"""),"")</f>
        <v/>
      </c>
      <c r="E908" s="558" t="str">
        <f>IFERROR(__xludf.DUMMYFUNCTION("""COMPUTED_VALUE"""),"")</f>
        <v/>
      </c>
      <c r="F908" s="558" t="str">
        <f>IFERROR(__xludf.DUMMYFUNCTION("""COMPUTED_VALUE"""),"")</f>
        <v/>
      </c>
      <c r="G908" s="558" t="str">
        <f>IFERROR(__xludf.DUMMYFUNCTION("""COMPUTED_VALUE"""),"")</f>
        <v/>
      </c>
      <c r="H908" s="558" t="str">
        <f>IFERROR(__xludf.DUMMYFUNCTION("""COMPUTED_VALUE"""),"")</f>
        <v/>
      </c>
      <c r="I908" s="558" t="str">
        <f>IFERROR(__xludf.DUMMYFUNCTION("""COMPUTED_VALUE"""),"")</f>
        <v/>
      </c>
      <c r="J908" s="558"/>
      <c r="K908" s="558"/>
      <c r="L908" s="558"/>
      <c r="M908" s="558"/>
      <c r="N908" s="558"/>
      <c r="O908" s="558"/>
    </row>
    <row r="909">
      <c r="A909" s="558"/>
      <c r="B909" s="558" t="str">
        <f>IFERROR(__xludf.DUMMYFUNCTION("""COMPUTED_VALUE"""),"")</f>
        <v/>
      </c>
      <c r="C909" s="558" t="str">
        <f>IFERROR(__xludf.DUMMYFUNCTION("""COMPUTED_VALUE"""),"")</f>
        <v/>
      </c>
      <c r="D909" s="558" t="str">
        <f>IFERROR(__xludf.DUMMYFUNCTION("""COMPUTED_VALUE"""),"")</f>
        <v/>
      </c>
      <c r="E909" s="558" t="str">
        <f>IFERROR(__xludf.DUMMYFUNCTION("""COMPUTED_VALUE"""),"")</f>
        <v/>
      </c>
      <c r="F909" s="558" t="str">
        <f>IFERROR(__xludf.DUMMYFUNCTION("""COMPUTED_VALUE"""),"")</f>
        <v/>
      </c>
      <c r="G909" s="558" t="str">
        <f>IFERROR(__xludf.DUMMYFUNCTION("""COMPUTED_VALUE"""),"")</f>
        <v/>
      </c>
      <c r="H909" s="558" t="str">
        <f>IFERROR(__xludf.DUMMYFUNCTION("""COMPUTED_VALUE"""),"")</f>
        <v/>
      </c>
      <c r="I909" s="558" t="str">
        <f>IFERROR(__xludf.DUMMYFUNCTION("""COMPUTED_VALUE"""),"")</f>
        <v/>
      </c>
      <c r="J909" s="558"/>
      <c r="K909" s="558"/>
      <c r="L909" s="558"/>
      <c r="M909" s="558"/>
      <c r="N909" s="558"/>
      <c r="O909" s="558"/>
    </row>
    <row r="910">
      <c r="A910" s="558"/>
      <c r="B910" s="558" t="str">
        <f>IFERROR(__xludf.DUMMYFUNCTION("""COMPUTED_VALUE"""),"")</f>
        <v/>
      </c>
      <c r="C910" s="558" t="str">
        <f>IFERROR(__xludf.DUMMYFUNCTION("""COMPUTED_VALUE"""),"")</f>
        <v/>
      </c>
      <c r="D910" s="558" t="str">
        <f>IFERROR(__xludf.DUMMYFUNCTION("""COMPUTED_VALUE"""),"")</f>
        <v/>
      </c>
      <c r="E910" s="558" t="str">
        <f>IFERROR(__xludf.DUMMYFUNCTION("""COMPUTED_VALUE"""),"")</f>
        <v/>
      </c>
      <c r="F910" s="558" t="str">
        <f>IFERROR(__xludf.DUMMYFUNCTION("""COMPUTED_VALUE"""),"")</f>
        <v/>
      </c>
      <c r="G910" s="558" t="str">
        <f>IFERROR(__xludf.DUMMYFUNCTION("""COMPUTED_VALUE"""),"")</f>
        <v/>
      </c>
      <c r="H910" s="558" t="str">
        <f>IFERROR(__xludf.DUMMYFUNCTION("""COMPUTED_VALUE"""),"")</f>
        <v/>
      </c>
      <c r="I910" s="558" t="str">
        <f>IFERROR(__xludf.DUMMYFUNCTION("""COMPUTED_VALUE"""),"")</f>
        <v/>
      </c>
      <c r="J910" s="558"/>
      <c r="K910" s="558"/>
      <c r="L910" s="558"/>
      <c r="M910" s="558"/>
      <c r="N910" s="558"/>
      <c r="O910" s="558"/>
    </row>
    <row r="911">
      <c r="A911" s="558"/>
      <c r="B911" s="558" t="str">
        <f>IFERROR(__xludf.DUMMYFUNCTION("""COMPUTED_VALUE"""),"")</f>
        <v/>
      </c>
      <c r="C911" s="558" t="str">
        <f>IFERROR(__xludf.DUMMYFUNCTION("""COMPUTED_VALUE"""),"")</f>
        <v/>
      </c>
      <c r="D911" s="558" t="str">
        <f>IFERROR(__xludf.DUMMYFUNCTION("""COMPUTED_VALUE"""),"")</f>
        <v/>
      </c>
      <c r="E911" s="558" t="str">
        <f>IFERROR(__xludf.DUMMYFUNCTION("""COMPUTED_VALUE"""),"")</f>
        <v/>
      </c>
      <c r="F911" s="558" t="str">
        <f>IFERROR(__xludf.DUMMYFUNCTION("""COMPUTED_VALUE"""),"")</f>
        <v/>
      </c>
      <c r="G911" s="558" t="str">
        <f>IFERROR(__xludf.DUMMYFUNCTION("""COMPUTED_VALUE"""),"")</f>
        <v/>
      </c>
      <c r="H911" s="558" t="str">
        <f>IFERROR(__xludf.DUMMYFUNCTION("""COMPUTED_VALUE"""),"")</f>
        <v/>
      </c>
      <c r="I911" s="558" t="str">
        <f>IFERROR(__xludf.DUMMYFUNCTION("""COMPUTED_VALUE"""),"")</f>
        <v/>
      </c>
      <c r="J911" s="558"/>
      <c r="K911" s="558"/>
      <c r="L911" s="558"/>
      <c r="M911" s="558"/>
      <c r="N911" s="558"/>
      <c r="O911" s="558"/>
    </row>
    <row r="912">
      <c r="A912" s="558"/>
      <c r="B912" s="558" t="str">
        <f>IFERROR(__xludf.DUMMYFUNCTION("""COMPUTED_VALUE"""),"")</f>
        <v/>
      </c>
      <c r="C912" s="558" t="str">
        <f>IFERROR(__xludf.DUMMYFUNCTION("""COMPUTED_VALUE"""),"")</f>
        <v/>
      </c>
      <c r="D912" s="558" t="str">
        <f>IFERROR(__xludf.DUMMYFUNCTION("""COMPUTED_VALUE"""),"")</f>
        <v/>
      </c>
      <c r="E912" s="558" t="str">
        <f>IFERROR(__xludf.DUMMYFUNCTION("""COMPUTED_VALUE"""),"")</f>
        <v/>
      </c>
      <c r="F912" s="558" t="str">
        <f>IFERROR(__xludf.DUMMYFUNCTION("""COMPUTED_VALUE"""),"")</f>
        <v/>
      </c>
      <c r="G912" s="558" t="str">
        <f>IFERROR(__xludf.DUMMYFUNCTION("""COMPUTED_VALUE"""),"")</f>
        <v/>
      </c>
      <c r="H912" s="558" t="str">
        <f>IFERROR(__xludf.DUMMYFUNCTION("""COMPUTED_VALUE"""),"")</f>
        <v/>
      </c>
      <c r="I912" s="558" t="str">
        <f>IFERROR(__xludf.DUMMYFUNCTION("""COMPUTED_VALUE"""),"")</f>
        <v/>
      </c>
      <c r="J912" s="558"/>
      <c r="K912" s="558"/>
      <c r="L912" s="558"/>
      <c r="M912" s="558"/>
      <c r="N912" s="558"/>
      <c r="O912" s="558"/>
    </row>
    <row r="913">
      <c r="A913" s="558"/>
      <c r="B913" s="558" t="str">
        <f>IFERROR(__xludf.DUMMYFUNCTION("""COMPUTED_VALUE"""),"")</f>
        <v/>
      </c>
      <c r="C913" s="558" t="str">
        <f>IFERROR(__xludf.DUMMYFUNCTION("""COMPUTED_VALUE"""),"")</f>
        <v/>
      </c>
      <c r="D913" s="558" t="str">
        <f>IFERROR(__xludf.DUMMYFUNCTION("""COMPUTED_VALUE"""),"")</f>
        <v/>
      </c>
      <c r="E913" s="558" t="str">
        <f>IFERROR(__xludf.DUMMYFUNCTION("""COMPUTED_VALUE"""),"")</f>
        <v/>
      </c>
      <c r="F913" s="558" t="str">
        <f>IFERROR(__xludf.DUMMYFUNCTION("""COMPUTED_VALUE"""),"")</f>
        <v/>
      </c>
      <c r="G913" s="558" t="str">
        <f>IFERROR(__xludf.DUMMYFUNCTION("""COMPUTED_VALUE"""),"")</f>
        <v/>
      </c>
      <c r="H913" s="558" t="str">
        <f>IFERROR(__xludf.DUMMYFUNCTION("""COMPUTED_VALUE"""),"")</f>
        <v/>
      </c>
      <c r="I913" s="558" t="str">
        <f>IFERROR(__xludf.DUMMYFUNCTION("""COMPUTED_VALUE"""),"")</f>
        <v/>
      </c>
      <c r="J913" s="558"/>
      <c r="K913" s="558"/>
      <c r="L913" s="558"/>
      <c r="M913" s="558"/>
      <c r="N913" s="558"/>
      <c r="O913" s="558"/>
    </row>
    <row r="914">
      <c r="A914" s="558"/>
      <c r="B914" s="558" t="str">
        <f>IFERROR(__xludf.DUMMYFUNCTION("""COMPUTED_VALUE"""),"")</f>
        <v/>
      </c>
      <c r="C914" s="558" t="str">
        <f>IFERROR(__xludf.DUMMYFUNCTION("""COMPUTED_VALUE"""),"")</f>
        <v/>
      </c>
      <c r="D914" s="558" t="str">
        <f>IFERROR(__xludf.DUMMYFUNCTION("""COMPUTED_VALUE"""),"")</f>
        <v/>
      </c>
      <c r="E914" s="558" t="str">
        <f>IFERROR(__xludf.DUMMYFUNCTION("""COMPUTED_VALUE"""),"")</f>
        <v/>
      </c>
      <c r="F914" s="558" t="str">
        <f>IFERROR(__xludf.DUMMYFUNCTION("""COMPUTED_VALUE"""),"")</f>
        <v/>
      </c>
      <c r="G914" s="558" t="str">
        <f>IFERROR(__xludf.DUMMYFUNCTION("""COMPUTED_VALUE"""),"")</f>
        <v/>
      </c>
      <c r="H914" s="558" t="str">
        <f>IFERROR(__xludf.DUMMYFUNCTION("""COMPUTED_VALUE"""),"")</f>
        <v/>
      </c>
      <c r="I914" s="558" t="str">
        <f>IFERROR(__xludf.DUMMYFUNCTION("""COMPUTED_VALUE"""),"")</f>
        <v/>
      </c>
      <c r="J914" s="558"/>
      <c r="K914" s="558"/>
      <c r="L914" s="558"/>
      <c r="M914" s="558"/>
      <c r="N914" s="558"/>
      <c r="O914" s="558"/>
    </row>
    <row r="915">
      <c r="A915" s="558"/>
      <c r="B915" s="558" t="str">
        <f>IFERROR(__xludf.DUMMYFUNCTION("""COMPUTED_VALUE"""),"")</f>
        <v/>
      </c>
      <c r="C915" s="558" t="str">
        <f>IFERROR(__xludf.DUMMYFUNCTION("""COMPUTED_VALUE"""),"")</f>
        <v/>
      </c>
      <c r="D915" s="558" t="str">
        <f>IFERROR(__xludf.DUMMYFUNCTION("""COMPUTED_VALUE"""),"")</f>
        <v/>
      </c>
      <c r="E915" s="558" t="str">
        <f>IFERROR(__xludf.DUMMYFUNCTION("""COMPUTED_VALUE"""),"")</f>
        <v/>
      </c>
      <c r="F915" s="558" t="str">
        <f>IFERROR(__xludf.DUMMYFUNCTION("""COMPUTED_VALUE"""),"")</f>
        <v/>
      </c>
      <c r="G915" s="558" t="str">
        <f>IFERROR(__xludf.DUMMYFUNCTION("""COMPUTED_VALUE"""),"")</f>
        <v/>
      </c>
      <c r="H915" s="558" t="str">
        <f>IFERROR(__xludf.DUMMYFUNCTION("""COMPUTED_VALUE"""),"")</f>
        <v/>
      </c>
      <c r="I915" s="558" t="str">
        <f>IFERROR(__xludf.DUMMYFUNCTION("""COMPUTED_VALUE"""),"")</f>
        <v/>
      </c>
      <c r="J915" s="558"/>
      <c r="K915" s="558"/>
      <c r="L915" s="558"/>
      <c r="M915" s="558"/>
      <c r="N915" s="558"/>
      <c r="O915" s="558"/>
    </row>
    <row r="916">
      <c r="A916" s="558"/>
      <c r="B916" s="558" t="str">
        <f>IFERROR(__xludf.DUMMYFUNCTION("""COMPUTED_VALUE"""),"")</f>
        <v/>
      </c>
      <c r="C916" s="558" t="str">
        <f>IFERROR(__xludf.DUMMYFUNCTION("""COMPUTED_VALUE"""),"")</f>
        <v/>
      </c>
      <c r="D916" s="558" t="str">
        <f>IFERROR(__xludf.DUMMYFUNCTION("""COMPUTED_VALUE"""),"")</f>
        <v/>
      </c>
      <c r="E916" s="558" t="str">
        <f>IFERROR(__xludf.DUMMYFUNCTION("""COMPUTED_VALUE"""),"")</f>
        <v/>
      </c>
      <c r="F916" s="558" t="str">
        <f>IFERROR(__xludf.DUMMYFUNCTION("""COMPUTED_VALUE"""),"")</f>
        <v/>
      </c>
      <c r="G916" s="558" t="str">
        <f>IFERROR(__xludf.DUMMYFUNCTION("""COMPUTED_VALUE"""),"")</f>
        <v/>
      </c>
      <c r="H916" s="558" t="str">
        <f>IFERROR(__xludf.DUMMYFUNCTION("""COMPUTED_VALUE"""),"")</f>
        <v/>
      </c>
      <c r="I916" s="558" t="str">
        <f>IFERROR(__xludf.DUMMYFUNCTION("""COMPUTED_VALUE"""),"")</f>
        <v/>
      </c>
      <c r="J916" s="558"/>
      <c r="K916" s="558"/>
      <c r="L916" s="558"/>
      <c r="M916" s="558"/>
      <c r="N916" s="558"/>
      <c r="O916" s="558"/>
    </row>
    <row r="917">
      <c r="A917" s="558"/>
      <c r="B917" s="558" t="str">
        <f>IFERROR(__xludf.DUMMYFUNCTION("""COMPUTED_VALUE"""),"")</f>
        <v/>
      </c>
      <c r="C917" s="558" t="str">
        <f>IFERROR(__xludf.DUMMYFUNCTION("""COMPUTED_VALUE"""),"")</f>
        <v/>
      </c>
      <c r="D917" s="558" t="str">
        <f>IFERROR(__xludf.DUMMYFUNCTION("""COMPUTED_VALUE"""),"")</f>
        <v/>
      </c>
      <c r="E917" s="558" t="str">
        <f>IFERROR(__xludf.DUMMYFUNCTION("""COMPUTED_VALUE"""),"")</f>
        <v/>
      </c>
      <c r="F917" s="558" t="str">
        <f>IFERROR(__xludf.DUMMYFUNCTION("""COMPUTED_VALUE"""),"")</f>
        <v/>
      </c>
      <c r="G917" s="558" t="str">
        <f>IFERROR(__xludf.DUMMYFUNCTION("""COMPUTED_VALUE"""),"")</f>
        <v/>
      </c>
      <c r="H917" s="558" t="str">
        <f>IFERROR(__xludf.DUMMYFUNCTION("""COMPUTED_VALUE"""),"")</f>
        <v/>
      </c>
      <c r="I917" s="558" t="str">
        <f>IFERROR(__xludf.DUMMYFUNCTION("""COMPUTED_VALUE"""),"")</f>
        <v/>
      </c>
      <c r="J917" s="558"/>
      <c r="K917" s="558"/>
      <c r="L917" s="558"/>
      <c r="M917" s="558"/>
      <c r="N917" s="558"/>
      <c r="O917" s="558"/>
    </row>
    <row r="918">
      <c r="A918" s="558"/>
      <c r="B918" s="558" t="str">
        <f>IFERROR(__xludf.DUMMYFUNCTION("""COMPUTED_VALUE"""),"")</f>
        <v/>
      </c>
      <c r="C918" s="558" t="str">
        <f>IFERROR(__xludf.DUMMYFUNCTION("""COMPUTED_VALUE"""),"")</f>
        <v/>
      </c>
      <c r="D918" s="558" t="str">
        <f>IFERROR(__xludf.DUMMYFUNCTION("""COMPUTED_VALUE"""),"")</f>
        <v/>
      </c>
      <c r="E918" s="558" t="str">
        <f>IFERROR(__xludf.DUMMYFUNCTION("""COMPUTED_VALUE"""),"")</f>
        <v/>
      </c>
      <c r="F918" s="558" t="str">
        <f>IFERROR(__xludf.DUMMYFUNCTION("""COMPUTED_VALUE"""),"")</f>
        <v/>
      </c>
      <c r="G918" s="558" t="str">
        <f>IFERROR(__xludf.DUMMYFUNCTION("""COMPUTED_VALUE"""),"")</f>
        <v/>
      </c>
      <c r="H918" s="558" t="str">
        <f>IFERROR(__xludf.DUMMYFUNCTION("""COMPUTED_VALUE"""),"")</f>
        <v/>
      </c>
      <c r="I918" s="558" t="str">
        <f>IFERROR(__xludf.DUMMYFUNCTION("""COMPUTED_VALUE"""),"")</f>
        <v/>
      </c>
      <c r="J918" s="558"/>
      <c r="K918" s="558"/>
      <c r="L918" s="558"/>
      <c r="M918" s="558"/>
      <c r="N918" s="558"/>
      <c r="O918" s="558"/>
    </row>
    <row r="919">
      <c r="A919" s="558"/>
      <c r="B919" s="558" t="str">
        <f>IFERROR(__xludf.DUMMYFUNCTION("""COMPUTED_VALUE"""),"")</f>
        <v/>
      </c>
      <c r="C919" s="558" t="str">
        <f>IFERROR(__xludf.DUMMYFUNCTION("""COMPUTED_VALUE"""),"")</f>
        <v/>
      </c>
      <c r="D919" s="558" t="str">
        <f>IFERROR(__xludf.DUMMYFUNCTION("""COMPUTED_VALUE"""),"")</f>
        <v/>
      </c>
      <c r="E919" s="558" t="str">
        <f>IFERROR(__xludf.DUMMYFUNCTION("""COMPUTED_VALUE"""),"")</f>
        <v/>
      </c>
      <c r="F919" s="558" t="str">
        <f>IFERROR(__xludf.DUMMYFUNCTION("""COMPUTED_VALUE"""),"")</f>
        <v/>
      </c>
      <c r="G919" s="558" t="str">
        <f>IFERROR(__xludf.DUMMYFUNCTION("""COMPUTED_VALUE"""),"")</f>
        <v/>
      </c>
      <c r="H919" s="558" t="str">
        <f>IFERROR(__xludf.DUMMYFUNCTION("""COMPUTED_VALUE"""),"")</f>
        <v/>
      </c>
      <c r="I919" s="558" t="str">
        <f>IFERROR(__xludf.DUMMYFUNCTION("""COMPUTED_VALUE"""),"")</f>
        <v/>
      </c>
      <c r="J919" s="558"/>
      <c r="K919" s="558"/>
      <c r="L919" s="558"/>
      <c r="M919" s="558"/>
      <c r="N919" s="558"/>
      <c r="O919" s="558"/>
    </row>
    <row r="920">
      <c r="A920" s="558"/>
      <c r="B920" s="558" t="str">
        <f>IFERROR(__xludf.DUMMYFUNCTION("""COMPUTED_VALUE"""),"")</f>
        <v/>
      </c>
      <c r="C920" s="558" t="str">
        <f>IFERROR(__xludf.DUMMYFUNCTION("""COMPUTED_VALUE"""),"")</f>
        <v/>
      </c>
      <c r="D920" s="558" t="str">
        <f>IFERROR(__xludf.DUMMYFUNCTION("""COMPUTED_VALUE"""),"")</f>
        <v/>
      </c>
      <c r="E920" s="558" t="str">
        <f>IFERROR(__xludf.DUMMYFUNCTION("""COMPUTED_VALUE"""),"")</f>
        <v/>
      </c>
      <c r="F920" s="558" t="str">
        <f>IFERROR(__xludf.DUMMYFUNCTION("""COMPUTED_VALUE"""),"")</f>
        <v/>
      </c>
      <c r="G920" s="558" t="str">
        <f>IFERROR(__xludf.DUMMYFUNCTION("""COMPUTED_VALUE"""),"")</f>
        <v/>
      </c>
      <c r="H920" s="558" t="str">
        <f>IFERROR(__xludf.DUMMYFUNCTION("""COMPUTED_VALUE"""),"")</f>
        <v/>
      </c>
      <c r="I920" s="558" t="str">
        <f>IFERROR(__xludf.DUMMYFUNCTION("""COMPUTED_VALUE"""),"")</f>
        <v/>
      </c>
      <c r="J920" s="558"/>
      <c r="K920" s="558"/>
      <c r="L920" s="558"/>
      <c r="M920" s="558"/>
      <c r="N920" s="558"/>
      <c r="O920" s="558"/>
    </row>
    <row r="921">
      <c r="A921" s="558"/>
      <c r="B921" s="558" t="str">
        <f>IFERROR(__xludf.DUMMYFUNCTION("""COMPUTED_VALUE"""),"")</f>
        <v/>
      </c>
      <c r="C921" s="558" t="str">
        <f>IFERROR(__xludf.DUMMYFUNCTION("""COMPUTED_VALUE"""),"")</f>
        <v/>
      </c>
      <c r="D921" s="558" t="str">
        <f>IFERROR(__xludf.DUMMYFUNCTION("""COMPUTED_VALUE"""),"")</f>
        <v/>
      </c>
      <c r="E921" s="558" t="str">
        <f>IFERROR(__xludf.DUMMYFUNCTION("""COMPUTED_VALUE"""),"")</f>
        <v/>
      </c>
      <c r="F921" s="558" t="str">
        <f>IFERROR(__xludf.DUMMYFUNCTION("""COMPUTED_VALUE"""),"")</f>
        <v/>
      </c>
      <c r="G921" s="558" t="str">
        <f>IFERROR(__xludf.DUMMYFUNCTION("""COMPUTED_VALUE"""),"")</f>
        <v/>
      </c>
      <c r="H921" s="558" t="str">
        <f>IFERROR(__xludf.DUMMYFUNCTION("""COMPUTED_VALUE"""),"")</f>
        <v/>
      </c>
      <c r="I921" s="558" t="str">
        <f>IFERROR(__xludf.DUMMYFUNCTION("""COMPUTED_VALUE"""),"")</f>
        <v/>
      </c>
      <c r="J921" s="558"/>
      <c r="K921" s="558"/>
      <c r="L921" s="558"/>
      <c r="M921" s="558"/>
      <c r="N921" s="558"/>
      <c r="O921" s="558"/>
    </row>
    <row r="922">
      <c r="A922" s="558"/>
      <c r="B922" s="558" t="str">
        <f>IFERROR(__xludf.DUMMYFUNCTION("""COMPUTED_VALUE"""),"")</f>
        <v/>
      </c>
      <c r="C922" s="558" t="str">
        <f>IFERROR(__xludf.DUMMYFUNCTION("""COMPUTED_VALUE"""),"")</f>
        <v/>
      </c>
      <c r="D922" s="558" t="str">
        <f>IFERROR(__xludf.DUMMYFUNCTION("""COMPUTED_VALUE"""),"")</f>
        <v/>
      </c>
      <c r="E922" s="558" t="str">
        <f>IFERROR(__xludf.DUMMYFUNCTION("""COMPUTED_VALUE"""),"")</f>
        <v/>
      </c>
      <c r="F922" s="558" t="str">
        <f>IFERROR(__xludf.DUMMYFUNCTION("""COMPUTED_VALUE"""),"")</f>
        <v/>
      </c>
      <c r="G922" s="558" t="str">
        <f>IFERROR(__xludf.DUMMYFUNCTION("""COMPUTED_VALUE"""),"")</f>
        <v/>
      </c>
      <c r="H922" s="558" t="str">
        <f>IFERROR(__xludf.DUMMYFUNCTION("""COMPUTED_VALUE"""),"")</f>
        <v/>
      </c>
      <c r="I922" s="558" t="str">
        <f>IFERROR(__xludf.DUMMYFUNCTION("""COMPUTED_VALUE"""),"")</f>
        <v/>
      </c>
      <c r="J922" s="558"/>
      <c r="K922" s="558"/>
      <c r="L922" s="558"/>
      <c r="M922" s="558"/>
      <c r="N922" s="558"/>
      <c r="O922" s="558"/>
    </row>
    <row r="923">
      <c r="A923" s="558"/>
      <c r="B923" s="558" t="str">
        <f>IFERROR(__xludf.DUMMYFUNCTION("""COMPUTED_VALUE"""),"")</f>
        <v/>
      </c>
      <c r="C923" s="558" t="str">
        <f>IFERROR(__xludf.DUMMYFUNCTION("""COMPUTED_VALUE"""),"")</f>
        <v/>
      </c>
      <c r="D923" s="558" t="str">
        <f>IFERROR(__xludf.DUMMYFUNCTION("""COMPUTED_VALUE"""),"")</f>
        <v/>
      </c>
      <c r="E923" s="558" t="str">
        <f>IFERROR(__xludf.DUMMYFUNCTION("""COMPUTED_VALUE"""),"")</f>
        <v/>
      </c>
      <c r="F923" s="558" t="str">
        <f>IFERROR(__xludf.DUMMYFUNCTION("""COMPUTED_VALUE"""),"")</f>
        <v/>
      </c>
      <c r="G923" s="558" t="str">
        <f>IFERROR(__xludf.DUMMYFUNCTION("""COMPUTED_VALUE"""),"")</f>
        <v/>
      </c>
      <c r="H923" s="558" t="str">
        <f>IFERROR(__xludf.DUMMYFUNCTION("""COMPUTED_VALUE"""),"")</f>
        <v/>
      </c>
      <c r="I923" s="558" t="str">
        <f>IFERROR(__xludf.DUMMYFUNCTION("""COMPUTED_VALUE"""),"")</f>
        <v/>
      </c>
      <c r="J923" s="558"/>
      <c r="K923" s="558"/>
      <c r="L923" s="558"/>
      <c r="M923" s="558"/>
      <c r="N923" s="558"/>
      <c r="O923" s="558"/>
    </row>
    <row r="924">
      <c r="A924" s="558"/>
      <c r="B924" s="558" t="str">
        <f>IFERROR(__xludf.DUMMYFUNCTION("""COMPUTED_VALUE"""),"")</f>
        <v/>
      </c>
      <c r="C924" s="558" t="str">
        <f>IFERROR(__xludf.DUMMYFUNCTION("""COMPUTED_VALUE"""),"")</f>
        <v/>
      </c>
      <c r="D924" s="558" t="str">
        <f>IFERROR(__xludf.DUMMYFUNCTION("""COMPUTED_VALUE"""),"")</f>
        <v/>
      </c>
      <c r="E924" s="558" t="str">
        <f>IFERROR(__xludf.DUMMYFUNCTION("""COMPUTED_VALUE"""),"")</f>
        <v/>
      </c>
      <c r="F924" s="558" t="str">
        <f>IFERROR(__xludf.DUMMYFUNCTION("""COMPUTED_VALUE"""),"")</f>
        <v/>
      </c>
      <c r="G924" s="558" t="str">
        <f>IFERROR(__xludf.DUMMYFUNCTION("""COMPUTED_VALUE"""),"")</f>
        <v/>
      </c>
      <c r="H924" s="558" t="str">
        <f>IFERROR(__xludf.DUMMYFUNCTION("""COMPUTED_VALUE"""),"")</f>
        <v/>
      </c>
      <c r="I924" s="558" t="str">
        <f>IFERROR(__xludf.DUMMYFUNCTION("""COMPUTED_VALUE"""),"")</f>
        <v/>
      </c>
      <c r="J924" s="558"/>
      <c r="K924" s="558"/>
      <c r="L924" s="558"/>
      <c r="M924" s="558"/>
      <c r="N924" s="558"/>
      <c r="O924" s="558"/>
    </row>
    <row r="925">
      <c r="A925" s="558"/>
      <c r="B925" s="558" t="str">
        <f>IFERROR(__xludf.DUMMYFUNCTION("""COMPUTED_VALUE"""),"")</f>
        <v/>
      </c>
      <c r="C925" s="558" t="str">
        <f>IFERROR(__xludf.DUMMYFUNCTION("""COMPUTED_VALUE"""),"")</f>
        <v/>
      </c>
      <c r="D925" s="558" t="str">
        <f>IFERROR(__xludf.DUMMYFUNCTION("""COMPUTED_VALUE"""),"")</f>
        <v/>
      </c>
      <c r="E925" s="558" t="str">
        <f>IFERROR(__xludf.DUMMYFUNCTION("""COMPUTED_VALUE"""),"")</f>
        <v/>
      </c>
      <c r="F925" s="558" t="str">
        <f>IFERROR(__xludf.DUMMYFUNCTION("""COMPUTED_VALUE"""),"")</f>
        <v/>
      </c>
      <c r="G925" s="558" t="str">
        <f>IFERROR(__xludf.DUMMYFUNCTION("""COMPUTED_VALUE"""),"")</f>
        <v/>
      </c>
      <c r="H925" s="558" t="str">
        <f>IFERROR(__xludf.DUMMYFUNCTION("""COMPUTED_VALUE"""),"")</f>
        <v/>
      </c>
      <c r="I925" s="558" t="str">
        <f>IFERROR(__xludf.DUMMYFUNCTION("""COMPUTED_VALUE"""),"")</f>
        <v/>
      </c>
      <c r="J925" s="558"/>
      <c r="K925" s="558"/>
      <c r="L925" s="558"/>
      <c r="M925" s="558"/>
      <c r="N925" s="558"/>
      <c r="O925" s="558"/>
    </row>
    <row r="926">
      <c r="A926" s="558"/>
      <c r="B926" s="558" t="str">
        <f>IFERROR(__xludf.DUMMYFUNCTION("""COMPUTED_VALUE"""),"")</f>
        <v/>
      </c>
      <c r="C926" s="558" t="str">
        <f>IFERROR(__xludf.DUMMYFUNCTION("""COMPUTED_VALUE"""),"")</f>
        <v/>
      </c>
      <c r="D926" s="558" t="str">
        <f>IFERROR(__xludf.DUMMYFUNCTION("""COMPUTED_VALUE"""),"")</f>
        <v/>
      </c>
      <c r="E926" s="558" t="str">
        <f>IFERROR(__xludf.DUMMYFUNCTION("""COMPUTED_VALUE"""),"")</f>
        <v/>
      </c>
      <c r="F926" s="558" t="str">
        <f>IFERROR(__xludf.DUMMYFUNCTION("""COMPUTED_VALUE"""),"")</f>
        <v/>
      </c>
      <c r="G926" s="558" t="str">
        <f>IFERROR(__xludf.DUMMYFUNCTION("""COMPUTED_VALUE"""),"")</f>
        <v/>
      </c>
      <c r="H926" s="558" t="str">
        <f>IFERROR(__xludf.DUMMYFUNCTION("""COMPUTED_VALUE"""),"")</f>
        <v/>
      </c>
      <c r="I926" s="558" t="str">
        <f>IFERROR(__xludf.DUMMYFUNCTION("""COMPUTED_VALUE"""),"")</f>
        <v/>
      </c>
      <c r="J926" s="558"/>
      <c r="K926" s="558"/>
      <c r="L926" s="558"/>
      <c r="M926" s="558"/>
      <c r="N926" s="558"/>
      <c r="O926" s="558"/>
    </row>
    <row r="927">
      <c r="A927" s="558"/>
      <c r="B927" s="558" t="str">
        <f>IFERROR(__xludf.DUMMYFUNCTION("""COMPUTED_VALUE"""),"")</f>
        <v/>
      </c>
      <c r="C927" s="558" t="str">
        <f>IFERROR(__xludf.DUMMYFUNCTION("""COMPUTED_VALUE"""),"")</f>
        <v/>
      </c>
      <c r="D927" s="558" t="str">
        <f>IFERROR(__xludf.DUMMYFUNCTION("""COMPUTED_VALUE"""),"")</f>
        <v/>
      </c>
      <c r="E927" s="558" t="str">
        <f>IFERROR(__xludf.DUMMYFUNCTION("""COMPUTED_VALUE"""),"")</f>
        <v/>
      </c>
      <c r="F927" s="558" t="str">
        <f>IFERROR(__xludf.DUMMYFUNCTION("""COMPUTED_VALUE"""),"")</f>
        <v/>
      </c>
      <c r="G927" s="558" t="str">
        <f>IFERROR(__xludf.DUMMYFUNCTION("""COMPUTED_VALUE"""),"")</f>
        <v/>
      </c>
      <c r="H927" s="558" t="str">
        <f>IFERROR(__xludf.DUMMYFUNCTION("""COMPUTED_VALUE"""),"")</f>
        <v/>
      </c>
      <c r="I927" s="558" t="str">
        <f>IFERROR(__xludf.DUMMYFUNCTION("""COMPUTED_VALUE"""),"")</f>
        <v/>
      </c>
      <c r="J927" s="558"/>
      <c r="K927" s="558"/>
      <c r="L927" s="558"/>
      <c r="M927" s="558"/>
      <c r="N927" s="558"/>
      <c r="O927" s="558"/>
    </row>
    <row r="928">
      <c r="A928" s="558"/>
      <c r="B928" s="558" t="str">
        <f>IFERROR(__xludf.DUMMYFUNCTION("""COMPUTED_VALUE"""),"")</f>
        <v/>
      </c>
      <c r="C928" s="558" t="str">
        <f>IFERROR(__xludf.DUMMYFUNCTION("""COMPUTED_VALUE"""),"")</f>
        <v/>
      </c>
      <c r="D928" s="558" t="str">
        <f>IFERROR(__xludf.DUMMYFUNCTION("""COMPUTED_VALUE"""),"")</f>
        <v/>
      </c>
      <c r="E928" s="558" t="str">
        <f>IFERROR(__xludf.DUMMYFUNCTION("""COMPUTED_VALUE"""),"")</f>
        <v/>
      </c>
      <c r="F928" s="558" t="str">
        <f>IFERROR(__xludf.DUMMYFUNCTION("""COMPUTED_VALUE"""),"")</f>
        <v/>
      </c>
      <c r="G928" s="558" t="str">
        <f>IFERROR(__xludf.DUMMYFUNCTION("""COMPUTED_VALUE"""),"")</f>
        <v/>
      </c>
      <c r="H928" s="558" t="str">
        <f>IFERROR(__xludf.DUMMYFUNCTION("""COMPUTED_VALUE"""),"")</f>
        <v/>
      </c>
      <c r="I928" s="558" t="str">
        <f>IFERROR(__xludf.DUMMYFUNCTION("""COMPUTED_VALUE"""),"")</f>
        <v/>
      </c>
      <c r="J928" s="558"/>
      <c r="K928" s="558"/>
      <c r="L928" s="558"/>
      <c r="M928" s="558"/>
      <c r="N928" s="558"/>
      <c r="O928" s="558"/>
    </row>
    <row r="929">
      <c r="A929" s="558"/>
      <c r="B929" s="558" t="str">
        <f>IFERROR(__xludf.DUMMYFUNCTION("""COMPUTED_VALUE"""),"")</f>
        <v/>
      </c>
      <c r="C929" s="558" t="str">
        <f>IFERROR(__xludf.DUMMYFUNCTION("""COMPUTED_VALUE"""),"")</f>
        <v/>
      </c>
      <c r="D929" s="558" t="str">
        <f>IFERROR(__xludf.DUMMYFUNCTION("""COMPUTED_VALUE"""),"")</f>
        <v/>
      </c>
      <c r="E929" s="558" t="str">
        <f>IFERROR(__xludf.DUMMYFUNCTION("""COMPUTED_VALUE"""),"")</f>
        <v/>
      </c>
      <c r="F929" s="558" t="str">
        <f>IFERROR(__xludf.DUMMYFUNCTION("""COMPUTED_VALUE"""),"")</f>
        <v/>
      </c>
      <c r="G929" s="558" t="str">
        <f>IFERROR(__xludf.DUMMYFUNCTION("""COMPUTED_VALUE"""),"")</f>
        <v/>
      </c>
      <c r="H929" s="558" t="str">
        <f>IFERROR(__xludf.DUMMYFUNCTION("""COMPUTED_VALUE"""),"")</f>
        <v/>
      </c>
      <c r="I929" s="558" t="str">
        <f>IFERROR(__xludf.DUMMYFUNCTION("""COMPUTED_VALUE"""),"")</f>
        <v/>
      </c>
      <c r="J929" s="558"/>
      <c r="K929" s="558"/>
      <c r="L929" s="558"/>
      <c r="M929" s="558"/>
      <c r="N929" s="558"/>
      <c r="O929" s="558"/>
    </row>
    <row r="930">
      <c r="A930" s="558"/>
      <c r="B930" s="558" t="str">
        <f>IFERROR(__xludf.DUMMYFUNCTION("""COMPUTED_VALUE"""),"")</f>
        <v/>
      </c>
      <c r="C930" s="558" t="str">
        <f>IFERROR(__xludf.DUMMYFUNCTION("""COMPUTED_VALUE"""),"")</f>
        <v/>
      </c>
      <c r="D930" s="558" t="str">
        <f>IFERROR(__xludf.DUMMYFUNCTION("""COMPUTED_VALUE"""),"")</f>
        <v/>
      </c>
      <c r="E930" s="558" t="str">
        <f>IFERROR(__xludf.DUMMYFUNCTION("""COMPUTED_VALUE"""),"")</f>
        <v/>
      </c>
      <c r="F930" s="558" t="str">
        <f>IFERROR(__xludf.DUMMYFUNCTION("""COMPUTED_VALUE"""),"")</f>
        <v/>
      </c>
      <c r="G930" s="558" t="str">
        <f>IFERROR(__xludf.DUMMYFUNCTION("""COMPUTED_VALUE"""),"")</f>
        <v/>
      </c>
      <c r="H930" s="558" t="str">
        <f>IFERROR(__xludf.DUMMYFUNCTION("""COMPUTED_VALUE"""),"")</f>
        <v/>
      </c>
      <c r="I930" s="558" t="str">
        <f>IFERROR(__xludf.DUMMYFUNCTION("""COMPUTED_VALUE"""),"")</f>
        <v/>
      </c>
      <c r="J930" s="558"/>
      <c r="K930" s="558"/>
      <c r="L930" s="558"/>
      <c r="M930" s="558"/>
      <c r="N930" s="558"/>
      <c r="O930" s="558"/>
    </row>
    <row r="931">
      <c r="A931" s="558"/>
      <c r="B931" s="558" t="str">
        <f>IFERROR(__xludf.DUMMYFUNCTION("""COMPUTED_VALUE"""),"")</f>
        <v/>
      </c>
      <c r="C931" s="558" t="str">
        <f>IFERROR(__xludf.DUMMYFUNCTION("""COMPUTED_VALUE"""),"")</f>
        <v/>
      </c>
      <c r="D931" s="558" t="str">
        <f>IFERROR(__xludf.DUMMYFUNCTION("""COMPUTED_VALUE"""),"")</f>
        <v/>
      </c>
      <c r="E931" s="558" t="str">
        <f>IFERROR(__xludf.DUMMYFUNCTION("""COMPUTED_VALUE"""),"")</f>
        <v/>
      </c>
      <c r="F931" s="558" t="str">
        <f>IFERROR(__xludf.DUMMYFUNCTION("""COMPUTED_VALUE"""),"")</f>
        <v/>
      </c>
      <c r="G931" s="558" t="str">
        <f>IFERROR(__xludf.DUMMYFUNCTION("""COMPUTED_VALUE"""),"")</f>
        <v/>
      </c>
      <c r="H931" s="558" t="str">
        <f>IFERROR(__xludf.DUMMYFUNCTION("""COMPUTED_VALUE"""),"")</f>
        <v/>
      </c>
      <c r="I931" s="558" t="str">
        <f>IFERROR(__xludf.DUMMYFUNCTION("""COMPUTED_VALUE"""),"")</f>
        <v/>
      </c>
      <c r="J931" s="558"/>
      <c r="K931" s="558"/>
      <c r="L931" s="558"/>
      <c r="M931" s="558"/>
      <c r="N931" s="558"/>
      <c r="O931" s="558"/>
    </row>
    <row r="932">
      <c r="A932" s="558"/>
      <c r="B932" s="558" t="str">
        <f>IFERROR(__xludf.DUMMYFUNCTION("""COMPUTED_VALUE"""),"")</f>
        <v/>
      </c>
      <c r="C932" s="558" t="str">
        <f>IFERROR(__xludf.DUMMYFUNCTION("""COMPUTED_VALUE"""),"")</f>
        <v/>
      </c>
      <c r="D932" s="558" t="str">
        <f>IFERROR(__xludf.DUMMYFUNCTION("""COMPUTED_VALUE"""),"")</f>
        <v/>
      </c>
      <c r="E932" s="558" t="str">
        <f>IFERROR(__xludf.DUMMYFUNCTION("""COMPUTED_VALUE"""),"")</f>
        <v/>
      </c>
      <c r="F932" s="558" t="str">
        <f>IFERROR(__xludf.DUMMYFUNCTION("""COMPUTED_VALUE"""),"")</f>
        <v/>
      </c>
      <c r="G932" s="558" t="str">
        <f>IFERROR(__xludf.DUMMYFUNCTION("""COMPUTED_VALUE"""),"")</f>
        <v/>
      </c>
      <c r="H932" s="558" t="str">
        <f>IFERROR(__xludf.DUMMYFUNCTION("""COMPUTED_VALUE"""),"")</f>
        <v/>
      </c>
      <c r="I932" s="558" t="str">
        <f>IFERROR(__xludf.DUMMYFUNCTION("""COMPUTED_VALUE"""),"")</f>
        <v/>
      </c>
      <c r="J932" s="558"/>
      <c r="K932" s="558"/>
      <c r="L932" s="558"/>
      <c r="M932" s="558"/>
      <c r="N932" s="558"/>
      <c r="O932" s="558"/>
    </row>
    <row r="933">
      <c r="A933" s="558"/>
      <c r="B933" s="558" t="str">
        <f>IFERROR(__xludf.DUMMYFUNCTION("""COMPUTED_VALUE"""),"")</f>
        <v/>
      </c>
      <c r="C933" s="558" t="str">
        <f>IFERROR(__xludf.DUMMYFUNCTION("""COMPUTED_VALUE"""),"")</f>
        <v/>
      </c>
      <c r="D933" s="558" t="str">
        <f>IFERROR(__xludf.DUMMYFUNCTION("""COMPUTED_VALUE"""),"")</f>
        <v/>
      </c>
      <c r="E933" s="558" t="str">
        <f>IFERROR(__xludf.DUMMYFUNCTION("""COMPUTED_VALUE"""),"")</f>
        <v/>
      </c>
      <c r="F933" s="558" t="str">
        <f>IFERROR(__xludf.DUMMYFUNCTION("""COMPUTED_VALUE"""),"")</f>
        <v/>
      </c>
      <c r="G933" s="558" t="str">
        <f>IFERROR(__xludf.DUMMYFUNCTION("""COMPUTED_VALUE"""),"")</f>
        <v/>
      </c>
      <c r="H933" s="558" t="str">
        <f>IFERROR(__xludf.DUMMYFUNCTION("""COMPUTED_VALUE"""),"")</f>
        <v/>
      </c>
      <c r="I933" s="558" t="str">
        <f>IFERROR(__xludf.DUMMYFUNCTION("""COMPUTED_VALUE"""),"")</f>
        <v/>
      </c>
      <c r="J933" s="558"/>
      <c r="K933" s="558"/>
      <c r="L933" s="558"/>
      <c r="M933" s="558"/>
      <c r="N933" s="558"/>
      <c r="O933" s="558"/>
    </row>
    <row r="934">
      <c r="A934" s="558"/>
      <c r="B934" s="558" t="str">
        <f>IFERROR(__xludf.DUMMYFUNCTION("""COMPUTED_VALUE"""),"")</f>
        <v/>
      </c>
      <c r="C934" s="558" t="str">
        <f>IFERROR(__xludf.DUMMYFUNCTION("""COMPUTED_VALUE"""),"")</f>
        <v/>
      </c>
      <c r="D934" s="558" t="str">
        <f>IFERROR(__xludf.DUMMYFUNCTION("""COMPUTED_VALUE"""),"")</f>
        <v/>
      </c>
      <c r="E934" s="558" t="str">
        <f>IFERROR(__xludf.DUMMYFUNCTION("""COMPUTED_VALUE"""),"")</f>
        <v/>
      </c>
      <c r="F934" s="558" t="str">
        <f>IFERROR(__xludf.DUMMYFUNCTION("""COMPUTED_VALUE"""),"")</f>
        <v/>
      </c>
      <c r="G934" s="558" t="str">
        <f>IFERROR(__xludf.DUMMYFUNCTION("""COMPUTED_VALUE"""),"")</f>
        <v/>
      </c>
      <c r="H934" s="558" t="str">
        <f>IFERROR(__xludf.DUMMYFUNCTION("""COMPUTED_VALUE"""),"")</f>
        <v/>
      </c>
      <c r="I934" s="558" t="str">
        <f>IFERROR(__xludf.DUMMYFUNCTION("""COMPUTED_VALUE"""),"")</f>
        <v/>
      </c>
      <c r="J934" s="558"/>
      <c r="K934" s="558"/>
      <c r="L934" s="558"/>
      <c r="M934" s="558"/>
      <c r="N934" s="558"/>
      <c r="O934" s="558"/>
    </row>
    <row r="935">
      <c r="A935" s="558"/>
      <c r="B935" s="558" t="str">
        <f>IFERROR(__xludf.DUMMYFUNCTION("""COMPUTED_VALUE"""),"")</f>
        <v/>
      </c>
      <c r="C935" s="558" t="str">
        <f>IFERROR(__xludf.DUMMYFUNCTION("""COMPUTED_VALUE"""),"")</f>
        <v/>
      </c>
      <c r="D935" s="558" t="str">
        <f>IFERROR(__xludf.DUMMYFUNCTION("""COMPUTED_VALUE"""),"")</f>
        <v/>
      </c>
      <c r="E935" s="558" t="str">
        <f>IFERROR(__xludf.DUMMYFUNCTION("""COMPUTED_VALUE"""),"")</f>
        <v/>
      </c>
      <c r="F935" s="558" t="str">
        <f>IFERROR(__xludf.DUMMYFUNCTION("""COMPUTED_VALUE"""),"")</f>
        <v/>
      </c>
      <c r="G935" s="558" t="str">
        <f>IFERROR(__xludf.DUMMYFUNCTION("""COMPUTED_VALUE"""),"")</f>
        <v/>
      </c>
      <c r="H935" s="558" t="str">
        <f>IFERROR(__xludf.DUMMYFUNCTION("""COMPUTED_VALUE"""),"")</f>
        <v/>
      </c>
      <c r="I935" s="558" t="str">
        <f>IFERROR(__xludf.DUMMYFUNCTION("""COMPUTED_VALUE"""),"")</f>
        <v/>
      </c>
      <c r="J935" s="558"/>
      <c r="K935" s="558"/>
      <c r="L935" s="558"/>
      <c r="M935" s="558"/>
      <c r="N935" s="558"/>
      <c r="O935" s="558"/>
    </row>
    <row r="936">
      <c r="A936" s="558"/>
      <c r="B936" s="558" t="str">
        <f>IFERROR(__xludf.DUMMYFUNCTION("""COMPUTED_VALUE"""),"")</f>
        <v/>
      </c>
      <c r="C936" s="558" t="str">
        <f>IFERROR(__xludf.DUMMYFUNCTION("""COMPUTED_VALUE"""),"")</f>
        <v/>
      </c>
      <c r="D936" s="558" t="str">
        <f>IFERROR(__xludf.DUMMYFUNCTION("""COMPUTED_VALUE"""),"")</f>
        <v/>
      </c>
      <c r="E936" s="558" t="str">
        <f>IFERROR(__xludf.DUMMYFUNCTION("""COMPUTED_VALUE"""),"")</f>
        <v/>
      </c>
      <c r="F936" s="558" t="str">
        <f>IFERROR(__xludf.DUMMYFUNCTION("""COMPUTED_VALUE"""),"")</f>
        <v/>
      </c>
      <c r="G936" s="558" t="str">
        <f>IFERROR(__xludf.DUMMYFUNCTION("""COMPUTED_VALUE"""),"")</f>
        <v/>
      </c>
      <c r="H936" s="558" t="str">
        <f>IFERROR(__xludf.DUMMYFUNCTION("""COMPUTED_VALUE"""),"")</f>
        <v/>
      </c>
      <c r="I936" s="558" t="str">
        <f>IFERROR(__xludf.DUMMYFUNCTION("""COMPUTED_VALUE"""),"")</f>
        <v/>
      </c>
      <c r="J936" s="558"/>
      <c r="K936" s="558"/>
      <c r="L936" s="558"/>
      <c r="M936" s="558"/>
      <c r="N936" s="558"/>
      <c r="O936" s="558"/>
    </row>
    <row r="937">
      <c r="A937" s="558"/>
      <c r="B937" s="558" t="str">
        <f>IFERROR(__xludf.DUMMYFUNCTION("""COMPUTED_VALUE"""),"")</f>
        <v/>
      </c>
      <c r="C937" s="558" t="str">
        <f>IFERROR(__xludf.DUMMYFUNCTION("""COMPUTED_VALUE"""),"")</f>
        <v/>
      </c>
      <c r="D937" s="558" t="str">
        <f>IFERROR(__xludf.DUMMYFUNCTION("""COMPUTED_VALUE"""),"")</f>
        <v/>
      </c>
      <c r="E937" s="558" t="str">
        <f>IFERROR(__xludf.DUMMYFUNCTION("""COMPUTED_VALUE"""),"")</f>
        <v/>
      </c>
      <c r="F937" s="558" t="str">
        <f>IFERROR(__xludf.DUMMYFUNCTION("""COMPUTED_VALUE"""),"")</f>
        <v/>
      </c>
      <c r="G937" s="558" t="str">
        <f>IFERROR(__xludf.DUMMYFUNCTION("""COMPUTED_VALUE"""),"")</f>
        <v/>
      </c>
      <c r="H937" s="558" t="str">
        <f>IFERROR(__xludf.DUMMYFUNCTION("""COMPUTED_VALUE"""),"")</f>
        <v/>
      </c>
      <c r="I937" s="558" t="str">
        <f>IFERROR(__xludf.DUMMYFUNCTION("""COMPUTED_VALUE"""),"")</f>
        <v/>
      </c>
      <c r="J937" s="558"/>
      <c r="K937" s="558"/>
      <c r="L937" s="558"/>
      <c r="M937" s="558"/>
      <c r="N937" s="558"/>
      <c r="O937" s="558"/>
    </row>
    <row r="938">
      <c r="A938" s="558"/>
      <c r="B938" s="558" t="str">
        <f>IFERROR(__xludf.DUMMYFUNCTION("""COMPUTED_VALUE"""),"")</f>
        <v/>
      </c>
      <c r="C938" s="558" t="str">
        <f>IFERROR(__xludf.DUMMYFUNCTION("""COMPUTED_VALUE"""),"")</f>
        <v/>
      </c>
      <c r="D938" s="558" t="str">
        <f>IFERROR(__xludf.DUMMYFUNCTION("""COMPUTED_VALUE"""),"")</f>
        <v/>
      </c>
      <c r="E938" s="558" t="str">
        <f>IFERROR(__xludf.DUMMYFUNCTION("""COMPUTED_VALUE"""),"")</f>
        <v/>
      </c>
      <c r="F938" s="558" t="str">
        <f>IFERROR(__xludf.DUMMYFUNCTION("""COMPUTED_VALUE"""),"")</f>
        <v/>
      </c>
      <c r="G938" s="558" t="str">
        <f>IFERROR(__xludf.DUMMYFUNCTION("""COMPUTED_VALUE"""),"")</f>
        <v/>
      </c>
      <c r="H938" s="558" t="str">
        <f>IFERROR(__xludf.DUMMYFUNCTION("""COMPUTED_VALUE"""),"")</f>
        <v/>
      </c>
      <c r="I938" s="558" t="str">
        <f>IFERROR(__xludf.DUMMYFUNCTION("""COMPUTED_VALUE"""),"")</f>
        <v/>
      </c>
      <c r="J938" s="558"/>
      <c r="K938" s="558"/>
      <c r="L938" s="558"/>
      <c r="M938" s="558"/>
      <c r="N938" s="558"/>
      <c r="O938" s="558"/>
    </row>
    <row r="939">
      <c r="A939" s="558"/>
      <c r="B939" s="558" t="str">
        <f>IFERROR(__xludf.DUMMYFUNCTION("""COMPUTED_VALUE"""),"")</f>
        <v/>
      </c>
      <c r="C939" s="558" t="str">
        <f>IFERROR(__xludf.DUMMYFUNCTION("""COMPUTED_VALUE"""),"")</f>
        <v/>
      </c>
      <c r="D939" s="558" t="str">
        <f>IFERROR(__xludf.DUMMYFUNCTION("""COMPUTED_VALUE"""),"")</f>
        <v/>
      </c>
      <c r="E939" s="558" t="str">
        <f>IFERROR(__xludf.DUMMYFUNCTION("""COMPUTED_VALUE"""),"")</f>
        <v/>
      </c>
      <c r="F939" s="558" t="str">
        <f>IFERROR(__xludf.DUMMYFUNCTION("""COMPUTED_VALUE"""),"")</f>
        <v/>
      </c>
      <c r="G939" s="558" t="str">
        <f>IFERROR(__xludf.DUMMYFUNCTION("""COMPUTED_VALUE"""),"")</f>
        <v/>
      </c>
      <c r="H939" s="558" t="str">
        <f>IFERROR(__xludf.DUMMYFUNCTION("""COMPUTED_VALUE"""),"")</f>
        <v/>
      </c>
      <c r="I939" s="558" t="str">
        <f>IFERROR(__xludf.DUMMYFUNCTION("""COMPUTED_VALUE"""),"")</f>
        <v/>
      </c>
      <c r="J939" s="558"/>
      <c r="K939" s="558"/>
      <c r="L939" s="558"/>
      <c r="M939" s="558"/>
      <c r="N939" s="558"/>
      <c r="O939" s="558"/>
    </row>
    <row r="940">
      <c r="A940" s="558"/>
      <c r="B940" s="558" t="str">
        <f>IFERROR(__xludf.DUMMYFUNCTION("""COMPUTED_VALUE"""),"")</f>
        <v/>
      </c>
      <c r="C940" s="558" t="str">
        <f>IFERROR(__xludf.DUMMYFUNCTION("""COMPUTED_VALUE"""),"")</f>
        <v/>
      </c>
      <c r="D940" s="558" t="str">
        <f>IFERROR(__xludf.DUMMYFUNCTION("""COMPUTED_VALUE"""),"")</f>
        <v/>
      </c>
      <c r="E940" s="558" t="str">
        <f>IFERROR(__xludf.DUMMYFUNCTION("""COMPUTED_VALUE"""),"")</f>
        <v/>
      </c>
      <c r="F940" s="558" t="str">
        <f>IFERROR(__xludf.DUMMYFUNCTION("""COMPUTED_VALUE"""),"")</f>
        <v/>
      </c>
      <c r="G940" s="558" t="str">
        <f>IFERROR(__xludf.DUMMYFUNCTION("""COMPUTED_VALUE"""),"")</f>
        <v/>
      </c>
      <c r="H940" s="558" t="str">
        <f>IFERROR(__xludf.DUMMYFUNCTION("""COMPUTED_VALUE"""),"")</f>
        <v/>
      </c>
      <c r="I940" s="558" t="str">
        <f>IFERROR(__xludf.DUMMYFUNCTION("""COMPUTED_VALUE"""),"")</f>
        <v/>
      </c>
      <c r="J940" s="558"/>
      <c r="K940" s="558"/>
      <c r="L940" s="558"/>
      <c r="M940" s="558"/>
      <c r="N940" s="558"/>
      <c r="O940" s="558"/>
    </row>
    <row r="941">
      <c r="A941" s="558"/>
      <c r="B941" s="558" t="str">
        <f>IFERROR(__xludf.DUMMYFUNCTION("""COMPUTED_VALUE"""),"")</f>
        <v/>
      </c>
      <c r="C941" s="558" t="str">
        <f>IFERROR(__xludf.DUMMYFUNCTION("""COMPUTED_VALUE"""),"")</f>
        <v/>
      </c>
      <c r="D941" s="558" t="str">
        <f>IFERROR(__xludf.DUMMYFUNCTION("""COMPUTED_VALUE"""),"")</f>
        <v/>
      </c>
      <c r="E941" s="558" t="str">
        <f>IFERROR(__xludf.DUMMYFUNCTION("""COMPUTED_VALUE"""),"")</f>
        <v/>
      </c>
      <c r="F941" s="558" t="str">
        <f>IFERROR(__xludf.DUMMYFUNCTION("""COMPUTED_VALUE"""),"")</f>
        <v/>
      </c>
      <c r="G941" s="558" t="str">
        <f>IFERROR(__xludf.DUMMYFUNCTION("""COMPUTED_VALUE"""),"")</f>
        <v/>
      </c>
      <c r="H941" s="558" t="str">
        <f>IFERROR(__xludf.DUMMYFUNCTION("""COMPUTED_VALUE"""),"")</f>
        <v/>
      </c>
      <c r="I941" s="558" t="str">
        <f>IFERROR(__xludf.DUMMYFUNCTION("""COMPUTED_VALUE"""),"")</f>
        <v/>
      </c>
      <c r="J941" s="558"/>
      <c r="K941" s="558"/>
      <c r="L941" s="558"/>
      <c r="M941" s="558"/>
      <c r="N941" s="558"/>
      <c r="O941" s="558"/>
    </row>
    <row r="942">
      <c r="A942" s="558"/>
      <c r="B942" s="558" t="str">
        <f>IFERROR(__xludf.DUMMYFUNCTION("""COMPUTED_VALUE"""),"")</f>
        <v/>
      </c>
      <c r="C942" s="558" t="str">
        <f>IFERROR(__xludf.DUMMYFUNCTION("""COMPUTED_VALUE"""),"")</f>
        <v/>
      </c>
      <c r="D942" s="558" t="str">
        <f>IFERROR(__xludf.DUMMYFUNCTION("""COMPUTED_VALUE"""),"")</f>
        <v/>
      </c>
      <c r="E942" s="558" t="str">
        <f>IFERROR(__xludf.DUMMYFUNCTION("""COMPUTED_VALUE"""),"")</f>
        <v/>
      </c>
      <c r="F942" s="558" t="str">
        <f>IFERROR(__xludf.DUMMYFUNCTION("""COMPUTED_VALUE"""),"")</f>
        <v/>
      </c>
      <c r="G942" s="558" t="str">
        <f>IFERROR(__xludf.DUMMYFUNCTION("""COMPUTED_VALUE"""),"")</f>
        <v/>
      </c>
      <c r="H942" s="558" t="str">
        <f>IFERROR(__xludf.DUMMYFUNCTION("""COMPUTED_VALUE"""),"")</f>
        <v/>
      </c>
      <c r="I942" s="558" t="str">
        <f>IFERROR(__xludf.DUMMYFUNCTION("""COMPUTED_VALUE"""),"")</f>
        <v/>
      </c>
      <c r="J942" s="558"/>
      <c r="K942" s="558"/>
      <c r="L942" s="558"/>
      <c r="M942" s="558"/>
      <c r="N942" s="558"/>
      <c r="O942" s="558"/>
    </row>
    <row r="943">
      <c r="A943" s="558"/>
      <c r="B943" s="558" t="str">
        <f>IFERROR(__xludf.DUMMYFUNCTION("""COMPUTED_VALUE"""),"")</f>
        <v/>
      </c>
      <c r="C943" s="558" t="str">
        <f>IFERROR(__xludf.DUMMYFUNCTION("""COMPUTED_VALUE"""),"")</f>
        <v/>
      </c>
      <c r="D943" s="558" t="str">
        <f>IFERROR(__xludf.DUMMYFUNCTION("""COMPUTED_VALUE"""),"")</f>
        <v/>
      </c>
      <c r="E943" s="558" t="str">
        <f>IFERROR(__xludf.DUMMYFUNCTION("""COMPUTED_VALUE"""),"")</f>
        <v/>
      </c>
      <c r="F943" s="558" t="str">
        <f>IFERROR(__xludf.DUMMYFUNCTION("""COMPUTED_VALUE"""),"")</f>
        <v/>
      </c>
      <c r="G943" s="558" t="str">
        <f>IFERROR(__xludf.DUMMYFUNCTION("""COMPUTED_VALUE"""),"")</f>
        <v/>
      </c>
      <c r="H943" s="558" t="str">
        <f>IFERROR(__xludf.DUMMYFUNCTION("""COMPUTED_VALUE"""),"")</f>
        <v/>
      </c>
      <c r="I943" s="558" t="str">
        <f>IFERROR(__xludf.DUMMYFUNCTION("""COMPUTED_VALUE"""),"")</f>
        <v/>
      </c>
      <c r="J943" s="558"/>
      <c r="K943" s="558"/>
      <c r="L943" s="558"/>
      <c r="M943" s="558"/>
      <c r="N943" s="558"/>
      <c r="O943" s="558"/>
    </row>
    <row r="944">
      <c r="A944" s="558"/>
      <c r="B944" s="558" t="str">
        <f>IFERROR(__xludf.DUMMYFUNCTION("""COMPUTED_VALUE"""),"")</f>
        <v/>
      </c>
      <c r="C944" s="558" t="str">
        <f>IFERROR(__xludf.DUMMYFUNCTION("""COMPUTED_VALUE"""),"")</f>
        <v/>
      </c>
      <c r="D944" s="558" t="str">
        <f>IFERROR(__xludf.DUMMYFUNCTION("""COMPUTED_VALUE"""),"")</f>
        <v/>
      </c>
      <c r="E944" s="558" t="str">
        <f>IFERROR(__xludf.DUMMYFUNCTION("""COMPUTED_VALUE"""),"")</f>
        <v/>
      </c>
      <c r="F944" s="558" t="str">
        <f>IFERROR(__xludf.DUMMYFUNCTION("""COMPUTED_VALUE"""),"")</f>
        <v/>
      </c>
      <c r="G944" s="558" t="str">
        <f>IFERROR(__xludf.DUMMYFUNCTION("""COMPUTED_VALUE"""),"")</f>
        <v/>
      </c>
      <c r="H944" s="558" t="str">
        <f>IFERROR(__xludf.DUMMYFUNCTION("""COMPUTED_VALUE"""),"")</f>
        <v/>
      </c>
      <c r="I944" s="558" t="str">
        <f>IFERROR(__xludf.DUMMYFUNCTION("""COMPUTED_VALUE"""),"")</f>
        <v/>
      </c>
      <c r="J944" s="558"/>
      <c r="K944" s="558"/>
      <c r="L944" s="558"/>
      <c r="M944" s="558"/>
      <c r="N944" s="558"/>
      <c r="O944" s="558"/>
    </row>
    <row r="945">
      <c r="A945" s="558"/>
      <c r="B945" s="558" t="str">
        <f>IFERROR(__xludf.DUMMYFUNCTION("""COMPUTED_VALUE"""),"")</f>
        <v/>
      </c>
      <c r="C945" s="558" t="str">
        <f>IFERROR(__xludf.DUMMYFUNCTION("""COMPUTED_VALUE"""),"")</f>
        <v/>
      </c>
      <c r="D945" s="558" t="str">
        <f>IFERROR(__xludf.DUMMYFUNCTION("""COMPUTED_VALUE"""),"")</f>
        <v/>
      </c>
      <c r="E945" s="558" t="str">
        <f>IFERROR(__xludf.DUMMYFUNCTION("""COMPUTED_VALUE"""),"")</f>
        <v/>
      </c>
      <c r="F945" s="558" t="str">
        <f>IFERROR(__xludf.DUMMYFUNCTION("""COMPUTED_VALUE"""),"")</f>
        <v/>
      </c>
      <c r="G945" s="558" t="str">
        <f>IFERROR(__xludf.DUMMYFUNCTION("""COMPUTED_VALUE"""),"")</f>
        <v/>
      </c>
      <c r="H945" s="558" t="str">
        <f>IFERROR(__xludf.DUMMYFUNCTION("""COMPUTED_VALUE"""),"")</f>
        <v/>
      </c>
      <c r="I945" s="558" t="str">
        <f>IFERROR(__xludf.DUMMYFUNCTION("""COMPUTED_VALUE"""),"")</f>
        <v/>
      </c>
      <c r="J945" s="558"/>
      <c r="K945" s="558"/>
      <c r="L945" s="558"/>
      <c r="M945" s="558"/>
      <c r="N945" s="558"/>
      <c r="O945" s="558"/>
    </row>
    <row r="946">
      <c r="A946" s="558"/>
      <c r="B946" s="558" t="str">
        <f>IFERROR(__xludf.DUMMYFUNCTION("""COMPUTED_VALUE"""),"")</f>
        <v/>
      </c>
      <c r="C946" s="558" t="str">
        <f>IFERROR(__xludf.DUMMYFUNCTION("""COMPUTED_VALUE"""),"")</f>
        <v/>
      </c>
      <c r="D946" s="558" t="str">
        <f>IFERROR(__xludf.DUMMYFUNCTION("""COMPUTED_VALUE"""),"")</f>
        <v/>
      </c>
      <c r="E946" s="558" t="str">
        <f>IFERROR(__xludf.DUMMYFUNCTION("""COMPUTED_VALUE"""),"")</f>
        <v/>
      </c>
      <c r="F946" s="558" t="str">
        <f>IFERROR(__xludf.DUMMYFUNCTION("""COMPUTED_VALUE"""),"")</f>
        <v/>
      </c>
      <c r="G946" s="558" t="str">
        <f>IFERROR(__xludf.DUMMYFUNCTION("""COMPUTED_VALUE"""),"")</f>
        <v/>
      </c>
      <c r="H946" s="558" t="str">
        <f>IFERROR(__xludf.DUMMYFUNCTION("""COMPUTED_VALUE"""),"")</f>
        <v/>
      </c>
      <c r="I946" s="558" t="str">
        <f>IFERROR(__xludf.DUMMYFUNCTION("""COMPUTED_VALUE"""),"")</f>
        <v/>
      </c>
      <c r="J946" s="558"/>
      <c r="K946" s="558"/>
      <c r="L946" s="558"/>
      <c r="M946" s="558"/>
      <c r="N946" s="558"/>
      <c r="O946" s="558"/>
    </row>
    <row r="947">
      <c r="A947" s="558"/>
      <c r="B947" s="558" t="str">
        <f>IFERROR(__xludf.DUMMYFUNCTION("""COMPUTED_VALUE"""),"")</f>
        <v/>
      </c>
      <c r="C947" s="558" t="str">
        <f>IFERROR(__xludf.DUMMYFUNCTION("""COMPUTED_VALUE"""),"")</f>
        <v/>
      </c>
      <c r="D947" s="558" t="str">
        <f>IFERROR(__xludf.DUMMYFUNCTION("""COMPUTED_VALUE"""),"")</f>
        <v/>
      </c>
      <c r="E947" s="558" t="str">
        <f>IFERROR(__xludf.DUMMYFUNCTION("""COMPUTED_VALUE"""),"")</f>
        <v/>
      </c>
      <c r="F947" s="558" t="str">
        <f>IFERROR(__xludf.DUMMYFUNCTION("""COMPUTED_VALUE"""),"")</f>
        <v/>
      </c>
      <c r="G947" s="558" t="str">
        <f>IFERROR(__xludf.DUMMYFUNCTION("""COMPUTED_VALUE"""),"")</f>
        <v/>
      </c>
      <c r="H947" s="558" t="str">
        <f>IFERROR(__xludf.DUMMYFUNCTION("""COMPUTED_VALUE"""),"")</f>
        <v/>
      </c>
      <c r="I947" s="558" t="str">
        <f>IFERROR(__xludf.DUMMYFUNCTION("""COMPUTED_VALUE"""),"")</f>
        <v/>
      </c>
      <c r="J947" s="558"/>
      <c r="K947" s="558"/>
      <c r="L947" s="558"/>
      <c r="M947" s="558"/>
      <c r="N947" s="558"/>
      <c r="O947" s="558"/>
    </row>
    <row r="948">
      <c r="A948" s="558"/>
      <c r="B948" s="558" t="str">
        <f>IFERROR(__xludf.DUMMYFUNCTION("""COMPUTED_VALUE"""),"")</f>
        <v/>
      </c>
      <c r="C948" s="558" t="str">
        <f>IFERROR(__xludf.DUMMYFUNCTION("""COMPUTED_VALUE"""),"")</f>
        <v/>
      </c>
      <c r="D948" s="558" t="str">
        <f>IFERROR(__xludf.DUMMYFUNCTION("""COMPUTED_VALUE"""),"")</f>
        <v/>
      </c>
      <c r="E948" s="558" t="str">
        <f>IFERROR(__xludf.DUMMYFUNCTION("""COMPUTED_VALUE"""),"")</f>
        <v/>
      </c>
      <c r="F948" s="558" t="str">
        <f>IFERROR(__xludf.DUMMYFUNCTION("""COMPUTED_VALUE"""),"")</f>
        <v/>
      </c>
      <c r="G948" s="558" t="str">
        <f>IFERROR(__xludf.DUMMYFUNCTION("""COMPUTED_VALUE"""),"")</f>
        <v/>
      </c>
      <c r="H948" s="558" t="str">
        <f>IFERROR(__xludf.DUMMYFUNCTION("""COMPUTED_VALUE"""),"")</f>
        <v/>
      </c>
      <c r="I948" s="558" t="str">
        <f>IFERROR(__xludf.DUMMYFUNCTION("""COMPUTED_VALUE"""),"")</f>
        <v/>
      </c>
      <c r="J948" s="558"/>
      <c r="K948" s="558"/>
      <c r="L948" s="558"/>
      <c r="M948" s="558"/>
      <c r="N948" s="558"/>
      <c r="O948" s="558"/>
    </row>
    <row r="949">
      <c r="A949" s="558"/>
      <c r="B949" s="558" t="str">
        <f>IFERROR(__xludf.DUMMYFUNCTION("""COMPUTED_VALUE"""),"")</f>
        <v/>
      </c>
      <c r="C949" s="558" t="str">
        <f>IFERROR(__xludf.DUMMYFUNCTION("""COMPUTED_VALUE"""),"")</f>
        <v/>
      </c>
      <c r="D949" s="558" t="str">
        <f>IFERROR(__xludf.DUMMYFUNCTION("""COMPUTED_VALUE"""),"")</f>
        <v/>
      </c>
      <c r="E949" s="558" t="str">
        <f>IFERROR(__xludf.DUMMYFUNCTION("""COMPUTED_VALUE"""),"")</f>
        <v/>
      </c>
      <c r="F949" s="558" t="str">
        <f>IFERROR(__xludf.DUMMYFUNCTION("""COMPUTED_VALUE"""),"")</f>
        <v/>
      </c>
      <c r="G949" s="558" t="str">
        <f>IFERROR(__xludf.DUMMYFUNCTION("""COMPUTED_VALUE"""),"")</f>
        <v/>
      </c>
      <c r="H949" s="558" t="str">
        <f>IFERROR(__xludf.DUMMYFUNCTION("""COMPUTED_VALUE"""),"")</f>
        <v/>
      </c>
      <c r="I949" s="558" t="str">
        <f>IFERROR(__xludf.DUMMYFUNCTION("""COMPUTED_VALUE"""),"")</f>
        <v/>
      </c>
      <c r="J949" s="558"/>
      <c r="K949" s="558"/>
      <c r="L949" s="558"/>
      <c r="M949" s="558"/>
      <c r="N949" s="558"/>
      <c r="O949" s="558"/>
    </row>
    <row r="950">
      <c r="A950" s="558"/>
      <c r="B950" s="558" t="str">
        <f>IFERROR(__xludf.DUMMYFUNCTION("""COMPUTED_VALUE"""),"")</f>
        <v/>
      </c>
      <c r="C950" s="558" t="str">
        <f>IFERROR(__xludf.DUMMYFUNCTION("""COMPUTED_VALUE"""),"")</f>
        <v/>
      </c>
      <c r="D950" s="558" t="str">
        <f>IFERROR(__xludf.DUMMYFUNCTION("""COMPUTED_VALUE"""),"")</f>
        <v/>
      </c>
      <c r="E950" s="558" t="str">
        <f>IFERROR(__xludf.DUMMYFUNCTION("""COMPUTED_VALUE"""),"")</f>
        <v/>
      </c>
      <c r="F950" s="558" t="str">
        <f>IFERROR(__xludf.DUMMYFUNCTION("""COMPUTED_VALUE"""),"")</f>
        <v/>
      </c>
      <c r="G950" s="558" t="str">
        <f>IFERROR(__xludf.DUMMYFUNCTION("""COMPUTED_VALUE"""),"")</f>
        <v/>
      </c>
      <c r="H950" s="558" t="str">
        <f>IFERROR(__xludf.DUMMYFUNCTION("""COMPUTED_VALUE"""),"")</f>
        <v/>
      </c>
      <c r="I950" s="558" t="str">
        <f>IFERROR(__xludf.DUMMYFUNCTION("""COMPUTED_VALUE"""),"")</f>
        <v/>
      </c>
      <c r="J950" s="558"/>
      <c r="K950" s="558"/>
      <c r="L950" s="558"/>
      <c r="M950" s="558"/>
      <c r="N950" s="558"/>
      <c r="O950" s="558"/>
    </row>
    <row r="951">
      <c r="A951" s="558"/>
      <c r="B951" s="558" t="str">
        <f>IFERROR(__xludf.DUMMYFUNCTION("""COMPUTED_VALUE"""),"")</f>
        <v/>
      </c>
      <c r="C951" s="558" t="str">
        <f>IFERROR(__xludf.DUMMYFUNCTION("""COMPUTED_VALUE"""),"")</f>
        <v/>
      </c>
      <c r="D951" s="558" t="str">
        <f>IFERROR(__xludf.DUMMYFUNCTION("""COMPUTED_VALUE"""),"")</f>
        <v/>
      </c>
      <c r="E951" s="558" t="str">
        <f>IFERROR(__xludf.DUMMYFUNCTION("""COMPUTED_VALUE"""),"")</f>
        <v/>
      </c>
      <c r="F951" s="558" t="str">
        <f>IFERROR(__xludf.DUMMYFUNCTION("""COMPUTED_VALUE"""),"")</f>
        <v/>
      </c>
      <c r="G951" s="558" t="str">
        <f>IFERROR(__xludf.DUMMYFUNCTION("""COMPUTED_VALUE"""),"")</f>
        <v/>
      </c>
      <c r="H951" s="558" t="str">
        <f>IFERROR(__xludf.DUMMYFUNCTION("""COMPUTED_VALUE"""),"")</f>
        <v/>
      </c>
      <c r="I951" s="558" t="str">
        <f>IFERROR(__xludf.DUMMYFUNCTION("""COMPUTED_VALUE"""),"")</f>
        <v/>
      </c>
      <c r="J951" s="558"/>
      <c r="K951" s="558"/>
      <c r="L951" s="558"/>
      <c r="M951" s="558"/>
      <c r="N951" s="558"/>
      <c r="O951" s="558"/>
    </row>
    <row r="952">
      <c r="A952" s="558"/>
      <c r="B952" s="558" t="str">
        <f>IFERROR(__xludf.DUMMYFUNCTION("""COMPUTED_VALUE"""),"")</f>
        <v/>
      </c>
      <c r="C952" s="558" t="str">
        <f>IFERROR(__xludf.DUMMYFUNCTION("""COMPUTED_VALUE"""),"")</f>
        <v/>
      </c>
      <c r="D952" s="558" t="str">
        <f>IFERROR(__xludf.DUMMYFUNCTION("""COMPUTED_VALUE"""),"")</f>
        <v/>
      </c>
      <c r="E952" s="558" t="str">
        <f>IFERROR(__xludf.DUMMYFUNCTION("""COMPUTED_VALUE"""),"")</f>
        <v/>
      </c>
      <c r="F952" s="558" t="str">
        <f>IFERROR(__xludf.DUMMYFUNCTION("""COMPUTED_VALUE"""),"")</f>
        <v/>
      </c>
      <c r="G952" s="558" t="str">
        <f>IFERROR(__xludf.DUMMYFUNCTION("""COMPUTED_VALUE"""),"")</f>
        <v/>
      </c>
      <c r="H952" s="558" t="str">
        <f>IFERROR(__xludf.DUMMYFUNCTION("""COMPUTED_VALUE"""),"")</f>
        <v/>
      </c>
      <c r="I952" s="558" t="str">
        <f>IFERROR(__xludf.DUMMYFUNCTION("""COMPUTED_VALUE"""),"")</f>
        <v/>
      </c>
      <c r="J952" s="558"/>
      <c r="K952" s="558"/>
      <c r="L952" s="558"/>
      <c r="M952" s="558"/>
      <c r="N952" s="558"/>
      <c r="O952" s="558"/>
    </row>
    <row r="953">
      <c r="A953" s="558"/>
      <c r="B953" s="558" t="str">
        <f>IFERROR(__xludf.DUMMYFUNCTION("""COMPUTED_VALUE"""),"")</f>
        <v/>
      </c>
      <c r="C953" s="558" t="str">
        <f>IFERROR(__xludf.DUMMYFUNCTION("""COMPUTED_VALUE"""),"")</f>
        <v/>
      </c>
      <c r="D953" s="558" t="str">
        <f>IFERROR(__xludf.DUMMYFUNCTION("""COMPUTED_VALUE"""),"")</f>
        <v/>
      </c>
      <c r="E953" s="558" t="str">
        <f>IFERROR(__xludf.DUMMYFUNCTION("""COMPUTED_VALUE"""),"")</f>
        <v/>
      </c>
      <c r="F953" s="558" t="str">
        <f>IFERROR(__xludf.DUMMYFUNCTION("""COMPUTED_VALUE"""),"")</f>
        <v/>
      </c>
      <c r="G953" s="558" t="str">
        <f>IFERROR(__xludf.DUMMYFUNCTION("""COMPUTED_VALUE"""),"")</f>
        <v/>
      </c>
      <c r="H953" s="558" t="str">
        <f>IFERROR(__xludf.DUMMYFUNCTION("""COMPUTED_VALUE"""),"")</f>
        <v/>
      </c>
      <c r="I953" s="558" t="str">
        <f>IFERROR(__xludf.DUMMYFUNCTION("""COMPUTED_VALUE"""),"")</f>
        <v/>
      </c>
      <c r="J953" s="558"/>
      <c r="K953" s="558"/>
      <c r="L953" s="558"/>
      <c r="M953" s="558"/>
      <c r="N953" s="558"/>
      <c r="O953" s="558"/>
    </row>
    <row r="954">
      <c r="A954" s="558"/>
      <c r="B954" s="558" t="str">
        <f>IFERROR(__xludf.DUMMYFUNCTION("""COMPUTED_VALUE"""),"")</f>
        <v/>
      </c>
      <c r="C954" s="558" t="str">
        <f>IFERROR(__xludf.DUMMYFUNCTION("""COMPUTED_VALUE"""),"")</f>
        <v/>
      </c>
      <c r="D954" s="558" t="str">
        <f>IFERROR(__xludf.DUMMYFUNCTION("""COMPUTED_VALUE"""),"")</f>
        <v/>
      </c>
      <c r="E954" s="558" t="str">
        <f>IFERROR(__xludf.DUMMYFUNCTION("""COMPUTED_VALUE"""),"")</f>
        <v/>
      </c>
      <c r="F954" s="558" t="str">
        <f>IFERROR(__xludf.DUMMYFUNCTION("""COMPUTED_VALUE"""),"")</f>
        <v/>
      </c>
      <c r="G954" s="558" t="str">
        <f>IFERROR(__xludf.DUMMYFUNCTION("""COMPUTED_VALUE"""),"")</f>
        <v/>
      </c>
      <c r="H954" s="558" t="str">
        <f>IFERROR(__xludf.DUMMYFUNCTION("""COMPUTED_VALUE"""),"")</f>
        <v/>
      </c>
      <c r="I954" s="558" t="str">
        <f>IFERROR(__xludf.DUMMYFUNCTION("""COMPUTED_VALUE"""),"")</f>
        <v/>
      </c>
      <c r="J954" s="558"/>
      <c r="K954" s="558"/>
      <c r="L954" s="558"/>
      <c r="M954" s="558"/>
      <c r="N954" s="558"/>
      <c r="O954" s="558"/>
    </row>
    <row r="955">
      <c r="A955" s="558"/>
      <c r="B955" s="558" t="str">
        <f>IFERROR(__xludf.DUMMYFUNCTION("""COMPUTED_VALUE"""),"")</f>
        <v/>
      </c>
      <c r="C955" s="558" t="str">
        <f>IFERROR(__xludf.DUMMYFUNCTION("""COMPUTED_VALUE"""),"")</f>
        <v/>
      </c>
      <c r="D955" s="558" t="str">
        <f>IFERROR(__xludf.DUMMYFUNCTION("""COMPUTED_VALUE"""),"")</f>
        <v/>
      </c>
      <c r="E955" s="558" t="str">
        <f>IFERROR(__xludf.DUMMYFUNCTION("""COMPUTED_VALUE"""),"")</f>
        <v/>
      </c>
      <c r="F955" s="558" t="str">
        <f>IFERROR(__xludf.DUMMYFUNCTION("""COMPUTED_VALUE"""),"")</f>
        <v/>
      </c>
      <c r="G955" s="558" t="str">
        <f>IFERROR(__xludf.DUMMYFUNCTION("""COMPUTED_VALUE"""),"")</f>
        <v/>
      </c>
      <c r="H955" s="558" t="str">
        <f>IFERROR(__xludf.DUMMYFUNCTION("""COMPUTED_VALUE"""),"")</f>
        <v/>
      </c>
      <c r="I955" s="558" t="str">
        <f>IFERROR(__xludf.DUMMYFUNCTION("""COMPUTED_VALUE"""),"")</f>
        <v/>
      </c>
      <c r="J955" s="558"/>
      <c r="K955" s="558"/>
      <c r="L955" s="558"/>
      <c r="M955" s="558"/>
      <c r="N955" s="558"/>
      <c r="O955" s="558"/>
    </row>
    <row r="956">
      <c r="A956" s="558"/>
      <c r="B956" s="558" t="str">
        <f>IFERROR(__xludf.DUMMYFUNCTION("""COMPUTED_VALUE"""),"")</f>
        <v/>
      </c>
      <c r="C956" s="558" t="str">
        <f>IFERROR(__xludf.DUMMYFUNCTION("""COMPUTED_VALUE"""),"")</f>
        <v/>
      </c>
      <c r="D956" s="558" t="str">
        <f>IFERROR(__xludf.DUMMYFUNCTION("""COMPUTED_VALUE"""),"")</f>
        <v/>
      </c>
      <c r="E956" s="558" t="str">
        <f>IFERROR(__xludf.DUMMYFUNCTION("""COMPUTED_VALUE"""),"")</f>
        <v/>
      </c>
      <c r="F956" s="558" t="str">
        <f>IFERROR(__xludf.DUMMYFUNCTION("""COMPUTED_VALUE"""),"")</f>
        <v/>
      </c>
      <c r="G956" s="558" t="str">
        <f>IFERROR(__xludf.DUMMYFUNCTION("""COMPUTED_VALUE"""),"")</f>
        <v/>
      </c>
      <c r="H956" s="558" t="str">
        <f>IFERROR(__xludf.DUMMYFUNCTION("""COMPUTED_VALUE"""),"")</f>
        <v/>
      </c>
      <c r="I956" s="558" t="str">
        <f>IFERROR(__xludf.DUMMYFUNCTION("""COMPUTED_VALUE"""),"")</f>
        <v/>
      </c>
      <c r="J956" s="558"/>
      <c r="K956" s="558"/>
      <c r="L956" s="558"/>
      <c r="M956" s="558"/>
      <c r="N956" s="558"/>
      <c r="O956" s="558"/>
    </row>
    <row r="957">
      <c r="A957" s="558"/>
      <c r="B957" s="558" t="str">
        <f>IFERROR(__xludf.DUMMYFUNCTION("""COMPUTED_VALUE"""),"")</f>
        <v/>
      </c>
      <c r="C957" s="558" t="str">
        <f>IFERROR(__xludf.DUMMYFUNCTION("""COMPUTED_VALUE"""),"")</f>
        <v/>
      </c>
      <c r="D957" s="558" t="str">
        <f>IFERROR(__xludf.DUMMYFUNCTION("""COMPUTED_VALUE"""),"")</f>
        <v/>
      </c>
      <c r="E957" s="558" t="str">
        <f>IFERROR(__xludf.DUMMYFUNCTION("""COMPUTED_VALUE"""),"")</f>
        <v/>
      </c>
      <c r="F957" s="558" t="str">
        <f>IFERROR(__xludf.DUMMYFUNCTION("""COMPUTED_VALUE"""),"")</f>
        <v/>
      </c>
      <c r="G957" s="558" t="str">
        <f>IFERROR(__xludf.DUMMYFUNCTION("""COMPUTED_VALUE"""),"")</f>
        <v/>
      </c>
      <c r="H957" s="558" t="str">
        <f>IFERROR(__xludf.DUMMYFUNCTION("""COMPUTED_VALUE"""),"")</f>
        <v/>
      </c>
      <c r="I957" s="558" t="str">
        <f>IFERROR(__xludf.DUMMYFUNCTION("""COMPUTED_VALUE"""),"")</f>
        <v/>
      </c>
      <c r="J957" s="558"/>
      <c r="K957" s="558"/>
      <c r="L957" s="558"/>
      <c r="M957" s="558"/>
      <c r="N957" s="558"/>
      <c r="O957" s="558"/>
    </row>
    <row r="958">
      <c r="A958" s="558"/>
      <c r="B958" s="558" t="str">
        <f>IFERROR(__xludf.DUMMYFUNCTION("""COMPUTED_VALUE"""),"")</f>
        <v/>
      </c>
      <c r="C958" s="558" t="str">
        <f>IFERROR(__xludf.DUMMYFUNCTION("""COMPUTED_VALUE"""),"")</f>
        <v/>
      </c>
      <c r="D958" s="558" t="str">
        <f>IFERROR(__xludf.DUMMYFUNCTION("""COMPUTED_VALUE"""),"")</f>
        <v/>
      </c>
      <c r="E958" s="558" t="str">
        <f>IFERROR(__xludf.DUMMYFUNCTION("""COMPUTED_VALUE"""),"")</f>
        <v/>
      </c>
      <c r="F958" s="558" t="str">
        <f>IFERROR(__xludf.DUMMYFUNCTION("""COMPUTED_VALUE"""),"")</f>
        <v/>
      </c>
      <c r="G958" s="558" t="str">
        <f>IFERROR(__xludf.DUMMYFUNCTION("""COMPUTED_VALUE"""),"")</f>
        <v/>
      </c>
      <c r="H958" s="558" t="str">
        <f>IFERROR(__xludf.DUMMYFUNCTION("""COMPUTED_VALUE"""),"")</f>
        <v/>
      </c>
      <c r="I958" s="558" t="str">
        <f>IFERROR(__xludf.DUMMYFUNCTION("""COMPUTED_VALUE"""),"")</f>
        <v/>
      </c>
      <c r="J958" s="558"/>
      <c r="K958" s="558"/>
      <c r="L958" s="558"/>
      <c r="M958" s="558"/>
      <c r="N958" s="558"/>
      <c r="O958" s="558"/>
    </row>
    <row r="959">
      <c r="A959" s="558"/>
      <c r="B959" s="558" t="str">
        <f>IFERROR(__xludf.DUMMYFUNCTION("""COMPUTED_VALUE"""),"")</f>
        <v/>
      </c>
      <c r="C959" s="558" t="str">
        <f>IFERROR(__xludf.DUMMYFUNCTION("""COMPUTED_VALUE"""),"")</f>
        <v/>
      </c>
      <c r="D959" s="558" t="str">
        <f>IFERROR(__xludf.DUMMYFUNCTION("""COMPUTED_VALUE"""),"")</f>
        <v/>
      </c>
      <c r="E959" s="558" t="str">
        <f>IFERROR(__xludf.DUMMYFUNCTION("""COMPUTED_VALUE"""),"")</f>
        <v/>
      </c>
      <c r="F959" s="558" t="str">
        <f>IFERROR(__xludf.DUMMYFUNCTION("""COMPUTED_VALUE"""),"")</f>
        <v/>
      </c>
      <c r="G959" s="558" t="str">
        <f>IFERROR(__xludf.DUMMYFUNCTION("""COMPUTED_VALUE"""),"")</f>
        <v/>
      </c>
      <c r="H959" s="558" t="str">
        <f>IFERROR(__xludf.DUMMYFUNCTION("""COMPUTED_VALUE"""),"")</f>
        <v/>
      </c>
      <c r="I959" s="558" t="str">
        <f>IFERROR(__xludf.DUMMYFUNCTION("""COMPUTED_VALUE"""),"")</f>
        <v/>
      </c>
      <c r="J959" s="558"/>
      <c r="K959" s="558"/>
      <c r="L959" s="558"/>
      <c r="M959" s="558"/>
      <c r="N959" s="558"/>
      <c r="O959" s="558"/>
    </row>
    <row r="960">
      <c r="A960" s="558"/>
      <c r="B960" s="558" t="str">
        <f>IFERROR(__xludf.DUMMYFUNCTION("""COMPUTED_VALUE"""),"")</f>
        <v/>
      </c>
      <c r="C960" s="558" t="str">
        <f>IFERROR(__xludf.DUMMYFUNCTION("""COMPUTED_VALUE"""),"")</f>
        <v/>
      </c>
      <c r="D960" s="558" t="str">
        <f>IFERROR(__xludf.DUMMYFUNCTION("""COMPUTED_VALUE"""),"")</f>
        <v/>
      </c>
      <c r="E960" s="558" t="str">
        <f>IFERROR(__xludf.DUMMYFUNCTION("""COMPUTED_VALUE"""),"")</f>
        <v/>
      </c>
      <c r="F960" s="558" t="str">
        <f>IFERROR(__xludf.DUMMYFUNCTION("""COMPUTED_VALUE"""),"")</f>
        <v/>
      </c>
      <c r="G960" s="558" t="str">
        <f>IFERROR(__xludf.DUMMYFUNCTION("""COMPUTED_VALUE"""),"")</f>
        <v/>
      </c>
      <c r="H960" s="558" t="str">
        <f>IFERROR(__xludf.DUMMYFUNCTION("""COMPUTED_VALUE"""),"")</f>
        <v/>
      </c>
      <c r="I960" s="558" t="str">
        <f>IFERROR(__xludf.DUMMYFUNCTION("""COMPUTED_VALUE"""),"")</f>
        <v/>
      </c>
      <c r="J960" s="558"/>
      <c r="K960" s="558"/>
      <c r="L960" s="558"/>
      <c r="M960" s="558"/>
      <c r="N960" s="558"/>
      <c r="O960" s="558"/>
    </row>
    <row r="961">
      <c r="A961" s="558"/>
      <c r="B961" s="558" t="str">
        <f>IFERROR(__xludf.DUMMYFUNCTION("""COMPUTED_VALUE"""),"")</f>
        <v/>
      </c>
      <c r="C961" s="558" t="str">
        <f>IFERROR(__xludf.DUMMYFUNCTION("""COMPUTED_VALUE"""),"")</f>
        <v/>
      </c>
      <c r="D961" s="558" t="str">
        <f>IFERROR(__xludf.DUMMYFUNCTION("""COMPUTED_VALUE"""),"")</f>
        <v/>
      </c>
      <c r="E961" s="558" t="str">
        <f>IFERROR(__xludf.DUMMYFUNCTION("""COMPUTED_VALUE"""),"")</f>
        <v/>
      </c>
      <c r="F961" s="558" t="str">
        <f>IFERROR(__xludf.DUMMYFUNCTION("""COMPUTED_VALUE"""),"")</f>
        <v/>
      </c>
      <c r="G961" s="558" t="str">
        <f>IFERROR(__xludf.DUMMYFUNCTION("""COMPUTED_VALUE"""),"")</f>
        <v/>
      </c>
      <c r="H961" s="558" t="str">
        <f>IFERROR(__xludf.DUMMYFUNCTION("""COMPUTED_VALUE"""),"")</f>
        <v/>
      </c>
      <c r="I961" s="558" t="str">
        <f>IFERROR(__xludf.DUMMYFUNCTION("""COMPUTED_VALUE"""),"")</f>
        <v/>
      </c>
      <c r="J961" s="558"/>
      <c r="K961" s="558"/>
      <c r="L961" s="558"/>
      <c r="M961" s="558"/>
      <c r="N961" s="558"/>
      <c r="O961" s="558"/>
    </row>
    <row r="962">
      <c r="A962" s="558"/>
      <c r="B962" s="558" t="str">
        <f>IFERROR(__xludf.DUMMYFUNCTION("""COMPUTED_VALUE"""),"")</f>
        <v/>
      </c>
      <c r="C962" s="558" t="str">
        <f>IFERROR(__xludf.DUMMYFUNCTION("""COMPUTED_VALUE"""),"")</f>
        <v/>
      </c>
      <c r="D962" s="558" t="str">
        <f>IFERROR(__xludf.DUMMYFUNCTION("""COMPUTED_VALUE"""),"")</f>
        <v/>
      </c>
      <c r="E962" s="558" t="str">
        <f>IFERROR(__xludf.DUMMYFUNCTION("""COMPUTED_VALUE"""),"")</f>
        <v/>
      </c>
      <c r="F962" s="558" t="str">
        <f>IFERROR(__xludf.DUMMYFUNCTION("""COMPUTED_VALUE"""),"")</f>
        <v/>
      </c>
      <c r="G962" s="558" t="str">
        <f>IFERROR(__xludf.DUMMYFUNCTION("""COMPUTED_VALUE"""),"")</f>
        <v/>
      </c>
      <c r="H962" s="558" t="str">
        <f>IFERROR(__xludf.DUMMYFUNCTION("""COMPUTED_VALUE"""),"")</f>
        <v/>
      </c>
      <c r="I962" s="558" t="str">
        <f>IFERROR(__xludf.DUMMYFUNCTION("""COMPUTED_VALUE"""),"")</f>
        <v/>
      </c>
      <c r="J962" s="558"/>
      <c r="K962" s="558"/>
      <c r="L962" s="558"/>
      <c r="M962" s="558"/>
      <c r="N962" s="558"/>
      <c r="O962" s="558"/>
    </row>
    <row r="963">
      <c r="A963" s="558"/>
      <c r="B963" s="558" t="str">
        <f>IFERROR(__xludf.DUMMYFUNCTION("""COMPUTED_VALUE"""),"")</f>
        <v/>
      </c>
      <c r="C963" s="558" t="str">
        <f>IFERROR(__xludf.DUMMYFUNCTION("""COMPUTED_VALUE"""),"")</f>
        <v/>
      </c>
      <c r="D963" s="558" t="str">
        <f>IFERROR(__xludf.DUMMYFUNCTION("""COMPUTED_VALUE"""),"")</f>
        <v/>
      </c>
      <c r="E963" s="558" t="str">
        <f>IFERROR(__xludf.DUMMYFUNCTION("""COMPUTED_VALUE"""),"")</f>
        <v/>
      </c>
      <c r="F963" s="558" t="str">
        <f>IFERROR(__xludf.DUMMYFUNCTION("""COMPUTED_VALUE"""),"")</f>
        <v/>
      </c>
      <c r="G963" s="558" t="str">
        <f>IFERROR(__xludf.DUMMYFUNCTION("""COMPUTED_VALUE"""),"")</f>
        <v/>
      </c>
      <c r="H963" s="558" t="str">
        <f>IFERROR(__xludf.DUMMYFUNCTION("""COMPUTED_VALUE"""),"")</f>
        <v/>
      </c>
      <c r="I963" s="558" t="str">
        <f>IFERROR(__xludf.DUMMYFUNCTION("""COMPUTED_VALUE"""),"")</f>
        <v/>
      </c>
      <c r="J963" s="558"/>
      <c r="K963" s="558"/>
      <c r="L963" s="558"/>
      <c r="M963" s="558"/>
      <c r="N963" s="558"/>
      <c r="O963" s="558"/>
    </row>
    <row r="964">
      <c r="A964" s="558"/>
      <c r="B964" s="558" t="str">
        <f>IFERROR(__xludf.DUMMYFUNCTION("""COMPUTED_VALUE"""),"")</f>
        <v/>
      </c>
      <c r="C964" s="558" t="str">
        <f>IFERROR(__xludf.DUMMYFUNCTION("""COMPUTED_VALUE"""),"")</f>
        <v/>
      </c>
      <c r="D964" s="558" t="str">
        <f>IFERROR(__xludf.DUMMYFUNCTION("""COMPUTED_VALUE"""),"")</f>
        <v/>
      </c>
      <c r="E964" s="558" t="str">
        <f>IFERROR(__xludf.DUMMYFUNCTION("""COMPUTED_VALUE"""),"")</f>
        <v/>
      </c>
      <c r="F964" s="558" t="str">
        <f>IFERROR(__xludf.DUMMYFUNCTION("""COMPUTED_VALUE"""),"")</f>
        <v/>
      </c>
      <c r="G964" s="558" t="str">
        <f>IFERROR(__xludf.DUMMYFUNCTION("""COMPUTED_VALUE"""),"")</f>
        <v/>
      </c>
      <c r="H964" s="558" t="str">
        <f>IFERROR(__xludf.DUMMYFUNCTION("""COMPUTED_VALUE"""),"")</f>
        <v/>
      </c>
      <c r="I964" s="558" t="str">
        <f>IFERROR(__xludf.DUMMYFUNCTION("""COMPUTED_VALUE"""),"")</f>
        <v/>
      </c>
      <c r="J964" s="558"/>
      <c r="K964" s="558"/>
      <c r="L964" s="558"/>
      <c r="M964" s="558"/>
      <c r="N964" s="558"/>
      <c r="O964" s="558"/>
    </row>
    <row r="965">
      <c r="A965" s="558"/>
      <c r="B965" s="558" t="str">
        <f>IFERROR(__xludf.DUMMYFUNCTION("""COMPUTED_VALUE"""),"")</f>
        <v/>
      </c>
      <c r="C965" s="558" t="str">
        <f>IFERROR(__xludf.DUMMYFUNCTION("""COMPUTED_VALUE"""),"")</f>
        <v/>
      </c>
      <c r="D965" s="558" t="str">
        <f>IFERROR(__xludf.DUMMYFUNCTION("""COMPUTED_VALUE"""),"")</f>
        <v/>
      </c>
      <c r="E965" s="558" t="str">
        <f>IFERROR(__xludf.DUMMYFUNCTION("""COMPUTED_VALUE"""),"")</f>
        <v/>
      </c>
      <c r="F965" s="558" t="str">
        <f>IFERROR(__xludf.DUMMYFUNCTION("""COMPUTED_VALUE"""),"")</f>
        <v/>
      </c>
      <c r="G965" s="558" t="str">
        <f>IFERROR(__xludf.DUMMYFUNCTION("""COMPUTED_VALUE"""),"")</f>
        <v/>
      </c>
      <c r="H965" s="558" t="str">
        <f>IFERROR(__xludf.DUMMYFUNCTION("""COMPUTED_VALUE"""),"")</f>
        <v/>
      </c>
      <c r="I965" s="558" t="str">
        <f>IFERROR(__xludf.DUMMYFUNCTION("""COMPUTED_VALUE"""),"")</f>
        <v/>
      </c>
      <c r="J965" s="558"/>
      <c r="K965" s="558"/>
      <c r="L965" s="558"/>
      <c r="M965" s="558"/>
      <c r="N965" s="558"/>
      <c r="O965" s="558"/>
    </row>
    <row r="966">
      <c r="A966" s="558"/>
      <c r="B966" s="558" t="str">
        <f>IFERROR(__xludf.DUMMYFUNCTION("""COMPUTED_VALUE"""),"")</f>
        <v/>
      </c>
      <c r="C966" s="558" t="str">
        <f>IFERROR(__xludf.DUMMYFUNCTION("""COMPUTED_VALUE"""),"")</f>
        <v/>
      </c>
      <c r="D966" s="558" t="str">
        <f>IFERROR(__xludf.DUMMYFUNCTION("""COMPUTED_VALUE"""),"")</f>
        <v/>
      </c>
      <c r="E966" s="558" t="str">
        <f>IFERROR(__xludf.DUMMYFUNCTION("""COMPUTED_VALUE"""),"")</f>
        <v/>
      </c>
      <c r="F966" s="558" t="str">
        <f>IFERROR(__xludf.DUMMYFUNCTION("""COMPUTED_VALUE"""),"")</f>
        <v/>
      </c>
      <c r="G966" s="558" t="str">
        <f>IFERROR(__xludf.DUMMYFUNCTION("""COMPUTED_VALUE"""),"")</f>
        <v/>
      </c>
      <c r="H966" s="558" t="str">
        <f>IFERROR(__xludf.DUMMYFUNCTION("""COMPUTED_VALUE"""),"")</f>
        <v/>
      </c>
      <c r="I966" s="558" t="str">
        <f>IFERROR(__xludf.DUMMYFUNCTION("""COMPUTED_VALUE"""),"")</f>
        <v/>
      </c>
      <c r="J966" s="558"/>
      <c r="K966" s="558"/>
      <c r="L966" s="558"/>
      <c r="M966" s="558"/>
      <c r="N966" s="558"/>
      <c r="O966" s="558"/>
    </row>
    <row r="967">
      <c r="A967" s="558"/>
      <c r="B967" s="558" t="str">
        <f>IFERROR(__xludf.DUMMYFUNCTION("""COMPUTED_VALUE"""),"")</f>
        <v/>
      </c>
      <c r="C967" s="558" t="str">
        <f>IFERROR(__xludf.DUMMYFUNCTION("""COMPUTED_VALUE"""),"")</f>
        <v/>
      </c>
      <c r="D967" s="558" t="str">
        <f>IFERROR(__xludf.DUMMYFUNCTION("""COMPUTED_VALUE"""),"")</f>
        <v/>
      </c>
      <c r="E967" s="558" t="str">
        <f>IFERROR(__xludf.DUMMYFUNCTION("""COMPUTED_VALUE"""),"")</f>
        <v/>
      </c>
      <c r="F967" s="558" t="str">
        <f>IFERROR(__xludf.DUMMYFUNCTION("""COMPUTED_VALUE"""),"")</f>
        <v/>
      </c>
      <c r="G967" s="558" t="str">
        <f>IFERROR(__xludf.DUMMYFUNCTION("""COMPUTED_VALUE"""),"")</f>
        <v/>
      </c>
      <c r="H967" s="558" t="str">
        <f>IFERROR(__xludf.DUMMYFUNCTION("""COMPUTED_VALUE"""),"")</f>
        <v/>
      </c>
      <c r="I967" s="558" t="str">
        <f>IFERROR(__xludf.DUMMYFUNCTION("""COMPUTED_VALUE"""),"")</f>
        <v/>
      </c>
      <c r="J967" s="558"/>
      <c r="K967" s="558"/>
      <c r="L967" s="558"/>
      <c r="M967" s="558"/>
      <c r="N967" s="558"/>
      <c r="O967" s="558"/>
    </row>
    <row r="968">
      <c r="A968" s="558"/>
      <c r="B968" s="558" t="str">
        <f>IFERROR(__xludf.DUMMYFUNCTION("""COMPUTED_VALUE"""),"")</f>
        <v/>
      </c>
      <c r="C968" s="558" t="str">
        <f>IFERROR(__xludf.DUMMYFUNCTION("""COMPUTED_VALUE"""),"")</f>
        <v/>
      </c>
      <c r="D968" s="558" t="str">
        <f>IFERROR(__xludf.DUMMYFUNCTION("""COMPUTED_VALUE"""),"")</f>
        <v/>
      </c>
      <c r="E968" s="558" t="str">
        <f>IFERROR(__xludf.DUMMYFUNCTION("""COMPUTED_VALUE"""),"")</f>
        <v/>
      </c>
      <c r="F968" s="558" t="str">
        <f>IFERROR(__xludf.DUMMYFUNCTION("""COMPUTED_VALUE"""),"")</f>
        <v/>
      </c>
      <c r="G968" s="558" t="str">
        <f>IFERROR(__xludf.DUMMYFUNCTION("""COMPUTED_VALUE"""),"")</f>
        <v/>
      </c>
      <c r="H968" s="558" t="str">
        <f>IFERROR(__xludf.DUMMYFUNCTION("""COMPUTED_VALUE"""),"")</f>
        <v/>
      </c>
      <c r="I968" s="558" t="str">
        <f>IFERROR(__xludf.DUMMYFUNCTION("""COMPUTED_VALUE"""),"")</f>
        <v/>
      </c>
      <c r="J968" s="558"/>
      <c r="K968" s="558"/>
      <c r="L968" s="558"/>
      <c r="M968" s="558"/>
      <c r="N968" s="558"/>
      <c r="O968" s="558"/>
    </row>
    <row r="969">
      <c r="A969" s="558"/>
      <c r="B969" s="558" t="str">
        <f>IFERROR(__xludf.DUMMYFUNCTION("""COMPUTED_VALUE"""),"")</f>
        <v/>
      </c>
      <c r="C969" s="558" t="str">
        <f>IFERROR(__xludf.DUMMYFUNCTION("""COMPUTED_VALUE"""),"")</f>
        <v/>
      </c>
      <c r="D969" s="558" t="str">
        <f>IFERROR(__xludf.DUMMYFUNCTION("""COMPUTED_VALUE"""),"")</f>
        <v/>
      </c>
      <c r="E969" s="558" t="str">
        <f>IFERROR(__xludf.DUMMYFUNCTION("""COMPUTED_VALUE"""),"")</f>
        <v/>
      </c>
      <c r="F969" s="558" t="str">
        <f>IFERROR(__xludf.DUMMYFUNCTION("""COMPUTED_VALUE"""),"")</f>
        <v/>
      </c>
      <c r="G969" s="558" t="str">
        <f>IFERROR(__xludf.DUMMYFUNCTION("""COMPUTED_VALUE"""),"")</f>
        <v/>
      </c>
      <c r="H969" s="558" t="str">
        <f>IFERROR(__xludf.DUMMYFUNCTION("""COMPUTED_VALUE"""),"")</f>
        <v/>
      </c>
      <c r="I969" s="558" t="str">
        <f>IFERROR(__xludf.DUMMYFUNCTION("""COMPUTED_VALUE"""),"")</f>
        <v/>
      </c>
      <c r="J969" s="558"/>
      <c r="K969" s="558"/>
      <c r="L969" s="558"/>
      <c r="M969" s="558"/>
      <c r="N969" s="558"/>
      <c r="O969" s="558"/>
    </row>
    <row r="970">
      <c r="A970" s="558"/>
      <c r="B970" s="558" t="str">
        <f>IFERROR(__xludf.DUMMYFUNCTION("""COMPUTED_VALUE"""),"")</f>
        <v/>
      </c>
      <c r="C970" s="558" t="str">
        <f>IFERROR(__xludf.DUMMYFUNCTION("""COMPUTED_VALUE"""),"")</f>
        <v/>
      </c>
      <c r="D970" s="558" t="str">
        <f>IFERROR(__xludf.DUMMYFUNCTION("""COMPUTED_VALUE"""),"")</f>
        <v/>
      </c>
      <c r="E970" s="558" t="str">
        <f>IFERROR(__xludf.DUMMYFUNCTION("""COMPUTED_VALUE"""),"")</f>
        <v/>
      </c>
      <c r="F970" s="558" t="str">
        <f>IFERROR(__xludf.DUMMYFUNCTION("""COMPUTED_VALUE"""),"")</f>
        <v/>
      </c>
      <c r="G970" s="558" t="str">
        <f>IFERROR(__xludf.DUMMYFUNCTION("""COMPUTED_VALUE"""),"")</f>
        <v/>
      </c>
      <c r="H970" s="558" t="str">
        <f>IFERROR(__xludf.DUMMYFUNCTION("""COMPUTED_VALUE"""),"")</f>
        <v/>
      </c>
      <c r="I970" s="558" t="str">
        <f>IFERROR(__xludf.DUMMYFUNCTION("""COMPUTED_VALUE"""),"")</f>
        <v/>
      </c>
      <c r="J970" s="558"/>
      <c r="K970" s="558"/>
      <c r="L970" s="558"/>
      <c r="M970" s="558"/>
      <c r="N970" s="558"/>
      <c r="O970" s="558"/>
    </row>
    <row r="971">
      <c r="A971" s="558"/>
      <c r="B971" s="558" t="str">
        <f>IFERROR(__xludf.DUMMYFUNCTION("""COMPUTED_VALUE"""),"")</f>
        <v/>
      </c>
      <c r="C971" s="558" t="str">
        <f>IFERROR(__xludf.DUMMYFUNCTION("""COMPUTED_VALUE"""),"")</f>
        <v/>
      </c>
      <c r="D971" s="558" t="str">
        <f>IFERROR(__xludf.DUMMYFUNCTION("""COMPUTED_VALUE"""),"")</f>
        <v/>
      </c>
      <c r="E971" s="558" t="str">
        <f>IFERROR(__xludf.DUMMYFUNCTION("""COMPUTED_VALUE"""),"")</f>
        <v/>
      </c>
      <c r="F971" s="558" t="str">
        <f>IFERROR(__xludf.DUMMYFUNCTION("""COMPUTED_VALUE"""),"")</f>
        <v/>
      </c>
      <c r="G971" s="558" t="str">
        <f>IFERROR(__xludf.DUMMYFUNCTION("""COMPUTED_VALUE"""),"")</f>
        <v/>
      </c>
      <c r="H971" s="558" t="str">
        <f>IFERROR(__xludf.DUMMYFUNCTION("""COMPUTED_VALUE"""),"")</f>
        <v/>
      </c>
      <c r="I971" s="558" t="str">
        <f>IFERROR(__xludf.DUMMYFUNCTION("""COMPUTED_VALUE"""),"")</f>
        <v/>
      </c>
      <c r="J971" s="558"/>
      <c r="K971" s="558"/>
      <c r="L971" s="558"/>
      <c r="M971" s="558"/>
      <c r="N971" s="558"/>
      <c r="O971" s="558"/>
    </row>
    <row r="972">
      <c r="A972" s="558"/>
      <c r="B972" s="558" t="str">
        <f>IFERROR(__xludf.DUMMYFUNCTION("""COMPUTED_VALUE"""),"")</f>
        <v/>
      </c>
      <c r="C972" s="558" t="str">
        <f>IFERROR(__xludf.DUMMYFUNCTION("""COMPUTED_VALUE"""),"")</f>
        <v/>
      </c>
      <c r="D972" s="558" t="str">
        <f>IFERROR(__xludf.DUMMYFUNCTION("""COMPUTED_VALUE"""),"")</f>
        <v/>
      </c>
      <c r="E972" s="558" t="str">
        <f>IFERROR(__xludf.DUMMYFUNCTION("""COMPUTED_VALUE"""),"")</f>
        <v/>
      </c>
      <c r="F972" s="558" t="str">
        <f>IFERROR(__xludf.DUMMYFUNCTION("""COMPUTED_VALUE"""),"")</f>
        <v/>
      </c>
      <c r="G972" s="558" t="str">
        <f>IFERROR(__xludf.DUMMYFUNCTION("""COMPUTED_VALUE"""),"")</f>
        <v/>
      </c>
      <c r="H972" s="558" t="str">
        <f>IFERROR(__xludf.DUMMYFUNCTION("""COMPUTED_VALUE"""),"")</f>
        <v/>
      </c>
      <c r="I972" s="558" t="str">
        <f>IFERROR(__xludf.DUMMYFUNCTION("""COMPUTED_VALUE"""),"")</f>
        <v/>
      </c>
      <c r="J972" s="558"/>
      <c r="K972" s="558"/>
      <c r="L972" s="558"/>
      <c r="M972" s="558"/>
      <c r="N972" s="558"/>
      <c r="O972" s="558"/>
    </row>
    <row r="973">
      <c r="A973" s="558"/>
      <c r="B973" s="558" t="str">
        <f>IFERROR(__xludf.DUMMYFUNCTION("""COMPUTED_VALUE"""),"")</f>
        <v/>
      </c>
      <c r="C973" s="558" t="str">
        <f>IFERROR(__xludf.DUMMYFUNCTION("""COMPUTED_VALUE"""),"")</f>
        <v/>
      </c>
      <c r="D973" s="558" t="str">
        <f>IFERROR(__xludf.DUMMYFUNCTION("""COMPUTED_VALUE"""),"")</f>
        <v/>
      </c>
      <c r="E973" s="558" t="str">
        <f>IFERROR(__xludf.DUMMYFUNCTION("""COMPUTED_VALUE"""),"")</f>
        <v/>
      </c>
      <c r="F973" s="558" t="str">
        <f>IFERROR(__xludf.DUMMYFUNCTION("""COMPUTED_VALUE"""),"")</f>
        <v/>
      </c>
      <c r="G973" s="558" t="str">
        <f>IFERROR(__xludf.DUMMYFUNCTION("""COMPUTED_VALUE"""),"")</f>
        <v/>
      </c>
      <c r="H973" s="558" t="str">
        <f>IFERROR(__xludf.DUMMYFUNCTION("""COMPUTED_VALUE"""),"")</f>
        <v/>
      </c>
      <c r="I973" s="558" t="str">
        <f>IFERROR(__xludf.DUMMYFUNCTION("""COMPUTED_VALUE"""),"")</f>
        <v/>
      </c>
      <c r="J973" s="558"/>
      <c r="K973" s="558"/>
      <c r="L973" s="558"/>
      <c r="M973" s="558"/>
      <c r="N973" s="558"/>
      <c r="O973" s="558"/>
    </row>
    <row r="974">
      <c r="A974" s="558"/>
      <c r="B974" s="558" t="str">
        <f>IFERROR(__xludf.DUMMYFUNCTION("""COMPUTED_VALUE"""),"")</f>
        <v/>
      </c>
      <c r="C974" s="558" t="str">
        <f>IFERROR(__xludf.DUMMYFUNCTION("""COMPUTED_VALUE"""),"")</f>
        <v/>
      </c>
      <c r="D974" s="558" t="str">
        <f>IFERROR(__xludf.DUMMYFUNCTION("""COMPUTED_VALUE"""),"")</f>
        <v/>
      </c>
      <c r="E974" s="558" t="str">
        <f>IFERROR(__xludf.DUMMYFUNCTION("""COMPUTED_VALUE"""),"")</f>
        <v/>
      </c>
      <c r="F974" s="558" t="str">
        <f>IFERROR(__xludf.DUMMYFUNCTION("""COMPUTED_VALUE"""),"")</f>
        <v/>
      </c>
      <c r="G974" s="558" t="str">
        <f>IFERROR(__xludf.DUMMYFUNCTION("""COMPUTED_VALUE"""),"")</f>
        <v/>
      </c>
      <c r="H974" s="558" t="str">
        <f>IFERROR(__xludf.DUMMYFUNCTION("""COMPUTED_VALUE"""),"")</f>
        <v/>
      </c>
      <c r="I974" s="558" t="str">
        <f>IFERROR(__xludf.DUMMYFUNCTION("""COMPUTED_VALUE"""),"")</f>
        <v/>
      </c>
      <c r="J974" s="558"/>
      <c r="K974" s="558"/>
      <c r="L974" s="558"/>
      <c r="M974" s="558"/>
      <c r="N974" s="558"/>
      <c r="O974" s="558"/>
    </row>
    <row r="975">
      <c r="A975" s="558"/>
      <c r="B975" s="558" t="str">
        <f>IFERROR(__xludf.DUMMYFUNCTION("""COMPUTED_VALUE"""),"")</f>
        <v/>
      </c>
      <c r="C975" s="558" t="str">
        <f>IFERROR(__xludf.DUMMYFUNCTION("""COMPUTED_VALUE"""),"")</f>
        <v/>
      </c>
      <c r="D975" s="558" t="str">
        <f>IFERROR(__xludf.DUMMYFUNCTION("""COMPUTED_VALUE"""),"")</f>
        <v/>
      </c>
      <c r="E975" s="558" t="str">
        <f>IFERROR(__xludf.DUMMYFUNCTION("""COMPUTED_VALUE"""),"")</f>
        <v/>
      </c>
      <c r="F975" s="558" t="str">
        <f>IFERROR(__xludf.DUMMYFUNCTION("""COMPUTED_VALUE"""),"")</f>
        <v/>
      </c>
      <c r="G975" s="558" t="str">
        <f>IFERROR(__xludf.DUMMYFUNCTION("""COMPUTED_VALUE"""),"")</f>
        <v/>
      </c>
      <c r="H975" s="558" t="str">
        <f>IFERROR(__xludf.DUMMYFUNCTION("""COMPUTED_VALUE"""),"")</f>
        <v/>
      </c>
      <c r="I975" s="558" t="str">
        <f>IFERROR(__xludf.DUMMYFUNCTION("""COMPUTED_VALUE"""),"")</f>
        <v/>
      </c>
      <c r="J975" s="558"/>
      <c r="K975" s="558"/>
      <c r="L975" s="558"/>
      <c r="M975" s="558"/>
      <c r="N975" s="558"/>
      <c r="O975" s="558"/>
    </row>
    <row r="976">
      <c r="A976" s="558"/>
      <c r="B976" s="558" t="str">
        <f>IFERROR(__xludf.DUMMYFUNCTION("""COMPUTED_VALUE"""),"")</f>
        <v/>
      </c>
      <c r="C976" s="558" t="str">
        <f>IFERROR(__xludf.DUMMYFUNCTION("""COMPUTED_VALUE"""),"")</f>
        <v/>
      </c>
      <c r="D976" s="558" t="str">
        <f>IFERROR(__xludf.DUMMYFUNCTION("""COMPUTED_VALUE"""),"")</f>
        <v/>
      </c>
      <c r="E976" s="558" t="str">
        <f>IFERROR(__xludf.DUMMYFUNCTION("""COMPUTED_VALUE"""),"")</f>
        <v/>
      </c>
      <c r="F976" s="558" t="str">
        <f>IFERROR(__xludf.DUMMYFUNCTION("""COMPUTED_VALUE"""),"")</f>
        <v/>
      </c>
      <c r="G976" s="558" t="str">
        <f>IFERROR(__xludf.DUMMYFUNCTION("""COMPUTED_VALUE"""),"")</f>
        <v/>
      </c>
      <c r="H976" s="558" t="str">
        <f>IFERROR(__xludf.DUMMYFUNCTION("""COMPUTED_VALUE"""),"")</f>
        <v/>
      </c>
      <c r="I976" s="558" t="str">
        <f>IFERROR(__xludf.DUMMYFUNCTION("""COMPUTED_VALUE"""),"")</f>
        <v/>
      </c>
      <c r="J976" s="558"/>
      <c r="K976" s="558"/>
      <c r="L976" s="558"/>
      <c r="M976" s="558"/>
      <c r="N976" s="558"/>
      <c r="O976" s="558"/>
    </row>
    <row r="977">
      <c r="A977" s="558"/>
      <c r="B977" s="558" t="str">
        <f>IFERROR(__xludf.DUMMYFUNCTION("""COMPUTED_VALUE"""),"")</f>
        <v/>
      </c>
      <c r="C977" s="558" t="str">
        <f>IFERROR(__xludf.DUMMYFUNCTION("""COMPUTED_VALUE"""),"")</f>
        <v/>
      </c>
      <c r="D977" s="558" t="str">
        <f>IFERROR(__xludf.DUMMYFUNCTION("""COMPUTED_VALUE"""),"")</f>
        <v/>
      </c>
      <c r="E977" s="558" t="str">
        <f>IFERROR(__xludf.DUMMYFUNCTION("""COMPUTED_VALUE"""),"")</f>
        <v/>
      </c>
      <c r="F977" s="558" t="str">
        <f>IFERROR(__xludf.DUMMYFUNCTION("""COMPUTED_VALUE"""),"")</f>
        <v/>
      </c>
      <c r="G977" s="558" t="str">
        <f>IFERROR(__xludf.DUMMYFUNCTION("""COMPUTED_VALUE"""),"")</f>
        <v/>
      </c>
      <c r="H977" s="558" t="str">
        <f>IFERROR(__xludf.DUMMYFUNCTION("""COMPUTED_VALUE"""),"")</f>
        <v/>
      </c>
      <c r="I977" s="558" t="str">
        <f>IFERROR(__xludf.DUMMYFUNCTION("""COMPUTED_VALUE"""),"")</f>
        <v/>
      </c>
      <c r="J977" s="558"/>
      <c r="K977" s="558"/>
      <c r="L977" s="558"/>
      <c r="M977" s="558"/>
      <c r="N977" s="558"/>
      <c r="O977" s="558"/>
    </row>
    <row r="978">
      <c r="A978" s="558"/>
      <c r="B978" s="558" t="str">
        <f>IFERROR(__xludf.DUMMYFUNCTION("""COMPUTED_VALUE"""),"")</f>
        <v/>
      </c>
      <c r="C978" s="558" t="str">
        <f>IFERROR(__xludf.DUMMYFUNCTION("""COMPUTED_VALUE"""),"")</f>
        <v/>
      </c>
      <c r="D978" s="558" t="str">
        <f>IFERROR(__xludf.DUMMYFUNCTION("""COMPUTED_VALUE"""),"")</f>
        <v/>
      </c>
      <c r="E978" s="558" t="str">
        <f>IFERROR(__xludf.DUMMYFUNCTION("""COMPUTED_VALUE"""),"")</f>
        <v/>
      </c>
      <c r="F978" s="558" t="str">
        <f>IFERROR(__xludf.DUMMYFUNCTION("""COMPUTED_VALUE"""),"")</f>
        <v/>
      </c>
      <c r="G978" s="558" t="str">
        <f>IFERROR(__xludf.DUMMYFUNCTION("""COMPUTED_VALUE"""),"")</f>
        <v/>
      </c>
      <c r="H978" s="558" t="str">
        <f>IFERROR(__xludf.DUMMYFUNCTION("""COMPUTED_VALUE"""),"")</f>
        <v/>
      </c>
      <c r="I978" s="558" t="str">
        <f>IFERROR(__xludf.DUMMYFUNCTION("""COMPUTED_VALUE"""),"")</f>
        <v/>
      </c>
      <c r="J978" s="558"/>
      <c r="K978" s="558"/>
      <c r="L978" s="558"/>
      <c r="M978" s="558"/>
      <c r="N978" s="558"/>
      <c r="O978" s="558"/>
    </row>
    <row r="979">
      <c r="A979" s="558"/>
      <c r="B979" s="558" t="str">
        <f>IFERROR(__xludf.DUMMYFUNCTION("""COMPUTED_VALUE"""),"")</f>
        <v/>
      </c>
      <c r="C979" s="558" t="str">
        <f>IFERROR(__xludf.DUMMYFUNCTION("""COMPUTED_VALUE"""),"")</f>
        <v/>
      </c>
      <c r="D979" s="558" t="str">
        <f>IFERROR(__xludf.DUMMYFUNCTION("""COMPUTED_VALUE"""),"")</f>
        <v/>
      </c>
      <c r="E979" s="558" t="str">
        <f>IFERROR(__xludf.DUMMYFUNCTION("""COMPUTED_VALUE"""),"")</f>
        <v/>
      </c>
      <c r="F979" s="558" t="str">
        <f>IFERROR(__xludf.DUMMYFUNCTION("""COMPUTED_VALUE"""),"")</f>
        <v/>
      </c>
      <c r="G979" s="558" t="str">
        <f>IFERROR(__xludf.DUMMYFUNCTION("""COMPUTED_VALUE"""),"")</f>
        <v/>
      </c>
      <c r="H979" s="558" t="str">
        <f>IFERROR(__xludf.DUMMYFUNCTION("""COMPUTED_VALUE"""),"")</f>
        <v/>
      </c>
      <c r="I979" s="558" t="str">
        <f>IFERROR(__xludf.DUMMYFUNCTION("""COMPUTED_VALUE"""),"")</f>
        <v/>
      </c>
      <c r="J979" s="558"/>
      <c r="K979" s="558"/>
      <c r="L979" s="558"/>
      <c r="M979" s="558"/>
      <c r="N979" s="558"/>
      <c r="O979" s="558"/>
    </row>
    <row r="980">
      <c r="A980" s="558"/>
      <c r="B980" s="558" t="str">
        <f>IFERROR(__xludf.DUMMYFUNCTION("""COMPUTED_VALUE"""),"")</f>
        <v/>
      </c>
      <c r="C980" s="558" t="str">
        <f>IFERROR(__xludf.DUMMYFUNCTION("""COMPUTED_VALUE"""),"")</f>
        <v/>
      </c>
      <c r="D980" s="558" t="str">
        <f>IFERROR(__xludf.DUMMYFUNCTION("""COMPUTED_VALUE"""),"")</f>
        <v/>
      </c>
      <c r="E980" s="558" t="str">
        <f>IFERROR(__xludf.DUMMYFUNCTION("""COMPUTED_VALUE"""),"")</f>
        <v/>
      </c>
      <c r="F980" s="558" t="str">
        <f>IFERROR(__xludf.DUMMYFUNCTION("""COMPUTED_VALUE"""),"")</f>
        <v/>
      </c>
      <c r="G980" s="558" t="str">
        <f>IFERROR(__xludf.DUMMYFUNCTION("""COMPUTED_VALUE"""),"")</f>
        <v/>
      </c>
      <c r="H980" s="558" t="str">
        <f>IFERROR(__xludf.DUMMYFUNCTION("""COMPUTED_VALUE"""),"")</f>
        <v/>
      </c>
      <c r="I980" s="558" t="str">
        <f>IFERROR(__xludf.DUMMYFUNCTION("""COMPUTED_VALUE"""),"")</f>
        <v/>
      </c>
      <c r="J980" s="558"/>
      <c r="K980" s="558"/>
      <c r="L980" s="558"/>
      <c r="M980" s="558"/>
      <c r="N980" s="558"/>
      <c r="O980" s="558"/>
    </row>
    <row r="981">
      <c r="A981" s="558"/>
      <c r="B981" s="558" t="str">
        <f>IFERROR(__xludf.DUMMYFUNCTION("""COMPUTED_VALUE"""),"")</f>
        <v/>
      </c>
      <c r="C981" s="558" t="str">
        <f>IFERROR(__xludf.DUMMYFUNCTION("""COMPUTED_VALUE"""),"")</f>
        <v/>
      </c>
      <c r="D981" s="558" t="str">
        <f>IFERROR(__xludf.DUMMYFUNCTION("""COMPUTED_VALUE"""),"")</f>
        <v/>
      </c>
      <c r="E981" s="558" t="str">
        <f>IFERROR(__xludf.DUMMYFUNCTION("""COMPUTED_VALUE"""),"")</f>
        <v/>
      </c>
      <c r="F981" s="558" t="str">
        <f>IFERROR(__xludf.DUMMYFUNCTION("""COMPUTED_VALUE"""),"")</f>
        <v/>
      </c>
      <c r="G981" s="558" t="str">
        <f>IFERROR(__xludf.DUMMYFUNCTION("""COMPUTED_VALUE"""),"")</f>
        <v/>
      </c>
      <c r="H981" s="558" t="str">
        <f>IFERROR(__xludf.DUMMYFUNCTION("""COMPUTED_VALUE"""),"")</f>
        <v/>
      </c>
      <c r="I981" s="558" t="str">
        <f>IFERROR(__xludf.DUMMYFUNCTION("""COMPUTED_VALUE"""),"")</f>
        <v/>
      </c>
      <c r="J981" s="558"/>
      <c r="K981" s="558"/>
      <c r="L981" s="558"/>
      <c r="M981" s="558"/>
      <c r="N981" s="558"/>
      <c r="O981" s="558"/>
    </row>
    <row r="982">
      <c r="A982" s="558"/>
      <c r="B982" s="558" t="str">
        <f>IFERROR(__xludf.DUMMYFUNCTION("""COMPUTED_VALUE"""),"")</f>
        <v/>
      </c>
      <c r="C982" s="558" t="str">
        <f>IFERROR(__xludf.DUMMYFUNCTION("""COMPUTED_VALUE"""),"")</f>
        <v/>
      </c>
      <c r="D982" s="558" t="str">
        <f>IFERROR(__xludf.DUMMYFUNCTION("""COMPUTED_VALUE"""),"")</f>
        <v/>
      </c>
      <c r="E982" s="558" t="str">
        <f>IFERROR(__xludf.DUMMYFUNCTION("""COMPUTED_VALUE"""),"")</f>
        <v/>
      </c>
      <c r="F982" s="558" t="str">
        <f>IFERROR(__xludf.DUMMYFUNCTION("""COMPUTED_VALUE"""),"")</f>
        <v/>
      </c>
      <c r="G982" s="558" t="str">
        <f>IFERROR(__xludf.DUMMYFUNCTION("""COMPUTED_VALUE"""),"")</f>
        <v/>
      </c>
      <c r="H982" s="558" t="str">
        <f>IFERROR(__xludf.DUMMYFUNCTION("""COMPUTED_VALUE"""),"")</f>
        <v/>
      </c>
      <c r="I982" s="558" t="str">
        <f>IFERROR(__xludf.DUMMYFUNCTION("""COMPUTED_VALUE"""),"")</f>
        <v/>
      </c>
      <c r="J982" s="558"/>
      <c r="K982" s="558"/>
      <c r="L982" s="558"/>
      <c r="M982" s="558"/>
      <c r="N982" s="558"/>
      <c r="O982" s="558"/>
    </row>
    <row r="983">
      <c r="A983" s="558"/>
      <c r="B983" s="558" t="str">
        <f>IFERROR(__xludf.DUMMYFUNCTION("""COMPUTED_VALUE"""),"")</f>
        <v/>
      </c>
      <c r="C983" s="558" t="str">
        <f>IFERROR(__xludf.DUMMYFUNCTION("""COMPUTED_VALUE"""),"")</f>
        <v/>
      </c>
      <c r="D983" s="558" t="str">
        <f>IFERROR(__xludf.DUMMYFUNCTION("""COMPUTED_VALUE"""),"")</f>
        <v/>
      </c>
      <c r="E983" s="558" t="str">
        <f>IFERROR(__xludf.DUMMYFUNCTION("""COMPUTED_VALUE"""),"")</f>
        <v/>
      </c>
      <c r="F983" s="558" t="str">
        <f>IFERROR(__xludf.DUMMYFUNCTION("""COMPUTED_VALUE"""),"")</f>
        <v/>
      </c>
      <c r="G983" s="558" t="str">
        <f>IFERROR(__xludf.DUMMYFUNCTION("""COMPUTED_VALUE"""),"")</f>
        <v/>
      </c>
      <c r="H983" s="558" t="str">
        <f>IFERROR(__xludf.DUMMYFUNCTION("""COMPUTED_VALUE"""),"")</f>
        <v/>
      </c>
      <c r="I983" s="558" t="str">
        <f>IFERROR(__xludf.DUMMYFUNCTION("""COMPUTED_VALUE"""),"")</f>
        <v/>
      </c>
      <c r="J983" s="558"/>
      <c r="K983" s="558"/>
      <c r="L983" s="558"/>
      <c r="M983" s="558"/>
      <c r="N983" s="558"/>
      <c r="O983" s="558"/>
    </row>
    <row r="984">
      <c r="A984" s="558"/>
      <c r="B984" s="558" t="str">
        <f>IFERROR(__xludf.DUMMYFUNCTION("""COMPUTED_VALUE"""),"")</f>
        <v/>
      </c>
      <c r="C984" s="558" t="str">
        <f>IFERROR(__xludf.DUMMYFUNCTION("""COMPUTED_VALUE"""),"")</f>
        <v/>
      </c>
      <c r="D984" s="558" t="str">
        <f>IFERROR(__xludf.DUMMYFUNCTION("""COMPUTED_VALUE"""),"")</f>
        <v/>
      </c>
      <c r="E984" s="558" t="str">
        <f>IFERROR(__xludf.DUMMYFUNCTION("""COMPUTED_VALUE"""),"")</f>
        <v/>
      </c>
      <c r="F984" s="558" t="str">
        <f>IFERROR(__xludf.DUMMYFUNCTION("""COMPUTED_VALUE"""),"")</f>
        <v/>
      </c>
      <c r="G984" s="558" t="str">
        <f>IFERROR(__xludf.DUMMYFUNCTION("""COMPUTED_VALUE"""),"")</f>
        <v/>
      </c>
      <c r="H984" s="558" t="str">
        <f>IFERROR(__xludf.DUMMYFUNCTION("""COMPUTED_VALUE"""),"")</f>
        <v/>
      </c>
      <c r="I984" s="558" t="str">
        <f>IFERROR(__xludf.DUMMYFUNCTION("""COMPUTED_VALUE"""),"")</f>
        <v/>
      </c>
      <c r="J984" s="558"/>
      <c r="K984" s="558"/>
      <c r="L984" s="558"/>
      <c r="M984" s="558"/>
      <c r="N984" s="558"/>
      <c r="O984" s="558"/>
    </row>
    <row r="985">
      <c r="A985" s="558"/>
      <c r="B985" s="558" t="str">
        <f>IFERROR(__xludf.DUMMYFUNCTION("""COMPUTED_VALUE"""),"")</f>
        <v/>
      </c>
      <c r="C985" s="558" t="str">
        <f>IFERROR(__xludf.DUMMYFUNCTION("""COMPUTED_VALUE"""),"")</f>
        <v/>
      </c>
      <c r="D985" s="558" t="str">
        <f>IFERROR(__xludf.DUMMYFUNCTION("""COMPUTED_VALUE"""),"")</f>
        <v/>
      </c>
      <c r="E985" s="558" t="str">
        <f>IFERROR(__xludf.DUMMYFUNCTION("""COMPUTED_VALUE"""),"")</f>
        <v/>
      </c>
      <c r="F985" s="558" t="str">
        <f>IFERROR(__xludf.DUMMYFUNCTION("""COMPUTED_VALUE"""),"")</f>
        <v/>
      </c>
      <c r="G985" s="558" t="str">
        <f>IFERROR(__xludf.DUMMYFUNCTION("""COMPUTED_VALUE"""),"")</f>
        <v/>
      </c>
      <c r="H985" s="558" t="str">
        <f>IFERROR(__xludf.DUMMYFUNCTION("""COMPUTED_VALUE"""),"")</f>
        <v/>
      </c>
      <c r="I985" s="558" t="str">
        <f>IFERROR(__xludf.DUMMYFUNCTION("""COMPUTED_VALUE"""),"")</f>
        <v/>
      </c>
      <c r="J985" s="558"/>
      <c r="K985" s="558"/>
      <c r="L985" s="558"/>
      <c r="M985" s="558"/>
      <c r="N985" s="558"/>
      <c r="O985" s="558"/>
    </row>
    <row r="986">
      <c r="A986" s="558"/>
      <c r="B986" s="558" t="str">
        <f>IFERROR(__xludf.DUMMYFUNCTION("""COMPUTED_VALUE"""),"")</f>
        <v/>
      </c>
      <c r="C986" s="558" t="str">
        <f>IFERROR(__xludf.DUMMYFUNCTION("""COMPUTED_VALUE"""),"")</f>
        <v/>
      </c>
      <c r="D986" s="558" t="str">
        <f>IFERROR(__xludf.DUMMYFUNCTION("""COMPUTED_VALUE"""),"")</f>
        <v/>
      </c>
      <c r="E986" s="558" t="str">
        <f>IFERROR(__xludf.DUMMYFUNCTION("""COMPUTED_VALUE"""),"")</f>
        <v/>
      </c>
      <c r="F986" s="558" t="str">
        <f>IFERROR(__xludf.DUMMYFUNCTION("""COMPUTED_VALUE"""),"")</f>
        <v/>
      </c>
      <c r="G986" s="558" t="str">
        <f>IFERROR(__xludf.DUMMYFUNCTION("""COMPUTED_VALUE"""),"")</f>
        <v/>
      </c>
      <c r="H986" s="558" t="str">
        <f>IFERROR(__xludf.DUMMYFUNCTION("""COMPUTED_VALUE"""),"")</f>
        <v/>
      </c>
      <c r="I986" s="558" t="str">
        <f>IFERROR(__xludf.DUMMYFUNCTION("""COMPUTED_VALUE"""),"")</f>
        <v/>
      </c>
      <c r="J986" s="558"/>
      <c r="K986" s="558"/>
      <c r="L986" s="558"/>
      <c r="M986" s="558"/>
      <c r="N986" s="558"/>
      <c r="O986" s="558"/>
    </row>
    <row r="987">
      <c r="A987" s="558"/>
      <c r="B987" s="558" t="str">
        <f>IFERROR(__xludf.DUMMYFUNCTION("""COMPUTED_VALUE"""),"")</f>
        <v/>
      </c>
      <c r="C987" s="558" t="str">
        <f>IFERROR(__xludf.DUMMYFUNCTION("""COMPUTED_VALUE"""),"")</f>
        <v/>
      </c>
      <c r="D987" s="558" t="str">
        <f>IFERROR(__xludf.DUMMYFUNCTION("""COMPUTED_VALUE"""),"")</f>
        <v/>
      </c>
      <c r="E987" s="558" t="str">
        <f>IFERROR(__xludf.DUMMYFUNCTION("""COMPUTED_VALUE"""),"")</f>
        <v/>
      </c>
      <c r="F987" s="558" t="str">
        <f>IFERROR(__xludf.DUMMYFUNCTION("""COMPUTED_VALUE"""),"")</f>
        <v/>
      </c>
      <c r="G987" s="558" t="str">
        <f>IFERROR(__xludf.DUMMYFUNCTION("""COMPUTED_VALUE"""),"")</f>
        <v/>
      </c>
      <c r="H987" s="558" t="str">
        <f>IFERROR(__xludf.DUMMYFUNCTION("""COMPUTED_VALUE"""),"")</f>
        <v/>
      </c>
      <c r="I987" s="558" t="str">
        <f>IFERROR(__xludf.DUMMYFUNCTION("""COMPUTED_VALUE"""),"")</f>
        <v/>
      </c>
      <c r="J987" s="558"/>
      <c r="K987" s="558"/>
      <c r="L987" s="558"/>
      <c r="M987" s="558"/>
      <c r="N987" s="558"/>
      <c r="O987" s="558"/>
    </row>
    <row r="988">
      <c r="A988" s="558"/>
      <c r="B988" s="558" t="str">
        <f>IFERROR(__xludf.DUMMYFUNCTION("""COMPUTED_VALUE"""),"")</f>
        <v/>
      </c>
      <c r="C988" s="558" t="str">
        <f>IFERROR(__xludf.DUMMYFUNCTION("""COMPUTED_VALUE"""),"")</f>
        <v/>
      </c>
      <c r="D988" s="558" t="str">
        <f>IFERROR(__xludf.DUMMYFUNCTION("""COMPUTED_VALUE"""),"")</f>
        <v/>
      </c>
      <c r="E988" s="558" t="str">
        <f>IFERROR(__xludf.DUMMYFUNCTION("""COMPUTED_VALUE"""),"")</f>
        <v/>
      </c>
      <c r="F988" s="558" t="str">
        <f>IFERROR(__xludf.DUMMYFUNCTION("""COMPUTED_VALUE"""),"")</f>
        <v/>
      </c>
      <c r="G988" s="558" t="str">
        <f>IFERROR(__xludf.DUMMYFUNCTION("""COMPUTED_VALUE"""),"")</f>
        <v/>
      </c>
      <c r="H988" s="558" t="str">
        <f>IFERROR(__xludf.DUMMYFUNCTION("""COMPUTED_VALUE"""),"")</f>
        <v/>
      </c>
      <c r="I988" s="558" t="str">
        <f>IFERROR(__xludf.DUMMYFUNCTION("""COMPUTED_VALUE"""),"")</f>
        <v/>
      </c>
      <c r="J988" s="558"/>
      <c r="K988" s="558"/>
      <c r="L988" s="558"/>
      <c r="M988" s="558"/>
      <c r="N988" s="558"/>
      <c r="O988" s="558"/>
    </row>
    <row r="989">
      <c r="A989" s="558"/>
      <c r="B989" s="558" t="str">
        <f>IFERROR(__xludf.DUMMYFUNCTION("""COMPUTED_VALUE"""),"")</f>
        <v/>
      </c>
      <c r="C989" s="558" t="str">
        <f>IFERROR(__xludf.DUMMYFUNCTION("""COMPUTED_VALUE"""),"")</f>
        <v/>
      </c>
      <c r="D989" s="558" t="str">
        <f>IFERROR(__xludf.DUMMYFUNCTION("""COMPUTED_VALUE"""),"")</f>
        <v/>
      </c>
      <c r="E989" s="558" t="str">
        <f>IFERROR(__xludf.DUMMYFUNCTION("""COMPUTED_VALUE"""),"")</f>
        <v/>
      </c>
      <c r="F989" s="558" t="str">
        <f>IFERROR(__xludf.DUMMYFUNCTION("""COMPUTED_VALUE"""),"")</f>
        <v/>
      </c>
      <c r="G989" s="558" t="str">
        <f>IFERROR(__xludf.DUMMYFUNCTION("""COMPUTED_VALUE"""),"")</f>
        <v/>
      </c>
      <c r="H989" s="558" t="str">
        <f>IFERROR(__xludf.DUMMYFUNCTION("""COMPUTED_VALUE"""),"")</f>
        <v/>
      </c>
      <c r="I989" s="558" t="str">
        <f>IFERROR(__xludf.DUMMYFUNCTION("""COMPUTED_VALUE"""),"")</f>
        <v/>
      </c>
      <c r="J989" s="558"/>
      <c r="K989" s="558"/>
      <c r="L989" s="558"/>
      <c r="M989" s="558"/>
      <c r="N989" s="558"/>
      <c r="O989" s="558"/>
    </row>
    <row r="990">
      <c r="A990" s="558"/>
      <c r="B990" s="558" t="str">
        <f>IFERROR(__xludf.DUMMYFUNCTION("""COMPUTED_VALUE"""),"")</f>
        <v/>
      </c>
      <c r="C990" s="558" t="str">
        <f>IFERROR(__xludf.DUMMYFUNCTION("""COMPUTED_VALUE"""),"")</f>
        <v/>
      </c>
      <c r="D990" s="558" t="str">
        <f>IFERROR(__xludf.DUMMYFUNCTION("""COMPUTED_VALUE"""),"")</f>
        <v/>
      </c>
      <c r="E990" s="558" t="str">
        <f>IFERROR(__xludf.DUMMYFUNCTION("""COMPUTED_VALUE"""),"")</f>
        <v/>
      </c>
      <c r="F990" s="558" t="str">
        <f>IFERROR(__xludf.DUMMYFUNCTION("""COMPUTED_VALUE"""),"")</f>
        <v/>
      </c>
      <c r="G990" s="558" t="str">
        <f>IFERROR(__xludf.DUMMYFUNCTION("""COMPUTED_VALUE"""),"")</f>
        <v/>
      </c>
      <c r="H990" s="558" t="str">
        <f>IFERROR(__xludf.DUMMYFUNCTION("""COMPUTED_VALUE"""),"")</f>
        <v/>
      </c>
      <c r="I990" s="558" t="str">
        <f>IFERROR(__xludf.DUMMYFUNCTION("""COMPUTED_VALUE"""),"")</f>
        <v/>
      </c>
      <c r="J990" s="558"/>
      <c r="K990" s="558"/>
      <c r="L990" s="558"/>
      <c r="M990" s="558"/>
      <c r="N990" s="558"/>
      <c r="O990" s="558"/>
    </row>
    <row r="991">
      <c r="A991" s="558"/>
      <c r="B991" s="558" t="str">
        <f>IFERROR(__xludf.DUMMYFUNCTION("""COMPUTED_VALUE"""),"")</f>
        <v/>
      </c>
      <c r="C991" s="558" t="str">
        <f>IFERROR(__xludf.DUMMYFUNCTION("""COMPUTED_VALUE"""),"")</f>
        <v/>
      </c>
      <c r="D991" s="558" t="str">
        <f>IFERROR(__xludf.DUMMYFUNCTION("""COMPUTED_VALUE"""),"")</f>
        <v/>
      </c>
      <c r="E991" s="558" t="str">
        <f>IFERROR(__xludf.DUMMYFUNCTION("""COMPUTED_VALUE"""),"")</f>
        <v/>
      </c>
      <c r="F991" s="558" t="str">
        <f>IFERROR(__xludf.DUMMYFUNCTION("""COMPUTED_VALUE"""),"")</f>
        <v/>
      </c>
      <c r="G991" s="558" t="str">
        <f>IFERROR(__xludf.DUMMYFUNCTION("""COMPUTED_VALUE"""),"")</f>
        <v/>
      </c>
      <c r="H991" s="558" t="str">
        <f>IFERROR(__xludf.DUMMYFUNCTION("""COMPUTED_VALUE"""),"")</f>
        <v/>
      </c>
      <c r="I991" s="558" t="str">
        <f>IFERROR(__xludf.DUMMYFUNCTION("""COMPUTED_VALUE"""),"")</f>
        <v/>
      </c>
      <c r="J991" s="558"/>
      <c r="K991" s="558"/>
      <c r="L991" s="558"/>
      <c r="M991" s="558"/>
      <c r="N991" s="558"/>
      <c r="O991" s="558"/>
    </row>
    <row r="992">
      <c r="A992" s="558"/>
      <c r="B992" s="558" t="str">
        <f>IFERROR(__xludf.DUMMYFUNCTION("""COMPUTED_VALUE"""),"")</f>
        <v/>
      </c>
      <c r="C992" s="558" t="str">
        <f>IFERROR(__xludf.DUMMYFUNCTION("""COMPUTED_VALUE"""),"")</f>
        <v/>
      </c>
      <c r="D992" s="558" t="str">
        <f>IFERROR(__xludf.DUMMYFUNCTION("""COMPUTED_VALUE"""),"")</f>
        <v/>
      </c>
      <c r="E992" s="558" t="str">
        <f>IFERROR(__xludf.DUMMYFUNCTION("""COMPUTED_VALUE"""),"")</f>
        <v/>
      </c>
      <c r="F992" s="558" t="str">
        <f>IFERROR(__xludf.DUMMYFUNCTION("""COMPUTED_VALUE"""),"")</f>
        <v/>
      </c>
      <c r="G992" s="558" t="str">
        <f>IFERROR(__xludf.DUMMYFUNCTION("""COMPUTED_VALUE"""),"")</f>
        <v/>
      </c>
      <c r="H992" s="558" t="str">
        <f>IFERROR(__xludf.DUMMYFUNCTION("""COMPUTED_VALUE"""),"")</f>
        <v/>
      </c>
      <c r="I992" s="558" t="str">
        <f>IFERROR(__xludf.DUMMYFUNCTION("""COMPUTED_VALUE"""),"")</f>
        <v/>
      </c>
      <c r="J992" s="558"/>
      <c r="K992" s="558"/>
      <c r="L992" s="558"/>
      <c r="M992" s="558"/>
      <c r="N992" s="558"/>
      <c r="O992" s="558"/>
    </row>
    <row r="993">
      <c r="A993" s="558"/>
      <c r="B993" s="558" t="str">
        <f>IFERROR(__xludf.DUMMYFUNCTION("""COMPUTED_VALUE"""),"")</f>
        <v/>
      </c>
      <c r="C993" s="558" t="str">
        <f>IFERROR(__xludf.DUMMYFUNCTION("""COMPUTED_VALUE"""),"")</f>
        <v/>
      </c>
      <c r="D993" s="558" t="str">
        <f>IFERROR(__xludf.DUMMYFUNCTION("""COMPUTED_VALUE"""),"")</f>
        <v/>
      </c>
      <c r="E993" s="558" t="str">
        <f>IFERROR(__xludf.DUMMYFUNCTION("""COMPUTED_VALUE"""),"")</f>
        <v/>
      </c>
      <c r="F993" s="558" t="str">
        <f>IFERROR(__xludf.DUMMYFUNCTION("""COMPUTED_VALUE"""),"")</f>
        <v/>
      </c>
      <c r="G993" s="558" t="str">
        <f>IFERROR(__xludf.DUMMYFUNCTION("""COMPUTED_VALUE"""),"")</f>
        <v/>
      </c>
      <c r="H993" s="558" t="str">
        <f>IFERROR(__xludf.DUMMYFUNCTION("""COMPUTED_VALUE"""),"")</f>
        <v/>
      </c>
      <c r="I993" s="558" t="str">
        <f>IFERROR(__xludf.DUMMYFUNCTION("""COMPUTED_VALUE"""),"")</f>
        <v/>
      </c>
      <c r="J993" s="558"/>
      <c r="K993" s="558"/>
      <c r="L993" s="558"/>
      <c r="M993" s="558"/>
      <c r="N993" s="558"/>
      <c r="O993" s="558"/>
    </row>
    <row r="994">
      <c r="A994" s="558"/>
      <c r="B994" s="558" t="str">
        <f>IFERROR(__xludf.DUMMYFUNCTION("""COMPUTED_VALUE"""),"")</f>
        <v/>
      </c>
      <c r="C994" s="558" t="str">
        <f>IFERROR(__xludf.DUMMYFUNCTION("""COMPUTED_VALUE"""),"")</f>
        <v/>
      </c>
      <c r="D994" s="558" t="str">
        <f>IFERROR(__xludf.DUMMYFUNCTION("""COMPUTED_VALUE"""),"")</f>
        <v/>
      </c>
      <c r="E994" s="558" t="str">
        <f>IFERROR(__xludf.DUMMYFUNCTION("""COMPUTED_VALUE"""),"")</f>
        <v/>
      </c>
      <c r="F994" s="558" t="str">
        <f>IFERROR(__xludf.DUMMYFUNCTION("""COMPUTED_VALUE"""),"")</f>
        <v/>
      </c>
      <c r="G994" s="558" t="str">
        <f>IFERROR(__xludf.DUMMYFUNCTION("""COMPUTED_VALUE"""),"")</f>
        <v/>
      </c>
      <c r="H994" s="558" t="str">
        <f>IFERROR(__xludf.DUMMYFUNCTION("""COMPUTED_VALUE"""),"")</f>
        <v/>
      </c>
      <c r="I994" s="558" t="str">
        <f>IFERROR(__xludf.DUMMYFUNCTION("""COMPUTED_VALUE"""),"")</f>
        <v/>
      </c>
      <c r="J994" s="558"/>
      <c r="K994" s="558"/>
      <c r="L994" s="558"/>
      <c r="M994" s="558"/>
      <c r="N994" s="558"/>
      <c r="O994" s="558"/>
    </row>
    <row r="995">
      <c r="A995" s="558"/>
      <c r="B995" s="558" t="str">
        <f>IFERROR(__xludf.DUMMYFUNCTION("""COMPUTED_VALUE"""),"")</f>
        <v/>
      </c>
      <c r="C995" s="558" t="str">
        <f>IFERROR(__xludf.DUMMYFUNCTION("""COMPUTED_VALUE"""),"")</f>
        <v/>
      </c>
      <c r="D995" s="558" t="str">
        <f>IFERROR(__xludf.DUMMYFUNCTION("""COMPUTED_VALUE"""),"")</f>
        <v/>
      </c>
      <c r="E995" s="558" t="str">
        <f>IFERROR(__xludf.DUMMYFUNCTION("""COMPUTED_VALUE"""),"")</f>
        <v/>
      </c>
      <c r="F995" s="558" t="str">
        <f>IFERROR(__xludf.DUMMYFUNCTION("""COMPUTED_VALUE"""),"")</f>
        <v/>
      </c>
      <c r="G995" s="558" t="str">
        <f>IFERROR(__xludf.DUMMYFUNCTION("""COMPUTED_VALUE"""),"")</f>
        <v/>
      </c>
      <c r="H995" s="558" t="str">
        <f>IFERROR(__xludf.DUMMYFUNCTION("""COMPUTED_VALUE"""),"")</f>
        <v/>
      </c>
      <c r="I995" s="558" t="str">
        <f>IFERROR(__xludf.DUMMYFUNCTION("""COMPUTED_VALUE"""),"")</f>
        <v/>
      </c>
      <c r="J995" s="558"/>
      <c r="K995" s="558"/>
      <c r="L995" s="558"/>
      <c r="M995" s="558"/>
      <c r="N995" s="558"/>
      <c r="O995" s="558"/>
    </row>
    <row r="996">
      <c r="A996" s="558"/>
      <c r="B996" s="558" t="str">
        <f>IFERROR(__xludf.DUMMYFUNCTION("""COMPUTED_VALUE"""),"")</f>
        <v/>
      </c>
      <c r="C996" s="558" t="str">
        <f>IFERROR(__xludf.DUMMYFUNCTION("""COMPUTED_VALUE"""),"")</f>
        <v/>
      </c>
      <c r="D996" s="558" t="str">
        <f>IFERROR(__xludf.DUMMYFUNCTION("""COMPUTED_VALUE"""),"")</f>
        <v/>
      </c>
      <c r="E996" s="558" t="str">
        <f>IFERROR(__xludf.DUMMYFUNCTION("""COMPUTED_VALUE"""),"")</f>
        <v/>
      </c>
      <c r="F996" s="558" t="str">
        <f>IFERROR(__xludf.DUMMYFUNCTION("""COMPUTED_VALUE"""),"")</f>
        <v/>
      </c>
      <c r="G996" s="558" t="str">
        <f>IFERROR(__xludf.DUMMYFUNCTION("""COMPUTED_VALUE"""),"")</f>
        <v/>
      </c>
      <c r="H996" s="558" t="str">
        <f>IFERROR(__xludf.DUMMYFUNCTION("""COMPUTED_VALUE"""),"")</f>
        <v/>
      </c>
      <c r="I996" s="558" t="str">
        <f>IFERROR(__xludf.DUMMYFUNCTION("""COMPUTED_VALUE"""),"")</f>
        <v/>
      </c>
      <c r="J996" s="558"/>
      <c r="K996" s="558"/>
      <c r="L996" s="558"/>
      <c r="M996" s="558"/>
      <c r="N996" s="558"/>
      <c r="O996" s="558"/>
    </row>
    <row r="997">
      <c r="A997" s="558"/>
      <c r="B997" s="558" t="str">
        <f>IFERROR(__xludf.DUMMYFUNCTION("""COMPUTED_VALUE"""),"")</f>
        <v/>
      </c>
      <c r="C997" s="558" t="str">
        <f>IFERROR(__xludf.DUMMYFUNCTION("""COMPUTED_VALUE"""),"")</f>
        <v/>
      </c>
      <c r="D997" s="558" t="str">
        <f>IFERROR(__xludf.DUMMYFUNCTION("""COMPUTED_VALUE"""),"")</f>
        <v/>
      </c>
      <c r="E997" s="558" t="str">
        <f>IFERROR(__xludf.DUMMYFUNCTION("""COMPUTED_VALUE"""),"")</f>
        <v/>
      </c>
      <c r="F997" s="558" t="str">
        <f>IFERROR(__xludf.DUMMYFUNCTION("""COMPUTED_VALUE"""),"")</f>
        <v/>
      </c>
      <c r="G997" s="558" t="str">
        <f>IFERROR(__xludf.DUMMYFUNCTION("""COMPUTED_VALUE"""),"")</f>
        <v/>
      </c>
      <c r="H997" s="558" t="str">
        <f>IFERROR(__xludf.DUMMYFUNCTION("""COMPUTED_VALUE"""),"")</f>
        <v/>
      </c>
      <c r="I997" s="558" t="str">
        <f>IFERROR(__xludf.DUMMYFUNCTION("""COMPUTED_VALUE"""),"")</f>
        <v/>
      </c>
      <c r="J997" s="558"/>
      <c r="K997" s="558"/>
      <c r="L997" s="558"/>
      <c r="M997" s="558"/>
      <c r="N997" s="558"/>
      <c r="O997" s="558"/>
    </row>
    <row r="998">
      <c r="A998" s="558"/>
      <c r="B998" s="558" t="str">
        <f>IFERROR(__xludf.DUMMYFUNCTION("""COMPUTED_VALUE"""),"")</f>
        <v/>
      </c>
      <c r="C998" s="558" t="str">
        <f>IFERROR(__xludf.DUMMYFUNCTION("""COMPUTED_VALUE"""),"")</f>
        <v/>
      </c>
      <c r="D998" s="558" t="str">
        <f>IFERROR(__xludf.DUMMYFUNCTION("""COMPUTED_VALUE"""),"")</f>
        <v/>
      </c>
      <c r="E998" s="558" t="str">
        <f>IFERROR(__xludf.DUMMYFUNCTION("""COMPUTED_VALUE"""),"")</f>
        <v/>
      </c>
      <c r="F998" s="558" t="str">
        <f>IFERROR(__xludf.DUMMYFUNCTION("""COMPUTED_VALUE"""),"")</f>
        <v/>
      </c>
      <c r="G998" s="558" t="str">
        <f>IFERROR(__xludf.DUMMYFUNCTION("""COMPUTED_VALUE"""),"")</f>
        <v/>
      </c>
      <c r="H998" s="558" t="str">
        <f>IFERROR(__xludf.DUMMYFUNCTION("""COMPUTED_VALUE"""),"")</f>
        <v/>
      </c>
      <c r="I998" s="558" t="str">
        <f>IFERROR(__xludf.DUMMYFUNCTION("""COMPUTED_VALUE"""),"")</f>
        <v/>
      </c>
      <c r="J998" s="558"/>
      <c r="K998" s="558"/>
      <c r="L998" s="558"/>
      <c r="M998" s="558"/>
      <c r="N998" s="558"/>
      <c r="O998" s="558"/>
    </row>
    <row r="999">
      <c r="A999" s="558"/>
      <c r="B999" s="558" t="str">
        <f>IFERROR(__xludf.DUMMYFUNCTION("""COMPUTED_VALUE"""),"")</f>
        <v/>
      </c>
      <c r="C999" s="558" t="str">
        <f>IFERROR(__xludf.DUMMYFUNCTION("""COMPUTED_VALUE"""),"")</f>
        <v/>
      </c>
      <c r="D999" s="558" t="str">
        <f>IFERROR(__xludf.DUMMYFUNCTION("""COMPUTED_VALUE"""),"")</f>
        <v/>
      </c>
      <c r="E999" s="558" t="str">
        <f>IFERROR(__xludf.DUMMYFUNCTION("""COMPUTED_VALUE"""),"")</f>
        <v/>
      </c>
      <c r="F999" s="558" t="str">
        <f>IFERROR(__xludf.DUMMYFUNCTION("""COMPUTED_VALUE"""),"")</f>
        <v/>
      </c>
      <c r="G999" s="558" t="str">
        <f>IFERROR(__xludf.DUMMYFUNCTION("""COMPUTED_VALUE"""),"")</f>
        <v/>
      </c>
      <c r="H999" s="558" t="str">
        <f>IFERROR(__xludf.DUMMYFUNCTION("""COMPUTED_VALUE"""),"")</f>
        <v/>
      </c>
      <c r="I999" s="558" t="str">
        <f>IFERROR(__xludf.DUMMYFUNCTION("""COMPUTED_VALUE"""),"")</f>
        <v/>
      </c>
      <c r="J999" s="558"/>
      <c r="K999" s="558"/>
      <c r="L999" s="558"/>
      <c r="M999" s="558"/>
      <c r="N999" s="558"/>
      <c r="O999" s="558"/>
    </row>
    <row r="1000">
      <c r="A1000" s="558"/>
      <c r="B1000" s="558" t="str">
        <f>IFERROR(__xludf.DUMMYFUNCTION("""COMPUTED_VALUE"""),"")</f>
        <v/>
      </c>
      <c r="C1000" s="558" t="str">
        <f>IFERROR(__xludf.DUMMYFUNCTION("""COMPUTED_VALUE"""),"")</f>
        <v/>
      </c>
      <c r="D1000" s="558" t="str">
        <f>IFERROR(__xludf.DUMMYFUNCTION("""COMPUTED_VALUE"""),"")</f>
        <v/>
      </c>
      <c r="E1000" s="558" t="str">
        <f>IFERROR(__xludf.DUMMYFUNCTION("""COMPUTED_VALUE"""),"")</f>
        <v/>
      </c>
      <c r="F1000" s="558" t="str">
        <f>IFERROR(__xludf.DUMMYFUNCTION("""COMPUTED_VALUE"""),"")</f>
        <v/>
      </c>
      <c r="G1000" s="558" t="str">
        <f>IFERROR(__xludf.DUMMYFUNCTION("""COMPUTED_VALUE"""),"")</f>
        <v/>
      </c>
      <c r="H1000" s="558" t="str">
        <f>IFERROR(__xludf.DUMMYFUNCTION("""COMPUTED_VALUE"""),"")</f>
        <v/>
      </c>
      <c r="I1000" s="558" t="str">
        <f>IFERROR(__xludf.DUMMYFUNCTION("""COMPUTED_VALUE"""),"")</f>
        <v/>
      </c>
      <c r="J1000" s="558"/>
      <c r="K1000" s="558"/>
      <c r="L1000" s="558"/>
      <c r="M1000" s="558"/>
      <c r="N1000" s="558"/>
      <c r="O1000" s="558"/>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24.25"/>
    <col customWidth="1" min="2" max="2" width="18.75"/>
    <col customWidth="1" min="3" max="3" width="14.75"/>
    <col customWidth="1" min="4" max="4" width="17.0"/>
    <col customWidth="1" min="5" max="5" width="17.63"/>
    <col customWidth="1" min="6" max="6" width="3.13"/>
    <col customWidth="1" min="7" max="7" width="12.5"/>
    <col customWidth="1" min="8" max="8" width="3.5"/>
    <col customWidth="1" min="9" max="9" width="1.75"/>
    <col customWidth="1" min="10" max="10" width="25.38"/>
    <col customWidth="1" min="11" max="11" width="13.25"/>
    <col customWidth="1" min="13" max="13" width="14.25"/>
    <col customWidth="1" min="14" max="14" width="15.5"/>
    <col customWidth="1" min="15" max="15" width="2.75"/>
    <col customWidth="1" min="16" max="16" width="21.63"/>
    <col customWidth="1" min="18" max="18" width="14.75"/>
    <col customWidth="1" min="19" max="19" width="14.0"/>
    <col customWidth="1" min="20" max="20" width="21.0"/>
    <col customWidth="1" min="21" max="21" width="2.5"/>
    <col customWidth="1" min="22" max="22" width="29.38"/>
    <col customWidth="1" min="26" max="26" width="19.5"/>
  </cols>
  <sheetData>
    <row r="1">
      <c r="A1" s="559" t="s">
        <v>300</v>
      </c>
      <c r="B1" s="560"/>
      <c r="C1" s="561"/>
      <c r="D1" s="561"/>
      <c r="E1" s="562"/>
      <c r="F1" s="563"/>
      <c r="G1" s="563"/>
      <c r="H1" s="564"/>
      <c r="I1" s="564"/>
      <c r="J1" s="565" t="s">
        <v>48</v>
      </c>
      <c r="K1" s="566"/>
      <c r="L1" s="567"/>
      <c r="M1" s="567"/>
      <c r="N1" s="568"/>
      <c r="O1" s="569"/>
      <c r="P1" s="565" t="s">
        <v>49</v>
      </c>
      <c r="Q1" s="570"/>
      <c r="R1" s="570"/>
      <c r="S1" s="570"/>
      <c r="T1" s="571" t="s">
        <v>301</v>
      </c>
      <c r="U1" s="572"/>
      <c r="V1" s="573"/>
    </row>
    <row r="2" ht="27.0" customHeight="1">
      <c r="A2" s="574" t="s">
        <v>302</v>
      </c>
      <c r="B2" s="575"/>
      <c r="C2" s="576"/>
      <c r="D2" s="577"/>
      <c r="E2" s="578"/>
      <c r="F2" s="579"/>
      <c r="G2" s="580"/>
      <c r="H2" s="581"/>
      <c r="I2" s="169"/>
      <c r="J2" s="105" t="s">
        <v>53</v>
      </c>
      <c r="K2" s="582" t="s">
        <v>54</v>
      </c>
      <c r="L2" s="583" t="s">
        <v>55</v>
      </c>
      <c r="M2" s="583" t="s">
        <v>56</v>
      </c>
      <c r="N2" s="584" t="s">
        <v>58</v>
      </c>
      <c r="O2" s="585"/>
      <c r="P2" s="586" t="s">
        <v>59</v>
      </c>
      <c r="Q2" s="582" t="s">
        <v>60</v>
      </c>
      <c r="R2" s="582" t="s">
        <v>56</v>
      </c>
      <c r="S2" s="582" t="s">
        <v>58</v>
      </c>
      <c r="T2" s="582"/>
      <c r="U2" s="582"/>
      <c r="V2" s="586" t="s">
        <v>303</v>
      </c>
      <c r="W2" s="582" t="s">
        <v>60</v>
      </c>
      <c r="X2" s="582" t="s">
        <v>56</v>
      </c>
      <c r="Y2" s="582" t="s">
        <v>58</v>
      </c>
      <c r="Z2" s="582"/>
    </row>
    <row r="3" ht="39.0" customHeight="1">
      <c r="A3" s="587" t="s">
        <v>304</v>
      </c>
      <c r="B3" s="588"/>
      <c r="C3" s="589"/>
      <c r="D3" s="590"/>
      <c r="E3" s="591"/>
      <c r="F3" s="592"/>
      <c r="G3" s="593"/>
      <c r="H3" s="463"/>
      <c r="I3" s="585"/>
      <c r="J3" s="594" t="s">
        <v>63</v>
      </c>
      <c r="K3" s="115">
        <v>385000.0</v>
      </c>
      <c r="L3" s="595">
        <v>422600.0</v>
      </c>
      <c r="M3" s="596">
        <v>393400.0</v>
      </c>
      <c r="N3" s="597">
        <f t="shared" ref="N3:N5" si="1">(L3-M3)</f>
        <v>29200</v>
      </c>
      <c r="O3" s="585"/>
      <c r="P3" s="598" t="s">
        <v>64</v>
      </c>
      <c r="Q3" s="252">
        <v>262.856</v>
      </c>
      <c r="R3" s="252">
        <v>267.54</v>
      </c>
      <c r="S3" s="254">
        <f t="shared" ref="S3:S7" si="2">IF(OR(Q3="", R3=""), "", Q3 - R3)</f>
        <v>-4.684</v>
      </c>
      <c r="T3" s="412" t="str">
        <f t="shared" ref="T3:T7" si="3">IF(OR(Q3="", R3="", R3=0), "", 
 IF((Q3 - R3)/R3 &gt;= 0.1, "⬆️⬆️ MAJOR Rise",
 IF((Q3 - R3)/R3 &gt;= 0.01, "⬆️ Rise",
 IF((Q3 - R3)/R3 &lt;= -0.1, "⬇️⬇️ MAJOR Drop",
 IF((Q3 - R3)/R3 &lt;= -0.01, "⬇️ Drop",
 "Stable")))))
</f>
        <v>⬇️ Drop</v>
      </c>
      <c r="U3" s="412"/>
      <c r="V3" s="598" t="s">
        <v>65</v>
      </c>
      <c r="W3" s="252">
        <v>341.208</v>
      </c>
      <c r="X3" s="252">
        <v>335.67</v>
      </c>
      <c r="Y3" s="254">
        <f t="shared" ref="Y3:Y7" si="4">IF(OR(W3="", X3=""), "", W3 - X3)</f>
        <v>5.538</v>
      </c>
      <c r="Z3" s="412" t="str">
        <f t="shared" ref="Z3:Z7" si="5">IF(OR(W3="", X3="", X3=0), "", 
 IF((W3 - X3)/X3 &gt;= 0.1, "⬆️⬆️ MAJOR Rise",
 IF((W3 - X3)/X3 &gt;= 0.01, "⬆️ Rise",
 IF((W3 - X3)/X3 &lt;= -0.1, "⬇️⬇️ MAJOR Drop",
 IF((W3 - X3)/X3 &lt;= -0.01, "⬇️ Drop",
 "Stable")))))
</f>
        <v>⬆️ Rise</v>
      </c>
    </row>
    <row r="4" ht="27.0" customHeight="1">
      <c r="A4" s="599" t="s">
        <v>66</v>
      </c>
      <c r="B4" s="128">
        <f>(Q22 * 0.45) + (Q21 * 0.35) + ((135 - Q23) / 135 * 100) * 0.2</f>
        <v>49.24145077</v>
      </c>
      <c r="C4" s="600" t="s">
        <v>67</v>
      </c>
      <c r="D4" s="297"/>
      <c r="E4" s="601"/>
      <c r="F4" s="602"/>
      <c r="G4" s="603"/>
      <c r="H4" s="458"/>
      <c r="I4" s="585"/>
      <c r="J4" s="594" t="s">
        <v>68</v>
      </c>
      <c r="K4" s="115">
        <v>401800.0</v>
      </c>
      <c r="L4" s="595">
        <v>413500.0</v>
      </c>
      <c r="M4" s="596">
        <v>427900.0</v>
      </c>
      <c r="N4" s="597">
        <f t="shared" si="1"/>
        <v>-14400</v>
      </c>
      <c r="O4" s="585"/>
      <c r="P4" s="598" t="s">
        <v>69</v>
      </c>
      <c r="Q4" s="252">
        <v>144.164</v>
      </c>
      <c r="R4" s="252">
        <v>131.69</v>
      </c>
      <c r="S4" s="254">
        <f t="shared" si="2"/>
        <v>12.474</v>
      </c>
      <c r="T4" s="412" t="str">
        <f t="shared" si="3"/>
        <v>⬆️ Rise</v>
      </c>
      <c r="U4" s="412"/>
      <c r="V4" s="598" t="s">
        <v>70</v>
      </c>
      <c r="W4" s="252">
        <v>472.83</v>
      </c>
      <c r="X4" s="252">
        <v>429.67</v>
      </c>
      <c r="Y4" s="254">
        <f t="shared" si="4"/>
        <v>43.16</v>
      </c>
      <c r="Z4" s="412" t="str">
        <f t="shared" si="5"/>
        <v>⬆️⬆️ MAJOR Rise</v>
      </c>
    </row>
    <row r="5" ht="27.0" customHeight="1">
      <c r="A5" s="604" t="s">
        <v>71</v>
      </c>
      <c r="B5" s="605" t="s">
        <v>151</v>
      </c>
      <c r="C5" s="606" t="s">
        <v>151</v>
      </c>
      <c r="D5" s="607"/>
      <c r="E5" s="608"/>
      <c r="F5" s="609"/>
      <c r="G5" s="603"/>
      <c r="H5" s="463"/>
      <c r="I5" s="585"/>
      <c r="J5" s="610" t="s">
        <v>73</v>
      </c>
      <c r="K5" s="151">
        <v>310000.0</v>
      </c>
      <c r="L5" s="595">
        <v>361000.0</v>
      </c>
      <c r="M5" s="611">
        <v>348600.0</v>
      </c>
      <c r="N5" s="153">
        <f t="shared" si="1"/>
        <v>12400</v>
      </c>
      <c r="O5" s="585"/>
      <c r="P5" s="598" t="s">
        <v>74</v>
      </c>
      <c r="Q5" s="252">
        <v>375.402</v>
      </c>
      <c r="R5" s="252">
        <v>359.22</v>
      </c>
      <c r="S5" s="254">
        <f t="shared" si="2"/>
        <v>16.182</v>
      </c>
      <c r="T5" s="412" t="str">
        <f t="shared" si="3"/>
        <v>⬆️ Rise</v>
      </c>
      <c r="U5" s="412"/>
      <c r="V5" s="598" t="s">
        <v>75</v>
      </c>
      <c r="W5" s="252">
        <v>232.94</v>
      </c>
      <c r="X5" s="252">
        <v>222.5</v>
      </c>
      <c r="Y5" s="254">
        <f t="shared" si="4"/>
        <v>10.44</v>
      </c>
      <c r="Z5" s="412" t="str">
        <f t="shared" si="5"/>
        <v>⬆️ Rise</v>
      </c>
    </row>
    <row r="6" ht="27.0" customHeight="1">
      <c r="A6" s="604" t="s">
        <v>76</v>
      </c>
      <c r="B6" s="605" t="s">
        <v>151</v>
      </c>
      <c r="C6" s="606" t="s">
        <v>151</v>
      </c>
      <c r="D6" s="607"/>
      <c r="E6" s="608"/>
      <c r="F6" s="612"/>
      <c r="G6" s="603"/>
      <c r="H6" s="458"/>
      <c r="I6" s="585"/>
      <c r="J6" s="613"/>
      <c r="K6" s="614"/>
      <c r="L6" s="614"/>
      <c r="M6" s="615"/>
      <c r="N6" s="616"/>
      <c r="O6" s="585"/>
      <c r="P6" s="598" t="s">
        <v>77</v>
      </c>
      <c r="Q6" s="617">
        <v>479.987</v>
      </c>
      <c r="R6" s="617">
        <v>421.34</v>
      </c>
      <c r="S6" s="254">
        <f t="shared" si="2"/>
        <v>58.647</v>
      </c>
      <c r="T6" s="412" t="str">
        <f t="shared" si="3"/>
        <v>⬆️⬆️ MAJOR Rise</v>
      </c>
      <c r="U6" s="412"/>
      <c r="V6" s="598" t="s">
        <v>78</v>
      </c>
      <c r="W6" s="252">
        <v>133.343</v>
      </c>
      <c r="X6" s="252">
        <v>132.62</v>
      </c>
      <c r="Y6" s="254">
        <f t="shared" si="4"/>
        <v>0.723</v>
      </c>
      <c r="Z6" s="412" t="str">
        <f t="shared" si="5"/>
        <v>Stable</v>
      </c>
    </row>
    <row r="7" ht="27.0" customHeight="1">
      <c r="A7" s="604" t="s">
        <v>79</v>
      </c>
      <c r="B7" s="605" t="s">
        <v>151</v>
      </c>
      <c r="C7" s="606" t="s">
        <v>151</v>
      </c>
      <c r="D7" s="618"/>
      <c r="E7" s="619"/>
      <c r="F7" s="609"/>
      <c r="G7" s="620"/>
      <c r="H7" s="589"/>
      <c r="I7" s="585"/>
      <c r="J7" s="621"/>
      <c r="K7" s="622"/>
      <c r="L7" s="622"/>
      <c r="M7" s="623"/>
      <c r="N7" s="624"/>
      <c r="O7" s="585"/>
      <c r="P7" s="598" t="s">
        <v>80</v>
      </c>
      <c r="Q7" s="625">
        <v>252.556</v>
      </c>
      <c r="R7" s="625">
        <v>251.22</v>
      </c>
      <c r="S7" s="254">
        <f t="shared" si="2"/>
        <v>1.336</v>
      </c>
      <c r="T7" s="412" t="str">
        <f t="shared" si="3"/>
        <v>Stable</v>
      </c>
      <c r="U7" s="412"/>
      <c r="V7" s="598" t="s">
        <v>81</v>
      </c>
      <c r="W7" s="252">
        <v>641.38</v>
      </c>
      <c r="X7" s="252">
        <v>591.49</v>
      </c>
      <c r="Y7" s="254">
        <f t="shared" si="4"/>
        <v>49.89</v>
      </c>
      <c r="Z7" s="412" t="str">
        <f t="shared" si="5"/>
        <v>⬆️ Rise</v>
      </c>
    </row>
    <row r="8" ht="16.5" customHeight="1">
      <c r="A8" s="626"/>
      <c r="B8" s="627"/>
      <c r="C8" s="623"/>
      <c r="D8" s="628"/>
      <c r="E8" s="623"/>
      <c r="F8" s="628"/>
      <c r="G8" s="628"/>
      <c r="H8" s="629"/>
      <c r="I8" s="585"/>
      <c r="J8" s="630"/>
      <c r="K8" s="631"/>
      <c r="L8" s="631"/>
      <c r="M8" s="632"/>
      <c r="N8" s="633"/>
      <c r="O8" s="585"/>
      <c r="P8" s="586" t="s">
        <v>303</v>
      </c>
      <c r="Q8" s="634"/>
      <c r="R8" s="634"/>
      <c r="S8" s="635"/>
      <c r="T8" s="636" t="str">
        <f>IF(OR(Q8="", R8="", R8=0), "", 
 IF((Q8 - R8)/R8 &gt;= 0.1, "⚠️ MAJOR Rise",
 IF((Q8 - R8)/R8 &gt;= 0.01, "🔺 Rise",
 IF((Q8 - R8)/R8 &lt;= -0.1, "✅ MAJOR drop",
 IF((Q8 - R8)/R8 &lt;= -0.01, "✅ drop",
 "Stable")))))
</f>
        <v/>
      </c>
      <c r="U8" s="636"/>
      <c r="V8" s="586" t="s">
        <v>303</v>
      </c>
      <c r="W8" s="634"/>
      <c r="X8" s="634"/>
      <c r="Y8" s="635"/>
      <c r="Z8" s="636" t="str">
        <f>IF(OR(W8="", X8="", X8=0), "", 
 IF((W8 - X8)/X8 &gt;= 0.1, "⚠️ MAJOR Rise",
 IF((W8 - X8)/X8 &gt;= 0.01, "🔺 Rise",
 IF((W8 - X8)/X8 &lt;= -0.1, "✅ MAJOR drop",
 IF((W8 - X8)/X8 &lt;= -0.01, "✅ drop",
 "Stable")))))
</f>
        <v/>
      </c>
    </row>
    <row r="9" ht="21.75" customHeight="1">
      <c r="A9" s="637" t="s">
        <v>85</v>
      </c>
      <c r="B9" s="638"/>
      <c r="C9" s="639"/>
      <c r="D9" s="640"/>
      <c r="E9" s="639"/>
      <c r="F9" s="641"/>
      <c r="G9" s="642"/>
      <c r="H9" s="629"/>
      <c r="I9" s="585"/>
      <c r="J9" s="643" t="s">
        <v>86</v>
      </c>
      <c r="K9" s="186">
        <v>0.0672</v>
      </c>
      <c r="L9" s="644">
        <v>0.0634</v>
      </c>
      <c r="M9" s="645">
        <v>0.0707</v>
      </c>
      <c r="N9" s="646">
        <f t="shared" ref="N9:N12" si="6">(L9-M9)*100</f>
        <v>-0.73</v>
      </c>
      <c r="O9" s="585"/>
      <c r="P9" s="647" t="s">
        <v>87</v>
      </c>
      <c r="Q9" s="648">
        <v>0.19</v>
      </c>
      <c r="R9" s="648">
        <v>0.179</v>
      </c>
      <c r="S9" s="254">
        <f t="shared" ref="S9:S17" si="7">IF(OR(Q9="", R9=""), "", Q9 - R9)</f>
        <v>0.011</v>
      </c>
      <c r="T9" s="412" t="str">
        <f t="shared" ref="T9:T17" si="8">IF(OR(Q9="", R9="", R9=0), "", 
 IF((Q9 - R9)/R9 &gt;= 0.1, "⬆️⬆️ MAJOR Rise",
 IF((Q9 - R9)/R9 &gt;= 0.01, "⬆️ Rise",
 IF((Q9 - R9)/R9 &lt;= -0.1, "⬇️⬇️ MAJOR Drop",
 IF((Q9 - R9)/R9 &lt;= -0.01, "⬇️ Drop",
 "Stable")))))
</f>
        <v>⬆️ Rise</v>
      </c>
      <c r="U9" s="412"/>
      <c r="V9" s="647" t="s">
        <v>88</v>
      </c>
      <c r="W9" s="252">
        <v>6.38</v>
      </c>
      <c r="X9" s="252">
        <v>5.54</v>
      </c>
      <c r="Y9" s="254">
        <f t="shared" ref="Y9:Y16" si="9">IF(OR(W9="", X9=""), "", W9 - X9)</f>
        <v>0.84</v>
      </c>
      <c r="Z9" s="412" t="str">
        <f t="shared" ref="Z9:Z16" si="10">IF(OR(W9="", X9="", X9=0), "", 
 IF((W9 - X9)/X9 &gt;= 0.1, "⬆️⬆️ MAJOR Rise",
 IF((W9 - X9)/X9 &gt;= 0.01, "⬆️ Rise",
 IF((W9 - X9)/X9 &lt;= -0.1, "⬇️⬇️ MAJOR Drop",
 IF((W9 - X9)/X9 &lt;= -0.01, "⬇️ Drop",
 "Stable")))))
</f>
        <v>⬆️⬆️ MAJOR Rise</v>
      </c>
    </row>
    <row r="10" ht="21.75" customHeight="1">
      <c r="A10" s="649" t="s">
        <v>89</v>
      </c>
      <c r="B10" s="650" t="s">
        <v>90</v>
      </c>
      <c r="C10" s="649" t="s">
        <v>91</v>
      </c>
      <c r="D10" s="649" t="s">
        <v>305</v>
      </c>
      <c r="E10" s="649" t="s">
        <v>306</v>
      </c>
      <c r="F10" s="649"/>
      <c r="G10" s="651"/>
      <c r="H10" s="585"/>
      <c r="I10" s="585"/>
      <c r="J10" s="594" t="s">
        <v>92</v>
      </c>
      <c r="K10" s="199">
        <v>0.0433</v>
      </c>
      <c r="L10" s="644">
        <v>0.042199999999999994</v>
      </c>
      <c r="M10" s="652">
        <v>0.0433</v>
      </c>
      <c r="N10" s="646">
        <f t="shared" si="6"/>
        <v>-0.11</v>
      </c>
      <c r="O10" s="585"/>
      <c r="P10" s="647" t="s">
        <v>93</v>
      </c>
      <c r="Q10" s="252">
        <v>4.171</v>
      </c>
      <c r="R10" s="252">
        <v>4.03</v>
      </c>
      <c r="S10" s="254">
        <f t="shared" si="7"/>
        <v>0.141</v>
      </c>
      <c r="T10" s="412" t="str">
        <f t="shared" si="8"/>
        <v>⬆️ Rise</v>
      </c>
      <c r="U10" s="412"/>
      <c r="V10" s="647" t="s">
        <v>94</v>
      </c>
      <c r="W10" s="252">
        <v>8.892</v>
      </c>
      <c r="X10" s="252">
        <v>7.01</v>
      </c>
      <c r="Y10" s="254">
        <f t="shared" si="9"/>
        <v>1.882</v>
      </c>
      <c r="Z10" s="412" t="str">
        <f t="shared" si="10"/>
        <v>⬆️⬆️ MAJOR Rise</v>
      </c>
    </row>
    <row r="11" ht="21.75" customHeight="1">
      <c r="A11" s="653" t="s">
        <v>95</v>
      </c>
      <c r="B11" s="654" t="s">
        <v>96</v>
      </c>
      <c r="C11" s="655" t="s">
        <v>97</v>
      </c>
      <c r="D11" s="656" t="s">
        <v>307</v>
      </c>
      <c r="E11" s="657" t="s">
        <v>308</v>
      </c>
      <c r="F11" s="658"/>
      <c r="G11" s="659"/>
      <c r="H11" s="585"/>
      <c r="I11" s="585"/>
      <c r="J11" s="594" t="s">
        <v>98</v>
      </c>
      <c r="K11" s="199">
        <v>0.043899999999999995</v>
      </c>
      <c r="L11" s="644">
        <v>0.0412</v>
      </c>
      <c r="M11" s="660">
        <v>0.04623</v>
      </c>
      <c r="N11" s="646">
        <f t="shared" si="6"/>
        <v>-0.503</v>
      </c>
      <c r="O11" s="585"/>
      <c r="P11" s="647" t="s">
        <v>99</v>
      </c>
      <c r="Q11" s="252">
        <v>3.587</v>
      </c>
      <c r="R11" s="252">
        <v>4.95</v>
      </c>
      <c r="S11" s="254">
        <f t="shared" si="7"/>
        <v>-1.363</v>
      </c>
      <c r="T11" s="412" t="str">
        <f t="shared" si="8"/>
        <v>⬇️⬇️ MAJOR Drop</v>
      </c>
      <c r="U11" s="412"/>
      <c r="V11" s="647" t="s">
        <v>100</v>
      </c>
      <c r="W11" s="252">
        <v>187.124</v>
      </c>
      <c r="X11" s="252">
        <v>182.98</v>
      </c>
      <c r="Y11" s="254">
        <f t="shared" si="9"/>
        <v>4.144</v>
      </c>
      <c r="Z11" s="412" t="str">
        <f t="shared" si="10"/>
        <v>⬆️ Rise</v>
      </c>
    </row>
    <row r="12" ht="21.75" customHeight="1">
      <c r="A12" s="653" t="s">
        <v>101</v>
      </c>
      <c r="B12" s="661" t="s">
        <v>102</v>
      </c>
      <c r="C12" s="655" t="s">
        <v>103</v>
      </c>
      <c r="D12" s="656" t="s">
        <v>309</v>
      </c>
      <c r="E12" s="662" t="s">
        <v>310</v>
      </c>
      <c r="F12" s="663"/>
      <c r="G12" s="664"/>
      <c r="H12" s="585"/>
      <c r="I12" s="585"/>
      <c r="J12" s="594" t="s">
        <v>104</v>
      </c>
      <c r="K12" s="199">
        <v>0.032887740139999996</v>
      </c>
      <c r="L12" s="644">
        <v>0.034</v>
      </c>
      <c r="M12" s="652">
        <v>0.0363</v>
      </c>
      <c r="N12" s="646">
        <f t="shared" si="6"/>
        <v>-0.23</v>
      </c>
      <c r="O12" s="585"/>
      <c r="P12" s="647" t="s">
        <v>105</v>
      </c>
      <c r="Q12" s="252">
        <v>1.841</v>
      </c>
      <c r="R12" s="252">
        <v>1.93</v>
      </c>
      <c r="S12" s="254">
        <f t="shared" si="7"/>
        <v>-0.089</v>
      </c>
      <c r="T12" s="412" t="str">
        <f t="shared" si="8"/>
        <v>⬇️ Drop</v>
      </c>
      <c r="U12" s="412"/>
      <c r="V12" s="647" t="s">
        <v>106</v>
      </c>
      <c r="W12" s="252">
        <v>893.305</v>
      </c>
      <c r="X12" s="252">
        <v>879.54</v>
      </c>
      <c r="Y12" s="254">
        <f t="shared" si="9"/>
        <v>13.765</v>
      </c>
      <c r="Z12" s="412" t="str">
        <f t="shared" si="10"/>
        <v>⬆️ Rise</v>
      </c>
    </row>
    <row r="13" ht="21.75" customHeight="1">
      <c r="A13" s="653" t="s">
        <v>107</v>
      </c>
      <c r="B13" s="654" t="s">
        <v>108</v>
      </c>
      <c r="C13" s="655" t="s">
        <v>109</v>
      </c>
      <c r="D13" s="653"/>
      <c r="E13" s="665"/>
      <c r="F13" s="666"/>
      <c r="G13" s="667"/>
      <c r="H13" s="585"/>
      <c r="I13" s="585"/>
      <c r="J13" s="610" t="s">
        <v>311</v>
      </c>
      <c r="K13" s="151">
        <v>2250.0</v>
      </c>
      <c r="L13" s="668">
        <v>2670.0</v>
      </c>
      <c r="M13" s="611">
        <v>2705.0</v>
      </c>
      <c r="N13" s="669">
        <f>(L13-M13)</f>
        <v>-35</v>
      </c>
      <c r="O13" s="585"/>
      <c r="P13" s="647" t="s">
        <v>111</v>
      </c>
      <c r="Q13" s="252">
        <v>4.212</v>
      </c>
      <c r="R13" s="252">
        <v>3.97</v>
      </c>
      <c r="S13" s="254">
        <f t="shared" si="7"/>
        <v>0.242</v>
      </c>
      <c r="T13" s="412" t="str">
        <f t="shared" si="8"/>
        <v>⬆️ Rise</v>
      </c>
      <c r="U13" s="412"/>
      <c r="V13" s="647" t="s">
        <v>112</v>
      </c>
      <c r="W13" s="252">
        <v>133.608</v>
      </c>
      <c r="X13" s="252">
        <v>128.175</v>
      </c>
      <c r="Y13" s="254">
        <f t="shared" si="9"/>
        <v>5.433</v>
      </c>
      <c r="Z13" s="412" t="str">
        <f t="shared" si="10"/>
        <v>⬆️ Rise</v>
      </c>
    </row>
    <row r="14" ht="21.75" customHeight="1">
      <c r="A14" s="653" t="s">
        <v>113</v>
      </c>
      <c r="B14" s="661" t="s">
        <v>109</v>
      </c>
      <c r="C14" s="670" t="s">
        <v>109</v>
      </c>
      <c r="D14" s="653"/>
      <c r="E14" s="665"/>
      <c r="F14" s="671"/>
      <c r="G14" s="672"/>
      <c r="H14" s="585"/>
      <c r="I14" s="585"/>
      <c r="J14" s="673"/>
      <c r="K14" s="674"/>
      <c r="L14" s="675"/>
      <c r="M14" s="676"/>
      <c r="N14" s="677"/>
      <c r="O14" s="585"/>
      <c r="P14" s="647" t="s">
        <v>115</v>
      </c>
      <c r="Q14" s="678">
        <v>3.23</v>
      </c>
      <c r="R14" s="252">
        <v>3.21</v>
      </c>
      <c r="S14" s="254">
        <f t="shared" si="7"/>
        <v>0.02</v>
      </c>
      <c r="T14" s="412" t="str">
        <f t="shared" si="8"/>
        <v>Stable</v>
      </c>
      <c r="U14" s="412"/>
      <c r="V14" s="647" t="s">
        <v>116</v>
      </c>
      <c r="W14" s="252">
        <v>185.322</v>
      </c>
      <c r="X14" s="252">
        <v>185.43</v>
      </c>
      <c r="Y14" s="254">
        <f t="shared" si="9"/>
        <v>-0.108</v>
      </c>
      <c r="Z14" s="412" t="str">
        <f t="shared" si="10"/>
        <v>Stable</v>
      </c>
    </row>
    <row r="15" ht="21.75" customHeight="1">
      <c r="A15" s="653" t="s">
        <v>117</v>
      </c>
      <c r="B15" s="654" t="s">
        <v>118</v>
      </c>
      <c r="C15" s="655" t="s">
        <v>119</v>
      </c>
      <c r="D15" s="679"/>
      <c r="E15" s="680"/>
      <c r="F15" s="681"/>
      <c r="G15" s="682"/>
      <c r="H15" s="585"/>
      <c r="I15" s="585"/>
      <c r="J15" s="643" t="s">
        <v>120</v>
      </c>
      <c r="K15" s="231">
        <v>95.0</v>
      </c>
      <c r="L15" s="683">
        <v>64.6</v>
      </c>
      <c r="M15" s="684">
        <v>66.8</v>
      </c>
      <c r="N15" s="685">
        <f t="shared" ref="N15:N16" si="11">(L15-M15)/M15</f>
        <v>-0.03293413174</v>
      </c>
      <c r="O15" s="585"/>
      <c r="P15" s="647" t="s">
        <v>121</v>
      </c>
      <c r="Q15" s="252">
        <v>265.527</v>
      </c>
      <c r="R15" s="252">
        <v>260.75</v>
      </c>
      <c r="S15" s="254">
        <f t="shared" si="7"/>
        <v>4.777</v>
      </c>
      <c r="T15" s="412" t="str">
        <f t="shared" si="8"/>
        <v>⬆️ Rise</v>
      </c>
      <c r="U15" s="686"/>
      <c r="V15" s="647" t="s">
        <v>122</v>
      </c>
      <c r="W15" s="252">
        <v>162.734</v>
      </c>
      <c r="X15" s="252">
        <v>160.488</v>
      </c>
      <c r="Y15" s="254">
        <f t="shared" si="9"/>
        <v>2.246</v>
      </c>
      <c r="Z15" s="412" t="str">
        <f t="shared" si="10"/>
        <v>⬆️ Rise</v>
      </c>
    </row>
    <row r="16" ht="21.75" customHeight="1">
      <c r="A16" s="687" t="s">
        <v>123</v>
      </c>
      <c r="B16" s="654" t="s">
        <v>124</v>
      </c>
      <c r="C16" s="655" t="s">
        <v>119</v>
      </c>
      <c r="D16" s="688"/>
      <c r="E16" s="689"/>
      <c r="F16" s="690"/>
      <c r="G16" s="691"/>
      <c r="H16" s="585"/>
      <c r="I16" s="585"/>
      <c r="J16" s="594" t="s">
        <v>125</v>
      </c>
      <c r="K16" s="238">
        <v>125.0</v>
      </c>
      <c r="L16" s="692">
        <v>98.8</v>
      </c>
      <c r="M16" s="693">
        <v>100.7</v>
      </c>
      <c r="N16" s="241">
        <f t="shared" si="11"/>
        <v>-0.01886792453</v>
      </c>
      <c r="O16" s="585"/>
      <c r="P16" s="647" t="s">
        <v>126</v>
      </c>
      <c r="Q16" s="678">
        <v>222.137</v>
      </c>
      <c r="R16" s="678">
        <v>218.25</v>
      </c>
      <c r="S16" s="254">
        <f t="shared" si="7"/>
        <v>3.887</v>
      </c>
      <c r="T16" s="412" t="str">
        <f t="shared" si="8"/>
        <v>⬆️ Rise</v>
      </c>
      <c r="U16" s="686"/>
      <c r="V16" s="647" t="s">
        <v>127</v>
      </c>
      <c r="W16" s="252">
        <v>437.46</v>
      </c>
      <c r="X16" s="252">
        <v>429.017</v>
      </c>
      <c r="Y16" s="254">
        <f t="shared" si="9"/>
        <v>8.443</v>
      </c>
      <c r="Z16" s="412" t="str">
        <f t="shared" si="10"/>
        <v>⬆️ Rise</v>
      </c>
    </row>
    <row r="17" ht="26.25" customHeight="1">
      <c r="A17" s="694"/>
      <c r="B17" s="695"/>
      <c r="C17" s="655"/>
      <c r="D17" s="696"/>
      <c r="E17" s="697"/>
      <c r="F17" s="690"/>
      <c r="G17" s="691"/>
      <c r="H17" s="585"/>
      <c r="I17" s="585"/>
      <c r="J17" s="698" t="s">
        <v>128</v>
      </c>
      <c r="K17" s="151">
        <v>80610.0</v>
      </c>
      <c r="L17" s="699">
        <v>83730.0</v>
      </c>
      <c r="M17" s="700">
        <v>80610.0</v>
      </c>
      <c r="N17" s="701">
        <f>(L17-M17)</f>
        <v>3120</v>
      </c>
      <c r="O17" s="585"/>
      <c r="P17" s="647" t="s">
        <v>129</v>
      </c>
      <c r="Q17" s="678">
        <v>582.832</v>
      </c>
      <c r="R17" s="678">
        <v>571.234</v>
      </c>
      <c r="S17" s="254">
        <f t="shared" si="7"/>
        <v>11.598</v>
      </c>
      <c r="T17" s="412" t="str">
        <f t="shared" si="8"/>
        <v>⬆️ Rise</v>
      </c>
      <c r="U17" s="702"/>
      <c r="V17" s="703" t="s">
        <v>312</v>
      </c>
      <c r="W17" s="704"/>
      <c r="X17" s="704"/>
      <c r="Y17" s="705"/>
    </row>
    <row r="18">
      <c r="A18" s="706"/>
      <c r="B18" s="707"/>
      <c r="C18" s="708"/>
      <c r="D18" s="709"/>
      <c r="E18" s="710"/>
      <c r="F18" s="711"/>
      <c r="G18" s="712"/>
      <c r="H18" s="585"/>
      <c r="I18" s="585"/>
      <c r="J18" s="613"/>
      <c r="K18" s="713"/>
      <c r="L18" s="714"/>
      <c r="M18" s="715"/>
      <c r="N18" s="716"/>
      <c r="O18" s="585"/>
      <c r="P18" s="717"/>
      <c r="Q18" s="718"/>
      <c r="R18" s="718"/>
      <c r="S18" s="718"/>
      <c r="T18" s="585"/>
      <c r="U18" s="585"/>
      <c r="V18" s="719" t="s">
        <v>313</v>
      </c>
      <c r="W18" s="704"/>
      <c r="X18" s="704"/>
      <c r="Y18" s="705"/>
    </row>
    <row r="19">
      <c r="A19" s="266" t="s">
        <v>133</v>
      </c>
      <c r="B19" s="720"/>
      <c r="C19" s="639"/>
      <c r="D19" s="721"/>
      <c r="E19" s="722"/>
      <c r="F19" s="723"/>
      <c r="G19" s="724"/>
      <c r="H19" s="585"/>
      <c r="I19" s="585"/>
      <c r="J19" s="594" t="s">
        <v>134</v>
      </c>
      <c r="K19" s="725" t="s">
        <v>135</v>
      </c>
      <c r="L19" s="692">
        <v>3.0</v>
      </c>
      <c r="M19" s="693">
        <v>3.0</v>
      </c>
      <c r="N19" s="726">
        <f>2</f>
        <v>2</v>
      </c>
      <c r="O19" s="585"/>
      <c r="P19" s="727" t="s">
        <v>136</v>
      </c>
      <c r="Q19" s="728"/>
      <c r="R19" s="729" t="s">
        <v>314</v>
      </c>
      <c r="S19" s="728"/>
      <c r="T19" s="607"/>
      <c r="U19" s="607"/>
      <c r="V19" s="718" t="s">
        <v>315</v>
      </c>
      <c r="W19" s="498" t="str">
        <f>IFS(
  ISNUMBER(L16),
  IFS(
    L16&gt;=95, 40,
    L16&gt;=90, 35 + (L16 - 90) * 1,
    L16&gt;=85, 30 + (L16 - 85) * 1,
    L16&gt;=80, 25 + (L16 - 80) * 1,
    L16&gt;=70, 18 + (L16 - 70) * 0.7,
    L16&gt;=60, 12 + (L16 - 60) * 0.6,
    TRUE, 6
  ),
  "❌ NOT A NUMBER"
)
</f>
        <v>#N/A</v>
      </c>
    </row>
    <row r="20">
      <c r="A20" s="730" t="s">
        <v>139</v>
      </c>
      <c r="B20" s="731" t="s">
        <v>140</v>
      </c>
      <c r="C20" s="731" t="s">
        <v>141</v>
      </c>
      <c r="D20" s="731" t="s">
        <v>142</v>
      </c>
      <c r="E20" s="731" t="s">
        <v>143</v>
      </c>
      <c r="F20" s="732"/>
      <c r="G20" s="732"/>
      <c r="H20" s="718"/>
      <c r="I20" s="585"/>
      <c r="J20" s="733"/>
      <c r="K20" s="734"/>
      <c r="L20" s="734"/>
      <c r="M20" s="735"/>
      <c r="N20" s="736"/>
      <c r="O20" s="585"/>
      <c r="P20" s="737" t="s">
        <v>145</v>
      </c>
      <c r="Q20" s="738" t="s">
        <v>146</v>
      </c>
      <c r="R20" s="739" t="s">
        <v>147</v>
      </c>
      <c r="S20" s="740"/>
      <c r="T20" s="741" t="s">
        <v>148</v>
      </c>
      <c r="U20" s="742"/>
      <c r="V20" s="743"/>
    </row>
    <row r="21" ht="25.5" customHeight="1">
      <c r="A21" s="744" t="s">
        <v>63</v>
      </c>
      <c r="B21" s="596">
        <v>477100.0</v>
      </c>
      <c r="C21" s="596">
        <v>297900.0</v>
      </c>
      <c r="D21" s="596">
        <v>363900.0</v>
      </c>
      <c r="E21" s="596">
        <v>623700.0</v>
      </c>
      <c r="F21" s="745"/>
      <c r="G21" s="745"/>
      <c r="H21" s="746"/>
      <c r="I21" s="585"/>
      <c r="J21" s="643" t="s">
        <v>150</v>
      </c>
      <c r="K21" s="289">
        <v>2502500.0</v>
      </c>
      <c r="L21" s="747">
        <v>1100407.0</v>
      </c>
      <c r="M21" s="748">
        <v>829376.0</v>
      </c>
      <c r="N21" s="749">
        <f t="shared" ref="N21:N24" si="12">(L21-M21)</f>
        <v>271031</v>
      </c>
      <c r="O21" s="585"/>
      <c r="P21" s="750" t="s">
        <v>2</v>
      </c>
      <c r="Q21" s="751">
        <f>IFS(
  V21&gt;=0.9, 100,
  V21&gt;=0.8, (V21 - 0.8)*190 + 80,
  V21&gt;=0.65, (V21 - 0.65)*126.67 + 60,
  V21&gt;=0.45, (V21 - 0.45)*100 + 40,
  V21&gt;=0.3, (V21 - 0.3)*126.67 + 20,
  TRUE, V21*30 + 10
)
</f>
        <v>47.71010274</v>
      </c>
      <c r="R21" s="752" t="str">
        <f>IFS(
  Q21&gt;=90, "🟢 Balanced",
  Q21&gt;=70, "🟡 Slight Undersupply",
  Q21&gt;=45, "🟠 Tight Market",
  TRUE, "🔴 Critical Shortage"
)
</f>
        <v>🟠 Tight Market</v>
      </c>
      <c r="S21" s="368"/>
      <c r="T21" s="753" t="s">
        <v>151</v>
      </c>
      <c r="U21" s="754"/>
      <c r="V21" s="755">
        <f>(
  (L23/K23)*0.5 +
  (L22/K22)*0.25 +
  (L24/K24)*0.15 +
  (L21/K21)*0.1
)
</f>
        <v>0.5271010274</v>
      </c>
    </row>
    <row r="22" ht="25.5" customHeight="1">
      <c r="A22" s="744" t="s">
        <v>153</v>
      </c>
      <c r="B22" s="596">
        <v>120912.0</v>
      </c>
      <c r="C22" s="596">
        <v>75504.0</v>
      </c>
      <c r="D22" s="596">
        <v>92208.0</v>
      </c>
      <c r="E22" s="596">
        <v>158064.0</v>
      </c>
      <c r="F22" s="756"/>
      <c r="G22" s="756"/>
      <c r="H22" s="718"/>
      <c r="I22" s="585"/>
      <c r="J22" s="594" t="s">
        <v>154</v>
      </c>
      <c r="K22" s="301">
        <v>550000.0</v>
      </c>
      <c r="L22" s="747">
        <v>490000.0</v>
      </c>
      <c r="M22" s="757">
        <v>496000.0</v>
      </c>
      <c r="N22" s="758">
        <f t="shared" si="12"/>
        <v>-6000</v>
      </c>
      <c r="O22" s="585"/>
      <c r="P22" s="750" t="s">
        <v>155</v>
      </c>
      <c r="Q22" s="751">
        <f>(
  IFS(
    L15&gt;=95, 40,
    L15&gt;=90, 35 + (L15 - 90) * 1,
    L15&gt;=85, 30 + (L15 - 85) * 1,
    L15&gt;=80, 25 + (L15 - 80) * 1,
    L15&gt;=70, 18 + (L15 - 70) * 0.7,
    L15&gt;=60, 12 + (L15 - 60) * 0.6,
    TRUE, 6
  ) +
  IFS(
    L16&gt;=125, 20,
    L16&gt;=115, 17 + (L16 - 115) * 0.3,
    L16&gt;=105, 13 + (L16 - 105) * 0.4,
    L16&gt;=95, 9 + (L16 - 95) * 0.4,
    L16&gt;=85, 6 + (L16 - 85) * 0.3,
    TRUE, 3
  ) +
  IFS(
    L9&lt;=0.045, 15,
    L9&lt;=0.05, 12 + (0.05 - L9) * 600,
    L9&lt;=0.055, 9 + (0.055 - L9) * 600,
    L9&lt;=0.06, 6 + (0.06 - L9) * 600,
    L9&lt;=0.065, 3 + (0.065 - L9) * 600,
    L9&lt;=0.07, 1.5 + (0.07 - L9) * 300,
    TRUE, 0
  ) +
  IFS(
    L11&lt;=0.023, 7.5,
    L11&lt;=0.03, 6 + (0.03 - L11) / 0.007 * 1.5,
    L11&lt;=0.04, 4.5 + (0.04 - L11) / 0.01 * 1.5,
    L11&lt;=0.045, 3 + (0.045 - L11) / 0.005 * 1.5,
    L11&lt;=0.05, 1.5 + (0.05 - L11) / 0.005 * 1.5,
    TRUE, 0
  ) +
  IFS(
    L17&gt;=100000, 17.5,
    L17&gt;=97000, 15 + (L17 - 97000) / 3000 * 2.5,
    L17&gt;=90000, 12 + (L17 - 90000) / 7000 * 3,
    L17&gt;=85000, 9 + (L17 - 85000) / 5000 * 3,
    L17&gt;=80000, 6 + (L17 - 80000) / 5000 * 3,
    TRUE, 3
  )
)
</f>
        <v>41.618</v>
      </c>
      <c r="R22" s="752" t="str">
        <f>IFS(
  Q22&gt;=80, "🟢 Affordable",
  Q22&gt;=60, "🟡 Pressured",
  Q22&gt;=40, "🟠 Very Strained",
  TRUE, "🔴 Meltdown"
)
</f>
        <v>🟠 Very Strained</v>
      </c>
      <c r="S22" s="368"/>
      <c r="T22" s="753" t="s">
        <v>151</v>
      </c>
      <c r="U22" s="754"/>
      <c r="V22" s="743">
        <f>AVERAGE(L16*0.85, L15)</f>
        <v>74.29</v>
      </c>
      <c r="W22" s="759">
        <f t="shared" ref="W22:X22" si="13">AVERAGE(K16*0.85, K15)</f>
        <v>100.625</v>
      </c>
      <c r="X22" s="759">
        <f t="shared" si="13"/>
        <v>74.29</v>
      </c>
    </row>
    <row r="23" ht="25.5" customHeight="1">
      <c r="A23" s="744" t="s">
        <v>157</v>
      </c>
      <c r="B23" s="596">
        <v>113317.0</v>
      </c>
      <c r="C23" s="596">
        <v>101308.0</v>
      </c>
      <c r="D23" s="596">
        <v>96751.0</v>
      </c>
      <c r="E23" s="596">
        <v>112549.0</v>
      </c>
      <c r="F23" s="760"/>
      <c r="G23" s="760"/>
      <c r="H23" s="585"/>
      <c r="I23" s="585"/>
      <c r="J23" s="761" t="s">
        <v>158</v>
      </c>
      <c r="K23" s="301">
        <v>2000500.0</v>
      </c>
      <c r="L23" s="762">
        <f t="shared" ref="L23:M23" si="14">L21-L22</f>
        <v>610407</v>
      </c>
      <c r="M23" s="763">
        <f t="shared" si="14"/>
        <v>333376</v>
      </c>
      <c r="N23" s="764">
        <f t="shared" si="12"/>
        <v>277031</v>
      </c>
      <c r="O23" s="585"/>
      <c r="P23" s="750" t="s">
        <v>159</v>
      </c>
      <c r="Q23" s="751">
        <f>MIN(100, SUM(E32:E35, E36:E46))</f>
        <v>41.75</v>
      </c>
      <c r="R23" s="752" t="str">
        <f>IFS(
  Q23&gt;=100, "🔴 MELTDOWN",
  Q23&gt;=80, "🟠 Crash in Sight",
  Q23&gt;=70, "🟡 Correction in Sight",
  Q23&gt;=45, "🟢 Slightly Slower",
  TRUE, "🟢 No Where Close"
)
</f>
        <v>🟢 No Where Close</v>
      </c>
      <c r="S23" s="368"/>
      <c r="T23" s="753" t="s">
        <v>151</v>
      </c>
      <c r="U23" s="754"/>
      <c r="V23" s="765"/>
    </row>
    <row r="24" ht="25.5" customHeight="1">
      <c r="A24" s="744" t="s">
        <v>161</v>
      </c>
      <c r="B24" s="596">
        <v>2614.0</v>
      </c>
      <c r="C24" s="596">
        <v>1566.0</v>
      </c>
      <c r="D24" s="596">
        <v>1944.0</v>
      </c>
      <c r="E24" s="596">
        <v>3346.0</v>
      </c>
      <c r="H24" s="585"/>
      <c r="I24" s="585"/>
      <c r="J24" s="315" t="s">
        <v>316</v>
      </c>
      <c r="K24" s="316">
        <v>1850000.0</v>
      </c>
      <c r="L24" s="317">
        <v>1330000.0</v>
      </c>
      <c r="M24" s="318">
        <v>1456000.0</v>
      </c>
      <c r="N24" s="758">
        <f t="shared" si="12"/>
        <v>-126000</v>
      </c>
      <c r="O24" s="585"/>
      <c r="V24" s="766" t="s">
        <v>317</v>
      </c>
      <c r="W24" s="767"/>
    </row>
    <row r="25" ht="25.5" customHeight="1">
      <c r="A25" s="744" t="s">
        <v>318</v>
      </c>
      <c r="B25" s="693">
        <v>93.7</v>
      </c>
      <c r="C25" s="693">
        <v>134.2</v>
      </c>
      <c r="D25" s="693">
        <v>104.9</v>
      </c>
      <c r="E25" s="693">
        <v>71.2</v>
      </c>
      <c r="H25" s="585"/>
      <c r="I25" s="585"/>
      <c r="J25" s="768" t="s">
        <v>165</v>
      </c>
      <c r="K25" s="769"/>
      <c r="L25" s="769"/>
      <c r="M25" s="770"/>
      <c r="N25" s="771"/>
      <c r="O25" s="585"/>
      <c r="T25" s="772"/>
      <c r="U25" s="772"/>
      <c r="V25" s="773" t="s">
        <v>179</v>
      </c>
      <c r="W25" s="767"/>
    </row>
    <row r="26" ht="25.5" customHeight="1">
      <c r="A26" s="774" t="s">
        <v>167</v>
      </c>
      <c r="B26" s="775">
        <v>89.4</v>
      </c>
      <c r="C26" s="775">
        <v>133.7</v>
      </c>
      <c r="D26" s="775">
        <v>105.0</v>
      </c>
      <c r="E26" s="775">
        <v>70.3</v>
      </c>
      <c r="F26" s="776"/>
      <c r="G26" s="776"/>
      <c r="H26" s="585"/>
      <c r="I26" s="585"/>
      <c r="J26" s="777" t="s">
        <v>168</v>
      </c>
      <c r="K26" s="778"/>
      <c r="L26" s="778"/>
      <c r="M26" s="779"/>
      <c r="N26" s="780"/>
      <c r="O26" s="585"/>
      <c r="P26" s="585"/>
      <c r="Q26" s="585"/>
      <c r="R26" s="585"/>
      <c r="S26" s="781"/>
      <c r="T26" s="585"/>
      <c r="U26" s="585"/>
      <c r="V26" s="782" t="s">
        <v>184</v>
      </c>
      <c r="W26" s="767"/>
    </row>
    <row r="27" ht="40.5" customHeight="1">
      <c r="A27" s="774" t="s">
        <v>319</v>
      </c>
      <c r="B27" s="775">
        <v>100.9</v>
      </c>
      <c r="C27" s="775">
        <v>136.8</v>
      </c>
      <c r="D27" s="775">
        <v>102.0</v>
      </c>
      <c r="E27" s="775">
        <v>71.0</v>
      </c>
      <c r="F27" s="783"/>
      <c r="G27" s="783"/>
      <c r="H27" s="718"/>
      <c r="I27" s="585"/>
      <c r="J27" s="585"/>
      <c r="K27" s="585"/>
      <c r="L27" s="585"/>
      <c r="M27" s="585"/>
      <c r="N27" s="585"/>
      <c r="O27" s="585"/>
      <c r="P27" s="784" t="s">
        <v>304</v>
      </c>
      <c r="Q27" s="785"/>
      <c r="R27" s="785"/>
      <c r="S27" s="785"/>
      <c r="T27" s="297"/>
      <c r="U27" s="607"/>
      <c r="V27" s="786" t="s">
        <v>189</v>
      </c>
      <c r="W27" s="767"/>
    </row>
    <row r="28" ht="51.75" customHeight="1">
      <c r="F28" s="787"/>
      <c r="G28" s="788"/>
      <c r="H28" s="789"/>
      <c r="I28" s="585"/>
      <c r="J28" s="790" t="s">
        <v>320</v>
      </c>
      <c r="K28" s="791"/>
      <c r="L28" s="791"/>
      <c r="M28" s="585"/>
      <c r="N28" s="585"/>
      <c r="O28" s="585"/>
      <c r="P28" s="792" t="s">
        <v>174</v>
      </c>
      <c r="Q28" s="355">
        <f>(Q22 * 0.45) + (Q21 * 0.35) + ((135 - Q23) / 135 * 100) * 0.2</f>
        <v>49.24145077</v>
      </c>
      <c r="R28" s="793" t="str">
        <f>IFS(
  Q28 &gt;= 85, "🟢 Affordable Housing",
  Q28 &gt;= 72.5, "🟡 Buyer's Market",
  Q28 &gt;= 60, "🟠 Neutral Market",
  Q28 &gt;= 50, "🔴 Affordability Crisis",
  Q28 &gt;= 40, "🔴 Nowhere close to affordable",
  TRUE, "🔥 Crisis Mode
")</f>
        <v>🔴 Nowhere close to affordable</v>
      </c>
      <c r="S28" s="794"/>
      <c r="T28" s="368"/>
      <c r="V28" s="782" t="s">
        <v>196</v>
      </c>
      <c r="W28" s="767"/>
    </row>
    <row r="29" ht="17.25" customHeight="1">
      <c r="A29" s="795"/>
      <c r="B29" s="796"/>
      <c r="C29" s="585"/>
      <c r="D29" s="789"/>
      <c r="E29" s="585"/>
      <c r="F29" s="789"/>
      <c r="G29" s="789"/>
      <c r="H29" s="585"/>
      <c r="I29" s="585"/>
      <c r="J29" s="585"/>
      <c r="K29" s="585"/>
      <c r="L29" s="585"/>
      <c r="M29" s="585"/>
      <c r="N29" s="585"/>
      <c r="O29" s="585"/>
      <c r="P29" s="585"/>
      <c r="Q29" s="585"/>
      <c r="R29" s="585"/>
      <c r="S29" s="585"/>
      <c r="T29" s="585"/>
      <c r="U29" s="585"/>
      <c r="V29" s="585"/>
    </row>
    <row r="30" ht="51.75" customHeight="1">
      <c r="A30" s="366" t="s">
        <v>178</v>
      </c>
      <c r="B30" s="367"/>
      <c r="C30" s="368"/>
      <c r="D30" s="369"/>
      <c r="E30" s="368"/>
      <c r="F30" s="369"/>
      <c r="G30" s="370"/>
      <c r="H30" s="585"/>
      <c r="I30" s="585"/>
      <c r="J30" s="585"/>
      <c r="K30" s="585"/>
      <c r="L30" s="585"/>
      <c r="M30" s="585"/>
      <c r="N30" s="585"/>
      <c r="O30" s="585"/>
      <c r="P30" s="585"/>
      <c r="Q30" s="585"/>
      <c r="R30" s="585"/>
      <c r="S30" s="585"/>
      <c r="T30" s="585"/>
      <c r="U30" s="585"/>
    </row>
    <row r="31" ht="30.0" customHeight="1">
      <c r="A31" s="379" t="s">
        <v>145</v>
      </c>
      <c r="B31" s="380"/>
      <c r="C31" s="381" t="s">
        <v>182</v>
      </c>
      <c r="D31" s="382" t="s">
        <v>60</v>
      </c>
      <c r="E31" s="382" t="s">
        <v>183</v>
      </c>
      <c r="F31" s="381" t="s">
        <v>147</v>
      </c>
      <c r="G31" s="383"/>
      <c r="H31" s="629"/>
      <c r="I31" s="585"/>
      <c r="J31" s="797"/>
      <c r="K31" s="798"/>
      <c r="L31" s="798"/>
      <c r="M31" s="799"/>
      <c r="N31" s="798"/>
      <c r="O31" s="798"/>
      <c r="P31" s="798"/>
      <c r="Q31" s="585"/>
      <c r="R31" s="585"/>
      <c r="S31" s="585"/>
      <c r="T31" s="585"/>
      <c r="U31" s="585"/>
    </row>
    <row r="32" ht="23.25" customHeight="1">
      <c r="A32" s="386" t="s">
        <v>187</v>
      </c>
      <c r="B32" s="387"/>
      <c r="C32" s="381" t="s">
        <v>188</v>
      </c>
      <c r="D32" s="388">
        <v>0.043</v>
      </c>
      <c r="E32" s="389">
        <f>IFS(D32 &lt; 0.04, 0, D32 &lt; 0.06, 3, D32 &lt; 0.08, 6, D32 &lt; 0.1, 9, TRUE, 12)</f>
        <v>3</v>
      </c>
      <c r="F32" s="390" t="str">
        <f t="shared" ref="F32:F46" si="15">IFS(
  E32&gt;=10, "🔴 High Risk",
  E32&gt;=6, "🟠 Elevated Risk",
  E32&gt;=3, "🟡 Moderate Risk",
  TRUE, "🟢 Low Risk"
)
</f>
        <v>🟡 Moderate Risk</v>
      </c>
      <c r="G32" s="391"/>
      <c r="H32" s="629"/>
      <c r="I32" s="585"/>
      <c r="J32" s="585"/>
      <c r="K32" s="585"/>
      <c r="L32" s="585"/>
      <c r="M32" s="585"/>
      <c r="N32" s="585"/>
      <c r="O32" s="585"/>
      <c r="P32" s="585"/>
      <c r="Q32" s="585"/>
      <c r="R32" s="585"/>
      <c r="S32" s="585"/>
      <c r="T32" s="585"/>
      <c r="U32" s="585"/>
    </row>
    <row r="33" ht="23.25" customHeight="1">
      <c r="A33" s="386" t="s">
        <v>195</v>
      </c>
      <c r="B33" s="400"/>
      <c r="C33" s="381" t="s">
        <v>188</v>
      </c>
      <c r="D33" s="388">
        <v>0.1006</v>
      </c>
      <c r="E33" s="389">
        <f>IFS(D33 &lt; 0.05, 0, D33 &lt; 0.1, 3, D33 &lt; 0.13, 6, D33 &lt; 0.15, 9, TRUE, 12)</f>
        <v>6</v>
      </c>
      <c r="F33" s="390" t="str">
        <f t="shared" si="15"/>
        <v>🟠 Elevated Risk</v>
      </c>
      <c r="G33" s="391"/>
      <c r="H33" s="800"/>
      <c r="I33" s="800"/>
      <c r="J33" s="585"/>
      <c r="K33" s="585"/>
      <c r="L33" s="585"/>
      <c r="M33" s="585"/>
      <c r="N33" s="585"/>
      <c r="O33" s="585"/>
      <c r="P33" s="585"/>
      <c r="Q33" s="800"/>
      <c r="R33" s="800"/>
      <c r="S33" s="800"/>
      <c r="T33" s="800"/>
      <c r="U33" s="800"/>
      <c r="V33" s="801"/>
      <c r="W33" s="801"/>
      <c r="X33" s="801"/>
      <c r="Y33" s="801"/>
      <c r="Z33" s="801"/>
      <c r="AA33" s="801"/>
      <c r="AB33" s="801"/>
    </row>
    <row r="34" ht="23.25" customHeight="1">
      <c r="A34" s="386" t="s">
        <v>199</v>
      </c>
      <c r="B34" s="400"/>
      <c r="C34" s="381" t="s">
        <v>188</v>
      </c>
      <c r="D34" s="388">
        <v>0.0179</v>
      </c>
      <c r="E34" s="389">
        <f>IFS(D34&lt;2%, 0, D34&lt;5%, 5, D34&lt;10%, 10, TRUE, 15)
</f>
        <v>0</v>
      </c>
      <c r="F34" s="390" t="str">
        <f t="shared" si="15"/>
        <v>🟢 Low Risk</v>
      </c>
      <c r="G34" s="391"/>
      <c r="H34" s="802"/>
      <c r="I34" s="800"/>
      <c r="J34" s="585"/>
      <c r="K34" s="585"/>
      <c r="L34" s="585"/>
      <c r="M34" s="585"/>
      <c r="N34" s="585"/>
      <c r="O34" s="585"/>
      <c r="P34" s="585"/>
      <c r="Q34" s="800"/>
      <c r="R34" s="800"/>
      <c r="S34" s="800"/>
      <c r="T34" s="800"/>
      <c r="U34" s="800"/>
      <c r="V34" s="801"/>
      <c r="W34" s="801"/>
      <c r="X34" s="801"/>
      <c r="Y34" s="801"/>
      <c r="Z34" s="801"/>
      <c r="AA34" s="801"/>
      <c r="AB34" s="801"/>
    </row>
    <row r="35" ht="23.25" customHeight="1">
      <c r="A35" s="386" t="s">
        <v>202</v>
      </c>
      <c r="B35" s="413"/>
      <c r="C35" s="381" t="s">
        <v>188</v>
      </c>
      <c r="D35" s="414">
        <v>1100407.0</v>
      </c>
      <c r="E35" s="389">
        <f>IFS(D35 &gt; 0.6, 0, D35 &gt; 0.45, 3, D35 &gt; 0.3, 6, D35 &gt; 0.15, 9, TRUE, 12)</f>
        <v>0</v>
      </c>
      <c r="F35" s="390" t="str">
        <f t="shared" si="15"/>
        <v>🟢 Low Risk</v>
      </c>
      <c r="G35" s="391"/>
      <c r="H35" s="585"/>
      <c r="I35" s="585"/>
      <c r="J35" s="585"/>
      <c r="K35" s="585"/>
      <c r="L35" s="585"/>
      <c r="M35" s="585"/>
      <c r="N35" s="585"/>
      <c r="O35" s="585"/>
      <c r="P35" s="585"/>
      <c r="Q35" s="585"/>
      <c r="R35" s="585"/>
      <c r="S35" s="585"/>
      <c r="T35" s="585"/>
      <c r="U35" s="585"/>
    </row>
    <row r="36" ht="23.25" customHeight="1">
      <c r="A36" s="386" t="s">
        <v>205</v>
      </c>
      <c r="B36" s="400"/>
      <c r="C36" s="422" t="s">
        <v>206</v>
      </c>
      <c r="D36" s="388">
        <v>0.11249194</v>
      </c>
      <c r="E36" s="389">
        <f>IFS(D36 &gt; 0.13, 0, D36 &gt; 0.11, 2, D36 &gt; 0.09, 4, D36 &gt; 0.07, 6, TRUE, 8)
</f>
        <v>2</v>
      </c>
      <c r="F36" s="390" t="str">
        <f t="shared" si="15"/>
        <v>🟢 Low Risk</v>
      </c>
      <c r="G36" s="391"/>
      <c r="H36" s="802"/>
      <c r="I36" s="800"/>
      <c r="J36" s="585"/>
      <c r="K36" s="585"/>
      <c r="L36" s="585"/>
      <c r="M36" s="585"/>
      <c r="N36" s="585"/>
      <c r="O36" s="585"/>
      <c r="P36" s="585"/>
      <c r="Q36" s="800"/>
      <c r="R36" s="800"/>
      <c r="S36" s="800"/>
      <c r="T36" s="800"/>
      <c r="U36" s="800"/>
      <c r="V36" s="801"/>
      <c r="W36" s="801"/>
      <c r="X36" s="801"/>
      <c r="Y36" s="801"/>
      <c r="Z36" s="801"/>
      <c r="AA36" s="801"/>
      <c r="AB36" s="801"/>
    </row>
    <row r="37" ht="23.25" customHeight="1">
      <c r="A37" s="386" t="s">
        <v>208</v>
      </c>
      <c r="B37" s="387"/>
      <c r="C37" s="422" t="s">
        <v>206</v>
      </c>
      <c r="D37" s="388">
        <v>0.004699999999999999</v>
      </c>
      <c r="E37" s="389">
        <f>IFS(D37 &lt; 0.005, 0, D37 &lt; 0.01, 2, D37 &lt; 0.02, 4, D37 &lt; 0.03, 6, TRUE, 8)
</f>
        <v>0</v>
      </c>
      <c r="F37" s="390" t="str">
        <f t="shared" si="15"/>
        <v>🟢 Low Risk</v>
      </c>
      <c r="G37" s="391"/>
      <c r="H37" s="718"/>
      <c r="I37" s="585"/>
      <c r="J37" s="585"/>
      <c r="K37" s="585"/>
      <c r="L37" s="585"/>
      <c r="M37" s="585"/>
      <c r="N37" s="585"/>
      <c r="O37" s="585"/>
      <c r="P37" s="585"/>
      <c r="Q37" s="585"/>
      <c r="R37" s="585"/>
      <c r="S37" s="585"/>
      <c r="T37" s="585"/>
      <c r="U37" s="585"/>
    </row>
    <row r="38" ht="23.25" customHeight="1">
      <c r="A38" s="386" t="s">
        <v>215</v>
      </c>
      <c r="B38" s="433"/>
      <c r="C38" s="422" t="s">
        <v>206</v>
      </c>
      <c r="D38" s="388">
        <v>0.0128</v>
      </c>
      <c r="E38" s="389">
        <f>IFS(D38 &lt; 0.01, 0, D38 &lt; 0.015, 2, D38 &lt; 0.02, 4, D38 &lt; 0.03, 6, TRUE, 8)
</f>
        <v>2</v>
      </c>
      <c r="F38" s="390" t="str">
        <f t="shared" si="15"/>
        <v>🟢 Low Risk</v>
      </c>
      <c r="G38" s="391"/>
      <c r="H38" s="803"/>
      <c r="I38" s="800"/>
      <c r="J38" s="800"/>
      <c r="K38" s="800"/>
      <c r="L38" s="800"/>
      <c r="M38" s="800"/>
      <c r="N38" s="800"/>
      <c r="O38" s="800"/>
      <c r="P38" s="800"/>
      <c r="Q38" s="800"/>
      <c r="R38" s="800"/>
      <c r="S38" s="800"/>
      <c r="T38" s="800"/>
      <c r="U38" s="800"/>
      <c r="V38" s="801"/>
      <c r="W38" s="801"/>
      <c r="X38" s="801"/>
      <c r="Y38" s="801"/>
      <c r="Z38" s="801"/>
      <c r="AA38" s="801"/>
      <c r="AB38" s="801"/>
    </row>
    <row r="39" ht="23.25" customHeight="1">
      <c r="A39" s="386" t="s">
        <v>218</v>
      </c>
      <c r="B39" s="413"/>
      <c r="C39" s="422" t="s">
        <v>206</v>
      </c>
      <c r="D39" s="388">
        <v>0.0147</v>
      </c>
      <c r="E39" s="389">
        <f>IFS(D39 &lt; 0.015, 0, D39 &lt; 0.025, 2, D39 &lt; 0.04, 4, D39 &lt; 0.06, 6, TRUE, 8)
</f>
        <v>0</v>
      </c>
      <c r="F39" s="390" t="str">
        <f t="shared" si="15"/>
        <v>🟢 Low Risk</v>
      </c>
      <c r="G39" s="391"/>
      <c r="H39" s="585"/>
      <c r="I39" s="585"/>
      <c r="J39" s="804"/>
      <c r="K39" s="585"/>
      <c r="L39" s="585"/>
      <c r="M39" s="585"/>
      <c r="N39" s="585"/>
      <c r="O39" s="585"/>
      <c r="P39" s="585"/>
      <c r="Q39" s="585"/>
      <c r="R39" s="585"/>
      <c r="S39" s="585"/>
      <c r="T39" s="585"/>
      <c r="U39" s="585"/>
    </row>
    <row r="40" ht="23.25" customHeight="1">
      <c r="A40" s="386" t="s">
        <v>221</v>
      </c>
      <c r="B40" s="400"/>
      <c r="C40" s="422" t="s">
        <v>222</v>
      </c>
      <c r="D40" s="388">
        <v>0.0305</v>
      </c>
      <c r="E40" s="389">
        <f>IFS(D40 &lt; 0.02, 0, D40 &lt; 0.03, 1.5, D40 &lt; 0.04, 3.25, D40 &lt; 0.05, 5, TRUE, 6.25)
</f>
        <v>3.25</v>
      </c>
      <c r="F40" s="390" t="str">
        <f t="shared" si="15"/>
        <v>🟡 Moderate Risk</v>
      </c>
      <c r="G40" s="391"/>
      <c r="H40" s="802"/>
      <c r="I40" s="800"/>
      <c r="J40" s="800"/>
      <c r="K40" s="800"/>
      <c r="L40" s="800"/>
      <c r="M40" s="800"/>
      <c r="N40" s="800"/>
      <c r="O40" s="800"/>
      <c r="P40" s="800"/>
      <c r="Q40" s="800"/>
      <c r="R40" s="800"/>
      <c r="S40" s="800"/>
      <c r="T40" s="800"/>
      <c r="U40" s="800"/>
      <c r="V40" s="801"/>
      <c r="W40" s="801"/>
      <c r="X40" s="801"/>
      <c r="Y40" s="801"/>
      <c r="Z40" s="801"/>
      <c r="AA40" s="801"/>
      <c r="AB40" s="801"/>
    </row>
    <row r="41" ht="23.25" customHeight="1">
      <c r="A41" s="386" t="s">
        <v>321</v>
      </c>
      <c r="B41" s="400"/>
      <c r="C41" s="422" t="s">
        <v>222</v>
      </c>
      <c r="D41" s="388">
        <v>0.063</v>
      </c>
      <c r="E41" s="389">
        <f>IFS(D41&lt;3%, 0, D41&lt;6%, 3, D41&lt;10%, 6, TRUE, 9)</f>
        <v>6</v>
      </c>
      <c r="F41" s="390" t="str">
        <f t="shared" si="15"/>
        <v>🟠 Elevated Risk</v>
      </c>
      <c r="G41" s="391"/>
      <c r="H41" s="800"/>
      <c r="I41" s="800"/>
      <c r="J41" s="800"/>
      <c r="K41" s="800"/>
      <c r="L41" s="800"/>
      <c r="M41" s="800"/>
      <c r="N41" s="800"/>
      <c r="O41" s="800"/>
      <c r="P41" s="800"/>
      <c r="Q41" s="800"/>
      <c r="R41" s="800"/>
      <c r="S41" s="800"/>
      <c r="T41" s="800"/>
      <c r="U41" s="800"/>
      <c r="V41" s="801"/>
      <c r="W41" s="801"/>
      <c r="X41" s="801"/>
      <c r="Y41" s="801"/>
      <c r="Z41" s="801"/>
      <c r="AA41" s="801"/>
      <c r="AB41" s="801"/>
    </row>
    <row r="42" ht="23.25" customHeight="1">
      <c r="A42" s="386" t="s">
        <v>228</v>
      </c>
      <c r="B42" s="387"/>
      <c r="C42" s="422" t="s">
        <v>222</v>
      </c>
      <c r="D42" s="388">
        <v>0.07</v>
      </c>
      <c r="E42" s="389">
        <f>IFS(D42 &lt; 0.06, 0, D42 &lt; 0.07, 1.5, D42 &lt; 0.08, 3.25, D42 &lt; 0.09, 5, TRUE, 6.25)
</f>
        <v>3.25</v>
      </c>
      <c r="F42" s="390" t="str">
        <f t="shared" si="15"/>
        <v>🟡 Moderate Risk</v>
      </c>
      <c r="G42" s="391"/>
      <c r="H42" s="718"/>
      <c r="I42" s="585"/>
      <c r="J42" s="585"/>
      <c r="K42" s="585"/>
      <c r="L42" s="585"/>
      <c r="M42" s="585"/>
      <c r="N42" s="585"/>
      <c r="O42" s="585"/>
      <c r="P42" s="585"/>
      <c r="Q42" s="585"/>
      <c r="R42" s="585"/>
      <c r="S42" s="585"/>
      <c r="T42" s="585"/>
      <c r="U42" s="585"/>
    </row>
    <row r="43" ht="23.25" customHeight="1">
      <c r="A43" s="453" t="s">
        <v>322</v>
      </c>
      <c r="B43" s="454"/>
      <c r="C43" s="455" t="s">
        <v>188</v>
      </c>
      <c r="D43" s="456">
        <v>7.000000000000001E-4</v>
      </c>
      <c r="E43" s="457">
        <f>IFS(D43 &gt; 0.01, 0, D43 &gt; 0, 3, D43 &gt; -0.5, 6, D43 &gt; -1, 9, TRUE, 12)</f>
        <v>3</v>
      </c>
      <c r="F43" s="458" t="str">
        <f t="shared" si="15"/>
        <v>🟡 Moderate Risk</v>
      </c>
      <c r="G43" s="454"/>
      <c r="H43" s="585"/>
      <c r="I43" s="585"/>
      <c r="J43" s="805"/>
      <c r="K43" s="585"/>
      <c r="L43" s="806"/>
      <c r="M43" s="585"/>
      <c r="N43" s="807"/>
      <c r="O43" s="585"/>
      <c r="P43" s="585"/>
      <c r="Q43" s="585"/>
      <c r="R43" s="585"/>
      <c r="S43" s="585"/>
      <c r="T43" s="585"/>
      <c r="U43" s="585"/>
    </row>
    <row r="44" ht="23.25" customHeight="1">
      <c r="A44" s="459" t="s">
        <v>234</v>
      </c>
      <c r="B44" s="460"/>
      <c r="C44" s="422" t="s">
        <v>206</v>
      </c>
      <c r="D44" s="461">
        <v>7227000.0</v>
      </c>
      <c r="E44" s="462">
        <f>IFS(D44 &gt; 9000000, 0, D44 &gt; 7500000, 2, D44 &gt; 6000000, 4, D44 &gt; 5000000, 6, TRUE, 8)
</f>
        <v>4</v>
      </c>
      <c r="F44" s="463" t="str">
        <f t="shared" si="15"/>
        <v>🟡 Moderate Risk</v>
      </c>
      <c r="G44" s="460"/>
      <c r="H44" s="585"/>
      <c r="I44" s="585"/>
      <c r="J44" s="808"/>
      <c r="K44" s="585"/>
      <c r="L44" s="585"/>
      <c r="M44" s="585"/>
      <c r="N44" s="809"/>
      <c r="O44" s="585"/>
      <c r="P44" s="585"/>
      <c r="Q44" s="585"/>
      <c r="R44" s="585"/>
      <c r="S44" s="585"/>
      <c r="T44" s="585"/>
      <c r="U44" s="585"/>
    </row>
    <row r="45" ht="23.25" customHeight="1">
      <c r="A45" s="453" t="s">
        <v>323</v>
      </c>
      <c r="B45" s="454"/>
      <c r="C45" s="422" t="s">
        <v>206</v>
      </c>
      <c r="D45" s="456">
        <v>0.081</v>
      </c>
      <c r="E45" s="457">
        <f>IFS(
  D45 &lt; 0.07, 0,
  D45 &lt; 0.085, 3,
  D45 &lt; 0.1, 6,
  TRUE, 9
)
</f>
        <v>3</v>
      </c>
      <c r="F45" s="458" t="str">
        <f t="shared" si="15"/>
        <v>🟡 Moderate Risk</v>
      </c>
      <c r="G45" s="454"/>
      <c r="H45" s="810"/>
      <c r="I45" s="500"/>
      <c r="J45" s="811"/>
      <c r="K45" s="810"/>
      <c r="L45" s="810"/>
      <c r="M45" s="810"/>
      <c r="N45" s="812"/>
      <c r="O45" s="500"/>
      <c r="P45" s="810"/>
      <c r="Q45" s="810"/>
      <c r="R45" s="810"/>
      <c r="S45" s="810"/>
      <c r="T45" s="810"/>
      <c r="U45" s="810"/>
    </row>
    <row r="46" ht="23.25" customHeight="1">
      <c r="A46" s="459" t="s">
        <v>324</v>
      </c>
      <c r="B46" s="460"/>
      <c r="C46" s="813" t="s">
        <v>222</v>
      </c>
      <c r="D46" s="461">
        <v>2499000.0</v>
      </c>
      <c r="E46" s="814">
        <f>IFS(D46 &gt; 3000000, 0, D46 &gt; 2900000, 1.5, D46 &gt; 2750000, 3.25, D46 &gt; 2600000, 5, TRUE, 6.25)</f>
        <v>6.25</v>
      </c>
      <c r="F46" s="463" t="str">
        <f t="shared" si="15"/>
        <v>🟠 Elevated Risk</v>
      </c>
      <c r="G46" s="460"/>
      <c r="I46" s="500"/>
      <c r="J46" s="811"/>
      <c r="K46" s="810"/>
      <c r="L46" s="810"/>
      <c r="M46" s="810"/>
      <c r="N46" s="812"/>
      <c r="O46" s="500"/>
      <c r="P46" s="810"/>
      <c r="Q46" s="810"/>
      <c r="R46" s="810"/>
      <c r="S46" s="810"/>
      <c r="T46" s="810"/>
      <c r="U46" s="810"/>
    </row>
    <row r="47" ht="21.0" customHeight="1">
      <c r="B47" s="497"/>
      <c r="I47" s="500"/>
      <c r="J47" s="815"/>
      <c r="N47" s="816"/>
      <c r="O47" s="500"/>
    </row>
    <row r="48" ht="21.0" customHeight="1">
      <c r="A48" s="545" t="s">
        <v>325</v>
      </c>
      <c r="B48" s="497"/>
      <c r="I48" s="500"/>
      <c r="J48" s="815"/>
      <c r="O48" s="500"/>
    </row>
    <row r="49">
      <c r="A49" s="545" t="s">
        <v>326</v>
      </c>
      <c r="B49" s="497"/>
      <c r="I49" s="500"/>
      <c r="O49" s="500"/>
    </row>
    <row r="50">
      <c r="B50" s="497"/>
      <c r="I50" s="500"/>
      <c r="O50" s="500"/>
    </row>
    <row r="51">
      <c r="B51" s="497"/>
      <c r="I51" s="500"/>
      <c r="O51" s="500"/>
    </row>
    <row r="52">
      <c r="B52" s="497"/>
      <c r="I52" s="500"/>
      <c r="O52" s="500"/>
    </row>
    <row r="53">
      <c r="B53" s="497"/>
      <c r="I53" s="500"/>
      <c r="O53" s="500"/>
    </row>
    <row r="54">
      <c r="B54" s="817" t="s">
        <v>261</v>
      </c>
      <c r="I54" s="500"/>
      <c r="O54" s="500"/>
    </row>
    <row r="55">
      <c r="B55" s="497"/>
      <c r="I55" s="500"/>
      <c r="O55" s="500"/>
    </row>
    <row r="56">
      <c r="B56" s="497"/>
      <c r="I56" s="500"/>
      <c r="O56" s="500"/>
    </row>
    <row r="57">
      <c r="B57" s="497"/>
      <c r="I57" s="500"/>
      <c r="O57" s="500"/>
    </row>
    <row r="58">
      <c r="B58" s="497"/>
      <c r="I58" s="500"/>
      <c r="O58" s="500"/>
    </row>
    <row r="59">
      <c r="B59" s="497"/>
      <c r="I59" s="500"/>
      <c r="O59" s="500"/>
    </row>
    <row r="60">
      <c r="B60" s="497"/>
      <c r="I60" s="500"/>
      <c r="O60" s="500"/>
    </row>
    <row r="61">
      <c r="B61" s="497"/>
      <c r="I61" s="500"/>
      <c r="O61" s="500"/>
    </row>
    <row r="62">
      <c r="B62" s="497"/>
      <c r="I62" s="500"/>
      <c r="O62" s="500"/>
    </row>
    <row r="63">
      <c r="B63" s="497"/>
      <c r="I63" s="500"/>
      <c r="O63" s="500"/>
    </row>
    <row r="64">
      <c r="B64" s="497"/>
      <c r="I64" s="500"/>
      <c r="O64" s="500"/>
    </row>
    <row r="65">
      <c r="B65" s="497"/>
      <c r="I65" s="500"/>
      <c r="O65" s="500"/>
    </row>
    <row r="66">
      <c r="B66" s="497"/>
      <c r="I66" s="500"/>
      <c r="O66" s="500"/>
    </row>
    <row r="67">
      <c r="B67" s="497"/>
      <c r="I67" s="500"/>
      <c r="O67" s="500"/>
    </row>
    <row r="68">
      <c r="B68" s="497"/>
      <c r="I68" s="500"/>
      <c r="O68" s="500"/>
    </row>
    <row r="69">
      <c r="B69" s="497"/>
      <c r="I69" s="500"/>
      <c r="O69" s="500"/>
    </row>
    <row r="70">
      <c r="B70" s="497"/>
      <c r="I70" s="500"/>
      <c r="O70" s="500"/>
    </row>
    <row r="71">
      <c r="B71" s="497"/>
      <c r="I71" s="500"/>
      <c r="O71" s="500"/>
    </row>
    <row r="72">
      <c r="B72" s="497"/>
      <c r="I72" s="500"/>
      <c r="O72" s="500"/>
    </row>
    <row r="73">
      <c r="B73" s="497"/>
      <c r="I73" s="500"/>
      <c r="O73" s="500"/>
    </row>
    <row r="74">
      <c r="B74" s="497"/>
      <c r="I74" s="500"/>
      <c r="O74" s="500"/>
    </row>
    <row r="75">
      <c r="B75" s="497"/>
      <c r="I75" s="500"/>
      <c r="O75" s="500"/>
    </row>
    <row r="76">
      <c r="B76" s="497"/>
      <c r="I76" s="500"/>
      <c r="O76" s="500"/>
    </row>
    <row r="77">
      <c r="B77" s="497"/>
      <c r="I77" s="500"/>
      <c r="O77" s="500"/>
    </row>
    <row r="78">
      <c r="B78" s="497"/>
      <c r="I78" s="500"/>
      <c r="O78" s="500"/>
    </row>
    <row r="79">
      <c r="B79" s="497"/>
      <c r="I79" s="500"/>
      <c r="O79" s="500"/>
    </row>
    <row r="80">
      <c r="B80" s="497"/>
      <c r="I80" s="500"/>
      <c r="O80" s="500"/>
    </row>
    <row r="81">
      <c r="B81" s="497"/>
      <c r="I81" s="500"/>
      <c r="O81" s="500"/>
    </row>
    <row r="82">
      <c r="B82" s="497"/>
      <c r="I82" s="500"/>
      <c r="O82" s="500"/>
    </row>
    <row r="83">
      <c r="B83" s="497"/>
      <c r="I83" s="500"/>
      <c r="O83" s="500"/>
    </row>
    <row r="84">
      <c r="B84" s="497"/>
      <c r="I84" s="500"/>
      <c r="O84" s="500"/>
    </row>
    <row r="85">
      <c r="B85" s="497"/>
      <c r="I85" s="500"/>
      <c r="O85" s="500"/>
    </row>
    <row r="86">
      <c r="B86" s="497"/>
      <c r="I86" s="500"/>
      <c r="O86" s="500"/>
    </row>
    <row r="87">
      <c r="B87" s="497"/>
      <c r="I87" s="500"/>
      <c r="O87" s="500"/>
    </row>
    <row r="88">
      <c r="B88" s="497"/>
      <c r="I88" s="500"/>
      <c r="O88" s="500"/>
    </row>
    <row r="89">
      <c r="B89" s="497"/>
      <c r="I89" s="500"/>
      <c r="O89" s="500"/>
    </row>
    <row r="90">
      <c r="B90" s="497"/>
      <c r="I90" s="500"/>
      <c r="O90" s="500"/>
    </row>
    <row r="91">
      <c r="B91" s="497"/>
      <c r="I91" s="500"/>
      <c r="O91" s="500"/>
    </row>
    <row r="92">
      <c r="B92" s="497"/>
      <c r="I92" s="500"/>
      <c r="O92" s="500"/>
    </row>
    <row r="93">
      <c r="B93" s="497"/>
      <c r="I93" s="500"/>
      <c r="O93" s="500"/>
    </row>
    <row r="94">
      <c r="B94" s="497"/>
      <c r="I94" s="500"/>
      <c r="O94" s="500"/>
    </row>
    <row r="95">
      <c r="B95" s="497"/>
      <c r="I95" s="500"/>
      <c r="O95" s="500"/>
    </row>
    <row r="96">
      <c r="B96" s="497"/>
      <c r="I96" s="500"/>
      <c r="O96" s="500"/>
    </row>
    <row r="97">
      <c r="B97" s="497"/>
      <c r="I97" s="500"/>
      <c r="O97" s="500"/>
    </row>
    <row r="98">
      <c r="B98" s="497"/>
      <c r="I98" s="500"/>
      <c r="O98" s="500"/>
    </row>
    <row r="99">
      <c r="B99" s="497"/>
      <c r="I99" s="500"/>
      <c r="O99" s="500"/>
    </row>
    <row r="100">
      <c r="B100" s="497"/>
      <c r="I100" s="500"/>
      <c r="O100" s="500"/>
    </row>
    <row r="101">
      <c r="B101" s="497"/>
      <c r="I101" s="500"/>
      <c r="O101" s="500"/>
    </row>
    <row r="102">
      <c r="B102" s="497"/>
      <c r="I102" s="500"/>
      <c r="O102" s="500"/>
    </row>
    <row r="103">
      <c r="B103" s="497"/>
      <c r="I103" s="500"/>
      <c r="O103" s="500"/>
    </row>
    <row r="104">
      <c r="B104" s="497"/>
      <c r="I104" s="500"/>
      <c r="O104" s="500"/>
    </row>
    <row r="105">
      <c r="B105" s="497"/>
      <c r="I105" s="500"/>
      <c r="O105" s="500"/>
    </row>
    <row r="106">
      <c r="B106" s="497"/>
      <c r="I106" s="500"/>
      <c r="O106" s="500"/>
    </row>
    <row r="107">
      <c r="B107" s="497"/>
      <c r="I107" s="500"/>
      <c r="O107" s="500"/>
    </row>
    <row r="108">
      <c r="B108" s="497"/>
      <c r="I108" s="500"/>
      <c r="O108" s="500"/>
    </row>
    <row r="109">
      <c r="B109" s="497"/>
      <c r="I109" s="500"/>
      <c r="O109" s="500"/>
    </row>
    <row r="110">
      <c r="B110" s="497"/>
      <c r="I110" s="500"/>
      <c r="O110" s="500"/>
    </row>
    <row r="111">
      <c r="B111" s="497"/>
      <c r="I111" s="500"/>
      <c r="O111" s="500"/>
    </row>
    <row r="112">
      <c r="B112" s="497"/>
      <c r="I112" s="500"/>
      <c r="O112" s="500"/>
    </row>
    <row r="113">
      <c r="B113" s="497"/>
      <c r="I113" s="500"/>
      <c r="O113" s="500"/>
    </row>
    <row r="114">
      <c r="B114" s="497"/>
      <c r="I114" s="500"/>
      <c r="O114" s="500"/>
    </row>
    <row r="115">
      <c r="B115" s="497"/>
      <c r="I115" s="500"/>
      <c r="O115" s="500"/>
    </row>
    <row r="116">
      <c r="B116" s="497"/>
      <c r="I116" s="500"/>
      <c r="O116" s="500"/>
    </row>
    <row r="117">
      <c r="B117" s="497"/>
      <c r="I117" s="500"/>
      <c r="O117" s="500"/>
    </row>
    <row r="118">
      <c r="B118" s="497"/>
      <c r="I118" s="500"/>
      <c r="O118" s="500"/>
    </row>
    <row r="119">
      <c r="B119" s="497"/>
      <c r="I119" s="500"/>
      <c r="O119" s="500"/>
    </row>
    <row r="120">
      <c r="B120" s="497"/>
      <c r="I120" s="500"/>
      <c r="O120" s="500"/>
    </row>
    <row r="121">
      <c r="B121" s="497"/>
      <c r="I121" s="500"/>
      <c r="O121" s="500"/>
    </row>
    <row r="122">
      <c r="B122" s="497"/>
      <c r="I122" s="500"/>
      <c r="O122" s="500"/>
    </row>
    <row r="123">
      <c r="B123" s="497"/>
      <c r="I123" s="500"/>
      <c r="O123" s="500"/>
    </row>
    <row r="124">
      <c r="B124" s="497"/>
      <c r="I124" s="500"/>
      <c r="O124" s="500"/>
    </row>
    <row r="125">
      <c r="B125" s="497"/>
      <c r="I125" s="500"/>
      <c r="O125" s="500"/>
    </row>
    <row r="126">
      <c r="B126" s="497"/>
      <c r="I126" s="500"/>
      <c r="O126" s="500"/>
    </row>
    <row r="127">
      <c r="B127" s="497"/>
      <c r="I127" s="500"/>
      <c r="O127" s="500"/>
    </row>
    <row r="128">
      <c r="B128" s="497"/>
      <c r="I128" s="500"/>
      <c r="O128" s="500"/>
    </row>
    <row r="129">
      <c r="B129" s="497"/>
      <c r="I129" s="500"/>
      <c r="O129" s="500"/>
    </row>
    <row r="130">
      <c r="B130" s="497"/>
      <c r="I130" s="500"/>
      <c r="O130" s="500"/>
    </row>
    <row r="131">
      <c r="B131" s="497"/>
      <c r="I131" s="500"/>
      <c r="O131" s="500"/>
    </row>
    <row r="132">
      <c r="B132" s="497"/>
      <c r="I132" s="500"/>
      <c r="O132" s="500"/>
    </row>
    <row r="133">
      <c r="B133" s="497"/>
      <c r="I133" s="500"/>
      <c r="O133" s="500"/>
    </row>
    <row r="134">
      <c r="B134" s="497"/>
      <c r="I134" s="500"/>
      <c r="O134" s="500"/>
    </row>
    <row r="135">
      <c r="B135" s="497"/>
      <c r="I135" s="500"/>
      <c r="O135" s="500"/>
    </row>
    <row r="136">
      <c r="B136" s="497"/>
      <c r="I136" s="500"/>
      <c r="O136" s="500"/>
    </row>
    <row r="137">
      <c r="B137" s="497"/>
      <c r="I137" s="500"/>
      <c r="O137" s="500"/>
    </row>
    <row r="138">
      <c r="B138" s="497"/>
      <c r="I138" s="500"/>
      <c r="O138" s="500"/>
    </row>
    <row r="139">
      <c r="B139" s="497"/>
      <c r="I139" s="500"/>
      <c r="O139" s="500"/>
    </row>
    <row r="140">
      <c r="B140" s="497"/>
      <c r="I140" s="500"/>
      <c r="O140" s="500"/>
    </row>
    <row r="141">
      <c r="B141" s="497"/>
      <c r="I141" s="500"/>
      <c r="O141" s="500"/>
    </row>
    <row r="142">
      <c r="B142" s="497"/>
      <c r="I142" s="500"/>
      <c r="O142" s="500"/>
    </row>
    <row r="143">
      <c r="B143" s="497"/>
      <c r="I143" s="500"/>
      <c r="O143" s="500"/>
    </row>
    <row r="144">
      <c r="B144" s="497"/>
      <c r="I144" s="500"/>
      <c r="O144" s="500"/>
    </row>
    <row r="145">
      <c r="B145" s="497"/>
      <c r="I145" s="500"/>
      <c r="O145" s="500"/>
    </row>
    <row r="146">
      <c r="B146" s="497"/>
      <c r="I146" s="500"/>
      <c r="O146" s="500"/>
    </row>
    <row r="147">
      <c r="B147" s="497"/>
      <c r="I147" s="500"/>
      <c r="O147" s="500"/>
    </row>
    <row r="148">
      <c r="B148" s="497"/>
      <c r="I148" s="500"/>
      <c r="O148" s="500"/>
    </row>
    <row r="149">
      <c r="B149" s="497"/>
      <c r="I149" s="500"/>
      <c r="O149" s="500"/>
    </row>
    <row r="150">
      <c r="B150" s="497"/>
      <c r="I150" s="500"/>
      <c r="O150" s="500"/>
    </row>
    <row r="151">
      <c r="B151" s="497"/>
      <c r="I151" s="500"/>
      <c r="O151" s="500"/>
    </row>
    <row r="152">
      <c r="B152" s="497"/>
      <c r="I152" s="500"/>
      <c r="O152" s="500"/>
    </row>
    <row r="153">
      <c r="B153" s="497"/>
      <c r="I153" s="500"/>
      <c r="O153" s="500"/>
    </row>
    <row r="154">
      <c r="B154" s="497"/>
      <c r="I154" s="500"/>
      <c r="O154" s="500"/>
    </row>
    <row r="155">
      <c r="B155" s="497"/>
      <c r="I155" s="500"/>
      <c r="O155" s="500"/>
    </row>
    <row r="156">
      <c r="B156" s="497"/>
      <c r="I156" s="500"/>
      <c r="O156" s="500"/>
    </row>
    <row r="157">
      <c r="B157" s="497"/>
      <c r="I157" s="500"/>
      <c r="O157" s="500"/>
    </row>
    <row r="158">
      <c r="B158" s="497"/>
      <c r="I158" s="500"/>
      <c r="O158" s="500"/>
    </row>
    <row r="159">
      <c r="B159" s="497"/>
      <c r="I159" s="500"/>
      <c r="O159" s="500"/>
    </row>
    <row r="160">
      <c r="B160" s="497"/>
      <c r="I160" s="500"/>
      <c r="O160" s="500"/>
    </row>
    <row r="161">
      <c r="B161" s="497"/>
      <c r="I161" s="500"/>
      <c r="O161" s="500"/>
    </row>
    <row r="162">
      <c r="B162" s="497"/>
      <c r="I162" s="500"/>
      <c r="O162" s="500"/>
    </row>
    <row r="163">
      <c r="B163" s="497"/>
      <c r="I163" s="500"/>
      <c r="O163" s="500"/>
    </row>
    <row r="164">
      <c r="B164" s="497"/>
      <c r="I164" s="500"/>
      <c r="O164" s="500"/>
    </row>
    <row r="165">
      <c r="B165" s="497"/>
      <c r="I165" s="500"/>
      <c r="O165" s="500"/>
    </row>
    <row r="166">
      <c r="B166" s="497"/>
      <c r="I166" s="500"/>
      <c r="O166" s="500"/>
    </row>
    <row r="167">
      <c r="B167" s="497"/>
      <c r="I167" s="500"/>
      <c r="O167" s="500"/>
    </row>
    <row r="168">
      <c r="B168" s="497"/>
      <c r="I168" s="500"/>
      <c r="O168" s="500"/>
    </row>
    <row r="169">
      <c r="B169" s="497"/>
      <c r="I169" s="500"/>
      <c r="O169" s="500"/>
    </row>
    <row r="170">
      <c r="B170" s="497"/>
      <c r="I170" s="500"/>
      <c r="O170" s="500"/>
    </row>
    <row r="171">
      <c r="B171" s="497"/>
      <c r="I171" s="500"/>
      <c r="O171" s="500"/>
    </row>
    <row r="172">
      <c r="B172" s="497"/>
      <c r="I172" s="500"/>
      <c r="O172" s="500"/>
    </row>
    <row r="173">
      <c r="B173" s="497"/>
      <c r="I173" s="500"/>
      <c r="O173" s="500"/>
    </row>
    <row r="174">
      <c r="B174" s="497"/>
      <c r="I174" s="500"/>
      <c r="O174" s="500"/>
    </row>
    <row r="175">
      <c r="B175" s="497"/>
      <c r="I175" s="500"/>
      <c r="O175" s="500"/>
    </row>
    <row r="176">
      <c r="B176" s="497"/>
      <c r="I176" s="500"/>
      <c r="O176" s="500"/>
    </row>
    <row r="177">
      <c r="B177" s="497"/>
      <c r="I177" s="500"/>
      <c r="O177" s="500"/>
    </row>
    <row r="178">
      <c r="B178" s="497"/>
      <c r="I178" s="500"/>
      <c r="O178" s="500"/>
    </row>
    <row r="179">
      <c r="B179" s="497"/>
      <c r="I179" s="500"/>
      <c r="O179" s="500"/>
    </row>
    <row r="180">
      <c r="B180" s="497"/>
      <c r="I180" s="500"/>
      <c r="O180" s="500"/>
    </row>
    <row r="181">
      <c r="B181" s="497"/>
      <c r="I181" s="500"/>
      <c r="O181" s="500"/>
    </row>
    <row r="182">
      <c r="B182" s="497"/>
      <c r="I182" s="500"/>
      <c r="O182" s="500"/>
    </row>
    <row r="183">
      <c r="B183" s="497"/>
      <c r="I183" s="500"/>
      <c r="O183" s="500"/>
    </row>
    <row r="184">
      <c r="B184" s="497"/>
      <c r="I184" s="500"/>
      <c r="O184" s="500"/>
    </row>
    <row r="185">
      <c r="B185" s="497"/>
      <c r="I185" s="500"/>
      <c r="O185" s="500"/>
    </row>
    <row r="186">
      <c r="B186" s="497"/>
      <c r="I186" s="500"/>
      <c r="O186" s="500"/>
    </row>
    <row r="187">
      <c r="B187" s="497"/>
      <c r="I187" s="500"/>
      <c r="O187" s="500"/>
    </row>
    <row r="188">
      <c r="B188" s="497"/>
      <c r="I188" s="500"/>
      <c r="O188" s="500"/>
    </row>
    <row r="189">
      <c r="B189" s="497"/>
      <c r="I189" s="500"/>
      <c r="O189" s="500"/>
    </row>
    <row r="190">
      <c r="B190" s="497"/>
      <c r="I190" s="500"/>
      <c r="O190" s="500"/>
    </row>
    <row r="191">
      <c r="B191" s="497"/>
      <c r="I191" s="500"/>
      <c r="O191" s="500"/>
    </row>
    <row r="192">
      <c r="B192" s="497"/>
      <c r="I192" s="500"/>
      <c r="O192" s="500"/>
    </row>
    <row r="193">
      <c r="B193" s="497"/>
      <c r="I193" s="500"/>
      <c r="O193" s="500"/>
    </row>
    <row r="194">
      <c r="B194" s="497"/>
      <c r="I194" s="500"/>
      <c r="O194" s="500"/>
    </row>
    <row r="195">
      <c r="B195" s="497"/>
      <c r="I195" s="500"/>
      <c r="O195" s="500"/>
    </row>
    <row r="196">
      <c r="B196" s="497"/>
      <c r="I196" s="500"/>
      <c r="O196" s="500"/>
    </row>
    <row r="197">
      <c r="B197" s="497"/>
      <c r="I197" s="500"/>
      <c r="O197" s="500"/>
    </row>
    <row r="198">
      <c r="B198" s="497"/>
      <c r="I198" s="500"/>
      <c r="O198" s="500"/>
    </row>
    <row r="199">
      <c r="B199" s="497"/>
      <c r="I199" s="500"/>
      <c r="O199" s="500"/>
    </row>
    <row r="200">
      <c r="B200" s="497"/>
      <c r="I200" s="500"/>
      <c r="O200" s="500"/>
    </row>
    <row r="201">
      <c r="B201" s="497"/>
      <c r="I201" s="500"/>
      <c r="O201" s="500"/>
    </row>
    <row r="202">
      <c r="B202" s="497"/>
      <c r="I202" s="500"/>
      <c r="O202" s="500"/>
    </row>
    <row r="203">
      <c r="B203" s="497"/>
      <c r="I203" s="500"/>
      <c r="O203" s="500"/>
    </row>
    <row r="204">
      <c r="B204" s="497"/>
      <c r="I204" s="500"/>
      <c r="O204" s="500"/>
    </row>
    <row r="205">
      <c r="B205" s="497"/>
      <c r="I205" s="500"/>
      <c r="O205" s="500"/>
    </row>
    <row r="206">
      <c r="B206" s="497"/>
      <c r="I206" s="500"/>
      <c r="O206" s="500"/>
    </row>
    <row r="207">
      <c r="B207" s="497"/>
      <c r="I207" s="500"/>
      <c r="O207" s="500"/>
    </row>
    <row r="208">
      <c r="B208" s="497"/>
      <c r="I208" s="500"/>
      <c r="O208" s="500"/>
    </row>
    <row r="209">
      <c r="B209" s="497"/>
      <c r="I209" s="500"/>
      <c r="O209" s="500"/>
    </row>
    <row r="210">
      <c r="B210" s="497"/>
      <c r="I210" s="500"/>
      <c r="O210" s="500"/>
    </row>
    <row r="211">
      <c r="B211" s="497"/>
      <c r="I211" s="500"/>
      <c r="O211" s="500"/>
    </row>
    <row r="212">
      <c r="B212" s="497"/>
      <c r="I212" s="500"/>
      <c r="O212" s="500"/>
    </row>
    <row r="213">
      <c r="B213" s="497"/>
      <c r="I213" s="500"/>
      <c r="O213" s="500"/>
    </row>
    <row r="214">
      <c r="B214" s="497"/>
      <c r="I214" s="500"/>
      <c r="O214" s="500"/>
    </row>
    <row r="215">
      <c r="B215" s="497"/>
      <c r="I215" s="500"/>
      <c r="O215" s="500"/>
    </row>
    <row r="216">
      <c r="B216" s="497"/>
      <c r="I216" s="500"/>
      <c r="O216" s="500"/>
    </row>
    <row r="217">
      <c r="B217" s="497"/>
      <c r="I217" s="500"/>
      <c r="O217" s="500"/>
    </row>
    <row r="218">
      <c r="B218" s="497"/>
      <c r="I218" s="500"/>
      <c r="O218" s="500"/>
    </row>
    <row r="219">
      <c r="B219" s="497"/>
      <c r="I219" s="500"/>
      <c r="O219" s="500"/>
    </row>
    <row r="220">
      <c r="B220" s="497"/>
      <c r="I220" s="500"/>
      <c r="O220" s="500"/>
    </row>
    <row r="221">
      <c r="B221" s="497"/>
      <c r="I221" s="500"/>
      <c r="O221" s="500"/>
    </row>
    <row r="222">
      <c r="B222" s="497"/>
      <c r="I222" s="500"/>
      <c r="O222" s="500"/>
    </row>
    <row r="223">
      <c r="B223" s="497"/>
      <c r="I223" s="500"/>
      <c r="O223" s="500"/>
    </row>
    <row r="224">
      <c r="B224" s="497"/>
      <c r="I224" s="500"/>
      <c r="O224" s="500"/>
    </row>
    <row r="225">
      <c r="B225" s="497"/>
      <c r="I225" s="500"/>
      <c r="O225" s="500"/>
    </row>
    <row r="226">
      <c r="B226" s="497"/>
      <c r="I226" s="500"/>
      <c r="O226" s="500"/>
    </row>
    <row r="227">
      <c r="B227" s="497"/>
      <c r="I227" s="500"/>
      <c r="O227" s="500"/>
    </row>
    <row r="228">
      <c r="B228" s="497"/>
      <c r="I228" s="500"/>
      <c r="O228" s="500"/>
    </row>
    <row r="229">
      <c r="B229" s="497"/>
      <c r="I229" s="500"/>
      <c r="O229" s="500"/>
    </row>
    <row r="230">
      <c r="B230" s="497"/>
      <c r="I230" s="500"/>
      <c r="O230" s="500"/>
    </row>
    <row r="231">
      <c r="B231" s="497"/>
      <c r="I231" s="500"/>
      <c r="O231" s="500"/>
    </row>
    <row r="232">
      <c r="B232" s="497"/>
      <c r="I232" s="500"/>
      <c r="O232" s="500"/>
    </row>
    <row r="233">
      <c r="B233" s="497"/>
      <c r="I233" s="500"/>
      <c r="O233" s="500"/>
    </row>
    <row r="234">
      <c r="B234" s="497"/>
      <c r="I234" s="500"/>
      <c r="O234" s="500"/>
    </row>
    <row r="235">
      <c r="B235" s="497"/>
      <c r="I235" s="500"/>
      <c r="O235" s="500"/>
    </row>
    <row r="236">
      <c r="B236" s="497"/>
      <c r="I236" s="500"/>
      <c r="O236" s="500"/>
    </row>
    <row r="237">
      <c r="B237" s="497"/>
      <c r="I237" s="500"/>
      <c r="O237" s="500"/>
    </row>
    <row r="238">
      <c r="B238" s="497"/>
      <c r="I238" s="500"/>
      <c r="O238" s="500"/>
    </row>
    <row r="239">
      <c r="B239" s="497"/>
      <c r="I239" s="500"/>
      <c r="O239" s="500"/>
    </row>
    <row r="240">
      <c r="B240" s="497"/>
      <c r="I240" s="500"/>
      <c r="O240" s="500"/>
    </row>
    <row r="241">
      <c r="B241" s="497"/>
      <c r="I241" s="500"/>
      <c r="O241" s="500"/>
    </row>
    <row r="242">
      <c r="B242" s="497"/>
      <c r="I242" s="500"/>
      <c r="O242" s="500"/>
    </row>
    <row r="243">
      <c r="B243" s="497"/>
      <c r="I243" s="500"/>
      <c r="O243" s="500"/>
    </row>
    <row r="244">
      <c r="B244" s="497"/>
      <c r="I244" s="500"/>
      <c r="O244" s="500"/>
    </row>
    <row r="245">
      <c r="B245" s="497"/>
      <c r="I245" s="500"/>
      <c r="O245" s="500"/>
    </row>
    <row r="246">
      <c r="B246" s="497"/>
      <c r="I246" s="500"/>
      <c r="O246" s="500"/>
    </row>
    <row r="247">
      <c r="B247" s="497"/>
      <c r="I247" s="500"/>
      <c r="O247" s="500"/>
    </row>
    <row r="248">
      <c r="B248" s="497"/>
      <c r="I248" s="500"/>
      <c r="O248" s="500"/>
    </row>
    <row r="249">
      <c r="B249" s="497"/>
      <c r="I249" s="500"/>
      <c r="O249" s="500"/>
    </row>
    <row r="250">
      <c r="B250" s="497"/>
      <c r="I250" s="500"/>
      <c r="O250" s="500"/>
    </row>
    <row r="251">
      <c r="B251" s="497"/>
      <c r="I251" s="500"/>
      <c r="O251" s="500"/>
    </row>
    <row r="252">
      <c r="B252" s="497"/>
      <c r="I252" s="500"/>
      <c r="O252" s="500"/>
    </row>
    <row r="253">
      <c r="B253" s="497"/>
      <c r="I253" s="500"/>
      <c r="O253" s="500"/>
    </row>
    <row r="254">
      <c r="B254" s="497"/>
      <c r="I254" s="500"/>
      <c r="O254" s="500"/>
    </row>
    <row r="255">
      <c r="B255" s="497"/>
      <c r="I255" s="500"/>
      <c r="O255" s="500"/>
    </row>
    <row r="256">
      <c r="B256" s="497"/>
      <c r="I256" s="500"/>
      <c r="O256" s="500"/>
    </row>
    <row r="257">
      <c r="B257" s="497"/>
      <c r="I257" s="500"/>
      <c r="O257" s="500"/>
    </row>
    <row r="258">
      <c r="B258" s="497"/>
      <c r="I258" s="500"/>
      <c r="O258" s="500"/>
    </row>
    <row r="259">
      <c r="B259" s="497"/>
      <c r="I259" s="500"/>
      <c r="O259" s="500"/>
    </row>
    <row r="260">
      <c r="B260" s="497"/>
      <c r="I260" s="500"/>
      <c r="O260" s="500"/>
    </row>
    <row r="261">
      <c r="B261" s="497"/>
      <c r="I261" s="500"/>
      <c r="O261" s="500"/>
    </row>
    <row r="262">
      <c r="B262" s="497"/>
      <c r="I262" s="500"/>
      <c r="O262" s="500"/>
    </row>
    <row r="263">
      <c r="B263" s="497"/>
      <c r="I263" s="500"/>
      <c r="O263" s="500"/>
    </row>
    <row r="264">
      <c r="B264" s="497"/>
      <c r="I264" s="500"/>
      <c r="O264" s="500"/>
    </row>
    <row r="265">
      <c r="B265" s="497"/>
      <c r="I265" s="500"/>
      <c r="O265" s="500"/>
    </row>
    <row r="266">
      <c r="B266" s="497"/>
      <c r="I266" s="500"/>
      <c r="O266" s="500"/>
    </row>
    <row r="267">
      <c r="B267" s="497"/>
      <c r="I267" s="500"/>
      <c r="O267" s="500"/>
    </row>
    <row r="268">
      <c r="B268" s="497"/>
      <c r="I268" s="500"/>
      <c r="O268" s="500"/>
    </row>
    <row r="269">
      <c r="B269" s="497"/>
      <c r="I269" s="500"/>
      <c r="O269" s="500"/>
    </row>
    <row r="270">
      <c r="B270" s="497"/>
      <c r="I270" s="500"/>
      <c r="O270" s="500"/>
    </row>
    <row r="271">
      <c r="B271" s="497"/>
      <c r="I271" s="500"/>
      <c r="O271" s="500"/>
    </row>
    <row r="272">
      <c r="B272" s="497"/>
      <c r="I272" s="500"/>
      <c r="O272" s="500"/>
    </row>
    <row r="273">
      <c r="B273" s="497"/>
      <c r="I273" s="500"/>
      <c r="O273" s="500"/>
    </row>
    <row r="274">
      <c r="B274" s="497"/>
      <c r="I274" s="500"/>
      <c r="O274" s="500"/>
    </row>
    <row r="275">
      <c r="B275" s="497"/>
      <c r="I275" s="500"/>
      <c r="O275" s="500"/>
    </row>
    <row r="276">
      <c r="B276" s="497"/>
      <c r="I276" s="500"/>
      <c r="O276" s="500"/>
    </row>
    <row r="277">
      <c r="B277" s="497"/>
      <c r="I277" s="500"/>
      <c r="O277" s="500"/>
    </row>
    <row r="278">
      <c r="B278" s="497"/>
      <c r="I278" s="500"/>
      <c r="O278" s="500"/>
    </row>
    <row r="279">
      <c r="B279" s="497"/>
      <c r="I279" s="500"/>
      <c r="O279" s="500"/>
    </row>
    <row r="280">
      <c r="B280" s="497"/>
      <c r="I280" s="500"/>
      <c r="O280" s="500"/>
    </row>
    <row r="281">
      <c r="B281" s="497"/>
      <c r="I281" s="500"/>
      <c r="O281" s="500"/>
    </row>
    <row r="282">
      <c r="B282" s="497"/>
      <c r="I282" s="500"/>
      <c r="O282" s="500"/>
    </row>
    <row r="283">
      <c r="B283" s="497"/>
      <c r="I283" s="500"/>
      <c r="O283" s="500"/>
    </row>
    <row r="284">
      <c r="B284" s="497"/>
      <c r="I284" s="500"/>
      <c r="O284" s="500"/>
    </row>
    <row r="285">
      <c r="B285" s="497"/>
      <c r="I285" s="500"/>
      <c r="O285" s="500"/>
    </row>
    <row r="286">
      <c r="B286" s="497"/>
      <c r="I286" s="500"/>
      <c r="O286" s="500"/>
    </row>
    <row r="287">
      <c r="B287" s="497"/>
      <c r="I287" s="500"/>
      <c r="O287" s="500"/>
    </row>
    <row r="288">
      <c r="B288" s="497"/>
      <c r="I288" s="500"/>
      <c r="O288" s="500"/>
    </row>
    <row r="289">
      <c r="B289" s="497"/>
      <c r="I289" s="500"/>
      <c r="O289" s="500"/>
    </row>
    <row r="290">
      <c r="B290" s="497"/>
      <c r="I290" s="500"/>
      <c r="O290" s="500"/>
    </row>
    <row r="291">
      <c r="B291" s="497"/>
      <c r="I291" s="500"/>
      <c r="O291" s="500"/>
    </row>
    <row r="292">
      <c r="B292" s="497"/>
      <c r="I292" s="500"/>
      <c r="O292" s="500"/>
    </row>
    <row r="293">
      <c r="B293" s="497"/>
      <c r="I293" s="500"/>
      <c r="O293" s="500"/>
    </row>
    <row r="294">
      <c r="B294" s="497"/>
      <c r="I294" s="500"/>
      <c r="O294" s="500"/>
    </row>
    <row r="295">
      <c r="B295" s="497"/>
      <c r="I295" s="500"/>
      <c r="O295" s="500"/>
    </row>
    <row r="296">
      <c r="B296" s="497"/>
      <c r="I296" s="500"/>
      <c r="O296" s="500"/>
    </row>
    <row r="297">
      <c r="B297" s="497"/>
      <c r="I297" s="500"/>
      <c r="O297" s="500"/>
    </row>
    <row r="298">
      <c r="B298" s="497"/>
      <c r="I298" s="500"/>
      <c r="O298" s="500"/>
    </row>
    <row r="299">
      <c r="B299" s="497"/>
      <c r="I299" s="500"/>
      <c r="O299" s="500"/>
    </row>
    <row r="300">
      <c r="B300" s="497"/>
      <c r="I300" s="500"/>
      <c r="O300" s="500"/>
    </row>
    <row r="301">
      <c r="B301" s="497"/>
      <c r="I301" s="500"/>
      <c r="O301" s="500"/>
    </row>
    <row r="302">
      <c r="B302" s="497"/>
      <c r="I302" s="500"/>
      <c r="O302" s="500"/>
    </row>
    <row r="303">
      <c r="B303" s="497"/>
      <c r="I303" s="500"/>
      <c r="O303" s="500"/>
    </row>
    <row r="304">
      <c r="B304" s="497"/>
      <c r="I304" s="500"/>
      <c r="O304" s="500"/>
    </row>
    <row r="305">
      <c r="B305" s="497"/>
      <c r="I305" s="500"/>
      <c r="O305" s="500"/>
    </row>
    <row r="306">
      <c r="B306" s="497"/>
      <c r="I306" s="500"/>
      <c r="O306" s="500"/>
    </row>
    <row r="307">
      <c r="B307" s="497"/>
      <c r="I307" s="500"/>
      <c r="O307" s="500"/>
    </row>
    <row r="308">
      <c r="B308" s="497"/>
      <c r="I308" s="500"/>
      <c r="O308" s="500"/>
    </row>
    <row r="309">
      <c r="B309" s="497"/>
      <c r="I309" s="500"/>
      <c r="O309" s="500"/>
    </row>
    <row r="310">
      <c r="B310" s="497"/>
      <c r="I310" s="500"/>
      <c r="O310" s="500"/>
    </row>
    <row r="311">
      <c r="B311" s="497"/>
      <c r="I311" s="500"/>
      <c r="O311" s="500"/>
    </row>
    <row r="312">
      <c r="B312" s="497"/>
      <c r="I312" s="500"/>
      <c r="O312" s="500"/>
    </row>
    <row r="313">
      <c r="B313" s="497"/>
      <c r="I313" s="500"/>
      <c r="O313" s="500"/>
    </row>
    <row r="314">
      <c r="B314" s="497"/>
      <c r="I314" s="500"/>
      <c r="O314" s="500"/>
    </row>
    <row r="315">
      <c r="B315" s="497"/>
      <c r="I315" s="500"/>
      <c r="O315" s="500"/>
    </row>
    <row r="316">
      <c r="B316" s="497"/>
      <c r="I316" s="500"/>
      <c r="O316" s="500"/>
    </row>
    <row r="317">
      <c r="B317" s="497"/>
      <c r="I317" s="500"/>
      <c r="O317" s="500"/>
    </row>
    <row r="318">
      <c r="B318" s="497"/>
      <c r="I318" s="500"/>
      <c r="O318" s="500"/>
    </row>
    <row r="319">
      <c r="B319" s="497"/>
      <c r="I319" s="500"/>
      <c r="O319" s="500"/>
    </row>
    <row r="320">
      <c r="B320" s="497"/>
      <c r="I320" s="500"/>
      <c r="O320" s="500"/>
    </row>
    <row r="321">
      <c r="B321" s="497"/>
      <c r="I321" s="500"/>
      <c r="O321" s="500"/>
    </row>
    <row r="322">
      <c r="B322" s="497"/>
      <c r="I322" s="500"/>
      <c r="O322" s="500"/>
    </row>
    <row r="323">
      <c r="B323" s="497"/>
      <c r="I323" s="500"/>
      <c r="O323" s="500"/>
    </row>
    <row r="324">
      <c r="B324" s="497"/>
      <c r="I324" s="500"/>
      <c r="O324" s="500"/>
    </row>
    <row r="325">
      <c r="B325" s="497"/>
      <c r="I325" s="500"/>
      <c r="O325" s="500"/>
    </row>
    <row r="326">
      <c r="B326" s="497"/>
      <c r="I326" s="500"/>
      <c r="O326" s="500"/>
    </row>
    <row r="327">
      <c r="B327" s="497"/>
      <c r="I327" s="500"/>
      <c r="O327" s="500"/>
    </row>
    <row r="328">
      <c r="B328" s="497"/>
      <c r="I328" s="500"/>
      <c r="O328" s="500"/>
    </row>
    <row r="329">
      <c r="B329" s="497"/>
      <c r="I329" s="500"/>
      <c r="O329" s="500"/>
    </row>
    <row r="330">
      <c r="B330" s="497"/>
      <c r="I330" s="500"/>
      <c r="O330" s="500"/>
    </row>
    <row r="331">
      <c r="B331" s="497"/>
      <c r="I331" s="500"/>
      <c r="O331" s="500"/>
    </row>
    <row r="332">
      <c r="B332" s="497"/>
      <c r="I332" s="500"/>
      <c r="O332" s="500"/>
    </row>
    <row r="333">
      <c r="B333" s="497"/>
      <c r="I333" s="500"/>
      <c r="O333" s="500"/>
    </row>
    <row r="334">
      <c r="B334" s="497"/>
      <c r="I334" s="500"/>
      <c r="O334" s="500"/>
    </row>
    <row r="335">
      <c r="B335" s="497"/>
      <c r="I335" s="500"/>
      <c r="O335" s="500"/>
    </row>
    <row r="336">
      <c r="B336" s="497"/>
      <c r="I336" s="500"/>
      <c r="O336" s="500"/>
    </row>
    <row r="337">
      <c r="B337" s="497"/>
      <c r="I337" s="500"/>
      <c r="O337" s="500"/>
    </row>
    <row r="338">
      <c r="B338" s="497"/>
      <c r="I338" s="500"/>
      <c r="O338" s="500"/>
    </row>
    <row r="339">
      <c r="B339" s="497"/>
      <c r="I339" s="500"/>
      <c r="O339" s="500"/>
    </row>
    <row r="340">
      <c r="B340" s="497"/>
      <c r="I340" s="500"/>
      <c r="O340" s="500"/>
    </row>
    <row r="341">
      <c r="B341" s="497"/>
      <c r="I341" s="500"/>
      <c r="O341" s="500"/>
    </row>
    <row r="342">
      <c r="B342" s="497"/>
      <c r="I342" s="500"/>
      <c r="O342" s="500"/>
    </row>
    <row r="343">
      <c r="B343" s="497"/>
      <c r="I343" s="500"/>
      <c r="O343" s="500"/>
    </row>
    <row r="344">
      <c r="B344" s="497"/>
      <c r="I344" s="500"/>
      <c r="O344" s="500"/>
    </row>
    <row r="345">
      <c r="B345" s="497"/>
      <c r="I345" s="500"/>
      <c r="O345" s="500"/>
    </row>
    <row r="346">
      <c r="B346" s="497"/>
      <c r="I346" s="500"/>
      <c r="O346" s="500"/>
    </row>
    <row r="347">
      <c r="B347" s="497"/>
      <c r="I347" s="500"/>
      <c r="O347" s="500"/>
    </row>
    <row r="348">
      <c r="B348" s="497"/>
      <c r="I348" s="500"/>
      <c r="O348" s="500"/>
    </row>
    <row r="349">
      <c r="B349" s="497"/>
      <c r="I349" s="500"/>
      <c r="O349" s="500"/>
    </row>
    <row r="350">
      <c r="B350" s="497"/>
      <c r="I350" s="500"/>
      <c r="O350" s="500"/>
    </row>
    <row r="351">
      <c r="B351" s="497"/>
      <c r="I351" s="500"/>
      <c r="O351" s="500"/>
    </row>
    <row r="352">
      <c r="B352" s="497"/>
      <c r="I352" s="500"/>
      <c r="O352" s="500"/>
    </row>
    <row r="353">
      <c r="B353" s="497"/>
      <c r="I353" s="500"/>
      <c r="O353" s="500"/>
    </row>
    <row r="354">
      <c r="B354" s="497"/>
      <c r="I354" s="500"/>
      <c r="O354" s="500"/>
    </row>
    <row r="355">
      <c r="B355" s="497"/>
      <c r="I355" s="500"/>
      <c r="O355" s="500"/>
    </row>
    <row r="356">
      <c r="B356" s="497"/>
      <c r="I356" s="500"/>
      <c r="O356" s="500"/>
    </row>
    <row r="357">
      <c r="B357" s="497"/>
      <c r="I357" s="500"/>
      <c r="O357" s="500"/>
    </row>
    <row r="358">
      <c r="B358" s="497"/>
      <c r="I358" s="500"/>
      <c r="O358" s="500"/>
    </row>
    <row r="359">
      <c r="B359" s="497"/>
      <c r="I359" s="500"/>
      <c r="O359" s="500"/>
    </row>
    <row r="360">
      <c r="B360" s="497"/>
      <c r="I360" s="500"/>
      <c r="O360" s="500"/>
    </row>
    <row r="361">
      <c r="B361" s="497"/>
      <c r="I361" s="500"/>
      <c r="O361" s="500"/>
    </row>
    <row r="362">
      <c r="B362" s="497"/>
      <c r="I362" s="500"/>
      <c r="O362" s="500"/>
    </row>
    <row r="363">
      <c r="B363" s="497"/>
      <c r="I363" s="500"/>
      <c r="O363" s="500"/>
    </row>
    <row r="364">
      <c r="B364" s="497"/>
      <c r="I364" s="500"/>
      <c r="O364" s="500"/>
    </row>
    <row r="365">
      <c r="B365" s="497"/>
      <c r="I365" s="500"/>
      <c r="O365" s="500"/>
    </row>
    <row r="366">
      <c r="B366" s="497"/>
      <c r="I366" s="500"/>
      <c r="O366" s="500"/>
    </row>
    <row r="367">
      <c r="B367" s="497"/>
      <c r="I367" s="500"/>
      <c r="O367" s="500"/>
    </row>
    <row r="368">
      <c r="B368" s="497"/>
      <c r="I368" s="500"/>
      <c r="O368" s="500"/>
    </row>
    <row r="369">
      <c r="B369" s="497"/>
      <c r="I369" s="500"/>
      <c r="O369" s="500"/>
    </row>
    <row r="370">
      <c r="B370" s="497"/>
      <c r="I370" s="500"/>
      <c r="O370" s="500"/>
    </row>
    <row r="371">
      <c r="B371" s="497"/>
      <c r="I371" s="500"/>
      <c r="O371" s="500"/>
    </row>
    <row r="372">
      <c r="B372" s="497"/>
      <c r="I372" s="500"/>
      <c r="O372" s="500"/>
    </row>
    <row r="373">
      <c r="B373" s="497"/>
      <c r="I373" s="500"/>
      <c r="O373" s="500"/>
    </row>
    <row r="374">
      <c r="B374" s="497"/>
      <c r="I374" s="500"/>
      <c r="O374" s="500"/>
    </row>
    <row r="375">
      <c r="B375" s="497"/>
      <c r="I375" s="500"/>
      <c r="O375" s="500"/>
    </row>
    <row r="376">
      <c r="B376" s="497"/>
      <c r="I376" s="500"/>
      <c r="O376" s="500"/>
    </row>
    <row r="377">
      <c r="B377" s="497"/>
      <c r="I377" s="500"/>
      <c r="O377" s="500"/>
    </row>
    <row r="378">
      <c r="B378" s="497"/>
      <c r="I378" s="500"/>
      <c r="O378" s="500"/>
    </row>
    <row r="379">
      <c r="B379" s="497"/>
      <c r="I379" s="500"/>
      <c r="O379" s="500"/>
    </row>
    <row r="380">
      <c r="B380" s="497"/>
      <c r="I380" s="500"/>
      <c r="O380" s="500"/>
    </row>
    <row r="381">
      <c r="B381" s="497"/>
      <c r="I381" s="500"/>
      <c r="O381" s="500"/>
    </row>
    <row r="382">
      <c r="B382" s="497"/>
      <c r="I382" s="500"/>
      <c r="O382" s="500"/>
    </row>
    <row r="383">
      <c r="B383" s="497"/>
      <c r="I383" s="500"/>
      <c r="O383" s="500"/>
    </row>
    <row r="384">
      <c r="B384" s="497"/>
      <c r="I384" s="500"/>
      <c r="O384" s="500"/>
    </row>
    <row r="385">
      <c r="B385" s="497"/>
      <c r="I385" s="500"/>
      <c r="O385" s="500"/>
    </row>
    <row r="386">
      <c r="B386" s="497"/>
      <c r="I386" s="500"/>
      <c r="O386" s="500"/>
    </row>
    <row r="387">
      <c r="B387" s="497"/>
      <c r="I387" s="500"/>
      <c r="O387" s="500"/>
    </row>
    <row r="388">
      <c r="B388" s="497"/>
      <c r="I388" s="500"/>
      <c r="O388" s="500"/>
    </row>
    <row r="389">
      <c r="B389" s="497"/>
      <c r="I389" s="500"/>
      <c r="O389" s="500"/>
    </row>
    <row r="390">
      <c r="B390" s="497"/>
      <c r="I390" s="500"/>
      <c r="O390" s="500"/>
    </row>
    <row r="391">
      <c r="B391" s="497"/>
      <c r="I391" s="500"/>
      <c r="O391" s="500"/>
    </row>
    <row r="392">
      <c r="B392" s="497"/>
      <c r="I392" s="500"/>
      <c r="O392" s="500"/>
    </row>
    <row r="393">
      <c r="B393" s="497"/>
      <c r="I393" s="500"/>
      <c r="O393" s="500"/>
    </row>
    <row r="394">
      <c r="B394" s="497"/>
      <c r="I394" s="500"/>
      <c r="O394" s="500"/>
    </row>
    <row r="395">
      <c r="B395" s="497"/>
      <c r="I395" s="500"/>
      <c r="O395" s="500"/>
    </row>
    <row r="396">
      <c r="B396" s="497"/>
      <c r="I396" s="500"/>
      <c r="O396" s="500"/>
    </row>
    <row r="397">
      <c r="B397" s="497"/>
      <c r="I397" s="500"/>
      <c r="O397" s="500"/>
    </row>
    <row r="398">
      <c r="B398" s="497"/>
      <c r="I398" s="500"/>
      <c r="O398" s="500"/>
    </row>
    <row r="399">
      <c r="B399" s="497"/>
      <c r="I399" s="500"/>
      <c r="O399" s="500"/>
    </row>
    <row r="400">
      <c r="B400" s="497"/>
      <c r="I400" s="500"/>
      <c r="O400" s="500"/>
    </row>
    <row r="401">
      <c r="B401" s="497"/>
      <c r="I401" s="500"/>
      <c r="O401" s="500"/>
    </row>
    <row r="402">
      <c r="B402" s="497"/>
      <c r="I402" s="500"/>
      <c r="O402" s="500"/>
    </row>
    <row r="403">
      <c r="B403" s="497"/>
      <c r="I403" s="500"/>
      <c r="O403" s="500"/>
    </row>
    <row r="404">
      <c r="B404" s="497"/>
      <c r="I404" s="500"/>
      <c r="O404" s="500"/>
    </row>
    <row r="405">
      <c r="B405" s="497"/>
      <c r="I405" s="500"/>
      <c r="O405" s="500"/>
    </row>
    <row r="406">
      <c r="B406" s="497"/>
      <c r="I406" s="500"/>
      <c r="O406" s="500"/>
    </row>
    <row r="407">
      <c r="B407" s="497"/>
      <c r="I407" s="500"/>
      <c r="O407" s="500"/>
    </row>
    <row r="408">
      <c r="B408" s="497"/>
      <c r="I408" s="500"/>
      <c r="O408" s="500"/>
    </row>
    <row r="409">
      <c r="B409" s="497"/>
      <c r="I409" s="500"/>
      <c r="O409" s="500"/>
    </row>
    <row r="410">
      <c r="B410" s="497"/>
      <c r="I410" s="500"/>
      <c r="O410" s="500"/>
    </row>
    <row r="411">
      <c r="B411" s="497"/>
      <c r="I411" s="500"/>
      <c r="O411" s="500"/>
    </row>
    <row r="412">
      <c r="B412" s="497"/>
      <c r="I412" s="500"/>
      <c r="O412" s="500"/>
    </row>
    <row r="413">
      <c r="B413" s="497"/>
      <c r="I413" s="500"/>
      <c r="O413" s="500"/>
    </row>
    <row r="414">
      <c r="B414" s="497"/>
      <c r="I414" s="500"/>
      <c r="O414" s="500"/>
    </row>
    <row r="415">
      <c r="B415" s="497"/>
      <c r="I415" s="500"/>
      <c r="O415" s="500"/>
    </row>
    <row r="416">
      <c r="B416" s="497"/>
      <c r="I416" s="500"/>
      <c r="O416" s="500"/>
    </row>
    <row r="417">
      <c r="B417" s="497"/>
      <c r="I417" s="500"/>
      <c r="O417" s="500"/>
    </row>
    <row r="418">
      <c r="B418" s="497"/>
      <c r="I418" s="500"/>
      <c r="O418" s="500"/>
    </row>
    <row r="419">
      <c r="B419" s="497"/>
      <c r="I419" s="500"/>
      <c r="O419" s="500"/>
    </row>
    <row r="420">
      <c r="B420" s="497"/>
      <c r="I420" s="500"/>
      <c r="O420" s="500"/>
    </row>
    <row r="421">
      <c r="B421" s="497"/>
      <c r="I421" s="500"/>
      <c r="O421" s="500"/>
    </row>
    <row r="422">
      <c r="B422" s="497"/>
      <c r="I422" s="500"/>
      <c r="O422" s="500"/>
    </row>
    <row r="423">
      <c r="B423" s="497"/>
      <c r="I423" s="500"/>
      <c r="O423" s="500"/>
    </row>
    <row r="424">
      <c r="B424" s="497"/>
      <c r="I424" s="500"/>
      <c r="O424" s="500"/>
    </row>
    <row r="425">
      <c r="B425" s="497"/>
      <c r="I425" s="500"/>
      <c r="O425" s="500"/>
    </row>
    <row r="426">
      <c r="B426" s="497"/>
      <c r="I426" s="500"/>
      <c r="O426" s="500"/>
    </row>
    <row r="427">
      <c r="B427" s="497"/>
      <c r="I427" s="500"/>
      <c r="O427" s="500"/>
    </row>
    <row r="428">
      <c r="B428" s="497"/>
      <c r="I428" s="500"/>
      <c r="O428" s="500"/>
    </row>
    <row r="429">
      <c r="B429" s="497"/>
      <c r="I429" s="500"/>
      <c r="O429" s="500"/>
    </row>
    <row r="430">
      <c r="B430" s="497"/>
      <c r="I430" s="500"/>
      <c r="O430" s="500"/>
    </row>
    <row r="431">
      <c r="B431" s="497"/>
      <c r="I431" s="500"/>
      <c r="O431" s="500"/>
    </row>
    <row r="432">
      <c r="B432" s="497"/>
      <c r="I432" s="500"/>
      <c r="O432" s="500"/>
    </row>
    <row r="433">
      <c r="B433" s="497"/>
      <c r="I433" s="500"/>
      <c r="O433" s="500"/>
    </row>
    <row r="434">
      <c r="B434" s="497"/>
      <c r="I434" s="500"/>
      <c r="O434" s="500"/>
    </row>
    <row r="435">
      <c r="B435" s="497"/>
      <c r="I435" s="500"/>
      <c r="O435" s="500"/>
    </row>
    <row r="436">
      <c r="B436" s="497"/>
      <c r="I436" s="500"/>
      <c r="O436" s="500"/>
    </row>
    <row r="437">
      <c r="B437" s="497"/>
      <c r="I437" s="500"/>
      <c r="O437" s="500"/>
    </row>
    <row r="438">
      <c r="B438" s="497"/>
      <c r="I438" s="500"/>
      <c r="O438" s="500"/>
    </row>
    <row r="439">
      <c r="B439" s="497"/>
      <c r="I439" s="500"/>
      <c r="O439" s="500"/>
    </row>
    <row r="440">
      <c r="B440" s="497"/>
      <c r="I440" s="500"/>
      <c r="O440" s="500"/>
    </row>
    <row r="441">
      <c r="B441" s="497"/>
      <c r="I441" s="500"/>
      <c r="O441" s="500"/>
    </row>
    <row r="442">
      <c r="B442" s="497"/>
      <c r="I442" s="500"/>
      <c r="O442" s="500"/>
    </row>
    <row r="443">
      <c r="B443" s="497"/>
      <c r="I443" s="500"/>
      <c r="O443" s="500"/>
    </row>
    <row r="444">
      <c r="B444" s="497"/>
      <c r="I444" s="500"/>
      <c r="O444" s="500"/>
    </row>
    <row r="445">
      <c r="B445" s="497"/>
      <c r="I445" s="500"/>
      <c r="O445" s="500"/>
    </row>
    <row r="446">
      <c r="B446" s="497"/>
      <c r="I446" s="500"/>
      <c r="O446" s="500"/>
    </row>
    <row r="447">
      <c r="B447" s="497"/>
      <c r="I447" s="500"/>
      <c r="O447" s="500"/>
    </row>
    <row r="448">
      <c r="B448" s="497"/>
      <c r="I448" s="500"/>
      <c r="O448" s="500"/>
    </row>
    <row r="449">
      <c r="B449" s="497"/>
      <c r="I449" s="500"/>
      <c r="O449" s="500"/>
    </row>
    <row r="450">
      <c r="B450" s="497"/>
      <c r="I450" s="500"/>
      <c r="O450" s="500"/>
    </row>
    <row r="451">
      <c r="B451" s="497"/>
      <c r="I451" s="500"/>
      <c r="O451" s="500"/>
    </row>
    <row r="452">
      <c r="B452" s="497"/>
      <c r="I452" s="500"/>
      <c r="O452" s="500"/>
    </row>
    <row r="453">
      <c r="B453" s="497"/>
      <c r="I453" s="500"/>
      <c r="O453" s="500"/>
    </row>
    <row r="454">
      <c r="B454" s="497"/>
      <c r="I454" s="500"/>
      <c r="O454" s="500"/>
    </row>
    <row r="455">
      <c r="B455" s="497"/>
      <c r="I455" s="500"/>
      <c r="O455" s="500"/>
    </row>
    <row r="456">
      <c r="B456" s="497"/>
      <c r="I456" s="500"/>
      <c r="O456" s="500"/>
    </row>
    <row r="457">
      <c r="B457" s="497"/>
      <c r="I457" s="500"/>
      <c r="O457" s="500"/>
    </row>
    <row r="458">
      <c r="B458" s="497"/>
      <c r="I458" s="500"/>
      <c r="O458" s="500"/>
    </row>
    <row r="459">
      <c r="B459" s="497"/>
      <c r="I459" s="500"/>
      <c r="O459" s="500"/>
    </row>
    <row r="460">
      <c r="B460" s="497"/>
      <c r="I460" s="500"/>
      <c r="O460" s="500"/>
    </row>
    <row r="461">
      <c r="B461" s="497"/>
      <c r="I461" s="500"/>
      <c r="O461" s="500"/>
    </row>
    <row r="462">
      <c r="B462" s="497"/>
      <c r="I462" s="500"/>
      <c r="O462" s="500"/>
    </row>
    <row r="463">
      <c r="B463" s="497"/>
      <c r="I463" s="500"/>
      <c r="O463" s="500"/>
    </row>
    <row r="464">
      <c r="B464" s="497"/>
      <c r="I464" s="500"/>
      <c r="O464" s="500"/>
    </row>
    <row r="465">
      <c r="B465" s="497"/>
      <c r="I465" s="500"/>
      <c r="O465" s="500"/>
    </row>
    <row r="466">
      <c r="B466" s="497"/>
      <c r="I466" s="500"/>
      <c r="O466" s="500"/>
    </row>
    <row r="467">
      <c r="B467" s="497"/>
      <c r="I467" s="500"/>
      <c r="O467" s="500"/>
    </row>
    <row r="468">
      <c r="B468" s="497"/>
      <c r="I468" s="500"/>
      <c r="O468" s="500"/>
    </row>
    <row r="469">
      <c r="B469" s="497"/>
      <c r="I469" s="500"/>
      <c r="O469" s="500"/>
    </row>
    <row r="470">
      <c r="B470" s="497"/>
      <c r="I470" s="500"/>
      <c r="O470" s="500"/>
    </row>
    <row r="471">
      <c r="B471" s="497"/>
      <c r="I471" s="500"/>
      <c r="O471" s="500"/>
    </row>
    <row r="472">
      <c r="B472" s="497"/>
      <c r="I472" s="500"/>
      <c r="O472" s="500"/>
    </row>
    <row r="473">
      <c r="B473" s="497"/>
      <c r="I473" s="500"/>
      <c r="O473" s="500"/>
    </row>
    <row r="474">
      <c r="B474" s="497"/>
      <c r="I474" s="500"/>
      <c r="O474" s="500"/>
    </row>
    <row r="475">
      <c r="B475" s="497"/>
      <c r="I475" s="500"/>
      <c r="O475" s="500"/>
    </row>
    <row r="476">
      <c r="B476" s="497"/>
      <c r="I476" s="500"/>
      <c r="O476" s="500"/>
    </row>
    <row r="477">
      <c r="B477" s="497"/>
      <c r="I477" s="500"/>
      <c r="O477" s="500"/>
    </row>
    <row r="478">
      <c r="B478" s="497"/>
      <c r="I478" s="500"/>
      <c r="O478" s="500"/>
    </row>
    <row r="479">
      <c r="B479" s="497"/>
      <c r="I479" s="500"/>
      <c r="O479" s="500"/>
    </row>
    <row r="480">
      <c r="B480" s="497"/>
      <c r="I480" s="500"/>
      <c r="O480" s="500"/>
    </row>
    <row r="481">
      <c r="B481" s="497"/>
      <c r="I481" s="500"/>
      <c r="O481" s="500"/>
    </row>
    <row r="482">
      <c r="B482" s="497"/>
      <c r="I482" s="500"/>
      <c r="O482" s="500"/>
    </row>
    <row r="483">
      <c r="B483" s="497"/>
      <c r="I483" s="500"/>
      <c r="O483" s="500"/>
    </row>
    <row r="484">
      <c r="B484" s="497"/>
      <c r="I484" s="500"/>
      <c r="O484" s="500"/>
    </row>
    <row r="485">
      <c r="B485" s="497"/>
      <c r="I485" s="500"/>
      <c r="O485" s="500"/>
    </row>
    <row r="486">
      <c r="B486" s="497"/>
      <c r="I486" s="500"/>
      <c r="O486" s="500"/>
    </row>
    <row r="487">
      <c r="B487" s="497"/>
      <c r="I487" s="500"/>
      <c r="O487" s="500"/>
    </row>
    <row r="488">
      <c r="B488" s="497"/>
      <c r="I488" s="500"/>
      <c r="O488" s="500"/>
    </row>
    <row r="489">
      <c r="B489" s="497"/>
      <c r="I489" s="500"/>
      <c r="O489" s="500"/>
    </row>
    <row r="490">
      <c r="B490" s="497"/>
      <c r="I490" s="500"/>
      <c r="O490" s="500"/>
    </row>
    <row r="491">
      <c r="B491" s="497"/>
      <c r="I491" s="500"/>
      <c r="O491" s="500"/>
    </row>
    <row r="492">
      <c r="B492" s="497"/>
      <c r="I492" s="500"/>
      <c r="O492" s="500"/>
    </row>
    <row r="493">
      <c r="B493" s="497"/>
      <c r="I493" s="500"/>
      <c r="O493" s="500"/>
    </row>
    <row r="494">
      <c r="B494" s="497"/>
      <c r="I494" s="500"/>
      <c r="O494" s="500"/>
    </row>
    <row r="495">
      <c r="B495" s="497"/>
      <c r="I495" s="500"/>
      <c r="O495" s="500"/>
    </row>
    <row r="496">
      <c r="B496" s="497"/>
      <c r="I496" s="500"/>
      <c r="O496" s="500"/>
    </row>
    <row r="497">
      <c r="B497" s="497"/>
      <c r="I497" s="500"/>
      <c r="O497" s="500"/>
    </row>
    <row r="498">
      <c r="B498" s="497"/>
      <c r="I498" s="500"/>
      <c r="O498" s="500"/>
    </row>
    <row r="499">
      <c r="B499" s="497"/>
      <c r="I499" s="500"/>
      <c r="O499" s="500"/>
    </row>
    <row r="500">
      <c r="B500" s="497"/>
      <c r="I500" s="500"/>
      <c r="O500" s="500"/>
    </row>
    <row r="501">
      <c r="B501" s="497"/>
      <c r="I501" s="500"/>
      <c r="O501" s="500"/>
    </row>
    <row r="502">
      <c r="B502" s="497"/>
      <c r="I502" s="500"/>
      <c r="O502" s="500"/>
    </row>
    <row r="503">
      <c r="B503" s="497"/>
      <c r="I503" s="500"/>
      <c r="O503" s="500"/>
    </row>
    <row r="504">
      <c r="B504" s="497"/>
      <c r="I504" s="500"/>
      <c r="O504" s="500"/>
    </row>
    <row r="505">
      <c r="B505" s="497"/>
      <c r="I505" s="500"/>
      <c r="O505" s="500"/>
    </row>
    <row r="506">
      <c r="B506" s="497"/>
      <c r="I506" s="500"/>
      <c r="O506" s="500"/>
    </row>
    <row r="507">
      <c r="B507" s="497"/>
      <c r="I507" s="500"/>
      <c r="O507" s="500"/>
    </row>
    <row r="508">
      <c r="B508" s="497"/>
      <c r="I508" s="500"/>
      <c r="O508" s="500"/>
    </row>
    <row r="509">
      <c r="B509" s="497"/>
      <c r="I509" s="500"/>
      <c r="O509" s="500"/>
    </row>
    <row r="510">
      <c r="B510" s="497"/>
      <c r="I510" s="500"/>
      <c r="O510" s="500"/>
    </row>
    <row r="511">
      <c r="B511" s="497"/>
      <c r="I511" s="500"/>
      <c r="O511" s="500"/>
    </row>
    <row r="512">
      <c r="B512" s="497"/>
      <c r="I512" s="500"/>
      <c r="O512" s="500"/>
    </row>
    <row r="513">
      <c r="B513" s="497"/>
      <c r="I513" s="500"/>
      <c r="O513" s="500"/>
    </row>
    <row r="514">
      <c r="B514" s="497"/>
      <c r="I514" s="500"/>
      <c r="O514" s="500"/>
    </row>
    <row r="515">
      <c r="B515" s="497"/>
      <c r="I515" s="500"/>
      <c r="O515" s="500"/>
    </row>
    <row r="516">
      <c r="B516" s="497"/>
      <c r="I516" s="500"/>
      <c r="O516" s="500"/>
    </row>
    <row r="517">
      <c r="B517" s="497"/>
      <c r="I517" s="500"/>
      <c r="O517" s="500"/>
    </row>
    <row r="518">
      <c r="B518" s="497"/>
      <c r="I518" s="500"/>
      <c r="O518" s="500"/>
    </row>
    <row r="519">
      <c r="B519" s="497"/>
      <c r="I519" s="500"/>
      <c r="O519" s="500"/>
    </row>
    <row r="520">
      <c r="B520" s="497"/>
      <c r="I520" s="500"/>
      <c r="O520" s="500"/>
    </row>
    <row r="521">
      <c r="B521" s="497"/>
      <c r="I521" s="500"/>
      <c r="O521" s="500"/>
    </row>
    <row r="522">
      <c r="B522" s="497"/>
      <c r="I522" s="500"/>
      <c r="O522" s="500"/>
    </row>
    <row r="523">
      <c r="B523" s="497"/>
      <c r="I523" s="500"/>
      <c r="O523" s="500"/>
    </row>
    <row r="524">
      <c r="B524" s="497"/>
      <c r="I524" s="500"/>
      <c r="O524" s="500"/>
    </row>
    <row r="525">
      <c r="B525" s="497"/>
      <c r="I525" s="500"/>
      <c r="O525" s="500"/>
    </row>
    <row r="526">
      <c r="B526" s="497"/>
      <c r="I526" s="500"/>
      <c r="O526" s="500"/>
    </row>
    <row r="527">
      <c r="B527" s="497"/>
      <c r="I527" s="500"/>
      <c r="O527" s="500"/>
    </row>
    <row r="528">
      <c r="B528" s="497"/>
      <c r="I528" s="500"/>
      <c r="O528" s="500"/>
    </row>
    <row r="529">
      <c r="B529" s="497"/>
      <c r="I529" s="500"/>
      <c r="O529" s="500"/>
    </row>
    <row r="530">
      <c r="B530" s="497"/>
      <c r="I530" s="500"/>
      <c r="O530" s="500"/>
    </row>
    <row r="531">
      <c r="B531" s="497"/>
      <c r="I531" s="500"/>
      <c r="O531" s="500"/>
    </row>
    <row r="532">
      <c r="B532" s="497"/>
      <c r="I532" s="500"/>
      <c r="O532" s="500"/>
    </row>
    <row r="533">
      <c r="B533" s="497"/>
      <c r="I533" s="500"/>
      <c r="O533" s="500"/>
    </row>
    <row r="534">
      <c r="B534" s="497"/>
      <c r="I534" s="500"/>
      <c r="O534" s="500"/>
    </row>
    <row r="535">
      <c r="B535" s="497"/>
      <c r="I535" s="500"/>
      <c r="O535" s="500"/>
    </row>
    <row r="536">
      <c r="B536" s="497"/>
      <c r="I536" s="500"/>
      <c r="O536" s="500"/>
    </row>
    <row r="537">
      <c r="B537" s="497"/>
      <c r="I537" s="500"/>
      <c r="O537" s="500"/>
    </row>
    <row r="538">
      <c r="B538" s="497"/>
      <c r="I538" s="500"/>
      <c r="O538" s="500"/>
    </row>
    <row r="539">
      <c r="B539" s="497"/>
      <c r="I539" s="500"/>
      <c r="O539" s="500"/>
    </row>
    <row r="540">
      <c r="B540" s="497"/>
      <c r="I540" s="500"/>
      <c r="O540" s="500"/>
    </row>
    <row r="541">
      <c r="B541" s="497"/>
      <c r="I541" s="500"/>
      <c r="O541" s="500"/>
    </row>
    <row r="542">
      <c r="B542" s="497"/>
      <c r="I542" s="500"/>
      <c r="O542" s="500"/>
    </row>
    <row r="543">
      <c r="B543" s="497"/>
      <c r="I543" s="500"/>
      <c r="O543" s="500"/>
    </row>
    <row r="544">
      <c r="B544" s="497"/>
      <c r="I544" s="500"/>
      <c r="O544" s="500"/>
    </row>
    <row r="545">
      <c r="B545" s="497"/>
      <c r="I545" s="500"/>
      <c r="O545" s="500"/>
    </row>
    <row r="546">
      <c r="B546" s="497"/>
      <c r="I546" s="500"/>
      <c r="O546" s="500"/>
    </row>
    <row r="547">
      <c r="B547" s="497"/>
      <c r="I547" s="500"/>
      <c r="O547" s="500"/>
    </row>
    <row r="548">
      <c r="B548" s="497"/>
      <c r="I548" s="500"/>
      <c r="O548" s="500"/>
    </row>
    <row r="549">
      <c r="B549" s="497"/>
      <c r="I549" s="500"/>
      <c r="O549" s="500"/>
    </row>
    <row r="550">
      <c r="B550" s="497"/>
      <c r="I550" s="500"/>
      <c r="O550" s="500"/>
    </row>
    <row r="551">
      <c r="B551" s="497"/>
      <c r="I551" s="500"/>
      <c r="O551" s="500"/>
    </row>
    <row r="552">
      <c r="B552" s="497"/>
      <c r="I552" s="500"/>
      <c r="O552" s="500"/>
    </row>
    <row r="553">
      <c r="B553" s="497"/>
      <c r="I553" s="500"/>
      <c r="O553" s="500"/>
    </row>
    <row r="554">
      <c r="B554" s="497"/>
      <c r="I554" s="500"/>
      <c r="O554" s="500"/>
    </row>
    <row r="555">
      <c r="B555" s="497"/>
      <c r="I555" s="500"/>
      <c r="O555" s="500"/>
    </row>
    <row r="556">
      <c r="B556" s="497"/>
      <c r="I556" s="500"/>
      <c r="O556" s="500"/>
    </row>
    <row r="557">
      <c r="B557" s="497"/>
      <c r="I557" s="500"/>
      <c r="O557" s="500"/>
    </row>
    <row r="558">
      <c r="B558" s="497"/>
      <c r="I558" s="500"/>
      <c r="O558" s="500"/>
    </row>
    <row r="559">
      <c r="B559" s="497"/>
      <c r="I559" s="500"/>
      <c r="O559" s="500"/>
    </row>
    <row r="560">
      <c r="B560" s="497"/>
      <c r="I560" s="500"/>
      <c r="O560" s="500"/>
    </row>
    <row r="561">
      <c r="B561" s="497"/>
      <c r="I561" s="500"/>
      <c r="O561" s="500"/>
    </row>
    <row r="562">
      <c r="B562" s="497"/>
      <c r="I562" s="500"/>
      <c r="O562" s="500"/>
    </row>
    <row r="563">
      <c r="B563" s="497"/>
      <c r="I563" s="500"/>
      <c r="O563" s="500"/>
    </row>
    <row r="564">
      <c r="B564" s="497"/>
      <c r="I564" s="500"/>
      <c r="O564" s="500"/>
    </row>
    <row r="565">
      <c r="B565" s="497"/>
      <c r="I565" s="500"/>
      <c r="O565" s="500"/>
    </row>
    <row r="566">
      <c r="B566" s="497"/>
      <c r="I566" s="500"/>
      <c r="O566" s="500"/>
    </row>
    <row r="567">
      <c r="B567" s="497"/>
      <c r="I567" s="500"/>
      <c r="O567" s="500"/>
    </row>
    <row r="568">
      <c r="B568" s="497"/>
      <c r="I568" s="500"/>
      <c r="O568" s="500"/>
    </row>
    <row r="569">
      <c r="B569" s="497"/>
      <c r="I569" s="500"/>
      <c r="O569" s="500"/>
    </row>
    <row r="570">
      <c r="B570" s="497"/>
      <c r="I570" s="500"/>
      <c r="O570" s="500"/>
    </row>
    <row r="571">
      <c r="B571" s="497"/>
      <c r="I571" s="500"/>
      <c r="O571" s="500"/>
    </row>
    <row r="572">
      <c r="B572" s="497"/>
      <c r="I572" s="500"/>
      <c r="O572" s="500"/>
    </row>
    <row r="573">
      <c r="B573" s="497"/>
      <c r="I573" s="500"/>
      <c r="O573" s="500"/>
    </row>
    <row r="574">
      <c r="B574" s="497"/>
      <c r="I574" s="500"/>
      <c r="O574" s="500"/>
    </row>
    <row r="575">
      <c r="B575" s="497"/>
      <c r="I575" s="500"/>
      <c r="O575" s="500"/>
    </row>
    <row r="576">
      <c r="B576" s="497"/>
      <c r="I576" s="500"/>
      <c r="O576" s="500"/>
    </row>
    <row r="577">
      <c r="B577" s="497"/>
      <c r="I577" s="500"/>
      <c r="O577" s="500"/>
    </row>
    <row r="578">
      <c r="B578" s="497"/>
      <c r="I578" s="500"/>
      <c r="O578" s="500"/>
    </row>
    <row r="579">
      <c r="B579" s="497"/>
      <c r="I579" s="500"/>
      <c r="O579" s="500"/>
    </row>
    <row r="580">
      <c r="B580" s="497"/>
      <c r="I580" s="500"/>
      <c r="O580" s="500"/>
    </row>
    <row r="581">
      <c r="B581" s="497"/>
      <c r="I581" s="500"/>
      <c r="O581" s="500"/>
    </row>
    <row r="582">
      <c r="B582" s="497"/>
      <c r="I582" s="500"/>
      <c r="O582" s="500"/>
    </row>
    <row r="583">
      <c r="B583" s="497"/>
      <c r="I583" s="500"/>
      <c r="O583" s="500"/>
    </row>
    <row r="584">
      <c r="B584" s="497"/>
      <c r="I584" s="500"/>
      <c r="O584" s="500"/>
    </row>
    <row r="585">
      <c r="B585" s="497"/>
      <c r="I585" s="500"/>
      <c r="O585" s="500"/>
    </row>
    <row r="586">
      <c r="B586" s="497"/>
      <c r="I586" s="500"/>
      <c r="O586" s="500"/>
    </row>
    <row r="587">
      <c r="B587" s="497"/>
      <c r="I587" s="500"/>
      <c r="O587" s="500"/>
    </row>
    <row r="588">
      <c r="B588" s="497"/>
      <c r="I588" s="500"/>
      <c r="O588" s="500"/>
    </row>
    <row r="589">
      <c r="B589" s="497"/>
      <c r="I589" s="500"/>
      <c r="O589" s="500"/>
    </row>
    <row r="590">
      <c r="B590" s="497"/>
      <c r="I590" s="500"/>
      <c r="O590" s="500"/>
    </row>
    <row r="591">
      <c r="B591" s="497"/>
      <c r="I591" s="500"/>
      <c r="O591" s="500"/>
    </row>
    <row r="592">
      <c r="B592" s="497"/>
      <c r="I592" s="500"/>
      <c r="O592" s="500"/>
    </row>
    <row r="593">
      <c r="B593" s="497"/>
      <c r="I593" s="500"/>
      <c r="O593" s="500"/>
    </row>
    <row r="594">
      <c r="B594" s="497"/>
      <c r="I594" s="500"/>
      <c r="O594" s="500"/>
    </row>
    <row r="595">
      <c r="B595" s="497"/>
      <c r="I595" s="500"/>
      <c r="O595" s="500"/>
    </row>
    <row r="596">
      <c r="B596" s="497"/>
      <c r="I596" s="500"/>
      <c r="O596" s="500"/>
    </row>
    <row r="597">
      <c r="B597" s="497"/>
      <c r="I597" s="500"/>
      <c r="O597" s="500"/>
    </row>
    <row r="598">
      <c r="B598" s="497"/>
      <c r="I598" s="500"/>
      <c r="O598" s="500"/>
    </row>
    <row r="599">
      <c r="B599" s="497"/>
      <c r="I599" s="500"/>
      <c r="O599" s="500"/>
    </row>
    <row r="600">
      <c r="B600" s="497"/>
      <c r="I600" s="500"/>
      <c r="O600" s="500"/>
    </row>
    <row r="601">
      <c r="B601" s="497"/>
      <c r="I601" s="500"/>
      <c r="O601" s="500"/>
    </row>
    <row r="602">
      <c r="B602" s="497"/>
      <c r="I602" s="500"/>
      <c r="O602" s="500"/>
    </row>
    <row r="603">
      <c r="B603" s="497"/>
      <c r="I603" s="500"/>
      <c r="O603" s="500"/>
    </row>
    <row r="604">
      <c r="B604" s="497"/>
      <c r="I604" s="500"/>
      <c r="O604" s="500"/>
    </row>
    <row r="605">
      <c r="B605" s="497"/>
      <c r="I605" s="500"/>
      <c r="O605" s="500"/>
    </row>
    <row r="606">
      <c r="B606" s="497"/>
      <c r="I606" s="500"/>
      <c r="O606" s="500"/>
    </row>
    <row r="607">
      <c r="B607" s="497"/>
      <c r="I607" s="500"/>
      <c r="O607" s="500"/>
    </row>
    <row r="608">
      <c r="B608" s="497"/>
      <c r="I608" s="500"/>
      <c r="O608" s="500"/>
    </row>
    <row r="609">
      <c r="B609" s="497"/>
      <c r="I609" s="500"/>
      <c r="O609" s="500"/>
    </row>
    <row r="610">
      <c r="B610" s="497"/>
      <c r="I610" s="500"/>
      <c r="O610" s="500"/>
    </row>
    <row r="611">
      <c r="B611" s="497"/>
      <c r="I611" s="500"/>
      <c r="O611" s="500"/>
    </row>
    <row r="612">
      <c r="B612" s="497"/>
      <c r="I612" s="500"/>
      <c r="O612" s="500"/>
    </row>
    <row r="613">
      <c r="B613" s="497"/>
      <c r="I613" s="500"/>
      <c r="O613" s="500"/>
    </row>
    <row r="614">
      <c r="B614" s="497"/>
      <c r="I614" s="500"/>
      <c r="O614" s="500"/>
    </row>
    <row r="615">
      <c r="B615" s="497"/>
      <c r="I615" s="500"/>
      <c r="O615" s="500"/>
    </row>
    <row r="616">
      <c r="B616" s="497"/>
      <c r="I616" s="500"/>
      <c r="O616" s="500"/>
    </row>
    <row r="617">
      <c r="B617" s="497"/>
      <c r="I617" s="500"/>
      <c r="O617" s="500"/>
    </row>
    <row r="618">
      <c r="B618" s="497"/>
      <c r="I618" s="500"/>
      <c r="O618" s="500"/>
    </row>
    <row r="619">
      <c r="B619" s="497"/>
      <c r="I619" s="500"/>
      <c r="O619" s="500"/>
    </row>
    <row r="620">
      <c r="B620" s="497"/>
      <c r="I620" s="500"/>
      <c r="O620" s="500"/>
    </row>
    <row r="621">
      <c r="B621" s="497"/>
      <c r="I621" s="500"/>
      <c r="O621" s="500"/>
    </row>
    <row r="622">
      <c r="B622" s="497"/>
      <c r="I622" s="500"/>
      <c r="O622" s="500"/>
    </row>
    <row r="623">
      <c r="B623" s="497"/>
      <c r="I623" s="500"/>
      <c r="O623" s="500"/>
    </row>
    <row r="624">
      <c r="B624" s="497"/>
      <c r="I624" s="500"/>
      <c r="O624" s="500"/>
    </row>
    <row r="625">
      <c r="B625" s="497"/>
      <c r="I625" s="500"/>
      <c r="O625" s="500"/>
    </row>
    <row r="626">
      <c r="B626" s="497"/>
      <c r="I626" s="500"/>
      <c r="O626" s="500"/>
    </row>
    <row r="627">
      <c r="B627" s="497"/>
      <c r="I627" s="500"/>
      <c r="O627" s="500"/>
    </row>
    <row r="628">
      <c r="B628" s="497"/>
      <c r="I628" s="500"/>
      <c r="O628" s="500"/>
    </row>
    <row r="629">
      <c r="B629" s="497"/>
      <c r="I629" s="500"/>
      <c r="O629" s="500"/>
    </row>
    <row r="630">
      <c r="B630" s="497"/>
      <c r="I630" s="500"/>
      <c r="O630" s="500"/>
    </row>
    <row r="631">
      <c r="B631" s="497"/>
      <c r="I631" s="500"/>
      <c r="O631" s="500"/>
    </row>
    <row r="632">
      <c r="B632" s="497"/>
      <c r="I632" s="500"/>
      <c r="O632" s="500"/>
    </row>
    <row r="633">
      <c r="B633" s="497"/>
      <c r="I633" s="500"/>
      <c r="O633" s="500"/>
    </row>
    <row r="634">
      <c r="B634" s="497"/>
      <c r="I634" s="500"/>
      <c r="O634" s="500"/>
    </row>
    <row r="635">
      <c r="B635" s="497"/>
      <c r="I635" s="500"/>
      <c r="O635" s="500"/>
    </row>
    <row r="636">
      <c r="B636" s="497"/>
      <c r="I636" s="500"/>
      <c r="O636" s="500"/>
    </row>
    <row r="637">
      <c r="B637" s="497"/>
      <c r="I637" s="500"/>
      <c r="O637" s="500"/>
    </row>
    <row r="638">
      <c r="B638" s="497"/>
      <c r="I638" s="500"/>
      <c r="O638" s="500"/>
    </row>
    <row r="639">
      <c r="B639" s="497"/>
      <c r="I639" s="500"/>
      <c r="O639" s="500"/>
    </row>
    <row r="640">
      <c r="B640" s="497"/>
      <c r="I640" s="500"/>
      <c r="O640" s="500"/>
    </row>
    <row r="641">
      <c r="B641" s="497"/>
      <c r="I641" s="500"/>
      <c r="O641" s="500"/>
    </row>
    <row r="642">
      <c r="B642" s="497"/>
      <c r="I642" s="500"/>
      <c r="O642" s="500"/>
    </row>
    <row r="643">
      <c r="B643" s="497"/>
      <c r="I643" s="500"/>
      <c r="O643" s="500"/>
    </row>
    <row r="644">
      <c r="B644" s="497"/>
      <c r="I644" s="500"/>
      <c r="O644" s="500"/>
    </row>
    <row r="645">
      <c r="B645" s="497"/>
      <c r="I645" s="500"/>
      <c r="O645" s="500"/>
    </row>
    <row r="646">
      <c r="B646" s="497"/>
      <c r="I646" s="500"/>
      <c r="O646" s="500"/>
    </row>
    <row r="647">
      <c r="B647" s="497"/>
      <c r="I647" s="500"/>
      <c r="O647" s="500"/>
    </row>
    <row r="648">
      <c r="B648" s="497"/>
      <c r="I648" s="500"/>
      <c r="O648" s="500"/>
    </row>
    <row r="649">
      <c r="B649" s="497"/>
      <c r="I649" s="500"/>
      <c r="O649" s="500"/>
    </row>
    <row r="650">
      <c r="B650" s="497"/>
      <c r="I650" s="500"/>
      <c r="O650" s="500"/>
    </row>
    <row r="651">
      <c r="B651" s="497"/>
      <c r="I651" s="500"/>
      <c r="O651" s="500"/>
    </row>
    <row r="652">
      <c r="B652" s="497"/>
      <c r="I652" s="500"/>
      <c r="O652" s="500"/>
    </row>
    <row r="653">
      <c r="B653" s="497"/>
      <c r="I653" s="500"/>
      <c r="O653" s="500"/>
    </row>
    <row r="654">
      <c r="B654" s="497"/>
      <c r="I654" s="500"/>
      <c r="O654" s="500"/>
    </row>
    <row r="655">
      <c r="B655" s="497"/>
      <c r="I655" s="500"/>
      <c r="O655" s="500"/>
    </row>
    <row r="656">
      <c r="B656" s="497"/>
      <c r="I656" s="500"/>
      <c r="O656" s="500"/>
    </row>
    <row r="657">
      <c r="B657" s="497"/>
      <c r="I657" s="500"/>
      <c r="O657" s="500"/>
    </row>
    <row r="658">
      <c r="B658" s="497"/>
      <c r="I658" s="500"/>
      <c r="O658" s="500"/>
    </row>
    <row r="659">
      <c r="B659" s="497"/>
      <c r="I659" s="500"/>
      <c r="O659" s="500"/>
    </row>
    <row r="660">
      <c r="B660" s="497"/>
      <c r="I660" s="500"/>
      <c r="O660" s="500"/>
    </row>
    <row r="661">
      <c r="B661" s="497"/>
      <c r="I661" s="500"/>
      <c r="O661" s="500"/>
    </row>
    <row r="662">
      <c r="B662" s="497"/>
      <c r="I662" s="500"/>
      <c r="O662" s="500"/>
    </row>
    <row r="663">
      <c r="B663" s="497"/>
      <c r="I663" s="500"/>
      <c r="O663" s="500"/>
    </row>
    <row r="664">
      <c r="B664" s="497"/>
      <c r="I664" s="500"/>
      <c r="O664" s="500"/>
    </row>
    <row r="665">
      <c r="B665" s="497"/>
      <c r="I665" s="500"/>
      <c r="O665" s="500"/>
    </row>
    <row r="666">
      <c r="B666" s="497"/>
      <c r="I666" s="500"/>
      <c r="O666" s="500"/>
    </row>
    <row r="667">
      <c r="B667" s="497"/>
      <c r="I667" s="500"/>
      <c r="O667" s="500"/>
    </row>
    <row r="668">
      <c r="B668" s="497"/>
      <c r="I668" s="500"/>
      <c r="O668" s="500"/>
    </row>
    <row r="669">
      <c r="B669" s="497"/>
      <c r="I669" s="500"/>
      <c r="O669" s="500"/>
    </row>
    <row r="670">
      <c r="B670" s="497"/>
      <c r="I670" s="500"/>
      <c r="O670" s="500"/>
    </row>
    <row r="671">
      <c r="B671" s="497"/>
      <c r="I671" s="500"/>
      <c r="O671" s="500"/>
    </row>
    <row r="672">
      <c r="B672" s="497"/>
      <c r="I672" s="500"/>
      <c r="O672" s="500"/>
    </row>
    <row r="673">
      <c r="B673" s="497"/>
      <c r="I673" s="500"/>
      <c r="O673" s="500"/>
    </row>
    <row r="674">
      <c r="B674" s="497"/>
      <c r="I674" s="500"/>
      <c r="O674" s="500"/>
    </row>
    <row r="675">
      <c r="B675" s="497"/>
      <c r="I675" s="500"/>
      <c r="O675" s="500"/>
    </row>
    <row r="676">
      <c r="B676" s="497"/>
      <c r="I676" s="500"/>
      <c r="O676" s="500"/>
    </row>
    <row r="677">
      <c r="B677" s="497"/>
      <c r="I677" s="500"/>
      <c r="O677" s="500"/>
    </row>
    <row r="678">
      <c r="B678" s="497"/>
      <c r="I678" s="500"/>
      <c r="O678" s="500"/>
    </row>
    <row r="679">
      <c r="B679" s="497"/>
      <c r="I679" s="500"/>
      <c r="O679" s="500"/>
    </row>
    <row r="680">
      <c r="B680" s="497"/>
      <c r="I680" s="500"/>
      <c r="O680" s="500"/>
    </row>
    <row r="681">
      <c r="B681" s="497"/>
      <c r="I681" s="500"/>
      <c r="O681" s="500"/>
    </row>
    <row r="682">
      <c r="B682" s="497"/>
      <c r="I682" s="500"/>
      <c r="O682" s="500"/>
    </row>
    <row r="683">
      <c r="B683" s="497"/>
      <c r="I683" s="500"/>
      <c r="O683" s="500"/>
    </row>
    <row r="684">
      <c r="B684" s="497"/>
      <c r="I684" s="500"/>
      <c r="O684" s="500"/>
    </row>
    <row r="685">
      <c r="B685" s="497"/>
      <c r="I685" s="500"/>
      <c r="O685" s="500"/>
    </row>
    <row r="686">
      <c r="B686" s="497"/>
      <c r="I686" s="500"/>
      <c r="O686" s="500"/>
    </row>
    <row r="687">
      <c r="B687" s="497"/>
      <c r="I687" s="500"/>
      <c r="O687" s="500"/>
    </row>
    <row r="688">
      <c r="B688" s="497"/>
      <c r="I688" s="500"/>
      <c r="O688" s="500"/>
    </row>
    <row r="689">
      <c r="B689" s="497"/>
      <c r="I689" s="500"/>
      <c r="O689" s="500"/>
    </row>
    <row r="690">
      <c r="B690" s="497"/>
      <c r="I690" s="500"/>
      <c r="O690" s="500"/>
    </row>
    <row r="691">
      <c r="B691" s="497"/>
      <c r="I691" s="500"/>
      <c r="O691" s="500"/>
    </row>
    <row r="692">
      <c r="B692" s="497"/>
      <c r="I692" s="500"/>
      <c r="O692" s="500"/>
    </row>
    <row r="693">
      <c r="B693" s="497"/>
      <c r="I693" s="500"/>
      <c r="O693" s="500"/>
    </row>
    <row r="694">
      <c r="B694" s="497"/>
      <c r="I694" s="500"/>
      <c r="O694" s="500"/>
    </row>
    <row r="695">
      <c r="B695" s="497"/>
      <c r="I695" s="500"/>
      <c r="O695" s="500"/>
    </row>
    <row r="696">
      <c r="B696" s="497"/>
      <c r="I696" s="500"/>
      <c r="O696" s="500"/>
    </row>
    <row r="697">
      <c r="B697" s="497"/>
      <c r="I697" s="500"/>
      <c r="O697" s="500"/>
    </row>
    <row r="698">
      <c r="B698" s="497"/>
      <c r="I698" s="500"/>
      <c r="O698" s="500"/>
    </row>
    <row r="699">
      <c r="B699" s="497"/>
      <c r="I699" s="500"/>
      <c r="O699" s="500"/>
    </row>
    <row r="700">
      <c r="B700" s="497"/>
      <c r="I700" s="500"/>
      <c r="O700" s="500"/>
    </row>
    <row r="701">
      <c r="B701" s="497"/>
      <c r="I701" s="500"/>
      <c r="O701" s="500"/>
    </row>
    <row r="702">
      <c r="B702" s="497"/>
      <c r="I702" s="500"/>
      <c r="O702" s="500"/>
    </row>
    <row r="703">
      <c r="B703" s="497"/>
      <c r="I703" s="500"/>
      <c r="O703" s="500"/>
    </row>
    <row r="704">
      <c r="B704" s="497"/>
      <c r="I704" s="500"/>
      <c r="O704" s="500"/>
    </row>
    <row r="705">
      <c r="B705" s="497"/>
      <c r="I705" s="500"/>
      <c r="O705" s="500"/>
    </row>
    <row r="706">
      <c r="B706" s="497"/>
      <c r="I706" s="500"/>
      <c r="O706" s="500"/>
    </row>
    <row r="707">
      <c r="B707" s="497"/>
      <c r="I707" s="500"/>
      <c r="O707" s="500"/>
    </row>
    <row r="708">
      <c r="B708" s="497"/>
      <c r="I708" s="500"/>
      <c r="O708" s="500"/>
    </row>
    <row r="709">
      <c r="B709" s="497"/>
      <c r="I709" s="500"/>
      <c r="O709" s="500"/>
    </row>
    <row r="710">
      <c r="B710" s="497"/>
      <c r="I710" s="500"/>
      <c r="O710" s="500"/>
    </row>
    <row r="711">
      <c r="B711" s="497"/>
      <c r="I711" s="500"/>
      <c r="O711" s="500"/>
    </row>
    <row r="712">
      <c r="B712" s="497"/>
      <c r="I712" s="500"/>
      <c r="O712" s="500"/>
    </row>
    <row r="713">
      <c r="B713" s="497"/>
      <c r="I713" s="500"/>
      <c r="O713" s="500"/>
    </row>
    <row r="714">
      <c r="B714" s="497"/>
      <c r="I714" s="500"/>
      <c r="O714" s="500"/>
    </row>
    <row r="715">
      <c r="B715" s="497"/>
      <c r="I715" s="500"/>
      <c r="O715" s="500"/>
    </row>
    <row r="716">
      <c r="B716" s="497"/>
      <c r="I716" s="500"/>
      <c r="O716" s="500"/>
    </row>
    <row r="717">
      <c r="B717" s="497"/>
      <c r="I717" s="500"/>
      <c r="O717" s="500"/>
    </row>
    <row r="718">
      <c r="B718" s="497"/>
      <c r="I718" s="500"/>
      <c r="O718" s="500"/>
    </row>
    <row r="719">
      <c r="B719" s="497"/>
      <c r="I719" s="500"/>
      <c r="O719" s="500"/>
    </row>
    <row r="720">
      <c r="B720" s="497"/>
      <c r="I720" s="500"/>
      <c r="O720" s="500"/>
    </row>
    <row r="721">
      <c r="B721" s="497"/>
      <c r="I721" s="500"/>
      <c r="O721" s="500"/>
    </row>
    <row r="722">
      <c r="B722" s="497"/>
      <c r="I722" s="500"/>
      <c r="O722" s="500"/>
    </row>
    <row r="723">
      <c r="B723" s="497"/>
      <c r="I723" s="500"/>
      <c r="O723" s="500"/>
    </row>
    <row r="724">
      <c r="B724" s="497"/>
      <c r="I724" s="500"/>
      <c r="O724" s="500"/>
    </row>
    <row r="725">
      <c r="B725" s="497"/>
      <c r="I725" s="500"/>
      <c r="O725" s="500"/>
    </row>
    <row r="726">
      <c r="B726" s="497"/>
      <c r="I726" s="500"/>
      <c r="O726" s="500"/>
    </row>
    <row r="727">
      <c r="B727" s="497"/>
      <c r="I727" s="500"/>
      <c r="O727" s="500"/>
    </row>
    <row r="728">
      <c r="B728" s="497"/>
      <c r="I728" s="500"/>
      <c r="O728" s="500"/>
    </row>
    <row r="729">
      <c r="B729" s="497"/>
      <c r="I729" s="500"/>
      <c r="O729" s="500"/>
    </row>
    <row r="730">
      <c r="B730" s="497"/>
      <c r="I730" s="500"/>
      <c r="O730" s="500"/>
    </row>
    <row r="731">
      <c r="B731" s="497"/>
      <c r="I731" s="500"/>
      <c r="O731" s="500"/>
    </row>
    <row r="732">
      <c r="B732" s="497"/>
      <c r="I732" s="500"/>
      <c r="O732" s="500"/>
    </row>
    <row r="733">
      <c r="B733" s="497"/>
      <c r="I733" s="500"/>
      <c r="O733" s="500"/>
    </row>
    <row r="734">
      <c r="B734" s="497"/>
      <c r="I734" s="500"/>
      <c r="O734" s="500"/>
    </row>
    <row r="735">
      <c r="B735" s="497"/>
      <c r="I735" s="500"/>
      <c r="O735" s="500"/>
    </row>
    <row r="736">
      <c r="B736" s="497"/>
      <c r="I736" s="500"/>
      <c r="O736" s="500"/>
    </row>
    <row r="737">
      <c r="B737" s="497"/>
      <c r="I737" s="500"/>
      <c r="O737" s="500"/>
    </row>
    <row r="738">
      <c r="B738" s="497"/>
      <c r="I738" s="500"/>
      <c r="O738" s="500"/>
    </row>
    <row r="739">
      <c r="B739" s="497"/>
      <c r="I739" s="500"/>
      <c r="O739" s="500"/>
    </row>
    <row r="740">
      <c r="B740" s="497"/>
      <c r="I740" s="500"/>
      <c r="O740" s="500"/>
    </row>
    <row r="741">
      <c r="B741" s="497"/>
      <c r="I741" s="500"/>
      <c r="O741" s="500"/>
    </row>
    <row r="742">
      <c r="B742" s="497"/>
      <c r="I742" s="500"/>
      <c r="O742" s="500"/>
    </row>
    <row r="743">
      <c r="B743" s="497"/>
      <c r="I743" s="500"/>
      <c r="O743" s="500"/>
    </row>
    <row r="744">
      <c r="B744" s="497"/>
      <c r="I744" s="500"/>
      <c r="O744" s="500"/>
    </row>
    <row r="745">
      <c r="B745" s="497"/>
      <c r="I745" s="500"/>
      <c r="O745" s="500"/>
    </row>
    <row r="746">
      <c r="B746" s="497"/>
      <c r="I746" s="500"/>
      <c r="O746" s="500"/>
    </row>
    <row r="747">
      <c r="B747" s="497"/>
      <c r="I747" s="500"/>
      <c r="O747" s="500"/>
    </row>
    <row r="748">
      <c r="B748" s="497"/>
      <c r="I748" s="500"/>
      <c r="O748" s="500"/>
    </row>
    <row r="749">
      <c r="B749" s="497"/>
      <c r="I749" s="500"/>
      <c r="O749" s="500"/>
    </row>
    <row r="750">
      <c r="B750" s="497"/>
      <c r="I750" s="500"/>
      <c r="O750" s="500"/>
    </row>
    <row r="751">
      <c r="B751" s="497"/>
      <c r="I751" s="500"/>
      <c r="O751" s="500"/>
    </row>
    <row r="752">
      <c r="B752" s="497"/>
      <c r="I752" s="500"/>
      <c r="O752" s="500"/>
    </row>
    <row r="753">
      <c r="B753" s="497"/>
      <c r="I753" s="500"/>
      <c r="O753" s="500"/>
    </row>
    <row r="754">
      <c r="B754" s="497"/>
      <c r="I754" s="500"/>
      <c r="O754" s="500"/>
    </row>
    <row r="755">
      <c r="B755" s="497"/>
      <c r="I755" s="500"/>
      <c r="O755" s="500"/>
    </row>
    <row r="756">
      <c r="B756" s="497"/>
      <c r="I756" s="500"/>
      <c r="O756" s="500"/>
    </row>
    <row r="757">
      <c r="B757" s="497"/>
      <c r="I757" s="500"/>
      <c r="O757" s="500"/>
    </row>
    <row r="758">
      <c r="B758" s="497"/>
      <c r="I758" s="500"/>
      <c r="O758" s="500"/>
    </row>
    <row r="759">
      <c r="B759" s="497"/>
      <c r="I759" s="500"/>
      <c r="O759" s="500"/>
    </row>
    <row r="760">
      <c r="B760" s="497"/>
      <c r="I760" s="500"/>
      <c r="O760" s="500"/>
    </row>
    <row r="761">
      <c r="B761" s="497"/>
      <c r="I761" s="500"/>
      <c r="O761" s="500"/>
    </row>
    <row r="762">
      <c r="B762" s="497"/>
      <c r="I762" s="500"/>
      <c r="O762" s="500"/>
    </row>
    <row r="763">
      <c r="B763" s="497"/>
      <c r="I763" s="500"/>
      <c r="O763" s="500"/>
    </row>
    <row r="764">
      <c r="B764" s="497"/>
      <c r="I764" s="500"/>
      <c r="O764" s="500"/>
    </row>
    <row r="765">
      <c r="B765" s="497"/>
      <c r="I765" s="500"/>
      <c r="O765" s="500"/>
    </row>
    <row r="766">
      <c r="B766" s="497"/>
      <c r="I766" s="500"/>
      <c r="O766" s="500"/>
    </row>
    <row r="767">
      <c r="B767" s="497"/>
      <c r="I767" s="500"/>
      <c r="O767" s="500"/>
    </row>
    <row r="768">
      <c r="B768" s="497"/>
      <c r="I768" s="500"/>
      <c r="O768" s="500"/>
    </row>
    <row r="769">
      <c r="B769" s="497"/>
      <c r="I769" s="500"/>
      <c r="O769" s="500"/>
    </row>
    <row r="770">
      <c r="B770" s="497"/>
      <c r="I770" s="500"/>
      <c r="O770" s="500"/>
    </row>
    <row r="771">
      <c r="B771" s="497"/>
      <c r="I771" s="500"/>
      <c r="O771" s="500"/>
    </row>
    <row r="772">
      <c r="B772" s="497"/>
      <c r="I772" s="500"/>
      <c r="O772" s="500"/>
    </row>
    <row r="773">
      <c r="B773" s="497"/>
      <c r="I773" s="500"/>
      <c r="O773" s="500"/>
    </row>
    <row r="774">
      <c r="B774" s="497"/>
      <c r="I774" s="500"/>
      <c r="O774" s="500"/>
    </row>
    <row r="775">
      <c r="B775" s="497"/>
      <c r="I775" s="500"/>
      <c r="O775" s="500"/>
    </row>
    <row r="776">
      <c r="B776" s="497"/>
      <c r="I776" s="500"/>
      <c r="O776" s="500"/>
    </row>
    <row r="777">
      <c r="B777" s="497"/>
      <c r="I777" s="500"/>
      <c r="O777" s="500"/>
    </row>
    <row r="778">
      <c r="B778" s="497"/>
      <c r="I778" s="500"/>
      <c r="O778" s="500"/>
    </row>
    <row r="779">
      <c r="B779" s="497"/>
      <c r="I779" s="500"/>
      <c r="O779" s="500"/>
    </row>
    <row r="780">
      <c r="B780" s="497"/>
      <c r="I780" s="500"/>
      <c r="O780" s="500"/>
    </row>
    <row r="781">
      <c r="B781" s="497"/>
      <c r="I781" s="500"/>
      <c r="O781" s="500"/>
    </row>
    <row r="782">
      <c r="B782" s="497"/>
      <c r="I782" s="500"/>
      <c r="O782" s="500"/>
    </row>
    <row r="783">
      <c r="B783" s="497"/>
      <c r="I783" s="500"/>
      <c r="O783" s="500"/>
    </row>
    <row r="784">
      <c r="B784" s="497"/>
      <c r="I784" s="500"/>
      <c r="O784" s="500"/>
    </row>
    <row r="785">
      <c r="B785" s="497"/>
      <c r="I785" s="500"/>
      <c r="O785" s="500"/>
    </row>
    <row r="786">
      <c r="B786" s="497"/>
      <c r="I786" s="500"/>
      <c r="O786" s="500"/>
    </row>
    <row r="787">
      <c r="B787" s="497"/>
      <c r="I787" s="500"/>
      <c r="O787" s="500"/>
    </row>
    <row r="788">
      <c r="B788" s="497"/>
      <c r="I788" s="500"/>
      <c r="O788" s="500"/>
    </row>
    <row r="789">
      <c r="B789" s="497"/>
      <c r="I789" s="500"/>
      <c r="O789" s="500"/>
    </row>
    <row r="790">
      <c r="B790" s="497"/>
      <c r="I790" s="500"/>
      <c r="O790" s="500"/>
    </row>
    <row r="791">
      <c r="B791" s="497"/>
      <c r="I791" s="500"/>
      <c r="O791" s="500"/>
    </row>
    <row r="792">
      <c r="B792" s="497"/>
      <c r="I792" s="500"/>
      <c r="O792" s="500"/>
    </row>
    <row r="793">
      <c r="B793" s="497"/>
      <c r="I793" s="500"/>
      <c r="O793" s="500"/>
    </row>
    <row r="794">
      <c r="B794" s="497"/>
      <c r="I794" s="500"/>
      <c r="O794" s="500"/>
    </row>
    <row r="795">
      <c r="B795" s="497"/>
      <c r="I795" s="500"/>
      <c r="O795" s="500"/>
    </row>
    <row r="796">
      <c r="B796" s="497"/>
      <c r="I796" s="500"/>
      <c r="O796" s="500"/>
    </row>
    <row r="797">
      <c r="B797" s="497"/>
      <c r="I797" s="500"/>
      <c r="O797" s="500"/>
    </row>
    <row r="798">
      <c r="B798" s="497"/>
      <c r="I798" s="500"/>
      <c r="O798" s="500"/>
    </row>
    <row r="799">
      <c r="B799" s="497"/>
      <c r="I799" s="500"/>
      <c r="O799" s="500"/>
    </row>
    <row r="800">
      <c r="B800" s="497"/>
      <c r="I800" s="500"/>
      <c r="O800" s="500"/>
    </row>
    <row r="801">
      <c r="B801" s="497"/>
      <c r="I801" s="500"/>
      <c r="O801" s="500"/>
    </row>
    <row r="802">
      <c r="B802" s="497"/>
      <c r="I802" s="500"/>
      <c r="O802" s="500"/>
    </row>
    <row r="803">
      <c r="B803" s="497"/>
      <c r="I803" s="500"/>
      <c r="O803" s="500"/>
    </row>
    <row r="804">
      <c r="B804" s="497"/>
      <c r="I804" s="500"/>
      <c r="O804" s="500"/>
    </row>
    <row r="805">
      <c r="B805" s="497"/>
      <c r="I805" s="500"/>
      <c r="O805" s="500"/>
    </row>
    <row r="806">
      <c r="B806" s="497"/>
      <c r="I806" s="500"/>
      <c r="O806" s="500"/>
    </row>
    <row r="807">
      <c r="B807" s="497"/>
      <c r="I807" s="500"/>
      <c r="O807" s="500"/>
    </row>
    <row r="808">
      <c r="B808" s="497"/>
      <c r="I808" s="500"/>
      <c r="O808" s="500"/>
    </row>
    <row r="809">
      <c r="B809" s="497"/>
      <c r="I809" s="500"/>
      <c r="O809" s="500"/>
    </row>
    <row r="810">
      <c r="B810" s="497"/>
      <c r="I810" s="500"/>
      <c r="O810" s="500"/>
    </row>
    <row r="811">
      <c r="B811" s="497"/>
      <c r="I811" s="500"/>
      <c r="O811" s="500"/>
    </row>
    <row r="812">
      <c r="B812" s="497"/>
      <c r="I812" s="500"/>
      <c r="O812" s="500"/>
    </row>
    <row r="813">
      <c r="B813" s="497"/>
      <c r="I813" s="500"/>
      <c r="O813" s="500"/>
    </row>
    <row r="814">
      <c r="B814" s="497"/>
      <c r="I814" s="500"/>
      <c r="O814" s="500"/>
    </row>
    <row r="815">
      <c r="B815" s="497"/>
      <c r="I815" s="500"/>
      <c r="O815" s="500"/>
    </row>
    <row r="816">
      <c r="B816" s="497"/>
      <c r="I816" s="500"/>
      <c r="O816" s="500"/>
    </row>
    <row r="817">
      <c r="B817" s="497"/>
      <c r="I817" s="500"/>
      <c r="O817" s="500"/>
    </row>
    <row r="818">
      <c r="B818" s="497"/>
      <c r="I818" s="500"/>
      <c r="O818" s="500"/>
    </row>
    <row r="819">
      <c r="B819" s="497"/>
      <c r="I819" s="500"/>
      <c r="O819" s="500"/>
    </row>
    <row r="820">
      <c r="B820" s="497"/>
      <c r="I820" s="500"/>
      <c r="O820" s="500"/>
    </row>
    <row r="821">
      <c r="B821" s="497"/>
      <c r="I821" s="500"/>
      <c r="O821" s="500"/>
    </row>
    <row r="822">
      <c r="B822" s="497"/>
      <c r="I822" s="500"/>
      <c r="O822" s="500"/>
    </row>
    <row r="823">
      <c r="B823" s="497"/>
      <c r="I823" s="500"/>
      <c r="O823" s="500"/>
    </row>
    <row r="824">
      <c r="B824" s="497"/>
      <c r="I824" s="500"/>
      <c r="O824" s="500"/>
    </row>
    <row r="825">
      <c r="B825" s="497"/>
      <c r="I825" s="500"/>
      <c r="O825" s="500"/>
    </row>
    <row r="826">
      <c r="B826" s="497"/>
      <c r="I826" s="500"/>
      <c r="O826" s="500"/>
    </row>
    <row r="827">
      <c r="B827" s="497"/>
      <c r="I827" s="500"/>
      <c r="O827" s="500"/>
    </row>
    <row r="828">
      <c r="B828" s="497"/>
      <c r="I828" s="500"/>
      <c r="O828" s="500"/>
    </row>
    <row r="829">
      <c r="B829" s="497"/>
      <c r="I829" s="500"/>
      <c r="O829" s="500"/>
    </row>
    <row r="830">
      <c r="B830" s="497"/>
      <c r="I830" s="500"/>
      <c r="O830" s="500"/>
    </row>
    <row r="831">
      <c r="B831" s="497"/>
      <c r="I831" s="500"/>
      <c r="O831" s="500"/>
    </row>
    <row r="832">
      <c r="B832" s="497"/>
      <c r="I832" s="500"/>
      <c r="O832" s="500"/>
    </row>
    <row r="833">
      <c r="B833" s="497"/>
      <c r="I833" s="500"/>
      <c r="O833" s="500"/>
    </row>
    <row r="834">
      <c r="B834" s="497"/>
      <c r="I834" s="500"/>
      <c r="O834" s="500"/>
    </row>
    <row r="835">
      <c r="B835" s="497"/>
      <c r="I835" s="500"/>
      <c r="O835" s="500"/>
    </row>
    <row r="836">
      <c r="B836" s="497"/>
      <c r="I836" s="500"/>
      <c r="O836" s="500"/>
    </row>
    <row r="837">
      <c r="B837" s="497"/>
      <c r="I837" s="500"/>
      <c r="O837" s="500"/>
    </row>
    <row r="838">
      <c r="B838" s="497"/>
      <c r="I838" s="500"/>
      <c r="O838" s="500"/>
    </row>
    <row r="839">
      <c r="B839" s="497"/>
      <c r="I839" s="500"/>
      <c r="O839" s="500"/>
    </row>
    <row r="840">
      <c r="B840" s="497"/>
      <c r="I840" s="500"/>
      <c r="O840" s="500"/>
    </row>
    <row r="841">
      <c r="B841" s="497"/>
      <c r="I841" s="500"/>
      <c r="O841" s="500"/>
    </row>
    <row r="842">
      <c r="B842" s="497"/>
      <c r="I842" s="500"/>
      <c r="O842" s="500"/>
    </row>
    <row r="843">
      <c r="B843" s="497"/>
      <c r="I843" s="500"/>
      <c r="O843" s="500"/>
    </row>
    <row r="844">
      <c r="B844" s="497"/>
      <c r="I844" s="500"/>
      <c r="O844" s="500"/>
    </row>
    <row r="845">
      <c r="B845" s="497"/>
      <c r="I845" s="500"/>
      <c r="O845" s="500"/>
    </row>
    <row r="846">
      <c r="B846" s="497"/>
      <c r="I846" s="500"/>
      <c r="O846" s="500"/>
    </row>
    <row r="847">
      <c r="B847" s="497"/>
      <c r="I847" s="500"/>
      <c r="O847" s="500"/>
    </row>
    <row r="848">
      <c r="B848" s="497"/>
      <c r="I848" s="500"/>
      <c r="O848" s="500"/>
    </row>
    <row r="849">
      <c r="B849" s="497"/>
      <c r="I849" s="500"/>
      <c r="O849" s="500"/>
    </row>
    <row r="850">
      <c r="B850" s="497"/>
      <c r="I850" s="500"/>
      <c r="O850" s="500"/>
    </row>
    <row r="851">
      <c r="B851" s="497"/>
      <c r="I851" s="500"/>
      <c r="O851" s="500"/>
    </row>
    <row r="852">
      <c r="B852" s="497"/>
      <c r="I852" s="500"/>
      <c r="O852" s="500"/>
    </row>
    <row r="853">
      <c r="B853" s="497"/>
      <c r="I853" s="500"/>
      <c r="O853" s="500"/>
    </row>
    <row r="854">
      <c r="B854" s="497"/>
      <c r="I854" s="500"/>
      <c r="O854" s="500"/>
    </row>
    <row r="855">
      <c r="B855" s="497"/>
      <c r="I855" s="500"/>
      <c r="O855" s="500"/>
    </row>
    <row r="856">
      <c r="B856" s="497"/>
      <c r="I856" s="500"/>
      <c r="O856" s="500"/>
    </row>
    <row r="857">
      <c r="B857" s="497"/>
      <c r="I857" s="500"/>
      <c r="O857" s="500"/>
    </row>
    <row r="858">
      <c r="B858" s="497"/>
      <c r="I858" s="500"/>
      <c r="O858" s="500"/>
    </row>
    <row r="859">
      <c r="B859" s="497"/>
      <c r="I859" s="500"/>
      <c r="O859" s="500"/>
    </row>
    <row r="860">
      <c r="B860" s="497"/>
      <c r="I860" s="500"/>
      <c r="O860" s="500"/>
    </row>
    <row r="861">
      <c r="B861" s="497"/>
      <c r="I861" s="500"/>
      <c r="O861" s="500"/>
    </row>
    <row r="862">
      <c r="B862" s="497"/>
      <c r="I862" s="500"/>
      <c r="O862" s="500"/>
    </row>
    <row r="863">
      <c r="B863" s="497"/>
      <c r="I863" s="500"/>
      <c r="O863" s="500"/>
    </row>
    <row r="864">
      <c r="B864" s="497"/>
      <c r="I864" s="500"/>
      <c r="O864" s="500"/>
    </row>
    <row r="865">
      <c r="B865" s="497"/>
      <c r="I865" s="500"/>
      <c r="O865" s="500"/>
    </row>
    <row r="866">
      <c r="B866" s="497"/>
      <c r="I866" s="500"/>
      <c r="O866" s="500"/>
    </row>
    <row r="867">
      <c r="B867" s="497"/>
      <c r="I867" s="500"/>
      <c r="O867" s="500"/>
    </row>
    <row r="868">
      <c r="B868" s="497"/>
      <c r="I868" s="500"/>
      <c r="O868" s="500"/>
    </row>
    <row r="869">
      <c r="B869" s="497"/>
      <c r="I869" s="500"/>
      <c r="O869" s="500"/>
    </row>
    <row r="870">
      <c r="B870" s="497"/>
      <c r="I870" s="500"/>
      <c r="O870" s="500"/>
    </row>
    <row r="871">
      <c r="B871" s="497"/>
      <c r="I871" s="500"/>
      <c r="O871" s="500"/>
    </row>
    <row r="872">
      <c r="B872" s="497"/>
      <c r="I872" s="500"/>
      <c r="O872" s="500"/>
    </row>
    <row r="873">
      <c r="B873" s="497"/>
      <c r="I873" s="500"/>
      <c r="O873" s="500"/>
    </row>
    <row r="874">
      <c r="B874" s="497"/>
      <c r="I874" s="500"/>
      <c r="O874" s="500"/>
    </row>
    <row r="875">
      <c r="B875" s="497"/>
      <c r="I875" s="500"/>
      <c r="O875" s="500"/>
    </row>
    <row r="876">
      <c r="B876" s="497"/>
      <c r="I876" s="500"/>
      <c r="O876" s="500"/>
    </row>
    <row r="877">
      <c r="B877" s="497"/>
      <c r="I877" s="500"/>
      <c r="O877" s="500"/>
    </row>
    <row r="878">
      <c r="B878" s="497"/>
      <c r="I878" s="500"/>
      <c r="O878" s="500"/>
    </row>
    <row r="879">
      <c r="B879" s="497"/>
      <c r="I879" s="500"/>
      <c r="O879" s="500"/>
    </row>
    <row r="880">
      <c r="B880" s="497"/>
      <c r="I880" s="500"/>
      <c r="O880" s="500"/>
    </row>
    <row r="881">
      <c r="B881" s="497"/>
      <c r="I881" s="500"/>
      <c r="O881" s="500"/>
    </row>
    <row r="882">
      <c r="B882" s="497"/>
      <c r="I882" s="500"/>
      <c r="O882" s="500"/>
    </row>
    <row r="883">
      <c r="B883" s="497"/>
      <c r="I883" s="500"/>
      <c r="O883" s="500"/>
    </row>
    <row r="884">
      <c r="B884" s="497"/>
      <c r="I884" s="500"/>
      <c r="O884" s="500"/>
    </row>
    <row r="885">
      <c r="B885" s="497"/>
      <c r="I885" s="500"/>
      <c r="O885" s="500"/>
    </row>
    <row r="886">
      <c r="B886" s="497"/>
      <c r="I886" s="500"/>
      <c r="O886" s="500"/>
    </row>
    <row r="887">
      <c r="B887" s="497"/>
      <c r="I887" s="500"/>
      <c r="O887" s="500"/>
    </row>
    <row r="888">
      <c r="B888" s="497"/>
      <c r="I888" s="500"/>
      <c r="O888" s="500"/>
    </row>
    <row r="889">
      <c r="B889" s="497"/>
      <c r="I889" s="500"/>
      <c r="O889" s="500"/>
    </row>
    <row r="890">
      <c r="B890" s="497"/>
      <c r="I890" s="500"/>
      <c r="O890" s="500"/>
    </row>
    <row r="891">
      <c r="B891" s="497"/>
      <c r="I891" s="500"/>
      <c r="O891" s="500"/>
    </row>
    <row r="892">
      <c r="B892" s="497"/>
      <c r="I892" s="500"/>
      <c r="O892" s="500"/>
    </row>
    <row r="893">
      <c r="B893" s="497"/>
      <c r="I893" s="500"/>
      <c r="O893" s="500"/>
    </row>
    <row r="894">
      <c r="B894" s="497"/>
      <c r="I894" s="500"/>
      <c r="O894" s="500"/>
    </row>
    <row r="895">
      <c r="B895" s="497"/>
      <c r="I895" s="500"/>
      <c r="O895" s="500"/>
    </row>
    <row r="896">
      <c r="B896" s="497"/>
      <c r="I896" s="500"/>
      <c r="O896" s="500"/>
    </row>
    <row r="897">
      <c r="B897" s="497"/>
      <c r="I897" s="500"/>
      <c r="O897" s="500"/>
    </row>
    <row r="898">
      <c r="B898" s="497"/>
      <c r="I898" s="500"/>
      <c r="O898" s="500"/>
    </row>
    <row r="899">
      <c r="B899" s="497"/>
      <c r="I899" s="500"/>
      <c r="O899" s="500"/>
    </row>
    <row r="900">
      <c r="B900" s="497"/>
      <c r="I900" s="500"/>
      <c r="O900" s="500"/>
    </row>
    <row r="901">
      <c r="B901" s="497"/>
      <c r="I901" s="500"/>
      <c r="O901" s="500"/>
    </row>
    <row r="902">
      <c r="B902" s="497"/>
      <c r="I902" s="500"/>
      <c r="O902" s="500"/>
    </row>
    <row r="903">
      <c r="B903" s="497"/>
      <c r="I903" s="500"/>
      <c r="O903" s="500"/>
    </row>
    <row r="904">
      <c r="B904" s="497"/>
      <c r="I904" s="500"/>
      <c r="O904" s="500"/>
    </row>
    <row r="905">
      <c r="B905" s="497"/>
      <c r="I905" s="500"/>
      <c r="O905" s="500"/>
    </row>
    <row r="906">
      <c r="B906" s="497"/>
      <c r="I906" s="500"/>
      <c r="O906" s="500"/>
    </row>
    <row r="907">
      <c r="B907" s="497"/>
      <c r="I907" s="500"/>
      <c r="O907" s="500"/>
    </row>
    <row r="908">
      <c r="B908" s="497"/>
      <c r="I908" s="500"/>
      <c r="O908" s="500"/>
    </row>
    <row r="909">
      <c r="B909" s="497"/>
      <c r="I909" s="500"/>
      <c r="O909" s="500"/>
    </row>
    <row r="910">
      <c r="B910" s="497"/>
      <c r="I910" s="500"/>
      <c r="O910" s="500"/>
    </row>
    <row r="911">
      <c r="B911" s="497"/>
      <c r="I911" s="500"/>
      <c r="O911" s="500"/>
    </row>
    <row r="912">
      <c r="B912" s="497"/>
      <c r="I912" s="500"/>
      <c r="O912" s="500"/>
    </row>
    <row r="913">
      <c r="B913" s="497"/>
      <c r="I913" s="500"/>
      <c r="O913" s="500"/>
    </row>
    <row r="914">
      <c r="B914" s="497"/>
      <c r="I914" s="500"/>
      <c r="O914" s="500"/>
    </row>
    <row r="915">
      <c r="B915" s="497"/>
      <c r="I915" s="500"/>
      <c r="O915" s="500"/>
    </row>
    <row r="916">
      <c r="B916" s="497"/>
      <c r="I916" s="500"/>
      <c r="O916" s="500"/>
    </row>
    <row r="917">
      <c r="B917" s="497"/>
      <c r="I917" s="500"/>
      <c r="O917" s="500"/>
    </row>
    <row r="918">
      <c r="B918" s="497"/>
      <c r="I918" s="500"/>
      <c r="O918" s="500"/>
    </row>
    <row r="919">
      <c r="B919" s="497"/>
      <c r="I919" s="500"/>
      <c r="O919" s="500"/>
    </row>
    <row r="920">
      <c r="B920" s="497"/>
      <c r="I920" s="500"/>
      <c r="O920" s="500"/>
    </row>
    <row r="921">
      <c r="B921" s="497"/>
      <c r="I921" s="500"/>
      <c r="O921" s="500"/>
    </row>
    <row r="922">
      <c r="B922" s="497"/>
      <c r="I922" s="500"/>
      <c r="O922" s="500"/>
    </row>
    <row r="923">
      <c r="B923" s="497"/>
      <c r="I923" s="500"/>
      <c r="O923" s="500"/>
    </row>
    <row r="924">
      <c r="B924" s="497"/>
      <c r="I924" s="500"/>
      <c r="O924" s="500"/>
    </row>
    <row r="925">
      <c r="B925" s="497"/>
      <c r="I925" s="500"/>
      <c r="O925" s="500"/>
    </row>
    <row r="926">
      <c r="B926" s="497"/>
      <c r="I926" s="500"/>
      <c r="O926" s="500"/>
    </row>
    <row r="927">
      <c r="B927" s="497"/>
      <c r="I927" s="500"/>
      <c r="O927" s="500"/>
    </row>
    <row r="928">
      <c r="B928" s="497"/>
      <c r="I928" s="500"/>
      <c r="O928" s="500"/>
    </row>
    <row r="929">
      <c r="B929" s="497"/>
      <c r="I929" s="500"/>
      <c r="O929" s="500"/>
    </row>
    <row r="930">
      <c r="B930" s="497"/>
      <c r="I930" s="500"/>
      <c r="O930" s="500"/>
    </row>
    <row r="931">
      <c r="B931" s="497"/>
      <c r="I931" s="500"/>
      <c r="O931" s="500"/>
    </row>
    <row r="932">
      <c r="B932" s="497"/>
      <c r="I932" s="500"/>
      <c r="O932" s="500"/>
    </row>
    <row r="933">
      <c r="B933" s="497"/>
      <c r="I933" s="500"/>
      <c r="O933" s="500"/>
    </row>
    <row r="934">
      <c r="B934" s="497"/>
      <c r="I934" s="500"/>
      <c r="O934" s="500"/>
    </row>
    <row r="935">
      <c r="B935" s="497"/>
      <c r="I935" s="500"/>
      <c r="O935" s="500"/>
    </row>
    <row r="936">
      <c r="B936" s="497"/>
      <c r="I936" s="500"/>
      <c r="O936" s="500"/>
    </row>
    <row r="937">
      <c r="B937" s="497"/>
      <c r="I937" s="500"/>
      <c r="O937" s="500"/>
    </row>
    <row r="938">
      <c r="B938" s="497"/>
      <c r="I938" s="500"/>
      <c r="O938" s="500"/>
    </row>
    <row r="939">
      <c r="B939" s="497"/>
      <c r="I939" s="500"/>
      <c r="O939" s="500"/>
    </row>
    <row r="940">
      <c r="B940" s="497"/>
      <c r="I940" s="500"/>
      <c r="O940" s="500"/>
    </row>
    <row r="941">
      <c r="B941" s="497"/>
      <c r="I941" s="500"/>
      <c r="O941" s="500"/>
    </row>
    <row r="942">
      <c r="B942" s="497"/>
      <c r="I942" s="500"/>
      <c r="O942" s="500"/>
    </row>
    <row r="943">
      <c r="B943" s="497"/>
      <c r="I943" s="500"/>
      <c r="O943" s="500"/>
    </row>
    <row r="944">
      <c r="B944" s="497"/>
      <c r="I944" s="500"/>
      <c r="O944" s="500"/>
    </row>
    <row r="945">
      <c r="B945" s="497"/>
      <c r="I945" s="500"/>
      <c r="O945" s="500"/>
    </row>
    <row r="946">
      <c r="B946" s="497"/>
      <c r="I946" s="500"/>
      <c r="O946" s="500"/>
    </row>
    <row r="947">
      <c r="B947" s="497"/>
      <c r="I947" s="500"/>
      <c r="O947" s="500"/>
    </row>
    <row r="948">
      <c r="B948" s="497"/>
      <c r="I948" s="500"/>
      <c r="O948" s="500"/>
    </row>
    <row r="949">
      <c r="B949" s="497"/>
      <c r="I949" s="500"/>
      <c r="O949" s="500"/>
    </row>
    <row r="950">
      <c r="B950" s="497"/>
      <c r="I950" s="500"/>
      <c r="O950" s="500"/>
    </row>
    <row r="951">
      <c r="B951" s="497"/>
      <c r="I951" s="500"/>
      <c r="O951" s="500"/>
    </row>
    <row r="952">
      <c r="B952" s="497"/>
      <c r="I952" s="500"/>
      <c r="O952" s="500"/>
    </row>
    <row r="953">
      <c r="B953" s="497"/>
      <c r="I953" s="500"/>
      <c r="O953" s="500"/>
    </row>
    <row r="954">
      <c r="B954" s="497"/>
      <c r="I954" s="500"/>
      <c r="O954" s="500"/>
    </row>
    <row r="955">
      <c r="B955" s="497"/>
      <c r="I955" s="500"/>
      <c r="O955" s="500"/>
    </row>
    <row r="956">
      <c r="B956" s="497"/>
      <c r="I956" s="500"/>
      <c r="O956" s="500"/>
    </row>
    <row r="957">
      <c r="B957" s="497"/>
      <c r="I957" s="500"/>
      <c r="O957" s="500"/>
    </row>
    <row r="958">
      <c r="B958" s="497"/>
      <c r="I958" s="500"/>
      <c r="O958" s="500"/>
    </row>
    <row r="959">
      <c r="B959" s="497"/>
      <c r="I959" s="500"/>
      <c r="O959" s="500"/>
    </row>
    <row r="960">
      <c r="B960" s="497"/>
      <c r="I960" s="500"/>
      <c r="O960" s="500"/>
    </row>
    <row r="961">
      <c r="B961" s="497"/>
      <c r="I961" s="500"/>
      <c r="O961" s="500"/>
    </row>
    <row r="962">
      <c r="B962" s="497"/>
      <c r="I962" s="500"/>
      <c r="O962" s="500"/>
    </row>
    <row r="963">
      <c r="B963" s="497"/>
      <c r="I963" s="500"/>
      <c r="O963" s="500"/>
    </row>
    <row r="964">
      <c r="B964" s="497"/>
      <c r="I964" s="500"/>
      <c r="O964" s="500"/>
    </row>
    <row r="965">
      <c r="B965" s="497"/>
      <c r="I965" s="500"/>
      <c r="O965" s="500"/>
    </row>
    <row r="966">
      <c r="B966" s="497"/>
      <c r="I966" s="500"/>
      <c r="O966" s="500"/>
    </row>
    <row r="967">
      <c r="B967" s="497"/>
      <c r="I967" s="500"/>
      <c r="O967" s="500"/>
    </row>
    <row r="968">
      <c r="B968" s="497"/>
      <c r="I968" s="500"/>
      <c r="O968" s="500"/>
    </row>
    <row r="969">
      <c r="B969" s="497"/>
      <c r="I969" s="500"/>
      <c r="O969" s="500"/>
    </row>
    <row r="970">
      <c r="B970" s="497"/>
      <c r="I970" s="500"/>
      <c r="O970" s="500"/>
    </row>
    <row r="971">
      <c r="B971" s="497"/>
      <c r="I971" s="500"/>
      <c r="O971" s="500"/>
    </row>
    <row r="972">
      <c r="B972" s="497"/>
      <c r="I972" s="500"/>
      <c r="O972" s="500"/>
    </row>
    <row r="973">
      <c r="B973" s="497"/>
      <c r="I973" s="500"/>
      <c r="O973" s="500"/>
    </row>
    <row r="974">
      <c r="B974" s="497"/>
      <c r="I974" s="500"/>
      <c r="O974" s="500"/>
    </row>
    <row r="975">
      <c r="B975" s="497"/>
      <c r="I975" s="500"/>
      <c r="O975" s="500"/>
    </row>
    <row r="976">
      <c r="B976" s="497"/>
      <c r="I976" s="500"/>
      <c r="O976" s="500"/>
    </row>
    <row r="977">
      <c r="B977" s="497"/>
      <c r="I977" s="500"/>
      <c r="O977" s="500"/>
    </row>
    <row r="978">
      <c r="B978" s="497"/>
      <c r="I978" s="500"/>
      <c r="O978" s="500"/>
    </row>
    <row r="979">
      <c r="B979" s="497"/>
      <c r="I979" s="500"/>
      <c r="O979" s="500"/>
    </row>
    <row r="980">
      <c r="B980" s="497"/>
      <c r="I980" s="500"/>
      <c r="O980" s="500"/>
    </row>
    <row r="981">
      <c r="B981" s="497"/>
      <c r="I981" s="500"/>
      <c r="O981" s="500"/>
    </row>
    <row r="982">
      <c r="B982" s="497"/>
      <c r="I982" s="500"/>
      <c r="O982" s="500"/>
    </row>
    <row r="983">
      <c r="B983" s="497"/>
      <c r="I983" s="500"/>
      <c r="O983" s="500"/>
    </row>
    <row r="984">
      <c r="B984" s="497"/>
      <c r="I984" s="500"/>
      <c r="O984" s="500"/>
    </row>
    <row r="985">
      <c r="B985" s="497"/>
      <c r="I985" s="500"/>
      <c r="O985" s="500"/>
    </row>
    <row r="986">
      <c r="B986" s="497"/>
      <c r="I986" s="500"/>
      <c r="O986" s="500"/>
    </row>
    <row r="987">
      <c r="B987" s="497"/>
      <c r="I987" s="500"/>
      <c r="O987" s="500"/>
    </row>
    <row r="988">
      <c r="B988" s="497"/>
      <c r="I988" s="500"/>
      <c r="O988" s="500"/>
    </row>
    <row r="989">
      <c r="B989" s="497"/>
      <c r="I989" s="500"/>
      <c r="O989" s="500"/>
    </row>
    <row r="990">
      <c r="B990" s="497"/>
      <c r="I990" s="500"/>
      <c r="O990" s="500"/>
    </row>
    <row r="991">
      <c r="B991" s="497"/>
      <c r="I991" s="500"/>
      <c r="O991" s="500"/>
    </row>
    <row r="992">
      <c r="B992" s="497"/>
      <c r="I992" s="500"/>
      <c r="O992" s="500"/>
    </row>
    <row r="993">
      <c r="B993" s="497"/>
      <c r="I993" s="500"/>
      <c r="O993" s="500"/>
    </row>
    <row r="994">
      <c r="B994" s="497"/>
      <c r="I994" s="500"/>
      <c r="O994" s="500"/>
    </row>
    <row r="995">
      <c r="B995" s="497"/>
      <c r="I995" s="500"/>
      <c r="O995" s="500"/>
    </row>
    <row r="996">
      <c r="B996" s="497"/>
      <c r="I996" s="500"/>
      <c r="O996" s="500"/>
    </row>
    <row r="997">
      <c r="B997" s="497"/>
      <c r="I997" s="500"/>
      <c r="O997" s="500"/>
    </row>
    <row r="998">
      <c r="B998" s="497"/>
      <c r="I998" s="500"/>
      <c r="O998" s="500"/>
    </row>
    <row r="999">
      <c r="B999" s="497"/>
      <c r="I999" s="500"/>
      <c r="O999" s="500"/>
    </row>
    <row r="1000">
      <c r="B1000" s="497"/>
      <c r="I1000" s="500"/>
      <c r="O1000" s="500"/>
    </row>
    <row r="1001">
      <c r="B1001" s="497"/>
      <c r="I1001" s="500"/>
      <c r="O1001" s="500"/>
    </row>
    <row r="1002">
      <c r="B1002" s="497"/>
      <c r="I1002" s="500"/>
      <c r="O1002" s="500"/>
    </row>
    <row r="1003">
      <c r="B1003" s="497"/>
      <c r="I1003" s="500"/>
      <c r="O1003" s="500"/>
    </row>
    <row r="1004">
      <c r="B1004" s="497"/>
      <c r="I1004" s="500"/>
      <c r="O1004" s="500"/>
    </row>
    <row r="1005">
      <c r="B1005" s="497"/>
      <c r="I1005" s="500"/>
      <c r="O1005" s="500"/>
    </row>
    <row r="1006">
      <c r="B1006" s="497"/>
      <c r="I1006" s="500"/>
      <c r="O1006" s="500"/>
    </row>
    <row r="1007">
      <c r="B1007" s="497"/>
      <c r="I1007" s="500"/>
      <c r="O1007" s="500"/>
    </row>
    <row r="1008">
      <c r="B1008" s="497"/>
      <c r="I1008" s="500"/>
      <c r="O1008" s="500"/>
    </row>
    <row r="1009">
      <c r="B1009" s="497"/>
      <c r="I1009" s="500"/>
      <c r="O1009" s="500"/>
    </row>
    <row r="1010">
      <c r="B1010" s="497"/>
      <c r="I1010" s="500"/>
      <c r="O1010" s="500"/>
    </row>
    <row r="1011">
      <c r="B1011" s="497"/>
      <c r="I1011" s="500"/>
      <c r="O1011" s="500"/>
    </row>
    <row r="1012">
      <c r="B1012" s="497"/>
      <c r="I1012" s="500"/>
      <c r="O1012" s="500"/>
    </row>
    <row r="1013">
      <c r="B1013" s="497"/>
      <c r="I1013" s="500"/>
      <c r="O1013" s="500"/>
    </row>
    <row r="1014">
      <c r="B1014" s="497"/>
      <c r="I1014" s="500"/>
      <c r="O1014" s="500"/>
    </row>
    <row r="1015">
      <c r="B1015" s="497"/>
      <c r="I1015" s="500"/>
      <c r="O1015" s="500"/>
    </row>
    <row r="1016">
      <c r="B1016" s="497"/>
      <c r="I1016" s="500"/>
      <c r="O1016" s="500"/>
    </row>
    <row r="1017">
      <c r="B1017" s="497"/>
      <c r="I1017" s="500"/>
      <c r="O1017" s="500"/>
    </row>
  </sheetData>
  <conditionalFormatting sqref="N3:N14">
    <cfRule type="expression" dxfId="4" priority="1">
      <formula>N3&lt;0</formula>
    </cfRule>
  </conditionalFormatting>
  <conditionalFormatting sqref="F22:G22">
    <cfRule type="colorScale" priority="2">
      <colorScale>
        <cfvo type="formula" val="-1000"/>
        <cfvo type="formula" val="0"/>
        <cfvo type="formula" val="100"/>
        <color rgb="FF57BB8A"/>
        <color rgb="FFFFFFFF"/>
        <color rgb="FFE67C73"/>
      </colorScale>
    </cfRule>
  </conditionalFormatting>
  <conditionalFormatting sqref="Q23">
    <cfRule type="colorScale" priority="3">
      <colorScale>
        <cfvo type="formula" val="0"/>
        <cfvo type="formula" val="60"/>
        <cfvo type="formula" val="100"/>
        <color rgb="FF00FF00"/>
        <color rgb="FFFFFF00"/>
        <color rgb="FFFF0000"/>
      </colorScale>
    </cfRule>
  </conditionalFormatting>
  <conditionalFormatting sqref="Q21">
    <cfRule type="colorScale" priority="4">
      <colorScale>
        <cfvo type="formula" val="25"/>
        <cfvo type="formula" val="55"/>
        <cfvo type="formula" val="90"/>
        <color rgb="FFFF0000"/>
        <color rgb="FFFFFF00"/>
        <color rgb="FF00FF00"/>
      </colorScale>
    </cfRule>
  </conditionalFormatting>
  <conditionalFormatting sqref="Q22 Q28 B4">
    <cfRule type="colorScale" priority="5">
      <colorScale>
        <cfvo type="formula" val="40"/>
        <cfvo type="formula" val="59"/>
        <cfvo type="formula" val="80"/>
        <color rgb="FFFF0000"/>
        <color rgb="FFFF9900"/>
        <color rgb="FF00FF00"/>
      </colorScale>
    </cfRule>
  </conditionalFormatting>
  <conditionalFormatting sqref="T3:U17 Z3:Z16">
    <cfRule type="colorScale" priority="6">
      <colorScale>
        <cfvo type="formula" val="-0.2"/>
        <cfvo type="formula" val="0"/>
        <cfvo type="formula" val="0.2"/>
        <color rgb="FF57BB8A"/>
        <color rgb="FFEFEFEF"/>
        <color rgb="FFE67C73"/>
      </colorScale>
    </cfRule>
  </conditionalFormatting>
  <conditionalFormatting sqref="S3:S17 Y3:Y16">
    <cfRule type="expression" dxfId="5" priority="7">
      <formula>OR(T3="⬆️⬆️ MAJOR Rise", T3="⬆️ Rise")</formula>
    </cfRule>
  </conditionalFormatting>
  <conditionalFormatting sqref="T3:U18 Z3:Z16">
    <cfRule type="expression" dxfId="6" priority="8">
      <formula>T3="⬆️⬆️ MAJOR Rise"</formula>
    </cfRule>
  </conditionalFormatting>
  <conditionalFormatting sqref="T3:U18 Z3:Z16">
    <cfRule type="expression" dxfId="7" priority="9">
      <formula>T3="⬇️ Drop"</formula>
    </cfRule>
  </conditionalFormatting>
  <conditionalFormatting sqref="S3:S7 Y3:Y7 S9:S17 Y9:Y16">
    <cfRule type="expression" dxfId="8" priority="10">
      <formula>OR(T3="⬇️⬇️ MAJOR Drop", T3="⬇️ Drop")</formula>
    </cfRule>
  </conditionalFormatting>
  <conditionalFormatting sqref="T3:U18 Z3:Z16">
    <cfRule type="expression" dxfId="9" priority="11">
      <formula>T3="⬆️ Rise"</formula>
    </cfRule>
  </conditionalFormatting>
  <conditionalFormatting sqref="T3:U18 Z3:Z16">
    <cfRule type="expression" dxfId="10" priority="12">
      <formula>T3="⬇️⬇️ MAJOR Drop"</formula>
    </cfRule>
  </conditionalFormatting>
  <conditionalFormatting sqref="T3:U18 Z3:Z16">
    <cfRule type="expression" dxfId="11" priority="13">
      <formula>T3="Stable"</formula>
    </cfRule>
  </conditionalFormatting>
  <conditionalFormatting sqref="N3:N14 N17">
    <cfRule type="expression" dxfId="12" priority="14">
      <formula>N3&gt;0</formula>
    </cfRule>
  </conditionalFormatting>
  <conditionalFormatting sqref="N21:N24">
    <cfRule type="expression" dxfId="12" priority="15">
      <formula>N23&lt;0</formula>
    </cfRule>
  </conditionalFormatting>
  <hyperlinks>
    <hyperlink r:id="rId2" ref="J3"/>
    <hyperlink r:id="rId3" ref="P3"/>
    <hyperlink r:id="rId4" ref="V3"/>
    <hyperlink r:id="rId5" ref="J4"/>
    <hyperlink r:id="rId6" ref="P4"/>
    <hyperlink r:id="rId7" ref="V4"/>
    <hyperlink r:id="rId8" ref="J5"/>
    <hyperlink r:id="rId9" ref="P5"/>
    <hyperlink r:id="rId10" ref="V5"/>
    <hyperlink r:id="rId11" ref="P6"/>
    <hyperlink r:id="rId12" ref="V6"/>
    <hyperlink r:id="rId13" ref="P7"/>
    <hyperlink r:id="rId14" ref="V7"/>
    <hyperlink r:id="rId15" ref="J9"/>
    <hyperlink r:id="rId16" ref="P9"/>
    <hyperlink r:id="rId17" ref="V9"/>
    <hyperlink r:id="rId18" ref="J10"/>
    <hyperlink r:id="rId19" ref="P10"/>
    <hyperlink r:id="rId20" ref="V10"/>
    <hyperlink r:id="rId21" ref="J11"/>
    <hyperlink r:id="rId22" ref="P11"/>
    <hyperlink r:id="rId23" ref="V11"/>
    <hyperlink r:id="rId24" ref="J12"/>
    <hyperlink r:id="rId25" ref="P12"/>
    <hyperlink r:id="rId26" ref="V12"/>
    <hyperlink r:id="rId27" ref="J13"/>
    <hyperlink r:id="rId28" ref="P13"/>
    <hyperlink r:id="rId29" ref="V13"/>
    <hyperlink r:id="rId30" ref="P14"/>
    <hyperlink r:id="rId31" ref="V14"/>
    <hyperlink r:id="rId32" ref="J15"/>
    <hyperlink r:id="rId33" ref="P15"/>
    <hyperlink r:id="rId34" ref="V15"/>
    <hyperlink r:id="rId35" ref="J16"/>
    <hyperlink r:id="rId36" ref="P16"/>
    <hyperlink r:id="rId37" ref="V16"/>
    <hyperlink r:id="rId38" ref="J17"/>
    <hyperlink r:id="rId39" ref="P17"/>
    <hyperlink r:id="rId40" ref="A19"/>
    <hyperlink r:id="rId41" ref="J19"/>
    <hyperlink r:id="rId42" ref="B20"/>
    <hyperlink r:id="rId43" ref="C20"/>
    <hyperlink r:id="rId44" ref="D20"/>
    <hyperlink r:id="rId45" ref="E20"/>
    <hyperlink r:id="rId46" ref="A21"/>
    <hyperlink r:id="rId47" ref="J21"/>
    <hyperlink r:id="rId48" ref="A22"/>
    <hyperlink r:id="rId49" ref="J22"/>
    <hyperlink r:id="rId50" ref="A23"/>
    <hyperlink r:id="rId51" ref="A24"/>
    <hyperlink r:id="rId52" ref="J24"/>
    <hyperlink r:id="rId53" ref="A25"/>
    <hyperlink r:id="rId54" ref="V25"/>
    <hyperlink r:id="rId55" ref="V26"/>
    <hyperlink r:id="rId56" ref="V27"/>
    <hyperlink r:id="rId57" ref="J28"/>
    <hyperlink r:id="rId58" ref="V28"/>
    <hyperlink r:id="rId59" ref="A32"/>
    <hyperlink r:id="rId60" ref="A33"/>
    <hyperlink r:id="rId61" ref="A34"/>
    <hyperlink r:id="rId62" ref="A35"/>
    <hyperlink r:id="rId63" ref="A36"/>
    <hyperlink r:id="rId64" ref="A37"/>
    <hyperlink r:id="rId65" ref="A38"/>
    <hyperlink r:id="rId66" ref="A39"/>
    <hyperlink r:id="rId67" ref="A40"/>
    <hyperlink r:id="rId68" ref="A41"/>
    <hyperlink r:id="rId69" ref="A42"/>
    <hyperlink r:id="rId70" ref="A43"/>
    <hyperlink r:id="rId71" ref="A44"/>
    <hyperlink r:id="rId72" ref="A45"/>
    <hyperlink r:id="rId73" ref="A46"/>
  </hyperlinks>
  <drawing r:id="rId74"/>
  <legacyDrawing r:id="rId75"/>
  <tableParts count="14">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25"/>
  </cols>
  <sheetData>
    <row r="1">
      <c r="A1" s="545" t="s">
        <v>299</v>
      </c>
      <c r="B1" s="545" t="s">
        <v>327</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pageSetUpPr fitToPage="1"/>
  </sheetPr>
  <sheetViews>
    <sheetView workbookViewId="0"/>
  </sheetViews>
  <sheetFormatPr customHeight="1" defaultColWidth="12.63" defaultRowHeight="15.75"/>
  <cols>
    <col customWidth="1" min="1" max="1" width="24.25"/>
    <col customWidth="1" min="2" max="2" width="18.75"/>
    <col customWidth="1" min="3" max="3" width="14.75"/>
    <col customWidth="1" min="4" max="4" width="17.0"/>
    <col customWidth="1" min="5" max="5" width="19.38"/>
    <col customWidth="1" min="6" max="6" width="42.63"/>
    <col customWidth="1" min="7" max="7" width="7.38"/>
    <col customWidth="1" min="8" max="8" width="3.5"/>
    <col customWidth="1" min="9" max="9" width="1.75"/>
    <col customWidth="1" min="10" max="10" width="25.38"/>
    <col customWidth="1" min="11" max="11" width="13.25"/>
    <col customWidth="1" min="13" max="13" width="14.25"/>
    <col customWidth="1" min="14" max="14" width="15.5"/>
    <col customWidth="1" min="15" max="15" width="2.75"/>
    <col customWidth="1" min="16" max="16" width="21.63"/>
    <col customWidth="1" min="18" max="18" width="14.75"/>
    <col customWidth="1" min="19" max="19" width="14.0"/>
    <col customWidth="1" min="20" max="20" width="21.0"/>
    <col customWidth="1" min="21" max="21" width="2.5"/>
    <col customWidth="1" min="22" max="22" width="29.38"/>
  </cols>
  <sheetData>
    <row r="1">
      <c r="A1" s="559" t="s">
        <v>328</v>
      </c>
      <c r="B1" s="560"/>
      <c r="C1" s="561"/>
      <c r="D1" s="561"/>
      <c r="E1" s="562"/>
      <c r="F1" s="563"/>
      <c r="G1" s="563"/>
      <c r="H1" s="564"/>
      <c r="I1" s="564"/>
      <c r="J1" s="818" t="s">
        <v>48</v>
      </c>
      <c r="K1" s="566"/>
      <c r="L1" s="567"/>
      <c r="M1" s="567"/>
      <c r="N1" s="568"/>
      <c r="O1" s="569"/>
      <c r="P1" s="819" t="s">
        <v>49</v>
      </c>
      <c r="Q1" s="570"/>
      <c r="R1" s="570"/>
      <c r="S1" s="570"/>
      <c r="T1" s="571" t="s">
        <v>329</v>
      </c>
      <c r="U1" s="572"/>
      <c r="V1" s="573"/>
    </row>
    <row r="2">
      <c r="A2" s="574" t="s">
        <v>330</v>
      </c>
      <c r="B2" s="575"/>
      <c r="C2" s="576"/>
      <c r="D2" s="577"/>
      <c r="E2" s="578"/>
      <c r="F2" s="579"/>
      <c r="G2" s="580"/>
      <c r="H2" s="581"/>
      <c r="I2" s="169"/>
      <c r="J2" s="105" t="s">
        <v>53</v>
      </c>
      <c r="K2" s="582" t="s">
        <v>54</v>
      </c>
      <c r="L2" s="583" t="s">
        <v>331</v>
      </c>
      <c r="M2" s="583" t="s">
        <v>332</v>
      </c>
      <c r="N2" s="584" t="s">
        <v>58</v>
      </c>
      <c r="O2" s="585"/>
      <c r="P2" s="586" t="s">
        <v>59</v>
      </c>
      <c r="Q2" s="582" t="s">
        <v>331</v>
      </c>
      <c r="R2" s="583" t="s">
        <v>332</v>
      </c>
      <c r="S2" s="582" t="s">
        <v>58</v>
      </c>
      <c r="T2" s="582"/>
      <c r="U2" s="582"/>
      <c r="V2" s="586" t="s">
        <v>59</v>
      </c>
      <c r="W2" s="582" t="s">
        <v>331</v>
      </c>
      <c r="X2" s="583" t="s">
        <v>332</v>
      </c>
      <c r="Y2" s="582" t="s">
        <v>58</v>
      </c>
      <c r="Z2" s="582"/>
    </row>
    <row r="3" ht="39.0" customHeight="1">
      <c r="A3" s="820" t="s">
        <v>304</v>
      </c>
      <c r="B3" s="588"/>
      <c r="C3" s="589"/>
      <c r="D3" s="590"/>
      <c r="E3" s="591"/>
      <c r="F3" s="821" t="s">
        <v>333</v>
      </c>
      <c r="G3" s="593"/>
      <c r="H3" s="463"/>
      <c r="I3" s="585"/>
      <c r="J3" s="594" t="s">
        <v>63</v>
      </c>
      <c r="K3" s="115">
        <v>385000.0</v>
      </c>
      <c r="L3" s="595">
        <v>373300.0</v>
      </c>
      <c r="M3" s="648" t="s">
        <v>334</v>
      </c>
      <c r="N3" s="597" t="str">
        <f t="shared" ref="N3:N5" si="1">(L3-M3)</f>
        <v>#VALUE!</v>
      </c>
      <c r="O3" s="585"/>
      <c r="P3" s="598" t="s">
        <v>64</v>
      </c>
      <c r="Q3" s="648">
        <v>0.0</v>
      </c>
      <c r="R3" s="648">
        <v>0.0</v>
      </c>
      <c r="S3" s="254">
        <f t="shared" ref="S3:S7" si="2">IF(OR(Q3="", R3=""), "", Q3 - R3)</f>
        <v>0</v>
      </c>
      <c r="T3" s="412" t="str">
        <f t="shared" ref="T3:T7" si="3">IF(OR(Q3="", R3="", R3=0), "", 
 IF((Q3 - R3)/R3 &gt;= 0.1, "⬆️⬆️ MAJOR Rise",
 IF((Q3 - R3)/R3 &gt;= 0.01, "⬆️ Rise",
 IF((Q3 - R3)/R3 &lt;= -0.1, "⬇️⬇️ MAJOR Drop",
 IF((Q3 - R3)/R3 &lt;= -0.01, "⬇️ Drop",
 "Stable")))))
</f>
        <v/>
      </c>
      <c r="U3" s="412"/>
      <c r="V3" s="598" t="s">
        <v>335</v>
      </c>
      <c r="W3" s="252">
        <v>0.0</v>
      </c>
      <c r="X3" s="252">
        <v>0.0</v>
      </c>
      <c r="Y3" s="254">
        <f t="shared" ref="Y3:Y7" si="4">IF(OR(W3="", X3=""), "", W3 - X3)</f>
        <v>0</v>
      </c>
      <c r="Z3" s="412" t="str">
        <f t="shared" ref="Z3:Z7" si="5">IF(OR(W3="", X3="", X3=0), "", 
 IF((W3 - X3)/X3 &gt;= 0.1, "⬆️⬆️ MAJOR Rise",
 IF((W3 - X3)/X3 &gt;= 0.01, "⬆️ Rise",
 IF((W3 - X3)/X3 &lt;= -0.1, "⬇️⬇️ MAJOR Drop",
 IF((W3 - X3)/X3 &lt;= -0.01, "⬇️ Drop",
 "Stable")))))
</f>
        <v/>
      </c>
    </row>
    <row r="4" ht="27.0" customHeight="1">
      <c r="A4" s="599" t="s">
        <v>66</v>
      </c>
      <c r="B4" s="128">
        <f>(Q22 * 0.45) + (Q21 * 0.35) + ((135 - Q23) / 135 * 100) * 0.2</f>
        <v>62.34377676</v>
      </c>
      <c r="C4" s="600" t="s">
        <v>67</v>
      </c>
      <c r="D4" s="297"/>
      <c r="E4" s="601"/>
      <c r="F4" s="822"/>
      <c r="G4" s="603"/>
      <c r="H4" s="458"/>
      <c r="I4" s="585"/>
      <c r="J4" s="594" t="s">
        <v>68</v>
      </c>
      <c r="K4" s="115">
        <v>401800.0</v>
      </c>
      <c r="L4" s="595">
        <v>410600.0</v>
      </c>
      <c r="M4" s="648">
        <v>354800.0</v>
      </c>
      <c r="N4" s="597">
        <f t="shared" si="1"/>
        <v>55800</v>
      </c>
      <c r="O4" s="585"/>
      <c r="P4" s="598" t="s">
        <v>69</v>
      </c>
      <c r="Q4" s="648">
        <v>0.0</v>
      </c>
      <c r="R4" s="648">
        <v>0.0</v>
      </c>
      <c r="S4" s="254">
        <f t="shared" si="2"/>
        <v>0</v>
      </c>
      <c r="T4" s="412" t="str">
        <f t="shared" si="3"/>
        <v/>
      </c>
      <c r="U4" s="412"/>
      <c r="V4" s="598" t="s">
        <v>70</v>
      </c>
      <c r="W4" s="252">
        <v>0.0</v>
      </c>
      <c r="X4" s="252">
        <v>0.0</v>
      </c>
      <c r="Y4" s="254">
        <f t="shared" si="4"/>
        <v>0</v>
      </c>
      <c r="Z4" s="412" t="str">
        <f t="shared" si="5"/>
        <v/>
      </c>
    </row>
    <row r="5" ht="27.0" customHeight="1">
      <c r="A5" s="823" t="s">
        <v>336</v>
      </c>
      <c r="B5" s="824" t="s">
        <v>337</v>
      </c>
      <c r="C5" s="825"/>
      <c r="D5" s="607"/>
      <c r="E5" s="608"/>
      <c r="F5" s="609"/>
      <c r="G5" s="603"/>
      <c r="H5" s="463"/>
      <c r="I5" s="585"/>
      <c r="J5" s="610" t="s">
        <v>73</v>
      </c>
      <c r="K5" s="151">
        <v>310000.0</v>
      </c>
      <c r="L5" s="595">
        <v>312900.0</v>
      </c>
      <c r="M5" s="648">
        <v>250000.0</v>
      </c>
      <c r="N5" s="153">
        <f t="shared" si="1"/>
        <v>62900</v>
      </c>
      <c r="O5" s="585"/>
      <c r="P5" s="598" t="s">
        <v>74</v>
      </c>
      <c r="Q5" s="648">
        <v>0.0</v>
      </c>
      <c r="R5" s="648">
        <v>0.0</v>
      </c>
      <c r="S5" s="254">
        <f t="shared" si="2"/>
        <v>0</v>
      </c>
      <c r="T5" s="412" t="str">
        <f t="shared" si="3"/>
        <v/>
      </c>
      <c r="U5" s="412"/>
      <c r="V5" s="598" t="s">
        <v>75</v>
      </c>
      <c r="W5" s="252">
        <v>0.0</v>
      </c>
      <c r="X5" s="252">
        <v>0.0</v>
      </c>
      <c r="Y5" s="254">
        <f t="shared" si="4"/>
        <v>0</v>
      </c>
      <c r="Z5" s="412" t="str">
        <f t="shared" si="5"/>
        <v/>
      </c>
    </row>
    <row r="6" ht="27.0" customHeight="1">
      <c r="A6" s="823" t="s">
        <v>338</v>
      </c>
      <c r="B6" s="824" t="s">
        <v>337</v>
      </c>
      <c r="C6" s="825"/>
      <c r="D6" s="607"/>
      <c r="E6" s="608"/>
      <c r="F6" s="612"/>
      <c r="G6" s="603"/>
      <c r="H6" s="458"/>
      <c r="I6" s="585"/>
      <c r="J6" s="613"/>
      <c r="K6" s="614"/>
      <c r="L6" s="614"/>
      <c r="M6" s="615"/>
      <c r="N6" s="616"/>
      <c r="O6" s="585"/>
      <c r="P6" s="598" t="s">
        <v>77</v>
      </c>
      <c r="Q6" s="648">
        <v>0.0</v>
      </c>
      <c r="R6" s="648">
        <v>0.0</v>
      </c>
      <c r="S6" s="254">
        <f t="shared" si="2"/>
        <v>0</v>
      </c>
      <c r="T6" s="412" t="str">
        <f t="shared" si="3"/>
        <v/>
      </c>
      <c r="U6" s="412"/>
      <c r="V6" s="598" t="s">
        <v>78</v>
      </c>
      <c r="W6" s="252">
        <v>0.0</v>
      </c>
      <c r="X6" s="252">
        <v>0.0</v>
      </c>
      <c r="Y6" s="254">
        <f t="shared" si="4"/>
        <v>0</v>
      </c>
      <c r="Z6" s="412" t="str">
        <f t="shared" si="5"/>
        <v/>
      </c>
    </row>
    <row r="7" ht="27.0" customHeight="1">
      <c r="A7" s="826" t="s">
        <v>339</v>
      </c>
      <c r="B7" s="827" t="s">
        <v>340</v>
      </c>
      <c r="C7" s="828"/>
      <c r="D7" s="618"/>
      <c r="E7" s="619"/>
      <c r="F7" s="609"/>
      <c r="G7" s="620"/>
      <c r="H7" s="589"/>
      <c r="I7" s="585"/>
      <c r="J7" s="621"/>
      <c r="K7" s="622"/>
      <c r="L7" s="622"/>
      <c r="M7" s="623"/>
      <c r="N7" s="624"/>
      <c r="O7" s="585"/>
      <c r="P7" s="598" t="s">
        <v>80</v>
      </c>
      <c r="Q7" s="648">
        <v>0.0</v>
      </c>
      <c r="R7" s="648">
        <v>0.0</v>
      </c>
      <c r="S7" s="254">
        <f t="shared" si="2"/>
        <v>0</v>
      </c>
      <c r="T7" s="412" t="str">
        <f t="shared" si="3"/>
        <v/>
      </c>
      <c r="U7" s="412"/>
      <c r="V7" s="598" t="s">
        <v>81</v>
      </c>
      <c r="W7" s="252">
        <v>0.0</v>
      </c>
      <c r="X7" s="252">
        <v>0.0</v>
      </c>
      <c r="Y7" s="254">
        <f t="shared" si="4"/>
        <v>0</v>
      </c>
      <c r="Z7" s="412" t="str">
        <f t="shared" si="5"/>
        <v/>
      </c>
    </row>
    <row r="8" ht="16.5" customHeight="1">
      <c r="A8" s="626"/>
      <c r="B8" s="627"/>
      <c r="C8" s="623"/>
      <c r="D8" s="628"/>
      <c r="E8" s="623"/>
      <c r="F8" s="628"/>
      <c r="G8" s="628"/>
      <c r="H8" s="629"/>
      <c r="I8" s="585"/>
      <c r="J8" s="630"/>
      <c r="K8" s="631"/>
      <c r="L8" s="631"/>
      <c r="M8" s="632"/>
      <c r="N8" s="633"/>
      <c r="O8" s="585"/>
      <c r="P8" s="586" t="s">
        <v>303</v>
      </c>
      <c r="Q8" s="634"/>
      <c r="R8" s="634"/>
      <c r="S8" s="635"/>
      <c r="T8" s="636" t="str">
        <f>IF(OR(Q8="", R8="", R8=0), "", 
 IF((Q8 - R8)/R8 &gt;= 0.1, "⚠️ MAJOR Rise",
 IF((Q8 - R8)/R8 &gt;= 0.01, "🔺 Rise",
 IF((Q8 - R8)/R8 &lt;= -0.1, "✅ MAJOR drop",
 IF((Q8 - R8)/R8 &lt;= -0.01, "✅ drop",
 "Stable")))))
</f>
        <v/>
      </c>
      <c r="U8" s="636"/>
      <c r="V8" s="586" t="s">
        <v>303</v>
      </c>
      <c r="W8" s="634"/>
      <c r="X8" s="634"/>
      <c r="Y8" s="635"/>
      <c r="Z8" s="636" t="str">
        <f>IF(OR(W8="", X8="", X8=0), "", 
 IF((W8 - X8)/X8 &gt;= 0.1, "⚠️ MAJOR Rise",
 IF((W8 - X8)/X8 &gt;= 0.01, "🔺 Rise",
 IF((W8 - X8)/X8 &lt;= -0.1, "✅ MAJOR drop",
 IF((W8 - X8)/X8 &lt;= -0.01, "✅ drop",
 "Stable")))))
</f>
        <v/>
      </c>
    </row>
    <row r="9" ht="21.75" customHeight="1">
      <c r="A9" s="637" t="s">
        <v>85</v>
      </c>
      <c r="B9" s="638"/>
      <c r="C9" s="639"/>
      <c r="D9" s="640"/>
      <c r="E9" s="639"/>
      <c r="F9" s="641"/>
      <c r="G9" s="642"/>
      <c r="H9" s="629"/>
      <c r="I9" s="585"/>
      <c r="J9" s="643" t="s">
        <v>86</v>
      </c>
      <c r="K9" s="186">
        <v>0.0672</v>
      </c>
      <c r="L9" s="644">
        <v>0.0311</v>
      </c>
      <c r="M9" s="829">
        <v>0.0265</v>
      </c>
      <c r="N9" s="646">
        <f t="shared" ref="N9:N12" si="6">(L9-M9)*100</f>
        <v>0.46</v>
      </c>
      <c r="O9" s="585"/>
      <c r="P9" s="647" t="s">
        <v>87</v>
      </c>
      <c r="Q9" s="648">
        <v>0.0</v>
      </c>
      <c r="R9" s="648">
        <v>0.0</v>
      </c>
      <c r="S9" s="254">
        <f t="shared" ref="S9:S16" si="7">IF(OR(Q9="", R9=""), "", Q9 - R9)</f>
        <v>0</v>
      </c>
      <c r="T9" s="412" t="str">
        <f t="shared" ref="T9:T16" si="8">IF(OR(Q9="", R9="", R9=0), "", 
 IF((Q9 - R9)/R9 &gt;= 0.1, "⬆️⬆️ MAJOR Rise",
 IF((Q9 - R9)/R9 &gt;= 0.01, "⬆️ Rise",
 IF((Q9 - R9)/R9 &lt;= -0.1, "⬇️⬇️ MAJOR Drop",
 IF((Q9 - R9)/R9 &lt;= -0.01, "⬇️ Drop",
 "Stable")))))
</f>
        <v/>
      </c>
      <c r="U9" s="412"/>
      <c r="V9" s="647" t="s">
        <v>88</v>
      </c>
      <c r="W9" s="252">
        <v>0.0</v>
      </c>
      <c r="X9" s="252">
        <v>0.0</v>
      </c>
      <c r="Y9" s="254">
        <f t="shared" ref="Y9:Y16" si="9">IF(OR(W9="", X9=""), "", W9 - X9)</f>
        <v>0</v>
      </c>
      <c r="Z9" s="412" t="str">
        <f t="shared" ref="Z9:Z16" si="10">IF(OR(W9="", X9="", X9=0), "", 
 IF((W9 - X9)/X9 &gt;= 0.1, "⬆️⬆️ MAJOR Rise",
 IF((W9 - X9)/X9 &gt;= 0.01, "⬆️ Rise",
 IF((W9 - X9)/X9 &lt;= -0.1, "⬇️⬇️ MAJOR Drop",
 IF((W9 - X9)/X9 &lt;= -0.01, "⬇️ Drop",
 "Stable")))))
</f>
        <v/>
      </c>
    </row>
    <row r="10" ht="21.75" customHeight="1">
      <c r="A10" s="649" t="s">
        <v>89</v>
      </c>
      <c r="B10" s="650" t="s">
        <v>90</v>
      </c>
      <c r="C10" s="649" t="s">
        <v>91</v>
      </c>
      <c r="D10" s="649" t="s">
        <v>341</v>
      </c>
      <c r="E10" s="649" t="s">
        <v>306</v>
      </c>
      <c r="F10" s="649" t="s">
        <v>91</v>
      </c>
      <c r="G10" s="651"/>
      <c r="H10" s="585"/>
      <c r="I10" s="585"/>
      <c r="J10" s="594" t="s">
        <v>92</v>
      </c>
      <c r="K10" s="199">
        <v>0.0433</v>
      </c>
      <c r="L10" s="644">
        <v>8.0E-4</v>
      </c>
      <c r="M10" s="829">
        <v>9.0E-4</v>
      </c>
      <c r="N10" s="830">
        <f t="shared" si="6"/>
        <v>-0.01</v>
      </c>
      <c r="O10" s="585"/>
      <c r="P10" s="647" t="s">
        <v>93</v>
      </c>
      <c r="Q10" s="648">
        <v>0.0</v>
      </c>
      <c r="R10" s="648">
        <v>0.0</v>
      </c>
      <c r="S10" s="254">
        <f t="shared" si="7"/>
        <v>0</v>
      </c>
      <c r="T10" s="412" t="str">
        <f t="shared" si="8"/>
        <v/>
      </c>
      <c r="U10" s="412"/>
      <c r="V10" s="647" t="s">
        <v>106</v>
      </c>
      <c r="W10" s="252">
        <v>0.0</v>
      </c>
      <c r="X10" s="252">
        <v>0.0</v>
      </c>
      <c r="Y10" s="254">
        <f t="shared" si="9"/>
        <v>0</v>
      </c>
      <c r="Z10" s="412" t="str">
        <f t="shared" si="10"/>
        <v/>
      </c>
    </row>
    <row r="11" ht="21.75" customHeight="1">
      <c r="A11" s="653"/>
      <c r="B11" s="654"/>
      <c r="C11" s="655"/>
      <c r="D11" s="656"/>
      <c r="E11" s="657"/>
      <c r="F11" s="658"/>
      <c r="G11" s="659"/>
      <c r="H11" s="585"/>
      <c r="I11" s="585"/>
      <c r="J11" s="594" t="s">
        <v>98</v>
      </c>
      <c r="K11" s="199">
        <v>0.043899999999999995</v>
      </c>
      <c r="L11" s="644">
        <v>0.0152</v>
      </c>
      <c r="M11" s="829">
        <v>0.0093</v>
      </c>
      <c r="N11" s="646">
        <f t="shared" si="6"/>
        <v>0.59</v>
      </c>
      <c r="O11" s="585"/>
      <c r="P11" s="647" t="s">
        <v>99</v>
      </c>
      <c r="Q11" s="648">
        <v>0.0</v>
      </c>
      <c r="R11" s="648">
        <v>0.0</v>
      </c>
      <c r="S11" s="254">
        <f t="shared" si="7"/>
        <v>0</v>
      </c>
      <c r="T11" s="412" t="str">
        <f t="shared" si="8"/>
        <v/>
      </c>
      <c r="U11" s="412"/>
      <c r="V11" s="647" t="s">
        <v>112</v>
      </c>
      <c r="W11" s="252">
        <v>0.0</v>
      </c>
      <c r="X11" s="252">
        <v>0.0</v>
      </c>
      <c r="Y11" s="254">
        <f t="shared" si="9"/>
        <v>0</v>
      </c>
      <c r="Z11" s="412" t="str">
        <f t="shared" si="10"/>
        <v/>
      </c>
    </row>
    <row r="12" ht="21.75" customHeight="1">
      <c r="A12" s="653"/>
      <c r="B12" s="661"/>
      <c r="C12" s="655"/>
      <c r="D12" s="656"/>
      <c r="E12" s="662"/>
      <c r="F12" s="663"/>
      <c r="G12" s="664"/>
      <c r="H12" s="585"/>
      <c r="I12" s="585"/>
      <c r="J12" s="594" t="s">
        <v>104</v>
      </c>
      <c r="K12" s="199">
        <v>0.032887740139999996</v>
      </c>
      <c r="L12" s="644">
        <v>0.03458986</v>
      </c>
      <c r="M12" s="829">
        <v>0.01391588</v>
      </c>
      <c r="N12" s="646">
        <f t="shared" si="6"/>
        <v>2.067398</v>
      </c>
      <c r="O12" s="585"/>
      <c r="P12" s="647" t="s">
        <v>105</v>
      </c>
      <c r="Q12" s="648">
        <v>0.0</v>
      </c>
      <c r="R12" s="648">
        <v>0.0</v>
      </c>
      <c r="S12" s="254">
        <f t="shared" si="7"/>
        <v>0</v>
      </c>
      <c r="T12" s="412" t="str">
        <f t="shared" si="8"/>
        <v/>
      </c>
      <c r="U12" s="412"/>
      <c r="V12" s="647" t="s">
        <v>116</v>
      </c>
      <c r="W12" s="252">
        <v>0.0</v>
      </c>
      <c r="X12" s="252">
        <v>0.0</v>
      </c>
      <c r="Y12" s="254">
        <f t="shared" si="9"/>
        <v>0</v>
      </c>
      <c r="Z12" s="412" t="str">
        <f t="shared" si="10"/>
        <v/>
      </c>
    </row>
    <row r="13" ht="21.75" customHeight="1">
      <c r="A13" s="653"/>
      <c r="B13" s="654"/>
      <c r="C13" s="655"/>
      <c r="D13" s="653"/>
      <c r="E13" s="665"/>
      <c r="F13" s="666"/>
      <c r="G13" s="667"/>
      <c r="H13" s="585"/>
      <c r="I13" s="585"/>
      <c r="J13" s="610" t="s">
        <v>342</v>
      </c>
      <c r="K13" s="151">
        <v>2250.0</v>
      </c>
      <c r="L13" s="668">
        <v>0.0</v>
      </c>
      <c r="M13" s="829">
        <v>0.0</v>
      </c>
      <c r="N13" s="669">
        <f>(L13-M13)</f>
        <v>0</v>
      </c>
      <c r="O13" s="585"/>
      <c r="P13" s="647" t="s">
        <v>111</v>
      </c>
      <c r="Q13" s="648">
        <v>0.0</v>
      </c>
      <c r="R13" s="648">
        <v>0.0</v>
      </c>
      <c r="S13" s="254">
        <f t="shared" si="7"/>
        <v>0</v>
      </c>
      <c r="T13" s="412" t="str">
        <f t="shared" si="8"/>
        <v/>
      </c>
      <c r="U13" s="412"/>
      <c r="V13" s="647" t="s">
        <v>122</v>
      </c>
      <c r="W13" s="252">
        <v>0.0</v>
      </c>
      <c r="X13" s="252">
        <v>0.0</v>
      </c>
      <c r="Y13" s="254">
        <f t="shared" si="9"/>
        <v>0</v>
      </c>
      <c r="Z13" s="412" t="str">
        <f t="shared" si="10"/>
        <v/>
      </c>
    </row>
    <row r="14" ht="21.75" customHeight="1">
      <c r="A14" s="653"/>
      <c r="B14" s="661"/>
      <c r="C14" s="670"/>
      <c r="D14" s="653"/>
      <c r="E14" s="665"/>
      <c r="F14" s="671"/>
      <c r="G14" s="672"/>
      <c r="H14" s="585"/>
      <c r="I14" s="585"/>
      <c r="J14" s="673"/>
      <c r="K14" s="674"/>
      <c r="L14" s="675"/>
      <c r="M14" s="676"/>
      <c r="N14" s="677"/>
      <c r="O14" s="585"/>
      <c r="P14" s="647" t="s">
        <v>115</v>
      </c>
      <c r="Q14" s="648">
        <v>0.0</v>
      </c>
      <c r="R14" s="648">
        <v>0.0</v>
      </c>
      <c r="S14" s="254">
        <f t="shared" si="7"/>
        <v>0</v>
      </c>
      <c r="T14" s="412" t="str">
        <f t="shared" si="8"/>
        <v/>
      </c>
      <c r="U14" s="412"/>
      <c r="V14" s="647" t="s">
        <v>127</v>
      </c>
      <c r="W14" s="252">
        <v>0.0</v>
      </c>
      <c r="X14" s="252">
        <v>0.0</v>
      </c>
      <c r="Y14" s="254">
        <f t="shared" si="9"/>
        <v>0</v>
      </c>
      <c r="Z14" s="412" t="str">
        <f t="shared" si="10"/>
        <v/>
      </c>
    </row>
    <row r="15" ht="21.75" customHeight="1">
      <c r="A15" s="653"/>
      <c r="B15" s="654"/>
      <c r="C15" s="655"/>
      <c r="D15" s="679"/>
      <c r="E15" s="680"/>
      <c r="F15" s="681"/>
      <c r="G15" s="682"/>
      <c r="H15" s="585"/>
      <c r="I15" s="585"/>
      <c r="J15" s="643" t="s">
        <v>120</v>
      </c>
      <c r="K15" s="231">
        <v>95.0</v>
      </c>
      <c r="L15" s="683">
        <v>123.0</v>
      </c>
      <c r="M15" s="692">
        <v>105.0</v>
      </c>
      <c r="N15" s="831">
        <f t="shared" ref="N15:N16" si="11">(L15-M15)/M15</f>
        <v>0.1714285714</v>
      </c>
      <c r="O15" s="585"/>
      <c r="P15" s="647" t="s">
        <v>121</v>
      </c>
      <c r="Q15" s="648">
        <v>0.0</v>
      </c>
      <c r="R15" s="648">
        <v>0.0</v>
      </c>
      <c r="S15" s="254">
        <f t="shared" si="7"/>
        <v>0</v>
      </c>
      <c r="T15" s="412" t="str">
        <f t="shared" si="8"/>
        <v/>
      </c>
      <c r="U15" s="686"/>
      <c r="W15" s="252">
        <v>0.0</v>
      </c>
      <c r="X15" s="252">
        <v>0.0</v>
      </c>
      <c r="Y15" s="254">
        <f t="shared" si="9"/>
        <v>0</v>
      </c>
      <c r="Z15" s="412" t="str">
        <f t="shared" si="10"/>
        <v/>
      </c>
    </row>
    <row r="16" ht="21.75" customHeight="1">
      <c r="A16" s="687"/>
      <c r="B16" s="654"/>
      <c r="C16" s="655"/>
      <c r="D16" s="688"/>
      <c r="E16" s="689"/>
      <c r="F16" s="690"/>
      <c r="G16" s="691"/>
      <c r="H16" s="585"/>
      <c r="I16" s="585"/>
      <c r="J16" s="594" t="s">
        <v>125</v>
      </c>
      <c r="K16" s="238">
        <v>125.0</v>
      </c>
      <c r="L16" s="692">
        <v>187.0</v>
      </c>
      <c r="M16" s="692">
        <v>148.0</v>
      </c>
      <c r="N16" s="832">
        <f t="shared" si="11"/>
        <v>0.2635135135</v>
      </c>
      <c r="O16" s="585"/>
      <c r="P16" s="647" t="s">
        <v>126</v>
      </c>
      <c r="Q16" s="648">
        <v>0.0</v>
      </c>
      <c r="R16" s="648">
        <v>0.0</v>
      </c>
      <c r="S16" s="254">
        <f t="shared" si="7"/>
        <v>0</v>
      </c>
      <c r="T16" s="412" t="str">
        <f t="shared" si="8"/>
        <v/>
      </c>
      <c r="U16" s="686"/>
      <c r="W16" s="252">
        <v>0.0</v>
      </c>
      <c r="X16" s="252">
        <v>0.0</v>
      </c>
      <c r="Y16" s="254">
        <f t="shared" si="9"/>
        <v>0</v>
      </c>
      <c r="Z16" s="412" t="str">
        <f t="shared" si="10"/>
        <v/>
      </c>
    </row>
    <row r="17" ht="26.25" customHeight="1">
      <c r="A17" s="694"/>
      <c r="B17" s="695"/>
      <c r="C17" s="655"/>
      <c r="D17" s="696"/>
      <c r="E17" s="697"/>
      <c r="F17" s="690"/>
      <c r="G17" s="691"/>
      <c r="H17" s="585"/>
      <c r="I17" s="585"/>
      <c r="J17" s="698" t="s">
        <v>128</v>
      </c>
      <c r="K17" s="151">
        <v>80610.0</v>
      </c>
      <c r="L17" s="833">
        <v>70780.0</v>
      </c>
      <c r="M17" s="834">
        <v>70780.0</v>
      </c>
      <c r="N17" s="835">
        <f>(L17-M17)</f>
        <v>0</v>
      </c>
      <c r="O17" s="585"/>
      <c r="V17" s="585"/>
    </row>
    <row r="18">
      <c r="A18" s="706"/>
      <c r="B18" s="707"/>
      <c r="C18" s="708"/>
      <c r="D18" s="709"/>
      <c r="E18" s="710"/>
      <c r="F18" s="711"/>
      <c r="G18" s="712"/>
      <c r="H18" s="585"/>
      <c r="I18" s="585"/>
      <c r="J18" s="613"/>
      <c r="K18" s="713"/>
      <c r="L18" s="714"/>
      <c r="M18" s="715"/>
      <c r="N18" s="716"/>
      <c r="O18" s="585"/>
      <c r="P18" s="717"/>
      <c r="Q18" s="718"/>
      <c r="R18" s="718"/>
      <c r="S18" s="718"/>
      <c r="T18" s="585"/>
      <c r="U18" s="585"/>
      <c r="V18" s="743"/>
    </row>
    <row r="19">
      <c r="A19" s="266" t="s">
        <v>133</v>
      </c>
      <c r="B19" s="720"/>
      <c r="C19" s="639"/>
      <c r="D19" s="721"/>
      <c r="E19" s="722"/>
      <c r="F19" s="836" t="s">
        <v>343</v>
      </c>
      <c r="G19" s="724"/>
      <c r="H19" s="585"/>
      <c r="I19" s="585"/>
      <c r="J19" s="594" t="s">
        <v>134</v>
      </c>
      <c r="K19" s="725"/>
      <c r="L19" s="692">
        <v>0.0</v>
      </c>
      <c r="M19" s="693">
        <v>0.0</v>
      </c>
      <c r="N19" s="726"/>
      <c r="O19" s="585"/>
      <c r="P19" s="837" t="s">
        <v>136</v>
      </c>
      <c r="Q19" s="728"/>
      <c r="R19" s="729" t="s">
        <v>344</v>
      </c>
      <c r="S19" s="728"/>
      <c r="T19" s="607"/>
      <c r="U19" s="607"/>
      <c r="V19" s="743"/>
      <c r="W19" s="498" t="str">
        <f>IFS(
  ISNUMBER(L16),
  IFS(
    L16&gt;=95, 40,
    L16&gt;=90, 35 + (L16 - 90) * 1,
    L16&gt;=85, 30 + (L16 - 85) * 1,
    L16&gt;=80, 25 + (L16 - 80) * 1,
    L16&gt;=70, 18 + (L16 - 70) * 0.7,
    L16&gt;=60, 12 + (L16 - 60) * 0.6,
    TRUE, 6
  ),
  "❌ NOT A NUMBER"
)
</f>
        <v>#N/A</v>
      </c>
    </row>
    <row r="20">
      <c r="A20" s="730" t="s">
        <v>139</v>
      </c>
      <c r="B20" s="731" t="s">
        <v>140</v>
      </c>
      <c r="C20" s="731" t="s">
        <v>141</v>
      </c>
      <c r="D20" s="731" t="s">
        <v>142</v>
      </c>
      <c r="E20" s="731" t="s">
        <v>143</v>
      </c>
      <c r="F20" s="732"/>
      <c r="G20" s="732"/>
      <c r="H20" s="718"/>
      <c r="I20" s="585"/>
      <c r="J20" s="733"/>
      <c r="K20" s="734"/>
      <c r="L20" s="734"/>
      <c r="M20" s="735"/>
      <c r="N20" s="736"/>
      <c r="O20" s="585"/>
      <c r="P20" s="737" t="s">
        <v>145</v>
      </c>
      <c r="Q20" s="738" t="s">
        <v>146</v>
      </c>
      <c r="R20" s="739" t="s">
        <v>147</v>
      </c>
      <c r="S20" s="740"/>
      <c r="T20" s="741" t="s">
        <v>148</v>
      </c>
      <c r="U20" s="742"/>
      <c r="V20" s="743"/>
    </row>
    <row r="21" ht="25.5" customHeight="1">
      <c r="A21" s="744" t="s">
        <v>63</v>
      </c>
      <c r="B21" s="596">
        <v>0.0</v>
      </c>
      <c r="C21" s="596">
        <v>0.0</v>
      </c>
      <c r="D21" s="596">
        <v>0.0</v>
      </c>
      <c r="E21" s="596">
        <v>0.0</v>
      </c>
      <c r="F21" s="745"/>
      <c r="G21" s="745"/>
      <c r="H21" s="746"/>
      <c r="I21" s="585"/>
      <c r="J21" s="643" t="s">
        <v>150</v>
      </c>
      <c r="K21" s="289">
        <v>2502500.0</v>
      </c>
      <c r="L21" s="747">
        <v>445310.0</v>
      </c>
      <c r="M21" s="838">
        <v>531780.0</v>
      </c>
      <c r="N21" s="839">
        <f t="shared" ref="N21:N24" si="12">(L21-M21)</f>
        <v>-86470</v>
      </c>
      <c r="O21" s="585"/>
      <c r="P21" s="750" t="s">
        <v>2</v>
      </c>
      <c r="Q21" s="751">
        <f>IFS(
  V21&gt;=0.9, 100,
  V21&gt;=0.8, (V21 - 0.8)*190 + 80,
  V21&gt;=0.65, (V21 - 0.65)*126.67 + 60,
  V21&gt;=0.45, (V21 - 0.45)*100 + 40,
  V21&gt;=0.3, (V21 - 0.3)*126.67 + 20,
  TRUE, V21*30 + 10
)
</f>
        <v>28.09068492</v>
      </c>
      <c r="R21" s="752" t="str">
        <f>IFS(
  Q21&gt;=90, "🟢 Balanced",
  Q21&gt;=70, "🟡 Slight Undersupply",
  Q21&gt;=45, "🟠 Tight Market",
  TRUE, "🔴 Critical Shortage"
)
</f>
        <v>🔴 Critical Shortage</v>
      </c>
      <c r="S21" s="368"/>
      <c r="T21" s="753" t="s">
        <v>151</v>
      </c>
      <c r="U21" s="754"/>
      <c r="V21" s="755">
        <f>(
  (L23/K23)*0.5 +
  (L22/K22)*0.25 +
  (L24/K24)*0.15 +
  (L21/K21)*0.1
)
</f>
        <v>0.3638721474</v>
      </c>
    </row>
    <row r="22" ht="25.5" customHeight="1">
      <c r="A22" s="744" t="s">
        <v>153</v>
      </c>
      <c r="B22" s="596">
        <v>0.0</v>
      </c>
      <c r="C22" s="596">
        <v>0.0</v>
      </c>
      <c r="D22" s="596">
        <v>0.0</v>
      </c>
      <c r="E22" s="596">
        <v>0.0</v>
      </c>
      <c r="F22" s="756"/>
      <c r="G22" s="756"/>
      <c r="H22" s="718"/>
      <c r="I22" s="585"/>
      <c r="J22" s="594" t="s">
        <v>154</v>
      </c>
      <c r="K22" s="301">
        <v>550000.0</v>
      </c>
      <c r="L22" s="747">
        <v>387000.0</v>
      </c>
      <c r="M22" s="838">
        <v>304000.0</v>
      </c>
      <c r="N22" s="840">
        <f t="shared" si="12"/>
        <v>83000</v>
      </c>
      <c r="O22" s="585"/>
      <c r="P22" s="750" t="s">
        <v>155</v>
      </c>
      <c r="Q22" s="751">
        <f>(
  IFS(
    L15&gt;=95, 40,
    L15&gt;=90, 35 + (L15 - 90) * 1,
    L15&gt;=85, 30 + (L15 - 85) * 1,
    L15&gt;=80, 25 + (L15 - 80) * 1,
    L15&gt;=70, 18 + (L15 - 70) * 0.7,
    L15&gt;=60, 12 + (L15 - 60) * 0.6,
    TRUE, 6
  ) +
  IFS(
    L16&gt;=125, 20,
    L16&gt;=115, 17 + (L16 - 115) * 0.3,
    L16&gt;=105, 13 + (L16 - 105) * 0.4,
    L16&gt;=95, 9 + (L16 - 95) * 0.4,
    L16&gt;=85, 6 + (L16 - 85) * 0.3,
    TRUE, 3
  ) +
  IFS(
    L9&lt;=0.045, 15,
    L9&lt;=0.05, 12 + (0.05 - L9) * 600,
    L9&lt;=0.055, 9 + (0.055 - L9) * 600,
    L9&lt;=0.06, 6 + (0.06 - L9) * 600,
    L9&lt;=0.065, 3 + (0.065 - L9) * 600,
    L9&lt;=0.07, 1.5 + (0.07 - L9) * 300,
    TRUE, 0
  ) +
  IFS(
    L11&lt;=0.023, 7.5,
    L11&lt;=0.03, 6 + (0.03 - L11) / 0.007 * 1.5,
    L11&lt;=0.04, 4.5 + (0.04 - L11) / 0.01 * 1.5,
    L11&lt;=0.045, 3 + (0.045 - L11) / 0.005 * 1.5,
    L11&lt;=0.05, 1.5 + (0.05 - L11) / 0.005 * 1.5,
    TRUE, 0
  ) +
  IFS(
    L17&gt;=100000, 17.5,
    L17&gt;=97000, 15 + (L17 - 97000) / 3000 * 2.5,
    L17&gt;=90000, 12 + (L17 - 90000) / 7000 * 3,
    L17&gt;=85000, 9 + (L17 - 85000) / 5000 * 3,
    L17&gt;=80000, 6 + (L17 - 80000) / 5000 * 3,
    TRUE, 3
  )
)
</f>
        <v>85.5</v>
      </c>
      <c r="R22" s="752" t="str">
        <f>IFS(
  Q22&gt;=80, "🟢 Affordable",
  Q22&gt;=60, "🟡 Pressured",
  Q22&gt;=40, "🟠 Very Strained",
  TRUE, "🔴 Meltdown"
)
</f>
        <v>🟢 Affordable</v>
      </c>
      <c r="S22" s="368"/>
      <c r="T22" s="753" t="s">
        <v>151</v>
      </c>
      <c r="U22" s="754"/>
      <c r="V22" s="743">
        <f>AVERAGE(L16*0.85, L15)</f>
        <v>140.975</v>
      </c>
      <c r="W22" s="759">
        <f t="shared" ref="W22:X22" si="13">AVERAGE(K16*0.85, K15)</f>
        <v>100.625</v>
      </c>
      <c r="X22" s="759">
        <f t="shared" si="13"/>
        <v>140.975</v>
      </c>
    </row>
    <row r="23" ht="25.5" customHeight="1">
      <c r="A23" s="744" t="s">
        <v>157</v>
      </c>
      <c r="B23" s="596">
        <v>0.0</v>
      </c>
      <c r="C23" s="596">
        <v>0.0</v>
      </c>
      <c r="D23" s="596">
        <v>0.0</v>
      </c>
      <c r="E23" s="596">
        <v>0.0</v>
      </c>
      <c r="F23" s="760"/>
      <c r="G23" s="760"/>
      <c r="H23" s="585"/>
      <c r="I23" s="585"/>
      <c r="J23" s="761" t="s">
        <v>158</v>
      </c>
      <c r="K23" s="301">
        <v>2000500.0</v>
      </c>
      <c r="L23" s="841">
        <f t="shared" ref="L23:M23" si="14">L21-L22</f>
        <v>58310</v>
      </c>
      <c r="M23" s="842">
        <f t="shared" si="14"/>
        <v>227780</v>
      </c>
      <c r="N23" s="840">
        <f t="shared" si="12"/>
        <v>-169470</v>
      </c>
      <c r="O23" s="585"/>
      <c r="P23" s="750" t="s">
        <v>159</v>
      </c>
      <c r="Q23" s="751">
        <f>MIN(100, SUM(E32:E35, E36:E46))</f>
        <v>40.25</v>
      </c>
      <c r="R23" s="752" t="str">
        <f>IFS(
  Q23&gt;=100, "🔴 MELTDOWN",
  Q23&gt;=80, "🟠 Crash in Sight",
  Q23&gt;=70, "🟡 Correction in Sight",
  Q23&gt;=45, "🟢 Slightly Slower",
  TRUE, "🟢 No Where Close"
)
</f>
        <v>🟢 No Where Close</v>
      </c>
      <c r="S23" s="368"/>
      <c r="T23" s="753" t="s">
        <v>151</v>
      </c>
      <c r="U23" s="754"/>
      <c r="V23" s="765"/>
    </row>
    <row r="24" ht="25.5" customHeight="1">
      <c r="A24" s="744" t="s">
        <v>161</v>
      </c>
      <c r="B24" s="596">
        <v>0.0</v>
      </c>
      <c r="C24" s="596">
        <v>0.0</v>
      </c>
      <c r="D24" s="596">
        <v>0.0</v>
      </c>
      <c r="E24" s="596">
        <v>0.0</v>
      </c>
      <c r="H24" s="585"/>
      <c r="I24" s="585"/>
      <c r="J24" s="315" t="s">
        <v>345</v>
      </c>
      <c r="K24" s="316">
        <v>1850000.0</v>
      </c>
      <c r="L24" s="317">
        <v>1919000.0</v>
      </c>
      <c r="M24" s="648">
        <v>1855.0</v>
      </c>
      <c r="N24" s="840">
        <f t="shared" si="12"/>
        <v>1917145</v>
      </c>
      <c r="O24" s="585"/>
      <c r="V24" s="843"/>
    </row>
    <row r="25" ht="25.5" customHeight="1">
      <c r="A25" s="744" t="s">
        <v>318</v>
      </c>
      <c r="B25" s="693">
        <v>0.0</v>
      </c>
      <c r="C25" s="693">
        <v>0.0</v>
      </c>
      <c r="D25" s="693">
        <v>0.0</v>
      </c>
      <c r="E25" s="693">
        <v>0.0</v>
      </c>
      <c r="H25" s="585"/>
      <c r="I25" s="585"/>
      <c r="J25" s="768" t="s">
        <v>165</v>
      </c>
      <c r="K25" s="769"/>
      <c r="L25" s="769"/>
      <c r="M25" s="770"/>
      <c r="N25" s="771"/>
      <c r="O25" s="585"/>
      <c r="T25" s="772"/>
      <c r="U25" s="772"/>
      <c r="V25" s="843"/>
    </row>
    <row r="26" ht="25.5" customHeight="1">
      <c r="A26" s="774" t="s">
        <v>167</v>
      </c>
      <c r="B26" s="775">
        <v>0.0</v>
      </c>
      <c r="C26" s="775">
        <v>0.0</v>
      </c>
      <c r="D26" s="775">
        <v>0.0</v>
      </c>
      <c r="E26" s="775">
        <v>0.0</v>
      </c>
      <c r="F26" s="776"/>
      <c r="G26" s="776"/>
      <c r="H26" s="585"/>
      <c r="I26" s="585"/>
      <c r="J26" s="777" t="s">
        <v>168</v>
      </c>
      <c r="K26" s="778"/>
      <c r="L26" s="778"/>
      <c r="M26" s="779"/>
      <c r="N26" s="780"/>
      <c r="O26" s="585"/>
      <c r="P26" s="585"/>
      <c r="Q26" s="585"/>
      <c r="R26" s="585"/>
      <c r="S26" s="781"/>
      <c r="T26" s="585"/>
      <c r="U26" s="585"/>
      <c r="V26" s="843"/>
    </row>
    <row r="27" ht="40.5" customHeight="1">
      <c r="A27" s="774" t="s">
        <v>319</v>
      </c>
      <c r="B27" s="775">
        <v>0.0</v>
      </c>
      <c r="C27" s="775">
        <v>0.0</v>
      </c>
      <c r="D27" s="775">
        <v>0.0</v>
      </c>
      <c r="E27" s="775">
        <v>0.0</v>
      </c>
      <c r="F27" s="783"/>
      <c r="G27" s="783"/>
      <c r="H27" s="718"/>
      <c r="I27" s="585"/>
      <c r="J27" s="585"/>
      <c r="K27" s="585"/>
      <c r="L27" s="585"/>
      <c r="M27" s="585"/>
      <c r="N27" s="585"/>
      <c r="O27" s="585"/>
      <c r="P27" s="784" t="s">
        <v>304</v>
      </c>
      <c r="Q27" s="785"/>
      <c r="R27" s="785"/>
      <c r="S27" s="785"/>
      <c r="T27" s="297"/>
      <c r="U27" s="607"/>
      <c r="V27" s="843"/>
    </row>
    <row r="28" ht="51.75" customHeight="1">
      <c r="F28" s="787"/>
      <c r="G28" s="788"/>
      <c r="H28" s="789"/>
      <c r="I28" s="585"/>
      <c r="J28" s="790" t="s">
        <v>320</v>
      </c>
      <c r="K28" s="791"/>
      <c r="L28" s="791"/>
      <c r="M28" s="585"/>
      <c r="N28" s="585"/>
      <c r="O28" s="585"/>
      <c r="P28" s="792" t="s">
        <v>174</v>
      </c>
      <c r="Q28" s="355">
        <f>(Q22 * 0.45) + (Q21 * 0.35) + ((135 - Q23) / 135 * 100) * 0.2</f>
        <v>62.34377676</v>
      </c>
      <c r="R28" s="793" t="str">
        <f>IFS(
  Q28 &gt;= 85, "🟢 Affordable Housing",
  Q28 &gt;= 72.5, "🟡 Buyer's Market",
  Q28 &gt;= 60, "🟠 Neutral Market",
  Q28 &gt;= 50, "🔴 Affordability Crisis",
  Q28 &gt;= 40, "🔴 Nowhere close to affordable",
  TRUE, "🔥 Crisis Mode
")</f>
        <v>🟠 Neutral Market</v>
      </c>
      <c r="S28" s="794"/>
      <c r="T28" s="368"/>
      <c r="V28" s="843"/>
    </row>
    <row r="29" ht="17.25" customHeight="1">
      <c r="A29" s="795"/>
      <c r="B29" s="796"/>
      <c r="C29" s="585"/>
      <c r="D29" s="789"/>
      <c r="E29" s="585"/>
      <c r="F29" s="789"/>
      <c r="G29" s="789"/>
      <c r="H29" s="585"/>
      <c r="I29" s="585"/>
      <c r="J29" s="585"/>
      <c r="K29" s="585"/>
      <c r="L29" s="585"/>
      <c r="M29" s="585"/>
      <c r="N29" s="585"/>
      <c r="O29" s="585"/>
      <c r="P29" s="585"/>
      <c r="Q29" s="585"/>
      <c r="R29" s="585"/>
      <c r="S29" s="585"/>
      <c r="T29" s="585"/>
      <c r="U29" s="585"/>
      <c r="V29" s="585"/>
    </row>
    <row r="30" ht="51.75" customHeight="1">
      <c r="A30" s="366" t="s">
        <v>178</v>
      </c>
      <c r="B30" s="367"/>
      <c r="C30" s="368"/>
      <c r="D30" s="369"/>
      <c r="E30" s="368"/>
      <c r="F30" s="369"/>
      <c r="G30" s="370"/>
      <c r="H30" s="585"/>
      <c r="I30" s="585"/>
      <c r="J30" s="585"/>
      <c r="K30" s="585"/>
      <c r="L30" s="585"/>
      <c r="M30" s="585"/>
      <c r="N30" s="585"/>
      <c r="O30" s="585"/>
      <c r="P30" s="585"/>
      <c r="Q30" s="585"/>
      <c r="R30" s="585"/>
      <c r="S30" s="585"/>
      <c r="T30" s="585"/>
      <c r="U30" s="585"/>
    </row>
    <row r="31" ht="30.0" customHeight="1">
      <c r="A31" s="379" t="s">
        <v>145</v>
      </c>
      <c r="B31" s="380"/>
      <c r="C31" s="381" t="s">
        <v>182</v>
      </c>
      <c r="D31" s="382" t="s">
        <v>60</v>
      </c>
      <c r="E31" s="382" t="s">
        <v>183</v>
      </c>
      <c r="F31" s="381" t="s">
        <v>147</v>
      </c>
      <c r="G31" s="383"/>
      <c r="H31" s="629"/>
      <c r="I31" s="585"/>
      <c r="J31" s="797"/>
      <c r="K31" s="798"/>
      <c r="L31" s="798"/>
      <c r="M31" s="799"/>
      <c r="N31" s="798"/>
      <c r="O31" s="798"/>
      <c r="P31" s="798"/>
      <c r="Q31" s="585"/>
      <c r="R31" s="585"/>
      <c r="S31" s="585"/>
      <c r="T31" s="585"/>
      <c r="U31" s="585"/>
    </row>
    <row r="32" ht="23.25" customHeight="1">
      <c r="A32" s="386" t="s">
        <v>187</v>
      </c>
      <c r="B32" s="387"/>
      <c r="C32" s="381" t="s">
        <v>188</v>
      </c>
      <c r="D32" s="388">
        <v>0.0</v>
      </c>
      <c r="E32" s="389">
        <f>IFS(D32 &lt; 0.04, 0, D32 &lt; 0.06, 3, D32 &lt; 0.08, 6, D32 &lt; 0.1, 9, TRUE, 12)</f>
        <v>0</v>
      </c>
      <c r="F32" s="391" t="str">
        <f t="shared" ref="F32:F46" si="15">IFS(
  E32&gt;=10, "🔴 High Risk",
  E32&gt;=6, "🟠 Elevated Risk",
  E32&gt;=3, "🟡 Moderate Risk",
  TRUE, "🟢 Low Risk"
)
</f>
        <v>🟢 Low Risk</v>
      </c>
      <c r="G32" s="539"/>
      <c r="H32" s="629"/>
      <c r="I32" s="585"/>
      <c r="J32" s="585"/>
      <c r="K32" s="585"/>
      <c r="L32" s="585"/>
      <c r="M32" s="585"/>
      <c r="N32" s="585"/>
      <c r="O32" s="585"/>
      <c r="P32" s="585"/>
      <c r="Q32" s="585"/>
      <c r="R32" s="585"/>
      <c r="S32" s="585"/>
      <c r="T32" s="585"/>
      <c r="U32" s="585"/>
    </row>
    <row r="33" ht="23.25" customHeight="1">
      <c r="A33" s="386" t="s">
        <v>195</v>
      </c>
      <c r="B33" s="400"/>
      <c r="C33" s="381" t="s">
        <v>188</v>
      </c>
      <c r="D33" s="388">
        <v>0.0</v>
      </c>
      <c r="E33" s="389">
        <f>IFS(D33 &lt; 0.05, 0, D33 &lt; 0.1, 3, D33 &lt; 0.13, 6, D33 &lt; 0.15, 9, TRUE, 12)</f>
        <v>0</v>
      </c>
      <c r="F33" s="391" t="str">
        <f t="shared" si="15"/>
        <v>🟢 Low Risk</v>
      </c>
      <c r="G33" s="539"/>
      <c r="H33" s="800"/>
      <c r="I33" s="800"/>
      <c r="J33" s="585"/>
      <c r="K33" s="585"/>
      <c r="L33" s="585"/>
      <c r="M33" s="585"/>
      <c r="N33" s="585"/>
      <c r="O33" s="585"/>
      <c r="P33" s="585"/>
      <c r="Q33" s="800"/>
      <c r="R33" s="800"/>
      <c r="S33" s="800"/>
      <c r="T33" s="800"/>
      <c r="U33" s="800"/>
      <c r="V33" s="801"/>
      <c r="W33" s="801"/>
      <c r="X33" s="801"/>
      <c r="Y33" s="801"/>
      <c r="Z33" s="801"/>
      <c r="AA33" s="801"/>
      <c r="AB33" s="801"/>
    </row>
    <row r="34" ht="23.25" customHeight="1">
      <c r="A34" s="386" t="s">
        <v>199</v>
      </c>
      <c r="B34" s="400"/>
      <c r="C34" s="381" t="s">
        <v>188</v>
      </c>
      <c r="D34" s="388">
        <v>0.0</v>
      </c>
      <c r="E34" s="389">
        <f>IFS(D34&lt;2%, 0, D34&lt;5%, 5, D34&lt;10%, 10, TRUE, 15)
</f>
        <v>0</v>
      </c>
      <c r="F34" s="391" t="str">
        <f t="shared" si="15"/>
        <v>🟢 Low Risk</v>
      </c>
      <c r="G34" s="539"/>
      <c r="H34" s="802"/>
      <c r="I34" s="800"/>
      <c r="J34" s="585"/>
      <c r="K34" s="585"/>
      <c r="L34" s="585"/>
      <c r="M34" s="585"/>
      <c r="N34" s="585"/>
      <c r="O34" s="585"/>
      <c r="P34" s="585"/>
      <c r="Q34" s="800"/>
      <c r="R34" s="800"/>
      <c r="S34" s="800"/>
      <c r="T34" s="800"/>
      <c r="U34" s="800"/>
      <c r="V34" s="801"/>
      <c r="W34" s="801"/>
      <c r="X34" s="801"/>
      <c r="Y34" s="801"/>
      <c r="Z34" s="801"/>
      <c r="AA34" s="801"/>
      <c r="AB34" s="801"/>
    </row>
    <row r="35" ht="23.25" customHeight="1">
      <c r="A35" s="386" t="s">
        <v>202</v>
      </c>
      <c r="B35" s="413"/>
      <c r="C35" s="381" t="s">
        <v>188</v>
      </c>
      <c r="D35" s="414">
        <v>0.0</v>
      </c>
      <c r="E35" s="389">
        <f>IFS(D35 &gt; 0.6, 0, D35 &gt; 0.45, 3, D35 &gt; 0.3, 6, D35 &gt; 0.15, 9, TRUE, 12)</f>
        <v>12</v>
      </c>
      <c r="F35" s="391" t="str">
        <f t="shared" si="15"/>
        <v>🔴 High Risk</v>
      </c>
      <c r="G35" s="539"/>
      <c r="H35" s="585"/>
      <c r="I35" s="585"/>
      <c r="J35" s="585"/>
      <c r="K35" s="585"/>
      <c r="L35" s="585"/>
      <c r="M35" s="585"/>
      <c r="N35" s="585"/>
      <c r="O35" s="585"/>
      <c r="P35" s="585"/>
      <c r="Q35" s="585"/>
      <c r="R35" s="585"/>
      <c r="S35" s="585"/>
      <c r="T35" s="585"/>
      <c r="U35" s="585"/>
    </row>
    <row r="36" ht="23.25" customHeight="1">
      <c r="A36" s="386" t="s">
        <v>205</v>
      </c>
      <c r="B36" s="400"/>
      <c r="C36" s="422" t="s">
        <v>206</v>
      </c>
      <c r="D36" s="388">
        <v>0.0</v>
      </c>
      <c r="E36" s="389">
        <f>IFS(D36 &gt; 0.13, 0, D36 &gt; 0.11, 2, D36 &gt; 0.09, 4, D36 &gt; 0.07, 6, TRUE, 8)
</f>
        <v>8</v>
      </c>
      <c r="F36" s="391" t="str">
        <f t="shared" si="15"/>
        <v>🟠 Elevated Risk</v>
      </c>
      <c r="G36" s="539"/>
      <c r="H36" s="802"/>
      <c r="I36" s="800"/>
      <c r="J36" s="585"/>
      <c r="K36" s="585"/>
      <c r="L36" s="585"/>
      <c r="M36" s="585"/>
      <c r="N36" s="585"/>
      <c r="O36" s="585"/>
      <c r="P36" s="585"/>
      <c r="Q36" s="800"/>
      <c r="R36" s="800"/>
      <c r="S36" s="800"/>
      <c r="T36" s="800"/>
      <c r="U36" s="800"/>
      <c r="V36" s="801"/>
      <c r="W36" s="801"/>
      <c r="X36" s="801"/>
      <c r="Y36" s="801"/>
      <c r="Z36" s="801"/>
      <c r="AA36" s="801"/>
      <c r="AB36" s="801"/>
    </row>
    <row r="37" ht="23.25" customHeight="1">
      <c r="A37" s="386" t="s">
        <v>208</v>
      </c>
      <c r="B37" s="387"/>
      <c r="C37" s="422" t="s">
        <v>206</v>
      </c>
      <c r="D37" s="388">
        <v>0.0</v>
      </c>
      <c r="E37" s="389">
        <f>IFS(D37 &lt; 0.005, 0, D37 &lt; 0.01, 2, D37 &lt; 0.02, 4, D37 &lt; 0.03, 6, TRUE, 8)
</f>
        <v>0</v>
      </c>
      <c r="F37" s="391" t="str">
        <f t="shared" si="15"/>
        <v>🟢 Low Risk</v>
      </c>
      <c r="G37" s="539"/>
      <c r="H37" s="718"/>
      <c r="I37" s="585"/>
      <c r="J37" s="585"/>
      <c r="K37" s="585"/>
      <c r="L37" s="585"/>
      <c r="M37" s="585"/>
      <c r="N37" s="585"/>
      <c r="O37" s="585"/>
      <c r="P37" s="585"/>
      <c r="Q37" s="585"/>
      <c r="R37" s="585"/>
      <c r="S37" s="585"/>
      <c r="T37" s="585"/>
      <c r="U37" s="585"/>
    </row>
    <row r="38" ht="23.25" customHeight="1">
      <c r="A38" s="386" t="s">
        <v>215</v>
      </c>
      <c r="B38" s="433"/>
      <c r="C38" s="422" t="s">
        <v>206</v>
      </c>
      <c r="D38" s="388">
        <v>0.0</v>
      </c>
      <c r="E38" s="389">
        <f>IFS(D38 &lt; 0.01, 0, D38 &lt; 0.015, 2, D38 &lt; 0.02, 4, D38 &lt; 0.03, 6, TRUE, 8)
</f>
        <v>0</v>
      </c>
      <c r="F38" s="391" t="str">
        <f t="shared" si="15"/>
        <v>🟢 Low Risk</v>
      </c>
      <c r="G38" s="539"/>
      <c r="H38" s="803"/>
      <c r="I38" s="800"/>
      <c r="J38" s="800"/>
      <c r="K38" s="800"/>
      <c r="L38" s="800"/>
      <c r="M38" s="800"/>
      <c r="N38" s="800"/>
      <c r="O38" s="800"/>
      <c r="P38" s="800"/>
      <c r="Q38" s="800"/>
      <c r="R38" s="800"/>
      <c r="S38" s="800"/>
      <c r="T38" s="800"/>
      <c r="U38" s="800"/>
      <c r="V38" s="801"/>
      <c r="W38" s="801"/>
      <c r="X38" s="801"/>
      <c r="Y38" s="801"/>
      <c r="Z38" s="801"/>
      <c r="AA38" s="801"/>
      <c r="AB38" s="801"/>
    </row>
    <row r="39" ht="23.25" customHeight="1">
      <c r="A39" s="386" t="s">
        <v>218</v>
      </c>
      <c r="B39" s="413"/>
      <c r="C39" s="422" t="s">
        <v>206</v>
      </c>
      <c r="D39" s="388">
        <v>0.0</v>
      </c>
      <c r="E39" s="389">
        <f>IFS(D39 &lt; 0.015, 0, D39 &lt; 0.025, 2, D39 &lt; 0.04, 4, D39 &lt; 0.06, 6, TRUE, 8)
</f>
        <v>0</v>
      </c>
      <c r="F39" s="391" t="str">
        <f t="shared" si="15"/>
        <v>🟢 Low Risk</v>
      </c>
      <c r="G39" s="539"/>
      <c r="H39" s="585"/>
      <c r="I39" s="585"/>
      <c r="J39" s="804"/>
      <c r="K39" s="585"/>
      <c r="L39" s="585"/>
      <c r="M39" s="585"/>
      <c r="N39" s="585"/>
      <c r="O39" s="585"/>
      <c r="P39" s="585"/>
      <c r="Q39" s="585"/>
      <c r="R39" s="585"/>
      <c r="S39" s="585"/>
      <c r="T39" s="585"/>
      <c r="U39" s="585"/>
    </row>
    <row r="40" ht="23.25" customHeight="1">
      <c r="A40" s="386" t="s">
        <v>221</v>
      </c>
      <c r="B40" s="400"/>
      <c r="C40" s="422" t="s">
        <v>222</v>
      </c>
      <c r="D40" s="388">
        <v>0.0</v>
      </c>
      <c r="E40" s="389">
        <f>IFS(D40 &lt; 0.02, 0, D40 &lt; 0.03, 1.5, D40 &lt; 0.04, 3.25, D40 &lt; 0.05, 5, TRUE, 6.25)
</f>
        <v>0</v>
      </c>
      <c r="F40" s="391" t="str">
        <f t="shared" si="15"/>
        <v>🟢 Low Risk</v>
      </c>
      <c r="G40" s="539"/>
      <c r="H40" s="802"/>
      <c r="I40" s="800"/>
      <c r="J40" s="800"/>
      <c r="K40" s="800"/>
      <c r="L40" s="800"/>
      <c r="M40" s="800"/>
      <c r="N40" s="800"/>
      <c r="O40" s="800"/>
      <c r="P40" s="800"/>
      <c r="Q40" s="800"/>
      <c r="R40" s="800"/>
      <c r="S40" s="800"/>
      <c r="T40" s="800"/>
      <c r="U40" s="800"/>
      <c r="V40" s="801"/>
      <c r="W40" s="801"/>
      <c r="X40" s="801"/>
      <c r="Y40" s="801"/>
      <c r="Z40" s="801"/>
      <c r="AA40" s="801"/>
      <c r="AB40" s="801"/>
    </row>
    <row r="41" ht="23.25" customHeight="1">
      <c r="A41" s="386" t="s">
        <v>346</v>
      </c>
      <c r="B41" s="400"/>
      <c r="C41" s="422" t="s">
        <v>222</v>
      </c>
      <c r="D41" s="388">
        <v>0.0</v>
      </c>
      <c r="E41" s="389">
        <f>IFS(D41&lt;3%, 0, D41&lt;6%, 3, D41&lt;10%, 6, TRUE, 9)</f>
        <v>0</v>
      </c>
      <c r="F41" s="391" t="str">
        <f t="shared" si="15"/>
        <v>🟢 Low Risk</v>
      </c>
      <c r="G41" s="539"/>
      <c r="H41" s="800"/>
      <c r="I41" s="800"/>
      <c r="J41" s="800"/>
      <c r="K41" s="800"/>
      <c r="L41" s="800"/>
      <c r="M41" s="800"/>
      <c r="N41" s="800"/>
      <c r="O41" s="800"/>
      <c r="P41" s="800"/>
      <c r="Q41" s="800"/>
      <c r="R41" s="800"/>
      <c r="S41" s="800"/>
      <c r="T41" s="800"/>
      <c r="U41" s="800"/>
      <c r="V41" s="801"/>
      <c r="W41" s="801"/>
      <c r="X41" s="801"/>
      <c r="Y41" s="801"/>
      <c r="Z41" s="801"/>
      <c r="AA41" s="801"/>
      <c r="AB41" s="801"/>
    </row>
    <row r="42" ht="23.25" customHeight="1">
      <c r="A42" s="386" t="s">
        <v>228</v>
      </c>
      <c r="B42" s="387"/>
      <c r="C42" s="422" t="s">
        <v>222</v>
      </c>
      <c r="D42" s="388">
        <v>0.0</v>
      </c>
      <c r="E42" s="389">
        <f>IFS(D42 &lt; 0.06, 0, D42 &lt; 0.07, 1.5, D42 &lt; 0.08, 3.25, D42 &lt; 0.09, 5, TRUE, 6.25)
</f>
        <v>0</v>
      </c>
      <c r="F42" s="391" t="str">
        <f t="shared" si="15"/>
        <v>🟢 Low Risk</v>
      </c>
      <c r="G42" s="539"/>
      <c r="H42" s="718"/>
      <c r="I42" s="585"/>
      <c r="J42" s="585"/>
      <c r="K42" s="585"/>
      <c r="L42" s="585"/>
      <c r="M42" s="585"/>
      <c r="N42" s="585"/>
      <c r="O42" s="585"/>
      <c r="P42" s="585"/>
      <c r="Q42" s="585"/>
      <c r="R42" s="585"/>
      <c r="S42" s="585"/>
      <c r="T42" s="585"/>
      <c r="U42" s="585"/>
    </row>
    <row r="43" ht="23.25" customHeight="1">
      <c r="A43" s="453" t="s">
        <v>347</v>
      </c>
      <c r="B43" s="454"/>
      <c r="C43" s="455" t="s">
        <v>188</v>
      </c>
      <c r="D43" s="456">
        <v>0.0</v>
      </c>
      <c r="E43" s="457">
        <f>IFS(D43 &gt; 0.01, 0, D43 &gt; 0, 3, D43 &gt; -0.5, 6, D43 &gt; -1, 9, TRUE, 12)</f>
        <v>6</v>
      </c>
      <c r="F43" s="454" t="str">
        <f t="shared" si="15"/>
        <v>🟠 Elevated Risk</v>
      </c>
      <c r="G43" s="844"/>
      <c r="H43" s="585"/>
      <c r="I43" s="585"/>
      <c r="J43" s="805"/>
      <c r="K43" s="585"/>
      <c r="L43" s="806"/>
      <c r="M43" s="585"/>
      <c r="N43" s="807"/>
      <c r="O43" s="585"/>
      <c r="P43" s="585"/>
      <c r="Q43" s="585"/>
      <c r="R43" s="585"/>
      <c r="S43" s="585"/>
      <c r="T43" s="585"/>
      <c r="U43" s="585"/>
    </row>
    <row r="44" ht="23.25" customHeight="1">
      <c r="A44" s="459" t="s">
        <v>234</v>
      </c>
      <c r="B44" s="460"/>
      <c r="C44" s="422" t="s">
        <v>206</v>
      </c>
      <c r="D44" s="461">
        <v>0.0</v>
      </c>
      <c r="E44" s="462">
        <f>IFS(D44 &gt; 9000000, 0, D44 &gt; 7500000, 2, D44 &gt; 6000000, 4, D44 &gt; 5000000, 6, TRUE, 8)
</f>
        <v>8</v>
      </c>
      <c r="F44" s="460" t="str">
        <f t="shared" si="15"/>
        <v>🟠 Elevated Risk</v>
      </c>
      <c r="G44" s="845"/>
      <c r="H44" s="585"/>
      <c r="I44" s="585"/>
      <c r="J44" s="808"/>
      <c r="K44" s="585"/>
      <c r="L44" s="585"/>
      <c r="M44" s="585"/>
      <c r="N44" s="809"/>
      <c r="O44" s="585"/>
      <c r="P44" s="585"/>
      <c r="Q44" s="585"/>
      <c r="R44" s="585"/>
      <c r="S44" s="585"/>
      <c r="T44" s="585"/>
      <c r="U44" s="585"/>
    </row>
    <row r="45" ht="23.25" customHeight="1">
      <c r="A45" s="453" t="s">
        <v>323</v>
      </c>
      <c r="B45" s="454"/>
      <c r="C45" s="422" t="s">
        <v>206</v>
      </c>
      <c r="D45" s="456">
        <v>0.0</v>
      </c>
      <c r="E45" s="457">
        <f>IFS(
  D45 &lt; 0.07, 0,
  D45 &lt; 0.085, 3,
  D45 &lt; 0.1, 6,
  TRUE, 9
)
</f>
        <v>0</v>
      </c>
      <c r="F45" s="454" t="str">
        <f t="shared" si="15"/>
        <v>🟢 Low Risk</v>
      </c>
      <c r="G45" s="844"/>
      <c r="H45" s="810"/>
      <c r="I45" s="500"/>
      <c r="J45" s="811"/>
      <c r="K45" s="810"/>
      <c r="L45" s="810"/>
      <c r="M45" s="810"/>
      <c r="N45" s="812"/>
      <c r="O45" s="500"/>
      <c r="P45" s="810"/>
      <c r="Q45" s="810"/>
      <c r="R45" s="810"/>
      <c r="S45" s="810"/>
      <c r="T45" s="810"/>
      <c r="U45" s="810"/>
    </row>
    <row r="46" ht="23.25" customHeight="1">
      <c r="A46" s="459" t="s">
        <v>324</v>
      </c>
      <c r="B46" s="460"/>
      <c r="C46" s="813" t="s">
        <v>222</v>
      </c>
      <c r="D46" s="461">
        <v>0.0</v>
      </c>
      <c r="E46" s="814">
        <f>IFS(D46 &gt; 3000000, 0, D46 &gt; 2900000, 1.5, D46 &gt; 2750000, 3.25, D46 &gt; 2600000, 5, TRUE, 6.25)</f>
        <v>6.25</v>
      </c>
      <c r="F46" s="460" t="str">
        <f t="shared" si="15"/>
        <v>🟠 Elevated Risk</v>
      </c>
      <c r="G46" s="845"/>
      <c r="I46" s="500"/>
      <c r="J46" s="811"/>
      <c r="K46" s="810"/>
      <c r="L46" s="810"/>
      <c r="M46" s="810"/>
      <c r="N46" s="812"/>
      <c r="O46" s="500"/>
      <c r="P46" s="810"/>
      <c r="Q46" s="810"/>
      <c r="R46" s="810"/>
      <c r="S46" s="810"/>
      <c r="T46" s="810"/>
      <c r="U46" s="810"/>
    </row>
    <row r="47" ht="21.0" customHeight="1">
      <c r="B47" s="497"/>
      <c r="I47" s="500"/>
      <c r="J47" s="815"/>
      <c r="N47" s="816"/>
      <c r="O47" s="500"/>
    </row>
    <row r="48" ht="21.0" customHeight="1">
      <c r="A48" s="545" t="s">
        <v>325</v>
      </c>
      <c r="B48" s="497"/>
      <c r="I48" s="500"/>
      <c r="J48" s="815"/>
      <c r="O48" s="500"/>
    </row>
    <row r="49">
      <c r="A49" s="545" t="s">
        <v>326</v>
      </c>
      <c r="B49" s="497"/>
      <c r="I49" s="500"/>
      <c r="O49" s="500"/>
    </row>
    <row r="50">
      <c r="B50" s="497"/>
      <c r="I50" s="500"/>
      <c r="O50" s="500"/>
    </row>
    <row r="51">
      <c r="B51" s="497"/>
      <c r="I51" s="500"/>
      <c r="O51" s="500"/>
    </row>
    <row r="52">
      <c r="B52" s="497"/>
      <c r="I52" s="500"/>
      <c r="O52" s="500"/>
    </row>
    <row r="53">
      <c r="B53" s="497"/>
      <c r="I53" s="500"/>
      <c r="O53" s="500"/>
    </row>
    <row r="54">
      <c r="B54" s="817" t="s">
        <v>261</v>
      </c>
      <c r="I54" s="500"/>
      <c r="O54" s="500"/>
    </row>
    <row r="55">
      <c r="B55" s="497"/>
      <c r="I55" s="500"/>
      <c r="O55" s="500"/>
    </row>
    <row r="56">
      <c r="B56" s="497"/>
      <c r="I56" s="500"/>
      <c r="O56" s="500"/>
    </row>
    <row r="57">
      <c r="B57" s="497"/>
      <c r="I57" s="500"/>
      <c r="O57" s="500"/>
    </row>
    <row r="58">
      <c r="B58" s="497"/>
      <c r="I58" s="500"/>
      <c r="O58" s="500"/>
    </row>
    <row r="59">
      <c r="B59" s="497"/>
      <c r="I59" s="500"/>
      <c r="O59" s="500"/>
    </row>
    <row r="60">
      <c r="B60" s="497"/>
      <c r="I60" s="500"/>
      <c r="O60" s="500"/>
    </row>
    <row r="61">
      <c r="B61" s="497"/>
      <c r="I61" s="500"/>
      <c r="O61" s="500"/>
    </row>
    <row r="62">
      <c r="B62" s="497"/>
      <c r="I62" s="500"/>
      <c r="O62" s="500"/>
    </row>
    <row r="63">
      <c r="B63" s="497"/>
      <c r="I63" s="500"/>
      <c r="O63" s="500"/>
    </row>
    <row r="64">
      <c r="B64" s="497"/>
      <c r="I64" s="500"/>
      <c r="O64" s="500"/>
    </row>
    <row r="65">
      <c r="B65" s="497"/>
      <c r="I65" s="500"/>
      <c r="O65" s="500"/>
    </row>
    <row r="66">
      <c r="B66" s="497"/>
      <c r="I66" s="500"/>
      <c r="O66" s="500"/>
    </row>
    <row r="67">
      <c r="B67" s="497"/>
      <c r="I67" s="500"/>
      <c r="O67" s="500"/>
    </row>
    <row r="68">
      <c r="B68" s="497"/>
      <c r="I68" s="500"/>
      <c r="O68" s="500"/>
    </row>
    <row r="69">
      <c r="B69" s="497"/>
      <c r="I69" s="500"/>
      <c r="O69" s="500"/>
    </row>
    <row r="70">
      <c r="B70" s="497"/>
      <c r="I70" s="500"/>
      <c r="O70" s="500"/>
    </row>
    <row r="71">
      <c r="B71" s="497"/>
      <c r="I71" s="500"/>
      <c r="O71" s="500"/>
    </row>
    <row r="72">
      <c r="B72" s="497"/>
      <c r="I72" s="500"/>
      <c r="O72" s="500"/>
    </row>
    <row r="73">
      <c r="B73" s="497"/>
      <c r="I73" s="500"/>
      <c r="O73" s="500"/>
    </row>
    <row r="74">
      <c r="B74" s="497"/>
      <c r="I74" s="500"/>
      <c r="O74" s="500"/>
    </row>
    <row r="75">
      <c r="B75" s="497"/>
      <c r="I75" s="500"/>
      <c r="O75" s="500"/>
    </row>
    <row r="76">
      <c r="B76" s="497"/>
      <c r="I76" s="500"/>
      <c r="O76" s="500"/>
    </row>
    <row r="77">
      <c r="B77" s="497"/>
      <c r="I77" s="500"/>
      <c r="O77" s="500"/>
    </row>
    <row r="78">
      <c r="B78" s="497"/>
      <c r="I78" s="500"/>
      <c r="O78" s="500"/>
    </row>
    <row r="79">
      <c r="B79" s="497"/>
      <c r="I79" s="500"/>
      <c r="O79" s="500"/>
    </row>
    <row r="80">
      <c r="B80" s="497"/>
      <c r="I80" s="500"/>
      <c r="O80" s="500"/>
    </row>
    <row r="81">
      <c r="B81" s="497"/>
      <c r="I81" s="500"/>
      <c r="O81" s="500"/>
    </row>
    <row r="82">
      <c r="B82" s="497"/>
      <c r="I82" s="500"/>
      <c r="O82" s="500"/>
    </row>
    <row r="83">
      <c r="B83" s="497"/>
      <c r="I83" s="500"/>
      <c r="O83" s="500"/>
    </row>
    <row r="84">
      <c r="B84" s="497"/>
      <c r="I84" s="500"/>
      <c r="O84" s="500"/>
    </row>
    <row r="85">
      <c r="B85" s="497"/>
      <c r="I85" s="500"/>
      <c r="O85" s="500"/>
    </row>
    <row r="86">
      <c r="B86" s="497"/>
      <c r="I86" s="500"/>
      <c r="O86" s="500"/>
    </row>
    <row r="87">
      <c r="B87" s="497"/>
      <c r="I87" s="500"/>
      <c r="O87" s="500"/>
    </row>
    <row r="88">
      <c r="B88" s="497"/>
      <c r="I88" s="500"/>
      <c r="O88" s="500"/>
    </row>
    <row r="89">
      <c r="B89" s="497"/>
      <c r="I89" s="500"/>
      <c r="O89" s="500"/>
    </row>
    <row r="90">
      <c r="B90" s="497"/>
      <c r="I90" s="500"/>
      <c r="O90" s="500"/>
    </row>
    <row r="91">
      <c r="B91" s="497"/>
      <c r="I91" s="500"/>
      <c r="O91" s="500"/>
    </row>
    <row r="92">
      <c r="B92" s="497"/>
      <c r="I92" s="500"/>
      <c r="O92" s="500"/>
    </row>
    <row r="93">
      <c r="B93" s="497"/>
      <c r="I93" s="500"/>
      <c r="O93" s="500"/>
    </row>
    <row r="94">
      <c r="B94" s="497"/>
      <c r="I94" s="500"/>
      <c r="O94" s="500"/>
    </row>
    <row r="95">
      <c r="B95" s="497"/>
      <c r="I95" s="500"/>
      <c r="O95" s="500"/>
    </row>
    <row r="96">
      <c r="B96" s="497"/>
      <c r="I96" s="500"/>
      <c r="O96" s="500"/>
    </row>
    <row r="97">
      <c r="B97" s="497"/>
      <c r="I97" s="500"/>
      <c r="O97" s="500"/>
    </row>
    <row r="98">
      <c r="B98" s="497"/>
      <c r="I98" s="500"/>
      <c r="O98" s="500"/>
    </row>
    <row r="99">
      <c r="B99" s="497"/>
      <c r="I99" s="500"/>
      <c r="O99" s="500"/>
    </row>
    <row r="100">
      <c r="B100" s="497"/>
      <c r="I100" s="500"/>
      <c r="O100" s="500"/>
    </row>
    <row r="101">
      <c r="B101" s="497"/>
      <c r="I101" s="500"/>
      <c r="O101" s="500"/>
    </row>
    <row r="102">
      <c r="B102" s="497"/>
      <c r="I102" s="500"/>
      <c r="O102" s="500"/>
    </row>
    <row r="103">
      <c r="B103" s="497"/>
      <c r="I103" s="500"/>
      <c r="O103" s="500"/>
    </row>
    <row r="104">
      <c r="B104" s="497"/>
      <c r="I104" s="500"/>
      <c r="O104" s="500"/>
    </row>
    <row r="105">
      <c r="B105" s="497"/>
      <c r="I105" s="500"/>
      <c r="O105" s="500"/>
    </row>
    <row r="106">
      <c r="B106" s="497"/>
      <c r="I106" s="500"/>
      <c r="O106" s="500"/>
    </row>
    <row r="107">
      <c r="B107" s="497"/>
      <c r="I107" s="500"/>
      <c r="O107" s="500"/>
    </row>
    <row r="108">
      <c r="B108" s="497"/>
      <c r="I108" s="500"/>
      <c r="O108" s="500"/>
    </row>
    <row r="109">
      <c r="B109" s="497"/>
      <c r="I109" s="500"/>
      <c r="O109" s="500"/>
    </row>
    <row r="110">
      <c r="B110" s="497"/>
      <c r="I110" s="500"/>
      <c r="O110" s="500"/>
    </row>
    <row r="111">
      <c r="B111" s="497"/>
      <c r="I111" s="500"/>
      <c r="O111" s="500"/>
    </row>
    <row r="112">
      <c r="B112" s="497"/>
      <c r="I112" s="500"/>
      <c r="O112" s="500"/>
    </row>
    <row r="113">
      <c r="B113" s="497"/>
      <c r="I113" s="500"/>
      <c r="O113" s="500"/>
    </row>
    <row r="114">
      <c r="B114" s="497"/>
      <c r="I114" s="500"/>
      <c r="O114" s="500"/>
    </row>
    <row r="115">
      <c r="B115" s="497"/>
      <c r="I115" s="500"/>
      <c r="O115" s="500"/>
    </row>
    <row r="116">
      <c r="B116" s="497"/>
      <c r="I116" s="500"/>
      <c r="O116" s="500"/>
    </row>
    <row r="117">
      <c r="B117" s="497"/>
      <c r="I117" s="500"/>
      <c r="O117" s="500"/>
    </row>
    <row r="118">
      <c r="B118" s="497"/>
      <c r="I118" s="500"/>
      <c r="O118" s="500"/>
    </row>
    <row r="119">
      <c r="B119" s="497"/>
      <c r="I119" s="500"/>
      <c r="O119" s="500"/>
    </row>
    <row r="120">
      <c r="B120" s="497"/>
      <c r="I120" s="500"/>
      <c r="O120" s="500"/>
    </row>
    <row r="121">
      <c r="B121" s="497"/>
      <c r="I121" s="500"/>
      <c r="O121" s="500"/>
    </row>
    <row r="122">
      <c r="B122" s="497"/>
      <c r="I122" s="500"/>
      <c r="O122" s="500"/>
    </row>
    <row r="123">
      <c r="B123" s="497"/>
      <c r="I123" s="500"/>
      <c r="O123" s="500"/>
    </row>
    <row r="124">
      <c r="B124" s="497"/>
      <c r="I124" s="500"/>
      <c r="O124" s="500"/>
    </row>
    <row r="125">
      <c r="B125" s="497"/>
      <c r="I125" s="500"/>
      <c r="O125" s="500"/>
    </row>
    <row r="126">
      <c r="B126" s="497"/>
      <c r="I126" s="500"/>
      <c r="O126" s="500"/>
    </row>
    <row r="127">
      <c r="B127" s="497"/>
      <c r="I127" s="500"/>
      <c r="O127" s="500"/>
    </row>
    <row r="128">
      <c r="B128" s="497"/>
      <c r="I128" s="500"/>
      <c r="O128" s="500"/>
    </row>
    <row r="129">
      <c r="B129" s="497"/>
      <c r="I129" s="500"/>
      <c r="O129" s="500"/>
    </row>
    <row r="130">
      <c r="B130" s="497"/>
      <c r="I130" s="500"/>
      <c r="O130" s="500"/>
    </row>
    <row r="131">
      <c r="B131" s="497"/>
      <c r="I131" s="500"/>
      <c r="O131" s="500"/>
    </row>
    <row r="132">
      <c r="B132" s="497"/>
      <c r="I132" s="500"/>
      <c r="O132" s="500"/>
    </row>
    <row r="133">
      <c r="B133" s="497"/>
      <c r="I133" s="500"/>
      <c r="O133" s="500"/>
    </row>
    <row r="134">
      <c r="B134" s="497"/>
      <c r="I134" s="500"/>
      <c r="O134" s="500"/>
    </row>
    <row r="135">
      <c r="B135" s="497"/>
      <c r="I135" s="500"/>
      <c r="O135" s="500"/>
    </row>
    <row r="136">
      <c r="B136" s="497"/>
      <c r="I136" s="500"/>
      <c r="O136" s="500"/>
    </row>
    <row r="137">
      <c r="B137" s="497"/>
      <c r="I137" s="500"/>
      <c r="O137" s="500"/>
    </row>
    <row r="138">
      <c r="B138" s="497"/>
      <c r="I138" s="500"/>
      <c r="O138" s="500"/>
    </row>
    <row r="139">
      <c r="B139" s="497"/>
      <c r="I139" s="500"/>
      <c r="O139" s="500"/>
    </row>
    <row r="140">
      <c r="B140" s="497"/>
      <c r="I140" s="500"/>
      <c r="O140" s="500"/>
    </row>
    <row r="141">
      <c r="B141" s="497"/>
      <c r="I141" s="500"/>
      <c r="O141" s="500"/>
    </row>
    <row r="142">
      <c r="B142" s="497"/>
      <c r="I142" s="500"/>
      <c r="O142" s="500"/>
    </row>
    <row r="143">
      <c r="B143" s="497"/>
      <c r="I143" s="500"/>
      <c r="O143" s="500"/>
    </row>
    <row r="144">
      <c r="B144" s="497"/>
      <c r="I144" s="500"/>
      <c r="O144" s="500"/>
    </row>
    <row r="145">
      <c r="B145" s="497"/>
      <c r="I145" s="500"/>
      <c r="O145" s="500"/>
    </row>
    <row r="146">
      <c r="B146" s="497"/>
      <c r="I146" s="500"/>
      <c r="O146" s="500"/>
    </row>
    <row r="147">
      <c r="B147" s="497"/>
      <c r="I147" s="500"/>
      <c r="O147" s="500"/>
    </row>
    <row r="148">
      <c r="B148" s="497"/>
      <c r="I148" s="500"/>
      <c r="O148" s="500"/>
    </row>
    <row r="149">
      <c r="B149" s="497"/>
      <c r="I149" s="500"/>
      <c r="O149" s="500"/>
    </row>
    <row r="150">
      <c r="B150" s="497"/>
      <c r="I150" s="500"/>
      <c r="O150" s="500"/>
    </row>
    <row r="151">
      <c r="B151" s="497"/>
      <c r="I151" s="500"/>
      <c r="O151" s="500"/>
    </row>
    <row r="152">
      <c r="B152" s="497"/>
      <c r="I152" s="500"/>
      <c r="O152" s="500"/>
    </row>
    <row r="153">
      <c r="B153" s="497"/>
      <c r="I153" s="500"/>
      <c r="O153" s="500"/>
    </row>
    <row r="154">
      <c r="B154" s="497"/>
      <c r="I154" s="500"/>
      <c r="O154" s="500"/>
    </row>
    <row r="155">
      <c r="B155" s="497"/>
      <c r="I155" s="500"/>
      <c r="O155" s="500"/>
    </row>
    <row r="156">
      <c r="B156" s="497"/>
      <c r="I156" s="500"/>
      <c r="O156" s="500"/>
    </row>
    <row r="157">
      <c r="B157" s="497"/>
      <c r="I157" s="500"/>
      <c r="O157" s="500"/>
    </row>
    <row r="158">
      <c r="B158" s="497"/>
      <c r="I158" s="500"/>
      <c r="O158" s="500"/>
    </row>
    <row r="159">
      <c r="B159" s="497"/>
      <c r="I159" s="500"/>
      <c r="O159" s="500"/>
    </row>
    <row r="160">
      <c r="B160" s="497"/>
      <c r="I160" s="500"/>
      <c r="O160" s="500"/>
    </row>
    <row r="161">
      <c r="B161" s="497"/>
      <c r="I161" s="500"/>
      <c r="O161" s="500"/>
    </row>
    <row r="162">
      <c r="B162" s="497"/>
      <c r="I162" s="500"/>
      <c r="O162" s="500"/>
    </row>
    <row r="163">
      <c r="B163" s="497"/>
      <c r="I163" s="500"/>
      <c r="O163" s="500"/>
    </row>
    <row r="164">
      <c r="B164" s="497"/>
      <c r="I164" s="500"/>
      <c r="O164" s="500"/>
    </row>
    <row r="165">
      <c r="B165" s="497"/>
      <c r="I165" s="500"/>
      <c r="O165" s="500"/>
    </row>
    <row r="166">
      <c r="B166" s="497"/>
      <c r="I166" s="500"/>
      <c r="O166" s="500"/>
    </row>
    <row r="167">
      <c r="B167" s="497"/>
      <c r="I167" s="500"/>
      <c r="O167" s="500"/>
    </row>
    <row r="168">
      <c r="B168" s="497"/>
      <c r="I168" s="500"/>
      <c r="O168" s="500"/>
    </row>
    <row r="169">
      <c r="B169" s="497"/>
      <c r="I169" s="500"/>
      <c r="O169" s="500"/>
    </row>
    <row r="170">
      <c r="B170" s="497"/>
      <c r="I170" s="500"/>
      <c r="O170" s="500"/>
    </row>
    <row r="171">
      <c r="B171" s="497"/>
      <c r="I171" s="500"/>
      <c r="O171" s="500"/>
    </row>
    <row r="172">
      <c r="B172" s="497"/>
      <c r="I172" s="500"/>
      <c r="O172" s="500"/>
    </row>
    <row r="173">
      <c r="B173" s="497"/>
      <c r="I173" s="500"/>
      <c r="O173" s="500"/>
    </row>
    <row r="174">
      <c r="B174" s="497"/>
      <c r="I174" s="500"/>
      <c r="O174" s="500"/>
    </row>
    <row r="175">
      <c r="B175" s="497"/>
      <c r="I175" s="500"/>
      <c r="O175" s="500"/>
    </row>
    <row r="176">
      <c r="B176" s="497"/>
      <c r="I176" s="500"/>
      <c r="O176" s="500"/>
    </row>
    <row r="177">
      <c r="B177" s="497"/>
      <c r="I177" s="500"/>
      <c r="O177" s="500"/>
    </row>
    <row r="178">
      <c r="B178" s="497"/>
      <c r="I178" s="500"/>
      <c r="O178" s="500"/>
    </row>
    <row r="179">
      <c r="B179" s="497"/>
      <c r="I179" s="500"/>
      <c r="O179" s="500"/>
    </row>
    <row r="180">
      <c r="B180" s="497"/>
      <c r="I180" s="500"/>
      <c r="O180" s="500"/>
    </row>
    <row r="181">
      <c r="B181" s="497"/>
      <c r="I181" s="500"/>
      <c r="O181" s="500"/>
    </row>
    <row r="182">
      <c r="B182" s="497"/>
      <c r="I182" s="500"/>
      <c r="O182" s="500"/>
    </row>
    <row r="183">
      <c r="B183" s="497"/>
      <c r="I183" s="500"/>
      <c r="O183" s="500"/>
    </row>
    <row r="184">
      <c r="B184" s="497"/>
      <c r="I184" s="500"/>
      <c r="O184" s="500"/>
    </row>
    <row r="185">
      <c r="B185" s="497"/>
      <c r="I185" s="500"/>
      <c r="O185" s="500"/>
    </row>
    <row r="186">
      <c r="B186" s="497"/>
      <c r="I186" s="500"/>
      <c r="O186" s="500"/>
    </row>
    <row r="187">
      <c r="B187" s="497"/>
      <c r="I187" s="500"/>
      <c r="O187" s="500"/>
    </row>
    <row r="188">
      <c r="B188" s="497"/>
      <c r="I188" s="500"/>
      <c r="O188" s="500"/>
    </row>
    <row r="189">
      <c r="B189" s="497"/>
      <c r="I189" s="500"/>
      <c r="O189" s="500"/>
    </row>
    <row r="190">
      <c r="B190" s="497"/>
      <c r="I190" s="500"/>
      <c r="O190" s="500"/>
    </row>
    <row r="191">
      <c r="B191" s="497"/>
      <c r="I191" s="500"/>
      <c r="O191" s="500"/>
    </row>
    <row r="192">
      <c r="B192" s="497"/>
      <c r="I192" s="500"/>
      <c r="O192" s="500"/>
    </row>
    <row r="193">
      <c r="B193" s="497"/>
      <c r="I193" s="500"/>
      <c r="O193" s="500"/>
    </row>
    <row r="194">
      <c r="B194" s="497"/>
      <c r="I194" s="500"/>
      <c r="O194" s="500"/>
    </row>
    <row r="195">
      <c r="B195" s="497"/>
      <c r="I195" s="500"/>
      <c r="O195" s="500"/>
    </row>
    <row r="196">
      <c r="B196" s="497"/>
      <c r="I196" s="500"/>
      <c r="O196" s="500"/>
    </row>
    <row r="197">
      <c r="B197" s="497"/>
      <c r="I197" s="500"/>
      <c r="O197" s="500"/>
    </row>
    <row r="198">
      <c r="B198" s="497"/>
      <c r="I198" s="500"/>
      <c r="O198" s="500"/>
    </row>
    <row r="199">
      <c r="B199" s="497"/>
      <c r="I199" s="500"/>
      <c r="O199" s="500"/>
    </row>
    <row r="200">
      <c r="B200" s="497"/>
      <c r="I200" s="500"/>
      <c r="O200" s="500"/>
    </row>
    <row r="201">
      <c r="B201" s="497"/>
      <c r="I201" s="500"/>
      <c r="O201" s="500"/>
    </row>
    <row r="202">
      <c r="B202" s="497"/>
      <c r="I202" s="500"/>
      <c r="O202" s="500"/>
    </row>
    <row r="203">
      <c r="B203" s="497"/>
      <c r="I203" s="500"/>
      <c r="O203" s="500"/>
    </row>
    <row r="204">
      <c r="B204" s="497"/>
      <c r="I204" s="500"/>
      <c r="O204" s="500"/>
    </row>
    <row r="205">
      <c r="B205" s="497"/>
      <c r="I205" s="500"/>
      <c r="O205" s="500"/>
    </row>
    <row r="206">
      <c r="B206" s="497"/>
      <c r="I206" s="500"/>
      <c r="O206" s="500"/>
    </row>
    <row r="207">
      <c r="B207" s="497"/>
      <c r="I207" s="500"/>
      <c r="O207" s="500"/>
    </row>
    <row r="208">
      <c r="B208" s="497"/>
      <c r="I208" s="500"/>
      <c r="O208" s="500"/>
    </row>
    <row r="209">
      <c r="B209" s="497"/>
      <c r="I209" s="500"/>
      <c r="O209" s="500"/>
    </row>
    <row r="210">
      <c r="B210" s="497"/>
      <c r="I210" s="500"/>
      <c r="O210" s="500"/>
    </row>
    <row r="211">
      <c r="B211" s="497"/>
      <c r="I211" s="500"/>
      <c r="O211" s="500"/>
    </row>
    <row r="212">
      <c r="B212" s="497"/>
      <c r="I212" s="500"/>
      <c r="O212" s="500"/>
    </row>
    <row r="213">
      <c r="B213" s="497"/>
      <c r="I213" s="500"/>
      <c r="O213" s="500"/>
    </row>
    <row r="214">
      <c r="B214" s="497"/>
      <c r="I214" s="500"/>
      <c r="O214" s="500"/>
    </row>
    <row r="215">
      <c r="B215" s="497"/>
      <c r="I215" s="500"/>
      <c r="O215" s="500"/>
    </row>
    <row r="216">
      <c r="B216" s="497"/>
      <c r="I216" s="500"/>
      <c r="O216" s="500"/>
    </row>
    <row r="217">
      <c r="B217" s="497"/>
      <c r="I217" s="500"/>
      <c r="O217" s="500"/>
    </row>
    <row r="218">
      <c r="B218" s="497"/>
      <c r="I218" s="500"/>
      <c r="O218" s="500"/>
    </row>
    <row r="219">
      <c r="B219" s="497"/>
      <c r="I219" s="500"/>
      <c r="O219" s="500"/>
    </row>
    <row r="220">
      <c r="B220" s="497"/>
      <c r="I220" s="500"/>
      <c r="O220" s="500"/>
    </row>
    <row r="221">
      <c r="B221" s="497"/>
      <c r="I221" s="500"/>
      <c r="O221" s="500"/>
    </row>
    <row r="222">
      <c r="B222" s="497"/>
      <c r="I222" s="500"/>
      <c r="O222" s="500"/>
    </row>
    <row r="223">
      <c r="B223" s="497"/>
      <c r="I223" s="500"/>
      <c r="O223" s="500"/>
    </row>
    <row r="224">
      <c r="B224" s="497"/>
      <c r="I224" s="500"/>
      <c r="O224" s="500"/>
    </row>
    <row r="225">
      <c r="B225" s="497"/>
      <c r="I225" s="500"/>
      <c r="O225" s="500"/>
    </row>
    <row r="226">
      <c r="B226" s="497"/>
      <c r="I226" s="500"/>
      <c r="O226" s="500"/>
    </row>
    <row r="227">
      <c r="B227" s="497"/>
      <c r="I227" s="500"/>
      <c r="O227" s="500"/>
    </row>
    <row r="228">
      <c r="B228" s="497"/>
      <c r="I228" s="500"/>
      <c r="O228" s="500"/>
    </row>
    <row r="229">
      <c r="B229" s="497"/>
      <c r="I229" s="500"/>
      <c r="O229" s="500"/>
    </row>
    <row r="230">
      <c r="B230" s="497"/>
      <c r="I230" s="500"/>
      <c r="O230" s="500"/>
    </row>
    <row r="231">
      <c r="B231" s="497"/>
      <c r="I231" s="500"/>
      <c r="O231" s="500"/>
    </row>
    <row r="232">
      <c r="B232" s="497"/>
      <c r="I232" s="500"/>
      <c r="O232" s="500"/>
    </row>
    <row r="233">
      <c r="B233" s="497"/>
      <c r="I233" s="500"/>
      <c r="O233" s="500"/>
    </row>
    <row r="234">
      <c r="B234" s="497"/>
      <c r="I234" s="500"/>
      <c r="O234" s="500"/>
    </row>
    <row r="235">
      <c r="B235" s="497"/>
      <c r="I235" s="500"/>
      <c r="O235" s="500"/>
    </row>
    <row r="236">
      <c r="B236" s="497"/>
      <c r="I236" s="500"/>
      <c r="O236" s="500"/>
    </row>
    <row r="237">
      <c r="B237" s="497"/>
      <c r="I237" s="500"/>
      <c r="O237" s="500"/>
    </row>
    <row r="238">
      <c r="B238" s="497"/>
      <c r="I238" s="500"/>
      <c r="O238" s="500"/>
    </row>
    <row r="239">
      <c r="B239" s="497"/>
      <c r="I239" s="500"/>
      <c r="O239" s="500"/>
    </row>
    <row r="240">
      <c r="B240" s="497"/>
      <c r="I240" s="500"/>
      <c r="O240" s="500"/>
    </row>
    <row r="241">
      <c r="B241" s="497"/>
      <c r="I241" s="500"/>
      <c r="O241" s="500"/>
    </row>
    <row r="242">
      <c r="B242" s="497"/>
      <c r="I242" s="500"/>
      <c r="O242" s="500"/>
    </row>
    <row r="243">
      <c r="B243" s="497"/>
      <c r="I243" s="500"/>
      <c r="O243" s="500"/>
    </row>
    <row r="244">
      <c r="B244" s="497"/>
      <c r="I244" s="500"/>
      <c r="O244" s="500"/>
    </row>
    <row r="245">
      <c r="B245" s="497"/>
      <c r="I245" s="500"/>
      <c r="O245" s="500"/>
    </row>
    <row r="246">
      <c r="B246" s="497"/>
      <c r="I246" s="500"/>
      <c r="O246" s="500"/>
    </row>
    <row r="247">
      <c r="B247" s="497"/>
      <c r="I247" s="500"/>
      <c r="O247" s="500"/>
    </row>
    <row r="248">
      <c r="B248" s="497"/>
      <c r="I248" s="500"/>
      <c r="O248" s="500"/>
    </row>
    <row r="249">
      <c r="B249" s="497"/>
      <c r="I249" s="500"/>
      <c r="O249" s="500"/>
    </row>
    <row r="250">
      <c r="B250" s="497"/>
      <c r="I250" s="500"/>
      <c r="O250" s="500"/>
    </row>
    <row r="251">
      <c r="B251" s="497"/>
      <c r="I251" s="500"/>
      <c r="O251" s="500"/>
    </row>
    <row r="252">
      <c r="B252" s="497"/>
      <c r="I252" s="500"/>
      <c r="O252" s="500"/>
    </row>
    <row r="253">
      <c r="B253" s="497"/>
      <c r="I253" s="500"/>
      <c r="O253" s="500"/>
    </row>
    <row r="254">
      <c r="B254" s="497"/>
      <c r="I254" s="500"/>
      <c r="O254" s="500"/>
    </row>
    <row r="255">
      <c r="B255" s="497"/>
      <c r="I255" s="500"/>
      <c r="O255" s="500"/>
    </row>
    <row r="256">
      <c r="B256" s="497"/>
      <c r="I256" s="500"/>
      <c r="O256" s="500"/>
    </row>
    <row r="257">
      <c r="B257" s="497"/>
      <c r="I257" s="500"/>
      <c r="O257" s="500"/>
    </row>
    <row r="258">
      <c r="B258" s="497"/>
      <c r="I258" s="500"/>
      <c r="O258" s="500"/>
    </row>
    <row r="259">
      <c r="B259" s="497"/>
      <c r="I259" s="500"/>
      <c r="O259" s="500"/>
    </row>
    <row r="260">
      <c r="B260" s="497"/>
      <c r="I260" s="500"/>
      <c r="O260" s="500"/>
    </row>
    <row r="261">
      <c r="B261" s="497"/>
      <c r="I261" s="500"/>
      <c r="O261" s="500"/>
    </row>
    <row r="262">
      <c r="B262" s="497"/>
      <c r="I262" s="500"/>
      <c r="O262" s="500"/>
    </row>
    <row r="263">
      <c r="B263" s="497"/>
      <c r="I263" s="500"/>
      <c r="O263" s="500"/>
    </row>
    <row r="264">
      <c r="B264" s="497"/>
      <c r="I264" s="500"/>
      <c r="O264" s="500"/>
    </row>
    <row r="265">
      <c r="B265" s="497"/>
      <c r="I265" s="500"/>
      <c r="O265" s="500"/>
    </row>
    <row r="266">
      <c r="B266" s="497"/>
      <c r="I266" s="500"/>
      <c r="O266" s="500"/>
    </row>
    <row r="267">
      <c r="B267" s="497"/>
      <c r="I267" s="500"/>
      <c r="O267" s="500"/>
    </row>
    <row r="268">
      <c r="B268" s="497"/>
      <c r="I268" s="500"/>
      <c r="O268" s="500"/>
    </row>
    <row r="269">
      <c r="B269" s="497"/>
      <c r="I269" s="500"/>
      <c r="O269" s="500"/>
    </row>
    <row r="270">
      <c r="B270" s="497"/>
      <c r="I270" s="500"/>
      <c r="O270" s="500"/>
    </row>
    <row r="271">
      <c r="B271" s="497"/>
      <c r="I271" s="500"/>
      <c r="O271" s="500"/>
    </row>
    <row r="272">
      <c r="B272" s="497"/>
      <c r="I272" s="500"/>
      <c r="O272" s="500"/>
    </row>
    <row r="273">
      <c r="B273" s="497"/>
      <c r="I273" s="500"/>
      <c r="O273" s="500"/>
    </row>
    <row r="274">
      <c r="B274" s="497"/>
      <c r="I274" s="500"/>
      <c r="O274" s="500"/>
    </row>
    <row r="275">
      <c r="B275" s="497"/>
      <c r="I275" s="500"/>
      <c r="O275" s="500"/>
    </row>
    <row r="276">
      <c r="B276" s="497"/>
      <c r="I276" s="500"/>
      <c r="O276" s="500"/>
    </row>
    <row r="277">
      <c r="B277" s="497"/>
      <c r="I277" s="500"/>
      <c r="O277" s="500"/>
    </row>
    <row r="278">
      <c r="B278" s="497"/>
      <c r="I278" s="500"/>
      <c r="O278" s="500"/>
    </row>
    <row r="279">
      <c r="B279" s="497"/>
      <c r="I279" s="500"/>
      <c r="O279" s="500"/>
    </row>
    <row r="280">
      <c r="B280" s="497"/>
      <c r="I280" s="500"/>
      <c r="O280" s="500"/>
    </row>
    <row r="281">
      <c r="B281" s="497"/>
      <c r="I281" s="500"/>
      <c r="O281" s="500"/>
    </row>
    <row r="282">
      <c r="B282" s="497"/>
      <c r="I282" s="500"/>
      <c r="O282" s="500"/>
    </row>
    <row r="283">
      <c r="B283" s="497"/>
      <c r="I283" s="500"/>
      <c r="O283" s="500"/>
    </row>
    <row r="284">
      <c r="B284" s="497"/>
      <c r="I284" s="500"/>
      <c r="O284" s="500"/>
    </row>
    <row r="285">
      <c r="B285" s="497"/>
      <c r="I285" s="500"/>
      <c r="O285" s="500"/>
    </row>
    <row r="286">
      <c r="B286" s="497"/>
      <c r="I286" s="500"/>
      <c r="O286" s="500"/>
    </row>
    <row r="287">
      <c r="B287" s="497"/>
      <c r="I287" s="500"/>
      <c r="O287" s="500"/>
    </row>
    <row r="288">
      <c r="B288" s="497"/>
      <c r="I288" s="500"/>
      <c r="O288" s="500"/>
    </row>
    <row r="289">
      <c r="B289" s="497"/>
      <c r="I289" s="500"/>
      <c r="O289" s="500"/>
    </row>
    <row r="290">
      <c r="B290" s="497"/>
      <c r="I290" s="500"/>
      <c r="O290" s="500"/>
    </row>
    <row r="291">
      <c r="B291" s="497"/>
      <c r="I291" s="500"/>
      <c r="O291" s="500"/>
    </row>
    <row r="292">
      <c r="B292" s="497"/>
      <c r="I292" s="500"/>
      <c r="O292" s="500"/>
    </row>
    <row r="293">
      <c r="B293" s="497"/>
      <c r="I293" s="500"/>
      <c r="O293" s="500"/>
    </row>
    <row r="294">
      <c r="B294" s="497"/>
      <c r="I294" s="500"/>
      <c r="O294" s="500"/>
    </row>
    <row r="295">
      <c r="B295" s="497"/>
      <c r="I295" s="500"/>
      <c r="O295" s="500"/>
    </row>
    <row r="296">
      <c r="B296" s="497"/>
      <c r="I296" s="500"/>
      <c r="O296" s="500"/>
    </row>
    <row r="297">
      <c r="B297" s="497"/>
      <c r="I297" s="500"/>
      <c r="O297" s="500"/>
    </row>
    <row r="298">
      <c r="B298" s="497"/>
      <c r="I298" s="500"/>
      <c r="O298" s="500"/>
    </row>
    <row r="299">
      <c r="B299" s="497"/>
      <c r="I299" s="500"/>
      <c r="O299" s="500"/>
    </row>
    <row r="300">
      <c r="B300" s="497"/>
      <c r="I300" s="500"/>
      <c r="O300" s="500"/>
    </row>
    <row r="301">
      <c r="B301" s="497"/>
      <c r="I301" s="500"/>
      <c r="O301" s="500"/>
    </row>
    <row r="302">
      <c r="B302" s="497"/>
      <c r="I302" s="500"/>
      <c r="O302" s="500"/>
    </row>
    <row r="303">
      <c r="B303" s="497"/>
      <c r="I303" s="500"/>
      <c r="O303" s="500"/>
    </row>
    <row r="304">
      <c r="B304" s="497"/>
      <c r="I304" s="500"/>
      <c r="O304" s="500"/>
    </row>
    <row r="305">
      <c r="B305" s="497"/>
      <c r="I305" s="500"/>
      <c r="O305" s="500"/>
    </row>
    <row r="306">
      <c r="B306" s="497"/>
      <c r="I306" s="500"/>
      <c r="O306" s="500"/>
    </row>
    <row r="307">
      <c r="B307" s="497"/>
      <c r="I307" s="500"/>
      <c r="O307" s="500"/>
    </row>
    <row r="308">
      <c r="B308" s="497"/>
      <c r="I308" s="500"/>
      <c r="O308" s="500"/>
    </row>
    <row r="309">
      <c r="B309" s="497"/>
      <c r="I309" s="500"/>
      <c r="O309" s="500"/>
    </row>
    <row r="310">
      <c r="B310" s="497"/>
      <c r="I310" s="500"/>
      <c r="O310" s="500"/>
    </row>
    <row r="311">
      <c r="B311" s="497"/>
      <c r="I311" s="500"/>
      <c r="O311" s="500"/>
    </row>
    <row r="312">
      <c r="B312" s="497"/>
      <c r="I312" s="500"/>
      <c r="O312" s="500"/>
    </row>
    <row r="313">
      <c r="B313" s="497"/>
      <c r="I313" s="500"/>
      <c r="O313" s="500"/>
    </row>
    <row r="314">
      <c r="B314" s="497"/>
      <c r="I314" s="500"/>
      <c r="O314" s="500"/>
    </row>
    <row r="315">
      <c r="B315" s="497"/>
      <c r="I315" s="500"/>
      <c r="O315" s="500"/>
    </row>
    <row r="316">
      <c r="B316" s="497"/>
      <c r="I316" s="500"/>
      <c r="O316" s="500"/>
    </row>
    <row r="317">
      <c r="B317" s="497"/>
      <c r="I317" s="500"/>
      <c r="O317" s="500"/>
    </row>
    <row r="318">
      <c r="B318" s="497"/>
      <c r="I318" s="500"/>
      <c r="O318" s="500"/>
    </row>
    <row r="319">
      <c r="B319" s="497"/>
      <c r="I319" s="500"/>
      <c r="O319" s="500"/>
    </row>
    <row r="320">
      <c r="B320" s="497"/>
      <c r="I320" s="500"/>
      <c r="O320" s="500"/>
    </row>
    <row r="321">
      <c r="B321" s="497"/>
      <c r="I321" s="500"/>
      <c r="O321" s="500"/>
    </row>
    <row r="322">
      <c r="B322" s="497"/>
      <c r="I322" s="500"/>
      <c r="O322" s="500"/>
    </row>
    <row r="323">
      <c r="B323" s="497"/>
      <c r="I323" s="500"/>
      <c r="O323" s="500"/>
    </row>
    <row r="324">
      <c r="B324" s="497"/>
      <c r="I324" s="500"/>
      <c r="O324" s="500"/>
    </row>
    <row r="325">
      <c r="B325" s="497"/>
      <c r="I325" s="500"/>
      <c r="O325" s="500"/>
    </row>
    <row r="326">
      <c r="B326" s="497"/>
      <c r="I326" s="500"/>
      <c r="O326" s="500"/>
    </row>
    <row r="327">
      <c r="B327" s="497"/>
      <c r="I327" s="500"/>
      <c r="O327" s="500"/>
    </row>
    <row r="328">
      <c r="B328" s="497"/>
      <c r="I328" s="500"/>
      <c r="O328" s="500"/>
    </row>
    <row r="329">
      <c r="B329" s="497"/>
      <c r="I329" s="500"/>
      <c r="O329" s="500"/>
    </row>
    <row r="330">
      <c r="B330" s="497"/>
      <c r="I330" s="500"/>
      <c r="O330" s="500"/>
    </row>
    <row r="331">
      <c r="B331" s="497"/>
      <c r="I331" s="500"/>
      <c r="O331" s="500"/>
    </row>
    <row r="332">
      <c r="B332" s="497"/>
      <c r="I332" s="500"/>
      <c r="O332" s="500"/>
    </row>
    <row r="333">
      <c r="B333" s="497"/>
      <c r="I333" s="500"/>
      <c r="O333" s="500"/>
    </row>
    <row r="334">
      <c r="B334" s="497"/>
      <c r="I334" s="500"/>
      <c r="O334" s="500"/>
    </row>
    <row r="335">
      <c r="B335" s="497"/>
      <c r="I335" s="500"/>
      <c r="O335" s="500"/>
    </row>
    <row r="336">
      <c r="B336" s="497"/>
      <c r="I336" s="500"/>
      <c r="O336" s="500"/>
    </row>
    <row r="337">
      <c r="B337" s="497"/>
      <c r="I337" s="500"/>
      <c r="O337" s="500"/>
    </row>
    <row r="338">
      <c r="B338" s="497"/>
      <c r="I338" s="500"/>
      <c r="O338" s="500"/>
    </row>
    <row r="339">
      <c r="B339" s="497"/>
      <c r="I339" s="500"/>
      <c r="O339" s="500"/>
    </row>
    <row r="340">
      <c r="B340" s="497"/>
      <c r="I340" s="500"/>
      <c r="O340" s="500"/>
    </row>
    <row r="341">
      <c r="B341" s="497"/>
      <c r="I341" s="500"/>
      <c r="O341" s="500"/>
    </row>
    <row r="342">
      <c r="B342" s="497"/>
      <c r="I342" s="500"/>
      <c r="O342" s="500"/>
    </row>
    <row r="343">
      <c r="B343" s="497"/>
      <c r="I343" s="500"/>
      <c r="O343" s="500"/>
    </row>
    <row r="344">
      <c r="B344" s="497"/>
      <c r="I344" s="500"/>
      <c r="O344" s="500"/>
    </row>
    <row r="345">
      <c r="B345" s="497"/>
      <c r="I345" s="500"/>
      <c r="O345" s="500"/>
    </row>
    <row r="346">
      <c r="B346" s="497"/>
      <c r="I346" s="500"/>
      <c r="O346" s="500"/>
    </row>
    <row r="347">
      <c r="B347" s="497"/>
      <c r="I347" s="500"/>
      <c r="O347" s="500"/>
    </row>
    <row r="348">
      <c r="B348" s="497"/>
      <c r="I348" s="500"/>
      <c r="O348" s="500"/>
    </row>
    <row r="349">
      <c r="B349" s="497"/>
      <c r="I349" s="500"/>
      <c r="O349" s="500"/>
    </row>
    <row r="350">
      <c r="B350" s="497"/>
      <c r="I350" s="500"/>
      <c r="O350" s="500"/>
    </row>
    <row r="351">
      <c r="B351" s="497"/>
      <c r="I351" s="500"/>
      <c r="O351" s="500"/>
    </row>
    <row r="352">
      <c r="B352" s="497"/>
      <c r="I352" s="500"/>
      <c r="O352" s="500"/>
    </row>
    <row r="353">
      <c r="B353" s="497"/>
      <c r="I353" s="500"/>
      <c r="O353" s="500"/>
    </row>
    <row r="354">
      <c r="B354" s="497"/>
      <c r="I354" s="500"/>
      <c r="O354" s="500"/>
    </row>
    <row r="355">
      <c r="B355" s="497"/>
      <c r="I355" s="500"/>
      <c r="O355" s="500"/>
    </row>
    <row r="356">
      <c r="B356" s="497"/>
      <c r="I356" s="500"/>
      <c r="O356" s="500"/>
    </row>
    <row r="357">
      <c r="B357" s="497"/>
      <c r="I357" s="500"/>
      <c r="O357" s="500"/>
    </row>
    <row r="358">
      <c r="B358" s="497"/>
      <c r="I358" s="500"/>
      <c r="O358" s="500"/>
    </row>
    <row r="359">
      <c r="B359" s="497"/>
      <c r="I359" s="500"/>
      <c r="O359" s="500"/>
    </row>
    <row r="360">
      <c r="B360" s="497"/>
      <c r="I360" s="500"/>
      <c r="O360" s="500"/>
    </row>
    <row r="361">
      <c r="B361" s="497"/>
      <c r="I361" s="500"/>
      <c r="O361" s="500"/>
    </row>
    <row r="362">
      <c r="B362" s="497"/>
      <c r="I362" s="500"/>
      <c r="O362" s="500"/>
    </row>
    <row r="363">
      <c r="B363" s="497"/>
      <c r="I363" s="500"/>
      <c r="O363" s="500"/>
    </row>
    <row r="364">
      <c r="B364" s="497"/>
      <c r="I364" s="500"/>
      <c r="O364" s="500"/>
    </row>
    <row r="365">
      <c r="B365" s="497"/>
      <c r="I365" s="500"/>
      <c r="O365" s="500"/>
    </row>
    <row r="366">
      <c r="B366" s="497"/>
      <c r="I366" s="500"/>
      <c r="O366" s="500"/>
    </row>
    <row r="367">
      <c r="B367" s="497"/>
      <c r="I367" s="500"/>
      <c r="O367" s="500"/>
    </row>
    <row r="368">
      <c r="B368" s="497"/>
      <c r="I368" s="500"/>
      <c r="O368" s="500"/>
    </row>
    <row r="369">
      <c r="B369" s="497"/>
      <c r="I369" s="500"/>
      <c r="O369" s="500"/>
    </row>
    <row r="370">
      <c r="B370" s="497"/>
      <c r="I370" s="500"/>
      <c r="O370" s="500"/>
    </row>
    <row r="371">
      <c r="B371" s="497"/>
      <c r="I371" s="500"/>
      <c r="O371" s="500"/>
    </row>
    <row r="372">
      <c r="B372" s="497"/>
      <c r="I372" s="500"/>
      <c r="O372" s="500"/>
    </row>
    <row r="373">
      <c r="B373" s="497"/>
      <c r="I373" s="500"/>
      <c r="O373" s="500"/>
    </row>
    <row r="374">
      <c r="B374" s="497"/>
      <c r="I374" s="500"/>
      <c r="O374" s="500"/>
    </row>
    <row r="375">
      <c r="B375" s="497"/>
      <c r="I375" s="500"/>
      <c r="O375" s="500"/>
    </row>
    <row r="376">
      <c r="B376" s="497"/>
      <c r="I376" s="500"/>
      <c r="O376" s="500"/>
    </row>
    <row r="377">
      <c r="B377" s="497"/>
      <c r="I377" s="500"/>
      <c r="O377" s="500"/>
    </row>
    <row r="378">
      <c r="B378" s="497"/>
      <c r="I378" s="500"/>
      <c r="O378" s="500"/>
    </row>
    <row r="379">
      <c r="B379" s="497"/>
      <c r="I379" s="500"/>
      <c r="O379" s="500"/>
    </row>
    <row r="380">
      <c r="B380" s="497"/>
      <c r="I380" s="500"/>
      <c r="O380" s="500"/>
    </row>
    <row r="381">
      <c r="B381" s="497"/>
      <c r="I381" s="500"/>
      <c r="O381" s="500"/>
    </row>
    <row r="382">
      <c r="B382" s="497"/>
      <c r="I382" s="500"/>
      <c r="O382" s="500"/>
    </row>
    <row r="383">
      <c r="B383" s="497"/>
      <c r="I383" s="500"/>
      <c r="O383" s="500"/>
    </row>
    <row r="384">
      <c r="B384" s="497"/>
      <c r="I384" s="500"/>
      <c r="O384" s="500"/>
    </row>
    <row r="385">
      <c r="B385" s="497"/>
      <c r="I385" s="500"/>
      <c r="O385" s="500"/>
    </row>
    <row r="386">
      <c r="B386" s="497"/>
      <c r="I386" s="500"/>
      <c r="O386" s="500"/>
    </row>
    <row r="387">
      <c r="B387" s="497"/>
      <c r="I387" s="500"/>
      <c r="O387" s="500"/>
    </row>
    <row r="388">
      <c r="B388" s="497"/>
      <c r="I388" s="500"/>
      <c r="O388" s="500"/>
    </row>
    <row r="389">
      <c r="B389" s="497"/>
      <c r="I389" s="500"/>
      <c r="O389" s="500"/>
    </row>
    <row r="390">
      <c r="B390" s="497"/>
      <c r="I390" s="500"/>
      <c r="O390" s="500"/>
    </row>
    <row r="391">
      <c r="B391" s="497"/>
      <c r="I391" s="500"/>
      <c r="O391" s="500"/>
    </row>
    <row r="392">
      <c r="B392" s="497"/>
      <c r="I392" s="500"/>
      <c r="O392" s="500"/>
    </row>
    <row r="393">
      <c r="B393" s="497"/>
      <c r="I393" s="500"/>
      <c r="O393" s="500"/>
    </row>
    <row r="394">
      <c r="B394" s="497"/>
      <c r="I394" s="500"/>
      <c r="O394" s="500"/>
    </row>
    <row r="395">
      <c r="B395" s="497"/>
      <c r="I395" s="500"/>
      <c r="O395" s="500"/>
    </row>
    <row r="396">
      <c r="B396" s="497"/>
      <c r="I396" s="500"/>
      <c r="O396" s="500"/>
    </row>
    <row r="397">
      <c r="B397" s="497"/>
      <c r="I397" s="500"/>
      <c r="O397" s="500"/>
    </row>
    <row r="398">
      <c r="B398" s="497"/>
      <c r="I398" s="500"/>
      <c r="O398" s="500"/>
    </row>
    <row r="399">
      <c r="B399" s="497"/>
      <c r="I399" s="500"/>
      <c r="O399" s="500"/>
    </row>
    <row r="400">
      <c r="B400" s="497"/>
      <c r="I400" s="500"/>
      <c r="O400" s="500"/>
    </row>
    <row r="401">
      <c r="B401" s="497"/>
      <c r="I401" s="500"/>
      <c r="O401" s="500"/>
    </row>
    <row r="402">
      <c r="B402" s="497"/>
      <c r="I402" s="500"/>
      <c r="O402" s="500"/>
    </row>
    <row r="403">
      <c r="B403" s="497"/>
      <c r="I403" s="500"/>
      <c r="O403" s="500"/>
    </row>
    <row r="404">
      <c r="B404" s="497"/>
      <c r="I404" s="500"/>
      <c r="O404" s="500"/>
    </row>
    <row r="405">
      <c r="B405" s="497"/>
      <c r="I405" s="500"/>
      <c r="O405" s="500"/>
    </row>
    <row r="406">
      <c r="B406" s="497"/>
      <c r="I406" s="500"/>
      <c r="O406" s="500"/>
    </row>
    <row r="407">
      <c r="B407" s="497"/>
      <c r="I407" s="500"/>
      <c r="O407" s="500"/>
    </row>
    <row r="408">
      <c r="B408" s="497"/>
      <c r="I408" s="500"/>
      <c r="O408" s="500"/>
    </row>
    <row r="409">
      <c r="B409" s="497"/>
      <c r="I409" s="500"/>
      <c r="O409" s="500"/>
    </row>
    <row r="410">
      <c r="B410" s="497"/>
      <c r="I410" s="500"/>
      <c r="O410" s="500"/>
    </row>
    <row r="411">
      <c r="B411" s="497"/>
      <c r="I411" s="500"/>
      <c r="O411" s="500"/>
    </row>
    <row r="412">
      <c r="B412" s="497"/>
      <c r="I412" s="500"/>
      <c r="O412" s="500"/>
    </row>
    <row r="413">
      <c r="B413" s="497"/>
      <c r="I413" s="500"/>
      <c r="O413" s="500"/>
    </row>
    <row r="414">
      <c r="B414" s="497"/>
      <c r="I414" s="500"/>
      <c r="O414" s="500"/>
    </row>
    <row r="415">
      <c r="B415" s="497"/>
      <c r="I415" s="500"/>
      <c r="O415" s="500"/>
    </row>
    <row r="416">
      <c r="B416" s="497"/>
      <c r="I416" s="500"/>
      <c r="O416" s="500"/>
    </row>
    <row r="417">
      <c r="B417" s="497"/>
      <c r="I417" s="500"/>
      <c r="O417" s="500"/>
    </row>
    <row r="418">
      <c r="B418" s="497"/>
      <c r="I418" s="500"/>
      <c r="O418" s="500"/>
    </row>
    <row r="419">
      <c r="B419" s="497"/>
      <c r="I419" s="500"/>
      <c r="O419" s="500"/>
    </row>
    <row r="420">
      <c r="B420" s="497"/>
      <c r="I420" s="500"/>
      <c r="O420" s="500"/>
    </row>
    <row r="421">
      <c r="B421" s="497"/>
      <c r="I421" s="500"/>
      <c r="O421" s="500"/>
    </row>
    <row r="422">
      <c r="B422" s="497"/>
      <c r="I422" s="500"/>
      <c r="O422" s="500"/>
    </row>
    <row r="423">
      <c r="B423" s="497"/>
      <c r="I423" s="500"/>
      <c r="O423" s="500"/>
    </row>
    <row r="424">
      <c r="B424" s="497"/>
      <c r="I424" s="500"/>
      <c r="O424" s="500"/>
    </row>
    <row r="425">
      <c r="B425" s="497"/>
      <c r="I425" s="500"/>
      <c r="O425" s="500"/>
    </row>
    <row r="426">
      <c r="B426" s="497"/>
      <c r="I426" s="500"/>
      <c r="O426" s="500"/>
    </row>
    <row r="427">
      <c r="B427" s="497"/>
      <c r="I427" s="500"/>
      <c r="O427" s="500"/>
    </row>
    <row r="428">
      <c r="B428" s="497"/>
      <c r="I428" s="500"/>
      <c r="O428" s="500"/>
    </row>
    <row r="429">
      <c r="B429" s="497"/>
      <c r="I429" s="500"/>
      <c r="O429" s="500"/>
    </row>
    <row r="430">
      <c r="B430" s="497"/>
      <c r="I430" s="500"/>
      <c r="O430" s="500"/>
    </row>
    <row r="431">
      <c r="B431" s="497"/>
      <c r="I431" s="500"/>
      <c r="O431" s="500"/>
    </row>
    <row r="432">
      <c r="B432" s="497"/>
      <c r="I432" s="500"/>
      <c r="O432" s="500"/>
    </row>
    <row r="433">
      <c r="B433" s="497"/>
      <c r="I433" s="500"/>
      <c r="O433" s="500"/>
    </row>
    <row r="434">
      <c r="B434" s="497"/>
      <c r="I434" s="500"/>
      <c r="O434" s="500"/>
    </row>
    <row r="435">
      <c r="B435" s="497"/>
      <c r="I435" s="500"/>
      <c r="O435" s="500"/>
    </row>
    <row r="436">
      <c r="B436" s="497"/>
      <c r="I436" s="500"/>
      <c r="O436" s="500"/>
    </row>
    <row r="437">
      <c r="B437" s="497"/>
      <c r="I437" s="500"/>
      <c r="O437" s="500"/>
    </row>
    <row r="438">
      <c r="B438" s="497"/>
      <c r="I438" s="500"/>
      <c r="O438" s="500"/>
    </row>
    <row r="439">
      <c r="B439" s="497"/>
      <c r="I439" s="500"/>
      <c r="O439" s="500"/>
    </row>
    <row r="440">
      <c r="B440" s="497"/>
      <c r="I440" s="500"/>
      <c r="O440" s="500"/>
    </row>
    <row r="441">
      <c r="B441" s="497"/>
      <c r="I441" s="500"/>
      <c r="O441" s="500"/>
    </row>
    <row r="442">
      <c r="B442" s="497"/>
      <c r="I442" s="500"/>
      <c r="O442" s="500"/>
    </row>
    <row r="443">
      <c r="B443" s="497"/>
      <c r="I443" s="500"/>
      <c r="O443" s="500"/>
    </row>
    <row r="444">
      <c r="B444" s="497"/>
      <c r="I444" s="500"/>
      <c r="O444" s="500"/>
    </row>
    <row r="445">
      <c r="B445" s="497"/>
      <c r="I445" s="500"/>
      <c r="O445" s="500"/>
    </row>
    <row r="446">
      <c r="B446" s="497"/>
      <c r="I446" s="500"/>
      <c r="O446" s="500"/>
    </row>
    <row r="447">
      <c r="B447" s="497"/>
      <c r="I447" s="500"/>
      <c r="O447" s="500"/>
    </row>
    <row r="448">
      <c r="B448" s="497"/>
      <c r="I448" s="500"/>
      <c r="O448" s="500"/>
    </row>
    <row r="449">
      <c r="B449" s="497"/>
      <c r="I449" s="500"/>
      <c r="O449" s="500"/>
    </row>
    <row r="450">
      <c r="B450" s="497"/>
      <c r="I450" s="500"/>
      <c r="O450" s="500"/>
    </row>
    <row r="451">
      <c r="B451" s="497"/>
      <c r="I451" s="500"/>
      <c r="O451" s="500"/>
    </row>
    <row r="452">
      <c r="B452" s="497"/>
      <c r="I452" s="500"/>
      <c r="O452" s="500"/>
    </row>
    <row r="453">
      <c r="B453" s="497"/>
      <c r="I453" s="500"/>
      <c r="O453" s="500"/>
    </row>
    <row r="454">
      <c r="B454" s="497"/>
      <c r="I454" s="500"/>
      <c r="O454" s="500"/>
    </row>
    <row r="455">
      <c r="B455" s="497"/>
      <c r="I455" s="500"/>
      <c r="O455" s="500"/>
    </row>
    <row r="456">
      <c r="B456" s="497"/>
      <c r="I456" s="500"/>
      <c r="O456" s="500"/>
    </row>
    <row r="457">
      <c r="B457" s="497"/>
      <c r="I457" s="500"/>
      <c r="O457" s="500"/>
    </row>
    <row r="458">
      <c r="B458" s="497"/>
      <c r="I458" s="500"/>
      <c r="O458" s="500"/>
    </row>
    <row r="459">
      <c r="B459" s="497"/>
      <c r="I459" s="500"/>
      <c r="O459" s="500"/>
    </row>
    <row r="460">
      <c r="B460" s="497"/>
      <c r="I460" s="500"/>
      <c r="O460" s="500"/>
    </row>
    <row r="461">
      <c r="B461" s="497"/>
      <c r="I461" s="500"/>
      <c r="O461" s="500"/>
    </row>
    <row r="462">
      <c r="B462" s="497"/>
      <c r="I462" s="500"/>
      <c r="O462" s="500"/>
    </row>
    <row r="463">
      <c r="B463" s="497"/>
      <c r="I463" s="500"/>
      <c r="O463" s="500"/>
    </row>
    <row r="464">
      <c r="B464" s="497"/>
      <c r="I464" s="500"/>
      <c r="O464" s="500"/>
    </row>
    <row r="465">
      <c r="B465" s="497"/>
      <c r="I465" s="500"/>
      <c r="O465" s="500"/>
    </row>
    <row r="466">
      <c r="B466" s="497"/>
      <c r="I466" s="500"/>
      <c r="O466" s="500"/>
    </row>
    <row r="467">
      <c r="B467" s="497"/>
      <c r="I467" s="500"/>
      <c r="O467" s="500"/>
    </row>
    <row r="468">
      <c r="B468" s="497"/>
      <c r="I468" s="500"/>
      <c r="O468" s="500"/>
    </row>
    <row r="469">
      <c r="B469" s="497"/>
      <c r="I469" s="500"/>
      <c r="O469" s="500"/>
    </row>
    <row r="470">
      <c r="B470" s="497"/>
      <c r="I470" s="500"/>
      <c r="O470" s="500"/>
    </row>
    <row r="471">
      <c r="B471" s="497"/>
      <c r="I471" s="500"/>
      <c r="O471" s="500"/>
    </row>
    <row r="472">
      <c r="B472" s="497"/>
      <c r="I472" s="500"/>
      <c r="O472" s="500"/>
    </row>
    <row r="473">
      <c r="B473" s="497"/>
      <c r="I473" s="500"/>
      <c r="O473" s="500"/>
    </row>
    <row r="474">
      <c r="B474" s="497"/>
      <c r="I474" s="500"/>
      <c r="O474" s="500"/>
    </row>
    <row r="475">
      <c r="B475" s="497"/>
      <c r="I475" s="500"/>
      <c r="O475" s="500"/>
    </row>
    <row r="476">
      <c r="B476" s="497"/>
      <c r="I476" s="500"/>
      <c r="O476" s="500"/>
    </row>
    <row r="477">
      <c r="B477" s="497"/>
      <c r="I477" s="500"/>
      <c r="O477" s="500"/>
    </row>
    <row r="478">
      <c r="B478" s="497"/>
      <c r="I478" s="500"/>
      <c r="O478" s="500"/>
    </row>
    <row r="479">
      <c r="B479" s="497"/>
      <c r="I479" s="500"/>
      <c r="O479" s="500"/>
    </row>
    <row r="480">
      <c r="B480" s="497"/>
      <c r="I480" s="500"/>
      <c r="O480" s="500"/>
    </row>
    <row r="481">
      <c r="B481" s="497"/>
      <c r="I481" s="500"/>
      <c r="O481" s="500"/>
    </row>
    <row r="482">
      <c r="B482" s="497"/>
      <c r="I482" s="500"/>
      <c r="O482" s="500"/>
    </row>
    <row r="483">
      <c r="B483" s="497"/>
      <c r="I483" s="500"/>
      <c r="O483" s="500"/>
    </row>
    <row r="484">
      <c r="B484" s="497"/>
      <c r="I484" s="500"/>
      <c r="O484" s="500"/>
    </row>
    <row r="485">
      <c r="B485" s="497"/>
      <c r="I485" s="500"/>
      <c r="O485" s="500"/>
    </row>
    <row r="486">
      <c r="B486" s="497"/>
      <c r="I486" s="500"/>
      <c r="O486" s="500"/>
    </row>
    <row r="487">
      <c r="B487" s="497"/>
      <c r="I487" s="500"/>
      <c r="O487" s="500"/>
    </row>
    <row r="488">
      <c r="B488" s="497"/>
      <c r="I488" s="500"/>
      <c r="O488" s="500"/>
    </row>
    <row r="489">
      <c r="B489" s="497"/>
      <c r="I489" s="500"/>
      <c r="O489" s="500"/>
    </row>
    <row r="490">
      <c r="B490" s="497"/>
      <c r="I490" s="500"/>
      <c r="O490" s="500"/>
    </row>
    <row r="491">
      <c r="B491" s="497"/>
      <c r="I491" s="500"/>
      <c r="O491" s="500"/>
    </row>
    <row r="492">
      <c r="B492" s="497"/>
      <c r="I492" s="500"/>
      <c r="O492" s="500"/>
    </row>
    <row r="493">
      <c r="B493" s="497"/>
      <c r="I493" s="500"/>
      <c r="O493" s="500"/>
    </row>
    <row r="494">
      <c r="B494" s="497"/>
      <c r="I494" s="500"/>
      <c r="O494" s="500"/>
    </row>
    <row r="495">
      <c r="B495" s="497"/>
      <c r="I495" s="500"/>
      <c r="O495" s="500"/>
    </row>
    <row r="496">
      <c r="B496" s="497"/>
      <c r="I496" s="500"/>
      <c r="O496" s="500"/>
    </row>
    <row r="497">
      <c r="B497" s="497"/>
      <c r="I497" s="500"/>
      <c r="O497" s="500"/>
    </row>
    <row r="498">
      <c r="B498" s="497"/>
      <c r="I498" s="500"/>
      <c r="O498" s="500"/>
    </row>
    <row r="499">
      <c r="B499" s="497"/>
      <c r="I499" s="500"/>
      <c r="O499" s="500"/>
    </row>
    <row r="500">
      <c r="B500" s="497"/>
      <c r="I500" s="500"/>
      <c r="O500" s="500"/>
    </row>
    <row r="501">
      <c r="B501" s="497"/>
      <c r="I501" s="500"/>
      <c r="O501" s="500"/>
    </row>
    <row r="502">
      <c r="B502" s="497"/>
      <c r="I502" s="500"/>
      <c r="O502" s="500"/>
    </row>
    <row r="503">
      <c r="B503" s="497"/>
      <c r="I503" s="500"/>
      <c r="O503" s="500"/>
    </row>
    <row r="504">
      <c r="B504" s="497"/>
      <c r="I504" s="500"/>
      <c r="O504" s="500"/>
    </row>
    <row r="505">
      <c r="B505" s="497"/>
      <c r="I505" s="500"/>
      <c r="O505" s="500"/>
    </row>
    <row r="506">
      <c r="B506" s="497"/>
      <c r="I506" s="500"/>
      <c r="O506" s="500"/>
    </row>
    <row r="507">
      <c r="B507" s="497"/>
      <c r="I507" s="500"/>
      <c r="O507" s="500"/>
    </row>
    <row r="508">
      <c r="B508" s="497"/>
      <c r="I508" s="500"/>
      <c r="O508" s="500"/>
    </row>
    <row r="509">
      <c r="B509" s="497"/>
      <c r="I509" s="500"/>
      <c r="O509" s="500"/>
    </row>
    <row r="510">
      <c r="B510" s="497"/>
      <c r="I510" s="500"/>
      <c r="O510" s="500"/>
    </row>
    <row r="511">
      <c r="B511" s="497"/>
      <c r="I511" s="500"/>
      <c r="O511" s="500"/>
    </row>
    <row r="512">
      <c r="B512" s="497"/>
      <c r="I512" s="500"/>
      <c r="O512" s="500"/>
    </row>
    <row r="513">
      <c r="B513" s="497"/>
      <c r="I513" s="500"/>
      <c r="O513" s="500"/>
    </row>
    <row r="514">
      <c r="B514" s="497"/>
      <c r="I514" s="500"/>
      <c r="O514" s="500"/>
    </row>
    <row r="515">
      <c r="B515" s="497"/>
      <c r="I515" s="500"/>
      <c r="O515" s="500"/>
    </row>
    <row r="516">
      <c r="B516" s="497"/>
      <c r="I516" s="500"/>
      <c r="O516" s="500"/>
    </row>
    <row r="517">
      <c r="B517" s="497"/>
      <c r="I517" s="500"/>
      <c r="O517" s="500"/>
    </row>
    <row r="518">
      <c r="B518" s="497"/>
      <c r="I518" s="500"/>
      <c r="O518" s="500"/>
    </row>
    <row r="519">
      <c r="B519" s="497"/>
      <c r="I519" s="500"/>
      <c r="O519" s="500"/>
    </row>
    <row r="520">
      <c r="B520" s="497"/>
      <c r="I520" s="500"/>
      <c r="O520" s="500"/>
    </row>
    <row r="521">
      <c r="B521" s="497"/>
      <c r="I521" s="500"/>
      <c r="O521" s="500"/>
    </row>
    <row r="522">
      <c r="B522" s="497"/>
      <c r="I522" s="500"/>
      <c r="O522" s="500"/>
    </row>
    <row r="523">
      <c r="B523" s="497"/>
      <c r="I523" s="500"/>
      <c r="O523" s="500"/>
    </row>
    <row r="524">
      <c r="B524" s="497"/>
      <c r="I524" s="500"/>
      <c r="O524" s="500"/>
    </row>
    <row r="525">
      <c r="B525" s="497"/>
      <c r="I525" s="500"/>
      <c r="O525" s="500"/>
    </row>
    <row r="526">
      <c r="B526" s="497"/>
      <c r="I526" s="500"/>
      <c r="O526" s="500"/>
    </row>
    <row r="527">
      <c r="B527" s="497"/>
      <c r="I527" s="500"/>
      <c r="O527" s="500"/>
    </row>
    <row r="528">
      <c r="B528" s="497"/>
      <c r="I528" s="500"/>
      <c r="O528" s="500"/>
    </row>
    <row r="529">
      <c r="B529" s="497"/>
      <c r="I529" s="500"/>
      <c r="O529" s="500"/>
    </row>
    <row r="530">
      <c r="B530" s="497"/>
      <c r="I530" s="500"/>
      <c r="O530" s="500"/>
    </row>
    <row r="531">
      <c r="B531" s="497"/>
      <c r="I531" s="500"/>
      <c r="O531" s="500"/>
    </row>
    <row r="532">
      <c r="B532" s="497"/>
      <c r="I532" s="500"/>
      <c r="O532" s="500"/>
    </row>
    <row r="533">
      <c r="B533" s="497"/>
      <c r="I533" s="500"/>
      <c r="O533" s="500"/>
    </row>
    <row r="534">
      <c r="B534" s="497"/>
      <c r="I534" s="500"/>
      <c r="O534" s="500"/>
    </row>
    <row r="535">
      <c r="B535" s="497"/>
      <c r="I535" s="500"/>
      <c r="O535" s="500"/>
    </row>
    <row r="536">
      <c r="B536" s="497"/>
      <c r="I536" s="500"/>
      <c r="O536" s="500"/>
    </row>
    <row r="537">
      <c r="B537" s="497"/>
      <c r="I537" s="500"/>
      <c r="O537" s="500"/>
    </row>
    <row r="538">
      <c r="B538" s="497"/>
      <c r="I538" s="500"/>
      <c r="O538" s="500"/>
    </row>
    <row r="539">
      <c r="B539" s="497"/>
      <c r="I539" s="500"/>
      <c r="O539" s="500"/>
    </row>
    <row r="540">
      <c r="B540" s="497"/>
      <c r="I540" s="500"/>
      <c r="O540" s="500"/>
    </row>
    <row r="541">
      <c r="B541" s="497"/>
      <c r="I541" s="500"/>
      <c r="O541" s="500"/>
    </row>
    <row r="542">
      <c r="B542" s="497"/>
      <c r="I542" s="500"/>
      <c r="O542" s="500"/>
    </row>
    <row r="543">
      <c r="B543" s="497"/>
      <c r="I543" s="500"/>
      <c r="O543" s="500"/>
    </row>
    <row r="544">
      <c r="B544" s="497"/>
      <c r="I544" s="500"/>
      <c r="O544" s="500"/>
    </row>
    <row r="545">
      <c r="B545" s="497"/>
      <c r="I545" s="500"/>
      <c r="O545" s="500"/>
    </row>
    <row r="546">
      <c r="B546" s="497"/>
      <c r="I546" s="500"/>
      <c r="O546" s="500"/>
    </row>
    <row r="547">
      <c r="B547" s="497"/>
      <c r="I547" s="500"/>
      <c r="O547" s="500"/>
    </row>
    <row r="548">
      <c r="B548" s="497"/>
      <c r="I548" s="500"/>
      <c r="O548" s="500"/>
    </row>
    <row r="549">
      <c r="B549" s="497"/>
      <c r="I549" s="500"/>
      <c r="O549" s="500"/>
    </row>
    <row r="550">
      <c r="B550" s="497"/>
      <c r="I550" s="500"/>
      <c r="O550" s="500"/>
    </row>
    <row r="551">
      <c r="B551" s="497"/>
      <c r="I551" s="500"/>
      <c r="O551" s="500"/>
    </row>
    <row r="552">
      <c r="B552" s="497"/>
      <c r="I552" s="500"/>
      <c r="O552" s="500"/>
    </row>
    <row r="553">
      <c r="B553" s="497"/>
      <c r="I553" s="500"/>
      <c r="O553" s="500"/>
    </row>
    <row r="554">
      <c r="B554" s="497"/>
      <c r="I554" s="500"/>
      <c r="O554" s="500"/>
    </row>
    <row r="555">
      <c r="B555" s="497"/>
      <c r="I555" s="500"/>
      <c r="O555" s="500"/>
    </row>
    <row r="556">
      <c r="B556" s="497"/>
      <c r="I556" s="500"/>
      <c r="O556" s="500"/>
    </row>
    <row r="557">
      <c r="B557" s="497"/>
      <c r="I557" s="500"/>
      <c r="O557" s="500"/>
    </row>
    <row r="558">
      <c r="B558" s="497"/>
      <c r="I558" s="500"/>
      <c r="O558" s="500"/>
    </row>
    <row r="559">
      <c r="B559" s="497"/>
      <c r="I559" s="500"/>
      <c r="O559" s="500"/>
    </row>
    <row r="560">
      <c r="B560" s="497"/>
      <c r="I560" s="500"/>
      <c r="O560" s="500"/>
    </row>
    <row r="561">
      <c r="B561" s="497"/>
      <c r="I561" s="500"/>
      <c r="O561" s="500"/>
    </row>
    <row r="562">
      <c r="B562" s="497"/>
      <c r="I562" s="500"/>
      <c r="O562" s="500"/>
    </row>
    <row r="563">
      <c r="B563" s="497"/>
      <c r="I563" s="500"/>
      <c r="O563" s="500"/>
    </row>
    <row r="564">
      <c r="B564" s="497"/>
      <c r="I564" s="500"/>
      <c r="O564" s="500"/>
    </row>
    <row r="565">
      <c r="B565" s="497"/>
      <c r="I565" s="500"/>
      <c r="O565" s="500"/>
    </row>
    <row r="566">
      <c r="B566" s="497"/>
      <c r="I566" s="500"/>
      <c r="O566" s="500"/>
    </row>
    <row r="567">
      <c r="B567" s="497"/>
      <c r="I567" s="500"/>
      <c r="O567" s="500"/>
    </row>
    <row r="568">
      <c r="B568" s="497"/>
      <c r="I568" s="500"/>
      <c r="O568" s="500"/>
    </row>
    <row r="569">
      <c r="B569" s="497"/>
      <c r="I569" s="500"/>
      <c r="O569" s="500"/>
    </row>
    <row r="570">
      <c r="B570" s="497"/>
      <c r="I570" s="500"/>
      <c r="O570" s="500"/>
    </row>
    <row r="571">
      <c r="B571" s="497"/>
      <c r="I571" s="500"/>
      <c r="O571" s="500"/>
    </row>
    <row r="572">
      <c r="B572" s="497"/>
      <c r="I572" s="500"/>
      <c r="O572" s="500"/>
    </row>
    <row r="573">
      <c r="B573" s="497"/>
      <c r="I573" s="500"/>
      <c r="O573" s="500"/>
    </row>
    <row r="574">
      <c r="B574" s="497"/>
      <c r="I574" s="500"/>
      <c r="O574" s="500"/>
    </row>
    <row r="575">
      <c r="B575" s="497"/>
      <c r="I575" s="500"/>
      <c r="O575" s="500"/>
    </row>
    <row r="576">
      <c r="B576" s="497"/>
      <c r="I576" s="500"/>
      <c r="O576" s="500"/>
    </row>
    <row r="577">
      <c r="B577" s="497"/>
      <c r="I577" s="500"/>
      <c r="O577" s="500"/>
    </row>
    <row r="578">
      <c r="B578" s="497"/>
      <c r="I578" s="500"/>
      <c r="O578" s="500"/>
    </row>
    <row r="579">
      <c r="B579" s="497"/>
      <c r="I579" s="500"/>
      <c r="O579" s="500"/>
    </row>
    <row r="580">
      <c r="B580" s="497"/>
      <c r="I580" s="500"/>
      <c r="O580" s="500"/>
    </row>
    <row r="581">
      <c r="B581" s="497"/>
      <c r="I581" s="500"/>
      <c r="O581" s="500"/>
    </row>
    <row r="582">
      <c r="B582" s="497"/>
      <c r="I582" s="500"/>
      <c r="O582" s="500"/>
    </row>
    <row r="583">
      <c r="B583" s="497"/>
      <c r="I583" s="500"/>
      <c r="O583" s="500"/>
    </row>
    <row r="584">
      <c r="B584" s="497"/>
      <c r="I584" s="500"/>
      <c r="O584" s="500"/>
    </row>
    <row r="585">
      <c r="B585" s="497"/>
      <c r="I585" s="500"/>
      <c r="O585" s="500"/>
    </row>
    <row r="586">
      <c r="B586" s="497"/>
      <c r="I586" s="500"/>
      <c r="O586" s="500"/>
    </row>
    <row r="587">
      <c r="B587" s="497"/>
      <c r="I587" s="500"/>
      <c r="O587" s="500"/>
    </row>
    <row r="588">
      <c r="B588" s="497"/>
      <c r="I588" s="500"/>
      <c r="O588" s="500"/>
    </row>
    <row r="589">
      <c r="B589" s="497"/>
      <c r="I589" s="500"/>
      <c r="O589" s="500"/>
    </row>
    <row r="590">
      <c r="B590" s="497"/>
      <c r="I590" s="500"/>
      <c r="O590" s="500"/>
    </row>
    <row r="591">
      <c r="B591" s="497"/>
      <c r="I591" s="500"/>
      <c r="O591" s="500"/>
    </row>
    <row r="592">
      <c r="B592" s="497"/>
      <c r="I592" s="500"/>
      <c r="O592" s="500"/>
    </row>
    <row r="593">
      <c r="B593" s="497"/>
      <c r="I593" s="500"/>
      <c r="O593" s="500"/>
    </row>
    <row r="594">
      <c r="B594" s="497"/>
      <c r="I594" s="500"/>
      <c r="O594" s="500"/>
    </row>
    <row r="595">
      <c r="B595" s="497"/>
      <c r="I595" s="500"/>
      <c r="O595" s="500"/>
    </row>
    <row r="596">
      <c r="B596" s="497"/>
      <c r="I596" s="500"/>
      <c r="O596" s="500"/>
    </row>
    <row r="597">
      <c r="B597" s="497"/>
      <c r="I597" s="500"/>
      <c r="O597" s="500"/>
    </row>
    <row r="598">
      <c r="B598" s="497"/>
      <c r="I598" s="500"/>
      <c r="O598" s="500"/>
    </row>
    <row r="599">
      <c r="B599" s="497"/>
      <c r="I599" s="500"/>
      <c r="O599" s="500"/>
    </row>
    <row r="600">
      <c r="B600" s="497"/>
      <c r="I600" s="500"/>
      <c r="O600" s="500"/>
    </row>
    <row r="601">
      <c r="B601" s="497"/>
      <c r="I601" s="500"/>
      <c r="O601" s="500"/>
    </row>
    <row r="602">
      <c r="B602" s="497"/>
      <c r="I602" s="500"/>
      <c r="O602" s="500"/>
    </row>
    <row r="603">
      <c r="B603" s="497"/>
      <c r="I603" s="500"/>
      <c r="O603" s="500"/>
    </row>
    <row r="604">
      <c r="B604" s="497"/>
      <c r="I604" s="500"/>
      <c r="O604" s="500"/>
    </row>
    <row r="605">
      <c r="B605" s="497"/>
      <c r="I605" s="500"/>
      <c r="O605" s="500"/>
    </row>
    <row r="606">
      <c r="B606" s="497"/>
      <c r="I606" s="500"/>
      <c r="O606" s="500"/>
    </row>
    <row r="607">
      <c r="B607" s="497"/>
      <c r="I607" s="500"/>
      <c r="O607" s="500"/>
    </row>
    <row r="608">
      <c r="B608" s="497"/>
      <c r="I608" s="500"/>
      <c r="O608" s="500"/>
    </row>
    <row r="609">
      <c r="B609" s="497"/>
      <c r="I609" s="500"/>
      <c r="O609" s="500"/>
    </row>
    <row r="610">
      <c r="B610" s="497"/>
      <c r="I610" s="500"/>
      <c r="O610" s="500"/>
    </row>
    <row r="611">
      <c r="B611" s="497"/>
      <c r="I611" s="500"/>
      <c r="O611" s="500"/>
    </row>
    <row r="612">
      <c r="B612" s="497"/>
      <c r="I612" s="500"/>
      <c r="O612" s="500"/>
    </row>
    <row r="613">
      <c r="B613" s="497"/>
      <c r="I613" s="500"/>
      <c r="O613" s="500"/>
    </row>
    <row r="614">
      <c r="B614" s="497"/>
      <c r="I614" s="500"/>
      <c r="O614" s="500"/>
    </row>
    <row r="615">
      <c r="B615" s="497"/>
      <c r="I615" s="500"/>
      <c r="O615" s="500"/>
    </row>
    <row r="616">
      <c r="B616" s="497"/>
      <c r="I616" s="500"/>
      <c r="O616" s="500"/>
    </row>
    <row r="617">
      <c r="B617" s="497"/>
      <c r="I617" s="500"/>
      <c r="O617" s="500"/>
    </row>
    <row r="618">
      <c r="B618" s="497"/>
      <c r="I618" s="500"/>
      <c r="O618" s="500"/>
    </row>
    <row r="619">
      <c r="B619" s="497"/>
      <c r="I619" s="500"/>
      <c r="O619" s="500"/>
    </row>
    <row r="620">
      <c r="B620" s="497"/>
      <c r="I620" s="500"/>
      <c r="O620" s="500"/>
    </row>
    <row r="621">
      <c r="B621" s="497"/>
      <c r="I621" s="500"/>
      <c r="O621" s="500"/>
    </row>
    <row r="622">
      <c r="B622" s="497"/>
      <c r="I622" s="500"/>
      <c r="O622" s="500"/>
    </row>
    <row r="623">
      <c r="B623" s="497"/>
      <c r="I623" s="500"/>
      <c r="O623" s="500"/>
    </row>
    <row r="624">
      <c r="B624" s="497"/>
      <c r="I624" s="500"/>
      <c r="O624" s="500"/>
    </row>
    <row r="625">
      <c r="B625" s="497"/>
      <c r="I625" s="500"/>
      <c r="O625" s="500"/>
    </row>
    <row r="626">
      <c r="B626" s="497"/>
      <c r="I626" s="500"/>
      <c r="O626" s="500"/>
    </row>
    <row r="627">
      <c r="B627" s="497"/>
      <c r="I627" s="500"/>
      <c r="O627" s="500"/>
    </row>
    <row r="628">
      <c r="B628" s="497"/>
      <c r="I628" s="500"/>
      <c r="O628" s="500"/>
    </row>
    <row r="629">
      <c r="B629" s="497"/>
      <c r="I629" s="500"/>
      <c r="O629" s="500"/>
    </row>
    <row r="630">
      <c r="B630" s="497"/>
      <c r="I630" s="500"/>
      <c r="O630" s="500"/>
    </row>
    <row r="631">
      <c r="B631" s="497"/>
      <c r="I631" s="500"/>
      <c r="O631" s="500"/>
    </row>
    <row r="632">
      <c r="B632" s="497"/>
      <c r="I632" s="500"/>
      <c r="O632" s="500"/>
    </row>
    <row r="633">
      <c r="B633" s="497"/>
      <c r="I633" s="500"/>
      <c r="O633" s="500"/>
    </row>
    <row r="634">
      <c r="B634" s="497"/>
      <c r="I634" s="500"/>
      <c r="O634" s="500"/>
    </row>
    <row r="635">
      <c r="B635" s="497"/>
      <c r="I635" s="500"/>
      <c r="O635" s="500"/>
    </row>
    <row r="636">
      <c r="B636" s="497"/>
      <c r="I636" s="500"/>
      <c r="O636" s="500"/>
    </row>
    <row r="637">
      <c r="B637" s="497"/>
      <c r="I637" s="500"/>
      <c r="O637" s="500"/>
    </row>
    <row r="638">
      <c r="B638" s="497"/>
      <c r="I638" s="500"/>
      <c r="O638" s="500"/>
    </row>
    <row r="639">
      <c r="B639" s="497"/>
      <c r="I639" s="500"/>
      <c r="O639" s="500"/>
    </row>
    <row r="640">
      <c r="B640" s="497"/>
      <c r="I640" s="500"/>
      <c r="O640" s="500"/>
    </row>
    <row r="641">
      <c r="B641" s="497"/>
      <c r="I641" s="500"/>
      <c r="O641" s="500"/>
    </row>
    <row r="642">
      <c r="B642" s="497"/>
      <c r="I642" s="500"/>
      <c r="O642" s="500"/>
    </row>
    <row r="643">
      <c r="B643" s="497"/>
      <c r="I643" s="500"/>
      <c r="O643" s="500"/>
    </row>
    <row r="644">
      <c r="B644" s="497"/>
      <c r="I644" s="500"/>
      <c r="O644" s="500"/>
    </row>
    <row r="645">
      <c r="B645" s="497"/>
      <c r="I645" s="500"/>
      <c r="O645" s="500"/>
    </row>
    <row r="646">
      <c r="B646" s="497"/>
      <c r="I646" s="500"/>
      <c r="O646" s="500"/>
    </row>
    <row r="647">
      <c r="B647" s="497"/>
      <c r="I647" s="500"/>
      <c r="O647" s="500"/>
    </row>
    <row r="648">
      <c r="B648" s="497"/>
      <c r="I648" s="500"/>
      <c r="O648" s="500"/>
    </row>
    <row r="649">
      <c r="B649" s="497"/>
      <c r="I649" s="500"/>
      <c r="O649" s="500"/>
    </row>
    <row r="650">
      <c r="B650" s="497"/>
      <c r="I650" s="500"/>
      <c r="O650" s="500"/>
    </row>
    <row r="651">
      <c r="B651" s="497"/>
      <c r="I651" s="500"/>
      <c r="O651" s="500"/>
    </row>
    <row r="652">
      <c r="B652" s="497"/>
      <c r="I652" s="500"/>
      <c r="O652" s="500"/>
    </row>
    <row r="653">
      <c r="B653" s="497"/>
      <c r="I653" s="500"/>
      <c r="O653" s="500"/>
    </row>
    <row r="654">
      <c r="B654" s="497"/>
      <c r="I654" s="500"/>
      <c r="O654" s="500"/>
    </row>
    <row r="655">
      <c r="B655" s="497"/>
      <c r="I655" s="500"/>
      <c r="O655" s="500"/>
    </row>
    <row r="656">
      <c r="B656" s="497"/>
      <c r="I656" s="500"/>
      <c r="O656" s="500"/>
    </row>
    <row r="657">
      <c r="B657" s="497"/>
      <c r="I657" s="500"/>
      <c r="O657" s="500"/>
    </row>
    <row r="658">
      <c r="B658" s="497"/>
      <c r="I658" s="500"/>
      <c r="O658" s="500"/>
    </row>
    <row r="659">
      <c r="B659" s="497"/>
      <c r="I659" s="500"/>
      <c r="O659" s="500"/>
    </row>
    <row r="660">
      <c r="B660" s="497"/>
      <c r="I660" s="500"/>
      <c r="O660" s="500"/>
    </row>
    <row r="661">
      <c r="B661" s="497"/>
      <c r="I661" s="500"/>
      <c r="O661" s="500"/>
    </row>
    <row r="662">
      <c r="B662" s="497"/>
      <c r="I662" s="500"/>
      <c r="O662" s="500"/>
    </row>
    <row r="663">
      <c r="B663" s="497"/>
      <c r="I663" s="500"/>
      <c r="O663" s="500"/>
    </row>
    <row r="664">
      <c r="B664" s="497"/>
      <c r="I664" s="500"/>
      <c r="O664" s="500"/>
    </row>
    <row r="665">
      <c r="B665" s="497"/>
      <c r="I665" s="500"/>
      <c r="O665" s="500"/>
    </row>
    <row r="666">
      <c r="B666" s="497"/>
      <c r="I666" s="500"/>
      <c r="O666" s="500"/>
    </row>
    <row r="667">
      <c r="B667" s="497"/>
      <c r="I667" s="500"/>
      <c r="O667" s="500"/>
    </row>
    <row r="668">
      <c r="B668" s="497"/>
      <c r="I668" s="500"/>
      <c r="O668" s="500"/>
    </row>
    <row r="669">
      <c r="B669" s="497"/>
      <c r="I669" s="500"/>
      <c r="O669" s="500"/>
    </row>
    <row r="670">
      <c r="B670" s="497"/>
      <c r="I670" s="500"/>
      <c r="O670" s="500"/>
    </row>
    <row r="671">
      <c r="B671" s="497"/>
      <c r="I671" s="500"/>
      <c r="O671" s="500"/>
    </row>
    <row r="672">
      <c r="B672" s="497"/>
      <c r="I672" s="500"/>
      <c r="O672" s="500"/>
    </row>
    <row r="673">
      <c r="B673" s="497"/>
      <c r="I673" s="500"/>
      <c r="O673" s="500"/>
    </row>
    <row r="674">
      <c r="B674" s="497"/>
      <c r="I674" s="500"/>
      <c r="O674" s="500"/>
    </row>
    <row r="675">
      <c r="B675" s="497"/>
      <c r="I675" s="500"/>
      <c r="O675" s="500"/>
    </row>
    <row r="676">
      <c r="B676" s="497"/>
      <c r="I676" s="500"/>
      <c r="O676" s="500"/>
    </row>
    <row r="677">
      <c r="B677" s="497"/>
      <c r="I677" s="500"/>
      <c r="O677" s="500"/>
    </row>
    <row r="678">
      <c r="B678" s="497"/>
      <c r="I678" s="500"/>
      <c r="O678" s="500"/>
    </row>
    <row r="679">
      <c r="B679" s="497"/>
      <c r="I679" s="500"/>
      <c r="O679" s="500"/>
    </row>
    <row r="680">
      <c r="B680" s="497"/>
      <c r="I680" s="500"/>
      <c r="O680" s="500"/>
    </row>
    <row r="681">
      <c r="B681" s="497"/>
      <c r="I681" s="500"/>
      <c r="O681" s="500"/>
    </row>
    <row r="682">
      <c r="B682" s="497"/>
      <c r="I682" s="500"/>
      <c r="O682" s="500"/>
    </row>
    <row r="683">
      <c r="B683" s="497"/>
      <c r="I683" s="500"/>
      <c r="O683" s="500"/>
    </row>
    <row r="684">
      <c r="B684" s="497"/>
      <c r="I684" s="500"/>
      <c r="O684" s="500"/>
    </row>
    <row r="685">
      <c r="B685" s="497"/>
      <c r="I685" s="500"/>
      <c r="O685" s="500"/>
    </row>
    <row r="686">
      <c r="B686" s="497"/>
      <c r="I686" s="500"/>
      <c r="O686" s="500"/>
    </row>
    <row r="687">
      <c r="B687" s="497"/>
      <c r="I687" s="500"/>
      <c r="O687" s="500"/>
    </row>
    <row r="688">
      <c r="B688" s="497"/>
      <c r="I688" s="500"/>
      <c r="O688" s="500"/>
    </row>
    <row r="689">
      <c r="B689" s="497"/>
      <c r="I689" s="500"/>
      <c r="O689" s="500"/>
    </row>
    <row r="690">
      <c r="B690" s="497"/>
      <c r="I690" s="500"/>
      <c r="O690" s="500"/>
    </row>
    <row r="691">
      <c r="B691" s="497"/>
      <c r="I691" s="500"/>
      <c r="O691" s="500"/>
    </row>
    <row r="692">
      <c r="B692" s="497"/>
      <c r="I692" s="500"/>
      <c r="O692" s="500"/>
    </row>
    <row r="693">
      <c r="B693" s="497"/>
      <c r="I693" s="500"/>
      <c r="O693" s="500"/>
    </row>
    <row r="694">
      <c r="B694" s="497"/>
      <c r="I694" s="500"/>
      <c r="O694" s="500"/>
    </row>
    <row r="695">
      <c r="B695" s="497"/>
      <c r="I695" s="500"/>
      <c r="O695" s="500"/>
    </row>
    <row r="696">
      <c r="B696" s="497"/>
      <c r="I696" s="500"/>
      <c r="O696" s="500"/>
    </row>
    <row r="697">
      <c r="B697" s="497"/>
      <c r="I697" s="500"/>
      <c r="O697" s="500"/>
    </row>
    <row r="698">
      <c r="B698" s="497"/>
      <c r="I698" s="500"/>
      <c r="O698" s="500"/>
    </row>
    <row r="699">
      <c r="B699" s="497"/>
      <c r="I699" s="500"/>
      <c r="O699" s="500"/>
    </row>
    <row r="700">
      <c r="B700" s="497"/>
      <c r="I700" s="500"/>
      <c r="O700" s="500"/>
    </row>
    <row r="701">
      <c r="B701" s="497"/>
      <c r="I701" s="500"/>
      <c r="O701" s="500"/>
    </row>
    <row r="702">
      <c r="B702" s="497"/>
      <c r="I702" s="500"/>
      <c r="O702" s="500"/>
    </row>
    <row r="703">
      <c r="B703" s="497"/>
      <c r="I703" s="500"/>
      <c r="O703" s="500"/>
    </row>
    <row r="704">
      <c r="B704" s="497"/>
      <c r="I704" s="500"/>
      <c r="O704" s="500"/>
    </row>
    <row r="705">
      <c r="B705" s="497"/>
      <c r="I705" s="500"/>
      <c r="O705" s="500"/>
    </row>
    <row r="706">
      <c r="B706" s="497"/>
      <c r="I706" s="500"/>
      <c r="O706" s="500"/>
    </row>
    <row r="707">
      <c r="B707" s="497"/>
      <c r="I707" s="500"/>
      <c r="O707" s="500"/>
    </row>
    <row r="708">
      <c r="B708" s="497"/>
      <c r="I708" s="500"/>
      <c r="O708" s="500"/>
    </row>
    <row r="709">
      <c r="B709" s="497"/>
      <c r="I709" s="500"/>
      <c r="O709" s="500"/>
    </row>
    <row r="710">
      <c r="B710" s="497"/>
      <c r="I710" s="500"/>
      <c r="O710" s="500"/>
    </row>
    <row r="711">
      <c r="B711" s="497"/>
      <c r="I711" s="500"/>
      <c r="O711" s="500"/>
    </row>
    <row r="712">
      <c r="B712" s="497"/>
      <c r="I712" s="500"/>
      <c r="O712" s="500"/>
    </row>
    <row r="713">
      <c r="B713" s="497"/>
      <c r="I713" s="500"/>
      <c r="O713" s="500"/>
    </row>
    <row r="714">
      <c r="B714" s="497"/>
      <c r="I714" s="500"/>
      <c r="O714" s="500"/>
    </row>
    <row r="715">
      <c r="B715" s="497"/>
      <c r="I715" s="500"/>
      <c r="O715" s="500"/>
    </row>
    <row r="716">
      <c r="B716" s="497"/>
      <c r="I716" s="500"/>
      <c r="O716" s="500"/>
    </row>
    <row r="717">
      <c r="B717" s="497"/>
      <c r="I717" s="500"/>
      <c r="O717" s="500"/>
    </row>
    <row r="718">
      <c r="B718" s="497"/>
      <c r="I718" s="500"/>
      <c r="O718" s="500"/>
    </row>
    <row r="719">
      <c r="B719" s="497"/>
      <c r="I719" s="500"/>
      <c r="O719" s="500"/>
    </row>
    <row r="720">
      <c r="B720" s="497"/>
      <c r="I720" s="500"/>
      <c r="O720" s="500"/>
    </row>
    <row r="721">
      <c r="B721" s="497"/>
      <c r="I721" s="500"/>
      <c r="O721" s="500"/>
    </row>
    <row r="722">
      <c r="B722" s="497"/>
      <c r="I722" s="500"/>
      <c r="O722" s="500"/>
    </row>
    <row r="723">
      <c r="B723" s="497"/>
      <c r="I723" s="500"/>
      <c r="O723" s="500"/>
    </row>
    <row r="724">
      <c r="B724" s="497"/>
      <c r="I724" s="500"/>
      <c r="O724" s="500"/>
    </row>
    <row r="725">
      <c r="B725" s="497"/>
      <c r="I725" s="500"/>
      <c r="O725" s="500"/>
    </row>
    <row r="726">
      <c r="B726" s="497"/>
      <c r="I726" s="500"/>
      <c r="O726" s="500"/>
    </row>
    <row r="727">
      <c r="B727" s="497"/>
      <c r="I727" s="500"/>
      <c r="O727" s="500"/>
    </row>
    <row r="728">
      <c r="B728" s="497"/>
      <c r="I728" s="500"/>
      <c r="O728" s="500"/>
    </row>
    <row r="729">
      <c r="B729" s="497"/>
      <c r="I729" s="500"/>
      <c r="O729" s="500"/>
    </row>
    <row r="730">
      <c r="B730" s="497"/>
      <c r="I730" s="500"/>
      <c r="O730" s="500"/>
    </row>
    <row r="731">
      <c r="B731" s="497"/>
      <c r="I731" s="500"/>
      <c r="O731" s="500"/>
    </row>
    <row r="732">
      <c r="B732" s="497"/>
      <c r="I732" s="500"/>
      <c r="O732" s="500"/>
    </row>
    <row r="733">
      <c r="B733" s="497"/>
      <c r="I733" s="500"/>
      <c r="O733" s="500"/>
    </row>
    <row r="734">
      <c r="B734" s="497"/>
      <c r="I734" s="500"/>
      <c r="O734" s="500"/>
    </row>
    <row r="735">
      <c r="B735" s="497"/>
      <c r="I735" s="500"/>
      <c r="O735" s="500"/>
    </row>
    <row r="736">
      <c r="B736" s="497"/>
      <c r="I736" s="500"/>
      <c r="O736" s="500"/>
    </row>
    <row r="737">
      <c r="B737" s="497"/>
      <c r="I737" s="500"/>
      <c r="O737" s="500"/>
    </row>
    <row r="738">
      <c r="B738" s="497"/>
      <c r="I738" s="500"/>
      <c r="O738" s="500"/>
    </row>
    <row r="739">
      <c r="B739" s="497"/>
      <c r="I739" s="500"/>
      <c r="O739" s="500"/>
    </row>
    <row r="740">
      <c r="B740" s="497"/>
      <c r="I740" s="500"/>
      <c r="O740" s="500"/>
    </row>
    <row r="741">
      <c r="B741" s="497"/>
      <c r="I741" s="500"/>
      <c r="O741" s="500"/>
    </row>
    <row r="742">
      <c r="B742" s="497"/>
      <c r="I742" s="500"/>
      <c r="O742" s="500"/>
    </row>
    <row r="743">
      <c r="B743" s="497"/>
      <c r="I743" s="500"/>
      <c r="O743" s="500"/>
    </row>
    <row r="744">
      <c r="B744" s="497"/>
      <c r="I744" s="500"/>
      <c r="O744" s="500"/>
    </row>
    <row r="745">
      <c r="B745" s="497"/>
      <c r="I745" s="500"/>
      <c r="O745" s="500"/>
    </row>
    <row r="746">
      <c r="B746" s="497"/>
      <c r="I746" s="500"/>
      <c r="O746" s="500"/>
    </row>
    <row r="747">
      <c r="B747" s="497"/>
      <c r="I747" s="500"/>
      <c r="O747" s="500"/>
    </row>
    <row r="748">
      <c r="B748" s="497"/>
      <c r="I748" s="500"/>
      <c r="O748" s="500"/>
    </row>
    <row r="749">
      <c r="B749" s="497"/>
      <c r="I749" s="500"/>
      <c r="O749" s="500"/>
    </row>
    <row r="750">
      <c r="B750" s="497"/>
      <c r="I750" s="500"/>
      <c r="O750" s="500"/>
    </row>
    <row r="751">
      <c r="B751" s="497"/>
      <c r="I751" s="500"/>
      <c r="O751" s="500"/>
    </row>
    <row r="752">
      <c r="B752" s="497"/>
      <c r="I752" s="500"/>
      <c r="O752" s="500"/>
    </row>
    <row r="753">
      <c r="B753" s="497"/>
      <c r="I753" s="500"/>
      <c r="O753" s="500"/>
    </row>
    <row r="754">
      <c r="B754" s="497"/>
      <c r="I754" s="500"/>
      <c r="O754" s="500"/>
    </row>
    <row r="755">
      <c r="B755" s="497"/>
      <c r="I755" s="500"/>
      <c r="O755" s="500"/>
    </row>
    <row r="756">
      <c r="B756" s="497"/>
      <c r="I756" s="500"/>
      <c r="O756" s="500"/>
    </row>
    <row r="757">
      <c r="B757" s="497"/>
      <c r="I757" s="500"/>
      <c r="O757" s="500"/>
    </row>
    <row r="758">
      <c r="B758" s="497"/>
      <c r="I758" s="500"/>
      <c r="O758" s="500"/>
    </row>
    <row r="759">
      <c r="B759" s="497"/>
      <c r="I759" s="500"/>
      <c r="O759" s="500"/>
    </row>
    <row r="760">
      <c r="B760" s="497"/>
      <c r="I760" s="500"/>
      <c r="O760" s="500"/>
    </row>
    <row r="761">
      <c r="B761" s="497"/>
      <c r="I761" s="500"/>
      <c r="O761" s="500"/>
    </row>
    <row r="762">
      <c r="B762" s="497"/>
      <c r="I762" s="500"/>
      <c r="O762" s="500"/>
    </row>
    <row r="763">
      <c r="B763" s="497"/>
      <c r="I763" s="500"/>
      <c r="O763" s="500"/>
    </row>
    <row r="764">
      <c r="B764" s="497"/>
      <c r="I764" s="500"/>
      <c r="O764" s="500"/>
    </row>
    <row r="765">
      <c r="B765" s="497"/>
      <c r="I765" s="500"/>
      <c r="O765" s="500"/>
    </row>
    <row r="766">
      <c r="B766" s="497"/>
      <c r="I766" s="500"/>
      <c r="O766" s="500"/>
    </row>
    <row r="767">
      <c r="B767" s="497"/>
      <c r="I767" s="500"/>
      <c r="O767" s="500"/>
    </row>
    <row r="768">
      <c r="B768" s="497"/>
      <c r="I768" s="500"/>
      <c r="O768" s="500"/>
    </row>
    <row r="769">
      <c r="B769" s="497"/>
      <c r="I769" s="500"/>
      <c r="O769" s="500"/>
    </row>
    <row r="770">
      <c r="B770" s="497"/>
      <c r="I770" s="500"/>
      <c r="O770" s="500"/>
    </row>
    <row r="771">
      <c r="B771" s="497"/>
      <c r="I771" s="500"/>
      <c r="O771" s="500"/>
    </row>
    <row r="772">
      <c r="B772" s="497"/>
      <c r="I772" s="500"/>
      <c r="O772" s="500"/>
    </row>
    <row r="773">
      <c r="B773" s="497"/>
      <c r="I773" s="500"/>
      <c r="O773" s="500"/>
    </row>
    <row r="774">
      <c r="B774" s="497"/>
      <c r="I774" s="500"/>
      <c r="O774" s="500"/>
    </row>
    <row r="775">
      <c r="B775" s="497"/>
      <c r="I775" s="500"/>
      <c r="O775" s="500"/>
    </row>
    <row r="776">
      <c r="B776" s="497"/>
      <c r="I776" s="500"/>
      <c r="O776" s="500"/>
    </row>
    <row r="777">
      <c r="B777" s="497"/>
      <c r="I777" s="500"/>
      <c r="O777" s="500"/>
    </row>
    <row r="778">
      <c r="B778" s="497"/>
      <c r="I778" s="500"/>
      <c r="O778" s="500"/>
    </row>
    <row r="779">
      <c r="B779" s="497"/>
      <c r="I779" s="500"/>
      <c r="O779" s="500"/>
    </row>
    <row r="780">
      <c r="B780" s="497"/>
      <c r="I780" s="500"/>
      <c r="O780" s="500"/>
    </row>
    <row r="781">
      <c r="B781" s="497"/>
      <c r="I781" s="500"/>
      <c r="O781" s="500"/>
    </row>
    <row r="782">
      <c r="B782" s="497"/>
      <c r="I782" s="500"/>
      <c r="O782" s="500"/>
    </row>
    <row r="783">
      <c r="B783" s="497"/>
      <c r="I783" s="500"/>
      <c r="O783" s="500"/>
    </row>
    <row r="784">
      <c r="B784" s="497"/>
      <c r="I784" s="500"/>
      <c r="O784" s="500"/>
    </row>
    <row r="785">
      <c r="B785" s="497"/>
      <c r="I785" s="500"/>
      <c r="O785" s="500"/>
    </row>
    <row r="786">
      <c r="B786" s="497"/>
      <c r="I786" s="500"/>
      <c r="O786" s="500"/>
    </row>
    <row r="787">
      <c r="B787" s="497"/>
      <c r="I787" s="500"/>
      <c r="O787" s="500"/>
    </row>
    <row r="788">
      <c r="B788" s="497"/>
      <c r="I788" s="500"/>
      <c r="O788" s="500"/>
    </row>
    <row r="789">
      <c r="B789" s="497"/>
      <c r="I789" s="500"/>
      <c r="O789" s="500"/>
    </row>
    <row r="790">
      <c r="B790" s="497"/>
      <c r="I790" s="500"/>
      <c r="O790" s="500"/>
    </row>
    <row r="791">
      <c r="B791" s="497"/>
      <c r="I791" s="500"/>
      <c r="O791" s="500"/>
    </row>
    <row r="792">
      <c r="B792" s="497"/>
      <c r="I792" s="500"/>
      <c r="O792" s="500"/>
    </row>
    <row r="793">
      <c r="B793" s="497"/>
      <c r="I793" s="500"/>
      <c r="O793" s="500"/>
    </row>
    <row r="794">
      <c r="B794" s="497"/>
      <c r="I794" s="500"/>
      <c r="O794" s="500"/>
    </row>
    <row r="795">
      <c r="B795" s="497"/>
      <c r="I795" s="500"/>
      <c r="O795" s="500"/>
    </row>
    <row r="796">
      <c r="B796" s="497"/>
      <c r="I796" s="500"/>
      <c r="O796" s="500"/>
    </row>
    <row r="797">
      <c r="B797" s="497"/>
      <c r="I797" s="500"/>
      <c r="O797" s="500"/>
    </row>
    <row r="798">
      <c r="B798" s="497"/>
      <c r="I798" s="500"/>
      <c r="O798" s="500"/>
    </row>
    <row r="799">
      <c r="B799" s="497"/>
      <c r="I799" s="500"/>
      <c r="O799" s="500"/>
    </row>
    <row r="800">
      <c r="B800" s="497"/>
      <c r="I800" s="500"/>
      <c r="O800" s="500"/>
    </row>
    <row r="801">
      <c r="B801" s="497"/>
      <c r="I801" s="500"/>
      <c r="O801" s="500"/>
    </row>
    <row r="802">
      <c r="B802" s="497"/>
      <c r="I802" s="500"/>
      <c r="O802" s="500"/>
    </row>
    <row r="803">
      <c r="B803" s="497"/>
      <c r="I803" s="500"/>
      <c r="O803" s="500"/>
    </row>
    <row r="804">
      <c r="B804" s="497"/>
      <c r="I804" s="500"/>
      <c r="O804" s="500"/>
    </row>
    <row r="805">
      <c r="B805" s="497"/>
      <c r="I805" s="500"/>
      <c r="O805" s="500"/>
    </row>
    <row r="806">
      <c r="B806" s="497"/>
      <c r="I806" s="500"/>
      <c r="O806" s="500"/>
    </row>
    <row r="807">
      <c r="B807" s="497"/>
      <c r="I807" s="500"/>
      <c r="O807" s="500"/>
    </row>
    <row r="808">
      <c r="B808" s="497"/>
      <c r="I808" s="500"/>
      <c r="O808" s="500"/>
    </row>
    <row r="809">
      <c r="B809" s="497"/>
      <c r="I809" s="500"/>
      <c r="O809" s="500"/>
    </row>
    <row r="810">
      <c r="B810" s="497"/>
      <c r="I810" s="500"/>
      <c r="O810" s="500"/>
    </row>
    <row r="811">
      <c r="B811" s="497"/>
      <c r="I811" s="500"/>
      <c r="O811" s="500"/>
    </row>
    <row r="812">
      <c r="B812" s="497"/>
      <c r="I812" s="500"/>
      <c r="O812" s="500"/>
    </row>
    <row r="813">
      <c r="B813" s="497"/>
      <c r="I813" s="500"/>
      <c r="O813" s="500"/>
    </row>
    <row r="814">
      <c r="B814" s="497"/>
      <c r="I814" s="500"/>
      <c r="O814" s="500"/>
    </row>
    <row r="815">
      <c r="B815" s="497"/>
      <c r="I815" s="500"/>
      <c r="O815" s="500"/>
    </row>
    <row r="816">
      <c r="B816" s="497"/>
      <c r="I816" s="500"/>
      <c r="O816" s="500"/>
    </row>
    <row r="817">
      <c r="B817" s="497"/>
      <c r="I817" s="500"/>
      <c r="O817" s="500"/>
    </row>
    <row r="818">
      <c r="B818" s="497"/>
      <c r="I818" s="500"/>
      <c r="O818" s="500"/>
    </row>
    <row r="819">
      <c r="B819" s="497"/>
      <c r="I819" s="500"/>
      <c r="O819" s="500"/>
    </row>
    <row r="820">
      <c r="B820" s="497"/>
      <c r="I820" s="500"/>
      <c r="O820" s="500"/>
    </row>
    <row r="821">
      <c r="B821" s="497"/>
      <c r="I821" s="500"/>
      <c r="O821" s="500"/>
    </row>
    <row r="822">
      <c r="B822" s="497"/>
      <c r="I822" s="500"/>
      <c r="O822" s="500"/>
    </row>
    <row r="823">
      <c r="B823" s="497"/>
      <c r="I823" s="500"/>
      <c r="O823" s="500"/>
    </row>
    <row r="824">
      <c r="B824" s="497"/>
      <c r="I824" s="500"/>
      <c r="O824" s="500"/>
    </row>
    <row r="825">
      <c r="B825" s="497"/>
      <c r="I825" s="500"/>
      <c r="O825" s="500"/>
    </row>
    <row r="826">
      <c r="B826" s="497"/>
      <c r="I826" s="500"/>
      <c r="O826" s="500"/>
    </row>
    <row r="827">
      <c r="B827" s="497"/>
      <c r="I827" s="500"/>
      <c r="O827" s="500"/>
    </row>
    <row r="828">
      <c r="B828" s="497"/>
      <c r="I828" s="500"/>
      <c r="O828" s="500"/>
    </row>
    <row r="829">
      <c r="B829" s="497"/>
      <c r="I829" s="500"/>
      <c r="O829" s="500"/>
    </row>
    <row r="830">
      <c r="B830" s="497"/>
      <c r="I830" s="500"/>
      <c r="O830" s="500"/>
    </row>
    <row r="831">
      <c r="B831" s="497"/>
      <c r="I831" s="500"/>
      <c r="O831" s="500"/>
    </row>
    <row r="832">
      <c r="B832" s="497"/>
      <c r="I832" s="500"/>
      <c r="O832" s="500"/>
    </row>
    <row r="833">
      <c r="B833" s="497"/>
      <c r="I833" s="500"/>
      <c r="O833" s="500"/>
    </row>
    <row r="834">
      <c r="B834" s="497"/>
      <c r="I834" s="500"/>
      <c r="O834" s="500"/>
    </row>
    <row r="835">
      <c r="B835" s="497"/>
      <c r="I835" s="500"/>
      <c r="O835" s="500"/>
    </row>
    <row r="836">
      <c r="B836" s="497"/>
      <c r="I836" s="500"/>
      <c r="O836" s="500"/>
    </row>
    <row r="837">
      <c r="B837" s="497"/>
      <c r="I837" s="500"/>
      <c r="O837" s="500"/>
    </row>
    <row r="838">
      <c r="B838" s="497"/>
      <c r="I838" s="500"/>
      <c r="O838" s="500"/>
    </row>
    <row r="839">
      <c r="B839" s="497"/>
      <c r="I839" s="500"/>
      <c r="O839" s="500"/>
    </row>
    <row r="840">
      <c r="B840" s="497"/>
      <c r="I840" s="500"/>
      <c r="O840" s="500"/>
    </row>
    <row r="841">
      <c r="B841" s="497"/>
      <c r="I841" s="500"/>
      <c r="O841" s="500"/>
    </row>
    <row r="842">
      <c r="B842" s="497"/>
      <c r="I842" s="500"/>
      <c r="O842" s="500"/>
    </row>
    <row r="843">
      <c r="B843" s="497"/>
      <c r="I843" s="500"/>
      <c r="O843" s="500"/>
    </row>
    <row r="844">
      <c r="B844" s="497"/>
      <c r="I844" s="500"/>
      <c r="O844" s="500"/>
    </row>
    <row r="845">
      <c r="B845" s="497"/>
      <c r="I845" s="500"/>
      <c r="O845" s="500"/>
    </row>
    <row r="846">
      <c r="B846" s="497"/>
      <c r="I846" s="500"/>
      <c r="O846" s="500"/>
    </row>
    <row r="847">
      <c r="B847" s="497"/>
      <c r="I847" s="500"/>
      <c r="O847" s="500"/>
    </row>
    <row r="848">
      <c r="B848" s="497"/>
      <c r="I848" s="500"/>
      <c r="O848" s="500"/>
    </row>
    <row r="849">
      <c r="B849" s="497"/>
      <c r="I849" s="500"/>
      <c r="O849" s="500"/>
    </row>
    <row r="850">
      <c r="B850" s="497"/>
      <c r="I850" s="500"/>
      <c r="O850" s="500"/>
    </row>
    <row r="851">
      <c r="B851" s="497"/>
      <c r="I851" s="500"/>
      <c r="O851" s="500"/>
    </row>
    <row r="852">
      <c r="B852" s="497"/>
      <c r="I852" s="500"/>
      <c r="O852" s="500"/>
    </row>
    <row r="853">
      <c r="B853" s="497"/>
      <c r="I853" s="500"/>
      <c r="O853" s="500"/>
    </row>
    <row r="854">
      <c r="B854" s="497"/>
      <c r="I854" s="500"/>
      <c r="O854" s="500"/>
    </row>
    <row r="855">
      <c r="B855" s="497"/>
      <c r="I855" s="500"/>
      <c r="O855" s="500"/>
    </row>
    <row r="856">
      <c r="B856" s="497"/>
      <c r="I856" s="500"/>
      <c r="O856" s="500"/>
    </row>
    <row r="857">
      <c r="B857" s="497"/>
      <c r="I857" s="500"/>
      <c r="O857" s="500"/>
    </row>
    <row r="858">
      <c r="B858" s="497"/>
      <c r="I858" s="500"/>
      <c r="O858" s="500"/>
    </row>
    <row r="859">
      <c r="B859" s="497"/>
      <c r="I859" s="500"/>
      <c r="O859" s="500"/>
    </row>
    <row r="860">
      <c r="B860" s="497"/>
      <c r="I860" s="500"/>
      <c r="O860" s="500"/>
    </row>
    <row r="861">
      <c r="B861" s="497"/>
      <c r="I861" s="500"/>
      <c r="O861" s="500"/>
    </row>
    <row r="862">
      <c r="B862" s="497"/>
      <c r="I862" s="500"/>
      <c r="O862" s="500"/>
    </row>
    <row r="863">
      <c r="B863" s="497"/>
      <c r="I863" s="500"/>
      <c r="O863" s="500"/>
    </row>
    <row r="864">
      <c r="B864" s="497"/>
      <c r="I864" s="500"/>
      <c r="O864" s="500"/>
    </row>
    <row r="865">
      <c r="B865" s="497"/>
      <c r="I865" s="500"/>
      <c r="O865" s="500"/>
    </row>
    <row r="866">
      <c r="B866" s="497"/>
      <c r="I866" s="500"/>
      <c r="O866" s="500"/>
    </row>
    <row r="867">
      <c r="B867" s="497"/>
      <c r="I867" s="500"/>
      <c r="O867" s="500"/>
    </row>
    <row r="868">
      <c r="B868" s="497"/>
      <c r="I868" s="500"/>
      <c r="O868" s="500"/>
    </row>
    <row r="869">
      <c r="B869" s="497"/>
      <c r="I869" s="500"/>
      <c r="O869" s="500"/>
    </row>
    <row r="870">
      <c r="B870" s="497"/>
      <c r="I870" s="500"/>
      <c r="O870" s="500"/>
    </row>
    <row r="871">
      <c r="B871" s="497"/>
      <c r="I871" s="500"/>
      <c r="O871" s="500"/>
    </row>
    <row r="872">
      <c r="B872" s="497"/>
      <c r="I872" s="500"/>
      <c r="O872" s="500"/>
    </row>
    <row r="873">
      <c r="B873" s="497"/>
      <c r="I873" s="500"/>
      <c r="O873" s="500"/>
    </row>
    <row r="874">
      <c r="B874" s="497"/>
      <c r="I874" s="500"/>
      <c r="O874" s="500"/>
    </row>
    <row r="875">
      <c r="B875" s="497"/>
      <c r="I875" s="500"/>
      <c r="O875" s="500"/>
    </row>
    <row r="876">
      <c r="B876" s="497"/>
      <c r="I876" s="500"/>
      <c r="O876" s="500"/>
    </row>
    <row r="877">
      <c r="B877" s="497"/>
      <c r="I877" s="500"/>
      <c r="O877" s="500"/>
    </row>
    <row r="878">
      <c r="B878" s="497"/>
      <c r="I878" s="500"/>
      <c r="O878" s="500"/>
    </row>
    <row r="879">
      <c r="B879" s="497"/>
      <c r="I879" s="500"/>
      <c r="O879" s="500"/>
    </row>
    <row r="880">
      <c r="B880" s="497"/>
      <c r="I880" s="500"/>
      <c r="O880" s="500"/>
    </row>
    <row r="881">
      <c r="B881" s="497"/>
      <c r="I881" s="500"/>
      <c r="O881" s="500"/>
    </row>
    <row r="882">
      <c r="B882" s="497"/>
      <c r="I882" s="500"/>
      <c r="O882" s="500"/>
    </row>
    <row r="883">
      <c r="B883" s="497"/>
      <c r="I883" s="500"/>
      <c r="O883" s="500"/>
    </row>
    <row r="884">
      <c r="B884" s="497"/>
      <c r="I884" s="500"/>
      <c r="O884" s="500"/>
    </row>
    <row r="885">
      <c r="B885" s="497"/>
      <c r="I885" s="500"/>
      <c r="O885" s="500"/>
    </row>
    <row r="886">
      <c r="B886" s="497"/>
      <c r="I886" s="500"/>
      <c r="O886" s="500"/>
    </row>
    <row r="887">
      <c r="B887" s="497"/>
      <c r="I887" s="500"/>
      <c r="O887" s="500"/>
    </row>
    <row r="888">
      <c r="B888" s="497"/>
      <c r="I888" s="500"/>
      <c r="O888" s="500"/>
    </row>
    <row r="889">
      <c r="B889" s="497"/>
      <c r="I889" s="500"/>
      <c r="O889" s="500"/>
    </row>
    <row r="890">
      <c r="B890" s="497"/>
      <c r="I890" s="500"/>
      <c r="O890" s="500"/>
    </row>
    <row r="891">
      <c r="B891" s="497"/>
      <c r="I891" s="500"/>
      <c r="O891" s="500"/>
    </row>
    <row r="892">
      <c r="B892" s="497"/>
      <c r="I892" s="500"/>
      <c r="O892" s="500"/>
    </row>
    <row r="893">
      <c r="B893" s="497"/>
      <c r="I893" s="500"/>
      <c r="O893" s="500"/>
    </row>
    <row r="894">
      <c r="B894" s="497"/>
      <c r="I894" s="500"/>
      <c r="O894" s="500"/>
    </row>
    <row r="895">
      <c r="B895" s="497"/>
      <c r="I895" s="500"/>
      <c r="O895" s="500"/>
    </row>
    <row r="896">
      <c r="B896" s="497"/>
      <c r="I896" s="500"/>
      <c r="O896" s="500"/>
    </row>
    <row r="897">
      <c r="B897" s="497"/>
      <c r="I897" s="500"/>
      <c r="O897" s="500"/>
    </row>
    <row r="898">
      <c r="B898" s="497"/>
      <c r="I898" s="500"/>
      <c r="O898" s="500"/>
    </row>
    <row r="899">
      <c r="B899" s="497"/>
      <c r="I899" s="500"/>
      <c r="O899" s="500"/>
    </row>
    <row r="900">
      <c r="B900" s="497"/>
      <c r="I900" s="500"/>
      <c r="O900" s="500"/>
    </row>
    <row r="901">
      <c r="B901" s="497"/>
      <c r="I901" s="500"/>
      <c r="O901" s="500"/>
    </row>
    <row r="902">
      <c r="B902" s="497"/>
      <c r="I902" s="500"/>
      <c r="O902" s="500"/>
    </row>
    <row r="903">
      <c r="B903" s="497"/>
      <c r="I903" s="500"/>
      <c r="O903" s="500"/>
    </row>
    <row r="904">
      <c r="B904" s="497"/>
      <c r="I904" s="500"/>
      <c r="O904" s="500"/>
    </row>
    <row r="905">
      <c r="B905" s="497"/>
      <c r="I905" s="500"/>
      <c r="O905" s="500"/>
    </row>
    <row r="906">
      <c r="B906" s="497"/>
      <c r="I906" s="500"/>
      <c r="O906" s="500"/>
    </row>
    <row r="907">
      <c r="B907" s="497"/>
      <c r="I907" s="500"/>
      <c r="O907" s="500"/>
    </row>
    <row r="908">
      <c r="B908" s="497"/>
      <c r="I908" s="500"/>
      <c r="O908" s="500"/>
    </row>
    <row r="909">
      <c r="B909" s="497"/>
      <c r="I909" s="500"/>
      <c r="O909" s="500"/>
    </row>
    <row r="910">
      <c r="B910" s="497"/>
      <c r="I910" s="500"/>
      <c r="O910" s="500"/>
    </row>
    <row r="911">
      <c r="B911" s="497"/>
      <c r="I911" s="500"/>
      <c r="O911" s="500"/>
    </row>
    <row r="912">
      <c r="B912" s="497"/>
      <c r="I912" s="500"/>
      <c r="O912" s="500"/>
    </row>
    <row r="913">
      <c r="B913" s="497"/>
      <c r="I913" s="500"/>
      <c r="O913" s="500"/>
    </row>
    <row r="914">
      <c r="B914" s="497"/>
      <c r="I914" s="500"/>
      <c r="O914" s="500"/>
    </row>
    <row r="915">
      <c r="B915" s="497"/>
      <c r="I915" s="500"/>
      <c r="O915" s="500"/>
    </row>
    <row r="916">
      <c r="B916" s="497"/>
      <c r="I916" s="500"/>
      <c r="O916" s="500"/>
    </row>
    <row r="917">
      <c r="B917" s="497"/>
      <c r="I917" s="500"/>
      <c r="O917" s="500"/>
    </row>
    <row r="918">
      <c r="B918" s="497"/>
      <c r="I918" s="500"/>
      <c r="O918" s="500"/>
    </row>
    <row r="919">
      <c r="B919" s="497"/>
      <c r="I919" s="500"/>
      <c r="O919" s="500"/>
    </row>
    <row r="920">
      <c r="B920" s="497"/>
      <c r="I920" s="500"/>
      <c r="O920" s="500"/>
    </row>
    <row r="921">
      <c r="B921" s="497"/>
      <c r="I921" s="500"/>
      <c r="O921" s="500"/>
    </row>
    <row r="922">
      <c r="B922" s="497"/>
      <c r="I922" s="500"/>
      <c r="O922" s="500"/>
    </row>
    <row r="923">
      <c r="B923" s="497"/>
      <c r="I923" s="500"/>
      <c r="O923" s="500"/>
    </row>
    <row r="924">
      <c r="B924" s="497"/>
      <c r="I924" s="500"/>
      <c r="O924" s="500"/>
    </row>
    <row r="925">
      <c r="B925" s="497"/>
      <c r="I925" s="500"/>
      <c r="O925" s="500"/>
    </row>
    <row r="926">
      <c r="B926" s="497"/>
      <c r="I926" s="500"/>
      <c r="O926" s="500"/>
    </row>
    <row r="927">
      <c r="B927" s="497"/>
      <c r="I927" s="500"/>
      <c r="O927" s="500"/>
    </row>
    <row r="928">
      <c r="B928" s="497"/>
      <c r="I928" s="500"/>
      <c r="O928" s="500"/>
    </row>
    <row r="929">
      <c r="B929" s="497"/>
      <c r="I929" s="500"/>
      <c r="O929" s="500"/>
    </row>
    <row r="930">
      <c r="B930" s="497"/>
      <c r="I930" s="500"/>
      <c r="O930" s="500"/>
    </row>
    <row r="931">
      <c r="B931" s="497"/>
      <c r="I931" s="500"/>
      <c r="O931" s="500"/>
    </row>
    <row r="932">
      <c r="B932" s="497"/>
      <c r="I932" s="500"/>
      <c r="O932" s="500"/>
    </row>
    <row r="933">
      <c r="B933" s="497"/>
      <c r="I933" s="500"/>
      <c r="O933" s="500"/>
    </row>
    <row r="934">
      <c r="B934" s="497"/>
      <c r="I934" s="500"/>
      <c r="O934" s="500"/>
    </row>
    <row r="935">
      <c r="B935" s="497"/>
      <c r="I935" s="500"/>
      <c r="O935" s="500"/>
    </row>
    <row r="936">
      <c r="B936" s="497"/>
      <c r="I936" s="500"/>
      <c r="O936" s="500"/>
    </row>
    <row r="937">
      <c r="B937" s="497"/>
      <c r="I937" s="500"/>
      <c r="O937" s="500"/>
    </row>
    <row r="938">
      <c r="B938" s="497"/>
      <c r="I938" s="500"/>
      <c r="O938" s="500"/>
    </row>
    <row r="939">
      <c r="B939" s="497"/>
      <c r="I939" s="500"/>
      <c r="O939" s="500"/>
    </row>
    <row r="940">
      <c r="B940" s="497"/>
      <c r="I940" s="500"/>
      <c r="O940" s="500"/>
    </row>
    <row r="941">
      <c r="B941" s="497"/>
      <c r="I941" s="500"/>
      <c r="O941" s="500"/>
    </row>
    <row r="942">
      <c r="B942" s="497"/>
      <c r="I942" s="500"/>
      <c r="O942" s="500"/>
    </row>
    <row r="943">
      <c r="B943" s="497"/>
      <c r="I943" s="500"/>
      <c r="O943" s="500"/>
    </row>
    <row r="944">
      <c r="B944" s="497"/>
      <c r="I944" s="500"/>
      <c r="O944" s="500"/>
    </row>
    <row r="945">
      <c r="B945" s="497"/>
      <c r="I945" s="500"/>
      <c r="O945" s="500"/>
    </row>
    <row r="946">
      <c r="B946" s="497"/>
      <c r="I946" s="500"/>
      <c r="O946" s="500"/>
    </row>
    <row r="947">
      <c r="B947" s="497"/>
      <c r="I947" s="500"/>
      <c r="O947" s="500"/>
    </row>
    <row r="948">
      <c r="B948" s="497"/>
      <c r="I948" s="500"/>
      <c r="O948" s="500"/>
    </row>
    <row r="949">
      <c r="B949" s="497"/>
      <c r="I949" s="500"/>
      <c r="O949" s="500"/>
    </row>
    <row r="950">
      <c r="B950" s="497"/>
      <c r="I950" s="500"/>
      <c r="O950" s="500"/>
    </row>
    <row r="951">
      <c r="B951" s="497"/>
      <c r="I951" s="500"/>
      <c r="O951" s="500"/>
    </row>
    <row r="952">
      <c r="B952" s="497"/>
      <c r="I952" s="500"/>
      <c r="O952" s="500"/>
    </row>
    <row r="953">
      <c r="B953" s="497"/>
      <c r="I953" s="500"/>
      <c r="O953" s="500"/>
    </row>
    <row r="954">
      <c r="B954" s="497"/>
      <c r="I954" s="500"/>
      <c r="O954" s="500"/>
    </row>
    <row r="955">
      <c r="B955" s="497"/>
      <c r="I955" s="500"/>
      <c r="O955" s="500"/>
    </row>
    <row r="956">
      <c r="B956" s="497"/>
      <c r="I956" s="500"/>
      <c r="O956" s="500"/>
    </row>
    <row r="957">
      <c r="B957" s="497"/>
      <c r="I957" s="500"/>
      <c r="O957" s="500"/>
    </row>
    <row r="958">
      <c r="B958" s="497"/>
      <c r="I958" s="500"/>
      <c r="O958" s="500"/>
    </row>
    <row r="959">
      <c r="B959" s="497"/>
      <c r="I959" s="500"/>
      <c r="O959" s="500"/>
    </row>
    <row r="960">
      <c r="B960" s="497"/>
      <c r="I960" s="500"/>
      <c r="O960" s="500"/>
    </row>
    <row r="961">
      <c r="B961" s="497"/>
      <c r="I961" s="500"/>
      <c r="O961" s="500"/>
    </row>
    <row r="962">
      <c r="B962" s="497"/>
      <c r="I962" s="500"/>
      <c r="O962" s="500"/>
    </row>
    <row r="963">
      <c r="B963" s="497"/>
      <c r="I963" s="500"/>
      <c r="O963" s="500"/>
    </row>
    <row r="964">
      <c r="B964" s="497"/>
      <c r="I964" s="500"/>
      <c r="O964" s="500"/>
    </row>
    <row r="965">
      <c r="B965" s="497"/>
      <c r="I965" s="500"/>
      <c r="O965" s="500"/>
    </row>
    <row r="966">
      <c r="B966" s="497"/>
      <c r="I966" s="500"/>
      <c r="O966" s="500"/>
    </row>
    <row r="967">
      <c r="B967" s="497"/>
      <c r="I967" s="500"/>
      <c r="O967" s="500"/>
    </row>
    <row r="968">
      <c r="B968" s="497"/>
      <c r="I968" s="500"/>
      <c r="O968" s="500"/>
    </row>
    <row r="969">
      <c r="B969" s="497"/>
      <c r="I969" s="500"/>
      <c r="O969" s="500"/>
    </row>
    <row r="970">
      <c r="B970" s="497"/>
      <c r="I970" s="500"/>
      <c r="O970" s="500"/>
    </row>
    <row r="971">
      <c r="B971" s="497"/>
      <c r="I971" s="500"/>
      <c r="O971" s="500"/>
    </row>
    <row r="972">
      <c r="B972" s="497"/>
      <c r="I972" s="500"/>
      <c r="O972" s="500"/>
    </row>
    <row r="973">
      <c r="B973" s="497"/>
      <c r="I973" s="500"/>
      <c r="O973" s="500"/>
    </row>
    <row r="974">
      <c r="B974" s="497"/>
      <c r="I974" s="500"/>
      <c r="O974" s="500"/>
    </row>
    <row r="975">
      <c r="B975" s="497"/>
      <c r="I975" s="500"/>
      <c r="O975" s="500"/>
    </row>
    <row r="976">
      <c r="B976" s="497"/>
      <c r="I976" s="500"/>
      <c r="O976" s="500"/>
    </row>
    <row r="977">
      <c r="B977" s="497"/>
      <c r="I977" s="500"/>
      <c r="O977" s="500"/>
    </row>
    <row r="978">
      <c r="B978" s="497"/>
      <c r="I978" s="500"/>
      <c r="O978" s="500"/>
    </row>
    <row r="979">
      <c r="B979" s="497"/>
      <c r="I979" s="500"/>
      <c r="O979" s="500"/>
    </row>
    <row r="980">
      <c r="B980" s="497"/>
      <c r="I980" s="500"/>
      <c r="O980" s="500"/>
    </row>
    <row r="981">
      <c r="B981" s="497"/>
      <c r="I981" s="500"/>
      <c r="O981" s="500"/>
    </row>
    <row r="982">
      <c r="B982" s="497"/>
      <c r="I982" s="500"/>
      <c r="O982" s="500"/>
    </row>
    <row r="983">
      <c r="B983" s="497"/>
      <c r="I983" s="500"/>
      <c r="O983" s="500"/>
    </row>
    <row r="984">
      <c r="B984" s="497"/>
      <c r="I984" s="500"/>
      <c r="O984" s="500"/>
    </row>
    <row r="985">
      <c r="B985" s="497"/>
      <c r="I985" s="500"/>
      <c r="O985" s="500"/>
    </row>
    <row r="986">
      <c r="B986" s="497"/>
      <c r="I986" s="500"/>
      <c r="O986" s="500"/>
    </row>
    <row r="987">
      <c r="B987" s="497"/>
      <c r="I987" s="500"/>
      <c r="O987" s="500"/>
    </row>
    <row r="988">
      <c r="B988" s="497"/>
      <c r="I988" s="500"/>
      <c r="O988" s="500"/>
    </row>
    <row r="989">
      <c r="B989" s="497"/>
      <c r="I989" s="500"/>
      <c r="O989" s="500"/>
    </row>
    <row r="990">
      <c r="B990" s="497"/>
      <c r="I990" s="500"/>
      <c r="O990" s="500"/>
    </row>
    <row r="991">
      <c r="B991" s="497"/>
      <c r="I991" s="500"/>
      <c r="O991" s="500"/>
    </row>
    <row r="992">
      <c r="B992" s="497"/>
      <c r="I992" s="500"/>
      <c r="O992" s="500"/>
    </row>
    <row r="993">
      <c r="B993" s="497"/>
      <c r="I993" s="500"/>
      <c r="O993" s="500"/>
    </row>
    <row r="994">
      <c r="B994" s="497"/>
      <c r="I994" s="500"/>
      <c r="O994" s="500"/>
    </row>
    <row r="995">
      <c r="B995" s="497"/>
      <c r="I995" s="500"/>
      <c r="O995" s="500"/>
    </row>
    <row r="996">
      <c r="B996" s="497"/>
      <c r="I996" s="500"/>
      <c r="O996" s="500"/>
    </row>
    <row r="997">
      <c r="B997" s="497"/>
      <c r="I997" s="500"/>
      <c r="O997" s="500"/>
    </row>
    <row r="998">
      <c r="B998" s="497"/>
      <c r="I998" s="500"/>
      <c r="O998" s="500"/>
    </row>
    <row r="999">
      <c r="B999" s="497"/>
      <c r="I999" s="500"/>
      <c r="O999" s="500"/>
    </row>
    <row r="1000">
      <c r="B1000" s="497"/>
      <c r="I1000" s="500"/>
      <c r="O1000" s="500"/>
    </row>
    <row r="1001">
      <c r="B1001" s="497"/>
      <c r="I1001" s="500"/>
      <c r="O1001" s="500"/>
    </row>
    <row r="1002">
      <c r="B1002" s="497"/>
      <c r="I1002" s="500"/>
      <c r="O1002" s="500"/>
    </row>
    <row r="1003">
      <c r="B1003" s="497"/>
      <c r="I1003" s="500"/>
      <c r="O1003" s="500"/>
    </row>
    <row r="1004">
      <c r="B1004" s="497"/>
      <c r="I1004" s="500"/>
      <c r="O1004" s="500"/>
    </row>
    <row r="1005">
      <c r="B1005" s="497"/>
      <c r="I1005" s="500"/>
      <c r="O1005" s="500"/>
    </row>
    <row r="1006">
      <c r="B1006" s="497"/>
      <c r="I1006" s="500"/>
      <c r="O1006" s="500"/>
    </row>
    <row r="1007">
      <c r="B1007" s="497"/>
      <c r="I1007" s="500"/>
      <c r="O1007" s="500"/>
    </row>
    <row r="1008">
      <c r="B1008" s="497"/>
      <c r="I1008" s="500"/>
      <c r="O1008" s="500"/>
    </row>
    <row r="1009">
      <c r="B1009" s="497"/>
      <c r="I1009" s="500"/>
      <c r="O1009" s="500"/>
    </row>
    <row r="1010">
      <c r="B1010" s="497"/>
      <c r="I1010" s="500"/>
      <c r="O1010" s="500"/>
    </row>
    <row r="1011">
      <c r="B1011" s="497"/>
      <c r="I1011" s="500"/>
      <c r="O1011" s="500"/>
    </row>
    <row r="1012">
      <c r="B1012" s="497"/>
      <c r="I1012" s="500"/>
      <c r="O1012" s="500"/>
    </row>
    <row r="1013">
      <c r="B1013" s="497"/>
      <c r="I1013" s="500"/>
      <c r="O1013" s="500"/>
    </row>
    <row r="1014">
      <c r="B1014" s="497"/>
      <c r="I1014" s="500"/>
      <c r="O1014" s="500"/>
    </row>
    <row r="1015">
      <c r="B1015" s="497"/>
      <c r="I1015" s="500"/>
      <c r="O1015" s="500"/>
    </row>
    <row r="1016">
      <c r="B1016" s="497"/>
      <c r="I1016" s="500"/>
      <c r="O1016" s="500"/>
    </row>
    <row r="1017">
      <c r="B1017" s="497"/>
      <c r="I1017" s="500"/>
      <c r="O1017" s="500"/>
    </row>
  </sheetData>
  <conditionalFormatting sqref="N3:N14">
    <cfRule type="expression" dxfId="4" priority="1">
      <formula>N3&lt;0</formula>
    </cfRule>
  </conditionalFormatting>
  <conditionalFormatting sqref="F22:G22">
    <cfRule type="colorScale" priority="2">
      <colorScale>
        <cfvo type="formula" val="-1000"/>
        <cfvo type="formula" val="0"/>
        <cfvo type="formula" val="100"/>
        <color rgb="FF57BB8A"/>
        <color rgb="FFFFFFFF"/>
        <color rgb="FFE67C73"/>
      </colorScale>
    </cfRule>
  </conditionalFormatting>
  <conditionalFormatting sqref="Q23">
    <cfRule type="colorScale" priority="3">
      <colorScale>
        <cfvo type="formula" val="0"/>
        <cfvo type="formula" val="60"/>
        <cfvo type="formula" val="100"/>
        <color rgb="FF00FF00"/>
        <color rgb="FFFFFF00"/>
        <color rgb="FFFF0000"/>
      </colorScale>
    </cfRule>
  </conditionalFormatting>
  <conditionalFormatting sqref="Q21">
    <cfRule type="colorScale" priority="4">
      <colorScale>
        <cfvo type="formula" val="25"/>
        <cfvo type="formula" val="55"/>
        <cfvo type="formula" val="90"/>
        <color rgb="FFFF0000"/>
        <color rgb="FFFFFF00"/>
        <color rgb="FF00FF00"/>
      </colorScale>
    </cfRule>
  </conditionalFormatting>
  <conditionalFormatting sqref="Q22 Q28 B4">
    <cfRule type="colorScale" priority="5">
      <colorScale>
        <cfvo type="formula" val="40"/>
        <cfvo type="formula" val="59"/>
        <cfvo type="formula" val="80"/>
        <color rgb="FFFF0000"/>
        <color rgb="FFFF9900"/>
        <color rgb="FF00FF00"/>
      </colorScale>
    </cfRule>
  </conditionalFormatting>
  <conditionalFormatting sqref="T3:U17 Z3:Z16">
    <cfRule type="colorScale" priority="6">
      <colorScale>
        <cfvo type="formula" val="-0.2"/>
        <cfvo type="formula" val="0"/>
        <cfvo type="formula" val="0.2"/>
        <color rgb="FF57BB8A"/>
        <color rgb="FFEFEFEF"/>
        <color rgb="FFE67C73"/>
      </colorScale>
    </cfRule>
  </conditionalFormatting>
  <conditionalFormatting sqref="S3:S16 Y3:Y16">
    <cfRule type="expression" dxfId="5" priority="7">
      <formula>OR(T3="⬆️⬆️ MAJOR Rise", T3="⬆️ Rise")</formula>
    </cfRule>
  </conditionalFormatting>
  <conditionalFormatting sqref="T3:U18 Z3:Z16">
    <cfRule type="expression" dxfId="6" priority="8">
      <formula>T3="⬆️⬆️ MAJOR Rise"</formula>
    </cfRule>
  </conditionalFormatting>
  <conditionalFormatting sqref="T3:U18 Z3:Z16">
    <cfRule type="expression" dxfId="7" priority="9">
      <formula>T3="⬇️ Drop"</formula>
    </cfRule>
  </conditionalFormatting>
  <conditionalFormatting sqref="S3:S7 Y3:Y7 S9:S17 Y9:Y16">
    <cfRule type="expression" dxfId="8" priority="10">
      <formula>OR(T3="⬇️⬇️ MAJOR Drop", T3="⬇️ Drop")</formula>
    </cfRule>
  </conditionalFormatting>
  <conditionalFormatting sqref="T3:U18 Z3:Z16">
    <cfRule type="expression" dxfId="9" priority="11">
      <formula>T3="⬆️ Rise"</formula>
    </cfRule>
  </conditionalFormatting>
  <conditionalFormatting sqref="T3:U18 Z3:Z16">
    <cfRule type="expression" dxfId="10" priority="12">
      <formula>T3="⬇️⬇️ MAJOR Drop"</formula>
    </cfRule>
  </conditionalFormatting>
  <conditionalFormatting sqref="T3:U18 Z3:Z16">
    <cfRule type="expression" dxfId="11" priority="13">
      <formula>T3="Stable"</formula>
    </cfRule>
  </conditionalFormatting>
  <conditionalFormatting sqref="N3:N14 N17">
    <cfRule type="expression" dxfId="12" priority="14">
      <formula>N3&gt;0</formula>
    </cfRule>
  </conditionalFormatting>
  <conditionalFormatting sqref="N21:N24">
    <cfRule type="expression" dxfId="16" priority="15">
      <formula>N21&gt;0</formula>
    </cfRule>
  </conditionalFormatting>
  <conditionalFormatting sqref="N21:N24">
    <cfRule type="expression" dxfId="12" priority="16">
      <formula>N21&lt;0</formula>
    </cfRule>
  </conditionalFormatting>
  <hyperlinks>
    <hyperlink r:id="rId2" ref="J3"/>
    <hyperlink r:id="rId3" ref="P3"/>
    <hyperlink r:id="rId4" ref="V3"/>
    <hyperlink r:id="rId5" ref="J4"/>
    <hyperlink r:id="rId6" ref="P4"/>
    <hyperlink r:id="rId7" ref="V4"/>
    <hyperlink r:id="rId8" ref="J5"/>
    <hyperlink r:id="rId9" ref="P5"/>
    <hyperlink r:id="rId10" ref="V5"/>
    <hyperlink r:id="rId11" ref="P6"/>
    <hyperlink r:id="rId12" ref="V6"/>
    <hyperlink r:id="rId13" ref="P7"/>
    <hyperlink r:id="rId14" ref="V7"/>
    <hyperlink r:id="rId15" ref="J9"/>
    <hyperlink r:id="rId16" ref="P9"/>
    <hyperlink r:id="rId17" ref="V9"/>
    <hyperlink r:id="rId18" ref="J10"/>
    <hyperlink r:id="rId19" ref="P10"/>
    <hyperlink r:id="rId20" ref="V10"/>
    <hyperlink r:id="rId21" ref="J11"/>
    <hyperlink r:id="rId22" ref="P11"/>
    <hyperlink r:id="rId23" ref="V11"/>
    <hyperlink r:id="rId24" ref="J12"/>
    <hyperlink r:id="rId25" ref="P12"/>
    <hyperlink r:id="rId26" ref="V12"/>
    <hyperlink r:id="rId27" ref="J13"/>
    <hyperlink r:id="rId28" ref="P13"/>
    <hyperlink r:id="rId29" ref="V13"/>
    <hyperlink r:id="rId30" ref="P14"/>
    <hyperlink r:id="rId31" ref="V14"/>
    <hyperlink r:id="rId32" ref="J15"/>
    <hyperlink r:id="rId33" ref="P15"/>
    <hyperlink r:id="rId34" ref="J16"/>
    <hyperlink r:id="rId35" ref="P16"/>
    <hyperlink r:id="rId36" ref="J17"/>
    <hyperlink r:id="rId37" ref="A19"/>
    <hyperlink r:id="rId38" ref="F19"/>
    <hyperlink r:id="rId39" ref="J19"/>
    <hyperlink r:id="rId40" ref="B20"/>
    <hyperlink r:id="rId41" ref="C20"/>
    <hyperlink r:id="rId42" ref="D20"/>
    <hyperlink r:id="rId43" ref="E20"/>
    <hyperlink r:id="rId44" ref="A21"/>
    <hyperlink r:id="rId45" ref="J21"/>
    <hyperlink r:id="rId46" ref="A22"/>
    <hyperlink r:id="rId47" ref="J22"/>
    <hyperlink r:id="rId48" ref="A23"/>
    <hyperlink r:id="rId49" ref="A24"/>
    <hyperlink r:id="rId50" ref="J24"/>
    <hyperlink r:id="rId51" ref="A25"/>
    <hyperlink r:id="rId52" ref="J28"/>
    <hyperlink r:id="rId53" ref="A32"/>
    <hyperlink r:id="rId54" ref="A33"/>
    <hyperlink r:id="rId55" ref="A34"/>
    <hyperlink r:id="rId56" ref="A35"/>
    <hyperlink r:id="rId57" ref="A36"/>
    <hyperlink r:id="rId58" ref="A37"/>
    <hyperlink r:id="rId59" ref="A38"/>
    <hyperlink r:id="rId60" ref="A39"/>
    <hyperlink r:id="rId61" ref="A40"/>
    <hyperlink r:id="rId62" ref="A41"/>
    <hyperlink r:id="rId63" ref="A42"/>
    <hyperlink r:id="rId64" ref="A43"/>
    <hyperlink r:id="rId65" ref="A44"/>
    <hyperlink r:id="rId66" ref="A45"/>
    <hyperlink r:id="rId67" ref="A46"/>
  </hyperlinks>
  <printOptions gridLines="1" horizontalCentered="1"/>
  <pageMargins bottom="0.75" footer="0.0" header="0.0" left="0.7" right="0.7" top="0.75"/>
  <pageSetup fitToHeight="0" cellComments="atEnd" orientation="landscape" pageOrder="overThenDown"/>
  <drawing r:id="rId68"/>
  <legacyDrawing r:id="rId69"/>
  <tableParts count="13">
    <tablePart r:id="rId83"/>
    <tablePart r:id="rId84"/>
    <tablePart r:id="rId85"/>
    <tablePart r:id="rId86"/>
    <tablePart r:id="rId87"/>
    <tablePart r:id="rId88"/>
    <tablePart r:id="rId89"/>
    <tablePart r:id="rId90"/>
    <tablePart r:id="rId91"/>
    <tablePart r:id="rId92"/>
    <tablePart r:id="rId93"/>
    <tablePart r:id="rId94"/>
    <tablePart r:id="rId9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pageSetUpPr fitToPage="1"/>
  </sheetPr>
  <sheetViews>
    <sheetView workbookViewId="0"/>
  </sheetViews>
  <sheetFormatPr customHeight="1" defaultColWidth="12.63" defaultRowHeight="15.75"/>
  <cols>
    <col customWidth="1" min="1" max="1" width="24.25"/>
    <col customWidth="1" min="2" max="2" width="18.75"/>
    <col customWidth="1" min="3" max="3" width="14.75"/>
    <col customWidth="1" min="4" max="4" width="17.0"/>
    <col customWidth="1" min="5" max="5" width="19.38"/>
    <col customWidth="1" min="6" max="6" width="42.63"/>
    <col customWidth="1" min="7" max="7" width="7.38"/>
    <col customWidth="1" min="8" max="8" width="3.5"/>
    <col customWidth="1" min="9" max="9" width="1.75"/>
    <col customWidth="1" min="10" max="10" width="25.38"/>
    <col customWidth="1" min="11" max="11" width="13.25"/>
    <col customWidth="1" min="13" max="13" width="14.25"/>
    <col customWidth="1" min="14" max="14" width="15.5"/>
    <col customWidth="1" min="15" max="15" width="2.75"/>
    <col customWidth="1" min="16" max="16" width="21.63"/>
    <col customWidth="1" min="18" max="18" width="14.75"/>
    <col customWidth="1" min="19" max="19" width="14.0"/>
    <col customWidth="1" min="20" max="20" width="21.0"/>
    <col customWidth="1" min="21" max="21" width="2.5"/>
    <col customWidth="1" min="22" max="22" width="29.38"/>
  </cols>
  <sheetData>
    <row r="1">
      <c r="A1" s="559" t="s">
        <v>348</v>
      </c>
      <c r="B1" s="560"/>
      <c r="C1" s="561"/>
      <c r="D1" s="561"/>
      <c r="E1" s="562"/>
      <c r="F1" s="563"/>
      <c r="G1" s="563"/>
      <c r="H1" s="564"/>
      <c r="I1" s="564"/>
      <c r="J1" s="818" t="s">
        <v>48</v>
      </c>
      <c r="K1" s="566"/>
      <c r="L1" s="567"/>
      <c r="M1" s="567"/>
      <c r="N1" s="568"/>
      <c r="O1" s="569"/>
      <c r="P1" s="819" t="s">
        <v>49</v>
      </c>
      <c r="Q1" s="570"/>
      <c r="R1" s="570"/>
      <c r="S1" s="570"/>
      <c r="T1" s="571" t="s">
        <v>329</v>
      </c>
      <c r="U1" s="572"/>
      <c r="V1" s="573"/>
    </row>
    <row r="2">
      <c r="A2" s="574" t="s">
        <v>330</v>
      </c>
      <c r="B2" s="575"/>
      <c r="C2" s="576"/>
      <c r="D2" s="577"/>
      <c r="E2" s="578"/>
      <c r="F2" s="579"/>
      <c r="G2" s="580"/>
      <c r="H2" s="581"/>
      <c r="I2" s="169"/>
      <c r="J2" s="105" t="s">
        <v>53</v>
      </c>
      <c r="K2" s="582" t="s">
        <v>54</v>
      </c>
      <c r="L2" s="583" t="s">
        <v>331</v>
      </c>
      <c r="M2" s="583" t="s">
        <v>332</v>
      </c>
      <c r="N2" s="584" t="s">
        <v>58</v>
      </c>
      <c r="O2" s="585"/>
      <c r="P2" s="586" t="s">
        <v>59</v>
      </c>
      <c r="Q2" s="582" t="s">
        <v>331</v>
      </c>
      <c r="R2" s="583" t="s">
        <v>332</v>
      </c>
      <c r="S2" s="582" t="s">
        <v>58</v>
      </c>
      <c r="T2" s="582"/>
      <c r="U2" s="582"/>
      <c r="V2" s="586" t="s">
        <v>59</v>
      </c>
      <c r="W2" s="582" t="s">
        <v>331</v>
      </c>
      <c r="X2" s="583" t="s">
        <v>332</v>
      </c>
      <c r="Y2" s="582" t="s">
        <v>58</v>
      </c>
      <c r="Z2" s="582"/>
    </row>
    <row r="3" ht="39.0" customHeight="1">
      <c r="A3" s="820" t="s">
        <v>304</v>
      </c>
      <c r="B3" s="588"/>
      <c r="C3" s="589"/>
      <c r="D3" s="590"/>
      <c r="E3" s="591"/>
      <c r="F3" s="821" t="s">
        <v>349</v>
      </c>
      <c r="G3" s="593"/>
      <c r="H3" s="463"/>
      <c r="I3" s="585"/>
      <c r="J3" s="594" t="s">
        <v>63</v>
      </c>
      <c r="K3" s="115">
        <v>385000.0</v>
      </c>
      <c r="L3" s="595">
        <v>373300.0</v>
      </c>
      <c r="M3" s="648" t="s">
        <v>334</v>
      </c>
      <c r="N3" s="597" t="str">
        <f t="shared" ref="N3:N5" si="1">(L3-M3)</f>
        <v>#VALUE!</v>
      </c>
      <c r="O3" s="585"/>
      <c r="P3" s="598" t="s">
        <v>64</v>
      </c>
      <c r="Q3" s="648">
        <v>0.0</v>
      </c>
      <c r="R3" s="648">
        <v>0.0</v>
      </c>
      <c r="S3" s="254">
        <f t="shared" ref="S3:S7" si="2">IF(OR(Q3="", R3=""), "", Q3 - R3)</f>
        <v>0</v>
      </c>
      <c r="T3" s="412" t="str">
        <f t="shared" ref="T3:T7" si="3">IF(OR(Q3="", R3="", R3=0), "", 
 IF((Q3 - R3)/R3 &gt;= 0.1, "⬆️⬆️ MAJOR Rise",
 IF((Q3 - R3)/R3 &gt;= 0.01, "⬆️ Rise",
 IF((Q3 - R3)/R3 &lt;= -0.1, "⬇️⬇️ MAJOR Drop",
 IF((Q3 - R3)/R3 &lt;= -0.01, "⬇️ Drop",
 "Stable")))))
</f>
        <v/>
      </c>
      <c r="U3" s="412"/>
      <c r="V3" s="598" t="s">
        <v>335</v>
      </c>
      <c r="W3" s="252">
        <v>0.0</v>
      </c>
      <c r="X3" s="252">
        <v>0.0</v>
      </c>
      <c r="Y3" s="254">
        <f t="shared" ref="Y3:Y7" si="4">IF(OR(W3="", X3=""), "", W3 - X3)</f>
        <v>0</v>
      </c>
      <c r="Z3" s="412" t="str">
        <f t="shared" ref="Z3:Z7" si="5">IF(OR(W3="", X3="", X3=0), "", 
 IF((W3 - X3)/X3 &gt;= 0.1, "⬆️⬆️ MAJOR Rise",
 IF((W3 - X3)/X3 &gt;= 0.01, "⬆️ Rise",
 IF((W3 - X3)/X3 &lt;= -0.1, "⬇️⬇️ MAJOR Drop",
 IF((W3 - X3)/X3 &lt;= -0.01, "⬇️ Drop",
 "Stable")))))
</f>
        <v/>
      </c>
    </row>
    <row r="4" ht="27.0" customHeight="1">
      <c r="A4" s="599" t="s">
        <v>66</v>
      </c>
      <c r="B4" s="128">
        <f>(Q22 * 0.45) + (Q21 * 0.35) + ((135 - Q23) / 135 * 100) * 0.2</f>
        <v>62.34377676</v>
      </c>
      <c r="C4" s="600" t="s">
        <v>67</v>
      </c>
      <c r="D4" s="297"/>
      <c r="E4" s="601"/>
      <c r="F4" s="822"/>
      <c r="G4" s="603"/>
      <c r="H4" s="458"/>
      <c r="I4" s="585"/>
      <c r="J4" s="594" t="s">
        <v>68</v>
      </c>
      <c r="K4" s="115">
        <v>401800.0</v>
      </c>
      <c r="L4" s="595">
        <v>410600.0</v>
      </c>
      <c r="M4" s="648">
        <v>354800.0</v>
      </c>
      <c r="N4" s="597">
        <f t="shared" si="1"/>
        <v>55800</v>
      </c>
      <c r="O4" s="585"/>
      <c r="P4" s="598" t="s">
        <v>69</v>
      </c>
      <c r="Q4" s="648">
        <v>0.0</v>
      </c>
      <c r="R4" s="648">
        <v>0.0</v>
      </c>
      <c r="S4" s="254">
        <f t="shared" si="2"/>
        <v>0</v>
      </c>
      <c r="T4" s="412" t="str">
        <f t="shared" si="3"/>
        <v/>
      </c>
      <c r="U4" s="412"/>
      <c r="V4" s="598" t="s">
        <v>70</v>
      </c>
      <c r="W4" s="252">
        <v>0.0</v>
      </c>
      <c r="X4" s="252">
        <v>0.0</v>
      </c>
      <c r="Y4" s="254">
        <f t="shared" si="4"/>
        <v>0</v>
      </c>
      <c r="Z4" s="412" t="str">
        <f t="shared" si="5"/>
        <v/>
      </c>
    </row>
    <row r="5" ht="27.0" customHeight="1">
      <c r="A5" s="823" t="s">
        <v>336</v>
      </c>
      <c r="B5" s="824" t="s">
        <v>337</v>
      </c>
      <c r="C5" s="825"/>
      <c r="D5" s="607"/>
      <c r="E5" s="608"/>
      <c r="F5" s="609"/>
      <c r="G5" s="603"/>
      <c r="H5" s="463"/>
      <c r="I5" s="585"/>
      <c r="J5" s="610" t="s">
        <v>73</v>
      </c>
      <c r="K5" s="151">
        <v>310000.0</v>
      </c>
      <c r="L5" s="595">
        <v>312900.0</v>
      </c>
      <c r="M5" s="648">
        <v>250000.0</v>
      </c>
      <c r="N5" s="153">
        <f t="shared" si="1"/>
        <v>62900</v>
      </c>
      <c r="O5" s="585"/>
      <c r="P5" s="598" t="s">
        <v>74</v>
      </c>
      <c r="Q5" s="648">
        <v>0.0</v>
      </c>
      <c r="R5" s="648">
        <v>0.0</v>
      </c>
      <c r="S5" s="254">
        <f t="shared" si="2"/>
        <v>0</v>
      </c>
      <c r="T5" s="412" t="str">
        <f t="shared" si="3"/>
        <v/>
      </c>
      <c r="U5" s="412"/>
      <c r="V5" s="598" t="s">
        <v>75</v>
      </c>
      <c r="W5" s="252">
        <v>0.0</v>
      </c>
      <c r="X5" s="252">
        <v>0.0</v>
      </c>
      <c r="Y5" s="254">
        <f t="shared" si="4"/>
        <v>0</v>
      </c>
      <c r="Z5" s="412" t="str">
        <f t="shared" si="5"/>
        <v/>
      </c>
    </row>
    <row r="6" ht="27.0" customHeight="1">
      <c r="A6" s="823" t="s">
        <v>338</v>
      </c>
      <c r="B6" s="824" t="s">
        <v>337</v>
      </c>
      <c r="C6" s="825"/>
      <c r="D6" s="607"/>
      <c r="E6" s="608"/>
      <c r="F6" s="612"/>
      <c r="G6" s="603"/>
      <c r="H6" s="458"/>
      <c r="I6" s="585"/>
      <c r="J6" s="613"/>
      <c r="K6" s="614"/>
      <c r="L6" s="614"/>
      <c r="M6" s="615"/>
      <c r="N6" s="616"/>
      <c r="O6" s="585"/>
      <c r="P6" s="598" t="s">
        <v>77</v>
      </c>
      <c r="Q6" s="648">
        <v>0.0</v>
      </c>
      <c r="R6" s="648">
        <v>0.0</v>
      </c>
      <c r="S6" s="254">
        <f t="shared" si="2"/>
        <v>0</v>
      </c>
      <c r="T6" s="412" t="str">
        <f t="shared" si="3"/>
        <v/>
      </c>
      <c r="U6" s="412"/>
      <c r="V6" s="598" t="s">
        <v>78</v>
      </c>
      <c r="W6" s="252">
        <v>0.0</v>
      </c>
      <c r="X6" s="252">
        <v>0.0</v>
      </c>
      <c r="Y6" s="254">
        <f t="shared" si="4"/>
        <v>0</v>
      </c>
      <c r="Z6" s="412" t="str">
        <f t="shared" si="5"/>
        <v/>
      </c>
    </row>
    <row r="7" ht="27.0" customHeight="1">
      <c r="A7" s="826" t="s">
        <v>339</v>
      </c>
      <c r="B7" s="827" t="s">
        <v>340</v>
      </c>
      <c r="C7" s="828"/>
      <c r="D7" s="618"/>
      <c r="E7" s="619"/>
      <c r="F7" s="609"/>
      <c r="G7" s="620"/>
      <c r="H7" s="589"/>
      <c r="I7" s="585"/>
      <c r="J7" s="621"/>
      <c r="K7" s="622"/>
      <c r="L7" s="622"/>
      <c r="M7" s="623"/>
      <c r="N7" s="624"/>
      <c r="O7" s="585"/>
      <c r="P7" s="598" t="s">
        <v>80</v>
      </c>
      <c r="Q7" s="648">
        <v>0.0</v>
      </c>
      <c r="R7" s="648">
        <v>0.0</v>
      </c>
      <c r="S7" s="254">
        <f t="shared" si="2"/>
        <v>0</v>
      </c>
      <c r="T7" s="412" t="str">
        <f t="shared" si="3"/>
        <v/>
      </c>
      <c r="U7" s="412"/>
      <c r="V7" s="598" t="s">
        <v>81</v>
      </c>
      <c r="W7" s="252">
        <v>0.0</v>
      </c>
      <c r="X7" s="252">
        <v>0.0</v>
      </c>
      <c r="Y7" s="254">
        <f t="shared" si="4"/>
        <v>0</v>
      </c>
      <c r="Z7" s="412" t="str">
        <f t="shared" si="5"/>
        <v/>
      </c>
    </row>
    <row r="8" ht="16.5" customHeight="1">
      <c r="A8" s="626"/>
      <c r="B8" s="627"/>
      <c r="C8" s="623"/>
      <c r="D8" s="628"/>
      <c r="E8" s="623"/>
      <c r="F8" s="628"/>
      <c r="G8" s="628"/>
      <c r="H8" s="629"/>
      <c r="I8" s="585"/>
      <c r="J8" s="630"/>
      <c r="K8" s="631"/>
      <c r="L8" s="631"/>
      <c r="M8" s="632"/>
      <c r="N8" s="633"/>
      <c r="O8" s="585"/>
      <c r="P8" s="586" t="s">
        <v>303</v>
      </c>
      <c r="Q8" s="634"/>
      <c r="R8" s="634"/>
      <c r="S8" s="635"/>
      <c r="T8" s="636" t="str">
        <f>IF(OR(Q8="", R8="", R8=0), "", 
 IF((Q8 - R8)/R8 &gt;= 0.1, "⚠️ MAJOR Rise",
 IF((Q8 - R8)/R8 &gt;= 0.01, "🔺 Rise",
 IF((Q8 - R8)/R8 &lt;= -0.1, "✅ MAJOR drop",
 IF((Q8 - R8)/R8 &lt;= -0.01, "✅ drop",
 "Stable")))))
</f>
        <v/>
      </c>
      <c r="U8" s="636"/>
      <c r="V8" s="586" t="s">
        <v>303</v>
      </c>
      <c r="W8" s="634"/>
      <c r="X8" s="634"/>
      <c r="Y8" s="635"/>
      <c r="Z8" s="636" t="str">
        <f>IF(OR(W8="", X8="", X8=0), "", 
 IF((W8 - X8)/X8 &gt;= 0.1, "⚠️ MAJOR Rise",
 IF((W8 - X8)/X8 &gt;= 0.01, "🔺 Rise",
 IF((W8 - X8)/X8 &lt;= -0.1, "✅ MAJOR drop",
 IF((W8 - X8)/X8 &lt;= -0.01, "✅ drop",
 "Stable")))))
</f>
        <v/>
      </c>
    </row>
    <row r="9" ht="21.75" customHeight="1">
      <c r="A9" s="637" t="s">
        <v>85</v>
      </c>
      <c r="B9" s="638"/>
      <c r="C9" s="639"/>
      <c r="D9" s="640"/>
      <c r="E9" s="639"/>
      <c r="F9" s="641"/>
      <c r="G9" s="642"/>
      <c r="H9" s="629"/>
      <c r="I9" s="585"/>
      <c r="J9" s="643" t="s">
        <v>86</v>
      </c>
      <c r="K9" s="186">
        <v>0.0672</v>
      </c>
      <c r="L9" s="644">
        <v>0.0311</v>
      </c>
      <c r="M9" s="829">
        <v>0.0265</v>
      </c>
      <c r="N9" s="646">
        <f t="shared" ref="N9:N12" si="6">(L9-M9)*100</f>
        <v>0.46</v>
      </c>
      <c r="O9" s="585"/>
      <c r="P9" s="647" t="s">
        <v>87</v>
      </c>
      <c r="Q9" s="648">
        <v>0.0</v>
      </c>
      <c r="R9" s="648">
        <v>0.0</v>
      </c>
      <c r="S9" s="254">
        <f t="shared" ref="S9:S16" si="7">IF(OR(Q9="", R9=""), "", Q9 - R9)</f>
        <v>0</v>
      </c>
      <c r="T9" s="412" t="str">
        <f t="shared" ref="T9:T16" si="8">IF(OR(Q9="", R9="", R9=0), "", 
 IF((Q9 - R9)/R9 &gt;= 0.1, "⬆️⬆️ MAJOR Rise",
 IF((Q9 - R9)/R9 &gt;= 0.01, "⬆️ Rise",
 IF((Q9 - R9)/R9 &lt;= -0.1, "⬇️⬇️ MAJOR Drop",
 IF((Q9 - R9)/R9 &lt;= -0.01, "⬇️ Drop",
 "Stable")))))
</f>
        <v/>
      </c>
      <c r="U9" s="412"/>
      <c r="V9" s="647" t="s">
        <v>88</v>
      </c>
      <c r="W9" s="252">
        <v>0.0</v>
      </c>
      <c r="X9" s="252">
        <v>0.0</v>
      </c>
      <c r="Y9" s="254">
        <f t="shared" ref="Y9:Y16" si="9">IF(OR(W9="", X9=""), "", W9 - X9)</f>
        <v>0</v>
      </c>
      <c r="Z9" s="412" t="str">
        <f t="shared" ref="Z9:Z16" si="10">IF(OR(W9="", X9="", X9=0), "", 
 IF((W9 - X9)/X9 &gt;= 0.1, "⬆️⬆️ MAJOR Rise",
 IF((W9 - X9)/X9 &gt;= 0.01, "⬆️ Rise",
 IF((W9 - X9)/X9 &lt;= -0.1, "⬇️⬇️ MAJOR Drop",
 IF((W9 - X9)/X9 &lt;= -0.01, "⬇️ Drop",
 "Stable")))))
</f>
        <v/>
      </c>
    </row>
    <row r="10" ht="21.75" customHeight="1">
      <c r="A10" s="649" t="s">
        <v>89</v>
      </c>
      <c r="B10" s="650" t="s">
        <v>90</v>
      </c>
      <c r="C10" s="649" t="s">
        <v>91</v>
      </c>
      <c r="D10" s="649" t="s">
        <v>350</v>
      </c>
      <c r="E10" s="649" t="s">
        <v>306</v>
      </c>
      <c r="F10" s="649" t="s">
        <v>91</v>
      </c>
      <c r="G10" s="651"/>
      <c r="H10" s="585"/>
      <c r="I10" s="585"/>
      <c r="J10" s="594" t="s">
        <v>92</v>
      </c>
      <c r="K10" s="199">
        <v>0.0433</v>
      </c>
      <c r="L10" s="644">
        <v>8.0E-4</v>
      </c>
      <c r="M10" s="829">
        <v>9.0E-4</v>
      </c>
      <c r="N10" s="830">
        <f t="shared" si="6"/>
        <v>-0.01</v>
      </c>
      <c r="O10" s="585"/>
      <c r="P10" s="647" t="s">
        <v>93</v>
      </c>
      <c r="Q10" s="648">
        <v>0.0</v>
      </c>
      <c r="R10" s="648">
        <v>0.0</v>
      </c>
      <c r="S10" s="254">
        <f t="shared" si="7"/>
        <v>0</v>
      </c>
      <c r="T10" s="412" t="str">
        <f t="shared" si="8"/>
        <v/>
      </c>
      <c r="U10" s="412"/>
      <c r="V10" s="647" t="s">
        <v>106</v>
      </c>
      <c r="W10" s="252">
        <v>0.0</v>
      </c>
      <c r="X10" s="252">
        <v>0.0</v>
      </c>
      <c r="Y10" s="254">
        <f t="shared" si="9"/>
        <v>0</v>
      </c>
      <c r="Z10" s="412" t="str">
        <f t="shared" si="10"/>
        <v/>
      </c>
    </row>
    <row r="11" ht="21.75" customHeight="1">
      <c r="A11" s="653"/>
      <c r="B11" s="654"/>
      <c r="C11" s="655"/>
      <c r="D11" s="656"/>
      <c r="E11" s="657"/>
      <c r="F11" s="658"/>
      <c r="G11" s="659"/>
      <c r="H11" s="585"/>
      <c r="I11" s="585"/>
      <c r="J11" s="594" t="s">
        <v>98</v>
      </c>
      <c r="K11" s="199">
        <v>0.043899999999999995</v>
      </c>
      <c r="L11" s="644">
        <v>0.0152</v>
      </c>
      <c r="M11" s="829">
        <v>0.0093</v>
      </c>
      <c r="N11" s="646">
        <f t="shared" si="6"/>
        <v>0.59</v>
      </c>
      <c r="O11" s="585"/>
      <c r="P11" s="647" t="s">
        <v>99</v>
      </c>
      <c r="Q11" s="648">
        <v>0.0</v>
      </c>
      <c r="R11" s="648">
        <v>0.0</v>
      </c>
      <c r="S11" s="254">
        <f t="shared" si="7"/>
        <v>0</v>
      </c>
      <c r="T11" s="412" t="str">
        <f t="shared" si="8"/>
        <v/>
      </c>
      <c r="U11" s="412"/>
      <c r="V11" s="647" t="s">
        <v>112</v>
      </c>
      <c r="W11" s="252">
        <v>0.0</v>
      </c>
      <c r="X11" s="252">
        <v>0.0</v>
      </c>
      <c r="Y11" s="254">
        <f t="shared" si="9"/>
        <v>0</v>
      </c>
      <c r="Z11" s="412" t="str">
        <f t="shared" si="10"/>
        <v/>
      </c>
    </row>
    <row r="12" ht="21.75" customHeight="1">
      <c r="A12" s="653"/>
      <c r="B12" s="661"/>
      <c r="C12" s="655"/>
      <c r="D12" s="656"/>
      <c r="E12" s="662"/>
      <c r="F12" s="663"/>
      <c r="G12" s="664"/>
      <c r="H12" s="585"/>
      <c r="I12" s="585"/>
      <c r="J12" s="594" t="s">
        <v>104</v>
      </c>
      <c r="K12" s="199">
        <v>0.032887740139999996</v>
      </c>
      <c r="L12" s="644">
        <v>0.03458986</v>
      </c>
      <c r="M12" s="829">
        <v>0.01391588</v>
      </c>
      <c r="N12" s="646">
        <f t="shared" si="6"/>
        <v>2.067398</v>
      </c>
      <c r="O12" s="585"/>
      <c r="P12" s="647" t="s">
        <v>105</v>
      </c>
      <c r="Q12" s="648">
        <v>0.0</v>
      </c>
      <c r="R12" s="648">
        <v>0.0</v>
      </c>
      <c r="S12" s="254">
        <f t="shared" si="7"/>
        <v>0</v>
      </c>
      <c r="T12" s="412" t="str">
        <f t="shared" si="8"/>
        <v/>
      </c>
      <c r="U12" s="412"/>
      <c r="V12" s="647" t="s">
        <v>116</v>
      </c>
      <c r="W12" s="252">
        <v>0.0</v>
      </c>
      <c r="X12" s="252">
        <v>0.0</v>
      </c>
      <c r="Y12" s="254">
        <f t="shared" si="9"/>
        <v>0</v>
      </c>
      <c r="Z12" s="412" t="str">
        <f t="shared" si="10"/>
        <v/>
      </c>
    </row>
    <row r="13" ht="21.75" customHeight="1">
      <c r="A13" s="653"/>
      <c r="B13" s="654"/>
      <c r="C13" s="655"/>
      <c r="D13" s="653"/>
      <c r="E13" s="665"/>
      <c r="F13" s="666"/>
      <c r="G13" s="667"/>
      <c r="H13" s="585"/>
      <c r="I13" s="585"/>
      <c r="J13" s="610" t="s">
        <v>351</v>
      </c>
      <c r="K13" s="151">
        <v>2250.0</v>
      </c>
      <c r="L13" s="668">
        <v>0.0</v>
      </c>
      <c r="M13" s="829">
        <v>0.0</v>
      </c>
      <c r="N13" s="669">
        <f>(L13-M13)</f>
        <v>0</v>
      </c>
      <c r="O13" s="585"/>
      <c r="P13" s="647" t="s">
        <v>111</v>
      </c>
      <c r="Q13" s="648">
        <v>0.0</v>
      </c>
      <c r="R13" s="648">
        <v>0.0</v>
      </c>
      <c r="S13" s="254">
        <f t="shared" si="7"/>
        <v>0</v>
      </c>
      <c r="T13" s="412" t="str">
        <f t="shared" si="8"/>
        <v/>
      </c>
      <c r="U13" s="412"/>
      <c r="V13" s="647" t="s">
        <v>122</v>
      </c>
      <c r="W13" s="252">
        <v>0.0</v>
      </c>
      <c r="X13" s="252">
        <v>0.0</v>
      </c>
      <c r="Y13" s="254">
        <f t="shared" si="9"/>
        <v>0</v>
      </c>
      <c r="Z13" s="412" t="str">
        <f t="shared" si="10"/>
        <v/>
      </c>
    </row>
    <row r="14" ht="21.75" customHeight="1">
      <c r="A14" s="653"/>
      <c r="B14" s="661"/>
      <c r="C14" s="670"/>
      <c r="D14" s="653"/>
      <c r="E14" s="665"/>
      <c r="F14" s="671"/>
      <c r="G14" s="672"/>
      <c r="H14" s="585"/>
      <c r="I14" s="585"/>
      <c r="J14" s="673"/>
      <c r="K14" s="674"/>
      <c r="L14" s="675"/>
      <c r="M14" s="676"/>
      <c r="N14" s="677"/>
      <c r="O14" s="585"/>
      <c r="P14" s="647" t="s">
        <v>115</v>
      </c>
      <c r="Q14" s="648">
        <v>0.0</v>
      </c>
      <c r="R14" s="648">
        <v>0.0</v>
      </c>
      <c r="S14" s="254">
        <f t="shared" si="7"/>
        <v>0</v>
      </c>
      <c r="T14" s="412" t="str">
        <f t="shared" si="8"/>
        <v/>
      </c>
      <c r="U14" s="412"/>
      <c r="V14" s="647" t="s">
        <v>127</v>
      </c>
      <c r="W14" s="252">
        <v>0.0</v>
      </c>
      <c r="X14" s="252">
        <v>0.0</v>
      </c>
      <c r="Y14" s="254">
        <f t="shared" si="9"/>
        <v>0</v>
      </c>
      <c r="Z14" s="412" t="str">
        <f t="shared" si="10"/>
        <v/>
      </c>
    </row>
    <row r="15" ht="21.75" customHeight="1">
      <c r="A15" s="653"/>
      <c r="B15" s="654"/>
      <c r="C15" s="655"/>
      <c r="D15" s="679"/>
      <c r="E15" s="680"/>
      <c r="F15" s="681"/>
      <c r="G15" s="682"/>
      <c r="H15" s="585"/>
      <c r="I15" s="585"/>
      <c r="J15" s="643" t="s">
        <v>120</v>
      </c>
      <c r="K15" s="231">
        <v>95.0</v>
      </c>
      <c r="L15" s="683">
        <v>123.0</v>
      </c>
      <c r="M15" s="692">
        <v>105.0</v>
      </c>
      <c r="N15" s="831">
        <f t="shared" ref="N15:N16" si="11">(L15-M15)/M15</f>
        <v>0.1714285714</v>
      </c>
      <c r="O15" s="585"/>
      <c r="P15" s="647" t="s">
        <v>121</v>
      </c>
      <c r="Q15" s="648">
        <v>0.0</v>
      </c>
      <c r="R15" s="648">
        <v>0.0</v>
      </c>
      <c r="S15" s="254">
        <f t="shared" si="7"/>
        <v>0</v>
      </c>
      <c r="T15" s="412" t="str">
        <f t="shared" si="8"/>
        <v/>
      </c>
      <c r="U15" s="686"/>
      <c r="W15" s="252">
        <v>0.0</v>
      </c>
      <c r="X15" s="252">
        <v>0.0</v>
      </c>
      <c r="Y15" s="254">
        <f t="shared" si="9"/>
        <v>0</v>
      </c>
      <c r="Z15" s="412" t="str">
        <f t="shared" si="10"/>
        <v/>
      </c>
    </row>
    <row r="16" ht="21.75" customHeight="1">
      <c r="A16" s="687"/>
      <c r="B16" s="654"/>
      <c r="C16" s="655"/>
      <c r="D16" s="688"/>
      <c r="E16" s="689"/>
      <c r="F16" s="690"/>
      <c r="G16" s="691"/>
      <c r="H16" s="585"/>
      <c r="I16" s="585"/>
      <c r="J16" s="594" t="s">
        <v>125</v>
      </c>
      <c r="K16" s="238">
        <v>125.0</v>
      </c>
      <c r="L16" s="692">
        <v>187.0</v>
      </c>
      <c r="M16" s="692">
        <v>148.0</v>
      </c>
      <c r="N16" s="832">
        <f t="shared" si="11"/>
        <v>0.2635135135</v>
      </c>
      <c r="O16" s="585"/>
      <c r="P16" s="647" t="s">
        <v>126</v>
      </c>
      <c r="Q16" s="648">
        <v>0.0</v>
      </c>
      <c r="R16" s="648">
        <v>0.0</v>
      </c>
      <c r="S16" s="254">
        <f t="shared" si="7"/>
        <v>0</v>
      </c>
      <c r="T16" s="412" t="str">
        <f t="shared" si="8"/>
        <v/>
      </c>
      <c r="U16" s="686"/>
      <c r="W16" s="252">
        <v>0.0</v>
      </c>
      <c r="X16" s="252">
        <v>0.0</v>
      </c>
      <c r="Y16" s="254">
        <f t="shared" si="9"/>
        <v>0</v>
      </c>
      <c r="Z16" s="412" t="str">
        <f t="shared" si="10"/>
        <v/>
      </c>
    </row>
    <row r="17" ht="26.25" customHeight="1">
      <c r="A17" s="694"/>
      <c r="B17" s="695"/>
      <c r="C17" s="655"/>
      <c r="D17" s="696"/>
      <c r="E17" s="697"/>
      <c r="F17" s="690"/>
      <c r="G17" s="691"/>
      <c r="H17" s="585"/>
      <c r="I17" s="585"/>
      <c r="J17" s="698" t="s">
        <v>128</v>
      </c>
      <c r="K17" s="151">
        <v>80610.0</v>
      </c>
      <c r="L17" s="833">
        <v>70780.0</v>
      </c>
      <c r="M17" s="834">
        <v>70780.0</v>
      </c>
      <c r="N17" s="835">
        <f>(L17-M17)</f>
        <v>0</v>
      </c>
      <c r="O17" s="585"/>
      <c r="V17" s="585"/>
    </row>
    <row r="18">
      <c r="A18" s="706"/>
      <c r="B18" s="707"/>
      <c r="C18" s="708"/>
      <c r="D18" s="709"/>
      <c r="E18" s="710"/>
      <c r="F18" s="711"/>
      <c r="G18" s="712"/>
      <c r="H18" s="585"/>
      <c r="I18" s="585"/>
      <c r="J18" s="613"/>
      <c r="K18" s="713"/>
      <c r="L18" s="714"/>
      <c r="M18" s="715"/>
      <c r="N18" s="716"/>
      <c r="O18" s="585"/>
      <c r="P18" s="717"/>
      <c r="Q18" s="718"/>
      <c r="R18" s="718"/>
      <c r="S18" s="718"/>
      <c r="T18" s="585"/>
      <c r="U18" s="585"/>
      <c r="V18" s="743"/>
    </row>
    <row r="19">
      <c r="A19" s="266" t="s">
        <v>133</v>
      </c>
      <c r="B19" s="720"/>
      <c r="C19" s="639"/>
      <c r="D19" s="721"/>
      <c r="E19" s="722"/>
      <c r="F19" s="836" t="s">
        <v>343</v>
      </c>
      <c r="G19" s="724"/>
      <c r="H19" s="585"/>
      <c r="I19" s="585"/>
      <c r="J19" s="594" t="s">
        <v>134</v>
      </c>
      <c r="K19" s="725"/>
      <c r="L19" s="692">
        <v>0.0</v>
      </c>
      <c r="M19" s="693">
        <v>0.0</v>
      </c>
      <c r="N19" s="726"/>
      <c r="O19" s="585"/>
      <c r="P19" s="837" t="s">
        <v>136</v>
      </c>
      <c r="Q19" s="728"/>
      <c r="R19" s="729" t="s">
        <v>352</v>
      </c>
      <c r="S19" s="728"/>
      <c r="T19" s="607"/>
      <c r="U19" s="607"/>
      <c r="V19" s="743"/>
      <c r="W19" s="498" t="str">
        <f>IFS(
  ISNUMBER(L16),
  IFS(
    L16&gt;=95, 40,
    L16&gt;=90, 35 + (L16 - 90) * 1,
    L16&gt;=85, 30 + (L16 - 85) * 1,
    L16&gt;=80, 25 + (L16 - 80) * 1,
    L16&gt;=70, 18 + (L16 - 70) * 0.7,
    L16&gt;=60, 12 + (L16 - 60) * 0.6,
    TRUE, 6
  ),
  "❌ NOT A NUMBER"
)
</f>
        <v>#N/A</v>
      </c>
    </row>
    <row r="20">
      <c r="A20" s="730" t="s">
        <v>139</v>
      </c>
      <c r="B20" s="731" t="s">
        <v>140</v>
      </c>
      <c r="C20" s="731" t="s">
        <v>141</v>
      </c>
      <c r="D20" s="731" t="s">
        <v>142</v>
      </c>
      <c r="E20" s="731" t="s">
        <v>143</v>
      </c>
      <c r="F20" s="732"/>
      <c r="G20" s="732"/>
      <c r="H20" s="718"/>
      <c r="I20" s="585"/>
      <c r="J20" s="733"/>
      <c r="K20" s="734"/>
      <c r="L20" s="734"/>
      <c r="M20" s="735"/>
      <c r="N20" s="736"/>
      <c r="O20" s="585"/>
      <c r="P20" s="737" t="s">
        <v>145</v>
      </c>
      <c r="Q20" s="738" t="s">
        <v>146</v>
      </c>
      <c r="R20" s="739" t="s">
        <v>147</v>
      </c>
      <c r="S20" s="740"/>
      <c r="T20" s="741" t="s">
        <v>148</v>
      </c>
      <c r="U20" s="742"/>
      <c r="V20" s="743"/>
    </row>
    <row r="21" ht="25.5" customHeight="1">
      <c r="A21" s="744" t="s">
        <v>63</v>
      </c>
      <c r="B21" s="596">
        <v>0.0</v>
      </c>
      <c r="C21" s="596">
        <v>0.0</v>
      </c>
      <c r="D21" s="596">
        <v>0.0</v>
      </c>
      <c r="E21" s="596">
        <v>0.0</v>
      </c>
      <c r="F21" s="745"/>
      <c r="G21" s="745"/>
      <c r="H21" s="746"/>
      <c r="I21" s="585"/>
      <c r="J21" s="643" t="s">
        <v>150</v>
      </c>
      <c r="K21" s="289">
        <v>2502500.0</v>
      </c>
      <c r="L21" s="747">
        <v>445310.0</v>
      </c>
      <c r="M21" s="838">
        <v>531780.0</v>
      </c>
      <c r="N21" s="839">
        <f t="shared" ref="N21:N24" si="12">(L21-M21)</f>
        <v>-86470</v>
      </c>
      <c r="O21" s="585"/>
      <c r="P21" s="750" t="s">
        <v>2</v>
      </c>
      <c r="Q21" s="751">
        <f>IFS(
  V21&gt;=0.9, 100,
  V21&gt;=0.8, (V21 - 0.8)*190 + 80,
  V21&gt;=0.65, (V21 - 0.65)*126.67 + 60,
  V21&gt;=0.45, (V21 - 0.45)*100 + 40,
  V21&gt;=0.3, (V21 - 0.3)*126.67 + 20,
  TRUE, V21*30 + 10
)
</f>
        <v>28.09068492</v>
      </c>
      <c r="R21" s="752" t="str">
        <f>IFS(
  Q21&gt;=90, "🟢 Balanced",
  Q21&gt;=70, "🟡 Slight Undersupply",
  Q21&gt;=45, "🟠 Tight Market",
  TRUE, "🔴 Critical Shortage"
)
</f>
        <v>🔴 Critical Shortage</v>
      </c>
      <c r="S21" s="368"/>
      <c r="T21" s="753" t="s">
        <v>151</v>
      </c>
      <c r="U21" s="754"/>
      <c r="V21" s="755">
        <f>(
  (L23/K23)*0.5 +
  (L22/K22)*0.25 +
  (L24/K24)*0.15 +
  (L21/K21)*0.1
)
</f>
        <v>0.3638721474</v>
      </c>
    </row>
    <row r="22" ht="25.5" customHeight="1">
      <c r="A22" s="744" t="s">
        <v>153</v>
      </c>
      <c r="B22" s="596">
        <v>0.0</v>
      </c>
      <c r="C22" s="596">
        <v>0.0</v>
      </c>
      <c r="D22" s="596">
        <v>0.0</v>
      </c>
      <c r="E22" s="596">
        <v>0.0</v>
      </c>
      <c r="F22" s="756"/>
      <c r="G22" s="756"/>
      <c r="H22" s="718"/>
      <c r="I22" s="585"/>
      <c r="J22" s="594" t="s">
        <v>154</v>
      </c>
      <c r="K22" s="301">
        <v>550000.0</v>
      </c>
      <c r="L22" s="747">
        <v>387000.0</v>
      </c>
      <c r="M22" s="838">
        <v>304000.0</v>
      </c>
      <c r="N22" s="840">
        <f t="shared" si="12"/>
        <v>83000</v>
      </c>
      <c r="O22" s="585"/>
      <c r="P22" s="750" t="s">
        <v>155</v>
      </c>
      <c r="Q22" s="751">
        <f>(
  IFS(
    L15&gt;=95, 40,
    L15&gt;=90, 35 + (L15 - 90) * 1,
    L15&gt;=85, 30 + (L15 - 85) * 1,
    L15&gt;=80, 25 + (L15 - 80) * 1,
    L15&gt;=70, 18 + (L15 - 70) * 0.7,
    L15&gt;=60, 12 + (L15 - 60) * 0.6,
    TRUE, 6
  ) +
  IFS(
    L16&gt;=125, 20,
    L16&gt;=115, 17 + (L16 - 115) * 0.3,
    L16&gt;=105, 13 + (L16 - 105) * 0.4,
    L16&gt;=95, 9 + (L16 - 95) * 0.4,
    L16&gt;=85, 6 + (L16 - 85) * 0.3,
    TRUE, 3
  ) +
  IFS(
    L9&lt;=0.045, 15,
    L9&lt;=0.05, 12 + (0.05 - L9) * 600,
    L9&lt;=0.055, 9 + (0.055 - L9) * 600,
    L9&lt;=0.06, 6 + (0.06 - L9) * 600,
    L9&lt;=0.065, 3 + (0.065 - L9) * 600,
    L9&lt;=0.07, 1.5 + (0.07 - L9) * 300,
    TRUE, 0
  ) +
  IFS(
    L11&lt;=0.023, 7.5,
    L11&lt;=0.03, 6 + (0.03 - L11) / 0.007 * 1.5,
    L11&lt;=0.04, 4.5 + (0.04 - L11) / 0.01 * 1.5,
    L11&lt;=0.045, 3 + (0.045 - L11) / 0.005 * 1.5,
    L11&lt;=0.05, 1.5 + (0.05 - L11) / 0.005 * 1.5,
    TRUE, 0
  ) +
  IFS(
    L17&gt;=100000, 17.5,
    L17&gt;=97000, 15 + (L17 - 97000) / 3000 * 2.5,
    L17&gt;=90000, 12 + (L17 - 90000) / 7000 * 3,
    L17&gt;=85000, 9 + (L17 - 85000) / 5000 * 3,
    L17&gt;=80000, 6 + (L17 - 80000) / 5000 * 3,
    TRUE, 3
  )
)
</f>
        <v>85.5</v>
      </c>
      <c r="R22" s="752" t="str">
        <f>IFS(
  Q22&gt;=80, "🟢 Affordable",
  Q22&gt;=60, "🟡 Pressured",
  Q22&gt;=40, "🟠 Very Strained",
  TRUE, "🔴 Meltdown"
)
</f>
        <v>🟢 Affordable</v>
      </c>
      <c r="S22" s="368"/>
      <c r="T22" s="753" t="s">
        <v>151</v>
      </c>
      <c r="U22" s="754"/>
      <c r="V22" s="743">
        <f>AVERAGE(L16*0.85, L15)</f>
        <v>140.975</v>
      </c>
      <c r="W22" s="759">
        <f t="shared" ref="W22:X22" si="13">AVERAGE(K16*0.85, K15)</f>
        <v>100.625</v>
      </c>
      <c r="X22" s="759">
        <f t="shared" si="13"/>
        <v>140.975</v>
      </c>
    </row>
    <row r="23" ht="25.5" customHeight="1">
      <c r="A23" s="744" t="s">
        <v>157</v>
      </c>
      <c r="B23" s="596">
        <v>0.0</v>
      </c>
      <c r="C23" s="596">
        <v>0.0</v>
      </c>
      <c r="D23" s="596">
        <v>0.0</v>
      </c>
      <c r="E23" s="596">
        <v>0.0</v>
      </c>
      <c r="F23" s="760"/>
      <c r="G23" s="760"/>
      <c r="H23" s="585"/>
      <c r="I23" s="585"/>
      <c r="J23" s="761" t="s">
        <v>158</v>
      </c>
      <c r="K23" s="301">
        <v>2000500.0</v>
      </c>
      <c r="L23" s="841">
        <f t="shared" ref="L23:M23" si="14">L21-L22</f>
        <v>58310</v>
      </c>
      <c r="M23" s="842">
        <f t="shared" si="14"/>
        <v>227780</v>
      </c>
      <c r="N23" s="840">
        <f t="shared" si="12"/>
        <v>-169470</v>
      </c>
      <c r="O23" s="585"/>
      <c r="P23" s="750" t="s">
        <v>159</v>
      </c>
      <c r="Q23" s="751">
        <f>MIN(100, SUM(E32:E35, E36:E46))</f>
        <v>40.25</v>
      </c>
      <c r="R23" s="752" t="str">
        <f>IFS(
  Q23&gt;=100, "🔴 MELTDOWN",
  Q23&gt;=80, "🟠 Crash in Sight",
  Q23&gt;=70, "🟡 Correction in Sight",
  Q23&gt;=45, "🟢 Slightly Slower",
  TRUE, "🟢 No Where Close"
)
</f>
        <v>🟢 No Where Close</v>
      </c>
      <c r="S23" s="368"/>
      <c r="T23" s="753" t="s">
        <v>151</v>
      </c>
      <c r="U23" s="754"/>
      <c r="V23" s="765"/>
    </row>
    <row r="24" ht="25.5" customHeight="1">
      <c r="A24" s="744" t="s">
        <v>161</v>
      </c>
      <c r="B24" s="596">
        <v>0.0</v>
      </c>
      <c r="C24" s="596">
        <v>0.0</v>
      </c>
      <c r="D24" s="596">
        <v>0.0</v>
      </c>
      <c r="E24" s="596">
        <v>0.0</v>
      </c>
      <c r="H24" s="585"/>
      <c r="I24" s="585"/>
      <c r="J24" s="315" t="s">
        <v>353</v>
      </c>
      <c r="K24" s="316">
        <v>1850000.0</v>
      </c>
      <c r="L24" s="317">
        <v>1919000.0</v>
      </c>
      <c r="M24" s="648">
        <v>1855.0</v>
      </c>
      <c r="N24" s="840">
        <f t="shared" si="12"/>
        <v>1917145</v>
      </c>
      <c r="O24" s="585"/>
      <c r="V24" s="843"/>
    </row>
    <row r="25" ht="25.5" customHeight="1">
      <c r="A25" s="744" t="s">
        <v>318</v>
      </c>
      <c r="B25" s="693">
        <v>0.0</v>
      </c>
      <c r="C25" s="693">
        <v>0.0</v>
      </c>
      <c r="D25" s="693">
        <v>0.0</v>
      </c>
      <c r="E25" s="693">
        <v>0.0</v>
      </c>
      <c r="H25" s="585"/>
      <c r="I25" s="585"/>
      <c r="J25" s="768" t="s">
        <v>165</v>
      </c>
      <c r="K25" s="769"/>
      <c r="L25" s="769"/>
      <c r="M25" s="770"/>
      <c r="N25" s="771"/>
      <c r="O25" s="585"/>
      <c r="T25" s="772"/>
      <c r="U25" s="772"/>
      <c r="V25" s="843"/>
    </row>
    <row r="26" ht="25.5" customHeight="1">
      <c r="A26" s="774" t="s">
        <v>167</v>
      </c>
      <c r="B26" s="775">
        <v>0.0</v>
      </c>
      <c r="C26" s="775">
        <v>0.0</v>
      </c>
      <c r="D26" s="775">
        <v>0.0</v>
      </c>
      <c r="E26" s="775">
        <v>0.0</v>
      </c>
      <c r="F26" s="776"/>
      <c r="G26" s="776"/>
      <c r="H26" s="585"/>
      <c r="I26" s="585"/>
      <c r="J26" s="777" t="s">
        <v>168</v>
      </c>
      <c r="K26" s="778"/>
      <c r="L26" s="778"/>
      <c r="M26" s="779"/>
      <c r="N26" s="780"/>
      <c r="O26" s="585"/>
      <c r="P26" s="585"/>
      <c r="Q26" s="585"/>
      <c r="R26" s="585"/>
      <c r="S26" s="781"/>
      <c r="T26" s="585"/>
      <c r="U26" s="585"/>
      <c r="V26" s="843"/>
    </row>
    <row r="27" ht="40.5" customHeight="1">
      <c r="A27" s="774" t="s">
        <v>319</v>
      </c>
      <c r="B27" s="775">
        <v>0.0</v>
      </c>
      <c r="C27" s="775">
        <v>0.0</v>
      </c>
      <c r="D27" s="775">
        <v>0.0</v>
      </c>
      <c r="E27" s="775">
        <v>0.0</v>
      </c>
      <c r="F27" s="783"/>
      <c r="G27" s="783"/>
      <c r="H27" s="718"/>
      <c r="I27" s="585"/>
      <c r="J27" s="585"/>
      <c r="K27" s="585"/>
      <c r="L27" s="585"/>
      <c r="M27" s="585"/>
      <c r="N27" s="585"/>
      <c r="O27" s="585"/>
      <c r="P27" s="784" t="s">
        <v>304</v>
      </c>
      <c r="Q27" s="785"/>
      <c r="R27" s="785"/>
      <c r="S27" s="785"/>
      <c r="T27" s="297"/>
      <c r="U27" s="607"/>
      <c r="V27" s="843"/>
    </row>
    <row r="28" ht="51.75" customHeight="1">
      <c r="F28" s="787"/>
      <c r="G28" s="788"/>
      <c r="H28" s="789"/>
      <c r="I28" s="585"/>
      <c r="J28" s="790" t="s">
        <v>320</v>
      </c>
      <c r="K28" s="791"/>
      <c r="L28" s="791"/>
      <c r="M28" s="585"/>
      <c r="N28" s="585"/>
      <c r="O28" s="585"/>
      <c r="P28" s="792" t="s">
        <v>174</v>
      </c>
      <c r="Q28" s="355">
        <f>(Q22 * 0.45) + (Q21 * 0.35) + ((135 - Q23) / 135 * 100) * 0.2</f>
        <v>62.34377676</v>
      </c>
      <c r="R28" s="793" t="str">
        <f>IFS(
  Q28 &gt;= 85, "🟢 Affordable Housing",
  Q28 &gt;= 72.5, "🟡 Buyer's Market",
  Q28 &gt;= 60, "🟠 Neutral Market",
  Q28 &gt;= 50, "🔴 Affordability Crisis",
  Q28 &gt;= 40, "🔴 Nowhere close to affordable",
  TRUE, "🔥 Crisis Mode
")</f>
        <v>🟠 Neutral Market</v>
      </c>
      <c r="S28" s="794"/>
      <c r="T28" s="368"/>
      <c r="V28" s="843"/>
    </row>
    <row r="29" ht="17.25" customHeight="1">
      <c r="A29" s="795"/>
      <c r="B29" s="796"/>
      <c r="C29" s="585"/>
      <c r="D29" s="789"/>
      <c r="E29" s="585"/>
      <c r="F29" s="789"/>
      <c r="G29" s="789"/>
      <c r="H29" s="585"/>
      <c r="I29" s="585"/>
      <c r="J29" s="585"/>
      <c r="K29" s="585"/>
      <c r="L29" s="585"/>
      <c r="M29" s="585"/>
      <c r="N29" s="585"/>
      <c r="O29" s="585"/>
      <c r="P29" s="585"/>
      <c r="Q29" s="585"/>
      <c r="R29" s="585"/>
      <c r="S29" s="585"/>
      <c r="T29" s="585"/>
      <c r="U29" s="585"/>
      <c r="V29" s="585"/>
    </row>
    <row r="30" ht="51.75" customHeight="1">
      <c r="A30" s="366" t="s">
        <v>178</v>
      </c>
      <c r="B30" s="367"/>
      <c r="C30" s="368"/>
      <c r="D30" s="369"/>
      <c r="E30" s="368"/>
      <c r="F30" s="369"/>
      <c r="G30" s="370"/>
      <c r="H30" s="585"/>
      <c r="I30" s="585"/>
      <c r="J30" s="585"/>
      <c r="K30" s="585"/>
      <c r="L30" s="585"/>
      <c r="M30" s="585"/>
      <c r="N30" s="585"/>
      <c r="O30" s="585"/>
      <c r="P30" s="585"/>
      <c r="Q30" s="585"/>
      <c r="R30" s="585"/>
      <c r="S30" s="585"/>
      <c r="T30" s="585"/>
      <c r="U30" s="585"/>
    </row>
    <row r="31" ht="30.0" customHeight="1">
      <c r="A31" s="379" t="s">
        <v>145</v>
      </c>
      <c r="B31" s="380"/>
      <c r="C31" s="381" t="s">
        <v>182</v>
      </c>
      <c r="D31" s="382" t="s">
        <v>60</v>
      </c>
      <c r="E31" s="382" t="s">
        <v>183</v>
      </c>
      <c r="F31" s="381" t="s">
        <v>147</v>
      </c>
      <c r="G31" s="383"/>
      <c r="H31" s="629"/>
      <c r="I31" s="585"/>
      <c r="J31" s="797"/>
      <c r="K31" s="798"/>
      <c r="L31" s="798"/>
      <c r="M31" s="799"/>
      <c r="N31" s="798"/>
      <c r="O31" s="798"/>
      <c r="P31" s="798"/>
      <c r="Q31" s="585"/>
      <c r="R31" s="585"/>
      <c r="S31" s="585"/>
      <c r="T31" s="585"/>
      <c r="U31" s="585"/>
    </row>
    <row r="32" ht="23.25" customHeight="1">
      <c r="A32" s="386" t="s">
        <v>187</v>
      </c>
      <c r="B32" s="387"/>
      <c r="C32" s="381" t="s">
        <v>188</v>
      </c>
      <c r="D32" s="388">
        <v>0.0</v>
      </c>
      <c r="E32" s="389">
        <f>IFS(D32 &lt; 0.04, 0, D32 &lt; 0.06, 3, D32 &lt; 0.08, 6, D32 &lt; 0.1, 9, TRUE, 12)</f>
        <v>0</v>
      </c>
      <c r="F32" s="391" t="str">
        <f t="shared" ref="F32:F46" si="15">IFS(
  E32&gt;=10, "🔴 High Risk",
  E32&gt;=6, "🟠 Elevated Risk",
  E32&gt;=3, "🟡 Moderate Risk",
  TRUE, "🟢 Low Risk"
)
</f>
        <v>🟢 Low Risk</v>
      </c>
      <c r="G32" s="539"/>
      <c r="H32" s="629"/>
      <c r="I32" s="585"/>
      <c r="J32" s="585"/>
      <c r="K32" s="585"/>
      <c r="L32" s="585"/>
      <c r="M32" s="585"/>
      <c r="N32" s="585"/>
      <c r="O32" s="585"/>
      <c r="P32" s="585"/>
      <c r="Q32" s="585"/>
      <c r="R32" s="585"/>
      <c r="S32" s="585"/>
      <c r="T32" s="585"/>
      <c r="U32" s="585"/>
    </row>
    <row r="33" ht="23.25" customHeight="1">
      <c r="A33" s="386" t="s">
        <v>195</v>
      </c>
      <c r="B33" s="400"/>
      <c r="C33" s="381" t="s">
        <v>188</v>
      </c>
      <c r="D33" s="388">
        <v>0.0</v>
      </c>
      <c r="E33" s="389">
        <f>IFS(D33 &lt; 0.05, 0, D33 &lt; 0.1, 3, D33 &lt; 0.13, 6, D33 &lt; 0.15, 9, TRUE, 12)</f>
        <v>0</v>
      </c>
      <c r="F33" s="391" t="str">
        <f t="shared" si="15"/>
        <v>🟢 Low Risk</v>
      </c>
      <c r="G33" s="539"/>
      <c r="H33" s="800"/>
      <c r="I33" s="800"/>
      <c r="J33" s="585"/>
      <c r="K33" s="585"/>
      <c r="L33" s="585"/>
      <c r="M33" s="585"/>
      <c r="N33" s="585"/>
      <c r="O33" s="585"/>
      <c r="P33" s="585"/>
      <c r="Q33" s="800"/>
      <c r="R33" s="800"/>
      <c r="S33" s="800"/>
      <c r="T33" s="800"/>
      <c r="U33" s="800"/>
      <c r="V33" s="801"/>
      <c r="W33" s="801"/>
      <c r="X33" s="801"/>
      <c r="Y33" s="801"/>
      <c r="Z33" s="801"/>
      <c r="AA33" s="801"/>
      <c r="AB33" s="801"/>
    </row>
    <row r="34" ht="23.25" customHeight="1">
      <c r="A34" s="386" t="s">
        <v>199</v>
      </c>
      <c r="B34" s="400"/>
      <c r="C34" s="381" t="s">
        <v>188</v>
      </c>
      <c r="D34" s="388">
        <v>0.0</v>
      </c>
      <c r="E34" s="389">
        <f>IFS(D34&lt;2%, 0, D34&lt;5%, 5, D34&lt;10%, 10, TRUE, 15)
</f>
        <v>0</v>
      </c>
      <c r="F34" s="391" t="str">
        <f t="shared" si="15"/>
        <v>🟢 Low Risk</v>
      </c>
      <c r="G34" s="539"/>
      <c r="H34" s="802"/>
      <c r="I34" s="800"/>
      <c r="J34" s="585"/>
      <c r="K34" s="585"/>
      <c r="L34" s="585"/>
      <c r="M34" s="585"/>
      <c r="N34" s="585"/>
      <c r="O34" s="585"/>
      <c r="P34" s="585"/>
      <c r="Q34" s="800"/>
      <c r="R34" s="800"/>
      <c r="S34" s="800"/>
      <c r="T34" s="800"/>
      <c r="U34" s="800"/>
      <c r="V34" s="801"/>
      <c r="W34" s="801"/>
      <c r="X34" s="801"/>
      <c r="Y34" s="801"/>
      <c r="Z34" s="801"/>
      <c r="AA34" s="801"/>
      <c r="AB34" s="801"/>
    </row>
    <row r="35" ht="23.25" customHeight="1">
      <c r="A35" s="386" t="s">
        <v>202</v>
      </c>
      <c r="B35" s="413"/>
      <c r="C35" s="381" t="s">
        <v>188</v>
      </c>
      <c r="D35" s="414">
        <v>0.0</v>
      </c>
      <c r="E35" s="389">
        <f>IFS(D35 &gt; 0.6, 0, D35 &gt; 0.45, 3, D35 &gt; 0.3, 6, D35 &gt; 0.15, 9, TRUE, 12)</f>
        <v>12</v>
      </c>
      <c r="F35" s="391" t="str">
        <f t="shared" si="15"/>
        <v>🔴 High Risk</v>
      </c>
      <c r="G35" s="539"/>
      <c r="H35" s="585"/>
      <c r="I35" s="585"/>
      <c r="J35" s="585"/>
      <c r="K35" s="585"/>
      <c r="L35" s="585"/>
      <c r="M35" s="585"/>
      <c r="N35" s="585"/>
      <c r="O35" s="585"/>
      <c r="P35" s="585"/>
      <c r="Q35" s="585"/>
      <c r="R35" s="585"/>
      <c r="S35" s="585"/>
      <c r="T35" s="585"/>
      <c r="U35" s="585"/>
    </row>
    <row r="36" ht="23.25" customHeight="1">
      <c r="A36" s="386" t="s">
        <v>205</v>
      </c>
      <c r="B36" s="400"/>
      <c r="C36" s="422" t="s">
        <v>206</v>
      </c>
      <c r="D36" s="388">
        <v>0.0</v>
      </c>
      <c r="E36" s="389">
        <f>IFS(D36 &gt; 0.13, 0, D36 &gt; 0.11, 2, D36 &gt; 0.09, 4, D36 &gt; 0.07, 6, TRUE, 8)
</f>
        <v>8</v>
      </c>
      <c r="F36" s="391" t="str">
        <f t="shared" si="15"/>
        <v>🟠 Elevated Risk</v>
      </c>
      <c r="G36" s="539"/>
      <c r="H36" s="802"/>
      <c r="I36" s="800"/>
      <c r="J36" s="585"/>
      <c r="K36" s="585"/>
      <c r="L36" s="585"/>
      <c r="M36" s="585"/>
      <c r="N36" s="585"/>
      <c r="O36" s="585"/>
      <c r="P36" s="585"/>
      <c r="Q36" s="800"/>
      <c r="R36" s="800"/>
      <c r="S36" s="800"/>
      <c r="T36" s="800"/>
      <c r="U36" s="800"/>
      <c r="V36" s="801"/>
      <c r="W36" s="801"/>
      <c r="X36" s="801"/>
      <c r="Y36" s="801"/>
      <c r="Z36" s="801"/>
      <c r="AA36" s="801"/>
      <c r="AB36" s="801"/>
    </row>
    <row r="37" ht="23.25" customHeight="1">
      <c r="A37" s="386" t="s">
        <v>208</v>
      </c>
      <c r="B37" s="387"/>
      <c r="C37" s="422" t="s">
        <v>206</v>
      </c>
      <c r="D37" s="388">
        <v>0.0</v>
      </c>
      <c r="E37" s="389">
        <f>IFS(D37 &lt; 0.005, 0, D37 &lt; 0.01, 2, D37 &lt; 0.02, 4, D37 &lt; 0.03, 6, TRUE, 8)
</f>
        <v>0</v>
      </c>
      <c r="F37" s="391" t="str">
        <f t="shared" si="15"/>
        <v>🟢 Low Risk</v>
      </c>
      <c r="G37" s="539"/>
      <c r="H37" s="718"/>
      <c r="I37" s="585"/>
      <c r="J37" s="585"/>
      <c r="K37" s="585"/>
      <c r="L37" s="585"/>
      <c r="M37" s="585"/>
      <c r="N37" s="585"/>
      <c r="O37" s="585"/>
      <c r="P37" s="585"/>
      <c r="Q37" s="585"/>
      <c r="R37" s="585"/>
      <c r="S37" s="585"/>
      <c r="T37" s="585"/>
      <c r="U37" s="585"/>
    </row>
    <row r="38" ht="23.25" customHeight="1">
      <c r="A38" s="386" t="s">
        <v>215</v>
      </c>
      <c r="B38" s="433"/>
      <c r="C38" s="422" t="s">
        <v>206</v>
      </c>
      <c r="D38" s="388">
        <v>0.0</v>
      </c>
      <c r="E38" s="389">
        <f>IFS(D38 &lt; 0.01, 0, D38 &lt; 0.015, 2, D38 &lt; 0.02, 4, D38 &lt; 0.03, 6, TRUE, 8)
</f>
        <v>0</v>
      </c>
      <c r="F38" s="391" t="str">
        <f t="shared" si="15"/>
        <v>🟢 Low Risk</v>
      </c>
      <c r="G38" s="539"/>
      <c r="H38" s="803"/>
      <c r="I38" s="800"/>
      <c r="J38" s="800"/>
      <c r="K38" s="800"/>
      <c r="L38" s="800"/>
      <c r="M38" s="800"/>
      <c r="N38" s="800"/>
      <c r="O38" s="800"/>
      <c r="P38" s="800"/>
      <c r="Q38" s="800"/>
      <c r="R38" s="800"/>
      <c r="S38" s="800"/>
      <c r="T38" s="800"/>
      <c r="U38" s="800"/>
      <c r="V38" s="801"/>
      <c r="W38" s="801"/>
      <c r="X38" s="801"/>
      <c r="Y38" s="801"/>
      <c r="Z38" s="801"/>
      <c r="AA38" s="801"/>
      <c r="AB38" s="801"/>
    </row>
    <row r="39" ht="23.25" customHeight="1">
      <c r="A39" s="386" t="s">
        <v>218</v>
      </c>
      <c r="B39" s="413"/>
      <c r="C39" s="422" t="s">
        <v>206</v>
      </c>
      <c r="D39" s="388">
        <v>0.0</v>
      </c>
      <c r="E39" s="389">
        <f>IFS(D39 &lt; 0.015, 0, D39 &lt; 0.025, 2, D39 &lt; 0.04, 4, D39 &lt; 0.06, 6, TRUE, 8)
</f>
        <v>0</v>
      </c>
      <c r="F39" s="391" t="str">
        <f t="shared" si="15"/>
        <v>🟢 Low Risk</v>
      </c>
      <c r="G39" s="539"/>
      <c r="H39" s="585"/>
      <c r="I39" s="585"/>
      <c r="J39" s="804"/>
      <c r="K39" s="585"/>
      <c r="L39" s="585"/>
      <c r="M39" s="585"/>
      <c r="N39" s="585"/>
      <c r="O39" s="585"/>
      <c r="P39" s="585"/>
      <c r="Q39" s="585"/>
      <c r="R39" s="585"/>
      <c r="S39" s="585"/>
      <c r="T39" s="585"/>
      <c r="U39" s="585"/>
    </row>
    <row r="40" ht="23.25" customHeight="1">
      <c r="A40" s="386" t="s">
        <v>221</v>
      </c>
      <c r="B40" s="400"/>
      <c r="C40" s="422" t="s">
        <v>222</v>
      </c>
      <c r="D40" s="388">
        <v>0.0</v>
      </c>
      <c r="E40" s="389">
        <f>IFS(D40 &lt; 0.02, 0, D40 &lt; 0.03, 1.5, D40 &lt; 0.04, 3.25, D40 &lt; 0.05, 5, TRUE, 6.25)
</f>
        <v>0</v>
      </c>
      <c r="F40" s="391" t="str">
        <f t="shared" si="15"/>
        <v>🟢 Low Risk</v>
      </c>
      <c r="G40" s="539"/>
      <c r="H40" s="802"/>
      <c r="I40" s="800"/>
      <c r="J40" s="800"/>
      <c r="K40" s="800"/>
      <c r="L40" s="800"/>
      <c r="M40" s="800"/>
      <c r="N40" s="800"/>
      <c r="O40" s="800"/>
      <c r="P40" s="800"/>
      <c r="Q40" s="800"/>
      <c r="R40" s="800"/>
      <c r="S40" s="800"/>
      <c r="T40" s="800"/>
      <c r="U40" s="800"/>
      <c r="V40" s="801"/>
      <c r="W40" s="801"/>
      <c r="X40" s="801"/>
      <c r="Y40" s="801"/>
      <c r="Z40" s="801"/>
      <c r="AA40" s="801"/>
      <c r="AB40" s="801"/>
    </row>
    <row r="41" ht="23.25" customHeight="1">
      <c r="A41" s="386" t="s">
        <v>354</v>
      </c>
      <c r="B41" s="400"/>
      <c r="C41" s="422" t="s">
        <v>222</v>
      </c>
      <c r="D41" s="388">
        <v>0.0</v>
      </c>
      <c r="E41" s="389">
        <f>IFS(D41&lt;3%, 0, D41&lt;6%, 3, D41&lt;10%, 6, TRUE, 9)</f>
        <v>0</v>
      </c>
      <c r="F41" s="391" t="str">
        <f t="shared" si="15"/>
        <v>🟢 Low Risk</v>
      </c>
      <c r="G41" s="539"/>
      <c r="H41" s="800"/>
      <c r="I41" s="800"/>
      <c r="J41" s="800"/>
      <c r="K41" s="800"/>
      <c r="L41" s="800"/>
      <c r="M41" s="800"/>
      <c r="N41" s="800"/>
      <c r="O41" s="800"/>
      <c r="P41" s="800"/>
      <c r="Q41" s="800"/>
      <c r="R41" s="800"/>
      <c r="S41" s="800"/>
      <c r="T41" s="800"/>
      <c r="U41" s="800"/>
      <c r="V41" s="801"/>
      <c r="W41" s="801"/>
      <c r="X41" s="801"/>
      <c r="Y41" s="801"/>
      <c r="Z41" s="801"/>
      <c r="AA41" s="801"/>
      <c r="AB41" s="801"/>
    </row>
    <row r="42" ht="23.25" customHeight="1">
      <c r="A42" s="386" t="s">
        <v>228</v>
      </c>
      <c r="B42" s="387"/>
      <c r="C42" s="422" t="s">
        <v>222</v>
      </c>
      <c r="D42" s="388">
        <v>0.0</v>
      </c>
      <c r="E42" s="389">
        <f>IFS(D42 &lt; 0.06, 0, D42 &lt; 0.07, 1.5, D42 &lt; 0.08, 3.25, D42 &lt; 0.09, 5, TRUE, 6.25)
</f>
        <v>0</v>
      </c>
      <c r="F42" s="391" t="str">
        <f t="shared" si="15"/>
        <v>🟢 Low Risk</v>
      </c>
      <c r="G42" s="539"/>
      <c r="H42" s="718"/>
      <c r="I42" s="585"/>
      <c r="J42" s="585"/>
      <c r="K42" s="585"/>
      <c r="L42" s="585"/>
      <c r="M42" s="585"/>
      <c r="N42" s="585"/>
      <c r="O42" s="585"/>
      <c r="P42" s="585"/>
      <c r="Q42" s="585"/>
      <c r="R42" s="585"/>
      <c r="S42" s="585"/>
      <c r="T42" s="585"/>
      <c r="U42" s="585"/>
    </row>
    <row r="43" ht="23.25" customHeight="1">
      <c r="A43" s="453" t="s">
        <v>355</v>
      </c>
      <c r="B43" s="454"/>
      <c r="C43" s="455" t="s">
        <v>188</v>
      </c>
      <c r="D43" s="456">
        <v>0.0</v>
      </c>
      <c r="E43" s="457">
        <f>IFS(D43 &gt; 0.01, 0, D43 &gt; 0, 3, D43 &gt; -0.5, 6, D43 &gt; -1, 9, TRUE, 12)</f>
        <v>6</v>
      </c>
      <c r="F43" s="454" t="str">
        <f t="shared" si="15"/>
        <v>🟠 Elevated Risk</v>
      </c>
      <c r="G43" s="844"/>
      <c r="H43" s="585"/>
      <c r="I43" s="585"/>
      <c r="J43" s="805"/>
      <c r="K43" s="585"/>
      <c r="L43" s="806"/>
      <c r="M43" s="585"/>
      <c r="N43" s="807"/>
      <c r="O43" s="585"/>
      <c r="P43" s="585"/>
      <c r="Q43" s="585"/>
      <c r="R43" s="585"/>
      <c r="S43" s="585"/>
      <c r="T43" s="585"/>
      <c r="U43" s="585"/>
    </row>
    <row r="44" ht="23.25" customHeight="1">
      <c r="A44" s="459" t="s">
        <v>234</v>
      </c>
      <c r="B44" s="460"/>
      <c r="C44" s="422" t="s">
        <v>206</v>
      </c>
      <c r="D44" s="461">
        <v>0.0</v>
      </c>
      <c r="E44" s="462">
        <f>IFS(D44 &gt; 9000000, 0, D44 &gt; 7500000, 2, D44 &gt; 6000000, 4, D44 &gt; 5000000, 6, TRUE, 8)
</f>
        <v>8</v>
      </c>
      <c r="F44" s="460" t="str">
        <f t="shared" si="15"/>
        <v>🟠 Elevated Risk</v>
      </c>
      <c r="G44" s="845"/>
      <c r="H44" s="585"/>
      <c r="I44" s="585"/>
      <c r="J44" s="808"/>
      <c r="K44" s="585"/>
      <c r="L44" s="585"/>
      <c r="M44" s="585"/>
      <c r="N44" s="809"/>
      <c r="O44" s="585"/>
      <c r="P44" s="585"/>
      <c r="Q44" s="585"/>
      <c r="R44" s="585"/>
      <c r="S44" s="585"/>
      <c r="T44" s="585"/>
      <c r="U44" s="585"/>
    </row>
    <row r="45" ht="23.25" customHeight="1">
      <c r="A45" s="453" t="s">
        <v>323</v>
      </c>
      <c r="B45" s="454"/>
      <c r="C45" s="422" t="s">
        <v>206</v>
      </c>
      <c r="D45" s="456">
        <v>0.0</v>
      </c>
      <c r="E45" s="457">
        <f>IFS(
  D45 &lt; 0.07, 0,
  D45 &lt; 0.085, 3,
  D45 &lt; 0.1, 6,
  TRUE, 9
)
</f>
        <v>0</v>
      </c>
      <c r="F45" s="454" t="str">
        <f t="shared" si="15"/>
        <v>🟢 Low Risk</v>
      </c>
      <c r="G45" s="844"/>
      <c r="H45" s="810"/>
      <c r="I45" s="500"/>
      <c r="J45" s="811"/>
      <c r="K45" s="810"/>
      <c r="L45" s="810"/>
      <c r="M45" s="810"/>
      <c r="N45" s="812"/>
      <c r="O45" s="500"/>
      <c r="P45" s="810"/>
      <c r="Q45" s="810"/>
      <c r="R45" s="810"/>
      <c r="S45" s="810"/>
      <c r="T45" s="810"/>
      <c r="U45" s="810"/>
    </row>
    <row r="46" ht="23.25" customHeight="1">
      <c r="A46" s="459" t="s">
        <v>324</v>
      </c>
      <c r="B46" s="460"/>
      <c r="C46" s="813" t="s">
        <v>222</v>
      </c>
      <c r="D46" s="461">
        <v>0.0</v>
      </c>
      <c r="E46" s="814">
        <f>IFS(D46 &gt; 3000000, 0, D46 &gt; 2900000, 1.5, D46 &gt; 2750000, 3.25, D46 &gt; 2600000, 5, TRUE, 6.25)</f>
        <v>6.25</v>
      </c>
      <c r="F46" s="460" t="str">
        <f t="shared" si="15"/>
        <v>🟠 Elevated Risk</v>
      </c>
      <c r="G46" s="845"/>
      <c r="I46" s="500"/>
      <c r="J46" s="811"/>
      <c r="K46" s="810"/>
      <c r="L46" s="810"/>
      <c r="M46" s="810"/>
      <c r="N46" s="812"/>
      <c r="O46" s="500"/>
      <c r="P46" s="810"/>
      <c r="Q46" s="810"/>
      <c r="R46" s="810"/>
      <c r="S46" s="810"/>
      <c r="T46" s="810"/>
      <c r="U46" s="810"/>
    </row>
    <row r="47" ht="21.0" customHeight="1">
      <c r="B47" s="497"/>
      <c r="I47" s="500"/>
      <c r="J47" s="815"/>
      <c r="N47" s="816"/>
      <c r="O47" s="500"/>
    </row>
    <row r="48" ht="21.0" customHeight="1">
      <c r="A48" s="545" t="s">
        <v>325</v>
      </c>
      <c r="B48" s="497"/>
      <c r="I48" s="500"/>
      <c r="J48" s="815"/>
      <c r="O48" s="500"/>
    </row>
    <row r="49">
      <c r="A49" s="545" t="s">
        <v>326</v>
      </c>
      <c r="B49" s="497"/>
      <c r="I49" s="500"/>
      <c r="O49" s="500"/>
    </row>
    <row r="50">
      <c r="B50" s="497"/>
      <c r="I50" s="500"/>
      <c r="O50" s="500"/>
    </row>
    <row r="51">
      <c r="B51" s="497"/>
      <c r="I51" s="500"/>
      <c r="O51" s="500"/>
    </row>
    <row r="52">
      <c r="B52" s="497"/>
      <c r="I52" s="500"/>
      <c r="O52" s="500"/>
    </row>
    <row r="53">
      <c r="B53" s="497"/>
      <c r="I53" s="500"/>
      <c r="O53" s="500"/>
    </row>
    <row r="54">
      <c r="B54" s="817" t="s">
        <v>261</v>
      </c>
      <c r="I54" s="500"/>
      <c r="O54" s="500"/>
    </row>
    <row r="55">
      <c r="B55" s="497"/>
      <c r="I55" s="500"/>
      <c r="O55" s="500"/>
    </row>
    <row r="56">
      <c r="B56" s="497"/>
      <c r="I56" s="500"/>
      <c r="O56" s="500"/>
    </row>
    <row r="57">
      <c r="B57" s="497"/>
      <c r="I57" s="500"/>
      <c r="O57" s="500"/>
    </row>
    <row r="58">
      <c r="B58" s="497"/>
      <c r="I58" s="500"/>
      <c r="O58" s="500"/>
    </row>
    <row r="59">
      <c r="B59" s="497"/>
      <c r="I59" s="500"/>
      <c r="O59" s="500"/>
    </row>
    <row r="60">
      <c r="B60" s="497"/>
      <c r="I60" s="500"/>
      <c r="O60" s="500"/>
    </row>
    <row r="61">
      <c r="B61" s="497"/>
      <c r="I61" s="500"/>
      <c r="O61" s="500"/>
    </row>
    <row r="62">
      <c r="B62" s="497"/>
      <c r="I62" s="500"/>
      <c r="O62" s="500"/>
    </row>
    <row r="63">
      <c r="B63" s="497"/>
      <c r="I63" s="500"/>
      <c r="O63" s="500"/>
    </row>
    <row r="64">
      <c r="B64" s="497"/>
      <c r="I64" s="500"/>
      <c r="O64" s="500"/>
    </row>
    <row r="65">
      <c r="B65" s="497"/>
      <c r="I65" s="500"/>
      <c r="O65" s="500"/>
    </row>
    <row r="66">
      <c r="B66" s="497"/>
      <c r="I66" s="500"/>
      <c r="O66" s="500"/>
    </row>
    <row r="67">
      <c r="B67" s="497"/>
      <c r="I67" s="500"/>
      <c r="O67" s="500"/>
    </row>
    <row r="68">
      <c r="B68" s="497"/>
      <c r="I68" s="500"/>
      <c r="O68" s="500"/>
    </row>
    <row r="69">
      <c r="B69" s="497"/>
      <c r="I69" s="500"/>
      <c r="O69" s="500"/>
    </row>
    <row r="70">
      <c r="B70" s="497"/>
      <c r="I70" s="500"/>
      <c r="O70" s="500"/>
    </row>
    <row r="71">
      <c r="B71" s="497"/>
      <c r="I71" s="500"/>
      <c r="O71" s="500"/>
    </row>
    <row r="72">
      <c r="B72" s="497"/>
      <c r="I72" s="500"/>
      <c r="O72" s="500"/>
    </row>
    <row r="73">
      <c r="B73" s="497"/>
      <c r="I73" s="500"/>
      <c r="O73" s="500"/>
    </row>
    <row r="74">
      <c r="B74" s="497"/>
      <c r="I74" s="500"/>
      <c r="O74" s="500"/>
    </row>
    <row r="75">
      <c r="B75" s="497"/>
      <c r="I75" s="500"/>
      <c r="O75" s="500"/>
    </row>
    <row r="76">
      <c r="B76" s="497"/>
      <c r="I76" s="500"/>
      <c r="O76" s="500"/>
    </row>
    <row r="77">
      <c r="B77" s="497"/>
      <c r="I77" s="500"/>
      <c r="O77" s="500"/>
    </row>
    <row r="78">
      <c r="B78" s="497"/>
      <c r="I78" s="500"/>
      <c r="O78" s="500"/>
    </row>
    <row r="79">
      <c r="B79" s="497"/>
      <c r="I79" s="500"/>
      <c r="O79" s="500"/>
    </row>
    <row r="80">
      <c r="B80" s="497"/>
      <c r="I80" s="500"/>
      <c r="O80" s="500"/>
    </row>
    <row r="81">
      <c r="B81" s="497"/>
      <c r="I81" s="500"/>
      <c r="O81" s="500"/>
    </row>
    <row r="82">
      <c r="B82" s="497"/>
      <c r="I82" s="500"/>
      <c r="O82" s="500"/>
    </row>
    <row r="83">
      <c r="B83" s="497"/>
      <c r="I83" s="500"/>
      <c r="O83" s="500"/>
    </row>
    <row r="84">
      <c r="B84" s="497"/>
      <c r="I84" s="500"/>
      <c r="O84" s="500"/>
    </row>
    <row r="85">
      <c r="B85" s="497"/>
      <c r="I85" s="500"/>
      <c r="O85" s="500"/>
    </row>
    <row r="86">
      <c r="B86" s="497"/>
      <c r="I86" s="500"/>
      <c r="O86" s="500"/>
    </row>
    <row r="87">
      <c r="B87" s="497"/>
      <c r="I87" s="500"/>
      <c r="O87" s="500"/>
    </row>
    <row r="88">
      <c r="B88" s="497"/>
      <c r="I88" s="500"/>
      <c r="O88" s="500"/>
    </row>
    <row r="89">
      <c r="B89" s="497"/>
      <c r="I89" s="500"/>
      <c r="O89" s="500"/>
    </row>
    <row r="90">
      <c r="B90" s="497"/>
      <c r="I90" s="500"/>
      <c r="O90" s="500"/>
    </row>
    <row r="91">
      <c r="B91" s="497"/>
      <c r="I91" s="500"/>
      <c r="O91" s="500"/>
    </row>
    <row r="92">
      <c r="B92" s="497"/>
      <c r="I92" s="500"/>
      <c r="O92" s="500"/>
    </row>
    <row r="93">
      <c r="B93" s="497"/>
      <c r="I93" s="500"/>
      <c r="O93" s="500"/>
    </row>
    <row r="94">
      <c r="B94" s="497"/>
      <c r="I94" s="500"/>
      <c r="O94" s="500"/>
    </row>
    <row r="95">
      <c r="B95" s="497"/>
      <c r="I95" s="500"/>
      <c r="O95" s="500"/>
    </row>
    <row r="96">
      <c r="B96" s="497"/>
      <c r="I96" s="500"/>
      <c r="O96" s="500"/>
    </row>
    <row r="97">
      <c r="B97" s="497"/>
      <c r="I97" s="500"/>
      <c r="O97" s="500"/>
    </row>
    <row r="98">
      <c r="B98" s="497"/>
      <c r="I98" s="500"/>
      <c r="O98" s="500"/>
    </row>
    <row r="99">
      <c r="B99" s="497"/>
      <c r="I99" s="500"/>
      <c r="O99" s="500"/>
    </row>
    <row r="100">
      <c r="B100" s="497"/>
      <c r="I100" s="500"/>
      <c r="O100" s="500"/>
    </row>
    <row r="101">
      <c r="B101" s="497"/>
      <c r="I101" s="500"/>
      <c r="O101" s="500"/>
    </row>
    <row r="102">
      <c r="B102" s="497"/>
      <c r="I102" s="500"/>
      <c r="O102" s="500"/>
    </row>
    <row r="103">
      <c r="B103" s="497"/>
      <c r="I103" s="500"/>
      <c r="O103" s="500"/>
    </row>
    <row r="104">
      <c r="B104" s="497"/>
      <c r="I104" s="500"/>
      <c r="O104" s="500"/>
    </row>
    <row r="105">
      <c r="B105" s="497"/>
      <c r="I105" s="500"/>
      <c r="O105" s="500"/>
    </row>
    <row r="106">
      <c r="B106" s="497"/>
      <c r="I106" s="500"/>
      <c r="O106" s="500"/>
    </row>
    <row r="107">
      <c r="B107" s="497"/>
      <c r="I107" s="500"/>
      <c r="O107" s="500"/>
    </row>
    <row r="108">
      <c r="B108" s="497"/>
      <c r="I108" s="500"/>
      <c r="O108" s="500"/>
    </row>
    <row r="109">
      <c r="B109" s="497"/>
      <c r="I109" s="500"/>
      <c r="O109" s="500"/>
    </row>
    <row r="110">
      <c r="B110" s="497"/>
      <c r="I110" s="500"/>
      <c r="O110" s="500"/>
    </row>
    <row r="111">
      <c r="B111" s="497"/>
      <c r="I111" s="500"/>
      <c r="O111" s="500"/>
    </row>
    <row r="112">
      <c r="B112" s="497"/>
      <c r="I112" s="500"/>
      <c r="O112" s="500"/>
    </row>
    <row r="113">
      <c r="B113" s="497"/>
      <c r="I113" s="500"/>
      <c r="O113" s="500"/>
    </row>
    <row r="114">
      <c r="B114" s="497"/>
      <c r="I114" s="500"/>
      <c r="O114" s="500"/>
    </row>
    <row r="115">
      <c r="B115" s="497"/>
      <c r="I115" s="500"/>
      <c r="O115" s="500"/>
    </row>
    <row r="116">
      <c r="B116" s="497"/>
      <c r="I116" s="500"/>
      <c r="O116" s="500"/>
    </row>
    <row r="117">
      <c r="B117" s="497"/>
      <c r="I117" s="500"/>
      <c r="O117" s="500"/>
    </row>
    <row r="118">
      <c r="B118" s="497"/>
      <c r="I118" s="500"/>
      <c r="O118" s="500"/>
    </row>
    <row r="119">
      <c r="B119" s="497"/>
      <c r="I119" s="500"/>
      <c r="O119" s="500"/>
    </row>
    <row r="120">
      <c r="B120" s="497"/>
      <c r="I120" s="500"/>
      <c r="O120" s="500"/>
    </row>
    <row r="121">
      <c r="B121" s="497"/>
      <c r="I121" s="500"/>
      <c r="O121" s="500"/>
    </row>
    <row r="122">
      <c r="B122" s="497"/>
      <c r="I122" s="500"/>
      <c r="O122" s="500"/>
    </row>
    <row r="123">
      <c r="B123" s="497"/>
      <c r="I123" s="500"/>
      <c r="O123" s="500"/>
    </row>
    <row r="124">
      <c r="B124" s="497"/>
      <c r="I124" s="500"/>
      <c r="O124" s="500"/>
    </row>
    <row r="125">
      <c r="B125" s="497"/>
      <c r="I125" s="500"/>
      <c r="O125" s="500"/>
    </row>
    <row r="126">
      <c r="B126" s="497"/>
      <c r="I126" s="500"/>
      <c r="O126" s="500"/>
    </row>
    <row r="127">
      <c r="B127" s="497"/>
      <c r="I127" s="500"/>
      <c r="O127" s="500"/>
    </row>
    <row r="128">
      <c r="B128" s="497"/>
      <c r="I128" s="500"/>
      <c r="O128" s="500"/>
    </row>
    <row r="129">
      <c r="B129" s="497"/>
      <c r="I129" s="500"/>
      <c r="O129" s="500"/>
    </row>
    <row r="130">
      <c r="B130" s="497"/>
      <c r="I130" s="500"/>
      <c r="O130" s="500"/>
    </row>
    <row r="131">
      <c r="B131" s="497"/>
      <c r="I131" s="500"/>
      <c r="O131" s="500"/>
    </row>
    <row r="132">
      <c r="B132" s="497"/>
      <c r="I132" s="500"/>
      <c r="O132" s="500"/>
    </row>
    <row r="133">
      <c r="B133" s="497"/>
      <c r="I133" s="500"/>
      <c r="O133" s="500"/>
    </row>
    <row r="134">
      <c r="B134" s="497"/>
      <c r="I134" s="500"/>
      <c r="O134" s="500"/>
    </row>
    <row r="135">
      <c r="B135" s="497"/>
      <c r="I135" s="500"/>
      <c r="O135" s="500"/>
    </row>
    <row r="136">
      <c r="B136" s="497"/>
      <c r="I136" s="500"/>
      <c r="O136" s="500"/>
    </row>
    <row r="137">
      <c r="B137" s="497"/>
      <c r="I137" s="500"/>
      <c r="O137" s="500"/>
    </row>
    <row r="138">
      <c r="B138" s="497"/>
      <c r="I138" s="500"/>
      <c r="O138" s="500"/>
    </row>
    <row r="139">
      <c r="B139" s="497"/>
      <c r="I139" s="500"/>
      <c r="O139" s="500"/>
    </row>
    <row r="140">
      <c r="B140" s="497"/>
      <c r="I140" s="500"/>
      <c r="O140" s="500"/>
    </row>
    <row r="141">
      <c r="B141" s="497"/>
      <c r="I141" s="500"/>
      <c r="O141" s="500"/>
    </row>
    <row r="142">
      <c r="B142" s="497"/>
      <c r="I142" s="500"/>
      <c r="O142" s="500"/>
    </row>
    <row r="143">
      <c r="B143" s="497"/>
      <c r="I143" s="500"/>
      <c r="O143" s="500"/>
    </row>
    <row r="144">
      <c r="B144" s="497"/>
      <c r="I144" s="500"/>
      <c r="O144" s="500"/>
    </row>
    <row r="145">
      <c r="B145" s="497"/>
      <c r="I145" s="500"/>
      <c r="O145" s="500"/>
    </row>
    <row r="146">
      <c r="B146" s="497"/>
      <c r="I146" s="500"/>
      <c r="O146" s="500"/>
    </row>
    <row r="147">
      <c r="B147" s="497"/>
      <c r="I147" s="500"/>
      <c r="O147" s="500"/>
    </row>
    <row r="148">
      <c r="B148" s="497"/>
      <c r="I148" s="500"/>
      <c r="O148" s="500"/>
    </row>
    <row r="149">
      <c r="B149" s="497"/>
      <c r="I149" s="500"/>
      <c r="O149" s="500"/>
    </row>
    <row r="150">
      <c r="B150" s="497"/>
      <c r="I150" s="500"/>
      <c r="O150" s="500"/>
    </row>
    <row r="151">
      <c r="B151" s="497"/>
      <c r="I151" s="500"/>
      <c r="O151" s="500"/>
    </row>
    <row r="152">
      <c r="B152" s="497"/>
      <c r="I152" s="500"/>
      <c r="O152" s="500"/>
    </row>
    <row r="153">
      <c r="B153" s="497"/>
      <c r="I153" s="500"/>
      <c r="O153" s="500"/>
    </row>
    <row r="154">
      <c r="B154" s="497"/>
      <c r="I154" s="500"/>
      <c r="O154" s="500"/>
    </row>
    <row r="155">
      <c r="B155" s="497"/>
      <c r="I155" s="500"/>
      <c r="O155" s="500"/>
    </row>
    <row r="156">
      <c r="B156" s="497"/>
      <c r="I156" s="500"/>
      <c r="O156" s="500"/>
    </row>
    <row r="157">
      <c r="B157" s="497"/>
      <c r="I157" s="500"/>
      <c r="O157" s="500"/>
    </row>
    <row r="158">
      <c r="B158" s="497"/>
      <c r="I158" s="500"/>
      <c r="O158" s="500"/>
    </row>
    <row r="159">
      <c r="B159" s="497"/>
      <c r="I159" s="500"/>
      <c r="O159" s="500"/>
    </row>
    <row r="160">
      <c r="B160" s="497"/>
      <c r="I160" s="500"/>
      <c r="O160" s="500"/>
    </row>
    <row r="161">
      <c r="B161" s="497"/>
      <c r="I161" s="500"/>
      <c r="O161" s="500"/>
    </row>
    <row r="162">
      <c r="B162" s="497"/>
      <c r="I162" s="500"/>
      <c r="O162" s="500"/>
    </row>
    <row r="163">
      <c r="B163" s="497"/>
      <c r="I163" s="500"/>
      <c r="O163" s="500"/>
    </row>
    <row r="164">
      <c r="B164" s="497"/>
      <c r="I164" s="500"/>
      <c r="O164" s="500"/>
    </row>
    <row r="165">
      <c r="B165" s="497"/>
      <c r="I165" s="500"/>
      <c r="O165" s="500"/>
    </row>
    <row r="166">
      <c r="B166" s="497"/>
      <c r="I166" s="500"/>
      <c r="O166" s="500"/>
    </row>
    <row r="167">
      <c r="B167" s="497"/>
      <c r="I167" s="500"/>
      <c r="O167" s="500"/>
    </row>
    <row r="168">
      <c r="B168" s="497"/>
      <c r="I168" s="500"/>
      <c r="O168" s="500"/>
    </row>
    <row r="169">
      <c r="B169" s="497"/>
      <c r="I169" s="500"/>
      <c r="O169" s="500"/>
    </row>
    <row r="170">
      <c r="B170" s="497"/>
      <c r="I170" s="500"/>
      <c r="O170" s="500"/>
    </row>
    <row r="171">
      <c r="B171" s="497"/>
      <c r="I171" s="500"/>
      <c r="O171" s="500"/>
    </row>
    <row r="172">
      <c r="B172" s="497"/>
      <c r="I172" s="500"/>
      <c r="O172" s="500"/>
    </row>
    <row r="173">
      <c r="B173" s="497"/>
      <c r="I173" s="500"/>
      <c r="O173" s="500"/>
    </row>
    <row r="174">
      <c r="B174" s="497"/>
      <c r="I174" s="500"/>
      <c r="O174" s="500"/>
    </row>
    <row r="175">
      <c r="B175" s="497"/>
      <c r="I175" s="500"/>
      <c r="O175" s="500"/>
    </row>
    <row r="176">
      <c r="B176" s="497"/>
      <c r="I176" s="500"/>
      <c r="O176" s="500"/>
    </row>
    <row r="177">
      <c r="B177" s="497"/>
      <c r="I177" s="500"/>
      <c r="O177" s="500"/>
    </row>
    <row r="178">
      <c r="B178" s="497"/>
      <c r="I178" s="500"/>
      <c r="O178" s="500"/>
    </row>
    <row r="179">
      <c r="B179" s="497"/>
      <c r="I179" s="500"/>
      <c r="O179" s="500"/>
    </row>
    <row r="180">
      <c r="B180" s="497"/>
      <c r="I180" s="500"/>
      <c r="O180" s="500"/>
    </row>
    <row r="181">
      <c r="B181" s="497"/>
      <c r="I181" s="500"/>
      <c r="O181" s="500"/>
    </row>
    <row r="182">
      <c r="B182" s="497"/>
      <c r="I182" s="500"/>
      <c r="O182" s="500"/>
    </row>
    <row r="183">
      <c r="B183" s="497"/>
      <c r="I183" s="500"/>
      <c r="O183" s="500"/>
    </row>
    <row r="184">
      <c r="B184" s="497"/>
      <c r="I184" s="500"/>
      <c r="O184" s="500"/>
    </row>
    <row r="185">
      <c r="B185" s="497"/>
      <c r="I185" s="500"/>
      <c r="O185" s="500"/>
    </row>
    <row r="186">
      <c r="B186" s="497"/>
      <c r="I186" s="500"/>
      <c r="O186" s="500"/>
    </row>
    <row r="187">
      <c r="B187" s="497"/>
      <c r="I187" s="500"/>
      <c r="O187" s="500"/>
    </row>
    <row r="188">
      <c r="B188" s="497"/>
      <c r="I188" s="500"/>
      <c r="O188" s="500"/>
    </row>
    <row r="189">
      <c r="B189" s="497"/>
      <c r="I189" s="500"/>
      <c r="O189" s="500"/>
    </row>
    <row r="190">
      <c r="B190" s="497"/>
      <c r="I190" s="500"/>
      <c r="O190" s="500"/>
    </row>
    <row r="191">
      <c r="B191" s="497"/>
      <c r="I191" s="500"/>
      <c r="O191" s="500"/>
    </row>
    <row r="192">
      <c r="B192" s="497"/>
      <c r="I192" s="500"/>
      <c r="O192" s="500"/>
    </row>
    <row r="193">
      <c r="B193" s="497"/>
      <c r="I193" s="500"/>
      <c r="O193" s="500"/>
    </row>
    <row r="194">
      <c r="B194" s="497"/>
      <c r="I194" s="500"/>
      <c r="O194" s="500"/>
    </row>
    <row r="195">
      <c r="B195" s="497"/>
      <c r="I195" s="500"/>
      <c r="O195" s="500"/>
    </row>
    <row r="196">
      <c r="B196" s="497"/>
      <c r="I196" s="500"/>
      <c r="O196" s="500"/>
    </row>
    <row r="197">
      <c r="B197" s="497"/>
      <c r="I197" s="500"/>
      <c r="O197" s="500"/>
    </row>
    <row r="198">
      <c r="B198" s="497"/>
      <c r="I198" s="500"/>
      <c r="O198" s="500"/>
    </row>
    <row r="199">
      <c r="B199" s="497"/>
      <c r="I199" s="500"/>
      <c r="O199" s="500"/>
    </row>
    <row r="200">
      <c r="B200" s="497"/>
      <c r="I200" s="500"/>
      <c r="O200" s="500"/>
    </row>
    <row r="201">
      <c r="B201" s="497"/>
      <c r="I201" s="500"/>
      <c r="O201" s="500"/>
    </row>
    <row r="202">
      <c r="B202" s="497"/>
      <c r="I202" s="500"/>
      <c r="O202" s="500"/>
    </row>
    <row r="203">
      <c r="B203" s="497"/>
      <c r="I203" s="500"/>
      <c r="O203" s="500"/>
    </row>
    <row r="204">
      <c r="B204" s="497"/>
      <c r="I204" s="500"/>
      <c r="O204" s="500"/>
    </row>
    <row r="205">
      <c r="B205" s="497"/>
      <c r="I205" s="500"/>
      <c r="O205" s="500"/>
    </row>
    <row r="206">
      <c r="B206" s="497"/>
      <c r="I206" s="500"/>
      <c r="O206" s="500"/>
    </row>
    <row r="207">
      <c r="B207" s="497"/>
      <c r="I207" s="500"/>
      <c r="O207" s="500"/>
    </row>
    <row r="208">
      <c r="B208" s="497"/>
      <c r="I208" s="500"/>
      <c r="O208" s="500"/>
    </row>
    <row r="209">
      <c r="B209" s="497"/>
      <c r="I209" s="500"/>
      <c r="O209" s="500"/>
    </row>
    <row r="210">
      <c r="B210" s="497"/>
      <c r="I210" s="500"/>
      <c r="O210" s="500"/>
    </row>
    <row r="211">
      <c r="B211" s="497"/>
      <c r="I211" s="500"/>
      <c r="O211" s="500"/>
    </row>
    <row r="212">
      <c r="B212" s="497"/>
      <c r="I212" s="500"/>
      <c r="O212" s="500"/>
    </row>
    <row r="213">
      <c r="B213" s="497"/>
      <c r="I213" s="500"/>
      <c r="O213" s="500"/>
    </row>
    <row r="214">
      <c r="B214" s="497"/>
      <c r="I214" s="500"/>
      <c r="O214" s="500"/>
    </row>
    <row r="215">
      <c r="B215" s="497"/>
      <c r="I215" s="500"/>
      <c r="O215" s="500"/>
    </row>
    <row r="216">
      <c r="B216" s="497"/>
      <c r="I216" s="500"/>
      <c r="O216" s="500"/>
    </row>
    <row r="217">
      <c r="B217" s="497"/>
      <c r="I217" s="500"/>
      <c r="O217" s="500"/>
    </row>
    <row r="218">
      <c r="B218" s="497"/>
      <c r="I218" s="500"/>
      <c r="O218" s="500"/>
    </row>
    <row r="219">
      <c r="B219" s="497"/>
      <c r="I219" s="500"/>
      <c r="O219" s="500"/>
    </row>
    <row r="220">
      <c r="B220" s="497"/>
      <c r="I220" s="500"/>
      <c r="O220" s="500"/>
    </row>
    <row r="221">
      <c r="B221" s="497"/>
      <c r="I221" s="500"/>
      <c r="O221" s="500"/>
    </row>
    <row r="222">
      <c r="B222" s="497"/>
      <c r="I222" s="500"/>
      <c r="O222" s="500"/>
    </row>
    <row r="223">
      <c r="B223" s="497"/>
      <c r="I223" s="500"/>
      <c r="O223" s="500"/>
    </row>
    <row r="224">
      <c r="B224" s="497"/>
      <c r="I224" s="500"/>
      <c r="O224" s="500"/>
    </row>
    <row r="225">
      <c r="B225" s="497"/>
      <c r="I225" s="500"/>
      <c r="O225" s="500"/>
    </row>
    <row r="226">
      <c r="B226" s="497"/>
      <c r="I226" s="500"/>
      <c r="O226" s="500"/>
    </row>
    <row r="227">
      <c r="B227" s="497"/>
      <c r="I227" s="500"/>
      <c r="O227" s="500"/>
    </row>
    <row r="228">
      <c r="B228" s="497"/>
      <c r="I228" s="500"/>
      <c r="O228" s="500"/>
    </row>
    <row r="229">
      <c r="B229" s="497"/>
      <c r="I229" s="500"/>
      <c r="O229" s="500"/>
    </row>
    <row r="230">
      <c r="B230" s="497"/>
      <c r="I230" s="500"/>
      <c r="O230" s="500"/>
    </row>
    <row r="231">
      <c r="B231" s="497"/>
      <c r="I231" s="500"/>
      <c r="O231" s="500"/>
    </row>
    <row r="232">
      <c r="B232" s="497"/>
      <c r="I232" s="500"/>
      <c r="O232" s="500"/>
    </row>
    <row r="233">
      <c r="B233" s="497"/>
      <c r="I233" s="500"/>
      <c r="O233" s="500"/>
    </row>
    <row r="234">
      <c r="B234" s="497"/>
      <c r="I234" s="500"/>
      <c r="O234" s="500"/>
    </row>
    <row r="235">
      <c r="B235" s="497"/>
      <c r="I235" s="500"/>
      <c r="O235" s="500"/>
    </row>
    <row r="236">
      <c r="B236" s="497"/>
      <c r="I236" s="500"/>
      <c r="O236" s="500"/>
    </row>
    <row r="237">
      <c r="B237" s="497"/>
      <c r="I237" s="500"/>
      <c r="O237" s="500"/>
    </row>
    <row r="238">
      <c r="B238" s="497"/>
      <c r="I238" s="500"/>
      <c r="O238" s="500"/>
    </row>
    <row r="239">
      <c r="B239" s="497"/>
      <c r="I239" s="500"/>
      <c r="O239" s="500"/>
    </row>
    <row r="240">
      <c r="B240" s="497"/>
      <c r="I240" s="500"/>
      <c r="O240" s="500"/>
    </row>
    <row r="241">
      <c r="B241" s="497"/>
      <c r="I241" s="500"/>
      <c r="O241" s="500"/>
    </row>
    <row r="242">
      <c r="B242" s="497"/>
      <c r="I242" s="500"/>
      <c r="O242" s="500"/>
    </row>
    <row r="243">
      <c r="B243" s="497"/>
      <c r="I243" s="500"/>
      <c r="O243" s="500"/>
    </row>
    <row r="244">
      <c r="B244" s="497"/>
      <c r="I244" s="500"/>
      <c r="O244" s="500"/>
    </row>
    <row r="245">
      <c r="B245" s="497"/>
      <c r="I245" s="500"/>
      <c r="O245" s="500"/>
    </row>
    <row r="246">
      <c r="B246" s="497"/>
      <c r="I246" s="500"/>
      <c r="O246" s="500"/>
    </row>
    <row r="247">
      <c r="B247" s="497"/>
      <c r="I247" s="500"/>
      <c r="O247" s="500"/>
    </row>
    <row r="248">
      <c r="B248" s="497"/>
      <c r="I248" s="500"/>
      <c r="O248" s="500"/>
    </row>
    <row r="249">
      <c r="B249" s="497"/>
      <c r="I249" s="500"/>
      <c r="O249" s="500"/>
    </row>
    <row r="250">
      <c r="B250" s="497"/>
      <c r="I250" s="500"/>
      <c r="O250" s="500"/>
    </row>
    <row r="251">
      <c r="B251" s="497"/>
      <c r="I251" s="500"/>
      <c r="O251" s="500"/>
    </row>
    <row r="252">
      <c r="B252" s="497"/>
      <c r="I252" s="500"/>
      <c r="O252" s="500"/>
    </row>
    <row r="253">
      <c r="B253" s="497"/>
      <c r="I253" s="500"/>
      <c r="O253" s="500"/>
    </row>
    <row r="254">
      <c r="B254" s="497"/>
      <c r="I254" s="500"/>
      <c r="O254" s="500"/>
    </row>
    <row r="255">
      <c r="B255" s="497"/>
      <c r="I255" s="500"/>
      <c r="O255" s="500"/>
    </row>
    <row r="256">
      <c r="B256" s="497"/>
      <c r="I256" s="500"/>
      <c r="O256" s="500"/>
    </row>
    <row r="257">
      <c r="B257" s="497"/>
      <c r="I257" s="500"/>
      <c r="O257" s="500"/>
    </row>
    <row r="258">
      <c r="B258" s="497"/>
      <c r="I258" s="500"/>
      <c r="O258" s="500"/>
    </row>
    <row r="259">
      <c r="B259" s="497"/>
      <c r="I259" s="500"/>
      <c r="O259" s="500"/>
    </row>
    <row r="260">
      <c r="B260" s="497"/>
      <c r="I260" s="500"/>
      <c r="O260" s="500"/>
    </row>
    <row r="261">
      <c r="B261" s="497"/>
      <c r="I261" s="500"/>
      <c r="O261" s="500"/>
    </row>
    <row r="262">
      <c r="B262" s="497"/>
      <c r="I262" s="500"/>
      <c r="O262" s="500"/>
    </row>
    <row r="263">
      <c r="B263" s="497"/>
      <c r="I263" s="500"/>
      <c r="O263" s="500"/>
    </row>
    <row r="264">
      <c r="B264" s="497"/>
      <c r="I264" s="500"/>
      <c r="O264" s="500"/>
    </row>
    <row r="265">
      <c r="B265" s="497"/>
      <c r="I265" s="500"/>
      <c r="O265" s="500"/>
    </row>
    <row r="266">
      <c r="B266" s="497"/>
      <c r="I266" s="500"/>
      <c r="O266" s="500"/>
    </row>
    <row r="267">
      <c r="B267" s="497"/>
      <c r="I267" s="500"/>
      <c r="O267" s="500"/>
    </row>
    <row r="268">
      <c r="B268" s="497"/>
      <c r="I268" s="500"/>
      <c r="O268" s="500"/>
    </row>
    <row r="269">
      <c r="B269" s="497"/>
      <c r="I269" s="500"/>
      <c r="O269" s="500"/>
    </row>
    <row r="270">
      <c r="B270" s="497"/>
      <c r="I270" s="500"/>
      <c r="O270" s="500"/>
    </row>
    <row r="271">
      <c r="B271" s="497"/>
      <c r="I271" s="500"/>
      <c r="O271" s="500"/>
    </row>
    <row r="272">
      <c r="B272" s="497"/>
      <c r="I272" s="500"/>
      <c r="O272" s="500"/>
    </row>
    <row r="273">
      <c r="B273" s="497"/>
      <c r="I273" s="500"/>
      <c r="O273" s="500"/>
    </row>
    <row r="274">
      <c r="B274" s="497"/>
      <c r="I274" s="500"/>
      <c r="O274" s="500"/>
    </row>
    <row r="275">
      <c r="B275" s="497"/>
      <c r="I275" s="500"/>
      <c r="O275" s="500"/>
    </row>
    <row r="276">
      <c r="B276" s="497"/>
      <c r="I276" s="500"/>
      <c r="O276" s="500"/>
    </row>
    <row r="277">
      <c r="B277" s="497"/>
      <c r="I277" s="500"/>
      <c r="O277" s="500"/>
    </row>
    <row r="278">
      <c r="B278" s="497"/>
      <c r="I278" s="500"/>
      <c r="O278" s="500"/>
    </row>
    <row r="279">
      <c r="B279" s="497"/>
      <c r="I279" s="500"/>
      <c r="O279" s="500"/>
    </row>
    <row r="280">
      <c r="B280" s="497"/>
      <c r="I280" s="500"/>
      <c r="O280" s="500"/>
    </row>
    <row r="281">
      <c r="B281" s="497"/>
      <c r="I281" s="500"/>
      <c r="O281" s="500"/>
    </row>
    <row r="282">
      <c r="B282" s="497"/>
      <c r="I282" s="500"/>
      <c r="O282" s="500"/>
    </row>
    <row r="283">
      <c r="B283" s="497"/>
      <c r="I283" s="500"/>
      <c r="O283" s="500"/>
    </row>
    <row r="284">
      <c r="B284" s="497"/>
      <c r="I284" s="500"/>
      <c r="O284" s="500"/>
    </row>
    <row r="285">
      <c r="B285" s="497"/>
      <c r="I285" s="500"/>
      <c r="O285" s="500"/>
    </row>
    <row r="286">
      <c r="B286" s="497"/>
      <c r="I286" s="500"/>
      <c r="O286" s="500"/>
    </row>
    <row r="287">
      <c r="B287" s="497"/>
      <c r="I287" s="500"/>
      <c r="O287" s="500"/>
    </row>
    <row r="288">
      <c r="B288" s="497"/>
      <c r="I288" s="500"/>
      <c r="O288" s="500"/>
    </row>
    <row r="289">
      <c r="B289" s="497"/>
      <c r="I289" s="500"/>
      <c r="O289" s="500"/>
    </row>
    <row r="290">
      <c r="B290" s="497"/>
      <c r="I290" s="500"/>
      <c r="O290" s="500"/>
    </row>
    <row r="291">
      <c r="B291" s="497"/>
      <c r="I291" s="500"/>
      <c r="O291" s="500"/>
    </row>
    <row r="292">
      <c r="B292" s="497"/>
      <c r="I292" s="500"/>
      <c r="O292" s="500"/>
    </row>
    <row r="293">
      <c r="B293" s="497"/>
      <c r="I293" s="500"/>
      <c r="O293" s="500"/>
    </row>
    <row r="294">
      <c r="B294" s="497"/>
      <c r="I294" s="500"/>
      <c r="O294" s="500"/>
    </row>
    <row r="295">
      <c r="B295" s="497"/>
      <c r="I295" s="500"/>
      <c r="O295" s="500"/>
    </row>
    <row r="296">
      <c r="B296" s="497"/>
      <c r="I296" s="500"/>
      <c r="O296" s="500"/>
    </row>
    <row r="297">
      <c r="B297" s="497"/>
      <c r="I297" s="500"/>
      <c r="O297" s="500"/>
    </row>
    <row r="298">
      <c r="B298" s="497"/>
      <c r="I298" s="500"/>
      <c r="O298" s="500"/>
    </row>
    <row r="299">
      <c r="B299" s="497"/>
      <c r="I299" s="500"/>
      <c r="O299" s="500"/>
    </row>
    <row r="300">
      <c r="B300" s="497"/>
      <c r="I300" s="500"/>
      <c r="O300" s="500"/>
    </row>
    <row r="301">
      <c r="B301" s="497"/>
      <c r="I301" s="500"/>
      <c r="O301" s="500"/>
    </row>
    <row r="302">
      <c r="B302" s="497"/>
      <c r="I302" s="500"/>
      <c r="O302" s="500"/>
    </row>
    <row r="303">
      <c r="B303" s="497"/>
      <c r="I303" s="500"/>
      <c r="O303" s="500"/>
    </row>
    <row r="304">
      <c r="B304" s="497"/>
      <c r="I304" s="500"/>
      <c r="O304" s="500"/>
    </row>
    <row r="305">
      <c r="B305" s="497"/>
      <c r="I305" s="500"/>
      <c r="O305" s="500"/>
    </row>
    <row r="306">
      <c r="B306" s="497"/>
      <c r="I306" s="500"/>
      <c r="O306" s="500"/>
    </row>
    <row r="307">
      <c r="B307" s="497"/>
      <c r="I307" s="500"/>
      <c r="O307" s="500"/>
    </row>
    <row r="308">
      <c r="B308" s="497"/>
      <c r="I308" s="500"/>
      <c r="O308" s="500"/>
    </row>
    <row r="309">
      <c r="B309" s="497"/>
      <c r="I309" s="500"/>
      <c r="O309" s="500"/>
    </row>
    <row r="310">
      <c r="B310" s="497"/>
      <c r="I310" s="500"/>
      <c r="O310" s="500"/>
    </row>
    <row r="311">
      <c r="B311" s="497"/>
      <c r="I311" s="500"/>
      <c r="O311" s="500"/>
    </row>
    <row r="312">
      <c r="B312" s="497"/>
      <c r="I312" s="500"/>
      <c r="O312" s="500"/>
    </row>
    <row r="313">
      <c r="B313" s="497"/>
      <c r="I313" s="500"/>
      <c r="O313" s="500"/>
    </row>
    <row r="314">
      <c r="B314" s="497"/>
      <c r="I314" s="500"/>
      <c r="O314" s="500"/>
    </row>
    <row r="315">
      <c r="B315" s="497"/>
      <c r="I315" s="500"/>
      <c r="O315" s="500"/>
    </row>
    <row r="316">
      <c r="B316" s="497"/>
      <c r="I316" s="500"/>
      <c r="O316" s="500"/>
    </row>
    <row r="317">
      <c r="B317" s="497"/>
      <c r="I317" s="500"/>
      <c r="O317" s="500"/>
    </row>
    <row r="318">
      <c r="B318" s="497"/>
      <c r="I318" s="500"/>
      <c r="O318" s="500"/>
    </row>
    <row r="319">
      <c r="B319" s="497"/>
      <c r="I319" s="500"/>
      <c r="O319" s="500"/>
    </row>
    <row r="320">
      <c r="B320" s="497"/>
      <c r="I320" s="500"/>
      <c r="O320" s="500"/>
    </row>
    <row r="321">
      <c r="B321" s="497"/>
      <c r="I321" s="500"/>
      <c r="O321" s="500"/>
    </row>
    <row r="322">
      <c r="B322" s="497"/>
      <c r="I322" s="500"/>
      <c r="O322" s="500"/>
    </row>
    <row r="323">
      <c r="B323" s="497"/>
      <c r="I323" s="500"/>
      <c r="O323" s="500"/>
    </row>
    <row r="324">
      <c r="B324" s="497"/>
      <c r="I324" s="500"/>
      <c r="O324" s="500"/>
    </row>
    <row r="325">
      <c r="B325" s="497"/>
      <c r="I325" s="500"/>
      <c r="O325" s="500"/>
    </row>
    <row r="326">
      <c r="B326" s="497"/>
      <c r="I326" s="500"/>
      <c r="O326" s="500"/>
    </row>
    <row r="327">
      <c r="B327" s="497"/>
      <c r="I327" s="500"/>
      <c r="O327" s="500"/>
    </row>
    <row r="328">
      <c r="B328" s="497"/>
      <c r="I328" s="500"/>
      <c r="O328" s="500"/>
    </row>
    <row r="329">
      <c r="B329" s="497"/>
      <c r="I329" s="500"/>
      <c r="O329" s="500"/>
    </row>
    <row r="330">
      <c r="B330" s="497"/>
      <c r="I330" s="500"/>
      <c r="O330" s="500"/>
    </row>
    <row r="331">
      <c r="B331" s="497"/>
      <c r="I331" s="500"/>
      <c r="O331" s="500"/>
    </row>
    <row r="332">
      <c r="B332" s="497"/>
      <c r="I332" s="500"/>
      <c r="O332" s="500"/>
    </row>
    <row r="333">
      <c r="B333" s="497"/>
      <c r="I333" s="500"/>
      <c r="O333" s="500"/>
    </row>
    <row r="334">
      <c r="B334" s="497"/>
      <c r="I334" s="500"/>
      <c r="O334" s="500"/>
    </row>
    <row r="335">
      <c r="B335" s="497"/>
      <c r="I335" s="500"/>
      <c r="O335" s="500"/>
    </row>
    <row r="336">
      <c r="B336" s="497"/>
      <c r="I336" s="500"/>
      <c r="O336" s="500"/>
    </row>
    <row r="337">
      <c r="B337" s="497"/>
      <c r="I337" s="500"/>
      <c r="O337" s="500"/>
    </row>
    <row r="338">
      <c r="B338" s="497"/>
      <c r="I338" s="500"/>
      <c r="O338" s="500"/>
    </row>
    <row r="339">
      <c r="B339" s="497"/>
      <c r="I339" s="500"/>
      <c r="O339" s="500"/>
    </row>
    <row r="340">
      <c r="B340" s="497"/>
      <c r="I340" s="500"/>
      <c r="O340" s="500"/>
    </row>
    <row r="341">
      <c r="B341" s="497"/>
      <c r="I341" s="500"/>
      <c r="O341" s="500"/>
    </row>
    <row r="342">
      <c r="B342" s="497"/>
      <c r="I342" s="500"/>
      <c r="O342" s="500"/>
    </row>
    <row r="343">
      <c r="B343" s="497"/>
      <c r="I343" s="500"/>
      <c r="O343" s="500"/>
    </row>
    <row r="344">
      <c r="B344" s="497"/>
      <c r="I344" s="500"/>
      <c r="O344" s="500"/>
    </row>
    <row r="345">
      <c r="B345" s="497"/>
      <c r="I345" s="500"/>
      <c r="O345" s="500"/>
    </row>
    <row r="346">
      <c r="B346" s="497"/>
      <c r="I346" s="500"/>
      <c r="O346" s="500"/>
    </row>
    <row r="347">
      <c r="B347" s="497"/>
      <c r="I347" s="500"/>
      <c r="O347" s="500"/>
    </row>
    <row r="348">
      <c r="B348" s="497"/>
      <c r="I348" s="500"/>
      <c r="O348" s="500"/>
    </row>
    <row r="349">
      <c r="B349" s="497"/>
      <c r="I349" s="500"/>
      <c r="O349" s="500"/>
    </row>
    <row r="350">
      <c r="B350" s="497"/>
      <c r="I350" s="500"/>
      <c r="O350" s="500"/>
    </row>
    <row r="351">
      <c r="B351" s="497"/>
      <c r="I351" s="500"/>
      <c r="O351" s="500"/>
    </row>
    <row r="352">
      <c r="B352" s="497"/>
      <c r="I352" s="500"/>
      <c r="O352" s="500"/>
    </row>
    <row r="353">
      <c r="B353" s="497"/>
      <c r="I353" s="500"/>
      <c r="O353" s="500"/>
    </row>
    <row r="354">
      <c r="B354" s="497"/>
      <c r="I354" s="500"/>
      <c r="O354" s="500"/>
    </row>
    <row r="355">
      <c r="B355" s="497"/>
      <c r="I355" s="500"/>
      <c r="O355" s="500"/>
    </row>
    <row r="356">
      <c r="B356" s="497"/>
      <c r="I356" s="500"/>
      <c r="O356" s="500"/>
    </row>
    <row r="357">
      <c r="B357" s="497"/>
      <c r="I357" s="500"/>
      <c r="O357" s="500"/>
    </row>
    <row r="358">
      <c r="B358" s="497"/>
      <c r="I358" s="500"/>
      <c r="O358" s="500"/>
    </row>
    <row r="359">
      <c r="B359" s="497"/>
      <c r="I359" s="500"/>
      <c r="O359" s="500"/>
    </row>
    <row r="360">
      <c r="B360" s="497"/>
      <c r="I360" s="500"/>
      <c r="O360" s="500"/>
    </row>
    <row r="361">
      <c r="B361" s="497"/>
      <c r="I361" s="500"/>
      <c r="O361" s="500"/>
    </row>
    <row r="362">
      <c r="B362" s="497"/>
      <c r="I362" s="500"/>
      <c r="O362" s="500"/>
    </row>
    <row r="363">
      <c r="B363" s="497"/>
      <c r="I363" s="500"/>
      <c r="O363" s="500"/>
    </row>
    <row r="364">
      <c r="B364" s="497"/>
      <c r="I364" s="500"/>
      <c r="O364" s="500"/>
    </row>
    <row r="365">
      <c r="B365" s="497"/>
      <c r="I365" s="500"/>
      <c r="O365" s="500"/>
    </row>
    <row r="366">
      <c r="B366" s="497"/>
      <c r="I366" s="500"/>
      <c r="O366" s="500"/>
    </row>
    <row r="367">
      <c r="B367" s="497"/>
      <c r="I367" s="500"/>
      <c r="O367" s="500"/>
    </row>
    <row r="368">
      <c r="B368" s="497"/>
      <c r="I368" s="500"/>
      <c r="O368" s="500"/>
    </row>
    <row r="369">
      <c r="B369" s="497"/>
      <c r="I369" s="500"/>
      <c r="O369" s="500"/>
    </row>
    <row r="370">
      <c r="B370" s="497"/>
      <c r="I370" s="500"/>
      <c r="O370" s="500"/>
    </row>
    <row r="371">
      <c r="B371" s="497"/>
      <c r="I371" s="500"/>
      <c r="O371" s="500"/>
    </row>
    <row r="372">
      <c r="B372" s="497"/>
      <c r="I372" s="500"/>
      <c r="O372" s="500"/>
    </row>
    <row r="373">
      <c r="B373" s="497"/>
      <c r="I373" s="500"/>
      <c r="O373" s="500"/>
    </row>
    <row r="374">
      <c r="B374" s="497"/>
      <c r="I374" s="500"/>
      <c r="O374" s="500"/>
    </row>
    <row r="375">
      <c r="B375" s="497"/>
      <c r="I375" s="500"/>
      <c r="O375" s="500"/>
    </row>
    <row r="376">
      <c r="B376" s="497"/>
      <c r="I376" s="500"/>
      <c r="O376" s="500"/>
    </row>
    <row r="377">
      <c r="B377" s="497"/>
      <c r="I377" s="500"/>
      <c r="O377" s="500"/>
    </row>
    <row r="378">
      <c r="B378" s="497"/>
      <c r="I378" s="500"/>
      <c r="O378" s="500"/>
    </row>
    <row r="379">
      <c r="B379" s="497"/>
      <c r="I379" s="500"/>
      <c r="O379" s="500"/>
    </row>
    <row r="380">
      <c r="B380" s="497"/>
      <c r="I380" s="500"/>
      <c r="O380" s="500"/>
    </row>
    <row r="381">
      <c r="B381" s="497"/>
      <c r="I381" s="500"/>
      <c r="O381" s="500"/>
    </row>
    <row r="382">
      <c r="B382" s="497"/>
      <c r="I382" s="500"/>
      <c r="O382" s="500"/>
    </row>
    <row r="383">
      <c r="B383" s="497"/>
      <c r="I383" s="500"/>
      <c r="O383" s="500"/>
    </row>
    <row r="384">
      <c r="B384" s="497"/>
      <c r="I384" s="500"/>
      <c r="O384" s="500"/>
    </row>
    <row r="385">
      <c r="B385" s="497"/>
      <c r="I385" s="500"/>
      <c r="O385" s="500"/>
    </row>
    <row r="386">
      <c r="B386" s="497"/>
      <c r="I386" s="500"/>
      <c r="O386" s="500"/>
    </row>
    <row r="387">
      <c r="B387" s="497"/>
      <c r="I387" s="500"/>
      <c r="O387" s="500"/>
    </row>
    <row r="388">
      <c r="B388" s="497"/>
      <c r="I388" s="500"/>
      <c r="O388" s="500"/>
    </row>
    <row r="389">
      <c r="B389" s="497"/>
      <c r="I389" s="500"/>
      <c r="O389" s="500"/>
    </row>
    <row r="390">
      <c r="B390" s="497"/>
      <c r="I390" s="500"/>
      <c r="O390" s="500"/>
    </row>
    <row r="391">
      <c r="B391" s="497"/>
      <c r="I391" s="500"/>
      <c r="O391" s="500"/>
    </row>
    <row r="392">
      <c r="B392" s="497"/>
      <c r="I392" s="500"/>
      <c r="O392" s="500"/>
    </row>
    <row r="393">
      <c r="B393" s="497"/>
      <c r="I393" s="500"/>
      <c r="O393" s="500"/>
    </row>
    <row r="394">
      <c r="B394" s="497"/>
      <c r="I394" s="500"/>
      <c r="O394" s="500"/>
    </row>
    <row r="395">
      <c r="B395" s="497"/>
      <c r="I395" s="500"/>
      <c r="O395" s="500"/>
    </row>
    <row r="396">
      <c r="B396" s="497"/>
      <c r="I396" s="500"/>
      <c r="O396" s="500"/>
    </row>
    <row r="397">
      <c r="B397" s="497"/>
      <c r="I397" s="500"/>
      <c r="O397" s="500"/>
    </row>
    <row r="398">
      <c r="B398" s="497"/>
      <c r="I398" s="500"/>
      <c r="O398" s="500"/>
    </row>
    <row r="399">
      <c r="B399" s="497"/>
      <c r="I399" s="500"/>
      <c r="O399" s="500"/>
    </row>
    <row r="400">
      <c r="B400" s="497"/>
      <c r="I400" s="500"/>
      <c r="O400" s="500"/>
    </row>
    <row r="401">
      <c r="B401" s="497"/>
      <c r="I401" s="500"/>
      <c r="O401" s="500"/>
    </row>
    <row r="402">
      <c r="B402" s="497"/>
      <c r="I402" s="500"/>
      <c r="O402" s="500"/>
    </row>
    <row r="403">
      <c r="B403" s="497"/>
      <c r="I403" s="500"/>
      <c r="O403" s="500"/>
    </row>
    <row r="404">
      <c r="B404" s="497"/>
      <c r="I404" s="500"/>
      <c r="O404" s="500"/>
    </row>
    <row r="405">
      <c r="B405" s="497"/>
      <c r="I405" s="500"/>
      <c r="O405" s="500"/>
    </row>
    <row r="406">
      <c r="B406" s="497"/>
      <c r="I406" s="500"/>
      <c r="O406" s="500"/>
    </row>
    <row r="407">
      <c r="B407" s="497"/>
      <c r="I407" s="500"/>
      <c r="O407" s="500"/>
    </row>
    <row r="408">
      <c r="B408" s="497"/>
      <c r="I408" s="500"/>
      <c r="O408" s="500"/>
    </row>
    <row r="409">
      <c r="B409" s="497"/>
      <c r="I409" s="500"/>
      <c r="O409" s="500"/>
    </row>
    <row r="410">
      <c r="B410" s="497"/>
      <c r="I410" s="500"/>
      <c r="O410" s="500"/>
    </row>
    <row r="411">
      <c r="B411" s="497"/>
      <c r="I411" s="500"/>
      <c r="O411" s="500"/>
    </row>
    <row r="412">
      <c r="B412" s="497"/>
      <c r="I412" s="500"/>
      <c r="O412" s="500"/>
    </row>
    <row r="413">
      <c r="B413" s="497"/>
      <c r="I413" s="500"/>
      <c r="O413" s="500"/>
    </row>
    <row r="414">
      <c r="B414" s="497"/>
      <c r="I414" s="500"/>
      <c r="O414" s="500"/>
    </row>
    <row r="415">
      <c r="B415" s="497"/>
      <c r="I415" s="500"/>
      <c r="O415" s="500"/>
    </row>
    <row r="416">
      <c r="B416" s="497"/>
      <c r="I416" s="500"/>
      <c r="O416" s="500"/>
    </row>
    <row r="417">
      <c r="B417" s="497"/>
      <c r="I417" s="500"/>
      <c r="O417" s="500"/>
    </row>
    <row r="418">
      <c r="B418" s="497"/>
      <c r="I418" s="500"/>
      <c r="O418" s="500"/>
    </row>
    <row r="419">
      <c r="B419" s="497"/>
      <c r="I419" s="500"/>
      <c r="O419" s="500"/>
    </row>
    <row r="420">
      <c r="B420" s="497"/>
      <c r="I420" s="500"/>
      <c r="O420" s="500"/>
    </row>
    <row r="421">
      <c r="B421" s="497"/>
      <c r="I421" s="500"/>
      <c r="O421" s="500"/>
    </row>
    <row r="422">
      <c r="B422" s="497"/>
      <c r="I422" s="500"/>
      <c r="O422" s="500"/>
    </row>
    <row r="423">
      <c r="B423" s="497"/>
      <c r="I423" s="500"/>
      <c r="O423" s="500"/>
    </row>
    <row r="424">
      <c r="B424" s="497"/>
      <c r="I424" s="500"/>
      <c r="O424" s="500"/>
    </row>
    <row r="425">
      <c r="B425" s="497"/>
      <c r="I425" s="500"/>
      <c r="O425" s="500"/>
    </row>
    <row r="426">
      <c r="B426" s="497"/>
      <c r="I426" s="500"/>
      <c r="O426" s="500"/>
    </row>
    <row r="427">
      <c r="B427" s="497"/>
      <c r="I427" s="500"/>
      <c r="O427" s="500"/>
    </row>
    <row r="428">
      <c r="B428" s="497"/>
      <c r="I428" s="500"/>
      <c r="O428" s="500"/>
    </row>
    <row r="429">
      <c r="B429" s="497"/>
      <c r="I429" s="500"/>
      <c r="O429" s="500"/>
    </row>
    <row r="430">
      <c r="B430" s="497"/>
      <c r="I430" s="500"/>
      <c r="O430" s="500"/>
    </row>
    <row r="431">
      <c r="B431" s="497"/>
      <c r="I431" s="500"/>
      <c r="O431" s="500"/>
    </row>
    <row r="432">
      <c r="B432" s="497"/>
      <c r="I432" s="500"/>
      <c r="O432" s="500"/>
    </row>
    <row r="433">
      <c r="B433" s="497"/>
      <c r="I433" s="500"/>
      <c r="O433" s="500"/>
    </row>
    <row r="434">
      <c r="B434" s="497"/>
      <c r="I434" s="500"/>
      <c r="O434" s="500"/>
    </row>
    <row r="435">
      <c r="B435" s="497"/>
      <c r="I435" s="500"/>
      <c r="O435" s="500"/>
    </row>
    <row r="436">
      <c r="B436" s="497"/>
      <c r="I436" s="500"/>
      <c r="O436" s="500"/>
    </row>
    <row r="437">
      <c r="B437" s="497"/>
      <c r="I437" s="500"/>
      <c r="O437" s="500"/>
    </row>
    <row r="438">
      <c r="B438" s="497"/>
      <c r="I438" s="500"/>
      <c r="O438" s="500"/>
    </row>
    <row r="439">
      <c r="B439" s="497"/>
      <c r="I439" s="500"/>
      <c r="O439" s="500"/>
    </row>
    <row r="440">
      <c r="B440" s="497"/>
      <c r="I440" s="500"/>
      <c r="O440" s="500"/>
    </row>
    <row r="441">
      <c r="B441" s="497"/>
      <c r="I441" s="500"/>
      <c r="O441" s="500"/>
    </row>
    <row r="442">
      <c r="B442" s="497"/>
      <c r="I442" s="500"/>
      <c r="O442" s="500"/>
    </row>
    <row r="443">
      <c r="B443" s="497"/>
      <c r="I443" s="500"/>
      <c r="O443" s="500"/>
    </row>
    <row r="444">
      <c r="B444" s="497"/>
      <c r="I444" s="500"/>
      <c r="O444" s="500"/>
    </row>
    <row r="445">
      <c r="B445" s="497"/>
      <c r="I445" s="500"/>
      <c r="O445" s="500"/>
    </row>
    <row r="446">
      <c r="B446" s="497"/>
      <c r="I446" s="500"/>
      <c r="O446" s="500"/>
    </row>
    <row r="447">
      <c r="B447" s="497"/>
      <c r="I447" s="500"/>
      <c r="O447" s="500"/>
    </row>
    <row r="448">
      <c r="B448" s="497"/>
      <c r="I448" s="500"/>
      <c r="O448" s="500"/>
    </row>
    <row r="449">
      <c r="B449" s="497"/>
      <c r="I449" s="500"/>
      <c r="O449" s="500"/>
    </row>
    <row r="450">
      <c r="B450" s="497"/>
      <c r="I450" s="500"/>
      <c r="O450" s="500"/>
    </row>
    <row r="451">
      <c r="B451" s="497"/>
      <c r="I451" s="500"/>
      <c r="O451" s="500"/>
    </row>
    <row r="452">
      <c r="B452" s="497"/>
      <c r="I452" s="500"/>
      <c r="O452" s="500"/>
    </row>
    <row r="453">
      <c r="B453" s="497"/>
      <c r="I453" s="500"/>
      <c r="O453" s="500"/>
    </row>
    <row r="454">
      <c r="B454" s="497"/>
      <c r="I454" s="500"/>
      <c r="O454" s="500"/>
    </row>
    <row r="455">
      <c r="B455" s="497"/>
      <c r="I455" s="500"/>
      <c r="O455" s="500"/>
    </row>
    <row r="456">
      <c r="B456" s="497"/>
      <c r="I456" s="500"/>
      <c r="O456" s="500"/>
    </row>
    <row r="457">
      <c r="B457" s="497"/>
      <c r="I457" s="500"/>
      <c r="O457" s="500"/>
    </row>
    <row r="458">
      <c r="B458" s="497"/>
      <c r="I458" s="500"/>
      <c r="O458" s="500"/>
    </row>
    <row r="459">
      <c r="B459" s="497"/>
      <c r="I459" s="500"/>
      <c r="O459" s="500"/>
    </row>
    <row r="460">
      <c r="B460" s="497"/>
      <c r="I460" s="500"/>
      <c r="O460" s="500"/>
    </row>
    <row r="461">
      <c r="B461" s="497"/>
      <c r="I461" s="500"/>
      <c r="O461" s="500"/>
    </row>
    <row r="462">
      <c r="B462" s="497"/>
      <c r="I462" s="500"/>
      <c r="O462" s="500"/>
    </row>
    <row r="463">
      <c r="B463" s="497"/>
      <c r="I463" s="500"/>
      <c r="O463" s="500"/>
    </row>
    <row r="464">
      <c r="B464" s="497"/>
      <c r="I464" s="500"/>
      <c r="O464" s="500"/>
    </row>
    <row r="465">
      <c r="B465" s="497"/>
      <c r="I465" s="500"/>
      <c r="O465" s="500"/>
    </row>
    <row r="466">
      <c r="B466" s="497"/>
      <c r="I466" s="500"/>
      <c r="O466" s="500"/>
    </row>
    <row r="467">
      <c r="B467" s="497"/>
      <c r="I467" s="500"/>
      <c r="O467" s="500"/>
    </row>
    <row r="468">
      <c r="B468" s="497"/>
      <c r="I468" s="500"/>
      <c r="O468" s="500"/>
    </row>
    <row r="469">
      <c r="B469" s="497"/>
      <c r="I469" s="500"/>
      <c r="O469" s="500"/>
    </row>
    <row r="470">
      <c r="B470" s="497"/>
      <c r="I470" s="500"/>
      <c r="O470" s="500"/>
    </row>
    <row r="471">
      <c r="B471" s="497"/>
      <c r="I471" s="500"/>
      <c r="O471" s="500"/>
    </row>
    <row r="472">
      <c r="B472" s="497"/>
      <c r="I472" s="500"/>
      <c r="O472" s="500"/>
    </row>
    <row r="473">
      <c r="B473" s="497"/>
      <c r="I473" s="500"/>
      <c r="O473" s="500"/>
    </row>
    <row r="474">
      <c r="B474" s="497"/>
      <c r="I474" s="500"/>
      <c r="O474" s="500"/>
    </row>
    <row r="475">
      <c r="B475" s="497"/>
      <c r="I475" s="500"/>
      <c r="O475" s="500"/>
    </row>
    <row r="476">
      <c r="B476" s="497"/>
      <c r="I476" s="500"/>
      <c r="O476" s="500"/>
    </row>
    <row r="477">
      <c r="B477" s="497"/>
      <c r="I477" s="500"/>
      <c r="O477" s="500"/>
    </row>
    <row r="478">
      <c r="B478" s="497"/>
      <c r="I478" s="500"/>
      <c r="O478" s="500"/>
    </row>
    <row r="479">
      <c r="B479" s="497"/>
      <c r="I479" s="500"/>
      <c r="O479" s="500"/>
    </row>
    <row r="480">
      <c r="B480" s="497"/>
      <c r="I480" s="500"/>
      <c r="O480" s="500"/>
    </row>
    <row r="481">
      <c r="B481" s="497"/>
      <c r="I481" s="500"/>
      <c r="O481" s="500"/>
    </row>
    <row r="482">
      <c r="B482" s="497"/>
      <c r="I482" s="500"/>
      <c r="O482" s="500"/>
    </row>
    <row r="483">
      <c r="B483" s="497"/>
      <c r="I483" s="500"/>
      <c r="O483" s="500"/>
    </row>
    <row r="484">
      <c r="B484" s="497"/>
      <c r="I484" s="500"/>
      <c r="O484" s="500"/>
    </row>
    <row r="485">
      <c r="B485" s="497"/>
      <c r="I485" s="500"/>
      <c r="O485" s="500"/>
    </row>
    <row r="486">
      <c r="B486" s="497"/>
      <c r="I486" s="500"/>
      <c r="O486" s="500"/>
    </row>
    <row r="487">
      <c r="B487" s="497"/>
      <c r="I487" s="500"/>
      <c r="O487" s="500"/>
    </row>
    <row r="488">
      <c r="B488" s="497"/>
      <c r="I488" s="500"/>
      <c r="O488" s="500"/>
    </row>
    <row r="489">
      <c r="B489" s="497"/>
      <c r="I489" s="500"/>
      <c r="O489" s="500"/>
    </row>
    <row r="490">
      <c r="B490" s="497"/>
      <c r="I490" s="500"/>
      <c r="O490" s="500"/>
    </row>
    <row r="491">
      <c r="B491" s="497"/>
      <c r="I491" s="500"/>
      <c r="O491" s="500"/>
    </row>
    <row r="492">
      <c r="B492" s="497"/>
      <c r="I492" s="500"/>
      <c r="O492" s="500"/>
    </row>
    <row r="493">
      <c r="B493" s="497"/>
      <c r="I493" s="500"/>
      <c r="O493" s="500"/>
    </row>
    <row r="494">
      <c r="B494" s="497"/>
      <c r="I494" s="500"/>
      <c r="O494" s="500"/>
    </row>
    <row r="495">
      <c r="B495" s="497"/>
      <c r="I495" s="500"/>
      <c r="O495" s="500"/>
    </row>
    <row r="496">
      <c r="B496" s="497"/>
      <c r="I496" s="500"/>
      <c r="O496" s="500"/>
    </row>
    <row r="497">
      <c r="B497" s="497"/>
      <c r="I497" s="500"/>
      <c r="O497" s="500"/>
    </row>
    <row r="498">
      <c r="B498" s="497"/>
      <c r="I498" s="500"/>
      <c r="O498" s="500"/>
    </row>
    <row r="499">
      <c r="B499" s="497"/>
      <c r="I499" s="500"/>
      <c r="O499" s="500"/>
    </row>
    <row r="500">
      <c r="B500" s="497"/>
      <c r="I500" s="500"/>
      <c r="O500" s="500"/>
    </row>
    <row r="501">
      <c r="B501" s="497"/>
      <c r="I501" s="500"/>
      <c r="O501" s="500"/>
    </row>
    <row r="502">
      <c r="B502" s="497"/>
      <c r="I502" s="500"/>
      <c r="O502" s="500"/>
    </row>
    <row r="503">
      <c r="B503" s="497"/>
      <c r="I503" s="500"/>
      <c r="O503" s="500"/>
    </row>
    <row r="504">
      <c r="B504" s="497"/>
      <c r="I504" s="500"/>
      <c r="O504" s="500"/>
    </row>
    <row r="505">
      <c r="B505" s="497"/>
      <c r="I505" s="500"/>
      <c r="O505" s="500"/>
    </row>
    <row r="506">
      <c r="B506" s="497"/>
      <c r="I506" s="500"/>
      <c r="O506" s="500"/>
    </row>
    <row r="507">
      <c r="B507" s="497"/>
      <c r="I507" s="500"/>
      <c r="O507" s="500"/>
    </row>
    <row r="508">
      <c r="B508" s="497"/>
      <c r="I508" s="500"/>
      <c r="O508" s="500"/>
    </row>
    <row r="509">
      <c r="B509" s="497"/>
      <c r="I509" s="500"/>
      <c r="O509" s="500"/>
    </row>
    <row r="510">
      <c r="B510" s="497"/>
      <c r="I510" s="500"/>
      <c r="O510" s="500"/>
    </row>
    <row r="511">
      <c r="B511" s="497"/>
      <c r="I511" s="500"/>
      <c r="O511" s="500"/>
    </row>
    <row r="512">
      <c r="B512" s="497"/>
      <c r="I512" s="500"/>
      <c r="O512" s="500"/>
    </row>
    <row r="513">
      <c r="B513" s="497"/>
      <c r="I513" s="500"/>
      <c r="O513" s="500"/>
    </row>
    <row r="514">
      <c r="B514" s="497"/>
      <c r="I514" s="500"/>
      <c r="O514" s="500"/>
    </row>
    <row r="515">
      <c r="B515" s="497"/>
      <c r="I515" s="500"/>
      <c r="O515" s="500"/>
    </row>
    <row r="516">
      <c r="B516" s="497"/>
      <c r="I516" s="500"/>
      <c r="O516" s="500"/>
    </row>
    <row r="517">
      <c r="B517" s="497"/>
      <c r="I517" s="500"/>
      <c r="O517" s="500"/>
    </row>
    <row r="518">
      <c r="B518" s="497"/>
      <c r="I518" s="500"/>
      <c r="O518" s="500"/>
    </row>
    <row r="519">
      <c r="B519" s="497"/>
      <c r="I519" s="500"/>
      <c r="O519" s="500"/>
    </row>
    <row r="520">
      <c r="B520" s="497"/>
      <c r="I520" s="500"/>
      <c r="O520" s="500"/>
    </row>
    <row r="521">
      <c r="B521" s="497"/>
      <c r="I521" s="500"/>
      <c r="O521" s="500"/>
    </row>
    <row r="522">
      <c r="B522" s="497"/>
      <c r="I522" s="500"/>
      <c r="O522" s="500"/>
    </row>
    <row r="523">
      <c r="B523" s="497"/>
      <c r="I523" s="500"/>
      <c r="O523" s="500"/>
    </row>
    <row r="524">
      <c r="B524" s="497"/>
      <c r="I524" s="500"/>
      <c r="O524" s="500"/>
    </row>
    <row r="525">
      <c r="B525" s="497"/>
      <c r="I525" s="500"/>
      <c r="O525" s="500"/>
    </row>
    <row r="526">
      <c r="B526" s="497"/>
      <c r="I526" s="500"/>
      <c r="O526" s="500"/>
    </row>
    <row r="527">
      <c r="B527" s="497"/>
      <c r="I527" s="500"/>
      <c r="O527" s="500"/>
    </row>
    <row r="528">
      <c r="B528" s="497"/>
      <c r="I528" s="500"/>
      <c r="O528" s="500"/>
    </row>
    <row r="529">
      <c r="B529" s="497"/>
      <c r="I529" s="500"/>
      <c r="O529" s="500"/>
    </row>
    <row r="530">
      <c r="B530" s="497"/>
      <c r="I530" s="500"/>
      <c r="O530" s="500"/>
    </row>
    <row r="531">
      <c r="B531" s="497"/>
      <c r="I531" s="500"/>
      <c r="O531" s="500"/>
    </row>
    <row r="532">
      <c r="B532" s="497"/>
      <c r="I532" s="500"/>
      <c r="O532" s="500"/>
    </row>
    <row r="533">
      <c r="B533" s="497"/>
      <c r="I533" s="500"/>
      <c r="O533" s="500"/>
    </row>
    <row r="534">
      <c r="B534" s="497"/>
      <c r="I534" s="500"/>
      <c r="O534" s="500"/>
    </row>
    <row r="535">
      <c r="B535" s="497"/>
      <c r="I535" s="500"/>
      <c r="O535" s="500"/>
    </row>
    <row r="536">
      <c r="B536" s="497"/>
      <c r="I536" s="500"/>
      <c r="O536" s="500"/>
    </row>
    <row r="537">
      <c r="B537" s="497"/>
      <c r="I537" s="500"/>
      <c r="O537" s="500"/>
    </row>
    <row r="538">
      <c r="B538" s="497"/>
      <c r="I538" s="500"/>
      <c r="O538" s="500"/>
    </row>
    <row r="539">
      <c r="B539" s="497"/>
      <c r="I539" s="500"/>
      <c r="O539" s="500"/>
    </row>
    <row r="540">
      <c r="B540" s="497"/>
      <c r="I540" s="500"/>
      <c r="O540" s="500"/>
    </row>
    <row r="541">
      <c r="B541" s="497"/>
      <c r="I541" s="500"/>
      <c r="O541" s="500"/>
    </row>
    <row r="542">
      <c r="B542" s="497"/>
      <c r="I542" s="500"/>
      <c r="O542" s="500"/>
    </row>
    <row r="543">
      <c r="B543" s="497"/>
      <c r="I543" s="500"/>
      <c r="O543" s="500"/>
    </row>
    <row r="544">
      <c r="B544" s="497"/>
      <c r="I544" s="500"/>
      <c r="O544" s="500"/>
    </row>
    <row r="545">
      <c r="B545" s="497"/>
      <c r="I545" s="500"/>
      <c r="O545" s="500"/>
    </row>
    <row r="546">
      <c r="B546" s="497"/>
      <c r="I546" s="500"/>
      <c r="O546" s="500"/>
    </row>
    <row r="547">
      <c r="B547" s="497"/>
      <c r="I547" s="500"/>
      <c r="O547" s="500"/>
    </row>
    <row r="548">
      <c r="B548" s="497"/>
      <c r="I548" s="500"/>
      <c r="O548" s="500"/>
    </row>
    <row r="549">
      <c r="B549" s="497"/>
      <c r="I549" s="500"/>
      <c r="O549" s="500"/>
    </row>
    <row r="550">
      <c r="B550" s="497"/>
      <c r="I550" s="500"/>
      <c r="O550" s="500"/>
    </row>
    <row r="551">
      <c r="B551" s="497"/>
      <c r="I551" s="500"/>
      <c r="O551" s="500"/>
    </row>
    <row r="552">
      <c r="B552" s="497"/>
      <c r="I552" s="500"/>
      <c r="O552" s="500"/>
    </row>
    <row r="553">
      <c r="B553" s="497"/>
      <c r="I553" s="500"/>
      <c r="O553" s="500"/>
    </row>
    <row r="554">
      <c r="B554" s="497"/>
      <c r="I554" s="500"/>
      <c r="O554" s="500"/>
    </row>
    <row r="555">
      <c r="B555" s="497"/>
      <c r="I555" s="500"/>
      <c r="O555" s="500"/>
    </row>
    <row r="556">
      <c r="B556" s="497"/>
      <c r="I556" s="500"/>
      <c r="O556" s="500"/>
    </row>
    <row r="557">
      <c r="B557" s="497"/>
      <c r="I557" s="500"/>
      <c r="O557" s="500"/>
    </row>
    <row r="558">
      <c r="B558" s="497"/>
      <c r="I558" s="500"/>
      <c r="O558" s="500"/>
    </row>
    <row r="559">
      <c r="B559" s="497"/>
      <c r="I559" s="500"/>
      <c r="O559" s="500"/>
    </row>
    <row r="560">
      <c r="B560" s="497"/>
      <c r="I560" s="500"/>
      <c r="O560" s="500"/>
    </row>
    <row r="561">
      <c r="B561" s="497"/>
      <c r="I561" s="500"/>
      <c r="O561" s="500"/>
    </row>
    <row r="562">
      <c r="B562" s="497"/>
      <c r="I562" s="500"/>
      <c r="O562" s="500"/>
    </row>
    <row r="563">
      <c r="B563" s="497"/>
      <c r="I563" s="500"/>
      <c r="O563" s="500"/>
    </row>
    <row r="564">
      <c r="B564" s="497"/>
      <c r="I564" s="500"/>
      <c r="O564" s="500"/>
    </row>
    <row r="565">
      <c r="B565" s="497"/>
      <c r="I565" s="500"/>
      <c r="O565" s="500"/>
    </row>
    <row r="566">
      <c r="B566" s="497"/>
      <c r="I566" s="500"/>
      <c r="O566" s="500"/>
    </row>
    <row r="567">
      <c r="B567" s="497"/>
      <c r="I567" s="500"/>
      <c r="O567" s="500"/>
    </row>
    <row r="568">
      <c r="B568" s="497"/>
      <c r="I568" s="500"/>
      <c r="O568" s="500"/>
    </row>
    <row r="569">
      <c r="B569" s="497"/>
      <c r="I569" s="500"/>
      <c r="O569" s="500"/>
    </row>
    <row r="570">
      <c r="B570" s="497"/>
      <c r="I570" s="500"/>
      <c r="O570" s="500"/>
    </row>
    <row r="571">
      <c r="B571" s="497"/>
      <c r="I571" s="500"/>
      <c r="O571" s="500"/>
    </row>
    <row r="572">
      <c r="B572" s="497"/>
      <c r="I572" s="500"/>
      <c r="O572" s="500"/>
    </row>
    <row r="573">
      <c r="B573" s="497"/>
      <c r="I573" s="500"/>
      <c r="O573" s="500"/>
    </row>
    <row r="574">
      <c r="B574" s="497"/>
      <c r="I574" s="500"/>
      <c r="O574" s="500"/>
    </row>
    <row r="575">
      <c r="B575" s="497"/>
      <c r="I575" s="500"/>
      <c r="O575" s="500"/>
    </row>
    <row r="576">
      <c r="B576" s="497"/>
      <c r="I576" s="500"/>
      <c r="O576" s="500"/>
    </row>
    <row r="577">
      <c r="B577" s="497"/>
      <c r="I577" s="500"/>
      <c r="O577" s="500"/>
    </row>
    <row r="578">
      <c r="B578" s="497"/>
      <c r="I578" s="500"/>
      <c r="O578" s="500"/>
    </row>
    <row r="579">
      <c r="B579" s="497"/>
      <c r="I579" s="500"/>
      <c r="O579" s="500"/>
    </row>
    <row r="580">
      <c r="B580" s="497"/>
      <c r="I580" s="500"/>
      <c r="O580" s="500"/>
    </row>
    <row r="581">
      <c r="B581" s="497"/>
      <c r="I581" s="500"/>
      <c r="O581" s="500"/>
    </row>
    <row r="582">
      <c r="B582" s="497"/>
      <c r="I582" s="500"/>
      <c r="O582" s="500"/>
    </row>
    <row r="583">
      <c r="B583" s="497"/>
      <c r="I583" s="500"/>
      <c r="O583" s="500"/>
    </row>
    <row r="584">
      <c r="B584" s="497"/>
      <c r="I584" s="500"/>
      <c r="O584" s="500"/>
    </row>
    <row r="585">
      <c r="B585" s="497"/>
      <c r="I585" s="500"/>
      <c r="O585" s="500"/>
    </row>
    <row r="586">
      <c r="B586" s="497"/>
      <c r="I586" s="500"/>
      <c r="O586" s="500"/>
    </row>
    <row r="587">
      <c r="B587" s="497"/>
      <c r="I587" s="500"/>
      <c r="O587" s="500"/>
    </row>
    <row r="588">
      <c r="B588" s="497"/>
      <c r="I588" s="500"/>
      <c r="O588" s="500"/>
    </row>
    <row r="589">
      <c r="B589" s="497"/>
      <c r="I589" s="500"/>
      <c r="O589" s="500"/>
    </row>
    <row r="590">
      <c r="B590" s="497"/>
      <c r="I590" s="500"/>
      <c r="O590" s="500"/>
    </row>
    <row r="591">
      <c r="B591" s="497"/>
      <c r="I591" s="500"/>
      <c r="O591" s="500"/>
    </row>
    <row r="592">
      <c r="B592" s="497"/>
      <c r="I592" s="500"/>
      <c r="O592" s="500"/>
    </row>
    <row r="593">
      <c r="B593" s="497"/>
      <c r="I593" s="500"/>
      <c r="O593" s="500"/>
    </row>
    <row r="594">
      <c r="B594" s="497"/>
      <c r="I594" s="500"/>
      <c r="O594" s="500"/>
    </row>
    <row r="595">
      <c r="B595" s="497"/>
      <c r="I595" s="500"/>
      <c r="O595" s="500"/>
    </row>
    <row r="596">
      <c r="B596" s="497"/>
      <c r="I596" s="500"/>
      <c r="O596" s="500"/>
    </row>
    <row r="597">
      <c r="B597" s="497"/>
      <c r="I597" s="500"/>
      <c r="O597" s="500"/>
    </row>
    <row r="598">
      <c r="B598" s="497"/>
      <c r="I598" s="500"/>
      <c r="O598" s="500"/>
    </row>
    <row r="599">
      <c r="B599" s="497"/>
      <c r="I599" s="500"/>
      <c r="O599" s="500"/>
    </row>
    <row r="600">
      <c r="B600" s="497"/>
      <c r="I600" s="500"/>
      <c r="O600" s="500"/>
    </row>
    <row r="601">
      <c r="B601" s="497"/>
      <c r="I601" s="500"/>
      <c r="O601" s="500"/>
    </row>
    <row r="602">
      <c r="B602" s="497"/>
      <c r="I602" s="500"/>
      <c r="O602" s="500"/>
    </row>
    <row r="603">
      <c r="B603" s="497"/>
      <c r="I603" s="500"/>
      <c r="O603" s="500"/>
    </row>
    <row r="604">
      <c r="B604" s="497"/>
      <c r="I604" s="500"/>
      <c r="O604" s="500"/>
    </row>
    <row r="605">
      <c r="B605" s="497"/>
      <c r="I605" s="500"/>
      <c r="O605" s="500"/>
    </row>
    <row r="606">
      <c r="B606" s="497"/>
      <c r="I606" s="500"/>
      <c r="O606" s="500"/>
    </row>
    <row r="607">
      <c r="B607" s="497"/>
      <c r="I607" s="500"/>
      <c r="O607" s="500"/>
    </row>
    <row r="608">
      <c r="B608" s="497"/>
      <c r="I608" s="500"/>
      <c r="O608" s="500"/>
    </row>
    <row r="609">
      <c r="B609" s="497"/>
      <c r="I609" s="500"/>
      <c r="O609" s="500"/>
    </row>
    <row r="610">
      <c r="B610" s="497"/>
      <c r="I610" s="500"/>
      <c r="O610" s="500"/>
    </row>
    <row r="611">
      <c r="B611" s="497"/>
      <c r="I611" s="500"/>
      <c r="O611" s="500"/>
    </row>
    <row r="612">
      <c r="B612" s="497"/>
      <c r="I612" s="500"/>
      <c r="O612" s="500"/>
    </row>
    <row r="613">
      <c r="B613" s="497"/>
      <c r="I613" s="500"/>
      <c r="O613" s="500"/>
    </row>
    <row r="614">
      <c r="B614" s="497"/>
      <c r="I614" s="500"/>
      <c r="O614" s="500"/>
    </row>
    <row r="615">
      <c r="B615" s="497"/>
      <c r="I615" s="500"/>
      <c r="O615" s="500"/>
    </row>
    <row r="616">
      <c r="B616" s="497"/>
      <c r="I616" s="500"/>
      <c r="O616" s="500"/>
    </row>
    <row r="617">
      <c r="B617" s="497"/>
      <c r="I617" s="500"/>
      <c r="O617" s="500"/>
    </row>
    <row r="618">
      <c r="B618" s="497"/>
      <c r="I618" s="500"/>
      <c r="O618" s="500"/>
    </row>
    <row r="619">
      <c r="B619" s="497"/>
      <c r="I619" s="500"/>
      <c r="O619" s="500"/>
    </row>
    <row r="620">
      <c r="B620" s="497"/>
      <c r="I620" s="500"/>
      <c r="O620" s="500"/>
    </row>
    <row r="621">
      <c r="B621" s="497"/>
      <c r="I621" s="500"/>
      <c r="O621" s="500"/>
    </row>
    <row r="622">
      <c r="B622" s="497"/>
      <c r="I622" s="500"/>
      <c r="O622" s="500"/>
    </row>
    <row r="623">
      <c r="B623" s="497"/>
      <c r="I623" s="500"/>
      <c r="O623" s="500"/>
    </row>
    <row r="624">
      <c r="B624" s="497"/>
      <c r="I624" s="500"/>
      <c r="O624" s="500"/>
    </row>
    <row r="625">
      <c r="B625" s="497"/>
      <c r="I625" s="500"/>
      <c r="O625" s="500"/>
    </row>
    <row r="626">
      <c r="B626" s="497"/>
      <c r="I626" s="500"/>
      <c r="O626" s="500"/>
    </row>
    <row r="627">
      <c r="B627" s="497"/>
      <c r="I627" s="500"/>
      <c r="O627" s="500"/>
    </row>
    <row r="628">
      <c r="B628" s="497"/>
      <c r="I628" s="500"/>
      <c r="O628" s="500"/>
    </row>
    <row r="629">
      <c r="B629" s="497"/>
      <c r="I629" s="500"/>
      <c r="O629" s="500"/>
    </row>
    <row r="630">
      <c r="B630" s="497"/>
      <c r="I630" s="500"/>
      <c r="O630" s="500"/>
    </row>
    <row r="631">
      <c r="B631" s="497"/>
      <c r="I631" s="500"/>
      <c r="O631" s="500"/>
    </row>
    <row r="632">
      <c r="B632" s="497"/>
      <c r="I632" s="500"/>
      <c r="O632" s="500"/>
    </row>
    <row r="633">
      <c r="B633" s="497"/>
      <c r="I633" s="500"/>
      <c r="O633" s="500"/>
    </row>
    <row r="634">
      <c r="B634" s="497"/>
      <c r="I634" s="500"/>
      <c r="O634" s="500"/>
    </row>
    <row r="635">
      <c r="B635" s="497"/>
      <c r="I635" s="500"/>
      <c r="O635" s="500"/>
    </row>
    <row r="636">
      <c r="B636" s="497"/>
      <c r="I636" s="500"/>
      <c r="O636" s="500"/>
    </row>
    <row r="637">
      <c r="B637" s="497"/>
      <c r="I637" s="500"/>
      <c r="O637" s="500"/>
    </row>
    <row r="638">
      <c r="B638" s="497"/>
      <c r="I638" s="500"/>
      <c r="O638" s="500"/>
    </row>
    <row r="639">
      <c r="B639" s="497"/>
      <c r="I639" s="500"/>
      <c r="O639" s="500"/>
    </row>
    <row r="640">
      <c r="B640" s="497"/>
      <c r="I640" s="500"/>
      <c r="O640" s="500"/>
    </row>
    <row r="641">
      <c r="B641" s="497"/>
      <c r="I641" s="500"/>
      <c r="O641" s="500"/>
    </row>
    <row r="642">
      <c r="B642" s="497"/>
      <c r="I642" s="500"/>
      <c r="O642" s="500"/>
    </row>
    <row r="643">
      <c r="B643" s="497"/>
      <c r="I643" s="500"/>
      <c r="O643" s="500"/>
    </row>
    <row r="644">
      <c r="B644" s="497"/>
      <c r="I644" s="500"/>
      <c r="O644" s="500"/>
    </row>
    <row r="645">
      <c r="B645" s="497"/>
      <c r="I645" s="500"/>
      <c r="O645" s="500"/>
    </row>
    <row r="646">
      <c r="B646" s="497"/>
      <c r="I646" s="500"/>
      <c r="O646" s="500"/>
    </row>
    <row r="647">
      <c r="B647" s="497"/>
      <c r="I647" s="500"/>
      <c r="O647" s="500"/>
    </row>
    <row r="648">
      <c r="B648" s="497"/>
      <c r="I648" s="500"/>
      <c r="O648" s="500"/>
    </row>
    <row r="649">
      <c r="B649" s="497"/>
      <c r="I649" s="500"/>
      <c r="O649" s="500"/>
    </row>
    <row r="650">
      <c r="B650" s="497"/>
      <c r="I650" s="500"/>
      <c r="O650" s="500"/>
    </row>
    <row r="651">
      <c r="B651" s="497"/>
      <c r="I651" s="500"/>
      <c r="O651" s="500"/>
    </row>
    <row r="652">
      <c r="B652" s="497"/>
      <c r="I652" s="500"/>
      <c r="O652" s="500"/>
    </row>
    <row r="653">
      <c r="B653" s="497"/>
      <c r="I653" s="500"/>
      <c r="O653" s="500"/>
    </row>
    <row r="654">
      <c r="B654" s="497"/>
      <c r="I654" s="500"/>
      <c r="O654" s="500"/>
    </row>
    <row r="655">
      <c r="B655" s="497"/>
      <c r="I655" s="500"/>
      <c r="O655" s="500"/>
    </row>
    <row r="656">
      <c r="B656" s="497"/>
      <c r="I656" s="500"/>
      <c r="O656" s="500"/>
    </row>
    <row r="657">
      <c r="B657" s="497"/>
      <c r="I657" s="500"/>
      <c r="O657" s="500"/>
    </row>
    <row r="658">
      <c r="B658" s="497"/>
      <c r="I658" s="500"/>
      <c r="O658" s="500"/>
    </row>
    <row r="659">
      <c r="B659" s="497"/>
      <c r="I659" s="500"/>
      <c r="O659" s="500"/>
    </row>
    <row r="660">
      <c r="B660" s="497"/>
      <c r="I660" s="500"/>
      <c r="O660" s="500"/>
    </row>
    <row r="661">
      <c r="B661" s="497"/>
      <c r="I661" s="500"/>
      <c r="O661" s="500"/>
    </row>
    <row r="662">
      <c r="B662" s="497"/>
      <c r="I662" s="500"/>
      <c r="O662" s="500"/>
    </row>
    <row r="663">
      <c r="B663" s="497"/>
      <c r="I663" s="500"/>
      <c r="O663" s="500"/>
    </row>
    <row r="664">
      <c r="B664" s="497"/>
      <c r="I664" s="500"/>
      <c r="O664" s="500"/>
    </row>
    <row r="665">
      <c r="B665" s="497"/>
      <c r="I665" s="500"/>
      <c r="O665" s="500"/>
    </row>
    <row r="666">
      <c r="B666" s="497"/>
      <c r="I666" s="500"/>
      <c r="O666" s="500"/>
    </row>
    <row r="667">
      <c r="B667" s="497"/>
      <c r="I667" s="500"/>
      <c r="O667" s="500"/>
    </row>
    <row r="668">
      <c r="B668" s="497"/>
      <c r="I668" s="500"/>
      <c r="O668" s="500"/>
    </row>
    <row r="669">
      <c r="B669" s="497"/>
      <c r="I669" s="500"/>
      <c r="O669" s="500"/>
    </row>
    <row r="670">
      <c r="B670" s="497"/>
      <c r="I670" s="500"/>
      <c r="O670" s="500"/>
    </row>
    <row r="671">
      <c r="B671" s="497"/>
      <c r="I671" s="500"/>
      <c r="O671" s="500"/>
    </row>
    <row r="672">
      <c r="B672" s="497"/>
      <c r="I672" s="500"/>
      <c r="O672" s="500"/>
    </row>
    <row r="673">
      <c r="B673" s="497"/>
      <c r="I673" s="500"/>
      <c r="O673" s="500"/>
    </row>
    <row r="674">
      <c r="B674" s="497"/>
      <c r="I674" s="500"/>
      <c r="O674" s="500"/>
    </row>
    <row r="675">
      <c r="B675" s="497"/>
      <c r="I675" s="500"/>
      <c r="O675" s="500"/>
    </row>
    <row r="676">
      <c r="B676" s="497"/>
      <c r="I676" s="500"/>
      <c r="O676" s="500"/>
    </row>
    <row r="677">
      <c r="B677" s="497"/>
      <c r="I677" s="500"/>
      <c r="O677" s="500"/>
    </row>
    <row r="678">
      <c r="B678" s="497"/>
      <c r="I678" s="500"/>
      <c r="O678" s="500"/>
    </row>
    <row r="679">
      <c r="B679" s="497"/>
      <c r="I679" s="500"/>
      <c r="O679" s="500"/>
    </row>
    <row r="680">
      <c r="B680" s="497"/>
      <c r="I680" s="500"/>
      <c r="O680" s="500"/>
    </row>
    <row r="681">
      <c r="B681" s="497"/>
      <c r="I681" s="500"/>
      <c r="O681" s="500"/>
    </row>
    <row r="682">
      <c r="B682" s="497"/>
      <c r="I682" s="500"/>
      <c r="O682" s="500"/>
    </row>
    <row r="683">
      <c r="B683" s="497"/>
      <c r="I683" s="500"/>
      <c r="O683" s="500"/>
    </row>
    <row r="684">
      <c r="B684" s="497"/>
      <c r="I684" s="500"/>
      <c r="O684" s="500"/>
    </row>
    <row r="685">
      <c r="B685" s="497"/>
      <c r="I685" s="500"/>
      <c r="O685" s="500"/>
    </row>
    <row r="686">
      <c r="B686" s="497"/>
      <c r="I686" s="500"/>
      <c r="O686" s="500"/>
    </row>
    <row r="687">
      <c r="B687" s="497"/>
      <c r="I687" s="500"/>
      <c r="O687" s="500"/>
    </row>
    <row r="688">
      <c r="B688" s="497"/>
      <c r="I688" s="500"/>
      <c r="O688" s="500"/>
    </row>
    <row r="689">
      <c r="B689" s="497"/>
      <c r="I689" s="500"/>
      <c r="O689" s="500"/>
    </row>
    <row r="690">
      <c r="B690" s="497"/>
      <c r="I690" s="500"/>
      <c r="O690" s="500"/>
    </row>
    <row r="691">
      <c r="B691" s="497"/>
      <c r="I691" s="500"/>
      <c r="O691" s="500"/>
    </row>
    <row r="692">
      <c r="B692" s="497"/>
      <c r="I692" s="500"/>
      <c r="O692" s="500"/>
    </row>
    <row r="693">
      <c r="B693" s="497"/>
      <c r="I693" s="500"/>
      <c r="O693" s="500"/>
    </row>
    <row r="694">
      <c r="B694" s="497"/>
      <c r="I694" s="500"/>
      <c r="O694" s="500"/>
    </row>
    <row r="695">
      <c r="B695" s="497"/>
      <c r="I695" s="500"/>
      <c r="O695" s="500"/>
    </row>
    <row r="696">
      <c r="B696" s="497"/>
      <c r="I696" s="500"/>
      <c r="O696" s="500"/>
    </row>
    <row r="697">
      <c r="B697" s="497"/>
      <c r="I697" s="500"/>
      <c r="O697" s="500"/>
    </row>
    <row r="698">
      <c r="B698" s="497"/>
      <c r="I698" s="500"/>
      <c r="O698" s="500"/>
    </row>
    <row r="699">
      <c r="B699" s="497"/>
      <c r="I699" s="500"/>
      <c r="O699" s="500"/>
    </row>
    <row r="700">
      <c r="B700" s="497"/>
      <c r="I700" s="500"/>
      <c r="O700" s="500"/>
    </row>
    <row r="701">
      <c r="B701" s="497"/>
      <c r="I701" s="500"/>
      <c r="O701" s="500"/>
    </row>
    <row r="702">
      <c r="B702" s="497"/>
      <c r="I702" s="500"/>
      <c r="O702" s="500"/>
    </row>
    <row r="703">
      <c r="B703" s="497"/>
      <c r="I703" s="500"/>
      <c r="O703" s="500"/>
    </row>
    <row r="704">
      <c r="B704" s="497"/>
      <c r="I704" s="500"/>
      <c r="O704" s="500"/>
    </row>
    <row r="705">
      <c r="B705" s="497"/>
      <c r="I705" s="500"/>
      <c r="O705" s="500"/>
    </row>
    <row r="706">
      <c r="B706" s="497"/>
      <c r="I706" s="500"/>
      <c r="O706" s="500"/>
    </row>
    <row r="707">
      <c r="B707" s="497"/>
      <c r="I707" s="500"/>
      <c r="O707" s="500"/>
    </row>
    <row r="708">
      <c r="B708" s="497"/>
      <c r="I708" s="500"/>
      <c r="O708" s="500"/>
    </row>
    <row r="709">
      <c r="B709" s="497"/>
      <c r="I709" s="500"/>
      <c r="O709" s="500"/>
    </row>
    <row r="710">
      <c r="B710" s="497"/>
      <c r="I710" s="500"/>
      <c r="O710" s="500"/>
    </row>
    <row r="711">
      <c r="B711" s="497"/>
      <c r="I711" s="500"/>
      <c r="O711" s="500"/>
    </row>
    <row r="712">
      <c r="B712" s="497"/>
      <c r="I712" s="500"/>
      <c r="O712" s="500"/>
    </row>
    <row r="713">
      <c r="B713" s="497"/>
      <c r="I713" s="500"/>
      <c r="O713" s="500"/>
    </row>
    <row r="714">
      <c r="B714" s="497"/>
      <c r="I714" s="500"/>
      <c r="O714" s="500"/>
    </row>
    <row r="715">
      <c r="B715" s="497"/>
      <c r="I715" s="500"/>
      <c r="O715" s="500"/>
    </row>
    <row r="716">
      <c r="B716" s="497"/>
      <c r="I716" s="500"/>
      <c r="O716" s="500"/>
    </row>
    <row r="717">
      <c r="B717" s="497"/>
      <c r="I717" s="500"/>
      <c r="O717" s="500"/>
    </row>
    <row r="718">
      <c r="B718" s="497"/>
      <c r="I718" s="500"/>
      <c r="O718" s="500"/>
    </row>
    <row r="719">
      <c r="B719" s="497"/>
      <c r="I719" s="500"/>
      <c r="O719" s="500"/>
    </row>
    <row r="720">
      <c r="B720" s="497"/>
      <c r="I720" s="500"/>
      <c r="O720" s="500"/>
    </row>
    <row r="721">
      <c r="B721" s="497"/>
      <c r="I721" s="500"/>
      <c r="O721" s="500"/>
    </row>
    <row r="722">
      <c r="B722" s="497"/>
      <c r="I722" s="500"/>
      <c r="O722" s="500"/>
    </row>
    <row r="723">
      <c r="B723" s="497"/>
      <c r="I723" s="500"/>
      <c r="O723" s="500"/>
    </row>
    <row r="724">
      <c r="B724" s="497"/>
      <c r="I724" s="500"/>
      <c r="O724" s="500"/>
    </row>
    <row r="725">
      <c r="B725" s="497"/>
      <c r="I725" s="500"/>
      <c r="O725" s="500"/>
    </row>
    <row r="726">
      <c r="B726" s="497"/>
      <c r="I726" s="500"/>
      <c r="O726" s="500"/>
    </row>
    <row r="727">
      <c r="B727" s="497"/>
      <c r="I727" s="500"/>
      <c r="O727" s="500"/>
    </row>
    <row r="728">
      <c r="B728" s="497"/>
      <c r="I728" s="500"/>
      <c r="O728" s="500"/>
    </row>
    <row r="729">
      <c r="B729" s="497"/>
      <c r="I729" s="500"/>
      <c r="O729" s="500"/>
    </row>
    <row r="730">
      <c r="B730" s="497"/>
      <c r="I730" s="500"/>
      <c r="O730" s="500"/>
    </row>
    <row r="731">
      <c r="B731" s="497"/>
      <c r="I731" s="500"/>
      <c r="O731" s="500"/>
    </row>
    <row r="732">
      <c r="B732" s="497"/>
      <c r="I732" s="500"/>
      <c r="O732" s="500"/>
    </row>
    <row r="733">
      <c r="B733" s="497"/>
      <c r="I733" s="500"/>
      <c r="O733" s="500"/>
    </row>
    <row r="734">
      <c r="B734" s="497"/>
      <c r="I734" s="500"/>
      <c r="O734" s="500"/>
    </row>
    <row r="735">
      <c r="B735" s="497"/>
      <c r="I735" s="500"/>
      <c r="O735" s="500"/>
    </row>
    <row r="736">
      <c r="B736" s="497"/>
      <c r="I736" s="500"/>
      <c r="O736" s="500"/>
    </row>
    <row r="737">
      <c r="B737" s="497"/>
      <c r="I737" s="500"/>
      <c r="O737" s="500"/>
    </row>
    <row r="738">
      <c r="B738" s="497"/>
      <c r="I738" s="500"/>
      <c r="O738" s="500"/>
    </row>
    <row r="739">
      <c r="B739" s="497"/>
      <c r="I739" s="500"/>
      <c r="O739" s="500"/>
    </row>
    <row r="740">
      <c r="B740" s="497"/>
      <c r="I740" s="500"/>
      <c r="O740" s="500"/>
    </row>
    <row r="741">
      <c r="B741" s="497"/>
      <c r="I741" s="500"/>
      <c r="O741" s="500"/>
    </row>
    <row r="742">
      <c r="B742" s="497"/>
      <c r="I742" s="500"/>
      <c r="O742" s="500"/>
    </row>
    <row r="743">
      <c r="B743" s="497"/>
      <c r="I743" s="500"/>
      <c r="O743" s="500"/>
    </row>
    <row r="744">
      <c r="B744" s="497"/>
      <c r="I744" s="500"/>
      <c r="O744" s="500"/>
    </row>
    <row r="745">
      <c r="B745" s="497"/>
      <c r="I745" s="500"/>
      <c r="O745" s="500"/>
    </row>
    <row r="746">
      <c r="B746" s="497"/>
      <c r="I746" s="500"/>
      <c r="O746" s="500"/>
    </row>
    <row r="747">
      <c r="B747" s="497"/>
      <c r="I747" s="500"/>
      <c r="O747" s="500"/>
    </row>
    <row r="748">
      <c r="B748" s="497"/>
      <c r="I748" s="500"/>
      <c r="O748" s="500"/>
    </row>
    <row r="749">
      <c r="B749" s="497"/>
      <c r="I749" s="500"/>
      <c r="O749" s="500"/>
    </row>
    <row r="750">
      <c r="B750" s="497"/>
      <c r="I750" s="500"/>
      <c r="O750" s="500"/>
    </row>
    <row r="751">
      <c r="B751" s="497"/>
      <c r="I751" s="500"/>
      <c r="O751" s="500"/>
    </row>
    <row r="752">
      <c r="B752" s="497"/>
      <c r="I752" s="500"/>
      <c r="O752" s="500"/>
    </row>
    <row r="753">
      <c r="B753" s="497"/>
      <c r="I753" s="500"/>
      <c r="O753" s="500"/>
    </row>
    <row r="754">
      <c r="B754" s="497"/>
      <c r="I754" s="500"/>
      <c r="O754" s="500"/>
    </row>
    <row r="755">
      <c r="B755" s="497"/>
      <c r="I755" s="500"/>
      <c r="O755" s="500"/>
    </row>
    <row r="756">
      <c r="B756" s="497"/>
      <c r="I756" s="500"/>
      <c r="O756" s="500"/>
    </row>
    <row r="757">
      <c r="B757" s="497"/>
      <c r="I757" s="500"/>
      <c r="O757" s="500"/>
    </row>
    <row r="758">
      <c r="B758" s="497"/>
      <c r="I758" s="500"/>
      <c r="O758" s="500"/>
    </row>
    <row r="759">
      <c r="B759" s="497"/>
      <c r="I759" s="500"/>
      <c r="O759" s="500"/>
    </row>
    <row r="760">
      <c r="B760" s="497"/>
      <c r="I760" s="500"/>
      <c r="O760" s="500"/>
    </row>
    <row r="761">
      <c r="B761" s="497"/>
      <c r="I761" s="500"/>
      <c r="O761" s="500"/>
    </row>
    <row r="762">
      <c r="B762" s="497"/>
      <c r="I762" s="500"/>
      <c r="O762" s="500"/>
    </row>
    <row r="763">
      <c r="B763" s="497"/>
      <c r="I763" s="500"/>
      <c r="O763" s="500"/>
    </row>
    <row r="764">
      <c r="B764" s="497"/>
      <c r="I764" s="500"/>
      <c r="O764" s="500"/>
    </row>
    <row r="765">
      <c r="B765" s="497"/>
      <c r="I765" s="500"/>
      <c r="O765" s="500"/>
    </row>
    <row r="766">
      <c r="B766" s="497"/>
      <c r="I766" s="500"/>
      <c r="O766" s="500"/>
    </row>
    <row r="767">
      <c r="B767" s="497"/>
      <c r="I767" s="500"/>
      <c r="O767" s="500"/>
    </row>
    <row r="768">
      <c r="B768" s="497"/>
      <c r="I768" s="500"/>
      <c r="O768" s="500"/>
    </row>
    <row r="769">
      <c r="B769" s="497"/>
      <c r="I769" s="500"/>
      <c r="O769" s="500"/>
    </row>
    <row r="770">
      <c r="B770" s="497"/>
      <c r="I770" s="500"/>
      <c r="O770" s="500"/>
    </row>
    <row r="771">
      <c r="B771" s="497"/>
      <c r="I771" s="500"/>
      <c r="O771" s="500"/>
    </row>
    <row r="772">
      <c r="B772" s="497"/>
      <c r="I772" s="500"/>
      <c r="O772" s="500"/>
    </row>
    <row r="773">
      <c r="B773" s="497"/>
      <c r="I773" s="500"/>
      <c r="O773" s="500"/>
    </row>
    <row r="774">
      <c r="B774" s="497"/>
      <c r="I774" s="500"/>
      <c r="O774" s="500"/>
    </row>
    <row r="775">
      <c r="B775" s="497"/>
      <c r="I775" s="500"/>
      <c r="O775" s="500"/>
    </row>
    <row r="776">
      <c r="B776" s="497"/>
      <c r="I776" s="500"/>
      <c r="O776" s="500"/>
    </row>
    <row r="777">
      <c r="B777" s="497"/>
      <c r="I777" s="500"/>
      <c r="O777" s="500"/>
    </row>
    <row r="778">
      <c r="B778" s="497"/>
      <c r="I778" s="500"/>
      <c r="O778" s="500"/>
    </row>
    <row r="779">
      <c r="B779" s="497"/>
      <c r="I779" s="500"/>
      <c r="O779" s="500"/>
    </row>
    <row r="780">
      <c r="B780" s="497"/>
      <c r="I780" s="500"/>
      <c r="O780" s="500"/>
    </row>
    <row r="781">
      <c r="B781" s="497"/>
      <c r="I781" s="500"/>
      <c r="O781" s="500"/>
    </row>
    <row r="782">
      <c r="B782" s="497"/>
      <c r="I782" s="500"/>
      <c r="O782" s="500"/>
    </row>
    <row r="783">
      <c r="B783" s="497"/>
      <c r="I783" s="500"/>
      <c r="O783" s="500"/>
    </row>
    <row r="784">
      <c r="B784" s="497"/>
      <c r="I784" s="500"/>
      <c r="O784" s="500"/>
    </row>
    <row r="785">
      <c r="B785" s="497"/>
      <c r="I785" s="500"/>
      <c r="O785" s="500"/>
    </row>
    <row r="786">
      <c r="B786" s="497"/>
      <c r="I786" s="500"/>
      <c r="O786" s="500"/>
    </row>
    <row r="787">
      <c r="B787" s="497"/>
      <c r="I787" s="500"/>
      <c r="O787" s="500"/>
    </row>
    <row r="788">
      <c r="B788" s="497"/>
      <c r="I788" s="500"/>
      <c r="O788" s="500"/>
    </row>
    <row r="789">
      <c r="B789" s="497"/>
      <c r="I789" s="500"/>
      <c r="O789" s="500"/>
    </row>
    <row r="790">
      <c r="B790" s="497"/>
      <c r="I790" s="500"/>
      <c r="O790" s="500"/>
    </row>
    <row r="791">
      <c r="B791" s="497"/>
      <c r="I791" s="500"/>
      <c r="O791" s="500"/>
    </row>
    <row r="792">
      <c r="B792" s="497"/>
      <c r="I792" s="500"/>
      <c r="O792" s="500"/>
    </row>
    <row r="793">
      <c r="B793" s="497"/>
      <c r="I793" s="500"/>
      <c r="O793" s="500"/>
    </row>
    <row r="794">
      <c r="B794" s="497"/>
      <c r="I794" s="500"/>
      <c r="O794" s="500"/>
    </row>
    <row r="795">
      <c r="B795" s="497"/>
      <c r="I795" s="500"/>
      <c r="O795" s="500"/>
    </row>
    <row r="796">
      <c r="B796" s="497"/>
      <c r="I796" s="500"/>
      <c r="O796" s="500"/>
    </row>
    <row r="797">
      <c r="B797" s="497"/>
      <c r="I797" s="500"/>
      <c r="O797" s="500"/>
    </row>
    <row r="798">
      <c r="B798" s="497"/>
      <c r="I798" s="500"/>
      <c r="O798" s="500"/>
    </row>
    <row r="799">
      <c r="B799" s="497"/>
      <c r="I799" s="500"/>
      <c r="O799" s="500"/>
    </row>
    <row r="800">
      <c r="B800" s="497"/>
      <c r="I800" s="500"/>
      <c r="O800" s="500"/>
    </row>
    <row r="801">
      <c r="B801" s="497"/>
      <c r="I801" s="500"/>
      <c r="O801" s="500"/>
    </row>
    <row r="802">
      <c r="B802" s="497"/>
      <c r="I802" s="500"/>
      <c r="O802" s="500"/>
    </row>
    <row r="803">
      <c r="B803" s="497"/>
      <c r="I803" s="500"/>
      <c r="O803" s="500"/>
    </row>
    <row r="804">
      <c r="B804" s="497"/>
      <c r="I804" s="500"/>
      <c r="O804" s="500"/>
    </row>
    <row r="805">
      <c r="B805" s="497"/>
      <c r="I805" s="500"/>
      <c r="O805" s="500"/>
    </row>
    <row r="806">
      <c r="B806" s="497"/>
      <c r="I806" s="500"/>
      <c r="O806" s="500"/>
    </row>
    <row r="807">
      <c r="B807" s="497"/>
      <c r="I807" s="500"/>
      <c r="O807" s="500"/>
    </row>
    <row r="808">
      <c r="B808" s="497"/>
      <c r="I808" s="500"/>
      <c r="O808" s="500"/>
    </row>
    <row r="809">
      <c r="B809" s="497"/>
      <c r="I809" s="500"/>
      <c r="O809" s="500"/>
    </row>
    <row r="810">
      <c r="B810" s="497"/>
      <c r="I810" s="500"/>
      <c r="O810" s="500"/>
    </row>
    <row r="811">
      <c r="B811" s="497"/>
      <c r="I811" s="500"/>
      <c r="O811" s="500"/>
    </row>
    <row r="812">
      <c r="B812" s="497"/>
      <c r="I812" s="500"/>
      <c r="O812" s="500"/>
    </row>
    <row r="813">
      <c r="B813" s="497"/>
      <c r="I813" s="500"/>
      <c r="O813" s="500"/>
    </row>
    <row r="814">
      <c r="B814" s="497"/>
      <c r="I814" s="500"/>
      <c r="O814" s="500"/>
    </row>
    <row r="815">
      <c r="B815" s="497"/>
      <c r="I815" s="500"/>
      <c r="O815" s="500"/>
    </row>
    <row r="816">
      <c r="B816" s="497"/>
      <c r="I816" s="500"/>
      <c r="O816" s="500"/>
    </row>
    <row r="817">
      <c r="B817" s="497"/>
      <c r="I817" s="500"/>
      <c r="O817" s="500"/>
    </row>
    <row r="818">
      <c r="B818" s="497"/>
      <c r="I818" s="500"/>
      <c r="O818" s="500"/>
    </row>
    <row r="819">
      <c r="B819" s="497"/>
      <c r="I819" s="500"/>
      <c r="O819" s="500"/>
    </row>
    <row r="820">
      <c r="B820" s="497"/>
      <c r="I820" s="500"/>
      <c r="O820" s="500"/>
    </row>
    <row r="821">
      <c r="B821" s="497"/>
      <c r="I821" s="500"/>
      <c r="O821" s="500"/>
    </row>
    <row r="822">
      <c r="B822" s="497"/>
      <c r="I822" s="500"/>
      <c r="O822" s="500"/>
    </row>
    <row r="823">
      <c r="B823" s="497"/>
      <c r="I823" s="500"/>
      <c r="O823" s="500"/>
    </row>
    <row r="824">
      <c r="B824" s="497"/>
      <c r="I824" s="500"/>
      <c r="O824" s="500"/>
    </row>
    <row r="825">
      <c r="B825" s="497"/>
      <c r="I825" s="500"/>
      <c r="O825" s="500"/>
    </row>
    <row r="826">
      <c r="B826" s="497"/>
      <c r="I826" s="500"/>
      <c r="O826" s="500"/>
    </row>
    <row r="827">
      <c r="B827" s="497"/>
      <c r="I827" s="500"/>
      <c r="O827" s="500"/>
    </row>
    <row r="828">
      <c r="B828" s="497"/>
      <c r="I828" s="500"/>
      <c r="O828" s="500"/>
    </row>
    <row r="829">
      <c r="B829" s="497"/>
      <c r="I829" s="500"/>
      <c r="O829" s="500"/>
    </row>
    <row r="830">
      <c r="B830" s="497"/>
      <c r="I830" s="500"/>
      <c r="O830" s="500"/>
    </row>
    <row r="831">
      <c r="B831" s="497"/>
      <c r="I831" s="500"/>
      <c r="O831" s="500"/>
    </row>
    <row r="832">
      <c r="B832" s="497"/>
      <c r="I832" s="500"/>
      <c r="O832" s="500"/>
    </row>
    <row r="833">
      <c r="B833" s="497"/>
      <c r="I833" s="500"/>
      <c r="O833" s="500"/>
    </row>
    <row r="834">
      <c r="B834" s="497"/>
      <c r="I834" s="500"/>
      <c r="O834" s="500"/>
    </row>
    <row r="835">
      <c r="B835" s="497"/>
      <c r="I835" s="500"/>
      <c r="O835" s="500"/>
    </row>
    <row r="836">
      <c r="B836" s="497"/>
      <c r="I836" s="500"/>
      <c r="O836" s="500"/>
    </row>
    <row r="837">
      <c r="B837" s="497"/>
      <c r="I837" s="500"/>
      <c r="O837" s="500"/>
    </row>
    <row r="838">
      <c r="B838" s="497"/>
      <c r="I838" s="500"/>
      <c r="O838" s="500"/>
    </row>
    <row r="839">
      <c r="B839" s="497"/>
      <c r="I839" s="500"/>
      <c r="O839" s="500"/>
    </row>
    <row r="840">
      <c r="B840" s="497"/>
      <c r="I840" s="500"/>
      <c r="O840" s="500"/>
    </row>
    <row r="841">
      <c r="B841" s="497"/>
      <c r="I841" s="500"/>
      <c r="O841" s="500"/>
    </row>
    <row r="842">
      <c r="B842" s="497"/>
      <c r="I842" s="500"/>
      <c r="O842" s="500"/>
    </row>
    <row r="843">
      <c r="B843" s="497"/>
      <c r="I843" s="500"/>
      <c r="O843" s="500"/>
    </row>
    <row r="844">
      <c r="B844" s="497"/>
      <c r="I844" s="500"/>
      <c r="O844" s="500"/>
    </row>
    <row r="845">
      <c r="B845" s="497"/>
      <c r="I845" s="500"/>
      <c r="O845" s="500"/>
    </row>
    <row r="846">
      <c r="B846" s="497"/>
      <c r="I846" s="500"/>
      <c r="O846" s="500"/>
    </row>
    <row r="847">
      <c r="B847" s="497"/>
      <c r="I847" s="500"/>
      <c r="O847" s="500"/>
    </row>
    <row r="848">
      <c r="B848" s="497"/>
      <c r="I848" s="500"/>
      <c r="O848" s="500"/>
    </row>
    <row r="849">
      <c r="B849" s="497"/>
      <c r="I849" s="500"/>
      <c r="O849" s="500"/>
    </row>
    <row r="850">
      <c r="B850" s="497"/>
      <c r="I850" s="500"/>
      <c r="O850" s="500"/>
    </row>
    <row r="851">
      <c r="B851" s="497"/>
      <c r="I851" s="500"/>
      <c r="O851" s="500"/>
    </row>
    <row r="852">
      <c r="B852" s="497"/>
      <c r="I852" s="500"/>
      <c r="O852" s="500"/>
    </row>
    <row r="853">
      <c r="B853" s="497"/>
      <c r="I853" s="500"/>
      <c r="O853" s="500"/>
    </row>
    <row r="854">
      <c r="B854" s="497"/>
      <c r="I854" s="500"/>
      <c r="O854" s="500"/>
    </row>
    <row r="855">
      <c r="B855" s="497"/>
      <c r="I855" s="500"/>
      <c r="O855" s="500"/>
    </row>
    <row r="856">
      <c r="B856" s="497"/>
      <c r="I856" s="500"/>
      <c r="O856" s="500"/>
    </row>
    <row r="857">
      <c r="B857" s="497"/>
      <c r="I857" s="500"/>
      <c r="O857" s="500"/>
    </row>
    <row r="858">
      <c r="B858" s="497"/>
      <c r="I858" s="500"/>
      <c r="O858" s="500"/>
    </row>
    <row r="859">
      <c r="B859" s="497"/>
      <c r="I859" s="500"/>
      <c r="O859" s="500"/>
    </row>
    <row r="860">
      <c r="B860" s="497"/>
      <c r="I860" s="500"/>
      <c r="O860" s="500"/>
    </row>
    <row r="861">
      <c r="B861" s="497"/>
      <c r="I861" s="500"/>
      <c r="O861" s="500"/>
    </row>
    <row r="862">
      <c r="B862" s="497"/>
      <c r="I862" s="500"/>
      <c r="O862" s="500"/>
    </row>
    <row r="863">
      <c r="B863" s="497"/>
      <c r="I863" s="500"/>
      <c r="O863" s="500"/>
    </row>
    <row r="864">
      <c r="B864" s="497"/>
      <c r="I864" s="500"/>
      <c r="O864" s="500"/>
    </row>
    <row r="865">
      <c r="B865" s="497"/>
      <c r="I865" s="500"/>
      <c r="O865" s="500"/>
    </row>
    <row r="866">
      <c r="B866" s="497"/>
      <c r="I866" s="500"/>
      <c r="O866" s="500"/>
    </row>
    <row r="867">
      <c r="B867" s="497"/>
      <c r="I867" s="500"/>
      <c r="O867" s="500"/>
    </row>
    <row r="868">
      <c r="B868" s="497"/>
      <c r="I868" s="500"/>
      <c r="O868" s="500"/>
    </row>
    <row r="869">
      <c r="B869" s="497"/>
      <c r="I869" s="500"/>
      <c r="O869" s="500"/>
    </row>
    <row r="870">
      <c r="B870" s="497"/>
      <c r="I870" s="500"/>
      <c r="O870" s="500"/>
    </row>
    <row r="871">
      <c r="B871" s="497"/>
      <c r="I871" s="500"/>
      <c r="O871" s="500"/>
    </row>
    <row r="872">
      <c r="B872" s="497"/>
      <c r="I872" s="500"/>
      <c r="O872" s="500"/>
    </row>
    <row r="873">
      <c r="B873" s="497"/>
      <c r="I873" s="500"/>
      <c r="O873" s="500"/>
    </row>
    <row r="874">
      <c r="B874" s="497"/>
      <c r="I874" s="500"/>
      <c r="O874" s="500"/>
    </row>
    <row r="875">
      <c r="B875" s="497"/>
      <c r="I875" s="500"/>
      <c r="O875" s="500"/>
    </row>
    <row r="876">
      <c r="B876" s="497"/>
      <c r="I876" s="500"/>
      <c r="O876" s="500"/>
    </row>
    <row r="877">
      <c r="B877" s="497"/>
      <c r="I877" s="500"/>
      <c r="O877" s="500"/>
    </row>
    <row r="878">
      <c r="B878" s="497"/>
      <c r="I878" s="500"/>
      <c r="O878" s="500"/>
    </row>
    <row r="879">
      <c r="B879" s="497"/>
      <c r="I879" s="500"/>
      <c r="O879" s="500"/>
    </row>
    <row r="880">
      <c r="B880" s="497"/>
      <c r="I880" s="500"/>
      <c r="O880" s="500"/>
    </row>
    <row r="881">
      <c r="B881" s="497"/>
      <c r="I881" s="500"/>
      <c r="O881" s="500"/>
    </row>
    <row r="882">
      <c r="B882" s="497"/>
      <c r="I882" s="500"/>
      <c r="O882" s="500"/>
    </row>
    <row r="883">
      <c r="B883" s="497"/>
      <c r="I883" s="500"/>
      <c r="O883" s="500"/>
    </row>
    <row r="884">
      <c r="B884" s="497"/>
      <c r="I884" s="500"/>
      <c r="O884" s="500"/>
    </row>
    <row r="885">
      <c r="B885" s="497"/>
      <c r="I885" s="500"/>
      <c r="O885" s="500"/>
    </row>
    <row r="886">
      <c r="B886" s="497"/>
      <c r="I886" s="500"/>
      <c r="O886" s="500"/>
    </row>
    <row r="887">
      <c r="B887" s="497"/>
      <c r="I887" s="500"/>
      <c r="O887" s="500"/>
    </row>
    <row r="888">
      <c r="B888" s="497"/>
      <c r="I888" s="500"/>
      <c r="O888" s="500"/>
    </row>
    <row r="889">
      <c r="B889" s="497"/>
      <c r="I889" s="500"/>
      <c r="O889" s="500"/>
    </row>
    <row r="890">
      <c r="B890" s="497"/>
      <c r="I890" s="500"/>
      <c r="O890" s="500"/>
    </row>
    <row r="891">
      <c r="B891" s="497"/>
      <c r="I891" s="500"/>
      <c r="O891" s="500"/>
    </row>
    <row r="892">
      <c r="B892" s="497"/>
      <c r="I892" s="500"/>
      <c r="O892" s="500"/>
    </row>
    <row r="893">
      <c r="B893" s="497"/>
      <c r="I893" s="500"/>
      <c r="O893" s="500"/>
    </row>
    <row r="894">
      <c r="B894" s="497"/>
      <c r="I894" s="500"/>
      <c r="O894" s="500"/>
    </row>
    <row r="895">
      <c r="B895" s="497"/>
      <c r="I895" s="500"/>
      <c r="O895" s="500"/>
    </row>
    <row r="896">
      <c r="B896" s="497"/>
      <c r="I896" s="500"/>
      <c r="O896" s="500"/>
    </row>
    <row r="897">
      <c r="B897" s="497"/>
      <c r="I897" s="500"/>
      <c r="O897" s="500"/>
    </row>
    <row r="898">
      <c r="B898" s="497"/>
      <c r="I898" s="500"/>
      <c r="O898" s="500"/>
    </row>
    <row r="899">
      <c r="B899" s="497"/>
      <c r="I899" s="500"/>
      <c r="O899" s="500"/>
    </row>
    <row r="900">
      <c r="B900" s="497"/>
      <c r="I900" s="500"/>
      <c r="O900" s="500"/>
    </row>
    <row r="901">
      <c r="B901" s="497"/>
      <c r="I901" s="500"/>
      <c r="O901" s="500"/>
    </row>
    <row r="902">
      <c r="B902" s="497"/>
      <c r="I902" s="500"/>
      <c r="O902" s="500"/>
    </row>
    <row r="903">
      <c r="B903" s="497"/>
      <c r="I903" s="500"/>
      <c r="O903" s="500"/>
    </row>
    <row r="904">
      <c r="B904" s="497"/>
      <c r="I904" s="500"/>
      <c r="O904" s="500"/>
    </row>
    <row r="905">
      <c r="B905" s="497"/>
      <c r="I905" s="500"/>
      <c r="O905" s="500"/>
    </row>
    <row r="906">
      <c r="B906" s="497"/>
      <c r="I906" s="500"/>
      <c r="O906" s="500"/>
    </row>
    <row r="907">
      <c r="B907" s="497"/>
      <c r="I907" s="500"/>
      <c r="O907" s="500"/>
    </row>
    <row r="908">
      <c r="B908" s="497"/>
      <c r="I908" s="500"/>
      <c r="O908" s="500"/>
    </row>
    <row r="909">
      <c r="B909" s="497"/>
      <c r="I909" s="500"/>
      <c r="O909" s="500"/>
    </row>
    <row r="910">
      <c r="B910" s="497"/>
      <c r="I910" s="500"/>
      <c r="O910" s="500"/>
    </row>
    <row r="911">
      <c r="B911" s="497"/>
      <c r="I911" s="500"/>
      <c r="O911" s="500"/>
    </row>
    <row r="912">
      <c r="B912" s="497"/>
      <c r="I912" s="500"/>
      <c r="O912" s="500"/>
    </row>
    <row r="913">
      <c r="B913" s="497"/>
      <c r="I913" s="500"/>
      <c r="O913" s="500"/>
    </row>
    <row r="914">
      <c r="B914" s="497"/>
      <c r="I914" s="500"/>
      <c r="O914" s="500"/>
    </row>
    <row r="915">
      <c r="B915" s="497"/>
      <c r="I915" s="500"/>
      <c r="O915" s="500"/>
    </row>
    <row r="916">
      <c r="B916" s="497"/>
      <c r="I916" s="500"/>
      <c r="O916" s="500"/>
    </row>
    <row r="917">
      <c r="B917" s="497"/>
      <c r="I917" s="500"/>
      <c r="O917" s="500"/>
    </row>
    <row r="918">
      <c r="B918" s="497"/>
      <c r="I918" s="500"/>
      <c r="O918" s="500"/>
    </row>
    <row r="919">
      <c r="B919" s="497"/>
      <c r="I919" s="500"/>
      <c r="O919" s="500"/>
    </row>
    <row r="920">
      <c r="B920" s="497"/>
      <c r="I920" s="500"/>
      <c r="O920" s="500"/>
    </row>
    <row r="921">
      <c r="B921" s="497"/>
      <c r="I921" s="500"/>
      <c r="O921" s="500"/>
    </row>
    <row r="922">
      <c r="B922" s="497"/>
      <c r="I922" s="500"/>
      <c r="O922" s="500"/>
    </row>
    <row r="923">
      <c r="B923" s="497"/>
      <c r="I923" s="500"/>
      <c r="O923" s="500"/>
    </row>
    <row r="924">
      <c r="B924" s="497"/>
      <c r="I924" s="500"/>
      <c r="O924" s="500"/>
    </row>
    <row r="925">
      <c r="B925" s="497"/>
      <c r="I925" s="500"/>
      <c r="O925" s="500"/>
    </row>
    <row r="926">
      <c r="B926" s="497"/>
      <c r="I926" s="500"/>
      <c r="O926" s="500"/>
    </row>
    <row r="927">
      <c r="B927" s="497"/>
      <c r="I927" s="500"/>
      <c r="O927" s="500"/>
    </row>
    <row r="928">
      <c r="B928" s="497"/>
      <c r="I928" s="500"/>
      <c r="O928" s="500"/>
    </row>
    <row r="929">
      <c r="B929" s="497"/>
      <c r="I929" s="500"/>
      <c r="O929" s="500"/>
    </row>
    <row r="930">
      <c r="B930" s="497"/>
      <c r="I930" s="500"/>
      <c r="O930" s="500"/>
    </row>
    <row r="931">
      <c r="B931" s="497"/>
      <c r="I931" s="500"/>
      <c r="O931" s="500"/>
    </row>
    <row r="932">
      <c r="B932" s="497"/>
      <c r="I932" s="500"/>
      <c r="O932" s="500"/>
    </row>
    <row r="933">
      <c r="B933" s="497"/>
      <c r="I933" s="500"/>
      <c r="O933" s="500"/>
    </row>
    <row r="934">
      <c r="B934" s="497"/>
      <c r="I934" s="500"/>
      <c r="O934" s="500"/>
    </row>
    <row r="935">
      <c r="B935" s="497"/>
      <c r="I935" s="500"/>
      <c r="O935" s="500"/>
    </row>
    <row r="936">
      <c r="B936" s="497"/>
      <c r="I936" s="500"/>
      <c r="O936" s="500"/>
    </row>
    <row r="937">
      <c r="B937" s="497"/>
      <c r="I937" s="500"/>
      <c r="O937" s="500"/>
    </row>
    <row r="938">
      <c r="B938" s="497"/>
      <c r="I938" s="500"/>
      <c r="O938" s="500"/>
    </row>
    <row r="939">
      <c r="B939" s="497"/>
      <c r="I939" s="500"/>
      <c r="O939" s="500"/>
    </row>
    <row r="940">
      <c r="B940" s="497"/>
      <c r="I940" s="500"/>
      <c r="O940" s="500"/>
    </row>
    <row r="941">
      <c r="B941" s="497"/>
      <c r="I941" s="500"/>
      <c r="O941" s="500"/>
    </row>
    <row r="942">
      <c r="B942" s="497"/>
      <c r="I942" s="500"/>
      <c r="O942" s="500"/>
    </row>
    <row r="943">
      <c r="B943" s="497"/>
      <c r="I943" s="500"/>
      <c r="O943" s="500"/>
    </row>
    <row r="944">
      <c r="B944" s="497"/>
      <c r="I944" s="500"/>
      <c r="O944" s="500"/>
    </row>
    <row r="945">
      <c r="B945" s="497"/>
      <c r="I945" s="500"/>
      <c r="O945" s="500"/>
    </row>
    <row r="946">
      <c r="B946" s="497"/>
      <c r="I946" s="500"/>
      <c r="O946" s="500"/>
    </row>
    <row r="947">
      <c r="B947" s="497"/>
      <c r="I947" s="500"/>
      <c r="O947" s="500"/>
    </row>
    <row r="948">
      <c r="B948" s="497"/>
      <c r="I948" s="500"/>
      <c r="O948" s="500"/>
    </row>
    <row r="949">
      <c r="B949" s="497"/>
      <c r="I949" s="500"/>
      <c r="O949" s="500"/>
    </row>
    <row r="950">
      <c r="B950" s="497"/>
      <c r="I950" s="500"/>
      <c r="O950" s="500"/>
    </row>
    <row r="951">
      <c r="B951" s="497"/>
      <c r="I951" s="500"/>
      <c r="O951" s="500"/>
    </row>
    <row r="952">
      <c r="B952" s="497"/>
      <c r="I952" s="500"/>
      <c r="O952" s="500"/>
    </row>
    <row r="953">
      <c r="B953" s="497"/>
      <c r="I953" s="500"/>
      <c r="O953" s="500"/>
    </row>
    <row r="954">
      <c r="B954" s="497"/>
      <c r="I954" s="500"/>
      <c r="O954" s="500"/>
    </row>
    <row r="955">
      <c r="B955" s="497"/>
      <c r="I955" s="500"/>
      <c r="O955" s="500"/>
    </row>
    <row r="956">
      <c r="B956" s="497"/>
      <c r="I956" s="500"/>
      <c r="O956" s="500"/>
    </row>
    <row r="957">
      <c r="B957" s="497"/>
      <c r="I957" s="500"/>
      <c r="O957" s="500"/>
    </row>
    <row r="958">
      <c r="B958" s="497"/>
      <c r="I958" s="500"/>
      <c r="O958" s="500"/>
    </row>
    <row r="959">
      <c r="B959" s="497"/>
      <c r="I959" s="500"/>
      <c r="O959" s="500"/>
    </row>
    <row r="960">
      <c r="B960" s="497"/>
      <c r="I960" s="500"/>
      <c r="O960" s="500"/>
    </row>
    <row r="961">
      <c r="B961" s="497"/>
      <c r="I961" s="500"/>
      <c r="O961" s="500"/>
    </row>
    <row r="962">
      <c r="B962" s="497"/>
      <c r="I962" s="500"/>
      <c r="O962" s="500"/>
    </row>
    <row r="963">
      <c r="B963" s="497"/>
      <c r="I963" s="500"/>
      <c r="O963" s="500"/>
    </row>
    <row r="964">
      <c r="B964" s="497"/>
      <c r="I964" s="500"/>
      <c r="O964" s="500"/>
    </row>
    <row r="965">
      <c r="B965" s="497"/>
      <c r="I965" s="500"/>
      <c r="O965" s="500"/>
    </row>
    <row r="966">
      <c r="B966" s="497"/>
      <c r="I966" s="500"/>
      <c r="O966" s="500"/>
    </row>
    <row r="967">
      <c r="B967" s="497"/>
      <c r="I967" s="500"/>
      <c r="O967" s="500"/>
    </row>
    <row r="968">
      <c r="B968" s="497"/>
      <c r="I968" s="500"/>
      <c r="O968" s="500"/>
    </row>
    <row r="969">
      <c r="B969" s="497"/>
      <c r="I969" s="500"/>
      <c r="O969" s="500"/>
    </row>
    <row r="970">
      <c r="B970" s="497"/>
      <c r="I970" s="500"/>
      <c r="O970" s="500"/>
    </row>
    <row r="971">
      <c r="B971" s="497"/>
      <c r="I971" s="500"/>
      <c r="O971" s="500"/>
    </row>
    <row r="972">
      <c r="B972" s="497"/>
      <c r="I972" s="500"/>
      <c r="O972" s="500"/>
    </row>
    <row r="973">
      <c r="B973" s="497"/>
      <c r="I973" s="500"/>
      <c r="O973" s="500"/>
    </row>
    <row r="974">
      <c r="B974" s="497"/>
      <c r="I974" s="500"/>
      <c r="O974" s="500"/>
    </row>
    <row r="975">
      <c r="B975" s="497"/>
      <c r="I975" s="500"/>
      <c r="O975" s="500"/>
    </row>
    <row r="976">
      <c r="B976" s="497"/>
      <c r="I976" s="500"/>
      <c r="O976" s="500"/>
    </row>
    <row r="977">
      <c r="B977" s="497"/>
      <c r="I977" s="500"/>
      <c r="O977" s="500"/>
    </row>
    <row r="978">
      <c r="B978" s="497"/>
      <c r="I978" s="500"/>
      <c r="O978" s="500"/>
    </row>
    <row r="979">
      <c r="B979" s="497"/>
      <c r="I979" s="500"/>
      <c r="O979" s="500"/>
    </row>
    <row r="980">
      <c r="B980" s="497"/>
      <c r="I980" s="500"/>
      <c r="O980" s="500"/>
    </row>
    <row r="981">
      <c r="B981" s="497"/>
      <c r="I981" s="500"/>
      <c r="O981" s="500"/>
    </row>
    <row r="982">
      <c r="B982" s="497"/>
      <c r="I982" s="500"/>
      <c r="O982" s="500"/>
    </row>
    <row r="983">
      <c r="B983" s="497"/>
      <c r="I983" s="500"/>
      <c r="O983" s="500"/>
    </row>
    <row r="984">
      <c r="B984" s="497"/>
      <c r="I984" s="500"/>
      <c r="O984" s="500"/>
    </row>
    <row r="985">
      <c r="B985" s="497"/>
      <c r="I985" s="500"/>
      <c r="O985" s="500"/>
    </row>
    <row r="986">
      <c r="B986" s="497"/>
      <c r="I986" s="500"/>
      <c r="O986" s="500"/>
    </row>
    <row r="987">
      <c r="B987" s="497"/>
      <c r="I987" s="500"/>
      <c r="O987" s="500"/>
    </row>
    <row r="988">
      <c r="B988" s="497"/>
      <c r="I988" s="500"/>
      <c r="O988" s="500"/>
    </row>
    <row r="989">
      <c r="B989" s="497"/>
      <c r="I989" s="500"/>
      <c r="O989" s="500"/>
    </row>
    <row r="990">
      <c r="B990" s="497"/>
      <c r="I990" s="500"/>
      <c r="O990" s="500"/>
    </row>
    <row r="991">
      <c r="B991" s="497"/>
      <c r="I991" s="500"/>
      <c r="O991" s="500"/>
    </row>
    <row r="992">
      <c r="B992" s="497"/>
      <c r="I992" s="500"/>
      <c r="O992" s="500"/>
    </row>
    <row r="993">
      <c r="B993" s="497"/>
      <c r="I993" s="500"/>
      <c r="O993" s="500"/>
    </row>
    <row r="994">
      <c r="B994" s="497"/>
      <c r="I994" s="500"/>
      <c r="O994" s="500"/>
    </row>
    <row r="995">
      <c r="B995" s="497"/>
      <c r="I995" s="500"/>
      <c r="O995" s="500"/>
    </row>
    <row r="996">
      <c r="B996" s="497"/>
      <c r="I996" s="500"/>
      <c r="O996" s="500"/>
    </row>
    <row r="997">
      <c r="B997" s="497"/>
      <c r="I997" s="500"/>
      <c r="O997" s="500"/>
    </row>
    <row r="998">
      <c r="B998" s="497"/>
      <c r="I998" s="500"/>
      <c r="O998" s="500"/>
    </row>
    <row r="999">
      <c r="B999" s="497"/>
      <c r="I999" s="500"/>
      <c r="O999" s="500"/>
    </row>
    <row r="1000">
      <c r="B1000" s="497"/>
      <c r="I1000" s="500"/>
      <c r="O1000" s="500"/>
    </row>
    <row r="1001">
      <c r="B1001" s="497"/>
      <c r="I1001" s="500"/>
      <c r="O1001" s="500"/>
    </row>
    <row r="1002">
      <c r="B1002" s="497"/>
      <c r="I1002" s="500"/>
      <c r="O1002" s="500"/>
    </row>
    <row r="1003">
      <c r="B1003" s="497"/>
      <c r="I1003" s="500"/>
      <c r="O1003" s="500"/>
    </row>
    <row r="1004">
      <c r="B1004" s="497"/>
      <c r="I1004" s="500"/>
      <c r="O1004" s="500"/>
    </row>
    <row r="1005">
      <c r="B1005" s="497"/>
      <c r="I1005" s="500"/>
      <c r="O1005" s="500"/>
    </row>
    <row r="1006">
      <c r="B1006" s="497"/>
      <c r="I1006" s="500"/>
      <c r="O1006" s="500"/>
    </row>
    <row r="1007">
      <c r="B1007" s="497"/>
      <c r="I1007" s="500"/>
      <c r="O1007" s="500"/>
    </row>
    <row r="1008">
      <c r="B1008" s="497"/>
      <c r="I1008" s="500"/>
      <c r="O1008" s="500"/>
    </row>
    <row r="1009">
      <c r="B1009" s="497"/>
      <c r="I1009" s="500"/>
      <c r="O1009" s="500"/>
    </row>
    <row r="1010">
      <c r="B1010" s="497"/>
      <c r="I1010" s="500"/>
      <c r="O1010" s="500"/>
    </row>
    <row r="1011">
      <c r="B1011" s="497"/>
      <c r="I1011" s="500"/>
      <c r="O1011" s="500"/>
    </row>
    <row r="1012">
      <c r="B1012" s="497"/>
      <c r="I1012" s="500"/>
      <c r="O1012" s="500"/>
    </row>
    <row r="1013">
      <c r="B1013" s="497"/>
      <c r="I1013" s="500"/>
      <c r="O1013" s="500"/>
    </row>
    <row r="1014">
      <c r="B1014" s="497"/>
      <c r="I1014" s="500"/>
      <c r="O1014" s="500"/>
    </row>
    <row r="1015">
      <c r="B1015" s="497"/>
      <c r="I1015" s="500"/>
      <c r="O1015" s="500"/>
    </row>
    <row r="1016">
      <c r="B1016" s="497"/>
      <c r="I1016" s="500"/>
      <c r="O1016" s="500"/>
    </row>
    <row r="1017">
      <c r="B1017" s="497"/>
      <c r="I1017" s="500"/>
      <c r="O1017" s="500"/>
    </row>
  </sheetData>
  <conditionalFormatting sqref="N3:N14">
    <cfRule type="expression" dxfId="4" priority="1">
      <formula>N3&lt;0</formula>
    </cfRule>
  </conditionalFormatting>
  <conditionalFormatting sqref="F22:G22">
    <cfRule type="colorScale" priority="2">
      <colorScale>
        <cfvo type="formula" val="-1000"/>
        <cfvo type="formula" val="0"/>
        <cfvo type="formula" val="100"/>
        <color rgb="FF57BB8A"/>
        <color rgb="FFFFFFFF"/>
        <color rgb="FFE67C73"/>
      </colorScale>
    </cfRule>
  </conditionalFormatting>
  <conditionalFormatting sqref="Q23">
    <cfRule type="colorScale" priority="3">
      <colorScale>
        <cfvo type="formula" val="0"/>
        <cfvo type="formula" val="60"/>
        <cfvo type="formula" val="100"/>
        <color rgb="FF00FF00"/>
        <color rgb="FFFFFF00"/>
        <color rgb="FFFF0000"/>
      </colorScale>
    </cfRule>
  </conditionalFormatting>
  <conditionalFormatting sqref="Q21">
    <cfRule type="colorScale" priority="4">
      <colorScale>
        <cfvo type="formula" val="25"/>
        <cfvo type="formula" val="55"/>
        <cfvo type="formula" val="90"/>
        <color rgb="FFFF0000"/>
        <color rgb="FFFFFF00"/>
        <color rgb="FF00FF00"/>
      </colorScale>
    </cfRule>
  </conditionalFormatting>
  <conditionalFormatting sqref="Q22 Q28 B4">
    <cfRule type="colorScale" priority="5">
      <colorScale>
        <cfvo type="formula" val="40"/>
        <cfvo type="formula" val="59"/>
        <cfvo type="formula" val="80"/>
        <color rgb="FFFF0000"/>
        <color rgb="FFFF9900"/>
        <color rgb="FF00FF00"/>
      </colorScale>
    </cfRule>
  </conditionalFormatting>
  <conditionalFormatting sqref="T3:U17 Z3:Z16">
    <cfRule type="colorScale" priority="6">
      <colorScale>
        <cfvo type="formula" val="-0.2"/>
        <cfvo type="formula" val="0"/>
        <cfvo type="formula" val="0.2"/>
        <color rgb="FF57BB8A"/>
        <color rgb="FFEFEFEF"/>
        <color rgb="FFE67C73"/>
      </colorScale>
    </cfRule>
  </conditionalFormatting>
  <conditionalFormatting sqref="S3:S16 Y3:Y16">
    <cfRule type="expression" dxfId="5" priority="7">
      <formula>OR(T3="⬆️⬆️ MAJOR Rise", T3="⬆️ Rise")</formula>
    </cfRule>
  </conditionalFormatting>
  <conditionalFormatting sqref="T3:U18 Z3:Z16">
    <cfRule type="expression" dxfId="6" priority="8">
      <formula>T3="⬆️⬆️ MAJOR Rise"</formula>
    </cfRule>
  </conditionalFormatting>
  <conditionalFormatting sqref="T3:U18 Z3:Z16">
    <cfRule type="expression" dxfId="7" priority="9">
      <formula>T3="⬇️ Drop"</formula>
    </cfRule>
  </conditionalFormatting>
  <conditionalFormatting sqref="S3:S7 Y3:Y7 S9:S17 Y9:Y16">
    <cfRule type="expression" dxfId="8" priority="10">
      <formula>OR(T3="⬇️⬇️ MAJOR Drop", T3="⬇️ Drop")</formula>
    </cfRule>
  </conditionalFormatting>
  <conditionalFormatting sqref="T3:U18 Z3:Z16">
    <cfRule type="expression" dxfId="9" priority="11">
      <formula>T3="⬆️ Rise"</formula>
    </cfRule>
  </conditionalFormatting>
  <conditionalFormatting sqref="T3:U18 Z3:Z16">
    <cfRule type="expression" dxfId="10" priority="12">
      <formula>T3="⬇️⬇️ MAJOR Drop"</formula>
    </cfRule>
  </conditionalFormatting>
  <conditionalFormatting sqref="T3:U18 Z3:Z16">
    <cfRule type="expression" dxfId="11" priority="13">
      <formula>T3="Stable"</formula>
    </cfRule>
  </conditionalFormatting>
  <conditionalFormatting sqref="N3:N14 N17">
    <cfRule type="expression" dxfId="12" priority="14">
      <formula>N3&gt;0</formula>
    </cfRule>
  </conditionalFormatting>
  <conditionalFormatting sqref="N21:N24">
    <cfRule type="expression" dxfId="16" priority="15">
      <formula>N21&gt;0</formula>
    </cfRule>
  </conditionalFormatting>
  <conditionalFormatting sqref="N21:N24">
    <cfRule type="expression" dxfId="12" priority="16">
      <formula>N21&lt;0</formula>
    </cfRule>
  </conditionalFormatting>
  <hyperlinks>
    <hyperlink r:id="rId2" ref="J3"/>
    <hyperlink r:id="rId3" ref="P3"/>
    <hyperlink r:id="rId4" ref="V3"/>
    <hyperlink r:id="rId5" ref="J4"/>
    <hyperlink r:id="rId6" ref="P4"/>
    <hyperlink r:id="rId7" ref="V4"/>
    <hyperlink r:id="rId8" ref="J5"/>
    <hyperlink r:id="rId9" ref="P5"/>
    <hyperlink r:id="rId10" ref="V5"/>
    <hyperlink r:id="rId11" ref="P6"/>
    <hyperlink r:id="rId12" ref="V6"/>
    <hyperlink r:id="rId13" ref="P7"/>
    <hyperlink r:id="rId14" ref="V7"/>
    <hyperlink r:id="rId15" ref="J9"/>
    <hyperlink r:id="rId16" ref="P9"/>
    <hyperlink r:id="rId17" ref="V9"/>
    <hyperlink r:id="rId18" ref="J10"/>
    <hyperlink r:id="rId19" ref="P10"/>
    <hyperlink r:id="rId20" ref="V10"/>
    <hyperlink r:id="rId21" ref="J11"/>
    <hyperlink r:id="rId22" ref="P11"/>
    <hyperlink r:id="rId23" ref="V11"/>
    <hyperlink r:id="rId24" ref="J12"/>
    <hyperlink r:id="rId25" ref="P12"/>
    <hyperlink r:id="rId26" ref="V12"/>
    <hyperlink r:id="rId27" ref="J13"/>
    <hyperlink r:id="rId28" ref="P13"/>
    <hyperlink r:id="rId29" ref="V13"/>
    <hyperlink r:id="rId30" ref="P14"/>
    <hyperlink r:id="rId31" ref="V14"/>
    <hyperlink r:id="rId32" ref="J15"/>
    <hyperlink r:id="rId33" ref="P15"/>
    <hyperlink r:id="rId34" ref="J16"/>
    <hyperlink r:id="rId35" ref="P16"/>
    <hyperlink r:id="rId36" ref="J17"/>
    <hyperlink r:id="rId37" ref="A19"/>
    <hyperlink r:id="rId38" ref="F19"/>
    <hyperlink r:id="rId39" ref="J19"/>
    <hyperlink r:id="rId40" ref="B20"/>
    <hyperlink r:id="rId41" ref="C20"/>
    <hyperlink r:id="rId42" ref="D20"/>
    <hyperlink r:id="rId43" ref="E20"/>
    <hyperlink r:id="rId44" ref="A21"/>
    <hyperlink r:id="rId45" ref="J21"/>
    <hyperlink r:id="rId46" ref="A22"/>
    <hyperlink r:id="rId47" ref="J22"/>
    <hyperlink r:id="rId48" ref="A23"/>
    <hyperlink r:id="rId49" ref="A24"/>
    <hyperlink r:id="rId50" ref="J24"/>
    <hyperlink r:id="rId51" ref="A25"/>
    <hyperlink r:id="rId52" ref="J28"/>
    <hyperlink r:id="rId53" ref="A32"/>
    <hyperlink r:id="rId54" ref="A33"/>
    <hyperlink r:id="rId55" ref="A34"/>
    <hyperlink r:id="rId56" ref="A35"/>
    <hyperlink r:id="rId57" ref="A36"/>
    <hyperlink r:id="rId58" ref="A37"/>
    <hyperlink r:id="rId59" ref="A38"/>
    <hyperlink r:id="rId60" ref="A39"/>
    <hyperlink r:id="rId61" ref="A40"/>
    <hyperlink r:id="rId62" ref="A41"/>
    <hyperlink r:id="rId63" ref="A42"/>
    <hyperlink r:id="rId64" ref="A43"/>
    <hyperlink r:id="rId65" ref="A44"/>
    <hyperlink r:id="rId66" ref="A45"/>
    <hyperlink r:id="rId67" ref="A46"/>
  </hyperlinks>
  <printOptions gridLines="1" horizontalCentered="1"/>
  <pageMargins bottom="0.75" footer="0.0" header="0.0" left="0.7" right="0.7" top="0.75"/>
  <pageSetup fitToHeight="0" cellComments="atEnd" orientation="landscape" pageOrder="overThenDown"/>
  <drawing r:id="rId68"/>
  <legacyDrawing r:id="rId69"/>
  <tableParts count="13">
    <tablePart r:id="rId83"/>
    <tablePart r:id="rId84"/>
    <tablePart r:id="rId85"/>
    <tablePart r:id="rId86"/>
    <tablePart r:id="rId87"/>
    <tablePart r:id="rId88"/>
    <tablePart r:id="rId89"/>
    <tablePart r:id="rId90"/>
    <tablePart r:id="rId91"/>
    <tablePart r:id="rId92"/>
    <tablePart r:id="rId93"/>
    <tablePart r:id="rId94"/>
    <tablePart r:id="rId95"/>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pageSetUpPr fitToPage="1"/>
  </sheetPr>
  <sheetViews>
    <sheetView workbookViewId="0"/>
  </sheetViews>
  <sheetFormatPr customHeight="1" defaultColWidth="12.63" defaultRowHeight="15.75"/>
  <cols>
    <col customWidth="1" min="1" max="1" width="24.25"/>
    <col customWidth="1" min="2" max="2" width="18.75"/>
    <col customWidth="1" min="3" max="3" width="14.75"/>
    <col customWidth="1" min="4" max="4" width="17.0"/>
    <col customWidth="1" min="5" max="5" width="19.38"/>
    <col customWidth="1" min="6" max="6" width="42.63"/>
    <col customWidth="1" min="7" max="7" width="7.38"/>
    <col customWidth="1" min="8" max="8" width="3.5"/>
    <col customWidth="1" min="9" max="9" width="1.75"/>
    <col customWidth="1" min="10" max="10" width="25.38"/>
    <col customWidth="1" min="11" max="11" width="13.25"/>
    <col customWidth="1" min="13" max="13" width="14.25"/>
    <col customWidth="1" min="14" max="14" width="15.5"/>
    <col customWidth="1" min="15" max="15" width="2.75"/>
    <col customWidth="1" min="16" max="16" width="21.63"/>
    <col customWidth="1" min="18" max="18" width="14.75"/>
    <col customWidth="1" min="19" max="19" width="14.0"/>
    <col customWidth="1" min="20" max="20" width="21.0"/>
    <col customWidth="1" min="21" max="21" width="2.5"/>
    <col customWidth="1" min="22" max="22" width="29.38"/>
  </cols>
  <sheetData>
    <row r="1">
      <c r="A1" s="559" t="s">
        <v>356</v>
      </c>
      <c r="B1" s="560"/>
      <c r="C1" s="561"/>
      <c r="D1" s="561"/>
      <c r="E1" s="562"/>
      <c r="F1" s="563"/>
      <c r="G1" s="563"/>
      <c r="H1" s="564"/>
      <c r="I1" s="564"/>
      <c r="J1" s="818" t="s">
        <v>48</v>
      </c>
      <c r="K1" s="566"/>
      <c r="L1" s="567"/>
      <c r="M1" s="567"/>
      <c r="N1" s="568"/>
      <c r="O1" s="569"/>
      <c r="P1" s="819" t="s">
        <v>49</v>
      </c>
      <c r="Q1" s="570"/>
      <c r="R1" s="570"/>
      <c r="S1" s="570"/>
      <c r="T1" s="571" t="s">
        <v>329</v>
      </c>
      <c r="U1" s="572"/>
      <c r="V1" s="573"/>
    </row>
    <row r="2">
      <c r="A2" s="574" t="s">
        <v>330</v>
      </c>
      <c r="B2" s="575"/>
      <c r="C2" s="576"/>
      <c r="D2" s="577"/>
      <c r="E2" s="578"/>
      <c r="F2" s="579"/>
      <c r="G2" s="580"/>
      <c r="H2" s="581"/>
      <c r="I2" s="169"/>
      <c r="J2" s="105" t="s">
        <v>53</v>
      </c>
      <c r="K2" s="582" t="s">
        <v>54</v>
      </c>
      <c r="L2" s="583" t="s">
        <v>331</v>
      </c>
      <c r="M2" s="583" t="s">
        <v>332</v>
      </c>
      <c r="N2" s="584" t="s">
        <v>58</v>
      </c>
      <c r="O2" s="585"/>
      <c r="P2" s="586" t="s">
        <v>59</v>
      </c>
      <c r="Q2" s="582" t="s">
        <v>331</v>
      </c>
      <c r="R2" s="583" t="s">
        <v>332</v>
      </c>
      <c r="S2" s="582" t="s">
        <v>58</v>
      </c>
      <c r="T2" s="582"/>
      <c r="U2" s="582"/>
      <c r="V2" s="586" t="s">
        <v>59</v>
      </c>
      <c r="W2" s="582" t="s">
        <v>331</v>
      </c>
      <c r="X2" s="583" t="s">
        <v>332</v>
      </c>
      <c r="Y2" s="582" t="s">
        <v>58</v>
      </c>
      <c r="Z2" s="582"/>
    </row>
    <row r="3" ht="39.0" customHeight="1">
      <c r="A3" s="820" t="s">
        <v>304</v>
      </c>
      <c r="B3" s="588"/>
      <c r="C3" s="589"/>
      <c r="D3" s="590"/>
      <c r="E3" s="591"/>
      <c r="F3" s="821" t="s">
        <v>357</v>
      </c>
      <c r="G3" s="593"/>
      <c r="H3" s="463"/>
      <c r="I3" s="585"/>
      <c r="J3" s="594" t="s">
        <v>63</v>
      </c>
      <c r="K3" s="115">
        <v>385000.0</v>
      </c>
      <c r="L3" s="595">
        <v>373300.0</v>
      </c>
      <c r="M3" s="648" t="s">
        <v>334</v>
      </c>
      <c r="N3" s="597" t="str">
        <f t="shared" ref="N3:N5" si="1">(L3-M3)</f>
        <v>#VALUE!</v>
      </c>
      <c r="O3" s="585"/>
      <c r="P3" s="598" t="s">
        <v>64</v>
      </c>
      <c r="Q3" s="648">
        <v>0.0</v>
      </c>
      <c r="R3" s="648">
        <v>0.0</v>
      </c>
      <c r="S3" s="254">
        <f t="shared" ref="S3:S7" si="2">IF(OR(Q3="", R3=""), "", Q3 - R3)</f>
        <v>0</v>
      </c>
      <c r="T3" s="412" t="str">
        <f t="shared" ref="T3:T7" si="3">IF(OR(Q3="", R3="", R3=0), "", 
 IF((Q3 - R3)/R3 &gt;= 0.1, "⬆️⬆️ MAJOR Rise",
 IF((Q3 - R3)/R3 &gt;= 0.01, "⬆️ Rise",
 IF((Q3 - R3)/R3 &lt;= -0.1, "⬇️⬇️ MAJOR Drop",
 IF((Q3 - R3)/R3 &lt;= -0.01, "⬇️ Drop",
 "Stable")))))
</f>
        <v/>
      </c>
      <c r="U3" s="412"/>
      <c r="V3" s="598" t="s">
        <v>335</v>
      </c>
      <c r="W3" s="252">
        <v>0.0</v>
      </c>
      <c r="X3" s="252">
        <v>0.0</v>
      </c>
      <c r="Y3" s="254">
        <f t="shared" ref="Y3:Y7" si="4">IF(OR(W3="", X3=""), "", W3 - X3)</f>
        <v>0</v>
      </c>
      <c r="Z3" s="412" t="str">
        <f t="shared" ref="Z3:Z7" si="5">IF(OR(W3="", X3="", X3=0), "", 
 IF((W3 - X3)/X3 &gt;= 0.1, "⬆️⬆️ MAJOR Rise",
 IF((W3 - X3)/X3 &gt;= 0.01, "⬆️ Rise",
 IF((W3 - X3)/X3 &lt;= -0.1, "⬇️⬇️ MAJOR Drop",
 IF((W3 - X3)/X3 &lt;= -0.01, "⬇️ Drop",
 "Stable")))))
</f>
        <v/>
      </c>
    </row>
    <row r="4" ht="27.0" customHeight="1">
      <c r="A4" s="599" t="s">
        <v>66</v>
      </c>
      <c r="B4" s="128">
        <f>(Q22 * 0.45) + (Q21 * 0.35) + ((135 - Q23) / 135 * 100) * 0.2</f>
        <v>62.34377676</v>
      </c>
      <c r="C4" s="600" t="s">
        <v>67</v>
      </c>
      <c r="D4" s="297"/>
      <c r="E4" s="601"/>
      <c r="F4" s="822"/>
      <c r="G4" s="603"/>
      <c r="H4" s="458"/>
      <c r="I4" s="585"/>
      <c r="J4" s="594" t="s">
        <v>68</v>
      </c>
      <c r="K4" s="115">
        <v>401800.0</v>
      </c>
      <c r="L4" s="595">
        <v>410600.0</v>
      </c>
      <c r="M4" s="648">
        <v>354800.0</v>
      </c>
      <c r="N4" s="597">
        <f t="shared" si="1"/>
        <v>55800</v>
      </c>
      <c r="O4" s="585"/>
      <c r="P4" s="598" t="s">
        <v>69</v>
      </c>
      <c r="Q4" s="648">
        <v>0.0</v>
      </c>
      <c r="R4" s="648">
        <v>0.0</v>
      </c>
      <c r="S4" s="254">
        <f t="shared" si="2"/>
        <v>0</v>
      </c>
      <c r="T4" s="412" t="str">
        <f t="shared" si="3"/>
        <v/>
      </c>
      <c r="U4" s="412"/>
      <c r="V4" s="598" t="s">
        <v>70</v>
      </c>
      <c r="W4" s="252">
        <v>0.0</v>
      </c>
      <c r="X4" s="252">
        <v>0.0</v>
      </c>
      <c r="Y4" s="254">
        <f t="shared" si="4"/>
        <v>0</v>
      </c>
      <c r="Z4" s="412" t="str">
        <f t="shared" si="5"/>
        <v/>
      </c>
    </row>
    <row r="5" ht="27.0" customHeight="1">
      <c r="A5" s="823" t="s">
        <v>336</v>
      </c>
      <c r="B5" s="824" t="s">
        <v>337</v>
      </c>
      <c r="C5" s="825"/>
      <c r="D5" s="607"/>
      <c r="E5" s="608"/>
      <c r="F5" s="609"/>
      <c r="G5" s="603"/>
      <c r="H5" s="463"/>
      <c r="I5" s="585"/>
      <c r="J5" s="610" t="s">
        <v>73</v>
      </c>
      <c r="K5" s="151">
        <v>310000.0</v>
      </c>
      <c r="L5" s="595">
        <v>312900.0</v>
      </c>
      <c r="M5" s="648">
        <v>250000.0</v>
      </c>
      <c r="N5" s="153">
        <f t="shared" si="1"/>
        <v>62900</v>
      </c>
      <c r="O5" s="585"/>
      <c r="P5" s="598" t="s">
        <v>74</v>
      </c>
      <c r="Q5" s="648">
        <v>0.0</v>
      </c>
      <c r="R5" s="648">
        <v>0.0</v>
      </c>
      <c r="S5" s="254">
        <f t="shared" si="2"/>
        <v>0</v>
      </c>
      <c r="T5" s="412" t="str">
        <f t="shared" si="3"/>
        <v/>
      </c>
      <c r="U5" s="412"/>
      <c r="V5" s="598" t="s">
        <v>75</v>
      </c>
      <c r="W5" s="252">
        <v>0.0</v>
      </c>
      <c r="X5" s="252">
        <v>0.0</v>
      </c>
      <c r="Y5" s="254">
        <f t="shared" si="4"/>
        <v>0</v>
      </c>
      <c r="Z5" s="412" t="str">
        <f t="shared" si="5"/>
        <v/>
      </c>
    </row>
    <row r="6" ht="27.0" customHeight="1">
      <c r="A6" s="823" t="s">
        <v>338</v>
      </c>
      <c r="B6" s="824" t="s">
        <v>337</v>
      </c>
      <c r="C6" s="825"/>
      <c r="D6" s="607"/>
      <c r="E6" s="608"/>
      <c r="F6" s="612"/>
      <c r="G6" s="603"/>
      <c r="H6" s="458"/>
      <c r="I6" s="585"/>
      <c r="J6" s="613"/>
      <c r="K6" s="614"/>
      <c r="L6" s="614"/>
      <c r="M6" s="615"/>
      <c r="N6" s="616"/>
      <c r="O6" s="585"/>
      <c r="P6" s="598" t="s">
        <v>77</v>
      </c>
      <c r="Q6" s="648">
        <v>0.0</v>
      </c>
      <c r="R6" s="648">
        <v>0.0</v>
      </c>
      <c r="S6" s="254">
        <f t="shared" si="2"/>
        <v>0</v>
      </c>
      <c r="T6" s="412" t="str">
        <f t="shared" si="3"/>
        <v/>
      </c>
      <c r="U6" s="412"/>
      <c r="V6" s="598" t="s">
        <v>78</v>
      </c>
      <c r="W6" s="252">
        <v>0.0</v>
      </c>
      <c r="X6" s="252">
        <v>0.0</v>
      </c>
      <c r="Y6" s="254">
        <f t="shared" si="4"/>
        <v>0</v>
      </c>
      <c r="Z6" s="412" t="str">
        <f t="shared" si="5"/>
        <v/>
      </c>
    </row>
    <row r="7" ht="27.0" customHeight="1">
      <c r="A7" s="826" t="s">
        <v>339</v>
      </c>
      <c r="B7" s="827" t="s">
        <v>340</v>
      </c>
      <c r="C7" s="828"/>
      <c r="D7" s="618"/>
      <c r="E7" s="619"/>
      <c r="F7" s="609"/>
      <c r="G7" s="620"/>
      <c r="H7" s="589"/>
      <c r="I7" s="585"/>
      <c r="J7" s="621"/>
      <c r="K7" s="622"/>
      <c r="L7" s="622"/>
      <c r="M7" s="623"/>
      <c r="N7" s="624"/>
      <c r="O7" s="585"/>
      <c r="P7" s="598" t="s">
        <v>80</v>
      </c>
      <c r="Q7" s="648">
        <v>0.0</v>
      </c>
      <c r="R7" s="648">
        <v>0.0</v>
      </c>
      <c r="S7" s="254">
        <f t="shared" si="2"/>
        <v>0</v>
      </c>
      <c r="T7" s="412" t="str">
        <f t="shared" si="3"/>
        <v/>
      </c>
      <c r="U7" s="412"/>
      <c r="V7" s="598" t="s">
        <v>81</v>
      </c>
      <c r="W7" s="252">
        <v>0.0</v>
      </c>
      <c r="X7" s="252">
        <v>0.0</v>
      </c>
      <c r="Y7" s="254">
        <f t="shared" si="4"/>
        <v>0</v>
      </c>
      <c r="Z7" s="412" t="str">
        <f t="shared" si="5"/>
        <v/>
      </c>
    </row>
    <row r="8" ht="16.5" customHeight="1">
      <c r="A8" s="626"/>
      <c r="B8" s="627"/>
      <c r="C8" s="623"/>
      <c r="D8" s="628"/>
      <c r="E8" s="623"/>
      <c r="F8" s="628"/>
      <c r="G8" s="628"/>
      <c r="H8" s="629"/>
      <c r="I8" s="585"/>
      <c r="J8" s="630"/>
      <c r="K8" s="631"/>
      <c r="L8" s="631"/>
      <c r="M8" s="632"/>
      <c r="N8" s="633"/>
      <c r="O8" s="585"/>
      <c r="P8" s="586" t="s">
        <v>303</v>
      </c>
      <c r="Q8" s="634"/>
      <c r="R8" s="634"/>
      <c r="S8" s="635"/>
      <c r="T8" s="636" t="str">
        <f>IF(OR(Q8="", R8="", R8=0), "", 
 IF((Q8 - R8)/R8 &gt;= 0.1, "⚠️ MAJOR Rise",
 IF((Q8 - R8)/R8 &gt;= 0.01, "🔺 Rise",
 IF((Q8 - R8)/R8 &lt;= -0.1, "✅ MAJOR drop",
 IF((Q8 - R8)/R8 &lt;= -0.01, "✅ drop",
 "Stable")))))
</f>
        <v/>
      </c>
      <c r="U8" s="636"/>
      <c r="V8" s="586" t="s">
        <v>303</v>
      </c>
      <c r="W8" s="634"/>
      <c r="X8" s="634"/>
      <c r="Y8" s="635"/>
      <c r="Z8" s="636" t="str">
        <f>IF(OR(W8="", X8="", X8=0), "", 
 IF((W8 - X8)/X8 &gt;= 0.1, "⚠️ MAJOR Rise",
 IF((W8 - X8)/X8 &gt;= 0.01, "🔺 Rise",
 IF((W8 - X8)/X8 &lt;= -0.1, "✅ MAJOR drop",
 IF((W8 - X8)/X8 &lt;= -0.01, "✅ drop",
 "Stable")))))
</f>
        <v/>
      </c>
    </row>
    <row r="9" ht="21.75" customHeight="1">
      <c r="A9" s="637" t="s">
        <v>85</v>
      </c>
      <c r="B9" s="638"/>
      <c r="C9" s="639"/>
      <c r="D9" s="640"/>
      <c r="E9" s="639"/>
      <c r="F9" s="641"/>
      <c r="G9" s="642"/>
      <c r="H9" s="629"/>
      <c r="I9" s="585"/>
      <c r="J9" s="643" t="s">
        <v>86</v>
      </c>
      <c r="K9" s="186">
        <v>0.0672</v>
      </c>
      <c r="L9" s="644">
        <v>0.0311</v>
      </c>
      <c r="M9" s="829">
        <v>0.0265</v>
      </c>
      <c r="N9" s="646">
        <f t="shared" ref="N9:N12" si="6">(L9-M9)*100</f>
        <v>0.46</v>
      </c>
      <c r="O9" s="585"/>
      <c r="P9" s="647" t="s">
        <v>87</v>
      </c>
      <c r="Q9" s="648">
        <v>0.0</v>
      </c>
      <c r="R9" s="648">
        <v>0.0</v>
      </c>
      <c r="S9" s="254">
        <f t="shared" ref="S9:S16" si="7">IF(OR(Q9="", R9=""), "", Q9 - R9)</f>
        <v>0</v>
      </c>
      <c r="T9" s="412" t="str">
        <f t="shared" ref="T9:T16" si="8">IF(OR(Q9="", R9="", R9=0), "", 
 IF((Q9 - R9)/R9 &gt;= 0.1, "⬆️⬆️ MAJOR Rise",
 IF((Q9 - R9)/R9 &gt;= 0.01, "⬆️ Rise",
 IF((Q9 - R9)/R9 &lt;= -0.1, "⬇️⬇️ MAJOR Drop",
 IF((Q9 - R9)/R9 &lt;= -0.01, "⬇️ Drop",
 "Stable")))))
</f>
        <v/>
      </c>
      <c r="U9" s="412"/>
      <c r="V9" s="647" t="s">
        <v>88</v>
      </c>
      <c r="W9" s="252">
        <v>0.0</v>
      </c>
      <c r="X9" s="252">
        <v>0.0</v>
      </c>
      <c r="Y9" s="254">
        <f t="shared" ref="Y9:Y16" si="9">IF(OR(W9="", X9=""), "", W9 - X9)</f>
        <v>0</v>
      </c>
      <c r="Z9" s="412" t="str">
        <f t="shared" ref="Z9:Z16" si="10">IF(OR(W9="", X9="", X9=0), "", 
 IF((W9 - X9)/X9 &gt;= 0.1, "⬆️⬆️ MAJOR Rise",
 IF((W9 - X9)/X9 &gt;= 0.01, "⬆️ Rise",
 IF((W9 - X9)/X9 &lt;= -0.1, "⬇️⬇️ MAJOR Drop",
 IF((W9 - X9)/X9 &lt;= -0.01, "⬇️ Drop",
 "Stable")))))
</f>
        <v/>
      </c>
    </row>
    <row r="10" ht="21.75" customHeight="1">
      <c r="A10" s="649" t="s">
        <v>89</v>
      </c>
      <c r="B10" s="650" t="s">
        <v>90</v>
      </c>
      <c r="C10" s="649" t="s">
        <v>91</v>
      </c>
      <c r="D10" s="649" t="s">
        <v>358</v>
      </c>
      <c r="E10" s="649" t="s">
        <v>306</v>
      </c>
      <c r="F10" s="649" t="s">
        <v>91</v>
      </c>
      <c r="G10" s="651"/>
      <c r="H10" s="585"/>
      <c r="I10" s="585"/>
      <c r="J10" s="594" t="s">
        <v>92</v>
      </c>
      <c r="K10" s="199">
        <v>0.0433</v>
      </c>
      <c r="L10" s="644">
        <v>8.0E-4</v>
      </c>
      <c r="M10" s="829">
        <v>9.0E-4</v>
      </c>
      <c r="N10" s="830">
        <f t="shared" si="6"/>
        <v>-0.01</v>
      </c>
      <c r="O10" s="585"/>
      <c r="P10" s="647" t="s">
        <v>93</v>
      </c>
      <c r="Q10" s="648">
        <v>0.0</v>
      </c>
      <c r="R10" s="648">
        <v>0.0</v>
      </c>
      <c r="S10" s="254">
        <f t="shared" si="7"/>
        <v>0</v>
      </c>
      <c r="T10" s="412" t="str">
        <f t="shared" si="8"/>
        <v/>
      </c>
      <c r="U10" s="412"/>
      <c r="V10" s="647" t="s">
        <v>106</v>
      </c>
      <c r="W10" s="252">
        <v>0.0</v>
      </c>
      <c r="X10" s="252">
        <v>0.0</v>
      </c>
      <c r="Y10" s="254">
        <f t="shared" si="9"/>
        <v>0</v>
      </c>
      <c r="Z10" s="412" t="str">
        <f t="shared" si="10"/>
        <v/>
      </c>
    </row>
    <row r="11" ht="21.75" customHeight="1">
      <c r="A11" s="653"/>
      <c r="B11" s="654"/>
      <c r="C11" s="655"/>
      <c r="D11" s="656"/>
      <c r="E11" s="657"/>
      <c r="F11" s="658"/>
      <c r="G11" s="659"/>
      <c r="H11" s="585"/>
      <c r="I11" s="585"/>
      <c r="J11" s="594" t="s">
        <v>98</v>
      </c>
      <c r="K11" s="199">
        <v>0.043899999999999995</v>
      </c>
      <c r="L11" s="644">
        <v>0.0152</v>
      </c>
      <c r="M11" s="829">
        <v>0.0093</v>
      </c>
      <c r="N11" s="646">
        <f t="shared" si="6"/>
        <v>0.59</v>
      </c>
      <c r="O11" s="585"/>
      <c r="P11" s="647" t="s">
        <v>99</v>
      </c>
      <c r="Q11" s="648">
        <v>0.0</v>
      </c>
      <c r="R11" s="648">
        <v>0.0</v>
      </c>
      <c r="S11" s="254">
        <f t="shared" si="7"/>
        <v>0</v>
      </c>
      <c r="T11" s="412" t="str">
        <f t="shared" si="8"/>
        <v/>
      </c>
      <c r="U11" s="412"/>
      <c r="V11" s="647" t="s">
        <v>112</v>
      </c>
      <c r="W11" s="252">
        <v>0.0</v>
      </c>
      <c r="X11" s="252">
        <v>0.0</v>
      </c>
      <c r="Y11" s="254">
        <f t="shared" si="9"/>
        <v>0</v>
      </c>
      <c r="Z11" s="412" t="str">
        <f t="shared" si="10"/>
        <v/>
      </c>
    </row>
    <row r="12" ht="21.75" customHeight="1">
      <c r="A12" s="653"/>
      <c r="B12" s="661"/>
      <c r="C12" s="655"/>
      <c r="D12" s="656"/>
      <c r="E12" s="662"/>
      <c r="F12" s="663"/>
      <c r="G12" s="664"/>
      <c r="H12" s="585"/>
      <c r="I12" s="585"/>
      <c r="J12" s="594" t="s">
        <v>104</v>
      </c>
      <c r="K12" s="199">
        <v>0.032887740139999996</v>
      </c>
      <c r="L12" s="644">
        <v>0.03458986</v>
      </c>
      <c r="M12" s="829">
        <v>0.01391588</v>
      </c>
      <c r="N12" s="646">
        <f t="shared" si="6"/>
        <v>2.067398</v>
      </c>
      <c r="O12" s="585"/>
      <c r="P12" s="647" t="s">
        <v>105</v>
      </c>
      <c r="Q12" s="648">
        <v>0.0</v>
      </c>
      <c r="R12" s="648">
        <v>0.0</v>
      </c>
      <c r="S12" s="254">
        <f t="shared" si="7"/>
        <v>0</v>
      </c>
      <c r="T12" s="412" t="str">
        <f t="shared" si="8"/>
        <v/>
      </c>
      <c r="U12" s="412"/>
      <c r="V12" s="647" t="s">
        <v>116</v>
      </c>
      <c r="W12" s="252">
        <v>0.0</v>
      </c>
      <c r="X12" s="252">
        <v>0.0</v>
      </c>
      <c r="Y12" s="254">
        <f t="shared" si="9"/>
        <v>0</v>
      </c>
      <c r="Z12" s="412" t="str">
        <f t="shared" si="10"/>
        <v/>
      </c>
    </row>
    <row r="13" ht="21.75" customHeight="1">
      <c r="A13" s="653"/>
      <c r="B13" s="654"/>
      <c r="C13" s="655"/>
      <c r="D13" s="653"/>
      <c r="E13" s="665"/>
      <c r="F13" s="666"/>
      <c r="G13" s="667"/>
      <c r="H13" s="585"/>
      <c r="I13" s="585"/>
      <c r="J13" s="610" t="s">
        <v>359</v>
      </c>
      <c r="K13" s="151">
        <v>2250.0</v>
      </c>
      <c r="L13" s="668">
        <v>0.0</v>
      </c>
      <c r="M13" s="829">
        <v>0.0</v>
      </c>
      <c r="N13" s="669">
        <f>(L13-M13)</f>
        <v>0</v>
      </c>
      <c r="O13" s="585"/>
      <c r="P13" s="647" t="s">
        <v>111</v>
      </c>
      <c r="Q13" s="648">
        <v>0.0</v>
      </c>
      <c r="R13" s="648">
        <v>0.0</v>
      </c>
      <c r="S13" s="254">
        <f t="shared" si="7"/>
        <v>0</v>
      </c>
      <c r="T13" s="412" t="str">
        <f t="shared" si="8"/>
        <v/>
      </c>
      <c r="U13" s="412"/>
      <c r="V13" s="647" t="s">
        <v>122</v>
      </c>
      <c r="W13" s="252">
        <v>0.0</v>
      </c>
      <c r="X13" s="252">
        <v>0.0</v>
      </c>
      <c r="Y13" s="254">
        <f t="shared" si="9"/>
        <v>0</v>
      </c>
      <c r="Z13" s="412" t="str">
        <f t="shared" si="10"/>
        <v/>
      </c>
    </row>
    <row r="14" ht="21.75" customHeight="1">
      <c r="A14" s="653"/>
      <c r="B14" s="661"/>
      <c r="C14" s="670"/>
      <c r="D14" s="653"/>
      <c r="E14" s="665"/>
      <c r="F14" s="671"/>
      <c r="G14" s="672"/>
      <c r="H14" s="585"/>
      <c r="I14" s="585"/>
      <c r="J14" s="673"/>
      <c r="K14" s="674"/>
      <c r="L14" s="675"/>
      <c r="M14" s="676"/>
      <c r="N14" s="677"/>
      <c r="O14" s="585"/>
      <c r="P14" s="647" t="s">
        <v>115</v>
      </c>
      <c r="Q14" s="648">
        <v>0.0</v>
      </c>
      <c r="R14" s="648">
        <v>0.0</v>
      </c>
      <c r="S14" s="254">
        <f t="shared" si="7"/>
        <v>0</v>
      </c>
      <c r="T14" s="412" t="str">
        <f t="shared" si="8"/>
        <v/>
      </c>
      <c r="U14" s="412"/>
      <c r="V14" s="647" t="s">
        <v>127</v>
      </c>
      <c r="W14" s="252">
        <v>0.0</v>
      </c>
      <c r="X14" s="252">
        <v>0.0</v>
      </c>
      <c r="Y14" s="254">
        <f t="shared" si="9"/>
        <v>0</v>
      </c>
      <c r="Z14" s="412" t="str">
        <f t="shared" si="10"/>
        <v/>
      </c>
    </row>
    <row r="15" ht="21.75" customHeight="1">
      <c r="A15" s="653"/>
      <c r="B15" s="654"/>
      <c r="C15" s="655"/>
      <c r="D15" s="679"/>
      <c r="E15" s="680"/>
      <c r="F15" s="681"/>
      <c r="G15" s="682"/>
      <c r="H15" s="585"/>
      <c r="I15" s="585"/>
      <c r="J15" s="643" t="s">
        <v>120</v>
      </c>
      <c r="K15" s="231">
        <v>95.0</v>
      </c>
      <c r="L15" s="683">
        <v>123.0</v>
      </c>
      <c r="M15" s="692">
        <v>105.0</v>
      </c>
      <c r="N15" s="831">
        <f t="shared" ref="N15:N16" si="11">(L15-M15)/M15</f>
        <v>0.1714285714</v>
      </c>
      <c r="O15" s="585"/>
      <c r="P15" s="647" t="s">
        <v>121</v>
      </c>
      <c r="Q15" s="648">
        <v>0.0</v>
      </c>
      <c r="R15" s="648">
        <v>0.0</v>
      </c>
      <c r="S15" s="254">
        <f t="shared" si="7"/>
        <v>0</v>
      </c>
      <c r="T15" s="412" t="str">
        <f t="shared" si="8"/>
        <v/>
      </c>
      <c r="U15" s="686"/>
      <c r="W15" s="252">
        <v>0.0</v>
      </c>
      <c r="X15" s="252">
        <v>0.0</v>
      </c>
      <c r="Y15" s="254">
        <f t="shared" si="9"/>
        <v>0</v>
      </c>
      <c r="Z15" s="412" t="str">
        <f t="shared" si="10"/>
        <v/>
      </c>
    </row>
    <row r="16" ht="21.75" customHeight="1">
      <c r="A16" s="687"/>
      <c r="B16" s="654"/>
      <c r="C16" s="655"/>
      <c r="D16" s="688"/>
      <c r="E16" s="689"/>
      <c r="F16" s="690"/>
      <c r="G16" s="691"/>
      <c r="H16" s="585"/>
      <c r="I16" s="585"/>
      <c r="J16" s="594" t="s">
        <v>125</v>
      </c>
      <c r="K16" s="238">
        <v>125.0</v>
      </c>
      <c r="L16" s="692">
        <v>187.0</v>
      </c>
      <c r="M16" s="692">
        <v>148.0</v>
      </c>
      <c r="N16" s="832">
        <f t="shared" si="11"/>
        <v>0.2635135135</v>
      </c>
      <c r="O16" s="585"/>
      <c r="P16" s="647" t="s">
        <v>126</v>
      </c>
      <c r="Q16" s="648">
        <v>0.0</v>
      </c>
      <c r="R16" s="648">
        <v>0.0</v>
      </c>
      <c r="S16" s="254">
        <f t="shared" si="7"/>
        <v>0</v>
      </c>
      <c r="T16" s="412" t="str">
        <f t="shared" si="8"/>
        <v/>
      </c>
      <c r="U16" s="686"/>
      <c r="W16" s="252">
        <v>0.0</v>
      </c>
      <c r="X16" s="252">
        <v>0.0</v>
      </c>
      <c r="Y16" s="254">
        <f t="shared" si="9"/>
        <v>0</v>
      </c>
      <c r="Z16" s="412" t="str">
        <f t="shared" si="10"/>
        <v/>
      </c>
    </row>
    <row r="17" ht="26.25" customHeight="1">
      <c r="A17" s="694"/>
      <c r="B17" s="695"/>
      <c r="C17" s="655"/>
      <c r="D17" s="696"/>
      <c r="E17" s="697"/>
      <c r="F17" s="690"/>
      <c r="G17" s="691"/>
      <c r="H17" s="585"/>
      <c r="I17" s="585"/>
      <c r="J17" s="698" t="s">
        <v>128</v>
      </c>
      <c r="K17" s="151">
        <v>80610.0</v>
      </c>
      <c r="L17" s="833">
        <v>70780.0</v>
      </c>
      <c r="M17" s="834">
        <v>70780.0</v>
      </c>
      <c r="N17" s="835">
        <f>(L17-M17)</f>
        <v>0</v>
      </c>
      <c r="O17" s="585"/>
      <c r="V17" s="585"/>
    </row>
    <row r="18">
      <c r="A18" s="706"/>
      <c r="B18" s="707"/>
      <c r="C18" s="708"/>
      <c r="D18" s="709"/>
      <c r="E18" s="710"/>
      <c r="F18" s="711"/>
      <c r="G18" s="712"/>
      <c r="H18" s="585"/>
      <c r="I18" s="585"/>
      <c r="J18" s="613"/>
      <c r="K18" s="713"/>
      <c r="L18" s="714"/>
      <c r="M18" s="715"/>
      <c r="N18" s="716"/>
      <c r="O18" s="585"/>
      <c r="P18" s="717"/>
      <c r="Q18" s="718"/>
      <c r="R18" s="718"/>
      <c r="S18" s="718"/>
      <c r="T18" s="585"/>
      <c r="U18" s="585"/>
      <c r="V18" s="743"/>
    </row>
    <row r="19">
      <c r="A19" s="266" t="s">
        <v>133</v>
      </c>
      <c r="B19" s="720"/>
      <c r="C19" s="639"/>
      <c r="D19" s="721"/>
      <c r="E19" s="722"/>
      <c r="F19" s="836" t="s">
        <v>343</v>
      </c>
      <c r="G19" s="724"/>
      <c r="H19" s="585"/>
      <c r="I19" s="585"/>
      <c r="J19" s="594" t="s">
        <v>134</v>
      </c>
      <c r="K19" s="725"/>
      <c r="L19" s="692">
        <v>0.0</v>
      </c>
      <c r="M19" s="693">
        <v>0.0</v>
      </c>
      <c r="N19" s="726"/>
      <c r="O19" s="585"/>
      <c r="P19" s="837" t="s">
        <v>136</v>
      </c>
      <c r="Q19" s="728"/>
      <c r="R19" s="729" t="s">
        <v>360</v>
      </c>
      <c r="S19" s="728"/>
      <c r="T19" s="607"/>
      <c r="U19" s="607"/>
      <c r="V19" s="743"/>
      <c r="W19" s="498" t="str">
        <f>IFS(
  ISNUMBER(L16),
  IFS(
    L16&gt;=95, 40,
    L16&gt;=90, 35 + (L16 - 90) * 1,
    L16&gt;=85, 30 + (L16 - 85) * 1,
    L16&gt;=80, 25 + (L16 - 80) * 1,
    L16&gt;=70, 18 + (L16 - 70) * 0.7,
    L16&gt;=60, 12 + (L16 - 60) * 0.6,
    TRUE, 6
  ),
  "❌ NOT A NUMBER"
)
</f>
        <v>#N/A</v>
      </c>
    </row>
    <row r="20">
      <c r="A20" s="730" t="s">
        <v>139</v>
      </c>
      <c r="B20" s="731" t="s">
        <v>140</v>
      </c>
      <c r="C20" s="731" t="s">
        <v>141</v>
      </c>
      <c r="D20" s="731" t="s">
        <v>142</v>
      </c>
      <c r="E20" s="731" t="s">
        <v>143</v>
      </c>
      <c r="F20" s="732"/>
      <c r="G20" s="732"/>
      <c r="H20" s="718"/>
      <c r="I20" s="585"/>
      <c r="J20" s="733"/>
      <c r="K20" s="734"/>
      <c r="L20" s="734"/>
      <c r="M20" s="735"/>
      <c r="N20" s="736"/>
      <c r="O20" s="585"/>
      <c r="P20" s="737" t="s">
        <v>145</v>
      </c>
      <c r="Q20" s="738" t="s">
        <v>146</v>
      </c>
      <c r="R20" s="739" t="s">
        <v>147</v>
      </c>
      <c r="S20" s="740"/>
      <c r="T20" s="741" t="s">
        <v>148</v>
      </c>
      <c r="U20" s="742"/>
      <c r="V20" s="743"/>
    </row>
    <row r="21" ht="25.5" customHeight="1">
      <c r="A21" s="744" t="s">
        <v>63</v>
      </c>
      <c r="B21" s="596">
        <v>0.0</v>
      </c>
      <c r="C21" s="596">
        <v>0.0</v>
      </c>
      <c r="D21" s="596">
        <v>0.0</v>
      </c>
      <c r="E21" s="596">
        <v>0.0</v>
      </c>
      <c r="F21" s="745"/>
      <c r="G21" s="745"/>
      <c r="H21" s="746"/>
      <c r="I21" s="585"/>
      <c r="J21" s="643" t="s">
        <v>150</v>
      </c>
      <c r="K21" s="289">
        <v>2502500.0</v>
      </c>
      <c r="L21" s="747">
        <v>445310.0</v>
      </c>
      <c r="M21" s="838">
        <v>531780.0</v>
      </c>
      <c r="N21" s="839">
        <f t="shared" ref="N21:N24" si="12">(L21-M21)</f>
        <v>-86470</v>
      </c>
      <c r="O21" s="585"/>
      <c r="P21" s="750" t="s">
        <v>2</v>
      </c>
      <c r="Q21" s="751">
        <f>IFS(
  V21&gt;=0.9, 100,
  V21&gt;=0.8, (V21 - 0.8)*190 + 80,
  V21&gt;=0.65, (V21 - 0.65)*126.67 + 60,
  V21&gt;=0.45, (V21 - 0.45)*100 + 40,
  V21&gt;=0.3, (V21 - 0.3)*126.67 + 20,
  TRUE, V21*30 + 10
)
</f>
        <v>28.09068492</v>
      </c>
      <c r="R21" s="752" t="str">
        <f>IFS(
  Q21&gt;=90, "🟢 Balanced",
  Q21&gt;=70, "🟡 Slight Undersupply",
  Q21&gt;=45, "🟠 Tight Market",
  TRUE, "🔴 Critical Shortage"
)
</f>
        <v>🔴 Critical Shortage</v>
      </c>
      <c r="S21" s="368"/>
      <c r="T21" s="753" t="s">
        <v>151</v>
      </c>
      <c r="U21" s="754"/>
      <c r="V21" s="755">
        <f>(
  (L23/K23)*0.5 +
  (L22/K22)*0.25 +
  (L24/K24)*0.15 +
  (L21/K21)*0.1
)
</f>
        <v>0.3638721474</v>
      </c>
    </row>
    <row r="22" ht="25.5" customHeight="1">
      <c r="A22" s="744" t="s">
        <v>153</v>
      </c>
      <c r="B22" s="596">
        <v>0.0</v>
      </c>
      <c r="C22" s="596">
        <v>0.0</v>
      </c>
      <c r="D22" s="596">
        <v>0.0</v>
      </c>
      <c r="E22" s="596">
        <v>0.0</v>
      </c>
      <c r="F22" s="756"/>
      <c r="G22" s="756"/>
      <c r="H22" s="718"/>
      <c r="I22" s="585"/>
      <c r="J22" s="594" t="s">
        <v>154</v>
      </c>
      <c r="K22" s="301">
        <v>550000.0</v>
      </c>
      <c r="L22" s="747">
        <v>387000.0</v>
      </c>
      <c r="M22" s="838">
        <v>304000.0</v>
      </c>
      <c r="N22" s="840">
        <f t="shared" si="12"/>
        <v>83000</v>
      </c>
      <c r="O22" s="585"/>
      <c r="P22" s="750" t="s">
        <v>155</v>
      </c>
      <c r="Q22" s="751">
        <f>(
  IFS(
    L15&gt;=95, 40,
    L15&gt;=90, 35 + (L15 - 90) * 1,
    L15&gt;=85, 30 + (L15 - 85) * 1,
    L15&gt;=80, 25 + (L15 - 80) * 1,
    L15&gt;=70, 18 + (L15 - 70) * 0.7,
    L15&gt;=60, 12 + (L15 - 60) * 0.6,
    TRUE, 6
  ) +
  IFS(
    L16&gt;=125, 20,
    L16&gt;=115, 17 + (L16 - 115) * 0.3,
    L16&gt;=105, 13 + (L16 - 105) * 0.4,
    L16&gt;=95, 9 + (L16 - 95) * 0.4,
    L16&gt;=85, 6 + (L16 - 85) * 0.3,
    TRUE, 3
  ) +
  IFS(
    L9&lt;=0.045, 15,
    L9&lt;=0.05, 12 + (0.05 - L9) * 600,
    L9&lt;=0.055, 9 + (0.055 - L9) * 600,
    L9&lt;=0.06, 6 + (0.06 - L9) * 600,
    L9&lt;=0.065, 3 + (0.065 - L9) * 600,
    L9&lt;=0.07, 1.5 + (0.07 - L9) * 300,
    TRUE, 0
  ) +
  IFS(
    L11&lt;=0.023, 7.5,
    L11&lt;=0.03, 6 + (0.03 - L11) / 0.007 * 1.5,
    L11&lt;=0.04, 4.5 + (0.04 - L11) / 0.01 * 1.5,
    L11&lt;=0.045, 3 + (0.045 - L11) / 0.005 * 1.5,
    L11&lt;=0.05, 1.5 + (0.05 - L11) / 0.005 * 1.5,
    TRUE, 0
  ) +
  IFS(
    L17&gt;=100000, 17.5,
    L17&gt;=97000, 15 + (L17 - 97000) / 3000 * 2.5,
    L17&gt;=90000, 12 + (L17 - 90000) / 7000 * 3,
    L17&gt;=85000, 9 + (L17 - 85000) / 5000 * 3,
    L17&gt;=80000, 6 + (L17 - 80000) / 5000 * 3,
    TRUE, 3
  )
)
</f>
        <v>85.5</v>
      </c>
      <c r="R22" s="752" t="str">
        <f>IFS(
  Q22&gt;=80, "🟢 Affordable",
  Q22&gt;=60, "🟡 Pressured",
  Q22&gt;=40, "🟠 Very Strained",
  TRUE, "🔴 Meltdown"
)
</f>
        <v>🟢 Affordable</v>
      </c>
      <c r="S22" s="368"/>
      <c r="T22" s="753" t="s">
        <v>151</v>
      </c>
      <c r="U22" s="754"/>
      <c r="V22" s="743">
        <f>AVERAGE(L16*0.85, L15)</f>
        <v>140.975</v>
      </c>
      <c r="W22" s="759">
        <f t="shared" ref="W22:X22" si="13">AVERAGE(K16*0.85, K15)</f>
        <v>100.625</v>
      </c>
      <c r="X22" s="759">
        <f t="shared" si="13"/>
        <v>140.975</v>
      </c>
    </row>
    <row r="23" ht="25.5" customHeight="1">
      <c r="A23" s="744" t="s">
        <v>157</v>
      </c>
      <c r="B23" s="596">
        <v>0.0</v>
      </c>
      <c r="C23" s="596">
        <v>0.0</v>
      </c>
      <c r="D23" s="596">
        <v>0.0</v>
      </c>
      <c r="E23" s="596">
        <v>0.0</v>
      </c>
      <c r="F23" s="760"/>
      <c r="G23" s="760"/>
      <c r="H23" s="585"/>
      <c r="I23" s="585"/>
      <c r="J23" s="761" t="s">
        <v>158</v>
      </c>
      <c r="K23" s="301">
        <v>2000500.0</v>
      </c>
      <c r="L23" s="841">
        <f t="shared" ref="L23:M23" si="14">L21-L22</f>
        <v>58310</v>
      </c>
      <c r="M23" s="842">
        <f t="shared" si="14"/>
        <v>227780</v>
      </c>
      <c r="N23" s="840">
        <f t="shared" si="12"/>
        <v>-169470</v>
      </c>
      <c r="O23" s="585"/>
      <c r="P23" s="750" t="s">
        <v>159</v>
      </c>
      <c r="Q23" s="751">
        <f>MIN(100, SUM(E32:E35, E36:E46))</f>
        <v>40.25</v>
      </c>
      <c r="R23" s="752" t="str">
        <f>IFS(
  Q23&gt;=100, "🔴 MELTDOWN",
  Q23&gt;=80, "🟠 Crash in Sight",
  Q23&gt;=70, "🟡 Correction in Sight",
  Q23&gt;=45, "🟢 Slightly Slower",
  TRUE, "🟢 No Where Close"
)
</f>
        <v>🟢 No Where Close</v>
      </c>
      <c r="S23" s="368"/>
      <c r="T23" s="753" t="s">
        <v>151</v>
      </c>
      <c r="U23" s="754"/>
      <c r="V23" s="765"/>
    </row>
    <row r="24" ht="25.5" customHeight="1">
      <c r="A24" s="744" t="s">
        <v>161</v>
      </c>
      <c r="B24" s="596">
        <v>0.0</v>
      </c>
      <c r="C24" s="596">
        <v>0.0</v>
      </c>
      <c r="D24" s="596">
        <v>0.0</v>
      </c>
      <c r="E24" s="596">
        <v>0.0</v>
      </c>
      <c r="H24" s="585"/>
      <c r="I24" s="585"/>
      <c r="J24" s="315" t="s">
        <v>361</v>
      </c>
      <c r="K24" s="316">
        <v>1850000.0</v>
      </c>
      <c r="L24" s="317">
        <v>1919000.0</v>
      </c>
      <c r="M24" s="648">
        <v>1855.0</v>
      </c>
      <c r="N24" s="840">
        <f t="shared" si="12"/>
        <v>1917145</v>
      </c>
      <c r="O24" s="585"/>
      <c r="V24" s="843"/>
    </row>
    <row r="25" ht="25.5" customHeight="1">
      <c r="A25" s="744" t="s">
        <v>318</v>
      </c>
      <c r="B25" s="693">
        <v>0.0</v>
      </c>
      <c r="C25" s="693">
        <v>0.0</v>
      </c>
      <c r="D25" s="693">
        <v>0.0</v>
      </c>
      <c r="E25" s="693">
        <v>0.0</v>
      </c>
      <c r="H25" s="585"/>
      <c r="I25" s="585"/>
      <c r="J25" s="768" t="s">
        <v>165</v>
      </c>
      <c r="K25" s="769"/>
      <c r="L25" s="769"/>
      <c r="M25" s="770"/>
      <c r="N25" s="771"/>
      <c r="O25" s="585"/>
      <c r="T25" s="772"/>
      <c r="U25" s="772"/>
      <c r="V25" s="843"/>
    </row>
    <row r="26" ht="25.5" customHeight="1">
      <c r="A26" s="774" t="s">
        <v>167</v>
      </c>
      <c r="B26" s="775">
        <v>0.0</v>
      </c>
      <c r="C26" s="775">
        <v>0.0</v>
      </c>
      <c r="D26" s="775">
        <v>0.0</v>
      </c>
      <c r="E26" s="775">
        <v>0.0</v>
      </c>
      <c r="F26" s="776"/>
      <c r="G26" s="776"/>
      <c r="H26" s="585"/>
      <c r="I26" s="585"/>
      <c r="J26" s="777" t="s">
        <v>168</v>
      </c>
      <c r="K26" s="778"/>
      <c r="L26" s="778"/>
      <c r="M26" s="779"/>
      <c r="N26" s="780"/>
      <c r="O26" s="585"/>
      <c r="P26" s="585"/>
      <c r="Q26" s="585"/>
      <c r="R26" s="585"/>
      <c r="S26" s="781"/>
      <c r="T26" s="585"/>
      <c r="U26" s="585"/>
      <c r="V26" s="843"/>
    </row>
    <row r="27" ht="40.5" customHeight="1">
      <c r="A27" s="774" t="s">
        <v>319</v>
      </c>
      <c r="B27" s="775">
        <v>0.0</v>
      </c>
      <c r="C27" s="775">
        <v>0.0</v>
      </c>
      <c r="D27" s="775">
        <v>0.0</v>
      </c>
      <c r="E27" s="775">
        <v>0.0</v>
      </c>
      <c r="F27" s="783"/>
      <c r="G27" s="783"/>
      <c r="H27" s="718"/>
      <c r="I27" s="585"/>
      <c r="J27" s="585"/>
      <c r="K27" s="585"/>
      <c r="L27" s="585"/>
      <c r="M27" s="585"/>
      <c r="N27" s="585"/>
      <c r="O27" s="585"/>
      <c r="P27" s="784" t="s">
        <v>304</v>
      </c>
      <c r="Q27" s="785"/>
      <c r="R27" s="785"/>
      <c r="S27" s="785"/>
      <c r="T27" s="297"/>
      <c r="U27" s="607"/>
      <c r="V27" s="843"/>
    </row>
    <row r="28" ht="51.75" customHeight="1">
      <c r="F28" s="787"/>
      <c r="G28" s="788"/>
      <c r="H28" s="789"/>
      <c r="I28" s="585"/>
      <c r="J28" s="790" t="s">
        <v>320</v>
      </c>
      <c r="K28" s="791"/>
      <c r="L28" s="791"/>
      <c r="M28" s="585"/>
      <c r="N28" s="585"/>
      <c r="O28" s="585"/>
      <c r="P28" s="792" t="s">
        <v>174</v>
      </c>
      <c r="Q28" s="355">
        <f>(Q22 * 0.45) + (Q21 * 0.35) + ((135 - Q23) / 135 * 100) * 0.2</f>
        <v>62.34377676</v>
      </c>
      <c r="R28" s="793" t="str">
        <f>IFS(
  Q28 &gt;= 85, "🟢 Affordable Housing",
  Q28 &gt;= 72.5, "🟡 Buyer's Market",
  Q28 &gt;= 60, "🟠 Neutral Market",
  Q28 &gt;= 50, "🔴 Affordability Crisis",
  Q28 &gt;= 40, "🔴 Nowhere close to affordable",
  TRUE, "🔥 Crisis Mode
")</f>
        <v>🟠 Neutral Market</v>
      </c>
      <c r="S28" s="794"/>
      <c r="T28" s="368"/>
      <c r="V28" s="843"/>
    </row>
    <row r="29" ht="17.25" customHeight="1">
      <c r="A29" s="795"/>
      <c r="B29" s="796"/>
      <c r="C29" s="585"/>
      <c r="D29" s="789"/>
      <c r="E29" s="585"/>
      <c r="F29" s="789"/>
      <c r="G29" s="789"/>
      <c r="H29" s="585"/>
      <c r="I29" s="585"/>
      <c r="J29" s="585"/>
      <c r="K29" s="585"/>
      <c r="L29" s="585"/>
      <c r="M29" s="585"/>
      <c r="N29" s="585"/>
      <c r="O29" s="585"/>
      <c r="P29" s="585"/>
      <c r="Q29" s="585"/>
      <c r="R29" s="585"/>
      <c r="S29" s="585"/>
      <c r="T29" s="585"/>
      <c r="U29" s="585"/>
      <c r="V29" s="585"/>
    </row>
    <row r="30" ht="51.75" customHeight="1">
      <c r="A30" s="366" t="s">
        <v>178</v>
      </c>
      <c r="B30" s="367"/>
      <c r="C30" s="368"/>
      <c r="D30" s="369"/>
      <c r="E30" s="368"/>
      <c r="F30" s="369"/>
      <c r="G30" s="370"/>
      <c r="H30" s="585"/>
      <c r="I30" s="585"/>
      <c r="J30" s="585"/>
      <c r="K30" s="585"/>
      <c r="L30" s="585"/>
      <c r="M30" s="585"/>
      <c r="N30" s="585"/>
      <c r="O30" s="585"/>
      <c r="P30" s="585"/>
      <c r="Q30" s="585"/>
      <c r="R30" s="585"/>
      <c r="S30" s="585"/>
      <c r="T30" s="585"/>
      <c r="U30" s="585"/>
    </row>
    <row r="31" ht="30.0" customHeight="1">
      <c r="A31" s="379" t="s">
        <v>145</v>
      </c>
      <c r="B31" s="380"/>
      <c r="C31" s="381" t="s">
        <v>182</v>
      </c>
      <c r="D31" s="382" t="s">
        <v>60</v>
      </c>
      <c r="E31" s="382" t="s">
        <v>183</v>
      </c>
      <c r="F31" s="381" t="s">
        <v>147</v>
      </c>
      <c r="G31" s="383"/>
      <c r="H31" s="629"/>
      <c r="I31" s="585"/>
      <c r="J31" s="797"/>
      <c r="K31" s="798"/>
      <c r="L31" s="798"/>
      <c r="M31" s="799"/>
      <c r="N31" s="798"/>
      <c r="O31" s="798"/>
      <c r="P31" s="798"/>
      <c r="Q31" s="585"/>
      <c r="R31" s="585"/>
      <c r="S31" s="585"/>
      <c r="T31" s="585"/>
      <c r="U31" s="585"/>
    </row>
    <row r="32" ht="23.25" customHeight="1">
      <c r="A32" s="386" t="s">
        <v>187</v>
      </c>
      <c r="B32" s="387"/>
      <c r="C32" s="381" t="s">
        <v>188</v>
      </c>
      <c r="D32" s="388">
        <v>0.0</v>
      </c>
      <c r="E32" s="389">
        <f>IFS(D32 &lt; 0.04, 0, D32 &lt; 0.06, 3, D32 &lt; 0.08, 6, D32 &lt; 0.1, 9, TRUE, 12)</f>
        <v>0</v>
      </c>
      <c r="F32" s="391" t="str">
        <f t="shared" ref="F32:F46" si="15">IFS(
  E32&gt;=10, "🔴 High Risk",
  E32&gt;=6, "🟠 Elevated Risk",
  E32&gt;=3, "🟡 Moderate Risk",
  TRUE, "🟢 Low Risk"
)
</f>
        <v>🟢 Low Risk</v>
      </c>
      <c r="G32" s="539"/>
      <c r="H32" s="629"/>
      <c r="I32" s="585"/>
      <c r="J32" s="585"/>
      <c r="K32" s="585"/>
      <c r="L32" s="585"/>
      <c r="M32" s="585"/>
      <c r="N32" s="585"/>
      <c r="O32" s="585"/>
      <c r="P32" s="585"/>
      <c r="Q32" s="585"/>
      <c r="R32" s="585"/>
      <c r="S32" s="585"/>
      <c r="T32" s="585"/>
      <c r="U32" s="585"/>
    </row>
    <row r="33" ht="23.25" customHeight="1">
      <c r="A33" s="386" t="s">
        <v>195</v>
      </c>
      <c r="B33" s="400"/>
      <c r="C33" s="381" t="s">
        <v>188</v>
      </c>
      <c r="D33" s="388">
        <v>0.0</v>
      </c>
      <c r="E33" s="389">
        <f>IFS(D33 &lt; 0.05, 0, D33 &lt; 0.1, 3, D33 &lt; 0.13, 6, D33 &lt; 0.15, 9, TRUE, 12)</f>
        <v>0</v>
      </c>
      <c r="F33" s="391" t="str">
        <f t="shared" si="15"/>
        <v>🟢 Low Risk</v>
      </c>
      <c r="G33" s="539"/>
      <c r="H33" s="800"/>
      <c r="I33" s="800"/>
      <c r="J33" s="585"/>
      <c r="K33" s="585"/>
      <c r="L33" s="585"/>
      <c r="M33" s="585"/>
      <c r="N33" s="585"/>
      <c r="O33" s="585"/>
      <c r="P33" s="585"/>
      <c r="Q33" s="800"/>
      <c r="R33" s="800"/>
      <c r="S33" s="800"/>
      <c r="T33" s="800"/>
      <c r="U33" s="800"/>
      <c r="V33" s="801"/>
      <c r="W33" s="801"/>
      <c r="X33" s="801"/>
      <c r="Y33" s="801"/>
      <c r="Z33" s="801"/>
      <c r="AA33" s="801"/>
      <c r="AB33" s="801"/>
    </row>
    <row r="34" ht="23.25" customHeight="1">
      <c r="A34" s="386" t="s">
        <v>199</v>
      </c>
      <c r="B34" s="400"/>
      <c r="C34" s="381" t="s">
        <v>188</v>
      </c>
      <c r="D34" s="388">
        <v>0.0</v>
      </c>
      <c r="E34" s="389">
        <f>IFS(D34&lt;2%, 0, D34&lt;5%, 5, D34&lt;10%, 10, TRUE, 15)
</f>
        <v>0</v>
      </c>
      <c r="F34" s="391" t="str">
        <f t="shared" si="15"/>
        <v>🟢 Low Risk</v>
      </c>
      <c r="G34" s="539"/>
      <c r="H34" s="802"/>
      <c r="I34" s="800"/>
      <c r="J34" s="585"/>
      <c r="K34" s="585"/>
      <c r="L34" s="585"/>
      <c r="M34" s="585"/>
      <c r="N34" s="585"/>
      <c r="O34" s="585"/>
      <c r="P34" s="585"/>
      <c r="Q34" s="800"/>
      <c r="R34" s="800"/>
      <c r="S34" s="800"/>
      <c r="T34" s="800"/>
      <c r="U34" s="800"/>
      <c r="V34" s="801"/>
      <c r="W34" s="801"/>
      <c r="X34" s="801"/>
      <c r="Y34" s="801"/>
      <c r="Z34" s="801"/>
      <c r="AA34" s="801"/>
      <c r="AB34" s="801"/>
    </row>
    <row r="35" ht="23.25" customHeight="1">
      <c r="A35" s="386" t="s">
        <v>202</v>
      </c>
      <c r="B35" s="413"/>
      <c r="C35" s="381" t="s">
        <v>188</v>
      </c>
      <c r="D35" s="414">
        <v>0.0</v>
      </c>
      <c r="E35" s="389">
        <f>IFS(D35 &gt; 0.6, 0, D35 &gt; 0.45, 3, D35 &gt; 0.3, 6, D35 &gt; 0.15, 9, TRUE, 12)</f>
        <v>12</v>
      </c>
      <c r="F35" s="391" t="str">
        <f t="shared" si="15"/>
        <v>🔴 High Risk</v>
      </c>
      <c r="G35" s="539"/>
      <c r="H35" s="585"/>
      <c r="I35" s="585"/>
      <c r="J35" s="585"/>
      <c r="K35" s="585"/>
      <c r="L35" s="585"/>
      <c r="M35" s="585"/>
      <c r="N35" s="585"/>
      <c r="O35" s="585"/>
      <c r="P35" s="585"/>
      <c r="Q35" s="585"/>
      <c r="R35" s="585"/>
      <c r="S35" s="585"/>
      <c r="T35" s="585"/>
      <c r="U35" s="585"/>
    </row>
    <row r="36" ht="23.25" customHeight="1">
      <c r="A36" s="386" t="s">
        <v>205</v>
      </c>
      <c r="B36" s="400"/>
      <c r="C36" s="422" t="s">
        <v>206</v>
      </c>
      <c r="D36" s="388">
        <v>0.0</v>
      </c>
      <c r="E36" s="389">
        <f>IFS(D36 &gt; 0.13, 0, D36 &gt; 0.11, 2, D36 &gt; 0.09, 4, D36 &gt; 0.07, 6, TRUE, 8)
</f>
        <v>8</v>
      </c>
      <c r="F36" s="391" t="str">
        <f t="shared" si="15"/>
        <v>🟠 Elevated Risk</v>
      </c>
      <c r="G36" s="539"/>
      <c r="H36" s="802"/>
      <c r="I36" s="800"/>
      <c r="J36" s="585"/>
      <c r="K36" s="585"/>
      <c r="L36" s="585"/>
      <c r="M36" s="585"/>
      <c r="N36" s="585"/>
      <c r="O36" s="585"/>
      <c r="P36" s="585"/>
      <c r="Q36" s="800"/>
      <c r="R36" s="800"/>
      <c r="S36" s="800"/>
      <c r="T36" s="800"/>
      <c r="U36" s="800"/>
      <c r="V36" s="801"/>
      <c r="W36" s="801"/>
      <c r="X36" s="801"/>
      <c r="Y36" s="801"/>
      <c r="Z36" s="801"/>
      <c r="AA36" s="801"/>
      <c r="AB36" s="801"/>
    </row>
    <row r="37" ht="23.25" customHeight="1">
      <c r="A37" s="386" t="s">
        <v>208</v>
      </c>
      <c r="B37" s="387"/>
      <c r="C37" s="422" t="s">
        <v>206</v>
      </c>
      <c r="D37" s="388">
        <v>0.0</v>
      </c>
      <c r="E37" s="389">
        <f>IFS(D37 &lt; 0.005, 0, D37 &lt; 0.01, 2, D37 &lt; 0.02, 4, D37 &lt; 0.03, 6, TRUE, 8)
</f>
        <v>0</v>
      </c>
      <c r="F37" s="391" t="str">
        <f t="shared" si="15"/>
        <v>🟢 Low Risk</v>
      </c>
      <c r="G37" s="539"/>
      <c r="H37" s="718"/>
      <c r="I37" s="585"/>
      <c r="J37" s="585"/>
      <c r="K37" s="585"/>
      <c r="L37" s="585"/>
      <c r="M37" s="585"/>
      <c r="N37" s="585"/>
      <c r="O37" s="585"/>
      <c r="P37" s="585"/>
      <c r="Q37" s="585"/>
      <c r="R37" s="585"/>
      <c r="S37" s="585"/>
      <c r="T37" s="585"/>
      <c r="U37" s="585"/>
    </row>
    <row r="38" ht="23.25" customHeight="1">
      <c r="A38" s="386" t="s">
        <v>215</v>
      </c>
      <c r="B38" s="433"/>
      <c r="C38" s="422" t="s">
        <v>206</v>
      </c>
      <c r="D38" s="388">
        <v>0.0</v>
      </c>
      <c r="E38" s="389">
        <f>IFS(D38 &lt; 0.01, 0, D38 &lt; 0.015, 2, D38 &lt; 0.02, 4, D38 &lt; 0.03, 6, TRUE, 8)
</f>
        <v>0</v>
      </c>
      <c r="F38" s="391" t="str">
        <f t="shared" si="15"/>
        <v>🟢 Low Risk</v>
      </c>
      <c r="G38" s="539"/>
      <c r="H38" s="803"/>
      <c r="I38" s="800"/>
      <c r="J38" s="800"/>
      <c r="K38" s="800"/>
      <c r="L38" s="800"/>
      <c r="M38" s="800"/>
      <c r="N38" s="800"/>
      <c r="O38" s="800"/>
      <c r="P38" s="800"/>
      <c r="Q38" s="800"/>
      <c r="R38" s="800"/>
      <c r="S38" s="800"/>
      <c r="T38" s="800"/>
      <c r="U38" s="800"/>
      <c r="V38" s="801"/>
      <c r="W38" s="801"/>
      <c r="X38" s="801"/>
      <c r="Y38" s="801"/>
      <c r="Z38" s="801"/>
      <c r="AA38" s="801"/>
      <c r="AB38" s="801"/>
    </row>
    <row r="39" ht="23.25" customHeight="1">
      <c r="A39" s="386" t="s">
        <v>218</v>
      </c>
      <c r="B39" s="413"/>
      <c r="C39" s="422" t="s">
        <v>206</v>
      </c>
      <c r="D39" s="388">
        <v>0.0</v>
      </c>
      <c r="E39" s="389">
        <f>IFS(D39 &lt; 0.015, 0, D39 &lt; 0.025, 2, D39 &lt; 0.04, 4, D39 &lt; 0.06, 6, TRUE, 8)
</f>
        <v>0</v>
      </c>
      <c r="F39" s="391" t="str">
        <f t="shared" si="15"/>
        <v>🟢 Low Risk</v>
      </c>
      <c r="G39" s="539"/>
      <c r="H39" s="585"/>
      <c r="I39" s="585"/>
      <c r="J39" s="804"/>
      <c r="K39" s="585"/>
      <c r="L39" s="585"/>
      <c r="M39" s="585"/>
      <c r="N39" s="585"/>
      <c r="O39" s="585"/>
      <c r="P39" s="585"/>
      <c r="Q39" s="585"/>
      <c r="R39" s="585"/>
      <c r="S39" s="585"/>
      <c r="T39" s="585"/>
      <c r="U39" s="585"/>
    </row>
    <row r="40" ht="23.25" customHeight="1">
      <c r="A40" s="386" t="s">
        <v>221</v>
      </c>
      <c r="B40" s="400"/>
      <c r="C40" s="422" t="s">
        <v>222</v>
      </c>
      <c r="D40" s="388">
        <v>0.0</v>
      </c>
      <c r="E40" s="389">
        <f>IFS(D40 &lt; 0.02, 0, D40 &lt; 0.03, 1.5, D40 &lt; 0.04, 3.25, D40 &lt; 0.05, 5, TRUE, 6.25)
</f>
        <v>0</v>
      </c>
      <c r="F40" s="391" t="str">
        <f t="shared" si="15"/>
        <v>🟢 Low Risk</v>
      </c>
      <c r="G40" s="539"/>
      <c r="H40" s="802"/>
      <c r="I40" s="800"/>
      <c r="J40" s="800"/>
      <c r="K40" s="800"/>
      <c r="L40" s="800"/>
      <c r="M40" s="800"/>
      <c r="N40" s="800"/>
      <c r="O40" s="800"/>
      <c r="P40" s="800"/>
      <c r="Q40" s="800"/>
      <c r="R40" s="800"/>
      <c r="S40" s="800"/>
      <c r="T40" s="800"/>
      <c r="U40" s="800"/>
      <c r="V40" s="801"/>
      <c r="W40" s="801"/>
      <c r="X40" s="801"/>
      <c r="Y40" s="801"/>
      <c r="Z40" s="801"/>
      <c r="AA40" s="801"/>
      <c r="AB40" s="801"/>
    </row>
    <row r="41" ht="23.25" customHeight="1">
      <c r="A41" s="386" t="s">
        <v>362</v>
      </c>
      <c r="B41" s="400"/>
      <c r="C41" s="422" t="s">
        <v>222</v>
      </c>
      <c r="D41" s="388">
        <v>0.0</v>
      </c>
      <c r="E41" s="389">
        <f>IFS(D41&lt;3%, 0, D41&lt;6%, 3, D41&lt;10%, 6, TRUE, 9)</f>
        <v>0</v>
      </c>
      <c r="F41" s="391" t="str">
        <f t="shared" si="15"/>
        <v>🟢 Low Risk</v>
      </c>
      <c r="G41" s="539"/>
      <c r="H41" s="800"/>
      <c r="I41" s="800"/>
      <c r="J41" s="800"/>
      <c r="K41" s="800"/>
      <c r="L41" s="800"/>
      <c r="M41" s="800"/>
      <c r="N41" s="800"/>
      <c r="O41" s="800"/>
      <c r="P41" s="800"/>
      <c r="Q41" s="800"/>
      <c r="R41" s="800"/>
      <c r="S41" s="800"/>
      <c r="T41" s="800"/>
      <c r="U41" s="800"/>
      <c r="V41" s="801"/>
      <c r="W41" s="801"/>
      <c r="X41" s="801"/>
      <c r="Y41" s="801"/>
      <c r="Z41" s="801"/>
      <c r="AA41" s="801"/>
      <c r="AB41" s="801"/>
    </row>
    <row r="42" ht="23.25" customHeight="1">
      <c r="A42" s="386" t="s">
        <v>228</v>
      </c>
      <c r="B42" s="387"/>
      <c r="C42" s="422" t="s">
        <v>222</v>
      </c>
      <c r="D42" s="388">
        <v>0.0</v>
      </c>
      <c r="E42" s="389">
        <f>IFS(D42 &lt; 0.06, 0, D42 &lt; 0.07, 1.5, D42 &lt; 0.08, 3.25, D42 &lt; 0.09, 5, TRUE, 6.25)
</f>
        <v>0</v>
      </c>
      <c r="F42" s="391" t="str">
        <f t="shared" si="15"/>
        <v>🟢 Low Risk</v>
      </c>
      <c r="G42" s="539"/>
      <c r="H42" s="718"/>
      <c r="I42" s="585"/>
      <c r="J42" s="585"/>
      <c r="K42" s="585"/>
      <c r="L42" s="585"/>
      <c r="M42" s="585"/>
      <c r="N42" s="585"/>
      <c r="O42" s="585"/>
      <c r="P42" s="585"/>
      <c r="Q42" s="585"/>
      <c r="R42" s="585"/>
      <c r="S42" s="585"/>
      <c r="T42" s="585"/>
      <c r="U42" s="585"/>
    </row>
    <row r="43" ht="23.25" customHeight="1">
      <c r="A43" s="453" t="s">
        <v>363</v>
      </c>
      <c r="B43" s="454"/>
      <c r="C43" s="455" t="s">
        <v>188</v>
      </c>
      <c r="D43" s="456">
        <v>0.0</v>
      </c>
      <c r="E43" s="457">
        <f>IFS(D43 &gt; 0.01, 0, D43 &gt; 0, 3, D43 &gt; -0.5, 6, D43 &gt; -1, 9, TRUE, 12)</f>
        <v>6</v>
      </c>
      <c r="F43" s="454" t="str">
        <f t="shared" si="15"/>
        <v>🟠 Elevated Risk</v>
      </c>
      <c r="G43" s="844"/>
      <c r="H43" s="585"/>
      <c r="I43" s="585"/>
      <c r="J43" s="805"/>
      <c r="K43" s="585"/>
      <c r="L43" s="806"/>
      <c r="M43" s="585"/>
      <c r="N43" s="807"/>
      <c r="O43" s="585"/>
      <c r="P43" s="585"/>
      <c r="Q43" s="585"/>
      <c r="R43" s="585"/>
      <c r="S43" s="585"/>
      <c r="T43" s="585"/>
      <c r="U43" s="585"/>
    </row>
    <row r="44" ht="23.25" customHeight="1">
      <c r="A44" s="459" t="s">
        <v>234</v>
      </c>
      <c r="B44" s="460"/>
      <c r="C44" s="422" t="s">
        <v>206</v>
      </c>
      <c r="D44" s="461">
        <v>0.0</v>
      </c>
      <c r="E44" s="462">
        <f>IFS(D44 &gt; 9000000, 0, D44 &gt; 7500000, 2, D44 &gt; 6000000, 4, D44 &gt; 5000000, 6, TRUE, 8)
</f>
        <v>8</v>
      </c>
      <c r="F44" s="460" t="str">
        <f t="shared" si="15"/>
        <v>🟠 Elevated Risk</v>
      </c>
      <c r="G44" s="845"/>
      <c r="H44" s="585"/>
      <c r="I44" s="585"/>
      <c r="J44" s="808"/>
      <c r="K44" s="585"/>
      <c r="L44" s="585"/>
      <c r="M44" s="585"/>
      <c r="N44" s="809"/>
      <c r="O44" s="585"/>
      <c r="P44" s="585"/>
      <c r="Q44" s="585"/>
      <c r="R44" s="585"/>
      <c r="S44" s="585"/>
      <c r="T44" s="585"/>
      <c r="U44" s="585"/>
    </row>
    <row r="45" ht="23.25" customHeight="1">
      <c r="A45" s="453" t="s">
        <v>323</v>
      </c>
      <c r="B45" s="454"/>
      <c r="C45" s="422" t="s">
        <v>206</v>
      </c>
      <c r="D45" s="456">
        <v>0.0</v>
      </c>
      <c r="E45" s="457">
        <f>IFS(
  D45 &lt; 0.07, 0,
  D45 &lt; 0.085, 3,
  D45 &lt; 0.1, 6,
  TRUE, 9
)
</f>
        <v>0</v>
      </c>
      <c r="F45" s="454" t="str">
        <f t="shared" si="15"/>
        <v>🟢 Low Risk</v>
      </c>
      <c r="G45" s="844"/>
      <c r="H45" s="810"/>
      <c r="I45" s="500"/>
      <c r="J45" s="811"/>
      <c r="K45" s="810"/>
      <c r="L45" s="810"/>
      <c r="M45" s="810"/>
      <c r="N45" s="812"/>
      <c r="O45" s="500"/>
      <c r="P45" s="810"/>
      <c r="Q45" s="810"/>
      <c r="R45" s="810"/>
      <c r="S45" s="810"/>
      <c r="T45" s="810"/>
      <c r="U45" s="810"/>
    </row>
    <row r="46" ht="23.25" customHeight="1">
      <c r="A46" s="459" t="s">
        <v>324</v>
      </c>
      <c r="B46" s="460"/>
      <c r="C46" s="813" t="s">
        <v>222</v>
      </c>
      <c r="D46" s="461">
        <v>0.0</v>
      </c>
      <c r="E46" s="814">
        <f>IFS(D46 &gt; 3000000, 0, D46 &gt; 2900000, 1.5, D46 &gt; 2750000, 3.25, D46 &gt; 2600000, 5, TRUE, 6.25)</f>
        <v>6.25</v>
      </c>
      <c r="F46" s="460" t="str">
        <f t="shared" si="15"/>
        <v>🟠 Elevated Risk</v>
      </c>
      <c r="G46" s="845"/>
      <c r="I46" s="500"/>
      <c r="J46" s="811"/>
      <c r="K46" s="810"/>
      <c r="L46" s="810"/>
      <c r="M46" s="810"/>
      <c r="N46" s="812"/>
      <c r="O46" s="500"/>
      <c r="P46" s="810"/>
      <c r="Q46" s="810"/>
      <c r="R46" s="810"/>
      <c r="S46" s="810"/>
      <c r="T46" s="810"/>
      <c r="U46" s="810"/>
    </row>
    <row r="47" ht="21.0" customHeight="1">
      <c r="B47" s="497"/>
      <c r="I47" s="500"/>
      <c r="J47" s="815"/>
      <c r="N47" s="816"/>
      <c r="O47" s="500"/>
    </row>
    <row r="48" ht="21.0" customHeight="1">
      <c r="A48" s="545" t="s">
        <v>325</v>
      </c>
      <c r="B48" s="497"/>
      <c r="I48" s="500"/>
      <c r="J48" s="815"/>
      <c r="O48" s="500"/>
    </row>
    <row r="49">
      <c r="A49" s="545" t="s">
        <v>326</v>
      </c>
      <c r="B49" s="497"/>
      <c r="I49" s="500"/>
      <c r="O49" s="500"/>
    </row>
    <row r="50">
      <c r="B50" s="497"/>
      <c r="I50" s="500"/>
      <c r="O50" s="500"/>
    </row>
    <row r="51">
      <c r="B51" s="497"/>
      <c r="I51" s="500"/>
      <c r="O51" s="500"/>
    </row>
    <row r="52">
      <c r="B52" s="497"/>
      <c r="I52" s="500"/>
      <c r="O52" s="500"/>
    </row>
    <row r="53">
      <c r="B53" s="497"/>
      <c r="I53" s="500"/>
      <c r="O53" s="500"/>
    </row>
    <row r="54">
      <c r="B54" s="817" t="s">
        <v>261</v>
      </c>
      <c r="I54" s="500"/>
      <c r="O54" s="500"/>
    </row>
    <row r="55">
      <c r="B55" s="497"/>
      <c r="I55" s="500"/>
      <c r="O55" s="500"/>
    </row>
    <row r="56">
      <c r="B56" s="497"/>
      <c r="I56" s="500"/>
      <c r="O56" s="500"/>
    </row>
    <row r="57">
      <c r="B57" s="497"/>
      <c r="I57" s="500"/>
      <c r="O57" s="500"/>
    </row>
    <row r="58">
      <c r="B58" s="497"/>
      <c r="I58" s="500"/>
      <c r="O58" s="500"/>
    </row>
    <row r="59">
      <c r="B59" s="497"/>
      <c r="I59" s="500"/>
      <c r="O59" s="500"/>
    </row>
    <row r="60">
      <c r="B60" s="497"/>
      <c r="I60" s="500"/>
      <c r="O60" s="500"/>
    </row>
    <row r="61">
      <c r="B61" s="497"/>
      <c r="I61" s="500"/>
      <c r="O61" s="500"/>
    </row>
    <row r="62">
      <c r="B62" s="497"/>
      <c r="I62" s="500"/>
      <c r="O62" s="500"/>
    </row>
    <row r="63">
      <c r="B63" s="497"/>
      <c r="I63" s="500"/>
      <c r="O63" s="500"/>
    </row>
    <row r="64">
      <c r="B64" s="497"/>
      <c r="I64" s="500"/>
      <c r="O64" s="500"/>
    </row>
    <row r="65">
      <c r="B65" s="497"/>
      <c r="I65" s="500"/>
      <c r="O65" s="500"/>
    </row>
    <row r="66">
      <c r="B66" s="497"/>
      <c r="I66" s="500"/>
      <c r="O66" s="500"/>
    </row>
    <row r="67">
      <c r="B67" s="497"/>
      <c r="I67" s="500"/>
      <c r="O67" s="500"/>
    </row>
    <row r="68">
      <c r="B68" s="497"/>
      <c r="I68" s="500"/>
      <c r="O68" s="500"/>
    </row>
    <row r="69">
      <c r="B69" s="497"/>
      <c r="I69" s="500"/>
      <c r="O69" s="500"/>
    </row>
    <row r="70">
      <c r="B70" s="497"/>
      <c r="I70" s="500"/>
      <c r="O70" s="500"/>
    </row>
    <row r="71">
      <c r="B71" s="497"/>
      <c r="I71" s="500"/>
      <c r="O71" s="500"/>
    </row>
    <row r="72">
      <c r="B72" s="497"/>
      <c r="I72" s="500"/>
      <c r="O72" s="500"/>
    </row>
    <row r="73">
      <c r="B73" s="497"/>
      <c r="I73" s="500"/>
      <c r="O73" s="500"/>
    </row>
    <row r="74">
      <c r="B74" s="497"/>
      <c r="I74" s="500"/>
      <c r="O74" s="500"/>
    </row>
    <row r="75">
      <c r="B75" s="497"/>
      <c r="I75" s="500"/>
      <c r="O75" s="500"/>
    </row>
    <row r="76">
      <c r="B76" s="497"/>
      <c r="I76" s="500"/>
      <c r="O76" s="500"/>
    </row>
    <row r="77">
      <c r="B77" s="497"/>
      <c r="I77" s="500"/>
      <c r="O77" s="500"/>
    </row>
    <row r="78">
      <c r="B78" s="497"/>
      <c r="I78" s="500"/>
      <c r="O78" s="500"/>
    </row>
    <row r="79">
      <c r="B79" s="497"/>
      <c r="I79" s="500"/>
      <c r="O79" s="500"/>
    </row>
    <row r="80">
      <c r="B80" s="497"/>
      <c r="I80" s="500"/>
      <c r="O80" s="500"/>
    </row>
    <row r="81">
      <c r="B81" s="497"/>
      <c r="I81" s="500"/>
      <c r="O81" s="500"/>
    </row>
    <row r="82">
      <c r="B82" s="497"/>
      <c r="I82" s="500"/>
      <c r="O82" s="500"/>
    </row>
    <row r="83">
      <c r="B83" s="497"/>
      <c r="I83" s="500"/>
      <c r="O83" s="500"/>
    </row>
    <row r="84">
      <c r="B84" s="497"/>
      <c r="I84" s="500"/>
      <c r="O84" s="500"/>
    </row>
    <row r="85">
      <c r="B85" s="497"/>
      <c r="I85" s="500"/>
      <c r="O85" s="500"/>
    </row>
    <row r="86">
      <c r="B86" s="497"/>
      <c r="I86" s="500"/>
      <c r="O86" s="500"/>
    </row>
    <row r="87">
      <c r="B87" s="497"/>
      <c r="I87" s="500"/>
      <c r="O87" s="500"/>
    </row>
    <row r="88">
      <c r="B88" s="497"/>
      <c r="I88" s="500"/>
      <c r="O88" s="500"/>
    </row>
    <row r="89">
      <c r="B89" s="497"/>
      <c r="I89" s="500"/>
      <c r="O89" s="500"/>
    </row>
    <row r="90">
      <c r="B90" s="497"/>
      <c r="I90" s="500"/>
      <c r="O90" s="500"/>
    </row>
    <row r="91">
      <c r="B91" s="497"/>
      <c r="I91" s="500"/>
      <c r="O91" s="500"/>
    </row>
    <row r="92">
      <c r="B92" s="497"/>
      <c r="I92" s="500"/>
      <c r="O92" s="500"/>
    </row>
    <row r="93">
      <c r="B93" s="497"/>
      <c r="I93" s="500"/>
      <c r="O93" s="500"/>
    </row>
    <row r="94">
      <c r="B94" s="497"/>
      <c r="I94" s="500"/>
      <c r="O94" s="500"/>
    </row>
    <row r="95">
      <c r="B95" s="497"/>
      <c r="I95" s="500"/>
      <c r="O95" s="500"/>
    </row>
    <row r="96">
      <c r="B96" s="497"/>
      <c r="I96" s="500"/>
      <c r="O96" s="500"/>
    </row>
    <row r="97">
      <c r="B97" s="497"/>
      <c r="I97" s="500"/>
      <c r="O97" s="500"/>
    </row>
    <row r="98">
      <c r="B98" s="497"/>
      <c r="I98" s="500"/>
      <c r="O98" s="500"/>
    </row>
    <row r="99">
      <c r="B99" s="497"/>
      <c r="I99" s="500"/>
      <c r="O99" s="500"/>
    </row>
    <row r="100">
      <c r="B100" s="497"/>
      <c r="I100" s="500"/>
      <c r="O100" s="500"/>
    </row>
    <row r="101">
      <c r="B101" s="497"/>
      <c r="I101" s="500"/>
      <c r="O101" s="500"/>
    </row>
    <row r="102">
      <c r="B102" s="497"/>
      <c r="I102" s="500"/>
      <c r="O102" s="500"/>
    </row>
    <row r="103">
      <c r="B103" s="497"/>
      <c r="I103" s="500"/>
      <c r="O103" s="500"/>
    </row>
    <row r="104">
      <c r="B104" s="497"/>
      <c r="I104" s="500"/>
      <c r="O104" s="500"/>
    </row>
    <row r="105">
      <c r="B105" s="497"/>
      <c r="I105" s="500"/>
      <c r="O105" s="500"/>
    </row>
    <row r="106">
      <c r="B106" s="497"/>
      <c r="I106" s="500"/>
      <c r="O106" s="500"/>
    </row>
    <row r="107">
      <c r="B107" s="497"/>
      <c r="I107" s="500"/>
      <c r="O107" s="500"/>
    </row>
    <row r="108">
      <c r="B108" s="497"/>
      <c r="I108" s="500"/>
      <c r="O108" s="500"/>
    </row>
    <row r="109">
      <c r="B109" s="497"/>
      <c r="I109" s="500"/>
      <c r="O109" s="500"/>
    </row>
    <row r="110">
      <c r="B110" s="497"/>
      <c r="I110" s="500"/>
      <c r="O110" s="500"/>
    </row>
    <row r="111">
      <c r="B111" s="497"/>
      <c r="I111" s="500"/>
      <c r="O111" s="500"/>
    </row>
    <row r="112">
      <c r="B112" s="497"/>
      <c r="I112" s="500"/>
      <c r="O112" s="500"/>
    </row>
    <row r="113">
      <c r="B113" s="497"/>
      <c r="I113" s="500"/>
      <c r="O113" s="500"/>
    </row>
    <row r="114">
      <c r="B114" s="497"/>
      <c r="I114" s="500"/>
      <c r="O114" s="500"/>
    </row>
    <row r="115">
      <c r="B115" s="497"/>
      <c r="I115" s="500"/>
      <c r="O115" s="500"/>
    </row>
    <row r="116">
      <c r="B116" s="497"/>
      <c r="I116" s="500"/>
      <c r="O116" s="500"/>
    </row>
    <row r="117">
      <c r="B117" s="497"/>
      <c r="I117" s="500"/>
      <c r="O117" s="500"/>
    </row>
    <row r="118">
      <c r="B118" s="497"/>
      <c r="I118" s="500"/>
      <c r="O118" s="500"/>
    </row>
    <row r="119">
      <c r="B119" s="497"/>
      <c r="I119" s="500"/>
      <c r="O119" s="500"/>
    </row>
    <row r="120">
      <c r="B120" s="497"/>
      <c r="I120" s="500"/>
      <c r="O120" s="500"/>
    </row>
    <row r="121">
      <c r="B121" s="497"/>
      <c r="I121" s="500"/>
      <c r="O121" s="500"/>
    </row>
    <row r="122">
      <c r="B122" s="497"/>
      <c r="I122" s="500"/>
      <c r="O122" s="500"/>
    </row>
    <row r="123">
      <c r="B123" s="497"/>
      <c r="I123" s="500"/>
      <c r="O123" s="500"/>
    </row>
    <row r="124">
      <c r="B124" s="497"/>
      <c r="I124" s="500"/>
      <c r="O124" s="500"/>
    </row>
    <row r="125">
      <c r="B125" s="497"/>
      <c r="I125" s="500"/>
      <c r="O125" s="500"/>
    </row>
    <row r="126">
      <c r="B126" s="497"/>
      <c r="I126" s="500"/>
      <c r="O126" s="500"/>
    </row>
    <row r="127">
      <c r="B127" s="497"/>
      <c r="I127" s="500"/>
      <c r="O127" s="500"/>
    </row>
    <row r="128">
      <c r="B128" s="497"/>
      <c r="I128" s="500"/>
      <c r="O128" s="500"/>
    </row>
    <row r="129">
      <c r="B129" s="497"/>
      <c r="I129" s="500"/>
      <c r="O129" s="500"/>
    </row>
    <row r="130">
      <c r="B130" s="497"/>
      <c r="I130" s="500"/>
      <c r="O130" s="500"/>
    </row>
    <row r="131">
      <c r="B131" s="497"/>
      <c r="I131" s="500"/>
      <c r="O131" s="500"/>
    </row>
    <row r="132">
      <c r="B132" s="497"/>
      <c r="I132" s="500"/>
      <c r="O132" s="500"/>
    </row>
    <row r="133">
      <c r="B133" s="497"/>
      <c r="I133" s="500"/>
      <c r="O133" s="500"/>
    </row>
    <row r="134">
      <c r="B134" s="497"/>
      <c r="I134" s="500"/>
      <c r="O134" s="500"/>
    </row>
    <row r="135">
      <c r="B135" s="497"/>
      <c r="I135" s="500"/>
      <c r="O135" s="500"/>
    </row>
    <row r="136">
      <c r="B136" s="497"/>
      <c r="I136" s="500"/>
      <c r="O136" s="500"/>
    </row>
    <row r="137">
      <c r="B137" s="497"/>
      <c r="I137" s="500"/>
      <c r="O137" s="500"/>
    </row>
    <row r="138">
      <c r="B138" s="497"/>
      <c r="I138" s="500"/>
      <c r="O138" s="500"/>
    </row>
    <row r="139">
      <c r="B139" s="497"/>
      <c r="I139" s="500"/>
      <c r="O139" s="500"/>
    </row>
    <row r="140">
      <c r="B140" s="497"/>
      <c r="I140" s="500"/>
      <c r="O140" s="500"/>
    </row>
    <row r="141">
      <c r="B141" s="497"/>
      <c r="I141" s="500"/>
      <c r="O141" s="500"/>
    </row>
    <row r="142">
      <c r="B142" s="497"/>
      <c r="I142" s="500"/>
      <c r="O142" s="500"/>
    </row>
    <row r="143">
      <c r="B143" s="497"/>
      <c r="I143" s="500"/>
      <c r="O143" s="500"/>
    </row>
    <row r="144">
      <c r="B144" s="497"/>
      <c r="I144" s="500"/>
      <c r="O144" s="500"/>
    </row>
    <row r="145">
      <c r="B145" s="497"/>
      <c r="I145" s="500"/>
      <c r="O145" s="500"/>
    </row>
    <row r="146">
      <c r="B146" s="497"/>
      <c r="I146" s="500"/>
      <c r="O146" s="500"/>
    </row>
    <row r="147">
      <c r="B147" s="497"/>
      <c r="I147" s="500"/>
      <c r="O147" s="500"/>
    </row>
    <row r="148">
      <c r="B148" s="497"/>
      <c r="I148" s="500"/>
      <c r="O148" s="500"/>
    </row>
    <row r="149">
      <c r="B149" s="497"/>
      <c r="I149" s="500"/>
      <c r="O149" s="500"/>
    </row>
    <row r="150">
      <c r="B150" s="497"/>
      <c r="I150" s="500"/>
      <c r="O150" s="500"/>
    </row>
    <row r="151">
      <c r="B151" s="497"/>
      <c r="I151" s="500"/>
      <c r="O151" s="500"/>
    </row>
    <row r="152">
      <c r="B152" s="497"/>
      <c r="I152" s="500"/>
      <c r="O152" s="500"/>
    </row>
    <row r="153">
      <c r="B153" s="497"/>
      <c r="I153" s="500"/>
      <c r="O153" s="500"/>
    </row>
    <row r="154">
      <c r="B154" s="497"/>
      <c r="I154" s="500"/>
      <c r="O154" s="500"/>
    </row>
    <row r="155">
      <c r="B155" s="497"/>
      <c r="I155" s="500"/>
      <c r="O155" s="500"/>
    </row>
    <row r="156">
      <c r="B156" s="497"/>
      <c r="I156" s="500"/>
      <c r="O156" s="500"/>
    </row>
    <row r="157">
      <c r="B157" s="497"/>
      <c r="I157" s="500"/>
      <c r="O157" s="500"/>
    </row>
    <row r="158">
      <c r="B158" s="497"/>
      <c r="I158" s="500"/>
      <c r="O158" s="500"/>
    </row>
    <row r="159">
      <c r="B159" s="497"/>
      <c r="I159" s="500"/>
      <c r="O159" s="500"/>
    </row>
    <row r="160">
      <c r="B160" s="497"/>
      <c r="I160" s="500"/>
      <c r="O160" s="500"/>
    </row>
    <row r="161">
      <c r="B161" s="497"/>
      <c r="I161" s="500"/>
      <c r="O161" s="500"/>
    </row>
    <row r="162">
      <c r="B162" s="497"/>
      <c r="I162" s="500"/>
      <c r="O162" s="500"/>
    </row>
    <row r="163">
      <c r="B163" s="497"/>
      <c r="I163" s="500"/>
      <c r="O163" s="500"/>
    </row>
    <row r="164">
      <c r="B164" s="497"/>
      <c r="I164" s="500"/>
      <c r="O164" s="500"/>
    </row>
    <row r="165">
      <c r="B165" s="497"/>
      <c r="I165" s="500"/>
      <c r="O165" s="500"/>
    </row>
    <row r="166">
      <c r="B166" s="497"/>
      <c r="I166" s="500"/>
      <c r="O166" s="500"/>
    </row>
    <row r="167">
      <c r="B167" s="497"/>
      <c r="I167" s="500"/>
      <c r="O167" s="500"/>
    </row>
    <row r="168">
      <c r="B168" s="497"/>
      <c r="I168" s="500"/>
      <c r="O168" s="500"/>
    </row>
    <row r="169">
      <c r="B169" s="497"/>
      <c r="I169" s="500"/>
      <c r="O169" s="500"/>
    </row>
    <row r="170">
      <c r="B170" s="497"/>
      <c r="I170" s="500"/>
      <c r="O170" s="500"/>
    </row>
    <row r="171">
      <c r="B171" s="497"/>
      <c r="I171" s="500"/>
      <c r="O171" s="500"/>
    </row>
    <row r="172">
      <c r="B172" s="497"/>
      <c r="I172" s="500"/>
      <c r="O172" s="500"/>
    </row>
    <row r="173">
      <c r="B173" s="497"/>
      <c r="I173" s="500"/>
      <c r="O173" s="500"/>
    </row>
    <row r="174">
      <c r="B174" s="497"/>
      <c r="I174" s="500"/>
      <c r="O174" s="500"/>
    </row>
    <row r="175">
      <c r="B175" s="497"/>
      <c r="I175" s="500"/>
      <c r="O175" s="500"/>
    </row>
    <row r="176">
      <c r="B176" s="497"/>
      <c r="I176" s="500"/>
      <c r="O176" s="500"/>
    </row>
    <row r="177">
      <c r="B177" s="497"/>
      <c r="I177" s="500"/>
      <c r="O177" s="500"/>
    </row>
    <row r="178">
      <c r="B178" s="497"/>
      <c r="I178" s="500"/>
      <c r="O178" s="500"/>
    </row>
    <row r="179">
      <c r="B179" s="497"/>
      <c r="I179" s="500"/>
      <c r="O179" s="500"/>
    </row>
    <row r="180">
      <c r="B180" s="497"/>
      <c r="I180" s="500"/>
      <c r="O180" s="500"/>
    </row>
    <row r="181">
      <c r="B181" s="497"/>
      <c r="I181" s="500"/>
      <c r="O181" s="500"/>
    </row>
    <row r="182">
      <c r="B182" s="497"/>
      <c r="I182" s="500"/>
      <c r="O182" s="500"/>
    </row>
    <row r="183">
      <c r="B183" s="497"/>
      <c r="I183" s="500"/>
      <c r="O183" s="500"/>
    </row>
    <row r="184">
      <c r="B184" s="497"/>
      <c r="I184" s="500"/>
      <c r="O184" s="500"/>
    </row>
    <row r="185">
      <c r="B185" s="497"/>
      <c r="I185" s="500"/>
      <c r="O185" s="500"/>
    </row>
    <row r="186">
      <c r="B186" s="497"/>
      <c r="I186" s="500"/>
      <c r="O186" s="500"/>
    </row>
    <row r="187">
      <c r="B187" s="497"/>
      <c r="I187" s="500"/>
      <c r="O187" s="500"/>
    </row>
    <row r="188">
      <c r="B188" s="497"/>
      <c r="I188" s="500"/>
      <c r="O188" s="500"/>
    </row>
    <row r="189">
      <c r="B189" s="497"/>
      <c r="I189" s="500"/>
      <c r="O189" s="500"/>
    </row>
    <row r="190">
      <c r="B190" s="497"/>
      <c r="I190" s="500"/>
      <c r="O190" s="500"/>
    </row>
    <row r="191">
      <c r="B191" s="497"/>
      <c r="I191" s="500"/>
      <c r="O191" s="500"/>
    </row>
    <row r="192">
      <c r="B192" s="497"/>
      <c r="I192" s="500"/>
      <c r="O192" s="500"/>
    </row>
    <row r="193">
      <c r="B193" s="497"/>
      <c r="I193" s="500"/>
      <c r="O193" s="500"/>
    </row>
    <row r="194">
      <c r="B194" s="497"/>
      <c r="I194" s="500"/>
      <c r="O194" s="500"/>
    </row>
    <row r="195">
      <c r="B195" s="497"/>
      <c r="I195" s="500"/>
      <c r="O195" s="500"/>
    </row>
    <row r="196">
      <c r="B196" s="497"/>
      <c r="I196" s="500"/>
      <c r="O196" s="500"/>
    </row>
    <row r="197">
      <c r="B197" s="497"/>
      <c r="I197" s="500"/>
      <c r="O197" s="500"/>
    </row>
    <row r="198">
      <c r="B198" s="497"/>
      <c r="I198" s="500"/>
      <c r="O198" s="500"/>
    </row>
    <row r="199">
      <c r="B199" s="497"/>
      <c r="I199" s="500"/>
      <c r="O199" s="500"/>
    </row>
    <row r="200">
      <c r="B200" s="497"/>
      <c r="I200" s="500"/>
      <c r="O200" s="500"/>
    </row>
    <row r="201">
      <c r="B201" s="497"/>
      <c r="I201" s="500"/>
      <c r="O201" s="500"/>
    </row>
    <row r="202">
      <c r="B202" s="497"/>
      <c r="I202" s="500"/>
      <c r="O202" s="500"/>
    </row>
    <row r="203">
      <c r="B203" s="497"/>
      <c r="I203" s="500"/>
      <c r="O203" s="500"/>
    </row>
    <row r="204">
      <c r="B204" s="497"/>
      <c r="I204" s="500"/>
      <c r="O204" s="500"/>
    </row>
    <row r="205">
      <c r="B205" s="497"/>
      <c r="I205" s="500"/>
      <c r="O205" s="500"/>
    </row>
    <row r="206">
      <c r="B206" s="497"/>
      <c r="I206" s="500"/>
      <c r="O206" s="500"/>
    </row>
    <row r="207">
      <c r="B207" s="497"/>
      <c r="I207" s="500"/>
      <c r="O207" s="500"/>
    </row>
    <row r="208">
      <c r="B208" s="497"/>
      <c r="I208" s="500"/>
      <c r="O208" s="500"/>
    </row>
    <row r="209">
      <c r="B209" s="497"/>
      <c r="I209" s="500"/>
      <c r="O209" s="500"/>
    </row>
    <row r="210">
      <c r="B210" s="497"/>
      <c r="I210" s="500"/>
      <c r="O210" s="500"/>
    </row>
    <row r="211">
      <c r="B211" s="497"/>
      <c r="I211" s="500"/>
      <c r="O211" s="500"/>
    </row>
    <row r="212">
      <c r="B212" s="497"/>
      <c r="I212" s="500"/>
      <c r="O212" s="500"/>
    </row>
    <row r="213">
      <c r="B213" s="497"/>
      <c r="I213" s="500"/>
      <c r="O213" s="500"/>
    </row>
    <row r="214">
      <c r="B214" s="497"/>
      <c r="I214" s="500"/>
      <c r="O214" s="500"/>
    </row>
    <row r="215">
      <c r="B215" s="497"/>
      <c r="I215" s="500"/>
      <c r="O215" s="500"/>
    </row>
    <row r="216">
      <c r="B216" s="497"/>
      <c r="I216" s="500"/>
      <c r="O216" s="500"/>
    </row>
    <row r="217">
      <c r="B217" s="497"/>
      <c r="I217" s="500"/>
      <c r="O217" s="500"/>
    </row>
    <row r="218">
      <c r="B218" s="497"/>
      <c r="I218" s="500"/>
      <c r="O218" s="500"/>
    </row>
    <row r="219">
      <c r="B219" s="497"/>
      <c r="I219" s="500"/>
      <c r="O219" s="500"/>
    </row>
    <row r="220">
      <c r="B220" s="497"/>
      <c r="I220" s="500"/>
      <c r="O220" s="500"/>
    </row>
    <row r="221">
      <c r="B221" s="497"/>
      <c r="I221" s="500"/>
      <c r="O221" s="500"/>
    </row>
    <row r="222">
      <c r="B222" s="497"/>
      <c r="I222" s="500"/>
      <c r="O222" s="500"/>
    </row>
    <row r="223">
      <c r="B223" s="497"/>
      <c r="I223" s="500"/>
      <c r="O223" s="500"/>
    </row>
    <row r="224">
      <c r="B224" s="497"/>
      <c r="I224" s="500"/>
      <c r="O224" s="500"/>
    </row>
    <row r="225">
      <c r="B225" s="497"/>
      <c r="I225" s="500"/>
      <c r="O225" s="500"/>
    </row>
    <row r="226">
      <c r="B226" s="497"/>
      <c r="I226" s="500"/>
      <c r="O226" s="500"/>
    </row>
    <row r="227">
      <c r="B227" s="497"/>
      <c r="I227" s="500"/>
      <c r="O227" s="500"/>
    </row>
    <row r="228">
      <c r="B228" s="497"/>
      <c r="I228" s="500"/>
      <c r="O228" s="500"/>
    </row>
    <row r="229">
      <c r="B229" s="497"/>
      <c r="I229" s="500"/>
      <c r="O229" s="500"/>
    </row>
    <row r="230">
      <c r="B230" s="497"/>
      <c r="I230" s="500"/>
      <c r="O230" s="500"/>
    </row>
    <row r="231">
      <c r="B231" s="497"/>
      <c r="I231" s="500"/>
      <c r="O231" s="500"/>
    </row>
    <row r="232">
      <c r="B232" s="497"/>
      <c r="I232" s="500"/>
      <c r="O232" s="500"/>
    </row>
    <row r="233">
      <c r="B233" s="497"/>
      <c r="I233" s="500"/>
      <c r="O233" s="500"/>
    </row>
    <row r="234">
      <c r="B234" s="497"/>
      <c r="I234" s="500"/>
      <c r="O234" s="500"/>
    </row>
    <row r="235">
      <c r="B235" s="497"/>
      <c r="I235" s="500"/>
      <c r="O235" s="500"/>
    </row>
    <row r="236">
      <c r="B236" s="497"/>
      <c r="I236" s="500"/>
      <c r="O236" s="500"/>
    </row>
    <row r="237">
      <c r="B237" s="497"/>
      <c r="I237" s="500"/>
      <c r="O237" s="500"/>
    </row>
    <row r="238">
      <c r="B238" s="497"/>
      <c r="I238" s="500"/>
      <c r="O238" s="500"/>
    </row>
    <row r="239">
      <c r="B239" s="497"/>
      <c r="I239" s="500"/>
      <c r="O239" s="500"/>
    </row>
    <row r="240">
      <c r="B240" s="497"/>
      <c r="I240" s="500"/>
      <c r="O240" s="500"/>
    </row>
    <row r="241">
      <c r="B241" s="497"/>
      <c r="I241" s="500"/>
      <c r="O241" s="500"/>
    </row>
    <row r="242">
      <c r="B242" s="497"/>
      <c r="I242" s="500"/>
      <c r="O242" s="500"/>
    </row>
    <row r="243">
      <c r="B243" s="497"/>
      <c r="I243" s="500"/>
      <c r="O243" s="500"/>
    </row>
    <row r="244">
      <c r="B244" s="497"/>
      <c r="I244" s="500"/>
      <c r="O244" s="500"/>
    </row>
    <row r="245">
      <c r="B245" s="497"/>
      <c r="I245" s="500"/>
      <c r="O245" s="500"/>
    </row>
    <row r="246">
      <c r="B246" s="497"/>
      <c r="I246" s="500"/>
      <c r="O246" s="500"/>
    </row>
    <row r="247">
      <c r="B247" s="497"/>
      <c r="I247" s="500"/>
      <c r="O247" s="500"/>
    </row>
    <row r="248">
      <c r="B248" s="497"/>
      <c r="I248" s="500"/>
      <c r="O248" s="500"/>
    </row>
    <row r="249">
      <c r="B249" s="497"/>
      <c r="I249" s="500"/>
      <c r="O249" s="500"/>
    </row>
    <row r="250">
      <c r="B250" s="497"/>
      <c r="I250" s="500"/>
      <c r="O250" s="500"/>
    </row>
    <row r="251">
      <c r="B251" s="497"/>
      <c r="I251" s="500"/>
      <c r="O251" s="500"/>
    </row>
    <row r="252">
      <c r="B252" s="497"/>
      <c r="I252" s="500"/>
      <c r="O252" s="500"/>
    </row>
    <row r="253">
      <c r="B253" s="497"/>
      <c r="I253" s="500"/>
      <c r="O253" s="500"/>
    </row>
    <row r="254">
      <c r="B254" s="497"/>
      <c r="I254" s="500"/>
      <c r="O254" s="500"/>
    </row>
    <row r="255">
      <c r="B255" s="497"/>
      <c r="I255" s="500"/>
      <c r="O255" s="500"/>
    </row>
    <row r="256">
      <c r="B256" s="497"/>
      <c r="I256" s="500"/>
      <c r="O256" s="500"/>
    </row>
    <row r="257">
      <c r="B257" s="497"/>
      <c r="I257" s="500"/>
      <c r="O257" s="500"/>
    </row>
    <row r="258">
      <c r="B258" s="497"/>
      <c r="I258" s="500"/>
      <c r="O258" s="500"/>
    </row>
    <row r="259">
      <c r="B259" s="497"/>
      <c r="I259" s="500"/>
      <c r="O259" s="500"/>
    </row>
    <row r="260">
      <c r="B260" s="497"/>
      <c r="I260" s="500"/>
      <c r="O260" s="500"/>
    </row>
    <row r="261">
      <c r="B261" s="497"/>
      <c r="I261" s="500"/>
      <c r="O261" s="500"/>
    </row>
    <row r="262">
      <c r="B262" s="497"/>
      <c r="I262" s="500"/>
      <c r="O262" s="500"/>
    </row>
    <row r="263">
      <c r="B263" s="497"/>
      <c r="I263" s="500"/>
      <c r="O263" s="500"/>
    </row>
    <row r="264">
      <c r="B264" s="497"/>
      <c r="I264" s="500"/>
      <c r="O264" s="500"/>
    </row>
    <row r="265">
      <c r="B265" s="497"/>
      <c r="I265" s="500"/>
      <c r="O265" s="500"/>
    </row>
    <row r="266">
      <c r="B266" s="497"/>
      <c r="I266" s="500"/>
      <c r="O266" s="500"/>
    </row>
    <row r="267">
      <c r="B267" s="497"/>
      <c r="I267" s="500"/>
      <c r="O267" s="500"/>
    </row>
    <row r="268">
      <c r="B268" s="497"/>
      <c r="I268" s="500"/>
      <c r="O268" s="500"/>
    </row>
    <row r="269">
      <c r="B269" s="497"/>
      <c r="I269" s="500"/>
      <c r="O269" s="500"/>
    </row>
    <row r="270">
      <c r="B270" s="497"/>
      <c r="I270" s="500"/>
      <c r="O270" s="500"/>
    </row>
    <row r="271">
      <c r="B271" s="497"/>
      <c r="I271" s="500"/>
      <c r="O271" s="500"/>
    </row>
    <row r="272">
      <c r="B272" s="497"/>
      <c r="I272" s="500"/>
      <c r="O272" s="500"/>
    </row>
    <row r="273">
      <c r="B273" s="497"/>
      <c r="I273" s="500"/>
      <c r="O273" s="500"/>
    </row>
    <row r="274">
      <c r="B274" s="497"/>
      <c r="I274" s="500"/>
      <c r="O274" s="500"/>
    </row>
    <row r="275">
      <c r="B275" s="497"/>
      <c r="I275" s="500"/>
      <c r="O275" s="500"/>
    </row>
    <row r="276">
      <c r="B276" s="497"/>
      <c r="I276" s="500"/>
      <c r="O276" s="500"/>
    </row>
    <row r="277">
      <c r="B277" s="497"/>
      <c r="I277" s="500"/>
      <c r="O277" s="500"/>
    </row>
    <row r="278">
      <c r="B278" s="497"/>
      <c r="I278" s="500"/>
      <c r="O278" s="500"/>
    </row>
    <row r="279">
      <c r="B279" s="497"/>
      <c r="I279" s="500"/>
      <c r="O279" s="500"/>
    </row>
    <row r="280">
      <c r="B280" s="497"/>
      <c r="I280" s="500"/>
      <c r="O280" s="500"/>
    </row>
    <row r="281">
      <c r="B281" s="497"/>
      <c r="I281" s="500"/>
      <c r="O281" s="500"/>
    </row>
    <row r="282">
      <c r="B282" s="497"/>
      <c r="I282" s="500"/>
      <c r="O282" s="500"/>
    </row>
    <row r="283">
      <c r="B283" s="497"/>
      <c r="I283" s="500"/>
      <c r="O283" s="500"/>
    </row>
    <row r="284">
      <c r="B284" s="497"/>
      <c r="I284" s="500"/>
      <c r="O284" s="500"/>
    </row>
    <row r="285">
      <c r="B285" s="497"/>
      <c r="I285" s="500"/>
      <c r="O285" s="500"/>
    </row>
    <row r="286">
      <c r="B286" s="497"/>
      <c r="I286" s="500"/>
      <c r="O286" s="500"/>
    </row>
    <row r="287">
      <c r="B287" s="497"/>
      <c r="I287" s="500"/>
      <c r="O287" s="500"/>
    </row>
    <row r="288">
      <c r="B288" s="497"/>
      <c r="I288" s="500"/>
      <c r="O288" s="500"/>
    </row>
    <row r="289">
      <c r="B289" s="497"/>
      <c r="I289" s="500"/>
      <c r="O289" s="500"/>
    </row>
    <row r="290">
      <c r="B290" s="497"/>
      <c r="I290" s="500"/>
      <c r="O290" s="500"/>
    </row>
    <row r="291">
      <c r="B291" s="497"/>
      <c r="I291" s="500"/>
      <c r="O291" s="500"/>
    </row>
    <row r="292">
      <c r="B292" s="497"/>
      <c r="I292" s="500"/>
      <c r="O292" s="500"/>
    </row>
    <row r="293">
      <c r="B293" s="497"/>
      <c r="I293" s="500"/>
      <c r="O293" s="500"/>
    </row>
    <row r="294">
      <c r="B294" s="497"/>
      <c r="I294" s="500"/>
      <c r="O294" s="500"/>
    </row>
    <row r="295">
      <c r="B295" s="497"/>
      <c r="I295" s="500"/>
      <c r="O295" s="500"/>
    </row>
    <row r="296">
      <c r="B296" s="497"/>
      <c r="I296" s="500"/>
      <c r="O296" s="500"/>
    </row>
    <row r="297">
      <c r="B297" s="497"/>
      <c r="I297" s="500"/>
      <c r="O297" s="500"/>
    </row>
    <row r="298">
      <c r="B298" s="497"/>
      <c r="I298" s="500"/>
      <c r="O298" s="500"/>
    </row>
    <row r="299">
      <c r="B299" s="497"/>
      <c r="I299" s="500"/>
      <c r="O299" s="500"/>
    </row>
    <row r="300">
      <c r="B300" s="497"/>
      <c r="I300" s="500"/>
      <c r="O300" s="500"/>
    </row>
    <row r="301">
      <c r="B301" s="497"/>
      <c r="I301" s="500"/>
      <c r="O301" s="500"/>
    </row>
    <row r="302">
      <c r="B302" s="497"/>
      <c r="I302" s="500"/>
      <c r="O302" s="500"/>
    </row>
    <row r="303">
      <c r="B303" s="497"/>
      <c r="I303" s="500"/>
      <c r="O303" s="500"/>
    </row>
    <row r="304">
      <c r="B304" s="497"/>
      <c r="I304" s="500"/>
      <c r="O304" s="500"/>
    </row>
    <row r="305">
      <c r="B305" s="497"/>
      <c r="I305" s="500"/>
      <c r="O305" s="500"/>
    </row>
    <row r="306">
      <c r="B306" s="497"/>
      <c r="I306" s="500"/>
      <c r="O306" s="500"/>
    </row>
    <row r="307">
      <c r="B307" s="497"/>
      <c r="I307" s="500"/>
      <c r="O307" s="500"/>
    </row>
    <row r="308">
      <c r="B308" s="497"/>
      <c r="I308" s="500"/>
      <c r="O308" s="500"/>
    </row>
    <row r="309">
      <c r="B309" s="497"/>
      <c r="I309" s="500"/>
      <c r="O309" s="500"/>
    </row>
    <row r="310">
      <c r="B310" s="497"/>
      <c r="I310" s="500"/>
      <c r="O310" s="500"/>
    </row>
    <row r="311">
      <c r="B311" s="497"/>
      <c r="I311" s="500"/>
      <c r="O311" s="500"/>
    </row>
    <row r="312">
      <c r="B312" s="497"/>
      <c r="I312" s="500"/>
      <c r="O312" s="500"/>
    </row>
    <row r="313">
      <c r="B313" s="497"/>
      <c r="I313" s="500"/>
      <c r="O313" s="500"/>
    </row>
    <row r="314">
      <c r="B314" s="497"/>
      <c r="I314" s="500"/>
      <c r="O314" s="500"/>
    </row>
    <row r="315">
      <c r="B315" s="497"/>
      <c r="I315" s="500"/>
      <c r="O315" s="500"/>
    </row>
    <row r="316">
      <c r="B316" s="497"/>
      <c r="I316" s="500"/>
      <c r="O316" s="500"/>
    </row>
    <row r="317">
      <c r="B317" s="497"/>
      <c r="I317" s="500"/>
      <c r="O317" s="500"/>
    </row>
    <row r="318">
      <c r="B318" s="497"/>
      <c r="I318" s="500"/>
      <c r="O318" s="500"/>
    </row>
    <row r="319">
      <c r="B319" s="497"/>
      <c r="I319" s="500"/>
      <c r="O319" s="500"/>
    </row>
    <row r="320">
      <c r="B320" s="497"/>
      <c r="I320" s="500"/>
      <c r="O320" s="500"/>
    </row>
    <row r="321">
      <c r="B321" s="497"/>
      <c r="I321" s="500"/>
      <c r="O321" s="500"/>
    </row>
    <row r="322">
      <c r="B322" s="497"/>
      <c r="I322" s="500"/>
      <c r="O322" s="500"/>
    </row>
    <row r="323">
      <c r="B323" s="497"/>
      <c r="I323" s="500"/>
      <c r="O323" s="500"/>
    </row>
    <row r="324">
      <c r="B324" s="497"/>
      <c r="I324" s="500"/>
      <c r="O324" s="500"/>
    </row>
    <row r="325">
      <c r="B325" s="497"/>
      <c r="I325" s="500"/>
      <c r="O325" s="500"/>
    </row>
    <row r="326">
      <c r="B326" s="497"/>
      <c r="I326" s="500"/>
      <c r="O326" s="500"/>
    </row>
    <row r="327">
      <c r="B327" s="497"/>
      <c r="I327" s="500"/>
      <c r="O327" s="500"/>
    </row>
    <row r="328">
      <c r="B328" s="497"/>
      <c r="I328" s="500"/>
      <c r="O328" s="500"/>
    </row>
    <row r="329">
      <c r="B329" s="497"/>
      <c r="I329" s="500"/>
      <c r="O329" s="500"/>
    </row>
    <row r="330">
      <c r="B330" s="497"/>
      <c r="I330" s="500"/>
      <c r="O330" s="500"/>
    </row>
    <row r="331">
      <c r="B331" s="497"/>
      <c r="I331" s="500"/>
      <c r="O331" s="500"/>
    </row>
    <row r="332">
      <c r="B332" s="497"/>
      <c r="I332" s="500"/>
      <c r="O332" s="500"/>
    </row>
    <row r="333">
      <c r="B333" s="497"/>
      <c r="I333" s="500"/>
      <c r="O333" s="500"/>
    </row>
    <row r="334">
      <c r="B334" s="497"/>
      <c r="I334" s="500"/>
      <c r="O334" s="500"/>
    </row>
    <row r="335">
      <c r="B335" s="497"/>
      <c r="I335" s="500"/>
      <c r="O335" s="500"/>
    </row>
    <row r="336">
      <c r="B336" s="497"/>
      <c r="I336" s="500"/>
      <c r="O336" s="500"/>
    </row>
    <row r="337">
      <c r="B337" s="497"/>
      <c r="I337" s="500"/>
      <c r="O337" s="500"/>
    </row>
    <row r="338">
      <c r="B338" s="497"/>
      <c r="I338" s="500"/>
      <c r="O338" s="500"/>
    </row>
    <row r="339">
      <c r="B339" s="497"/>
      <c r="I339" s="500"/>
      <c r="O339" s="500"/>
    </row>
    <row r="340">
      <c r="B340" s="497"/>
      <c r="I340" s="500"/>
      <c r="O340" s="500"/>
    </row>
    <row r="341">
      <c r="B341" s="497"/>
      <c r="I341" s="500"/>
      <c r="O341" s="500"/>
    </row>
    <row r="342">
      <c r="B342" s="497"/>
      <c r="I342" s="500"/>
      <c r="O342" s="500"/>
    </row>
    <row r="343">
      <c r="B343" s="497"/>
      <c r="I343" s="500"/>
      <c r="O343" s="500"/>
    </row>
    <row r="344">
      <c r="B344" s="497"/>
      <c r="I344" s="500"/>
      <c r="O344" s="500"/>
    </row>
    <row r="345">
      <c r="B345" s="497"/>
      <c r="I345" s="500"/>
      <c r="O345" s="500"/>
    </row>
    <row r="346">
      <c r="B346" s="497"/>
      <c r="I346" s="500"/>
      <c r="O346" s="500"/>
    </row>
    <row r="347">
      <c r="B347" s="497"/>
      <c r="I347" s="500"/>
      <c r="O347" s="500"/>
    </row>
    <row r="348">
      <c r="B348" s="497"/>
      <c r="I348" s="500"/>
      <c r="O348" s="500"/>
    </row>
    <row r="349">
      <c r="B349" s="497"/>
      <c r="I349" s="500"/>
      <c r="O349" s="500"/>
    </row>
    <row r="350">
      <c r="B350" s="497"/>
      <c r="I350" s="500"/>
      <c r="O350" s="500"/>
    </row>
    <row r="351">
      <c r="B351" s="497"/>
      <c r="I351" s="500"/>
      <c r="O351" s="500"/>
    </row>
    <row r="352">
      <c r="B352" s="497"/>
      <c r="I352" s="500"/>
      <c r="O352" s="500"/>
    </row>
    <row r="353">
      <c r="B353" s="497"/>
      <c r="I353" s="500"/>
      <c r="O353" s="500"/>
    </row>
    <row r="354">
      <c r="B354" s="497"/>
      <c r="I354" s="500"/>
      <c r="O354" s="500"/>
    </row>
    <row r="355">
      <c r="B355" s="497"/>
      <c r="I355" s="500"/>
      <c r="O355" s="500"/>
    </row>
    <row r="356">
      <c r="B356" s="497"/>
      <c r="I356" s="500"/>
      <c r="O356" s="500"/>
    </row>
    <row r="357">
      <c r="B357" s="497"/>
      <c r="I357" s="500"/>
      <c r="O357" s="500"/>
    </row>
    <row r="358">
      <c r="B358" s="497"/>
      <c r="I358" s="500"/>
      <c r="O358" s="500"/>
    </row>
    <row r="359">
      <c r="B359" s="497"/>
      <c r="I359" s="500"/>
      <c r="O359" s="500"/>
    </row>
    <row r="360">
      <c r="B360" s="497"/>
      <c r="I360" s="500"/>
      <c r="O360" s="500"/>
    </row>
    <row r="361">
      <c r="B361" s="497"/>
      <c r="I361" s="500"/>
      <c r="O361" s="500"/>
    </row>
    <row r="362">
      <c r="B362" s="497"/>
      <c r="I362" s="500"/>
      <c r="O362" s="500"/>
    </row>
    <row r="363">
      <c r="B363" s="497"/>
      <c r="I363" s="500"/>
      <c r="O363" s="500"/>
    </row>
    <row r="364">
      <c r="B364" s="497"/>
      <c r="I364" s="500"/>
      <c r="O364" s="500"/>
    </row>
    <row r="365">
      <c r="B365" s="497"/>
      <c r="I365" s="500"/>
      <c r="O365" s="500"/>
    </row>
    <row r="366">
      <c r="B366" s="497"/>
      <c r="I366" s="500"/>
      <c r="O366" s="500"/>
    </row>
    <row r="367">
      <c r="B367" s="497"/>
      <c r="I367" s="500"/>
      <c r="O367" s="500"/>
    </row>
    <row r="368">
      <c r="B368" s="497"/>
      <c r="I368" s="500"/>
      <c r="O368" s="500"/>
    </row>
    <row r="369">
      <c r="B369" s="497"/>
      <c r="I369" s="500"/>
      <c r="O369" s="500"/>
    </row>
    <row r="370">
      <c r="B370" s="497"/>
      <c r="I370" s="500"/>
      <c r="O370" s="500"/>
    </row>
    <row r="371">
      <c r="B371" s="497"/>
      <c r="I371" s="500"/>
      <c r="O371" s="500"/>
    </row>
    <row r="372">
      <c r="B372" s="497"/>
      <c r="I372" s="500"/>
      <c r="O372" s="500"/>
    </row>
    <row r="373">
      <c r="B373" s="497"/>
      <c r="I373" s="500"/>
      <c r="O373" s="500"/>
    </row>
    <row r="374">
      <c r="B374" s="497"/>
      <c r="I374" s="500"/>
      <c r="O374" s="500"/>
    </row>
    <row r="375">
      <c r="B375" s="497"/>
      <c r="I375" s="500"/>
      <c r="O375" s="500"/>
    </row>
    <row r="376">
      <c r="B376" s="497"/>
      <c r="I376" s="500"/>
      <c r="O376" s="500"/>
    </row>
    <row r="377">
      <c r="B377" s="497"/>
      <c r="I377" s="500"/>
      <c r="O377" s="500"/>
    </row>
    <row r="378">
      <c r="B378" s="497"/>
      <c r="I378" s="500"/>
      <c r="O378" s="500"/>
    </row>
    <row r="379">
      <c r="B379" s="497"/>
      <c r="I379" s="500"/>
      <c r="O379" s="500"/>
    </row>
    <row r="380">
      <c r="B380" s="497"/>
      <c r="I380" s="500"/>
      <c r="O380" s="500"/>
    </row>
    <row r="381">
      <c r="B381" s="497"/>
      <c r="I381" s="500"/>
      <c r="O381" s="500"/>
    </row>
    <row r="382">
      <c r="B382" s="497"/>
      <c r="I382" s="500"/>
      <c r="O382" s="500"/>
    </row>
    <row r="383">
      <c r="B383" s="497"/>
      <c r="I383" s="500"/>
      <c r="O383" s="500"/>
    </row>
    <row r="384">
      <c r="B384" s="497"/>
      <c r="I384" s="500"/>
      <c r="O384" s="500"/>
    </row>
    <row r="385">
      <c r="B385" s="497"/>
      <c r="I385" s="500"/>
      <c r="O385" s="500"/>
    </row>
    <row r="386">
      <c r="B386" s="497"/>
      <c r="I386" s="500"/>
      <c r="O386" s="500"/>
    </row>
    <row r="387">
      <c r="B387" s="497"/>
      <c r="I387" s="500"/>
      <c r="O387" s="500"/>
    </row>
    <row r="388">
      <c r="B388" s="497"/>
      <c r="I388" s="500"/>
      <c r="O388" s="500"/>
    </row>
    <row r="389">
      <c r="B389" s="497"/>
      <c r="I389" s="500"/>
      <c r="O389" s="500"/>
    </row>
    <row r="390">
      <c r="B390" s="497"/>
      <c r="I390" s="500"/>
      <c r="O390" s="500"/>
    </row>
    <row r="391">
      <c r="B391" s="497"/>
      <c r="I391" s="500"/>
      <c r="O391" s="500"/>
    </row>
    <row r="392">
      <c r="B392" s="497"/>
      <c r="I392" s="500"/>
      <c r="O392" s="500"/>
    </row>
    <row r="393">
      <c r="B393" s="497"/>
      <c r="I393" s="500"/>
      <c r="O393" s="500"/>
    </row>
    <row r="394">
      <c r="B394" s="497"/>
      <c r="I394" s="500"/>
      <c r="O394" s="500"/>
    </row>
    <row r="395">
      <c r="B395" s="497"/>
      <c r="I395" s="500"/>
      <c r="O395" s="500"/>
    </row>
    <row r="396">
      <c r="B396" s="497"/>
      <c r="I396" s="500"/>
      <c r="O396" s="500"/>
    </row>
    <row r="397">
      <c r="B397" s="497"/>
      <c r="I397" s="500"/>
      <c r="O397" s="500"/>
    </row>
    <row r="398">
      <c r="B398" s="497"/>
      <c r="I398" s="500"/>
      <c r="O398" s="500"/>
    </row>
    <row r="399">
      <c r="B399" s="497"/>
      <c r="I399" s="500"/>
      <c r="O399" s="500"/>
    </row>
    <row r="400">
      <c r="B400" s="497"/>
      <c r="I400" s="500"/>
      <c r="O400" s="500"/>
    </row>
    <row r="401">
      <c r="B401" s="497"/>
      <c r="I401" s="500"/>
      <c r="O401" s="500"/>
    </row>
    <row r="402">
      <c r="B402" s="497"/>
      <c r="I402" s="500"/>
      <c r="O402" s="500"/>
    </row>
    <row r="403">
      <c r="B403" s="497"/>
      <c r="I403" s="500"/>
      <c r="O403" s="500"/>
    </row>
    <row r="404">
      <c r="B404" s="497"/>
      <c r="I404" s="500"/>
      <c r="O404" s="500"/>
    </row>
    <row r="405">
      <c r="B405" s="497"/>
      <c r="I405" s="500"/>
      <c r="O405" s="500"/>
    </row>
    <row r="406">
      <c r="B406" s="497"/>
      <c r="I406" s="500"/>
      <c r="O406" s="500"/>
    </row>
    <row r="407">
      <c r="B407" s="497"/>
      <c r="I407" s="500"/>
      <c r="O407" s="500"/>
    </row>
    <row r="408">
      <c r="B408" s="497"/>
      <c r="I408" s="500"/>
      <c r="O408" s="500"/>
    </row>
    <row r="409">
      <c r="B409" s="497"/>
      <c r="I409" s="500"/>
      <c r="O409" s="500"/>
    </row>
    <row r="410">
      <c r="B410" s="497"/>
      <c r="I410" s="500"/>
      <c r="O410" s="500"/>
    </row>
    <row r="411">
      <c r="B411" s="497"/>
      <c r="I411" s="500"/>
      <c r="O411" s="500"/>
    </row>
    <row r="412">
      <c r="B412" s="497"/>
      <c r="I412" s="500"/>
      <c r="O412" s="500"/>
    </row>
    <row r="413">
      <c r="B413" s="497"/>
      <c r="I413" s="500"/>
      <c r="O413" s="500"/>
    </row>
    <row r="414">
      <c r="B414" s="497"/>
      <c r="I414" s="500"/>
      <c r="O414" s="500"/>
    </row>
    <row r="415">
      <c r="B415" s="497"/>
      <c r="I415" s="500"/>
      <c r="O415" s="500"/>
    </row>
    <row r="416">
      <c r="B416" s="497"/>
      <c r="I416" s="500"/>
      <c r="O416" s="500"/>
    </row>
    <row r="417">
      <c r="B417" s="497"/>
      <c r="I417" s="500"/>
      <c r="O417" s="500"/>
    </row>
    <row r="418">
      <c r="B418" s="497"/>
      <c r="I418" s="500"/>
      <c r="O418" s="500"/>
    </row>
    <row r="419">
      <c r="B419" s="497"/>
      <c r="I419" s="500"/>
      <c r="O419" s="500"/>
    </row>
    <row r="420">
      <c r="B420" s="497"/>
      <c r="I420" s="500"/>
      <c r="O420" s="500"/>
    </row>
    <row r="421">
      <c r="B421" s="497"/>
      <c r="I421" s="500"/>
      <c r="O421" s="500"/>
    </row>
    <row r="422">
      <c r="B422" s="497"/>
      <c r="I422" s="500"/>
      <c r="O422" s="500"/>
    </row>
    <row r="423">
      <c r="B423" s="497"/>
      <c r="I423" s="500"/>
      <c r="O423" s="500"/>
    </row>
    <row r="424">
      <c r="B424" s="497"/>
      <c r="I424" s="500"/>
      <c r="O424" s="500"/>
    </row>
    <row r="425">
      <c r="B425" s="497"/>
      <c r="I425" s="500"/>
      <c r="O425" s="500"/>
    </row>
    <row r="426">
      <c r="B426" s="497"/>
      <c r="I426" s="500"/>
      <c r="O426" s="500"/>
    </row>
    <row r="427">
      <c r="B427" s="497"/>
      <c r="I427" s="500"/>
      <c r="O427" s="500"/>
    </row>
    <row r="428">
      <c r="B428" s="497"/>
      <c r="I428" s="500"/>
      <c r="O428" s="500"/>
    </row>
    <row r="429">
      <c r="B429" s="497"/>
      <c r="I429" s="500"/>
      <c r="O429" s="500"/>
    </row>
    <row r="430">
      <c r="B430" s="497"/>
      <c r="I430" s="500"/>
      <c r="O430" s="500"/>
    </row>
    <row r="431">
      <c r="B431" s="497"/>
      <c r="I431" s="500"/>
      <c r="O431" s="500"/>
    </row>
    <row r="432">
      <c r="B432" s="497"/>
      <c r="I432" s="500"/>
      <c r="O432" s="500"/>
    </row>
    <row r="433">
      <c r="B433" s="497"/>
      <c r="I433" s="500"/>
      <c r="O433" s="500"/>
    </row>
    <row r="434">
      <c r="B434" s="497"/>
      <c r="I434" s="500"/>
      <c r="O434" s="500"/>
    </row>
    <row r="435">
      <c r="B435" s="497"/>
      <c r="I435" s="500"/>
      <c r="O435" s="500"/>
    </row>
    <row r="436">
      <c r="B436" s="497"/>
      <c r="I436" s="500"/>
      <c r="O436" s="500"/>
    </row>
    <row r="437">
      <c r="B437" s="497"/>
      <c r="I437" s="500"/>
      <c r="O437" s="500"/>
    </row>
    <row r="438">
      <c r="B438" s="497"/>
      <c r="I438" s="500"/>
      <c r="O438" s="500"/>
    </row>
    <row r="439">
      <c r="B439" s="497"/>
      <c r="I439" s="500"/>
      <c r="O439" s="500"/>
    </row>
    <row r="440">
      <c r="B440" s="497"/>
      <c r="I440" s="500"/>
      <c r="O440" s="500"/>
    </row>
    <row r="441">
      <c r="B441" s="497"/>
      <c r="I441" s="500"/>
      <c r="O441" s="500"/>
    </row>
    <row r="442">
      <c r="B442" s="497"/>
      <c r="I442" s="500"/>
      <c r="O442" s="500"/>
    </row>
    <row r="443">
      <c r="B443" s="497"/>
      <c r="I443" s="500"/>
      <c r="O443" s="500"/>
    </row>
    <row r="444">
      <c r="B444" s="497"/>
      <c r="I444" s="500"/>
      <c r="O444" s="500"/>
    </row>
    <row r="445">
      <c r="B445" s="497"/>
      <c r="I445" s="500"/>
      <c r="O445" s="500"/>
    </row>
    <row r="446">
      <c r="B446" s="497"/>
      <c r="I446" s="500"/>
      <c r="O446" s="500"/>
    </row>
    <row r="447">
      <c r="B447" s="497"/>
      <c r="I447" s="500"/>
      <c r="O447" s="500"/>
    </row>
    <row r="448">
      <c r="B448" s="497"/>
      <c r="I448" s="500"/>
      <c r="O448" s="500"/>
    </row>
    <row r="449">
      <c r="B449" s="497"/>
      <c r="I449" s="500"/>
      <c r="O449" s="500"/>
    </row>
    <row r="450">
      <c r="B450" s="497"/>
      <c r="I450" s="500"/>
      <c r="O450" s="500"/>
    </row>
    <row r="451">
      <c r="B451" s="497"/>
      <c r="I451" s="500"/>
      <c r="O451" s="500"/>
    </row>
    <row r="452">
      <c r="B452" s="497"/>
      <c r="I452" s="500"/>
      <c r="O452" s="500"/>
    </row>
    <row r="453">
      <c r="B453" s="497"/>
      <c r="I453" s="500"/>
      <c r="O453" s="500"/>
    </row>
    <row r="454">
      <c r="B454" s="497"/>
      <c r="I454" s="500"/>
      <c r="O454" s="500"/>
    </row>
    <row r="455">
      <c r="B455" s="497"/>
      <c r="I455" s="500"/>
      <c r="O455" s="500"/>
    </row>
    <row r="456">
      <c r="B456" s="497"/>
      <c r="I456" s="500"/>
      <c r="O456" s="500"/>
    </row>
    <row r="457">
      <c r="B457" s="497"/>
      <c r="I457" s="500"/>
      <c r="O457" s="500"/>
    </row>
    <row r="458">
      <c r="B458" s="497"/>
      <c r="I458" s="500"/>
      <c r="O458" s="500"/>
    </row>
    <row r="459">
      <c r="B459" s="497"/>
      <c r="I459" s="500"/>
      <c r="O459" s="500"/>
    </row>
    <row r="460">
      <c r="B460" s="497"/>
      <c r="I460" s="500"/>
      <c r="O460" s="500"/>
    </row>
    <row r="461">
      <c r="B461" s="497"/>
      <c r="I461" s="500"/>
      <c r="O461" s="500"/>
    </row>
    <row r="462">
      <c r="B462" s="497"/>
      <c r="I462" s="500"/>
      <c r="O462" s="500"/>
    </row>
    <row r="463">
      <c r="B463" s="497"/>
      <c r="I463" s="500"/>
      <c r="O463" s="500"/>
    </row>
    <row r="464">
      <c r="B464" s="497"/>
      <c r="I464" s="500"/>
      <c r="O464" s="500"/>
    </row>
    <row r="465">
      <c r="B465" s="497"/>
      <c r="I465" s="500"/>
      <c r="O465" s="500"/>
    </row>
    <row r="466">
      <c r="B466" s="497"/>
      <c r="I466" s="500"/>
      <c r="O466" s="500"/>
    </row>
    <row r="467">
      <c r="B467" s="497"/>
      <c r="I467" s="500"/>
      <c r="O467" s="500"/>
    </row>
    <row r="468">
      <c r="B468" s="497"/>
      <c r="I468" s="500"/>
      <c r="O468" s="500"/>
    </row>
    <row r="469">
      <c r="B469" s="497"/>
      <c r="I469" s="500"/>
      <c r="O469" s="500"/>
    </row>
    <row r="470">
      <c r="B470" s="497"/>
      <c r="I470" s="500"/>
      <c r="O470" s="500"/>
    </row>
    <row r="471">
      <c r="B471" s="497"/>
      <c r="I471" s="500"/>
      <c r="O471" s="500"/>
    </row>
    <row r="472">
      <c r="B472" s="497"/>
      <c r="I472" s="500"/>
      <c r="O472" s="500"/>
    </row>
    <row r="473">
      <c r="B473" s="497"/>
      <c r="I473" s="500"/>
      <c r="O473" s="500"/>
    </row>
    <row r="474">
      <c r="B474" s="497"/>
      <c r="I474" s="500"/>
      <c r="O474" s="500"/>
    </row>
    <row r="475">
      <c r="B475" s="497"/>
      <c r="I475" s="500"/>
      <c r="O475" s="500"/>
    </row>
    <row r="476">
      <c r="B476" s="497"/>
      <c r="I476" s="500"/>
      <c r="O476" s="500"/>
    </row>
    <row r="477">
      <c r="B477" s="497"/>
      <c r="I477" s="500"/>
      <c r="O477" s="500"/>
    </row>
    <row r="478">
      <c r="B478" s="497"/>
      <c r="I478" s="500"/>
      <c r="O478" s="500"/>
    </row>
    <row r="479">
      <c r="B479" s="497"/>
      <c r="I479" s="500"/>
      <c r="O479" s="500"/>
    </row>
    <row r="480">
      <c r="B480" s="497"/>
      <c r="I480" s="500"/>
      <c r="O480" s="500"/>
    </row>
    <row r="481">
      <c r="B481" s="497"/>
      <c r="I481" s="500"/>
      <c r="O481" s="500"/>
    </row>
    <row r="482">
      <c r="B482" s="497"/>
      <c r="I482" s="500"/>
      <c r="O482" s="500"/>
    </row>
    <row r="483">
      <c r="B483" s="497"/>
      <c r="I483" s="500"/>
      <c r="O483" s="500"/>
    </row>
    <row r="484">
      <c r="B484" s="497"/>
      <c r="I484" s="500"/>
      <c r="O484" s="500"/>
    </row>
    <row r="485">
      <c r="B485" s="497"/>
      <c r="I485" s="500"/>
      <c r="O485" s="500"/>
    </row>
    <row r="486">
      <c r="B486" s="497"/>
      <c r="I486" s="500"/>
      <c r="O486" s="500"/>
    </row>
    <row r="487">
      <c r="B487" s="497"/>
      <c r="I487" s="500"/>
      <c r="O487" s="500"/>
    </row>
    <row r="488">
      <c r="B488" s="497"/>
      <c r="I488" s="500"/>
      <c r="O488" s="500"/>
    </row>
    <row r="489">
      <c r="B489" s="497"/>
      <c r="I489" s="500"/>
      <c r="O489" s="500"/>
    </row>
    <row r="490">
      <c r="B490" s="497"/>
      <c r="I490" s="500"/>
      <c r="O490" s="500"/>
    </row>
    <row r="491">
      <c r="B491" s="497"/>
      <c r="I491" s="500"/>
      <c r="O491" s="500"/>
    </row>
    <row r="492">
      <c r="B492" s="497"/>
      <c r="I492" s="500"/>
      <c r="O492" s="500"/>
    </row>
    <row r="493">
      <c r="B493" s="497"/>
      <c r="I493" s="500"/>
      <c r="O493" s="500"/>
    </row>
    <row r="494">
      <c r="B494" s="497"/>
      <c r="I494" s="500"/>
      <c r="O494" s="500"/>
    </row>
    <row r="495">
      <c r="B495" s="497"/>
      <c r="I495" s="500"/>
      <c r="O495" s="500"/>
    </row>
    <row r="496">
      <c r="B496" s="497"/>
      <c r="I496" s="500"/>
      <c r="O496" s="500"/>
    </row>
    <row r="497">
      <c r="B497" s="497"/>
      <c r="I497" s="500"/>
      <c r="O497" s="500"/>
    </row>
    <row r="498">
      <c r="B498" s="497"/>
      <c r="I498" s="500"/>
      <c r="O498" s="500"/>
    </row>
    <row r="499">
      <c r="B499" s="497"/>
      <c r="I499" s="500"/>
      <c r="O499" s="500"/>
    </row>
    <row r="500">
      <c r="B500" s="497"/>
      <c r="I500" s="500"/>
      <c r="O500" s="500"/>
    </row>
    <row r="501">
      <c r="B501" s="497"/>
      <c r="I501" s="500"/>
      <c r="O501" s="500"/>
    </row>
    <row r="502">
      <c r="B502" s="497"/>
      <c r="I502" s="500"/>
      <c r="O502" s="500"/>
    </row>
    <row r="503">
      <c r="B503" s="497"/>
      <c r="I503" s="500"/>
      <c r="O503" s="500"/>
    </row>
    <row r="504">
      <c r="B504" s="497"/>
      <c r="I504" s="500"/>
      <c r="O504" s="500"/>
    </row>
    <row r="505">
      <c r="B505" s="497"/>
      <c r="I505" s="500"/>
      <c r="O505" s="500"/>
    </row>
    <row r="506">
      <c r="B506" s="497"/>
      <c r="I506" s="500"/>
      <c r="O506" s="500"/>
    </row>
    <row r="507">
      <c r="B507" s="497"/>
      <c r="I507" s="500"/>
      <c r="O507" s="500"/>
    </row>
    <row r="508">
      <c r="B508" s="497"/>
      <c r="I508" s="500"/>
      <c r="O508" s="500"/>
    </row>
    <row r="509">
      <c r="B509" s="497"/>
      <c r="I509" s="500"/>
      <c r="O509" s="500"/>
    </row>
    <row r="510">
      <c r="B510" s="497"/>
      <c r="I510" s="500"/>
      <c r="O510" s="500"/>
    </row>
    <row r="511">
      <c r="B511" s="497"/>
      <c r="I511" s="500"/>
      <c r="O511" s="500"/>
    </row>
    <row r="512">
      <c r="B512" s="497"/>
      <c r="I512" s="500"/>
      <c r="O512" s="500"/>
    </row>
    <row r="513">
      <c r="B513" s="497"/>
      <c r="I513" s="500"/>
      <c r="O513" s="500"/>
    </row>
    <row r="514">
      <c r="B514" s="497"/>
      <c r="I514" s="500"/>
      <c r="O514" s="500"/>
    </row>
    <row r="515">
      <c r="B515" s="497"/>
      <c r="I515" s="500"/>
      <c r="O515" s="500"/>
    </row>
    <row r="516">
      <c r="B516" s="497"/>
      <c r="I516" s="500"/>
      <c r="O516" s="500"/>
    </row>
    <row r="517">
      <c r="B517" s="497"/>
      <c r="I517" s="500"/>
      <c r="O517" s="500"/>
    </row>
    <row r="518">
      <c r="B518" s="497"/>
      <c r="I518" s="500"/>
      <c r="O518" s="500"/>
    </row>
    <row r="519">
      <c r="B519" s="497"/>
      <c r="I519" s="500"/>
      <c r="O519" s="500"/>
    </row>
    <row r="520">
      <c r="B520" s="497"/>
      <c r="I520" s="500"/>
      <c r="O520" s="500"/>
    </row>
    <row r="521">
      <c r="B521" s="497"/>
      <c r="I521" s="500"/>
      <c r="O521" s="500"/>
    </row>
    <row r="522">
      <c r="B522" s="497"/>
      <c r="I522" s="500"/>
      <c r="O522" s="500"/>
    </row>
    <row r="523">
      <c r="B523" s="497"/>
      <c r="I523" s="500"/>
      <c r="O523" s="500"/>
    </row>
    <row r="524">
      <c r="B524" s="497"/>
      <c r="I524" s="500"/>
      <c r="O524" s="500"/>
    </row>
    <row r="525">
      <c r="B525" s="497"/>
      <c r="I525" s="500"/>
      <c r="O525" s="500"/>
    </row>
    <row r="526">
      <c r="B526" s="497"/>
      <c r="I526" s="500"/>
      <c r="O526" s="500"/>
    </row>
    <row r="527">
      <c r="B527" s="497"/>
      <c r="I527" s="500"/>
      <c r="O527" s="500"/>
    </row>
    <row r="528">
      <c r="B528" s="497"/>
      <c r="I528" s="500"/>
      <c r="O528" s="500"/>
    </row>
    <row r="529">
      <c r="B529" s="497"/>
      <c r="I529" s="500"/>
      <c r="O529" s="500"/>
    </row>
    <row r="530">
      <c r="B530" s="497"/>
      <c r="I530" s="500"/>
      <c r="O530" s="500"/>
    </row>
    <row r="531">
      <c r="B531" s="497"/>
      <c r="I531" s="500"/>
      <c r="O531" s="500"/>
    </row>
    <row r="532">
      <c r="B532" s="497"/>
      <c r="I532" s="500"/>
      <c r="O532" s="500"/>
    </row>
    <row r="533">
      <c r="B533" s="497"/>
      <c r="I533" s="500"/>
      <c r="O533" s="500"/>
    </row>
    <row r="534">
      <c r="B534" s="497"/>
      <c r="I534" s="500"/>
      <c r="O534" s="500"/>
    </row>
    <row r="535">
      <c r="B535" s="497"/>
      <c r="I535" s="500"/>
      <c r="O535" s="500"/>
    </row>
    <row r="536">
      <c r="B536" s="497"/>
      <c r="I536" s="500"/>
      <c r="O536" s="500"/>
    </row>
    <row r="537">
      <c r="B537" s="497"/>
      <c r="I537" s="500"/>
      <c r="O537" s="500"/>
    </row>
    <row r="538">
      <c r="B538" s="497"/>
      <c r="I538" s="500"/>
      <c r="O538" s="500"/>
    </row>
    <row r="539">
      <c r="B539" s="497"/>
      <c r="I539" s="500"/>
      <c r="O539" s="500"/>
    </row>
    <row r="540">
      <c r="B540" s="497"/>
      <c r="I540" s="500"/>
      <c r="O540" s="500"/>
    </row>
    <row r="541">
      <c r="B541" s="497"/>
      <c r="I541" s="500"/>
      <c r="O541" s="500"/>
    </row>
    <row r="542">
      <c r="B542" s="497"/>
      <c r="I542" s="500"/>
      <c r="O542" s="500"/>
    </row>
    <row r="543">
      <c r="B543" s="497"/>
      <c r="I543" s="500"/>
      <c r="O543" s="500"/>
    </row>
    <row r="544">
      <c r="B544" s="497"/>
      <c r="I544" s="500"/>
      <c r="O544" s="500"/>
    </row>
    <row r="545">
      <c r="B545" s="497"/>
      <c r="I545" s="500"/>
      <c r="O545" s="500"/>
    </row>
    <row r="546">
      <c r="B546" s="497"/>
      <c r="I546" s="500"/>
      <c r="O546" s="500"/>
    </row>
    <row r="547">
      <c r="B547" s="497"/>
      <c r="I547" s="500"/>
      <c r="O547" s="500"/>
    </row>
    <row r="548">
      <c r="B548" s="497"/>
      <c r="I548" s="500"/>
      <c r="O548" s="500"/>
    </row>
    <row r="549">
      <c r="B549" s="497"/>
      <c r="I549" s="500"/>
      <c r="O549" s="500"/>
    </row>
    <row r="550">
      <c r="B550" s="497"/>
      <c r="I550" s="500"/>
      <c r="O550" s="500"/>
    </row>
    <row r="551">
      <c r="B551" s="497"/>
      <c r="I551" s="500"/>
      <c r="O551" s="500"/>
    </row>
    <row r="552">
      <c r="B552" s="497"/>
      <c r="I552" s="500"/>
      <c r="O552" s="500"/>
    </row>
    <row r="553">
      <c r="B553" s="497"/>
      <c r="I553" s="500"/>
      <c r="O553" s="500"/>
    </row>
    <row r="554">
      <c r="B554" s="497"/>
      <c r="I554" s="500"/>
      <c r="O554" s="500"/>
    </row>
    <row r="555">
      <c r="B555" s="497"/>
      <c r="I555" s="500"/>
      <c r="O555" s="500"/>
    </row>
    <row r="556">
      <c r="B556" s="497"/>
      <c r="I556" s="500"/>
      <c r="O556" s="500"/>
    </row>
    <row r="557">
      <c r="B557" s="497"/>
      <c r="I557" s="500"/>
      <c r="O557" s="500"/>
    </row>
    <row r="558">
      <c r="B558" s="497"/>
      <c r="I558" s="500"/>
      <c r="O558" s="500"/>
    </row>
    <row r="559">
      <c r="B559" s="497"/>
      <c r="I559" s="500"/>
      <c r="O559" s="500"/>
    </row>
    <row r="560">
      <c r="B560" s="497"/>
      <c r="I560" s="500"/>
      <c r="O560" s="500"/>
    </row>
    <row r="561">
      <c r="B561" s="497"/>
      <c r="I561" s="500"/>
      <c r="O561" s="500"/>
    </row>
    <row r="562">
      <c r="B562" s="497"/>
      <c r="I562" s="500"/>
      <c r="O562" s="500"/>
    </row>
    <row r="563">
      <c r="B563" s="497"/>
      <c r="I563" s="500"/>
      <c r="O563" s="500"/>
    </row>
    <row r="564">
      <c r="B564" s="497"/>
      <c r="I564" s="500"/>
      <c r="O564" s="500"/>
    </row>
    <row r="565">
      <c r="B565" s="497"/>
      <c r="I565" s="500"/>
      <c r="O565" s="500"/>
    </row>
    <row r="566">
      <c r="B566" s="497"/>
      <c r="I566" s="500"/>
      <c r="O566" s="500"/>
    </row>
    <row r="567">
      <c r="B567" s="497"/>
      <c r="I567" s="500"/>
      <c r="O567" s="500"/>
    </row>
    <row r="568">
      <c r="B568" s="497"/>
      <c r="I568" s="500"/>
      <c r="O568" s="500"/>
    </row>
    <row r="569">
      <c r="B569" s="497"/>
      <c r="I569" s="500"/>
      <c r="O569" s="500"/>
    </row>
    <row r="570">
      <c r="B570" s="497"/>
      <c r="I570" s="500"/>
      <c r="O570" s="500"/>
    </row>
    <row r="571">
      <c r="B571" s="497"/>
      <c r="I571" s="500"/>
      <c r="O571" s="500"/>
    </row>
    <row r="572">
      <c r="B572" s="497"/>
      <c r="I572" s="500"/>
      <c r="O572" s="500"/>
    </row>
    <row r="573">
      <c r="B573" s="497"/>
      <c r="I573" s="500"/>
      <c r="O573" s="500"/>
    </row>
    <row r="574">
      <c r="B574" s="497"/>
      <c r="I574" s="500"/>
      <c r="O574" s="500"/>
    </row>
    <row r="575">
      <c r="B575" s="497"/>
      <c r="I575" s="500"/>
      <c r="O575" s="500"/>
    </row>
    <row r="576">
      <c r="B576" s="497"/>
      <c r="I576" s="500"/>
      <c r="O576" s="500"/>
    </row>
    <row r="577">
      <c r="B577" s="497"/>
      <c r="I577" s="500"/>
      <c r="O577" s="500"/>
    </row>
    <row r="578">
      <c r="B578" s="497"/>
      <c r="I578" s="500"/>
      <c r="O578" s="500"/>
    </row>
    <row r="579">
      <c r="B579" s="497"/>
      <c r="I579" s="500"/>
      <c r="O579" s="500"/>
    </row>
    <row r="580">
      <c r="B580" s="497"/>
      <c r="I580" s="500"/>
      <c r="O580" s="500"/>
    </row>
    <row r="581">
      <c r="B581" s="497"/>
      <c r="I581" s="500"/>
      <c r="O581" s="500"/>
    </row>
    <row r="582">
      <c r="B582" s="497"/>
      <c r="I582" s="500"/>
      <c r="O582" s="500"/>
    </row>
    <row r="583">
      <c r="B583" s="497"/>
      <c r="I583" s="500"/>
      <c r="O583" s="500"/>
    </row>
    <row r="584">
      <c r="B584" s="497"/>
      <c r="I584" s="500"/>
      <c r="O584" s="500"/>
    </row>
    <row r="585">
      <c r="B585" s="497"/>
      <c r="I585" s="500"/>
      <c r="O585" s="500"/>
    </row>
    <row r="586">
      <c r="B586" s="497"/>
      <c r="I586" s="500"/>
      <c r="O586" s="500"/>
    </row>
    <row r="587">
      <c r="B587" s="497"/>
      <c r="I587" s="500"/>
      <c r="O587" s="500"/>
    </row>
    <row r="588">
      <c r="B588" s="497"/>
      <c r="I588" s="500"/>
      <c r="O588" s="500"/>
    </row>
    <row r="589">
      <c r="B589" s="497"/>
      <c r="I589" s="500"/>
      <c r="O589" s="500"/>
    </row>
    <row r="590">
      <c r="B590" s="497"/>
      <c r="I590" s="500"/>
      <c r="O590" s="500"/>
    </row>
    <row r="591">
      <c r="B591" s="497"/>
      <c r="I591" s="500"/>
      <c r="O591" s="500"/>
    </row>
    <row r="592">
      <c r="B592" s="497"/>
      <c r="I592" s="500"/>
      <c r="O592" s="500"/>
    </row>
    <row r="593">
      <c r="B593" s="497"/>
      <c r="I593" s="500"/>
      <c r="O593" s="500"/>
    </row>
    <row r="594">
      <c r="B594" s="497"/>
      <c r="I594" s="500"/>
      <c r="O594" s="500"/>
    </row>
    <row r="595">
      <c r="B595" s="497"/>
      <c r="I595" s="500"/>
      <c r="O595" s="500"/>
    </row>
    <row r="596">
      <c r="B596" s="497"/>
      <c r="I596" s="500"/>
      <c r="O596" s="500"/>
    </row>
    <row r="597">
      <c r="B597" s="497"/>
      <c r="I597" s="500"/>
      <c r="O597" s="500"/>
    </row>
    <row r="598">
      <c r="B598" s="497"/>
      <c r="I598" s="500"/>
      <c r="O598" s="500"/>
    </row>
    <row r="599">
      <c r="B599" s="497"/>
      <c r="I599" s="500"/>
      <c r="O599" s="500"/>
    </row>
    <row r="600">
      <c r="B600" s="497"/>
      <c r="I600" s="500"/>
      <c r="O600" s="500"/>
    </row>
    <row r="601">
      <c r="B601" s="497"/>
      <c r="I601" s="500"/>
      <c r="O601" s="500"/>
    </row>
    <row r="602">
      <c r="B602" s="497"/>
      <c r="I602" s="500"/>
      <c r="O602" s="500"/>
    </row>
    <row r="603">
      <c r="B603" s="497"/>
      <c r="I603" s="500"/>
      <c r="O603" s="500"/>
    </row>
    <row r="604">
      <c r="B604" s="497"/>
      <c r="I604" s="500"/>
      <c r="O604" s="500"/>
    </row>
    <row r="605">
      <c r="B605" s="497"/>
      <c r="I605" s="500"/>
      <c r="O605" s="500"/>
    </row>
    <row r="606">
      <c r="B606" s="497"/>
      <c r="I606" s="500"/>
      <c r="O606" s="500"/>
    </row>
    <row r="607">
      <c r="B607" s="497"/>
      <c r="I607" s="500"/>
      <c r="O607" s="500"/>
    </row>
    <row r="608">
      <c r="B608" s="497"/>
      <c r="I608" s="500"/>
      <c r="O608" s="500"/>
    </row>
    <row r="609">
      <c r="B609" s="497"/>
      <c r="I609" s="500"/>
      <c r="O609" s="500"/>
    </row>
    <row r="610">
      <c r="B610" s="497"/>
      <c r="I610" s="500"/>
      <c r="O610" s="500"/>
    </row>
    <row r="611">
      <c r="B611" s="497"/>
      <c r="I611" s="500"/>
      <c r="O611" s="500"/>
    </row>
    <row r="612">
      <c r="B612" s="497"/>
      <c r="I612" s="500"/>
      <c r="O612" s="500"/>
    </row>
    <row r="613">
      <c r="B613" s="497"/>
      <c r="I613" s="500"/>
      <c r="O613" s="500"/>
    </row>
    <row r="614">
      <c r="B614" s="497"/>
      <c r="I614" s="500"/>
      <c r="O614" s="500"/>
    </row>
    <row r="615">
      <c r="B615" s="497"/>
      <c r="I615" s="500"/>
      <c r="O615" s="500"/>
    </row>
    <row r="616">
      <c r="B616" s="497"/>
      <c r="I616" s="500"/>
      <c r="O616" s="500"/>
    </row>
    <row r="617">
      <c r="B617" s="497"/>
      <c r="I617" s="500"/>
      <c r="O617" s="500"/>
    </row>
    <row r="618">
      <c r="B618" s="497"/>
      <c r="I618" s="500"/>
      <c r="O618" s="500"/>
    </row>
    <row r="619">
      <c r="B619" s="497"/>
      <c r="I619" s="500"/>
      <c r="O619" s="500"/>
    </row>
    <row r="620">
      <c r="B620" s="497"/>
      <c r="I620" s="500"/>
      <c r="O620" s="500"/>
    </row>
    <row r="621">
      <c r="B621" s="497"/>
      <c r="I621" s="500"/>
      <c r="O621" s="500"/>
    </row>
    <row r="622">
      <c r="B622" s="497"/>
      <c r="I622" s="500"/>
      <c r="O622" s="500"/>
    </row>
    <row r="623">
      <c r="B623" s="497"/>
      <c r="I623" s="500"/>
      <c r="O623" s="500"/>
    </row>
    <row r="624">
      <c r="B624" s="497"/>
      <c r="I624" s="500"/>
      <c r="O624" s="500"/>
    </row>
    <row r="625">
      <c r="B625" s="497"/>
      <c r="I625" s="500"/>
      <c r="O625" s="500"/>
    </row>
    <row r="626">
      <c r="B626" s="497"/>
      <c r="I626" s="500"/>
      <c r="O626" s="500"/>
    </row>
    <row r="627">
      <c r="B627" s="497"/>
      <c r="I627" s="500"/>
      <c r="O627" s="500"/>
    </row>
    <row r="628">
      <c r="B628" s="497"/>
      <c r="I628" s="500"/>
      <c r="O628" s="500"/>
    </row>
    <row r="629">
      <c r="B629" s="497"/>
      <c r="I629" s="500"/>
      <c r="O629" s="500"/>
    </row>
    <row r="630">
      <c r="B630" s="497"/>
      <c r="I630" s="500"/>
      <c r="O630" s="500"/>
    </row>
    <row r="631">
      <c r="B631" s="497"/>
      <c r="I631" s="500"/>
      <c r="O631" s="500"/>
    </row>
    <row r="632">
      <c r="B632" s="497"/>
      <c r="I632" s="500"/>
      <c r="O632" s="500"/>
    </row>
    <row r="633">
      <c r="B633" s="497"/>
      <c r="I633" s="500"/>
      <c r="O633" s="500"/>
    </row>
    <row r="634">
      <c r="B634" s="497"/>
      <c r="I634" s="500"/>
      <c r="O634" s="500"/>
    </row>
    <row r="635">
      <c r="B635" s="497"/>
      <c r="I635" s="500"/>
      <c r="O635" s="500"/>
    </row>
    <row r="636">
      <c r="B636" s="497"/>
      <c r="I636" s="500"/>
      <c r="O636" s="500"/>
    </row>
    <row r="637">
      <c r="B637" s="497"/>
      <c r="I637" s="500"/>
      <c r="O637" s="500"/>
    </row>
    <row r="638">
      <c r="B638" s="497"/>
      <c r="I638" s="500"/>
      <c r="O638" s="500"/>
    </row>
    <row r="639">
      <c r="B639" s="497"/>
      <c r="I639" s="500"/>
      <c r="O639" s="500"/>
    </row>
    <row r="640">
      <c r="B640" s="497"/>
      <c r="I640" s="500"/>
      <c r="O640" s="500"/>
    </row>
    <row r="641">
      <c r="B641" s="497"/>
      <c r="I641" s="500"/>
      <c r="O641" s="500"/>
    </row>
    <row r="642">
      <c r="B642" s="497"/>
      <c r="I642" s="500"/>
      <c r="O642" s="500"/>
    </row>
    <row r="643">
      <c r="B643" s="497"/>
      <c r="I643" s="500"/>
      <c r="O643" s="500"/>
    </row>
    <row r="644">
      <c r="B644" s="497"/>
      <c r="I644" s="500"/>
      <c r="O644" s="500"/>
    </row>
    <row r="645">
      <c r="B645" s="497"/>
      <c r="I645" s="500"/>
      <c r="O645" s="500"/>
    </row>
    <row r="646">
      <c r="B646" s="497"/>
      <c r="I646" s="500"/>
      <c r="O646" s="500"/>
    </row>
    <row r="647">
      <c r="B647" s="497"/>
      <c r="I647" s="500"/>
      <c r="O647" s="500"/>
    </row>
    <row r="648">
      <c r="B648" s="497"/>
      <c r="I648" s="500"/>
      <c r="O648" s="500"/>
    </row>
    <row r="649">
      <c r="B649" s="497"/>
      <c r="I649" s="500"/>
      <c r="O649" s="500"/>
    </row>
    <row r="650">
      <c r="B650" s="497"/>
      <c r="I650" s="500"/>
      <c r="O650" s="500"/>
    </row>
    <row r="651">
      <c r="B651" s="497"/>
      <c r="I651" s="500"/>
      <c r="O651" s="500"/>
    </row>
    <row r="652">
      <c r="B652" s="497"/>
      <c r="I652" s="500"/>
      <c r="O652" s="500"/>
    </row>
    <row r="653">
      <c r="B653" s="497"/>
      <c r="I653" s="500"/>
      <c r="O653" s="500"/>
    </row>
    <row r="654">
      <c r="B654" s="497"/>
      <c r="I654" s="500"/>
      <c r="O654" s="500"/>
    </row>
    <row r="655">
      <c r="B655" s="497"/>
      <c r="I655" s="500"/>
      <c r="O655" s="500"/>
    </row>
    <row r="656">
      <c r="B656" s="497"/>
      <c r="I656" s="500"/>
      <c r="O656" s="500"/>
    </row>
    <row r="657">
      <c r="B657" s="497"/>
      <c r="I657" s="500"/>
      <c r="O657" s="500"/>
    </row>
    <row r="658">
      <c r="B658" s="497"/>
      <c r="I658" s="500"/>
      <c r="O658" s="500"/>
    </row>
    <row r="659">
      <c r="B659" s="497"/>
      <c r="I659" s="500"/>
      <c r="O659" s="500"/>
    </row>
    <row r="660">
      <c r="B660" s="497"/>
      <c r="I660" s="500"/>
      <c r="O660" s="500"/>
    </row>
    <row r="661">
      <c r="B661" s="497"/>
      <c r="I661" s="500"/>
      <c r="O661" s="500"/>
    </row>
    <row r="662">
      <c r="B662" s="497"/>
      <c r="I662" s="500"/>
      <c r="O662" s="500"/>
    </row>
    <row r="663">
      <c r="B663" s="497"/>
      <c r="I663" s="500"/>
      <c r="O663" s="500"/>
    </row>
    <row r="664">
      <c r="B664" s="497"/>
      <c r="I664" s="500"/>
      <c r="O664" s="500"/>
    </row>
    <row r="665">
      <c r="B665" s="497"/>
      <c r="I665" s="500"/>
      <c r="O665" s="500"/>
    </row>
    <row r="666">
      <c r="B666" s="497"/>
      <c r="I666" s="500"/>
      <c r="O666" s="500"/>
    </row>
    <row r="667">
      <c r="B667" s="497"/>
      <c r="I667" s="500"/>
      <c r="O667" s="500"/>
    </row>
    <row r="668">
      <c r="B668" s="497"/>
      <c r="I668" s="500"/>
      <c r="O668" s="500"/>
    </row>
    <row r="669">
      <c r="B669" s="497"/>
      <c r="I669" s="500"/>
      <c r="O669" s="500"/>
    </row>
    <row r="670">
      <c r="B670" s="497"/>
      <c r="I670" s="500"/>
      <c r="O670" s="500"/>
    </row>
    <row r="671">
      <c r="B671" s="497"/>
      <c r="I671" s="500"/>
      <c r="O671" s="500"/>
    </row>
    <row r="672">
      <c r="B672" s="497"/>
      <c r="I672" s="500"/>
      <c r="O672" s="500"/>
    </row>
    <row r="673">
      <c r="B673" s="497"/>
      <c r="I673" s="500"/>
      <c r="O673" s="500"/>
    </row>
    <row r="674">
      <c r="B674" s="497"/>
      <c r="I674" s="500"/>
      <c r="O674" s="500"/>
    </row>
    <row r="675">
      <c r="B675" s="497"/>
      <c r="I675" s="500"/>
      <c r="O675" s="500"/>
    </row>
    <row r="676">
      <c r="B676" s="497"/>
      <c r="I676" s="500"/>
      <c r="O676" s="500"/>
    </row>
    <row r="677">
      <c r="B677" s="497"/>
      <c r="I677" s="500"/>
      <c r="O677" s="500"/>
    </row>
    <row r="678">
      <c r="B678" s="497"/>
      <c r="I678" s="500"/>
      <c r="O678" s="500"/>
    </row>
    <row r="679">
      <c r="B679" s="497"/>
      <c r="I679" s="500"/>
      <c r="O679" s="500"/>
    </row>
    <row r="680">
      <c r="B680" s="497"/>
      <c r="I680" s="500"/>
      <c r="O680" s="500"/>
    </row>
    <row r="681">
      <c r="B681" s="497"/>
      <c r="I681" s="500"/>
      <c r="O681" s="500"/>
    </row>
    <row r="682">
      <c r="B682" s="497"/>
      <c r="I682" s="500"/>
      <c r="O682" s="500"/>
    </row>
    <row r="683">
      <c r="B683" s="497"/>
      <c r="I683" s="500"/>
      <c r="O683" s="500"/>
    </row>
    <row r="684">
      <c r="B684" s="497"/>
      <c r="I684" s="500"/>
      <c r="O684" s="500"/>
    </row>
    <row r="685">
      <c r="B685" s="497"/>
      <c r="I685" s="500"/>
      <c r="O685" s="500"/>
    </row>
    <row r="686">
      <c r="B686" s="497"/>
      <c r="I686" s="500"/>
      <c r="O686" s="500"/>
    </row>
    <row r="687">
      <c r="B687" s="497"/>
      <c r="I687" s="500"/>
      <c r="O687" s="500"/>
    </row>
    <row r="688">
      <c r="B688" s="497"/>
      <c r="I688" s="500"/>
      <c r="O688" s="500"/>
    </row>
    <row r="689">
      <c r="B689" s="497"/>
      <c r="I689" s="500"/>
      <c r="O689" s="500"/>
    </row>
    <row r="690">
      <c r="B690" s="497"/>
      <c r="I690" s="500"/>
      <c r="O690" s="500"/>
    </row>
    <row r="691">
      <c r="B691" s="497"/>
      <c r="I691" s="500"/>
      <c r="O691" s="500"/>
    </row>
    <row r="692">
      <c r="B692" s="497"/>
      <c r="I692" s="500"/>
      <c r="O692" s="500"/>
    </row>
    <row r="693">
      <c r="B693" s="497"/>
      <c r="I693" s="500"/>
      <c r="O693" s="500"/>
    </row>
    <row r="694">
      <c r="B694" s="497"/>
      <c r="I694" s="500"/>
      <c r="O694" s="500"/>
    </row>
    <row r="695">
      <c r="B695" s="497"/>
      <c r="I695" s="500"/>
      <c r="O695" s="500"/>
    </row>
    <row r="696">
      <c r="B696" s="497"/>
      <c r="I696" s="500"/>
      <c r="O696" s="500"/>
    </row>
    <row r="697">
      <c r="B697" s="497"/>
      <c r="I697" s="500"/>
      <c r="O697" s="500"/>
    </row>
    <row r="698">
      <c r="B698" s="497"/>
      <c r="I698" s="500"/>
      <c r="O698" s="500"/>
    </row>
    <row r="699">
      <c r="B699" s="497"/>
      <c r="I699" s="500"/>
      <c r="O699" s="500"/>
    </row>
    <row r="700">
      <c r="B700" s="497"/>
      <c r="I700" s="500"/>
      <c r="O700" s="500"/>
    </row>
    <row r="701">
      <c r="B701" s="497"/>
      <c r="I701" s="500"/>
      <c r="O701" s="500"/>
    </row>
    <row r="702">
      <c r="B702" s="497"/>
      <c r="I702" s="500"/>
      <c r="O702" s="500"/>
    </row>
    <row r="703">
      <c r="B703" s="497"/>
      <c r="I703" s="500"/>
      <c r="O703" s="500"/>
    </row>
    <row r="704">
      <c r="B704" s="497"/>
      <c r="I704" s="500"/>
      <c r="O704" s="500"/>
    </row>
    <row r="705">
      <c r="B705" s="497"/>
      <c r="I705" s="500"/>
      <c r="O705" s="500"/>
    </row>
    <row r="706">
      <c r="B706" s="497"/>
      <c r="I706" s="500"/>
      <c r="O706" s="500"/>
    </row>
    <row r="707">
      <c r="B707" s="497"/>
      <c r="I707" s="500"/>
      <c r="O707" s="500"/>
    </row>
    <row r="708">
      <c r="B708" s="497"/>
      <c r="I708" s="500"/>
      <c r="O708" s="500"/>
    </row>
    <row r="709">
      <c r="B709" s="497"/>
      <c r="I709" s="500"/>
      <c r="O709" s="500"/>
    </row>
    <row r="710">
      <c r="B710" s="497"/>
      <c r="I710" s="500"/>
      <c r="O710" s="500"/>
    </row>
    <row r="711">
      <c r="B711" s="497"/>
      <c r="I711" s="500"/>
      <c r="O711" s="500"/>
    </row>
    <row r="712">
      <c r="B712" s="497"/>
      <c r="I712" s="500"/>
      <c r="O712" s="500"/>
    </row>
    <row r="713">
      <c r="B713" s="497"/>
      <c r="I713" s="500"/>
      <c r="O713" s="500"/>
    </row>
    <row r="714">
      <c r="B714" s="497"/>
      <c r="I714" s="500"/>
      <c r="O714" s="500"/>
    </row>
    <row r="715">
      <c r="B715" s="497"/>
      <c r="I715" s="500"/>
      <c r="O715" s="500"/>
    </row>
    <row r="716">
      <c r="B716" s="497"/>
      <c r="I716" s="500"/>
      <c r="O716" s="500"/>
    </row>
    <row r="717">
      <c r="B717" s="497"/>
      <c r="I717" s="500"/>
      <c r="O717" s="500"/>
    </row>
    <row r="718">
      <c r="B718" s="497"/>
      <c r="I718" s="500"/>
      <c r="O718" s="500"/>
    </row>
    <row r="719">
      <c r="B719" s="497"/>
      <c r="I719" s="500"/>
      <c r="O719" s="500"/>
    </row>
    <row r="720">
      <c r="B720" s="497"/>
      <c r="I720" s="500"/>
      <c r="O720" s="500"/>
    </row>
    <row r="721">
      <c r="B721" s="497"/>
      <c r="I721" s="500"/>
      <c r="O721" s="500"/>
    </row>
    <row r="722">
      <c r="B722" s="497"/>
      <c r="I722" s="500"/>
      <c r="O722" s="500"/>
    </row>
    <row r="723">
      <c r="B723" s="497"/>
      <c r="I723" s="500"/>
      <c r="O723" s="500"/>
    </row>
    <row r="724">
      <c r="B724" s="497"/>
      <c r="I724" s="500"/>
      <c r="O724" s="500"/>
    </row>
    <row r="725">
      <c r="B725" s="497"/>
      <c r="I725" s="500"/>
      <c r="O725" s="500"/>
    </row>
    <row r="726">
      <c r="B726" s="497"/>
      <c r="I726" s="500"/>
      <c r="O726" s="500"/>
    </row>
    <row r="727">
      <c r="B727" s="497"/>
      <c r="I727" s="500"/>
      <c r="O727" s="500"/>
    </row>
    <row r="728">
      <c r="B728" s="497"/>
      <c r="I728" s="500"/>
      <c r="O728" s="500"/>
    </row>
    <row r="729">
      <c r="B729" s="497"/>
      <c r="I729" s="500"/>
      <c r="O729" s="500"/>
    </row>
    <row r="730">
      <c r="B730" s="497"/>
      <c r="I730" s="500"/>
      <c r="O730" s="500"/>
    </row>
    <row r="731">
      <c r="B731" s="497"/>
      <c r="I731" s="500"/>
      <c r="O731" s="500"/>
    </row>
    <row r="732">
      <c r="B732" s="497"/>
      <c r="I732" s="500"/>
      <c r="O732" s="500"/>
    </row>
    <row r="733">
      <c r="B733" s="497"/>
      <c r="I733" s="500"/>
      <c r="O733" s="500"/>
    </row>
    <row r="734">
      <c r="B734" s="497"/>
      <c r="I734" s="500"/>
      <c r="O734" s="500"/>
    </row>
    <row r="735">
      <c r="B735" s="497"/>
      <c r="I735" s="500"/>
      <c r="O735" s="500"/>
    </row>
    <row r="736">
      <c r="B736" s="497"/>
      <c r="I736" s="500"/>
      <c r="O736" s="500"/>
    </row>
    <row r="737">
      <c r="B737" s="497"/>
      <c r="I737" s="500"/>
      <c r="O737" s="500"/>
    </row>
    <row r="738">
      <c r="B738" s="497"/>
      <c r="I738" s="500"/>
      <c r="O738" s="500"/>
    </row>
    <row r="739">
      <c r="B739" s="497"/>
      <c r="I739" s="500"/>
      <c r="O739" s="500"/>
    </row>
    <row r="740">
      <c r="B740" s="497"/>
      <c r="I740" s="500"/>
      <c r="O740" s="500"/>
    </row>
    <row r="741">
      <c r="B741" s="497"/>
      <c r="I741" s="500"/>
      <c r="O741" s="500"/>
    </row>
    <row r="742">
      <c r="B742" s="497"/>
      <c r="I742" s="500"/>
      <c r="O742" s="500"/>
    </row>
    <row r="743">
      <c r="B743" s="497"/>
      <c r="I743" s="500"/>
      <c r="O743" s="500"/>
    </row>
    <row r="744">
      <c r="B744" s="497"/>
      <c r="I744" s="500"/>
      <c r="O744" s="500"/>
    </row>
    <row r="745">
      <c r="B745" s="497"/>
      <c r="I745" s="500"/>
      <c r="O745" s="500"/>
    </row>
    <row r="746">
      <c r="B746" s="497"/>
      <c r="I746" s="500"/>
      <c r="O746" s="500"/>
    </row>
    <row r="747">
      <c r="B747" s="497"/>
      <c r="I747" s="500"/>
      <c r="O747" s="500"/>
    </row>
    <row r="748">
      <c r="B748" s="497"/>
      <c r="I748" s="500"/>
      <c r="O748" s="500"/>
    </row>
    <row r="749">
      <c r="B749" s="497"/>
      <c r="I749" s="500"/>
      <c r="O749" s="500"/>
    </row>
    <row r="750">
      <c r="B750" s="497"/>
      <c r="I750" s="500"/>
      <c r="O750" s="500"/>
    </row>
    <row r="751">
      <c r="B751" s="497"/>
      <c r="I751" s="500"/>
      <c r="O751" s="500"/>
    </row>
    <row r="752">
      <c r="B752" s="497"/>
      <c r="I752" s="500"/>
      <c r="O752" s="500"/>
    </row>
    <row r="753">
      <c r="B753" s="497"/>
      <c r="I753" s="500"/>
      <c r="O753" s="500"/>
    </row>
    <row r="754">
      <c r="B754" s="497"/>
      <c r="I754" s="500"/>
      <c r="O754" s="500"/>
    </row>
    <row r="755">
      <c r="B755" s="497"/>
      <c r="I755" s="500"/>
      <c r="O755" s="500"/>
    </row>
    <row r="756">
      <c r="B756" s="497"/>
      <c r="I756" s="500"/>
      <c r="O756" s="500"/>
    </row>
    <row r="757">
      <c r="B757" s="497"/>
      <c r="I757" s="500"/>
      <c r="O757" s="500"/>
    </row>
    <row r="758">
      <c r="B758" s="497"/>
      <c r="I758" s="500"/>
      <c r="O758" s="500"/>
    </row>
    <row r="759">
      <c r="B759" s="497"/>
      <c r="I759" s="500"/>
      <c r="O759" s="500"/>
    </row>
    <row r="760">
      <c r="B760" s="497"/>
      <c r="I760" s="500"/>
      <c r="O760" s="500"/>
    </row>
    <row r="761">
      <c r="B761" s="497"/>
      <c r="I761" s="500"/>
      <c r="O761" s="500"/>
    </row>
    <row r="762">
      <c r="B762" s="497"/>
      <c r="I762" s="500"/>
      <c r="O762" s="500"/>
    </row>
    <row r="763">
      <c r="B763" s="497"/>
      <c r="I763" s="500"/>
      <c r="O763" s="500"/>
    </row>
    <row r="764">
      <c r="B764" s="497"/>
      <c r="I764" s="500"/>
      <c r="O764" s="500"/>
    </row>
    <row r="765">
      <c r="B765" s="497"/>
      <c r="I765" s="500"/>
      <c r="O765" s="500"/>
    </row>
    <row r="766">
      <c r="B766" s="497"/>
      <c r="I766" s="500"/>
      <c r="O766" s="500"/>
    </row>
    <row r="767">
      <c r="B767" s="497"/>
      <c r="I767" s="500"/>
      <c r="O767" s="500"/>
    </row>
    <row r="768">
      <c r="B768" s="497"/>
      <c r="I768" s="500"/>
      <c r="O768" s="500"/>
    </row>
    <row r="769">
      <c r="B769" s="497"/>
      <c r="I769" s="500"/>
      <c r="O769" s="500"/>
    </row>
    <row r="770">
      <c r="B770" s="497"/>
      <c r="I770" s="500"/>
      <c r="O770" s="500"/>
    </row>
    <row r="771">
      <c r="B771" s="497"/>
      <c r="I771" s="500"/>
      <c r="O771" s="500"/>
    </row>
    <row r="772">
      <c r="B772" s="497"/>
      <c r="I772" s="500"/>
      <c r="O772" s="500"/>
    </row>
    <row r="773">
      <c r="B773" s="497"/>
      <c r="I773" s="500"/>
      <c r="O773" s="500"/>
    </row>
    <row r="774">
      <c r="B774" s="497"/>
      <c r="I774" s="500"/>
      <c r="O774" s="500"/>
    </row>
    <row r="775">
      <c r="B775" s="497"/>
      <c r="I775" s="500"/>
      <c r="O775" s="500"/>
    </row>
    <row r="776">
      <c r="B776" s="497"/>
      <c r="I776" s="500"/>
      <c r="O776" s="500"/>
    </row>
    <row r="777">
      <c r="B777" s="497"/>
      <c r="I777" s="500"/>
      <c r="O777" s="500"/>
    </row>
    <row r="778">
      <c r="B778" s="497"/>
      <c r="I778" s="500"/>
      <c r="O778" s="500"/>
    </row>
    <row r="779">
      <c r="B779" s="497"/>
      <c r="I779" s="500"/>
      <c r="O779" s="500"/>
    </row>
    <row r="780">
      <c r="B780" s="497"/>
      <c r="I780" s="500"/>
      <c r="O780" s="500"/>
    </row>
    <row r="781">
      <c r="B781" s="497"/>
      <c r="I781" s="500"/>
      <c r="O781" s="500"/>
    </row>
    <row r="782">
      <c r="B782" s="497"/>
      <c r="I782" s="500"/>
      <c r="O782" s="500"/>
    </row>
    <row r="783">
      <c r="B783" s="497"/>
      <c r="I783" s="500"/>
      <c r="O783" s="500"/>
    </row>
    <row r="784">
      <c r="B784" s="497"/>
      <c r="I784" s="500"/>
      <c r="O784" s="500"/>
    </row>
    <row r="785">
      <c r="B785" s="497"/>
      <c r="I785" s="500"/>
      <c r="O785" s="500"/>
    </row>
    <row r="786">
      <c r="B786" s="497"/>
      <c r="I786" s="500"/>
      <c r="O786" s="500"/>
    </row>
    <row r="787">
      <c r="B787" s="497"/>
      <c r="I787" s="500"/>
      <c r="O787" s="500"/>
    </row>
    <row r="788">
      <c r="B788" s="497"/>
      <c r="I788" s="500"/>
      <c r="O788" s="500"/>
    </row>
    <row r="789">
      <c r="B789" s="497"/>
      <c r="I789" s="500"/>
      <c r="O789" s="500"/>
    </row>
    <row r="790">
      <c r="B790" s="497"/>
      <c r="I790" s="500"/>
      <c r="O790" s="500"/>
    </row>
    <row r="791">
      <c r="B791" s="497"/>
      <c r="I791" s="500"/>
      <c r="O791" s="500"/>
    </row>
    <row r="792">
      <c r="B792" s="497"/>
      <c r="I792" s="500"/>
      <c r="O792" s="500"/>
    </row>
    <row r="793">
      <c r="B793" s="497"/>
      <c r="I793" s="500"/>
      <c r="O793" s="500"/>
    </row>
    <row r="794">
      <c r="B794" s="497"/>
      <c r="I794" s="500"/>
      <c r="O794" s="500"/>
    </row>
    <row r="795">
      <c r="B795" s="497"/>
      <c r="I795" s="500"/>
      <c r="O795" s="500"/>
    </row>
    <row r="796">
      <c r="B796" s="497"/>
      <c r="I796" s="500"/>
      <c r="O796" s="500"/>
    </row>
    <row r="797">
      <c r="B797" s="497"/>
      <c r="I797" s="500"/>
      <c r="O797" s="500"/>
    </row>
    <row r="798">
      <c r="B798" s="497"/>
      <c r="I798" s="500"/>
      <c r="O798" s="500"/>
    </row>
    <row r="799">
      <c r="B799" s="497"/>
      <c r="I799" s="500"/>
      <c r="O799" s="500"/>
    </row>
    <row r="800">
      <c r="B800" s="497"/>
      <c r="I800" s="500"/>
      <c r="O800" s="500"/>
    </row>
    <row r="801">
      <c r="B801" s="497"/>
      <c r="I801" s="500"/>
      <c r="O801" s="500"/>
    </row>
    <row r="802">
      <c r="B802" s="497"/>
      <c r="I802" s="500"/>
      <c r="O802" s="500"/>
    </row>
    <row r="803">
      <c r="B803" s="497"/>
      <c r="I803" s="500"/>
      <c r="O803" s="500"/>
    </row>
    <row r="804">
      <c r="B804" s="497"/>
      <c r="I804" s="500"/>
      <c r="O804" s="500"/>
    </row>
    <row r="805">
      <c r="B805" s="497"/>
      <c r="I805" s="500"/>
      <c r="O805" s="500"/>
    </row>
    <row r="806">
      <c r="B806" s="497"/>
      <c r="I806" s="500"/>
      <c r="O806" s="500"/>
    </row>
    <row r="807">
      <c r="B807" s="497"/>
      <c r="I807" s="500"/>
      <c r="O807" s="500"/>
    </row>
    <row r="808">
      <c r="B808" s="497"/>
      <c r="I808" s="500"/>
      <c r="O808" s="500"/>
    </row>
    <row r="809">
      <c r="B809" s="497"/>
      <c r="I809" s="500"/>
      <c r="O809" s="500"/>
    </row>
    <row r="810">
      <c r="B810" s="497"/>
      <c r="I810" s="500"/>
      <c r="O810" s="500"/>
    </row>
    <row r="811">
      <c r="B811" s="497"/>
      <c r="I811" s="500"/>
      <c r="O811" s="500"/>
    </row>
    <row r="812">
      <c r="B812" s="497"/>
      <c r="I812" s="500"/>
      <c r="O812" s="500"/>
    </row>
    <row r="813">
      <c r="B813" s="497"/>
      <c r="I813" s="500"/>
      <c r="O813" s="500"/>
    </row>
    <row r="814">
      <c r="B814" s="497"/>
      <c r="I814" s="500"/>
      <c r="O814" s="500"/>
    </row>
    <row r="815">
      <c r="B815" s="497"/>
      <c r="I815" s="500"/>
      <c r="O815" s="500"/>
    </row>
    <row r="816">
      <c r="B816" s="497"/>
      <c r="I816" s="500"/>
      <c r="O816" s="500"/>
    </row>
    <row r="817">
      <c r="B817" s="497"/>
      <c r="I817" s="500"/>
      <c r="O817" s="500"/>
    </row>
    <row r="818">
      <c r="B818" s="497"/>
      <c r="I818" s="500"/>
      <c r="O818" s="500"/>
    </row>
    <row r="819">
      <c r="B819" s="497"/>
      <c r="I819" s="500"/>
      <c r="O819" s="500"/>
    </row>
    <row r="820">
      <c r="B820" s="497"/>
      <c r="I820" s="500"/>
      <c r="O820" s="500"/>
    </row>
    <row r="821">
      <c r="B821" s="497"/>
      <c r="I821" s="500"/>
      <c r="O821" s="500"/>
    </row>
    <row r="822">
      <c r="B822" s="497"/>
      <c r="I822" s="500"/>
      <c r="O822" s="500"/>
    </row>
    <row r="823">
      <c r="B823" s="497"/>
      <c r="I823" s="500"/>
      <c r="O823" s="500"/>
    </row>
    <row r="824">
      <c r="B824" s="497"/>
      <c r="I824" s="500"/>
      <c r="O824" s="500"/>
    </row>
    <row r="825">
      <c r="B825" s="497"/>
      <c r="I825" s="500"/>
      <c r="O825" s="500"/>
    </row>
    <row r="826">
      <c r="B826" s="497"/>
      <c r="I826" s="500"/>
      <c r="O826" s="500"/>
    </row>
    <row r="827">
      <c r="B827" s="497"/>
      <c r="I827" s="500"/>
      <c r="O827" s="500"/>
    </row>
    <row r="828">
      <c r="B828" s="497"/>
      <c r="I828" s="500"/>
      <c r="O828" s="500"/>
    </row>
    <row r="829">
      <c r="B829" s="497"/>
      <c r="I829" s="500"/>
      <c r="O829" s="500"/>
    </row>
    <row r="830">
      <c r="B830" s="497"/>
      <c r="I830" s="500"/>
      <c r="O830" s="500"/>
    </row>
    <row r="831">
      <c r="B831" s="497"/>
      <c r="I831" s="500"/>
      <c r="O831" s="500"/>
    </row>
    <row r="832">
      <c r="B832" s="497"/>
      <c r="I832" s="500"/>
      <c r="O832" s="500"/>
    </row>
    <row r="833">
      <c r="B833" s="497"/>
      <c r="I833" s="500"/>
      <c r="O833" s="500"/>
    </row>
    <row r="834">
      <c r="B834" s="497"/>
      <c r="I834" s="500"/>
      <c r="O834" s="500"/>
    </row>
    <row r="835">
      <c r="B835" s="497"/>
      <c r="I835" s="500"/>
      <c r="O835" s="500"/>
    </row>
    <row r="836">
      <c r="B836" s="497"/>
      <c r="I836" s="500"/>
      <c r="O836" s="500"/>
    </row>
    <row r="837">
      <c r="B837" s="497"/>
      <c r="I837" s="500"/>
      <c r="O837" s="500"/>
    </row>
    <row r="838">
      <c r="B838" s="497"/>
      <c r="I838" s="500"/>
      <c r="O838" s="500"/>
    </row>
    <row r="839">
      <c r="B839" s="497"/>
      <c r="I839" s="500"/>
      <c r="O839" s="500"/>
    </row>
    <row r="840">
      <c r="B840" s="497"/>
      <c r="I840" s="500"/>
      <c r="O840" s="500"/>
    </row>
    <row r="841">
      <c r="B841" s="497"/>
      <c r="I841" s="500"/>
      <c r="O841" s="500"/>
    </row>
    <row r="842">
      <c r="B842" s="497"/>
      <c r="I842" s="500"/>
      <c r="O842" s="500"/>
    </row>
    <row r="843">
      <c r="B843" s="497"/>
      <c r="I843" s="500"/>
      <c r="O843" s="500"/>
    </row>
    <row r="844">
      <c r="B844" s="497"/>
      <c r="I844" s="500"/>
      <c r="O844" s="500"/>
    </row>
    <row r="845">
      <c r="B845" s="497"/>
      <c r="I845" s="500"/>
      <c r="O845" s="500"/>
    </row>
    <row r="846">
      <c r="B846" s="497"/>
      <c r="I846" s="500"/>
      <c r="O846" s="500"/>
    </row>
    <row r="847">
      <c r="B847" s="497"/>
      <c r="I847" s="500"/>
      <c r="O847" s="500"/>
    </row>
    <row r="848">
      <c r="B848" s="497"/>
      <c r="I848" s="500"/>
      <c r="O848" s="500"/>
    </row>
    <row r="849">
      <c r="B849" s="497"/>
      <c r="I849" s="500"/>
      <c r="O849" s="500"/>
    </row>
    <row r="850">
      <c r="B850" s="497"/>
      <c r="I850" s="500"/>
      <c r="O850" s="500"/>
    </row>
    <row r="851">
      <c r="B851" s="497"/>
      <c r="I851" s="500"/>
      <c r="O851" s="500"/>
    </row>
    <row r="852">
      <c r="B852" s="497"/>
      <c r="I852" s="500"/>
      <c r="O852" s="500"/>
    </row>
    <row r="853">
      <c r="B853" s="497"/>
      <c r="I853" s="500"/>
      <c r="O853" s="500"/>
    </row>
    <row r="854">
      <c r="B854" s="497"/>
      <c r="I854" s="500"/>
      <c r="O854" s="500"/>
    </row>
    <row r="855">
      <c r="B855" s="497"/>
      <c r="I855" s="500"/>
      <c r="O855" s="500"/>
    </row>
    <row r="856">
      <c r="B856" s="497"/>
      <c r="I856" s="500"/>
      <c r="O856" s="500"/>
    </row>
    <row r="857">
      <c r="B857" s="497"/>
      <c r="I857" s="500"/>
      <c r="O857" s="500"/>
    </row>
    <row r="858">
      <c r="B858" s="497"/>
      <c r="I858" s="500"/>
      <c r="O858" s="500"/>
    </row>
    <row r="859">
      <c r="B859" s="497"/>
      <c r="I859" s="500"/>
      <c r="O859" s="500"/>
    </row>
    <row r="860">
      <c r="B860" s="497"/>
      <c r="I860" s="500"/>
      <c r="O860" s="500"/>
    </row>
    <row r="861">
      <c r="B861" s="497"/>
      <c r="I861" s="500"/>
      <c r="O861" s="500"/>
    </row>
    <row r="862">
      <c r="B862" s="497"/>
      <c r="I862" s="500"/>
      <c r="O862" s="500"/>
    </row>
    <row r="863">
      <c r="B863" s="497"/>
      <c r="I863" s="500"/>
      <c r="O863" s="500"/>
    </row>
    <row r="864">
      <c r="B864" s="497"/>
      <c r="I864" s="500"/>
      <c r="O864" s="500"/>
    </row>
    <row r="865">
      <c r="B865" s="497"/>
      <c r="I865" s="500"/>
      <c r="O865" s="500"/>
    </row>
    <row r="866">
      <c r="B866" s="497"/>
      <c r="I866" s="500"/>
      <c r="O866" s="500"/>
    </row>
    <row r="867">
      <c r="B867" s="497"/>
      <c r="I867" s="500"/>
      <c r="O867" s="500"/>
    </row>
    <row r="868">
      <c r="B868" s="497"/>
      <c r="I868" s="500"/>
      <c r="O868" s="500"/>
    </row>
    <row r="869">
      <c r="B869" s="497"/>
      <c r="I869" s="500"/>
      <c r="O869" s="500"/>
    </row>
    <row r="870">
      <c r="B870" s="497"/>
      <c r="I870" s="500"/>
      <c r="O870" s="500"/>
    </row>
    <row r="871">
      <c r="B871" s="497"/>
      <c r="I871" s="500"/>
      <c r="O871" s="500"/>
    </row>
    <row r="872">
      <c r="B872" s="497"/>
      <c r="I872" s="500"/>
      <c r="O872" s="500"/>
    </row>
    <row r="873">
      <c r="B873" s="497"/>
      <c r="I873" s="500"/>
      <c r="O873" s="500"/>
    </row>
    <row r="874">
      <c r="B874" s="497"/>
      <c r="I874" s="500"/>
      <c r="O874" s="500"/>
    </row>
    <row r="875">
      <c r="B875" s="497"/>
      <c r="I875" s="500"/>
      <c r="O875" s="500"/>
    </row>
    <row r="876">
      <c r="B876" s="497"/>
      <c r="I876" s="500"/>
      <c r="O876" s="500"/>
    </row>
    <row r="877">
      <c r="B877" s="497"/>
      <c r="I877" s="500"/>
      <c r="O877" s="500"/>
    </row>
    <row r="878">
      <c r="B878" s="497"/>
      <c r="I878" s="500"/>
      <c r="O878" s="500"/>
    </row>
    <row r="879">
      <c r="B879" s="497"/>
      <c r="I879" s="500"/>
      <c r="O879" s="500"/>
    </row>
    <row r="880">
      <c r="B880" s="497"/>
      <c r="I880" s="500"/>
      <c r="O880" s="500"/>
    </row>
    <row r="881">
      <c r="B881" s="497"/>
      <c r="I881" s="500"/>
      <c r="O881" s="500"/>
    </row>
    <row r="882">
      <c r="B882" s="497"/>
      <c r="I882" s="500"/>
      <c r="O882" s="500"/>
    </row>
    <row r="883">
      <c r="B883" s="497"/>
      <c r="I883" s="500"/>
      <c r="O883" s="500"/>
    </row>
    <row r="884">
      <c r="B884" s="497"/>
      <c r="I884" s="500"/>
      <c r="O884" s="500"/>
    </row>
    <row r="885">
      <c r="B885" s="497"/>
      <c r="I885" s="500"/>
      <c r="O885" s="500"/>
    </row>
    <row r="886">
      <c r="B886" s="497"/>
      <c r="I886" s="500"/>
      <c r="O886" s="500"/>
    </row>
    <row r="887">
      <c r="B887" s="497"/>
      <c r="I887" s="500"/>
      <c r="O887" s="500"/>
    </row>
    <row r="888">
      <c r="B888" s="497"/>
      <c r="I888" s="500"/>
      <c r="O888" s="500"/>
    </row>
    <row r="889">
      <c r="B889" s="497"/>
      <c r="I889" s="500"/>
      <c r="O889" s="500"/>
    </row>
    <row r="890">
      <c r="B890" s="497"/>
      <c r="I890" s="500"/>
      <c r="O890" s="500"/>
    </row>
    <row r="891">
      <c r="B891" s="497"/>
      <c r="I891" s="500"/>
      <c r="O891" s="500"/>
    </row>
    <row r="892">
      <c r="B892" s="497"/>
      <c r="I892" s="500"/>
      <c r="O892" s="500"/>
    </row>
    <row r="893">
      <c r="B893" s="497"/>
      <c r="I893" s="500"/>
      <c r="O893" s="500"/>
    </row>
    <row r="894">
      <c r="B894" s="497"/>
      <c r="I894" s="500"/>
      <c r="O894" s="500"/>
    </row>
    <row r="895">
      <c r="B895" s="497"/>
      <c r="I895" s="500"/>
      <c r="O895" s="500"/>
    </row>
    <row r="896">
      <c r="B896" s="497"/>
      <c r="I896" s="500"/>
      <c r="O896" s="500"/>
    </row>
    <row r="897">
      <c r="B897" s="497"/>
      <c r="I897" s="500"/>
      <c r="O897" s="500"/>
    </row>
    <row r="898">
      <c r="B898" s="497"/>
      <c r="I898" s="500"/>
      <c r="O898" s="500"/>
    </row>
    <row r="899">
      <c r="B899" s="497"/>
      <c r="I899" s="500"/>
      <c r="O899" s="500"/>
    </row>
    <row r="900">
      <c r="B900" s="497"/>
      <c r="I900" s="500"/>
      <c r="O900" s="500"/>
    </row>
    <row r="901">
      <c r="B901" s="497"/>
      <c r="I901" s="500"/>
      <c r="O901" s="500"/>
    </row>
    <row r="902">
      <c r="B902" s="497"/>
      <c r="I902" s="500"/>
      <c r="O902" s="500"/>
    </row>
    <row r="903">
      <c r="B903" s="497"/>
      <c r="I903" s="500"/>
      <c r="O903" s="500"/>
    </row>
    <row r="904">
      <c r="B904" s="497"/>
      <c r="I904" s="500"/>
      <c r="O904" s="500"/>
    </row>
    <row r="905">
      <c r="B905" s="497"/>
      <c r="I905" s="500"/>
      <c r="O905" s="500"/>
    </row>
    <row r="906">
      <c r="B906" s="497"/>
      <c r="I906" s="500"/>
      <c r="O906" s="500"/>
    </row>
    <row r="907">
      <c r="B907" s="497"/>
      <c r="I907" s="500"/>
      <c r="O907" s="500"/>
    </row>
    <row r="908">
      <c r="B908" s="497"/>
      <c r="I908" s="500"/>
      <c r="O908" s="500"/>
    </row>
    <row r="909">
      <c r="B909" s="497"/>
      <c r="I909" s="500"/>
      <c r="O909" s="500"/>
    </row>
    <row r="910">
      <c r="B910" s="497"/>
      <c r="I910" s="500"/>
      <c r="O910" s="500"/>
    </row>
    <row r="911">
      <c r="B911" s="497"/>
      <c r="I911" s="500"/>
      <c r="O911" s="500"/>
    </row>
    <row r="912">
      <c r="B912" s="497"/>
      <c r="I912" s="500"/>
      <c r="O912" s="500"/>
    </row>
    <row r="913">
      <c r="B913" s="497"/>
      <c r="I913" s="500"/>
      <c r="O913" s="500"/>
    </row>
    <row r="914">
      <c r="B914" s="497"/>
      <c r="I914" s="500"/>
      <c r="O914" s="500"/>
    </row>
    <row r="915">
      <c r="B915" s="497"/>
      <c r="I915" s="500"/>
      <c r="O915" s="500"/>
    </row>
    <row r="916">
      <c r="B916" s="497"/>
      <c r="I916" s="500"/>
      <c r="O916" s="500"/>
    </row>
    <row r="917">
      <c r="B917" s="497"/>
      <c r="I917" s="500"/>
      <c r="O917" s="500"/>
    </row>
    <row r="918">
      <c r="B918" s="497"/>
      <c r="I918" s="500"/>
      <c r="O918" s="500"/>
    </row>
    <row r="919">
      <c r="B919" s="497"/>
      <c r="I919" s="500"/>
      <c r="O919" s="500"/>
    </row>
    <row r="920">
      <c r="B920" s="497"/>
      <c r="I920" s="500"/>
      <c r="O920" s="500"/>
    </row>
    <row r="921">
      <c r="B921" s="497"/>
      <c r="I921" s="500"/>
      <c r="O921" s="500"/>
    </row>
    <row r="922">
      <c r="B922" s="497"/>
      <c r="I922" s="500"/>
      <c r="O922" s="500"/>
    </row>
    <row r="923">
      <c r="B923" s="497"/>
      <c r="I923" s="500"/>
      <c r="O923" s="500"/>
    </row>
    <row r="924">
      <c r="B924" s="497"/>
      <c r="I924" s="500"/>
      <c r="O924" s="500"/>
    </row>
    <row r="925">
      <c r="B925" s="497"/>
      <c r="I925" s="500"/>
      <c r="O925" s="500"/>
    </row>
    <row r="926">
      <c r="B926" s="497"/>
      <c r="I926" s="500"/>
      <c r="O926" s="500"/>
    </row>
    <row r="927">
      <c r="B927" s="497"/>
      <c r="I927" s="500"/>
      <c r="O927" s="500"/>
    </row>
    <row r="928">
      <c r="B928" s="497"/>
      <c r="I928" s="500"/>
      <c r="O928" s="500"/>
    </row>
    <row r="929">
      <c r="B929" s="497"/>
      <c r="I929" s="500"/>
      <c r="O929" s="500"/>
    </row>
    <row r="930">
      <c r="B930" s="497"/>
      <c r="I930" s="500"/>
      <c r="O930" s="500"/>
    </row>
    <row r="931">
      <c r="B931" s="497"/>
      <c r="I931" s="500"/>
      <c r="O931" s="500"/>
    </row>
    <row r="932">
      <c r="B932" s="497"/>
      <c r="I932" s="500"/>
      <c r="O932" s="500"/>
    </row>
    <row r="933">
      <c r="B933" s="497"/>
      <c r="I933" s="500"/>
      <c r="O933" s="500"/>
    </row>
    <row r="934">
      <c r="B934" s="497"/>
      <c r="I934" s="500"/>
      <c r="O934" s="500"/>
    </row>
    <row r="935">
      <c r="B935" s="497"/>
      <c r="I935" s="500"/>
      <c r="O935" s="500"/>
    </row>
    <row r="936">
      <c r="B936" s="497"/>
      <c r="I936" s="500"/>
      <c r="O936" s="500"/>
    </row>
    <row r="937">
      <c r="B937" s="497"/>
      <c r="I937" s="500"/>
      <c r="O937" s="500"/>
    </row>
    <row r="938">
      <c r="B938" s="497"/>
      <c r="I938" s="500"/>
      <c r="O938" s="500"/>
    </row>
    <row r="939">
      <c r="B939" s="497"/>
      <c r="I939" s="500"/>
      <c r="O939" s="500"/>
    </row>
    <row r="940">
      <c r="B940" s="497"/>
      <c r="I940" s="500"/>
      <c r="O940" s="500"/>
    </row>
    <row r="941">
      <c r="B941" s="497"/>
      <c r="I941" s="500"/>
      <c r="O941" s="500"/>
    </row>
    <row r="942">
      <c r="B942" s="497"/>
      <c r="I942" s="500"/>
      <c r="O942" s="500"/>
    </row>
    <row r="943">
      <c r="B943" s="497"/>
      <c r="I943" s="500"/>
      <c r="O943" s="500"/>
    </row>
    <row r="944">
      <c r="B944" s="497"/>
      <c r="I944" s="500"/>
      <c r="O944" s="500"/>
    </row>
    <row r="945">
      <c r="B945" s="497"/>
      <c r="I945" s="500"/>
      <c r="O945" s="500"/>
    </row>
    <row r="946">
      <c r="B946" s="497"/>
      <c r="I946" s="500"/>
      <c r="O946" s="500"/>
    </row>
    <row r="947">
      <c r="B947" s="497"/>
      <c r="I947" s="500"/>
      <c r="O947" s="500"/>
    </row>
    <row r="948">
      <c r="B948" s="497"/>
      <c r="I948" s="500"/>
      <c r="O948" s="500"/>
    </row>
    <row r="949">
      <c r="B949" s="497"/>
      <c r="I949" s="500"/>
      <c r="O949" s="500"/>
    </row>
    <row r="950">
      <c r="B950" s="497"/>
      <c r="I950" s="500"/>
      <c r="O950" s="500"/>
    </row>
    <row r="951">
      <c r="B951" s="497"/>
      <c r="I951" s="500"/>
      <c r="O951" s="500"/>
    </row>
    <row r="952">
      <c r="B952" s="497"/>
      <c r="I952" s="500"/>
      <c r="O952" s="500"/>
    </row>
    <row r="953">
      <c r="B953" s="497"/>
      <c r="I953" s="500"/>
      <c r="O953" s="500"/>
    </row>
    <row r="954">
      <c r="B954" s="497"/>
      <c r="I954" s="500"/>
      <c r="O954" s="500"/>
    </row>
    <row r="955">
      <c r="B955" s="497"/>
      <c r="I955" s="500"/>
      <c r="O955" s="500"/>
    </row>
    <row r="956">
      <c r="B956" s="497"/>
      <c r="I956" s="500"/>
      <c r="O956" s="500"/>
    </row>
    <row r="957">
      <c r="B957" s="497"/>
      <c r="I957" s="500"/>
      <c r="O957" s="500"/>
    </row>
    <row r="958">
      <c r="B958" s="497"/>
      <c r="I958" s="500"/>
      <c r="O958" s="500"/>
    </row>
    <row r="959">
      <c r="B959" s="497"/>
      <c r="I959" s="500"/>
      <c r="O959" s="500"/>
    </row>
    <row r="960">
      <c r="B960" s="497"/>
      <c r="I960" s="500"/>
      <c r="O960" s="500"/>
    </row>
    <row r="961">
      <c r="B961" s="497"/>
      <c r="I961" s="500"/>
      <c r="O961" s="500"/>
    </row>
    <row r="962">
      <c r="B962" s="497"/>
      <c r="I962" s="500"/>
      <c r="O962" s="500"/>
    </row>
    <row r="963">
      <c r="B963" s="497"/>
      <c r="I963" s="500"/>
      <c r="O963" s="500"/>
    </row>
    <row r="964">
      <c r="B964" s="497"/>
      <c r="I964" s="500"/>
      <c r="O964" s="500"/>
    </row>
    <row r="965">
      <c r="B965" s="497"/>
      <c r="I965" s="500"/>
      <c r="O965" s="500"/>
    </row>
    <row r="966">
      <c r="B966" s="497"/>
      <c r="I966" s="500"/>
      <c r="O966" s="500"/>
    </row>
    <row r="967">
      <c r="B967" s="497"/>
      <c r="I967" s="500"/>
      <c r="O967" s="500"/>
    </row>
    <row r="968">
      <c r="B968" s="497"/>
      <c r="I968" s="500"/>
      <c r="O968" s="500"/>
    </row>
    <row r="969">
      <c r="B969" s="497"/>
      <c r="I969" s="500"/>
      <c r="O969" s="500"/>
    </row>
    <row r="970">
      <c r="B970" s="497"/>
      <c r="I970" s="500"/>
      <c r="O970" s="500"/>
    </row>
    <row r="971">
      <c r="B971" s="497"/>
      <c r="I971" s="500"/>
      <c r="O971" s="500"/>
    </row>
    <row r="972">
      <c r="B972" s="497"/>
      <c r="I972" s="500"/>
      <c r="O972" s="500"/>
    </row>
    <row r="973">
      <c r="B973" s="497"/>
      <c r="I973" s="500"/>
      <c r="O973" s="500"/>
    </row>
    <row r="974">
      <c r="B974" s="497"/>
      <c r="I974" s="500"/>
      <c r="O974" s="500"/>
    </row>
    <row r="975">
      <c r="B975" s="497"/>
      <c r="I975" s="500"/>
      <c r="O975" s="500"/>
    </row>
    <row r="976">
      <c r="B976" s="497"/>
      <c r="I976" s="500"/>
      <c r="O976" s="500"/>
    </row>
    <row r="977">
      <c r="B977" s="497"/>
      <c r="I977" s="500"/>
      <c r="O977" s="500"/>
    </row>
    <row r="978">
      <c r="B978" s="497"/>
      <c r="I978" s="500"/>
      <c r="O978" s="500"/>
    </row>
    <row r="979">
      <c r="B979" s="497"/>
      <c r="I979" s="500"/>
      <c r="O979" s="500"/>
    </row>
    <row r="980">
      <c r="B980" s="497"/>
      <c r="I980" s="500"/>
      <c r="O980" s="500"/>
    </row>
    <row r="981">
      <c r="B981" s="497"/>
      <c r="I981" s="500"/>
      <c r="O981" s="500"/>
    </row>
    <row r="982">
      <c r="B982" s="497"/>
      <c r="I982" s="500"/>
      <c r="O982" s="500"/>
    </row>
    <row r="983">
      <c r="B983" s="497"/>
      <c r="I983" s="500"/>
      <c r="O983" s="500"/>
    </row>
    <row r="984">
      <c r="B984" s="497"/>
      <c r="I984" s="500"/>
      <c r="O984" s="500"/>
    </row>
    <row r="985">
      <c r="B985" s="497"/>
      <c r="I985" s="500"/>
      <c r="O985" s="500"/>
    </row>
    <row r="986">
      <c r="B986" s="497"/>
      <c r="I986" s="500"/>
      <c r="O986" s="500"/>
    </row>
    <row r="987">
      <c r="B987" s="497"/>
      <c r="I987" s="500"/>
      <c r="O987" s="500"/>
    </row>
    <row r="988">
      <c r="B988" s="497"/>
      <c r="I988" s="500"/>
      <c r="O988" s="500"/>
    </row>
    <row r="989">
      <c r="B989" s="497"/>
      <c r="I989" s="500"/>
      <c r="O989" s="500"/>
    </row>
    <row r="990">
      <c r="B990" s="497"/>
      <c r="I990" s="500"/>
      <c r="O990" s="500"/>
    </row>
    <row r="991">
      <c r="B991" s="497"/>
      <c r="I991" s="500"/>
      <c r="O991" s="500"/>
    </row>
    <row r="992">
      <c r="B992" s="497"/>
      <c r="I992" s="500"/>
      <c r="O992" s="500"/>
    </row>
    <row r="993">
      <c r="B993" s="497"/>
      <c r="I993" s="500"/>
      <c r="O993" s="500"/>
    </row>
    <row r="994">
      <c r="B994" s="497"/>
      <c r="I994" s="500"/>
      <c r="O994" s="500"/>
    </row>
    <row r="995">
      <c r="B995" s="497"/>
      <c r="I995" s="500"/>
      <c r="O995" s="500"/>
    </row>
    <row r="996">
      <c r="B996" s="497"/>
      <c r="I996" s="500"/>
      <c r="O996" s="500"/>
    </row>
    <row r="997">
      <c r="B997" s="497"/>
      <c r="I997" s="500"/>
      <c r="O997" s="500"/>
    </row>
    <row r="998">
      <c r="B998" s="497"/>
      <c r="I998" s="500"/>
      <c r="O998" s="500"/>
    </row>
    <row r="999">
      <c r="B999" s="497"/>
      <c r="I999" s="500"/>
      <c r="O999" s="500"/>
    </row>
    <row r="1000">
      <c r="B1000" s="497"/>
      <c r="I1000" s="500"/>
      <c r="O1000" s="500"/>
    </row>
    <row r="1001">
      <c r="B1001" s="497"/>
      <c r="I1001" s="500"/>
      <c r="O1001" s="500"/>
    </row>
    <row r="1002">
      <c r="B1002" s="497"/>
      <c r="I1002" s="500"/>
      <c r="O1002" s="500"/>
    </row>
    <row r="1003">
      <c r="B1003" s="497"/>
      <c r="I1003" s="500"/>
      <c r="O1003" s="500"/>
    </row>
    <row r="1004">
      <c r="B1004" s="497"/>
      <c r="I1004" s="500"/>
      <c r="O1004" s="500"/>
    </row>
    <row r="1005">
      <c r="B1005" s="497"/>
      <c r="I1005" s="500"/>
      <c r="O1005" s="500"/>
    </row>
    <row r="1006">
      <c r="B1006" s="497"/>
      <c r="I1006" s="500"/>
      <c r="O1006" s="500"/>
    </row>
    <row r="1007">
      <c r="B1007" s="497"/>
      <c r="I1007" s="500"/>
      <c r="O1007" s="500"/>
    </row>
    <row r="1008">
      <c r="B1008" s="497"/>
      <c r="I1008" s="500"/>
      <c r="O1008" s="500"/>
    </row>
    <row r="1009">
      <c r="B1009" s="497"/>
      <c r="I1009" s="500"/>
      <c r="O1009" s="500"/>
    </row>
    <row r="1010">
      <c r="B1010" s="497"/>
      <c r="I1010" s="500"/>
      <c r="O1010" s="500"/>
    </row>
    <row r="1011">
      <c r="B1011" s="497"/>
      <c r="I1011" s="500"/>
      <c r="O1011" s="500"/>
    </row>
    <row r="1012">
      <c r="B1012" s="497"/>
      <c r="I1012" s="500"/>
      <c r="O1012" s="500"/>
    </row>
    <row r="1013">
      <c r="B1013" s="497"/>
      <c r="I1013" s="500"/>
      <c r="O1013" s="500"/>
    </row>
    <row r="1014">
      <c r="B1014" s="497"/>
      <c r="I1014" s="500"/>
      <c r="O1014" s="500"/>
    </row>
    <row r="1015">
      <c r="B1015" s="497"/>
      <c r="I1015" s="500"/>
      <c r="O1015" s="500"/>
    </row>
    <row r="1016">
      <c r="B1016" s="497"/>
      <c r="I1016" s="500"/>
      <c r="O1016" s="500"/>
    </row>
    <row r="1017">
      <c r="B1017" s="497"/>
      <c r="I1017" s="500"/>
      <c r="O1017" s="500"/>
    </row>
  </sheetData>
  <conditionalFormatting sqref="N3:N14">
    <cfRule type="expression" dxfId="4" priority="1">
      <formula>N3&lt;0</formula>
    </cfRule>
  </conditionalFormatting>
  <conditionalFormatting sqref="F22:G22">
    <cfRule type="colorScale" priority="2">
      <colorScale>
        <cfvo type="formula" val="-1000"/>
        <cfvo type="formula" val="0"/>
        <cfvo type="formula" val="100"/>
        <color rgb="FF57BB8A"/>
        <color rgb="FFFFFFFF"/>
        <color rgb="FFE67C73"/>
      </colorScale>
    </cfRule>
  </conditionalFormatting>
  <conditionalFormatting sqref="Q23">
    <cfRule type="colorScale" priority="3">
      <colorScale>
        <cfvo type="formula" val="0"/>
        <cfvo type="formula" val="60"/>
        <cfvo type="formula" val="100"/>
        <color rgb="FF00FF00"/>
        <color rgb="FFFFFF00"/>
        <color rgb="FFFF0000"/>
      </colorScale>
    </cfRule>
  </conditionalFormatting>
  <conditionalFormatting sqref="Q21">
    <cfRule type="colorScale" priority="4">
      <colorScale>
        <cfvo type="formula" val="25"/>
        <cfvo type="formula" val="55"/>
        <cfvo type="formula" val="90"/>
        <color rgb="FFFF0000"/>
        <color rgb="FFFFFF00"/>
        <color rgb="FF00FF00"/>
      </colorScale>
    </cfRule>
  </conditionalFormatting>
  <conditionalFormatting sqref="Q22 Q28 B4">
    <cfRule type="colorScale" priority="5">
      <colorScale>
        <cfvo type="formula" val="40"/>
        <cfvo type="formula" val="59"/>
        <cfvo type="formula" val="80"/>
        <color rgb="FFFF0000"/>
        <color rgb="FFFF9900"/>
        <color rgb="FF00FF00"/>
      </colorScale>
    </cfRule>
  </conditionalFormatting>
  <conditionalFormatting sqref="T3:U17 Z3:Z16">
    <cfRule type="colorScale" priority="6">
      <colorScale>
        <cfvo type="formula" val="-0.2"/>
        <cfvo type="formula" val="0"/>
        <cfvo type="formula" val="0.2"/>
        <color rgb="FF57BB8A"/>
        <color rgb="FFEFEFEF"/>
        <color rgb="FFE67C73"/>
      </colorScale>
    </cfRule>
  </conditionalFormatting>
  <conditionalFormatting sqref="S3:S16 Y3:Y16">
    <cfRule type="expression" dxfId="5" priority="7">
      <formula>OR(T3="⬆️⬆️ MAJOR Rise", T3="⬆️ Rise")</formula>
    </cfRule>
  </conditionalFormatting>
  <conditionalFormatting sqref="T3:U18 Z3:Z16">
    <cfRule type="expression" dxfId="6" priority="8">
      <formula>T3="⬆️⬆️ MAJOR Rise"</formula>
    </cfRule>
  </conditionalFormatting>
  <conditionalFormatting sqref="T3:U18 Z3:Z16">
    <cfRule type="expression" dxfId="7" priority="9">
      <formula>T3="⬇️ Drop"</formula>
    </cfRule>
  </conditionalFormatting>
  <conditionalFormatting sqref="S3:S7 Y3:Y7 S9:S17 Y9:Y16">
    <cfRule type="expression" dxfId="8" priority="10">
      <formula>OR(T3="⬇️⬇️ MAJOR Drop", T3="⬇️ Drop")</formula>
    </cfRule>
  </conditionalFormatting>
  <conditionalFormatting sqref="T3:U18 Z3:Z16">
    <cfRule type="expression" dxfId="9" priority="11">
      <formula>T3="⬆️ Rise"</formula>
    </cfRule>
  </conditionalFormatting>
  <conditionalFormatting sqref="T3:U18 Z3:Z16">
    <cfRule type="expression" dxfId="10" priority="12">
      <formula>T3="⬇️⬇️ MAJOR Drop"</formula>
    </cfRule>
  </conditionalFormatting>
  <conditionalFormatting sqref="T3:U18 Z3:Z16">
    <cfRule type="expression" dxfId="11" priority="13">
      <formula>T3="Stable"</formula>
    </cfRule>
  </conditionalFormatting>
  <conditionalFormatting sqref="N3:N14 N17">
    <cfRule type="expression" dxfId="12" priority="14">
      <formula>N3&gt;0</formula>
    </cfRule>
  </conditionalFormatting>
  <conditionalFormatting sqref="N21:N24">
    <cfRule type="expression" dxfId="16" priority="15">
      <formula>N21&gt;0</formula>
    </cfRule>
  </conditionalFormatting>
  <conditionalFormatting sqref="N21:N24">
    <cfRule type="expression" dxfId="12" priority="16">
      <formula>N21&lt;0</formula>
    </cfRule>
  </conditionalFormatting>
  <hyperlinks>
    <hyperlink r:id="rId2" ref="J3"/>
    <hyperlink r:id="rId3" ref="P3"/>
    <hyperlink r:id="rId4" ref="V3"/>
    <hyperlink r:id="rId5" ref="J4"/>
    <hyperlink r:id="rId6" ref="P4"/>
    <hyperlink r:id="rId7" ref="V4"/>
    <hyperlink r:id="rId8" ref="J5"/>
    <hyperlink r:id="rId9" ref="P5"/>
    <hyperlink r:id="rId10" ref="V5"/>
    <hyperlink r:id="rId11" ref="P6"/>
    <hyperlink r:id="rId12" ref="V6"/>
    <hyperlink r:id="rId13" ref="P7"/>
    <hyperlink r:id="rId14" ref="V7"/>
    <hyperlink r:id="rId15" ref="J9"/>
    <hyperlink r:id="rId16" ref="P9"/>
    <hyperlink r:id="rId17" ref="V9"/>
    <hyperlink r:id="rId18" ref="J10"/>
    <hyperlink r:id="rId19" ref="P10"/>
    <hyperlink r:id="rId20" ref="V10"/>
    <hyperlink r:id="rId21" ref="J11"/>
    <hyperlink r:id="rId22" ref="P11"/>
    <hyperlink r:id="rId23" ref="V11"/>
    <hyperlink r:id="rId24" ref="J12"/>
    <hyperlink r:id="rId25" ref="P12"/>
    <hyperlink r:id="rId26" ref="V12"/>
    <hyperlink r:id="rId27" ref="J13"/>
    <hyperlink r:id="rId28" ref="P13"/>
    <hyperlink r:id="rId29" ref="V13"/>
    <hyperlink r:id="rId30" ref="P14"/>
    <hyperlink r:id="rId31" ref="V14"/>
    <hyperlink r:id="rId32" ref="J15"/>
    <hyperlink r:id="rId33" ref="P15"/>
    <hyperlink r:id="rId34" ref="J16"/>
    <hyperlink r:id="rId35" ref="P16"/>
    <hyperlink r:id="rId36" ref="J17"/>
    <hyperlink r:id="rId37" ref="A19"/>
    <hyperlink r:id="rId38" ref="F19"/>
    <hyperlink r:id="rId39" ref="J19"/>
    <hyperlink r:id="rId40" ref="B20"/>
    <hyperlink r:id="rId41" ref="C20"/>
    <hyperlink r:id="rId42" ref="D20"/>
    <hyperlink r:id="rId43" ref="E20"/>
    <hyperlink r:id="rId44" ref="A21"/>
    <hyperlink r:id="rId45" ref="J21"/>
    <hyperlink r:id="rId46" ref="A22"/>
    <hyperlink r:id="rId47" ref="J22"/>
    <hyperlink r:id="rId48" ref="A23"/>
    <hyperlink r:id="rId49" ref="A24"/>
    <hyperlink r:id="rId50" ref="J24"/>
    <hyperlink r:id="rId51" ref="A25"/>
    <hyperlink r:id="rId52" ref="J28"/>
    <hyperlink r:id="rId53" ref="A32"/>
    <hyperlink r:id="rId54" ref="A33"/>
    <hyperlink r:id="rId55" ref="A34"/>
    <hyperlink r:id="rId56" ref="A35"/>
    <hyperlink r:id="rId57" ref="A36"/>
    <hyperlink r:id="rId58" ref="A37"/>
    <hyperlink r:id="rId59" ref="A38"/>
    <hyperlink r:id="rId60" ref="A39"/>
    <hyperlink r:id="rId61" ref="A40"/>
    <hyperlink r:id="rId62" ref="A41"/>
    <hyperlink r:id="rId63" ref="A42"/>
    <hyperlink r:id="rId64" ref="A43"/>
    <hyperlink r:id="rId65" ref="A44"/>
    <hyperlink r:id="rId66" ref="A45"/>
    <hyperlink r:id="rId67" ref="A46"/>
  </hyperlinks>
  <printOptions gridLines="1" horizontalCentered="1"/>
  <pageMargins bottom="0.75" footer="0.0" header="0.0" left="0.7" right="0.7" top="0.75"/>
  <pageSetup fitToHeight="0" cellComments="atEnd" orientation="landscape" pageOrder="overThenDown"/>
  <drawing r:id="rId68"/>
  <legacyDrawing r:id="rId69"/>
  <tableParts count="13">
    <tablePart r:id="rId83"/>
    <tablePart r:id="rId84"/>
    <tablePart r:id="rId85"/>
    <tablePart r:id="rId86"/>
    <tablePart r:id="rId87"/>
    <tablePart r:id="rId88"/>
    <tablePart r:id="rId89"/>
    <tablePart r:id="rId90"/>
    <tablePart r:id="rId91"/>
    <tablePart r:id="rId92"/>
    <tablePart r:id="rId93"/>
    <tablePart r:id="rId94"/>
    <tablePart r:id="rId95"/>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pageSetUpPr fitToPage="1"/>
  </sheetPr>
  <sheetViews>
    <sheetView workbookViewId="0"/>
  </sheetViews>
  <sheetFormatPr customHeight="1" defaultColWidth="12.63" defaultRowHeight="15.75"/>
  <cols>
    <col customWidth="1" min="1" max="1" width="24.25"/>
    <col customWidth="1" min="2" max="2" width="18.75"/>
    <col customWidth="1" min="3" max="3" width="14.75"/>
    <col customWidth="1" min="4" max="4" width="17.0"/>
    <col customWidth="1" min="5" max="5" width="19.38"/>
    <col customWidth="1" min="6" max="6" width="42.63"/>
    <col customWidth="1" min="7" max="7" width="7.38"/>
    <col customWidth="1" min="8" max="8" width="3.5"/>
    <col customWidth="1" min="9" max="9" width="1.75"/>
    <col customWidth="1" min="10" max="10" width="25.38"/>
    <col customWidth="1" min="11" max="11" width="13.25"/>
    <col customWidth="1" min="13" max="13" width="14.25"/>
    <col customWidth="1" min="14" max="14" width="15.5"/>
    <col customWidth="1" min="15" max="15" width="2.75"/>
    <col customWidth="1" min="16" max="16" width="21.63"/>
    <col customWidth="1" min="18" max="18" width="14.75"/>
    <col customWidth="1" min="19" max="19" width="14.0"/>
    <col customWidth="1" min="20" max="20" width="21.0"/>
    <col customWidth="1" min="21" max="21" width="2.5"/>
    <col customWidth="1" min="22" max="22" width="29.38"/>
  </cols>
  <sheetData>
    <row r="1">
      <c r="A1" s="559" t="s">
        <v>364</v>
      </c>
      <c r="B1" s="560"/>
      <c r="C1" s="561"/>
      <c r="D1" s="561"/>
      <c r="E1" s="562"/>
      <c r="F1" s="563"/>
      <c r="G1" s="563"/>
      <c r="H1" s="564"/>
      <c r="I1" s="564"/>
      <c r="J1" s="818" t="s">
        <v>48</v>
      </c>
      <c r="K1" s="566"/>
      <c r="L1" s="567"/>
      <c r="M1" s="567"/>
      <c r="N1" s="568"/>
      <c r="O1" s="569"/>
      <c r="P1" s="819" t="s">
        <v>49</v>
      </c>
      <c r="Q1" s="570"/>
      <c r="R1" s="570"/>
      <c r="S1" s="570"/>
      <c r="T1" s="571" t="s">
        <v>329</v>
      </c>
      <c r="U1" s="572"/>
      <c r="V1" s="573"/>
    </row>
    <row r="2">
      <c r="A2" s="574" t="s">
        <v>330</v>
      </c>
      <c r="B2" s="575"/>
      <c r="C2" s="576"/>
      <c r="D2" s="577"/>
      <c r="E2" s="578"/>
      <c r="F2" s="579"/>
      <c r="G2" s="580"/>
      <c r="H2" s="581"/>
      <c r="I2" s="169"/>
      <c r="J2" s="105" t="s">
        <v>53</v>
      </c>
      <c r="K2" s="582" t="s">
        <v>54</v>
      </c>
      <c r="L2" s="583" t="s">
        <v>331</v>
      </c>
      <c r="M2" s="583" t="s">
        <v>332</v>
      </c>
      <c r="N2" s="584" t="s">
        <v>58</v>
      </c>
      <c r="O2" s="585"/>
      <c r="P2" s="586" t="s">
        <v>59</v>
      </c>
      <c r="Q2" s="582" t="s">
        <v>331</v>
      </c>
      <c r="R2" s="583" t="s">
        <v>332</v>
      </c>
      <c r="S2" s="582" t="s">
        <v>58</v>
      </c>
      <c r="T2" s="582"/>
      <c r="U2" s="582"/>
      <c r="V2" s="586" t="s">
        <v>59</v>
      </c>
      <c r="W2" s="582" t="s">
        <v>331</v>
      </c>
      <c r="X2" s="583" t="s">
        <v>332</v>
      </c>
      <c r="Y2" s="582" t="s">
        <v>58</v>
      </c>
      <c r="Z2" s="582"/>
    </row>
    <row r="3" ht="39.0" customHeight="1">
      <c r="A3" s="820" t="s">
        <v>304</v>
      </c>
      <c r="B3" s="588"/>
      <c r="C3" s="589"/>
      <c r="D3" s="590"/>
      <c r="E3" s="591"/>
      <c r="F3" s="821" t="s">
        <v>365</v>
      </c>
      <c r="G3" s="593"/>
      <c r="H3" s="463"/>
      <c r="I3" s="585"/>
      <c r="J3" s="594" t="s">
        <v>63</v>
      </c>
      <c r="K3" s="115">
        <v>385000.0</v>
      </c>
      <c r="L3" s="595">
        <v>373300.0</v>
      </c>
      <c r="M3" s="648" t="s">
        <v>334</v>
      </c>
      <c r="N3" s="597" t="str">
        <f t="shared" ref="N3:N5" si="1">(L3-M3)</f>
        <v>#VALUE!</v>
      </c>
      <c r="O3" s="585"/>
      <c r="P3" s="598" t="s">
        <v>64</v>
      </c>
      <c r="Q3" s="648">
        <v>0.0</v>
      </c>
      <c r="R3" s="648">
        <v>0.0</v>
      </c>
      <c r="S3" s="254">
        <f t="shared" ref="S3:S7" si="2">IF(OR(Q3="", R3=""), "", Q3 - R3)</f>
        <v>0</v>
      </c>
      <c r="T3" s="412" t="str">
        <f t="shared" ref="T3:T7" si="3">IF(OR(Q3="", R3="", R3=0), "", 
 IF((Q3 - R3)/R3 &gt;= 0.1, "⬆️⬆️ MAJOR Rise",
 IF((Q3 - R3)/R3 &gt;= 0.01, "⬆️ Rise",
 IF((Q3 - R3)/R3 &lt;= -0.1, "⬇️⬇️ MAJOR Drop",
 IF((Q3 - R3)/R3 &lt;= -0.01, "⬇️ Drop",
 "Stable")))))
</f>
        <v/>
      </c>
      <c r="U3" s="412"/>
      <c r="V3" s="598" t="s">
        <v>335</v>
      </c>
      <c r="W3" s="252">
        <v>0.0</v>
      </c>
      <c r="X3" s="252">
        <v>0.0</v>
      </c>
      <c r="Y3" s="254">
        <f t="shared" ref="Y3:Y7" si="4">IF(OR(W3="", X3=""), "", W3 - X3)</f>
        <v>0</v>
      </c>
      <c r="Z3" s="412" t="str">
        <f t="shared" ref="Z3:Z7" si="5">IF(OR(W3="", X3="", X3=0), "", 
 IF((W3 - X3)/X3 &gt;= 0.1, "⬆️⬆️ MAJOR Rise",
 IF((W3 - X3)/X3 &gt;= 0.01, "⬆️ Rise",
 IF((W3 - X3)/X3 &lt;= -0.1, "⬇️⬇️ MAJOR Drop",
 IF((W3 - X3)/X3 &lt;= -0.01, "⬇️ Drop",
 "Stable")))))
</f>
        <v/>
      </c>
    </row>
    <row r="4" ht="27.0" customHeight="1">
      <c r="A4" s="599" t="s">
        <v>66</v>
      </c>
      <c r="B4" s="128">
        <f>(Q22 * 0.45) + (Q21 * 0.35) + ((135 - Q23) / 135 * 100) * 0.2</f>
        <v>62.34377676</v>
      </c>
      <c r="C4" s="600" t="s">
        <v>67</v>
      </c>
      <c r="D4" s="297"/>
      <c r="E4" s="601"/>
      <c r="F4" s="822"/>
      <c r="G4" s="603"/>
      <c r="H4" s="458"/>
      <c r="I4" s="585"/>
      <c r="J4" s="594" t="s">
        <v>68</v>
      </c>
      <c r="K4" s="115">
        <v>401800.0</v>
      </c>
      <c r="L4" s="595">
        <v>410600.0</v>
      </c>
      <c r="M4" s="648">
        <v>354800.0</v>
      </c>
      <c r="N4" s="597">
        <f t="shared" si="1"/>
        <v>55800</v>
      </c>
      <c r="O4" s="585"/>
      <c r="P4" s="598" t="s">
        <v>69</v>
      </c>
      <c r="Q4" s="648">
        <v>0.0</v>
      </c>
      <c r="R4" s="648">
        <v>0.0</v>
      </c>
      <c r="S4" s="254">
        <f t="shared" si="2"/>
        <v>0</v>
      </c>
      <c r="T4" s="412" t="str">
        <f t="shared" si="3"/>
        <v/>
      </c>
      <c r="U4" s="412"/>
      <c r="V4" s="598" t="s">
        <v>70</v>
      </c>
      <c r="W4" s="252">
        <v>0.0</v>
      </c>
      <c r="X4" s="252">
        <v>0.0</v>
      </c>
      <c r="Y4" s="254">
        <f t="shared" si="4"/>
        <v>0</v>
      </c>
      <c r="Z4" s="412" t="str">
        <f t="shared" si="5"/>
        <v/>
      </c>
    </row>
    <row r="5" ht="27.0" customHeight="1">
      <c r="A5" s="823" t="s">
        <v>336</v>
      </c>
      <c r="B5" s="824" t="s">
        <v>337</v>
      </c>
      <c r="C5" s="825"/>
      <c r="D5" s="607"/>
      <c r="E5" s="608"/>
      <c r="F5" s="609"/>
      <c r="G5" s="603"/>
      <c r="H5" s="463"/>
      <c r="I5" s="585"/>
      <c r="J5" s="610" t="s">
        <v>73</v>
      </c>
      <c r="K5" s="151">
        <v>310000.0</v>
      </c>
      <c r="L5" s="595">
        <v>312900.0</v>
      </c>
      <c r="M5" s="648">
        <v>250000.0</v>
      </c>
      <c r="N5" s="153">
        <f t="shared" si="1"/>
        <v>62900</v>
      </c>
      <c r="O5" s="585"/>
      <c r="P5" s="598" t="s">
        <v>74</v>
      </c>
      <c r="Q5" s="648">
        <v>0.0</v>
      </c>
      <c r="R5" s="648">
        <v>0.0</v>
      </c>
      <c r="S5" s="254">
        <f t="shared" si="2"/>
        <v>0</v>
      </c>
      <c r="T5" s="412" t="str">
        <f t="shared" si="3"/>
        <v/>
      </c>
      <c r="U5" s="412"/>
      <c r="V5" s="598" t="s">
        <v>75</v>
      </c>
      <c r="W5" s="252">
        <v>0.0</v>
      </c>
      <c r="X5" s="252">
        <v>0.0</v>
      </c>
      <c r="Y5" s="254">
        <f t="shared" si="4"/>
        <v>0</v>
      </c>
      <c r="Z5" s="412" t="str">
        <f t="shared" si="5"/>
        <v/>
      </c>
    </row>
    <row r="6" ht="27.0" customHeight="1">
      <c r="A6" s="823" t="s">
        <v>338</v>
      </c>
      <c r="B6" s="824" t="s">
        <v>337</v>
      </c>
      <c r="C6" s="825"/>
      <c r="D6" s="607"/>
      <c r="E6" s="608"/>
      <c r="F6" s="612"/>
      <c r="G6" s="603"/>
      <c r="H6" s="458"/>
      <c r="I6" s="585"/>
      <c r="J6" s="613"/>
      <c r="K6" s="614"/>
      <c r="L6" s="614"/>
      <c r="M6" s="615"/>
      <c r="N6" s="616"/>
      <c r="O6" s="585"/>
      <c r="P6" s="598" t="s">
        <v>77</v>
      </c>
      <c r="Q6" s="648">
        <v>0.0</v>
      </c>
      <c r="R6" s="648">
        <v>0.0</v>
      </c>
      <c r="S6" s="254">
        <f t="shared" si="2"/>
        <v>0</v>
      </c>
      <c r="T6" s="412" t="str">
        <f t="shared" si="3"/>
        <v/>
      </c>
      <c r="U6" s="412"/>
      <c r="V6" s="598" t="s">
        <v>78</v>
      </c>
      <c r="W6" s="252">
        <v>0.0</v>
      </c>
      <c r="X6" s="252">
        <v>0.0</v>
      </c>
      <c r="Y6" s="254">
        <f t="shared" si="4"/>
        <v>0</v>
      </c>
      <c r="Z6" s="412" t="str">
        <f t="shared" si="5"/>
        <v/>
      </c>
    </row>
    <row r="7" ht="27.0" customHeight="1">
      <c r="A7" s="826" t="s">
        <v>339</v>
      </c>
      <c r="B7" s="827" t="s">
        <v>340</v>
      </c>
      <c r="C7" s="828"/>
      <c r="D7" s="618"/>
      <c r="E7" s="619"/>
      <c r="F7" s="609"/>
      <c r="G7" s="620"/>
      <c r="H7" s="589"/>
      <c r="I7" s="585"/>
      <c r="J7" s="621"/>
      <c r="K7" s="622"/>
      <c r="L7" s="622"/>
      <c r="M7" s="623"/>
      <c r="N7" s="624"/>
      <c r="O7" s="585"/>
      <c r="P7" s="598" t="s">
        <v>80</v>
      </c>
      <c r="Q7" s="648">
        <v>0.0</v>
      </c>
      <c r="R7" s="648">
        <v>0.0</v>
      </c>
      <c r="S7" s="254">
        <f t="shared" si="2"/>
        <v>0</v>
      </c>
      <c r="T7" s="412" t="str">
        <f t="shared" si="3"/>
        <v/>
      </c>
      <c r="U7" s="412"/>
      <c r="V7" s="598" t="s">
        <v>81</v>
      </c>
      <c r="W7" s="252">
        <v>0.0</v>
      </c>
      <c r="X7" s="252">
        <v>0.0</v>
      </c>
      <c r="Y7" s="254">
        <f t="shared" si="4"/>
        <v>0</v>
      </c>
      <c r="Z7" s="412" t="str">
        <f t="shared" si="5"/>
        <v/>
      </c>
    </row>
    <row r="8" ht="16.5" customHeight="1">
      <c r="A8" s="626"/>
      <c r="B8" s="627"/>
      <c r="C8" s="623"/>
      <c r="D8" s="628"/>
      <c r="E8" s="623"/>
      <c r="F8" s="628"/>
      <c r="G8" s="628"/>
      <c r="H8" s="629"/>
      <c r="I8" s="585"/>
      <c r="J8" s="630"/>
      <c r="K8" s="631"/>
      <c r="L8" s="631"/>
      <c r="M8" s="632"/>
      <c r="N8" s="633"/>
      <c r="O8" s="585"/>
      <c r="P8" s="586" t="s">
        <v>303</v>
      </c>
      <c r="Q8" s="634"/>
      <c r="R8" s="634"/>
      <c r="S8" s="635"/>
      <c r="T8" s="636" t="str">
        <f>IF(OR(Q8="", R8="", R8=0), "", 
 IF((Q8 - R8)/R8 &gt;= 0.1, "⚠️ MAJOR Rise",
 IF((Q8 - R8)/R8 &gt;= 0.01, "🔺 Rise",
 IF((Q8 - R8)/R8 &lt;= -0.1, "✅ MAJOR drop",
 IF((Q8 - R8)/R8 &lt;= -0.01, "✅ drop",
 "Stable")))))
</f>
        <v/>
      </c>
      <c r="U8" s="636"/>
      <c r="V8" s="586" t="s">
        <v>303</v>
      </c>
      <c r="W8" s="634"/>
      <c r="X8" s="634"/>
      <c r="Y8" s="635"/>
      <c r="Z8" s="636" t="str">
        <f>IF(OR(W8="", X8="", X8=0), "", 
 IF((W8 - X8)/X8 &gt;= 0.1, "⚠️ MAJOR Rise",
 IF((W8 - X8)/X8 &gt;= 0.01, "🔺 Rise",
 IF((W8 - X8)/X8 &lt;= -0.1, "✅ MAJOR drop",
 IF((W8 - X8)/X8 &lt;= -0.01, "✅ drop",
 "Stable")))))
</f>
        <v/>
      </c>
    </row>
    <row r="9" ht="21.75" customHeight="1">
      <c r="A9" s="637" t="s">
        <v>85</v>
      </c>
      <c r="B9" s="638"/>
      <c r="C9" s="639"/>
      <c r="D9" s="640"/>
      <c r="E9" s="639"/>
      <c r="F9" s="641"/>
      <c r="G9" s="642"/>
      <c r="H9" s="629"/>
      <c r="I9" s="585"/>
      <c r="J9" s="643" t="s">
        <v>86</v>
      </c>
      <c r="K9" s="186">
        <v>0.0672</v>
      </c>
      <c r="L9" s="644">
        <v>0.0311</v>
      </c>
      <c r="M9" s="829">
        <v>0.0265</v>
      </c>
      <c r="N9" s="646">
        <f t="shared" ref="N9:N12" si="6">(L9-M9)*100</f>
        <v>0.46</v>
      </c>
      <c r="O9" s="585"/>
      <c r="P9" s="647" t="s">
        <v>87</v>
      </c>
      <c r="Q9" s="648">
        <v>0.0</v>
      </c>
      <c r="R9" s="648">
        <v>0.0</v>
      </c>
      <c r="S9" s="254">
        <f t="shared" ref="S9:S16" si="7">IF(OR(Q9="", R9=""), "", Q9 - R9)</f>
        <v>0</v>
      </c>
      <c r="T9" s="412" t="str">
        <f t="shared" ref="T9:T16" si="8">IF(OR(Q9="", R9="", R9=0), "", 
 IF((Q9 - R9)/R9 &gt;= 0.1, "⬆️⬆️ MAJOR Rise",
 IF((Q9 - R9)/R9 &gt;= 0.01, "⬆️ Rise",
 IF((Q9 - R9)/R9 &lt;= -0.1, "⬇️⬇️ MAJOR Drop",
 IF((Q9 - R9)/R9 &lt;= -0.01, "⬇️ Drop",
 "Stable")))))
</f>
        <v/>
      </c>
      <c r="U9" s="412"/>
      <c r="V9" s="647" t="s">
        <v>88</v>
      </c>
      <c r="W9" s="252">
        <v>0.0</v>
      </c>
      <c r="X9" s="252">
        <v>0.0</v>
      </c>
      <c r="Y9" s="254">
        <f t="shared" ref="Y9:Y16" si="9">IF(OR(W9="", X9=""), "", W9 - X9)</f>
        <v>0</v>
      </c>
      <c r="Z9" s="412" t="str">
        <f t="shared" ref="Z9:Z16" si="10">IF(OR(W9="", X9="", X9=0), "", 
 IF((W9 - X9)/X9 &gt;= 0.1, "⬆️⬆️ MAJOR Rise",
 IF((W9 - X9)/X9 &gt;= 0.01, "⬆️ Rise",
 IF((W9 - X9)/X9 &lt;= -0.1, "⬇️⬇️ MAJOR Drop",
 IF((W9 - X9)/X9 &lt;= -0.01, "⬇️ Drop",
 "Stable")))))
</f>
        <v/>
      </c>
    </row>
    <row r="10" ht="21.75" customHeight="1">
      <c r="A10" s="649" t="s">
        <v>89</v>
      </c>
      <c r="B10" s="650" t="s">
        <v>90</v>
      </c>
      <c r="C10" s="649" t="s">
        <v>91</v>
      </c>
      <c r="D10" s="649" t="s">
        <v>366</v>
      </c>
      <c r="E10" s="649" t="s">
        <v>306</v>
      </c>
      <c r="F10" s="649" t="s">
        <v>91</v>
      </c>
      <c r="G10" s="651"/>
      <c r="H10" s="585"/>
      <c r="I10" s="585"/>
      <c r="J10" s="594" t="s">
        <v>92</v>
      </c>
      <c r="K10" s="199">
        <v>0.0433</v>
      </c>
      <c r="L10" s="644">
        <v>8.0E-4</v>
      </c>
      <c r="M10" s="829">
        <v>9.0E-4</v>
      </c>
      <c r="N10" s="830">
        <f t="shared" si="6"/>
        <v>-0.01</v>
      </c>
      <c r="O10" s="585"/>
      <c r="P10" s="647" t="s">
        <v>93</v>
      </c>
      <c r="Q10" s="648">
        <v>0.0</v>
      </c>
      <c r="R10" s="648">
        <v>0.0</v>
      </c>
      <c r="S10" s="254">
        <f t="shared" si="7"/>
        <v>0</v>
      </c>
      <c r="T10" s="412" t="str">
        <f t="shared" si="8"/>
        <v/>
      </c>
      <c r="U10" s="412"/>
      <c r="V10" s="647" t="s">
        <v>106</v>
      </c>
      <c r="W10" s="252">
        <v>0.0</v>
      </c>
      <c r="X10" s="252">
        <v>0.0</v>
      </c>
      <c r="Y10" s="254">
        <f t="shared" si="9"/>
        <v>0</v>
      </c>
      <c r="Z10" s="412" t="str">
        <f t="shared" si="10"/>
        <v/>
      </c>
    </row>
    <row r="11" ht="21.75" customHeight="1">
      <c r="A11" s="653"/>
      <c r="B11" s="654"/>
      <c r="C11" s="655"/>
      <c r="D11" s="656"/>
      <c r="E11" s="657"/>
      <c r="F11" s="658"/>
      <c r="G11" s="659"/>
      <c r="H11" s="585"/>
      <c r="I11" s="585"/>
      <c r="J11" s="594" t="s">
        <v>98</v>
      </c>
      <c r="K11" s="199">
        <v>0.043899999999999995</v>
      </c>
      <c r="L11" s="644">
        <v>0.0152</v>
      </c>
      <c r="M11" s="829">
        <v>0.0093</v>
      </c>
      <c r="N11" s="646">
        <f t="shared" si="6"/>
        <v>0.59</v>
      </c>
      <c r="O11" s="585"/>
      <c r="P11" s="647" t="s">
        <v>99</v>
      </c>
      <c r="Q11" s="648">
        <v>0.0</v>
      </c>
      <c r="R11" s="648">
        <v>0.0</v>
      </c>
      <c r="S11" s="254">
        <f t="shared" si="7"/>
        <v>0</v>
      </c>
      <c r="T11" s="412" t="str">
        <f t="shared" si="8"/>
        <v/>
      </c>
      <c r="U11" s="412"/>
      <c r="V11" s="647" t="s">
        <v>112</v>
      </c>
      <c r="W11" s="252">
        <v>0.0</v>
      </c>
      <c r="X11" s="252">
        <v>0.0</v>
      </c>
      <c r="Y11" s="254">
        <f t="shared" si="9"/>
        <v>0</v>
      </c>
      <c r="Z11" s="412" t="str">
        <f t="shared" si="10"/>
        <v/>
      </c>
    </row>
    <row r="12" ht="21.75" customHeight="1">
      <c r="A12" s="653"/>
      <c r="B12" s="661"/>
      <c r="C12" s="655"/>
      <c r="D12" s="656"/>
      <c r="E12" s="662"/>
      <c r="F12" s="663"/>
      <c r="G12" s="664"/>
      <c r="H12" s="585"/>
      <c r="I12" s="585"/>
      <c r="J12" s="594" t="s">
        <v>104</v>
      </c>
      <c r="K12" s="199">
        <v>0.032887740139999996</v>
      </c>
      <c r="L12" s="644">
        <v>0.03458986</v>
      </c>
      <c r="M12" s="829">
        <v>0.01391588</v>
      </c>
      <c r="N12" s="646">
        <f t="shared" si="6"/>
        <v>2.067398</v>
      </c>
      <c r="O12" s="585"/>
      <c r="P12" s="647" t="s">
        <v>105</v>
      </c>
      <c r="Q12" s="648">
        <v>0.0</v>
      </c>
      <c r="R12" s="648">
        <v>0.0</v>
      </c>
      <c r="S12" s="254">
        <f t="shared" si="7"/>
        <v>0</v>
      </c>
      <c r="T12" s="412" t="str">
        <f t="shared" si="8"/>
        <v/>
      </c>
      <c r="U12" s="412"/>
      <c r="V12" s="647" t="s">
        <v>116</v>
      </c>
      <c r="W12" s="252">
        <v>0.0</v>
      </c>
      <c r="X12" s="252">
        <v>0.0</v>
      </c>
      <c r="Y12" s="254">
        <f t="shared" si="9"/>
        <v>0</v>
      </c>
      <c r="Z12" s="412" t="str">
        <f t="shared" si="10"/>
        <v/>
      </c>
    </row>
    <row r="13" ht="21.75" customHeight="1">
      <c r="A13" s="653"/>
      <c r="B13" s="654"/>
      <c r="C13" s="655"/>
      <c r="D13" s="653"/>
      <c r="E13" s="665"/>
      <c r="F13" s="666"/>
      <c r="G13" s="667"/>
      <c r="H13" s="585"/>
      <c r="I13" s="585"/>
      <c r="J13" s="610" t="s">
        <v>367</v>
      </c>
      <c r="K13" s="151">
        <v>2250.0</v>
      </c>
      <c r="L13" s="668">
        <v>0.0</v>
      </c>
      <c r="M13" s="829">
        <v>0.0</v>
      </c>
      <c r="N13" s="669">
        <f>(L13-M13)</f>
        <v>0</v>
      </c>
      <c r="O13" s="585"/>
      <c r="P13" s="647" t="s">
        <v>111</v>
      </c>
      <c r="Q13" s="648">
        <v>0.0</v>
      </c>
      <c r="R13" s="648">
        <v>0.0</v>
      </c>
      <c r="S13" s="254">
        <f t="shared" si="7"/>
        <v>0</v>
      </c>
      <c r="T13" s="412" t="str">
        <f t="shared" si="8"/>
        <v/>
      </c>
      <c r="U13" s="412"/>
      <c r="V13" s="647" t="s">
        <v>122</v>
      </c>
      <c r="W13" s="252">
        <v>0.0</v>
      </c>
      <c r="X13" s="252">
        <v>0.0</v>
      </c>
      <c r="Y13" s="254">
        <f t="shared" si="9"/>
        <v>0</v>
      </c>
      <c r="Z13" s="412" t="str">
        <f t="shared" si="10"/>
        <v/>
      </c>
    </row>
    <row r="14" ht="21.75" customHeight="1">
      <c r="A14" s="653"/>
      <c r="B14" s="661"/>
      <c r="C14" s="670"/>
      <c r="D14" s="653"/>
      <c r="E14" s="665"/>
      <c r="F14" s="671"/>
      <c r="G14" s="672"/>
      <c r="H14" s="585"/>
      <c r="I14" s="585"/>
      <c r="J14" s="673"/>
      <c r="K14" s="674"/>
      <c r="L14" s="675"/>
      <c r="M14" s="676"/>
      <c r="N14" s="677"/>
      <c r="O14" s="585"/>
      <c r="P14" s="647" t="s">
        <v>115</v>
      </c>
      <c r="Q14" s="648">
        <v>0.0</v>
      </c>
      <c r="R14" s="648">
        <v>0.0</v>
      </c>
      <c r="S14" s="254">
        <f t="shared" si="7"/>
        <v>0</v>
      </c>
      <c r="T14" s="412" t="str">
        <f t="shared" si="8"/>
        <v/>
      </c>
      <c r="U14" s="412"/>
      <c r="V14" s="647" t="s">
        <v>127</v>
      </c>
      <c r="W14" s="252">
        <v>0.0</v>
      </c>
      <c r="X14" s="252">
        <v>0.0</v>
      </c>
      <c r="Y14" s="254">
        <f t="shared" si="9"/>
        <v>0</v>
      </c>
      <c r="Z14" s="412" t="str">
        <f t="shared" si="10"/>
        <v/>
      </c>
    </row>
    <row r="15" ht="21.75" customHeight="1">
      <c r="A15" s="653"/>
      <c r="B15" s="654"/>
      <c r="C15" s="655"/>
      <c r="D15" s="679"/>
      <c r="E15" s="680"/>
      <c r="F15" s="681"/>
      <c r="G15" s="682"/>
      <c r="H15" s="585"/>
      <c r="I15" s="585"/>
      <c r="J15" s="643" t="s">
        <v>120</v>
      </c>
      <c r="K15" s="231">
        <v>95.0</v>
      </c>
      <c r="L15" s="683">
        <v>123.0</v>
      </c>
      <c r="M15" s="692">
        <v>105.0</v>
      </c>
      <c r="N15" s="831">
        <f t="shared" ref="N15:N16" si="11">(L15-M15)/M15</f>
        <v>0.1714285714</v>
      </c>
      <c r="O15" s="585"/>
      <c r="P15" s="647" t="s">
        <v>121</v>
      </c>
      <c r="Q15" s="648">
        <v>0.0</v>
      </c>
      <c r="R15" s="648">
        <v>0.0</v>
      </c>
      <c r="S15" s="254">
        <f t="shared" si="7"/>
        <v>0</v>
      </c>
      <c r="T15" s="412" t="str">
        <f t="shared" si="8"/>
        <v/>
      </c>
      <c r="U15" s="686"/>
      <c r="W15" s="252">
        <v>0.0</v>
      </c>
      <c r="X15" s="252">
        <v>0.0</v>
      </c>
      <c r="Y15" s="254">
        <f t="shared" si="9"/>
        <v>0</v>
      </c>
      <c r="Z15" s="412" t="str">
        <f t="shared" si="10"/>
        <v/>
      </c>
    </row>
    <row r="16" ht="21.75" customHeight="1">
      <c r="A16" s="687"/>
      <c r="B16" s="654"/>
      <c r="C16" s="655"/>
      <c r="D16" s="688"/>
      <c r="E16" s="689"/>
      <c r="F16" s="690"/>
      <c r="G16" s="691"/>
      <c r="H16" s="585"/>
      <c r="I16" s="585"/>
      <c r="J16" s="594" t="s">
        <v>125</v>
      </c>
      <c r="K16" s="238">
        <v>125.0</v>
      </c>
      <c r="L16" s="692">
        <v>187.0</v>
      </c>
      <c r="M16" s="692">
        <v>148.0</v>
      </c>
      <c r="N16" s="832">
        <f t="shared" si="11"/>
        <v>0.2635135135</v>
      </c>
      <c r="O16" s="585"/>
      <c r="P16" s="647" t="s">
        <v>126</v>
      </c>
      <c r="Q16" s="648">
        <v>0.0</v>
      </c>
      <c r="R16" s="648">
        <v>0.0</v>
      </c>
      <c r="S16" s="254">
        <f t="shared" si="7"/>
        <v>0</v>
      </c>
      <c r="T16" s="412" t="str">
        <f t="shared" si="8"/>
        <v/>
      </c>
      <c r="U16" s="686"/>
      <c r="W16" s="252">
        <v>0.0</v>
      </c>
      <c r="X16" s="252">
        <v>0.0</v>
      </c>
      <c r="Y16" s="254">
        <f t="shared" si="9"/>
        <v>0</v>
      </c>
      <c r="Z16" s="412" t="str">
        <f t="shared" si="10"/>
        <v/>
      </c>
    </row>
    <row r="17" ht="26.25" customHeight="1">
      <c r="A17" s="694"/>
      <c r="B17" s="695"/>
      <c r="C17" s="655"/>
      <c r="D17" s="696"/>
      <c r="E17" s="697"/>
      <c r="F17" s="690"/>
      <c r="G17" s="691"/>
      <c r="H17" s="585"/>
      <c r="I17" s="585"/>
      <c r="J17" s="698" t="s">
        <v>128</v>
      </c>
      <c r="K17" s="151">
        <v>80610.0</v>
      </c>
      <c r="L17" s="833">
        <v>70780.0</v>
      </c>
      <c r="M17" s="834">
        <v>70780.0</v>
      </c>
      <c r="N17" s="835">
        <f>(L17-M17)</f>
        <v>0</v>
      </c>
      <c r="O17" s="585"/>
      <c r="V17" s="585"/>
    </row>
    <row r="18">
      <c r="A18" s="706"/>
      <c r="B18" s="707"/>
      <c r="C18" s="708"/>
      <c r="D18" s="709"/>
      <c r="E18" s="710"/>
      <c r="F18" s="711"/>
      <c r="G18" s="712"/>
      <c r="H18" s="585"/>
      <c r="I18" s="585"/>
      <c r="J18" s="613"/>
      <c r="K18" s="713"/>
      <c r="L18" s="714"/>
      <c r="M18" s="715"/>
      <c r="N18" s="716"/>
      <c r="O18" s="585"/>
      <c r="P18" s="717"/>
      <c r="Q18" s="718"/>
      <c r="R18" s="718"/>
      <c r="S18" s="718"/>
      <c r="T18" s="585"/>
      <c r="U18" s="585"/>
      <c r="V18" s="743"/>
    </row>
    <row r="19">
      <c r="A19" s="266" t="s">
        <v>133</v>
      </c>
      <c r="B19" s="720"/>
      <c r="C19" s="639"/>
      <c r="D19" s="721"/>
      <c r="E19" s="722"/>
      <c r="F19" s="836" t="s">
        <v>343</v>
      </c>
      <c r="G19" s="724"/>
      <c r="H19" s="585"/>
      <c r="I19" s="585"/>
      <c r="J19" s="594" t="s">
        <v>134</v>
      </c>
      <c r="K19" s="725"/>
      <c r="L19" s="692">
        <v>0.0</v>
      </c>
      <c r="M19" s="693">
        <v>0.0</v>
      </c>
      <c r="N19" s="726"/>
      <c r="O19" s="585"/>
      <c r="P19" s="837" t="s">
        <v>136</v>
      </c>
      <c r="Q19" s="728"/>
      <c r="R19" s="729" t="s">
        <v>368</v>
      </c>
      <c r="S19" s="728"/>
      <c r="T19" s="607"/>
      <c r="U19" s="607"/>
      <c r="V19" s="743"/>
      <c r="W19" s="498" t="str">
        <f>IFS(
  ISNUMBER(L16),
  IFS(
    L16&gt;=95, 40,
    L16&gt;=90, 35 + (L16 - 90) * 1,
    L16&gt;=85, 30 + (L16 - 85) * 1,
    L16&gt;=80, 25 + (L16 - 80) * 1,
    L16&gt;=70, 18 + (L16 - 70) * 0.7,
    L16&gt;=60, 12 + (L16 - 60) * 0.6,
    TRUE, 6
  ),
  "❌ NOT A NUMBER"
)
</f>
        <v>#N/A</v>
      </c>
    </row>
    <row r="20">
      <c r="A20" s="730" t="s">
        <v>139</v>
      </c>
      <c r="B20" s="731" t="s">
        <v>140</v>
      </c>
      <c r="C20" s="731" t="s">
        <v>141</v>
      </c>
      <c r="D20" s="731" t="s">
        <v>142</v>
      </c>
      <c r="E20" s="731" t="s">
        <v>143</v>
      </c>
      <c r="F20" s="732"/>
      <c r="G20" s="732"/>
      <c r="H20" s="718"/>
      <c r="I20" s="585"/>
      <c r="J20" s="733"/>
      <c r="K20" s="734"/>
      <c r="L20" s="734"/>
      <c r="M20" s="735"/>
      <c r="N20" s="736"/>
      <c r="O20" s="585"/>
      <c r="P20" s="737" t="s">
        <v>145</v>
      </c>
      <c r="Q20" s="738" t="s">
        <v>146</v>
      </c>
      <c r="R20" s="739" t="s">
        <v>147</v>
      </c>
      <c r="S20" s="740"/>
      <c r="T20" s="741" t="s">
        <v>148</v>
      </c>
      <c r="U20" s="742"/>
      <c r="V20" s="743"/>
    </row>
    <row r="21" ht="25.5" customHeight="1">
      <c r="A21" s="744" t="s">
        <v>63</v>
      </c>
      <c r="B21" s="596">
        <v>0.0</v>
      </c>
      <c r="C21" s="596">
        <v>0.0</v>
      </c>
      <c r="D21" s="596">
        <v>0.0</v>
      </c>
      <c r="E21" s="596">
        <v>0.0</v>
      </c>
      <c r="F21" s="745"/>
      <c r="G21" s="745"/>
      <c r="H21" s="746"/>
      <c r="I21" s="585"/>
      <c r="J21" s="643" t="s">
        <v>150</v>
      </c>
      <c r="K21" s="289">
        <v>2502500.0</v>
      </c>
      <c r="L21" s="747">
        <v>445310.0</v>
      </c>
      <c r="M21" s="838">
        <v>531780.0</v>
      </c>
      <c r="N21" s="839">
        <f t="shared" ref="N21:N24" si="12">(L21-M21)</f>
        <v>-86470</v>
      </c>
      <c r="O21" s="585"/>
      <c r="P21" s="750" t="s">
        <v>2</v>
      </c>
      <c r="Q21" s="751">
        <f>IFS(
  V21&gt;=0.9, 100,
  V21&gt;=0.8, (V21 - 0.8)*190 + 80,
  V21&gt;=0.65, (V21 - 0.65)*126.67 + 60,
  V21&gt;=0.45, (V21 - 0.45)*100 + 40,
  V21&gt;=0.3, (V21 - 0.3)*126.67 + 20,
  TRUE, V21*30 + 10
)
</f>
        <v>28.09068492</v>
      </c>
      <c r="R21" s="752" t="str">
        <f>IFS(
  Q21&gt;=90, "🟢 Balanced",
  Q21&gt;=70, "🟡 Slight Undersupply",
  Q21&gt;=45, "🟠 Tight Market",
  TRUE, "🔴 Critical Shortage"
)
</f>
        <v>🔴 Critical Shortage</v>
      </c>
      <c r="S21" s="368"/>
      <c r="T21" s="753" t="s">
        <v>151</v>
      </c>
      <c r="U21" s="754"/>
      <c r="V21" s="755">
        <f>(
  (L23/K23)*0.5 +
  (L22/K22)*0.25 +
  (L24/K24)*0.15 +
  (L21/K21)*0.1
)
</f>
        <v>0.3638721474</v>
      </c>
    </row>
    <row r="22" ht="25.5" customHeight="1">
      <c r="A22" s="744" t="s">
        <v>153</v>
      </c>
      <c r="B22" s="596">
        <v>0.0</v>
      </c>
      <c r="C22" s="596">
        <v>0.0</v>
      </c>
      <c r="D22" s="596">
        <v>0.0</v>
      </c>
      <c r="E22" s="596">
        <v>0.0</v>
      </c>
      <c r="F22" s="756"/>
      <c r="G22" s="756"/>
      <c r="H22" s="718"/>
      <c r="I22" s="585"/>
      <c r="J22" s="594" t="s">
        <v>154</v>
      </c>
      <c r="K22" s="301">
        <v>550000.0</v>
      </c>
      <c r="L22" s="747">
        <v>387000.0</v>
      </c>
      <c r="M22" s="838">
        <v>304000.0</v>
      </c>
      <c r="N22" s="840">
        <f t="shared" si="12"/>
        <v>83000</v>
      </c>
      <c r="O22" s="585"/>
      <c r="P22" s="750" t="s">
        <v>155</v>
      </c>
      <c r="Q22" s="751">
        <f>(
  IFS(
    L15&gt;=95, 40,
    L15&gt;=90, 35 + (L15 - 90) * 1,
    L15&gt;=85, 30 + (L15 - 85) * 1,
    L15&gt;=80, 25 + (L15 - 80) * 1,
    L15&gt;=70, 18 + (L15 - 70) * 0.7,
    L15&gt;=60, 12 + (L15 - 60) * 0.6,
    TRUE, 6
  ) +
  IFS(
    L16&gt;=125, 20,
    L16&gt;=115, 17 + (L16 - 115) * 0.3,
    L16&gt;=105, 13 + (L16 - 105) * 0.4,
    L16&gt;=95, 9 + (L16 - 95) * 0.4,
    L16&gt;=85, 6 + (L16 - 85) * 0.3,
    TRUE, 3
  ) +
  IFS(
    L9&lt;=0.045, 15,
    L9&lt;=0.05, 12 + (0.05 - L9) * 600,
    L9&lt;=0.055, 9 + (0.055 - L9) * 600,
    L9&lt;=0.06, 6 + (0.06 - L9) * 600,
    L9&lt;=0.065, 3 + (0.065 - L9) * 600,
    L9&lt;=0.07, 1.5 + (0.07 - L9) * 300,
    TRUE, 0
  ) +
  IFS(
    L11&lt;=0.023, 7.5,
    L11&lt;=0.03, 6 + (0.03 - L11) / 0.007 * 1.5,
    L11&lt;=0.04, 4.5 + (0.04 - L11) / 0.01 * 1.5,
    L11&lt;=0.045, 3 + (0.045 - L11) / 0.005 * 1.5,
    L11&lt;=0.05, 1.5 + (0.05 - L11) / 0.005 * 1.5,
    TRUE, 0
  ) +
  IFS(
    L17&gt;=100000, 17.5,
    L17&gt;=97000, 15 + (L17 - 97000) / 3000 * 2.5,
    L17&gt;=90000, 12 + (L17 - 90000) / 7000 * 3,
    L17&gt;=85000, 9 + (L17 - 85000) / 5000 * 3,
    L17&gt;=80000, 6 + (L17 - 80000) / 5000 * 3,
    TRUE, 3
  )
)
</f>
        <v>85.5</v>
      </c>
      <c r="R22" s="752" t="str">
        <f>IFS(
  Q22&gt;=80, "🟢 Affordable",
  Q22&gt;=60, "🟡 Pressured",
  Q22&gt;=40, "🟠 Very Strained",
  TRUE, "🔴 Meltdown"
)
</f>
        <v>🟢 Affordable</v>
      </c>
      <c r="S22" s="368"/>
      <c r="T22" s="753" t="s">
        <v>151</v>
      </c>
      <c r="U22" s="754"/>
      <c r="V22" s="743">
        <f>AVERAGE(L16*0.85, L15)</f>
        <v>140.975</v>
      </c>
      <c r="W22" s="759">
        <f t="shared" ref="W22:X22" si="13">AVERAGE(K16*0.85, K15)</f>
        <v>100.625</v>
      </c>
      <c r="X22" s="759">
        <f t="shared" si="13"/>
        <v>140.975</v>
      </c>
    </row>
    <row r="23" ht="25.5" customHeight="1">
      <c r="A23" s="744" t="s">
        <v>157</v>
      </c>
      <c r="B23" s="596">
        <v>0.0</v>
      </c>
      <c r="C23" s="596">
        <v>0.0</v>
      </c>
      <c r="D23" s="596">
        <v>0.0</v>
      </c>
      <c r="E23" s="596">
        <v>0.0</v>
      </c>
      <c r="F23" s="760"/>
      <c r="G23" s="760"/>
      <c r="H23" s="585"/>
      <c r="I23" s="585"/>
      <c r="J23" s="761" t="s">
        <v>158</v>
      </c>
      <c r="K23" s="301">
        <v>2000500.0</v>
      </c>
      <c r="L23" s="841">
        <f t="shared" ref="L23:M23" si="14">L21-L22</f>
        <v>58310</v>
      </c>
      <c r="M23" s="842">
        <f t="shared" si="14"/>
        <v>227780</v>
      </c>
      <c r="N23" s="840">
        <f t="shared" si="12"/>
        <v>-169470</v>
      </c>
      <c r="O23" s="585"/>
      <c r="P23" s="750" t="s">
        <v>159</v>
      </c>
      <c r="Q23" s="751">
        <f>MIN(100, SUM(E32:E35, E36:E46))</f>
        <v>40.25</v>
      </c>
      <c r="R23" s="752" t="str">
        <f>IFS(
  Q23&gt;=100, "🔴 MELTDOWN",
  Q23&gt;=80, "🟠 Crash in Sight",
  Q23&gt;=70, "🟡 Correction in Sight",
  Q23&gt;=45, "🟢 Slightly Slower",
  TRUE, "🟢 No Where Close"
)
</f>
        <v>🟢 No Where Close</v>
      </c>
      <c r="S23" s="368"/>
      <c r="T23" s="753" t="s">
        <v>151</v>
      </c>
      <c r="U23" s="754"/>
      <c r="V23" s="765"/>
    </row>
    <row r="24" ht="25.5" customHeight="1">
      <c r="A24" s="744" t="s">
        <v>161</v>
      </c>
      <c r="B24" s="596">
        <v>0.0</v>
      </c>
      <c r="C24" s="596">
        <v>0.0</v>
      </c>
      <c r="D24" s="596">
        <v>0.0</v>
      </c>
      <c r="E24" s="596">
        <v>0.0</v>
      </c>
      <c r="H24" s="585"/>
      <c r="I24" s="585"/>
      <c r="J24" s="315" t="s">
        <v>369</v>
      </c>
      <c r="K24" s="316">
        <v>1850000.0</v>
      </c>
      <c r="L24" s="317">
        <v>1919000.0</v>
      </c>
      <c r="M24" s="648">
        <v>1855.0</v>
      </c>
      <c r="N24" s="840">
        <f t="shared" si="12"/>
        <v>1917145</v>
      </c>
      <c r="O24" s="585"/>
      <c r="V24" s="843"/>
    </row>
    <row r="25" ht="25.5" customHeight="1">
      <c r="A25" s="744" t="s">
        <v>318</v>
      </c>
      <c r="B25" s="693">
        <v>0.0</v>
      </c>
      <c r="C25" s="693">
        <v>0.0</v>
      </c>
      <c r="D25" s="693">
        <v>0.0</v>
      </c>
      <c r="E25" s="693">
        <v>0.0</v>
      </c>
      <c r="H25" s="585"/>
      <c r="I25" s="585"/>
      <c r="J25" s="768" t="s">
        <v>165</v>
      </c>
      <c r="K25" s="769"/>
      <c r="L25" s="769"/>
      <c r="M25" s="770"/>
      <c r="N25" s="771"/>
      <c r="O25" s="585"/>
      <c r="T25" s="772"/>
      <c r="U25" s="772"/>
      <c r="V25" s="843"/>
    </row>
    <row r="26" ht="25.5" customHeight="1">
      <c r="A26" s="774" t="s">
        <v>167</v>
      </c>
      <c r="B26" s="775">
        <v>0.0</v>
      </c>
      <c r="C26" s="775">
        <v>0.0</v>
      </c>
      <c r="D26" s="775">
        <v>0.0</v>
      </c>
      <c r="E26" s="775">
        <v>0.0</v>
      </c>
      <c r="F26" s="776"/>
      <c r="G26" s="776"/>
      <c r="H26" s="585"/>
      <c r="I26" s="585"/>
      <c r="J26" s="777" t="s">
        <v>168</v>
      </c>
      <c r="K26" s="778"/>
      <c r="L26" s="778"/>
      <c r="M26" s="779"/>
      <c r="N26" s="780"/>
      <c r="O26" s="585"/>
      <c r="P26" s="585"/>
      <c r="Q26" s="585"/>
      <c r="R26" s="585"/>
      <c r="S26" s="781"/>
      <c r="T26" s="585"/>
      <c r="U26" s="585"/>
      <c r="V26" s="843"/>
    </row>
    <row r="27" ht="40.5" customHeight="1">
      <c r="A27" s="774" t="s">
        <v>319</v>
      </c>
      <c r="B27" s="775">
        <v>0.0</v>
      </c>
      <c r="C27" s="775">
        <v>0.0</v>
      </c>
      <c r="D27" s="775">
        <v>0.0</v>
      </c>
      <c r="E27" s="775">
        <v>0.0</v>
      </c>
      <c r="F27" s="783"/>
      <c r="G27" s="783"/>
      <c r="H27" s="718"/>
      <c r="I27" s="585"/>
      <c r="J27" s="585"/>
      <c r="K27" s="585"/>
      <c r="L27" s="585"/>
      <c r="M27" s="585"/>
      <c r="N27" s="585"/>
      <c r="O27" s="585"/>
      <c r="P27" s="784" t="s">
        <v>304</v>
      </c>
      <c r="Q27" s="785"/>
      <c r="R27" s="785"/>
      <c r="S27" s="785"/>
      <c r="T27" s="297"/>
      <c r="U27" s="607"/>
      <c r="V27" s="843"/>
    </row>
    <row r="28" ht="51.75" customHeight="1">
      <c r="F28" s="787"/>
      <c r="G28" s="788"/>
      <c r="H28" s="789"/>
      <c r="I28" s="585"/>
      <c r="J28" s="790" t="s">
        <v>320</v>
      </c>
      <c r="K28" s="791"/>
      <c r="L28" s="791"/>
      <c r="M28" s="585"/>
      <c r="N28" s="585"/>
      <c r="O28" s="585"/>
      <c r="P28" s="792" t="s">
        <v>174</v>
      </c>
      <c r="Q28" s="355">
        <f>(Q22 * 0.45) + (Q21 * 0.35) + ((135 - Q23) / 135 * 100) * 0.2</f>
        <v>62.34377676</v>
      </c>
      <c r="R28" s="793" t="str">
        <f>IFS(
  Q28 &gt;= 85, "🟢 Affordable Housing",
  Q28 &gt;= 72.5, "🟡 Buyer's Market",
  Q28 &gt;= 60, "🟠 Neutral Market",
  Q28 &gt;= 50, "🔴 Affordability Crisis",
  Q28 &gt;= 40, "🔴 Nowhere close to affordable",
  TRUE, "🔥 Crisis Mode
")</f>
        <v>🟠 Neutral Market</v>
      </c>
      <c r="S28" s="794"/>
      <c r="T28" s="368"/>
      <c r="V28" s="843"/>
    </row>
    <row r="29" ht="17.25" customHeight="1">
      <c r="A29" s="795"/>
      <c r="B29" s="796"/>
      <c r="C29" s="585"/>
      <c r="D29" s="789"/>
      <c r="E29" s="585"/>
      <c r="F29" s="789"/>
      <c r="G29" s="789"/>
      <c r="H29" s="585"/>
      <c r="I29" s="585"/>
      <c r="J29" s="585"/>
      <c r="K29" s="585"/>
      <c r="L29" s="585"/>
      <c r="M29" s="585"/>
      <c r="N29" s="585"/>
      <c r="O29" s="585"/>
      <c r="P29" s="585"/>
      <c r="Q29" s="585"/>
      <c r="R29" s="585"/>
      <c r="S29" s="585"/>
      <c r="T29" s="585"/>
      <c r="U29" s="585"/>
      <c r="V29" s="585"/>
    </row>
    <row r="30" ht="51.75" customHeight="1">
      <c r="A30" s="366" t="s">
        <v>178</v>
      </c>
      <c r="B30" s="367"/>
      <c r="C30" s="368"/>
      <c r="D30" s="369"/>
      <c r="E30" s="368"/>
      <c r="F30" s="369"/>
      <c r="G30" s="370"/>
      <c r="H30" s="585"/>
      <c r="I30" s="585"/>
      <c r="J30" s="585"/>
      <c r="K30" s="585"/>
      <c r="L30" s="585"/>
      <c r="M30" s="585"/>
      <c r="N30" s="585"/>
      <c r="O30" s="585"/>
      <c r="P30" s="585"/>
      <c r="Q30" s="585"/>
      <c r="R30" s="585"/>
      <c r="S30" s="585"/>
      <c r="T30" s="585"/>
      <c r="U30" s="585"/>
    </row>
    <row r="31" ht="30.0" customHeight="1">
      <c r="A31" s="379" t="s">
        <v>145</v>
      </c>
      <c r="B31" s="380"/>
      <c r="C31" s="381" t="s">
        <v>182</v>
      </c>
      <c r="D31" s="382" t="s">
        <v>60</v>
      </c>
      <c r="E31" s="382" t="s">
        <v>183</v>
      </c>
      <c r="F31" s="381" t="s">
        <v>147</v>
      </c>
      <c r="G31" s="383"/>
      <c r="H31" s="629"/>
      <c r="I31" s="585"/>
      <c r="J31" s="797"/>
      <c r="K31" s="798"/>
      <c r="L31" s="798"/>
      <c r="M31" s="799"/>
      <c r="N31" s="798"/>
      <c r="O31" s="798"/>
      <c r="P31" s="798"/>
      <c r="Q31" s="585"/>
      <c r="R31" s="585"/>
      <c r="S31" s="585"/>
      <c r="T31" s="585"/>
      <c r="U31" s="585"/>
    </row>
    <row r="32" ht="23.25" customHeight="1">
      <c r="A32" s="386" t="s">
        <v>187</v>
      </c>
      <c r="B32" s="387"/>
      <c r="C32" s="381" t="s">
        <v>188</v>
      </c>
      <c r="D32" s="388">
        <v>0.0</v>
      </c>
      <c r="E32" s="389">
        <f>IFS(D32 &lt; 0.04, 0, D32 &lt; 0.06, 3, D32 &lt; 0.08, 6, D32 &lt; 0.1, 9, TRUE, 12)</f>
        <v>0</v>
      </c>
      <c r="F32" s="391" t="str">
        <f t="shared" ref="F32:F46" si="15">IFS(
  E32&gt;=10, "🔴 High Risk",
  E32&gt;=6, "🟠 Elevated Risk",
  E32&gt;=3, "🟡 Moderate Risk",
  TRUE, "🟢 Low Risk"
)
</f>
        <v>🟢 Low Risk</v>
      </c>
      <c r="G32" s="539"/>
      <c r="H32" s="629"/>
      <c r="I32" s="585"/>
      <c r="J32" s="585"/>
      <c r="K32" s="585"/>
      <c r="L32" s="585"/>
      <c r="M32" s="585"/>
      <c r="N32" s="585"/>
      <c r="O32" s="585"/>
      <c r="P32" s="585"/>
      <c r="Q32" s="585"/>
      <c r="R32" s="585"/>
      <c r="S32" s="585"/>
      <c r="T32" s="585"/>
      <c r="U32" s="585"/>
    </row>
    <row r="33" ht="23.25" customHeight="1">
      <c r="A33" s="386" t="s">
        <v>195</v>
      </c>
      <c r="B33" s="400"/>
      <c r="C33" s="381" t="s">
        <v>188</v>
      </c>
      <c r="D33" s="388">
        <v>0.0</v>
      </c>
      <c r="E33" s="389">
        <f>IFS(D33 &lt; 0.05, 0, D33 &lt; 0.1, 3, D33 &lt; 0.13, 6, D33 &lt; 0.15, 9, TRUE, 12)</f>
        <v>0</v>
      </c>
      <c r="F33" s="391" t="str">
        <f t="shared" si="15"/>
        <v>🟢 Low Risk</v>
      </c>
      <c r="G33" s="539"/>
      <c r="H33" s="800"/>
      <c r="I33" s="800"/>
      <c r="J33" s="585"/>
      <c r="K33" s="585"/>
      <c r="L33" s="585"/>
      <c r="M33" s="585"/>
      <c r="N33" s="585"/>
      <c r="O33" s="585"/>
      <c r="P33" s="585"/>
      <c r="Q33" s="800"/>
      <c r="R33" s="800"/>
      <c r="S33" s="800"/>
      <c r="T33" s="800"/>
      <c r="U33" s="800"/>
      <c r="V33" s="801"/>
      <c r="W33" s="801"/>
      <c r="X33" s="801"/>
      <c r="Y33" s="801"/>
      <c r="Z33" s="801"/>
      <c r="AA33" s="801"/>
      <c r="AB33" s="801"/>
    </row>
    <row r="34" ht="23.25" customHeight="1">
      <c r="A34" s="386" t="s">
        <v>199</v>
      </c>
      <c r="B34" s="400"/>
      <c r="C34" s="381" t="s">
        <v>188</v>
      </c>
      <c r="D34" s="388">
        <v>0.0</v>
      </c>
      <c r="E34" s="389">
        <f>IFS(D34&lt;2%, 0, D34&lt;5%, 5, D34&lt;10%, 10, TRUE, 15)
</f>
        <v>0</v>
      </c>
      <c r="F34" s="391" t="str">
        <f t="shared" si="15"/>
        <v>🟢 Low Risk</v>
      </c>
      <c r="G34" s="539"/>
      <c r="H34" s="802"/>
      <c r="I34" s="800"/>
      <c r="J34" s="585"/>
      <c r="K34" s="585"/>
      <c r="L34" s="585"/>
      <c r="M34" s="585"/>
      <c r="N34" s="585"/>
      <c r="O34" s="585"/>
      <c r="P34" s="585"/>
      <c r="Q34" s="800"/>
      <c r="R34" s="800"/>
      <c r="S34" s="800"/>
      <c r="T34" s="800"/>
      <c r="U34" s="800"/>
      <c r="V34" s="801"/>
      <c r="W34" s="801"/>
      <c r="X34" s="801"/>
      <c r="Y34" s="801"/>
      <c r="Z34" s="801"/>
      <c r="AA34" s="801"/>
      <c r="AB34" s="801"/>
    </row>
    <row r="35" ht="23.25" customHeight="1">
      <c r="A35" s="386" t="s">
        <v>202</v>
      </c>
      <c r="B35" s="413"/>
      <c r="C35" s="381" t="s">
        <v>188</v>
      </c>
      <c r="D35" s="414">
        <v>0.0</v>
      </c>
      <c r="E35" s="389">
        <f>IFS(D35 &gt; 0.6, 0, D35 &gt; 0.45, 3, D35 &gt; 0.3, 6, D35 &gt; 0.15, 9, TRUE, 12)</f>
        <v>12</v>
      </c>
      <c r="F35" s="391" t="str">
        <f t="shared" si="15"/>
        <v>🔴 High Risk</v>
      </c>
      <c r="G35" s="539"/>
      <c r="H35" s="585"/>
      <c r="I35" s="585"/>
      <c r="J35" s="585"/>
      <c r="K35" s="585"/>
      <c r="L35" s="585"/>
      <c r="M35" s="585"/>
      <c r="N35" s="585"/>
      <c r="O35" s="585"/>
      <c r="P35" s="585"/>
      <c r="Q35" s="585"/>
      <c r="R35" s="585"/>
      <c r="S35" s="585"/>
      <c r="T35" s="585"/>
      <c r="U35" s="585"/>
    </row>
    <row r="36" ht="23.25" customHeight="1">
      <c r="A36" s="386" t="s">
        <v>205</v>
      </c>
      <c r="B36" s="400"/>
      <c r="C36" s="422" t="s">
        <v>206</v>
      </c>
      <c r="D36" s="388">
        <v>0.0</v>
      </c>
      <c r="E36" s="389">
        <f>IFS(D36 &gt; 0.13, 0, D36 &gt; 0.11, 2, D36 &gt; 0.09, 4, D36 &gt; 0.07, 6, TRUE, 8)
</f>
        <v>8</v>
      </c>
      <c r="F36" s="391" t="str">
        <f t="shared" si="15"/>
        <v>🟠 Elevated Risk</v>
      </c>
      <c r="G36" s="539"/>
      <c r="H36" s="802"/>
      <c r="I36" s="800"/>
      <c r="J36" s="585"/>
      <c r="K36" s="585"/>
      <c r="L36" s="585"/>
      <c r="M36" s="585"/>
      <c r="N36" s="585"/>
      <c r="O36" s="585"/>
      <c r="P36" s="585"/>
      <c r="Q36" s="800"/>
      <c r="R36" s="800"/>
      <c r="S36" s="800"/>
      <c r="T36" s="800"/>
      <c r="U36" s="800"/>
      <c r="V36" s="801"/>
      <c r="W36" s="801"/>
      <c r="X36" s="801"/>
      <c r="Y36" s="801"/>
      <c r="Z36" s="801"/>
      <c r="AA36" s="801"/>
      <c r="AB36" s="801"/>
    </row>
    <row r="37" ht="23.25" customHeight="1">
      <c r="A37" s="386" t="s">
        <v>208</v>
      </c>
      <c r="B37" s="387"/>
      <c r="C37" s="422" t="s">
        <v>206</v>
      </c>
      <c r="D37" s="388">
        <v>0.0</v>
      </c>
      <c r="E37" s="389">
        <f>IFS(D37 &lt; 0.005, 0, D37 &lt; 0.01, 2, D37 &lt; 0.02, 4, D37 &lt; 0.03, 6, TRUE, 8)
</f>
        <v>0</v>
      </c>
      <c r="F37" s="391" t="str">
        <f t="shared" si="15"/>
        <v>🟢 Low Risk</v>
      </c>
      <c r="G37" s="539"/>
      <c r="H37" s="718"/>
      <c r="I37" s="585"/>
      <c r="J37" s="585"/>
      <c r="K37" s="585"/>
      <c r="L37" s="585"/>
      <c r="M37" s="585"/>
      <c r="N37" s="585"/>
      <c r="O37" s="585"/>
      <c r="P37" s="585"/>
      <c r="Q37" s="585"/>
      <c r="R37" s="585"/>
      <c r="S37" s="585"/>
      <c r="T37" s="585"/>
      <c r="U37" s="585"/>
    </row>
    <row r="38" ht="23.25" customHeight="1">
      <c r="A38" s="386" t="s">
        <v>215</v>
      </c>
      <c r="B38" s="433"/>
      <c r="C38" s="422" t="s">
        <v>206</v>
      </c>
      <c r="D38" s="388">
        <v>0.0</v>
      </c>
      <c r="E38" s="389">
        <f>IFS(D38 &lt; 0.01, 0, D38 &lt; 0.015, 2, D38 &lt; 0.02, 4, D38 &lt; 0.03, 6, TRUE, 8)
</f>
        <v>0</v>
      </c>
      <c r="F38" s="391" t="str">
        <f t="shared" si="15"/>
        <v>🟢 Low Risk</v>
      </c>
      <c r="G38" s="539"/>
      <c r="H38" s="803"/>
      <c r="I38" s="800"/>
      <c r="J38" s="800"/>
      <c r="K38" s="800"/>
      <c r="L38" s="800"/>
      <c r="M38" s="800"/>
      <c r="N38" s="800"/>
      <c r="O38" s="800"/>
      <c r="P38" s="800"/>
      <c r="Q38" s="800"/>
      <c r="R38" s="800"/>
      <c r="S38" s="800"/>
      <c r="T38" s="800"/>
      <c r="U38" s="800"/>
      <c r="V38" s="801"/>
      <c r="W38" s="801"/>
      <c r="X38" s="801"/>
      <c r="Y38" s="801"/>
      <c r="Z38" s="801"/>
      <c r="AA38" s="801"/>
      <c r="AB38" s="801"/>
    </row>
    <row r="39" ht="23.25" customHeight="1">
      <c r="A39" s="386" t="s">
        <v>218</v>
      </c>
      <c r="B39" s="413"/>
      <c r="C39" s="422" t="s">
        <v>206</v>
      </c>
      <c r="D39" s="388">
        <v>0.0</v>
      </c>
      <c r="E39" s="389">
        <f>IFS(D39 &lt; 0.015, 0, D39 &lt; 0.025, 2, D39 &lt; 0.04, 4, D39 &lt; 0.06, 6, TRUE, 8)
</f>
        <v>0</v>
      </c>
      <c r="F39" s="391" t="str">
        <f t="shared" si="15"/>
        <v>🟢 Low Risk</v>
      </c>
      <c r="G39" s="539"/>
      <c r="H39" s="585"/>
      <c r="I39" s="585"/>
      <c r="J39" s="804"/>
      <c r="K39" s="585"/>
      <c r="L39" s="585"/>
      <c r="M39" s="585"/>
      <c r="N39" s="585"/>
      <c r="O39" s="585"/>
      <c r="P39" s="585"/>
      <c r="Q39" s="585"/>
      <c r="R39" s="585"/>
      <c r="S39" s="585"/>
      <c r="T39" s="585"/>
      <c r="U39" s="585"/>
    </row>
    <row r="40" ht="23.25" customHeight="1">
      <c r="A40" s="386" t="s">
        <v>221</v>
      </c>
      <c r="B40" s="400"/>
      <c r="C40" s="422" t="s">
        <v>222</v>
      </c>
      <c r="D40" s="388">
        <v>0.0</v>
      </c>
      <c r="E40" s="389">
        <f>IFS(D40 &lt; 0.02, 0, D40 &lt; 0.03, 1.5, D40 &lt; 0.04, 3.25, D40 &lt; 0.05, 5, TRUE, 6.25)
</f>
        <v>0</v>
      </c>
      <c r="F40" s="391" t="str">
        <f t="shared" si="15"/>
        <v>🟢 Low Risk</v>
      </c>
      <c r="G40" s="539"/>
      <c r="H40" s="802"/>
      <c r="I40" s="800"/>
      <c r="J40" s="800"/>
      <c r="K40" s="800"/>
      <c r="L40" s="800"/>
      <c r="M40" s="800"/>
      <c r="N40" s="800"/>
      <c r="O40" s="800"/>
      <c r="P40" s="800"/>
      <c r="Q40" s="800"/>
      <c r="R40" s="800"/>
      <c r="S40" s="800"/>
      <c r="T40" s="800"/>
      <c r="U40" s="800"/>
      <c r="V40" s="801"/>
      <c r="W40" s="801"/>
      <c r="X40" s="801"/>
      <c r="Y40" s="801"/>
      <c r="Z40" s="801"/>
      <c r="AA40" s="801"/>
      <c r="AB40" s="801"/>
    </row>
    <row r="41" ht="23.25" customHeight="1">
      <c r="A41" s="386" t="s">
        <v>370</v>
      </c>
      <c r="B41" s="400"/>
      <c r="C41" s="422" t="s">
        <v>222</v>
      </c>
      <c r="D41" s="388">
        <v>0.0</v>
      </c>
      <c r="E41" s="389">
        <f>IFS(D41&lt;3%, 0, D41&lt;6%, 3, D41&lt;10%, 6, TRUE, 9)</f>
        <v>0</v>
      </c>
      <c r="F41" s="391" t="str">
        <f t="shared" si="15"/>
        <v>🟢 Low Risk</v>
      </c>
      <c r="G41" s="539"/>
      <c r="H41" s="800"/>
      <c r="I41" s="800"/>
      <c r="J41" s="800"/>
      <c r="K41" s="800"/>
      <c r="L41" s="800"/>
      <c r="M41" s="800"/>
      <c r="N41" s="800"/>
      <c r="O41" s="800"/>
      <c r="P41" s="800"/>
      <c r="Q41" s="800"/>
      <c r="R41" s="800"/>
      <c r="S41" s="800"/>
      <c r="T41" s="800"/>
      <c r="U41" s="800"/>
      <c r="V41" s="801"/>
      <c r="W41" s="801"/>
      <c r="X41" s="801"/>
      <c r="Y41" s="801"/>
      <c r="Z41" s="801"/>
      <c r="AA41" s="801"/>
      <c r="AB41" s="801"/>
    </row>
    <row r="42" ht="23.25" customHeight="1">
      <c r="A42" s="386" t="s">
        <v>228</v>
      </c>
      <c r="B42" s="387"/>
      <c r="C42" s="422" t="s">
        <v>222</v>
      </c>
      <c r="D42" s="388">
        <v>0.0</v>
      </c>
      <c r="E42" s="389">
        <f>IFS(D42 &lt; 0.06, 0, D42 &lt; 0.07, 1.5, D42 &lt; 0.08, 3.25, D42 &lt; 0.09, 5, TRUE, 6.25)
</f>
        <v>0</v>
      </c>
      <c r="F42" s="391" t="str">
        <f t="shared" si="15"/>
        <v>🟢 Low Risk</v>
      </c>
      <c r="G42" s="539"/>
      <c r="H42" s="718"/>
      <c r="I42" s="585"/>
      <c r="J42" s="585"/>
      <c r="K42" s="585"/>
      <c r="L42" s="585"/>
      <c r="M42" s="585"/>
      <c r="N42" s="585"/>
      <c r="O42" s="585"/>
      <c r="P42" s="585"/>
      <c r="Q42" s="585"/>
      <c r="R42" s="585"/>
      <c r="S42" s="585"/>
      <c r="T42" s="585"/>
      <c r="U42" s="585"/>
    </row>
    <row r="43" ht="23.25" customHeight="1">
      <c r="A43" s="453" t="s">
        <v>371</v>
      </c>
      <c r="B43" s="454"/>
      <c r="C43" s="455" t="s">
        <v>188</v>
      </c>
      <c r="D43" s="456">
        <v>0.0</v>
      </c>
      <c r="E43" s="457">
        <f>IFS(D43 &gt; 0.01, 0, D43 &gt; 0, 3, D43 &gt; -0.5, 6, D43 &gt; -1, 9, TRUE, 12)</f>
        <v>6</v>
      </c>
      <c r="F43" s="454" t="str">
        <f t="shared" si="15"/>
        <v>🟠 Elevated Risk</v>
      </c>
      <c r="G43" s="844"/>
      <c r="H43" s="585"/>
      <c r="I43" s="585"/>
      <c r="J43" s="805"/>
      <c r="K43" s="585"/>
      <c r="L43" s="806"/>
      <c r="M43" s="585"/>
      <c r="N43" s="807"/>
      <c r="O43" s="585"/>
      <c r="P43" s="585"/>
      <c r="Q43" s="585"/>
      <c r="R43" s="585"/>
      <c r="S43" s="585"/>
      <c r="T43" s="585"/>
      <c r="U43" s="585"/>
    </row>
    <row r="44" ht="23.25" customHeight="1">
      <c r="A44" s="459" t="s">
        <v>234</v>
      </c>
      <c r="B44" s="460"/>
      <c r="C44" s="422" t="s">
        <v>206</v>
      </c>
      <c r="D44" s="461">
        <v>0.0</v>
      </c>
      <c r="E44" s="462">
        <f>IFS(D44 &gt; 9000000, 0, D44 &gt; 7500000, 2, D44 &gt; 6000000, 4, D44 &gt; 5000000, 6, TRUE, 8)
</f>
        <v>8</v>
      </c>
      <c r="F44" s="460" t="str">
        <f t="shared" si="15"/>
        <v>🟠 Elevated Risk</v>
      </c>
      <c r="G44" s="845"/>
      <c r="H44" s="585"/>
      <c r="I44" s="585"/>
      <c r="J44" s="808"/>
      <c r="K44" s="585"/>
      <c r="L44" s="585"/>
      <c r="M44" s="585"/>
      <c r="N44" s="809"/>
      <c r="O44" s="585"/>
      <c r="P44" s="585"/>
      <c r="Q44" s="585"/>
      <c r="R44" s="585"/>
      <c r="S44" s="585"/>
      <c r="T44" s="585"/>
      <c r="U44" s="585"/>
    </row>
    <row r="45" ht="23.25" customHeight="1">
      <c r="A45" s="453" t="s">
        <v>323</v>
      </c>
      <c r="B45" s="454"/>
      <c r="C45" s="422" t="s">
        <v>206</v>
      </c>
      <c r="D45" s="456">
        <v>0.0</v>
      </c>
      <c r="E45" s="457">
        <f>IFS(
  D45 &lt; 0.07, 0,
  D45 &lt; 0.085, 3,
  D45 &lt; 0.1, 6,
  TRUE, 9
)
</f>
        <v>0</v>
      </c>
      <c r="F45" s="454" t="str">
        <f t="shared" si="15"/>
        <v>🟢 Low Risk</v>
      </c>
      <c r="G45" s="844"/>
      <c r="H45" s="810"/>
      <c r="I45" s="500"/>
      <c r="J45" s="811"/>
      <c r="K45" s="810"/>
      <c r="L45" s="810"/>
      <c r="M45" s="810"/>
      <c r="N45" s="812"/>
      <c r="O45" s="500"/>
      <c r="P45" s="810"/>
      <c r="Q45" s="810"/>
      <c r="R45" s="810"/>
      <c r="S45" s="810"/>
      <c r="T45" s="810"/>
      <c r="U45" s="810"/>
    </row>
    <row r="46" ht="23.25" customHeight="1">
      <c r="A46" s="459" t="s">
        <v>324</v>
      </c>
      <c r="B46" s="460"/>
      <c r="C46" s="813" t="s">
        <v>222</v>
      </c>
      <c r="D46" s="461">
        <v>0.0</v>
      </c>
      <c r="E46" s="814">
        <f>IFS(D46 &gt; 3000000, 0, D46 &gt; 2900000, 1.5, D46 &gt; 2750000, 3.25, D46 &gt; 2600000, 5, TRUE, 6.25)</f>
        <v>6.25</v>
      </c>
      <c r="F46" s="460" t="str">
        <f t="shared" si="15"/>
        <v>🟠 Elevated Risk</v>
      </c>
      <c r="G46" s="845"/>
      <c r="I46" s="500"/>
      <c r="J46" s="811"/>
      <c r="K46" s="810"/>
      <c r="L46" s="810"/>
      <c r="M46" s="810"/>
      <c r="N46" s="812"/>
      <c r="O46" s="500"/>
      <c r="P46" s="810"/>
      <c r="Q46" s="810"/>
      <c r="R46" s="810"/>
      <c r="S46" s="810"/>
      <c r="T46" s="810"/>
      <c r="U46" s="810"/>
    </row>
    <row r="47" ht="21.0" customHeight="1">
      <c r="B47" s="497"/>
      <c r="I47" s="500"/>
      <c r="J47" s="815"/>
      <c r="N47" s="816"/>
      <c r="O47" s="500"/>
    </row>
    <row r="48" ht="21.0" customHeight="1">
      <c r="A48" s="545" t="s">
        <v>325</v>
      </c>
      <c r="B48" s="497"/>
      <c r="I48" s="500"/>
      <c r="J48" s="815"/>
      <c r="O48" s="500"/>
    </row>
    <row r="49">
      <c r="A49" s="545" t="s">
        <v>326</v>
      </c>
      <c r="B49" s="497"/>
      <c r="I49" s="500"/>
      <c r="O49" s="500"/>
    </row>
    <row r="50">
      <c r="B50" s="497"/>
      <c r="I50" s="500"/>
      <c r="O50" s="500"/>
    </row>
    <row r="51">
      <c r="B51" s="497"/>
      <c r="I51" s="500"/>
      <c r="O51" s="500"/>
    </row>
    <row r="52">
      <c r="B52" s="497"/>
      <c r="I52" s="500"/>
      <c r="O52" s="500"/>
    </row>
    <row r="53">
      <c r="B53" s="497"/>
      <c r="I53" s="500"/>
      <c r="O53" s="500"/>
    </row>
    <row r="54">
      <c r="B54" s="817" t="s">
        <v>261</v>
      </c>
      <c r="I54" s="500"/>
      <c r="O54" s="500"/>
    </row>
    <row r="55">
      <c r="B55" s="497"/>
      <c r="I55" s="500"/>
      <c r="O55" s="500"/>
    </row>
    <row r="56">
      <c r="B56" s="497"/>
      <c r="I56" s="500"/>
      <c r="O56" s="500"/>
    </row>
    <row r="57">
      <c r="B57" s="497"/>
      <c r="I57" s="500"/>
      <c r="O57" s="500"/>
    </row>
    <row r="58">
      <c r="B58" s="497"/>
      <c r="I58" s="500"/>
      <c r="O58" s="500"/>
    </row>
    <row r="59">
      <c r="B59" s="497"/>
      <c r="I59" s="500"/>
      <c r="O59" s="500"/>
    </row>
    <row r="60">
      <c r="B60" s="497"/>
      <c r="I60" s="500"/>
      <c r="O60" s="500"/>
    </row>
    <row r="61">
      <c r="B61" s="497"/>
      <c r="I61" s="500"/>
      <c r="O61" s="500"/>
    </row>
    <row r="62">
      <c r="B62" s="497"/>
      <c r="I62" s="500"/>
      <c r="O62" s="500"/>
    </row>
    <row r="63">
      <c r="B63" s="497"/>
      <c r="I63" s="500"/>
      <c r="O63" s="500"/>
    </row>
    <row r="64">
      <c r="B64" s="497"/>
      <c r="I64" s="500"/>
      <c r="O64" s="500"/>
    </row>
    <row r="65">
      <c r="B65" s="497"/>
      <c r="I65" s="500"/>
      <c r="O65" s="500"/>
    </row>
    <row r="66">
      <c r="B66" s="497"/>
      <c r="I66" s="500"/>
      <c r="O66" s="500"/>
    </row>
    <row r="67">
      <c r="B67" s="497"/>
      <c r="I67" s="500"/>
      <c r="O67" s="500"/>
    </row>
    <row r="68">
      <c r="B68" s="497"/>
      <c r="I68" s="500"/>
      <c r="O68" s="500"/>
    </row>
    <row r="69">
      <c r="B69" s="497"/>
      <c r="I69" s="500"/>
      <c r="O69" s="500"/>
    </row>
    <row r="70">
      <c r="B70" s="497"/>
      <c r="I70" s="500"/>
      <c r="O70" s="500"/>
    </row>
    <row r="71">
      <c r="B71" s="497"/>
      <c r="I71" s="500"/>
      <c r="O71" s="500"/>
    </row>
    <row r="72">
      <c r="B72" s="497"/>
      <c r="I72" s="500"/>
      <c r="O72" s="500"/>
    </row>
    <row r="73">
      <c r="B73" s="497"/>
      <c r="I73" s="500"/>
      <c r="O73" s="500"/>
    </row>
    <row r="74">
      <c r="B74" s="497"/>
      <c r="I74" s="500"/>
      <c r="O74" s="500"/>
    </row>
    <row r="75">
      <c r="B75" s="497"/>
      <c r="I75" s="500"/>
      <c r="O75" s="500"/>
    </row>
    <row r="76">
      <c r="B76" s="497"/>
      <c r="I76" s="500"/>
      <c r="O76" s="500"/>
    </row>
    <row r="77">
      <c r="B77" s="497"/>
      <c r="I77" s="500"/>
      <c r="O77" s="500"/>
    </row>
    <row r="78">
      <c r="B78" s="497"/>
      <c r="I78" s="500"/>
      <c r="O78" s="500"/>
    </row>
    <row r="79">
      <c r="B79" s="497"/>
      <c r="I79" s="500"/>
      <c r="O79" s="500"/>
    </row>
    <row r="80">
      <c r="B80" s="497"/>
      <c r="I80" s="500"/>
      <c r="O80" s="500"/>
    </row>
    <row r="81">
      <c r="B81" s="497"/>
      <c r="I81" s="500"/>
      <c r="O81" s="500"/>
    </row>
    <row r="82">
      <c r="B82" s="497"/>
      <c r="I82" s="500"/>
      <c r="O82" s="500"/>
    </row>
    <row r="83">
      <c r="B83" s="497"/>
      <c r="I83" s="500"/>
      <c r="O83" s="500"/>
    </row>
    <row r="84">
      <c r="B84" s="497"/>
      <c r="I84" s="500"/>
      <c r="O84" s="500"/>
    </row>
    <row r="85">
      <c r="B85" s="497"/>
      <c r="I85" s="500"/>
      <c r="O85" s="500"/>
    </row>
    <row r="86">
      <c r="B86" s="497"/>
      <c r="I86" s="500"/>
      <c r="O86" s="500"/>
    </row>
    <row r="87">
      <c r="B87" s="497"/>
      <c r="I87" s="500"/>
      <c r="O87" s="500"/>
    </row>
    <row r="88">
      <c r="B88" s="497"/>
      <c r="I88" s="500"/>
      <c r="O88" s="500"/>
    </row>
    <row r="89">
      <c r="B89" s="497"/>
      <c r="I89" s="500"/>
      <c r="O89" s="500"/>
    </row>
    <row r="90">
      <c r="B90" s="497"/>
      <c r="I90" s="500"/>
      <c r="O90" s="500"/>
    </row>
    <row r="91">
      <c r="B91" s="497"/>
      <c r="I91" s="500"/>
      <c r="O91" s="500"/>
    </row>
    <row r="92">
      <c r="B92" s="497"/>
      <c r="I92" s="500"/>
      <c r="O92" s="500"/>
    </row>
    <row r="93">
      <c r="B93" s="497"/>
      <c r="I93" s="500"/>
      <c r="O93" s="500"/>
    </row>
    <row r="94">
      <c r="B94" s="497"/>
      <c r="I94" s="500"/>
      <c r="O94" s="500"/>
    </row>
    <row r="95">
      <c r="B95" s="497"/>
      <c r="I95" s="500"/>
      <c r="O95" s="500"/>
    </row>
    <row r="96">
      <c r="B96" s="497"/>
      <c r="I96" s="500"/>
      <c r="O96" s="500"/>
    </row>
    <row r="97">
      <c r="B97" s="497"/>
      <c r="I97" s="500"/>
      <c r="O97" s="500"/>
    </row>
    <row r="98">
      <c r="B98" s="497"/>
      <c r="I98" s="500"/>
      <c r="O98" s="500"/>
    </row>
    <row r="99">
      <c r="B99" s="497"/>
      <c r="I99" s="500"/>
      <c r="O99" s="500"/>
    </row>
    <row r="100">
      <c r="B100" s="497"/>
      <c r="I100" s="500"/>
      <c r="O100" s="500"/>
    </row>
    <row r="101">
      <c r="B101" s="497"/>
      <c r="I101" s="500"/>
      <c r="O101" s="500"/>
    </row>
    <row r="102">
      <c r="B102" s="497"/>
      <c r="I102" s="500"/>
      <c r="O102" s="500"/>
    </row>
    <row r="103">
      <c r="B103" s="497"/>
      <c r="I103" s="500"/>
      <c r="O103" s="500"/>
    </row>
    <row r="104">
      <c r="B104" s="497"/>
      <c r="I104" s="500"/>
      <c r="O104" s="500"/>
    </row>
    <row r="105">
      <c r="B105" s="497"/>
      <c r="I105" s="500"/>
      <c r="O105" s="500"/>
    </row>
    <row r="106">
      <c r="B106" s="497"/>
      <c r="I106" s="500"/>
      <c r="O106" s="500"/>
    </row>
    <row r="107">
      <c r="B107" s="497"/>
      <c r="I107" s="500"/>
      <c r="O107" s="500"/>
    </row>
    <row r="108">
      <c r="B108" s="497"/>
      <c r="I108" s="500"/>
      <c r="O108" s="500"/>
    </row>
    <row r="109">
      <c r="B109" s="497"/>
      <c r="I109" s="500"/>
      <c r="O109" s="500"/>
    </row>
    <row r="110">
      <c r="B110" s="497"/>
      <c r="I110" s="500"/>
      <c r="O110" s="500"/>
    </row>
    <row r="111">
      <c r="B111" s="497"/>
      <c r="I111" s="500"/>
      <c r="O111" s="500"/>
    </row>
    <row r="112">
      <c r="B112" s="497"/>
      <c r="I112" s="500"/>
      <c r="O112" s="500"/>
    </row>
    <row r="113">
      <c r="B113" s="497"/>
      <c r="I113" s="500"/>
      <c r="O113" s="500"/>
    </row>
    <row r="114">
      <c r="B114" s="497"/>
      <c r="I114" s="500"/>
      <c r="O114" s="500"/>
    </row>
    <row r="115">
      <c r="B115" s="497"/>
      <c r="I115" s="500"/>
      <c r="O115" s="500"/>
    </row>
    <row r="116">
      <c r="B116" s="497"/>
      <c r="I116" s="500"/>
      <c r="O116" s="500"/>
    </row>
    <row r="117">
      <c r="B117" s="497"/>
      <c r="I117" s="500"/>
      <c r="O117" s="500"/>
    </row>
    <row r="118">
      <c r="B118" s="497"/>
      <c r="I118" s="500"/>
      <c r="O118" s="500"/>
    </row>
    <row r="119">
      <c r="B119" s="497"/>
      <c r="I119" s="500"/>
      <c r="O119" s="500"/>
    </row>
    <row r="120">
      <c r="B120" s="497"/>
      <c r="I120" s="500"/>
      <c r="O120" s="500"/>
    </row>
    <row r="121">
      <c r="B121" s="497"/>
      <c r="I121" s="500"/>
      <c r="O121" s="500"/>
    </row>
    <row r="122">
      <c r="B122" s="497"/>
      <c r="I122" s="500"/>
      <c r="O122" s="500"/>
    </row>
    <row r="123">
      <c r="B123" s="497"/>
      <c r="I123" s="500"/>
      <c r="O123" s="500"/>
    </row>
    <row r="124">
      <c r="B124" s="497"/>
      <c r="I124" s="500"/>
      <c r="O124" s="500"/>
    </row>
    <row r="125">
      <c r="B125" s="497"/>
      <c r="I125" s="500"/>
      <c r="O125" s="500"/>
    </row>
    <row r="126">
      <c r="B126" s="497"/>
      <c r="I126" s="500"/>
      <c r="O126" s="500"/>
    </row>
    <row r="127">
      <c r="B127" s="497"/>
      <c r="I127" s="500"/>
      <c r="O127" s="500"/>
    </row>
    <row r="128">
      <c r="B128" s="497"/>
      <c r="I128" s="500"/>
      <c r="O128" s="500"/>
    </row>
    <row r="129">
      <c r="B129" s="497"/>
      <c r="I129" s="500"/>
      <c r="O129" s="500"/>
    </row>
    <row r="130">
      <c r="B130" s="497"/>
      <c r="I130" s="500"/>
      <c r="O130" s="500"/>
    </row>
    <row r="131">
      <c r="B131" s="497"/>
      <c r="I131" s="500"/>
      <c r="O131" s="500"/>
    </row>
    <row r="132">
      <c r="B132" s="497"/>
      <c r="I132" s="500"/>
      <c r="O132" s="500"/>
    </row>
    <row r="133">
      <c r="B133" s="497"/>
      <c r="I133" s="500"/>
      <c r="O133" s="500"/>
    </row>
    <row r="134">
      <c r="B134" s="497"/>
      <c r="I134" s="500"/>
      <c r="O134" s="500"/>
    </row>
    <row r="135">
      <c r="B135" s="497"/>
      <c r="I135" s="500"/>
      <c r="O135" s="500"/>
    </row>
    <row r="136">
      <c r="B136" s="497"/>
      <c r="I136" s="500"/>
      <c r="O136" s="500"/>
    </row>
    <row r="137">
      <c r="B137" s="497"/>
      <c r="I137" s="500"/>
      <c r="O137" s="500"/>
    </row>
    <row r="138">
      <c r="B138" s="497"/>
      <c r="I138" s="500"/>
      <c r="O138" s="500"/>
    </row>
    <row r="139">
      <c r="B139" s="497"/>
      <c r="I139" s="500"/>
      <c r="O139" s="500"/>
    </row>
    <row r="140">
      <c r="B140" s="497"/>
      <c r="I140" s="500"/>
      <c r="O140" s="500"/>
    </row>
    <row r="141">
      <c r="B141" s="497"/>
      <c r="I141" s="500"/>
      <c r="O141" s="500"/>
    </row>
    <row r="142">
      <c r="B142" s="497"/>
      <c r="I142" s="500"/>
      <c r="O142" s="500"/>
    </row>
    <row r="143">
      <c r="B143" s="497"/>
      <c r="I143" s="500"/>
      <c r="O143" s="500"/>
    </row>
    <row r="144">
      <c r="B144" s="497"/>
      <c r="I144" s="500"/>
      <c r="O144" s="500"/>
    </row>
    <row r="145">
      <c r="B145" s="497"/>
      <c r="I145" s="500"/>
      <c r="O145" s="500"/>
    </row>
    <row r="146">
      <c r="B146" s="497"/>
      <c r="I146" s="500"/>
      <c r="O146" s="500"/>
    </row>
    <row r="147">
      <c r="B147" s="497"/>
      <c r="I147" s="500"/>
      <c r="O147" s="500"/>
    </row>
    <row r="148">
      <c r="B148" s="497"/>
      <c r="I148" s="500"/>
      <c r="O148" s="500"/>
    </row>
    <row r="149">
      <c r="B149" s="497"/>
      <c r="I149" s="500"/>
      <c r="O149" s="500"/>
    </row>
    <row r="150">
      <c r="B150" s="497"/>
      <c r="I150" s="500"/>
      <c r="O150" s="500"/>
    </row>
    <row r="151">
      <c r="B151" s="497"/>
      <c r="I151" s="500"/>
      <c r="O151" s="500"/>
    </row>
    <row r="152">
      <c r="B152" s="497"/>
      <c r="I152" s="500"/>
      <c r="O152" s="500"/>
    </row>
    <row r="153">
      <c r="B153" s="497"/>
      <c r="I153" s="500"/>
      <c r="O153" s="500"/>
    </row>
    <row r="154">
      <c r="B154" s="497"/>
      <c r="I154" s="500"/>
      <c r="O154" s="500"/>
    </row>
    <row r="155">
      <c r="B155" s="497"/>
      <c r="I155" s="500"/>
      <c r="O155" s="500"/>
    </row>
    <row r="156">
      <c r="B156" s="497"/>
      <c r="I156" s="500"/>
      <c r="O156" s="500"/>
    </row>
    <row r="157">
      <c r="B157" s="497"/>
      <c r="I157" s="500"/>
      <c r="O157" s="500"/>
    </row>
    <row r="158">
      <c r="B158" s="497"/>
      <c r="I158" s="500"/>
      <c r="O158" s="500"/>
    </row>
    <row r="159">
      <c r="B159" s="497"/>
      <c r="I159" s="500"/>
      <c r="O159" s="500"/>
    </row>
    <row r="160">
      <c r="B160" s="497"/>
      <c r="I160" s="500"/>
      <c r="O160" s="500"/>
    </row>
    <row r="161">
      <c r="B161" s="497"/>
      <c r="I161" s="500"/>
      <c r="O161" s="500"/>
    </row>
    <row r="162">
      <c r="B162" s="497"/>
      <c r="I162" s="500"/>
      <c r="O162" s="500"/>
    </row>
    <row r="163">
      <c r="B163" s="497"/>
      <c r="I163" s="500"/>
      <c r="O163" s="500"/>
    </row>
    <row r="164">
      <c r="B164" s="497"/>
      <c r="I164" s="500"/>
      <c r="O164" s="500"/>
    </row>
    <row r="165">
      <c r="B165" s="497"/>
      <c r="I165" s="500"/>
      <c r="O165" s="500"/>
    </row>
    <row r="166">
      <c r="B166" s="497"/>
      <c r="I166" s="500"/>
      <c r="O166" s="500"/>
    </row>
    <row r="167">
      <c r="B167" s="497"/>
      <c r="I167" s="500"/>
      <c r="O167" s="500"/>
    </row>
    <row r="168">
      <c r="B168" s="497"/>
      <c r="I168" s="500"/>
      <c r="O168" s="500"/>
    </row>
    <row r="169">
      <c r="B169" s="497"/>
      <c r="I169" s="500"/>
      <c r="O169" s="500"/>
    </row>
    <row r="170">
      <c r="B170" s="497"/>
      <c r="I170" s="500"/>
      <c r="O170" s="500"/>
    </row>
    <row r="171">
      <c r="B171" s="497"/>
      <c r="I171" s="500"/>
      <c r="O171" s="500"/>
    </row>
    <row r="172">
      <c r="B172" s="497"/>
      <c r="I172" s="500"/>
      <c r="O172" s="500"/>
    </row>
    <row r="173">
      <c r="B173" s="497"/>
      <c r="I173" s="500"/>
      <c r="O173" s="500"/>
    </row>
    <row r="174">
      <c r="B174" s="497"/>
      <c r="I174" s="500"/>
      <c r="O174" s="500"/>
    </row>
    <row r="175">
      <c r="B175" s="497"/>
      <c r="I175" s="500"/>
      <c r="O175" s="500"/>
    </row>
    <row r="176">
      <c r="B176" s="497"/>
      <c r="I176" s="500"/>
      <c r="O176" s="500"/>
    </row>
    <row r="177">
      <c r="B177" s="497"/>
      <c r="I177" s="500"/>
      <c r="O177" s="500"/>
    </row>
    <row r="178">
      <c r="B178" s="497"/>
      <c r="I178" s="500"/>
      <c r="O178" s="500"/>
    </row>
    <row r="179">
      <c r="B179" s="497"/>
      <c r="I179" s="500"/>
      <c r="O179" s="500"/>
    </row>
    <row r="180">
      <c r="B180" s="497"/>
      <c r="I180" s="500"/>
      <c r="O180" s="500"/>
    </row>
    <row r="181">
      <c r="B181" s="497"/>
      <c r="I181" s="500"/>
      <c r="O181" s="500"/>
    </row>
    <row r="182">
      <c r="B182" s="497"/>
      <c r="I182" s="500"/>
      <c r="O182" s="500"/>
    </row>
    <row r="183">
      <c r="B183" s="497"/>
      <c r="I183" s="500"/>
      <c r="O183" s="500"/>
    </row>
    <row r="184">
      <c r="B184" s="497"/>
      <c r="I184" s="500"/>
      <c r="O184" s="500"/>
    </row>
    <row r="185">
      <c r="B185" s="497"/>
      <c r="I185" s="500"/>
      <c r="O185" s="500"/>
    </row>
    <row r="186">
      <c r="B186" s="497"/>
      <c r="I186" s="500"/>
      <c r="O186" s="500"/>
    </row>
    <row r="187">
      <c r="B187" s="497"/>
      <c r="I187" s="500"/>
      <c r="O187" s="500"/>
    </row>
    <row r="188">
      <c r="B188" s="497"/>
      <c r="I188" s="500"/>
      <c r="O188" s="500"/>
    </row>
    <row r="189">
      <c r="B189" s="497"/>
      <c r="I189" s="500"/>
      <c r="O189" s="500"/>
    </row>
    <row r="190">
      <c r="B190" s="497"/>
      <c r="I190" s="500"/>
      <c r="O190" s="500"/>
    </row>
    <row r="191">
      <c r="B191" s="497"/>
      <c r="I191" s="500"/>
      <c r="O191" s="500"/>
    </row>
    <row r="192">
      <c r="B192" s="497"/>
      <c r="I192" s="500"/>
      <c r="O192" s="500"/>
    </row>
    <row r="193">
      <c r="B193" s="497"/>
      <c r="I193" s="500"/>
      <c r="O193" s="500"/>
    </row>
    <row r="194">
      <c r="B194" s="497"/>
      <c r="I194" s="500"/>
      <c r="O194" s="500"/>
    </row>
    <row r="195">
      <c r="B195" s="497"/>
      <c r="I195" s="500"/>
      <c r="O195" s="500"/>
    </row>
    <row r="196">
      <c r="B196" s="497"/>
      <c r="I196" s="500"/>
      <c r="O196" s="500"/>
    </row>
    <row r="197">
      <c r="B197" s="497"/>
      <c r="I197" s="500"/>
      <c r="O197" s="500"/>
    </row>
    <row r="198">
      <c r="B198" s="497"/>
      <c r="I198" s="500"/>
      <c r="O198" s="500"/>
    </row>
    <row r="199">
      <c r="B199" s="497"/>
      <c r="I199" s="500"/>
      <c r="O199" s="500"/>
    </row>
    <row r="200">
      <c r="B200" s="497"/>
      <c r="I200" s="500"/>
      <c r="O200" s="500"/>
    </row>
    <row r="201">
      <c r="B201" s="497"/>
      <c r="I201" s="500"/>
      <c r="O201" s="500"/>
    </row>
    <row r="202">
      <c r="B202" s="497"/>
      <c r="I202" s="500"/>
      <c r="O202" s="500"/>
    </row>
    <row r="203">
      <c r="B203" s="497"/>
      <c r="I203" s="500"/>
      <c r="O203" s="500"/>
    </row>
    <row r="204">
      <c r="B204" s="497"/>
      <c r="I204" s="500"/>
      <c r="O204" s="500"/>
    </row>
    <row r="205">
      <c r="B205" s="497"/>
      <c r="I205" s="500"/>
      <c r="O205" s="500"/>
    </row>
    <row r="206">
      <c r="B206" s="497"/>
      <c r="I206" s="500"/>
      <c r="O206" s="500"/>
    </row>
    <row r="207">
      <c r="B207" s="497"/>
      <c r="I207" s="500"/>
      <c r="O207" s="500"/>
    </row>
    <row r="208">
      <c r="B208" s="497"/>
      <c r="I208" s="500"/>
      <c r="O208" s="500"/>
    </row>
    <row r="209">
      <c r="B209" s="497"/>
      <c r="I209" s="500"/>
      <c r="O209" s="500"/>
    </row>
    <row r="210">
      <c r="B210" s="497"/>
      <c r="I210" s="500"/>
      <c r="O210" s="500"/>
    </row>
    <row r="211">
      <c r="B211" s="497"/>
      <c r="I211" s="500"/>
      <c r="O211" s="500"/>
    </row>
    <row r="212">
      <c r="B212" s="497"/>
      <c r="I212" s="500"/>
      <c r="O212" s="500"/>
    </row>
    <row r="213">
      <c r="B213" s="497"/>
      <c r="I213" s="500"/>
      <c r="O213" s="500"/>
    </row>
    <row r="214">
      <c r="B214" s="497"/>
      <c r="I214" s="500"/>
      <c r="O214" s="500"/>
    </row>
    <row r="215">
      <c r="B215" s="497"/>
      <c r="I215" s="500"/>
      <c r="O215" s="500"/>
    </row>
    <row r="216">
      <c r="B216" s="497"/>
      <c r="I216" s="500"/>
      <c r="O216" s="500"/>
    </row>
    <row r="217">
      <c r="B217" s="497"/>
      <c r="I217" s="500"/>
      <c r="O217" s="500"/>
    </row>
    <row r="218">
      <c r="B218" s="497"/>
      <c r="I218" s="500"/>
      <c r="O218" s="500"/>
    </row>
    <row r="219">
      <c r="B219" s="497"/>
      <c r="I219" s="500"/>
      <c r="O219" s="500"/>
    </row>
    <row r="220">
      <c r="B220" s="497"/>
      <c r="I220" s="500"/>
      <c r="O220" s="500"/>
    </row>
    <row r="221">
      <c r="B221" s="497"/>
      <c r="I221" s="500"/>
      <c r="O221" s="500"/>
    </row>
    <row r="222">
      <c r="B222" s="497"/>
      <c r="I222" s="500"/>
      <c r="O222" s="500"/>
    </row>
    <row r="223">
      <c r="B223" s="497"/>
      <c r="I223" s="500"/>
      <c r="O223" s="500"/>
    </row>
    <row r="224">
      <c r="B224" s="497"/>
      <c r="I224" s="500"/>
      <c r="O224" s="500"/>
    </row>
    <row r="225">
      <c r="B225" s="497"/>
      <c r="I225" s="500"/>
      <c r="O225" s="500"/>
    </row>
    <row r="226">
      <c r="B226" s="497"/>
      <c r="I226" s="500"/>
      <c r="O226" s="500"/>
    </row>
    <row r="227">
      <c r="B227" s="497"/>
      <c r="I227" s="500"/>
      <c r="O227" s="500"/>
    </row>
    <row r="228">
      <c r="B228" s="497"/>
      <c r="I228" s="500"/>
      <c r="O228" s="500"/>
    </row>
    <row r="229">
      <c r="B229" s="497"/>
      <c r="I229" s="500"/>
      <c r="O229" s="500"/>
    </row>
    <row r="230">
      <c r="B230" s="497"/>
      <c r="I230" s="500"/>
      <c r="O230" s="500"/>
    </row>
    <row r="231">
      <c r="B231" s="497"/>
      <c r="I231" s="500"/>
      <c r="O231" s="500"/>
    </row>
    <row r="232">
      <c r="B232" s="497"/>
      <c r="I232" s="500"/>
      <c r="O232" s="500"/>
    </row>
    <row r="233">
      <c r="B233" s="497"/>
      <c r="I233" s="500"/>
      <c r="O233" s="500"/>
    </row>
    <row r="234">
      <c r="B234" s="497"/>
      <c r="I234" s="500"/>
      <c r="O234" s="500"/>
    </row>
    <row r="235">
      <c r="B235" s="497"/>
      <c r="I235" s="500"/>
      <c r="O235" s="500"/>
    </row>
    <row r="236">
      <c r="B236" s="497"/>
      <c r="I236" s="500"/>
      <c r="O236" s="500"/>
    </row>
    <row r="237">
      <c r="B237" s="497"/>
      <c r="I237" s="500"/>
      <c r="O237" s="500"/>
    </row>
    <row r="238">
      <c r="B238" s="497"/>
      <c r="I238" s="500"/>
      <c r="O238" s="500"/>
    </row>
    <row r="239">
      <c r="B239" s="497"/>
      <c r="I239" s="500"/>
      <c r="O239" s="500"/>
    </row>
    <row r="240">
      <c r="B240" s="497"/>
      <c r="I240" s="500"/>
      <c r="O240" s="500"/>
    </row>
    <row r="241">
      <c r="B241" s="497"/>
      <c r="I241" s="500"/>
      <c r="O241" s="500"/>
    </row>
    <row r="242">
      <c r="B242" s="497"/>
      <c r="I242" s="500"/>
      <c r="O242" s="500"/>
    </row>
    <row r="243">
      <c r="B243" s="497"/>
      <c r="I243" s="500"/>
      <c r="O243" s="500"/>
    </row>
    <row r="244">
      <c r="B244" s="497"/>
      <c r="I244" s="500"/>
      <c r="O244" s="500"/>
    </row>
    <row r="245">
      <c r="B245" s="497"/>
      <c r="I245" s="500"/>
      <c r="O245" s="500"/>
    </row>
    <row r="246">
      <c r="B246" s="497"/>
      <c r="I246" s="500"/>
      <c r="O246" s="500"/>
    </row>
    <row r="247">
      <c r="B247" s="497"/>
      <c r="I247" s="500"/>
      <c r="O247" s="500"/>
    </row>
    <row r="248">
      <c r="B248" s="497"/>
      <c r="I248" s="500"/>
      <c r="O248" s="500"/>
    </row>
    <row r="249">
      <c r="B249" s="497"/>
      <c r="I249" s="500"/>
      <c r="O249" s="500"/>
    </row>
    <row r="250">
      <c r="B250" s="497"/>
      <c r="I250" s="500"/>
      <c r="O250" s="500"/>
    </row>
    <row r="251">
      <c r="B251" s="497"/>
      <c r="I251" s="500"/>
      <c r="O251" s="500"/>
    </row>
    <row r="252">
      <c r="B252" s="497"/>
      <c r="I252" s="500"/>
      <c r="O252" s="500"/>
    </row>
    <row r="253">
      <c r="B253" s="497"/>
      <c r="I253" s="500"/>
      <c r="O253" s="500"/>
    </row>
    <row r="254">
      <c r="B254" s="497"/>
      <c r="I254" s="500"/>
      <c r="O254" s="500"/>
    </row>
    <row r="255">
      <c r="B255" s="497"/>
      <c r="I255" s="500"/>
      <c r="O255" s="500"/>
    </row>
    <row r="256">
      <c r="B256" s="497"/>
      <c r="I256" s="500"/>
      <c r="O256" s="500"/>
    </row>
    <row r="257">
      <c r="B257" s="497"/>
      <c r="I257" s="500"/>
      <c r="O257" s="500"/>
    </row>
    <row r="258">
      <c r="B258" s="497"/>
      <c r="I258" s="500"/>
      <c r="O258" s="500"/>
    </row>
    <row r="259">
      <c r="B259" s="497"/>
      <c r="I259" s="500"/>
      <c r="O259" s="500"/>
    </row>
    <row r="260">
      <c r="B260" s="497"/>
      <c r="I260" s="500"/>
      <c r="O260" s="500"/>
    </row>
    <row r="261">
      <c r="B261" s="497"/>
      <c r="I261" s="500"/>
      <c r="O261" s="500"/>
    </row>
    <row r="262">
      <c r="B262" s="497"/>
      <c r="I262" s="500"/>
      <c r="O262" s="500"/>
    </row>
    <row r="263">
      <c r="B263" s="497"/>
      <c r="I263" s="500"/>
      <c r="O263" s="500"/>
    </row>
    <row r="264">
      <c r="B264" s="497"/>
      <c r="I264" s="500"/>
      <c r="O264" s="500"/>
    </row>
    <row r="265">
      <c r="B265" s="497"/>
      <c r="I265" s="500"/>
      <c r="O265" s="500"/>
    </row>
    <row r="266">
      <c r="B266" s="497"/>
      <c r="I266" s="500"/>
      <c r="O266" s="500"/>
    </row>
    <row r="267">
      <c r="B267" s="497"/>
      <c r="I267" s="500"/>
      <c r="O267" s="500"/>
    </row>
    <row r="268">
      <c r="B268" s="497"/>
      <c r="I268" s="500"/>
      <c r="O268" s="500"/>
    </row>
    <row r="269">
      <c r="B269" s="497"/>
      <c r="I269" s="500"/>
      <c r="O269" s="500"/>
    </row>
    <row r="270">
      <c r="B270" s="497"/>
      <c r="I270" s="500"/>
      <c r="O270" s="500"/>
    </row>
    <row r="271">
      <c r="B271" s="497"/>
      <c r="I271" s="500"/>
      <c r="O271" s="500"/>
    </row>
    <row r="272">
      <c r="B272" s="497"/>
      <c r="I272" s="500"/>
      <c r="O272" s="500"/>
    </row>
    <row r="273">
      <c r="B273" s="497"/>
      <c r="I273" s="500"/>
      <c r="O273" s="500"/>
    </row>
    <row r="274">
      <c r="B274" s="497"/>
      <c r="I274" s="500"/>
      <c r="O274" s="500"/>
    </row>
    <row r="275">
      <c r="B275" s="497"/>
      <c r="I275" s="500"/>
      <c r="O275" s="500"/>
    </row>
    <row r="276">
      <c r="B276" s="497"/>
      <c r="I276" s="500"/>
      <c r="O276" s="500"/>
    </row>
    <row r="277">
      <c r="B277" s="497"/>
      <c r="I277" s="500"/>
      <c r="O277" s="500"/>
    </row>
    <row r="278">
      <c r="B278" s="497"/>
      <c r="I278" s="500"/>
      <c r="O278" s="500"/>
    </row>
    <row r="279">
      <c r="B279" s="497"/>
      <c r="I279" s="500"/>
      <c r="O279" s="500"/>
    </row>
    <row r="280">
      <c r="B280" s="497"/>
      <c r="I280" s="500"/>
      <c r="O280" s="500"/>
    </row>
    <row r="281">
      <c r="B281" s="497"/>
      <c r="I281" s="500"/>
      <c r="O281" s="500"/>
    </row>
    <row r="282">
      <c r="B282" s="497"/>
      <c r="I282" s="500"/>
      <c r="O282" s="500"/>
    </row>
    <row r="283">
      <c r="B283" s="497"/>
      <c r="I283" s="500"/>
      <c r="O283" s="500"/>
    </row>
    <row r="284">
      <c r="B284" s="497"/>
      <c r="I284" s="500"/>
      <c r="O284" s="500"/>
    </row>
    <row r="285">
      <c r="B285" s="497"/>
      <c r="I285" s="500"/>
      <c r="O285" s="500"/>
    </row>
    <row r="286">
      <c r="B286" s="497"/>
      <c r="I286" s="500"/>
      <c r="O286" s="500"/>
    </row>
    <row r="287">
      <c r="B287" s="497"/>
      <c r="I287" s="500"/>
      <c r="O287" s="500"/>
    </row>
    <row r="288">
      <c r="B288" s="497"/>
      <c r="I288" s="500"/>
      <c r="O288" s="500"/>
    </row>
    <row r="289">
      <c r="B289" s="497"/>
      <c r="I289" s="500"/>
      <c r="O289" s="500"/>
    </row>
    <row r="290">
      <c r="B290" s="497"/>
      <c r="I290" s="500"/>
      <c r="O290" s="500"/>
    </row>
    <row r="291">
      <c r="B291" s="497"/>
      <c r="I291" s="500"/>
      <c r="O291" s="500"/>
    </row>
    <row r="292">
      <c r="B292" s="497"/>
      <c r="I292" s="500"/>
      <c r="O292" s="500"/>
    </row>
    <row r="293">
      <c r="B293" s="497"/>
      <c r="I293" s="500"/>
      <c r="O293" s="500"/>
    </row>
    <row r="294">
      <c r="B294" s="497"/>
      <c r="I294" s="500"/>
      <c r="O294" s="500"/>
    </row>
    <row r="295">
      <c r="B295" s="497"/>
      <c r="I295" s="500"/>
      <c r="O295" s="500"/>
    </row>
    <row r="296">
      <c r="B296" s="497"/>
      <c r="I296" s="500"/>
      <c r="O296" s="500"/>
    </row>
    <row r="297">
      <c r="B297" s="497"/>
      <c r="I297" s="500"/>
      <c r="O297" s="500"/>
    </row>
    <row r="298">
      <c r="B298" s="497"/>
      <c r="I298" s="500"/>
      <c r="O298" s="500"/>
    </row>
    <row r="299">
      <c r="B299" s="497"/>
      <c r="I299" s="500"/>
      <c r="O299" s="500"/>
    </row>
    <row r="300">
      <c r="B300" s="497"/>
      <c r="I300" s="500"/>
      <c r="O300" s="500"/>
    </row>
    <row r="301">
      <c r="B301" s="497"/>
      <c r="I301" s="500"/>
      <c r="O301" s="500"/>
    </row>
    <row r="302">
      <c r="B302" s="497"/>
      <c r="I302" s="500"/>
      <c r="O302" s="500"/>
    </row>
    <row r="303">
      <c r="B303" s="497"/>
      <c r="I303" s="500"/>
      <c r="O303" s="500"/>
    </row>
    <row r="304">
      <c r="B304" s="497"/>
      <c r="I304" s="500"/>
      <c r="O304" s="500"/>
    </row>
    <row r="305">
      <c r="B305" s="497"/>
      <c r="I305" s="500"/>
      <c r="O305" s="500"/>
    </row>
    <row r="306">
      <c r="B306" s="497"/>
      <c r="I306" s="500"/>
      <c r="O306" s="500"/>
    </row>
    <row r="307">
      <c r="B307" s="497"/>
      <c r="I307" s="500"/>
      <c r="O307" s="500"/>
    </row>
    <row r="308">
      <c r="B308" s="497"/>
      <c r="I308" s="500"/>
      <c r="O308" s="500"/>
    </row>
    <row r="309">
      <c r="B309" s="497"/>
      <c r="I309" s="500"/>
      <c r="O309" s="500"/>
    </row>
    <row r="310">
      <c r="B310" s="497"/>
      <c r="I310" s="500"/>
      <c r="O310" s="500"/>
    </row>
    <row r="311">
      <c r="B311" s="497"/>
      <c r="I311" s="500"/>
      <c r="O311" s="500"/>
    </row>
    <row r="312">
      <c r="B312" s="497"/>
      <c r="I312" s="500"/>
      <c r="O312" s="500"/>
    </row>
    <row r="313">
      <c r="B313" s="497"/>
      <c r="I313" s="500"/>
      <c r="O313" s="500"/>
    </row>
    <row r="314">
      <c r="B314" s="497"/>
      <c r="I314" s="500"/>
      <c r="O314" s="500"/>
    </row>
    <row r="315">
      <c r="B315" s="497"/>
      <c r="I315" s="500"/>
      <c r="O315" s="500"/>
    </row>
    <row r="316">
      <c r="B316" s="497"/>
      <c r="I316" s="500"/>
      <c r="O316" s="500"/>
    </row>
    <row r="317">
      <c r="B317" s="497"/>
      <c r="I317" s="500"/>
      <c r="O317" s="500"/>
    </row>
    <row r="318">
      <c r="B318" s="497"/>
      <c r="I318" s="500"/>
      <c r="O318" s="500"/>
    </row>
    <row r="319">
      <c r="B319" s="497"/>
      <c r="I319" s="500"/>
      <c r="O319" s="500"/>
    </row>
    <row r="320">
      <c r="B320" s="497"/>
      <c r="I320" s="500"/>
      <c r="O320" s="500"/>
    </row>
    <row r="321">
      <c r="B321" s="497"/>
      <c r="I321" s="500"/>
      <c r="O321" s="500"/>
    </row>
    <row r="322">
      <c r="B322" s="497"/>
      <c r="I322" s="500"/>
      <c r="O322" s="500"/>
    </row>
    <row r="323">
      <c r="B323" s="497"/>
      <c r="I323" s="500"/>
      <c r="O323" s="500"/>
    </row>
    <row r="324">
      <c r="B324" s="497"/>
      <c r="I324" s="500"/>
      <c r="O324" s="500"/>
    </row>
    <row r="325">
      <c r="B325" s="497"/>
      <c r="I325" s="500"/>
      <c r="O325" s="500"/>
    </row>
    <row r="326">
      <c r="B326" s="497"/>
      <c r="I326" s="500"/>
      <c r="O326" s="500"/>
    </row>
    <row r="327">
      <c r="B327" s="497"/>
      <c r="I327" s="500"/>
      <c r="O327" s="500"/>
    </row>
    <row r="328">
      <c r="B328" s="497"/>
      <c r="I328" s="500"/>
      <c r="O328" s="500"/>
    </row>
    <row r="329">
      <c r="B329" s="497"/>
      <c r="I329" s="500"/>
      <c r="O329" s="500"/>
    </row>
    <row r="330">
      <c r="B330" s="497"/>
      <c r="I330" s="500"/>
      <c r="O330" s="500"/>
    </row>
    <row r="331">
      <c r="B331" s="497"/>
      <c r="I331" s="500"/>
      <c r="O331" s="500"/>
    </row>
    <row r="332">
      <c r="B332" s="497"/>
      <c r="I332" s="500"/>
      <c r="O332" s="500"/>
    </row>
    <row r="333">
      <c r="B333" s="497"/>
      <c r="I333" s="500"/>
      <c r="O333" s="500"/>
    </row>
    <row r="334">
      <c r="B334" s="497"/>
      <c r="I334" s="500"/>
      <c r="O334" s="500"/>
    </row>
    <row r="335">
      <c r="B335" s="497"/>
      <c r="I335" s="500"/>
      <c r="O335" s="500"/>
    </row>
    <row r="336">
      <c r="B336" s="497"/>
      <c r="I336" s="500"/>
      <c r="O336" s="500"/>
    </row>
    <row r="337">
      <c r="B337" s="497"/>
      <c r="I337" s="500"/>
      <c r="O337" s="500"/>
    </row>
    <row r="338">
      <c r="B338" s="497"/>
      <c r="I338" s="500"/>
      <c r="O338" s="500"/>
    </row>
    <row r="339">
      <c r="B339" s="497"/>
      <c r="I339" s="500"/>
      <c r="O339" s="500"/>
    </row>
    <row r="340">
      <c r="B340" s="497"/>
      <c r="I340" s="500"/>
      <c r="O340" s="500"/>
    </row>
    <row r="341">
      <c r="B341" s="497"/>
      <c r="I341" s="500"/>
      <c r="O341" s="500"/>
    </row>
    <row r="342">
      <c r="B342" s="497"/>
      <c r="I342" s="500"/>
      <c r="O342" s="500"/>
    </row>
    <row r="343">
      <c r="B343" s="497"/>
      <c r="I343" s="500"/>
      <c r="O343" s="500"/>
    </row>
    <row r="344">
      <c r="B344" s="497"/>
      <c r="I344" s="500"/>
      <c r="O344" s="500"/>
    </row>
    <row r="345">
      <c r="B345" s="497"/>
      <c r="I345" s="500"/>
      <c r="O345" s="500"/>
    </row>
    <row r="346">
      <c r="B346" s="497"/>
      <c r="I346" s="500"/>
      <c r="O346" s="500"/>
    </row>
    <row r="347">
      <c r="B347" s="497"/>
      <c r="I347" s="500"/>
      <c r="O347" s="500"/>
    </row>
    <row r="348">
      <c r="B348" s="497"/>
      <c r="I348" s="500"/>
      <c r="O348" s="500"/>
    </row>
    <row r="349">
      <c r="B349" s="497"/>
      <c r="I349" s="500"/>
      <c r="O349" s="500"/>
    </row>
    <row r="350">
      <c r="B350" s="497"/>
      <c r="I350" s="500"/>
      <c r="O350" s="500"/>
    </row>
    <row r="351">
      <c r="B351" s="497"/>
      <c r="I351" s="500"/>
      <c r="O351" s="500"/>
    </row>
    <row r="352">
      <c r="B352" s="497"/>
      <c r="I352" s="500"/>
      <c r="O352" s="500"/>
    </row>
    <row r="353">
      <c r="B353" s="497"/>
      <c r="I353" s="500"/>
      <c r="O353" s="500"/>
    </row>
    <row r="354">
      <c r="B354" s="497"/>
      <c r="I354" s="500"/>
      <c r="O354" s="500"/>
    </row>
    <row r="355">
      <c r="B355" s="497"/>
      <c r="I355" s="500"/>
      <c r="O355" s="500"/>
    </row>
    <row r="356">
      <c r="B356" s="497"/>
      <c r="I356" s="500"/>
      <c r="O356" s="500"/>
    </row>
    <row r="357">
      <c r="B357" s="497"/>
      <c r="I357" s="500"/>
      <c r="O357" s="500"/>
    </row>
    <row r="358">
      <c r="B358" s="497"/>
      <c r="I358" s="500"/>
      <c r="O358" s="500"/>
    </row>
    <row r="359">
      <c r="B359" s="497"/>
      <c r="I359" s="500"/>
      <c r="O359" s="500"/>
    </row>
    <row r="360">
      <c r="B360" s="497"/>
      <c r="I360" s="500"/>
      <c r="O360" s="500"/>
    </row>
    <row r="361">
      <c r="B361" s="497"/>
      <c r="I361" s="500"/>
      <c r="O361" s="500"/>
    </row>
    <row r="362">
      <c r="B362" s="497"/>
      <c r="I362" s="500"/>
      <c r="O362" s="500"/>
    </row>
    <row r="363">
      <c r="B363" s="497"/>
      <c r="I363" s="500"/>
      <c r="O363" s="500"/>
    </row>
    <row r="364">
      <c r="B364" s="497"/>
      <c r="I364" s="500"/>
      <c r="O364" s="500"/>
    </row>
    <row r="365">
      <c r="B365" s="497"/>
      <c r="I365" s="500"/>
      <c r="O365" s="500"/>
    </row>
    <row r="366">
      <c r="B366" s="497"/>
      <c r="I366" s="500"/>
      <c r="O366" s="500"/>
    </row>
    <row r="367">
      <c r="B367" s="497"/>
      <c r="I367" s="500"/>
      <c r="O367" s="500"/>
    </row>
    <row r="368">
      <c r="B368" s="497"/>
      <c r="I368" s="500"/>
      <c r="O368" s="500"/>
    </row>
    <row r="369">
      <c r="B369" s="497"/>
      <c r="I369" s="500"/>
      <c r="O369" s="500"/>
    </row>
    <row r="370">
      <c r="B370" s="497"/>
      <c r="I370" s="500"/>
      <c r="O370" s="500"/>
    </row>
    <row r="371">
      <c r="B371" s="497"/>
      <c r="I371" s="500"/>
      <c r="O371" s="500"/>
    </row>
    <row r="372">
      <c r="B372" s="497"/>
      <c r="I372" s="500"/>
      <c r="O372" s="500"/>
    </row>
    <row r="373">
      <c r="B373" s="497"/>
      <c r="I373" s="500"/>
      <c r="O373" s="500"/>
    </row>
    <row r="374">
      <c r="B374" s="497"/>
      <c r="I374" s="500"/>
      <c r="O374" s="500"/>
    </row>
    <row r="375">
      <c r="B375" s="497"/>
      <c r="I375" s="500"/>
      <c r="O375" s="500"/>
    </row>
    <row r="376">
      <c r="B376" s="497"/>
      <c r="I376" s="500"/>
      <c r="O376" s="500"/>
    </row>
    <row r="377">
      <c r="B377" s="497"/>
      <c r="I377" s="500"/>
      <c r="O377" s="500"/>
    </row>
    <row r="378">
      <c r="B378" s="497"/>
      <c r="I378" s="500"/>
      <c r="O378" s="500"/>
    </row>
    <row r="379">
      <c r="B379" s="497"/>
      <c r="I379" s="500"/>
      <c r="O379" s="500"/>
    </row>
    <row r="380">
      <c r="B380" s="497"/>
      <c r="I380" s="500"/>
      <c r="O380" s="500"/>
    </row>
    <row r="381">
      <c r="B381" s="497"/>
      <c r="I381" s="500"/>
      <c r="O381" s="500"/>
    </row>
    <row r="382">
      <c r="B382" s="497"/>
      <c r="I382" s="500"/>
      <c r="O382" s="500"/>
    </row>
    <row r="383">
      <c r="B383" s="497"/>
      <c r="I383" s="500"/>
      <c r="O383" s="500"/>
    </row>
    <row r="384">
      <c r="B384" s="497"/>
      <c r="I384" s="500"/>
      <c r="O384" s="500"/>
    </row>
    <row r="385">
      <c r="B385" s="497"/>
      <c r="I385" s="500"/>
      <c r="O385" s="500"/>
    </row>
    <row r="386">
      <c r="B386" s="497"/>
      <c r="I386" s="500"/>
      <c r="O386" s="500"/>
    </row>
    <row r="387">
      <c r="B387" s="497"/>
      <c r="I387" s="500"/>
      <c r="O387" s="500"/>
    </row>
    <row r="388">
      <c r="B388" s="497"/>
      <c r="I388" s="500"/>
      <c r="O388" s="500"/>
    </row>
    <row r="389">
      <c r="B389" s="497"/>
      <c r="I389" s="500"/>
      <c r="O389" s="500"/>
    </row>
    <row r="390">
      <c r="B390" s="497"/>
      <c r="I390" s="500"/>
      <c r="O390" s="500"/>
    </row>
    <row r="391">
      <c r="B391" s="497"/>
      <c r="I391" s="500"/>
      <c r="O391" s="500"/>
    </row>
    <row r="392">
      <c r="B392" s="497"/>
      <c r="I392" s="500"/>
      <c r="O392" s="500"/>
    </row>
    <row r="393">
      <c r="B393" s="497"/>
      <c r="I393" s="500"/>
      <c r="O393" s="500"/>
    </row>
    <row r="394">
      <c r="B394" s="497"/>
      <c r="I394" s="500"/>
      <c r="O394" s="500"/>
    </row>
    <row r="395">
      <c r="B395" s="497"/>
      <c r="I395" s="500"/>
      <c r="O395" s="500"/>
    </row>
    <row r="396">
      <c r="B396" s="497"/>
      <c r="I396" s="500"/>
      <c r="O396" s="500"/>
    </row>
    <row r="397">
      <c r="B397" s="497"/>
      <c r="I397" s="500"/>
      <c r="O397" s="500"/>
    </row>
    <row r="398">
      <c r="B398" s="497"/>
      <c r="I398" s="500"/>
      <c r="O398" s="500"/>
    </row>
    <row r="399">
      <c r="B399" s="497"/>
      <c r="I399" s="500"/>
      <c r="O399" s="500"/>
    </row>
    <row r="400">
      <c r="B400" s="497"/>
      <c r="I400" s="500"/>
      <c r="O400" s="500"/>
    </row>
    <row r="401">
      <c r="B401" s="497"/>
      <c r="I401" s="500"/>
      <c r="O401" s="500"/>
    </row>
    <row r="402">
      <c r="B402" s="497"/>
      <c r="I402" s="500"/>
      <c r="O402" s="500"/>
    </row>
    <row r="403">
      <c r="B403" s="497"/>
      <c r="I403" s="500"/>
      <c r="O403" s="500"/>
    </row>
    <row r="404">
      <c r="B404" s="497"/>
      <c r="I404" s="500"/>
      <c r="O404" s="500"/>
    </row>
    <row r="405">
      <c r="B405" s="497"/>
      <c r="I405" s="500"/>
      <c r="O405" s="500"/>
    </row>
    <row r="406">
      <c r="B406" s="497"/>
      <c r="I406" s="500"/>
      <c r="O406" s="500"/>
    </row>
    <row r="407">
      <c r="B407" s="497"/>
      <c r="I407" s="500"/>
      <c r="O407" s="500"/>
    </row>
    <row r="408">
      <c r="B408" s="497"/>
      <c r="I408" s="500"/>
      <c r="O408" s="500"/>
    </row>
    <row r="409">
      <c r="B409" s="497"/>
      <c r="I409" s="500"/>
      <c r="O409" s="500"/>
    </row>
    <row r="410">
      <c r="B410" s="497"/>
      <c r="I410" s="500"/>
      <c r="O410" s="500"/>
    </row>
    <row r="411">
      <c r="B411" s="497"/>
      <c r="I411" s="500"/>
      <c r="O411" s="500"/>
    </row>
    <row r="412">
      <c r="B412" s="497"/>
      <c r="I412" s="500"/>
      <c r="O412" s="500"/>
    </row>
    <row r="413">
      <c r="B413" s="497"/>
      <c r="I413" s="500"/>
      <c r="O413" s="500"/>
    </row>
    <row r="414">
      <c r="B414" s="497"/>
      <c r="I414" s="500"/>
      <c r="O414" s="500"/>
    </row>
    <row r="415">
      <c r="B415" s="497"/>
      <c r="I415" s="500"/>
      <c r="O415" s="500"/>
    </row>
    <row r="416">
      <c r="B416" s="497"/>
      <c r="I416" s="500"/>
      <c r="O416" s="500"/>
    </row>
    <row r="417">
      <c r="B417" s="497"/>
      <c r="I417" s="500"/>
      <c r="O417" s="500"/>
    </row>
    <row r="418">
      <c r="B418" s="497"/>
      <c r="I418" s="500"/>
      <c r="O418" s="500"/>
    </row>
    <row r="419">
      <c r="B419" s="497"/>
      <c r="I419" s="500"/>
      <c r="O419" s="500"/>
    </row>
    <row r="420">
      <c r="B420" s="497"/>
      <c r="I420" s="500"/>
      <c r="O420" s="500"/>
    </row>
    <row r="421">
      <c r="B421" s="497"/>
      <c r="I421" s="500"/>
      <c r="O421" s="500"/>
    </row>
    <row r="422">
      <c r="B422" s="497"/>
      <c r="I422" s="500"/>
      <c r="O422" s="500"/>
    </row>
    <row r="423">
      <c r="B423" s="497"/>
      <c r="I423" s="500"/>
      <c r="O423" s="500"/>
    </row>
    <row r="424">
      <c r="B424" s="497"/>
      <c r="I424" s="500"/>
      <c r="O424" s="500"/>
    </row>
    <row r="425">
      <c r="B425" s="497"/>
      <c r="I425" s="500"/>
      <c r="O425" s="500"/>
    </row>
    <row r="426">
      <c r="B426" s="497"/>
      <c r="I426" s="500"/>
      <c r="O426" s="500"/>
    </row>
    <row r="427">
      <c r="B427" s="497"/>
      <c r="I427" s="500"/>
      <c r="O427" s="500"/>
    </row>
    <row r="428">
      <c r="B428" s="497"/>
      <c r="I428" s="500"/>
      <c r="O428" s="500"/>
    </row>
    <row r="429">
      <c r="B429" s="497"/>
      <c r="I429" s="500"/>
      <c r="O429" s="500"/>
    </row>
    <row r="430">
      <c r="B430" s="497"/>
      <c r="I430" s="500"/>
      <c r="O430" s="500"/>
    </row>
    <row r="431">
      <c r="B431" s="497"/>
      <c r="I431" s="500"/>
      <c r="O431" s="500"/>
    </row>
    <row r="432">
      <c r="B432" s="497"/>
      <c r="I432" s="500"/>
      <c r="O432" s="500"/>
    </row>
    <row r="433">
      <c r="B433" s="497"/>
      <c r="I433" s="500"/>
      <c r="O433" s="500"/>
    </row>
    <row r="434">
      <c r="B434" s="497"/>
      <c r="I434" s="500"/>
      <c r="O434" s="500"/>
    </row>
    <row r="435">
      <c r="B435" s="497"/>
      <c r="I435" s="500"/>
      <c r="O435" s="500"/>
    </row>
    <row r="436">
      <c r="B436" s="497"/>
      <c r="I436" s="500"/>
      <c r="O436" s="500"/>
    </row>
    <row r="437">
      <c r="B437" s="497"/>
      <c r="I437" s="500"/>
      <c r="O437" s="500"/>
    </row>
    <row r="438">
      <c r="B438" s="497"/>
      <c r="I438" s="500"/>
      <c r="O438" s="500"/>
    </row>
    <row r="439">
      <c r="B439" s="497"/>
      <c r="I439" s="500"/>
      <c r="O439" s="500"/>
    </row>
    <row r="440">
      <c r="B440" s="497"/>
      <c r="I440" s="500"/>
      <c r="O440" s="500"/>
    </row>
    <row r="441">
      <c r="B441" s="497"/>
      <c r="I441" s="500"/>
      <c r="O441" s="500"/>
    </row>
    <row r="442">
      <c r="B442" s="497"/>
      <c r="I442" s="500"/>
      <c r="O442" s="500"/>
    </row>
    <row r="443">
      <c r="B443" s="497"/>
      <c r="I443" s="500"/>
      <c r="O443" s="500"/>
    </row>
    <row r="444">
      <c r="B444" s="497"/>
      <c r="I444" s="500"/>
      <c r="O444" s="500"/>
    </row>
    <row r="445">
      <c r="B445" s="497"/>
      <c r="I445" s="500"/>
      <c r="O445" s="500"/>
    </row>
    <row r="446">
      <c r="B446" s="497"/>
      <c r="I446" s="500"/>
      <c r="O446" s="500"/>
    </row>
    <row r="447">
      <c r="B447" s="497"/>
      <c r="I447" s="500"/>
      <c r="O447" s="500"/>
    </row>
    <row r="448">
      <c r="B448" s="497"/>
      <c r="I448" s="500"/>
      <c r="O448" s="500"/>
    </row>
    <row r="449">
      <c r="B449" s="497"/>
      <c r="I449" s="500"/>
      <c r="O449" s="500"/>
    </row>
    <row r="450">
      <c r="B450" s="497"/>
      <c r="I450" s="500"/>
      <c r="O450" s="500"/>
    </row>
    <row r="451">
      <c r="B451" s="497"/>
      <c r="I451" s="500"/>
      <c r="O451" s="500"/>
    </row>
    <row r="452">
      <c r="B452" s="497"/>
      <c r="I452" s="500"/>
      <c r="O452" s="500"/>
    </row>
    <row r="453">
      <c r="B453" s="497"/>
      <c r="I453" s="500"/>
      <c r="O453" s="500"/>
    </row>
    <row r="454">
      <c r="B454" s="497"/>
      <c r="I454" s="500"/>
      <c r="O454" s="500"/>
    </row>
    <row r="455">
      <c r="B455" s="497"/>
      <c r="I455" s="500"/>
      <c r="O455" s="500"/>
    </row>
    <row r="456">
      <c r="B456" s="497"/>
      <c r="I456" s="500"/>
      <c r="O456" s="500"/>
    </row>
    <row r="457">
      <c r="B457" s="497"/>
      <c r="I457" s="500"/>
      <c r="O457" s="500"/>
    </row>
    <row r="458">
      <c r="B458" s="497"/>
      <c r="I458" s="500"/>
      <c r="O458" s="500"/>
    </row>
    <row r="459">
      <c r="B459" s="497"/>
      <c r="I459" s="500"/>
      <c r="O459" s="500"/>
    </row>
    <row r="460">
      <c r="B460" s="497"/>
      <c r="I460" s="500"/>
      <c r="O460" s="500"/>
    </row>
    <row r="461">
      <c r="B461" s="497"/>
      <c r="I461" s="500"/>
      <c r="O461" s="500"/>
    </row>
    <row r="462">
      <c r="B462" s="497"/>
      <c r="I462" s="500"/>
      <c r="O462" s="500"/>
    </row>
    <row r="463">
      <c r="B463" s="497"/>
      <c r="I463" s="500"/>
      <c r="O463" s="500"/>
    </row>
    <row r="464">
      <c r="B464" s="497"/>
      <c r="I464" s="500"/>
      <c r="O464" s="500"/>
    </row>
    <row r="465">
      <c r="B465" s="497"/>
      <c r="I465" s="500"/>
      <c r="O465" s="500"/>
    </row>
    <row r="466">
      <c r="B466" s="497"/>
      <c r="I466" s="500"/>
      <c r="O466" s="500"/>
    </row>
    <row r="467">
      <c r="B467" s="497"/>
      <c r="I467" s="500"/>
      <c r="O467" s="500"/>
    </row>
    <row r="468">
      <c r="B468" s="497"/>
      <c r="I468" s="500"/>
      <c r="O468" s="500"/>
    </row>
    <row r="469">
      <c r="B469" s="497"/>
      <c r="I469" s="500"/>
      <c r="O469" s="500"/>
    </row>
    <row r="470">
      <c r="B470" s="497"/>
      <c r="I470" s="500"/>
      <c r="O470" s="500"/>
    </row>
    <row r="471">
      <c r="B471" s="497"/>
      <c r="I471" s="500"/>
      <c r="O471" s="500"/>
    </row>
    <row r="472">
      <c r="B472" s="497"/>
      <c r="I472" s="500"/>
      <c r="O472" s="500"/>
    </row>
    <row r="473">
      <c r="B473" s="497"/>
      <c r="I473" s="500"/>
      <c r="O473" s="500"/>
    </row>
    <row r="474">
      <c r="B474" s="497"/>
      <c r="I474" s="500"/>
      <c r="O474" s="500"/>
    </row>
    <row r="475">
      <c r="B475" s="497"/>
      <c r="I475" s="500"/>
      <c r="O475" s="500"/>
    </row>
    <row r="476">
      <c r="B476" s="497"/>
      <c r="I476" s="500"/>
      <c r="O476" s="500"/>
    </row>
    <row r="477">
      <c r="B477" s="497"/>
      <c r="I477" s="500"/>
      <c r="O477" s="500"/>
    </row>
    <row r="478">
      <c r="B478" s="497"/>
      <c r="I478" s="500"/>
      <c r="O478" s="500"/>
    </row>
    <row r="479">
      <c r="B479" s="497"/>
      <c r="I479" s="500"/>
      <c r="O479" s="500"/>
    </row>
    <row r="480">
      <c r="B480" s="497"/>
      <c r="I480" s="500"/>
      <c r="O480" s="500"/>
    </row>
    <row r="481">
      <c r="B481" s="497"/>
      <c r="I481" s="500"/>
      <c r="O481" s="500"/>
    </row>
    <row r="482">
      <c r="B482" s="497"/>
      <c r="I482" s="500"/>
      <c r="O482" s="500"/>
    </row>
    <row r="483">
      <c r="B483" s="497"/>
      <c r="I483" s="500"/>
      <c r="O483" s="500"/>
    </row>
    <row r="484">
      <c r="B484" s="497"/>
      <c r="I484" s="500"/>
      <c r="O484" s="500"/>
    </row>
    <row r="485">
      <c r="B485" s="497"/>
      <c r="I485" s="500"/>
      <c r="O485" s="500"/>
    </row>
    <row r="486">
      <c r="B486" s="497"/>
      <c r="I486" s="500"/>
      <c r="O486" s="500"/>
    </row>
    <row r="487">
      <c r="B487" s="497"/>
      <c r="I487" s="500"/>
      <c r="O487" s="500"/>
    </row>
    <row r="488">
      <c r="B488" s="497"/>
      <c r="I488" s="500"/>
      <c r="O488" s="500"/>
    </row>
    <row r="489">
      <c r="B489" s="497"/>
      <c r="I489" s="500"/>
      <c r="O489" s="500"/>
    </row>
    <row r="490">
      <c r="B490" s="497"/>
      <c r="I490" s="500"/>
      <c r="O490" s="500"/>
    </row>
    <row r="491">
      <c r="B491" s="497"/>
      <c r="I491" s="500"/>
      <c r="O491" s="500"/>
    </row>
    <row r="492">
      <c r="B492" s="497"/>
      <c r="I492" s="500"/>
      <c r="O492" s="500"/>
    </row>
    <row r="493">
      <c r="B493" s="497"/>
      <c r="I493" s="500"/>
      <c r="O493" s="500"/>
    </row>
    <row r="494">
      <c r="B494" s="497"/>
      <c r="I494" s="500"/>
      <c r="O494" s="500"/>
    </row>
    <row r="495">
      <c r="B495" s="497"/>
      <c r="I495" s="500"/>
      <c r="O495" s="500"/>
    </row>
    <row r="496">
      <c r="B496" s="497"/>
      <c r="I496" s="500"/>
      <c r="O496" s="500"/>
    </row>
    <row r="497">
      <c r="B497" s="497"/>
      <c r="I497" s="500"/>
      <c r="O497" s="500"/>
    </row>
    <row r="498">
      <c r="B498" s="497"/>
      <c r="I498" s="500"/>
      <c r="O498" s="500"/>
    </row>
    <row r="499">
      <c r="B499" s="497"/>
      <c r="I499" s="500"/>
      <c r="O499" s="500"/>
    </row>
    <row r="500">
      <c r="B500" s="497"/>
      <c r="I500" s="500"/>
      <c r="O500" s="500"/>
    </row>
    <row r="501">
      <c r="B501" s="497"/>
      <c r="I501" s="500"/>
      <c r="O501" s="500"/>
    </row>
    <row r="502">
      <c r="B502" s="497"/>
      <c r="I502" s="500"/>
      <c r="O502" s="500"/>
    </row>
    <row r="503">
      <c r="B503" s="497"/>
      <c r="I503" s="500"/>
      <c r="O503" s="500"/>
    </row>
    <row r="504">
      <c r="B504" s="497"/>
      <c r="I504" s="500"/>
      <c r="O504" s="500"/>
    </row>
    <row r="505">
      <c r="B505" s="497"/>
      <c r="I505" s="500"/>
      <c r="O505" s="500"/>
    </row>
    <row r="506">
      <c r="B506" s="497"/>
      <c r="I506" s="500"/>
      <c r="O506" s="500"/>
    </row>
    <row r="507">
      <c r="B507" s="497"/>
      <c r="I507" s="500"/>
      <c r="O507" s="500"/>
    </row>
    <row r="508">
      <c r="B508" s="497"/>
      <c r="I508" s="500"/>
      <c r="O508" s="500"/>
    </row>
    <row r="509">
      <c r="B509" s="497"/>
      <c r="I509" s="500"/>
      <c r="O509" s="500"/>
    </row>
    <row r="510">
      <c r="B510" s="497"/>
      <c r="I510" s="500"/>
      <c r="O510" s="500"/>
    </row>
    <row r="511">
      <c r="B511" s="497"/>
      <c r="I511" s="500"/>
      <c r="O511" s="500"/>
    </row>
    <row r="512">
      <c r="B512" s="497"/>
      <c r="I512" s="500"/>
      <c r="O512" s="500"/>
    </row>
    <row r="513">
      <c r="B513" s="497"/>
      <c r="I513" s="500"/>
      <c r="O513" s="500"/>
    </row>
    <row r="514">
      <c r="B514" s="497"/>
      <c r="I514" s="500"/>
      <c r="O514" s="500"/>
    </row>
    <row r="515">
      <c r="B515" s="497"/>
      <c r="I515" s="500"/>
      <c r="O515" s="500"/>
    </row>
    <row r="516">
      <c r="B516" s="497"/>
      <c r="I516" s="500"/>
      <c r="O516" s="500"/>
    </row>
    <row r="517">
      <c r="B517" s="497"/>
      <c r="I517" s="500"/>
      <c r="O517" s="500"/>
    </row>
    <row r="518">
      <c r="B518" s="497"/>
      <c r="I518" s="500"/>
      <c r="O518" s="500"/>
    </row>
    <row r="519">
      <c r="B519" s="497"/>
      <c r="I519" s="500"/>
      <c r="O519" s="500"/>
    </row>
    <row r="520">
      <c r="B520" s="497"/>
      <c r="I520" s="500"/>
      <c r="O520" s="500"/>
    </row>
    <row r="521">
      <c r="B521" s="497"/>
      <c r="I521" s="500"/>
      <c r="O521" s="500"/>
    </row>
    <row r="522">
      <c r="B522" s="497"/>
      <c r="I522" s="500"/>
      <c r="O522" s="500"/>
    </row>
    <row r="523">
      <c r="B523" s="497"/>
      <c r="I523" s="500"/>
      <c r="O523" s="500"/>
    </row>
    <row r="524">
      <c r="B524" s="497"/>
      <c r="I524" s="500"/>
      <c r="O524" s="500"/>
    </row>
    <row r="525">
      <c r="B525" s="497"/>
      <c r="I525" s="500"/>
      <c r="O525" s="500"/>
    </row>
    <row r="526">
      <c r="B526" s="497"/>
      <c r="I526" s="500"/>
      <c r="O526" s="500"/>
    </row>
    <row r="527">
      <c r="B527" s="497"/>
      <c r="I527" s="500"/>
      <c r="O527" s="500"/>
    </row>
    <row r="528">
      <c r="B528" s="497"/>
      <c r="I528" s="500"/>
      <c r="O528" s="500"/>
    </row>
    <row r="529">
      <c r="B529" s="497"/>
      <c r="I529" s="500"/>
      <c r="O529" s="500"/>
    </row>
    <row r="530">
      <c r="B530" s="497"/>
      <c r="I530" s="500"/>
      <c r="O530" s="500"/>
    </row>
    <row r="531">
      <c r="B531" s="497"/>
      <c r="I531" s="500"/>
      <c r="O531" s="500"/>
    </row>
    <row r="532">
      <c r="B532" s="497"/>
      <c r="I532" s="500"/>
      <c r="O532" s="500"/>
    </row>
    <row r="533">
      <c r="B533" s="497"/>
      <c r="I533" s="500"/>
      <c r="O533" s="500"/>
    </row>
    <row r="534">
      <c r="B534" s="497"/>
      <c r="I534" s="500"/>
      <c r="O534" s="500"/>
    </row>
    <row r="535">
      <c r="B535" s="497"/>
      <c r="I535" s="500"/>
      <c r="O535" s="500"/>
    </row>
    <row r="536">
      <c r="B536" s="497"/>
      <c r="I536" s="500"/>
      <c r="O536" s="500"/>
    </row>
    <row r="537">
      <c r="B537" s="497"/>
      <c r="I537" s="500"/>
      <c r="O537" s="500"/>
    </row>
    <row r="538">
      <c r="B538" s="497"/>
      <c r="I538" s="500"/>
      <c r="O538" s="500"/>
    </row>
    <row r="539">
      <c r="B539" s="497"/>
      <c r="I539" s="500"/>
      <c r="O539" s="500"/>
    </row>
    <row r="540">
      <c r="B540" s="497"/>
      <c r="I540" s="500"/>
      <c r="O540" s="500"/>
    </row>
    <row r="541">
      <c r="B541" s="497"/>
      <c r="I541" s="500"/>
      <c r="O541" s="500"/>
    </row>
    <row r="542">
      <c r="B542" s="497"/>
      <c r="I542" s="500"/>
      <c r="O542" s="500"/>
    </row>
    <row r="543">
      <c r="B543" s="497"/>
      <c r="I543" s="500"/>
      <c r="O543" s="500"/>
    </row>
    <row r="544">
      <c r="B544" s="497"/>
      <c r="I544" s="500"/>
      <c r="O544" s="500"/>
    </row>
    <row r="545">
      <c r="B545" s="497"/>
      <c r="I545" s="500"/>
      <c r="O545" s="500"/>
    </row>
    <row r="546">
      <c r="B546" s="497"/>
      <c r="I546" s="500"/>
      <c r="O546" s="500"/>
    </row>
    <row r="547">
      <c r="B547" s="497"/>
      <c r="I547" s="500"/>
      <c r="O547" s="500"/>
    </row>
    <row r="548">
      <c r="B548" s="497"/>
      <c r="I548" s="500"/>
      <c r="O548" s="500"/>
    </row>
    <row r="549">
      <c r="B549" s="497"/>
      <c r="I549" s="500"/>
      <c r="O549" s="500"/>
    </row>
    <row r="550">
      <c r="B550" s="497"/>
      <c r="I550" s="500"/>
      <c r="O550" s="500"/>
    </row>
    <row r="551">
      <c r="B551" s="497"/>
      <c r="I551" s="500"/>
      <c r="O551" s="500"/>
    </row>
    <row r="552">
      <c r="B552" s="497"/>
      <c r="I552" s="500"/>
      <c r="O552" s="500"/>
    </row>
    <row r="553">
      <c r="B553" s="497"/>
      <c r="I553" s="500"/>
      <c r="O553" s="500"/>
    </row>
    <row r="554">
      <c r="B554" s="497"/>
      <c r="I554" s="500"/>
      <c r="O554" s="500"/>
    </row>
    <row r="555">
      <c r="B555" s="497"/>
      <c r="I555" s="500"/>
      <c r="O555" s="500"/>
    </row>
    <row r="556">
      <c r="B556" s="497"/>
      <c r="I556" s="500"/>
      <c r="O556" s="500"/>
    </row>
    <row r="557">
      <c r="B557" s="497"/>
      <c r="I557" s="500"/>
      <c r="O557" s="500"/>
    </row>
    <row r="558">
      <c r="B558" s="497"/>
      <c r="I558" s="500"/>
      <c r="O558" s="500"/>
    </row>
    <row r="559">
      <c r="B559" s="497"/>
      <c r="I559" s="500"/>
      <c r="O559" s="500"/>
    </row>
    <row r="560">
      <c r="B560" s="497"/>
      <c r="I560" s="500"/>
      <c r="O560" s="500"/>
    </row>
    <row r="561">
      <c r="B561" s="497"/>
      <c r="I561" s="500"/>
      <c r="O561" s="500"/>
    </row>
    <row r="562">
      <c r="B562" s="497"/>
      <c r="I562" s="500"/>
      <c r="O562" s="500"/>
    </row>
    <row r="563">
      <c r="B563" s="497"/>
      <c r="I563" s="500"/>
      <c r="O563" s="500"/>
    </row>
    <row r="564">
      <c r="B564" s="497"/>
      <c r="I564" s="500"/>
      <c r="O564" s="500"/>
    </row>
    <row r="565">
      <c r="B565" s="497"/>
      <c r="I565" s="500"/>
      <c r="O565" s="500"/>
    </row>
    <row r="566">
      <c r="B566" s="497"/>
      <c r="I566" s="500"/>
      <c r="O566" s="500"/>
    </row>
    <row r="567">
      <c r="B567" s="497"/>
      <c r="I567" s="500"/>
      <c r="O567" s="500"/>
    </row>
    <row r="568">
      <c r="B568" s="497"/>
      <c r="I568" s="500"/>
      <c r="O568" s="500"/>
    </row>
    <row r="569">
      <c r="B569" s="497"/>
      <c r="I569" s="500"/>
      <c r="O569" s="500"/>
    </row>
    <row r="570">
      <c r="B570" s="497"/>
      <c r="I570" s="500"/>
      <c r="O570" s="500"/>
    </row>
    <row r="571">
      <c r="B571" s="497"/>
      <c r="I571" s="500"/>
      <c r="O571" s="500"/>
    </row>
    <row r="572">
      <c r="B572" s="497"/>
      <c r="I572" s="500"/>
      <c r="O572" s="500"/>
    </row>
    <row r="573">
      <c r="B573" s="497"/>
      <c r="I573" s="500"/>
      <c r="O573" s="500"/>
    </row>
    <row r="574">
      <c r="B574" s="497"/>
      <c r="I574" s="500"/>
      <c r="O574" s="500"/>
    </row>
    <row r="575">
      <c r="B575" s="497"/>
      <c r="I575" s="500"/>
      <c r="O575" s="500"/>
    </row>
    <row r="576">
      <c r="B576" s="497"/>
      <c r="I576" s="500"/>
      <c r="O576" s="500"/>
    </row>
    <row r="577">
      <c r="B577" s="497"/>
      <c r="I577" s="500"/>
      <c r="O577" s="500"/>
    </row>
    <row r="578">
      <c r="B578" s="497"/>
      <c r="I578" s="500"/>
      <c r="O578" s="500"/>
    </row>
    <row r="579">
      <c r="B579" s="497"/>
      <c r="I579" s="500"/>
      <c r="O579" s="500"/>
    </row>
    <row r="580">
      <c r="B580" s="497"/>
      <c r="I580" s="500"/>
      <c r="O580" s="500"/>
    </row>
    <row r="581">
      <c r="B581" s="497"/>
      <c r="I581" s="500"/>
      <c r="O581" s="500"/>
    </row>
    <row r="582">
      <c r="B582" s="497"/>
      <c r="I582" s="500"/>
      <c r="O582" s="500"/>
    </row>
    <row r="583">
      <c r="B583" s="497"/>
      <c r="I583" s="500"/>
      <c r="O583" s="500"/>
    </row>
    <row r="584">
      <c r="B584" s="497"/>
      <c r="I584" s="500"/>
      <c r="O584" s="500"/>
    </row>
    <row r="585">
      <c r="B585" s="497"/>
      <c r="I585" s="500"/>
      <c r="O585" s="500"/>
    </row>
    <row r="586">
      <c r="B586" s="497"/>
      <c r="I586" s="500"/>
      <c r="O586" s="500"/>
    </row>
    <row r="587">
      <c r="B587" s="497"/>
      <c r="I587" s="500"/>
      <c r="O587" s="500"/>
    </row>
    <row r="588">
      <c r="B588" s="497"/>
      <c r="I588" s="500"/>
      <c r="O588" s="500"/>
    </row>
    <row r="589">
      <c r="B589" s="497"/>
      <c r="I589" s="500"/>
      <c r="O589" s="500"/>
    </row>
    <row r="590">
      <c r="B590" s="497"/>
      <c r="I590" s="500"/>
      <c r="O590" s="500"/>
    </row>
    <row r="591">
      <c r="B591" s="497"/>
      <c r="I591" s="500"/>
      <c r="O591" s="500"/>
    </row>
    <row r="592">
      <c r="B592" s="497"/>
      <c r="I592" s="500"/>
      <c r="O592" s="500"/>
    </row>
    <row r="593">
      <c r="B593" s="497"/>
      <c r="I593" s="500"/>
      <c r="O593" s="500"/>
    </row>
    <row r="594">
      <c r="B594" s="497"/>
      <c r="I594" s="500"/>
      <c r="O594" s="500"/>
    </row>
    <row r="595">
      <c r="B595" s="497"/>
      <c r="I595" s="500"/>
      <c r="O595" s="500"/>
    </row>
    <row r="596">
      <c r="B596" s="497"/>
      <c r="I596" s="500"/>
      <c r="O596" s="500"/>
    </row>
    <row r="597">
      <c r="B597" s="497"/>
      <c r="I597" s="500"/>
      <c r="O597" s="500"/>
    </row>
    <row r="598">
      <c r="B598" s="497"/>
      <c r="I598" s="500"/>
      <c r="O598" s="500"/>
    </row>
    <row r="599">
      <c r="B599" s="497"/>
      <c r="I599" s="500"/>
      <c r="O599" s="500"/>
    </row>
    <row r="600">
      <c r="B600" s="497"/>
      <c r="I600" s="500"/>
      <c r="O600" s="500"/>
    </row>
    <row r="601">
      <c r="B601" s="497"/>
      <c r="I601" s="500"/>
      <c r="O601" s="500"/>
    </row>
    <row r="602">
      <c r="B602" s="497"/>
      <c r="I602" s="500"/>
      <c r="O602" s="500"/>
    </row>
    <row r="603">
      <c r="B603" s="497"/>
      <c r="I603" s="500"/>
      <c r="O603" s="500"/>
    </row>
    <row r="604">
      <c r="B604" s="497"/>
      <c r="I604" s="500"/>
      <c r="O604" s="500"/>
    </row>
    <row r="605">
      <c r="B605" s="497"/>
      <c r="I605" s="500"/>
      <c r="O605" s="500"/>
    </row>
    <row r="606">
      <c r="B606" s="497"/>
      <c r="I606" s="500"/>
      <c r="O606" s="500"/>
    </row>
    <row r="607">
      <c r="B607" s="497"/>
      <c r="I607" s="500"/>
      <c r="O607" s="500"/>
    </row>
    <row r="608">
      <c r="B608" s="497"/>
      <c r="I608" s="500"/>
      <c r="O608" s="500"/>
    </row>
    <row r="609">
      <c r="B609" s="497"/>
      <c r="I609" s="500"/>
      <c r="O609" s="500"/>
    </row>
    <row r="610">
      <c r="B610" s="497"/>
      <c r="I610" s="500"/>
      <c r="O610" s="500"/>
    </row>
    <row r="611">
      <c r="B611" s="497"/>
      <c r="I611" s="500"/>
      <c r="O611" s="500"/>
    </row>
    <row r="612">
      <c r="B612" s="497"/>
      <c r="I612" s="500"/>
      <c r="O612" s="500"/>
    </row>
    <row r="613">
      <c r="B613" s="497"/>
      <c r="I613" s="500"/>
      <c r="O613" s="500"/>
    </row>
    <row r="614">
      <c r="B614" s="497"/>
      <c r="I614" s="500"/>
      <c r="O614" s="500"/>
    </row>
    <row r="615">
      <c r="B615" s="497"/>
      <c r="I615" s="500"/>
      <c r="O615" s="500"/>
    </row>
    <row r="616">
      <c r="B616" s="497"/>
      <c r="I616" s="500"/>
      <c r="O616" s="500"/>
    </row>
    <row r="617">
      <c r="B617" s="497"/>
      <c r="I617" s="500"/>
      <c r="O617" s="500"/>
    </row>
    <row r="618">
      <c r="B618" s="497"/>
      <c r="I618" s="500"/>
      <c r="O618" s="500"/>
    </row>
    <row r="619">
      <c r="B619" s="497"/>
      <c r="I619" s="500"/>
      <c r="O619" s="500"/>
    </row>
    <row r="620">
      <c r="B620" s="497"/>
      <c r="I620" s="500"/>
      <c r="O620" s="500"/>
    </row>
    <row r="621">
      <c r="B621" s="497"/>
      <c r="I621" s="500"/>
      <c r="O621" s="500"/>
    </row>
    <row r="622">
      <c r="B622" s="497"/>
      <c r="I622" s="500"/>
      <c r="O622" s="500"/>
    </row>
    <row r="623">
      <c r="B623" s="497"/>
      <c r="I623" s="500"/>
      <c r="O623" s="500"/>
    </row>
    <row r="624">
      <c r="B624" s="497"/>
      <c r="I624" s="500"/>
      <c r="O624" s="500"/>
    </row>
    <row r="625">
      <c r="B625" s="497"/>
      <c r="I625" s="500"/>
      <c r="O625" s="500"/>
    </row>
    <row r="626">
      <c r="B626" s="497"/>
      <c r="I626" s="500"/>
      <c r="O626" s="500"/>
    </row>
    <row r="627">
      <c r="B627" s="497"/>
      <c r="I627" s="500"/>
      <c r="O627" s="500"/>
    </row>
    <row r="628">
      <c r="B628" s="497"/>
      <c r="I628" s="500"/>
      <c r="O628" s="500"/>
    </row>
    <row r="629">
      <c r="B629" s="497"/>
      <c r="I629" s="500"/>
      <c r="O629" s="500"/>
    </row>
    <row r="630">
      <c r="B630" s="497"/>
      <c r="I630" s="500"/>
      <c r="O630" s="500"/>
    </row>
    <row r="631">
      <c r="B631" s="497"/>
      <c r="I631" s="500"/>
      <c r="O631" s="500"/>
    </row>
    <row r="632">
      <c r="B632" s="497"/>
      <c r="I632" s="500"/>
      <c r="O632" s="500"/>
    </row>
    <row r="633">
      <c r="B633" s="497"/>
      <c r="I633" s="500"/>
      <c r="O633" s="500"/>
    </row>
    <row r="634">
      <c r="B634" s="497"/>
      <c r="I634" s="500"/>
      <c r="O634" s="500"/>
    </row>
    <row r="635">
      <c r="B635" s="497"/>
      <c r="I635" s="500"/>
      <c r="O635" s="500"/>
    </row>
    <row r="636">
      <c r="B636" s="497"/>
      <c r="I636" s="500"/>
      <c r="O636" s="500"/>
    </row>
    <row r="637">
      <c r="B637" s="497"/>
      <c r="I637" s="500"/>
      <c r="O637" s="500"/>
    </row>
    <row r="638">
      <c r="B638" s="497"/>
      <c r="I638" s="500"/>
      <c r="O638" s="500"/>
    </row>
    <row r="639">
      <c r="B639" s="497"/>
      <c r="I639" s="500"/>
      <c r="O639" s="500"/>
    </row>
    <row r="640">
      <c r="B640" s="497"/>
      <c r="I640" s="500"/>
      <c r="O640" s="500"/>
    </row>
    <row r="641">
      <c r="B641" s="497"/>
      <c r="I641" s="500"/>
      <c r="O641" s="500"/>
    </row>
    <row r="642">
      <c r="B642" s="497"/>
      <c r="I642" s="500"/>
      <c r="O642" s="500"/>
    </row>
    <row r="643">
      <c r="B643" s="497"/>
      <c r="I643" s="500"/>
      <c r="O643" s="500"/>
    </row>
    <row r="644">
      <c r="B644" s="497"/>
      <c r="I644" s="500"/>
      <c r="O644" s="500"/>
    </row>
    <row r="645">
      <c r="B645" s="497"/>
      <c r="I645" s="500"/>
      <c r="O645" s="500"/>
    </row>
    <row r="646">
      <c r="B646" s="497"/>
      <c r="I646" s="500"/>
      <c r="O646" s="500"/>
    </row>
    <row r="647">
      <c r="B647" s="497"/>
      <c r="I647" s="500"/>
      <c r="O647" s="500"/>
    </row>
    <row r="648">
      <c r="B648" s="497"/>
      <c r="I648" s="500"/>
      <c r="O648" s="500"/>
    </row>
    <row r="649">
      <c r="B649" s="497"/>
      <c r="I649" s="500"/>
      <c r="O649" s="500"/>
    </row>
    <row r="650">
      <c r="B650" s="497"/>
      <c r="I650" s="500"/>
      <c r="O650" s="500"/>
    </row>
    <row r="651">
      <c r="B651" s="497"/>
      <c r="I651" s="500"/>
      <c r="O651" s="500"/>
    </row>
    <row r="652">
      <c r="B652" s="497"/>
      <c r="I652" s="500"/>
      <c r="O652" s="500"/>
    </row>
    <row r="653">
      <c r="B653" s="497"/>
      <c r="I653" s="500"/>
      <c r="O653" s="500"/>
    </row>
    <row r="654">
      <c r="B654" s="497"/>
      <c r="I654" s="500"/>
      <c r="O654" s="500"/>
    </row>
    <row r="655">
      <c r="B655" s="497"/>
      <c r="I655" s="500"/>
      <c r="O655" s="500"/>
    </row>
    <row r="656">
      <c r="B656" s="497"/>
      <c r="I656" s="500"/>
      <c r="O656" s="500"/>
    </row>
    <row r="657">
      <c r="B657" s="497"/>
      <c r="I657" s="500"/>
      <c r="O657" s="500"/>
    </row>
    <row r="658">
      <c r="B658" s="497"/>
      <c r="I658" s="500"/>
      <c r="O658" s="500"/>
    </row>
    <row r="659">
      <c r="B659" s="497"/>
      <c r="I659" s="500"/>
      <c r="O659" s="500"/>
    </row>
    <row r="660">
      <c r="B660" s="497"/>
      <c r="I660" s="500"/>
      <c r="O660" s="500"/>
    </row>
    <row r="661">
      <c r="B661" s="497"/>
      <c r="I661" s="500"/>
      <c r="O661" s="500"/>
    </row>
    <row r="662">
      <c r="B662" s="497"/>
      <c r="I662" s="500"/>
      <c r="O662" s="500"/>
    </row>
    <row r="663">
      <c r="B663" s="497"/>
      <c r="I663" s="500"/>
      <c r="O663" s="500"/>
    </row>
    <row r="664">
      <c r="B664" s="497"/>
      <c r="I664" s="500"/>
      <c r="O664" s="500"/>
    </row>
    <row r="665">
      <c r="B665" s="497"/>
      <c r="I665" s="500"/>
      <c r="O665" s="500"/>
    </row>
    <row r="666">
      <c r="B666" s="497"/>
      <c r="I666" s="500"/>
      <c r="O666" s="500"/>
    </row>
    <row r="667">
      <c r="B667" s="497"/>
      <c r="I667" s="500"/>
      <c r="O667" s="500"/>
    </row>
    <row r="668">
      <c r="B668" s="497"/>
      <c r="I668" s="500"/>
      <c r="O668" s="500"/>
    </row>
    <row r="669">
      <c r="B669" s="497"/>
      <c r="I669" s="500"/>
      <c r="O669" s="500"/>
    </row>
    <row r="670">
      <c r="B670" s="497"/>
      <c r="I670" s="500"/>
      <c r="O670" s="500"/>
    </row>
    <row r="671">
      <c r="B671" s="497"/>
      <c r="I671" s="500"/>
      <c r="O671" s="500"/>
    </row>
    <row r="672">
      <c r="B672" s="497"/>
      <c r="I672" s="500"/>
      <c r="O672" s="500"/>
    </row>
    <row r="673">
      <c r="B673" s="497"/>
      <c r="I673" s="500"/>
      <c r="O673" s="500"/>
    </row>
    <row r="674">
      <c r="B674" s="497"/>
      <c r="I674" s="500"/>
      <c r="O674" s="500"/>
    </row>
    <row r="675">
      <c r="B675" s="497"/>
      <c r="I675" s="500"/>
      <c r="O675" s="500"/>
    </row>
    <row r="676">
      <c r="B676" s="497"/>
      <c r="I676" s="500"/>
      <c r="O676" s="500"/>
    </row>
    <row r="677">
      <c r="B677" s="497"/>
      <c r="I677" s="500"/>
      <c r="O677" s="500"/>
    </row>
    <row r="678">
      <c r="B678" s="497"/>
      <c r="I678" s="500"/>
      <c r="O678" s="500"/>
    </row>
    <row r="679">
      <c r="B679" s="497"/>
      <c r="I679" s="500"/>
      <c r="O679" s="500"/>
    </row>
    <row r="680">
      <c r="B680" s="497"/>
      <c r="I680" s="500"/>
      <c r="O680" s="500"/>
    </row>
    <row r="681">
      <c r="B681" s="497"/>
      <c r="I681" s="500"/>
      <c r="O681" s="500"/>
    </row>
    <row r="682">
      <c r="B682" s="497"/>
      <c r="I682" s="500"/>
      <c r="O682" s="500"/>
    </row>
    <row r="683">
      <c r="B683" s="497"/>
      <c r="I683" s="500"/>
      <c r="O683" s="500"/>
    </row>
    <row r="684">
      <c r="B684" s="497"/>
      <c r="I684" s="500"/>
      <c r="O684" s="500"/>
    </row>
    <row r="685">
      <c r="B685" s="497"/>
      <c r="I685" s="500"/>
      <c r="O685" s="500"/>
    </row>
    <row r="686">
      <c r="B686" s="497"/>
      <c r="I686" s="500"/>
      <c r="O686" s="500"/>
    </row>
    <row r="687">
      <c r="B687" s="497"/>
      <c r="I687" s="500"/>
      <c r="O687" s="500"/>
    </row>
    <row r="688">
      <c r="B688" s="497"/>
      <c r="I688" s="500"/>
      <c r="O688" s="500"/>
    </row>
    <row r="689">
      <c r="B689" s="497"/>
      <c r="I689" s="500"/>
      <c r="O689" s="500"/>
    </row>
    <row r="690">
      <c r="B690" s="497"/>
      <c r="I690" s="500"/>
      <c r="O690" s="500"/>
    </row>
    <row r="691">
      <c r="B691" s="497"/>
      <c r="I691" s="500"/>
      <c r="O691" s="500"/>
    </row>
    <row r="692">
      <c r="B692" s="497"/>
      <c r="I692" s="500"/>
      <c r="O692" s="500"/>
    </row>
    <row r="693">
      <c r="B693" s="497"/>
      <c r="I693" s="500"/>
      <c r="O693" s="500"/>
    </row>
    <row r="694">
      <c r="B694" s="497"/>
      <c r="I694" s="500"/>
      <c r="O694" s="500"/>
    </row>
    <row r="695">
      <c r="B695" s="497"/>
      <c r="I695" s="500"/>
      <c r="O695" s="500"/>
    </row>
    <row r="696">
      <c r="B696" s="497"/>
      <c r="I696" s="500"/>
      <c r="O696" s="500"/>
    </row>
    <row r="697">
      <c r="B697" s="497"/>
      <c r="I697" s="500"/>
      <c r="O697" s="500"/>
    </row>
    <row r="698">
      <c r="B698" s="497"/>
      <c r="I698" s="500"/>
      <c r="O698" s="500"/>
    </row>
    <row r="699">
      <c r="B699" s="497"/>
      <c r="I699" s="500"/>
      <c r="O699" s="500"/>
    </row>
    <row r="700">
      <c r="B700" s="497"/>
      <c r="I700" s="500"/>
      <c r="O700" s="500"/>
    </row>
    <row r="701">
      <c r="B701" s="497"/>
      <c r="I701" s="500"/>
      <c r="O701" s="500"/>
    </row>
    <row r="702">
      <c r="B702" s="497"/>
      <c r="I702" s="500"/>
      <c r="O702" s="500"/>
    </row>
    <row r="703">
      <c r="B703" s="497"/>
      <c r="I703" s="500"/>
      <c r="O703" s="500"/>
    </row>
    <row r="704">
      <c r="B704" s="497"/>
      <c r="I704" s="500"/>
      <c r="O704" s="500"/>
    </row>
    <row r="705">
      <c r="B705" s="497"/>
      <c r="I705" s="500"/>
      <c r="O705" s="500"/>
    </row>
    <row r="706">
      <c r="B706" s="497"/>
      <c r="I706" s="500"/>
      <c r="O706" s="500"/>
    </row>
    <row r="707">
      <c r="B707" s="497"/>
      <c r="I707" s="500"/>
      <c r="O707" s="500"/>
    </row>
    <row r="708">
      <c r="B708" s="497"/>
      <c r="I708" s="500"/>
      <c r="O708" s="500"/>
    </row>
    <row r="709">
      <c r="B709" s="497"/>
      <c r="I709" s="500"/>
      <c r="O709" s="500"/>
    </row>
    <row r="710">
      <c r="B710" s="497"/>
      <c r="I710" s="500"/>
      <c r="O710" s="500"/>
    </row>
    <row r="711">
      <c r="B711" s="497"/>
      <c r="I711" s="500"/>
      <c r="O711" s="500"/>
    </row>
    <row r="712">
      <c r="B712" s="497"/>
      <c r="I712" s="500"/>
      <c r="O712" s="500"/>
    </row>
    <row r="713">
      <c r="B713" s="497"/>
      <c r="I713" s="500"/>
      <c r="O713" s="500"/>
    </row>
    <row r="714">
      <c r="B714" s="497"/>
      <c r="I714" s="500"/>
      <c r="O714" s="500"/>
    </row>
    <row r="715">
      <c r="B715" s="497"/>
      <c r="I715" s="500"/>
      <c r="O715" s="500"/>
    </row>
    <row r="716">
      <c r="B716" s="497"/>
      <c r="I716" s="500"/>
      <c r="O716" s="500"/>
    </row>
    <row r="717">
      <c r="B717" s="497"/>
      <c r="I717" s="500"/>
      <c r="O717" s="500"/>
    </row>
    <row r="718">
      <c r="B718" s="497"/>
      <c r="I718" s="500"/>
      <c r="O718" s="500"/>
    </row>
    <row r="719">
      <c r="B719" s="497"/>
      <c r="I719" s="500"/>
      <c r="O719" s="500"/>
    </row>
    <row r="720">
      <c r="B720" s="497"/>
      <c r="I720" s="500"/>
      <c r="O720" s="500"/>
    </row>
    <row r="721">
      <c r="B721" s="497"/>
      <c r="I721" s="500"/>
      <c r="O721" s="500"/>
    </row>
    <row r="722">
      <c r="B722" s="497"/>
      <c r="I722" s="500"/>
      <c r="O722" s="500"/>
    </row>
    <row r="723">
      <c r="B723" s="497"/>
      <c r="I723" s="500"/>
      <c r="O723" s="500"/>
    </row>
    <row r="724">
      <c r="B724" s="497"/>
      <c r="I724" s="500"/>
      <c r="O724" s="500"/>
    </row>
    <row r="725">
      <c r="B725" s="497"/>
      <c r="I725" s="500"/>
      <c r="O725" s="500"/>
    </row>
    <row r="726">
      <c r="B726" s="497"/>
      <c r="I726" s="500"/>
      <c r="O726" s="500"/>
    </row>
    <row r="727">
      <c r="B727" s="497"/>
      <c r="I727" s="500"/>
      <c r="O727" s="500"/>
    </row>
    <row r="728">
      <c r="B728" s="497"/>
      <c r="I728" s="500"/>
      <c r="O728" s="500"/>
    </row>
    <row r="729">
      <c r="B729" s="497"/>
      <c r="I729" s="500"/>
      <c r="O729" s="500"/>
    </row>
    <row r="730">
      <c r="B730" s="497"/>
      <c r="I730" s="500"/>
      <c r="O730" s="500"/>
    </row>
    <row r="731">
      <c r="B731" s="497"/>
      <c r="I731" s="500"/>
      <c r="O731" s="500"/>
    </row>
    <row r="732">
      <c r="B732" s="497"/>
      <c r="I732" s="500"/>
      <c r="O732" s="500"/>
    </row>
    <row r="733">
      <c r="B733" s="497"/>
      <c r="I733" s="500"/>
      <c r="O733" s="500"/>
    </row>
    <row r="734">
      <c r="B734" s="497"/>
      <c r="I734" s="500"/>
      <c r="O734" s="500"/>
    </row>
    <row r="735">
      <c r="B735" s="497"/>
      <c r="I735" s="500"/>
      <c r="O735" s="500"/>
    </row>
    <row r="736">
      <c r="B736" s="497"/>
      <c r="I736" s="500"/>
      <c r="O736" s="500"/>
    </row>
    <row r="737">
      <c r="B737" s="497"/>
      <c r="I737" s="500"/>
      <c r="O737" s="500"/>
    </row>
    <row r="738">
      <c r="B738" s="497"/>
      <c r="I738" s="500"/>
      <c r="O738" s="500"/>
    </row>
    <row r="739">
      <c r="B739" s="497"/>
      <c r="I739" s="500"/>
      <c r="O739" s="500"/>
    </row>
    <row r="740">
      <c r="B740" s="497"/>
      <c r="I740" s="500"/>
      <c r="O740" s="500"/>
    </row>
    <row r="741">
      <c r="B741" s="497"/>
      <c r="I741" s="500"/>
      <c r="O741" s="500"/>
    </row>
    <row r="742">
      <c r="B742" s="497"/>
      <c r="I742" s="500"/>
      <c r="O742" s="500"/>
    </row>
    <row r="743">
      <c r="B743" s="497"/>
      <c r="I743" s="500"/>
      <c r="O743" s="500"/>
    </row>
    <row r="744">
      <c r="B744" s="497"/>
      <c r="I744" s="500"/>
      <c r="O744" s="500"/>
    </row>
    <row r="745">
      <c r="B745" s="497"/>
      <c r="I745" s="500"/>
      <c r="O745" s="500"/>
    </row>
    <row r="746">
      <c r="B746" s="497"/>
      <c r="I746" s="500"/>
      <c r="O746" s="500"/>
    </row>
    <row r="747">
      <c r="B747" s="497"/>
      <c r="I747" s="500"/>
      <c r="O747" s="500"/>
    </row>
    <row r="748">
      <c r="B748" s="497"/>
      <c r="I748" s="500"/>
      <c r="O748" s="500"/>
    </row>
    <row r="749">
      <c r="B749" s="497"/>
      <c r="I749" s="500"/>
      <c r="O749" s="500"/>
    </row>
    <row r="750">
      <c r="B750" s="497"/>
      <c r="I750" s="500"/>
      <c r="O750" s="500"/>
    </row>
    <row r="751">
      <c r="B751" s="497"/>
      <c r="I751" s="500"/>
      <c r="O751" s="500"/>
    </row>
    <row r="752">
      <c r="B752" s="497"/>
      <c r="I752" s="500"/>
      <c r="O752" s="500"/>
    </row>
    <row r="753">
      <c r="B753" s="497"/>
      <c r="I753" s="500"/>
      <c r="O753" s="500"/>
    </row>
    <row r="754">
      <c r="B754" s="497"/>
      <c r="I754" s="500"/>
      <c r="O754" s="500"/>
    </row>
    <row r="755">
      <c r="B755" s="497"/>
      <c r="I755" s="500"/>
      <c r="O755" s="500"/>
    </row>
    <row r="756">
      <c r="B756" s="497"/>
      <c r="I756" s="500"/>
      <c r="O756" s="500"/>
    </row>
    <row r="757">
      <c r="B757" s="497"/>
      <c r="I757" s="500"/>
      <c r="O757" s="500"/>
    </row>
    <row r="758">
      <c r="B758" s="497"/>
      <c r="I758" s="500"/>
      <c r="O758" s="500"/>
    </row>
    <row r="759">
      <c r="B759" s="497"/>
      <c r="I759" s="500"/>
      <c r="O759" s="500"/>
    </row>
    <row r="760">
      <c r="B760" s="497"/>
      <c r="I760" s="500"/>
      <c r="O760" s="500"/>
    </row>
    <row r="761">
      <c r="B761" s="497"/>
      <c r="I761" s="500"/>
      <c r="O761" s="500"/>
    </row>
    <row r="762">
      <c r="B762" s="497"/>
      <c r="I762" s="500"/>
      <c r="O762" s="500"/>
    </row>
    <row r="763">
      <c r="B763" s="497"/>
      <c r="I763" s="500"/>
      <c r="O763" s="500"/>
    </row>
    <row r="764">
      <c r="B764" s="497"/>
      <c r="I764" s="500"/>
      <c r="O764" s="500"/>
    </row>
    <row r="765">
      <c r="B765" s="497"/>
      <c r="I765" s="500"/>
      <c r="O765" s="500"/>
    </row>
    <row r="766">
      <c r="B766" s="497"/>
      <c r="I766" s="500"/>
      <c r="O766" s="500"/>
    </row>
    <row r="767">
      <c r="B767" s="497"/>
      <c r="I767" s="500"/>
      <c r="O767" s="500"/>
    </row>
    <row r="768">
      <c r="B768" s="497"/>
      <c r="I768" s="500"/>
      <c r="O768" s="500"/>
    </row>
    <row r="769">
      <c r="B769" s="497"/>
      <c r="I769" s="500"/>
      <c r="O769" s="500"/>
    </row>
    <row r="770">
      <c r="B770" s="497"/>
      <c r="I770" s="500"/>
      <c r="O770" s="500"/>
    </row>
    <row r="771">
      <c r="B771" s="497"/>
      <c r="I771" s="500"/>
      <c r="O771" s="500"/>
    </row>
    <row r="772">
      <c r="B772" s="497"/>
      <c r="I772" s="500"/>
      <c r="O772" s="500"/>
    </row>
    <row r="773">
      <c r="B773" s="497"/>
      <c r="I773" s="500"/>
      <c r="O773" s="500"/>
    </row>
    <row r="774">
      <c r="B774" s="497"/>
      <c r="I774" s="500"/>
      <c r="O774" s="500"/>
    </row>
    <row r="775">
      <c r="B775" s="497"/>
      <c r="I775" s="500"/>
      <c r="O775" s="500"/>
    </row>
    <row r="776">
      <c r="B776" s="497"/>
      <c r="I776" s="500"/>
      <c r="O776" s="500"/>
    </row>
    <row r="777">
      <c r="B777" s="497"/>
      <c r="I777" s="500"/>
      <c r="O777" s="500"/>
    </row>
    <row r="778">
      <c r="B778" s="497"/>
      <c r="I778" s="500"/>
      <c r="O778" s="500"/>
    </row>
    <row r="779">
      <c r="B779" s="497"/>
      <c r="I779" s="500"/>
      <c r="O779" s="500"/>
    </row>
    <row r="780">
      <c r="B780" s="497"/>
      <c r="I780" s="500"/>
      <c r="O780" s="500"/>
    </row>
    <row r="781">
      <c r="B781" s="497"/>
      <c r="I781" s="500"/>
      <c r="O781" s="500"/>
    </row>
    <row r="782">
      <c r="B782" s="497"/>
      <c r="I782" s="500"/>
      <c r="O782" s="500"/>
    </row>
    <row r="783">
      <c r="B783" s="497"/>
      <c r="I783" s="500"/>
      <c r="O783" s="500"/>
    </row>
    <row r="784">
      <c r="B784" s="497"/>
      <c r="I784" s="500"/>
      <c r="O784" s="500"/>
    </row>
    <row r="785">
      <c r="B785" s="497"/>
      <c r="I785" s="500"/>
      <c r="O785" s="500"/>
    </row>
    <row r="786">
      <c r="B786" s="497"/>
      <c r="I786" s="500"/>
      <c r="O786" s="500"/>
    </row>
    <row r="787">
      <c r="B787" s="497"/>
      <c r="I787" s="500"/>
      <c r="O787" s="500"/>
    </row>
    <row r="788">
      <c r="B788" s="497"/>
      <c r="I788" s="500"/>
      <c r="O788" s="500"/>
    </row>
    <row r="789">
      <c r="B789" s="497"/>
      <c r="I789" s="500"/>
      <c r="O789" s="500"/>
    </row>
    <row r="790">
      <c r="B790" s="497"/>
      <c r="I790" s="500"/>
      <c r="O790" s="500"/>
    </row>
    <row r="791">
      <c r="B791" s="497"/>
      <c r="I791" s="500"/>
      <c r="O791" s="500"/>
    </row>
    <row r="792">
      <c r="B792" s="497"/>
      <c r="I792" s="500"/>
      <c r="O792" s="500"/>
    </row>
    <row r="793">
      <c r="B793" s="497"/>
      <c r="I793" s="500"/>
      <c r="O793" s="500"/>
    </row>
    <row r="794">
      <c r="B794" s="497"/>
      <c r="I794" s="500"/>
      <c r="O794" s="500"/>
    </row>
    <row r="795">
      <c r="B795" s="497"/>
      <c r="I795" s="500"/>
      <c r="O795" s="500"/>
    </row>
    <row r="796">
      <c r="B796" s="497"/>
      <c r="I796" s="500"/>
      <c r="O796" s="500"/>
    </row>
    <row r="797">
      <c r="B797" s="497"/>
      <c r="I797" s="500"/>
      <c r="O797" s="500"/>
    </row>
    <row r="798">
      <c r="B798" s="497"/>
      <c r="I798" s="500"/>
      <c r="O798" s="500"/>
    </row>
    <row r="799">
      <c r="B799" s="497"/>
      <c r="I799" s="500"/>
      <c r="O799" s="500"/>
    </row>
    <row r="800">
      <c r="B800" s="497"/>
      <c r="I800" s="500"/>
      <c r="O800" s="500"/>
    </row>
    <row r="801">
      <c r="B801" s="497"/>
      <c r="I801" s="500"/>
      <c r="O801" s="500"/>
    </row>
    <row r="802">
      <c r="B802" s="497"/>
      <c r="I802" s="500"/>
      <c r="O802" s="500"/>
    </row>
    <row r="803">
      <c r="B803" s="497"/>
      <c r="I803" s="500"/>
      <c r="O803" s="500"/>
    </row>
    <row r="804">
      <c r="B804" s="497"/>
      <c r="I804" s="500"/>
      <c r="O804" s="500"/>
    </row>
    <row r="805">
      <c r="B805" s="497"/>
      <c r="I805" s="500"/>
      <c r="O805" s="500"/>
    </row>
    <row r="806">
      <c r="B806" s="497"/>
      <c r="I806" s="500"/>
      <c r="O806" s="500"/>
    </row>
    <row r="807">
      <c r="B807" s="497"/>
      <c r="I807" s="500"/>
      <c r="O807" s="500"/>
    </row>
    <row r="808">
      <c r="B808" s="497"/>
      <c r="I808" s="500"/>
      <c r="O808" s="500"/>
    </row>
    <row r="809">
      <c r="B809" s="497"/>
      <c r="I809" s="500"/>
      <c r="O809" s="500"/>
    </row>
    <row r="810">
      <c r="B810" s="497"/>
      <c r="I810" s="500"/>
      <c r="O810" s="500"/>
    </row>
    <row r="811">
      <c r="B811" s="497"/>
      <c r="I811" s="500"/>
      <c r="O811" s="500"/>
    </row>
    <row r="812">
      <c r="B812" s="497"/>
      <c r="I812" s="500"/>
      <c r="O812" s="500"/>
    </row>
    <row r="813">
      <c r="B813" s="497"/>
      <c r="I813" s="500"/>
      <c r="O813" s="500"/>
    </row>
    <row r="814">
      <c r="B814" s="497"/>
      <c r="I814" s="500"/>
      <c r="O814" s="500"/>
    </row>
    <row r="815">
      <c r="B815" s="497"/>
      <c r="I815" s="500"/>
      <c r="O815" s="500"/>
    </row>
    <row r="816">
      <c r="B816" s="497"/>
      <c r="I816" s="500"/>
      <c r="O816" s="500"/>
    </row>
    <row r="817">
      <c r="B817" s="497"/>
      <c r="I817" s="500"/>
      <c r="O817" s="500"/>
    </row>
    <row r="818">
      <c r="B818" s="497"/>
      <c r="I818" s="500"/>
      <c r="O818" s="500"/>
    </row>
    <row r="819">
      <c r="B819" s="497"/>
      <c r="I819" s="500"/>
      <c r="O819" s="500"/>
    </row>
    <row r="820">
      <c r="B820" s="497"/>
      <c r="I820" s="500"/>
      <c r="O820" s="500"/>
    </row>
    <row r="821">
      <c r="B821" s="497"/>
      <c r="I821" s="500"/>
      <c r="O821" s="500"/>
    </row>
    <row r="822">
      <c r="B822" s="497"/>
      <c r="I822" s="500"/>
      <c r="O822" s="500"/>
    </row>
    <row r="823">
      <c r="B823" s="497"/>
      <c r="I823" s="500"/>
      <c r="O823" s="500"/>
    </row>
    <row r="824">
      <c r="B824" s="497"/>
      <c r="I824" s="500"/>
      <c r="O824" s="500"/>
    </row>
    <row r="825">
      <c r="B825" s="497"/>
      <c r="I825" s="500"/>
      <c r="O825" s="500"/>
    </row>
    <row r="826">
      <c r="B826" s="497"/>
      <c r="I826" s="500"/>
      <c r="O826" s="500"/>
    </row>
    <row r="827">
      <c r="B827" s="497"/>
      <c r="I827" s="500"/>
      <c r="O827" s="500"/>
    </row>
    <row r="828">
      <c r="B828" s="497"/>
      <c r="I828" s="500"/>
      <c r="O828" s="500"/>
    </row>
    <row r="829">
      <c r="B829" s="497"/>
      <c r="I829" s="500"/>
      <c r="O829" s="500"/>
    </row>
    <row r="830">
      <c r="B830" s="497"/>
      <c r="I830" s="500"/>
      <c r="O830" s="500"/>
    </row>
    <row r="831">
      <c r="B831" s="497"/>
      <c r="I831" s="500"/>
      <c r="O831" s="500"/>
    </row>
    <row r="832">
      <c r="B832" s="497"/>
      <c r="I832" s="500"/>
      <c r="O832" s="500"/>
    </row>
    <row r="833">
      <c r="B833" s="497"/>
      <c r="I833" s="500"/>
      <c r="O833" s="500"/>
    </row>
    <row r="834">
      <c r="B834" s="497"/>
      <c r="I834" s="500"/>
      <c r="O834" s="500"/>
    </row>
    <row r="835">
      <c r="B835" s="497"/>
      <c r="I835" s="500"/>
      <c r="O835" s="500"/>
    </row>
    <row r="836">
      <c r="B836" s="497"/>
      <c r="I836" s="500"/>
      <c r="O836" s="500"/>
    </row>
    <row r="837">
      <c r="B837" s="497"/>
      <c r="I837" s="500"/>
      <c r="O837" s="500"/>
    </row>
    <row r="838">
      <c r="B838" s="497"/>
      <c r="I838" s="500"/>
      <c r="O838" s="500"/>
    </row>
    <row r="839">
      <c r="B839" s="497"/>
      <c r="I839" s="500"/>
      <c r="O839" s="500"/>
    </row>
    <row r="840">
      <c r="B840" s="497"/>
      <c r="I840" s="500"/>
      <c r="O840" s="500"/>
    </row>
    <row r="841">
      <c r="B841" s="497"/>
      <c r="I841" s="500"/>
      <c r="O841" s="500"/>
    </row>
    <row r="842">
      <c r="B842" s="497"/>
      <c r="I842" s="500"/>
      <c r="O842" s="500"/>
    </row>
    <row r="843">
      <c r="B843" s="497"/>
      <c r="I843" s="500"/>
      <c r="O843" s="500"/>
    </row>
    <row r="844">
      <c r="B844" s="497"/>
      <c r="I844" s="500"/>
      <c r="O844" s="500"/>
    </row>
    <row r="845">
      <c r="B845" s="497"/>
      <c r="I845" s="500"/>
      <c r="O845" s="500"/>
    </row>
    <row r="846">
      <c r="B846" s="497"/>
      <c r="I846" s="500"/>
      <c r="O846" s="500"/>
    </row>
    <row r="847">
      <c r="B847" s="497"/>
      <c r="I847" s="500"/>
      <c r="O847" s="500"/>
    </row>
    <row r="848">
      <c r="B848" s="497"/>
      <c r="I848" s="500"/>
      <c r="O848" s="500"/>
    </row>
    <row r="849">
      <c r="B849" s="497"/>
      <c r="I849" s="500"/>
      <c r="O849" s="500"/>
    </row>
    <row r="850">
      <c r="B850" s="497"/>
      <c r="I850" s="500"/>
      <c r="O850" s="500"/>
    </row>
    <row r="851">
      <c r="B851" s="497"/>
      <c r="I851" s="500"/>
      <c r="O851" s="500"/>
    </row>
    <row r="852">
      <c r="B852" s="497"/>
      <c r="I852" s="500"/>
      <c r="O852" s="500"/>
    </row>
    <row r="853">
      <c r="B853" s="497"/>
      <c r="I853" s="500"/>
      <c r="O853" s="500"/>
    </row>
    <row r="854">
      <c r="B854" s="497"/>
      <c r="I854" s="500"/>
      <c r="O854" s="500"/>
    </row>
    <row r="855">
      <c r="B855" s="497"/>
      <c r="I855" s="500"/>
      <c r="O855" s="500"/>
    </row>
    <row r="856">
      <c r="B856" s="497"/>
      <c r="I856" s="500"/>
      <c r="O856" s="500"/>
    </row>
    <row r="857">
      <c r="B857" s="497"/>
      <c r="I857" s="500"/>
      <c r="O857" s="500"/>
    </row>
    <row r="858">
      <c r="B858" s="497"/>
      <c r="I858" s="500"/>
      <c r="O858" s="500"/>
    </row>
    <row r="859">
      <c r="B859" s="497"/>
      <c r="I859" s="500"/>
      <c r="O859" s="500"/>
    </row>
    <row r="860">
      <c r="B860" s="497"/>
      <c r="I860" s="500"/>
      <c r="O860" s="500"/>
    </row>
    <row r="861">
      <c r="B861" s="497"/>
      <c r="I861" s="500"/>
      <c r="O861" s="500"/>
    </row>
    <row r="862">
      <c r="B862" s="497"/>
      <c r="I862" s="500"/>
      <c r="O862" s="500"/>
    </row>
    <row r="863">
      <c r="B863" s="497"/>
      <c r="I863" s="500"/>
      <c r="O863" s="500"/>
    </row>
    <row r="864">
      <c r="B864" s="497"/>
      <c r="I864" s="500"/>
      <c r="O864" s="500"/>
    </row>
    <row r="865">
      <c r="B865" s="497"/>
      <c r="I865" s="500"/>
      <c r="O865" s="500"/>
    </row>
    <row r="866">
      <c r="B866" s="497"/>
      <c r="I866" s="500"/>
      <c r="O866" s="500"/>
    </row>
    <row r="867">
      <c r="B867" s="497"/>
      <c r="I867" s="500"/>
      <c r="O867" s="500"/>
    </row>
    <row r="868">
      <c r="B868" s="497"/>
      <c r="I868" s="500"/>
      <c r="O868" s="500"/>
    </row>
    <row r="869">
      <c r="B869" s="497"/>
      <c r="I869" s="500"/>
      <c r="O869" s="500"/>
    </row>
    <row r="870">
      <c r="B870" s="497"/>
      <c r="I870" s="500"/>
      <c r="O870" s="500"/>
    </row>
    <row r="871">
      <c r="B871" s="497"/>
      <c r="I871" s="500"/>
      <c r="O871" s="500"/>
    </row>
    <row r="872">
      <c r="B872" s="497"/>
      <c r="I872" s="500"/>
      <c r="O872" s="500"/>
    </row>
    <row r="873">
      <c r="B873" s="497"/>
      <c r="I873" s="500"/>
      <c r="O873" s="500"/>
    </row>
    <row r="874">
      <c r="B874" s="497"/>
      <c r="I874" s="500"/>
      <c r="O874" s="500"/>
    </row>
    <row r="875">
      <c r="B875" s="497"/>
      <c r="I875" s="500"/>
      <c r="O875" s="500"/>
    </row>
    <row r="876">
      <c r="B876" s="497"/>
      <c r="I876" s="500"/>
      <c r="O876" s="500"/>
    </row>
    <row r="877">
      <c r="B877" s="497"/>
      <c r="I877" s="500"/>
      <c r="O877" s="500"/>
    </row>
    <row r="878">
      <c r="B878" s="497"/>
      <c r="I878" s="500"/>
      <c r="O878" s="500"/>
    </row>
    <row r="879">
      <c r="B879" s="497"/>
      <c r="I879" s="500"/>
      <c r="O879" s="500"/>
    </row>
    <row r="880">
      <c r="B880" s="497"/>
      <c r="I880" s="500"/>
      <c r="O880" s="500"/>
    </row>
    <row r="881">
      <c r="B881" s="497"/>
      <c r="I881" s="500"/>
      <c r="O881" s="500"/>
    </row>
    <row r="882">
      <c r="B882" s="497"/>
      <c r="I882" s="500"/>
      <c r="O882" s="500"/>
    </row>
    <row r="883">
      <c r="B883" s="497"/>
      <c r="I883" s="500"/>
      <c r="O883" s="500"/>
    </row>
    <row r="884">
      <c r="B884" s="497"/>
      <c r="I884" s="500"/>
      <c r="O884" s="500"/>
    </row>
    <row r="885">
      <c r="B885" s="497"/>
      <c r="I885" s="500"/>
      <c r="O885" s="500"/>
    </row>
    <row r="886">
      <c r="B886" s="497"/>
      <c r="I886" s="500"/>
      <c r="O886" s="500"/>
    </row>
    <row r="887">
      <c r="B887" s="497"/>
      <c r="I887" s="500"/>
      <c r="O887" s="500"/>
    </row>
    <row r="888">
      <c r="B888" s="497"/>
      <c r="I888" s="500"/>
      <c r="O888" s="500"/>
    </row>
    <row r="889">
      <c r="B889" s="497"/>
      <c r="I889" s="500"/>
      <c r="O889" s="500"/>
    </row>
    <row r="890">
      <c r="B890" s="497"/>
      <c r="I890" s="500"/>
      <c r="O890" s="500"/>
    </row>
    <row r="891">
      <c r="B891" s="497"/>
      <c r="I891" s="500"/>
      <c r="O891" s="500"/>
    </row>
    <row r="892">
      <c r="B892" s="497"/>
      <c r="I892" s="500"/>
      <c r="O892" s="500"/>
    </row>
    <row r="893">
      <c r="B893" s="497"/>
      <c r="I893" s="500"/>
      <c r="O893" s="500"/>
    </row>
    <row r="894">
      <c r="B894" s="497"/>
      <c r="I894" s="500"/>
      <c r="O894" s="500"/>
    </row>
    <row r="895">
      <c r="B895" s="497"/>
      <c r="I895" s="500"/>
      <c r="O895" s="500"/>
    </row>
    <row r="896">
      <c r="B896" s="497"/>
      <c r="I896" s="500"/>
      <c r="O896" s="500"/>
    </row>
    <row r="897">
      <c r="B897" s="497"/>
      <c r="I897" s="500"/>
      <c r="O897" s="500"/>
    </row>
    <row r="898">
      <c r="B898" s="497"/>
      <c r="I898" s="500"/>
      <c r="O898" s="500"/>
    </row>
    <row r="899">
      <c r="B899" s="497"/>
      <c r="I899" s="500"/>
      <c r="O899" s="500"/>
    </row>
    <row r="900">
      <c r="B900" s="497"/>
      <c r="I900" s="500"/>
      <c r="O900" s="500"/>
    </row>
    <row r="901">
      <c r="B901" s="497"/>
      <c r="I901" s="500"/>
      <c r="O901" s="500"/>
    </row>
    <row r="902">
      <c r="B902" s="497"/>
      <c r="I902" s="500"/>
      <c r="O902" s="500"/>
    </row>
    <row r="903">
      <c r="B903" s="497"/>
      <c r="I903" s="500"/>
      <c r="O903" s="500"/>
    </row>
    <row r="904">
      <c r="B904" s="497"/>
      <c r="I904" s="500"/>
      <c r="O904" s="500"/>
    </row>
    <row r="905">
      <c r="B905" s="497"/>
      <c r="I905" s="500"/>
      <c r="O905" s="500"/>
    </row>
    <row r="906">
      <c r="B906" s="497"/>
      <c r="I906" s="500"/>
      <c r="O906" s="500"/>
    </row>
    <row r="907">
      <c r="B907" s="497"/>
      <c r="I907" s="500"/>
      <c r="O907" s="500"/>
    </row>
    <row r="908">
      <c r="B908" s="497"/>
      <c r="I908" s="500"/>
      <c r="O908" s="500"/>
    </row>
    <row r="909">
      <c r="B909" s="497"/>
      <c r="I909" s="500"/>
      <c r="O909" s="500"/>
    </row>
    <row r="910">
      <c r="B910" s="497"/>
      <c r="I910" s="500"/>
      <c r="O910" s="500"/>
    </row>
    <row r="911">
      <c r="B911" s="497"/>
      <c r="I911" s="500"/>
      <c r="O911" s="500"/>
    </row>
    <row r="912">
      <c r="B912" s="497"/>
      <c r="I912" s="500"/>
      <c r="O912" s="500"/>
    </row>
    <row r="913">
      <c r="B913" s="497"/>
      <c r="I913" s="500"/>
      <c r="O913" s="500"/>
    </row>
    <row r="914">
      <c r="B914" s="497"/>
      <c r="I914" s="500"/>
      <c r="O914" s="500"/>
    </row>
    <row r="915">
      <c r="B915" s="497"/>
      <c r="I915" s="500"/>
      <c r="O915" s="500"/>
    </row>
    <row r="916">
      <c r="B916" s="497"/>
      <c r="I916" s="500"/>
      <c r="O916" s="500"/>
    </row>
    <row r="917">
      <c r="B917" s="497"/>
      <c r="I917" s="500"/>
      <c r="O917" s="500"/>
    </row>
    <row r="918">
      <c r="B918" s="497"/>
      <c r="I918" s="500"/>
      <c r="O918" s="500"/>
    </row>
    <row r="919">
      <c r="B919" s="497"/>
      <c r="I919" s="500"/>
      <c r="O919" s="500"/>
    </row>
    <row r="920">
      <c r="B920" s="497"/>
      <c r="I920" s="500"/>
      <c r="O920" s="500"/>
    </row>
    <row r="921">
      <c r="B921" s="497"/>
      <c r="I921" s="500"/>
      <c r="O921" s="500"/>
    </row>
    <row r="922">
      <c r="B922" s="497"/>
      <c r="I922" s="500"/>
      <c r="O922" s="500"/>
    </row>
    <row r="923">
      <c r="B923" s="497"/>
      <c r="I923" s="500"/>
      <c r="O923" s="500"/>
    </row>
    <row r="924">
      <c r="B924" s="497"/>
      <c r="I924" s="500"/>
      <c r="O924" s="500"/>
    </row>
    <row r="925">
      <c r="B925" s="497"/>
      <c r="I925" s="500"/>
      <c r="O925" s="500"/>
    </row>
    <row r="926">
      <c r="B926" s="497"/>
      <c r="I926" s="500"/>
      <c r="O926" s="500"/>
    </row>
    <row r="927">
      <c r="B927" s="497"/>
      <c r="I927" s="500"/>
      <c r="O927" s="500"/>
    </row>
    <row r="928">
      <c r="B928" s="497"/>
      <c r="I928" s="500"/>
      <c r="O928" s="500"/>
    </row>
    <row r="929">
      <c r="B929" s="497"/>
      <c r="I929" s="500"/>
      <c r="O929" s="500"/>
    </row>
    <row r="930">
      <c r="B930" s="497"/>
      <c r="I930" s="500"/>
      <c r="O930" s="500"/>
    </row>
    <row r="931">
      <c r="B931" s="497"/>
      <c r="I931" s="500"/>
      <c r="O931" s="500"/>
    </row>
    <row r="932">
      <c r="B932" s="497"/>
      <c r="I932" s="500"/>
      <c r="O932" s="500"/>
    </row>
    <row r="933">
      <c r="B933" s="497"/>
      <c r="I933" s="500"/>
      <c r="O933" s="500"/>
    </row>
    <row r="934">
      <c r="B934" s="497"/>
      <c r="I934" s="500"/>
      <c r="O934" s="500"/>
    </row>
    <row r="935">
      <c r="B935" s="497"/>
      <c r="I935" s="500"/>
      <c r="O935" s="500"/>
    </row>
    <row r="936">
      <c r="B936" s="497"/>
      <c r="I936" s="500"/>
      <c r="O936" s="500"/>
    </row>
    <row r="937">
      <c r="B937" s="497"/>
      <c r="I937" s="500"/>
      <c r="O937" s="500"/>
    </row>
    <row r="938">
      <c r="B938" s="497"/>
      <c r="I938" s="500"/>
      <c r="O938" s="500"/>
    </row>
    <row r="939">
      <c r="B939" s="497"/>
      <c r="I939" s="500"/>
      <c r="O939" s="500"/>
    </row>
    <row r="940">
      <c r="B940" s="497"/>
      <c r="I940" s="500"/>
      <c r="O940" s="500"/>
    </row>
    <row r="941">
      <c r="B941" s="497"/>
      <c r="I941" s="500"/>
      <c r="O941" s="500"/>
    </row>
    <row r="942">
      <c r="B942" s="497"/>
      <c r="I942" s="500"/>
      <c r="O942" s="500"/>
    </row>
    <row r="943">
      <c r="B943" s="497"/>
      <c r="I943" s="500"/>
      <c r="O943" s="500"/>
    </row>
    <row r="944">
      <c r="B944" s="497"/>
      <c r="I944" s="500"/>
      <c r="O944" s="500"/>
    </row>
    <row r="945">
      <c r="B945" s="497"/>
      <c r="I945" s="500"/>
      <c r="O945" s="500"/>
    </row>
    <row r="946">
      <c r="B946" s="497"/>
      <c r="I946" s="500"/>
      <c r="O946" s="500"/>
    </row>
    <row r="947">
      <c r="B947" s="497"/>
      <c r="I947" s="500"/>
      <c r="O947" s="500"/>
    </row>
    <row r="948">
      <c r="B948" s="497"/>
      <c r="I948" s="500"/>
      <c r="O948" s="500"/>
    </row>
    <row r="949">
      <c r="B949" s="497"/>
      <c r="I949" s="500"/>
      <c r="O949" s="500"/>
    </row>
    <row r="950">
      <c r="B950" s="497"/>
      <c r="I950" s="500"/>
      <c r="O950" s="500"/>
    </row>
    <row r="951">
      <c r="B951" s="497"/>
      <c r="I951" s="500"/>
      <c r="O951" s="500"/>
    </row>
    <row r="952">
      <c r="B952" s="497"/>
      <c r="I952" s="500"/>
      <c r="O952" s="500"/>
    </row>
    <row r="953">
      <c r="B953" s="497"/>
      <c r="I953" s="500"/>
      <c r="O953" s="500"/>
    </row>
    <row r="954">
      <c r="B954" s="497"/>
      <c r="I954" s="500"/>
      <c r="O954" s="500"/>
    </row>
    <row r="955">
      <c r="B955" s="497"/>
      <c r="I955" s="500"/>
      <c r="O955" s="500"/>
    </row>
    <row r="956">
      <c r="B956" s="497"/>
      <c r="I956" s="500"/>
      <c r="O956" s="500"/>
    </row>
    <row r="957">
      <c r="B957" s="497"/>
      <c r="I957" s="500"/>
      <c r="O957" s="500"/>
    </row>
    <row r="958">
      <c r="B958" s="497"/>
      <c r="I958" s="500"/>
      <c r="O958" s="500"/>
    </row>
    <row r="959">
      <c r="B959" s="497"/>
      <c r="I959" s="500"/>
      <c r="O959" s="500"/>
    </row>
    <row r="960">
      <c r="B960" s="497"/>
      <c r="I960" s="500"/>
      <c r="O960" s="500"/>
    </row>
    <row r="961">
      <c r="B961" s="497"/>
      <c r="I961" s="500"/>
      <c r="O961" s="500"/>
    </row>
    <row r="962">
      <c r="B962" s="497"/>
      <c r="I962" s="500"/>
      <c r="O962" s="500"/>
    </row>
    <row r="963">
      <c r="B963" s="497"/>
      <c r="I963" s="500"/>
      <c r="O963" s="500"/>
    </row>
    <row r="964">
      <c r="B964" s="497"/>
      <c r="I964" s="500"/>
      <c r="O964" s="500"/>
    </row>
    <row r="965">
      <c r="B965" s="497"/>
      <c r="I965" s="500"/>
      <c r="O965" s="500"/>
    </row>
    <row r="966">
      <c r="B966" s="497"/>
      <c r="I966" s="500"/>
      <c r="O966" s="500"/>
    </row>
    <row r="967">
      <c r="B967" s="497"/>
      <c r="I967" s="500"/>
      <c r="O967" s="500"/>
    </row>
    <row r="968">
      <c r="B968" s="497"/>
      <c r="I968" s="500"/>
      <c r="O968" s="500"/>
    </row>
    <row r="969">
      <c r="B969" s="497"/>
      <c r="I969" s="500"/>
      <c r="O969" s="500"/>
    </row>
    <row r="970">
      <c r="B970" s="497"/>
      <c r="I970" s="500"/>
      <c r="O970" s="500"/>
    </row>
    <row r="971">
      <c r="B971" s="497"/>
      <c r="I971" s="500"/>
      <c r="O971" s="500"/>
    </row>
    <row r="972">
      <c r="B972" s="497"/>
      <c r="I972" s="500"/>
      <c r="O972" s="500"/>
    </row>
    <row r="973">
      <c r="B973" s="497"/>
      <c r="I973" s="500"/>
      <c r="O973" s="500"/>
    </row>
    <row r="974">
      <c r="B974" s="497"/>
      <c r="I974" s="500"/>
      <c r="O974" s="500"/>
    </row>
    <row r="975">
      <c r="B975" s="497"/>
      <c r="I975" s="500"/>
      <c r="O975" s="500"/>
    </row>
    <row r="976">
      <c r="B976" s="497"/>
      <c r="I976" s="500"/>
      <c r="O976" s="500"/>
    </row>
    <row r="977">
      <c r="B977" s="497"/>
      <c r="I977" s="500"/>
      <c r="O977" s="500"/>
    </row>
    <row r="978">
      <c r="B978" s="497"/>
      <c r="I978" s="500"/>
      <c r="O978" s="500"/>
    </row>
    <row r="979">
      <c r="B979" s="497"/>
      <c r="I979" s="500"/>
      <c r="O979" s="500"/>
    </row>
    <row r="980">
      <c r="B980" s="497"/>
      <c r="I980" s="500"/>
      <c r="O980" s="500"/>
    </row>
    <row r="981">
      <c r="B981" s="497"/>
      <c r="I981" s="500"/>
      <c r="O981" s="500"/>
    </row>
    <row r="982">
      <c r="B982" s="497"/>
      <c r="I982" s="500"/>
      <c r="O982" s="500"/>
    </row>
    <row r="983">
      <c r="B983" s="497"/>
      <c r="I983" s="500"/>
      <c r="O983" s="500"/>
    </row>
    <row r="984">
      <c r="B984" s="497"/>
      <c r="I984" s="500"/>
      <c r="O984" s="500"/>
    </row>
    <row r="985">
      <c r="B985" s="497"/>
      <c r="I985" s="500"/>
      <c r="O985" s="500"/>
    </row>
    <row r="986">
      <c r="B986" s="497"/>
      <c r="I986" s="500"/>
      <c r="O986" s="500"/>
    </row>
    <row r="987">
      <c r="B987" s="497"/>
      <c r="I987" s="500"/>
      <c r="O987" s="500"/>
    </row>
    <row r="988">
      <c r="B988" s="497"/>
      <c r="I988" s="500"/>
      <c r="O988" s="500"/>
    </row>
    <row r="989">
      <c r="B989" s="497"/>
      <c r="I989" s="500"/>
      <c r="O989" s="500"/>
    </row>
    <row r="990">
      <c r="B990" s="497"/>
      <c r="I990" s="500"/>
      <c r="O990" s="500"/>
    </row>
    <row r="991">
      <c r="B991" s="497"/>
      <c r="I991" s="500"/>
      <c r="O991" s="500"/>
    </row>
    <row r="992">
      <c r="B992" s="497"/>
      <c r="I992" s="500"/>
      <c r="O992" s="500"/>
    </row>
    <row r="993">
      <c r="B993" s="497"/>
      <c r="I993" s="500"/>
      <c r="O993" s="500"/>
    </row>
    <row r="994">
      <c r="B994" s="497"/>
      <c r="I994" s="500"/>
      <c r="O994" s="500"/>
    </row>
    <row r="995">
      <c r="B995" s="497"/>
      <c r="I995" s="500"/>
      <c r="O995" s="500"/>
    </row>
    <row r="996">
      <c r="B996" s="497"/>
      <c r="I996" s="500"/>
      <c r="O996" s="500"/>
    </row>
    <row r="997">
      <c r="B997" s="497"/>
      <c r="I997" s="500"/>
      <c r="O997" s="500"/>
    </row>
    <row r="998">
      <c r="B998" s="497"/>
      <c r="I998" s="500"/>
      <c r="O998" s="500"/>
    </row>
    <row r="999">
      <c r="B999" s="497"/>
      <c r="I999" s="500"/>
      <c r="O999" s="500"/>
    </row>
    <row r="1000">
      <c r="B1000" s="497"/>
      <c r="I1000" s="500"/>
      <c r="O1000" s="500"/>
    </row>
    <row r="1001">
      <c r="B1001" s="497"/>
      <c r="I1001" s="500"/>
      <c r="O1001" s="500"/>
    </row>
    <row r="1002">
      <c r="B1002" s="497"/>
      <c r="I1002" s="500"/>
      <c r="O1002" s="500"/>
    </row>
    <row r="1003">
      <c r="B1003" s="497"/>
      <c r="I1003" s="500"/>
      <c r="O1003" s="500"/>
    </row>
    <row r="1004">
      <c r="B1004" s="497"/>
      <c r="I1004" s="500"/>
      <c r="O1004" s="500"/>
    </row>
    <row r="1005">
      <c r="B1005" s="497"/>
      <c r="I1005" s="500"/>
      <c r="O1005" s="500"/>
    </row>
    <row r="1006">
      <c r="B1006" s="497"/>
      <c r="I1006" s="500"/>
      <c r="O1006" s="500"/>
    </row>
    <row r="1007">
      <c r="B1007" s="497"/>
      <c r="I1007" s="500"/>
      <c r="O1007" s="500"/>
    </row>
    <row r="1008">
      <c r="B1008" s="497"/>
      <c r="I1008" s="500"/>
      <c r="O1008" s="500"/>
    </row>
    <row r="1009">
      <c r="B1009" s="497"/>
      <c r="I1009" s="500"/>
      <c r="O1009" s="500"/>
    </row>
    <row r="1010">
      <c r="B1010" s="497"/>
      <c r="I1010" s="500"/>
      <c r="O1010" s="500"/>
    </row>
    <row r="1011">
      <c r="B1011" s="497"/>
      <c r="I1011" s="500"/>
      <c r="O1011" s="500"/>
    </row>
    <row r="1012">
      <c r="B1012" s="497"/>
      <c r="I1012" s="500"/>
      <c r="O1012" s="500"/>
    </row>
    <row r="1013">
      <c r="B1013" s="497"/>
      <c r="I1013" s="500"/>
      <c r="O1013" s="500"/>
    </row>
    <row r="1014">
      <c r="B1014" s="497"/>
      <c r="I1014" s="500"/>
      <c r="O1014" s="500"/>
    </row>
    <row r="1015">
      <c r="B1015" s="497"/>
      <c r="I1015" s="500"/>
      <c r="O1015" s="500"/>
    </row>
    <row r="1016">
      <c r="B1016" s="497"/>
      <c r="I1016" s="500"/>
      <c r="O1016" s="500"/>
    </row>
    <row r="1017">
      <c r="B1017" s="497"/>
      <c r="I1017" s="500"/>
      <c r="O1017" s="500"/>
    </row>
  </sheetData>
  <conditionalFormatting sqref="N3:N14">
    <cfRule type="expression" dxfId="4" priority="1">
      <formula>N3&lt;0</formula>
    </cfRule>
  </conditionalFormatting>
  <conditionalFormatting sqref="F22:G22">
    <cfRule type="colorScale" priority="2">
      <colorScale>
        <cfvo type="formula" val="-1000"/>
        <cfvo type="formula" val="0"/>
        <cfvo type="formula" val="100"/>
        <color rgb="FF57BB8A"/>
        <color rgb="FFFFFFFF"/>
        <color rgb="FFE67C73"/>
      </colorScale>
    </cfRule>
  </conditionalFormatting>
  <conditionalFormatting sqref="Q23">
    <cfRule type="colorScale" priority="3">
      <colorScale>
        <cfvo type="formula" val="0"/>
        <cfvo type="formula" val="60"/>
        <cfvo type="formula" val="100"/>
        <color rgb="FF00FF00"/>
        <color rgb="FFFFFF00"/>
        <color rgb="FFFF0000"/>
      </colorScale>
    </cfRule>
  </conditionalFormatting>
  <conditionalFormatting sqref="Q21">
    <cfRule type="colorScale" priority="4">
      <colorScale>
        <cfvo type="formula" val="25"/>
        <cfvo type="formula" val="55"/>
        <cfvo type="formula" val="90"/>
        <color rgb="FFFF0000"/>
        <color rgb="FFFFFF00"/>
        <color rgb="FF00FF00"/>
      </colorScale>
    </cfRule>
  </conditionalFormatting>
  <conditionalFormatting sqref="Q22 Q28 B4">
    <cfRule type="colorScale" priority="5">
      <colorScale>
        <cfvo type="formula" val="40"/>
        <cfvo type="formula" val="59"/>
        <cfvo type="formula" val="80"/>
        <color rgb="FFFF0000"/>
        <color rgb="FFFF9900"/>
        <color rgb="FF00FF00"/>
      </colorScale>
    </cfRule>
  </conditionalFormatting>
  <conditionalFormatting sqref="T3:U17 Z3:Z16">
    <cfRule type="colorScale" priority="6">
      <colorScale>
        <cfvo type="formula" val="-0.2"/>
        <cfvo type="formula" val="0"/>
        <cfvo type="formula" val="0.2"/>
        <color rgb="FF57BB8A"/>
        <color rgb="FFEFEFEF"/>
        <color rgb="FFE67C73"/>
      </colorScale>
    </cfRule>
  </conditionalFormatting>
  <conditionalFormatting sqref="S3:S16 Y3:Y16">
    <cfRule type="expression" dxfId="5" priority="7">
      <formula>OR(T3="⬆️⬆️ MAJOR Rise", T3="⬆️ Rise")</formula>
    </cfRule>
  </conditionalFormatting>
  <conditionalFormatting sqref="T3:U18 Z3:Z16">
    <cfRule type="expression" dxfId="6" priority="8">
      <formula>T3="⬆️⬆️ MAJOR Rise"</formula>
    </cfRule>
  </conditionalFormatting>
  <conditionalFormatting sqref="T3:U18 Z3:Z16">
    <cfRule type="expression" dxfId="7" priority="9">
      <formula>T3="⬇️ Drop"</formula>
    </cfRule>
  </conditionalFormatting>
  <conditionalFormatting sqref="S3:S7 Y3:Y7 S9:S17 Y9:Y16">
    <cfRule type="expression" dxfId="8" priority="10">
      <formula>OR(T3="⬇️⬇️ MAJOR Drop", T3="⬇️ Drop")</formula>
    </cfRule>
  </conditionalFormatting>
  <conditionalFormatting sqref="T3:U18 Z3:Z16">
    <cfRule type="expression" dxfId="9" priority="11">
      <formula>T3="⬆️ Rise"</formula>
    </cfRule>
  </conditionalFormatting>
  <conditionalFormatting sqref="T3:U18 Z3:Z16">
    <cfRule type="expression" dxfId="10" priority="12">
      <formula>T3="⬇️⬇️ MAJOR Drop"</formula>
    </cfRule>
  </conditionalFormatting>
  <conditionalFormatting sqref="T3:U18 Z3:Z16">
    <cfRule type="expression" dxfId="11" priority="13">
      <formula>T3="Stable"</formula>
    </cfRule>
  </conditionalFormatting>
  <conditionalFormatting sqref="N3:N14 N17">
    <cfRule type="expression" dxfId="12" priority="14">
      <formula>N3&gt;0</formula>
    </cfRule>
  </conditionalFormatting>
  <conditionalFormatting sqref="N21:N24">
    <cfRule type="expression" dxfId="16" priority="15">
      <formula>N21&gt;0</formula>
    </cfRule>
  </conditionalFormatting>
  <conditionalFormatting sqref="N21:N24">
    <cfRule type="expression" dxfId="12" priority="16">
      <formula>N21&lt;0</formula>
    </cfRule>
  </conditionalFormatting>
  <hyperlinks>
    <hyperlink r:id="rId2" ref="J3"/>
    <hyperlink r:id="rId3" ref="P3"/>
    <hyperlink r:id="rId4" ref="V3"/>
    <hyperlink r:id="rId5" ref="J4"/>
    <hyperlink r:id="rId6" ref="P4"/>
    <hyperlink r:id="rId7" ref="V4"/>
    <hyperlink r:id="rId8" ref="J5"/>
    <hyperlink r:id="rId9" ref="P5"/>
    <hyperlink r:id="rId10" ref="V5"/>
    <hyperlink r:id="rId11" ref="P6"/>
    <hyperlink r:id="rId12" ref="V6"/>
    <hyperlink r:id="rId13" ref="P7"/>
    <hyperlink r:id="rId14" ref="V7"/>
    <hyperlink r:id="rId15" ref="J9"/>
    <hyperlink r:id="rId16" ref="P9"/>
    <hyperlink r:id="rId17" ref="V9"/>
    <hyperlink r:id="rId18" ref="J10"/>
    <hyperlink r:id="rId19" ref="P10"/>
    <hyperlink r:id="rId20" ref="V10"/>
    <hyperlink r:id="rId21" ref="J11"/>
    <hyperlink r:id="rId22" ref="P11"/>
    <hyperlink r:id="rId23" ref="V11"/>
    <hyperlink r:id="rId24" ref="J12"/>
    <hyperlink r:id="rId25" ref="P12"/>
    <hyperlink r:id="rId26" ref="V12"/>
    <hyperlink r:id="rId27" ref="J13"/>
    <hyperlink r:id="rId28" ref="P13"/>
    <hyperlink r:id="rId29" ref="V13"/>
    <hyperlink r:id="rId30" ref="P14"/>
    <hyperlink r:id="rId31" ref="V14"/>
    <hyperlink r:id="rId32" ref="J15"/>
    <hyperlink r:id="rId33" ref="P15"/>
    <hyperlink r:id="rId34" ref="J16"/>
    <hyperlink r:id="rId35" ref="P16"/>
    <hyperlink r:id="rId36" ref="J17"/>
    <hyperlink r:id="rId37" ref="A19"/>
    <hyperlink r:id="rId38" ref="F19"/>
    <hyperlink r:id="rId39" ref="J19"/>
    <hyperlink r:id="rId40" ref="B20"/>
    <hyperlink r:id="rId41" ref="C20"/>
    <hyperlink r:id="rId42" ref="D20"/>
    <hyperlink r:id="rId43" ref="E20"/>
    <hyperlink r:id="rId44" ref="A21"/>
    <hyperlink r:id="rId45" ref="J21"/>
    <hyperlink r:id="rId46" ref="A22"/>
    <hyperlink r:id="rId47" ref="J22"/>
    <hyperlink r:id="rId48" ref="A23"/>
    <hyperlink r:id="rId49" ref="A24"/>
    <hyperlink r:id="rId50" ref="J24"/>
    <hyperlink r:id="rId51" ref="A25"/>
    <hyperlink r:id="rId52" ref="J28"/>
    <hyperlink r:id="rId53" ref="A32"/>
    <hyperlink r:id="rId54" ref="A33"/>
    <hyperlink r:id="rId55" ref="A34"/>
    <hyperlink r:id="rId56" ref="A35"/>
    <hyperlink r:id="rId57" ref="A36"/>
    <hyperlink r:id="rId58" ref="A37"/>
    <hyperlink r:id="rId59" ref="A38"/>
    <hyperlink r:id="rId60" ref="A39"/>
    <hyperlink r:id="rId61" ref="A40"/>
    <hyperlink r:id="rId62" ref="A41"/>
    <hyperlink r:id="rId63" ref="A42"/>
    <hyperlink r:id="rId64" ref="A43"/>
    <hyperlink r:id="rId65" ref="A44"/>
    <hyperlink r:id="rId66" ref="A45"/>
    <hyperlink r:id="rId67" ref="A46"/>
  </hyperlinks>
  <printOptions gridLines="1" horizontalCentered="1"/>
  <pageMargins bottom="0.75" footer="0.0" header="0.0" left="0.7" right="0.7" top="0.75"/>
  <pageSetup fitToHeight="0" cellComments="atEnd" orientation="landscape" pageOrder="overThenDown"/>
  <drawing r:id="rId68"/>
  <legacyDrawing r:id="rId69"/>
  <tableParts count="13">
    <tablePart r:id="rId83"/>
    <tablePart r:id="rId84"/>
    <tablePart r:id="rId85"/>
    <tablePart r:id="rId86"/>
    <tablePart r:id="rId87"/>
    <tablePart r:id="rId88"/>
    <tablePart r:id="rId89"/>
    <tablePart r:id="rId90"/>
    <tablePart r:id="rId91"/>
    <tablePart r:id="rId92"/>
    <tablePart r:id="rId93"/>
    <tablePart r:id="rId94"/>
    <tablePart r:id="rId95"/>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14.75"/>
    <col customWidth="1" min="2" max="2" width="9.38"/>
    <col customWidth="1" min="3" max="3" width="7.5"/>
    <col customWidth="1" min="4" max="4" width="12.75"/>
    <col customWidth="1" min="5" max="5" width="8.63"/>
    <col customWidth="1" min="6" max="6" width="42.63"/>
    <col customWidth="1" min="7" max="7" width="3.5"/>
    <col customWidth="1" min="8" max="8" width="1.75"/>
    <col customWidth="1" min="9" max="9" width="25.38"/>
    <col customWidth="1" min="10" max="10" width="13.25"/>
    <col customWidth="1" min="12" max="12" width="14.25"/>
    <col customWidth="1" min="13" max="13" width="15.5"/>
    <col customWidth="1" min="14" max="14" width="2.75"/>
    <col customWidth="1" min="15" max="15" width="21.63"/>
    <col customWidth="1" min="17" max="17" width="14.75"/>
    <col customWidth="1" min="18" max="18" width="14.0"/>
    <col customWidth="1" min="19" max="19" width="21.0"/>
    <col customWidth="1" min="20" max="20" width="29.38"/>
  </cols>
  <sheetData>
    <row r="1" ht="83.25" customHeight="1">
      <c r="A1" s="846" t="s">
        <v>372</v>
      </c>
      <c r="B1" s="560"/>
      <c r="C1" s="561"/>
      <c r="D1" s="561"/>
      <c r="E1" s="562"/>
      <c r="F1" s="847"/>
      <c r="G1" s="564"/>
      <c r="H1" s="564"/>
      <c r="N1" s="569"/>
      <c r="O1" s="848"/>
      <c r="P1" s="848"/>
      <c r="Q1" s="848"/>
      <c r="R1" s="848"/>
      <c r="S1" s="848"/>
      <c r="T1" s="849"/>
    </row>
    <row r="2">
      <c r="A2" s="850" t="s">
        <v>373</v>
      </c>
      <c r="B2" s="851"/>
      <c r="C2" s="689"/>
      <c r="D2" s="689"/>
      <c r="E2" s="852"/>
      <c r="F2" s="853"/>
      <c r="G2" s="581"/>
      <c r="H2" s="169"/>
      <c r="N2" s="585"/>
      <c r="O2" s="848"/>
      <c r="P2" s="848"/>
      <c r="Q2" s="848"/>
      <c r="R2" s="848"/>
      <c r="S2" s="848"/>
      <c r="T2" s="854"/>
    </row>
    <row r="3" ht="10.5" customHeight="1">
      <c r="A3" s="855"/>
      <c r="B3" s="856" t="s">
        <v>146</v>
      </c>
      <c r="C3" s="856" t="s">
        <v>147</v>
      </c>
      <c r="D3" s="857"/>
      <c r="F3" s="858"/>
      <c r="G3" s="463"/>
      <c r="H3" s="585"/>
      <c r="N3" s="585"/>
      <c r="O3" s="848"/>
      <c r="P3" s="848"/>
      <c r="Q3" s="848"/>
      <c r="R3" s="848"/>
      <c r="S3" s="848"/>
      <c r="T3" s="854"/>
    </row>
    <row r="4" ht="27.0" customHeight="1">
      <c r="A4" s="859" t="s">
        <v>2</v>
      </c>
      <c r="B4" s="860">
        <v>40.48564511600816</v>
      </c>
      <c r="C4" s="861" t="s">
        <v>374</v>
      </c>
      <c r="D4" s="862"/>
      <c r="F4" s="858"/>
      <c r="G4" s="458"/>
      <c r="H4" s="585"/>
      <c r="I4" s="545" t="s">
        <v>56</v>
      </c>
      <c r="J4" s="863" t="s">
        <v>54</v>
      </c>
      <c r="L4" s="582" t="s">
        <v>56</v>
      </c>
      <c r="N4" s="585"/>
      <c r="O4" s="848"/>
      <c r="P4" s="848"/>
      <c r="Q4" s="848"/>
      <c r="R4" s="848"/>
      <c r="S4" s="848"/>
      <c r="T4" s="848"/>
    </row>
    <row r="5" ht="27.0" customHeight="1">
      <c r="A5" s="864" t="s">
        <v>155</v>
      </c>
      <c r="B5" s="865">
        <v>52.0</v>
      </c>
      <c r="C5" s="866" t="s">
        <v>375</v>
      </c>
      <c r="D5" s="857"/>
      <c r="F5" s="858"/>
      <c r="G5" s="463"/>
      <c r="H5" s="585"/>
      <c r="I5" s="867">
        <v>393400.0</v>
      </c>
      <c r="J5" s="868">
        <v>385000.0</v>
      </c>
      <c r="L5" s="869">
        <v>603.1</v>
      </c>
      <c r="N5" s="585"/>
      <c r="O5" s="848"/>
      <c r="P5" s="848"/>
      <c r="Q5" s="848"/>
      <c r="R5" s="848"/>
      <c r="S5" s="848"/>
      <c r="T5" s="848"/>
    </row>
    <row r="6" ht="27.0" customHeight="1">
      <c r="A6" s="859" t="s">
        <v>376</v>
      </c>
      <c r="B6" s="860">
        <v>40.75</v>
      </c>
      <c r="C6" s="861" t="s">
        <v>377</v>
      </c>
      <c r="D6" s="862"/>
      <c r="F6" s="858"/>
      <c r="G6" s="458"/>
      <c r="H6" s="585"/>
      <c r="I6" s="867">
        <v>416900.0</v>
      </c>
      <c r="J6" s="868">
        <v>370000.0</v>
      </c>
      <c r="L6" s="870">
        <v>3349.0</v>
      </c>
      <c r="N6" s="585"/>
      <c r="O6" s="848"/>
      <c r="P6" s="848"/>
      <c r="Q6" s="848"/>
      <c r="R6" s="848"/>
      <c r="S6" s="848"/>
      <c r="T6" s="871"/>
    </row>
    <row r="7" ht="13.5" customHeight="1">
      <c r="A7" s="872"/>
      <c r="B7" s="873"/>
      <c r="C7" s="873"/>
      <c r="D7" s="874"/>
      <c r="F7" s="858"/>
      <c r="G7" s="589"/>
      <c r="H7" s="585"/>
      <c r="I7" s="875">
        <v>348600.0</v>
      </c>
      <c r="J7" s="876">
        <v>310000.0</v>
      </c>
      <c r="L7" s="869">
        <v>351.21</v>
      </c>
      <c r="N7" s="585"/>
      <c r="O7" s="848"/>
      <c r="P7" s="848"/>
      <c r="Q7" s="848"/>
      <c r="R7" s="848"/>
      <c r="S7" s="848"/>
      <c r="T7" s="848"/>
    </row>
    <row r="8" ht="27.0" customHeight="1">
      <c r="A8" s="877" t="s">
        <v>378</v>
      </c>
      <c r="B8" s="878">
        <v>51.532938753565816</v>
      </c>
      <c r="C8" s="879" t="s">
        <v>379</v>
      </c>
      <c r="D8" s="880"/>
      <c r="F8" s="881"/>
      <c r="G8" s="629"/>
      <c r="H8" s="585"/>
      <c r="I8" s="882"/>
      <c r="J8" s="883"/>
      <c r="L8" s="884">
        <v>410.669</v>
      </c>
      <c r="N8" s="585"/>
      <c r="O8" s="848"/>
      <c r="P8" s="848"/>
      <c r="Q8" s="848"/>
      <c r="R8" s="848"/>
      <c r="S8" s="848"/>
      <c r="T8" s="848"/>
    </row>
    <row r="9" ht="21.75" customHeight="1">
      <c r="D9" s="642"/>
      <c r="E9" s="810"/>
      <c r="F9" s="885"/>
      <c r="G9" s="629"/>
      <c r="H9" s="585"/>
      <c r="I9" s="886"/>
      <c r="J9" s="887"/>
      <c r="L9" s="888">
        <v>448.121</v>
      </c>
      <c r="N9" s="585"/>
      <c r="O9" s="848"/>
      <c r="P9" s="848"/>
      <c r="Q9" s="848"/>
      <c r="R9" s="848"/>
      <c r="S9" s="848"/>
      <c r="T9" s="848"/>
    </row>
    <row r="10" ht="21.75" customHeight="1">
      <c r="A10" s="889" t="s">
        <v>48</v>
      </c>
      <c r="B10" s="890"/>
      <c r="C10" s="891"/>
      <c r="D10" s="891"/>
      <c r="E10" s="892"/>
      <c r="F10" s="848"/>
      <c r="G10" s="585"/>
      <c r="H10" s="585"/>
      <c r="I10" s="893"/>
      <c r="J10" s="894"/>
      <c r="L10" s="895"/>
      <c r="N10" s="585"/>
      <c r="O10" s="848"/>
      <c r="P10" s="848"/>
      <c r="Q10" s="848"/>
      <c r="R10" s="848"/>
      <c r="S10" s="848"/>
      <c r="T10" s="848"/>
    </row>
    <row r="11" ht="21.75" customHeight="1">
      <c r="A11" s="896"/>
      <c r="B11" s="896" t="s">
        <v>55</v>
      </c>
      <c r="C11" s="897" t="s">
        <v>380</v>
      </c>
      <c r="D11" s="898" t="s">
        <v>381</v>
      </c>
      <c r="F11" s="848"/>
      <c r="G11" s="585"/>
      <c r="H11" s="585"/>
      <c r="I11" s="899">
        <v>0.0707</v>
      </c>
      <c r="J11" s="900">
        <v>0.0515</v>
      </c>
      <c r="L11" s="901">
        <v>0.179</v>
      </c>
      <c r="N11" s="585"/>
      <c r="O11" s="848"/>
      <c r="P11" s="848"/>
      <c r="Q11" s="848"/>
      <c r="R11" s="848"/>
      <c r="S11" s="848"/>
      <c r="T11" s="848"/>
    </row>
    <row r="12" ht="18.0" customHeight="1">
      <c r="A12" s="902" t="s">
        <v>63</v>
      </c>
      <c r="B12" s="903">
        <f>getFREDData("HOSMEDUSM052N")
</f>
        <v>409200</v>
      </c>
      <c r="C12" s="867">
        <f t="shared" ref="C12:C14" si="1">MINUS(B12,I5)</f>
        <v>15800</v>
      </c>
      <c r="D12" s="904" t="str">
        <f t="shared" ref="D12:D14" si="2">IF(OR(B12="", I5="", I5=0), "", 
 IF((B12 - I5)/I5 &gt;= 0.1, "⬆️⬆️ MAJOR Rise",
 IF((B12 - I5)/I5 &gt;= 0.01, "⬆️ Rise",
 IF((B12 - I5)/I5 &lt;= -0.1, "⬇️⬇️ MAJOR Drop",
 IF((B12 - I5)/I5 &lt;= -0.01, "⬇️ Drop",
 "Stable")))))
</f>
        <v>⬆️ Rise</v>
      </c>
      <c r="F12" s="848"/>
      <c r="G12" s="585"/>
      <c r="H12" s="585"/>
      <c r="I12" s="905">
        <v>0.0433</v>
      </c>
      <c r="J12" s="906">
        <v>0.0225</v>
      </c>
      <c r="L12" s="869">
        <v>4.03</v>
      </c>
      <c r="N12" s="585"/>
      <c r="O12" s="848"/>
      <c r="P12" s="848"/>
      <c r="Q12" s="848"/>
      <c r="R12" s="848"/>
      <c r="S12" s="848"/>
      <c r="T12" s="848"/>
    </row>
    <row r="13" ht="18.0" customHeight="1">
      <c r="A13" s="902" t="s">
        <v>382</v>
      </c>
      <c r="B13" s="907">
        <v>403600.0</v>
      </c>
      <c r="C13" s="867">
        <f t="shared" si="1"/>
        <v>-13300</v>
      </c>
      <c r="D13" s="904" t="str">
        <f t="shared" si="2"/>
        <v>⬇️ Drop</v>
      </c>
      <c r="F13" s="848"/>
      <c r="G13" s="585"/>
      <c r="H13" s="585"/>
      <c r="I13" s="908">
        <v>0.04623</v>
      </c>
      <c r="J13" s="906">
        <v>0.023</v>
      </c>
      <c r="L13" s="869">
        <v>4.95</v>
      </c>
      <c r="N13" s="585"/>
      <c r="O13" s="848"/>
      <c r="P13" s="848"/>
      <c r="Q13" s="848"/>
      <c r="R13" s="848"/>
      <c r="S13" s="848"/>
      <c r="T13" s="848"/>
    </row>
    <row r="14" ht="18.0" customHeight="1">
      <c r="A14" s="909" t="s">
        <v>73</v>
      </c>
      <c r="B14" s="907">
        <v>348600.0</v>
      </c>
      <c r="C14" s="867">
        <f t="shared" si="1"/>
        <v>0</v>
      </c>
      <c r="D14" s="904" t="str">
        <f t="shared" si="2"/>
        <v>Stable</v>
      </c>
      <c r="F14" s="848"/>
      <c r="G14" s="585"/>
      <c r="H14" s="585"/>
      <c r="I14" s="905">
        <v>0.0363</v>
      </c>
      <c r="J14" s="906">
        <v>0.019</v>
      </c>
      <c r="L14" s="869">
        <v>1.93</v>
      </c>
      <c r="N14" s="585"/>
      <c r="O14" s="848"/>
      <c r="P14" s="848"/>
      <c r="Q14" s="848"/>
      <c r="R14" s="848"/>
      <c r="S14" s="848"/>
      <c r="T14" s="848"/>
    </row>
    <row r="15" ht="7.5" customHeight="1">
      <c r="A15" s="910"/>
      <c r="B15" s="911"/>
      <c r="C15" s="912"/>
      <c r="D15" s="913"/>
      <c r="F15" s="848"/>
      <c r="G15" s="585"/>
      <c r="H15" s="585"/>
      <c r="I15" s="875">
        <v>2705.0</v>
      </c>
      <c r="J15" s="876">
        <v>2250.0</v>
      </c>
      <c r="L15" s="869">
        <v>3.97</v>
      </c>
      <c r="N15" s="585"/>
      <c r="O15" s="848"/>
      <c r="P15" s="848"/>
      <c r="Q15" s="848"/>
      <c r="R15" s="848"/>
      <c r="S15" s="848"/>
      <c r="T15" s="848"/>
    </row>
    <row r="16" ht="18.0" customHeight="1">
      <c r="A16" s="902" t="s">
        <v>86</v>
      </c>
      <c r="B16" s="914">
        <v>0.0681</v>
      </c>
      <c r="C16" s="915" t="str">
        <f t="shared" ref="C16:C19" si="3">TEXT((B16 - I11) * 100, "+0.00;-0.00") &amp; " pts"
</f>
        <v>-0.26 pts</v>
      </c>
      <c r="D16" s="904" t="str">
        <f t="shared" ref="D16:D19" si="4">IF(OR(B16="", I11="", I11=0), "", 
 IF((B16 - I11)/I11 &gt;= 0.1, "⬆️⬆️ MAJOR Rise",
 IF((B16 - I11)/I11 &gt;= 0.01, "⬆️ Rise",
 IF((B16 - I11)/I11 &lt;= -0.1, "⬇️⬇️ DROP",
 IF((B16 - I11)/I11 &lt;= -0.01, "⬇️ Drop",
 "Stable")))))
</f>
        <v>⬇️ Drop</v>
      </c>
      <c r="F16" s="848"/>
      <c r="G16" s="585"/>
      <c r="H16" s="585"/>
      <c r="I16" s="916"/>
      <c r="J16" s="917"/>
      <c r="L16" s="869">
        <v>3.21</v>
      </c>
      <c r="N16" s="585"/>
      <c r="O16" s="848"/>
      <c r="P16" s="848"/>
      <c r="Q16" s="848"/>
      <c r="R16" s="848"/>
      <c r="S16" s="848"/>
      <c r="T16" s="848"/>
    </row>
    <row r="17" ht="18.0" customHeight="1">
      <c r="A17" s="902" t="s">
        <v>92</v>
      </c>
      <c r="B17" s="914">
        <v>0.0433</v>
      </c>
      <c r="C17" s="915" t="str">
        <f t="shared" si="3"/>
        <v>+0.00 pts</v>
      </c>
      <c r="D17" s="904" t="str">
        <f t="shared" si="4"/>
        <v>Stable</v>
      </c>
      <c r="F17" s="848"/>
      <c r="G17" s="585"/>
      <c r="H17" s="585"/>
      <c r="I17" s="918">
        <v>66.8</v>
      </c>
      <c r="J17" s="919">
        <v>95.0</v>
      </c>
      <c r="L17" s="869">
        <v>260.75</v>
      </c>
      <c r="N17" s="585"/>
      <c r="O17" s="848"/>
      <c r="P17" s="848"/>
      <c r="Q17" s="848"/>
      <c r="R17" s="848"/>
      <c r="S17" s="848"/>
      <c r="T17" s="848"/>
    </row>
    <row r="18" ht="18.0" customHeight="1">
      <c r="A18" s="902" t="s">
        <v>98</v>
      </c>
      <c r="B18" s="914">
        <v>0.042800000000000005</v>
      </c>
      <c r="C18" s="915" t="str">
        <f t="shared" si="3"/>
        <v>-0.34 pts</v>
      </c>
      <c r="D18" s="904" t="str">
        <f t="shared" si="4"/>
        <v>⬇️ Drop</v>
      </c>
      <c r="F18" s="848"/>
      <c r="G18" s="585"/>
      <c r="H18" s="585"/>
      <c r="I18" s="915">
        <v>100.7</v>
      </c>
      <c r="J18" s="920">
        <v>125.0</v>
      </c>
      <c r="L18" s="921">
        <v>218.25</v>
      </c>
      <c r="N18" s="585"/>
      <c r="O18" s="922"/>
      <c r="P18" s="923"/>
      <c r="Q18" s="923"/>
      <c r="R18" s="923"/>
      <c r="S18" s="848"/>
      <c r="T18" s="924"/>
    </row>
    <row r="19" ht="18.0" customHeight="1">
      <c r="A19" s="902" t="s">
        <v>104</v>
      </c>
      <c r="B19" s="914">
        <v>0.03257815123</v>
      </c>
      <c r="C19" s="915" t="str">
        <f t="shared" si="3"/>
        <v>-0.37 pts</v>
      </c>
      <c r="D19" s="904" t="str">
        <f t="shared" si="4"/>
        <v>⬇️⬇️ DROP</v>
      </c>
      <c r="F19" s="848"/>
      <c r="G19" s="585"/>
      <c r="H19" s="585"/>
      <c r="I19" s="925">
        <v>80610.0</v>
      </c>
      <c r="J19" s="876">
        <v>97000.0</v>
      </c>
      <c r="N19" s="585"/>
      <c r="O19" s="926"/>
      <c r="P19" s="927"/>
      <c r="Q19" s="927"/>
      <c r="R19" s="927"/>
      <c r="S19" s="848"/>
      <c r="T19" s="924"/>
    </row>
    <row r="20" ht="18.0" customHeight="1">
      <c r="A20" s="902" t="s">
        <v>383</v>
      </c>
      <c r="B20" s="928">
        <v>2670.0</v>
      </c>
      <c r="C20" s="867"/>
      <c r="D20" s="904" t="str">
        <f>IF(OR(B20="", I15="", I15=0), "", 
 IF((B20 - I15)/I15 &gt;= 0.1, "⬆️⬆️ MAJOR Rise",
 IF((B20 - I15)/I15 &gt;= 0.01, "⬆️ Rise",
 IF((B20 - I15)/I15 &lt;= -0.1, "⬇️⬇️ MAJOR Drop",
 IF((B20 - I15)/I15 &lt;= -0.01, "⬇️ Drop",
 "Stable")))))
</f>
        <v>⬇️ Drop</v>
      </c>
      <c r="F20" s="848"/>
      <c r="G20" s="718"/>
      <c r="H20" s="585"/>
      <c r="I20" s="929"/>
      <c r="J20" s="930"/>
      <c r="N20" s="585"/>
      <c r="O20" s="931"/>
      <c r="P20" s="932"/>
      <c r="Q20" s="933"/>
      <c r="R20" s="934"/>
      <c r="S20" s="934"/>
      <c r="T20" s="924"/>
    </row>
    <row r="21" ht="7.5" customHeight="1">
      <c r="A21" s="935"/>
      <c r="B21" s="935"/>
      <c r="C21" s="936"/>
      <c r="D21" s="937"/>
      <c r="F21" s="848"/>
      <c r="G21" s="746"/>
      <c r="H21" s="585"/>
      <c r="I21" s="915">
        <v>3.0</v>
      </c>
      <c r="J21" s="920" t="s">
        <v>135</v>
      </c>
      <c r="N21" s="585"/>
      <c r="O21" s="938"/>
      <c r="P21" s="939"/>
      <c r="Q21" s="940"/>
      <c r="R21" s="941"/>
      <c r="S21" s="941"/>
      <c r="T21" s="942"/>
    </row>
    <row r="22" ht="18.0" customHeight="1">
      <c r="A22" s="902" t="s">
        <v>120</v>
      </c>
      <c r="B22" s="943">
        <v>66.8</v>
      </c>
      <c r="C22" s="915" t="str">
        <f>TEXT((B22 - I17) * 100, "+0.00;-0.00") &amp; " pts"
</f>
        <v>+0.00 pts</v>
      </c>
      <c r="D22" s="904" t="str">
        <f t="shared" ref="D22:D24" si="5">IF(OR(B22="", I17="", I17=0), "", 
 IF((B22 - I17)/I17 &gt;= 0.1, "⬆️⬆️ MAJOR Rise",
 IF((B22 - I17)/I17 &gt;= 0.01, "⬆️ Rise",
 IF((B22 - I17)/I17 &lt;= -0.1, "⬇️⬇️ MAJOR Drop",
 IF((B22 - I17)/I17 &lt;= -0.01, "⬇️ Drop",
 "Stable")))))
</f>
        <v>Stable</v>
      </c>
      <c r="F22" s="848"/>
      <c r="G22" s="718"/>
      <c r="H22" s="585"/>
      <c r="I22" s="944"/>
      <c r="J22" s="945"/>
      <c r="N22" s="585"/>
      <c r="O22" s="938"/>
      <c r="P22" s="939"/>
      <c r="Q22" s="940"/>
      <c r="R22" s="941"/>
      <c r="S22" s="941"/>
      <c r="T22" s="924"/>
      <c r="U22" s="759">
        <f>AVERAGE(J18*0.85, J17)</f>
        <v>100.625</v>
      </c>
      <c r="V22" s="759">
        <f>AVERAGE(B23*0.85, B22)</f>
        <v>76.835</v>
      </c>
    </row>
    <row r="23" ht="18.0" customHeight="1">
      <c r="A23" s="902" t="s">
        <v>125</v>
      </c>
      <c r="B23" s="943">
        <v>102.2</v>
      </c>
      <c r="C23" s="915" t="str">
        <f>TEXT((B23 - I18) * 10, "+0.00;-0.00") &amp; " pts"
</f>
        <v>+15.00 pts</v>
      </c>
      <c r="D23" s="904" t="str">
        <f t="shared" si="5"/>
        <v>⬆️ Rise</v>
      </c>
      <c r="F23" s="848"/>
      <c r="G23" s="585"/>
      <c r="H23" s="585"/>
      <c r="I23" s="946">
        <v>829376.0</v>
      </c>
      <c r="J23" s="947">
        <v>2200000.0</v>
      </c>
      <c r="N23" s="585"/>
      <c r="O23" s="938"/>
      <c r="P23" s="939"/>
      <c r="Q23" s="940"/>
      <c r="R23" s="941"/>
      <c r="S23" s="941"/>
      <c r="T23" s="948"/>
    </row>
    <row r="24" ht="18.0" customHeight="1">
      <c r="A24" s="949" t="s">
        <v>128</v>
      </c>
      <c r="B24" s="950">
        <v>80610.0</v>
      </c>
      <c r="C24" s="951"/>
      <c r="D24" s="904" t="str">
        <f t="shared" si="5"/>
        <v>Stable</v>
      </c>
      <c r="F24" s="848"/>
      <c r="G24" s="585"/>
      <c r="H24" s="585"/>
      <c r="I24" s="952">
        <v>496000.0</v>
      </c>
      <c r="J24" s="953">
        <v>1150000.0</v>
      </c>
      <c r="N24" s="585"/>
      <c r="O24" s="848"/>
      <c r="P24" s="848"/>
      <c r="Q24" s="848"/>
      <c r="R24" s="848"/>
      <c r="S24" s="848"/>
      <c r="T24" s="954"/>
    </row>
    <row r="25" ht="7.5" customHeight="1">
      <c r="A25" s="935"/>
      <c r="B25" s="935"/>
      <c r="C25" s="936"/>
      <c r="D25" s="937"/>
      <c r="F25" s="848"/>
      <c r="G25" s="585"/>
      <c r="H25" s="585"/>
      <c r="I25" s="955">
        <f>I23-I24</f>
        <v>333376</v>
      </c>
      <c r="J25" s="953">
        <v>1050000.0</v>
      </c>
      <c r="N25" s="585"/>
      <c r="O25" s="848"/>
      <c r="P25" s="848"/>
      <c r="Q25" s="848"/>
      <c r="R25" s="848"/>
      <c r="S25" s="956"/>
      <c r="T25" s="954"/>
    </row>
    <row r="26" ht="18.0" customHeight="1">
      <c r="A26" s="902" t="s">
        <v>150</v>
      </c>
      <c r="B26" s="957">
        <v>892561.0</v>
      </c>
      <c r="C26" s="958" t="str">
        <f t="shared" ref="C26:C29" si="6">TEXT(B26 - I23, "+#,##0;-#,##0")</f>
        <v>+63,185</v>
      </c>
      <c r="D26" s="904" t="str">
        <f t="shared" ref="D26:D29" si="7">IF(OR(B26="", I23="", I23=0), "", 
 IF((B26 - I23)/I23 &gt;= 0.1, "⬆️⬆️ MAJOR Rise",
 IF((B26 - I23)/I23 &gt;= 0.01, "⬆️ Rise",
 IF((B26 - I23)/I23 &lt;= -0.1, "⬇️⬇️ MAJOR Drop",
 IF((B26 - I23)/I23 &lt;= -0.01, "⬇️ Drop",
 "Stable")))))
</f>
        <v>⬆️ Rise</v>
      </c>
      <c r="F26" s="848"/>
      <c r="G26" s="585"/>
      <c r="H26" s="585"/>
      <c r="I26" s="959">
        <v>1456000.0</v>
      </c>
      <c r="J26" s="960">
        <v>1850000.0</v>
      </c>
      <c r="N26" s="585"/>
      <c r="O26" s="848"/>
      <c r="P26" s="848"/>
      <c r="Q26" s="848"/>
      <c r="R26" s="961"/>
      <c r="S26" s="848"/>
      <c r="T26" s="954"/>
    </row>
    <row r="27" ht="18.0" customHeight="1">
      <c r="A27" s="902" t="s">
        <v>154</v>
      </c>
      <c r="B27" s="957">
        <v>503000.0</v>
      </c>
      <c r="C27" s="958" t="str">
        <f t="shared" si="6"/>
        <v>+7,000</v>
      </c>
      <c r="D27" s="904" t="str">
        <f t="shared" si="7"/>
        <v>⬆️ Rise</v>
      </c>
      <c r="F27" s="848"/>
      <c r="G27" s="718"/>
      <c r="H27" s="585"/>
      <c r="I27" s="585"/>
      <c r="J27" s="585"/>
      <c r="K27" s="585"/>
      <c r="L27" s="585"/>
      <c r="M27" s="585"/>
      <c r="N27" s="585"/>
      <c r="O27" s="848"/>
      <c r="P27" s="848"/>
      <c r="Q27" s="848"/>
      <c r="R27" s="848"/>
      <c r="S27" s="848"/>
      <c r="T27" s="954"/>
    </row>
    <row r="28" ht="18.0" customHeight="1">
      <c r="A28" s="962" t="s">
        <v>158</v>
      </c>
      <c r="B28" s="963">
        <f>B26-B27</f>
        <v>389561</v>
      </c>
      <c r="C28" s="958" t="str">
        <f t="shared" si="6"/>
        <v>+56,185</v>
      </c>
      <c r="D28" s="904" t="str">
        <f t="shared" si="7"/>
        <v>⬆️⬆️ MAJOR Rise</v>
      </c>
      <c r="F28" s="848"/>
      <c r="G28" s="789"/>
      <c r="H28" s="585"/>
      <c r="J28" s="791"/>
      <c r="K28" s="791"/>
      <c r="L28" s="585"/>
      <c r="M28" s="585"/>
      <c r="N28" s="585"/>
      <c r="O28" s="964"/>
      <c r="P28" s="965"/>
      <c r="Q28" s="966"/>
      <c r="R28" s="967"/>
      <c r="S28" s="941"/>
      <c r="T28" s="954"/>
    </row>
    <row r="29" ht="18.0" customHeight="1">
      <c r="A29" s="968" t="s">
        <v>384</v>
      </c>
      <c r="B29" s="969">
        <v>1473000.0</v>
      </c>
      <c r="C29" s="958" t="str">
        <f t="shared" si="6"/>
        <v>+17,000</v>
      </c>
      <c r="D29" s="904" t="str">
        <f t="shared" si="7"/>
        <v>⬆️ Rise</v>
      </c>
      <c r="F29" s="848"/>
      <c r="G29" s="585"/>
      <c r="H29" s="585"/>
      <c r="I29" s="585"/>
      <c r="J29" s="585"/>
      <c r="K29" s="585"/>
      <c r="L29" s="585"/>
      <c r="M29" s="585"/>
      <c r="N29" s="585"/>
      <c r="O29" s="848"/>
      <c r="P29" s="848"/>
      <c r="Q29" s="848"/>
      <c r="R29" s="848"/>
      <c r="S29" s="848"/>
      <c r="T29" s="848"/>
    </row>
    <row r="30" ht="18.0" customHeight="1">
      <c r="F30" s="848"/>
      <c r="G30" s="585"/>
      <c r="H30" s="585"/>
      <c r="N30" s="970" t="s">
        <v>385</v>
      </c>
      <c r="O30" s="848"/>
      <c r="P30" s="848"/>
      <c r="Q30" s="848"/>
      <c r="R30" s="848"/>
      <c r="S30" s="848"/>
      <c r="T30" s="848"/>
    </row>
    <row r="31" ht="31.5" customHeight="1">
      <c r="A31" s="971" t="s">
        <v>320</v>
      </c>
      <c r="B31" s="972"/>
      <c r="C31" s="972"/>
      <c r="F31" s="848"/>
      <c r="G31" s="629"/>
      <c r="H31" s="585"/>
      <c r="N31" s="732"/>
      <c r="O31" s="973"/>
      <c r="P31" s="848"/>
      <c r="Q31" s="848"/>
      <c r="R31" s="848"/>
      <c r="S31" s="848"/>
      <c r="T31" s="848"/>
    </row>
    <row r="32" ht="18.0" customHeight="1">
      <c r="A32" s="974" t="s">
        <v>165</v>
      </c>
      <c r="B32" s="769"/>
      <c r="C32" s="769"/>
      <c r="D32" s="770"/>
      <c r="E32" s="771"/>
      <c r="F32" s="848"/>
      <c r="G32" s="629"/>
      <c r="H32" s="585"/>
      <c r="N32" s="745"/>
      <c r="O32" s="848"/>
      <c r="P32" s="848"/>
      <c r="Q32" s="848"/>
      <c r="R32" s="848"/>
      <c r="S32" s="848"/>
      <c r="T32" s="848"/>
    </row>
    <row r="33" ht="18.0" customHeight="1">
      <c r="A33" s="975" t="s">
        <v>168</v>
      </c>
      <c r="B33" s="778"/>
      <c r="C33" s="778"/>
      <c r="D33" s="779"/>
      <c r="E33" s="780"/>
      <c r="F33" s="848"/>
      <c r="G33" s="800"/>
      <c r="H33" s="800"/>
      <c r="N33" s="756"/>
      <c r="O33" s="848"/>
      <c r="P33" s="976"/>
      <c r="Q33" s="976"/>
      <c r="R33" s="976"/>
      <c r="S33" s="976"/>
      <c r="T33" s="976"/>
      <c r="U33" s="801"/>
      <c r="V33" s="801"/>
      <c r="W33" s="801"/>
      <c r="X33" s="801"/>
      <c r="Y33" s="801"/>
      <c r="Z33" s="801"/>
    </row>
    <row r="34" ht="18.0" customHeight="1">
      <c r="F34" s="977"/>
      <c r="G34" s="802"/>
      <c r="H34" s="800"/>
      <c r="N34" s="760"/>
      <c r="O34" s="848"/>
      <c r="P34" s="976"/>
      <c r="Q34" s="976"/>
      <c r="R34" s="976"/>
      <c r="S34" s="976"/>
      <c r="T34" s="976"/>
      <c r="U34" s="801"/>
      <c r="V34" s="801"/>
      <c r="W34" s="801"/>
      <c r="X34" s="801"/>
      <c r="Y34" s="801"/>
      <c r="Z34" s="801"/>
    </row>
    <row r="35" ht="18.0" customHeight="1">
      <c r="F35" s="977"/>
      <c r="G35" s="585"/>
      <c r="H35" s="585"/>
      <c r="O35" s="848"/>
      <c r="P35" s="848"/>
      <c r="Q35" s="848"/>
      <c r="R35" s="848"/>
      <c r="S35" s="848"/>
      <c r="T35" s="848"/>
    </row>
    <row r="36" ht="23.25" customHeight="1">
      <c r="A36" s="978" t="s">
        <v>49</v>
      </c>
      <c r="B36" s="570"/>
      <c r="C36" s="570"/>
      <c r="D36" s="570"/>
      <c r="E36" s="979"/>
      <c r="F36" s="977"/>
      <c r="G36" s="802"/>
      <c r="H36" s="800"/>
      <c r="O36" s="848"/>
      <c r="P36" s="976"/>
      <c r="Q36" s="976"/>
      <c r="R36" s="976"/>
      <c r="S36" s="976"/>
      <c r="T36" s="976"/>
      <c r="U36" s="801"/>
      <c r="V36" s="801"/>
      <c r="W36" s="801"/>
      <c r="X36" s="801"/>
      <c r="Y36" s="801"/>
      <c r="Z36" s="801"/>
    </row>
    <row r="37" ht="23.25" customHeight="1">
      <c r="A37" s="582"/>
      <c r="B37" s="863" t="s">
        <v>60</v>
      </c>
      <c r="C37" s="980" t="s">
        <v>380</v>
      </c>
      <c r="D37" s="863" t="s">
        <v>381</v>
      </c>
      <c r="F37" s="977"/>
      <c r="G37" s="718"/>
      <c r="H37" s="585"/>
      <c r="N37" s="776"/>
      <c r="O37" s="848"/>
      <c r="P37" s="848"/>
      <c r="Q37" s="848"/>
      <c r="R37" s="848"/>
      <c r="S37" s="848"/>
      <c r="T37" s="848"/>
    </row>
    <row r="38" ht="23.25" customHeight="1">
      <c r="A38" s="902" t="s">
        <v>277</v>
      </c>
      <c r="B38" s="981">
        <v>684.7</v>
      </c>
      <c r="C38" s="982">
        <f t="shared" ref="C38:C42" si="8">IF(OR(B38="", L5=""), "", B38 - L5)</f>
        <v>81.6</v>
      </c>
      <c r="D38" s="983" t="str">
        <f t="shared" ref="D38:D42" si="9">IF(OR(B38="", L5="", L5=0), "", 
 IF((B38 - L5)/L5 &gt;= 0.1, "⬆️⬆️ MAJOR Rise",
 IF((B38 - L5)/L5 &gt;= 0.01, "⬆️ Rise",
 IF((B38 - L5)/L5 &lt;= -0.1, "⬇️⬇️ MAJOR Drop",
 IF((B38 - L5)/L5 &lt;= -0.01, "⬇️ Drop",
 "Stable")))))
</f>
        <v>⬆️⬆️ MAJOR Rise</v>
      </c>
      <c r="F38" s="977"/>
      <c r="G38" s="803"/>
      <c r="H38" s="800"/>
      <c r="N38" s="783"/>
      <c r="O38" s="976"/>
      <c r="P38" s="976"/>
      <c r="Q38" s="976"/>
      <c r="R38" s="976"/>
      <c r="S38" s="976"/>
      <c r="T38" s="976"/>
      <c r="U38" s="801"/>
      <c r="V38" s="801"/>
      <c r="W38" s="801"/>
      <c r="X38" s="801"/>
      <c r="Y38" s="801"/>
      <c r="Z38" s="801"/>
    </row>
    <row r="39" ht="23.25" customHeight="1">
      <c r="A39" s="902" t="s">
        <v>69</v>
      </c>
      <c r="B39" s="984">
        <v>3222.0</v>
      </c>
      <c r="C39" s="982">
        <f t="shared" si="8"/>
        <v>-127</v>
      </c>
      <c r="D39" s="983" t="str">
        <f t="shared" si="9"/>
        <v>⬇️ Drop</v>
      </c>
      <c r="F39" s="977"/>
      <c r="G39" s="585"/>
      <c r="H39" s="585"/>
      <c r="N39" s="787"/>
      <c r="O39" s="848"/>
      <c r="P39" s="848"/>
      <c r="Q39" s="848"/>
      <c r="R39" s="848"/>
      <c r="S39" s="848"/>
      <c r="T39" s="848"/>
    </row>
    <row r="40" ht="23.25" customHeight="1">
      <c r="A40" s="962" t="s">
        <v>74</v>
      </c>
      <c r="B40" s="981">
        <v>347.86</v>
      </c>
      <c r="C40" s="982">
        <f t="shared" si="8"/>
        <v>-3.35</v>
      </c>
      <c r="D40" s="983" t="str">
        <f t="shared" si="9"/>
        <v>Stable</v>
      </c>
      <c r="F40" s="977"/>
      <c r="G40" s="802"/>
      <c r="H40" s="800"/>
      <c r="L40" s="985"/>
      <c r="M40" s="985"/>
      <c r="N40" s="986"/>
      <c r="O40" s="976"/>
      <c r="P40" s="976"/>
      <c r="Q40" s="976"/>
      <c r="R40" s="976"/>
      <c r="S40" s="976"/>
      <c r="T40" s="976"/>
      <c r="U40" s="801"/>
      <c r="V40" s="801"/>
      <c r="W40" s="801"/>
      <c r="X40" s="801"/>
      <c r="Y40" s="801"/>
      <c r="Z40" s="801"/>
    </row>
    <row r="41" ht="23.25" customHeight="1">
      <c r="A41" s="902" t="s">
        <v>77</v>
      </c>
      <c r="B41" s="987">
        <v>410.669</v>
      </c>
      <c r="C41" s="982">
        <f t="shared" si="8"/>
        <v>0</v>
      </c>
      <c r="D41" s="983" t="str">
        <f t="shared" si="9"/>
        <v>Stable</v>
      </c>
      <c r="F41" s="977"/>
      <c r="G41" s="800"/>
      <c r="H41" s="800"/>
      <c r="L41" s="985"/>
      <c r="M41" s="985"/>
      <c r="N41" s="986"/>
      <c r="O41" s="976"/>
      <c r="P41" s="976"/>
      <c r="Q41" s="976"/>
      <c r="R41" s="976"/>
      <c r="S41" s="976"/>
      <c r="T41" s="976"/>
      <c r="U41" s="801"/>
      <c r="V41" s="801"/>
      <c r="W41" s="801"/>
      <c r="X41" s="801"/>
      <c r="Y41" s="801"/>
      <c r="Z41" s="801"/>
    </row>
    <row r="42" ht="23.25" customHeight="1">
      <c r="A42" s="962" t="s">
        <v>80</v>
      </c>
      <c r="B42" s="988">
        <v>454.466</v>
      </c>
      <c r="C42" s="982">
        <f t="shared" si="8"/>
        <v>6.345</v>
      </c>
      <c r="D42" s="983" t="str">
        <f t="shared" si="9"/>
        <v>⬆️ Rise</v>
      </c>
      <c r="F42" s="977"/>
      <c r="G42" s="718"/>
      <c r="H42" s="585"/>
      <c r="L42" s="989"/>
      <c r="M42" s="989"/>
      <c r="N42" s="990"/>
      <c r="O42" s="848"/>
      <c r="P42" s="848"/>
      <c r="Q42" s="848"/>
      <c r="R42" s="848"/>
      <c r="S42" s="848"/>
      <c r="T42" s="848"/>
    </row>
    <row r="43" ht="23.25" customHeight="1">
      <c r="A43" s="991" t="s">
        <v>303</v>
      </c>
      <c r="B43" s="992"/>
      <c r="C43" s="993"/>
      <c r="D43" s="994" t="str">
        <f>IF(OR(B43="", L10="", L10=0), "", 
 IF((B43 - L10)/L10 &gt;= 0.1, "⚠️ MAJOR Rise",
 IF((B43 - L10)/L10 &gt;= 0.01, "🔺 Rise",
 IF((B43 - L10)/L10 &lt;= -0.1, "✅ MAJOR drop",
 IF((B43 - L10)/L10 &lt;= -0.01, "✅ drop",
 "Stable")))))
</f>
        <v/>
      </c>
      <c r="F43" s="995"/>
      <c r="G43" s="585"/>
      <c r="H43" s="585"/>
      <c r="L43" s="989"/>
      <c r="M43" s="996"/>
      <c r="N43" s="990"/>
      <c r="O43" s="848"/>
      <c r="P43" s="848"/>
      <c r="Q43" s="848"/>
      <c r="R43" s="848"/>
      <c r="S43" s="848"/>
      <c r="T43" s="848"/>
    </row>
    <row r="44" ht="23.25" customHeight="1">
      <c r="A44" s="902" t="s">
        <v>386</v>
      </c>
      <c r="B44" s="997">
        <v>0.181</v>
      </c>
      <c r="C44" s="982">
        <f t="shared" ref="C44:C51" si="10">IF(OR(B44="", L11=""), "", B44 - L11)</f>
        <v>0.002</v>
      </c>
      <c r="D44" s="983" t="str">
        <f t="shared" ref="D44:D51" si="11">IF(OR(B44="", L11="", L11=0), "", 
 IF((B44 - L11)/L11 &gt;= 0.1, "⬆️⬆️ MAJOR Rise",
 IF((B44 - L11)/L11 &gt;= 0.01, "⬆️ Rise",
 IF((B44 - L11)/L11 &lt;= -0.1, "⬇️⬇️ MAJOR Drop",
 IF((B44 - L11)/L11 &lt;= -0.01, "⬇️ Drop",
 "Stable")))))
</f>
        <v>⬆️ Rise</v>
      </c>
      <c r="F44" s="995"/>
      <c r="G44" s="585"/>
      <c r="H44" s="585"/>
      <c r="L44" s="989"/>
      <c r="M44" s="998"/>
      <c r="N44" s="990"/>
      <c r="O44" s="848"/>
      <c r="P44" s="848"/>
      <c r="Q44" s="848"/>
      <c r="R44" s="848"/>
      <c r="S44" s="848"/>
      <c r="T44" s="848"/>
    </row>
    <row r="45" ht="23.25" customHeight="1">
      <c r="A45" s="902" t="s">
        <v>93</v>
      </c>
      <c r="B45" s="981">
        <v>4.05</v>
      </c>
      <c r="C45" s="982">
        <f t="shared" si="10"/>
        <v>0.02</v>
      </c>
      <c r="D45" s="983" t="str">
        <f t="shared" si="11"/>
        <v>Stable</v>
      </c>
      <c r="F45" s="995"/>
      <c r="G45" s="810"/>
      <c r="H45" s="500"/>
      <c r="L45" s="999"/>
      <c r="M45" s="1000"/>
      <c r="N45" s="990"/>
      <c r="O45" s="848"/>
      <c r="P45" s="848"/>
      <c r="Q45" s="848"/>
      <c r="R45" s="848"/>
      <c r="S45" s="848"/>
      <c r="T45" s="848"/>
    </row>
    <row r="46" ht="23.25" customHeight="1">
      <c r="A46" s="902" t="s">
        <v>99</v>
      </c>
      <c r="B46" s="981">
        <v>6.227</v>
      </c>
      <c r="C46" s="982">
        <f t="shared" si="10"/>
        <v>1.277</v>
      </c>
      <c r="D46" s="983" t="str">
        <f t="shared" si="11"/>
        <v>⬆️⬆️ MAJOR Rise</v>
      </c>
      <c r="F46" s="995"/>
      <c r="H46" s="500"/>
      <c r="L46" s="999"/>
      <c r="M46" s="1000"/>
      <c r="N46" s="990"/>
      <c r="O46" s="848"/>
      <c r="P46" s="848"/>
      <c r="Q46" s="848"/>
      <c r="R46" s="848"/>
      <c r="S46" s="848"/>
      <c r="T46" s="848"/>
    </row>
    <row r="47" ht="21.0" customHeight="1">
      <c r="A47" s="902" t="s">
        <v>105</v>
      </c>
      <c r="B47" s="981">
        <v>1.88</v>
      </c>
      <c r="C47" s="982">
        <f t="shared" si="10"/>
        <v>-0.05</v>
      </c>
      <c r="D47" s="983" t="str">
        <f t="shared" si="11"/>
        <v>⬇️ Drop</v>
      </c>
      <c r="F47" s="848"/>
      <c r="H47" s="500"/>
      <c r="L47" s="525"/>
      <c r="M47" s="1001"/>
      <c r="N47" s="990"/>
    </row>
    <row r="48" ht="21.0" customHeight="1">
      <c r="A48" s="949" t="s">
        <v>111</v>
      </c>
      <c r="B48" s="981">
        <v>4.16</v>
      </c>
      <c r="C48" s="982">
        <f t="shared" si="10"/>
        <v>0.19</v>
      </c>
      <c r="D48" s="983" t="str">
        <f t="shared" si="11"/>
        <v>⬆️ Rise</v>
      </c>
      <c r="F48" s="848"/>
      <c r="H48" s="500"/>
      <c r="L48" s="525"/>
      <c r="M48" s="525"/>
      <c r="N48" s="990"/>
    </row>
    <row r="49">
      <c r="A49" s="949" t="s">
        <v>115</v>
      </c>
      <c r="B49" s="1002">
        <v>3.23</v>
      </c>
      <c r="C49" s="982">
        <f t="shared" si="10"/>
        <v>0.02</v>
      </c>
      <c r="D49" s="983" t="str">
        <f t="shared" si="11"/>
        <v>Stable</v>
      </c>
      <c r="F49" s="848"/>
      <c r="H49" s="500"/>
      <c r="L49" s="525"/>
      <c r="M49" s="525"/>
      <c r="N49" s="990"/>
    </row>
    <row r="50">
      <c r="A50" s="902" t="s">
        <v>121</v>
      </c>
      <c r="B50" s="981">
        <v>261.947</v>
      </c>
      <c r="C50" s="982">
        <f t="shared" si="10"/>
        <v>1.197</v>
      </c>
      <c r="D50" s="983" t="str">
        <f t="shared" si="11"/>
        <v>Stable</v>
      </c>
      <c r="F50" s="848"/>
      <c r="H50" s="500"/>
      <c r="L50" s="525"/>
      <c r="M50" s="525"/>
      <c r="N50" s="990"/>
    </row>
    <row r="51">
      <c r="A51" s="949" t="s">
        <v>126</v>
      </c>
      <c r="B51" s="1002">
        <v>219.798</v>
      </c>
      <c r="C51" s="982">
        <f t="shared" si="10"/>
        <v>1.548</v>
      </c>
      <c r="D51" s="983" t="str">
        <f t="shared" si="11"/>
        <v>Stable</v>
      </c>
      <c r="F51" s="848"/>
      <c r="H51" s="500"/>
      <c r="L51" s="525"/>
      <c r="M51" s="525"/>
      <c r="N51" s="990"/>
    </row>
    <row r="52">
      <c r="F52" s="848"/>
      <c r="H52" s="500"/>
      <c r="L52" s="525"/>
      <c r="M52" s="525"/>
      <c r="N52" s="990"/>
    </row>
    <row r="53">
      <c r="A53" s="1003" t="s">
        <v>133</v>
      </c>
      <c r="B53" s="1004"/>
      <c r="C53" s="1005"/>
      <c r="D53" s="1006"/>
      <c r="E53" s="1007"/>
      <c r="F53" s="848"/>
      <c r="H53" s="500"/>
      <c r="L53" s="525"/>
      <c r="M53" s="525"/>
      <c r="N53" s="990"/>
    </row>
    <row r="54">
      <c r="A54" s="730"/>
      <c r="B54" s="1008" t="s">
        <v>140</v>
      </c>
      <c r="C54" s="1008" t="s">
        <v>141</v>
      </c>
      <c r="D54" s="1008" t="s">
        <v>142</v>
      </c>
      <c r="E54" s="1008" t="s">
        <v>143</v>
      </c>
      <c r="F54" s="848"/>
      <c r="H54" s="500"/>
      <c r="L54" s="525"/>
      <c r="M54" s="525"/>
      <c r="N54" s="990"/>
    </row>
    <row r="55">
      <c r="A55" s="1009" t="s">
        <v>63</v>
      </c>
      <c r="B55" s="1010">
        <v>477100.0</v>
      </c>
      <c r="C55" s="1010">
        <v>297900.0</v>
      </c>
      <c r="D55" s="1010">
        <v>363900.0</v>
      </c>
      <c r="E55" s="1010">
        <v>623700.0</v>
      </c>
      <c r="F55" s="848"/>
      <c r="H55" s="500"/>
      <c r="L55" s="525"/>
      <c r="M55" s="525"/>
      <c r="N55" s="990"/>
    </row>
    <row r="56">
      <c r="A56" s="1009" t="s">
        <v>157</v>
      </c>
      <c r="B56" s="1010">
        <v>113317.0</v>
      </c>
      <c r="C56" s="1010">
        <v>101308.0</v>
      </c>
      <c r="D56" s="1010">
        <v>96751.0</v>
      </c>
      <c r="E56" s="1010">
        <v>112549.0</v>
      </c>
      <c r="F56" s="848"/>
      <c r="H56" s="500"/>
      <c r="L56" s="525"/>
      <c r="M56" s="525"/>
      <c r="N56" s="990"/>
    </row>
    <row r="57">
      <c r="A57" s="1011" t="s">
        <v>387</v>
      </c>
      <c r="B57" s="1010">
        <v>120912.0</v>
      </c>
      <c r="C57" s="1010">
        <v>75504.0</v>
      </c>
      <c r="D57" s="1010">
        <v>92208.0</v>
      </c>
      <c r="E57" s="1010">
        <v>158064.0</v>
      </c>
      <c r="F57" s="848"/>
      <c r="H57" s="500"/>
      <c r="N57" s="500"/>
    </row>
    <row r="58">
      <c r="A58" s="1012" t="s">
        <v>388</v>
      </c>
      <c r="B58" s="870">
        <f t="shared" ref="B58:E58" si="12">MINUS(B56,B57)</f>
        <v>-7595</v>
      </c>
      <c r="C58" s="870">
        <f t="shared" si="12"/>
        <v>25804</v>
      </c>
      <c r="D58" s="870">
        <f t="shared" si="12"/>
        <v>4543</v>
      </c>
      <c r="E58" s="870">
        <f t="shared" si="12"/>
        <v>-45515</v>
      </c>
      <c r="F58" s="848"/>
      <c r="H58" s="500"/>
      <c r="N58" s="500"/>
    </row>
    <row r="59">
      <c r="A59" s="1009" t="s">
        <v>161</v>
      </c>
      <c r="B59" s="1010">
        <v>2614.0</v>
      </c>
      <c r="C59" s="1010">
        <v>1566.0</v>
      </c>
      <c r="D59" s="1010">
        <v>1944.0</v>
      </c>
      <c r="E59" s="1010">
        <v>3346.0</v>
      </c>
      <c r="F59" s="848"/>
      <c r="H59" s="500"/>
      <c r="N59" s="500"/>
    </row>
    <row r="60">
      <c r="A60" s="1009" t="s">
        <v>318</v>
      </c>
      <c r="B60" s="1013">
        <v>93.7</v>
      </c>
      <c r="C60" s="1013">
        <v>134.2</v>
      </c>
      <c r="D60" s="1013">
        <v>104.9</v>
      </c>
      <c r="E60" s="1013">
        <v>71.2</v>
      </c>
      <c r="F60" s="848"/>
      <c r="H60" s="500"/>
      <c r="N60" s="500"/>
    </row>
    <row r="61">
      <c r="A61" s="1014" t="s">
        <v>167</v>
      </c>
      <c r="B61" s="1015">
        <v>89.4</v>
      </c>
      <c r="C61" s="1015">
        <v>133.7</v>
      </c>
      <c r="D61" s="1015">
        <v>105.0</v>
      </c>
      <c r="E61" s="1015">
        <v>70.3</v>
      </c>
      <c r="F61" s="848"/>
      <c r="H61" s="500"/>
      <c r="N61" s="500"/>
    </row>
    <row r="62">
      <c r="A62" s="1014" t="s">
        <v>319</v>
      </c>
      <c r="B62" s="1015">
        <v>100.9</v>
      </c>
      <c r="C62" s="1015">
        <v>136.8</v>
      </c>
      <c r="D62" s="1015">
        <v>102.0</v>
      </c>
      <c r="E62" s="1015">
        <v>71.0</v>
      </c>
      <c r="F62" s="848"/>
      <c r="H62" s="500"/>
      <c r="N62" s="500"/>
    </row>
    <row r="63">
      <c r="F63" s="848"/>
      <c r="H63" s="500"/>
      <c r="N63" s="500"/>
    </row>
    <row r="64">
      <c r="A64" s="1016" t="s">
        <v>389</v>
      </c>
      <c r="B64" s="367"/>
      <c r="C64" s="368"/>
      <c r="D64" s="369"/>
      <c r="E64" s="368"/>
      <c r="F64" s="369"/>
      <c r="H64" s="500"/>
      <c r="N64" s="500"/>
    </row>
    <row r="65">
      <c r="A65" s="1017"/>
      <c r="B65" s="1018" t="s">
        <v>182</v>
      </c>
      <c r="C65" s="1018" t="s">
        <v>60</v>
      </c>
      <c r="D65" s="863" t="s">
        <v>147</v>
      </c>
      <c r="E65" s="1018" t="s">
        <v>183</v>
      </c>
      <c r="H65" s="500"/>
      <c r="N65" s="500"/>
    </row>
    <row r="66">
      <c r="A66" s="1019" t="s">
        <v>187</v>
      </c>
      <c r="B66" s="1020" t="s">
        <v>188</v>
      </c>
      <c r="C66" s="1021">
        <v>0.042</v>
      </c>
      <c r="D66" s="1022" t="str">
        <f t="shared" ref="D66:D80" si="13">IFS(
  E66&gt;=10, "🔴 High Risk",
  E66&gt;=6, "🟠 Elevated Risk",
  E66&gt;=3, "🟡 Moderate Risk",
  TRUE, "🟢 Low Risk"
)
</f>
        <v>🟡 Moderate Risk</v>
      </c>
      <c r="E66" s="1023">
        <f>IFS(C66 &lt; 0.04, 0, C66 &lt; 0.06, 3, C66 &lt; 0.08, 6, C66 &lt; 0.1, 9, TRUE, 12)</f>
        <v>3</v>
      </c>
      <c r="H66" s="500"/>
      <c r="N66" s="500"/>
    </row>
    <row r="67">
      <c r="A67" s="1019" t="s">
        <v>390</v>
      </c>
      <c r="B67" s="1020" t="s">
        <v>188</v>
      </c>
      <c r="C67" s="1021">
        <v>0.1103</v>
      </c>
      <c r="D67" s="1022" t="str">
        <f t="shared" si="13"/>
        <v>🟢 Low Risk</v>
      </c>
      <c r="E67" s="1023">
        <f>IFS(C68 &lt; 0.05, 0, C68 &lt; 0.1, 3, C68 &lt; 0.13, 6, C68 &lt; 0.15, 9, TRUE, 12)</f>
        <v>0</v>
      </c>
      <c r="H67" s="500"/>
      <c r="N67" s="500"/>
    </row>
    <row r="68">
      <c r="A68" s="1019" t="s">
        <v>391</v>
      </c>
      <c r="B68" s="1020" t="s">
        <v>188</v>
      </c>
      <c r="C68" s="1021">
        <v>0.0177</v>
      </c>
      <c r="D68" s="1022" t="str">
        <f t="shared" si="13"/>
        <v>🟢 Low Risk</v>
      </c>
      <c r="E68" s="1023">
        <f>IFS(C68&lt;2%, 0, C68&lt;5%, 5, C68&lt;10%, 10, TRUE, 15)
</f>
        <v>0</v>
      </c>
      <c r="H68" s="500"/>
      <c r="N68" s="500"/>
    </row>
    <row r="69">
      <c r="A69" s="1019" t="s">
        <v>202</v>
      </c>
      <c r="B69" s="1020" t="s">
        <v>188</v>
      </c>
      <c r="C69" s="957">
        <v>959251.0</v>
      </c>
      <c r="D69" s="1022" t="str">
        <f t="shared" si="13"/>
        <v>🟢 Low Risk</v>
      </c>
      <c r="E69" s="1023">
        <f>IFS(C69 &gt; 0.6, 0, C69 &gt; 0.45, 3, C69 &gt; 0.3, 6, C69 &gt; 0.15, 9, TRUE, 12)</f>
        <v>0</v>
      </c>
      <c r="H69" s="500"/>
      <c r="N69" s="500"/>
    </row>
    <row r="70">
      <c r="A70" s="1019" t="s">
        <v>392</v>
      </c>
      <c r="B70" s="1024" t="s">
        <v>206</v>
      </c>
      <c r="C70" s="1021">
        <v>0.11284959</v>
      </c>
      <c r="D70" s="1022" t="str">
        <f t="shared" si="13"/>
        <v>🟢 Low Risk</v>
      </c>
      <c r="E70" s="1023">
        <f>IFS(C70 &gt; 0.13, 0, C70 &gt; 0.11, 2, C70 &gt; 0.09, 4, C70 &gt; 0.07, 6, TRUE, 8)
</f>
        <v>2</v>
      </c>
      <c r="H70" s="500"/>
      <c r="N70" s="500"/>
    </row>
    <row r="71">
      <c r="A71" s="1019" t="s">
        <v>208</v>
      </c>
      <c r="B71" s="1024" t="s">
        <v>206</v>
      </c>
      <c r="C71" s="1021">
        <v>0.004699999999999999</v>
      </c>
      <c r="D71" s="1022" t="str">
        <f t="shared" si="13"/>
        <v>🟢 Low Risk</v>
      </c>
      <c r="E71" s="1023">
        <f>IFS(C71 &lt; 0.005, 0, C71 &lt; 0.01, 2, C71 &lt; 0.02, 4, C71 &lt; 0.03, 6, TRUE, 8)
</f>
        <v>0</v>
      </c>
      <c r="H71" s="500"/>
      <c r="N71" s="500"/>
    </row>
    <row r="72">
      <c r="A72" s="1019" t="s">
        <v>393</v>
      </c>
      <c r="B72" s="1024" t="s">
        <v>206</v>
      </c>
      <c r="C72" s="1021">
        <v>0.0128</v>
      </c>
      <c r="D72" s="1022" t="str">
        <f t="shared" si="13"/>
        <v>🟢 Low Risk</v>
      </c>
      <c r="E72" s="1023">
        <f>IFS(C72 &lt; 0.01, 0, C72 &lt; 0.015, 2, C72 &lt; 0.02, 4, C72 &lt; 0.03, 6, TRUE, 8)
</f>
        <v>2</v>
      </c>
      <c r="H72" s="500"/>
      <c r="N72" s="500"/>
    </row>
    <row r="73">
      <c r="A73" s="1019" t="s">
        <v>394</v>
      </c>
      <c r="B73" s="1024" t="s">
        <v>206</v>
      </c>
      <c r="C73" s="1021">
        <v>0.0168</v>
      </c>
      <c r="D73" s="1022" t="str">
        <f t="shared" si="13"/>
        <v>🟢 Low Risk</v>
      </c>
      <c r="E73" s="1023">
        <f>IFS(C73 &lt; 0.015, 0, C73 &lt; 0.025, 2, C73 &lt; 0.04, 4, C73 &lt; 0.06, 6, TRUE, 8)
</f>
        <v>2</v>
      </c>
      <c r="H73" s="500"/>
      <c r="N73" s="500"/>
    </row>
    <row r="74">
      <c r="A74" s="1019" t="s">
        <v>221</v>
      </c>
      <c r="B74" s="1024" t="s">
        <v>222</v>
      </c>
      <c r="C74" s="1021">
        <v>0.0308</v>
      </c>
      <c r="D74" s="1022" t="str">
        <f t="shared" si="13"/>
        <v>🟡 Moderate Risk</v>
      </c>
      <c r="E74" s="1023">
        <f>IFS(C74 &lt; 0.02, 0, C74 &lt; 0.03, 1.5, C74 &lt; 0.04, 3.25, C74 &lt; 0.05, 5, TRUE, 6.25)
</f>
        <v>3.25</v>
      </c>
      <c r="H74" s="500"/>
      <c r="N74" s="500"/>
    </row>
    <row r="75">
      <c r="A75" s="1019" t="s">
        <v>395</v>
      </c>
      <c r="B75" s="1024" t="s">
        <v>222</v>
      </c>
      <c r="C75" s="1021">
        <v>0.066</v>
      </c>
      <c r="D75" s="1022" t="str">
        <f t="shared" si="13"/>
        <v>🟠 Elevated Risk</v>
      </c>
      <c r="E75" s="1023">
        <f>IFS(C75&lt;3%, 0, C75&lt;6%, 3, C75&lt;10%, 6, TRUE, 9)</f>
        <v>6</v>
      </c>
      <c r="H75" s="500"/>
      <c r="N75" s="500"/>
    </row>
    <row r="76">
      <c r="A76" s="1019" t="s">
        <v>228</v>
      </c>
      <c r="B76" s="1024" t="s">
        <v>222</v>
      </c>
      <c r="C76" s="1021">
        <v>0.071</v>
      </c>
      <c r="D76" s="1022" t="str">
        <f t="shared" si="13"/>
        <v>🟡 Moderate Risk</v>
      </c>
      <c r="E76" s="1023">
        <f>IFS(C76 &lt; 0.06, 0, C76 &lt; 0.07, 1.5, C76 &lt; 0.08, 3.25, C76 &lt; 0.09, 5, TRUE, 6.25)
</f>
        <v>3.25</v>
      </c>
      <c r="H76" s="500"/>
      <c r="N76" s="500"/>
    </row>
    <row r="77">
      <c r="A77" s="1025" t="s">
        <v>396</v>
      </c>
      <c r="B77" s="1026" t="s">
        <v>188</v>
      </c>
      <c r="C77" s="1027">
        <v>-0.0031</v>
      </c>
      <c r="D77" s="1028" t="str">
        <f t="shared" si="13"/>
        <v>🟠 Elevated Risk</v>
      </c>
      <c r="E77" s="1029">
        <f>IFS(C77 &gt; 0.01, 0, C77 &gt; 0, 3, C77 &gt; -0.5, 6, C77 &gt; -1, 9, TRUE, 12)</f>
        <v>6</v>
      </c>
      <c r="H77" s="500"/>
      <c r="N77" s="500"/>
    </row>
    <row r="78">
      <c r="A78" s="1030" t="s">
        <v>234</v>
      </c>
      <c r="B78" s="1024" t="s">
        <v>206</v>
      </c>
      <c r="C78" s="1031">
        <v>7192000.0</v>
      </c>
      <c r="D78" s="1032" t="str">
        <f t="shared" si="13"/>
        <v>🟡 Moderate Risk</v>
      </c>
      <c r="E78" s="1033">
        <f>IFS(C78 &gt; 9000000, 0, C78 &gt; 7500000, 2, C78 &gt; 6000000, 4, C78 &gt; 5000000, 6, TRUE, 8)
</f>
        <v>4</v>
      </c>
      <c r="H78" s="500"/>
      <c r="N78" s="500"/>
    </row>
    <row r="79">
      <c r="A79" s="1025" t="s">
        <v>323</v>
      </c>
      <c r="B79" s="1024" t="s">
        <v>206</v>
      </c>
      <c r="C79" s="1027">
        <v>0.078</v>
      </c>
      <c r="D79" s="1028" t="str">
        <f t="shared" si="13"/>
        <v>🟡 Moderate Risk</v>
      </c>
      <c r="E79" s="1029">
        <f>IFS(
  C79 &lt; 0.07, 0,
  C79 &lt; 0.085, 3,
  C79 &lt; 0.1, 6,
  TRUE, 9
)
</f>
        <v>3</v>
      </c>
      <c r="H79" s="500"/>
      <c r="N79" s="500"/>
    </row>
    <row r="80">
      <c r="A80" s="1030" t="s">
        <v>324</v>
      </c>
      <c r="B80" s="1034" t="s">
        <v>222</v>
      </c>
      <c r="C80" s="1031">
        <v>2542500.0</v>
      </c>
      <c r="D80" s="1032" t="str">
        <f t="shared" si="13"/>
        <v>🟠 Elevated Risk</v>
      </c>
      <c r="E80" s="1035">
        <f>IFS(C80 &gt; 3000000, 0, C80 &gt; 2900000, 1.5, C80 &gt; 2750000, 3.25, C80 &gt; 2600000, 5, TRUE, 6.25)</f>
        <v>6.25</v>
      </c>
      <c r="H80" s="500"/>
      <c r="N80" s="500"/>
    </row>
    <row r="81">
      <c r="B81" s="497"/>
      <c r="H81" s="500"/>
      <c r="N81" s="500"/>
    </row>
    <row r="82">
      <c r="A82" s="1036" t="s">
        <v>85</v>
      </c>
      <c r="B82" s="638"/>
      <c r="C82" s="639"/>
      <c r="H82" s="500"/>
      <c r="N82" s="500"/>
    </row>
    <row r="83">
      <c r="A83" s="1037" t="s">
        <v>89</v>
      </c>
      <c r="B83" s="1038" t="s">
        <v>306</v>
      </c>
      <c r="C83" s="1039" t="s">
        <v>91</v>
      </c>
      <c r="D83" s="767"/>
      <c r="E83" s="767"/>
      <c r="H83" s="500"/>
      <c r="N83" s="500"/>
    </row>
    <row r="84">
      <c r="A84" s="1040" t="s">
        <v>397</v>
      </c>
      <c r="B84" s="1041" t="s">
        <v>398</v>
      </c>
      <c r="C84" s="681" t="s">
        <v>399</v>
      </c>
      <c r="D84" s="767"/>
      <c r="E84" s="767"/>
      <c r="H84" s="500"/>
      <c r="N84" s="500"/>
    </row>
    <row r="85">
      <c r="A85" s="1040" t="s">
        <v>400</v>
      </c>
      <c r="B85" s="1041" t="s">
        <v>401</v>
      </c>
      <c r="C85" s="681" t="s">
        <v>399</v>
      </c>
      <c r="D85" s="767"/>
      <c r="E85" s="767"/>
      <c r="H85" s="500"/>
      <c r="N85" s="500"/>
    </row>
    <row r="86">
      <c r="A86" s="1040" t="s">
        <v>402</v>
      </c>
      <c r="B86" s="1041" t="s">
        <v>403</v>
      </c>
      <c r="C86" s="681" t="s">
        <v>399</v>
      </c>
      <c r="D86" s="767"/>
      <c r="E86" s="767"/>
      <c r="H86" s="500"/>
      <c r="N86" s="500"/>
    </row>
    <row r="87">
      <c r="A87" s="1040" t="s">
        <v>404</v>
      </c>
      <c r="B87" s="1041" t="s">
        <v>405</v>
      </c>
      <c r="C87" s="681" t="s">
        <v>399</v>
      </c>
      <c r="D87" s="767"/>
      <c r="E87" s="767"/>
      <c r="H87" s="500"/>
      <c r="N87" s="500"/>
    </row>
    <row r="88">
      <c r="A88" s="1040" t="s">
        <v>406</v>
      </c>
      <c r="B88" s="1041" t="s">
        <v>407</v>
      </c>
      <c r="C88" s="681" t="s">
        <v>399</v>
      </c>
      <c r="D88" s="767"/>
      <c r="E88" s="767"/>
      <c r="H88" s="500"/>
      <c r="N88" s="500"/>
    </row>
    <row r="89">
      <c r="A89" s="1042" t="s">
        <v>408</v>
      </c>
      <c r="B89" s="1041" t="s">
        <v>409</v>
      </c>
      <c r="C89" s="681" t="s">
        <v>399</v>
      </c>
      <c r="D89" s="767"/>
      <c r="E89" s="767"/>
      <c r="H89" s="500"/>
      <c r="N89" s="500"/>
    </row>
    <row r="90">
      <c r="A90" s="1043" t="s">
        <v>410</v>
      </c>
      <c r="B90" s="1044" t="s">
        <v>411</v>
      </c>
      <c r="C90" s="681" t="s">
        <v>399</v>
      </c>
      <c r="D90" s="767"/>
      <c r="E90" s="767"/>
      <c r="H90" s="500"/>
      <c r="N90" s="500"/>
    </row>
    <row r="91">
      <c r="A91" s="1040" t="s">
        <v>412</v>
      </c>
      <c r="B91" s="1045" t="s">
        <v>413</v>
      </c>
      <c r="C91" s="1046" t="s">
        <v>414</v>
      </c>
      <c r="D91" s="767"/>
      <c r="E91" s="767"/>
      <c r="H91" s="500"/>
      <c r="N91" s="500"/>
    </row>
    <row r="92">
      <c r="A92" s="1040" t="s">
        <v>415</v>
      </c>
      <c r="B92" s="1041" t="s">
        <v>416</v>
      </c>
      <c r="C92" s="1047" t="s">
        <v>417</v>
      </c>
      <c r="D92" s="767"/>
      <c r="E92" s="767"/>
      <c r="H92" s="500"/>
      <c r="N92" s="500"/>
    </row>
    <row r="93">
      <c r="A93" s="1040" t="s">
        <v>418</v>
      </c>
      <c r="B93" s="1041" t="s">
        <v>419</v>
      </c>
      <c r="C93" s="1047" t="s">
        <v>420</v>
      </c>
      <c r="D93" s="767"/>
      <c r="E93" s="767"/>
      <c r="H93" s="500"/>
      <c r="N93" s="500"/>
    </row>
    <row r="94">
      <c r="A94" s="1040" t="s">
        <v>421</v>
      </c>
      <c r="B94" s="1041" t="s">
        <v>422</v>
      </c>
      <c r="C94" s="1047" t="s">
        <v>423</v>
      </c>
      <c r="D94" s="767"/>
      <c r="E94" s="767"/>
      <c r="H94" s="500"/>
      <c r="N94" s="500"/>
    </row>
    <row r="95">
      <c r="A95" s="679" t="s">
        <v>424</v>
      </c>
      <c r="B95" s="1048" t="s">
        <v>425</v>
      </c>
      <c r="C95" s="1049" t="s">
        <v>426</v>
      </c>
      <c r="D95" s="767"/>
      <c r="E95" s="767"/>
      <c r="H95" s="500"/>
      <c r="N95" s="500"/>
    </row>
    <row r="96">
      <c r="H96" s="500"/>
      <c r="N96" s="500"/>
    </row>
    <row r="97">
      <c r="A97" s="1050"/>
      <c r="B97" s="545"/>
      <c r="C97" s="1051"/>
      <c r="H97" s="500"/>
      <c r="N97" s="500"/>
    </row>
    <row r="98">
      <c r="A98" s="1050"/>
      <c r="B98" s="545"/>
      <c r="C98" s="1051"/>
      <c r="H98" s="500"/>
      <c r="N98" s="500"/>
    </row>
    <row r="99">
      <c r="B99" s="497"/>
      <c r="H99" s="500"/>
      <c r="N99" s="500"/>
    </row>
    <row r="100">
      <c r="B100" s="497"/>
      <c r="H100" s="500"/>
      <c r="N100" s="500"/>
    </row>
    <row r="101">
      <c r="B101" s="497"/>
      <c r="H101" s="500"/>
      <c r="N101" s="500"/>
    </row>
    <row r="102">
      <c r="B102" s="497"/>
      <c r="H102" s="500"/>
      <c r="N102" s="500"/>
    </row>
    <row r="103">
      <c r="B103" s="497"/>
      <c r="H103" s="500"/>
      <c r="N103" s="500"/>
    </row>
    <row r="104">
      <c r="B104" s="497"/>
      <c r="H104" s="500"/>
      <c r="N104" s="500"/>
    </row>
    <row r="105">
      <c r="B105" s="497"/>
      <c r="H105" s="500"/>
      <c r="N105" s="500"/>
    </row>
    <row r="106">
      <c r="B106" s="497"/>
      <c r="H106" s="500"/>
      <c r="N106" s="500"/>
    </row>
    <row r="107">
      <c r="B107" s="497"/>
      <c r="H107" s="500"/>
      <c r="N107" s="500"/>
    </row>
    <row r="108">
      <c r="B108" s="497"/>
      <c r="H108" s="500"/>
      <c r="N108" s="500"/>
    </row>
    <row r="109">
      <c r="B109" s="497"/>
      <c r="H109" s="500"/>
      <c r="N109" s="500"/>
    </row>
    <row r="110">
      <c r="B110" s="497"/>
      <c r="H110" s="500"/>
      <c r="N110" s="500"/>
    </row>
    <row r="111">
      <c r="B111" s="497"/>
      <c r="H111" s="500"/>
      <c r="N111" s="500"/>
    </row>
    <row r="112">
      <c r="B112" s="497"/>
      <c r="H112" s="500"/>
      <c r="N112" s="500"/>
    </row>
    <row r="113">
      <c r="B113" s="497"/>
      <c r="H113" s="500"/>
      <c r="N113" s="500"/>
    </row>
    <row r="114">
      <c r="B114" s="497"/>
      <c r="H114" s="500"/>
      <c r="N114" s="500"/>
    </row>
    <row r="115">
      <c r="B115" s="497"/>
      <c r="H115" s="500"/>
      <c r="N115" s="500"/>
    </row>
    <row r="116">
      <c r="B116" s="497"/>
      <c r="H116" s="500"/>
      <c r="N116" s="500"/>
    </row>
    <row r="117">
      <c r="B117" s="497"/>
      <c r="H117" s="500"/>
      <c r="N117" s="500"/>
    </row>
    <row r="118">
      <c r="B118" s="497"/>
      <c r="H118" s="500"/>
      <c r="N118" s="500"/>
    </row>
    <row r="119">
      <c r="B119" s="497"/>
      <c r="H119" s="500"/>
      <c r="N119" s="500"/>
    </row>
    <row r="120">
      <c r="B120" s="497"/>
      <c r="H120" s="500"/>
      <c r="N120" s="500"/>
    </row>
    <row r="121">
      <c r="B121" s="497"/>
      <c r="H121" s="500"/>
      <c r="N121" s="500"/>
    </row>
    <row r="122">
      <c r="B122" s="497"/>
      <c r="H122" s="500"/>
      <c r="N122" s="500"/>
    </row>
    <row r="123">
      <c r="B123" s="497"/>
      <c r="H123" s="500"/>
      <c r="N123" s="500"/>
    </row>
    <row r="124">
      <c r="B124" s="497"/>
      <c r="H124" s="500"/>
      <c r="N124" s="500"/>
    </row>
    <row r="125">
      <c r="B125" s="497"/>
      <c r="H125" s="500"/>
      <c r="N125" s="500"/>
    </row>
    <row r="126">
      <c r="B126" s="497"/>
      <c r="H126" s="500"/>
      <c r="N126" s="500"/>
    </row>
    <row r="127">
      <c r="B127" s="497"/>
      <c r="H127" s="500"/>
      <c r="N127" s="500"/>
    </row>
    <row r="128">
      <c r="B128" s="497"/>
      <c r="H128" s="500"/>
      <c r="N128" s="500"/>
    </row>
    <row r="129">
      <c r="B129" s="497"/>
      <c r="H129" s="500"/>
      <c r="N129" s="500"/>
    </row>
    <row r="130">
      <c r="B130" s="497"/>
      <c r="H130" s="500"/>
      <c r="N130" s="500"/>
    </row>
    <row r="131">
      <c r="B131" s="497"/>
      <c r="H131" s="500"/>
      <c r="N131" s="500"/>
    </row>
    <row r="132">
      <c r="B132" s="497"/>
      <c r="H132" s="500"/>
      <c r="N132" s="500"/>
    </row>
    <row r="133">
      <c r="B133" s="497"/>
      <c r="H133" s="500"/>
      <c r="N133" s="500"/>
    </row>
    <row r="134">
      <c r="B134" s="497"/>
      <c r="H134" s="500"/>
      <c r="N134" s="500"/>
    </row>
    <row r="135">
      <c r="B135" s="497"/>
      <c r="H135" s="500"/>
      <c r="N135" s="500"/>
    </row>
    <row r="136">
      <c r="B136" s="497"/>
      <c r="H136" s="500"/>
      <c r="N136" s="500"/>
    </row>
    <row r="137">
      <c r="B137" s="497"/>
      <c r="H137" s="500"/>
      <c r="N137" s="500"/>
    </row>
    <row r="138">
      <c r="B138" s="497"/>
      <c r="H138" s="500"/>
      <c r="N138" s="500"/>
    </row>
    <row r="139">
      <c r="B139" s="497"/>
      <c r="H139" s="500"/>
      <c r="N139" s="500"/>
    </row>
    <row r="140">
      <c r="B140" s="497"/>
      <c r="H140" s="500"/>
      <c r="N140" s="500"/>
    </row>
    <row r="141">
      <c r="B141" s="497"/>
      <c r="H141" s="500"/>
      <c r="N141" s="500"/>
    </row>
    <row r="142">
      <c r="B142" s="497"/>
      <c r="H142" s="500"/>
      <c r="N142" s="500"/>
    </row>
    <row r="143">
      <c r="B143" s="497"/>
      <c r="H143" s="500"/>
      <c r="N143" s="500"/>
    </row>
    <row r="144">
      <c r="B144" s="497"/>
      <c r="H144" s="500"/>
      <c r="N144" s="500"/>
    </row>
    <row r="145">
      <c r="B145" s="497"/>
      <c r="H145" s="500"/>
      <c r="N145" s="500"/>
    </row>
    <row r="146">
      <c r="B146" s="497"/>
      <c r="H146" s="500"/>
      <c r="N146" s="500"/>
    </row>
    <row r="147">
      <c r="B147" s="497"/>
      <c r="H147" s="500"/>
      <c r="N147" s="500"/>
    </row>
    <row r="148">
      <c r="B148" s="497"/>
      <c r="H148" s="500"/>
      <c r="N148" s="500"/>
    </row>
    <row r="149">
      <c r="B149" s="497"/>
      <c r="H149" s="500"/>
      <c r="N149" s="500"/>
    </row>
    <row r="150">
      <c r="B150" s="497"/>
      <c r="H150" s="500"/>
      <c r="N150" s="500"/>
    </row>
    <row r="151">
      <c r="B151" s="497"/>
      <c r="H151" s="500"/>
      <c r="N151" s="500"/>
    </row>
    <row r="152">
      <c r="B152" s="497"/>
      <c r="H152" s="500"/>
      <c r="N152" s="500"/>
    </row>
    <row r="153">
      <c r="B153" s="497"/>
      <c r="H153" s="500"/>
      <c r="N153" s="500"/>
    </row>
    <row r="154">
      <c r="B154" s="497"/>
      <c r="H154" s="500"/>
      <c r="N154" s="500"/>
    </row>
    <row r="155">
      <c r="B155" s="497"/>
      <c r="H155" s="500"/>
      <c r="N155" s="500"/>
    </row>
    <row r="156">
      <c r="B156" s="497"/>
      <c r="H156" s="500"/>
      <c r="N156" s="500"/>
    </row>
    <row r="157">
      <c r="B157" s="497"/>
      <c r="H157" s="500"/>
      <c r="N157" s="500"/>
    </row>
    <row r="158">
      <c r="B158" s="497"/>
      <c r="H158" s="500"/>
      <c r="N158" s="500"/>
    </row>
    <row r="159">
      <c r="B159" s="497"/>
      <c r="H159" s="500"/>
      <c r="N159" s="500"/>
    </row>
    <row r="160">
      <c r="B160" s="497"/>
      <c r="H160" s="500"/>
      <c r="N160" s="500"/>
    </row>
    <row r="161">
      <c r="B161" s="497"/>
      <c r="H161" s="500"/>
      <c r="N161" s="500"/>
    </row>
    <row r="162">
      <c r="B162" s="497"/>
      <c r="H162" s="500"/>
      <c r="N162" s="500"/>
    </row>
    <row r="163">
      <c r="B163" s="497"/>
      <c r="H163" s="500"/>
      <c r="N163" s="500"/>
    </row>
    <row r="164">
      <c r="B164" s="497"/>
      <c r="H164" s="500"/>
      <c r="N164" s="500"/>
    </row>
    <row r="165">
      <c r="B165" s="497"/>
      <c r="H165" s="500"/>
      <c r="N165" s="500"/>
    </row>
    <row r="166">
      <c r="B166" s="497"/>
      <c r="H166" s="500"/>
      <c r="N166" s="500"/>
    </row>
    <row r="167">
      <c r="B167" s="497"/>
      <c r="H167" s="500"/>
      <c r="N167" s="500"/>
    </row>
    <row r="168">
      <c r="B168" s="497"/>
      <c r="H168" s="500"/>
      <c r="N168" s="500"/>
    </row>
    <row r="169">
      <c r="B169" s="497"/>
      <c r="H169" s="500"/>
      <c r="N169" s="500"/>
    </row>
    <row r="170">
      <c r="B170" s="497"/>
      <c r="H170" s="500"/>
      <c r="N170" s="500"/>
    </row>
    <row r="171">
      <c r="B171" s="497"/>
      <c r="H171" s="500"/>
      <c r="N171" s="500"/>
    </row>
    <row r="172">
      <c r="B172" s="497"/>
      <c r="H172" s="500"/>
      <c r="N172" s="500"/>
    </row>
    <row r="173">
      <c r="B173" s="497"/>
      <c r="H173" s="500"/>
      <c r="N173" s="500"/>
    </row>
    <row r="174">
      <c r="B174" s="497"/>
      <c r="H174" s="500"/>
      <c r="N174" s="500"/>
    </row>
    <row r="175">
      <c r="B175" s="497"/>
      <c r="H175" s="500"/>
      <c r="N175" s="500"/>
    </row>
    <row r="176">
      <c r="B176" s="497"/>
      <c r="H176" s="500"/>
      <c r="N176" s="500"/>
    </row>
    <row r="177">
      <c r="B177" s="497"/>
      <c r="H177" s="500"/>
      <c r="N177" s="500"/>
    </row>
    <row r="178">
      <c r="B178" s="497"/>
      <c r="H178" s="500"/>
      <c r="N178" s="500"/>
    </row>
    <row r="179">
      <c r="B179" s="497"/>
      <c r="H179" s="500"/>
      <c r="N179" s="500"/>
    </row>
    <row r="180">
      <c r="B180" s="497"/>
      <c r="H180" s="500"/>
      <c r="N180" s="500"/>
    </row>
    <row r="181">
      <c r="B181" s="497"/>
      <c r="H181" s="500"/>
      <c r="N181" s="500"/>
    </row>
    <row r="182">
      <c r="B182" s="497"/>
      <c r="H182" s="500"/>
      <c r="N182" s="500"/>
    </row>
    <row r="183">
      <c r="B183" s="497"/>
      <c r="H183" s="500"/>
      <c r="N183" s="500"/>
    </row>
    <row r="184">
      <c r="B184" s="497"/>
      <c r="H184" s="500"/>
      <c r="N184" s="500"/>
    </row>
    <row r="185">
      <c r="B185" s="497"/>
      <c r="H185" s="500"/>
      <c r="N185" s="500"/>
    </row>
    <row r="186">
      <c r="B186" s="497"/>
      <c r="H186" s="500"/>
      <c r="N186" s="500"/>
    </row>
    <row r="187">
      <c r="B187" s="497"/>
      <c r="H187" s="500"/>
      <c r="N187" s="500"/>
    </row>
    <row r="188">
      <c r="B188" s="497"/>
      <c r="H188" s="500"/>
      <c r="N188" s="500"/>
    </row>
    <row r="189">
      <c r="B189" s="497"/>
      <c r="H189" s="500"/>
      <c r="N189" s="500"/>
    </row>
    <row r="190">
      <c r="B190" s="497"/>
      <c r="H190" s="500"/>
      <c r="N190" s="500"/>
    </row>
    <row r="191">
      <c r="B191" s="497"/>
      <c r="H191" s="500"/>
      <c r="N191" s="500"/>
    </row>
    <row r="192">
      <c r="B192" s="497"/>
      <c r="H192" s="500"/>
      <c r="N192" s="500"/>
    </row>
    <row r="193">
      <c r="B193" s="497"/>
      <c r="H193" s="500"/>
      <c r="N193" s="500"/>
    </row>
    <row r="194">
      <c r="B194" s="497"/>
      <c r="H194" s="500"/>
      <c r="N194" s="500"/>
    </row>
    <row r="195">
      <c r="B195" s="497"/>
      <c r="H195" s="500"/>
      <c r="N195" s="500"/>
    </row>
    <row r="196">
      <c r="B196" s="497"/>
      <c r="H196" s="500"/>
      <c r="N196" s="500"/>
    </row>
    <row r="197">
      <c r="B197" s="497"/>
      <c r="H197" s="500"/>
      <c r="N197" s="500"/>
    </row>
    <row r="198">
      <c r="B198" s="497"/>
      <c r="H198" s="500"/>
      <c r="N198" s="500"/>
    </row>
    <row r="199">
      <c r="B199" s="497"/>
      <c r="H199" s="500"/>
      <c r="N199" s="500"/>
    </row>
    <row r="200">
      <c r="B200" s="497"/>
      <c r="H200" s="500"/>
      <c r="N200" s="500"/>
    </row>
    <row r="201">
      <c r="B201" s="497"/>
      <c r="H201" s="500"/>
      <c r="N201" s="500"/>
    </row>
    <row r="202">
      <c r="B202" s="497"/>
      <c r="H202" s="500"/>
      <c r="N202" s="500"/>
    </row>
    <row r="203">
      <c r="B203" s="497"/>
      <c r="H203" s="500"/>
      <c r="N203" s="500"/>
    </row>
    <row r="204">
      <c r="B204" s="497"/>
      <c r="H204" s="500"/>
      <c r="N204" s="500"/>
    </row>
    <row r="205">
      <c r="B205" s="497"/>
      <c r="H205" s="500"/>
      <c r="N205" s="500"/>
    </row>
    <row r="206">
      <c r="B206" s="497"/>
      <c r="H206" s="500"/>
      <c r="N206" s="500"/>
    </row>
    <row r="207">
      <c r="B207" s="497"/>
      <c r="H207" s="500"/>
      <c r="N207" s="500"/>
    </row>
    <row r="208">
      <c r="B208" s="497"/>
      <c r="H208" s="500"/>
      <c r="N208" s="500"/>
    </row>
    <row r="209">
      <c r="B209" s="497"/>
      <c r="H209" s="500"/>
      <c r="N209" s="500"/>
    </row>
    <row r="210">
      <c r="B210" s="497"/>
      <c r="H210" s="500"/>
      <c r="N210" s="500"/>
    </row>
    <row r="211">
      <c r="B211" s="497"/>
      <c r="H211" s="500"/>
      <c r="N211" s="500"/>
    </row>
    <row r="212">
      <c r="B212" s="497"/>
      <c r="H212" s="500"/>
      <c r="N212" s="500"/>
    </row>
    <row r="213">
      <c r="B213" s="497"/>
      <c r="H213" s="500"/>
      <c r="N213" s="500"/>
    </row>
    <row r="214">
      <c r="B214" s="497"/>
      <c r="H214" s="500"/>
      <c r="N214" s="500"/>
    </row>
    <row r="215">
      <c r="B215" s="497"/>
      <c r="H215" s="500"/>
      <c r="N215" s="500"/>
    </row>
    <row r="216">
      <c r="B216" s="497"/>
      <c r="H216" s="500"/>
      <c r="N216" s="500"/>
    </row>
    <row r="217">
      <c r="B217" s="497"/>
      <c r="H217" s="500"/>
      <c r="N217" s="500"/>
    </row>
    <row r="218">
      <c r="B218" s="497"/>
      <c r="H218" s="500"/>
      <c r="N218" s="500"/>
    </row>
    <row r="219">
      <c r="B219" s="497"/>
      <c r="H219" s="500"/>
      <c r="N219" s="500"/>
    </row>
    <row r="220">
      <c r="B220" s="497"/>
      <c r="H220" s="500"/>
      <c r="N220" s="500"/>
    </row>
    <row r="221">
      <c r="B221" s="497"/>
      <c r="H221" s="500"/>
      <c r="N221" s="500"/>
    </row>
    <row r="222">
      <c r="B222" s="497"/>
      <c r="H222" s="500"/>
      <c r="N222" s="500"/>
    </row>
    <row r="223">
      <c r="B223" s="497"/>
      <c r="H223" s="500"/>
      <c r="N223" s="500"/>
    </row>
    <row r="224">
      <c r="B224" s="497"/>
      <c r="H224" s="500"/>
      <c r="N224" s="500"/>
    </row>
    <row r="225">
      <c r="B225" s="497"/>
      <c r="H225" s="500"/>
      <c r="N225" s="500"/>
    </row>
    <row r="226">
      <c r="B226" s="497"/>
      <c r="H226" s="500"/>
      <c r="N226" s="500"/>
    </row>
    <row r="227">
      <c r="B227" s="497"/>
      <c r="H227" s="500"/>
      <c r="N227" s="500"/>
    </row>
    <row r="228">
      <c r="B228" s="497"/>
      <c r="H228" s="500"/>
      <c r="N228" s="500"/>
    </row>
    <row r="229">
      <c r="B229" s="497"/>
      <c r="H229" s="500"/>
      <c r="N229" s="500"/>
    </row>
    <row r="230">
      <c r="B230" s="497"/>
      <c r="H230" s="500"/>
      <c r="N230" s="500"/>
    </row>
    <row r="231">
      <c r="B231" s="497"/>
      <c r="H231" s="500"/>
      <c r="N231" s="500"/>
    </row>
    <row r="232">
      <c r="B232" s="497"/>
      <c r="H232" s="500"/>
      <c r="N232" s="500"/>
    </row>
    <row r="233">
      <c r="B233" s="497"/>
      <c r="H233" s="500"/>
      <c r="N233" s="500"/>
    </row>
    <row r="234">
      <c r="B234" s="497"/>
      <c r="H234" s="500"/>
      <c r="N234" s="500"/>
    </row>
    <row r="235">
      <c r="B235" s="497"/>
      <c r="H235" s="500"/>
      <c r="N235" s="500"/>
    </row>
    <row r="236">
      <c r="B236" s="497"/>
      <c r="H236" s="500"/>
      <c r="N236" s="500"/>
    </row>
    <row r="237">
      <c r="B237" s="497"/>
      <c r="H237" s="500"/>
      <c r="N237" s="500"/>
    </row>
    <row r="238">
      <c r="B238" s="497"/>
      <c r="H238" s="500"/>
      <c r="N238" s="500"/>
    </row>
    <row r="239">
      <c r="B239" s="497"/>
      <c r="H239" s="500"/>
      <c r="N239" s="500"/>
    </row>
    <row r="240">
      <c r="B240" s="497"/>
      <c r="H240" s="500"/>
      <c r="N240" s="500"/>
    </row>
    <row r="241">
      <c r="B241" s="497"/>
      <c r="H241" s="500"/>
      <c r="N241" s="500"/>
    </row>
    <row r="242">
      <c r="B242" s="497"/>
      <c r="H242" s="500"/>
      <c r="N242" s="500"/>
    </row>
    <row r="243">
      <c r="B243" s="497"/>
      <c r="H243" s="500"/>
      <c r="N243" s="500"/>
    </row>
    <row r="244">
      <c r="B244" s="497"/>
      <c r="H244" s="500"/>
      <c r="N244" s="500"/>
    </row>
    <row r="245">
      <c r="B245" s="497"/>
      <c r="H245" s="500"/>
      <c r="N245" s="500"/>
    </row>
    <row r="246">
      <c r="B246" s="497"/>
      <c r="H246" s="500"/>
      <c r="N246" s="500"/>
    </row>
    <row r="247">
      <c r="B247" s="497"/>
      <c r="H247" s="500"/>
      <c r="N247" s="500"/>
    </row>
    <row r="248">
      <c r="B248" s="497"/>
      <c r="H248" s="500"/>
      <c r="N248" s="500"/>
    </row>
    <row r="249">
      <c r="B249" s="497"/>
      <c r="H249" s="500"/>
      <c r="N249" s="500"/>
    </row>
    <row r="250">
      <c r="B250" s="497"/>
      <c r="H250" s="500"/>
      <c r="N250" s="500"/>
    </row>
    <row r="251">
      <c r="B251" s="497"/>
      <c r="H251" s="500"/>
      <c r="N251" s="500"/>
    </row>
    <row r="252">
      <c r="B252" s="497"/>
      <c r="H252" s="500"/>
      <c r="N252" s="500"/>
    </row>
    <row r="253">
      <c r="B253" s="497"/>
      <c r="H253" s="500"/>
      <c r="N253" s="500"/>
    </row>
    <row r="254">
      <c r="B254" s="497"/>
      <c r="H254" s="500"/>
      <c r="N254" s="500"/>
    </row>
    <row r="255">
      <c r="B255" s="497"/>
      <c r="H255" s="500"/>
      <c r="N255" s="500"/>
    </row>
    <row r="256">
      <c r="B256" s="497"/>
      <c r="H256" s="500"/>
      <c r="N256" s="500"/>
    </row>
    <row r="257">
      <c r="B257" s="497"/>
      <c r="H257" s="500"/>
      <c r="N257" s="500"/>
    </row>
    <row r="258">
      <c r="B258" s="497"/>
      <c r="H258" s="500"/>
      <c r="N258" s="500"/>
    </row>
    <row r="259">
      <c r="B259" s="497"/>
      <c r="H259" s="500"/>
      <c r="N259" s="500"/>
    </row>
    <row r="260">
      <c r="B260" s="497"/>
      <c r="H260" s="500"/>
      <c r="N260" s="500"/>
    </row>
    <row r="261">
      <c r="B261" s="497"/>
      <c r="H261" s="500"/>
      <c r="N261" s="500"/>
    </row>
    <row r="262">
      <c r="B262" s="497"/>
      <c r="H262" s="500"/>
      <c r="N262" s="500"/>
    </row>
    <row r="263">
      <c r="B263" s="497"/>
      <c r="H263" s="500"/>
      <c r="N263" s="500"/>
    </row>
    <row r="264">
      <c r="B264" s="497"/>
      <c r="H264" s="500"/>
      <c r="N264" s="500"/>
    </row>
    <row r="265">
      <c r="B265" s="497"/>
      <c r="H265" s="500"/>
      <c r="N265" s="500"/>
    </row>
    <row r="266">
      <c r="B266" s="497"/>
      <c r="H266" s="500"/>
      <c r="N266" s="500"/>
    </row>
    <row r="267">
      <c r="B267" s="497"/>
      <c r="H267" s="500"/>
      <c r="N267" s="500"/>
    </row>
    <row r="268">
      <c r="B268" s="497"/>
      <c r="H268" s="500"/>
      <c r="N268" s="500"/>
    </row>
    <row r="269">
      <c r="B269" s="497"/>
      <c r="H269" s="500"/>
      <c r="N269" s="500"/>
    </row>
    <row r="270">
      <c r="B270" s="497"/>
      <c r="H270" s="500"/>
      <c r="N270" s="500"/>
    </row>
    <row r="271">
      <c r="B271" s="497"/>
      <c r="H271" s="500"/>
      <c r="N271" s="500"/>
    </row>
    <row r="272">
      <c r="B272" s="497"/>
      <c r="H272" s="500"/>
      <c r="N272" s="500"/>
    </row>
    <row r="273">
      <c r="B273" s="497"/>
      <c r="H273" s="500"/>
      <c r="N273" s="500"/>
    </row>
    <row r="274">
      <c r="B274" s="497"/>
      <c r="H274" s="500"/>
      <c r="N274" s="500"/>
    </row>
    <row r="275">
      <c r="B275" s="497"/>
      <c r="H275" s="500"/>
      <c r="N275" s="500"/>
    </row>
    <row r="276">
      <c r="B276" s="497"/>
      <c r="H276" s="500"/>
      <c r="N276" s="500"/>
    </row>
    <row r="277">
      <c r="B277" s="497"/>
      <c r="H277" s="500"/>
      <c r="N277" s="500"/>
    </row>
    <row r="278">
      <c r="B278" s="497"/>
      <c r="H278" s="500"/>
      <c r="N278" s="500"/>
    </row>
    <row r="279">
      <c r="B279" s="497"/>
      <c r="H279" s="500"/>
      <c r="N279" s="500"/>
    </row>
    <row r="280">
      <c r="B280" s="497"/>
      <c r="H280" s="500"/>
      <c r="N280" s="500"/>
    </row>
    <row r="281">
      <c r="B281" s="497"/>
      <c r="H281" s="500"/>
      <c r="N281" s="500"/>
    </row>
    <row r="282">
      <c r="B282" s="497"/>
      <c r="H282" s="500"/>
      <c r="N282" s="500"/>
    </row>
    <row r="283">
      <c r="B283" s="497"/>
      <c r="H283" s="500"/>
      <c r="N283" s="500"/>
    </row>
    <row r="284">
      <c r="B284" s="497"/>
      <c r="H284" s="500"/>
      <c r="N284" s="500"/>
    </row>
    <row r="285">
      <c r="B285" s="497"/>
      <c r="H285" s="500"/>
      <c r="N285" s="500"/>
    </row>
    <row r="286">
      <c r="B286" s="497"/>
      <c r="H286" s="500"/>
      <c r="N286" s="500"/>
    </row>
    <row r="287">
      <c r="B287" s="497"/>
      <c r="H287" s="500"/>
      <c r="N287" s="500"/>
    </row>
    <row r="288">
      <c r="B288" s="497"/>
      <c r="H288" s="500"/>
      <c r="N288" s="500"/>
    </row>
    <row r="289">
      <c r="B289" s="497"/>
      <c r="H289" s="500"/>
      <c r="N289" s="500"/>
    </row>
    <row r="290">
      <c r="B290" s="497"/>
      <c r="H290" s="500"/>
      <c r="N290" s="500"/>
    </row>
    <row r="291">
      <c r="B291" s="497"/>
      <c r="H291" s="500"/>
      <c r="N291" s="500"/>
    </row>
    <row r="292">
      <c r="B292" s="497"/>
      <c r="H292" s="500"/>
      <c r="N292" s="500"/>
    </row>
    <row r="293">
      <c r="B293" s="497"/>
      <c r="H293" s="500"/>
      <c r="N293" s="500"/>
    </row>
    <row r="294">
      <c r="B294" s="497"/>
      <c r="H294" s="500"/>
      <c r="N294" s="500"/>
    </row>
    <row r="295">
      <c r="B295" s="497"/>
      <c r="H295" s="500"/>
      <c r="N295" s="500"/>
    </row>
    <row r="296">
      <c r="B296" s="497"/>
      <c r="H296" s="500"/>
      <c r="N296" s="500"/>
    </row>
    <row r="297">
      <c r="B297" s="497"/>
      <c r="H297" s="500"/>
      <c r="N297" s="500"/>
    </row>
    <row r="298">
      <c r="B298" s="497"/>
      <c r="H298" s="500"/>
      <c r="N298" s="500"/>
    </row>
    <row r="299">
      <c r="B299" s="497"/>
      <c r="H299" s="500"/>
      <c r="N299" s="500"/>
    </row>
    <row r="300">
      <c r="B300" s="497"/>
      <c r="H300" s="500"/>
      <c r="N300" s="500"/>
    </row>
    <row r="301">
      <c r="B301" s="497"/>
      <c r="H301" s="500"/>
      <c r="N301" s="500"/>
    </row>
    <row r="302">
      <c r="B302" s="497"/>
      <c r="H302" s="500"/>
      <c r="N302" s="500"/>
    </row>
    <row r="303">
      <c r="B303" s="497"/>
      <c r="H303" s="500"/>
      <c r="N303" s="500"/>
    </row>
    <row r="304">
      <c r="B304" s="497"/>
      <c r="H304" s="500"/>
      <c r="N304" s="500"/>
    </row>
    <row r="305">
      <c r="B305" s="497"/>
      <c r="H305" s="500"/>
      <c r="N305" s="500"/>
    </row>
    <row r="306">
      <c r="B306" s="497"/>
      <c r="H306" s="500"/>
      <c r="N306" s="500"/>
    </row>
    <row r="307">
      <c r="B307" s="497"/>
      <c r="H307" s="500"/>
      <c r="N307" s="500"/>
    </row>
    <row r="308">
      <c r="B308" s="497"/>
      <c r="H308" s="500"/>
      <c r="N308" s="500"/>
    </row>
    <row r="309">
      <c r="B309" s="497"/>
      <c r="H309" s="500"/>
      <c r="N309" s="500"/>
    </row>
    <row r="310">
      <c r="B310" s="497"/>
      <c r="H310" s="500"/>
      <c r="N310" s="500"/>
    </row>
    <row r="311">
      <c r="B311" s="497"/>
      <c r="H311" s="500"/>
      <c r="N311" s="500"/>
    </row>
    <row r="312">
      <c r="B312" s="497"/>
      <c r="H312" s="500"/>
      <c r="N312" s="500"/>
    </row>
    <row r="313">
      <c r="B313" s="497"/>
      <c r="H313" s="500"/>
      <c r="N313" s="500"/>
    </row>
    <row r="314">
      <c r="B314" s="497"/>
      <c r="H314" s="500"/>
      <c r="N314" s="500"/>
    </row>
    <row r="315">
      <c r="B315" s="497"/>
      <c r="H315" s="500"/>
      <c r="N315" s="500"/>
    </row>
    <row r="316">
      <c r="B316" s="497"/>
      <c r="H316" s="500"/>
      <c r="N316" s="500"/>
    </row>
    <row r="317">
      <c r="B317" s="497"/>
      <c r="H317" s="500"/>
      <c r="N317" s="500"/>
    </row>
    <row r="318">
      <c r="B318" s="497"/>
      <c r="H318" s="500"/>
      <c r="N318" s="500"/>
    </row>
    <row r="319">
      <c r="B319" s="497"/>
      <c r="H319" s="500"/>
      <c r="N319" s="500"/>
    </row>
    <row r="320">
      <c r="B320" s="497"/>
      <c r="H320" s="500"/>
      <c r="N320" s="500"/>
    </row>
    <row r="321">
      <c r="B321" s="497"/>
      <c r="H321" s="500"/>
      <c r="N321" s="500"/>
    </row>
    <row r="322">
      <c r="B322" s="497"/>
      <c r="H322" s="500"/>
      <c r="N322" s="500"/>
    </row>
    <row r="323">
      <c r="B323" s="497"/>
      <c r="H323" s="500"/>
      <c r="N323" s="500"/>
    </row>
    <row r="324">
      <c r="B324" s="497"/>
      <c r="H324" s="500"/>
      <c r="N324" s="500"/>
    </row>
    <row r="325">
      <c r="B325" s="497"/>
      <c r="H325" s="500"/>
      <c r="N325" s="500"/>
    </row>
    <row r="326">
      <c r="B326" s="497"/>
      <c r="H326" s="500"/>
      <c r="N326" s="500"/>
    </row>
    <row r="327">
      <c r="B327" s="497"/>
      <c r="H327" s="500"/>
      <c r="N327" s="500"/>
    </row>
    <row r="328">
      <c r="B328" s="497"/>
      <c r="H328" s="500"/>
      <c r="N328" s="500"/>
    </row>
    <row r="329">
      <c r="B329" s="497"/>
      <c r="H329" s="500"/>
      <c r="N329" s="500"/>
    </row>
    <row r="330">
      <c r="B330" s="497"/>
      <c r="H330" s="500"/>
      <c r="N330" s="500"/>
    </row>
    <row r="331">
      <c r="B331" s="497"/>
      <c r="H331" s="500"/>
      <c r="N331" s="500"/>
    </row>
    <row r="332">
      <c r="B332" s="497"/>
      <c r="H332" s="500"/>
      <c r="N332" s="500"/>
    </row>
    <row r="333">
      <c r="B333" s="497"/>
      <c r="H333" s="500"/>
      <c r="N333" s="500"/>
    </row>
    <row r="334">
      <c r="B334" s="497"/>
      <c r="H334" s="500"/>
      <c r="N334" s="500"/>
    </row>
    <row r="335">
      <c r="B335" s="497"/>
      <c r="H335" s="500"/>
      <c r="N335" s="500"/>
    </row>
    <row r="336">
      <c r="B336" s="497"/>
      <c r="H336" s="500"/>
      <c r="N336" s="500"/>
    </row>
    <row r="337">
      <c r="B337" s="497"/>
      <c r="H337" s="500"/>
      <c r="N337" s="500"/>
    </row>
    <row r="338">
      <c r="B338" s="497"/>
      <c r="H338" s="500"/>
      <c r="N338" s="500"/>
    </row>
    <row r="339">
      <c r="B339" s="497"/>
      <c r="H339" s="500"/>
      <c r="N339" s="500"/>
    </row>
    <row r="340">
      <c r="B340" s="497"/>
      <c r="H340" s="500"/>
      <c r="N340" s="500"/>
    </row>
    <row r="341">
      <c r="B341" s="497"/>
      <c r="H341" s="500"/>
      <c r="N341" s="500"/>
    </row>
    <row r="342">
      <c r="B342" s="497"/>
      <c r="H342" s="500"/>
      <c r="N342" s="500"/>
    </row>
    <row r="343">
      <c r="B343" s="497"/>
      <c r="H343" s="500"/>
      <c r="N343" s="500"/>
    </row>
    <row r="344">
      <c r="B344" s="497"/>
      <c r="H344" s="500"/>
      <c r="N344" s="500"/>
    </row>
    <row r="345">
      <c r="B345" s="497"/>
      <c r="H345" s="500"/>
      <c r="N345" s="500"/>
    </row>
    <row r="346">
      <c r="B346" s="497"/>
      <c r="H346" s="500"/>
      <c r="N346" s="500"/>
    </row>
    <row r="347">
      <c r="B347" s="497"/>
      <c r="H347" s="500"/>
      <c r="N347" s="500"/>
    </row>
    <row r="348">
      <c r="B348" s="497"/>
      <c r="H348" s="500"/>
      <c r="N348" s="500"/>
    </row>
    <row r="349">
      <c r="B349" s="497"/>
      <c r="H349" s="500"/>
      <c r="N349" s="500"/>
    </row>
    <row r="350">
      <c r="B350" s="497"/>
      <c r="H350" s="500"/>
      <c r="N350" s="500"/>
    </row>
    <row r="351">
      <c r="B351" s="497"/>
      <c r="H351" s="500"/>
      <c r="N351" s="500"/>
    </row>
    <row r="352">
      <c r="B352" s="497"/>
      <c r="H352" s="500"/>
      <c r="N352" s="500"/>
    </row>
    <row r="353">
      <c r="B353" s="497"/>
      <c r="H353" s="500"/>
      <c r="N353" s="500"/>
    </row>
    <row r="354">
      <c r="B354" s="497"/>
      <c r="H354" s="500"/>
      <c r="N354" s="500"/>
    </row>
    <row r="355">
      <c r="B355" s="497"/>
      <c r="H355" s="500"/>
      <c r="N355" s="500"/>
    </row>
    <row r="356">
      <c r="B356" s="497"/>
      <c r="H356" s="500"/>
      <c r="N356" s="500"/>
    </row>
    <row r="357">
      <c r="B357" s="497"/>
      <c r="H357" s="500"/>
      <c r="N357" s="500"/>
    </row>
    <row r="358">
      <c r="B358" s="497"/>
      <c r="H358" s="500"/>
      <c r="N358" s="500"/>
    </row>
    <row r="359">
      <c r="B359" s="497"/>
      <c r="H359" s="500"/>
      <c r="N359" s="500"/>
    </row>
    <row r="360">
      <c r="B360" s="497"/>
      <c r="H360" s="500"/>
      <c r="N360" s="500"/>
    </row>
    <row r="361">
      <c r="B361" s="497"/>
      <c r="H361" s="500"/>
      <c r="N361" s="500"/>
    </row>
    <row r="362">
      <c r="B362" s="497"/>
      <c r="H362" s="500"/>
      <c r="N362" s="500"/>
    </row>
    <row r="363">
      <c r="B363" s="497"/>
      <c r="H363" s="500"/>
      <c r="N363" s="500"/>
    </row>
    <row r="364">
      <c r="B364" s="497"/>
      <c r="H364" s="500"/>
      <c r="N364" s="500"/>
    </row>
    <row r="365">
      <c r="B365" s="497"/>
      <c r="H365" s="500"/>
      <c r="N365" s="500"/>
    </row>
    <row r="366">
      <c r="B366" s="497"/>
      <c r="H366" s="500"/>
      <c r="N366" s="500"/>
    </row>
    <row r="367">
      <c r="B367" s="497"/>
      <c r="H367" s="500"/>
      <c r="N367" s="500"/>
    </row>
    <row r="368">
      <c r="B368" s="497"/>
      <c r="H368" s="500"/>
      <c r="N368" s="500"/>
    </row>
    <row r="369">
      <c r="B369" s="497"/>
      <c r="H369" s="500"/>
      <c r="N369" s="500"/>
    </row>
    <row r="370">
      <c r="B370" s="497"/>
      <c r="H370" s="500"/>
      <c r="N370" s="500"/>
    </row>
    <row r="371">
      <c r="B371" s="497"/>
      <c r="H371" s="500"/>
      <c r="N371" s="500"/>
    </row>
    <row r="372">
      <c r="B372" s="497"/>
      <c r="H372" s="500"/>
      <c r="N372" s="500"/>
    </row>
    <row r="373">
      <c r="B373" s="497"/>
      <c r="H373" s="500"/>
      <c r="N373" s="500"/>
    </row>
    <row r="374">
      <c r="B374" s="497"/>
      <c r="H374" s="500"/>
      <c r="N374" s="500"/>
    </row>
    <row r="375">
      <c r="B375" s="497"/>
      <c r="H375" s="500"/>
      <c r="N375" s="500"/>
    </row>
    <row r="376">
      <c r="B376" s="497"/>
      <c r="H376" s="500"/>
      <c r="N376" s="500"/>
    </row>
    <row r="377">
      <c r="B377" s="497"/>
      <c r="H377" s="500"/>
      <c r="N377" s="500"/>
    </row>
    <row r="378">
      <c r="B378" s="497"/>
      <c r="H378" s="500"/>
      <c r="N378" s="500"/>
    </row>
    <row r="379">
      <c r="B379" s="497"/>
      <c r="H379" s="500"/>
      <c r="N379" s="500"/>
    </row>
    <row r="380">
      <c r="B380" s="497"/>
      <c r="H380" s="500"/>
      <c r="N380" s="500"/>
    </row>
    <row r="381">
      <c r="B381" s="497"/>
      <c r="H381" s="500"/>
      <c r="N381" s="500"/>
    </row>
    <row r="382">
      <c r="B382" s="497"/>
      <c r="H382" s="500"/>
      <c r="N382" s="500"/>
    </row>
    <row r="383">
      <c r="B383" s="497"/>
      <c r="H383" s="500"/>
      <c r="N383" s="500"/>
    </row>
    <row r="384">
      <c r="B384" s="497"/>
      <c r="H384" s="500"/>
      <c r="N384" s="500"/>
    </row>
    <row r="385">
      <c r="B385" s="497"/>
      <c r="H385" s="500"/>
      <c r="N385" s="500"/>
    </row>
    <row r="386">
      <c r="B386" s="497"/>
      <c r="H386" s="500"/>
      <c r="N386" s="500"/>
    </row>
    <row r="387">
      <c r="B387" s="497"/>
      <c r="H387" s="500"/>
      <c r="N387" s="500"/>
    </row>
    <row r="388">
      <c r="B388" s="497"/>
      <c r="H388" s="500"/>
      <c r="N388" s="500"/>
    </row>
    <row r="389">
      <c r="B389" s="497"/>
      <c r="H389" s="500"/>
      <c r="N389" s="500"/>
    </row>
    <row r="390">
      <c r="B390" s="497"/>
      <c r="H390" s="500"/>
      <c r="N390" s="500"/>
    </row>
    <row r="391">
      <c r="B391" s="497"/>
      <c r="H391" s="500"/>
      <c r="N391" s="500"/>
    </row>
    <row r="392">
      <c r="B392" s="497"/>
      <c r="H392" s="500"/>
      <c r="N392" s="500"/>
    </row>
    <row r="393">
      <c r="B393" s="497"/>
      <c r="H393" s="500"/>
      <c r="N393" s="500"/>
    </row>
    <row r="394">
      <c r="B394" s="497"/>
      <c r="H394" s="500"/>
      <c r="N394" s="500"/>
    </row>
    <row r="395">
      <c r="B395" s="497"/>
      <c r="H395" s="500"/>
      <c r="N395" s="500"/>
    </row>
    <row r="396">
      <c r="B396" s="497"/>
      <c r="H396" s="500"/>
      <c r="N396" s="500"/>
    </row>
    <row r="397">
      <c r="B397" s="497"/>
      <c r="H397" s="500"/>
      <c r="N397" s="500"/>
    </row>
    <row r="398">
      <c r="B398" s="497"/>
      <c r="H398" s="500"/>
      <c r="N398" s="500"/>
    </row>
    <row r="399">
      <c r="B399" s="497"/>
      <c r="H399" s="500"/>
      <c r="N399" s="500"/>
    </row>
    <row r="400">
      <c r="B400" s="497"/>
      <c r="H400" s="500"/>
      <c r="N400" s="500"/>
    </row>
    <row r="401">
      <c r="B401" s="497"/>
      <c r="H401" s="500"/>
      <c r="N401" s="500"/>
    </row>
    <row r="402">
      <c r="B402" s="497"/>
      <c r="H402" s="500"/>
      <c r="N402" s="500"/>
    </row>
    <row r="403">
      <c r="B403" s="497"/>
      <c r="H403" s="500"/>
      <c r="N403" s="500"/>
    </row>
    <row r="404">
      <c r="B404" s="497"/>
      <c r="H404" s="500"/>
      <c r="N404" s="500"/>
    </row>
    <row r="405">
      <c r="B405" s="497"/>
      <c r="H405" s="500"/>
      <c r="N405" s="500"/>
    </row>
    <row r="406">
      <c r="B406" s="497"/>
      <c r="H406" s="500"/>
      <c r="N406" s="500"/>
    </row>
    <row r="407">
      <c r="B407" s="497"/>
      <c r="H407" s="500"/>
      <c r="N407" s="500"/>
    </row>
    <row r="408">
      <c r="B408" s="497"/>
      <c r="H408" s="500"/>
      <c r="N408" s="500"/>
    </row>
    <row r="409">
      <c r="B409" s="497"/>
      <c r="H409" s="500"/>
      <c r="N409" s="500"/>
    </row>
    <row r="410">
      <c r="B410" s="497"/>
      <c r="H410" s="500"/>
      <c r="N410" s="500"/>
    </row>
    <row r="411">
      <c r="B411" s="497"/>
      <c r="H411" s="500"/>
      <c r="N411" s="500"/>
    </row>
    <row r="412">
      <c r="B412" s="497"/>
      <c r="H412" s="500"/>
      <c r="N412" s="500"/>
    </row>
    <row r="413">
      <c r="B413" s="497"/>
      <c r="H413" s="500"/>
      <c r="N413" s="500"/>
    </row>
    <row r="414">
      <c r="B414" s="497"/>
      <c r="H414" s="500"/>
      <c r="N414" s="500"/>
    </row>
    <row r="415">
      <c r="B415" s="497"/>
      <c r="H415" s="500"/>
      <c r="N415" s="500"/>
    </row>
    <row r="416">
      <c r="B416" s="497"/>
      <c r="H416" s="500"/>
      <c r="N416" s="500"/>
    </row>
    <row r="417">
      <c r="B417" s="497"/>
      <c r="H417" s="500"/>
      <c r="N417" s="500"/>
    </row>
    <row r="418">
      <c r="B418" s="497"/>
      <c r="H418" s="500"/>
      <c r="N418" s="500"/>
    </row>
    <row r="419">
      <c r="B419" s="497"/>
      <c r="H419" s="500"/>
      <c r="N419" s="500"/>
    </row>
    <row r="420">
      <c r="B420" s="497"/>
      <c r="H420" s="500"/>
      <c r="N420" s="500"/>
    </row>
    <row r="421">
      <c r="B421" s="497"/>
      <c r="H421" s="500"/>
      <c r="N421" s="500"/>
    </row>
    <row r="422">
      <c r="B422" s="497"/>
      <c r="H422" s="500"/>
      <c r="N422" s="500"/>
    </row>
    <row r="423">
      <c r="B423" s="497"/>
      <c r="H423" s="500"/>
      <c r="N423" s="500"/>
    </row>
    <row r="424">
      <c r="B424" s="497"/>
      <c r="H424" s="500"/>
      <c r="N424" s="500"/>
    </row>
    <row r="425">
      <c r="B425" s="497"/>
      <c r="H425" s="500"/>
      <c r="N425" s="500"/>
    </row>
    <row r="426">
      <c r="B426" s="497"/>
      <c r="H426" s="500"/>
      <c r="N426" s="500"/>
    </row>
    <row r="427">
      <c r="B427" s="497"/>
      <c r="H427" s="500"/>
      <c r="N427" s="500"/>
    </row>
    <row r="428">
      <c r="B428" s="497"/>
      <c r="H428" s="500"/>
      <c r="N428" s="500"/>
    </row>
    <row r="429">
      <c r="B429" s="497"/>
      <c r="H429" s="500"/>
      <c r="N429" s="500"/>
    </row>
    <row r="430">
      <c r="B430" s="497"/>
      <c r="H430" s="500"/>
      <c r="N430" s="500"/>
    </row>
    <row r="431">
      <c r="B431" s="497"/>
      <c r="H431" s="500"/>
      <c r="N431" s="500"/>
    </row>
    <row r="432">
      <c r="B432" s="497"/>
      <c r="H432" s="500"/>
      <c r="N432" s="500"/>
    </row>
    <row r="433">
      <c r="B433" s="497"/>
      <c r="H433" s="500"/>
      <c r="N433" s="500"/>
    </row>
    <row r="434">
      <c r="B434" s="497"/>
      <c r="H434" s="500"/>
      <c r="N434" s="500"/>
    </row>
    <row r="435">
      <c r="B435" s="497"/>
      <c r="H435" s="500"/>
      <c r="N435" s="500"/>
    </row>
    <row r="436">
      <c r="B436" s="497"/>
      <c r="H436" s="500"/>
      <c r="N436" s="500"/>
    </row>
    <row r="437">
      <c r="B437" s="497"/>
      <c r="H437" s="500"/>
      <c r="N437" s="500"/>
    </row>
    <row r="438">
      <c r="B438" s="497"/>
      <c r="H438" s="500"/>
      <c r="N438" s="500"/>
    </row>
    <row r="439">
      <c r="B439" s="497"/>
      <c r="H439" s="500"/>
      <c r="N439" s="500"/>
    </row>
    <row r="440">
      <c r="B440" s="497"/>
      <c r="H440" s="500"/>
      <c r="N440" s="500"/>
    </row>
    <row r="441">
      <c r="B441" s="497"/>
      <c r="H441" s="500"/>
      <c r="N441" s="500"/>
    </row>
    <row r="442">
      <c r="B442" s="497"/>
      <c r="H442" s="500"/>
      <c r="N442" s="500"/>
    </row>
    <row r="443">
      <c r="B443" s="497"/>
      <c r="H443" s="500"/>
      <c r="N443" s="500"/>
    </row>
    <row r="444">
      <c r="B444" s="497"/>
      <c r="H444" s="500"/>
      <c r="N444" s="500"/>
    </row>
    <row r="445">
      <c r="B445" s="497"/>
      <c r="H445" s="500"/>
      <c r="N445" s="500"/>
    </row>
    <row r="446">
      <c r="B446" s="497"/>
      <c r="H446" s="500"/>
      <c r="N446" s="500"/>
    </row>
    <row r="447">
      <c r="B447" s="497"/>
      <c r="H447" s="500"/>
      <c r="N447" s="500"/>
    </row>
    <row r="448">
      <c r="B448" s="497"/>
      <c r="H448" s="500"/>
      <c r="N448" s="500"/>
    </row>
    <row r="449">
      <c r="B449" s="497"/>
      <c r="H449" s="500"/>
      <c r="N449" s="500"/>
    </row>
    <row r="450">
      <c r="B450" s="497"/>
      <c r="H450" s="500"/>
      <c r="N450" s="500"/>
    </row>
    <row r="451">
      <c r="B451" s="497"/>
      <c r="H451" s="500"/>
      <c r="N451" s="500"/>
    </row>
    <row r="452">
      <c r="B452" s="497"/>
      <c r="H452" s="500"/>
      <c r="N452" s="500"/>
    </row>
    <row r="453">
      <c r="B453" s="497"/>
      <c r="H453" s="500"/>
      <c r="N453" s="500"/>
    </row>
    <row r="454">
      <c r="B454" s="497"/>
      <c r="H454" s="500"/>
      <c r="N454" s="500"/>
    </row>
    <row r="455">
      <c r="B455" s="497"/>
      <c r="H455" s="500"/>
      <c r="N455" s="500"/>
    </row>
    <row r="456">
      <c r="B456" s="497"/>
      <c r="H456" s="500"/>
      <c r="N456" s="500"/>
    </row>
    <row r="457">
      <c r="B457" s="497"/>
      <c r="H457" s="500"/>
      <c r="N457" s="500"/>
    </row>
    <row r="458">
      <c r="B458" s="497"/>
      <c r="H458" s="500"/>
      <c r="N458" s="500"/>
    </row>
    <row r="459">
      <c r="B459" s="497"/>
      <c r="H459" s="500"/>
      <c r="N459" s="500"/>
    </row>
    <row r="460">
      <c r="B460" s="497"/>
      <c r="H460" s="500"/>
      <c r="N460" s="500"/>
    </row>
    <row r="461">
      <c r="B461" s="497"/>
      <c r="H461" s="500"/>
      <c r="N461" s="500"/>
    </row>
    <row r="462">
      <c r="B462" s="497"/>
      <c r="H462" s="500"/>
      <c r="N462" s="500"/>
    </row>
    <row r="463">
      <c r="B463" s="497"/>
      <c r="H463" s="500"/>
      <c r="N463" s="500"/>
    </row>
    <row r="464">
      <c r="B464" s="497"/>
      <c r="H464" s="500"/>
      <c r="N464" s="500"/>
    </row>
    <row r="465">
      <c r="B465" s="497"/>
      <c r="H465" s="500"/>
      <c r="N465" s="500"/>
    </row>
    <row r="466">
      <c r="B466" s="497"/>
      <c r="H466" s="500"/>
      <c r="N466" s="500"/>
    </row>
    <row r="467">
      <c r="B467" s="497"/>
      <c r="H467" s="500"/>
      <c r="N467" s="500"/>
    </row>
    <row r="468">
      <c r="B468" s="497"/>
      <c r="H468" s="500"/>
      <c r="N468" s="500"/>
    </row>
    <row r="469">
      <c r="B469" s="497"/>
      <c r="H469" s="500"/>
      <c r="N469" s="500"/>
    </row>
    <row r="470">
      <c r="B470" s="497"/>
      <c r="H470" s="500"/>
      <c r="N470" s="500"/>
    </row>
    <row r="471">
      <c r="B471" s="497"/>
      <c r="H471" s="500"/>
      <c r="N471" s="500"/>
    </row>
    <row r="472">
      <c r="B472" s="497"/>
      <c r="H472" s="500"/>
      <c r="N472" s="500"/>
    </row>
    <row r="473">
      <c r="B473" s="497"/>
      <c r="H473" s="500"/>
      <c r="N473" s="500"/>
    </row>
    <row r="474">
      <c r="B474" s="497"/>
      <c r="H474" s="500"/>
      <c r="N474" s="500"/>
    </row>
    <row r="475">
      <c r="B475" s="497"/>
      <c r="H475" s="500"/>
      <c r="N475" s="500"/>
    </row>
    <row r="476">
      <c r="B476" s="497"/>
      <c r="H476" s="500"/>
      <c r="N476" s="500"/>
    </row>
    <row r="477">
      <c r="B477" s="497"/>
      <c r="H477" s="500"/>
      <c r="N477" s="500"/>
    </row>
    <row r="478">
      <c r="B478" s="497"/>
      <c r="H478" s="500"/>
      <c r="N478" s="500"/>
    </row>
    <row r="479">
      <c r="B479" s="497"/>
      <c r="H479" s="500"/>
      <c r="N479" s="500"/>
    </row>
    <row r="480">
      <c r="B480" s="497"/>
      <c r="H480" s="500"/>
      <c r="N480" s="500"/>
    </row>
    <row r="481">
      <c r="B481" s="497"/>
      <c r="H481" s="500"/>
      <c r="N481" s="500"/>
    </row>
    <row r="482">
      <c r="B482" s="497"/>
      <c r="H482" s="500"/>
      <c r="N482" s="500"/>
    </row>
    <row r="483">
      <c r="B483" s="497"/>
      <c r="H483" s="500"/>
      <c r="N483" s="500"/>
    </row>
    <row r="484">
      <c r="B484" s="497"/>
      <c r="H484" s="500"/>
      <c r="N484" s="500"/>
    </row>
    <row r="485">
      <c r="B485" s="497"/>
      <c r="H485" s="500"/>
      <c r="N485" s="500"/>
    </row>
    <row r="486">
      <c r="B486" s="497"/>
      <c r="H486" s="500"/>
      <c r="N486" s="500"/>
    </row>
    <row r="487">
      <c r="B487" s="497"/>
      <c r="H487" s="500"/>
      <c r="N487" s="500"/>
    </row>
    <row r="488">
      <c r="B488" s="497"/>
      <c r="H488" s="500"/>
      <c r="N488" s="500"/>
    </row>
    <row r="489">
      <c r="B489" s="497"/>
      <c r="H489" s="500"/>
      <c r="N489" s="500"/>
    </row>
    <row r="490">
      <c r="B490" s="497"/>
      <c r="H490" s="500"/>
      <c r="N490" s="500"/>
    </row>
    <row r="491">
      <c r="B491" s="497"/>
      <c r="H491" s="500"/>
      <c r="N491" s="500"/>
    </row>
    <row r="492">
      <c r="B492" s="497"/>
      <c r="H492" s="500"/>
      <c r="N492" s="500"/>
    </row>
    <row r="493">
      <c r="B493" s="497"/>
      <c r="H493" s="500"/>
      <c r="N493" s="500"/>
    </row>
    <row r="494">
      <c r="B494" s="497"/>
      <c r="H494" s="500"/>
      <c r="N494" s="500"/>
    </row>
    <row r="495">
      <c r="B495" s="497"/>
      <c r="H495" s="500"/>
      <c r="N495" s="500"/>
    </row>
    <row r="496">
      <c r="B496" s="497"/>
      <c r="H496" s="500"/>
      <c r="N496" s="500"/>
    </row>
    <row r="497">
      <c r="B497" s="497"/>
      <c r="H497" s="500"/>
      <c r="N497" s="500"/>
    </row>
    <row r="498">
      <c r="B498" s="497"/>
      <c r="H498" s="500"/>
      <c r="N498" s="500"/>
    </row>
    <row r="499">
      <c r="B499" s="497"/>
      <c r="H499" s="500"/>
      <c r="N499" s="500"/>
    </row>
    <row r="500">
      <c r="B500" s="497"/>
      <c r="H500" s="500"/>
      <c r="N500" s="500"/>
    </row>
    <row r="501">
      <c r="B501" s="497"/>
      <c r="H501" s="500"/>
      <c r="N501" s="500"/>
    </row>
    <row r="502">
      <c r="B502" s="497"/>
      <c r="H502" s="500"/>
      <c r="N502" s="500"/>
    </row>
    <row r="503">
      <c r="B503" s="497"/>
      <c r="H503" s="500"/>
      <c r="N503" s="500"/>
    </row>
    <row r="504">
      <c r="B504" s="497"/>
      <c r="H504" s="500"/>
      <c r="N504" s="500"/>
    </row>
    <row r="505">
      <c r="B505" s="497"/>
      <c r="H505" s="500"/>
      <c r="N505" s="500"/>
    </row>
    <row r="506">
      <c r="B506" s="497"/>
      <c r="H506" s="500"/>
      <c r="N506" s="500"/>
    </row>
    <row r="507">
      <c r="B507" s="497"/>
      <c r="H507" s="500"/>
      <c r="N507" s="500"/>
    </row>
    <row r="508">
      <c r="B508" s="497"/>
      <c r="H508" s="500"/>
      <c r="N508" s="500"/>
    </row>
    <row r="509">
      <c r="B509" s="497"/>
      <c r="H509" s="500"/>
      <c r="N509" s="500"/>
    </row>
    <row r="510">
      <c r="B510" s="497"/>
      <c r="H510" s="500"/>
      <c r="N510" s="500"/>
    </row>
    <row r="511">
      <c r="B511" s="497"/>
      <c r="H511" s="500"/>
      <c r="N511" s="500"/>
    </row>
    <row r="512">
      <c r="B512" s="497"/>
      <c r="H512" s="500"/>
      <c r="N512" s="500"/>
    </row>
    <row r="513">
      <c r="B513" s="497"/>
      <c r="H513" s="500"/>
      <c r="N513" s="500"/>
    </row>
    <row r="514">
      <c r="B514" s="497"/>
      <c r="H514" s="500"/>
      <c r="N514" s="500"/>
    </row>
    <row r="515">
      <c r="B515" s="497"/>
      <c r="H515" s="500"/>
      <c r="N515" s="500"/>
    </row>
    <row r="516">
      <c r="B516" s="497"/>
      <c r="H516" s="500"/>
      <c r="N516" s="500"/>
    </row>
    <row r="517">
      <c r="B517" s="497"/>
      <c r="H517" s="500"/>
      <c r="N517" s="500"/>
    </row>
    <row r="518">
      <c r="B518" s="497"/>
      <c r="H518" s="500"/>
      <c r="N518" s="500"/>
    </row>
    <row r="519">
      <c r="B519" s="497"/>
      <c r="H519" s="500"/>
      <c r="N519" s="500"/>
    </row>
    <row r="520">
      <c r="B520" s="497"/>
      <c r="H520" s="500"/>
      <c r="N520" s="500"/>
    </row>
    <row r="521">
      <c r="B521" s="497"/>
      <c r="H521" s="500"/>
      <c r="N521" s="500"/>
    </row>
    <row r="522">
      <c r="B522" s="497"/>
      <c r="H522" s="500"/>
      <c r="N522" s="500"/>
    </row>
    <row r="523">
      <c r="B523" s="497"/>
      <c r="H523" s="500"/>
      <c r="N523" s="500"/>
    </row>
    <row r="524">
      <c r="B524" s="497"/>
      <c r="H524" s="500"/>
      <c r="N524" s="500"/>
    </row>
    <row r="525">
      <c r="B525" s="497"/>
      <c r="H525" s="500"/>
      <c r="N525" s="500"/>
    </row>
    <row r="526">
      <c r="B526" s="497"/>
      <c r="H526" s="500"/>
      <c r="N526" s="500"/>
    </row>
    <row r="527">
      <c r="B527" s="497"/>
      <c r="H527" s="500"/>
      <c r="N527" s="500"/>
    </row>
    <row r="528">
      <c r="B528" s="497"/>
      <c r="H528" s="500"/>
      <c r="N528" s="500"/>
    </row>
    <row r="529">
      <c r="B529" s="497"/>
      <c r="H529" s="500"/>
      <c r="N529" s="500"/>
    </row>
    <row r="530">
      <c r="B530" s="497"/>
      <c r="H530" s="500"/>
      <c r="N530" s="500"/>
    </row>
    <row r="531">
      <c r="B531" s="497"/>
      <c r="H531" s="500"/>
      <c r="N531" s="500"/>
    </row>
    <row r="532">
      <c r="B532" s="497"/>
      <c r="H532" s="500"/>
      <c r="N532" s="500"/>
    </row>
    <row r="533">
      <c r="B533" s="497"/>
      <c r="H533" s="500"/>
      <c r="N533" s="500"/>
    </row>
    <row r="534">
      <c r="B534" s="497"/>
      <c r="H534" s="500"/>
      <c r="N534" s="500"/>
    </row>
    <row r="535">
      <c r="B535" s="497"/>
      <c r="H535" s="500"/>
      <c r="N535" s="500"/>
    </row>
    <row r="536">
      <c r="B536" s="497"/>
      <c r="H536" s="500"/>
      <c r="N536" s="500"/>
    </row>
    <row r="537">
      <c r="B537" s="497"/>
      <c r="H537" s="500"/>
      <c r="N537" s="500"/>
    </row>
    <row r="538">
      <c r="B538" s="497"/>
      <c r="H538" s="500"/>
      <c r="N538" s="500"/>
    </row>
    <row r="539">
      <c r="B539" s="497"/>
      <c r="H539" s="500"/>
      <c r="N539" s="500"/>
    </row>
    <row r="540">
      <c r="B540" s="497"/>
      <c r="H540" s="500"/>
      <c r="N540" s="500"/>
    </row>
    <row r="541">
      <c r="B541" s="497"/>
      <c r="H541" s="500"/>
      <c r="N541" s="500"/>
    </row>
    <row r="542">
      <c r="B542" s="497"/>
      <c r="H542" s="500"/>
      <c r="N542" s="500"/>
    </row>
    <row r="543">
      <c r="B543" s="497"/>
      <c r="H543" s="500"/>
      <c r="N543" s="500"/>
    </row>
    <row r="544">
      <c r="B544" s="497"/>
      <c r="H544" s="500"/>
      <c r="N544" s="500"/>
    </row>
    <row r="545">
      <c r="B545" s="497"/>
      <c r="H545" s="500"/>
      <c r="N545" s="500"/>
    </row>
    <row r="546">
      <c r="B546" s="497"/>
      <c r="H546" s="500"/>
      <c r="N546" s="500"/>
    </row>
    <row r="547">
      <c r="B547" s="497"/>
      <c r="H547" s="500"/>
      <c r="N547" s="500"/>
    </row>
    <row r="548">
      <c r="B548" s="497"/>
      <c r="H548" s="500"/>
      <c r="N548" s="500"/>
    </row>
    <row r="549">
      <c r="B549" s="497"/>
      <c r="H549" s="500"/>
      <c r="N549" s="500"/>
    </row>
    <row r="550">
      <c r="B550" s="497"/>
      <c r="H550" s="500"/>
      <c r="N550" s="500"/>
    </row>
    <row r="551">
      <c r="B551" s="497"/>
      <c r="H551" s="500"/>
      <c r="N551" s="500"/>
    </row>
    <row r="552">
      <c r="B552" s="497"/>
      <c r="H552" s="500"/>
      <c r="N552" s="500"/>
    </row>
    <row r="553">
      <c r="B553" s="497"/>
      <c r="H553" s="500"/>
      <c r="N553" s="500"/>
    </row>
    <row r="554">
      <c r="B554" s="497"/>
      <c r="H554" s="500"/>
      <c r="N554" s="500"/>
    </row>
    <row r="555">
      <c r="B555" s="497"/>
      <c r="H555" s="500"/>
      <c r="N555" s="500"/>
    </row>
    <row r="556">
      <c r="B556" s="497"/>
      <c r="H556" s="500"/>
      <c r="N556" s="500"/>
    </row>
    <row r="557">
      <c r="B557" s="497"/>
      <c r="H557" s="500"/>
      <c r="N557" s="500"/>
    </row>
    <row r="558">
      <c r="B558" s="497"/>
      <c r="H558" s="500"/>
      <c r="N558" s="500"/>
    </row>
    <row r="559">
      <c r="B559" s="497"/>
      <c r="H559" s="500"/>
      <c r="N559" s="500"/>
    </row>
    <row r="560">
      <c r="B560" s="497"/>
      <c r="H560" s="500"/>
      <c r="N560" s="500"/>
    </row>
    <row r="561">
      <c r="B561" s="497"/>
      <c r="H561" s="500"/>
      <c r="N561" s="500"/>
    </row>
    <row r="562">
      <c r="B562" s="497"/>
      <c r="H562" s="500"/>
      <c r="N562" s="500"/>
    </row>
    <row r="563">
      <c r="B563" s="497"/>
      <c r="H563" s="500"/>
      <c r="N563" s="500"/>
    </row>
    <row r="564">
      <c r="B564" s="497"/>
      <c r="H564" s="500"/>
      <c r="N564" s="500"/>
    </row>
    <row r="565">
      <c r="B565" s="497"/>
      <c r="H565" s="500"/>
      <c r="N565" s="500"/>
    </row>
    <row r="566">
      <c r="B566" s="497"/>
      <c r="H566" s="500"/>
      <c r="N566" s="500"/>
    </row>
    <row r="567">
      <c r="B567" s="497"/>
      <c r="H567" s="500"/>
      <c r="N567" s="500"/>
    </row>
    <row r="568">
      <c r="B568" s="497"/>
      <c r="H568" s="500"/>
      <c r="N568" s="500"/>
    </row>
    <row r="569">
      <c r="B569" s="497"/>
      <c r="H569" s="500"/>
      <c r="N569" s="500"/>
    </row>
    <row r="570">
      <c r="B570" s="497"/>
      <c r="H570" s="500"/>
      <c r="N570" s="500"/>
    </row>
    <row r="571">
      <c r="B571" s="497"/>
      <c r="H571" s="500"/>
      <c r="N571" s="500"/>
    </row>
    <row r="572">
      <c r="B572" s="497"/>
      <c r="H572" s="500"/>
      <c r="N572" s="500"/>
    </row>
    <row r="573">
      <c r="B573" s="497"/>
      <c r="H573" s="500"/>
      <c r="N573" s="500"/>
    </row>
    <row r="574">
      <c r="B574" s="497"/>
      <c r="H574" s="500"/>
      <c r="N574" s="500"/>
    </row>
    <row r="575">
      <c r="B575" s="497"/>
      <c r="H575" s="500"/>
      <c r="N575" s="500"/>
    </row>
    <row r="576">
      <c r="B576" s="497"/>
      <c r="H576" s="500"/>
      <c r="N576" s="500"/>
    </row>
    <row r="577">
      <c r="B577" s="497"/>
      <c r="H577" s="500"/>
      <c r="N577" s="500"/>
    </row>
    <row r="578">
      <c r="B578" s="497"/>
      <c r="H578" s="500"/>
      <c r="N578" s="500"/>
    </row>
    <row r="579">
      <c r="B579" s="497"/>
      <c r="H579" s="500"/>
      <c r="N579" s="500"/>
    </row>
    <row r="580">
      <c r="B580" s="497"/>
      <c r="H580" s="500"/>
      <c r="N580" s="500"/>
    </row>
    <row r="581">
      <c r="B581" s="497"/>
      <c r="H581" s="500"/>
      <c r="N581" s="500"/>
    </row>
    <row r="582">
      <c r="B582" s="497"/>
      <c r="H582" s="500"/>
      <c r="N582" s="500"/>
    </row>
    <row r="583">
      <c r="B583" s="497"/>
      <c r="H583" s="500"/>
      <c r="N583" s="500"/>
    </row>
    <row r="584">
      <c r="B584" s="497"/>
      <c r="H584" s="500"/>
      <c r="N584" s="500"/>
    </row>
    <row r="585">
      <c r="B585" s="497"/>
      <c r="H585" s="500"/>
      <c r="N585" s="500"/>
    </row>
    <row r="586">
      <c r="B586" s="497"/>
      <c r="H586" s="500"/>
      <c r="N586" s="500"/>
    </row>
    <row r="587">
      <c r="B587" s="497"/>
      <c r="H587" s="500"/>
      <c r="N587" s="500"/>
    </row>
    <row r="588">
      <c r="B588" s="497"/>
      <c r="H588" s="500"/>
      <c r="N588" s="500"/>
    </row>
    <row r="589">
      <c r="B589" s="497"/>
      <c r="H589" s="500"/>
      <c r="N589" s="500"/>
    </row>
    <row r="590">
      <c r="B590" s="497"/>
      <c r="H590" s="500"/>
      <c r="N590" s="500"/>
    </row>
    <row r="591">
      <c r="B591" s="497"/>
      <c r="H591" s="500"/>
      <c r="N591" s="500"/>
    </row>
    <row r="592">
      <c r="B592" s="497"/>
      <c r="H592" s="500"/>
      <c r="N592" s="500"/>
    </row>
    <row r="593">
      <c r="B593" s="497"/>
      <c r="H593" s="500"/>
      <c r="N593" s="500"/>
    </row>
    <row r="594">
      <c r="B594" s="497"/>
      <c r="H594" s="500"/>
      <c r="N594" s="500"/>
    </row>
    <row r="595">
      <c r="B595" s="497"/>
      <c r="H595" s="500"/>
      <c r="N595" s="500"/>
    </row>
    <row r="596">
      <c r="B596" s="497"/>
      <c r="H596" s="500"/>
      <c r="N596" s="500"/>
    </row>
    <row r="597">
      <c r="B597" s="497"/>
      <c r="H597" s="500"/>
      <c r="N597" s="500"/>
    </row>
    <row r="598">
      <c r="B598" s="497"/>
      <c r="H598" s="500"/>
      <c r="N598" s="500"/>
    </row>
    <row r="599">
      <c r="B599" s="497"/>
      <c r="H599" s="500"/>
      <c r="N599" s="500"/>
    </row>
    <row r="600">
      <c r="B600" s="497"/>
      <c r="H600" s="500"/>
      <c r="N600" s="500"/>
    </row>
    <row r="601">
      <c r="B601" s="497"/>
      <c r="H601" s="500"/>
      <c r="N601" s="500"/>
    </row>
    <row r="602">
      <c r="B602" s="497"/>
      <c r="H602" s="500"/>
      <c r="N602" s="500"/>
    </row>
    <row r="603">
      <c r="B603" s="497"/>
      <c r="H603" s="500"/>
      <c r="N603" s="500"/>
    </row>
    <row r="604">
      <c r="B604" s="497"/>
      <c r="H604" s="500"/>
      <c r="N604" s="500"/>
    </row>
    <row r="605">
      <c r="B605" s="497"/>
      <c r="H605" s="500"/>
      <c r="N605" s="500"/>
    </row>
    <row r="606">
      <c r="B606" s="497"/>
      <c r="H606" s="500"/>
      <c r="N606" s="500"/>
    </row>
    <row r="607">
      <c r="B607" s="497"/>
      <c r="H607" s="500"/>
      <c r="N607" s="500"/>
    </row>
    <row r="608">
      <c r="B608" s="497"/>
      <c r="H608" s="500"/>
      <c r="N608" s="500"/>
    </row>
    <row r="609">
      <c r="B609" s="497"/>
      <c r="H609" s="500"/>
      <c r="N609" s="500"/>
    </row>
    <row r="610">
      <c r="B610" s="497"/>
      <c r="H610" s="500"/>
      <c r="N610" s="500"/>
    </row>
    <row r="611">
      <c r="B611" s="497"/>
      <c r="H611" s="500"/>
      <c r="N611" s="500"/>
    </row>
    <row r="612">
      <c r="B612" s="497"/>
      <c r="H612" s="500"/>
      <c r="N612" s="500"/>
    </row>
    <row r="613">
      <c r="B613" s="497"/>
      <c r="H613" s="500"/>
      <c r="N613" s="500"/>
    </row>
    <row r="614">
      <c r="B614" s="497"/>
      <c r="H614" s="500"/>
      <c r="N614" s="500"/>
    </row>
    <row r="615">
      <c r="B615" s="497"/>
      <c r="H615" s="500"/>
      <c r="N615" s="500"/>
    </row>
    <row r="616">
      <c r="B616" s="497"/>
      <c r="H616" s="500"/>
      <c r="N616" s="500"/>
    </row>
    <row r="617">
      <c r="B617" s="497"/>
      <c r="H617" s="500"/>
      <c r="N617" s="500"/>
    </row>
    <row r="618">
      <c r="B618" s="497"/>
      <c r="H618" s="500"/>
      <c r="N618" s="500"/>
    </row>
    <row r="619">
      <c r="B619" s="497"/>
      <c r="H619" s="500"/>
      <c r="N619" s="500"/>
    </row>
    <row r="620">
      <c r="B620" s="497"/>
      <c r="H620" s="500"/>
      <c r="N620" s="500"/>
    </row>
    <row r="621">
      <c r="B621" s="497"/>
      <c r="H621" s="500"/>
      <c r="N621" s="500"/>
    </row>
    <row r="622">
      <c r="B622" s="497"/>
      <c r="H622" s="500"/>
      <c r="N622" s="500"/>
    </row>
    <row r="623">
      <c r="B623" s="497"/>
      <c r="H623" s="500"/>
      <c r="N623" s="500"/>
    </row>
    <row r="624">
      <c r="B624" s="497"/>
      <c r="H624" s="500"/>
      <c r="N624" s="500"/>
    </row>
    <row r="625">
      <c r="B625" s="497"/>
      <c r="H625" s="500"/>
      <c r="N625" s="500"/>
    </row>
    <row r="626">
      <c r="B626" s="497"/>
      <c r="H626" s="500"/>
      <c r="N626" s="500"/>
    </row>
    <row r="627">
      <c r="B627" s="497"/>
      <c r="H627" s="500"/>
      <c r="N627" s="500"/>
    </row>
    <row r="628">
      <c r="B628" s="497"/>
      <c r="H628" s="500"/>
      <c r="N628" s="500"/>
    </row>
    <row r="629">
      <c r="B629" s="497"/>
      <c r="H629" s="500"/>
      <c r="N629" s="500"/>
    </row>
    <row r="630">
      <c r="B630" s="497"/>
      <c r="H630" s="500"/>
      <c r="N630" s="500"/>
    </row>
    <row r="631">
      <c r="B631" s="497"/>
      <c r="H631" s="500"/>
      <c r="N631" s="500"/>
    </row>
    <row r="632">
      <c r="B632" s="497"/>
      <c r="H632" s="500"/>
      <c r="N632" s="500"/>
    </row>
    <row r="633">
      <c r="B633" s="497"/>
      <c r="H633" s="500"/>
      <c r="N633" s="500"/>
    </row>
    <row r="634">
      <c r="B634" s="497"/>
      <c r="H634" s="500"/>
      <c r="N634" s="500"/>
    </row>
    <row r="635">
      <c r="B635" s="497"/>
      <c r="H635" s="500"/>
      <c r="N635" s="500"/>
    </row>
    <row r="636">
      <c r="B636" s="497"/>
      <c r="H636" s="500"/>
      <c r="N636" s="500"/>
    </row>
    <row r="637">
      <c r="B637" s="497"/>
      <c r="H637" s="500"/>
      <c r="N637" s="500"/>
    </row>
    <row r="638">
      <c r="B638" s="497"/>
      <c r="H638" s="500"/>
      <c r="N638" s="500"/>
    </row>
    <row r="639">
      <c r="B639" s="497"/>
      <c r="H639" s="500"/>
      <c r="N639" s="500"/>
    </row>
    <row r="640">
      <c r="B640" s="497"/>
      <c r="H640" s="500"/>
      <c r="N640" s="500"/>
    </row>
    <row r="641">
      <c r="B641" s="497"/>
      <c r="H641" s="500"/>
      <c r="N641" s="500"/>
    </row>
    <row r="642">
      <c r="B642" s="497"/>
      <c r="H642" s="500"/>
      <c r="N642" s="500"/>
    </row>
    <row r="643">
      <c r="B643" s="497"/>
      <c r="H643" s="500"/>
      <c r="N643" s="500"/>
    </row>
    <row r="644">
      <c r="B644" s="497"/>
      <c r="H644" s="500"/>
      <c r="N644" s="500"/>
    </row>
    <row r="645">
      <c r="B645" s="497"/>
      <c r="H645" s="500"/>
      <c r="N645" s="500"/>
    </row>
    <row r="646">
      <c r="B646" s="497"/>
      <c r="H646" s="500"/>
      <c r="N646" s="500"/>
    </row>
    <row r="647">
      <c r="B647" s="497"/>
      <c r="H647" s="500"/>
      <c r="N647" s="500"/>
    </row>
    <row r="648">
      <c r="B648" s="497"/>
      <c r="H648" s="500"/>
      <c r="N648" s="500"/>
    </row>
    <row r="649">
      <c r="B649" s="497"/>
      <c r="H649" s="500"/>
      <c r="N649" s="500"/>
    </row>
    <row r="650">
      <c r="B650" s="497"/>
      <c r="H650" s="500"/>
      <c r="N650" s="500"/>
    </row>
    <row r="651">
      <c r="B651" s="497"/>
      <c r="H651" s="500"/>
      <c r="N651" s="500"/>
    </row>
    <row r="652">
      <c r="B652" s="497"/>
      <c r="H652" s="500"/>
      <c r="N652" s="500"/>
    </row>
    <row r="653">
      <c r="B653" s="497"/>
      <c r="H653" s="500"/>
      <c r="N653" s="500"/>
    </row>
    <row r="654">
      <c r="B654" s="497"/>
      <c r="H654" s="500"/>
      <c r="N654" s="500"/>
    </row>
    <row r="655">
      <c r="B655" s="497"/>
      <c r="H655" s="500"/>
      <c r="N655" s="500"/>
    </row>
    <row r="656">
      <c r="B656" s="497"/>
      <c r="H656" s="500"/>
      <c r="N656" s="500"/>
    </row>
    <row r="657">
      <c r="B657" s="497"/>
      <c r="H657" s="500"/>
      <c r="N657" s="500"/>
    </row>
    <row r="658">
      <c r="B658" s="497"/>
      <c r="H658" s="500"/>
      <c r="N658" s="500"/>
    </row>
    <row r="659">
      <c r="B659" s="497"/>
      <c r="H659" s="500"/>
      <c r="N659" s="500"/>
    </row>
    <row r="660">
      <c r="B660" s="497"/>
      <c r="H660" s="500"/>
      <c r="N660" s="500"/>
    </row>
    <row r="661">
      <c r="B661" s="497"/>
      <c r="H661" s="500"/>
      <c r="N661" s="500"/>
    </row>
    <row r="662">
      <c r="B662" s="497"/>
      <c r="H662" s="500"/>
      <c r="N662" s="500"/>
    </row>
    <row r="663">
      <c r="B663" s="497"/>
      <c r="H663" s="500"/>
      <c r="N663" s="500"/>
    </row>
    <row r="664">
      <c r="B664" s="497"/>
      <c r="H664" s="500"/>
      <c r="N664" s="500"/>
    </row>
    <row r="665">
      <c r="B665" s="497"/>
      <c r="H665" s="500"/>
      <c r="N665" s="500"/>
    </row>
    <row r="666">
      <c r="B666" s="497"/>
      <c r="H666" s="500"/>
      <c r="N666" s="500"/>
    </row>
    <row r="667">
      <c r="B667" s="497"/>
      <c r="H667" s="500"/>
      <c r="N667" s="500"/>
    </row>
    <row r="668">
      <c r="B668" s="497"/>
      <c r="H668" s="500"/>
      <c r="N668" s="500"/>
    </row>
    <row r="669">
      <c r="B669" s="497"/>
      <c r="H669" s="500"/>
      <c r="N669" s="500"/>
    </row>
    <row r="670">
      <c r="B670" s="497"/>
      <c r="H670" s="500"/>
      <c r="N670" s="500"/>
    </row>
    <row r="671">
      <c r="B671" s="497"/>
      <c r="H671" s="500"/>
      <c r="N671" s="500"/>
    </row>
    <row r="672">
      <c r="B672" s="497"/>
      <c r="H672" s="500"/>
      <c r="N672" s="500"/>
    </row>
    <row r="673">
      <c r="B673" s="497"/>
      <c r="H673" s="500"/>
      <c r="N673" s="500"/>
    </row>
    <row r="674">
      <c r="B674" s="497"/>
      <c r="H674" s="500"/>
      <c r="N674" s="500"/>
    </row>
    <row r="675">
      <c r="B675" s="497"/>
      <c r="H675" s="500"/>
      <c r="N675" s="500"/>
    </row>
    <row r="676">
      <c r="B676" s="497"/>
      <c r="H676" s="500"/>
      <c r="N676" s="500"/>
    </row>
    <row r="677">
      <c r="B677" s="497"/>
      <c r="H677" s="500"/>
      <c r="N677" s="500"/>
    </row>
    <row r="678">
      <c r="B678" s="497"/>
      <c r="H678" s="500"/>
      <c r="N678" s="500"/>
    </row>
    <row r="679">
      <c r="B679" s="497"/>
      <c r="H679" s="500"/>
      <c r="N679" s="500"/>
    </row>
    <row r="680">
      <c r="B680" s="497"/>
      <c r="H680" s="500"/>
      <c r="N680" s="500"/>
    </row>
    <row r="681">
      <c r="B681" s="497"/>
      <c r="H681" s="500"/>
      <c r="N681" s="500"/>
    </row>
    <row r="682">
      <c r="B682" s="497"/>
      <c r="H682" s="500"/>
      <c r="N682" s="500"/>
    </row>
    <row r="683">
      <c r="B683" s="497"/>
      <c r="H683" s="500"/>
      <c r="N683" s="500"/>
    </row>
    <row r="684">
      <c r="B684" s="497"/>
      <c r="H684" s="500"/>
      <c r="N684" s="500"/>
    </row>
    <row r="685">
      <c r="B685" s="497"/>
      <c r="H685" s="500"/>
      <c r="N685" s="500"/>
    </row>
    <row r="686">
      <c r="B686" s="497"/>
      <c r="H686" s="500"/>
      <c r="N686" s="500"/>
    </row>
    <row r="687">
      <c r="B687" s="497"/>
      <c r="H687" s="500"/>
      <c r="N687" s="500"/>
    </row>
    <row r="688">
      <c r="B688" s="497"/>
      <c r="H688" s="500"/>
      <c r="N688" s="500"/>
    </row>
    <row r="689">
      <c r="B689" s="497"/>
      <c r="H689" s="500"/>
      <c r="N689" s="500"/>
    </row>
    <row r="690">
      <c r="B690" s="497"/>
      <c r="H690" s="500"/>
      <c r="N690" s="500"/>
    </row>
    <row r="691">
      <c r="B691" s="497"/>
      <c r="H691" s="500"/>
      <c r="N691" s="500"/>
    </row>
    <row r="692">
      <c r="B692" s="497"/>
      <c r="H692" s="500"/>
      <c r="N692" s="500"/>
    </row>
    <row r="693">
      <c r="B693" s="497"/>
      <c r="H693" s="500"/>
      <c r="N693" s="500"/>
    </row>
    <row r="694">
      <c r="B694" s="497"/>
      <c r="H694" s="500"/>
      <c r="N694" s="500"/>
    </row>
    <row r="695">
      <c r="B695" s="497"/>
      <c r="H695" s="500"/>
      <c r="N695" s="500"/>
    </row>
    <row r="696">
      <c r="B696" s="497"/>
      <c r="H696" s="500"/>
      <c r="N696" s="500"/>
    </row>
    <row r="697">
      <c r="B697" s="497"/>
      <c r="H697" s="500"/>
      <c r="N697" s="500"/>
    </row>
    <row r="698">
      <c r="B698" s="497"/>
      <c r="H698" s="500"/>
      <c r="N698" s="500"/>
    </row>
    <row r="699">
      <c r="B699" s="497"/>
      <c r="H699" s="500"/>
      <c r="N699" s="500"/>
    </row>
    <row r="700">
      <c r="B700" s="497"/>
      <c r="H700" s="500"/>
      <c r="N700" s="500"/>
    </row>
    <row r="701">
      <c r="B701" s="497"/>
      <c r="H701" s="500"/>
      <c r="N701" s="500"/>
    </row>
    <row r="702">
      <c r="B702" s="497"/>
      <c r="H702" s="500"/>
      <c r="N702" s="500"/>
    </row>
    <row r="703">
      <c r="B703" s="497"/>
      <c r="H703" s="500"/>
      <c r="N703" s="500"/>
    </row>
    <row r="704">
      <c r="B704" s="497"/>
      <c r="H704" s="500"/>
      <c r="N704" s="500"/>
    </row>
    <row r="705">
      <c r="B705" s="497"/>
      <c r="H705" s="500"/>
      <c r="N705" s="500"/>
    </row>
    <row r="706">
      <c r="B706" s="497"/>
      <c r="H706" s="500"/>
      <c r="N706" s="500"/>
    </row>
    <row r="707">
      <c r="B707" s="497"/>
      <c r="H707" s="500"/>
      <c r="N707" s="500"/>
    </row>
    <row r="708">
      <c r="B708" s="497"/>
      <c r="H708" s="500"/>
      <c r="N708" s="500"/>
    </row>
    <row r="709">
      <c r="B709" s="497"/>
      <c r="H709" s="500"/>
      <c r="N709" s="500"/>
    </row>
    <row r="710">
      <c r="B710" s="497"/>
      <c r="H710" s="500"/>
      <c r="N710" s="500"/>
    </row>
    <row r="711">
      <c r="B711" s="497"/>
      <c r="H711" s="500"/>
      <c r="N711" s="500"/>
    </row>
    <row r="712">
      <c r="B712" s="497"/>
      <c r="H712" s="500"/>
      <c r="N712" s="500"/>
    </row>
    <row r="713">
      <c r="B713" s="497"/>
      <c r="H713" s="500"/>
      <c r="N713" s="500"/>
    </row>
    <row r="714">
      <c r="B714" s="497"/>
      <c r="H714" s="500"/>
      <c r="N714" s="500"/>
    </row>
    <row r="715">
      <c r="B715" s="497"/>
      <c r="H715" s="500"/>
      <c r="N715" s="500"/>
    </row>
    <row r="716">
      <c r="B716" s="497"/>
      <c r="H716" s="500"/>
      <c r="N716" s="500"/>
    </row>
    <row r="717">
      <c r="B717" s="497"/>
      <c r="H717" s="500"/>
      <c r="N717" s="500"/>
    </row>
    <row r="718">
      <c r="B718" s="497"/>
      <c r="H718" s="500"/>
      <c r="N718" s="500"/>
    </row>
    <row r="719">
      <c r="B719" s="497"/>
      <c r="H719" s="500"/>
      <c r="N719" s="500"/>
    </row>
    <row r="720">
      <c r="B720" s="497"/>
      <c r="H720" s="500"/>
      <c r="N720" s="500"/>
    </row>
    <row r="721">
      <c r="B721" s="497"/>
      <c r="H721" s="500"/>
      <c r="N721" s="500"/>
    </row>
    <row r="722">
      <c r="B722" s="497"/>
      <c r="H722" s="500"/>
      <c r="N722" s="500"/>
    </row>
    <row r="723">
      <c r="B723" s="497"/>
      <c r="H723" s="500"/>
      <c r="N723" s="500"/>
    </row>
    <row r="724">
      <c r="B724" s="497"/>
      <c r="H724" s="500"/>
      <c r="N724" s="500"/>
    </row>
    <row r="725">
      <c r="B725" s="497"/>
      <c r="H725" s="500"/>
      <c r="N725" s="500"/>
    </row>
    <row r="726">
      <c r="B726" s="497"/>
      <c r="H726" s="500"/>
      <c r="N726" s="500"/>
    </row>
    <row r="727">
      <c r="B727" s="497"/>
      <c r="H727" s="500"/>
      <c r="N727" s="500"/>
    </row>
    <row r="728">
      <c r="B728" s="497"/>
      <c r="H728" s="500"/>
      <c r="N728" s="500"/>
    </row>
    <row r="729">
      <c r="B729" s="497"/>
      <c r="H729" s="500"/>
      <c r="N729" s="500"/>
    </row>
    <row r="730">
      <c r="B730" s="497"/>
      <c r="H730" s="500"/>
      <c r="N730" s="500"/>
    </row>
    <row r="731">
      <c r="B731" s="497"/>
      <c r="H731" s="500"/>
      <c r="N731" s="500"/>
    </row>
    <row r="732">
      <c r="B732" s="497"/>
      <c r="H732" s="500"/>
      <c r="N732" s="500"/>
    </row>
    <row r="733">
      <c r="B733" s="497"/>
      <c r="H733" s="500"/>
      <c r="N733" s="500"/>
    </row>
    <row r="734">
      <c r="B734" s="497"/>
      <c r="H734" s="500"/>
      <c r="N734" s="500"/>
    </row>
    <row r="735">
      <c r="B735" s="497"/>
      <c r="H735" s="500"/>
      <c r="N735" s="500"/>
    </row>
    <row r="736">
      <c r="B736" s="497"/>
      <c r="H736" s="500"/>
      <c r="N736" s="500"/>
    </row>
    <row r="737">
      <c r="B737" s="497"/>
      <c r="H737" s="500"/>
      <c r="N737" s="500"/>
    </row>
    <row r="738">
      <c r="B738" s="497"/>
      <c r="H738" s="500"/>
      <c r="N738" s="500"/>
    </row>
    <row r="739">
      <c r="B739" s="497"/>
      <c r="H739" s="500"/>
      <c r="N739" s="500"/>
    </row>
    <row r="740">
      <c r="B740" s="497"/>
      <c r="H740" s="500"/>
      <c r="N740" s="500"/>
    </row>
    <row r="741">
      <c r="B741" s="497"/>
      <c r="H741" s="500"/>
      <c r="N741" s="500"/>
    </row>
    <row r="742">
      <c r="B742" s="497"/>
      <c r="H742" s="500"/>
      <c r="N742" s="500"/>
    </row>
    <row r="743">
      <c r="B743" s="497"/>
      <c r="H743" s="500"/>
      <c r="N743" s="500"/>
    </row>
    <row r="744">
      <c r="B744" s="497"/>
      <c r="H744" s="500"/>
      <c r="N744" s="500"/>
    </row>
    <row r="745">
      <c r="B745" s="497"/>
      <c r="H745" s="500"/>
      <c r="N745" s="500"/>
    </row>
    <row r="746">
      <c r="B746" s="497"/>
      <c r="H746" s="500"/>
      <c r="N746" s="500"/>
    </row>
    <row r="747">
      <c r="B747" s="497"/>
      <c r="H747" s="500"/>
      <c r="N747" s="500"/>
    </row>
    <row r="748">
      <c r="B748" s="497"/>
      <c r="H748" s="500"/>
      <c r="N748" s="500"/>
    </row>
    <row r="749">
      <c r="B749" s="497"/>
      <c r="H749" s="500"/>
      <c r="N749" s="500"/>
    </row>
    <row r="750">
      <c r="B750" s="497"/>
      <c r="H750" s="500"/>
      <c r="N750" s="500"/>
    </row>
    <row r="751">
      <c r="B751" s="497"/>
      <c r="H751" s="500"/>
      <c r="N751" s="500"/>
    </row>
    <row r="752">
      <c r="B752" s="497"/>
      <c r="H752" s="500"/>
      <c r="N752" s="500"/>
    </row>
    <row r="753">
      <c r="B753" s="497"/>
      <c r="H753" s="500"/>
      <c r="N753" s="500"/>
    </row>
    <row r="754">
      <c r="B754" s="497"/>
      <c r="H754" s="500"/>
      <c r="N754" s="500"/>
    </row>
    <row r="755">
      <c r="B755" s="497"/>
      <c r="H755" s="500"/>
      <c r="N755" s="500"/>
    </row>
    <row r="756">
      <c r="B756" s="497"/>
      <c r="H756" s="500"/>
      <c r="N756" s="500"/>
    </row>
    <row r="757">
      <c r="B757" s="497"/>
      <c r="H757" s="500"/>
      <c r="N757" s="500"/>
    </row>
    <row r="758">
      <c r="B758" s="497"/>
      <c r="H758" s="500"/>
      <c r="N758" s="500"/>
    </row>
    <row r="759">
      <c r="B759" s="497"/>
      <c r="H759" s="500"/>
      <c r="N759" s="500"/>
    </row>
    <row r="760">
      <c r="B760" s="497"/>
      <c r="H760" s="500"/>
      <c r="N760" s="500"/>
    </row>
    <row r="761">
      <c r="B761" s="497"/>
      <c r="H761" s="500"/>
      <c r="N761" s="500"/>
    </row>
    <row r="762">
      <c r="B762" s="497"/>
      <c r="H762" s="500"/>
      <c r="N762" s="500"/>
    </row>
    <row r="763">
      <c r="B763" s="497"/>
      <c r="H763" s="500"/>
      <c r="N763" s="500"/>
    </row>
    <row r="764">
      <c r="B764" s="497"/>
      <c r="H764" s="500"/>
      <c r="N764" s="500"/>
    </row>
    <row r="765">
      <c r="B765" s="497"/>
      <c r="H765" s="500"/>
      <c r="N765" s="500"/>
    </row>
    <row r="766">
      <c r="B766" s="497"/>
      <c r="H766" s="500"/>
      <c r="N766" s="500"/>
    </row>
    <row r="767">
      <c r="B767" s="497"/>
      <c r="H767" s="500"/>
      <c r="N767" s="500"/>
    </row>
    <row r="768">
      <c r="B768" s="497"/>
      <c r="H768" s="500"/>
      <c r="N768" s="500"/>
    </row>
    <row r="769">
      <c r="B769" s="497"/>
      <c r="H769" s="500"/>
      <c r="N769" s="500"/>
    </row>
    <row r="770">
      <c r="B770" s="497"/>
      <c r="H770" s="500"/>
      <c r="N770" s="500"/>
    </row>
    <row r="771">
      <c r="B771" s="497"/>
      <c r="H771" s="500"/>
      <c r="N771" s="500"/>
    </row>
    <row r="772">
      <c r="B772" s="497"/>
      <c r="H772" s="500"/>
      <c r="N772" s="500"/>
    </row>
    <row r="773">
      <c r="B773" s="497"/>
      <c r="H773" s="500"/>
      <c r="N773" s="500"/>
    </row>
    <row r="774">
      <c r="B774" s="497"/>
      <c r="H774" s="500"/>
      <c r="N774" s="500"/>
    </row>
    <row r="775">
      <c r="B775" s="497"/>
      <c r="H775" s="500"/>
      <c r="N775" s="500"/>
    </row>
    <row r="776">
      <c r="B776" s="497"/>
      <c r="H776" s="500"/>
      <c r="N776" s="500"/>
    </row>
    <row r="777">
      <c r="B777" s="497"/>
      <c r="H777" s="500"/>
      <c r="N777" s="500"/>
    </row>
    <row r="778">
      <c r="B778" s="497"/>
      <c r="H778" s="500"/>
      <c r="N778" s="500"/>
    </row>
    <row r="779">
      <c r="B779" s="497"/>
      <c r="H779" s="500"/>
      <c r="N779" s="500"/>
    </row>
    <row r="780">
      <c r="B780" s="497"/>
      <c r="H780" s="500"/>
      <c r="N780" s="500"/>
    </row>
    <row r="781">
      <c r="B781" s="497"/>
      <c r="H781" s="500"/>
      <c r="N781" s="500"/>
    </row>
    <row r="782">
      <c r="B782" s="497"/>
      <c r="H782" s="500"/>
      <c r="N782" s="500"/>
    </row>
    <row r="783">
      <c r="B783" s="497"/>
      <c r="H783" s="500"/>
      <c r="N783" s="500"/>
    </row>
    <row r="784">
      <c r="B784" s="497"/>
      <c r="H784" s="500"/>
      <c r="N784" s="500"/>
    </row>
    <row r="785">
      <c r="B785" s="497"/>
      <c r="H785" s="500"/>
      <c r="N785" s="500"/>
    </row>
    <row r="786">
      <c r="B786" s="497"/>
      <c r="H786" s="500"/>
      <c r="N786" s="500"/>
    </row>
    <row r="787">
      <c r="B787" s="497"/>
      <c r="H787" s="500"/>
      <c r="N787" s="500"/>
    </row>
    <row r="788">
      <c r="B788" s="497"/>
      <c r="H788" s="500"/>
      <c r="N788" s="500"/>
    </row>
    <row r="789">
      <c r="B789" s="497"/>
      <c r="H789" s="500"/>
      <c r="N789" s="500"/>
    </row>
    <row r="790">
      <c r="B790" s="497"/>
      <c r="H790" s="500"/>
      <c r="N790" s="500"/>
    </row>
    <row r="791">
      <c r="B791" s="497"/>
      <c r="H791" s="500"/>
      <c r="N791" s="500"/>
    </row>
    <row r="792">
      <c r="B792" s="497"/>
      <c r="H792" s="500"/>
      <c r="N792" s="500"/>
    </row>
    <row r="793">
      <c r="B793" s="497"/>
      <c r="H793" s="500"/>
      <c r="N793" s="500"/>
    </row>
    <row r="794">
      <c r="B794" s="497"/>
      <c r="H794" s="500"/>
      <c r="N794" s="500"/>
    </row>
    <row r="795">
      <c r="B795" s="497"/>
      <c r="H795" s="500"/>
      <c r="N795" s="500"/>
    </row>
    <row r="796">
      <c r="B796" s="497"/>
      <c r="H796" s="500"/>
      <c r="N796" s="500"/>
    </row>
    <row r="797">
      <c r="B797" s="497"/>
      <c r="H797" s="500"/>
      <c r="N797" s="500"/>
    </row>
    <row r="798">
      <c r="B798" s="497"/>
      <c r="H798" s="500"/>
      <c r="N798" s="500"/>
    </row>
    <row r="799">
      <c r="B799" s="497"/>
      <c r="H799" s="500"/>
      <c r="N799" s="500"/>
    </row>
    <row r="800">
      <c r="B800" s="497"/>
      <c r="H800" s="500"/>
      <c r="N800" s="500"/>
    </row>
    <row r="801">
      <c r="B801" s="497"/>
      <c r="H801" s="500"/>
      <c r="N801" s="500"/>
    </row>
    <row r="802">
      <c r="B802" s="497"/>
      <c r="H802" s="500"/>
      <c r="N802" s="500"/>
    </row>
    <row r="803">
      <c r="B803" s="497"/>
      <c r="H803" s="500"/>
      <c r="N803" s="500"/>
    </row>
    <row r="804">
      <c r="B804" s="497"/>
      <c r="H804" s="500"/>
      <c r="N804" s="500"/>
    </row>
    <row r="805">
      <c r="B805" s="497"/>
      <c r="H805" s="500"/>
      <c r="N805" s="500"/>
    </row>
    <row r="806">
      <c r="B806" s="497"/>
      <c r="H806" s="500"/>
      <c r="N806" s="500"/>
    </row>
    <row r="807">
      <c r="B807" s="497"/>
      <c r="H807" s="500"/>
      <c r="N807" s="500"/>
    </row>
    <row r="808">
      <c r="B808" s="497"/>
      <c r="H808" s="500"/>
      <c r="N808" s="500"/>
    </row>
    <row r="809">
      <c r="B809" s="497"/>
      <c r="H809" s="500"/>
      <c r="N809" s="500"/>
    </row>
    <row r="810">
      <c r="B810" s="497"/>
      <c r="H810" s="500"/>
      <c r="N810" s="500"/>
    </row>
    <row r="811">
      <c r="B811" s="497"/>
      <c r="H811" s="500"/>
      <c r="N811" s="500"/>
    </row>
    <row r="812">
      <c r="B812" s="497"/>
      <c r="H812" s="500"/>
      <c r="N812" s="500"/>
    </row>
    <row r="813">
      <c r="B813" s="497"/>
      <c r="H813" s="500"/>
      <c r="N813" s="500"/>
    </row>
    <row r="814">
      <c r="B814" s="497"/>
      <c r="H814" s="500"/>
      <c r="N814" s="500"/>
    </row>
    <row r="815">
      <c r="B815" s="497"/>
      <c r="H815" s="500"/>
      <c r="N815" s="500"/>
    </row>
    <row r="816">
      <c r="B816" s="497"/>
      <c r="H816" s="500"/>
      <c r="N816" s="500"/>
    </row>
    <row r="817">
      <c r="B817" s="497"/>
      <c r="H817" s="500"/>
      <c r="N817" s="500"/>
    </row>
    <row r="818">
      <c r="B818" s="497"/>
      <c r="H818" s="500"/>
      <c r="N818" s="500"/>
    </row>
    <row r="819">
      <c r="B819" s="497"/>
      <c r="H819" s="500"/>
      <c r="N819" s="500"/>
    </row>
    <row r="820">
      <c r="B820" s="497"/>
      <c r="H820" s="500"/>
      <c r="N820" s="500"/>
    </row>
    <row r="821">
      <c r="B821" s="497"/>
      <c r="H821" s="500"/>
      <c r="N821" s="500"/>
    </row>
    <row r="822">
      <c r="B822" s="497"/>
      <c r="H822" s="500"/>
      <c r="N822" s="500"/>
    </row>
    <row r="823">
      <c r="B823" s="497"/>
      <c r="H823" s="500"/>
      <c r="N823" s="500"/>
    </row>
    <row r="824">
      <c r="B824" s="497"/>
      <c r="H824" s="500"/>
      <c r="N824" s="500"/>
    </row>
    <row r="825">
      <c r="B825" s="497"/>
      <c r="H825" s="500"/>
      <c r="N825" s="500"/>
    </row>
    <row r="826">
      <c r="B826" s="497"/>
      <c r="H826" s="500"/>
      <c r="N826" s="500"/>
    </row>
    <row r="827">
      <c r="B827" s="497"/>
      <c r="H827" s="500"/>
      <c r="N827" s="500"/>
    </row>
    <row r="828">
      <c r="B828" s="497"/>
      <c r="H828" s="500"/>
      <c r="N828" s="500"/>
    </row>
    <row r="829">
      <c r="B829" s="497"/>
      <c r="H829" s="500"/>
      <c r="N829" s="500"/>
    </row>
    <row r="830">
      <c r="B830" s="497"/>
      <c r="H830" s="500"/>
      <c r="N830" s="500"/>
    </row>
    <row r="831">
      <c r="B831" s="497"/>
      <c r="H831" s="500"/>
      <c r="N831" s="500"/>
    </row>
    <row r="832">
      <c r="B832" s="497"/>
      <c r="H832" s="500"/>
      <c r="N832" s="500"/>
    </row>
    <row r="833">
      <c r="B833" s="497"/>
      <c r="H833" s="500"/>
      <c r="N833" s="500"/>
    </row>
    <row r="834">
      <c r="B834" s="497"/>
      <c r="H834" s="500"/>
      <c r="N834" s="500"/>
    </row>
    <row r="835">
      <c r="B835" s="497"/>
      <c r="H835" s="500"/>
      <c r="N835" s="500"/>
    </row>
    <row r="836">
      <c r="B836" s="497"/>
      <c r="H836" s="500"/>
      <c r="N836" s="500"/>
    </row>
    <row r="837">
      <c r="B837" s="497"/>
      <c r="H837" s="500"/>
      <c r="N837" s="500"/>
    </row>
    <row r="838">
      <c r="B838" s="497"/>
      <c r="H838" s="500"/>
      <c r="N838" s="500"/>
    </row>
    <row r="839">
      <c r="B839" s="497"/>
      <c r="H839" s="500"/>
      <c r="N839" s="500"/>
    </row>
    <row r="840">
      <c r="B840" s="497"/>
      <c r="H840" s="500"/>
      <c r="N840" s="500"/>
    </row>
    <row r="841">
      <c r="B841" s="497"/>
      <c r="H841" s="500"/>
      <c r="N841" s="500"/>
    </row>
    <row r="842">
      <c r="B842" s="497"/>
      <c r="H842" s="500"/>
      <c r="N842" s="500"/>
    </row>
    <row r="843">
      <c r="B843" s="497"/>
      <c r="H843" s="500"/>
      <c r="N843" s="500"/>
    </row>
    <row r="844">
      <c r="B844" s="497"/>
      <c r="H844" s="500"/>
      <c r="N844" s="500"/>
    </row>
    <row r="845">
      <c r="B845" s="497"/>
      <c r="H845" s="500"/>
      <c r="N845" s="500"/>
    </row>
    <row r="846">
      <c r="B846" s="497"/>
      <c r="H846" s="500"/>
      <c r="N846" s="500"/>
    </row>
    <row r="847">
      <c r="B847" s="497"/>
      <c r="H847" s="500"/>
      <c r="N847" s="500"/>
    </row>
    <row r="848">
      <c r="B848" s="497"/>
      <c r="H848" s="500"/>
      <c r="N848" s="500"/>
    </row>
    <row r="849">
      <c r="B849" s="497"/>
      <c r="H849" s="500"/>
      <c r="N849" s="500"/>
    </row>
    <row r="850">
      <c r="B850" s="497"/>
      <c r="H850" s="500"/>
      <c r="N850" s="500"/>
    </row>
    <row r="851">
      <c r="B851" s="497"/>
      <c r="H851" s="500"/>
      <c r="N851" s="500"/>
    </row>
    <row r="852">
      <c r="B852" s="497"/>
      <c r="H852" s="500"/>
      <c r="N852" s="500"/>
    </row>
    <row r="853">
      <c r="B853" s="497"/>
      <c r="H853" s="500"/>
      <c r="N853" s="500"/>
    </row>
    <row r="854">
      <c r="B854" s="497"/>
      <c r="H854" s="500"/>
      <c r="N854" s="500"/>
    </row>
    <row r="855">
      <c r="B855" s="497"/>
      <c r="H855" s="500"/>
      <c r="N855" s="500"/>
    </row>
    <row r="856">
      <c r="B856" s="497"/>
      <c r="H856" s="500"/>
      <c r="N856" s="500"/>
    </row>
    <row r="857">
      <c r="B857" s="497"/>
      <c r="H857" s="500"/>
      <c r="N857" s="500"/>
    </row>
    <row r="858">
      <c r="B858" s="497"/>
      <c r="H858" s="500"/>
      <c r="N858" s="500"/>
    </row>
    <row r="859">
      <c r="B859" s="497"/>
      <c r="H859" s="500"/>
      <c r="N859" s="500"/>
    </row>
    <row r="860">
      <c r="B860" s="497"/>
      <c r="H860" s="500"/>
      <c r="N860" s="500"/>
    </row>
    <row r="861">
      <c r="B861" s="497"/>
      <c r="H861" s="500"/>
      <c r="N861" s="500"/>
    </row>
    <row r="862">
      <c r="B862" s="497"/>
      <c r="H862" s="500"/>
      <c r="N862" s="500"/>
    </row>
    <row r="863">
      <c r="B863" s="497"/>
      <c r="H863" s="500"/>
      <c r="N863" s="500"/>
    </row>
    <row r="864">
      <c r="B864" s="497"/>
      <c r="H864" s="500"/>
      <c r="N864" s="500"/>
    </row>
    <row r="865">
      <c r="B865" s="497"/>
      <c r="H865" s="500"/>
      <c r="N865" s="500"/>
    </row>
    <row r="866">
      <c r="B866" s="497"/>
      <c r="H866" s="500"/>
      <c r="N866" s="500"/>
    </row>
    <row r="867">
      <c r="B867" s="497"/>
      <c r="H867" s="500"/>
      <c r="N867" s="500"/>
    </row>
    <row r="868">
      <c r="B868" s="497"/>
      <c r="H868" s="500"/>
      <c r="N868" s="500"/>
    </row>
    <row r="869">
      <c r="B869" s="497"/>
      <c r="H869" s="500"/>
      <c r="N869" s="500"/>
    </row>
    <row r="870">
      <c r="B870" s="497"/>
      <c r="H870" s="500"/>
      <c r="N870" s="500"/>
    </row>
    <row r="871">
      <c r="B871" s="497"/>
      <c r="H871" s="500"/>
      <c r="N871" s="500"/>
    </row>
    <row r="872">
      <c r="B872" s="497"/>
      <c r="H872" s="500"/>
      <c r="N872" s="500"/>
    </row>
    <row r="873">
      <c r="B873" s="497"/>
      <c r="H873" s="500"/>
      <c r="N873" s="500"/>
    </row>
    <row r="874">
      <c r="B874" s="497"/>
      <c r="H874" s="500"/>
      <c r="N874" s="500"/>
    </row>
    <row r="875">
      <c r="B875" s="497"/>
      <c r="H875" s="500"/>
      <c r="N875" s="500"/>
    </row>
    <row r="876">
      <c r="B876" s="497"/>
      <c r="H876" s="500"/>
      <c r="N876" s="500"/>
    </row>
    <row r="877">
      <c r="B877" s="497"/>
      <c r="H877" s="500"/>
      <c r="N877" s="500"/>
    </row>
    <row r="878">
      <c r="B878" s="497"/>
      <c r="H878" s="500"/>
      <c r="N878" s="500"/>
    </row>
    <row r="879">
      <c r="B879" s="497"/>
      <c r="H879" s="500"/>
      <c r="N879" s="500"/>
    </row>
    <row r="880">
      <c r="B880" s="497"/>
      <c r="H880" s="500"/>
      <c r="N880" s="500"/>
    </row>
    <row r="881">
      <c r="B881" s="497"/>
      <c r="H881" s="500"/>
      <c r="N881" s="500"/>
    </row>
    <row r="882">
      <c r="B882" s="497"/>
      <c r="H882" s="500"/>
      <c r="N882" s="500"/>
    </row>
    <row r="883">
      <c r="B883" s="497"/>
      <c r="H883" s="500"/>
      <c r="N883" s="500"/>
    </row>
    <row r="884">
      <c r="B884" s="497"/>
      <c r="H884" s="500"/>
      <c r="N884" s="500"/>
    </row>
    <row r="885">
      <c r="B885" s="497"/>
      <c r="H885" s="500"/>
      <c r="N885" s="500"/>
    </row>
    <row r="886">
      <c r="B886" s="497"/>
      <c r="H886" s="500"/>
      <c r="N886" s="500"/>
    </row>
    <row r="887">
      <c r="B887" s="497"/>
      <c r="H887" s="500"/>
      <c r="N887" s="500"/>
    </row>
    <row r="888">
      <c r="B888" s="497"/>
      <c r="H888" s="500"/>
      <c r="N888" s="500"/>
    </row>
    <row r="889">
      <c r="B889" s="497"/>
      <c r="H889" s="500"/>
      <c r="N889" s="500"/>
    </row>
    <row r="890">
      <c r="B890" s="497"/>
      <c r="H890" s="500"/>
      <c r="N890" s="500"/>
    </row>
    <row r="891">
      <c r="B891" s="497"/>
      <c r="H891" s="500"/>
      <c r="N891" s="500"/>
    </row>
    <row r="892">
      <c r="B892" s="497"/>
      <c r="H892" s="500"/>
      <c r="N892" s="500"/>
    </row>
    <row r="893">
      <c r="B893" s="497"/>
      <c r="H893" s="500"/>
      <c r="N893" s="500"/>
    </row>
    <row r="894">
      <c r="B894" s="497"/>
      <c r="H894" s="500"/>
      <c r="N894" s="500"/>
    </row>
    <row r="895">
      <c r="B895" s="497"/>
      <c r="H895" s="500"/>
      <c r="N895" s="500"/>
    </row>
    <row r="896">
      <c r="B896" s="497"/>
      <c r="H896" s="500"/>
      <c r="N896" s="500"/>
    </row>
    <row r="897">
      <c r="B897" s="497"/>
      <c r="H897" s="500"/>
      <c r="N897" s="500"/>
    </row>
    <row r="898">
      <c r="B898" s="497"/>
      <c r="H898" s="500"/>
      <c r="N898" s="500"/>
    </row>
    <row r="899">
      <c r="B899" s="497"/>
      <c r="H899" s="500"/>
      <c r="N899" s="500"/>
    </row>
    <row r="900">
      <c r="B900" s="497"/>
      <c r="H900" s="500"/>
      <c r="N900" s="500"/>
    </row>
    <row r="901">
      <c r="B901" s="497"/>
      <c r="H901" s="500"/>
      <c r="N901" s="500"/>
    </row>
    <row r="902">
      <c r="B902" s="497"/>
      <c r="H902" s="500"/>
      <c r="N902" s="500"/>
    </row>
    <row r="903">
      <c r="B903" s="497"/>
      <c r="H903" s="500"/>
      <c r="N903" s="500"/>
    </row>
    <row r="904">
      <c r="B904" s="497"/>
      <c r="H904" s="500"/>
      <c r="N904" s="500"/>
    </row>
    <row r="905">
      <c r="B905" s="497"/>
      <c r="H905" s="500"/>
      <c r="N905" s="500"/>
    </row>
    <row r="906">
      <c r="B906" s="497"/>
      <c r="H906" s="500"/>
      <c r="N906" s="500"/>
    </row>
    <row r="907">
      <c r="B907" s="497"/>
      <c r="H907" s="500"/>
      <c r="N907" s="500"/>
    </row>
    <row r="908">
      <c r="B908" s="497"/>
      <c r="H908" s="500"/>
      <c r="N908" s="500"/>
    </row>
    <row r="909">
      <c r="B909" s="497"/>
      <c r="H909" s="500"/>
      <c r="N909" s="500"/>
    </row>
    <row r="910">
      <c r="B910" s="497"/>
      <c r="H910" s="500"/>
      <c r="N910" s="500"/>
    </row>
    <row r="911">
      <c r="B911" s="497"/>
      <c r="H911" s="500"/>
      <c r="N911" s="500"/>
    </row>
    <row r="912">
      <c r="B912" s="497"/>
      <c r="H912" s="500"/>
      <c r="N912" s="500"/>
    </row>
    <row r="913">
      <c r="B913" s="497"/>
      <c r="H913" s="500"/>
      <c r="N913" s="500"/>
    </row>
    <row r="914">
      <c r="B914" s="497"/>
      <c r="H914" s="500"/>
      <c r="N914" s="500"/>
    </row>
    <row r="915">
      <c r="B915" s="497"/>
      <c r="H915" s="500"/>
      <c r="N915" s="500"/>
    </row>
    <row r="916">
      <c r="B916" s="497"/>
      <c r="H916" s="500"/>
      <c r="N916" s="500"/>
    </row>
    <row r="917">
      <c r="B917" s="497"/>
      <c r="H917" s="500"/>
      <c r="N917" s="500"/>
    </row>
    <row r="918">
      <c r="B918" s="497"/>
      <c r="H918" s="500"/>
      <c r="N918" s="500"/>
    </row>
    <row r="919">
      <c r="B919" s="497"/>
      <c r="H919" s="500"/>
      <c r="N919" s="500"/>
    </row>
    <row r="920">
      <c r="B920" s="497"/>
      <c r="H920" s="500"/>
      <c r="N920" s="500"/>
    </row>
    <row r="921">
      <c r="B921" s="497"/>
      <c r="H921" s="500"/>
      <c r="N921" s="500"/>
    </row>
    <row r="922">
      <c r="B922" s="497"/>
      <c r="H922" s="500"/>
      <c r="N922" s="500"/>
    </row>
    <row r="923">
      <c r="B923" s="497"/>
      <c r="H923" s="500"/>
      <c r="N923" s="500"/>
    </row>
    <row r="924">
      <c r="B924" s="497"/>
      <c r="H924" s="500"/>
      <c r="N924" s="500"/>
    </row>
    <row r="925">
      <c r="B925" s="497"/>
      <c r="H925" s="500"/>
      <c r="N925" s="500"/>
    </row>
    <row r="926">
      <c r="B926" s="497"/>
      <c r="H926" s="500"/>
      <c r="N926" s="500"/>
    </row>
    <row r="927">
      <c r="B927" s="497"/>
      <c r="H927" s="500"/>
      <c r="N927" s="500"/>
    </row>
    <row r="928">
      <c r="B928" s="497"/>
      <c r="H928" s="500"/>
      <c r="N928" s="500"/>
    </row>
    <row r="929">
      <c r="B929" s="497"/>
      <c r="H929" s="500"/>
      <c r="N929" s="500"/>
    </row>
    <row r="930">
      <c r="B930" s="497"/>
      <c r="H930" s="500"/>
      <c r="N930" s="500"/>
    </row>
    <row r="931">
      <c r="B931" s="497"/>
      <c r="H931" s="500"/>
      <c r="N931" s="500"/>
    </row>
    <row r="932">
      <c r="B932" s="497"/>
      <c r="H932" s="500"/>
      <c r="N932" s="500"/>
    </row>
    <row r="933">
      <c r="B933" s="497"/>
      <c r="H933" s="500"/>
      <c r="N933" s="500"/>
    </row>
    <row r="934">
      <c r="B934" s="497"/>
      <c r="H934" s="500"/>
      <c r="N934" s="500"/>
    </row>
    <row r="935">
      <c r="B935" s="497"/>
      <c r="H935" s="500"/>
      <c r="N935" s="500"/>
    </row>
    <row r="936">
      <c r="B936" s="497"/>
      <c r="H936" s="500"/>
      <c r="N936" s="500"/>
    </row>
    <row r="937">
      <c r="B937" s="497"/>
      <c r="H937" s="500"/>
      <c r="N937" s="500"/>
    </row>
    <row r="938">
      <c r="B938" s="497"/>
      <c r="H938" s="500"/>
      <c r="N938" s="500"/>
    </row>
    <row r="939">
      <c r="B939" s="497"/>
      <c r="H939" s="500"/>
      <c r="N939" s="500"/>
    </row>
    <row r="940">
      <c r="B940" s="497"/>
      <c r="H940" s="500"/>
      <c r="N940" s="500"/>
    </row>
    <row r="941">
      <c r="B941" s="497"/>
      <c r="H941" s="500"/>
      <c r="N941" s="500"/>
    </row>
    <row r="942">
      <c r="B942" s="497"/>
      <c r="H942" s="500"/>
      <c r="N942" s="500"/>
    </row>
    <row r="943">
      <c r="B943" s="497"/>
      <c r="H943" s="500"/>
      <c r="N943" s="500"/>
    </row>
    <row r="944">
      <c r="B944" s="497"/>
      <c r="H944" s="500"/>
      <c r="N944" s="500"/>
    </row>
    <row r="945">
      <c r="B945" s="497"/>
      <c r="H945" s="500"/>
      <c r="N945" s="500"/>
    </row>
    <row r="946">
      <c r="B946" s="497"/>
      <c r="H946" s="500"/>
      <c r="N946" s="500"/>
    </row>
    <row r="947">
      <c r="B947" s="497"/>
      <c r="H947" s="500"/>
      <c r="N947" s="500"/>
    </row>
    <row r="948">
      <c r="B948" s="497"/>
      <c r="H948" s="500"/>
      <c r="N948" s="500"/>
    </row>
    <row r="949">
      <c r="B949" s="497"/>
      <c r="H949" s="500"/>
      <c r="N949" s="500"/>
    </row>
    <row r="950">
      <c r="B950" s="497"/>
      <c r="H950" s="500"/>
      <c r="N950" s="500"/>
    </row>
    <row r="951">
      <c r="B951" s="497"/>
      <c r="H951" s="500"/>
      <c r="N951" s="500"/>
    </row>
    <row r="952">
      <c r="B952" s="497"/>
      <c r="H952" s="500"/>
      <c r="N952" s="500"/>
    </row>
    <row r="953">
      <c r="B953" s="497"/>
      <c r="H953" s="500"/>
      <c r="N953" s="500"/>
    </row>
    <row r="954">
      <c r="B954" s="497"/>
      <c r="H954" s="500"/>
      <c r="N954" s="500"/>
    </row>
    <row r="955">
      <c r="B955" s="497"/>
      <c r="H955" s="500"/>
      <c r="N955" s="500"/>
    </row>
    <row r="956">
      <c r="B956" s="497"/>
      <c r="H956" s="500"/>
      <c r="N956" s="500"/>
    </row>
    <row r="957">
      <c r="B957" s="497"/>
      <c r="H957" s="500"/>
      <c r="N957" s="500"/>
    </row>
    <row r="958">
      <c r="B958" s="497"/>
      <c r="H958" s="500"/>
      <c r="N958" s="500"/>
    </row>
    <row r="959">
      <c r="B959" s="497"/>
      <c r="H959" s="500"/>
      <c r="N959" s="500"/>
    </row>
    <row r="960">
      <c r="B960" s="497"/>
      <c r="H960" s="500"/>
      <c r="N960" s="500"/>
    </row>
    <row r="961">
      <c r="B961" s="497"/>
      <c r="H961" s="500"/>
      <c r="N961" s="500"/>
    </row>
    <row r="962">
      <c r="B962" s="497"/>
      <c r="H962" s="500"/>
      <c r="N962" s="500"/>
    </row>
    <row r="963">
      <c r="B963" s="497"/>
      <c r="H963" s="500"/>
      <c r="N963" s="500"/>
    </row>
    <row r="964">
      <c r="B964" s="497"/>
      <c r="H964" s="500"/>
      <c r="N964" s="500"/>
    </row>
    <row r="965">
      <c r="B965" s="497"/>
      <c r="H965" s="500"/>
      <c r="N965" s="500"/>
    </row>
    <row r="966">
      <c r="B966" s="497"/>
      <c r="H966" s="500"/>
      <c r="N966" s="500"/>
    </row>
    <row r="967">
      <c r="B967" s="497"/>
      <c r="H967" s="500"/>
      <c r="N967" s="500"/>
    </row>
    <row r="968">
      <c r="B968" s="497"/>
      <c r="H968" s="500"/>
      <c r="N968" s="500"/>
    </row>
    <row r="969">
      <c r="B969" s="497"/>
      <c r="H969" s="500"/>
      <c r="N969" s="500"/>
    </row>
    <row r="970">
      <c r="B970" s="497"/>
      <c r="H970" s="500"/>
      <c r="N970" s="500"/>
    </row>
    <row r="971">
      <c r="B971" s="497"/>
      <c r="H971" s="500"/>
      <c r="N971" s="500"/>
    </row>
    <row r="972">
      <c r="B972" s="497"/>
      <c r="H972" s="500"/>
      <c r="N972" s="500"/>
    </row>
    <row r="973">
      <c r="B973" s="497"/>
      <c r="H973" s="500"/>
      <c r="N973" s="500"/>
    </row>
    <row r="974">
      <c r="B974" s="497"/>
      <c r="H974" s="500"/>
      <c r="N974" s="500"/>
    </row>
    <row r="975">
      <c r="B975" s="497"/>
      <c r="H975" s="500"/>
      <c r="N975" s="500"/>
    </row>
    <row r="976">
      <c r="B976" s="497"/>
      <c r="H976" s="500"/>
      <c r="N976" s="500"/>
    </row>
    <row r="977">
      <c r="B977" s="497"/>
      <c r="H977" s="500"/>
      <c r="N977" s="500"/>
    </row>
    <row r="978">
      <c r="B978" s="497"/>
      <c r="H978" s="500"/>
      <c r="N978" s="500"/>
    </row>
    <row r="979">
      <c r="B979" s="497"/>
      <c r="H979" s="500"/>
      <c r="N979" s="500"/>
    </row>
    <row r="980">
      <c r="B980" s="497"/>
      <c r="H980" s="500"/>
      <c r="N980" s="500"/>
    </row>
    <row r="981">
      <c r="B981" s="497"/>
      <c r="H981" s="500"/>
      <c r="N981" s="500"/>
    </row>
    <row r="982">
      <c r="B982" s="497"/>
      <c r="H982" s="500"/>
      <c r="N982" s="500"/>
    </row>
    <row r="983">
      <c r="B983" s="497"/>
      <c r="H983" s="500"/>
      <c r="N983" s="500"/>
    </row>
    <row r="984">
      <c r="B984" s="497"/>
      <c r="H984" s="500"/>
      <c r="N984" s="500"/>
    </row>
    <row r="985">
      <c r="B985" s="497"/>
      <c r="H985" s="500"/>
      <c r="N985" s="500"/>
    </row>
    <row r="986">
      <c r="B986" s="497"/>
      <c r="H986" s="500"/>
      <c r="N986" s="500"/>
    </row>
    <row r="987">
      <c r="B987" s="497"/>
      <c r="H987" s="500"/>
      <c r="N987" s="500"/>
    </row>
    <row r="988">
      <c r="B988" s="497"/>
      <c r="H988" s="500"/>
      <c r="N988" s="500"/>
    </row>
    <row r="989">
      <c r="B989" s="497"/>
      <c r="H989" s="500"/>
      <c r="N989" s="500"/>
    </row>
    <row r="990">
      <c r="B990" s="497"/>
      <c r="H990" s="500"/>
      <c r="N990" s="500"/>
    </row>
    <row r="991">
      <c r="B991" s="497"/>
      <c r="H991" s="500"/>
      <c r="N991" s="500"/>
    </row>
    <row r="992">
      <c r="B992" s="497"/>
      <c r="H992" s="500"/>
      <c r="N992" s="500"/>
    </row>
    <row r="993">
      <c r="B993" s="497"/>
      <c r="H993" s="500"/>
      <c r="N993" s="500"/>
    </row>
    <row r="994">
      <c r="B994" s="497"/>
      <c r="H994" s="500"/>
      <c r="N994" s="500"/>
    </row>
    <row r="995">
      <c r="B995" s="497"/>
      <c r="H995" s="500"/>
      <c r="N995" s="500"/>
    </row>
    <row r="996">
      <c r="B996" s="497"/>
      <c r="H996" s="500"/>
      <c r="N996" s="500"/>
    </row>
    <row r="997">
      <c r="B997" s="497"/>
      <c r="H997" s="500"/>
      <c r="N997" s="500"/>
    </row>
    <row r="998">
      <c r="B998" s="497"/>
      <c r="H998" s="500"/>
      <c r="N998" s="500"/>
    </row>
    <row r="999">
      <c r="B999" s="497"/>
      <c r="H999" s="500"/>
      <c r="N999" s="500"/>
    </row>
    <row r="1000">
      <c r="B1000" s="497"/>
      <c r="H1000" s="500"/>
      <c r="N1000" s="500"/>
    </row>
    <row r="1001">
      <c r="B1001" s="497"/>
      <c r="H1001" s="500"/>
      <c r="N1001" s="500"/>
    </row>
    <row r="1002">
      <c r="B1002" s="497"/>
      <c r="H1002" s="500"/>
      <c r="N1002" s="500"/>
    </row>
    <row r="1003">
      <c r="B1003" s="497"/>
      <c r="H1003" s="500"/>
      <c r="N1003" s="500"/>
    </row>
    <row r="1004">
      <c r="B1004" s="497"/>
      <c r="H1004" s="500"/>
      <c r="N1004" s="500"/>
    </row>
    <row r="1005">
      <c r="B1005" s="497"/>
      <c r="H1005" s="500"/>
      <c r="N1005" s="500"/>
    </row>
    <row r="1006">
      <c r="B1006" s="497"/>
      <c r="H1006" s="500"/>
      <c r="N1006" s="500"/>
    </row>
    <row r="1007">
      <c r="B1007" s="497"/>
      <c r="H1007" s="500"/>
      <c r="N1007" s="500"/>
    </row>
    <row r="1008">
      <c r="B1008" s="497"/>
      <c r="H1008" s="500"/>
      <c r="N1008" s="500"/>
    </row>
    <row r="1009">
      <c r="B1009" s="497"/>
      <c r="H1009" s="500"/>
      <c r="N1009" s="500"/>
    </row>
    <row r="1010">
      <c r="B1010" s="497"/>
      <c r="H1010" s="500"/>
      <c r="N1010" s="500"/>
    </row>
    <row r="1011">
      <c r="B1011" s="497"/>
      <c r="H1011" s="500"/>
      <c r="N1011" s="500"/>
    </row>
    <row r="1012">
      <c r="B1012" s="497"/>
      <c r="H1012" s="500"/>
      <c r="N1012" s="500"/>
    </row>
    <row r="1013">
      <c r="B1013" s="497"/>
      <c r="H1013" s="500"/>
      <c r="N1013" s="500"/>
    </row>
    <row r="1014">
      <c r="B1014" s="497"/>
      <c r="H1014" s="500"/>
      <c r="N1014" s="500"/>
    </row>
    <row r="1015">
      <c r="B1015" s="497"/>
      <c r="H1015" s="500"/>
      <c r="N1015" s="500"/>
    </row>
    <row r="1016">
      <c r="B1016" s="497"/>
      <c r="H1016" s="500"/>
      <c r="N1016" s="500"/>
    </row>
    <row r="1017">
      <c r="B1017" s="497"/>
      <c r="H1017" s="500"/>
      <c r="N1017" s="500"/>
    </row>
    <row r="1018">
      <c r="B1018" s="497"/>
      <c r="H1018" s="500"/>
      <c r="N1018" s="500"/>
    </row>
  </sheetData>
  <conditionalFormatting sqref="C38:C42 C44:C51">
    <cfRule type="expression" dxfId="8" priority="1">
      <formula>OR(D38="⬇️⬇️ MAJOR Drop", D38="⬇️ Drop")</formula>
    </cfRule>
  </conditionalFormatting>
  <conditionalFormatting sqref="N33">
    <cfRule type="colorScale" priority="2">
      <colorScale>
        <cfvo type="formula" val="-1000"/>
        <cfvo type="formula" val="0"/>
        <cfvo type="formula" val="100"/>
        <color rgb="FF57BB8A"/>
        <color rgb="FFFFFFFF"/>
        <color rgb="FFE67C73"/>
      </colorScale>
    </cfRule>
  </conditionalFormatting>
  <conditionalFormatting sqref="B6">
    <cfRule type="colorScale" priority="3">
      <colorScale>
        <cfvo type="formula" val="0"/>
        <cfvo type="formula" val="60"/>
        <cfvo type="formula" val="100"/>
        <color rgb="FF00FF00"/>
        <color rgb="FFFFFF00"/>
        <color rgb="FFFF0000"/>
      </colorScale>
    </cfRule>
  </conditionalFormatting>
  <conditionalFormatting sqref="B4">
    <cfRule type="colorScale" priority="4">
      <colorScale>
        <cfvo type="formula" val="25"/>
        <cfvo type="formula" val="55"/>
        <cfvo type="formula" val="90"/>
        <color rgb="FFFF0000"/>
        <color rgb="FFFFFF00"/>
        <color rgb="FF00FF00"/>
      </colorScale>
    </cfRule>
  </conditionalFormatting>
  <conditionalFormatting sqref="B5 B8">
    <cfRule type="colorScale" priority="5">
      <colorScale>
        <cfvo type="formula" val="40"/>
        <cfvo type="formula" val="59"/>
        <cfvo type="formula" val="80"/>
        <color rgb="FFFF0000"/>
        <color rgb="FFFF9900"/>
        <color rgb="FF00FF00"/>
      </colorScale>
    </cfRule>
  </conditionalFormatting>
  <conditionalFormatting sqref="D38:D51 E52">
    <cfRule type="colorScale" priority="6">
      <colorScale>
        <cfvo type="formula" val="-0.2"/>
        <cfvo type="formula" val="0"/>
        <cfvo type="formula" val="0.2"/>
        <color rgb="FF57BB8A"/>
        <color rgb="FFEFEFEF"/>
        <color rgb="FFE67C73"/>
      </colorScale>
    </cfRule>
  </conditionalFormatting>
  <conditionalFormatting sqref="C38:C51">
    <cfRule type="expression" dxfId="5" priority="7">
      <formula>OR(D38="⬆️⬆️ MAJOR Rise", D38="⬆️ Rise")</formula>
    </cfRule>
  </conditionalFormatting>
  <conditionalFormatting sqref="S18 D38:D51 E52">
    <cfRule type="expression" dxfId="6" priority="8">
      <formula>S18="⬆️⬆️ MAJOR Rise"</formula>
    </cfRule>
  </conditionalFormatting>
  <conditionalFormatting sqref="S18 D38:D51 E52">
    <cfRule type="expression" dxfId="7" priority="9">
      <formula>S18="⬇️ Drop"</formula>
    </cfRule>
  </conditionalFormatting>
  <conditionalFormatting sqref="D52">
    <cfRule type="expression" dxfId="8" priority="10">
      <formula>OR(E52="⬇️⬇️ MAJOR Drop", E52="⬇️ Drop")</formula>
    </cfRule>
  </conditionalFormatting>
  <conditionalFormatting sqref="S18 D38:D51 E52">
    <cfRule type="expression" dxfId="9" priority="11">
      <formula>S18="⬆️ Rise"</formula>
    </cfRule>
  </conditionalFormatting>
  <conditionalFormatting sqref="S18 D38:D51 E52">
    <cfRule type="expression" dxfId="10" priority="12">
      <formula>S18="⬇️⬇️ MAJOR Drop"</formula>
    </cfRule>
  </conditionalFormatting>
  <conditionalFormatting sqref="S18 D38:D51 E52">
    <cfRule type="expression" dxfId="11" priority="13">
      <formula>S18="Stable"</formula>
    </cfRule>
  </conditionalFormatting>
  <conditionalFormatting sqref="B58:E58">
    <cfRule type="cellIs" dxfId="17" priority="14" operator="greaterThanOrEqual">
      <formula>0</formula>
    </cfRule>
  </conditionalFormatting>
  <conditionalFormatting sqref="B58:E58">
    <cfRule type="cellIs" dxfId="18" priority="15" operator="lessThanOrEqual">
      <formula>0</formula>
    </cfRule>
  </conditionalFormatting>
  <conditionalFormatting sqref="B60:E60">
    <cfRule type="expression" dxfId="19" priority="16">
      <formula>"B61"</formula>
    </cfRule>
  </conditionalFormatting>
  <conditionalFormatting sqref="D12:D14 D16:D20">
    <cfRule type="expression" dxfId="20" priority="17">
      <formula>$D12="⬇️ Drop"</formula>
    </cfRule>
  </conditionalFormatting>
  <conditionalFormatting sqref="D12:D14 D16:D20">
    <cfRule type="expression" dxfId="21" priority="18">
      <formula>$D12="⬇️⬇️ MAJOR Drop"</formula>
    </cfRule>
  </conditionalFormatting>
  <conditionalFormatting sqref="D12:D14 D16:D20">
    <cfRule type="expression" dxfId="22" priority="19">
      <formula>$D12="⬆️ Rise"</formula>
    </cfRule>
  </conditionalFormatting>
  <conditionalFormatting sqref="D12:D14 D16:D20">
    <cfRule type="expression" dxfId="23" priority="20">
      <formula>"	=$E12="⬆️⬆️ MAJOR Rise""</formula>
    </cfRule>
  </conditionalFormatting>
  <conditionalFormatting sqref="D22:D24 D26:D29">
    <cfRule type="expression" dxfId="24" priority="21">
      <formula>$D18="⬆️⬆️ MAJOR Rise"</formula>
    </cfRule>
  </conditionalFormatting>
  <conditionalFormatting sqref="C12:C14 C16:C20">
    <cfRule type="cellIs" dxfId="25" priority="22" operator="greaterThanOrEqual">
      <formula>0.01</formula>
    </cfRule>
  </conditionalFormatting>
  <conditionalFormatting sqref="C12:C14 C16:C19">
    <cfRule type="cellIs" dxfId="14" priority="23" operator="lessThanOrEqual">
      <formula>-0.01</formula>
    </cfRule>
  </conditionalFormatting>
  <hyperlinks>
    <hyperlink r:id="rId2" ref="A12"/>
    <hyperlink r:id="rId3" ref="A13"/>
    <hyperlink r:id="rId4" ref="A14"/>
    <hyperlink r:id="rId5" ref="A16"/>
    <hyperlink r:id="rId6" ref="A17"/>
    <hyperlink r:id="rId7" ref="A18"/>
    <hyperlink r:id="rId8" ref="A19"/>
    <hyperlink r:id="rId9" ref="A20"/>
    <hyperlink r:id="rId10" ref="A22"/>
    <hyperlink r:id="rId11" ref="A23"/>
    <hyperlink r:id="rId12" ref="A24"/>
    <hyperlink r:id="rId13" ref="A26"/>
    <hyperlink r:id="rId14" ref="A27"/>
    <hyperlink r:id="rId15" ref="A29"/>
    <hyperlink r:id="rId16" ref="N30"/>
    <hyperlink r:id="rId17" ref="A31"/>
    <hyperlink r:id="rId18" ref="A38"/>
    <hyperlink r:id="rId19" ref="A39"/>
    <hyperlink r:id="rId20" ref="A41"/>
    <hyperlink r:id="rId21" ref="A44"/>
    <hyperlink r:id="rId22" ref="A45"/>
    <hyperlink r:id="rId23" ref="A46"/>
    <hyperlink r:id="rId24" ref="A47"/>
    <hyperlink r:id="rId25" ref="A48"/>
    <hyperlink r:id="rId26" ref="A49"/>
    <hyperlink r:id="rId27" ref="A50"/>
    <hyperlink r:id="rId28" ref="A51"/>
    <hyperlink r:id="rId29" ref="A53"/>
    <hyperlink r:id="rId30" ref="B54"/>
    <hyperlink r:id="rId31" ref="C54"/>
    <hyperlink r:id="rId32" ref="D54"/>
    <hyperlink r:id="rId33" ref="E54"/>
    <hyperlink r:id="rId34" ref="A55"/>
    <hyperlink r:id="rId35" ref="A56"/>
    <hyperlink r:id="rId36" ref="A57"/>
    <hyperlink r:id="rId37" ref="A59"/>
    <hyperlink r:id="rId38" ref="A60"/>
    <hyperlink r:id="rId39" ref="A66"/>
    <hyperlink r:id="rId40" ref="A67"/>
    <hyperlink r:id="rId41" ref="A68"/>
    <hyperlink r:id="rId42" ref="A69"/>
    <hyperlink r:id="rId43" ref="A70"/>
    <hyperlink r:id="rId44" ref="A71"/>
    <hyperlink r:id="rId45" ref="A72"/>
    <hyperlink r:id="rId46" ref="A73"/>
    <hyperlink r:id="rId47" ref="A74"/>
    <hyperlink r:id="rId48" ref="A75"/>
    <hyperlink r:id="rId49" ref="A76"/>
    <hyperlink r:id="rId50" ref="A77"/>
    <hyperlink r:id="rId51" ref="A78"/>
    <hyperlink r:id="rId52" ref="A79"/>
    <hyperlink r:id="rId53" ref="A80"/>
    <hyperlink r:id="rId54" ref="A84"/>
    <hyperlink r:id="rId55" ref="A85"/>
    <hyperlink r:id="rId56" ref="A86"/>
    <hyperlink r:id="rId57" ref="A87"/>
    <hyperlink r:id="rId58" ref="A88"/>
    <hyperlink r:id="rId59" ref="A89"/>
    <hyperlink r:id="rId60" ref="A90"/>
    <hyperlink r:id="rId61" ref="A91"/>
    <hyperlink r:id="rId62" ref="A92"/>
    <hyperlink r:id="rId63" ref="A93"/>
    <hyperlink r:id="rId64" ref="A94"/>
  </hyperlinks>
  <drawing r:id="rId65"/>
  <legacyDrawing r:id="rId66"/>
  <tableParts count="11">
    <tablePart r:id="rId78"/>
    <tablePart r:id="rId79"/>
    <tablePart r:id="rId80"/>
    <tablePart r:id="rId81"/>
    <tablePart r:id="rId82"/>
    <tablePart r:id="rId83"/>
    <tablePart r:id="rId84"/>
    <tablePart r:id="rId85"/>
    <tablePart r:id="rId86"/>
    <tablePart r:id="rId87"/>
    <tablePart r:id="rId88"/>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8043"/>
    <outlinePr summaryBelow="0" summaryRight="0"/>
  </sheetPr>
  <sheetViews>
    <sheetView workbookViewId="0"/>
  </sheetViews>
  <sheetFormatPr customHeight="1" defaultColWidth="12.63" defaultRowHeight="15.75"/>
  <cols>
    <col customWidth="1" min="1" max="5" width="13.88"/>
    <col customWidth="1" min="6" max="7" width="20.88"/>
    <col customWidth="1" min="8" max="8" width="15.88"/>
    <col customWidth="1" min="9" max="42" width="13.88"/>
  </cols>
  <sheetData>
    <row r="1">
      <c r="A1" s="1052" t="s">
        <v>190</v>
      </c>
      <c r="B1" s="1053" t="s">
        <v>427</v>
      </c>
      <c r="C1" s="370" t="s">
        <v>86</v>
      </c>
      <c r="D1" s="370" t="s">
        <v>264</v>
      </c>
      <c r="E1" s="370" t="s">
        <v>428</v>
      </c>
      <c r="F1" s="370" t="s">
        <v>429</v>
      </c>
      <c r="G1" s="1053" t="s">
        <v>128</v>
      </c>
      <c r="H1" s="1054" t="s">
        <v>267</v>
      </c>
      <c r="I1" s="1054" t="s">
        <v>268</v>
      </c>
      <c r="J1" s="370" t="s">
        <v>187</v>
      </c>
      <c r="K1" s="370" t="s">
        <v>199</v>
      </c>
      <c r="L1" s="370" t="s">
        <v>271</v>
      </c>
      <c r="M1" s="545" t="s">
        <v>208</v>
      </c>
      <c r="N1" s="545" t="s">
        <v>272</v>
      </c>
      <c r="O1" s="545" t="s">
        <v>273</v>
      </c>
      <c r="P1" s="545" t="s">
        <v>274</v>
      </c>
      <c r="Q1" s="1053" t="s">
        <v>228</v>
      </c>
      <c r="R1" s="370" t="s">
        <v>430</v>
      </c>
      <c r="S1" s="1054" t="s">
        <v>234</v>
      </c>
      <c r="T1" s="370" t="s">
        <v>246</v>
      </c>
      <c r="U1" s="1054" t="s">
        <v>276</v>
      </c>
      <c r="V1" s="1053" t="s">
        <v>431</v>
      </c>
      <c r="W1" s="1053" t="s">
        <v>432</v>
      </c>
      <c r="X1" s="1053" t="s">
        <v>433</v>
      </c>
      <c r="Y1" s="1053" t="s">
        <v>434</v>
      </c>
      <c r="Z1" s="1053" t="s">
        <v>435</v>
      </c>
      <c r="AA1" s="1053" t="s">
        <v>121</v>
      </c>
      <c r="AB1" s="1053" t="s">
        <v>279</v>
      </c>
      <c r="AC1" s="1055" t="s">
        <v>436</v>
      </c>
      <c r="AD1" s="1055" t="s">
        <v>437</v>
      </c>
      <c r="AE1" s="1055" t="s">
        <v>438</v>
      </c>
      <c r="AF1" s="1055" t="s">
        <v>439</v>
      </c>
      <c r="AG1" s="545"/>
      <c r="AH1" s="545"/>
      <c r="AI1" s="545"/>
      <c r="AJ1" s="545"/>
      <c r="AK1" s="545"/>
      <c r="AL1" s="545"/>
      <c r="AM1" s="545"/>
      <c r="AN1" s="545"/>
      <c r="AO1" s="545"/>
      <c r="AP1" s="545"/>
    </row>
    <row r="2">
      <c r="A2" s="1056">
        <v>45674.0</v>
      </c>
      <c r="B2" s="1053">
        <v>427400.0</v>
      </c>
      <c r="C2" s="370">
        <v>0.0704</v>
      </c>
      <c r="D2" s="370">
        <v>0.0433</v>
      </c>
      <c r="E2" s="370">
        <v>0.0463</v>
      </c>
      <c r="F2" s="370">
        <v>0.03625276327</v>
      </c>
      <c r="G2" s="1053">
        <v>80610.0</v>
      </c>
      <c r="H2" s="1054">
        <v>829376.0</v>
      </c>
      <c r="I2" s="1054">
        <v>496000.0</v>
      </c>
      <c r="J2" s="370">
        <v>0.04</v>
      </c>
      <c r="K2" s="370">
        <v>0.0177</v>
      </c>
      <c r="L2" s="370">
        <v>0.11284959</v>
      </c>
      <c r="M2" s="370">
        <v>0.004699999999999999</v>
      </c>
      <c r="N2" s="370">
        <v>0.0128</v>
      </c>
      <c r="O2" s="370">
        <v>0.0168</v>
      </c>
      <c r="P2" s="370">
        <v>0.0308</v>
      </c>
      <c r="Q2" s="370">
        <v>0.069</v>
      </c>
      <c r="R2" s="370">
        <v>-0.0034000000000000002</v>
      </c>
      <c r="S2" s="1054">
        <v>7762000.0</v>
      </c>
      <c r="T2" s="370">
        <v>0.075</v>
      </c>
      <c r="U2" s="1054">
        <v>2543800.0</v>
      </c>
      <c r="V2" s="1053">
        <v>0.179</v>
      </c>
      <c r="W2" s="1053">
        <v>4.025</v>
      </c>
      <c r="X2" s="1053">
        <v>4.953</v>
      </c>
      <c r="Y2" s="1053">
        <v>1.925</v>
      </c>
      <c r="Z2" s="1053">
        <v>3.969</v>
      </c>
      <c r="AA2" s="1053">
        <v>260.747</v>
      </c>
      <c r="AB2" s="1053">
        <v>218.209</v>
      </c>
      <c r="AC2" s="1057"/>
      <c r="AD2" s="1057"/>
      <c r="AE2" s="1057"/>
      <c r="AF2" s="1057"/>
    </row>
    <row r="3">
      <c r="A3" s="1056">
        <v>45705.0</v>
      </c>
      <c r="B3" s="1053">
        <v>414500.0</v>
      </c>
      <c r="C3" s="370">
        <v>0.0687</v>
      </c>
      <c r="D3" s="370">
        <v>0.0433</v>
      </c>
      <c r="E3" s="370">
        <v>0.044500000000000005</v>
      </c>
      <c r="F3" s="370">
        <v>0.035165152549999995</v>
      </c>
      <c r="G3" s="1053">
        <v>80610.0</v>
      </c>
      <c r="H3" s="1054">
        <v>847825.0</v>
      </c>
      <c r="I3" s="1054">
        <v>500000.0</v>
      </c>
      <c r="J3" s="370">
        <v>0.040999999999999995</v>
      </c>
      <c r="K3" s="370">
        <v>0.0177</v>
      </c>
      <c r="L3" s="370">
        <v>0.11284959</v>
      </c>
      <c r="M3" s="370">
        <v>0.004699999999999999</v>
      </c>
      <c r="N3" s="370">
        <v>0.0128</v>
      </c>
      <c r="O3" s="370">
        <v>0.0168</v>
      </c>
      <c r="P3" s="370">
        <v>0.0308</v>
      </c>
      <c r="Q3" s="370">
        <v>0.069</v>
      </c>
      <c r="R3" s="370">
        <v>-0.0034000000000000002</v>
      </c>
      <c r="S3" s="1054">
        <v>7568000.0</v>
      </c>
      <c r="T3" s="370">
        <v>0.08</v>
      </c>
      <c r="U3" s="1054">
        <v>2533700.0</v>
      </c>
      <c r="V3" s="1053">
        <v>0.179</v>
      </c>
      <c r="W3" s="1053">
        <v>4.026</v>
      </c>
      <c r="X3" s="1053">
        <v>5.897</v>
      </c>
      <c r="Y3" s="1053">
        <v>1.925</v>
      </c>
      <c r="Z3" s="1053">
        <v>4.079</v>
      </c>
      <c r="AA3" s="1053">
        <v>261.21</v>
      </c>
      <c r="AB3" s="1053">
        <v>219.015</v>
      </c>
      <c r="AC3" s="1057"/>
      <c r="AD3" s="1057"/>
      <c r="AE3" s="1057"/>
      <c r="AF3" s="1057"/>
    </row>
    <row r="4">
      <c r="A4" s="1056">
        <v>45733.0</v>
      </c>
      <c r="B4" s="1053">
        <v>414500.0</v>
      </c>
      <c r="C4" s="370">
        <v>0.0665</v>
      </c>
      <c r="D4" s="370">
        <v>0.0433</v>
      </c>
      <c r="E4" s="370">
        <v>0.042800000000000005</v>
      </c>
      <c r="F4" s="370">
        <v>0.03257815123</v>
      </c>
      <c r="G4" s="1053">
        <v>80610.0</v>
      </c>
      <c r="H4" s="1054">
        <v>892561.0</v>
      </c>
      <c r="I4" s="1054">
        <v>500000.0</v>
      </c>
      <c r="J4" s="370">
        <v>0.042</v>
      </c>
      <c r="K4" s="370">
        <v>0.0177</v>
      </c>
      <c r="L4" s="370">
        <v>0.11284959</v>
      </c>
      <c r="M4" s="370">
        <v>0.004699999999999999</v>
      </c>
      <c r="N4" s="370">
        <v>0.0128</v>
      </c>
      <c r="O4" s="370">
        <v>0.0168</v>
      </c>
      <c r="P4" s="370">
        <v>0.0308</v>
      </c>
      <c r="Q4" s="370">
        <v>0.069</v>
      </c>
      <c r="R4" s="370">
        <v>-0.0034000000000000002</v>
      </c>
      <c r="S4" s="1054">
        <v>7568000.0</v>
      </c>
      <c r="T4" s="370">
        <v>0.079</v>
      </c>
      <c r="U4" s="1054">
        <v>2527300.0</v>
      </c>
      <c r="V4" s="1053">
        <v>0.181</v>
      </c>
      <c r="W4" s="1053">
        <v>4.05</v>
      </c>
      <c r="X4" s="1053">
        <v>6.227</v>
      </c>
      <c r="Y4" s="1053">
        <v>1.88</v>
      </c>
      <c r="Z4" s="1053">
        <v>4.16</v>
      </c>
      <c r="AA4" s="1053">
        <v>261.947</v>
      </c>
      <c r="AB4" s="1053">
        <v>219.798</v>
      </c>
      <c r="AC4" s="1057"/>
      <c r="AD4" s="1057"/>
      <c r="AE4" s="1057"/>
      <c r="AF4" s="1057"/>
    </row>
    <row r="5">
      <c r="A5" s="1056">
        <v>45764.0</v>
      </c>
      <c r="B5" s="1053">
        <v>414500.0</v>
      </c>
      <c r="C5" s="370">
        <v>0.0683</v>
      </c>
      <c r="D5" s="370">
        <v>0.0433</v>
      </c>
      <c r="E5" s="370">
        <v>0.042800000000000005</v>
      </c>
      <c r="F5" s="370">
        <v>0.03257815123</v>
      </c>
      <c r="G5" s="1053">
        <v>80610.0</v>
      </c>
      <c r="H5" s="1054">
        <v>892561.0</v>
      </c>
      <c r="I5" s="1054">
        <v>500000.0</v>
      </c>
      <c r="J5" s="370">
        <v>0.042</v>
      </c>
      <c r="K5" s="370">
        <v>0.0177</v>
      </c>
      <c r="L5" s="370">
        <v>0.11284959</v>
      </c>
      <c r="M5" s="370">
        <v>0.004699999999999999</v>
      </c>
      <c r="N5" s="370">
        <v>0.0128</v>
      </c>
      <c r="O5" s="370">
        <v>0.0168</v>
      </c>
      <c r="P5" s="370">
        <v>0.0308</v>
      </c>
      <c r="Q5" s="370">
        <v>0.069</v>
      </c>
      <c r="R5" s="370">
        <v>-0.0034000000000000002</v>
      </c>
      <c r="S5" s="1054">
        <v>7568000.0</v>
      </c>
      <c r="T5" s="370">
        <v>0.079</v>
      </c>
      <c r="U5" s="1054">
        <v>2527300.0</v>
      </c>
      <c r="V5" s="1053">
        <v>0.181</v>
      </c>
      <c r="W5" s="1053">
        <v>4.05</v>
      </c>
      <c r="X5" s="1053">
        <v>6.227</v>
      </c>
      <c r="Y5" s="1053">
        <v>1.88</v>
      </c>
      <c r="Z5" s="1053">
        <v>4.16</v>
      </c>
      <c r="AA5" s="1053">
        <v>261.947</v>
      </c>
      <c r="AB5" s="1053">
        <v>219.798</v>
      </c>
      <c r="AC5" s="1055">
        <v>40.56328486756096</v>
      </c>
      <c r="AD5" s="1055">
        <v>41.0</v>
      </c>
      <c r="AE5" s="1055">
        <v>40.75</v>
      </c>
      <c r="AF5" s="1055">
        <v>47.44323648083855</v>
      </c>
      <c r="AG5" s="1055"/>
      <c r="AH5" s="1055"/>
      <c r="AI5" s="1055"/>
      <c r="AJ5" s="1055"/>
      <c r="AK5" s="1055"/>
      <c r="AL5" s="1055"/>
      <c r="AM5" s="1055"/>
      <c r="AN5" s="1055"/>
      <c r="AO5" s="1055"/>
      <c r="AP5" s="1055"/>
    </row>
    <row r="6">
      <c r="A6" s="1058">
        <v>45768.0</v>
      </c>
      <c r="B6" s="1053">
        <v>414500.0</v>
      </c>
      <c r="C6" s="370">
        <v>0.0683</v>
      </c>
      <c r="D6" s="370">
        <v>0.0433</v>
      </c>
      <c r="E6" s="370">
        <v>0.042800000000000005</v>
      </c>
      <c r="F6" s="370">
        <v>0.03257815123</v>
      </c>
      <c r="G6" s="1053">
        <v>80610.0</v>
      </c>
      <c r="H6" s="1054">
        <v>892561.0</v>
      </c>
      <c r="I6" s="1054">
        <v>500000.0</v>
      </c>
      <c r="J6" s="370">
        <v>0.042</v>
      </c>
      <c r="K6" s="370">
        <v>0.0177</v>
      </c>
      <c r="L6" s="370">
        <v>0.11284959</v>
      </c>
      <c r="M6" s="370">
        <v>0.004699999999999999</v>
      </c>
      <c r="N6" s="370">
        <v>0.0128</v>
      </c>
      <c r="O6" s="370">
        <v>0.0168</v>
      </c>
      <c r="P6" s="370">
        <v>0.0308</v>
      </c>
      <c r="Q6" s="370">
        <v>0.069</v>
      </c>
      <c r="R6" s="370">
        <v>-0.0034000000000000002</v>
      </c>
      <c r="S6" s="1054">
        <v>7568000.0</v>
      </c>
      <c r="T6" s="370">
        <v>0.078</v>
      </c>
      <c r="U6" s="1054">
        <v>2527300.0</v>
      </c>
      <c r="V6" s="1053">
        <v>0.181</v>
      </c>
      <c r="W6" s="1053">
        <v>4.05</v>
      </c>
      <c r="X6" s="1053">
        <v>6.227</v>
      </c>
      <c r="Y6" s="1053">
        <v>1.88</v>
      </c>
      <c r="Z6" s="1053">
        <v>4.16</v>
      </c>
      <c r="AA6" s="1053">
        <v>261.947</v>
      </c>
      <c r="AB6" s="1053">
        <v>219.798</v>
      </c>
      <c r="AC6" s="1055">
        <v>40.56328486756096</v>
      </c>
      <c r="AD6" s="1055">
        <v>41.0</v>
      </c>
      <c r="AE6" s="1055">
        <v>40.75</v>
      </c>
      <c r="AF6" s="1055">
        <v>47.44323648083855</v>
      </c>
    </row>
    <row r="7">
      <c r="A7" s="1056">
        <v>45775.0</v>
      </c>
      <c r="B7" s="1053">
        <v>403600.0</v>
      </c>
      <c r="C7" s="370">
        <v>0.0681</v>
      </c>
      <c r="D7" s="370">
        <v>0.0433</v>
      </c>
      <c r="E7" s="370">
        <v>0.042800000000000005</v>
      </c>
      <c r="F7" s="370">
        <v>0.03257815123</v>
      </c>
      <c r="G7" s="1053">
        <v>80610.0</v>
      </c>
      <c r="H7" s="1054">
        <v>892561.0</v>
      </c>
      <c r="I7" s="1054">
        <v>503000.0</v>
      </c>
      <c r="J7" s="370">
        <v>0.042</v>
      </c>
      <c r="K7" s="370">
        <v>0.0177</v>
      </c>
      <c r="L7" s="370">
        <v>0.11284959</v>
      </c>
      <c r="M7" s="370">
        <v>0.004699999999999999</v>
      </c>
      <c r="N7" s="370">
        <v>0.0128</v>
      </c>
      <c r="O7" s="370">
        <v>0.0168</v>
      </c>
      <c r="P7" s="370">
        <v>0.0308</v>
      </c>
      <c r="Q7" s="370">
        <v>0.069</v>
      </c>
      <c r="R7" s="370">
        <v>-0.0034000000000000002</v>
      </c>
      <c r="S7" s="1054">
        <v>7568000.0</v>
      </c>
      <c r="T7" s="370">
        <v>0.078</v>
      </c>
      <c r="U7" s="1054">
        <v>2527300.0</v>
      </c>
      <c r="V7" s="1053">
        <v>0.181</v>
      </c>
      <c r="W7" s="1053">
        <v>4.05</v>
      </c>
      <c r="X7" s="1053">
        <v>6.227</v>
      </c>
      <c r="Y7" s="1053">
        <v>1.88</v>
      </c>
      <c r="Z7" s="1053">
        <v>4.16</v>
      </c>
      <c r="AA7" s="1053">
        <v>261.947</v>
      </c>
      <c r="AB7" s="1053">
        <v>219.798</v>
      </c>
      <c r="AC7" s="1055">
        <v>40.48564511600816</v>
      </c>
      <c r="AD7" s="1055">
        <v>41.0</v>
      </c>
      <c r="AE7" s="1055">
        <v>40.75</v>
      </c>
      <c r="AF7" s="1055">
        <v>47.44323648083855</v>
      </c>
    </row>
    <row r="8">
      <c r="A8" s="1056">
        <v>45780.0</v>
      </c>
      <c r="B8" s="1053">
        <v>403600.0</v>
      </c>
      <c r="C8" s="370">
        <v>0.0676</v>
      </c>
      <c r="D8" s="370">
        <v>0.0433</v>
      </c>
      <c r="E8" s="370">
        <v>0.042800000000000005</v>
      </c>
      <c r="F8" s="370">
        <v>0.03257815123</v>
      </c>
      <c r="G8" s="1053">
        <v>80610.0</v>
      </c>
      <c r="H8" s="1054">
        <v>959251.0</v>
      </c>
      <c r="I8" s="1054">
        <v>503000.0</v>
      </c>
      <c r="J8" s="370">
        <v>0.042</v>
      </c>
      <c r="K8" s="370">
        <v>0.0177</v>
      </c>
      <c r="L8" s="370">
        <v>0.11284959</v>
      </c>
      <c r="M8" s="370">
        <v>0.004699999999999999</v>
      </c>
      <c r="N8" s="370">
        <v>0.0128</v>
      </c>
      <c r="O8" s="370">
        <v>0.0168</v>
      </c>
      <c r="P8" s="370">
        <v>0.0308</v>
      </c>
      <c r="Q8" s="370">
        <v>0.071</v>
      </c>
      <c r="R8" s="370">
        <v>-0.0031</v>
      </c>
      <c r="S8" s="1054">
        <v>7192000.0</v>
      </c>
      <c r="T8" s="370">
        <v>0.078</v>
      </c>
      <c r="U8" s="1054">
        <v>2542500.0</v>
      </c>
      <c r="V8" s="1053">
        <v>0.181</v>
      </c>
      <c r="W8" s="1053">
        <v>4.05</v>
      </c>
      <c r="X8" s="1053">
        <v>6.227</v>
      </c>
      <c r="Y8" s="1053">
        <v>1.88</v>
      </c>
      <c r="Z8" s="1053">
        <v>4.16</v>
      </c>
      <c r="AA8" s="1053">
        <v>261.947</v>
      </c>
      <c r="AB8" s="1053">
        <v>219.798</v>
      </c>
      <c r="AC8" s="1055">
        <v>43.96449576535881</v>
      </c>
      <c r="AD8" s="1055">
        <v>41.0</v>
      </c>
      <c r="AE8" s="1055">
        <v>40.75</v>
      </c>
      <c r="AF8" s="1055">
        <v>47.44323648083855</v>
      </c>
    </row>
    <row r="9">
      <c r="A9" s="1056">
        <v>45782.0</v>
      </c>
      <c r="B9" s="1053">
        <v>403600.0</v>
      </c>
      <c r="C9" s="370">
        <v>0.0676</v>
      </c>
      <c r="D9" s="370">
        <v>0.0433</v>
      </c>
      <c r="E9" s="370">
        <v>0.042800000000000005</v>
      </c>
      <c r="F9" s="370">
        <v>0.03257815123</v>
      </c>
      <c r="G9" s="1053">
        <v>80610.0</v>
      </c>
      <c r="H9" s="1054">
        <v>959251.0</v>
      </c>
      <c r="I9" s="1054">
        <v>503000.0</v>
      </c>
      <c r="J9" s="370">
        <v>0.042</v>
      </c>
      <c r="K9" s="370">
        <v>0.0177</v>
      </c>
      <c r="L9" s="370">
        <v>0.11284959</v>
      </c>
      <c r="M9" s="370">
        <v>0.004699999999999999</v>
      </c>
      <c r="N9" s="370">
        <v>0.0128</v>
      </c>
      <c r="O9" s="370">
        <v>0.0168</v>
      </c>
      <c r="P9" s="370">
        <v>0.0308</v>
      </c>
      <c r="Q9" s="370">
        <v>0.071</v>
      </c>
      <c r="R9" s="370">
        <v>-0.0031</v>
      </c>
      <c r="S9" s="1054">
        <v>7192000.0</v>
      </c>
      <c r="T9" s="370">
        <v>0.078</v>
      </c>
      <c r="U9" s="1054">
        <v>2542500.0</v>
      </c>
      <c r="V9" s="1053">
        <v>0.181</v>
      </c>
      <c r="W9" s="1053">
        <v>4.05</v>
      </c>
      <c r="X9" s="1053">
        <v>6.227</v>
      </c>
      <c r="Y9" s="1053">
        <v>1.88</v>
      </c>
      <c r="Z9" s="1053">
        <v>4.16</v>
      </c>
      <c r="AA9" s="1053">
        <v>261.947</v>
      </c>
      <c r="AB9" s="1053">
        <v>219.798</v>
      </c>
      <c r="AC9" s="1055">
        <v>43.96449576535881</v>
      </c>
      <c r="AD9" s="1055">
        <v>40.0</v>
      </c>
      <c r="AE9" s="1055">
        <v>40.75</v>
      </c>
      <c r="AF9" s="1055">
        <v>47.44323648083855</v>
      </c>
    </row>
    <row r="10">
      <c r="A10" s="1056">
        <v>45789.0</v>
      </c>
      <c r="B10" s="1053">
        <v>403600.0</v>
      </c>
      <c r="C10" s="370">
        <v>0.0676</v>
      </c>
      <c r="D10" s="370">
        <v>0.0433</v>
      </c>
      <c r="E10" s="370">
        <v>0.042800000000000005</v>
      </c>
      <c r="F10" s="370">
        <v>0.03257815123</v>
      </c>
      <c r="G10" s="1053">
        <v>80610.0</v>
      </c>
      <c r="H10" s="1054">
        <v>959251.0</v>
      </c>
      <c r="I10" s="1054">
        <v>503000.0</v>
      </c>
      <c r="J10" s="370">
        <v>0.042</v>
      </c>
      <c r="K10" s="370">
        <v>0.0177</v>
      </c>
      <c r="L10" s="370">
        <v>0.11284959</v>
      </c>
      <c r="M10" s="370">
        <v>0.004699999999999999</v>
      </c>
      <c r="N10" s="370">
        <v>0.0128</v>
      </c>
      <c r="O10" s="370">
        <v>0.0168</v>
      </c>
      <c r="P10" s="370">
        <v>0.0308</v>
      </c>
      <c r="Q10" s="370">
        <v>0.071</v>
      </c>
      <c r="R10" s="370">
        <v>-0.0037</v>
      </c>
      <c r="S10" s="1054">
        <v>7192000.0</v>
      </c>
      <c r="T10" s="370">
        <v>0.078</v>
      </c>
      <c r="U10" s="1054">
        <v>2542500.0</v>
      </c>
      <c r="V10" s="1053">
        <v>0.181</v>
      </c>
      <c r="W10" s="1053">
        <v>4.05</v>
      </c>
      <c r="X10" s="1053">
        <v>6.227</v>
      </c>
      <c r="Y10" s="1053">
        <v>1.88</v>
      </c>
      <c r="Z10" s="1053">
        <v>4.16</v>
      </c>
      <c r="AA10" s="1053">
        <v>261.947</v>
      </c>
      <c r="AB10" s="1053">
        <v>219.798</v>
      </c>
      <c r="AC10" s="1055">
        <v>43.96449576535881</v>
      </c>
      <c r="AD10" s="1055">
        <v>40.206</v>
      </c>
      <c r="AE10" s="1055">
        <v>40.75</v>
      </c>
      <c r="AF10" s="1055">
        <v>47.44323648083855</v>
      </c>
    </row>
    <row r="11">
      <c r="A11" s="1056">
        <v>45789.0</v>
      </c>
      <c r="B11" s="1053">
        <v>403600.0</v>
      </c>
      <c r="C11" s="370">
        <v>0.0676</v>
      </c>
      <c r="D11" s="370">
        <v>0.0433</v>
      </c>
      <c r="E11" s="370">
        <v>0.042800000000000005</v>
      </c>
      <c r="F11" s="370">
        <v>0.03257815123</v>
      </c>
      <c r="G11" s="1053">
        <v>80610.0</v>
      </c>
      <c r="H11" s="1054">
        <v>959251.0</v>
      </c>
      <c r="I11" s="1054">
        <v>503000.0</v>
      </c>
      <c r="J11" s="370">
        <v>0.042</v>
      </c>
      <c r="K11" s="370">
        <v>0.0177</v>
      </c>
      <c r="L11" s="370">
        <v>0.11284959</v>
      </c>
      <c r="M11" s="370">
        <v>0.004699999999999999</v>
      </c>
      <c r="N11" s="370">
        <v>0.0128</v>
      </c>
      <c r="O11" s="370">
        <v>0.0168</v>
      </c>
      <c r="P11" s="370">
        <v>0.0308</v>
      </c>
      <c r="Q11" s="370">
        <v>0.071</v>
      </c>
      <c r="R11" s="370">
        <v>-0.0037</v>
      </c>
      <c r="S11" s="1054">
        <v>7192000.0</v>
      </c>
      <c r="T11" s="370">
        <v>0.078</v>
      </c>
      <c r="U11" s="1054">
        <v>2542500.0</v>
      </c>
      <c r="V11" s="1053">
        <v>0.181</v>
      </c>
      <c r="W11" s="1053">
        <v>4.05</v>
      </c>
      <c r="X11" s="1053">
        <v>6.227</v>
      </c>
      <c r="Y11" s="1053">
        <v>1.88</v>
      </c>
      <c r="Z11" s="1053">
        <v>4.16</v>
      </c>
      <c r="AA11" s="1053">
        <v>261.947</v>
      </c>
      <c r="AB11" s="1053">
        <v>219.798</v>
      </c>
      <c r="AC11" s="1055">
        <v>43.96449576535881</v>
      </c>
      <c r="AD11" s="1055">
        <v>40.86600000000001</v>
      </c>
      <c r="AE11" s="1055">
        <v>40.75</v>
      </c>
      <c r="AF11" s="1055">
        <v>47.74023648083855</v>
      </c>
    </row>
    <row r="12">
      <c r="A12" s="1056">
        <v>45796.0</v>
      </c>
      <c r="B12" s="1053">
        <v>403600.0</v>
      </c>
      <c r="C12" s="370">
        <v>0.0681</v>
      </c>
      <c r="D12" s="370">
        <v>0.0433</v>
      </c>
      <c r="E12" s="370">
        <v>0.042800000000000005</v>
      </c>
      <c r="F12" s="370">
        <v>0.03176689863</v>
      </c>
      <c r="G12" s="1053">
        <v>80610.0</v>
      </c>
      <c r="H12" s="1054">
        <v>959251.0</v>
      </c>
      <c r="I12" s="1054">
        <v>503000.0</v>
      </c>
      <c r="J12" s="370">
        <v>0.042</v>
      </c>
      <c r="K12" s="370">
        <v>0.0177</v>
      </c>
      <c r="L12" s="370">
        <v>0.11284959</v>
      </c>
      <c r="M12" s="370">
        <v>0.004699999999999999</v>
      </c>
      <c r="N12" s="370">
        <v>0.0128</v>
      </c>
      <c r="O12" s="370">
        <v>0.0168</v>
      </c>
      <c r="P12" s="370">
        <v>0.0308</v>
      </c>
      <c r="Q12" s="370">
        <v>0.071</v>
      </c>
      <c r="R12" s="370">
        <v>-0.0040999999999999995</v>
      </c>
      <c r="S12" s="1054">
        <v>7192000.0</v>
      </c>
      <c r="T12" s="370">
        <v>0.078</v>
      </c>
      <c r="U12" s="1054">
        <v>2542500.0</v>
      </c>
      <c r="V12" s="1053">
        <v>0.181</v>
      </c>
      <c r="W12" s="1053">
        <v>4.074</v>
      </c>
      <c r="X12" s="1053">
        <v>5.122</v>
      </c>
      <c r="Y12" s="1053">
        <v>1.913</v>
      </c>
      <c r="Z12" s="1053">
        <v>4.18</v>
      </c>
      <c r="AA12" s="1053">
        <v>263.361</v>
      </c>
      <c r="AB12" s="1053">
        <v>221.482</v>
      </c>
      <c r="AC12" s="1055">
        <v>43.96449576535881</v>
      </c>
      <c r="AD12" s="1055">
        <v>40.71600000000001</v>
      </c>
      <c r="AE12" s="1055">
        <v>40.75</v>
      </c>
      <c r="AF12" s="1055">
        <v>47.67273648083855</v>
      </c>
    </row>
    <row r="13">
      <c r="A13" s="1056">
        <v>45803.0</v>
      </c>
      <c r="B13" s="1053">
        <v>407200.0</v>
      </c>
      <c r="C13" s="370">
        <v>0.06860000000000001</v>
      </c>
      <c r="D13" s="370">
        <v>0.0433</v>
      </c>
      <c r="E13" s="370">
        <v>0.042800000000000005</v>
      </c>
      <c r="F13" s="370">
        <v>0.03176689863</v>
      </c>
      <c r="G13" s="1053">
        <v>80610.0</v>
      </c>
      <c r="H13" s="1054">
        <v>959251.0</v>
      </c>
      <c r="I13" s="1054">
        <v>504000.0</v>
      </c>
      <c r="J13" s="370">
        <v>0.042</v>
      </c>
      <c r="K13" s="370">
        <v>0.0178</v>
      </c>
      <c r="L13" s="370">
        <v>0.11284959</v>
      </c>
      <c r="M13" s="370">
        <v>0.004699999999999999</v>
      </c>
      <c r="N13" s="370">
        <v>0.013000000000000001</v>
      </c>
      <c r="O13" s="370">
        <v>0.015600000000000001</v>
      </c>
      <c r="P13" s="370">
        <v>0.0305</v>
      </c>
      <c r="Q13" s="370">
        <v>0.071</v>
      </c>
      <c r="R13" s="370">
        <v>-0.004699999999999999</v>
      </c>
      <c r="S13" s="1054">
        <v>7192000.0</v>
      </c>
      <c r="T13" s="370">
        <v>0.078</v>
      </c>
      <c r="U13" s="1054">
        <v>2542500.0</v>
      </c>
      <c r="V13" s="1053">
        <v>0.181</v>
      </c>
      <c r="W13" s="1053">
        <v>4.074</v>
      </c>
      <c r="X13" s="1053">
        <v>5.122</v>
      </c>
      <c r="Y13" s="1053">
        <v>1.913</v>
      </c>
      <c r="Z13" s="1053">
        <v>4.18</v>
      </c>
      <c r="AA13" s="1053">
        <v>263.361</v>
      </c>
      <c r="AB13" s="1053">
        <v>221.482</v>
      </c>
      <c r="AC13" s="1055">
        <v>43.93861584817454</v>
      </c>
      <c r="AD13" s="1055">
        <v>40.566</v>
      </c>
      <c r="AE13" s="1055">
        <v>40.75</v>
      </c>
      <c r="AF13" s="1055">
        <v>47.59617850982406</v>
      </c>
    </row>
    <row r="14">
      <c r="A14" s="1056">
        <v>45810.0</v>
      </c>
      <c r="B14" s="1053">
        <v>407200.0</v>
      </c>
      <c r="C14" s="370">
        <v>0.0689</v>
      </c>
      <c r="D14" s="370">
        <v>0.0433</v>
      </c>
      <c r="E14" s="370">
        <v>0.042800000000000005</v>
      </c>
      <c r="F14" s="370">
        <v>0.03176689863</v>
      </c>
      <c r="G14" s="1053">
        <v>80610.0</v>
      </c>
      <c r="H14" s="1054">
        <v>959251.0</v>
      </c>
      <c r="I14" s="1054">
        <v>504000.0</v>
      </c>
      <c r="J14" s="370">
        <v>0.042</v>
      </c>
      <c r="K14" s="370">
        <v>0.0178</v>
      </c>
      <c r="L14" s="370">
        <v>0.11284959</v>
      </c>
      <c r="M14" s="370">
        <v>0.004699999999999999</v>
      </c>
      <c r="N14" s="370">
        <v>0.013000000000000001</v>
      </c>
      <c r="O14" s="370">
        <v>0.015600000000000001</v>
      </c>
      <c r="P14" s="370">
        <v>0.0305</v>
      </c>
      <c r="Q14" s="370">
        <v>0.071</v>
      </c>
      <c r="R14" s="370">
        <v>-0.0038</v>
      </c>
      <c r="S14" s="1054">
        <v>7192000.0</v>
      </c>
      <c r="T14" s="370">
        <v>0.078</v>
      </c>
      <c r="U14" s="1054">
        <v>2542500.0</v>
      </c>
      <c r="V14" s="1053">
        <v>0.181</v>
      </c>
      <c r="W14" s="1053">
        <v>4.074</v>
      </c>
      <c r="X14" s="1053">
        <v>5.122</v>
      </c>
      <c r="Y14" s="1053">
        <v>1.913</v>
      </c>
      <c r="Z14" s="1053">
        <v>4.18</v>
      </c>
      <c r="AA14" s="1053">
        <v>263.361</v>
      </c>
      <c r="AB14" s="1053">
        <v>221.482</v>
      </c>
      <c r="AC14" s="1055">
        <v>43.93861584817454</v>
      </c>
      <c r="AD14" s="1055">
        <v>40.476000000000006</v>
      </c>
      <c r="AE14" s="1055">
        <v>40.75</v>
      </c>
      <c r="AF14" s="1055">
        <v>47.55567850982405</v>
      </c>
    </row>
    <row r="15">
      <c r="A15" s="1056">
        <v>45817.0</v>
      </c>
      <c r="B15" s="1053">
        <v>407200.0</v>
      </c>
      <c r="C15" s="370">
        <v>0.06849999999999999</v>
      </c>
      <c r="D15" s="370">
        <v>0.0433</v>
      </c>
      <c r="E15" s="370">
        <v>0.044199999999999996</v>
      </c>
      <c r="F15" s="370">
        <v>0.03176689863</v>
      </c>
      <c r="G15" s="1053">
        <v>80610.0</v>
      </c>
      <c r="H15" s="1054">
        <v>1036101.0</v>
      </c>
      <c r="I15" s="1054">
        <v>504000.0</v>
      </c>
      <c r="J15" s="370">
        <v>0.042</v>
      </c>
      <c r="K15" s="370">
        <v>0.0178</v>
      </c>
      <c r="L15" s="370">
        <v>0.11284959</v>
      </c>
      <c r="M15" s="370">
        <v>0.004699999999999999</v>
      </c>
      <c r="N15" s="370">
        <v>0.013000000000000001</v>
      </c>
      <c r="O15" s="370">
        <v>0.015600000000000001</v>
      </c>
      <c r="P15" s="370">
        <v>0.0305</v>
      </c>
      <c r="Q15" s="370">
        <v>0.071</v>
      </c>
      <c r="R15" s="370">
        <v>-0.0044</v>
      </c>
      <c r="S15" s="1054">
        <v>7391000.0</v>
      </c>
      <c r="T15" s="370">
        <v>0.078</v>
      </c>
      <c r="U15" s="1054">
        <v>2510200.0</v>
      </c>
      <c r="V15" s="1053">
        <v>0.181</v>
      </c>
      <c r="W15" s="1053">
        <v>4.074</v>
      </c>
      <c r="X15" s="1053">
        <v>5.122</v>
      </c>
      <c r="Y15" s="1053">
        <v>1.913</v>
      </c>
      <c r="Z15" s="1053">
        <v>4.18</v>
      </c>
      <c r="AA15" s="1053">
        <v>263.361</v>
      </c>
      <c r="AB15" s="1053">
        <v>221.482</v>
      </c>
      <c r="AC15" s="1055">
        <v>47.94745783951653</v>
      </c>
      <c r="AD15" s="1055">
        <v>40.17600000000001</v>
      </c>
      <c r="AE15" s="1055">
        <v>40.75</v>
      </c>
      <c r="AF15" s="1055">
        <v>48.823773206793746</v>
      </c>
    </row>
    <row r="16">
      <c r="A16" s="1056">
        <v>45824.0</v>
      </c>
      <c r="B16" s="1053">
        <v>407200.0</v>
      </c>
      <c r="C16" s="370">
        <v>0.0684</v>
      </c>
      <c r="D16" s="370">
        <v>0.0433</v>
      </c>
      <c r="E16" s="370">
        <v>0.044199999999999996</v>
      </c>
      <c r="F16" s="370">
        <v>0.0315913105</v>
      </c>
      <c r="G16" s="1053">
        <v>80610.0</v>
      </c>
      <c r="H16" s="1054">
        <v>1036101.0</v>
      </c>
      <c r="I16" s="1054">
        <v>504000.0</v>
      </c>
      <c r="J16" s="370">
        <v>0.042</v>
      </c>
      <c r="K16" s="370">
        <v>0.0178</v>
      </c>
      <c r="L16" s="370">
        <v>0.11284959</v>
      </c>
      <c r="M16" s="370">
        <v>0.004699999999999999</v>
      </c>
      <c r="N16" s="370">
        <v>0.013000000000000001</v>
      </c>
      <c r="O16" s="370">
        <v>0.015600000000000001</v>
      </c>
      <c r="P16" s="370">
        <v>0.0305</v>
      </c>
      <c r="Q16" s="370">
        <v>0.071</v>
      </c>
      <c r="R16" s="370">
        <v>-0.004699999999999999</v>
      </c>
      <c r="S16" s="1054">
        <v>7391000.0</v>
      </c>
      <c r="T16" s="370">
        <v>0.078</v>
      </c>
      <c r="U16" s="1054">
        <v>2510200.0</v>
      </c>
      <c r="V16" s="1053">
        <v>0.182</v>
      </c>
      <c r="W16" s="1053">
        <v>4.022</v>
      </c>
      <c r="X16" s="1053">
        <v>4.548</v>
      </c>
      <c r="Y16" s="1053">
        <v>1.876</v>
      </c>
      <c r="Z16" s="1053">
        <v>4.216</v>
      </c>
      <c r="AA16" s="1053">
        <v>263.807</v>
      </c>
      <c r="AB16" s="1053">
        <v>222.276</v>
      </c>
      <c r="AC16" s="1055">
        <v>47.94745783951653</v>
      </c>
      <c r="AD16" s="1055">
        <v>40.206</v>
      </c>
      <c r="AE16" s="1055">
        <v>40.75</v>
      </c>
      <c r="AF16" s="1055">
        <v>48.83727320679375</v>
      </c>
    </row>
    <row r="17">
      <c r="A17" s="1056">
        <v>45831.0</v>
      </c>
      <c r="B17" s="1053">
        <v>407200.0</v>
      </c>
      <c r="C17" s="370">
        <v>0.0681</v>
      </c>
      <c r="D17" s="370">
        <v>0.0433</v>
      </c>
      <c r="E17" s="370">
        <v>0.044199999999999996</v>
      </c>
      <c r="F17" s="370">
        <v>0.0315913105</v>
      </c>
      <c r="G17" s="1053">
        <v>80610.0</v>
      </c>
      <c r="H17" s="1054">
        <v>1036101.0</v>
      </c>
      <c r="I17" s="1054">
        <v>504000.0</v>
      </c>
      <c r="J17" s="370">
        <v>0.042</v>
      </c>
      <c r="K17" s="370">
        <v>0.0178</v>
      </c>
      <c r="L17" s="370">
        <v>0.11284959</v>
      </c>
      <c r="M17" s="370">
        <v>0.004699999999999999</v>
      </c>
      <c r="N17" s="370">
        <v>0.013000000000000001</v>
      </c>
      <c r="O17" s="370">
        <v>0.015600000000000001</v>
      </c>
      <c r="P17" s="370">
        <v>0.0305</v>
      </c>
      <c r="Q17" s="370">
        <v>0.071</v>
      </c>
      <c r="R17" s="370">
        <v>-0.0045000000000000005</v>
      </c>
      <c r="S17" s="1054">
        <v>7391000.0</v>
      </c>
      <c r="T17" s="370">
        <v>0.078</v>
      </c>
      <c r="U17" s="1054">
        <v>2510200.0</v>
      </c>
      <c r="V17" s="1053">
        <v>0.182</v>
      </c>
      <c r="W17" s="1053">
        <v>4.022</v>
      </c>
      <c r="X17" s="1053">
        <v>4.548</v>
      </c>
      <c r="Y17" s="1053">
        <v>1.876</v>
      </c>
      <c r="Z17" s="1053">
        <v>4.216</v>
      </c>
      <c r="AA17" s="1053">
        <v>263.807</v>
      </c>
      <c r="AB17" s="1053">
        <v>222.276</v>
      </c>
      <c r="AC17" s="1055">
        <v>47.94745783951653</v>
      </c>
      <c r="AD17" s="1055">
        <v>40.29600000000001</v>
      </c>
      <c r="AE17" s="1055">
        <v>40.75</v>
      </c>
      <c r="AF17" s="1055">
        <v>48.87777320679375</v>
      </c>
    </row>
    <row r="18">
      <c r="A18" s="1056">
        <v>45838.0</v>
      </c>
      <c r="B18" s="1053">
        <v>426600.0</v>
      </c>
      <c r="C18" s="370">
        <v>0.0677</v>
      </c>
      <c r="D18" s="370">
        <v>0.0433</v>
      </c>
      <c r="E18" s="370">
        <v>0.044199999999999996</v>
      </c>
      <c r="F18" s="370">
        <v>0.0315913105</v>
      </c>
      <c r="G18" s="1053">
        <v>80610.0</v>
      </c>
      <c r="H18" s="1054">
        <v>1036101.0</v>
      </c>
      <c r="I18" s="1054">
        <v>507000.0</v>
      </c>
      <c r="J18" s="370">
        <v>0.042</v>
      </c>
      <c r="K18" s="370">
        <v>0.0178</v>
      </c>
      <c r="L18" s="370">
        <v>0.11248487000000001</v>
      </c>
      <c r="M18" s="370">
        <v>0.004699999999999999</v>
      </c>
      <c r="N18" s="370">
        <v>0.013000000000000001</v>
      </c>
      <c r="O18" s="370">
        <v>0.015600000000000001</v>
      </c>
      <c r="P18" s="370">
        <v>0.0305</v>
      </c>
      <c r="Q18" s="370">
        <v>0.071</v>
      </c>
      <c r="R18" s="370">
        <v>-0.0034999999999999996</v>
      </c>
      <c r="S18" s="1054">
        <v>7391000.0</v>
      </c>
      <c r="T18" s="370">
        <v>0.078</v>
      </c>
      <c r="U18" s="1054">
        <v>2510200.0</v>
      </c>
      <c r="V18" s="1053">
        <v>0.182</v>
      </c>
      <c r="W18" s="1053">
        <v>4.022</v>
      </c>
      <c r="X18" s="1053">
        <v>4.548</v>
      </c>
      <c r="Y18" s="1053">
        <v>1.876</v>
      </c>
      <c r="Z18" s="1053">
        <v>4.216</v>
      </c>
      <c r="AA18" s="1053">
        <v>263.807</v>
      </c>
      <c r="AB18" s="1053">
        <v>222.276</v>
      </c>
      <c r="AC18" s="1055">
        <v>47.869818087963736</v>
      </c>
      <c r="AD18" s="1055">
        <v>40.41600000000001</v>
      </c>
      <c r="AE18" s="1055">
        <v>40.75</v>
      </c>
      <c r="AF18" s="1055">
        <v>48.90459929375028</v>
      </c>
    </row>
    <row r="19">
      <c r="A19" s="1056">
        <v>45845.0</v>
      </c>
      <c r="B19" s="1053">
        <v>426600.0</v>
      </c>
      <c r="C19" s="370">
        <v>0.0667</v>
      </c>
      <c r="D19" s="370">
        <v>0.0433</v>
      </c>
      <c r="E19" s="370">
        <v>0.0438</v>
      </c>
      <c r="F19" s="370">
        <v>0.0315913105</v>
      </c>
      <c r="G19" s="1053">
        <v>80610.0</v>
      </c>
      <c r="H19" s="1054">
        <v>1036101.0</v>
      </c>
      <c r="I19" s="1054">
        <v>507000.0</v>
      </c>
      <c r="J19" s="370">
        <v>0.040999999999999995</v>
      </c>
      <c r="K19" s="370">
        <v>0.0178</v>
      </c>
      <c r="L19" s="370">
        <v>0.11248487000000001</v>
      </c>
      <c r="M19" s="370">
        <v>0.004699999999999999</v>
      </c>
      <c r="N19" s="370">
        <v>0.013000000000000001</v>
      </c>
      <c r="O19" s="370">
        <v>0.015600000000000001</v>
      </c>
      <c r="P19" s="370">
        <v>0.0305</v>
      </c>
      <c r="Q19" s="370">
        <v>0.071</v>
      </c>
      <c r="R19" s="370">
        <v>-0.0032</v>
      </c>
      <c r="S19" s="1054">
        <v>7769000.0</v>
      </c>
      <c r="T19" s="370">
        <v>0.077</v>
      </c>
      <c r="U19" s="1054">
        <v>2535900.0</v>
      </c>
      <c r="V19" s="1053">
        <v>0.182</v>
      </c>
      <c r="W19" s="1053">
        <v>4.022</v>
      </c>
      <c r="X19" s="1053">
        <v>4.548</v>
      </c>
      <c r="Y19" s="1053">
        <v>1.876</v>
      </c>
      <c r="Z19" s="1053">
        <v>4.216</v>
      </c>
      <c r="AA19" s="1053">
        <v>263.807</v>
      </c>
      <c r="AB19" s="1053">
        <v>222.276</v>
      </c>
      <c r="AC19" s="1055">
        <v>47.869818087963736</v>
      </c>
      <c r="AD19" s="1055">
        <v>40.836000000000006</v>
      </c>
      <c r="AE19" s="1055">
        <v>38.75</v>
      </c>
      <c r="AF19" s="1055">
        <v>49.38989559004657</v>
      </c>
    </row>
    <row r="20">
      <c r="A20" s="1056">
        <v>45852.0</v>
      </c>
      <c r="B20" s="1053">
        <v>426600.0</v>
      </c>
      <c r="C20" s="370">
        <v>0.0672</v>
      </c>
      <c r="D20" s="370">
        <v>0.0433</v>
      </c>
      <c r="E20" s="370">
        <v>0.0438</v>
      </c>
      <c r="F20" s="370">
        <v>0.0315913105</v>
      </c>
      <c r="G20" s="1053">
        <v>80610.0</v>
      </c>
      <c r="H20" s="1054">
        <v>1082520.0</v>
      </c>
      <c r="I20" s="1054">
        <v>507000.0</v>
      </c>
      <c r="J20" s="370">
        <v>0.040999999999999995</v>
      </c>
      <c r="K20" s="370">
        <v>0.0178</v>
      </c>
      <c r="L20" s="370">
        <v>0.11248487000000001</v>
      </c>
      <c r="M20" s="370">
        <v>0.004699999999999999</v>
      </c>
      <c r="N20" s="370">
        <v>0.013000000000000001</v>
      </c>
      <c r="O20" s="370">
        <v>0.015600000000000001</v>
      </c>
      <c r="P20" s="370">
        <v>0.0305</v>
      </c>
      <c r="Q20" s="370">
        <v>0.071</v>
      </c>
      <c r="R20" s="370">
        <v>-0.0027</v>
      </c>
      <c r="S20" s="1054">
        <v>7769000.0</v>
      </c>
      <c r="T20" s="370">
        <v>0.077</v>
      </c>
      <c r="U20" s="1054">
        <v>2535900.0</v>
      </c>
      <c r="V20" s="1053">
        <v>0.182</v>
      </c>
      <c r="W20" s="1053">
        <v>4.022</v>
      </c>
      <c r="X20" s="1053">
        <v>4.548</v>
      </c>
      <c r="Y20" s="1053">
        <v>1.876</v>
      </c>
      <c r="Z20" s="1053">
        <v>4.216</v>
      </c>
      <c r="AA20" s="1053">
        <v>263.807</v>
      </c>
      <c r="AB20" s="1053">
        <v>222.276</v>
      </c>
      <c r="AC20" s="1055">
        <v>50.29124211393776</v>
      </c>
      <c r="AD20" s="1055">
        <v>40.206</v>
      </c>
      <c r="AE20" s="1055">
        <v>38.75</v>
      </c>
      <c r="AF20" s="1055">
        <v>49.95389399913748</v>
      </c>
    </row>
    <row r="21">
      <c r="A21" s="1056">
        <v>45859.0</v>
      </c>
      <c r="B21" s="1053">
        <v>426600.0</v>
      </c>
      <c r="C21" s="370">
        <v>0.0675</v>
      </c>
      <c r="D21" s="370">
        <v>0.0433</v>
      </c>
      <c r="E21" s="370">
        <v>0.0438</v>
      </c>
      <c r="F21" s="370">
        <v>0.032887740139999996</v>
      </c>
      <c r="G21" s="1053">
        <v>80610.0</v>
      </c>
      <c r="H21" s="1054">
        <v>1082520.0</v>
      </c>
      <c r="I21" s="1054">
        <v>507000.0</v>
      </c>
      <c r="J21" s="370">
        <v>0.040999999999999995</v>
      </c>
      <c r="K21" s="370">
        <v>0.0178</v>
      </c>
      <c r="L21" s="370">
        <v>0.11248487000000001</v>
      </c>
      <c r="M21" s="370">
        <v>0.004699999999999999</v>
      </c>
      <c r="N21" s="370">
        <v>0.013000000000000001</v>
      </c>
      <c r="O21" s="370">
        <v>0.015600000000000001</v>
      </c>
      <c r="P21" s="370">
        <v>0.0305</v>
      </c>
      <c r="Q21" s="370">
        <v>0.071</v>
      </c>
      <c r="R21" s="370">
        <v>-0.0024</v>
      </c>
      <c r="S21" s="1054">
        <v>7769000.0</v>
      </c>
      <c r="T21" s="370">
        <v>0.077</v>
      </c>
      <c r="U21" s="1054">
        <v>2535900.0</v>
      </c>
      <c r="V21" s="1053">
        <v>0.19</v>
      </c>
      <c r="W21" s="1053">
        <v>4.029</v>
      </c>
      <c r="X21" s="1053">
        <v>3.775</v>
      </c>
      <c r="Y21" s="1053">
        <v>1.864</v>
      </c>
      <c r="Z21" s="1053">
        <v>4.239</v>
      </c>
      <c r="AA21" s="1053">
        <v>264.059</v>
      </c>
      <c r="AB21" s="1053">
        <v>222.025</v>
      </c>
      <c r="AC21" s="545" t="s">
        <v>2</v>
      </c>
      <c r="AD21" s="545" t="s">
        <v>155</v>
      </c>
      <c r="AE21" s="545" t="s">
        <v>159</v>
      </c>
      <c r="AF21" s="545" t="s">
        <v>174</v>
      </c>
    </row>
    <row r="22">
      <c r="A22" s="1056">
        <v>45866.0</v>
      </c>
      <c r="B22" s="1053">
        <v>401800.0</v>
      </c>
      <c r="C22" s="370">
        <v>0.0674</v>
      </c>
      <c r="D22" s="370">
        <v>0.0433</v>
      </c>
      <c r="E22" s="370">
        <v>0.0438</v>
      </c>
      <c r="F22" s="370">
        <v>0.032887740139999996</v>
      </c>
      <c r="G22" s="1053">
        <v>80610.0</v>
      </c>
      <c r="H22" s="1054">
        <v>1082520.0</v>
      </c>
      <c r="I22" s="1054">
        <v>511000.0</v>
      </c>
      <c r="J22" s="370">
        <v>0.040999999999999995</v>
      </c>
      <c r="K22" s="370">
        <v>0.0178</v>
      </c>
      <c r="L22" s="370">
        <v>0.11248487000000001</v>
      </c>
      <c r="M22" s="370">
        <v>0.004699999999999999</v>
      </c>
      <c r="N22" s="370">
        <v>0.013000000000000001</v>
      </c>
      <c r="O22" s="370">
        <v>0.015600000000000001</v>
      </c>
      <c r="P22" s="370">
        <v>0.0305</v>
      </c>
      <c r="Q22" s="370">
        <v>0.071</v>
      </c>
      <c r="R22" s="370">
        <v>-0.0016</v>
      </c>
      <c r="S22" s="1054">
        <v>7769000.0</v>
      </c>
      <c r="T22" s="370">
        <v>0.077</v>
      </c>
      <c r="U22" s="1054">
        <v>2535900.0</v>
      </c>
      <c r="V22" s="1053">
        <v>0.19</v>
      </c>
      <c r="W22" s="1053">
        <v>4.029</v>
      </c>
      <c r="X22" s="1053">
        <v>3.775</v>
      </c>
      <c r="Y22" s="1053">
        <v>1.864</v>
      </c>
      <c r="Z22" s="1053">
        <v>4.239</v>
      </c>
      <c r="AA22" s="1053">
        <v>264.059</v>
      </c>
      <c r="AB22" s="1053">
        <v>222.025</v>
      </c>
      <c r="AC22" s="545" t="s">
        <v>2</v>
      </c>
      <c r="AD22" s="545" t="s">
        <v>155</v>
      </c>
      <c r="AE22" s="545" t="s">
        <v>159</v>
      </c>
      <c r="AF22" s="545" t="s">
        <v>174</v>
      </c>
    </row>
    <row r="23">
      <c r="A23" s="1056">
        <v>45873.0</v>
      </c>
      <c r="B23" s="1053">
        <v>401800.0</v>
      </c>
      <c r="C23" s="370">
        <v>0.0672</v>
      </c>
      <c r="D23" s="370">
        <v>0.0433</v>
      </c>
      <c r="E23" s="370">
        <v>0.043899999999999995</v>
      </c>
      <c r="F23" s="370">
        <v>0.032887740139999996</v>
      </c>
      <c r="G23" s="1053">
        <v>80610.0</v>
      </c>
      <c r="H23" s="1054">
        <v>1102787.0</v>
      </c>
      <c r="I23" s="1054">
        <v>511000.0</v>
      </c>
      <c r="J23" s="370">
        <v>0.042</v>
      </c>
      <c r="K23" s="370">
        <v>0.0178</v>
      </c>
      <c r="L23" s="370">
        <v>0.11248487000000001</v>
      </c>
      <c r="M23" s="370">
        <v>0.004699999999999999</v>
      </c>
      <c r="N23" s="370">
        <v>0.013000000000000001</v>
      </c>
      <c r="O23" s="370">
        <v>0.015600000000000001</v>
      </c>
      <c r="P23" s="370">
        <v>0.0305</v>
      </c>
      <c r="Q23" s="370">
        <v>0.07</v>
      </c>
      <c r="R23" s="370">
        <v>-8.0E-4</v>
      </c>
      <c r="S23" s="1054">
        <v>7437000.0</v>
      </c>
      <c r="T23" s="370">
        <v>0.079</v>
      </c>
      <c r="U23" s="1054">
        <v>2521600.0</v>
      </c>
      <c r="V23" s="1053">
        <v>0.19</v>
      </c>
      <c r="W23" s="1053">
        <v>4.029</v>
      </c>
      <c r="X23" s="1053">
        <v>3.775</v>
      </c>
      <c r="Y23" s="1053">
        <v>1.864</v>
      </c>
      <c r="Z23" s="1053">
        <v>4.239</v>
      </c>
      <c r="AA23" s="1053">
        <v>264.059</v>
      </c>
      <c r="AB23" s="1053">
        <v>222.025</v>
      </c>
      <c r="AC23" s="545" t="s">
        <v>2</v>
      </c>
      <c r="AD23" s="545" t="s">
        <v>155</v>
      </c>
      <c r="AE23" s="545" t="s">
        <v>159</v>
      </c>
      <c r="AF23" s="545" t="s">
        <v>174</v>
      </c>
    </row>
    <row r="24">
      <c r="A24" s="1056">
        <v>45880.0</v>
      </c>
      <c r="B24" s="1053"/>
      <c r="C24" s="370"/>
      <c r="D24" s="370"/>
      <c r="E24" s="370"/>
      <c r="F24" s="370"/>
      <c r="G24" s="1053"/>
      <c r="H24" s="1054"/>
      <c r="I24" s="1054"/>
      <c r="J24" s="370"/>
      <c r="K24" s="370"/>
      <c r="L24" s="370"/>
      <c r="M24" s="370"/>
      <c r="N24" s="370"/>
      <c r="O24" s="370"/>
      <c r="P24" s="370"/>
      <c r="Q24" s="370"/>
      <c r="R24" s="370"/>
      <c r="S24" s="1054"/>
      <c r="T24" s="370"/>
      <c r="U24" s="1054"/>
      <c r="V24" s="1053"/>
      <c r="W24" s="1053"/>
      <c r="X24" s="1053"/>
      <c r="Y24" s="1053"/>
      <c r="Z24" s="1053"/>
      <c r="AA24" s="1053"/>
      <c r="AB24" s="1053"/>
      <c r="AI24" s="545" t="s">
        <v>126</v>
      </c>
      <c r="AJ24" s="545" t="s">
        <v>2</v>
      </c>
      <c r="AK24" s="545" t="s">
        <v>155</v>
      </c>
      <c r="AL24" s="545" t="s">
        <v>159</v>
      </c>
      <c r="AM24" s="545" t="s">
        <v>174</v>
      </c>
      <c r="AN24" s="545"/>
      <c r="AO24" s="545"/>
      <c r="AP24" s="545"/>
    </row>
    <row r="25">
      <c r="A25" s="1056">
        <v>45887.0</v>
      </c>
      <c r="B25" s="1053"/>
      <c r="C25" s="370"/>
      <c r="D25" s="370"/>
      <c r="E25" s="370"/>
      <c r="F25" s="370"/>
      <c r="G25" s="1053"/>
      <c r="H25" s="1054"/>
      <c r="I25" s="1054"/>
      <c r="J25" s="370"/>
      <c r="K25" s="370"/>
      <c r="L25" s="370"/>
      <c r="M25" s="370"/>
      <c r="N25" s="370"/>
      <c r="O25" s="370"/>
      <c r="P25" s="370"/>
      <c r="Q25" s="1053"/>
      <c r="R25" s="370"/>
      <c r="S25" s="1054"/>
      <c r="T25" s="370"/>
      <c r="U25" s="1054"/>
      <c r="V25" s="1053"/>
      <c r="W25" s="1053"/>
      <c r="X25" s="1053"/>
      <c r="Y25" s="1053"/>
      <c r="Z25" s="1053"/>
      <c r="AA25" s="1053"/>
      <c r="AB25" s="1053"/>
      <c r="AI25" s="545" t="s">
        <v>126</v>
      </c>
      <c r="AJ25" s="545" t="s">
        <v>2</v>
      </c>
      <c r="AK25" s="545" t="s">
        <v>155</v>
      </c>
      <c r="AL25" s="545" t="s">
        <v>159</v>
      </c>
      <c r="AM25" s="545" t="s">
        <v>174</v>
      </c>
      <c r="AN25" s="545"/>
      <c r="AO25" s="545"/>
      <c r="AP25" s="545"/>
    </row>
    <row r="26">
      <c r="A26" s="1056">
        <v>45894.0</v>
      </c>
      <c r="B26" s="1053"/>
      <c r="C26" s="370"/>
      <c r="D26" s="370"/>
      <c r="E26" s="370"/>
      <c r="F26" s="370"/>
      <c r="G26" s="1053"/>
      <c r="H26" s="1054"/>
      <c r="I26" s="1054"/>
      <c r="J26" s="370"/>
      <c r="K26" s="370"/>
      <c r="L26" s="370"/>
      <c r="M26" s="370"/>
      <c r="N26" s="370"/>
      <c r="O26" s="370"/>
      <c r="P26" s="370"/>
      <c r="Q26" s="1053"/>
      <c r="R26" s="370"/>
      <c r="S26" s="1054"/>
      <c r="T26" s="370"/>
      <c r="U26" s="1054"/>
      <c r="V26" s="1053"/>
      <c r="W26" s="1053"/>
      <c r="X26" s="1053"/>
      <c r="Y26" s="1053"/>
      <c r="Z26" s="1053"/>
      <c r="AA26" s="1053"/>
      <c r="AB26" s="1053"/>
      <c r="AI26" s="545" t="s">
        <v>126</v>
      </c>
      <c r="AJ26" s="545" t="s">
        <v>2</v>
      </c>
      <c r="AK26" s="545" t="s">
        <v>155</v>
      </c>
      <c r="AL26" s="545" t="s">
        <v>159</v>
      </c>
      <c r="AM26" s="545" t="s">
        <v>174</v>
      </c>
      <c r="AN26" s="545"/>
      <c r="AO26" s="545"/>
      <c r="AP26" s="545"/>
    </row>
    <row r="27">
      <c r="A27" s="1056">
        <v>45901.0</v>
      </c>
      <c r="B27" s="1053"/>
      <c r="C27" s="370"/>
      <c r="D27" s="370"/>
      <c r="E27" s="370"/>
      <c r="F27" s="370"/>
      <c r="G27" s="1053"/>
      <c r="H27" s="1054"/>
      <c r="I27" s="1054"/>
      <c r="J27" s="370"/>
      <c r="K27" s="370"/>
      <c r="L27" s="370"/>
      <c r="M27" s="370"/>
      <c r="N27" s="370"/>
      <c r="O27" s="370"/>
      <c r="P27" s="370"/>
      <c r="Q27" s="1053"/>
      <c r="R27" s="370"/>
      <c r="S27" s="1054"/>
      <c r="T27" s="370"/>
      <c r="U27" s="1054"/>
      <c r="V27" s="1053"/>
      <c r="W27" s="1053"/>
      <c r="X27" s="1053"/>
      <c r="Y27" s="1053"/>
      <c r="Z27" s="1053"/>
      <c r="AA27" s="1053"/>
      <c r="AB27" s="1053"/>
      <c r="AI27" s="545" t="s">
        <v>126</v>
      </c>
      <c r="AJ27" s="545" t="s">
        <v>2</v>
      </c>
      <c r="AK27" s="545" t="s">
        <v>155</v>
      </c>
      <c r="AL27" s="545" t="s">
        <v>159</v>
      </c>
      <c r="AM27" s="545" t="s">
        <v>174</v>
      </c>
      <c r="AN27" s="545"/>
      <c r="AO27" s="545"/>
      <c r="AP27" s="545"/>
    </row>
    <row r="28">
      <c r="A28" s="1056">
        <v>45908.0</v>
      </c>
      <c r="B28" s="1053">
        <v>422400.0</v>
      </c>
      <c r="C28" s="370">
        <v>403800.0</v>
      </c>
      <c r="D28" s="370">
        <v>342000.0</v>
      </c>
      <c r="E28" s="370">
        <v>0.065</v>
      </c>
      <c r="F28" s="370">
        <v>0.0433</v>
      </c>
      <c r="G28" s="1053">
        <v>0.0426</v>
      </c>
      <c r="H28" s="1054">
        <v>0.03419810534</v>
      </c>
      <c r="I28" s="1054">
        <v>2670.0</v>
      </c>
      <c r="J28" s="370">
        <v>64.6</v>
      </c>
      <c r="K28" s="370">
        <v>94.4</v>
      </c>
      <c r="L28" s="370">
        <v>80610.0</v>
      </c>
      <c r="M28" s="370">
        <v>1102787.0</v>
      </c>
      <c r="N28" s="370">
        <v>499000.0</v>
      </c>
      <c r="O28" s="370">
        <v>603787.0</v>
      </c>
      <c r="P28" s="370">
        <v>1362000.0</v>
      </c>
      <c r="Q28" s="1053">
        <v>0.043</v>
      </c>
      <c r="R28" s="370">
        <v>0.0179</v>
      </c>
      <c r="S28" s="1054">
        <v>0.11248487000000001</v>
      </c>
      <c r="T28" s="370">
        <v>0.004699999999999999</v>
      </c>
      <c r="U28" s="1054">
        <v>0.0128</v>
      </c>
      <c r="V28" s="1053">
        <v>0.0147</v>
      </c>
      <c r="W28" s="1053">
        <v>0.0305</v>
      </c>
      <c r="X28" s="1053">
        <v>0.07</v>
      </c>
      <c r="Y28" s="1053">
        <v>6.0E-4</v>
      </c>
      <c r="Z28" s="1053">
        <v>7181000.0</v>
      </c>
      <c r="AA28" s="1053">
        <v>0.081</v>
      </c>
      <c r="AB28" s="1053">
        <v>2499000.0</v>
      </c>
      <c r="AC28" s="545" t="s">
        <v>87</v>
      </c>
      <c r="AD28" s="545" t="s">
        <v>93</v>
      </c>
      <c r="AE28" s="545" t="s">
        <v>99</v>
      </c>
      <c r="AF28" s="545" t="s">
        <v>105</v>
      </c>
      <c r="AG28" s="545" t="s">
        <v>111</v>
      </c>
      <c r="AH28" s="545" t="s">
        <v>121</v>
      </c>
      <c r="AI28" s="545" t="s">
        <v>126</v>
      </c>
      <c r="AJ28" s="545" t="s">
        <v>2</v>
      </c>
      <c r="AK28" s="545" t="s">
        <v>155</v>
      </c>
      <c r="AL28" s="545" t="s">
        <v>159</v>
      </c>
      <c r="AM28" s="545" t="s">
        <v>174</v>
      </c>
      <c r="AN28" s="545"/>
      <c r="AO28" s="545"/>
      <c r="AP28" s="545"/>
    </row>
    <row r="29">
      <c r="A29" s="1056">
        <v>45915.0</v>
      </c>
      <c r="B29" s="1053">
        <v>422400.0</v>
      </c>
      <c r="C29" s="370">
        <v>403800.0</v>
      </c>
      <c r="D29" s="370">
        <v>342000.0</v>
      </c>
      <c r="E29" s="370">
        <v>0.0635</v>
      </c>
      <c r="F29" s="370">
        <v>0.0433</v>
      </c>
      <c r="G29" s="1053">
        <v>0.0426</v>
      </c>
      <c r="H29" s="1054">
        <v>0.034</v>
      </c>
      <c r="I29" s="1054">
        <v>2670.0</v>
      </c>
      <c r="J29" s="370">
        <v>64.6</v>
      </c>
      <c r="K29" s="370">
        <v>98.8</v>
      </c>
      <c r="L29" s="370">
        <v>83730.0</v>
      </c>
      <c r="M29" s="370">
        <v>1098681.0</v>
      </c>
      <c r="N29" s="370">
        <v>499000.0</v>
      </c>
      <c r="O29" s="370">
        <v>599681.0</v>
      </c>
      <c r="P29" s="370">
        <v>1362000.0</v>
      </c>
      <c r="Q29" s="1053">
        <v>0.043</v>
      </c>
      <c r="R29" s="370">
        <v>0.0179</v>
      </c>
      <c r="S29" s="1054">
        <v>0.11248487000000001</v>
      </c>
      <c r="T29" s="370">
        <v>0.004699999999999999</v>
      </c>
      <c r="U29" s="1054">
        <v>0.0128</v>
      </c>
      <c r="V29" s="1053">
        <v>0.0147</v>
      </c>
      <c r="W29" s="1053">
        <v>0.0305</v>
      </c>
      <c r="X29" s="1053">
        <v>0.07</v>
      </c>
      <c r="Y29" s="1053">
        <v>9.0E-4</v>
      </c>
      <c r="Z29" s="1053">
        <v>7181000.0</v>
      </c>
      <c r="AA29" s="1053">
        <v>0.081</v>
      </c>
      <c r="AB29" s="1053">
        <v>2499000.0</v>
      </c>
      <c r="AC29" s="545" t="s">
        <v>87</v>
      </c>
      <c r="AD29" s="545" t="s">
        <v>93</v>
      </c>
      <c r="AE29" s="545" t="s">
        <v>99</v>
      </c>
      <c r="AF29" s="545" t="s">
        <v>105</v>
      </c>
      <c r="AG29" s="545" t="s">
        <v>111</v>
      </c>
      <c r="AH29" s="545" t="s">
        <v>121</v>
      </c>
      <c r="AI29" s="545" t="s">
        <v>126</v>
      </c>
      <c r="AJ29" s="545" t="s">
        <v>2</v>
      </c>
      <c r="AK29" s="545" t="s">
        <v>155</v>
      </c>
      <c r="AL29" s="545" t="s">
        <v>159</v>
      </c>
      <c r="AM29" s="545" t="s">
        <v>174</v>
      </c>
      <c r="AN29" s="545"/>
      <c r="AO29" s="545"/>
      <c r="AP29" s="545"/>
    </row>
    <row r="30">
      <c r="A30" s="1056">
        <v>45922.0</v>
      </c>
      <c r="B30" s="1053">
        <v>422400.0</v>
      </c>
      <c r="C30" s="370">
        <v>403800.0</v>
      </c>
      <c r="D30" s="370">
        <v>342000.0</v>
      </c>
      <c r="E30" s="370">
        <v>0.0626</v>
      </c>
      <c r="F30" s="370">
        <v>0.0433</v>
      </c>
      <c r="G30" s="1053">
        <v>0.0426</v>
      </c>
      <c r="H30" s="1054">
        <v>0.034</v>
      </c>
      <c r="I30" s="1054">
        <v>2670.0</v>
      </c>
      <c r="J30" s="370">
        <v>64.6</v>
      </c>
      <c r="K30" s="370">
        <v>98.8</v>
      </c>
      <c r="L30" s="370">
        <v>83730.0</v>
      </c>
      <c r="M30" s="370">
        <v>1098681.0</v>
      </c>
      <c r="N30" s="370">
        <v>499000.0</v>
      </c>
      <c r="O30" s="370">
        <v>599681.0</v>
      </c>
      <c r="P30" s="370">
        <v>1312000.0</v>
      </c>
      <c r="Q30" s="1053">
        <v>0.043</v>
      </c>
      <c r="R30" s="370">
        <v>0.0179</v>
      </c>
      <c r="S30" s="1054">
        <v>0.11249194</v>
      </c>
      <c r="T30" s="370">
        <v>0.004699999999999999</v>
      </c>
      <c r="U30" s="1054">
        <v>0.0128</v>
      </c>
      <c r="V30" s="1053">
        <v>0.0147</v>
      </c>
      <c r="W30" s="1053">
        <v>0.0305</v>
      </c>
      <c r="X30" s="1053">
        <v>0.07</v>
      </c>
      <c r="Y30" s="1053">
        <v>0.0018</v>
      </c>
      <c r="Z30" s="1053">
        <v>7181000.0</v>
      </c>
      <c r="AA30" s="1053">
        <v>0.081</v>
      </c>
      <c r="AB30" s="1053">
        <v>2499000.0</v>
      </c>
      <c r="AC30" s="545" t="s">
        <v>87</v>
      </c>
      <c r="AD30" s="545" t="s">
        <v>93</v>
      </c>
      <c r="AE30" s="545" t="s">
        <v>99</v>
      </c>
      <c r="AF30" s="545" t="s">
        <v>105</v>
      </c>
      <c r="AG30" s="545" t="s">
        <v>111</v>
      </c>
      <c r="AH30" s="545" t="s">
        <v>121</v>
      </c>
      <c r="AI30" s="545" t="s">
        <v>126</v>
      </c>
      <c r="AJ30" s="545" t="s">
        <v>2</v>
      </c>
      <c r="AK30" s="545" t="s">
        <v>155</v>
      </c>
      <c r="AL30" s="545" t="s">
        <v>159</v>
      </c>
      <c r="AM30" s="545" t="s">
        <v>174</v>
      </c>
      <c r="AN30" s="545"/>
      <c r="AO30" s="545"/>
      <c r="AP30" s="545"/>
    </row>
    <row r="31">
      <c r="A31" s="1056">
        <v>45929.0</v>
      </c>
      <c r="B31" s="1053">
        <v>422400.0</v>
      </c>
      <c r="C31" s="370">
        <v>413500.0</v>
      </c>
      <c r="D31" s="370">
        <v>361000.0</v>
      </c>
      <c r="E31" s="370">
        <v>0.063</v>
      </c>
      <c r="F31" s="370">
        <v>0.0433</v>
      </c>
      <c r="G31" s="1053">
        <v>0.0426</v>
      </c>
      <c r="H31" s="1054">
        <v>0.034</v>
      </c>
      <c r="I31" s="1054">
        <v>2670.0</v>
      </c>
      <c r="J31" s="370">
        <v>64.6</v>
      </c>
      <c r="K31" s="370">
        <v>98.8</v>
      </c>
      <c r="L31" s="370">
        <v>83730.0</v>
      </c>
      <c r="M31" s="370">
        <v>1098681.0</v>
      </c>
      <c r="N31" s="370">
        <v>490000.0</v>
      </c>
      <c r="O31" s="370">
        <v>608681.0</v>
      </c>
      <c r="P31" s="370">
        <v>1330000.0</v>
      </c>
      <c r="Q31" s="1053">
        <v>0.043</v>
      </c>
      <c r="R31" s="370">
        <v>0.0179</v>
      </c>
      <c r="S31" s="1054">
        <v>0.11249194</v>
      </c>
      <c r="T31" s="370">
        <v>0.004699999999999999</v>
      </c>
      <c r="U31" s="1054">
        <v>0.0128</v>
      </c>
      <c r="V31" s="1053">
        <v>0.0147</v>
      </c>
      <c r="W31" s="1053">
        <v>0.0305</v>
      </c>
      <c r="X31" s="1053">
        <v>0.07</v>
      </c>
      <c r="Y31" s="1053">
        <v>0.002</v>
      </c>
      <c r="Z31" s="1053">
        <v>7181000.0</v>
      </c>
      <c r="AA31" s="1053">
        <v>0.081</v>
      </c>
      <c r="AB31" s="1053">
        <v>2499000.0</v>
      </c>
      <c r="AC31" s="545" t="s">
        <v>87</v>
      </c>
      <c r="AD31" s="545" t="s">
        <v>93</v>
      </c>
      <c r="AE31" s="545" t="s">
        <v>99</v>
      </c>
      <c r="AF31" s="545" t="s">
        <v>105</v>
      </c>
      <c r="AG31" s="545" t="s">
        <v>111</v>
      </c>
      <c r="AH31" s="545" t="s">
        <v>121</v>
      </c>
      <c r="AI31" s="545" t="s">
        <v>126</v>
      </c>
      <c r="AJ31" s="545" t="s">
        <v>2</v>
      </c>
      <c r="AK31" s="545" t="s">
        <v>155</v>
      </c>
      <c r="AL31" s="545" t="s">
        <v>159</v>
      </c>
      <c r="AM31" s="545" t="s">
        <v>174</v>
      </c>
      <c r="AN31" s="545"/>
      <c r="AO31" s="545"/>
      <c r="AP31" s="545"/>
    </row>
    <row r="32">
      <c r="A32" s="1056">
        <v>45936.0</v>
      </c>
      <c r="B32" s="1053">
        <v>422400.0</v>
      </c>
      <c r="C32" s="370">
        <v>413500.0</v>
      </c>
      <c r="D32" s="370">
        <v>361000.0</v>
      </c>
      <c r="E32" s="370">
        <v>0.0634</v>
      </c>
      <c r="F32" s="370">
        <v>0.042199999999999994</v>
      </c>
      <c r="G32" s="1053">
        <v>0.0412</v>
      </c>
      <c r="H32" s="1054">
        <v>0.034</v>
      </c>
      <c r="I32" s="1054">
        <v>2670.0</v>
      </c>
      <c r="J32" s="370">
        <v>64.6</v>
      </c>
      <c r="K32" s="370">
        <v>98.8</v>
      </c>
      <c r="L32" s="370">
        <v>83730.0</v>
      </c>
      <c r="M32" s="370">
        <v>1100407.0</v>
      </c>
      <c r="N32" s="370">
        <v>490000.0</v>
      </c>
      <c r="O32" s="370">
        <v>610407.0</v>
      </c>
      <c r="P32" s="370">
        <v>1330000.0</v>
      </c>
      <c r="Q32" s="1053">
        <v>0.043</v>
      </c>
      <c r="R32" s="370">
        <v>0.0179</v>
      </c>
      <c r="S32" s="1054">
        <v>0.11249194</v>
      </c>
      <c r="T32" s="370">
        <v>0.004699999999999999</v>
      </c>
      <c r="U32" s="1054">
        <v>0.0128</v>
      </c>
      <c r="V32" s="1053">
        <v>0.0147</v>
      </c>
      <c r="W32" s="1053">
        <v>0.0305</v>
      </c>
      <c r="X32" s="1053">
        <v>0.07</v>
      </c>
      <c r="Y32" s="1053">
        <v>5.0E-4</v>
      </c>
      <c r="Z32" s="1053">
        <v>7227000.0</v>
      </c>
      <c r="AA32" s="1053">
        <v>0.081</v>
      </c>
      <c r="AB32" s="1053">
        <v>2499000.0</v>
      </c>
      <c r="AC32" s="545" t="s">
        <v>87</v>
      </c>
      <c r="AD32" s="545" t="s">
        <v>93</v>
      </c>
      <c r="AE32" s="545" t="s">
        <v>99</v>
      </c>
      <c r="AF32" s="545" t="s">
        <v>105</v>
      </c>
      <c r="AG32" s="545" t="s">
        <v>111</v>
      </c>
      <c r="AH32" s="545" t="s">
        <v>121</v>
      </c>
      <c r="AI32" s="545" t="s">
        <v>126</v>
      </c>
      <c r="AJ32" s="545" t="s">
        <v>2</v>
      </c>
      <c r="AK32" s="545" t="s">
        <v>155</v>
      </c>
      <c r="AL32" s="545" t="s">
        <v>159</v>
      </c>
      <c r="AM32" s="545" t="s">
        <v>174</v>
      </c>
      <c r="AN32" s="545"/>
      <c r="AO32" s="545"/>
      <c r="AP32" s="545"/>
    </row>
    <row r="33">
      <c r="A33" s="1059">
        <v>45943.0</v>
      </c>
      <c r="B33" s="1053">
        <v>393400.0</v>
      </c>
      <c r="C33" s="370">
        <v>427900.0</v>
      </c>
      <c r="D33" s="370">
        <v>348600.0</v>
      </c>
      <c r="E33" s="370">
        <v>0.0707</v>
      </c>
      <c r="F33" s="370">
        <v>0.0433</v>
      </c>
      <c r="G33" s="1053">
        <v>0.04623</v>
      </c>
      <c r="H33" s="1054">
        <v>0.0363</v>
      </c>
      <c r="I33" s="1054">
        <v>2705.0</v>
      </c>
      <c r="J33" s="370">
        <v>66.8</v>
      </c>
      <c r="K33" s="370">
        <v>100.7</v>
      </c>
      <c r="L33" s="370">
        <v>80610.0</v>
      </c>
      <c r="M33" s="370">
        <v>829376.0</v>
      </c>
      <c r="N33" s="370">
        <v>496000.0</v>
      </c>
      <c r="O33" s="370">
        <v>333376.0</v>
      </c>
      <c r="P33" s="370">
        <v>1456000.0</v>
      </c>
      <c r="Q33" s="1053">
        <v>0.043</v>
      </c>
      <c r="R33" s="370">
        <v>0.0179</v>
      </c>
      <c r="S33" s="1054">
        <v>0.11249194</v>
      </c>
      <c r="T33" s="370">
        <v>0.004699999999999999</v>
      </c>
      <c r="U33" s="1054">
        <v>0.0128</v>
      </c>
      <c r="V33" s="1053">
        <v>0.0147</v>
      </c>
      <c r="W33" s="1053">
        <v>0.0305</v>
      </c>
      <c r="X33" s="1053">
        <v>0.07</v>
      </c>
      <c r="Y33" s="1053">
        <v>0.0013</v>
      </c>
      <c r="Z33" s="1053">
        <v>7227000.0</v>
      </c>
      <c r="AA33" s="1053">
        <v>0.081</v>
      </c>
      <c r="AB33" s="1053">
        <v>2499000.0</v>
      </c>
      <c r="AC33" s="545" t="s">
        <v>87</v>
      </c>
      <c r="AD33" s="545" t="s">
        <v>93</v>
      </c>
      <c r="AE33" s="545" t="s">
        <v>99</v>
      </c>
      <c r="AF33" s="545" t="s">
        <v>105</v>
      </c>
      <c r="AG33" s="545" t="s">
        <v>111</v>
      </c>
      <c r="AH33" s="545" t="s">
        <v>121</v>
      </c>
      <c r="AI33" s="545" t="s">
        <v>126</v>
      </c>
      <c r="AJ33" s="545" t="s">
        <v>2</v>
      </c>
      <c r="AK33" s="545" t="s">
        <v>155</v>
      </c>
      <c r="AL33" s="545" t="s">
        <v>159</v>
      </c>
      <c r="AM33" s="545" t="s">
        <v>174</v>
      </c>
      <c r="AN33" s="545"/>
      <c r="AO33" s="545"/>
      <c r="AP33" s="545"/>
    </row>
    <row r="34">
      <c r="A34" s="1059">
        <v>45950.0</v>
      </c>
      <c r="B34" s="1053">
        <v>393400.0</v>
      </c>
      <c r="C34" s="370">
        <v>427900.0</v>
      </c>
      <c r="D34" s="370">
        <v>348600.0</v>
      </c>
      <c r="E34" s="370">
        <v>0.0707</v>
      </c>
      <c r="F34" s="370">
        <v>0.0433</v>
      </c>
      <c r="G34" s="1053">
        <v>0.04623</v>
      </c>
      <c r="H34" s="1054">
        <v>0.0363</v>
      </c>
      <c r="I34" s="1054">
        <v>2705.0</v>
      </c>
      <c r="J34" s="370">
        <v>66.8</v>
      </c>
      <c r="K34" s="370">
        <v>100.7</v>
      </c>
      <c r="L34" s="370">
        <v>80610.0</v>
      </c>
      <c r="M34" s="370">
        <v>829376.0</v>
      </c>
      <c r="N34" s="370">
        <v>496000.0</v>
      </c>
      <c r="O34" s="370">
        <v>333376.0</v>
      </c>
      <c r="P34" s="370">
        <v>1456000.0</v>
      </c>
      <c r="Q34" s="1053">
        <v>0.043</v>
      </c>
      <c r="R34" s="370">
        <v>0.0179</v>
      </c>
      <c r="S34" s="1054">
        <v>0.11249194</v>
      </c>
      <c r="T34" s="370">
        <v>0.006</v>
      </c>
      <c r="U34" s="1054">
        <v>0.0128</v>
      </c>
      <c r="V34" s="1053">
        <v>0.0147</v>
      </c>
      <c r="W34" s="1053">
        <v>0.0305</v>
      </c>
      <c r="X34" s="1053">
        <v>0.07</v>
      </c>
      <c r="Y34" s="1053">
        <v>0.0013</v>
      </c>
      <c r="Z34" s="1053">
        <v>7227000.0</v>
      </c>
      <c r="AA34" s="1053">
        <v>0.081</v>
      </c>
      <c r="AB34" s="1053">
        <v>2499000.0</v>
      </c>
      <c r="AC34" s="545" t="s">
        <v>87</v>
      </c>
      <c r="AD34" s="545" t="s">
        <v>93</v>
      </c>
      <c r="AE34" s="545" t="s">
        <v>99</v>
      </c>
      <c r="AF34" s="545" t="s">
        <v>105</v>
      </c>
      <c r="AG34" s="545" t="s">
        <v>111</v>
      </c>
      <c r="AH34" s="545" t="s">
        <v>121</v>
      </c>
      <c r="AI34" s="545" t="s">
        <v>126</v>
      </c>
      <c r="AJ34" s="545" t="s">
        <v>2</v>
      </c>
      <c r="AK34" s="545" t="s">
        <v>155</v>
      </c>
      <c r="AL34" s="545" t="s">
        <v>159</v>
      </c>
      <c r="AM34" s="545" t="s">
        <v>174</v>
      </c>
      <c r="AN34" s="545"/>
      <c r="AO34" s="545"/>
      <c r="AP34" s="545"/>
    </row>
    <row r="35">
      <c r="A35" s="1059">
        <v>45957.0</v>
      </c>
      <c r="B35" s="1053">
        <v>393400.0</v>
      </c>
      <c r="C35" s="370">
        <v>427900.0</v>
      </c>
      <c r="D35" s="370">
        <v>348600.0</v>
      </c>
      <c r="E35" s="370">
        <v>0.0707</v>
      </c>
      <c r="F35" s="370">
        <v>0.0433</v>
      </c>
      <c r="G35" s="1053">
        <v>0.04623</v>
      </c>
      <c r="H35" s="1054">
        <v>0.0363</v>
      </c>
      <c r="I35" s="1054">
        <v>2705.0</v>
      </c>
      <c r="J35" s="370">
        <v>66.8</v>
      </c>
      <c r="K35" s="370">
        <v>100.7</v>
      </c>
      <c r="L35" s="370">
        <v>80610.0</v>
      </c>
      <c r="M35" s="370">
        <v>829376.0</v>
      </c>
      <c r="N35" s="370">
        <v>496000.0</v>
      </c>
      <c r="O35" s="370">
        <v>333376.0</v>
      </c>
      <c r="P35" s="370">
        <v>1456000.0</v>
      </c>
      <c r="Q35" s="1053">
        <v>0.043</v>
      </c>
      <c r="R35" s="370">
        <v>0.0179</v>
      </c>
      <c r="S35" s="1054">
        <v>0.11249194</v>
      </c>
      <c r="T35" s="370">
        <v>0.006</v>
      </c>
      <c r="U35" s="1054">
        <v>0.0128</v>
      </c>
      <c r="V35" s="1053">
        <v>0.0147</v>
      </c>
      <c r="W35" s="1053">
        <v>0.0305</v>
      </c>
      <c r="X35" s="1053">
        <v>0.07</v>
      </c>
      <c r="Y35" s="1053">
        <v>0.0014000000000000002</v>
      </c>
      <c r="Z35" s="1053">
        <v>7227000.0</v>
      </c>
      <c r="AA35" s="1053">
        <v>0.081</v>
      </c>
      <c r="AB35" s="1053">
        <v>2499000.0</v>
      </c>
      <c r="AC35" s="545" t="s">
        <v>87</v>
      </c>
      <c r="AD35" s="545" t="s">
        <v>93</v>
      </c>
      <c r="AE35" s="545" t="s">
        <v>99</v>
      </c>
      <c r="AF35" s="545" t="s">
        <v>105</v>
      </c>
      <c r="AG35" s="545" t="s">
        <v>111</v>
      </c>
      <c r="AH35" s="545" t="s">
        <v>121</v>
      </c>
      <c r="AI35" s="545" t="s">
        <v>126</v>
      </c>
      <c r="AJ35" s="545" t="s">
        <v>2</v>
      </c>
      <c r="AK35" s="545" t="s">
        <v>155</v>
      </c>
      <c r="AL35" s="545" t="s">
        <v>159</v>
      </c>
      <c r="AM35" s="545" t="s">
        <v>174</v>
      </c>
      <c r="AN35" s="545"/>
      <c r="AO35" s="545"/>
      <c r="AP35" s="545"/>
    </row>
    <row r="36">
      <c r="A36" s="1056">
        <v>45964.0</v>
      </c>
      <c r="B36" s="1053">
        <v>393400.0</v>
      </c>
      <c r="C36" s="370">
        <v>427900.0</v>
      </c>
      <c r="D36" s="370">
        <v>348600.0</v>
      </c>
      <c r="E36" s="370">
        <v>0.0707</v>
      </c>
      <c r="F36" s="370">
        <v>0.0433</v>
      </c>
      <c r="G36" s="1053">
        <v>0.04623</v>
      </c>
      <c r="H36" s="1054">
        <v>0.0363</v>
      </c>
      <c r="I36" s="1054">
        <v>2705.0</v>
      </c>
      <c r="J36" s="370">
        <v>66.8</v>
      </c>
      <c r="K36" s="370">
        <v>100.7</v>
      </c>
      <c r="L36" s="370">
        <v>80610.0</v>
      </c>
      <c r="M36" s="370">
        <v>829376.0</v>
      </c>
      <c r="N36" s="370">
        <v>496000.0</v>
      </c>
      <c r="O36" s="370">
        <v>333376.0</v>
      </c>
      <c r="P36" s="370">
        <v>1456000.0</v>
      </c>
      <c r="Q36" s="1053">
        <v>0.043</v>
      </c>
      <c r="R36" s="370">
        <v>0.0179</v>
      </c>
      <c r="S36" s="1054">
        <v>0.11249194</v>
      </c>
      <c r="T36" s="370">
        <v>0.006</v>
      </c>
      <c r="U36" s="1054">
        <v>0.0128</v>
      </c>
      <c r="V36" s="1053">
        <v>0.0147</v>
      </c>
      <c r="W36" s="1053">
        <v>0.0305</v>
      </c>
      <c r="X36" s="1053">
        <v>0.07</v>
      </c>
      <c r="Y36" s="1053">
        <v>0.0016</v>
      </c>
      <c r="Z36" s="1053">
        <v>7227000.0</v>
      </c>
      <c r="AA36" s="1053">
        <v>0.081</v>
      </c>
      <c r="AB36" s="1053">
        <v>2499000.0</v>
      </c>
      <c r="AC36" s="545" t="s">
        <v>87</v>
      </c>
      <c r="AD36" s="545" t="s">
        <v>93</v>
      </c>
      <c r="AE36" s="545" t="s">
        <v>99</v>
      </c>
      <c r="AF36" s="545" t="s">
        <v>105</v>
      </c>
      <c r="AG36" s="545" t="s">
        <v>111</v>
      </c>
      <c r="AH36" s="545" t="s">
        <v>121</v>
      </c>
      <c r="AI36" s="545" t="s">
        <v>126</v>
      </c>
      <c r="AJ36" s="545" t="s">
        <v>2</v>
      </c>
      <c r="AK36" s="545" t="s">
        <v>155</v>
      </c>
      <c r="AL36" s="545" t="s">
        <v>159</v>
      </c>
      <c r="AM36" s="545" t="s">
        <v>174</v>
      </c>
      <c r="AN36" s="545"/>
      <c r="AO36" s="545"/>
      <c r="AP36" s="545"/>
    </row>
    <row r="37">
      <c r="A37" s="1059">
        <v>45971.0</v>
      </c>
      <c r="B37" s="1053">
        <v>393400.0</v>
      </c>
      <c r="C37" s="370">
        <v>427900.0</v>
      </c>
      <c r="D37" s="370">
        <v>348600.0</v>
      </c>
      <c r="E37" s="370">
        <v>0.0707</v>
      </c>
      <c r="F37" s="370">
        <v>0.0433</v>
      </c>
      <c r="G37" s="1053">
        <v>0.04623</v>
      </c>
      <c r="H37" s="1054">
        <v>0.0363</v>
      </c>
      <c r="I37" s="1054">
        <v>2705.0</v>
      </c>
      <c r="J37" s="370">
        <v>66.8</v>
      </c>
      <c r="K37" s="370">
        <v>100.7</v>
      </c>
      <c r="L37" s="370">
        <v>80610.0</v>
      </c>
      <c r="M37" s="370">
        <v>829376.0</v>
      </c>
      <c r="N37" s="370">
        <v>496000.0</v>
      </c>
      <c r="O37" s="370">
        <v>333376.0</v>
      </c>
      <c r="P37" s="370">
        <v>1456000.0</v>
      </c>
      <c r="Q37" s="1053">
        <v>0.043</v>
      </c>
      <c r="R37" s="370">
        <v>0.0179</v>
      </c>
      <c r="S37" s="1054">
        <v>0.11249194</v>
      </c>
      <c r="T37" s="370">
        <v>0.006</v>
      </c>
      <c r="U37" s="1054">
        <v>0.0128</v>
      </c>
      <c r="V37" s="1053">
        <v>0.0147</v>
      </c>
      <c r="W37" s="1053">
        <v>0.0305</v>
      </c>
      <c r="X37" s="1053">
        <v>0.07</v>
      </c>
      <c r="Y37" s="1053">
        <v>4.0E-4</v>
      </c>
      <c r="Z37" s="1053">
        <v>7227000.0</v>
      </c>
      <c r="AA37" s="1053">
        <v>0.081</v>
      </c>
      <c r="AB37" s="1053">
        <v>2499000.0</v>
      </c>
      <c r="AC37" s="545" t="s">
        <v>87</v>
      </c>
      <c r="AD37" s="545" t="s">
        <v>93</v>
      </c>
      <c r="AE37" s="545" t="s">
        <v>99</v>
      </c>
      <c r="AF37" s="545" t="s">
        <v>105</v>
      </c>
      <c r="AG37" s="545" t="s">
        <v>111</v>
      </c>
      <c r="AH37" s="545" t="s">
        <v>121</v>
      </c>
      <c r="AI37" s="545" t="s">
        <v>126</v>
      </c>
      <c r="AJ37" s="545" t="s">
        <v>2</v>
      </c>
      <c r="AK37" s="545" t="s">
        <v>155</v>
      </c>
      <c r="AL37" s="545" t="s">
        <v>159</v>
      </c>
      <c r="AM37" s="545" t="s">
        <v>174</v>
      </c>
      <c r="AN37" s="545"/>
      <c r="AO37" s="545"/>
      <c r="AP37" s="545"/>
    </row>
    <row r="38">
      <c r="A38" s="1059">
        <v>45978.0</v>
      </c>
      <c r="B38" s="1053">
        <v>393400.0</v>
      </c>
      <c r="C38" s="370">
        <v>427900.0</v>
      </c>
      <c r="D38" s="370">
        <v>348600.0</v>
      </c>
      <c r="E38" s="370">
        <v>0.0707</v>
      </c>
      <c r="F38" s="370">
        <v>0.0433</v>
      </c>
      <c r="G38" s="1053">
        <v>0.04623</v>
      </c>
      <c r="H38" s="1054">
        <v>0.0363</v>
      </c>
      <c r="I38" s="1054">
        <v>2705.0</v>
      </c>
      <c r="J38" s="370">
        <v>66.8</v>
      </c>
      <c r="K38" s="370">
        <v>100.7</v>
      </c>
      <c r="L38" s="370">
        <v>80610.0</v>
      </c>
      <c r="M38" s="370">
        <v>829376.0</v>
      </c>
      <c r="N38" s="370">
        <v>496000.0</v>
      </c>
      <c r="O38" s="370">
        <v>333376.0</v>
      </c>
      <c r="P38" s="370">
        <v>1456000.0</v>
      </c>
      <c r="Q38" s="1053">
        <v>0.043</v>
      </c>
      <c r="R38" s="370">
        <v>0.0179</v>
      </c>
      <c r="S38" s="1054">
        <v>0.11249194</v>
      </c>
      <c r="T38" s="370">
        <v>0.006</v>
      </c>
      <c r="U38" s="1054">
        <v>0.0128</v>
      </c>
      <c r="V38" s="1053">
        <v>0.0147</v>
      </c>
      <c r="W38" s="1053">
        <v>0.0305</v>
      </c>
      <c r="X38" s="1053">
        <v>0.07</v>
      </c>
      <c r="Y38" s="1053">
        <v>0.0012</v>
      </c>
      <c r="Z38" s="1053">
        <v>7227000.0</v>
      </c>
      <c r="AA38" s="1053">
        <v>0.081</v>
      </c>
      <c r="AB38" s="1053">
        <v>2499000.0</v>
      </c>
      <c r="AC38" s="545" t="s">
        <v>87</v>
      </c>
      <c r="AD38" s="545" t="s">
        <v>93</v>
      </c>
      <c r="AE38" s="545" t="s">
        <v>99</v>
      </c>
      <c r="AF38" s="545" t="s">
        <v>105</v>
      </c>
      <c r="AG38" s="545" t="s">
        <v>111</v>
      </c>
      <c r="AH38" s="545" t="s">
        <v>121</v>
      </c>
      <c r="AI38" s="545" t="s">
        <v>126</v>
      </c>
      <c r="AJ38" s="545" t="s">
        <v>2</v>
      </c>
      <c r="AK38" s="545" t="s">
        <v>155</v>
      </c>
      <c r="AL38" s="545" t="s">
        <v>159</v>
      </c>
      <c r="AM38" s="545" t="s">
        <v>174</v>
      </c>
      <c r="AN38" s="545"/>
      <c r="AO38" s="545"/>
      <c r="AP38" s="545"/>
    </row>
    <row r="39">
      <c r="A39" s="1059">
        <v>45985.0</v>
      </c>
      <c r="B39" s="1053">
        <v>393400.0</v>
      </c>
      <c r="C39" s="370">
        <v>427900.0</v>
      </c>
      <c r="D39" s="370">
        <v>348600.0</v>
      </c>
      <c r="E39" s="370">
        <v>0.0707</v>
      </c>
      <c r="F39" s="370">
        <v>0.0433</v>
      </c>
      <c r="G39" s="1053">
        <v>0.04623</v>
      </c>
      <c r="H39" s="1054">
        <v>0.0363</v>
      </c>
      <c r="I39" s="1054">
        <v>2705.0</v>
      </c>
      <c r="J39" s="370">
        <v>66.8</v>
      </c>
      <c r="K39" s="370">
        <v>100.7</v>
      </c>
      <c r="L39" s="370">
        <v>80610.0</v>
      </c>
      <c r="M39" s="370">
        <v>829376.0</v>
      </c>
      <c r="N39" s="370">
        <v>496000.0</v>
      </c>
      <c r="O39" s="370">
        <v>333376.0</v>
      </c>
      <c r="P39" s="370">
        <v>1456000.0</v>
      </c>
      <c r="Q39" s="1053">
        <v>0.044000000000000004</v>
      </c>
      <c r="R39" s="370">
        <v>0.0178</v>
      </c>
      <c r="S39" s="1054">
        <v>0.11249194</v>
      </c>
      <c r="T39" s="370">
        <v>0.006</v>
      </c>
      <c r="U39" s="1054">
        <v>0.013300000000000001</v>
      </c>
      <c r="V39" s="1053">
        <v>0.0147</v>
      </c>
      <c r="W39" s="1053">
        <v>0.0298</v>
      </c>
      <c r="X39" s="1053">
        <v>0.07</v>
      </c>
      <c r="Y39" s="1053">
        <v>4.0E-4</v>
      </c>
      <c r="Z39" s="1053">
        <v>7227000.0</v>
      </c>
      <c r="AA39" s="1053">
        <v>0.08</v>
      </c>
      <c r="AB39" s="1053">
        <v>2478000.0</v>
      </c>
      <c r="AC39" s="545" t="s">
        <v>87</v>
      </c>
      <c r="AD39" s="545" t="s">
        <v>93</v>
      </c>
      <c r="AE39" s="545" t="s">
        <v>99</v>
      </c>
      <c r="AF39" s="545" t="s">
        <v>105</v>
      </c>
      <c r="AG39" s="545" t="s">
        <v>111</v>
      </c>
      <c r="AH39" s="545" t="s">
        <v>121</v>
      </c>
      <c r="AI39" s="545" t="s">
        <v>126</v>
      </c>
      <c r="AJ39" s="545" t="s">
        <v>2</v>
      </c>
      <c r="AK39" s="545" t="s">
        <v>155</v>
      </c>
      <c r="AL39" s="545" t="s">
        <v>159</v>
      </c>
      <c r="AM39" s="545" t="s">
        <v>174</v>
      </c>
      <c r="AN39" s="545"/>
      <c r="AO39" s="545"/>
      <c r="AP39" s="545"/>
    </row>
    <row r="40">
      <c r="A40" s="1056">
        <v>45992.0</v>
      </c>
      <c r="B40" s="1053">
        <v>393400.0</v>
      </c>
      <c r="C40" s="370">
        <v>427900.0</v>
      </c>
      <c r="D40" s="370">
        <v>348600.0</v>
      </c>
      <c r="E40" s="370">
        <v>0.0707</v>
      </c>
      <c r="F40" s="370">
        <v>0.0433</v>
      </c>
      <c r="G40" s="1053">
        <v>0.04623</v>
      </c>
      <c r="H40" s="1054">
        <v>0.0363</v>
      </c>
      <c r="I40" s="1054">
        <v>2705.0</v>
      </c>
      <c r="J40" s="370">
        <v>66.8</v>
      </c>
      <c r="K40" s="370">
        <v>100.7</v>
      </c>
      <c r="L40" s="370">
        <v>80610.0</v>
      </c>
      <c r="M40" s="370">
        <v>829376.0</v>
      </c>
      <c r="N40" s="370">
        <v>496000.0</v>
      </c>
      <c r="O40" s="370">
        <v>333376.0</v>
      </c>
      <c r="P40" s="370">
        <v>1456000.0</v>
      </c>
      <c r="Q40" s="1053">
        <v>0.044000000000000004</v>
      </c>
      <c r="R40" s="370">
        <v>0.0178</v>
      </c>
      <c r="S40" s="1054">
        <v>0.11249194</v>
      </c>
      <c r="T40" s="370">
        <v>0.006</v>
      </c>
      <c r="U40" s="1054">
        <v>0.013300000000000001</v>
      </c>
      <c r="V40" s="1053">
        <v>0.0147</v>
      </c>
      <c r="W40" s="1053">
        <v>0.0298</v>
      </c>
      <c r="X40" s="1053">
        <v>0.07</v>
      </c>
      <c r="Y40" s="1053">
        <v>5.0E-4</v>
      </c>
      <c r="Z40" s="1053">
        <v>7227000.0</v>
      </c>
      <c r="AA40" s="1053">
        <v>0.08</v>
      </c>
      <c r="AB40" s="1053">
        <v>2478000.0</v>
      </c>
      <c r="AC40" s="545" t="s">
        <v>87</v>
      </c>
      <c r="AD40" s="545" t="s">
        <v>93</v>
      </c>
      <c r="AE40" s="545" t="s">
        <v>99</v>
      </c>
      <c r="AF40" s="545" t="s">
        <v>105</v>
      </c>
      <c r="AG40" s="545" t="s">
        <v>111</v>
      </c>
      <c r="AH40" s="545" t="s">
        <v>121</v>
      </c>
      <c r="AI40" s="545" t="s">
        <v>126</v>
      </c>
      <c r="AJ40" s="545" t="s">
        <v>2</v>
      </c>
      <c r="AK40" s="545" t="s">
        <v>155</v>
      </c>
      <c r="AL40" s="545" t="s">
        <v>159</v>
      </c>
      <c r="AM40" s="545" t="s">
        <v>174</v>
      </c>
      <c r="AN40" s="545"/>
      <c r="AO40" s="545"/>
      <c r="AP40" s="545"/>
    </row>
    <row r="41">
      <c r="A41" s="1056">
        <v>45999.0</v>
      </c>
      <c r="B41" s="1053">
        <v>393400.0</v>
      </c>
      <c r="C41" s="370">
        <v>427900.0</v>
      </c>
      <c r="D41" s="370">
        <v>348600.0</v>
      </c>
      <c r="E41" s="370">
        <v>0.0707</v>
      </c>
      <c r="F41" s="370">
        <v>0.0433</v>
      </c>
      <c r="G41" s="1053">
        <v>0.04623</v>
      </c>
      <c r="H41" s="1054">
        <v>0.0363</v>
      </c>
      <c r="I41" s="1054">
        <v>2705.0</v>
      </c>
      <c r="J41" s="370">
        <v>66.8</v>
      </c>
      <c r="K41" s="370">
        <v>100.7</v>
      </c>
      <c r="L41" s="370">
        <v>80610.0</v>
      </c>
      <c r="M41" s="370">
        <v>829376.0</v>
      </c>
      <c r="N41" s="370">
        <v>496000.0</v>
      </c>
      <c r="O41" s="370">
        <v>333376.0</v>
      </c>
      <c r="P41" s="370">
        <v>1456000.0</v>
      </c>
      <c r="Q41" s="1053">
        <v>0.044000000000000004</v>
      </c>
      <c r="R41" s="370">
        <v>0.0178</v>
      </c>
      <c r="S41" s="1054">
        <v>0.11249194</v>
      </c>
      <c r="T41" s="370">
        <v>0.006</v>
      </c>
      <c r="U41" s="1054">
        <v>0.013300000000000001</v>
      </c>
      <c r="V41" s="1053">
        <v>0.0147</v>
      </c>
      <c r="W41" s="1053">
        <v>0.0298</v>
      </c>
      <c r="X41" s="1053">
        <v>0.07</v>
      </c>
      <c r="Y41" s="1053">
        <v>0.0058</v>
      </c>
      <c r="Z41" s="1053">
        <v>7227000.0</v>
      </c>
      <c r="AA41" s="1053">
        <v>0.08</v>
      </c>
      <c r="AB41" s="1053">
        <v>2478000.0</v>
      </c>
      <c r="AC41" s="545" t="s">
        <v>87</v>
      </c>
      <c r="AD41" s="545" t="s">
        <v>93</v>
      </c>
      <c r="AE41" s="545" t="s">
        <v>99</v>
      </c>
      <c r="AF41" s="545" t="s">
        <v>105</v>
      </c>
      <c r="AG41" s="545" t="s">
        <v>111</v>
      </c>
      <c r="AH41" s="545" t="s">
        <v>121</v>
      </c>
      <c r="AI41" s="545" t="s">
        <v>126</v>
      </c>
      <c r="AJ41" s="545" t="s">
        <v>2</v>
      </c>
      <c r="AK41" s="545" t="s">
        <v>155</v>
      </c>
      <c r="AL41" s="545" t="s">
        <v>159</v>
      </c>
      <c r="AM41" s="545" t="s">
        <v>174</v>
      </c>
      <c r="AN41" s="545"/>
      <c r="AO41" s="545"/>
      <c r="AP41" s="545"/>
    </row>
    <row r="42">
      <c r="A42" s="1059">
        <v>46006.0</v>
      </c>
      <c r="B42" s="1053">
        <v>393400.0</v>
      </c>
      <c r="C42" s="370">
        <v>427900.0</v>
      </c>
      <c r="D42" s="370">
        <v>348600.0</v>
      </c>
      <c r="E42" s="370">
        <v>0.0707</v>
      </c>
      <c r="F42" s="370">
        <v>0.0433</v>
      </c>
      <c r="G42" s="1053">
        <v>0.04623</v>
      </c>
      <c r="H42" s="1054">
        <v>0.0363</v>
      </c>
      <c r="I42" s="1054">
        <v>2705.0</v>
      </c>
      <c r="J42" s="370">
        <v>66.8</v>
      </c>
      <c r="K42" s="370">
        <v>100.7</v>
      </c>
      <c r="L42" s="370">
        <v>80610.0</v>
      </c>
      <c r="M42" s="370">
        <v>829376.0</v>
      </c>
      <c r="N42" s="370">
        <v>496000.0</v>
      </c>
      <c r="O42" s="370">
        <v>333376.0</v>
      </c>
      <c r="P42" s="370">
        <v>1456000.0</v>
      </c>
      <c r="Q42" s="1053">
        <v>0.044000000000000004</v>
      </c>
      <c r="R42" s="370">
        <v>0.0178</v>
      </c>
      <c r="S42" s="1054">
        <v>0.11249194</v>
      </c>
      <c r="T42" s="370">
        <v>0.006</v>
      </c>
      <c r="U42" s="1054">
        <v>0.013300000000000001</v>
      </c>
      <c r="V42" s="1053">
        <v>0.0147</v>
      </c>
      <c r="W42" s="1053">
        <v>0.0298</v>
      </c>
      <c r="X42" s="1053">
        <v>0.071</v>
      </c>
      <c r="Y42" s="1053">
        <v>0.0067</v>
      </c>
      <c r="Z42" s="1053">
        <v>7670000.0</v>
      </c>
      <c r="AA42" s="1053">
        <v>0.08</v>
      </c>
      <c r="AB42" s="1053">
        <v>2478000.0</v>
      </c>
      <c r="AC42" s="545" t="s">
        <v>87</v>
      </c>
      <c r="AD42" s="545" t="s">
        <v>93</v>
      </c>
      <c r="AE42" s="545" t="s">
        <v>99</v>
      </c>
      <c r="AF42" s="545" t="s">
        <v>105</v>
      </c>
      <c r="AG42" s="545" t="s">
        <v>111</v>
      </c>
      <c r="AH42" s="545" t="s">
        <v>121</v>
      </c>
      <c r="AI42" s="545" t="s">
        <v>126</v>
      </c>
      <c r="AJ42" s="545" t="s">
        <v>2</v>
      </c>
      <c r="AK42" s="545" t="s">
        <v>155</v>
      </c>
      <c r="AL42" s="545" t="s">
        <v>159</v>
      </c>
      <c r="AM42" s="545" t="s">
        <v>174</v>
      </c>
      <c r="AN42" s="545"/>
      <c r="AO42" s="545"/>
      <c r="AP42" s="545"/>
    </row>
    <row r="43">
      <c r="A43" s="1059">
        <v>46013.0</v>
      </c>
      <c r="B43" s="1053">
        <v>393400.0</v>
      </c>
      <c r="C43" s="370">
        <v>427900.0</v>
      </c>
      <c r="D43" s="370">
        <v>348600.0</v>
      </c>
      <c r="E43" s="370">
        <v>0.0707</v>
      </c>
      <c r="F43" s="370">
        <v>0.0433</v>
      </c>
      <c r="G43" s="1053">
        <v>0.04623</v>
      </c>
      <c r="H43" s="1054">
        <v>0.0363</v>
      </c>
      <c r="I43" s="1054">
        <v>2705.0</v>
      </c>
      <c r="J43" s="370">
        <v>66.8</v>
      </c>
      <c r="K43" s="370">
        <v>100.7</v>
      </c>
      <c r="L43" s="370">
        <v>80610.0</v>
      </c>
      <c r="M43" s="370">
        <v>829376.0</v>
      </c>
      <c r="N43" s="370">
        <v>496000.0</v>
      </c>
      <c r="O43" s="370">
        <v>333376.0</v>
      </c>
      <c r="P43" s="370">
        <v>1456000.0</v>
      </c>
      <c r="Q43" s="1053">
        <v>0.046</v>
      </c>
      <c r="R43" s="370">
        <v>0.0178</v>
      </c>
      <c r="S43" s="1054">
        <v>0.11249194</v>
      </c>
      <c r="T43" s="370">
        <v>0.006</v>
      </c>
      <c r="U43" s="1054">
        <v>0.013300000000000001</v>
      </c>
      <c r="V43" s="1053">
        <v>0.0147</v>
      </c>
      <c r="W43" s="1053">
        <v>0.0298</v>
      </c>
      <c r="X43" s="1053">
        <v>0.071</v>
      </c>
      <c r="Y43" s="1053">
        <v>0.0068000000000000005</v>
      </c>
      <c r="Z43" s="1053">
        <v>7670000.0</v>
      </c>
      <c r="AA43" s="1053">
        <v>1854000.0</v>
      </c>
      <c r="AB43" s="1053">
        <v>1.0000000000000231E-4</v>
      </c>
      <c r="AC43" s="1055">
        <v>18518.5793</v>
      </c>
      <c r="AD43" s="1055">
        <v>0.087</v>
      </c>
      <c r="AE43" s="1055">
        <v>2469800.0</v>
      </c>
      <c r="AF43" s="545" t="s">
        <v>87</v>
      </c>
      <c r="AG43" s="545" t="s">
        <v>93</v>
      </c>
      <c r="AH43" s="545" t="s">
        <v>99</v>
      </c>
      <c r="AI43" s="545" t="s">
        <v>105</v>
      </c>
      <c r="AJ43" s="545" t="s">
        <v>111</v>
      </c>
      <c r="AK43" s="545" t="s">
        <v>121</v>
      </c>
      <c r="AL43" s="545" t="s">
        <v>126</v>
      </c>
      <c r="AM43" s="545" t="s">
        <v>2</v>
      </c>
      <c r="AN43" s="545" t="s">
        <v>155</v>
      </c>
      <c r="AO43" s="545" t="s">
        <v>159</v>
      </c>
      <c r="AP43" s="545" t="s">
        <v>174</v>
      </c>
    </row>
    <row r="44">
      <c r="A44" s="1059">
        <v>46020.0</v>
      </c>
      <c r="B44" s="1053">
        <v>393400.0</v>
      </c>
      <c r="C44" s="370">
        <v>427900.0</v>
      </c>
      <c r="D44" s="370">
        <v>348600.0</v>
      </c>
      <c r="E44" s="370">
        <v>0.0707</v>
      </c>
      <c r="F44" s="370">
        <v>0.0433</v>
      </c>
      <c r="G44" s="1053">
        <v>0.04623</v>
      </c>
      <c r="H44" s="1054">
        <v>0.0363</v>
      </c>
      <c r="I44" s="1054">
        <v>2705.0</v>
      </c>
      <c r="J44" s="370">
        <v>66.8</v>
      </c>
      <c r="K44" s="370">
        <v>100.7</v>
      </c>
      <c r="L44" s="370">
        <v>80610.0</v>
      </c>
      <c r="M44" s="370">
        <v>829376.0</v>
      </c>
      <c r="N44" s="370">
        <v>496000.0</v>
      </c>
      <c r="O44" s="370">
        <v>333376.0</v>
      </c>
      <c r="P44" s="370">
        <v>1456000.0</v>
      </c>
      <c r="Q44" s="1053">
        <v>0.046</v>
      </c>
      <c r="R44" s="370">
        <v>0.0178</v>
      </c>
      <c r="S44" s="1054">
        <v>0.11249194</v>
      </c>
      <c r="T44" s="370">
        <v>0.006</v>
      </c>
      <c r="U44" s="1054">
        <v>0.013300000000000001</v>
      </c>
      <c r="V44" s="1053">
        <v>0.0147</v>
      </c>
      <c r="W44" s="1053">
        <v>0.0298</v>
      </c>
      <c r="X44" s="1053">
        <v>0.071</v>
      </c>
      <c r="Y44" s="1053">
        <v>0.0068000000000000005</v>
      </c>
      <c r="Z44" s="1053">
        <v>7670000.0</v>
      </c>
      <c r="AA44" s="1053">
        <v>1854000.0</v>
      </c>
      <c r="AB44" s="1053">
        <v>0.0010999999999999988</v>
      </c>
      <c r="AC44" s="1055">
        <v>18518.5793</v>
      </c>
      <c r="AD44" s="1055">
        <v>0.087</v>
      </c>
      <c r="AE44" s="1055">
        <v>2469800.0</v>
      </c>
      <c r="AF44" s="545" t="s">
        <v>87</v>
      </c>
      <c r="AG44" s="545" t="s">
        <v>93</v>
      </c>
      <c r="AH44" s="545" t="s">
        <v>99</v>
      </c>
      <c r="AI44" s="545" t="s">
        <v>105</v>
      </c>
      <c r="AJ44" s="545" t="s">
        <v>111</v>
      </c>
      <c r="AK44" s="545" t="s">
        <v>121</v>
      </c>
      <c r="AL44" s="545" t="s">
        <v>126</v>
      </c>
      <c r="AM44" s="545" t="s">
        <v>2</v>
      </c>
      <c r="AN44" s="545" t="s">
        <v>155</v>
      </c>
      <c r="AO44" s="545" t="s">
        <v>159</v>
      </c>
      <c r="AP44" s="545" t="s">
        <v>174</v>
      </c>
    </row>
    <row r="45">
      <c r="A45" s="1056">
        <v>46027.0</v>
      </c>
      <c r="B45" s="1053">
        <v>393400.0</v>
      </c>
      <c r="C45" s="370">
        <v>427900.0</v>
      </c>
      <c r="D45" s="370">
        <v>348600.0</v>
      </c>
      <c r="E45" s="370">
        <v>0.0707</v>
      </c>
      <c r="F45" s="370">
        <v>0.0433</v>
      </c>
      <c r="G45" s="1053">
        <v>0.04623</v>
      </c>
      <c r="H45" s="1054">
        <v>0.0363</v>
      </c>
      <c r="I45" s="1054">
        <v>2705.0</v>
      </c>
      <c r="J45" s="370">
        <v>66.8</v>
      </c>
      <c r="K45" s="370">
        <v>100.7</v>
      </c>
      <c r="L45" s="370">
        <v>80610.0</v>
      </c>
      <c r="M45" s="370">
        <v>829376.0</v>
      </c>
      <c r="N45" s="370">
        <v>496000.0</v>
      </c>
      <c r="O45" s="370">
        <v>333376.0</v>
      </c>
      <c r="P45" s="370">
        <v>1456000.0</v>
      </c>
      <c r="Q45" s="1053">
        <v>0.046</v>
      </c>
      <c r="R45" s="370">
        <v>0.0178</v>
      </c>
      <c r="S45" s="1054">
        <v>0.11249194</v>
      </c>
      <c r="T45" s="370">
        <v>0.006</v>
      </c>
      <c r="U45" s="1054">
        <v>0.013300000000000001</v>
      </c>
      <c r="V45" s="1053">
        <v>0.0147</v>
      </c>
      <c r="W45" s="1053">
        <v>0.0298</v>
      </c>
      <c r="X45" s="1053">
        <v>0.071</v>
      </c>
      <c r="Y45" s="1053">
        <v>0.0072</v>
      </c>
      <c r="Z45" s="1053">
        <v>7670000.0</v>
      </c>
      <c r="AA45" s="1053">
        <v>1854000.0</v>
      </c>
      <c r="AB45" s="1053">
        <v>0.0010000000000000009</v>
      </c>
      <c r="AC45" s="1055">
        <v>18619.3129</v>
      </c>
      <c r="AD45" s="1055">
        <v>0.087</v>
      </c>
      <c r="AE45" s="1055">
        <v>2469800.0</v>
      </c>
      <c r="AF45" s="545" t="s">
        <v>87</v>
      </c>
      <c r="AG45" s="545" t="s">
        <v>93</v>
      </c>
      <c r="AH45" s="545" t="s">
        <v>99</v>
      </c>
      <c r="AI45" s="545" t="s">
        <v>105</v>
      </c>
      <c r="AJ45" s="545" t="s">
        <v>111</v>
      </c>
      <c r="AK45" s="545" t="s">
        <v>121</v>
      </c>
      <c r="AL45" s="545" t="s">
        <v>126</v>
      </c>
      <c r="AM45" s="545" t="s">
        <v>2</v>
      </c>
      <c r="AN45" s="545" t="s">
        <v>155</v>
      </c>
      <c r="AO45" s="545" t="s">
        <v>159</v>
      </c>
      <c r="AP45" s="545" t="s">
        <v>174</v>
      </c>
    </row>
    <row r="46">
      <c r="A46" s="499"/>
      <c r="B46" s="529"/>
      <c r="C46" s="528"/>
      <c r="D46" s="528"/>
      <c r="E46" s="528"/>
      <c r="F46" s="528"/>
      <c r="G46" s="529"/>
      <c r="H46" s="1060"/>
      <c r="I46" s="1060"/>
      <c r="J46" s="528"/>
      <c r="K46" s="528"/>
      <c r="L46" s="528"/>
      <c r="M46" s="528"/>
      <c r="N46" s="528"/>
      <c r="O46" s="528"/>
      <c r="P46" s="528"/>
      <c r="Q46" s="529"/>
      <c r="R46" s="528"/>
      <c r="S46" s="1060"/>
      <c r="T46" s="528"/>
      <c r="U46" s="1060"/>
      <c r="V46" s="529"/>
      <c r="W46" s="529"/>
      <c r="X46" s="529"/>
      <c r="Y46" s="529"/>
      <c r="Z46" s="529"/>
      <c r="AA46" s="529"/>
      <c r="AB46" s="529"/>
      <c r="AC46" s="1057"/>
      <c r="AD46" s="1057"/>
      <c r="AE46" s="1057"/>
      <c r="AF46" s="1057"/>
    </row>
    <row r="47">
      <c r="A47" s="499"/>
      <c r="B47" s="529"/>
      <c r="C47" s="528"/>
      <c r="D47" s="528"/>
      <c r="E47" s="528"/>
      <c r="F47" s="528"/>
      <c r="G47" s="529"/>
      <c r="H47" s="1060"/>
      <c r="I47" s="1060"/>
      <c r="J47" s="528"/>
      <c r="K47" s="528"/>
      <c r="L47" s="528"/>
      <c r="M47" s="528"/>
      <c r="N47" s="528"/>
      <c r="O47" s="528"/>
      <c r="P47" s="528"/>
      <c r="Q47" s="529"/>
      <c r="R47" s="528"/>
      <c r="S47" s="1060"/>
      <c r="T47" s="528"/>
      <c r="U47" s="1060"/>
      <c r="V47" s="529"/>
      <c r="W47" s="529"/>
      <c r="X47" s="529"/>
      <c r="Y47" s="529"/>
      <c r="Z47" s="529"/>
      <c r="AA47" s="529"/>
      <c r="AB47" s="529"/>
      <c r="AC47" s="1057"/>
      <c r="AD47" s="1057"/>
      <c r="AE47" s="1057"/>
      <c r="AF47" s="1057"/>
    </row>
    <row r="48">
      <c r="A48" s="499"/>
      <c r="B48" s="529"/>
      <c r="C48" s="528"/>
      <c r="D48" s="528"/>
      <c r="E48" s="528"/>
      <c r="F48" s="528"/>
      <c r="G48" s="529"/>
      <c r="H48" s="1060"/>
      <c r="I48" s="1060"/>
      <c r="J48" s="528"/>
      <c r="K48" s="528"/>
      <c r="L48" s="528"/>
      <c r="M48" s="528"/>
      <c r="N48" s="528"/>
      <c r="O48" s="528"/>
      <c r="P48" s="528"/>
      <c r="Q48" s="529"/>
      <c r="R48" s="528"/>
      <c r="S48" s="1060"/>
      <c r="T48" s="528"/>
      <c r="U48" s="1060"/>
      <c r="V48" s="529"/>
      <c r="W48" s="529"/>
      <c r="X48" s="529"/>
      <c r="Y48" s="529"/>
      <c r="Z48" s="529"/>
      <c r="AA48" s="529"/>
      <c r="AB48" s="529"/>
      <c r="AC48" s="1057"/>
      <c r="AD48" s="1057"/>
      <c r="AE48" s="1057"/>
      <c r="AF48" s="1057"/>
    </row>
    <row r="49">
      <c r="A49" s="499"/>
      <c r="B49" s="529"/>
      <c r="C49" s="528"/>
      <c r="D49" s="528"/>
      <c r="E49" s="528"/>
      <c r="F49" s="528"/>
      <c r="G49" s="529"/>
      <c r="H49" s="1060"/>
      <c r="I49" s="1060"/>
      <c r="J49" s="528"/>
      <c r="K49" s="528"/>
      <c r="L49" s="528"/>
      <c r="M49" s="528"/>
      <c r="N49" s="528"/>
      <c r="O49" s="528"/>
      <c r="P49" s="528"/>
      <c r="Q49" s="529"/>
      <c r="R49" s="528"/>
      <c r="S49" s="1060"/>
      <c r="T49" s="528"/>
      <c r="U49" s="1060"/>
      <c r="V49" s="529"/>
      <c r="W49" s="529"/>
      <c r="X49" s="529"/>
      <c r="Y49" s="529"/>
      <c r="Z49" s="529"/>
      <c r="AA49" s="529"/>
      <c r="AB49" s="529"/>
      <c r="AC49" s="1057"/>
      <c r="AD49" s="1057"/>
      <c r="AE49" s="1057"/>
      <c r="AF49" s="1057"/>
    </row>
    <row r="50">
      <c r="A50" s="499"/>
      <c r="B50" s="529"/>
      <c r="C50" s="528"/>
      <c r="D50" s="528"/>
      <c r="E50" s="528"/>
      <c r="F50" s="528"/>
      <c r="G50" s="529"/>
      <c r="H50" s="1060"/>
      <c r="I50" s="1060"/>
      <c r="J50" s="528"/>
      <c r="K50" s="528"/>
      <c r="L50" s="528"/>
      <c r="M50" s="528"/>
      <c r="N50" s="528"/>
      <c r="O50" s="528"/>
      <c r="P50" s="528"/>
      <c r="Q50" s="529"/>
      <c r="R50" s="528"/>
      <c r="S50" s="1060"/>
      <c r="T50" s="528"/>
      <c r="U50" s="1060"/>
      <c r="V50" s="529"/>
      <c r="W50" s="529"/>
      <c r="X50" s="529"/>
      <c r="Y50" s="529"/>
      <c r="Z50" s="529"/>
      <c r="AA50" s="529"/>
      <c r="AB50" s="529"/>
      <c r="AC50" s="1057"/>
      <c r="AD50" s="1057"/>
      <c r="AE50" s="1057"/>
      <c r="AF50" s="1057"/>
    </row>
    <row r="51">
      <c r="A51" s="499"/>
      <c r="B51" s="529"/>
      <c r="C51" s="528"/>
      <c r="D51" s="528"/>
      <c r="E51" s="528"/>
      <c r="F51" s="528"/>
      <c r="G51" s="529"/>
      <c r="H51" s="1060"/>
      <c r="I51" s="1060"/>
      <c r="J51" s="528"/>
      <c r="K51" s="528"/>
      <c r="L51" s="528"/>
      <c r="M51" s="528"/>
      <c r="N51" s="528"/>
      <c r="O51" s="528"/>
      <c r="P51" s="528"/>
      <c r="Q51" s="529"/>
      <c r="R51" s="528"/>
      <c r="S51" s="1060"/>
      <c r="T51" s="528"/>
      <c r="U51" s="1060"/>
      <c r="V51" s="529"/>
      <c r="W51" s="529"/>
      <c r="X51" s="529"/>
      <c r="Y51" s="529"/>
      <c r="Z51" s="529"/>
      <c r="AA51" s="529"/>
      <c r="AB51" s="529"/>
      <c r="AC51" s="1057"/>
      <c r="AD51" s="1057"/>
      <c r="AE51" s="1057"/>
      <c r="AF51" s="1057"/>
    </row>
    <row r="52">
      <c r="A52" s="499"/>
      <c r="B52" s="529"/>
      <c r="C52" s="528"/>
      <c r="D52" s="528"/>
      <c r="E52" s="528"/>
      <c r="F52" s="528"/>
      <c r="G52" s="529"/>
      <c r="H52" s="1060"/>
      <c r="I52" s="1060"/>
      <c r="J52" s="528"/>
      <c r="K52" s="528"/>
      <c r="L52" s="528"/>
      <c r="M52" s="528"/>
      <c r="N52" s="528"/>
      <c r="O52" s="528"/>
      <c r="P52" s="528"/>
      <c r="Q52" s="529"/>
      <c r="R52" s="528"/>
      <c r="S52" s="1060"/>
      <c r="T52" s="528"/>
      <c r="U52" s="1060"/>
      <c r="V52" s="529"/>
      <c r="W52" s="529"/>
      <c r="X52" s="529"/>
      <c r="Y52" s="529"/>
      <c r="Z52" s="529"/>
      <c r="AA52" s="529"/>
      <c r="AB52" s="529"/>
      <c r="AC52" s="1057"/>
      <c r="AD52" s="1057"/>
      <c r="AE52" s="1057"/>
      <c r="AF52" s="1057"/>
    </row>
    <row r="53">
      <c r="A53" s="499"/>
      <c r="B53" s="529"/>
      <c r="C53" s="528"/>
      <c r="D53" s="528"/>
      <c r="E53" s="528"/>
      <c r="F53" s="528"/>
      <c r="G53" s="529"/>
      <c r="H53" s="1060"/>
      <c r="I53" s="1060"/>
      <c r="J53" s="528"/>
      <c r="K53" s="528"/>
      <c r="L53" s="528"/>
      <c r="M53" s="528"/>
      <c r="N53" s="528"/>
      <c r="O53" s="528"/>
      <c r="P53" s="528"/>
      <c r="Q53" s="529"/>
      <c r="R53" s="528"/>
      <c r="S53" s="1060"/>
      <c r="T53" s="528"/>
      <c r="U53" s="1060"/>
      <c r="V53" s="529"/>
      <c r="W53" s="529"/>
      <c r="X53" s="529"/>
      <c r="Y53" s="529"/>
      <c r="Z53" s="529"/>
      <c r="AA53" s="529"/>
      <c r="AB53" s="529"/>
      <c r="AC53" s="1057"/>
      <c r="AD53" s="1057"/>
      <c r="AE53" s="1057"/>
      <c r="AF53" s="1057"/>
    </row>
    <row r="54">
      <c r="A54" s="499"/>
      <c r="B54" s="529"/>
      <c r="C54" s="528"/>
      <c r="D54" s="528"/>
      <c r="E54" s="528"/>
      <c r="F54" s="528"/>
      <c r="G54" s="529"/>
      <c r="H54" s="1060"/>
      <c r="I54" s="1060"/>
      <c r="J54" s="528"/>
      <c r="K54" s="528"/>
      <c r="L54" s="528"/>
      <c r="M54" s="528"/>
      <c r="N54" s="528"/>
      <c r="O54" s="528"/>
      <c r="P54" s="528"/>
      <c r="Q54" s="529"/>
      <c r="R54" s="528"/>
      <c r="S54" s="1060"/>
      <c r="T54" s="528"/>
      <c r="U54" s="1060"/>
      <c r="V54" s="529"/>
      <c r="W54" s="529"/>
      <c r="X54" s="529"/>
      <c r="Y54" s="529"/>
      <c r="Z54" s="529"/>
      <c r="AA54" s="529"/>
      <c r="AB54" s="529"/>
      <c r="AC54" s="1057"/>
      <c r="AD54" s="1057"/>
      <c r="AE54" s="1057"/>
      <c r="AF54" s="1057"/>
    </row>
    <row r="55">
      <c r="A55" s="499"/>
      <c r="B55" s="529"/>
      <c r="C55" s="528"/>
      <c r="D55" s="528"/>
      <c r="E55" s="528"/>
      <c r="F55" s="528"/>
      <c r="G55" s="529"/>
      <c r="H55" s="1060"/>
      <c r="I55" s="1060"/>
      <c r="J55" s="528"/>
      <c r="K55" s="528"/>
      <c r="L55" s="528"/>
      <c r="M55" s="528"/>
      <c r="N55" s="528"/>
      <c r="O55" s="528"/>
      <c r="P55" s="528"/>
      <c r="Q55" s="529"/>
      <c r="R55" s="528"/>
      <c r="S55" s="1060"/>
      <c r="T55" s="528"/>
      <c r="U55" s="1060"/>
      <c r="V55" s="529"/>
      <c r="W55" s="529"/>
      <c r="X55" s="529"/>
      <c r="Y55" s="529"/>
      <c r="Z55" s="529"/>
      <c r="AA55" s="529"/>
      <c r="AB55" s="529"/>
      <c r="AC55" s="1057"/>
      <c r="AD55" s="1057"/>
      <c r="AE55" s="1057"/>
      <c r="AF55" s="1057"/>
    </row>
    <row r="56">
      <c r="A56" s="499"/>
      <c r="B56" s="529"/>
      <c r="C56" s="528"/>
      <c r="D56" s="528"/>
      <c r="E56" s="528"/>
      <c r="F56" s="528"/>
      <c r="G56" s="529"/>
      <c r="H56" s="1060"/>
      <c r="I56" s="1060"/>
      <c r="J56" s="528"/>
      <c r="K56" s="528"/>
      <c r="L56" s="528"/>
      <c r="M56" s="528"/>
      <c r="N56" s="528"/>
      <c r="O56" s="528"/>
      <c r="P56" s="528"/>
      <c r="Q56" s="529"/>
      <c r="R56" s="528"/>
      <c r="S56" s="1060"/>
      <c r="T56" s="528"/>
      <c r="U56" s="1060"/>
      <c r="V56" s="529"/>
      <c r="W56" s="529"/>
      <c r="X56" s="529"/>
      <c r="Y56" s="529"/>
      <c r="Z56" s="529"/>
      <c r="AA56" s="529"/>
      <c r="AB56" s="529"/>
      <c r="AC56" s="1057"/>
      <c r="AD56" s="1057"/>
      <c r="AE56" s="1057"/>
      <c r="AF56" s="1057"/>
    </row>
    <row r="57">
      <c r="A57" s="499"/>
      <c r="B57" s="529"/>
      <c r="C57" s="528"/>
      <c r="D57" s="528"/>
      <c r="E57" s="528"/>
      <c r="F57" s="528"/>
      <c r="G57" s="529"/>
      <c r="H57" s="1060"/>
      <c r="I57" s="1060"/>
      <c r="J57" s="528"/>
      <c r="K57" s="528"/>
      <c r="L57" s="528"/>
      <c r="M57" s="528"/>
      <c r="N57" s="528"/>
      <c r="O57" s="528"/>
      <c r="P57" s="528"/>
      <c r="Q57" s="529"/>
      <c r="R57" s="528"/>
      <c r="S57" s="1060"/>
      <c r="T57" s="528"/>
      <c r="U57" s="1060"/>
      <c r="V57" s="529"/>
      <c r="W57" s="529"/>
      <c r="X57" s="529"/>
      <c r="Y57" s="529"/>
      <c r="Z57" s="529"/>
      <c r="AA57" s="529"/>
      <c r="AB57" s="529"/>
      <c r="AC57" s="1057"/>
      <c r="AD57" s="1057"/>
      <c r="AE57" s="1057"/>
      <c r="AF57" s="1057"/>
    </row>
    <row r="58">
      <c r="A58" s="499"/>
      <c r="B58" s="529"/>
      <c r="C58" s="528"/>
      <c r="D58" s="528"/>
      <c r="E58" s="528"/>
      <c r="F58" s="528"/>
      <c r="G58" s="529"/>
      <c r="H58" s="1060"/>
      <c r="I58" s="1060"/>
      <c r="J58" s="528"/>
      <c r="K58" s="528"/>
      <c r="L58" s="528"/>
      <c r="M58" s="528"/>
      <c r="N58" s="528"/>
      <c r="O58" s="528"/>
      <c r="P58" s="528"/>
      <c r="Q58" s="529"/>
      <c r="R58" s="528"/>
      <c r="S58" s="1060"/>
      <c r="T58" s="528"/>
      <c r="U58" s="1060"/>
      <c r="V58" s="529"/>
      <c r="W58" s="529"/>
      <c r="X58" s="529"/>
      <c r="Y58" s="529"/>
      <c r="Z58" s="529"/>
      <c r="AA58" s="529"/>
      <c r="AB58" s="529"/>
      <c r="AC58" s="1057"/>
      <c r="AD58" s="1057"/>
      <c r="AE58" s="1057"/>
      <c r="AF58" s="1057"/>
    </row>
    <row r="59">
      <c r="A59" s="499"/>
      <c r="B59" s="529"/>
      <c r="C59" s="528"/>
      <c r="D59" s="528"/>
      <c r="E59" s="528"/>
      <c r="F59" s="528"/>
      <c r="G59" s="529"/>
      <c r="H59" s="1060"/>
      <c r="I59" s="1060"/>
      <c r="J59" s="528"/>
      <c r="K59" s="528"/>
      <c r="L59" s="528"/>
      <c r="M59" s="528"/>
      <c r="N59" s="528"/>
      <c r="O59" s="528"/>
      <c r="P59" s="528"/>
      <c r="Q59" s="529"/>
      <c r="R59" s="528"/>
      <c r="S59" s="1060"/>
      <c r="T59" s="528"/>
      <c r="U59" s="1060"/>
      <c r="V59" s="529"/>
      <c r="W59" s="529"/>
      <c r="X59" s="529"/>
      <c r="Y59" s="529"/>
      <c r="Z59" s="529"/>
      <c r="AA59" s="529"/>
      <c r="AB59" s="529"/>
      <c r="AC59" s="1057"/>
      <c r="AD59" s="1057"/>
      <c r="AE59" s="1057"/>
      <c r="AF59" s="1057"/>
    </row>
    <row r="60">
      <c r="A60" s="499"/>
      <c r="B60" s="529"/>
      <c r="C60" s="528"/>
      <c r="D60" s="528"/>
      <c r="E60" s="528"/>
      <c r="F60" s="528"/>
      <c r="G60" s="529"/>
      <c r="H60" s="1060"/>
      <c r="I60" s="1060"/>
      <c r="J60" s="528"/>
      <c r="K60" s="528"/>
      <c r="L60" s="528"/>
      <c r="M60" s="528"/>
      <c r="N60" s="528"/>
      <c r="O60" s="528"/>
      <c r="P60" s="528"/>
      <c r="Q60" s="529"/>
      <c r="R60" s="528"/>
      <c r="S60" s="1060"/>
      <c r="T60" s="528"/>
      <c r="U60" s="1060"/>
      <c r="V60" s="529"/>
      <c r="W60" s="529"/>
      <c r="X60" s="529"/>
      <c r="Y60" s="529"/>
      <c r="Z60" s="529"/>
      <c r="AA60" s="529"/>
      <c r="AB60" s="529"/>
      <c r="AC60" s="1057"/>
      <c r="AD60" s="1057"/>
      <c r="AE60" s="1057"/>
      <c r="AF60" s="1057"/>
    </row>
    <row r="61">
      <c r="A61" s="499"/>
      <c r="B61" s="529"/>
      <c r="C61" s="528"/>
      <c r="D61" s="528"/>
      <c r="E61" s="528"/>
      <c r="F61" s="528"/>
      <c r="G61" s="529"/>
      <c r="H61" s="1060"/>
      <c r="I61" s="1060"/>
      <c r="J61" s="528"/>
      <c r="K61" s="528"/>
      <c r="L61" s="528"/>
      <c r="M61" s="528"/>
      <c r="N61" s="528"/>
      <c r="O61" s="528"/>
      <c r="P61" s="528"/>
      <c r="Q61" s="529"/>
      <c r="R61" s="528"/>
      <c r="S61" s="1060"/>
      <c r="T61" s="528"/>
      <c r="U61" s="1060"/>
      <c r="V61" s="529"/>
      <c r="W61" s="529"/>
      <c r="X61" s="529"/>
      <c r="Y61" s="529"/>
      <c r="Z61" s="529"/>
      <c r="AA61" s="529"/>
      <c r="AB61" s="529"/>
      <c r="AC61" s="1057"/>
      <c r="AD61" s="1057"/>
      <c r="AE61" s="1057"/>
      <c r="AF61" s="1057"/>
    </row>
    <row r="62">
      <c r="A62" s="499"/>
      <c r="B62" s="529"/>
      <c r="C62" s="528"/>
      <c r="D62" s="528"/>
      <c r="E62" s="528"/>
      <c r="F62" s="528"/>
      <c r="G62" s="529"/>
      <c r="H62" s="1060"/>
      <c r="I62" s="1060"/>
      <c r="J62" s="528"/>
      <c r="K62" s="528"/>
      <c r="L62" s="528"/>
      <c r="M62" s="528"/>
      <c r="N62" s="528"/>
      <c r="O62" s="528"/>
      <c r="P62" s="528"/>
      <c r="Q62" s="529"/>
      <c r="R62" s="528"/>
      <c r="S62" s="1060"/>
      <c r="T62" s="528"/>
      <c r="U62" s="1060"/>
      <c r="V62" s="529"/>
      <c r="W62" s="529"/>
      <c r="X62" s="529"/>
      <c r="Y62" s="529"/>
      <c r="Z62" s="529"/>
      <c r="AA62" s="529"/>
      <c r="AB62" s="529"/>
      <c r="AC62" s="1057"/>
      <c r="AD62" s="1057"/>
      <c r="AE62" s="1057"/>
      <c r="AF62" s="1057"/>
    </row>
    <row r="63">
      <c r="A63" s="499"/>
      <c r="B63" s="529"/>
      <c r="C63" s="528"/>
      <c r="D63" s="528"/>
      <c r="E63" s="528"/>
      <c r="F63" s="528"/>
      <c r="G63" s="529"/>
      <c r="H63" s="1060"/>
      <c r="I63" s="1060"/>
      <c r="J63" s="528"/>
      <c r="K63" s="528"/>
      <c r="L63" s="528"/>
      <c r="M63" s="528"/>
      <c r="N63" s="528"/>
      <c r="O63" s="528"/>
      <c r="P63" s="528"/>
      <c r="Q63" s="529"/>
      <c r="R63" s="528"/>
      <c r="S63" s="1060"/>
      <c r="T63" s="528"/>
      <c r="U63" s="1060"/>
      <c r="V63" s="529"/>
      <c r="W63" s="529"/>
      <c r="X63" s="529"/>
      <c r="Y63" s="529"/>
      <c r="Z63" s="529"/>
      <c r="AA63" s="529"/>
      <c r="AB63" s="529"/>
      <c r="AC63" s="1057"/>
      <c r="AD63" s="1057"/>
      <c r="AE63" s="1057"/>
      <c r="AF63" s="1057"/>
    </row>
    <row r="64">
      <c r="A64" s="499"/>
      <c r="B64" s="529"/>
      <c r="C64" s="528"/>
      <c r="D64" s="528"/>
      <c r="E64" s="528"/>
      <c r="F64" s="528"/>
      <c r="G64" s="529"/>
      <c r="H64" s="1060"/>
      <c r="I64" s="1060"/>
      <c r="J64" s="528"/>
      <c r="K64" s="528"/>
      <c r="L64" s="528"/>
      <c r="M64" s="528"/>
      <c r="N64" s="528"/>
      <c r="O64" s="528"/>
      <c r="P64" s="528"/>
      <c r="Q64" s="529"/>
      <c r="R64" s="528"/>
      <c r="S64" s="1060"/>
      <c r="T64" s="528"/>
      <c r="U64" s="1060"/>
      <c r="V64" s="529"/>
      <c r="W64" s="529"/>
      <c r="X64" s="529"/>
      <c r="Y64" s="529"/>
      <c r="Z64" s="529"/>
      <c r="AA64" s="529"/>
      <c r="AB64" s="529"/>
      <c r="AC64" s="1057"/>
      <c r="AD64" s="1057"/>
      <c r="AE64" s="1057"/>
      <c r="AF64" s="1057"/>
    </row>
    <row r="65">
      <c r="A65" s="499"/>
      <c r="B65" s="529"/>
      <c r="C65" s="528"/>
      <c r="D65" s="528"/>
      <c r="E65" s="528"/>
      <c r="F65" s="528"/>
      <c r="G65" s="529"/>
      <c r="H65" s="1060"/>
      <c r="I65" s="1060"/>
      <c r="J65" s="528"/>
      <c r="K65" s="528"/>
      <c r="L65" s="528"/>
      <c r="M65" s="528"/>
      <c r="N65" s="528"/>
      <c r="O65" s="528"/>
      <c r="P65" s="528"/>
      <c r="Q65" s="529"/>
      <c r="R65" s="528"/>
      <c r="S65" s="1060"/>
      <c r="T65" s="528"/>
      <c r="U65" s="1060"/>
      <c r="V65" s="529"/>
      <c r="W65" s="529"/>
      <c r="X65" s="529"/>
      <c r="Y65" s="529"/>
      <c r="Z65" s="529"/>
      <c r="AA65" s="529"/>
      <c r="AB65" s="529"/>
      <c r="AC65" s="1057"/>
      <c r="AD65" s="1057"/>
      <c r="AE65" s="1057"/>
      <c r="AF65" s="1057"/>
    </row>
    <row r="66">
      <c r="A66" s="499"/>
      <c r="B66" s="529"/>
      <c r="C66" s="528"/>
      <c r="D66" s="528"/>
      <c r="E66" s="528"/>
      <c r="F66" s="528"/>
      <c r="G66" s="529"/>
      <c r="H66" s="1060"/>
      <c r="I66" s="1060"/>
      <c r="J66" s="528"/>
      <c r="K66" s="528"/>
      <c r="L66" s="528"/>
      <c r="M66" s="528"/>
      <c r="N66" s="528"/>
      <c r="O66" s="528"/>
      <c r="P66" s="528"/>
      <c r="Q66" s="529"/>
      <c r="R66" s="528"/>
      <c r="S66" s="1060"/>
      <c r="T66" s="528"/>
      <c r="U66" s="1060"/>
      <c r="V66" s="529"/>
      <c r="W66" s="529"/>
      <c r="X66" s="529"/>
      <c r="Y66" s="529"/>
      <c r="Z66" s="529"/>
      <c r="AA66" s="529"/>
      <c r="AB66" s="529"/>
      <c r="AC66" s="1057"/>
      <c r="AD66" s="1057"/>
      <c r="AE66" s="1057"/>
      <c r="AF66" s="1057"/>
    </row>
    <row r="67">
      <c r="A67" s="499"/>
      <c r="B67" s="529"/>
      <c r="C67" s="528"/>
      <c r="D67" s="528"/>
      <c r="E67" s="528"/>
      <c r="F67" s="528"/>
      <c r="G67" s="529"/>
      <c r="H67" s="1060"/>
      <c r="I67" s="1060"/>
      <c r="J67" s="528"/>
      <c r="K67" s="528"/>
      <c r="L67" s="528"/>
      <c r="M67" s="528"/>
      <c r="N67" s="528"/>
      <c r="O67" s="528"/>
      <c r="P67" s="528"/>
      <c r="Q67" s="529"/>
      <c r="R67" s="528"/>
      <c r="S67" s="1060"/>
      <c r="T67" s="528"/>
      <c r="U67" s="1060"/>
      <c r="V67" s="529"/>
      <c r="W67" s="529"/>
      <c r="X67" s="529"/>
      <c r="Y67" s="529"/>
      <c r="Z67" s="529"/>
      <c r="AA67" s="529"/>
      <c r="AB67" s="529"/>
      <c r="AC67" s="1057"/>
      <c r="AD67" s="1057"/>
      <c r="AE67" s="1057"/>
      <c r="AF67" s="1057"/>
    </row>
    <row r="68">
      <c r="A68" s="499"/>
      <c r="B68" s="529"/>
      <c r="C68" s="528"/>
      <c r="D68" s="528"/>
      <c r="E68" s="528"/>
      <c r="F68" s="528"/>
      <c r="G68" s="529"/>
      <c r="H68" s="1060"/>
      <c r="I68" s="1060"/>
      <c r="J68" s="528"/>
      <c r="K68" s="528"/>
      <c r="L68" s="528"/>
      <c r="M68" s="528"/>
      <c r="N68" s="528"/>
      <c r="O68" s="528"/>
      <c r="P68" s="528"/>
      <c r="Q68" s="529"/>
      <c r="R68" s="528"/>
      <c r="S68" s="1060"/>
      <c r="T68" s="528"/>
      <c r="U68" s="1060"/>
      <c r="V68" s="529"/>
      <c r="W68" s="529"/>
      <c r="X68" s="529"/>
      <c r="Y68" s="529"/>
      <c r="Z68" s="529"/>
      <c r="AA68" s="529"/>
      <c r="AB68" s="529"/>
      <c r="AC68" s="1057"/>
      <c r="AD68" s="1057"/>
      <c r="AE68" s="1057"/>
      <c r="AF68" s="1057"/>
    </row>
    <row r="69">
      <c r="A69" s="499"/>
      <c r="B69" s="529"/>
      <c r="C69" s="528"/>
      <c r="D69" s="528"/>
      <c r="E69" s="528"/>
      <c r="F69" s="528"/>
      <c r="G69" s="529"/>
      <c r="H69" s="1060"/>
      <c r="I69" s="1060"/>
      <c r="J69" s="528"/>
      <c r="K69" s="528"/>
      <c r="L69" s="528"/>
      <c r="M69" s="528"/>
      <c r="N69" s="528"/>
      <c r="O69" s="528"/>
      <c r="P69" s="528"/>
      <c r="Q69" s="529"/>
      <c r="R69" s="528"/>
      <c r="S69" s="1060"/>
      <c r="T69" s="528"/>
      <c r="U69" s="1060"/>
      <c r="V69" s="529"/>
      <c r="W69" s="529"/>
      <c r="X69" s="529"/>
      <c r="Y69" s="529"/>
      <c r="Z69" s="529"/>
      <c r="AA69" s="529"/>
      <c r="AB69" s="529"/>
      <c r="AC69" s="1057"/>
      <c r="AD69" s="1057"/>
      <c r="AE69" s="1057"/>
      <c r="AF69" s="1057"/>
    </row>
    <row r="70">
      <c r="A70" s="499"/>
      <c r="B70" s="529"/>
      <c r="C70" s="528"/>
      <c r="D70" s="528"/>
      <c r="E70" s="528"/>
      <c r="F70" s="528"/>
      <c r="G70" s="529"/>
      <c r="H70" s="1060"/>
      <c r="I70" s="1060"/>
      <c r="J70" s="528"/>
      <c r="K70" s="528"/>
      <c r="L70" s="528"/>
      <c r="M70" s="528"/>
      <c r="N70" s="528"/>
      <c r="O70" s="528"/>
      <c r="P70" s="528"/>
      <c r="Q70" s="529"/>
      <c r="R70" s="528"/>
      <c r="S70" s="1060"/>
      <c r="T70" s="528"/>
      <c r="U70" s="1060"/>
      <c r="V70" s="529"/>
      <c r="W70" s="529"/>
      <c r="X70" s="529"/>
      <c r="Y70" s="529"/>
      <c r="Z70" s="529"/>
      <c r="AA70" s="529"/>
      <c r="AB70" s="529"/>
      <c r="AC70" s="1057"/>
      <c r="AD70" s="1057"/>
      <c r="AE70" s="1057"/>
      <c r="AF70" s="1057"/>
    </row>
    <row r="71">
      <c r="A71" s="499"/>
      <c r="B71" s="529"/>
      <c r="C71" s="528"/>
      <c r="D71" s="528"/>
      <c r="E71" s="528"/>
      <c r="F71" s="528"/>
      <c r="G71" s="529"/>
      <c r="H71" s="1060"/>
      <c r="I71" s="1060"/>
      <c r="J71" s="528"/>
      <c r="K71" s="528"/>
      <c r="L71" s="528"/>
      <c r="M71" s="528"/>
      <c r="N71" s="528"/>
      <c r="O71" s="528"/>
      <c r="P71" s="528"/>
      <c r="Q71" s="529"/>
      <c r="R71" s="528"/>
      <c r="S71" s="1060"/>
      <c r="T71" s="528"/>
      <c r="U71" s="1060"/>
      <c r="V71" s="529"/>
      <c r="W71" s="529"/>
      <c r="X71" s="529"/>
      <c r="Y71" s="529"/>
      <c r="Z71" s="529"/>
      <c r="AA71" s="529"/>
      <c r="AB71" s="529"/>
      <c r="AC71" s="1057"/>
      <c r="AD71" s="1057"/>
      <c r="AE71" s="1057"/>
      <c r="AF71" s="1057"/>
    </row>
    <row r="72">
      <c r="A72" s="499"/>
      <c r="B72" s="529"/>
      <c r="C72" s="528"/>
      <c r="D72" s="528"/>
      <c r="E72" s="528"/>
      <c r="F72" s="528"/>
      <c r="G72" s="529"/>
      <c r="H72" s="1060"/>
      <c r="I72" s="1060"/>
      <c r="J72" s="528"/>
      <c r="K72" s="528"/>
      <c r="L72" s="528"/>
      <c r="M72" s="528"/>
      <c r="N72" s="528"/>
      <c r="O72" s="528"/>
      <c r="P72" s="528"/>
      <c r="Q72" s="529"/>
      <c r="R72" s="528"/>
      <c r="S72" s="1060"/>
      <c r="T72" s="528"/>
      <c r="U72" s="1060"/>
      <c r="V72" s="529"/>
      <c r="W72" s="529"/>
      <c r="X72" s="529"/>
      <c r="Y72" s="529"/>
      <c r="Z72" s="529"/>
      <c r="AA72" s="529"/>
      <c r="AB72" s="529"/>
      <c r="AC72" s="1057"/>
      <c r="AD72" s="1057"/>
      <c r="AE72" s="1057"/>
      <c r="AF72" s="1057"/>
    </row>
    <row r="73">
      <c r="A73" s="499"/>
      <c r="B73" s="529"/>
      <c r="C73" s="528"/>
      <c r="D73" s="528"/>
      <c r="E73" s="528"/>
      <c r="F73" s="528"/>
      <c r="G73" s="529"/>
      <c r="H73" s="1060"/>
      <c r="I73" s="1060"/>
      <c r="J73" s="528"/>
      <c r="K73" s="528"/>
      <c r="L73" s="528"/>
      <c r="M73" s="528"/>
      <c r="N73" s="528"/>
      <c r="O73" s="528"/>
      <c r="P73" s="528"/>
      <c r="Q73" s="529"/>
      <c r="R73" s="528"/>
      <c r="S73" s="1060"/>
      <c r="T73" s="528"/>
      <c r="U73" s="1060"/>
      <c r="V73" s="529"/>
      <c r="W73" s="529"/>
      <c r="X73" s="529"/>
      <c r="Y73" s="529"/>
      <c r="Z73" s="529"/>
      <c r="AA73" s="529"/>
      <c r="AB73" s="529"/>
      <c r="AC73" s="1057"/>
      <c r="AD73" s="1057"/>
      <c r="AE73" s="1057"/>
      <c r="AF73" s="1057"/>
    </row>
    <row r="74">
      <c r="A74" s="499"/>
      <c r="B74" s="529"/>
      <c r="C74" s="528"/>
      <c r="D74" s="528"/>
      <c r="E74" s="528"/>
      <c r="F74" s="528"/>
      <c r="G74" s="529"/>
      <c r="H74" s="1060"/>
      <c r="I74" s="1060"/>
      <c r="J74" s="528"/>
      <c r="K74" s="528"/>
      <c r="L74" s="528"/>
      <c r="M74" s="528"/>
      <c r="N74" s="528"/>
      <c r="O74" s="528"/>
      <c r="P74" s="528"/>
      <c r="Q74" s="529"/>
      <c r="R74" s="528"/>
      <c r="S74" s="1060"/>
      <c r="T74" s="528"/>
      <c r="U74" s="1060"/>
      <c r="V74" s="529"/>
      <c r="W74" s="529"/>
      <c r="X74" s="529"/>
      <c r="Y74" s="529"/>
      <c r="Z74" s="529"/>
      <c r="AA74" s="529"/>
      <c r="AB74" s="529"/>
      <c r="AC74" s="1057"/>
      <c r="AD74" s="1057"/>
      <c r="AE74" s="1057"/>
      <c r="AF74" s="1057"/>
    </row>
    <row r="75">
      <c r="A75" s="499"/>
      <c r="B75" s="529"/>
      <c r="C75" s="528"/>
      <c r="D75" s="528"/>
      <c r="E75" s="528"/>
      <c r="F75" s="528"/>
      <c r="G75" s="529"/>
      <c r="H75" s="1060"/>
      <c r="I75" s="1060"/>
      <c r="J75" s="528"/>
      <c r="K75" s="528"/>
      <c r="L75" s="528"/>
      <c r="M75" s="528"/>
      <c r="N75" s="528"/>
      <c r="O75" s="528"/>
      <c r="P75" s="528"/>
      <c r="Q75" s="529"/>
      <c r="R75" s="528"/>
      <c r="S75" s="1060"/>
      <c r="T75" s="528"/>
      <c r="U75" s="1060"/>
      <c r="V75" s="529"/>
      <c r="W75" s="529"/>
      <c r="X75" s="529"/>
      <c r="Y75" s="529"/>
      <c r="Z75" s="529"/>
      <c r="AA75" s="529"/>
      <c r="AB75" s="529"/>
      <c r="AC75" s="1057"/>
      <c r="AD75" s="1057"/>
      <c r="AE75" s="1057"/>
      <c r="AF75" s="1057"/>
    </row>
    <row r="76">
      <c r="A76" s="499"/>
      <c r="B76" s="529"/>
      <c r="C76" s="528"/>
      <c r="D76" s="528"/>
      <c r="E76" s="528"/>
      <c r="F76" s="528"/>
      <c r="G76" s="529"/>
      <c r="H76" s="1060"/>
      <c r="I76" s="1060"/>
      <c r="J76" s="528"/>
      <c r="K76" s="528"/>
      <c r="L76" s="528"/>
      <c r="M76" s="528"/>
      <c r="N76" s="528"/>
      <c r="O76" s="528"/>
      <c r="P76" s="528"/>
      <c r="Q76" s="529"/>
      <c r="R76" s="528"/>
      <c r="S76" s="1060"/>
      <c r="T76" s="528"/>
      <c r="U76" s="1060"/>
      <c r="V76" s="529"/>
      <c r="W76" s="529"/>
      <c r="X76" s="529"/>
      <c r="Y76" s="529"/>
      <c r="Z76" s="529"/>
      <c r="AA76" s="529"/>
      <c r="AB76" s="529"/>
      <c r="AC76" s="1057"/>
      <c r="AD76" s="1057"/>
      <c r="AE76" s="1057"/>
      <c r="AF76" s="1057"/>
    </row>
    <row r="77">
      <c r="A77" s="499"/>
      <c r="B77" s="529"/>
      <c r="C77" s="528"/>
      <c r="D77" s="528"/>
      <c r="E77" s="528"/>
      <c r="F77" s="528"/>
      <c r="G77" s="529"/>
      <c r="H77" s="1060"/>
      <c r="I77" s="1060"/>
      <c r="J77" s="528"/>
      <c r="K77" s="528"/>
      <c r="L77" s="528"/>
      <c r="M77" s="528"/>
      <c r="N77" s="528"/>
      <c r="O77" s="528"/>
      <c r="P77" s="528"/>
      <c r="Q77" s="529"/>
      <c r="R77" s="528"/>
      <c r="S77" s="1060"/>
      <c r="T77" s="528"/>
      <c r="U77" s="1060"/>
      <c r="V77" s="529"/>
      <c r="W77" s="529"/>
      <c r="X77" s="529"/>
      <c r="Y77" s="529"/>
      <c r="Z77" s="529"/>
      <c r="AA77" s="529"/>
      <c r="AB77" s="529"/>
      <c r="AC77" s="1057"/>
      <c r="AD77" s="1057"/>
      <c r="AE77" s="1057"/>
      <c r="AF77" s="1057"/>
    </row>
    <row r="78">
      <c r="A78" s="499"/>
      <c r="B78" s="529"/>
      <c r="C78" s="528"/>
      <c r="D78" s="528"/>
      <c r="E78" s="528"/>
      <c r="F78" s="528"/>
      <c r="G78" s="529"/>
      <c r="H78" s="1060"/>
      <c r="I78" s="1060"/>
      <c r="J78" s="528"/>
      <c r="K78" s="528"/>
      <c r="L78" s="528"/>
      <c r="M78" s="528"/>
      <c r="N78" s="528"/>
      <c r="O78" s="528"/>
      <c r="P78" s="528"/>
      <c r="Q78" s="529"/>
      <c r="R78" s="528"/>
      <c r="S78" s="1060"/>
      <c r="T78" s="528"/>
      <c r="U78" s="1060"/>
      <c r="V78" s="529"/>
      <c r="W78" s="529"/>
      <c r="X78" s="529"/>
      <c r="Y78" s="529"/>
      <c r="Z78" s="529"/>
      <c r="AA78" s="529"/>
      <c r="AB78" s="529"/>
      <c r="AC78" s="1057"/>
      <c r="AD78" s="1057"/>
      <c r="AE78" s="1057"/>
      <c r="AF78" s="1057"/>
    </row>
    <row r="79">
      <c r="A79" s="499"/>
      <c r="B79" s="529"/>
      <c r="C79" s="528"/>
      <c r="D79" s="528"/>
      <c r="E79" s="528"/>
      <c r="F79" s="528"/>
      <c r="G79" s="529"/>
      <c r="H79" s="1060"/>
      <c r="I79" s="1060"/>
      <c r="J79" s="528"/>
      <c r="K79" s="528"/>
      <c r="L79" s="528"/>
      <c r="M79" s="528"/>
      <c r="N79" s="528"/>
      <c r="O79" s="528"/>
      <c r="P79" s="528"/>
      <c r="Q79" s="529"/>
      <c r="R79" s="528"/>
      <c r="S79" s="1060"/>
      <c r="T79" s="528"/>
      <c r="U79" s="1060"/>
      <c r="V79" s="529"/>
      <c r="W79" s="529"/>
      <c r="X79" s="529"/>
      <c r="Y79" s="529"/>
      <c r="Z79" s="529"/>
      <c r="AA79" s="529"/>
      <c r="AB79" s="529"/>
      <c r="AC79" s="1057"/>
      <c r="AD79" s="1057"/>
      <c r="AE79" s="1057"/>
      <c r="AF79" s="1057"/>
    </row>
    <row r="80">
      <c r="A80" s="499"/>
      <c r="B80" s="529"/>
      <c r="C80" s="528"/>
      <c r="D80" s="528"/>
      <c r="E80" s="528"/>
      <c r="F80" s="528"/>
      <c r="G80" s="529"/>
      <c r="H80" s="1060"/>
      <c r="I80" s="1060"/>
      <c r="J80" s="528"/>
      <c r="K80" s="528"/>
      <c r="L80" s="528"/>
      <c r="M80" s="528"/>
      <c r="N80" s="528"/>
      <c r="O80" s="528"/>
      <c r="P80" s="528"/>
      <c r="Q80" s="529"/>
      <c r="R80" s="528"/>
      <c r="S80" s="1060"/>
      <c r="T80" s="528"/>
      <c r="U80" s="1060"/>
      <c r="V80" s="529"/>
      <c r="W80" s="529"/>
      <c r="X80" s="529"/>
      <c r="Y80" s="529"/>
      <c r="Z80" s="529"/>
      <c r="AA80" s="529"/>
      <c r="AB80" s="529"/>
      <c r="AC80" s="1057"/>
      <c r="AD80" s="1057"/>
      <c r="AE80" s="1057"/>
      <c r="AF80" s="1057"/>
    </row>
    <row r="81">
      <c r="A81" s="499"/>
      <c r="B81" s="529"/>
      <c r="C81" s="528"/>
      <c r="D81" s="528"/>
      <c r="E81" s="528"/>
      <c r="F81" s="528"/>
      <c r="G81" s="529"/>
      <c r="H81" s="1060"/>
      <c r="I81" s="1060"/>
      <c r="J81" s="528"/>
      <c r="K81" s="528"/>
      <c r="L81" s="528"/>
      <c r="M81" s="528"/>
      <c r="N81" s="528"/>
      <c r="O81" s="528"/>
      <c r="P81" s="528"/>
      <c r="Q81" s="529"/>
      <c r="R81" s="528"/>
      <c r="S81" s="1060"/>
      <c r="T81" s="528"/>
      <c r="U81" s="1060"/>
      <c r="V81" s="529"/>
      <c r="W81" s="529"/>
      <c r="X81" s="529"/>
      <c r="Y81" s="529"/>
      <c r="Z81" s="529"/>
      <c r="AA81" s="529"/>
      <c r="AB81" s="529"/>
      <c r="AC81" s="1057"/>
      <c r="AD81" s="1057"/>
      <c r="AE81" s="1057"/>
      <c r="AF81" s="1057"/>
    </row>
    <row r="82">
      <c r="A82" s="499"/>
      <c r="B82" s="529"/>
      <c r="C82" s="528"/>
      <c r="D82" s="528"/>
      <c r="E82" s="528"/>
      <c r="F82" s="528"/>
      <c r="G82" s="529"/>
      <c r="H82" s="1060"/>
      <c r="I82" s="1060"/>
      <c r="J82" s="528"/>
      <c r="K82" s="528"/>
      <c r="L82" s="528"/>
      <c r="M82" s="528"/>
      <c r="N82" s="528"/>
      <c r="O82" s="528"/>
      <c r="P82" s="528"/>
      <c r="Q82" s="529"/>
      <c r="R82" s="528"/>
      <c r="S82" s="1060"/>
      <c r="T82" s="528"/>
      <c r="U82" s="1060"/>
      <c r="V82" s="529"/>
      <c r="W82" s="529"/>
      <c r="X82" s="529"/>
      <c r="Y82" s="529"/>
      <c r="Z82" s="529"/>
      <c r="AA82" s="529"/>
      <c r="AB82" s="529"/>
      <c r="AC82" s="1057"/>
      <c r="AD82" s="1057"/>
      <c r="AE82" s="1057"/>
      <c r="AF82" s="1057"/>
    </row>
    <row r="83">
      <c r="A83" s="499"/>
      <c r="B83" s="529"/>
      <c r="C83" s="528"/>
      <c r="D83" s="528"/>
      <c r="E83" s="528"/>
      <c r="F83" s="528"/>
      <c r="G83" s="529"/>
      <c r="H83" s="1060"/>
      <c r="I83" s="1060"/>
      <c r="J83" s="528"/>
      <c r="K83" s="528"/>
      <c r="L83" s="528"/>
      <c r="M83" s="528"/>
      <c r="N83" s="528"/>
      <c r="O83" s="528"/>
      <c r="P83" s="528"/>
      <c r="Q83" s="529"/>
      <c r="R83" s="528"/>
      <c r="S83" s="1060"/>
      <c r="T83" s="528"/>
      <c r="U83" s="1060"/>
      <c r="V83" s="529"/>
      <c r="W83" s="529"/>
      <c r="X83" s="529"/>
      <c r="Y83" s="529"/>
      <c r="Z83" s="529"/>
      <c r="AA83" s="529"/>
      <c r="AB83" s="529"/>
      <c r="AC83" s="1057"/>
      <c r="AD83" s="1057"/>
      <c r="AE83" s="1057"/>
      <c r="AF83" s="1057"/>
    </row>
    <row r="84">
      <c r="A84" s="499"/>
      <c r="B84" s="529"/>
      <c r="C84" s="528"/>
      <c r="D84" s="528"/>
      <c r="E84" s="528"/>
      <c r="F84" s="528"/>
      <c r="G84" s="529"/>
      <c r="H84" s="1060"/>
      <c r="I84" s="1060"/>
      <c r="J84" s="528"/>
      <c r="K84" s="528"/>
      <c r="L84" s="528"/>
      <c r="M84" s="528"/>
      <c r="N84" s="528"/>
      <c r="O84" s="528"/>
      <c r="P84" s="528"/>
      <c r="Q84" s="529"/>
      <c r="R84" s="528"/>
      <c r="S84" s="1060"/>
      <c r="T84" s="528"/>
      <c r="U84" s="1060"/>
      <c r="V84" s="529"/>
      <c r="W84" s="529"/>
      <c r="X84" s="529"/>
      <c r="Y84" s="529"/>
      <c r="Z84" s="529"/>
      <c r="AA84" s="529"/>
      <c r="AB84" s="529"/>
      <c r="AC84" s="1057"/>
      <c r="AD84" s="1057"/>
      <c r="AE84" s="1057"/>
      <c r="AF84" s="1057"/>
    </row>
    <row r="85">
      <c r="A85" s="499"/>
      <c r="B85" s="529"/>
      <c r="C85" s="528"/>
      <c r="D85" s="528"/>
      <c r="E85" s="528"/>
      <c r="F85" s="528"/>
      <c r="G85" s="529"/>
      <c r="H85" s="1060"/>
      <c r="I85" s="1060"/>
      <c r="J85" s="528"/>
      <c r="K85" s="528"/>
      <c r="L85" s="528"/>
      <c r="M85" s="528"/>
      <c r="N85" s="528"/>
      <c r="O85" s="528"/>
      <c r="P85" s="528"/>
      <c r="Q85" s="529"/>
      <c r="R85" s="528"/>
      <c r="S85" s="1060"/>
      <c r="T85" s="528"/>
      <c r="U85" s="1060"/>
      <c r="V85" s="529"/>
      <c r="W85" s="529"/>
      <c r="X85" s="529"/>
      <c r="Y85" s="529"/>
      <c r="Z85" s="529"/>
      <c r="AA85" s="529"/>
      <c r="AB85" s="529"/>
      <c r="AC85" s="1057"/>
      <c r="AD85" s="1057"/>
      <c r="AE85" s="1057"/>
      <c r="AF85" s="1057"/>
    </row>
    <row r="86">
      <c r="A86" s="499"/>
      <c r="B86" s="529"/>
      <c r="C86" s="528"/>
      <c r="D86" s="528"/>
      <c r="E86" s="528"/>
      <c r="F86" s="528"/>
      <c r="G86" s="529"/>
      <c r="H86" s="1060"/>
      <c r="I86" s="1060"/>
      <c r="J86" s="528"/>
      <c r="K86" s="528"/>
      <c r="L86" s="528"/>
      <c r="M86" s="528"/>
      <c r="N86" s="528"/>
      <c r="O86" s="528"/>
      <c r="P86" s="528"/>
      <c r="Q86" s="529"/>
      <c r="R86" s="528"/>
      <c r="S86" s="1060"/>
      <c r="T86" s="528"/>
      <c r="U86" s="1060"/>
      <c r="V86" s="529"/>
      <c r="W86" s="529"/>
      <c r="X86" s="529"/>
      <c r="Y86" s="529"/>
      <c r="Z86" s="529"/>
      <c r="AA86" s="529"/>
      <c r="AB86" s="529"/>
      <c r="AC86" s="1057"/>
      <c r="AD86" s="1057"/>
      <c r="AE86" s="1057"/>
      <c r="AF86" s="1057"/>
    </row>
    <row r="87">
      <c r="A87" s="499"/>
      <c r="B87" s="529"/>
      <c r="C87" s="528"/>
      <c r="D87" s="528"/>
      <c r="E87" s="528"/>
      <c r="F87" s="528"/>
      <c r="G87" s="529"/>
      <c r="H87" s="1060"/>
      <c r="I87" s="1060"/>
      <c r="J87" s="528"/>
      <c r="K87" s="528"/>
      <c r="L87" s="528"/>
      <c r="M87" s="528"/>
      <c r="N87" s="528"/>
      <c r="O87" s="528"/>
      <c r="P87" s="528"/>
      <c r="Q87" s="529"/>
      <c r="R87" s="528"/>
      <c r="S87" s="1060"/>
      <c r="T87" s="528"/>
      <c r="U87" s="1060"/>
      <c r="V87" s="529"/>
      <c r="W87" s="529"/>
      <c r="X87" s="529"/>
      <c r="Y87" s="529"/>
      <c r="Z87" s="529"/>
      <c r="AA87" s="529"/>
      <c r="AB87" s="529"/>
      <c r="AC87" s="1057"/>
      <c r="AD87" s="1057"/>
      <c r="AE87" s="1057"/>
      <c r="AF87" s="1057"/>
    </row>
    <row r="88">
      <c r="A88" s="499"/>
      <c r="B88" s="529"/>
      <c r="C88" s="528"/>
      <c r="D88" s="528"/>
      <c r="E88" s="528"/>
      <c r="F88" s="528"/>
      <c r="G88" s="529"/>
      <c r="H88" s="1060"/>
      <c r="I88" s="1060"/>
      <c r="J88" s="528"/>
      <c r="K88" s="528"/>
      <c r="L88" s="528"/>
      <c r="M88" s="528"/>
      <c r="N88" s="528"/>
      <c r="O88" s="528"/>
      <c r="P88" s="528"/>
      <c r="Q88" s="529"/>
      <c r="R88" s="528"/>
      <c r="S88" s="1060"/>
      <c r="T88" s="528"/>
      <c r="U88" s="1060"/>
      <c r="V88" s="529"/>
      <c r="W88" s="529"/>
      <c r="X88" s="529"/>
      <c r="Y88" s="529"/>
      <c r="Z88" s="529"/>
      <c r="AA88" s="529"/>
      <c r="AB88" s="529"/>
      <c r="AC88" s="1057"/>
      <c r="AD88" s="1057"/>
      <c r="AE88" s="1057"/>
      <c r="AF88" s="1057"/>
    </row>
    <row r="89">
      <c r="A89" s="499"/>
      <c r="B89" s="529"/>
      <c r="C89" s="528"/>
      <c r="D89" s="528"/>
      <c r="E89" s="528"/>
      <c r="F89" s="528"/>
      <c r="G89" s="529"/>
      <c r="H89" s="1060"/>
      <c r="I89" s="1060"/>
      <c r="J89" s="528"/>
      <c r="K89" s="528"/>
      <c r="L89" s="528"/>
      <c r="M89" s="528"/>
      <c r="N89" s="528"/>
      <c r="O89" s="528"/>
      <c r="P89" s="528"/>
      <c r="Q89" s="529"/>
      <c r="R89" s="528"/>
      <c r="S89" s="1060"/>
      <c r="T89" s="528"/>
      <c r="U89" s="1060"/>
      <c r="V89" s="529"/>
      <c r="W89" s="529"/>
      <c r="X89" s="529"/>
      <c r="Y89" s="529"/>
      <c r="Z89" s="529"/>
      <c r="AA89" s="529"/>
      <c r="AB89" s="529"/>
      <c r="AC89" s="1057"/>
      <c r="AD89" s="1057"/>
      <c r="AE89" s="1057"/>
      <c r="AF89" s="1057"/>
    </row>
    <row r="90">
      <c r="A90" s="499"/>
      <c r="B90" s="529"/>
      <c r="C90" s="528"/>
      <c r="D90" s="528"/>
      <c r="E90" s="528"/>
      <c r="F90" s="528"/>
      <c r="G90" s="529"/>
      <c r="H90" s="1060"/>
      <c r="I90" s="1060"/>
      <c r="J90" s="528"/>
      <c r="K90" s="528"/>
      <c r="L90" s="528"/>
      <c r="M90" s="528"/>
      <c r="N90" s="528"/>
      <c r="O90" s="528"/>
      <c r="P90" s="528"/>
      <c r="Q90" s="529"/>
      <c r="R90" s="528"/>
      <c r="S90" s="1060"/>
      <c r="T90" s="528"/>
      <c r="U90" s="1060"/>
      <c r="V90" s="529"/>
      <c r="W90" s="529"/>
      <c r="X90" s="529"/>
      <c r="Y90" s="529"/>
      <c r="Z90" s="529"/>
      <c r="AA90" s="529"/>
      <c r="AB90" s="529"/>
      <c r="AC90" s="1057"/>
      <c r="AD90" s="1057"/>
      <c r="AE90" s="1057"/>
      <c r="AF90" s="1057"/>
    </row>
    <row r="91">
      <c r="A91" s="499"/>
      <c r="B91" s="529"/>
      <c r="C91" s="528"/>
      <c r="D91" s="528"/>
      <c r="E91" s="528"/>
      <c r="F91" s="528"/>
      <c r="G91" s="529"/>
      <c r="H91" s="1060"/>
      <c r="I91" s="1060"/>
      <c r="J91" s="528"/>
      <c r="K91" s="528"/>
      <c r="L91" s="528"/>
      <c r="M91" s="528"/>
      <c r="N91" s="528"/>
      <c r="O91" s="528"/>
      <c r="P91" s="528"/>
      <c r="Q91" s="529"/>
      <c r="R91" s="528"/>
      <c r="S91" s="1060"/>
      <c r="T91" s="528"/>
      <c r="U91" s="1060"/>
      <c r="V91" s="529"/>
      <c r="W91" s="529"/>
      <c r="X91" s="529"/>
      <c r="Y91" s="529"/>
      <c r="Z91" s="529"/>
      <c r="AA91" s="529"/>
      <c r="AB91" s="529"/>
      <c r="AC91" s="1057"/>
      <c r="AD91" s="1057"/>
      <c r="AE91" s="1057"/>
      <c r="AF91" s="1057"/>
    </row>
    <row r="92">
      <c r="A92" s="499"/>
      <c r="B92" s="529"/>
      <c r="C92" s="528"/>
      <c r="D92" s="528"/>
      <c r="E92" s="528"/>
      <c r="F92" s="528"/>
      <c r="G92" s="529"/>
      <c r="H92" s="1060"/>
      <c r="I92" s="1060"/>
      <c r="J92" s="528"/>
      <c r="K92" s="528"/>
      <c r="L92" s="528"/>
      <c r="M92" s="528"/>
      <c r="N92" s="528"/>
      <c r="O92" s="528"/>
      <c r="P92" s="528"/>
      <c r="Q92" s="529"/>
      <c r="R92" s="528"/>
      <c r="S92" s="1060"/>
      <c r="T92" s="528"/>
      <c r="U92" s="1060"/>
      <c r="V92" s="529"/>
      <c r="W92" s="529"/>
      <c r="X92" s="529"/>
      <c r="Y92" s="529"/>
      <c r="Z92" s="529"/>
      <c r="AA92" s="529"/>
      <c r="AB92" s="529"/>
      <c r="AC92" s="1057"/>
      <c r="AD92" s="1057"/>
      <c r="AE92" s="1057"/>
      <c r="AF92" s="1057"/>
    </row>
    <row r="93">
      <c r="A93" s="499"/>
      <c r="B93" s="529"/>
      <c r="C93" s="528"/>
      <c r="D93" s="528"/>
      <c r="E93" s="528"/>
      <c r="F93" s="528"/>
      <c r="G93" s="529"/>
      <c r="H93" s="1060"/>
      <c r="I93" s="1060"/>
      <c r="J93" s="528"/>
      <c r="K93" s="528"/>
      <c r="L93" s="528"/>
      <c r="M93" s="528"/>
      <c r="N93" s="528"/>
      <c r="O93" s="528"/>
      <c r="P93" s="528"/>
      <c r="Q93" s="529"/>
      <c r="R93" s="528"/>
      <c r="S93" s="1060"/>
      <c r="T93" s="528"/>
      <c r="U93" s="1060"/>
      <c r="V93" s="529"/>
      <c r="W93" s="529"/>
      <c r="X93" s="529"/>
      <c r="Y93" s="529"/>
      <c r="Z93" s="529"/>
      <c r="AA93" s="529"/>
      <c r="AB93" s="529"/>
      <c r="AC93" s="1057"/>
      <c r="AD93" s="1057"/>
      <c r="AE93" s="1057"/>
      <c r="AF93" s="1057"/>
    </row>
    <row r="94">
      <c r="A94" s="499"/>
      <c r="B94" s="529"/>
      <c r="C94" s="528"/>
      <c r="D94" s="528"/>
      <c r="E94" s="528"/>
      <c r="F94" s="528"/>
      <c r="G94" s="529"/>
      <c r="H94" s="1060"/>
      <c r="I94" s="1060"/>
      <c r="J94" s="528"/>
      <c r="K94" s="528"/>
      <c r="L94" s="528"/>
      <c r="M94" s="528"/>
      <c r="N94" s="528"/>
      <c r="O94" s="528"/>
      <c r="P94" s="528"/>
      <c r="Q94" s="529"/>
      <c r="R94" s="528"/>
      <c r="S94" s="1060"/>
      <c r="T94" s="528"/>
      <c r="U94" s="1060"/>
      <c r="V94" s="529"/>
      <c r="W94" s="529"/>
      <c r="X94" s="529"/>
      <c r="Y94" s="529"/>
      <c r="Z94" s="529"/>
      <c r="AA94" s="529"/>
      <c r="AB94" s="529"/>
      <c r="AC94" s="1057"/>
      <c r="AD94" s="1057"/>
      <c r="AE94" s="1057"/>
      <c r="AF94" s="1057"/>
    </row>
    <row r="95">
      <c r="A95" s="499"/>
      <c r="B95" s="529"/>
      <c r="C95" s="528"/>
      <c r="D95" s="528"/>
      <c r="E95" s="528"/>
      <c r="F95" s="528"/>
      <c r="G95" s="529"/>
      <c r="H95" s="1060"/>
      <c r="I95" s="1060"/>
      <c r="J95" s="528"/>
      <c r="K95" s="528"/>
      <c r="L95" s="528"/>
      <c r="M95" s="528"/>
      <c r="N95" s="528"/>
      <c r="O95" s="528"/>
      <c r="P95" s="528"/>
      <c r="Q95" s="529"/>
      <c r="R95" s="528"/>
      <c r="S95" s="1060"/>
      <c r="T95" s="528"/>
      <c r="U95" s="1060"/>
      <c r="V95" s="529"/>
      <c r="W95" s="529"/>
      <c r="X95" s="529"/>
      <c r="Y95" s="529"/>
      <c r="Z95" s="529"/>
      <c r="AA95" s="529"/>
      <c r="AB95" s="529"/>
      <c r="AC95" s="1057"/>
      <c r="AD95" s="1057"/>
      <c r="AE95" s="1057"/>
      <c r="AF95" s="1057"/>
    </row>
    <row r="96">
      <c r="A96" s="499"/>
      <c r="B96" s="529"/>
      <c r="C96" s="528"/>
      <c r="D96" s="528"/>
      <c r="E96" s="528"/>
      <c r="F96" s="528"/>
      <c r="G96" s="529"/>
      <c r="H96" s="1060"/>
      <c r="I96" s="1060"/>
      <c r="J96" s="528"/>
      <c r="K96" s="528"/>
      <c r="L96" s="528"/>
      <c r="M96" s="528"/>
      <c r="N96" s="528"/>
      <c r="O96" s="528"/>
      <c r="P96" s="528"/>
      <c r="Q96" s="529"/>
      <c r="R96" s="528"/>
      <c r="S96" s="1060"/>
      <c r="T96" s="528"/>
      <c r="U96" s="1060"/>
      <c r="V96" s="529"/>
      <c r="W96" s="529"/>
      <c r="X96" s="529"/>
      <c r="Y96" s="529"/>
      <c r="Z96" s="529"/>
      <c r="AA96" s="529"/>
      <c r="AB96" s="529"/>
      <c r="AC96" s="1057"/>
      <c r="AD96" s="1057"/>
      <c r="AE96" s="1057"/>
      <c r="AF96" s="1057"/>
    </row>
    <row r="97">
      <c r="A97" s="499"/>
      <c r="B97" s="529"/>
      <c r="C97" s="528"/>
      <c r="D97" s="528"/>
      <c r="E97" s="528"/>
      <c r="F97" s="528"/>
      <c r="G97" s="529"/>
      <c r="H97" s="1060"/>
      <c r="I97" s="1060"/>
      <c r="J97" s="528"/>
      <c r="K97" s="528"/>
      <c r="L97" s="528"/>
      <c r="M97" s="528"/>
      <c r="N97" s="528"/>
      <c r="O97" s="528"/>
      <c r="P97" s="528"/>
      <c r="Q97" s="529"/>
      <c r="R97" s="528"/>
      <c r="S97" s="1060"/>
      <c r="T97" s="528"/>
      <c r="U97" s="1060"/>
      <c r="V97" s="529"/>
      <c r="W97" s="529"/>
      <c r="X97" s="529"/>
      <c r="Y97" s="529"/>
      <c r="Z97" s="529"/>
      <c r="AA97" s="529"/>
      <c r="AB97" s="529"/>
      <c r="AC97" s="1057"/>
      <c r="AD97" s="1057"/>
      <c r="AE97" s="1057"/>
      <c r="AF97" s="1057"/>
    </row>
    <row r="98">
      <c r="A98" s="499"/>
      <c r="B98" s="529"/>
      <c r="C98" s="528"/>
      <c r="D98" s="528"/>
      <c r="E98" s="528"/>
      <c r="F98" s="528"/>
      <c r="G98" s="529"/>
      <c r="H98" s="1060"/>
      <c r="I98" s="1060"/>
      <c r="J98" s="528"/>
      <c r="K98" s="528"/>
      <c r="L98" s="528"/>
      <c r="M98" s="528"/>
      <c r="N98" s="528"/>
      <c r="O98" s="528"/>
      <c r="P98" s="528"/>
      <c r="Q98" s="529"/>
      <c r="R98" s="528"/>
      <c r="S98" s="1060"/>
      <c r="T98" s="528"/>
      <c r="U98" s="1060"/>
      <c r="V98" s="529"/>
      <c r="W98" s="529"/>
      <c r="X98" s="529"/>
      <c r="Y98" s="529"/>
      <c r="Z98" s="529"/>
      <c r="AA98" s="529"/>
      <c r="AB98" s="529"/>
      <c r="AC98" s="1057"/>
      <c r="AD98" s="1057"/>
      <c r="AE98" s="1057"/>
      <c r="AF98" s="1057"/>
    </row>
    <row r="99">
      <c r="A99" s="499"/>
      <c r="B99" s="529"/>
      <c r="C99" s="528"/>
      <c r="D99" s="528"/>
      <c r="E99" s="528"/>
      <c r="F99" s="528"/>
      <c r="G99" s="529"/>
      <c r="H99" s="1060"/>
      <c r="I99" s="1060"/>
      <c r="J99" s="528"/>
      <c r="K99" s="528"/>
      <c r="L99" s="528"/>
      <c r="M99" s="528"/>
      <c r="N99" s="528"/>
      <c r="O99" s="528"/>
      <c r="P99" s="528"/>
      <c r="Q99" s="529"/>
      <c r="R99" s="528"/>
      <c r="S99" s="1060"/>
      <c r="T99" s="528"/>
      <c r="U99" s="1060"/>
      <c r="V99" s="529"/>
      <c r="W99" s="529"/>
      <c r="X99" s="529"/>
      <c r="Y99" s="529"/>
      <c r="Z99" s="529"/>
      <c r="AA99" s="529"/>
      <c r="AB99" s="529"/>
      <c r="AC99" s="1057"/>
      <c r="AD99" s="1057"/>
      <c r="AE99" s="1057"/>
      <c r="AF99" s="1057"/>
    </row>
    <row r="100">
      <c r="A100" s="499"/>
      <c r="B100" s="529"/>
      <c r="C100" s="528"/>
      <c r="D100" s="528"/>
      <c r="E100" s="528"/>
      <c r="F100" s="528"/>
      <c r="G100" s="529"/>
      <c r="H100" s="1060"/>
      <c r="I100" s="1060"/>
      <c r="J100" s="528"/>
      <c r="K100" s="528"/>
      <c r="L100" s="528"/>
      <c r="M100" s="528"/>
      <c r="N100" s="528"/>
      <c r="O100" s="528"/>
      <c r="P100" s="528"/>
      <c r="Q100" s="529"/>
      <c r="R100" s="528"/>
      <c r="S100" s="1060"/>
      <c r="T100" s="528"/>
      <c r="U100" s="1060"/>
      <c r="V100" s="529"/>
      <c r="W100" s="529"/>
      <c r="X100" s="529"/>
      <c r="Y100" s="529"/>
      <c r="Z100" s="529"/>
      <c r="AA100" s="529"/>
      <c r="AB100" s="529"/>
      <c r="AC100" s="1057"/>
      <c r="AD100" s="1057"/>
      <c r="AE100" s="1057"/>
      <c r="AF100" s="1057"/>
    </row>
    <row r="101">
      <c r="A101" s="499"/>
      <c r="B101" s="529"/>
      <c r="C101" s="528"/>
      <c r="D101" s="528"/>
      <c r="E101" s="528"/>
      <c r="F101" s="528"/>
      <c r="G101" s="529"/>
      <c r="H101" s="1060"/>
      <c r="I101" s="1060"/>
      <c r="J101" s="528"/>
      <c r="K101" s="528"/>
      <c r="L101" s="528"/>
      <c r="M101" s="528"/>
      <c r="N101" s="528"/>
      <c r="O101" s="528"/>
      <c r="P101" s="528"/>
      <c r="Q101" s="529"/>
      <c r="R101" s="528"/>
      <c r="S101" s="1060"/>
      <c r="T101" s="528"/>
      <c r="U101" s="1060"/>
      <c r="V101" s="529"/>
      <c r="W101" s="529"/>
      <c r="X101" s="529"/>
      <c r="Y101" s="529"/>
      <c r="Z101" s="529"/>
      <c r="AA101" s="529"/>
      <c r="AB101" s="529"/>
      <c r="AC101" s="1057"/>
      <c r="AD101" s="1057"/>
      <c r="AE101" s="1057"/>
      <c r="AF101" s="1057"/>
    </row>
    <row r="102">
      <c r="A102" s="499"/>
      <c r="B102" s="529"/>
      <c r="C102" s="528"/>
      <c r="D102" s="528"/>
      <c r="E102" s="528"/>
      <c r="F102" s="528"/>
      <c r="G102" s="529"/>
      <c r="H102" s="1060"/>
      <c r="I102" s="1060"/>
      <c r="J102" s="528"/>
      <c r="K102" s="528"/>
      <c r="L102" s="528"/>
      <c r="M102" s="528"/>
      <c r="N102" s="528"/>
      <c r="O102" s="528"/>
      <c r="P102" s="528"/>
      <c r="Q102" s="529"/>
      <c r="R102" s="528"/>
      <c r="S102" s="1060"/>
      <c r="T102" s="528"/>
      <c r="U102" s="1060"/>
      <c r="V102" s="529"/>
      <c r="W102" s="529"/>
      <c r="X102" s="529"/>
      <c r="Y102" s="529"/>
      <c r="Z102" s="529"/>
      <c r="AA102" s="529"/>
      <c r="AB102" s="529"/>
      <c r="AC102" s="1057"/>
      <c r="AD102" s="1057"/>
      <c r="AE102" s="1057"/>
      <c r="AF102" s="1057"/>
    </row>
    <row r="103">
      <c r="A103" s="499"/>
      <c r="B103" s="529"/>
      <c r="C103" s="528"/>
      <c r="D103" s="528"/>
      <c r="E103" s="528"/>
      <c r="F103" s="528"/>
      <c r="G103" s="529"/>
      <c r="H103" s="1060"/>
      <c r="I103" s="1060"/>
      <c r="J103" s="528"/>
      <c r="K103" s="528"/>
      <c r="L103" s="528"/>
      <c r="M103" s="528"/>
      <c r="N103" s="528"/>
      <c r="O103" s="528"/>
      <c r="P103" s="528"/>
      <c r="Q103" s="529"/>
      <c r="R103" s="528"/>
      <c r="S103" s="1060"/>
      <c r="T103" s="528"/>
      <c r="U103" s="1060"/>
      <c r="V103" s="529"/>
      <c r="W103" s="529"/>
      <c r="X103" s="529"/>
      <c r="Y103" s="529"/>
      <c r="Z103" s="529"/>
      <c r="AA103" s="529"/>
      <c r="AB103" s="529"/>
      <c r="AC103" s="1057"/>
      <c r="AD103" s="1057"/>
      <c r="AE103" s="1057"/>
      <c r="AF103" s="1057"/>
    </row>
    <row r="104">
      <c r="A104" s="499"/>
      <c r="B104" s="529"/>
      <c r="C104" s="528"/>
      <c r="D104" s="528"/>
      <c r="E104" s="528"/>
      <c r="F104" s="528"/>
      <c r="G104" s="529"/>
      <c r="H104" s="1060"/>
      <c r="I104" s="1060"/>
      <c r="J104" s="528"/>
      <c r="K104" s="528"/>
      <c r="L104" s="528"/>
      <c r="M104" s="528"/>
      <c r="N104" s="528"/>
      <c r="O104" s="528"/>
      <c r="P104" s="528"/>
      <c r="Q104" s="529"/>
      <c r="R104" s="528"/>
      <c r="S104" s="1060"/>
      <c r="T104" s="528"/>
      <c r="U104" s="1060"/>
      <c r="V104" s="529"/>
      <c r="W104" s="529"/>
      <c r="X104" s="529"/>
      <c r="Y104" s="529"/>
      <c r="Z104" s="529"/>
      <c r="AA104" s="529"/>
      <c r="AB104" s="529"/>
      <c r="AC104" s="1057"/>
      <c r="AD104" s="1057"/>
      <c r="AE104" s="1057"/>
      <c r="AF104" s="1057"/>
    </row>
    <row r="105">
      <c r="A105" s="499"/>
      <c r="B105" s="529"/>
      <c r="C105" s="528"/>
      <c r="D105" s="528"/>
      <c r="E105" s="528"/>
      <c r="F105" s="528"/>
      <c r="G105" s="529"/>
      <c r="H105" s="1060"/>
      <c r="I105" s="1060"/>
      <c r="J105" s="528"/>
      <c r="K105" s="528"/>
      <c r="L105" s="528"/>
      <c r="M105" s="528"/>
      <c r="N105" s="528"/>
      <c r="O105" s="528"/>
      <c r="P105" s="528"/>
      <c r="Q105" s="529"/>
      <c r="R105" s="528"/>
      <c r="S105" s="1060"/>
      <c r="T105" s="528"/>
      <c r="U105" s="1060"/>
      <c r="V105" s="529"/>
      <c r="W105" s="529"/>
      <c r="X105" s="529"/>
      <c r="Y105" s="529"/>
      <c r="Z105" s="529"/>
      <c r="AA105" s="529"/>
      <c r="AB105" s="529"/>
      <c r="AC105" s="1057"/>
      <c r="AD105" s="1057"/>
      <c r="AE105" s="1057"/>
      <c r="AF105" s="1057"/>
    </row>
    <row r="106">
      <c r="A106" s="499"/>
      <c r="B106" s="529"/>
      <c r="C106" s="528"/>
      <c r="D106" s="528"/>
      <c r="E106" s="528"/>
      <c r="F106" s="528"/>
      <c r="G106" s="529"/>
      <c r="H106" s="1060"/>
      <c r="I106" s="1060"/>
      <c r="J106" s="528"/>
      <c r="K106" s="528"/>
      <c r="L106" s="528"/>
      <c r="M106" s="528"/>
      <c r="N106" s="528"/>
      <c r="O106" s="528"/>
      <c r="P106" s="528"/>
      <c r="Q106" s="529"/>
      <c r="R106" s="528"/>
      <c r="S106" s="1060"/>
      <c r="T106" s="528"/>
      <c r="U106" s="1060"/>
      <c r="V106" s="529"/>
      <c r="W106" s="529"/>
      <c r="X106" s="529"/>
      <c r="Y106" s="529"/>
      <c r="Z106" s="529"/>
      <c r="AA106" s="529"/>
      <c r="AB106" s="529"/>
      <c r="AC106" s="1057"/>
      <c r="AD106" s="1057"/>
      <c r="AE106" s="1057"/>
      <c r="AF106" s="1057"/>
    </row>
    <row r="107">
      <c r="A107" s="499"/>
      <c r="B107" s="529"/>
      <c r="C107" s="528"/>
      <c r="D107" s="528"/>
      <c r="E107" s="528"/>
      <c r="F107" s="528"/>
      <c r="G107" s="529"/>
      <c r="H107" s="1060"/>
      <c r="I107" s="1060"/>
      <c r="J107" s="528"/>
      <c r="K107" s="528"/>
      <c r="L107" s="528"/>
      <c r="M107" s="528"/>
      <c r="N107" s="528"/>
      <c r="O107" s="528"/>
      <c r="P107" s="528"/>
      <c r="Q107" s="529"/>
      <c r="R107" s="528"/>
      <c r="S107" s="1060"/>
      <c r="T107" s="528"/>
      <c r="U107" s="1060"/>
      <c r="V107" s="529"/>
      <c r="W107" s="529"/>
      <c r="X107" s="529"/>
      <c r="Y107" s="529"/>
      <c r="Z107" s="529"/>
      <c r="AA107" s="529"/>
      <c r="AB107" s="529"/>
      <c r="AC107" s="1057"/>
      <c r="AD107" s="1057"/>
      <c r="AE107" s="1057"/>
      <c r="AF107" s="1057"/>
    </row>
    <row r="108">
      <c r="A108" s="499"/>
      <c r="B108" s="529"/>
      <c r="C108" s="528"/>
      <c r="D108" s="528"/>
      <c r="E108" s="528"/>
      <c r="F108" s="528"/>
      <c r="G108" s="529"/>
      <c r="H108" s="1060"/>
      <c r="I108" s="1060"/>
      <c r="J108" s="528"/>
      <c r="K108" s="528"/>
      <c r="L108" s="528"/>
      <c r="M108" s="528"/>
      <c r="N108" s="528"/>
      <c r="O108" s="528"/>
      <c r="P108" s="528"/>
      <c r="Q108" s="529"/>
      <c r="R108" s="528"/>
      <c r="S108" s="1060"/>
      <c r="T108" s="528"/>
      <c r="U108" s="1060"/>
      <c r="V108" s="529"/>
      <c r="W108" s="529"/>
      <c r="X108" s="529"/>
      <c r="Y108" s="529"/>
      <c r="Z108" s="529"/>
      <c r="AA108" s="529"/>
      <c r="AB108" s="529"/>
      <c r="AC108" s="1057"/>
      <c r="AD108" s="1057"/>
      <c r="AE108" s="1057"/>
      <c r="AF108" s="1057"/>
    </row>
    <row r="109">
      <c r="A109" s="499"/>
      <c r="B109" s="529"/>
      <c r="C109" s="528"/>
      <c r="D109" s="528"/>
      <c r="E109" s="528"/>
      <c r="F109" s="528"/>
      <c r="G109" s="529"/>
      <c r="H109" s="1060"/>
      <c r="I109" s="1060"/>
      <c r="J109" s="528"/>
      <c r="K109" s="528"/>
      <c r="L109" s="528"/>
      <c r="M109" s="528"/>
      <c r="N109" s="528"/>
      <c r="O109" s="528"/>
      <c r="P109" s="528"/>
      <c r="Q109" s="529"/>
      <c r="R109" s="528"/>
      <c r="S109" s="1060"/>
      <c r="T109" s="528"/>
      <c r="U109" s="1060"/>
      <c r="V109" s="529"/>
      <c r="W109" s="529"/>
      <c r="X109" s="529"/>
      <c r="Y109" s="529"/>
      <c r="Z109" s="529"/>
      <c r="AA109" s="529"/>
      <c r="AB109" s="529"/>
      <c r="AC109" s="1057"/>
      <c r="AD109" s="1057"/>
      <c r="AE109" s="1057"/>
      <c r="AF109" s="1057"/>
    </row>
    <row r="110">
      <c r="A110" s="499"/>
      <c r="B110" s="529"/>
      <c r="C110" s="528"/>
      <c r="D110" s="528"/>
      <c r="E110" s="528"/>
      <c r="F110" s="528"/>
      <c r="G110" s="529"/>
      <c r="H110" s="1060"/>
      <c r="I110" s="1060"/>
      <c r="J110" s="528"/>
      <c r="K110" s="528"/>
      <c r="L110" s="528"/>
      <c r="M110" s="528"/>
      <c r="N110" s="528"/>
      <c r="O110" s="528"/>
      <c r="P110" s="528"/>
      <c r="Q110" s="529"/>
      <c r="R110" s="528"/>
      <c r="S110" s="1060"/>
      <c r="T110" s="528"/>
      <c r="U110" s="1060"/>
      <c r="V110" s="529"/>
      <c r="W110" s="529"/>
      <c r="X110" s="529"/>
      <c r="Y110" s="529"/>
      <c r="Z110" s="529"/>
      <c r="AA110" s="529"/>
      <c r="AB110" s="529"/>
      <c r="AC110" s="1057"/>
      <c r="AD110" s="1057"/>
      <c r="AE110" s="1057"/>
      <c r="AF110" s="1057"/>
    </row>
    <row r="111">
      <c r="A111" s="499"/>
      <c r="B111" s="529"/>
      <c r="C111" s="528"/>
      <c r="D111" s="528"/>
      <c r="E111" s="528"/>
      <c r="F111" s="528"/>
      <c r="G111" s="529"/>
      <c r="H111" s="1060"/>
      <c r="I111" s="1060"/>
      <c r="J111" s="528"/>
      <c r="K111" s="528"/>
      <c r="L111" s="528"/>
      <c r="M111" s="528"/>
      <c r="N111" s="528"/>
      <c r="O111" s="528"/>
      <c r="P111" s="528"/>
      <c r="Q111" s="529"/>
      <c r="R111" s="528"/>
      <c r="S111" s="1060"/>
      <c r="T111" s="528"/>
      <c r="U111" s="1060"/>
      <c r="V111" s="529"/>
      <c r="W111" s="529"/>
      <c r="X111" s="529"/>
      <c r="Y111" s="529"/>
      <c r="Z111" s="529"/>
      <c r="AA111" s="529"/>
      <c r="AB111" s="529"/>
      <c r="AC111" s="1057"/>
      <c r="AD111" s="1057"/>
      <c r="AE111" s="1057"/>
      <c r="AF111" s="1057"/>
    </row>
    <row r="112">
      <c r="A112" s="499"/>
      <c r="B112" s="529"/>
      <c r="C112" s="528"/>
      <c r="D112" s="528"/>
      <c r="E112" s="528"/>
      <c r="F112" s="528"/>
      <c r="G112" s="529"/>
      <c r="H112" s="1060"/>
      <c r="I112" s="1060"/>
      <c r="J112" s="528"/>
      <c r="K112" s="528"/>
      <c r="L112" s="528"/>
      <c r="M112" s="528"/>
      <c r="N112" s="528"/>
      <c r="O112" s="528"/>
      <c r="P112" s="528"/>
      <c r="Q112" s="529"/>
      <c r="R112" s="528"/>
      <c r="S112" s="1060"/>
      <c r="T112" s="528"/>
      <c r="U112" s="1060"/>
      <c r="V112" s="529"/>
      <c r="W112" s="529"/>
      <c r="X112" s="529"/>
      <c r="Y112" s="529"/>
      <c r="Z112" s="529"/>
      <c r="AA112" s="529"/>
      <c r="AB112" s="529"/>
      <c r="AC112" s="1057"/>
      <c r="AD112" s="1057"/>
      <c r="AE112" s="1057"/>
      <c r="AF112" s="1057"/>
    </row>
    <row r="113">
      <c r="A113" s="499"/>
      <c r="B113" s="529"/>
      <c r="C113" s="528"/>
      <c r="D113" s="528"/>
      <c r="E113" s="528"/>
      <c r="F113" s="528"/>
      <c r="G113" s="529"/>
      <c r="H113" s="1060"/>
      <c r="I113" s="1060"/>
      <c r="J113" s="528"/>
      <c r="K113" s="528"/>
      <c r="L113" s="528"/>
      <c r="M113" s="528"/>
      <c r="N113" s="528"/>
      <c r="O113" s="528"/>
      <c r="P113" s="528"/>
      <c r="Q113" s="529"/>
      <c r="R113" s="528"/>
      <c r="S113" s="1060"/>
      <c r="T113" s="528"/>
      <c r="U113" s="1060"/>
      <c r="V113" s="529"/>
      <c r="W113" s="529"/>
      <c r="X113" s="529"/>
      <c r="Y113" s="529"/>
      <c r="Z113" s="529"/>
      <c r="AA113" s="529"/>
      <c r="AB113" s="529"/>
      <c r="AC113" s="1057"/>
      <c r="AD113" s="1057"/>
      <c r="AE113" s="1057"/>
      <c r="AF113" s="1057"/>
    </row>
    <row r="114">
      <c r="A114" s="499"/>
      <c r="B114" s="529"/>
      <c r="C114" s="528"/>
      <c r="D114" s="528"/>
      <c r="E114" s="528"/>
      <c r="F114" s="528"/>
      <c r="G114" s="529"/>
      <c r="H114" s="1060"/>
      <c r="I114" s="1060"/>
      <c r="J114" s="528"/>
      <c r="K114" s="528"/>
      <c r="L114" s="528"/>
      <c r="M114" s="528"/>
      <c r="N114" s="528"/>
      <c r="O114" s="528"/>
      <c r="P114" s="528"/>
      <c r="Q114" s="529"/>
      <c r="R114" s="528"/>
      <c r="S114" s="1060"/>
      <c r="T114" s="528"/>
      <c r="U114" s="1060"/>
      <c r="V114" s="529"/>
      <c r="W114" s="529"/>
      <c r="X114" s="529"/>
      <c r="Y114" s="529"/>
      <c r="Z114" s="529"/>
      <c r="AA114" s="529"/>
      <c r="AB114" s="529"/>
      <c r="AC114" s="1057"/>
      <c r="AD114" s="1057"/>
      <c r="AE114" s="1057"/>
      <c r="AF114" s="1057"/>
    </row>
    <row r="115">
      <c r="A115" s="499"/>
      <c r="B115" s="529"/>
      <c r="C115" s="528"/>
      <c r="D115" s="528"/>
      <c r="E115" s="528"/>
      <c r="F115" s="528"/>
      <c r="G115" s="529"/>
      <c r="H115" s="1060"/>
      <c r="I115" s="1060"/>
      <c r="J115" s="528"/>
      <c r="K115" s="528"/>
      <c r="L115" s="528"/>
      <c r="M115" s="528"/>
      <c r="N115" s="528"/>
      <c r="O115" s="528"/>
      <c r="P115" s="528"/>
      <c r="Q115" s="529"/>
      <c r="R115" s="528"/>
      <c r="S115" s="1060"/>
      <c r="T115" s="528"/>
      <c r="U115" s="1060"/>
      <c r="V115" s="529"/>
      <c r="W115" s="529"/>
      <c r="X115" s="529"/>
      <c r="Y115" s="529"/>
      <c r="Z115" s="529"/>
      <c r="AA115" s="529"/>
      <c r="AB115" s="529"/>
      <c r="AC115" s="1057"/>
      <c r="AD115" s="1057"/>
      <c r="AE115" s="1057"/>
      <c r="AF115" s="1057"/>
    </row>
    <row r="116">
      <c r="A116" s="499"/>
      <c r="B116" s="529"/>
      <c r="C116" s="528"/>
      <c r="D116" s="528"/>
      <c r="E116" s="528"/>
      <c r="F116" s="528"/>
      <c r="G116" s="529"/>
      <c r="H116" s="1060"/>
      <c r="I116" s="1060"/>
      <c r="J116" s="528"/>
      <c r="K116" s="528"/>
      <c r="L116" s="528"/>
      <c r="M116" s="528"/>
      <c r="N116" s="528"/>
      <c r="O116" s="528"/>
      <c r="P116" s="528"/>
      <c r="Q116" s="529"/>
      <c r="R116" s="528"/>
      <c r="S116" s="1060"/>
      <c r="T116" s="528"/>
      <c r="U116" s="1060"/>
      <c r="V116" s="529"/>
      <c r="W116" s="529"/>
      <c r="X116" s="529"/>
      <c r="Y116" s="529"/>
      <c r="Z116" s="529"/>
      <c r="AA116" s="529"/>
      <c r="AB116" s="529"/>
      <c r="AC116" s="1057"/>
      <c r="AD116" s="1057"/>
      <c r="AE116" s="1057"/>
      <c r="AF116" s="1057"/>
    </row>
    <row r="117">
      <c r="A117" s="499"/>
      <c r="B117" s="529"/>
      <c r="C117" s="528"/>
      <c r="D117" s="528"/>
      <c r="E117" s="528"/>
      <c r="F117" s="528"/>
      <c r="G117" s="529"/>
      <c r="H117" s="1060"/>
      <c r="I117" s="1060"/>
      <c r="J117" s="528"/>
      <c r="K117" s="528"/>
      <c r="L117" s="528"/>
      <c r="M117" s="528"/>
      <c r="N117" s="528"/>
      <c r="O117" s="528"/>
      <c r="P117" s="528"/>
      <c r="Q117" s="529"/>
      <c r="R117" s="528"/>
      <c r="S117" s="1060"/>
      <c r="T117" s="528"/>
      <c r="U117" s="1060"/>
      <c r="V117" s="529"/>
      <c r="W117" s="529"/>
      <c r="X117" s="529"/>
      <c r="Y117" s="529"/>
      <c r="Z117" s="529"/>
      <c r="AA117" s="529"/>
      <c r="AB117" s="529"/>
      <c r="AC117" s="1057"/>
      <c r="AD117" s="1057"/>
      <c r="AE117" s="1057"/>
      <c r="AF117" s="1057"/>
    </row>
    <row r="118">
      <c r="A118" s="499"/>
      <c r="B118" s="529"/>
      <c r="C118" s="528"/>
      <c r="D118" s="528"/>
      <c r="E118" s="528"/>
      <c r="F118" s="528"/>
      <c r="G118" s="529"/>
      <c r="H118" s="1060"/>
      <c r="I118" s="1060"/>
      <c r="J118" s="528"/>
      <c r="K118" s="528"/>
      <c r="L118" s="528"/>
      <c r="M118" s="528"/>
      <c r="N118" s="528"/>
      <c r="O118" s="528"/>
      <c r="P118" s="528"/>
      <c r="Q118" s="529"/>
      <c r="R118" s="528"/>
      <c r="S118" s="1060"/>
      <c r="T118" s="528"/>
      <c r="U118" s="1060"/>
      <c r="V118" s="529"/>
      <c r="W118" s="529"/>
      <c r="X118" s="529"/>
      <c r="Y118" s="529"/>
      <c r="Z118" s="529"/>
      <c r="AA118" s="529"/>
      <c r="AB118" s="529"/>
      <c r="AC118" s="1057"/>
      <c r="AD118" s="1057"/>
      <c r="AE118" s="1057"/>
      <c r="AF118" s="1057"/>
    </row>
    <row r="119">
      <c r="A119" s="499"/>
      <c r="B119" s="529"/>
      <c r="C119" s="528"/>
      <c r="D119" s="528"/>
      <c r="E119" s="528"/>
      <c r="F119" s="528"/>
      <c r="G119" s="529"/>
      <c r="H119" s="1060"/>
      <c r="I119" s="1060"/>
      <c r="J119" s="528"/>
      <c r="K119" s="528"/>
      <c r="L119" s="528"/>
      <c r="M119" s="528"/>
      <c r="N119" s="528"/>
      <c r="O119" s="528"/>
      <c r="P119" s="528"/>
      <c r="Q119" s="529"/>
      <c r="R119" s="528"/>
      <c r="S119" s="1060"/>
      <c r="T119" s="528"/>
      <c r="U119" s="1060"/>
      <c r="V119" s="529"/>
      <c r="W119" s="529"/>
      <c r="X119" s="529"/>
      <c r="Y119" s="529"/>
      <c r="Z119" s="529"/>
      <c r="AA119" s="529"/>
      <c r="AB119" s="529"/>
      <c r="AC119" s="1057"/>
      <c r="AD119" s="1057"/>
      <c r="AE119" s="1057"/>
      <c r="AF119" s="1057"/>
    </row>
    <row r="120">
      <c r="A120" s="499"/>
      <c r="B120" s="529"/>
      <c r="C120" s="528"/>
      <c r="D120" s="528"/>
      <c r="E120" s="528"/>
      <c r="F120" s="528"/>
      <c r="G120" s="529"/>
      <c r="H120" s="1060"/>
      <c r="I120" s="1060"/>
      <c r="J120" s="528"/>
      <c r="K120" s="528"/>
      <c r="L120" s="528"/>
      <c r="M120" s="528"/>
      <c r="N120" s="528"/>
      <c r="O120" s="528"/>
      <c r="P120" s="528"/>
      <c r="Q120" s="529"/>
      <c r="R120" s="528"/>
      <c r="S120" s="1060"/>
      <c r="T120" s="528"/>
      <c r="U120" s="1060"/>
      <c r="V120" s="529"/>
      <c r="W120" s="529"/>
      <c r="X120" s="529"/>
      <c r="Y120" s="529"/>
      <c r="Z120" s="529"/>
      <c r="AA120" s="529"/>
      <c r="AB120" s="529"/>
      <c r="AC120" s="1057"/>
      <c r="AD120" s="1057"/>
      <c r="AE120" s="1057"/>
      <c r="AF120" s="1057"/>
    </row>
    <row r="121">
      <c r="A121" s="499"/>
      <c r="B121" s="529"/>
      <c r="C121" s="528"/>
      <c r="D121" s="528"/>
      <c r="E121" s="528"/>
      <c r="F121" s="528"/>
      <c r="G121" s="529"/>
      <c r="H121" s="1060"/>
      <c r="I121" s="1060"/>
      <c r="J121" s="528"/>
      <c r="K121" s="528"/>
      <c r="L121" s="528"/>
      <c r="M121" s="528"/>
      <c r="N121" s="528"/>
      <c r="O121" s="528"/>
      <c r="P121" s="528"/>
      <c r="Q121" s="529"/>
      <c r="R121" s="528"/>
      <c r="S121" s="1060"/>
      <c r="T121" s="528"/>
      <c r="U121" s="1060"/>
      <c r="V121" s="529"/>
      <c r="W121" s="529"/>
      <c r="X121" s="529"/>
      <c r="Y121" s="529"/>
      <c r="Z121" s="529"/>
      <c r="AA121" s="529"/>
      <c r="AB121" s="529"/>
      <c r="AC121" s="1057"/>
      <c r="AD121" s="1057"/>
      <c r="AE121" s="1057"/>
      <c r="AF121" s="1057"/>
    </row>
    <row r="122">
      <c r="A122" s="499"/>
      <c r="B122" s="529"/>
      <c r="C122" s="528"/>
      <c r="D122" s="528"/>
      <c r="E122" s="528"/>
      <c r="F122" s="528"/>
      <c r="G122" s="529"/>
      <c r="H122" s="1060"/>
      <c r="I122" s="1060"/>
      <c r="J122" s="528"/>
      <c r="K122" s="528"/>
      <c r="L122" s="528"/>
      <c r="M122" s="528"/>
      <c r="N122" s="528"/>
      <c r="O122" s="528"/>
      <c r="P122" s="528"/>
      <c r="Q122" s="529"/>
      <c r="R122" s="528"/>
      <c r="S122" s="1060"/>
      <c r="T122" s="528"/>
      <c r="U122" s="1060"/>
      <c r="V122" s="529"/>
      <c r="W122" s="529"/>
      <c r="X122" s="529"/>
      <c r="Y122" s="529"/>
      <c r="Z122" s="529"/>
      <c r="AA122" s="529"/>
      <c r="AB122" s="529"/>
      <c r="AC122" s="1057"/>
      <c r="AD122" s="1057"/>
      <c r="AE122" s="1057"/>
      <c r="AF122" s="1057"/>
    </row>
    <row r="123">
      <c r="A123" s="499"/>
      <c r="B123" s="529"/>
      <c r="C123" s="528"/>
      <c r="D123" s="528"/>
      <c r="E123" s="528"/>
      <c r="F123" s="528"/>
      <c r="G123" s="529"/>
      <c r="H123" s="1060"/>
      <c r="I123" s="1060"/>
      <c r="J123" s="528"/>
      <c r="K123" s="528"/>
      <c r="L123" s="528"/>
      <c r="M123" s="528"/>
      <c r="N123" s="528"/>
      <c r="O123" s="528"/>
      <c r="P123" s="528"/>
      <c r="Q123" s="529"/>
      <c r="R123" s="528"/>
      <c r="S123" s="1060"/>
      <c r="T123" s="528"/>
      <c r="U123" s="1060"/>
      <c r="V123" s="529"/>
      <c r="W123" s="529"/>
      <c r="X123" s="529"/>
      <c r="Y123" s="529"/>
      <c r="Z123" s="529"/>
      <c r="AA123" s="529"/>
      <c r="AB123" s="529"/>
      <c r="AC123" s="1057"/>
      <c r="AD123" s="1057"/>
      <c r="AE123" s="1057"/>
      <c r="AF123" s="1057"/>
    </row>
    <row r="124">
      <c r="A124" s="499"/>
      <c r="B124" s="529"/>
      <c r="C124" s="528"/>
      <c r="D124" s="528"/>
      <c r="E124" s="528"/>
      <c r="F124" s="528"/>
      <c r="G124" s="529"/>
      <c r="H124" s="1060"/>
      <c r="I124" s="1060"/>
      <c r="J124" s="528"/>
      <c r="K124" s="528"/>
      <c r="L124" s="528"/>
      <c r="M124" s="528"/>
      <c r="N124" s="528"/>
      <c r="O124" s="528"/>
      <c r="P124" s="528"/>
      <c r="Q124" s="529"/>
      <c r="R124" s="528"/>
      <c r="S124" s="1060"/>
      <c r="T124" s="528"/>
      <c r="U124" s="1060"/>
      <c r="V124" s="529"/>
      <c r="W124" s="529"/>
      <c r="X124" s="529"/>
      <c r="Y124" s="529"/>
      <c r="Z124" s="529"/>
      <c r="AA124" s="529"/>
      <c r="AB124" s="529"/>
      <c r="AC124" s="1057"/>
      <c r="AD124" s="1057"/>
      <c r="AE124" s="1057"/>
      <c r="AF124" s="1057"/>
    </row>
    <row r="125">
      <c r="A125" s="499"/>
      <c r="B125" s="529"/>
      <c r="C125" s="528"/>
      <c r="D125" s="528"/>
      <c r="E125" s="528"/>
      <c r="F125" s="528"/>
      <c r="G125" s="529"/>
      <c r="H125" s="1060"/>
      <c r="I125" s="1060"/>
      <c r="J125" s="528"/>
      <c r="K125" s="528"/>
      <c r="L125" s="528"/>
      <c r="M125" s="528"/>
      <c r="N125" s="528"/>
      <c r="O125" s="528"/>
      <c r="P125" s="528"/>
      <c r="Q125" s="529"/>
      <c r="R125" s="528"/>
      <c r="S125" s="1060"/>
      <c r="T125" s="528"/>
      <c r="U125" s="1060"/>
      <c r="V125" s="529"/>
      <c r="W125" s="529"/>
      <c r="X125" s="529"/>
      <c r="Y125" s="529"/>
      <c r="Z125" s="529"/>
      <c r="AA125" s="529"/>
      <c r="AB125" s="529"/>
      <c r="AC125" s="1057"/>
      <c r="AD125" s="1057"/>
      <c r="AE125" s="1057"/>
      <c r="AF125" s="1057"/>
    </row>
    <row r="126">
      <c r="A126" s="499"/>
      <c r="B126" s="529"/>
      <c r="C126" s="528"/>
      <c r="D126" s="528"/>
      <c r="E126" s="528"/>
      <c r="F126" s="528"/>
      <c r="G126" s="529"/>
      <c r="H126" s="1060"/>
      <c r="I126" s="1060"/>
      <c r="J126" s="528"/>
      <c r="K126" s="528"/>
      <c r="L126" s="528"/>
      <c r="M126" s="528"/>
      <c r="N126" s="528"/>
      <c r="O126" s="528"/>
      <c r="P126" s="528"/>
      <c r="Q126" s="529"/>
      <c r="R126" s="528"/>
      <c r="S126" s="1060"/>
      <c r="T126" s="528"/>
      <c r="U126" s="1060"/>
      <c r="V126" s="529"/>
      <c r="W126" s="529"/>
      <c r="X126" s="529"/>
      <c r="Y126" s="529"/>
      <c r="Z126" s="529"/>
      <c r="AA126" s="529"/>
      <c r="AB126" s="529"/>
      <c r="AC126" s="1057"/>
      <c r="AD126" s="1057"/>
      <c r="AE126" s="1057"/>
      <c r="AF126" s="1057"/>
    </row>
    <row r="127">
      <c r="A127" s="499"/>
      <c r="B127" s="529"/>
      <c r="C127" s="528"/>
      <c r="D127" s="528"/>
      <c r="E127" s="528"/>
      <c r="F127" s="528"/>
      <c r="G127" s="529"/>
      <c r="H127" s="1060"/>
      <c r="I127" s="1060"/>
      <c r="J127" s="528"/>
      <c r="K127" s="528"/>
      <c r="L127" s="528"/>
      <c r="M127" s="528"/>
      <c r="N127" s="528"/>
      <c r="O127" s="528"/>
      <c r="P127" s="528"/>
      <c r="Q127" s="529"/>
      <c r="R127" s="528"/>
      <c r="S127" s="1060"/>
      <c r="T127" s="528"/>
      <c r="U127" s="1060"/>
      <c r="V127" s="529"/>
      <c r="W127" s="529"/>
      <c r="X127" s="529"/>
      <c r="Y127" s="529"/>
      <c r="Z127" s="529"/>
      <c r="AA127" s="529"/>
      <c r="AB127" s="529"/>
      <c r="AC127" s="1057"/>
      <c r="AD127" s="1057"/>
      <c r="AE127" s="1057"/>
      <c r="AF127" s="1057"/>
    </row>
    <row r="128">
      <c r="A128" s="499"/>
      <c r="B128" s="529"/>
      <c r="C128" s="528"/>
      <c r="D128" s="528"/>
      <c r="E128" s="528"/>
      <c r="F128" s="528"/>
      <c r="G128" s="529"/>
      <c r="H128" s="1060"/>
      <c r="I128" s="1060"/>
      <c r="J128" s="528"/>
      <c r="K128" s="528"/>
      <c r="L128" s="528"/>
      <c r="M128" s="528"/>
      <c r="N128" s="528"/>
      <c r="O128" s="528"/>
      <c r="P128" s="528"/>
      <c r="Q128" s="529"/>
      <c r="R128" s="528"/>
      <c r="S128" s="1060"/>
      <c r="T128" s="528"/>
      <c r="U128" s="1060"/>
      <c r="V128" s="529"/>
      <c r="W128" s="529"/>
      <c r="X128" s="529"/>
      <c r="Y128" s="529"/>
      <c r="Z128" s="529"/>
      <c r="AA128" s="529"/>
      <c r="AB128" s="529"/>
      <c r="AC128" s="1057"/>
      <c r="AD128" s="1057"/>
      <c r="AE128" s="1057"/>
      <c r="AF128" s="1057"/>
    </row>
    <row r="129">
      <c r="A129" s="499"/>
      <c r="B129" s="529"/>
      <c r="C129" s="528"/>
      <c r="D129" s="528"/>
      <c r="E129" s="528"/>
      <c r="F129" s="528"/>
      <c r="G129" s="529"/>
      <c r="H129" s="1060"/>
      <c r="I129" s="1060"/>
      <c r="J129" s="528"/>
      <c r="K129" s="528"/>
      <c r="L129" s="528"/>
      <c r="M129" s="528"/>
      <c r="N129" s="528"/>
      <c r="O129" s="528"/>
      <c r="P129" s="528"/>
      <c r="Q129" s="529"/>
      <c r="R129" s="528"/>
      <c r="S129" s="1060"/>
      <c r="T129" s="528"/>
      <c r="U129" s="1060"/>
      <c r="V129" s="529"/>
      <c r="W129" s="529"/>
      <c r="X129" s="529"/>
      <c r="Y129" s="529"/>
      <c r="Z129" s="529"/>
      <c r="AA129" s="529"/>
      <c r="AB129" s="529"/>
      <c r="AC129" s="1057"/>
      <c r="AD129" s="1057"/>
      <c r="AE129" s="1057"/>
      <c r="AF129" s="1057"/>
    </row>
    <row r="130">
      <c r="A130" s="499"/>
      <c r="B130" s="529"/>
      <c r="C130" s="528"/>
      <c r="D130" s="528"/>
      <c r="E130" s="528"/>
      <c r="F130" s="528"/>
      <c r="G130" s="529"/>
      <c r="H130" s="1060"/>
      <c r="I130" s="1060"/>
      <c r="J130" s="528"/>
      <c r="K130" s="528"/>
      <c r="L130" s="528"/>
      <c r="M130" s="528"/>
      <c r="N130" s="528"/>
      <c r="O130" s="528"/>
      <c r="P130" s="528"/>
      <c r="Q130" s="529"/>
      <c r="R130" s="528"/>
      <c r="S130" s="1060"/>
      <c r="T130" s="528"/>
      <c r="U130" s="1060"/>
      <c r="V130" s="529"/>
      <c r="W130" s="529"/>
      <c r="X130" s="529"/>
      <c r="Y130" s="529"/>
      <c r="Z130" s="529"/>
      <c r="AA130" s="529"/>
      <c r="AB130" s="529"/>
      <c r="AC130" s="1057"/>
      <c r="AD130" s="1057"/>
      <c r="AE130" s="1057"/>
      <c r="AF130" s="1057"/>
    </row>
    <row r="131">
      <c r="A131" s="499"/>
      <c r="B131" s="529"/>
      <c r="C131" s="528"/>
      <c r="D131" s="528"/>
      <c r="E131" s="528"/>
      <c r="F131" s="528"/>
      <c r="G131" s="529"/>
      <c r="H131" s="1060"/>
      <c r="I131" s="1060"/>
      <c r="J131" s="528"/>
      <c r="K131" s="528"/>
      <c r="L131" s="528"/>
      <c r="M131" s="528"/>
      <c r="N131" s="528"/>
      <c r="O131" s="528"/>
      <c r="P131" s="528"/>
      <c r="Q131" s="529"/>
      <c r="R131" s="528"/>
      <c r="S131" s="1060"/>
      <c r="T131" s="528"/>
      <c r="U131" s="1060"/>
      <c r="V131" s="529"/>
      <c r="W131" s="529"/>
      <c r="X131" s="529"/>
      <c r="Y131" s="529"/>
      <c r="Z131" s="529"/>
      <c r="AA131" s="529"/>
      <c r="AB131" s="529"/>
      <c r="AC131" s="1057"/>
      <c r="AD131" s="1057"/>
      <c r="AE131" s="1057"/>
      <c r="AF131" s="1057"/>
    </row>
    <row r="132">
      <c r="A132" s="499"/>
      <c r="B132" s="529"/>
      <c r="C132" s="528"/>
      <c r="D132" s="528"/>
      <c r="E132" s="528"/>
      <c r="F132" s="528"/>
      <c r="G132" s="529"/>
      <c r="H132" s="1060"/>
      <c r="I132" s="1060"/>
      <c r="J132" s="528"/>
      <c r="K132" s="528"/>
      <c r="L132" s="528"/>
      <c r="M132" s="528"/>
      <c r="N132" s="528"/>
      <c r="O132" s="528"/>
      <c r="P132" s="528"/>
      <c r="Q132" s="529"/>
      <c r="R132" s="528"/>
      <c r="S132" s="1060"/>
      <c r="T132" s="528"/>
      <c r="U132" s="1060"/>
      <c r="V132" s="529"/>
      <c r="W132" s="529"/>
      <c r="X132" s="529"/>
      <c r="Y132" s="529"/>
      <c r="Z132" s="529"/>
      <c r="AA132" s="529"/>
      <c r="AB132" s="529"/>
      <c r="AC132" s="1057"/>
      <c r="AD132" s="1057"/>
      <c r="AE132" s="1057"/>
      <c r="AF132" s="1057"/>
    </row>
    <row r="133">
      <c r="A133" s="499"/>
      <c r="B133" s="529"/>
      <c r="C133" s="528"/>
      <c r="D133" s="528"/>
      <c r="E133" s="528"/>
      <c r="F133" s="528"/>
      <c r="G133" s="529"/>
      <c r="H133" s="1060"/>
      <c r="I133" s="1060"/>
      <c r="J133" s="528"/>
      <c r="K133" s="528"/>
      <c r="L133" s="528"/>
      <c r="M133" s="528"/>
      <c r="N133" s="528"/>
      <c r="O133" s="528"/>
      <c r="P133" s="528"/>
      <c r="Q133" s="529"/>
      <c r="R133" s="528"/>
      <c r="S133" s="1060"/>
      <c r="T133" s="528"/>
      <c r="U133" s="1060"/>
      <c r="V133" s="529"/>
      <c r="W133" s="529"/>
      <c r="X133" s="529"/>
      <c r="Y133" s="529"/>
      <c r="Z133" s="529"/>
      <c r="AA133" s="529"/>
      <c r="AB133" s="529"/>
      <c r="AC133" s="1057"/>
      <c r="AD133" s="1057"/>
      <c r="AE133" s="1057"/>
      <c r="AF133" s="1057"/>
    </row>
    <row r="134">
      <c r="A134" s="499"/>
      <c r="B134" s="529"/>
      <c r="C134" s="528"/>
      <c r="D134" s="528"/>
      <c r="E134" s="528"/>
      <c r="F134" s="528"/>
      <c r="G134" s="529"/>
      <c r="H134" s="1060"/>
      <c r="I134" s="1060"/>
      <c r="J134" s="528"/>
      <c r="K134" s="528"/>
      <c r="L134" s="528"/>
      <c r="M134" s="528"/>
      <c r="N134" s="528"/>
      <c r="O134" s="528"/>
      <c r="P134" s="528"/>
      <c r="Q134" s="529"/>
      <c r="R134" s="528"/>
      <c r="S134" s="1060"/>
      <c r="T134" s="528"/>
      <c r="U134" s="1060"/>
      <c r="V134" s="529"/>
      <c r="W134" s="529"/>
      <c r="X134" s="529"/>
      <c r="Y134" s="529"/>
      <c r="Z134" s="529"/>
      <c r="AA134" s="529"/>
      <c r="AB134" s="529"/>
      <c r="AC134" s="1057"/>
      <c r="AD134" s="1057"/>
      <c r="AE134" s="1057"/>
      <c r="AF134" s="1057"/>
    </row>
    <row r="135">
      <c r="A135" s="499"/>
      <c r="B135" s="529"/>
      <c r="C135" s="528"/>
      <c r="D135" s="528"/>
      <c r="E135" s="528"/>
      <c r="F135" s="528"/>
      <c r="G135" s="529"/>
      <c r="H135" s="1060"/>
      <c r="I135" s="1060"/>
      <c r="J135" s="528"/>
      <c r="K135" s="528"/>
      <c r="L135" s="528"/>
      <c r="M135" s="528"/>
      <c r="N135" s="528"/>
      <c r="O135" s="528"/>
      <c r="P135" s="528"/>
      <c r="Q135" s="529"/>
      <c r="R135" s="528"/>
      <c r="S135" s="1060"/>
      <c r="T135" s="528"/>
      <c r="U135" s="1060"/>
      <c r="V135" s="529"/>
      <c r="W135" s="529"/>
      <c r="X135" s="529"/>
      <c r="Y135" s="529"/>
      <c r="Z135" s="529"/>
      <c r="AA135" s="529"/>
      <c r="AB135" s="529"/>
      <c r="AC135" s="1057"/>
      <c r="AD135" s="1057"/>
      <c r="AE135" s="1057"/>
      <c r="AF135" s="1057"/>
    </row>
    <row r="136">
      <c r="A136" s="499"/>
      <c r="B136" s="529"/>
      <c r="C136" s="528"/>
      <c r="D136" s="528"/>
      <c r="E136" s="528"/>
      <c r="F136" s="528"/>
      <c r="G136" s="529"/>
      <c r="H136" s="1060"/>
      <c r="I136" s="1060"/>
      <c r="J136" s="528"/>
      <c r="K136" s="528"/>
      <c r="L136" s="528"/>
      <c r="M136" s="528"/>
      <c r="N136" s="528"/>
      <c r="O136" s="528"/>
      <c r="P136" s="528"/>
      <c r="Q136" s="529"/>
      <c r="R136" s="528"/>
      <c r="S136" s="1060"/>
      <c r="T136" s="528"/>
      <c r="U136" s="1060"/>
      <c r="V136" s="529"/>
      <c r="W136" s="529"/>
      <c r="X136" s="529"/>
      <c r="Y136" s="529"/>
      <c r="Z136" s="529"/>
      <c r="AA136" s="529"/>
      <c r="AB136" s="529"/>
      <c r="AC136" s="1057"/>
      <c r="AD136" s="1057"/>
      <c r="AE136" s="1057"/>
      <c r="AF136" s="1057"/>
    </row>
    <row r="137">
      <c r="A137" s="499"/>
      <c r="B137" s="529"/>
      <c r="C137" s="528"/>
      <c r="D137" s="528"/>
      <c r="E137" s="528"/>
      <c r="F137" s="528"/>
      <c r="G137" s="529"/>
      <c r="H137" s="1060"/>
      <c r="I137" s="1060"/>
      <c r="J137" s="528"/>
      <c r="K137" s="528"/>
      <c r="L137" s="528"/>
      <c r="M137" s="528"/>
      <c r="N137" s="528"/>
      <c r="O137" s="528"/>
      <c r="P137" s="528"/>
      <c r="Q137" s="529"/>
      <c r="R137" s="528"/>
      <c r="S137" s="1060"/>
      <c r="T137" s="528"/>
      <c r="U137" s="1060"/>
      <c r="V137" s="529"/>
      <c r="W137" s="529"/>
      <c r="X137" s="529"/>
      <c r="Y137" s="529"/>
      <c r="Z137" s="529"/>
      <c r="AA137" s="529"/>
      <c r="AB137" s="529"/>
      <c r="AC137" s="1057"/>
      <c r="AD137" s="1057"/>
      <c r="AE137" s="1057"/>
      <c r="AF137" s="1057"/>
    </row>
    <row r="138">
      <c r="A138" s="499"/>
      <c r="B138" s="529"/>
      <c r="C138" s="528"/>
      <c r="D138" s="528"/>
      <c r="E138" s="528"/>
      <c r="F138" s="528"/>
      <c r="G138" s="529"/>
      <c r="H138" s="1060"/>
      <c r="I138" s="1060"/>
      <c r="J138" s="528"/>
      <c r="K138" s="528"/>
      <c r="L138" s="528"/>
      <c r="M138" s="528"/>
      <c r="N138" s="528"/>
      <c r="O138" s="528"/>
      <c r="P138" s="528"/>
      <c r="Q138" s="529"/>
      <c r="R138" s="528"/>
      <c r="S138" s="1060"/>
      <c r="T138" s="528"/>
      <c r="U138" s="1060"/>
      <c r="V138" s="529"/>
      <c r="W138" s="529"/>
      <c r="X138" s="529"/>
      <c r="Y138" s="529"/>
      <c r="Z138" s="529"/>
      <c r="AA138" s="529"/>
      <c r="AB138" s="529"/>
      <c r="AC138" s="1057"/>
      <c r="AD138" s="1057"/>
      <c r="AE138" s="1057"/>
      <c r="AF138" s="1057"/>
    </row>
    <row r="139">
      <c r="A139" s="499"/>
      <c r="B139" s="529"/>
      <c r="C139" s="528"/>
      <c r="D139" s="528"/>
      <c r="E139" s="528"/>
      <c r="F139" s="528"/>
      <c r="G139" s="529"/>
      <c r="H139" s="1060"/>
      <c r="I139" s="1060"/>
      <c r="J139" s="528"/>
      <c r="K139" s="528"/>
      <c r="L139" s="528"/>
      <c r="M139" s="528"/>
      <c r="N139" s="528"/>
      <c r="O139" s="528"/>
      <c r="P139" s="528"/>
      <c r="Q139" s="529"/>
      <c r="R139" s="528"/>
      <c r="S139" s="1060"/>
      <c r="T139" s="528"/>
      <c r="U139" s="1060"/>
      <c r="V139" s="529"/>
      <c r="W139" s="529"/>
      <c r="X139" s="529"/>
      <c r="Y139" s="529"/>
      <c r="Z139" s="529"/>
      <c r="AA139" s="529"/>
      <c r="AB139" s="529"/>
      <c r="AC139" s="1057"/>
      <c r="AD139" s="1057"/>
      <c r="AE139" s="1057"/>
      <c r="AF139" s="1057"/>
    </row>
    <row r="140">
      <c r="A140" s="499"/>
      <c r="B140" s="529"/>
      <c r="C140" s="528"/>
      <c r="D140" s="528"/>
      <c r="E140" s="528"/>
      <c r="F140" s="528"/>
      <c r="G140" s="529"/>
      <c r="H140" s="1060"/>
      <c r="I140" s="1060"/>
      <c r="J140" s="528"/>
      <c r="K140" s="528"/>
      <c r="L140" s="528"/>
      <c r="M140" s="528"/>
      <c r="N140" s="528"/>
      <c r="O140" s="528"/>
      <c r="P140" s="528"/>
      <c r="Q140" s="529"/>
      <c r="R140" s="528"/>
      <c r="S140" s="1060"/>
      <c r="T140" s="528"/>
      <c r="U140" s="1060"/>
      <c r="V140" s="529"/>
      <c r="W140" s="529"/>
      <c r="X140" s="529"/>
      <c r="Y140" s="529"/>
      <c r="Z140" s="529"/>
      <c r="AA140" s="529"/>
      <c r="AB140" s="529"/>
      <c r="AC140" s="1057"/>
      <c r="AD140" s="1057"/>
      <c r="AE140" s="1057"/>
      <c r="AF140" s="1057"/>
    </row>
    <row r="141">
      <c r="A141" s="499"/>
      <c r="B141" s="529"/>
      <c r="C141" s="528"/>
      <c r="D141" s="528"/>
      <c r="E141" s="528"/>
      <c r="F141" s="528"/>
      <c r="G141" s="529"/>
      <c r="H141" s="1060"/>
      <c r="I141" s="1060"/>
      <c r="J141" s="528"/>
      <c r="K141" s="528"/>
      <c r="L141" s="528"/>
      <c r="M141" s="528"/>
      <c r="N141" s="528"/>
      <c r="O141" s="528"/>
      <c r="P141" s="528"/>
      <c r="Q141" s="529"/>
      <c r="R141" s="528"/>
      <c r="S141" s="1060"/>
      <c r="T141" s="528"/>
      <c r="U141" s="1060"/>
      <c r="V141" s="529"/>
      <c r="W141" s="529"/>
      <c r="X141" s="529"/>
      <c r="Y141" s="529"/>
      <c r="Z141" s="529"/>
      <c r="AA141" s="529"/>
      <c r="AB141" s="529"/>
      <c r="AC141" s="1057"/>
      <c r="AD141" s="1057"/>
      <c r="AE141" s="1057"/>
      <c r="AF141" s="1057"/>
    </row>
    <row r="142">
      <c r="A142" s="499"/>
      <c r="B142" s="529"/>
      <c r="C142" s="528"/>
      <c r="D142" s="528"/>
      <c r="E142" s="528"/>
      <c r="F142" s="528"/>
      <c r="G142" s="529"/>
      <c r="H142" s="1060"/>
      <c r="I142" s="1060"/>
      <c r="J142" s="528"/>
      <c r="K142" s="528"/>
      <c r="L142" s="528"/>
      <c r="M142" s="528"/>
      <c r="N142" s="528"/>
      <c r="O142" s="528"/>
      <c r="P142" s="528"/>
      <c r="Q142" s="529"/>
      <c r="R142" s="528"/>
      <c r="S142" s="1060"/>
      <c r="T142" s="528"/>
      <c r="U142" s="1060"/>
      <c r="V142" s="529"/>
      <c r="W142" s="529"/>
      <c r="X142" s="529"/>
      <c r="Y142" s="529"/>
      <c r="Z142" s="529"/>
      <c r="AA142" s="529"/>
      <c r="AB142" s="529"/>
      <c r="AC142" s="1057"/>
      <c r="AD142" s="1057"/>
      <c r="AE142" s="1057"/>
      <c r="AF142" s="1057"/>
    </row>
    <row r="143">
      <c r="A143" s="499"/>
      <c r="B143" s="529"/>
      <c r="C143" s="528"/>
      <c r="D143" s="528"/>
      <c r="E143" s="528"/>
      <c r="F143" s="528"/>
      <c r="G143" s="529"/>
      <c r="H143" s="1060"/>
      <c r="I143" s="1060"/>
      <c r="J143" s="528"/>
      <c r="K143" s="528"/>
      <c r="L143" s="528"/>
      <c r="M143" s="528"/>
      <c r="N143" s="528"/>
      <c r="O143" s="528"/>
      <c r="P143" s="528"/>
      <c r="Q143" s="529"/>
      <c r="R143" s="528"/>
      <c r="S143" s="1060"/>
      <c r="T143" s="528"/>
      <c r="U143" s="1060"/>
      <c r="V143" s="529"/>
      <c r="W143" s="529"/>
      <c r="X143" s="529"/>
      <c r="Y143" s="529"/>
      <c r="Z143" s="529"/>
      <c r="AA143" s="529"/>
      <c r="AB143" s="529"/>
      <c r="AC143" s="1057"/>
      <c r="AD143" s="1057"/>
      <c r="AE143" s="1057"/>
      <c r="AF143" s="1057"/>
    </row>
    <row r="144">
      <c r="A144" s="499"/>
      <c r="B144" s="529"/>
      <c r="C144" s="528"/>
      <c r="D144" s="528"/>
      <c r="E144" s="528"/>
      <c r="F144" s="528"/>
      <c r="G144" s="529"/>
      <c r="H144" s="1060"/>
      <c r="I144" s="1060"/>
      <c r="J144" s="528"/>
      <c r="K144" s="528"/>
      <c r="L144" s="528"/>
      <c r="M144" s="528"/>
      <c r="N144" s="528"/>
      <c r="O144" s="528"/>
      <c r="P144" s="528"/>
      <c r="Q144" s="529"/>
      <c r="R144" s="528"/>
      <c r="S144" s="1060"/>
      <c r="T144" s="528"/>
      <c r="U144" s="1060"/>
      <c r="V144" s="529"/>
      <c r="W144" s="529"/>
      <c r="X144" s="529"/>
      <c r="Y144" s="529"/>
      <c r="Z144" s="529"/>
      <c r="AA144" s="529"/>
      <c r="AB144" s="529"/>
      <c r="AC144" s="1057"/>
      <c r="AD144" s="1057"/>
      <c r="AE144" s="1057"/>
      <c r="AF144" s="1057"/>
    </row>
    <row r="145">
      <c r="A145" s="499"/>
      <c r="B145" s="529"/>
      <c r="C145" s="528"/>
      <c r="D145" s="528"/>
      <c r="E145" s="528"/>
      <c r="F145" s="528"/>
      <c r="G145" s="529"/>
      <c r="H145" s="1060"/>
      <c r="I145" s="1060"/>
      <c r="J145" s="528"/>
      <c r="K145" s="528"/>
      <c r="L145" s="528"/>
      <c r="M145" s="528"/>
      <c r="N145" s="528"/>
      <c r="O145" s="528"/>
      <c r="P145" s="528"/>
      <c r="Q145" s="529"/>
      <c r="R145" s="528"/>
      <c r="S145" s="1060"/>
      <c r="T145" s="528"/>
      <c r="U145" s="1060"/>
      <c r="V145" s="529"/>
      <c r="W145" s="529"/>
      <c r="X145" s="529"/>
      <c r="Y145" s="529"/>
      <c r="Z145" s="529"/>
      <c r="AA145" s="529"/>
      <c r="AB145" s="529"/>
      <c r="AC145" s="1057"/>
      <c r="AD145" s="1057"/>
      <c r="AE145" s="1057"/>
      <c r="AF145" s="1057"/>
    </row>
    <row r="146">
      <c r="A146" s="499"/>
      <c r="B146" s="529"/>
      <c r="C146" s="528"/>
      <c r="D146" s="528"/>
      <c r="E146" s="528"/>
      <c r="F146" s="528"/>
      <c r="G146" s="529"/>
      <c r="H146" s="1060"/>
      <c r="I146" s="1060"/>
      <c r="J146" s="528"/>
      <c r="K146" s="528"/>
      <c r="L146" s="528"/>
      <c r="M146" s="528"/>
      <c r="N146" s="528"/>
      <c r="O146" s="528"/>
      <c r="P146" s="528"/>
      <c r="Q146" s="529"/>
      <c r="R146" s="528"/>
      <c r="S146" s="1060"/>
      <c r="T146" s="528"/>
      <c r="U146" s="1060"/>
      <c r="V146" s="529"/>
      <c r="W146" s="529"/>
      <c r="X146" s="529"/>
      <c r="Y146" s="529"/>
      <c r="Z146" s="529"/>
      <c r="AA146" s="529"/>
      <c r="AB146" s="529"/>
      <c r="AC146" s="1057"/>
      <c r="AD146" s="1057"/>
      <c r="AE146" s="1057"/>
      <c r="AF146" s="1057"/>
    </row>
    <row r="147">
      <c r="A147" s="499"/>
      <c r="B147" s="529"/>
      <c r="C147" s="528"/>
      <c r="D147" s="528"/>
      <c r="E147" s="528"/>
      <c r="F147" s="528"/>
      <c r="G147" s="529"/>
      <c r="H147" s="1060"/>
      <c r="I147" s="1060"/>
      <c r="J147" s="528"/>
      <c r="K147" s="528"/>
      <c r="L147" s="528"/>
      <c r="M147" s="528"/>
      <c r="N147" s="528"/>
      <c r="O147" s="528"/>
      <c r="P147" s="528"/>
      <c r="Q147" s="529"/>
      <c r="R147" s="528"/>
      <c r="S147" s="1060"/>
      <c r="T147" s="528"/>
      <c r="U147" s="1060"/>
      <c r="V147" s="529"/>
      <c r="W147" s="529"/>
      <c r="X147" s="529"/>
      <c r="Y147" s="529"/>
      <c r="Z147" s="529"/>
      <c r="AA147" s="529"/>
      <c r="AB147" s="529"/>
      <c r="AC147" s="1057"/>
      <c r="AD147" s="1057"/>
      <c r="AE147" s="1057"/>
      <c r="AF147" s="1057"/>
    </row>
    <row r="148">
      <c r="A148" s="499"/>
      <c r="B148" s="529"/>
      <c r="C148" s="528"/>
      <c r="D148" s="528"/>
      <c r="E148" s="528"/>
      <c r="F148" s="528"/>
      <c r="G148" s="529"/>
      <c r="H148" s="1060"/>
      <c r="I148" s="1060"/>
      <c r="J148" s="528"/>
      <c r="K148" s="528"/>
      <c r="L148" s="528"/>
      <c r="M148" s="528"/>
      <c r="N148" s="528"/>
      <c r="O148" s="528"/>
      <c r="P148" s="528"/>
      <c r="Q148" s="529"/>
      <c r="R148" s="528"/>
      <c r="S148" s="1060"/>
      <c r="T148" s="528"/>
      <c r="U148" s="1060"/>
      <c r="V148" s="529"/>
      <c r="W148" s="529"/>
      <c r="X148" s="529"/>
      <c r="Y148" s="529"/>
      <c r="Z148" s="529"/>
      <c r="AA148" s="529"/>
      <c r="AB148" s="529"/>
      <c r="AC148" s="1057"/>
      <c r="AD148" s="1057"/>
      <c r="AE148" s="1057"/>
      <c r="AF148" s="1057"/>
    </row>
    <row r="149">
      <c r="A149" s="499"/>
      <c r="B149" s="529"/>
      <c r="C149" s="528"/>
      <c r="D149" s="528"/>
      <c r="E149" s="528"/>
      <c r="F149" s="528"/>
      <c r="G149" s="529"/>
      <c r="H149" s="1060"/>
      <c r="I149" s="1060"/>
      <c r="J149" s="528"/>
      <c r="K149" s="528"/>
      <c r="L149" s="528"/>
      <c r="M149" s="528"/>
      <c r="N149" s="528"/>
      <c r="O149" s="528"/>
      <c r="P149" s="528"/>
      <c r="Q149" s="529"/>
      <c r="R149" s="528"/>
      <c r="S149" s="1060"/>
      <c r="T149" s="528"/>
      <c r="U149" s="1060"/>
      <c r="V149" s="529"/>
      <c r="W149" s="529"/>
      <c r="X149" s="529"/>
      <c r="Y149" s="529"/>
      <c r="Z149" s="529"/>
      <c r="AA149" s="529"/>
      <c r="AB149" s="529"/>
      <c r="AC149" s="1057"/>
      <c r="AD149" s="1057"/>
      <c r="AE149" s="1057"/>
      <c r="AF149" s="1057"/>
    </row>
    <row r="150">
      <c r="A150" s="499"/>
      <c r="B150" s="529"/>
      <c r="C150" s="528"/>
      <c r="D150" s="528"/>
      <c r="E150" s="528"/>
      <c r="F150" s="528"/>
      <c r="G150" s="529"/>
      <c r="H150" s="1060"/>
      <c r="I150" s="1060"/>
      <c r="J150" s="528"/>
      <c r="K150" s="528"/>
      <c r="L150" s="528"/>
      <c r="M150" s="528"/>
      <c r="N150" s="528"/>
      <c r="O150" s="528"/>
      <c r="P150" s="528"/>
      <c r="Q150" s="529"/>
      <c r="R150" s="528"/>
      <c r="S150" s="1060"/>
      <c r="T150" s="528"/>
      <c r="U150" s="1060"/>
      <c r="V150" s="529"/>
      <c r="W150" s="529"/>
      <c r="X150" s="529"/>
      <c r="Y150" s="529"/>
      <c r="Z150" s="529"/>
      <c r="AA150" s="529"/>
      <c r="AB150" s="529"/>
      <c r="AC150" s="1057"/>
      <c r="AD150" s="1057"/>
      <c r="AE150" s="1057"/>
      <c r="AF150" s="1057"/>
    </row>
    <row r="151">
      <c r="A151" s="499"/>
      <c r="B151" s="529"/>
      <c r="C151" s="528"/>
      <c r="D151" s="528"/>
      <c r="E151" s="528"/>
      <c r="F151" s="528"/>
      <c r="G151" s="529"/>
      <c r="H151" s="1060"/>
      <c r="I151" s="1060"/>
      <c r="J151" s="528"/>
      <c r="K151" s="528"/>
      <c r="L151" s="528"/>
      <c r="M151" s="528"/>
      <c r="N151" s="528"/>
      <c r="O151" s="528"/>
      <c r="P151" s="528"/>
      <c r="Q151" s="529"/>
      <c r="R151" s="528"/>
      <c r="S151" s="1060"/>
      <c r="T151" s="528"/>
      <c r="U151" s="1060"/>
      <c r="V151" s="529"/>
      <c r="W151" s="529"/>
      <c r="X151" s="529"/>
      <c r="Y151" s="529"/>
      <c r="Z151" s="529"/>
      <c r="AA151" s="529"/>
      <c r="AB151" s="529"/>
      <c r="AC151" s="1057"/>
      <c r="AD151" s="1057"/>
      <c r="AE151" s="1057"/>
      <c r="AF151" s="1057"/>
    </row>
    <row r="152">
      <c r="A152" s="499"/>
      <c r="B152" s="529"/>
      <c r="C152" s="528"/>
      <c r="D152" s="528"/>
      <c r="E152" s="528"/>
      <c r="F152" s="528"/>
      <c r="G152" s="529"/>
      <c r="H152" s="1060"/>
      <c r="I152" s="1060"/>
      <c r="J152" s="528"/>
      <c r="K152" s="528"/>
      <c r="L152" s="528"/>
      <c r="M152" s="528"/>
      <c r="N152" s="528"/>
      <c r="O152" s="528"/>
      <c r="P152" s="528"/>
      <c r="Q152" s="529"/>
      <c r="R152" s="528"/>
      <c r="S152" s="1060"/>
      <c r="T152" s="528"/>
      <c r="U152" s="1060"/>
      <c r="V152" s="529"/>
      <c r="W152" s="529"/>
      <c r="X152" s="529"/>
      <c r="Y152" s="529"/>
      <c r="Z152" s="529"/>
      <c r="AA152" s="529"/>
      <c r="AB152" s="529"/>
      <c r="AC152" s="1057"/>
      <c r="AD152" s="1057"/>
      <c r="AE152" s="1057"/>
      <c r="AF152" s="1057"/>
    </row>
    <row r="153">
      <c r="A153" s="499"/>
      <c r="B153" s="529"/>
      <c r="C153" s="528"/>
      <c r="D153" s="528"/>
      <c r="E153" s="528"/>
      <c r="F153" s="528"/>
      <c r="G153" s="529"/>
      <c r="H153" s="1060"/>
      <c r="I153" s="1060"/>
      <c r="J153" s="528"/>
      <c r="K153" s="528"/>
      <c r="L153" s="528"/>
      <c r="M153" s="528"/>
      <c r="N153" s="528"/>
      <c r="O153" s="528"/>
      <c r="P153" s="528"/>
      <c r="Q153" s="529"/>
      <c r="R153" s="528"/>
      <c r="S153" s="1060"/>
      <c r="T153" s="528"/>
      <c r="U153" s="1060"/>
      <c r="V153" s="529"/>
      <c r="W153" s="529"/>
      <c r="X153" s="529"/>
      <c r="Y153" s="529"/>
      <c r="Z153" s="529"/>
      <c r="AA153" s="529"/>
      <c r="AB153" s="529"/>
      <c r="AC153" s="1057"/>
      <c r="AD153" s="1057"/>
      <c r="AE153" s="1057"/>
      <c r="AF153" s="1057"/>
    </row>
    <row r="154">
      <c r="A154" s="499"/>
      <c r="B154" s="529"/>
      <c r="C154" s="528"/>
      <c r="D154" s="528"/>
      <c r="E154" s="528"/>
      <c r="F154" s="528"/>
      <c r="G154" s="529"/>
      <c r="H154" s="1060"/>
      <c r="I154" s="1060"/>
      <c r="J154" s="528"/>
      <c r="K154" s="528"/>
      <c r="L154" s="528"/>
      <c r="M154" s="528"/>
      <c r="N154" s="528"/>
      <c r="O154" s="528"/>
      <c r="P154" s="528"/>
      <c r="Q154" s="529"/>
      <c r="R154" s="528"/>
      <c r="S154" s="1060"/>
      <c r="T154" s="528"/>
      <c r="U154" s="1060"/>
      <c r="V154" s="529"/>
      <c r="W154" s="529"/>
      <c r="X154" s="529"/>
      <c r="Y154" s="529"/>
      <c r="Z154" s="529"/>
      <c r="AA154" s="529"/>
      <c r="AB154" s="529"/>
      <c r="AC154" s="1057"/>
      <c r="AD154" s="1057"/>
      <c r="AE154" s="1057"/>
      <c r="AF154" s="1057"/>
    </row>
    <row r="155">
      <c r="A155" s="499"/>
      <c r="B155" s="529"/>
      <c r="C155" s="528"/>
      <c r="D155" s="528"/>
      <c r="E155" s="528"/>
      <c r="F155" s="528"/>
      <c r="G155" s="529"/>
      <c r="H155" s="1060"/>
      <c r="I155" s="1060"/>
      <c r="J155" s="528"/>
      <c r="K155" s="528"/>
      <c r="L155" s="528"/>
      <c r="M155" s="528"/>
      <c r="N155" s="528"/>
      <c r="O155" s="528"/>
      <c r="P155" s="528"/>
      <c r="Q155" s="529"/>
      <c r="R155" s="528"/>
      <c r="S155" s="1060"/>
      <c r="T155" s="528"/>
      <c r="U155" s="1060"/>
      <c r="V155" s="529"/>
      <c r="W155" s="529"/>
      <c r="X155" s="529"/>
      <c r="Y155" s="529"/>
      <c r="Z155" s="529"/>
      <c r="AA155" s="529"/>
      <c r="AB155" s="529"/>
      <c r="AC155" s="1057"/>
      <c r="AD155" s="1057"/>
      <c r="AE155" s="1057"/>
      <c r="AF155" s="1057"/>
    </row>
    <row r="156">
      <c r="A156" s="499"/>
      <c r="B156" s="529"/>
      <c r="C156" s="528"/>
      <c r="D156" s="528"/>
      <c r="E156" s="528"/>
      <c r="F156" s="528"/>
      <c r="G156" s="529"/>
      <c r="H156" s="1060"/>
      <c r="I156" s="1060"/>
      <c r="J156" s="528"/>
      <c r="K156" s="528"/>
      <c r="L156" s="528"/>
      <c r="M156" s="528"/>
      <c r="N156" s="528"/>
      <c r="O156" s="528"/>
      <c r="P156" s="528"/>
      <c r="Q156" s="529"/>
      <c r="R156" s="528"/>
      <c r="S156" s="1060"/>
      <c r="T156" s="528"/>
      <c r="U156" s="1060"/>
      <c r="V156" s="529"/>
      <c r="W156" s="529"/>
      <c r="X156" s="529"/>
      <c r="Y156" s="529"/>
      <c r="Z156" s="529"/>
      <c r="AA156" s="529"/>
      <c r="AB156" s="529"/>
      <c r="AC156" s="1057"/>
      <c r="AD156" s="1057"/>
      <c r="AE156" s="1057"/>
      <c r="AF156" s="1057"/>
    </row>
    <row r="157">
      <c r="A157" s="499"/>
      <c r="B157" s="529"/>
      <c r="C157" s="528"/>
      <c r="D157" s="528"/>
      <c r="E157" s="528"/>
      <c r="F157" s="528"/>
      <c r="G157" s="529"/>
      <c r="H157" s="1060"/>
      <c r="I157" s="1060"/>
      <c r="J157" s="528"/>
      <c r="K157" s="528"/>
      <c r="L157" s="528"/>
      <c r="M157" s="528"/>
      <c r="N157" s="528"/>
      <c r="O157" s="528"/>
      <c r="P157" s="528"/>
      <c r="Q157" s="529"/>
      <c r="R157" s="528"/>
      <c r="S157" s="1060"/>
      <c r="T157" s="528"/>
      <c r="U157" s="1060"/>
      <c r="V157" s="529"/>
      <c r="W157" s="529"/>
      <c r="X157" s="529"/>
      <c r="Y157" s="529"/>
      <c r="Z157" s="529"/>
      <c r="AA157" s="529"/>
      <c r="AB157" s="529"/>
      <c r="AC157" s="1057"/>
      <c r="AD157" s="1057"/>
      <c r="AE157" s="1057"/>
      <c r="AF157" s="1057"/>
    </row>
    <row r="158">
      <c r="A158" s="499"/>
      <c r="B158" s="529"/>
      <c r="C158" s="528"/>
      <c r="D158" s="528"/>
      <c r="E158" s="528"/>
      <c r="F158" s="528"/>
      <c r="G158" s="529"/>
      <c r="H158" s="1060"/>
      <c r="I158" s="1060"/>
      <c r="J158" s="528"/>
      <c r="K158" s="528"/>
      <c r="L158" s="528"/>
      <c r="M158" s="528"/>
      <c r="N158" s="528"/>
      <c r="O158" s="528"/>
      <c r="P158" s="528"/>
      <c r="Q158" s="529"/>
      <c r="R158" s="528"/>
      <c r="S158" s="1060"/>
      <c r="T158" s="528"/>
      <c r="U158" s="1060"/>
      <c r="V158" s="529"/>
      <c r="W158" s="529"/>
      <c r="X158" s="529"/>
      <c r="Y158" s="529"/>
      <c r="Z158" s="529"/>
      <c r="AA158" s="529"/>
      <c r="AB158" s="529"/>
      <c r="AC158" s="1057"/>
      <c r="AD158" s="1057"/>
      <c r="AE158" s="1057"/>
      <c r="AF158" s="1057"/>
    </row>
    <row r="159">
      <c r="A159" s="499"/>
      <c r="B159" s="529"/>
      <c r="C159" s="528"/>
      <c r="D159" s="528"/>
      <c r="E159" s="528"/>
      <c r="F159" s="528"/>
      <c r="G159" s="529"/>
      <c r="H159" s="1060"/>
      <c r="I159" s="1060"/>
      <c r="J159" s="528"/>
      <c r="K159" s="528"/>
      <c r="L159" s="528"/>
      <c r="M159" s="528"/>
      <c r="N159" s="528"/>
      <c r="O159" s="528"/>
      <c r="P159" s="528"/>
      <c r="Q159" s="529"/>
      <c r="R159" s="528"/>
      <c r="S159" s="1060"/>
      <c r="T159" s="528"/>
      <c r="U159" s="1060"/>
      <c r="V159" s="529"/>
      <c r="W159" s="529"/>
      <c r="X159" s="529"/>
      <c r="Y159" s="529"/>
      <c r="Z159" s="529"/>
      <c r="AA159" s="529"/>
      <c r="AB159" s="529"/>
      <c r="AC159" s="1057"/>
      <c r="AD159" s="1057"/>
      <c r="AE159" s="1057"/>
      <c r="AF159" s="1057"/>
    </row>
    <row r="160">
      <c r="A160" s="499"/>
      <c r="B160" s="529"/>
      <c r="C160" s="528"/>
      <c r="D160" s="528"/>
      <c r="E160" s="528"/>
      <c r="F160" s="528"/>
      <c r="G160" s="529"/>
      <c r="H160" s="1060"/>
      <c r="I160" s="1060"/>
      <c r="J160" s="528"/>
      <c r="K160" s="528"/>
      <c r="L160" s="528"/>
      <c r="M160" s="528"/>
      <c r="N160" s="528"/>
      <c r="O160" s="528"/>
      <c r="P160" s="528"/>
      <c r="Q160" s="529"/>
      <c r="R160" s="528"/>
      <c r="S160" s="1060"/>
      <c r="T160" s="528"/>
      <c r="U160" s="1060"/>
      <c r="V160" s="529"/>
      <c r="W160" s="529"/>
      <c r="X160" s="529"/>
      <c r="Y160" s="529"/>
      <c r="Z160" s="529"/>
      <c r="AA160" s="529"/>
      <c r="AB160" s="529"/>
      <c r="AC160" s="1057"/>
      <c r="AD160" s="1057"/>
      <c r="AE160" s="1057"/>
      <c r="AF160" s="1057"/>
    </row>
    <row r="161">
      <c r="A161" s="499"/>
      <c r="B161" s="529"/>
      <c r="C161" s="528"/>
      <c r="D161" s="528"/>
      <c r="E161" s="528"/>
      <c r="F161" s="528"/>
      <c r="G161" s="529"/>
      <c r="H161" s="1060"/>
      <c r="I161" s="1060"/>
      <c r="J161" s="528"/>
      <c r="K161" s="528"/>
      <c r="L161" s="528"/>
      <c r="M161" s="528"/>
      <c r="N161" s="528"/>
      <c r="O161" s="528"/>
      <c r="P161" s="528"/>
      <c r="Q161" s="529"/>
      <c r="R161" s="528"/>
      <c r="S161" s="1060"/>
      <c r="T161" s="528"/>
      <c r="U161" s="1060"/>
      <c r="V161" s="529"/>
      <c r="W161" s="529"/>
      <c r="X161" s="529"/>
      <c r="Y161" s="529"/>
      <c r="Z161" s="529"/>
      <c r="AA161" s="529"/>
      <c r="AB161" s="529"/>
      <c r="AC161" s="1057"/>
      <c r="AD161" s="1057"/>
      <c r="AE161" s="1057"/>
      <c r="AF161" s="1057"/>
    </row>
    <row r="162">
      <c r="A162" s="499"/>
      <c r="B162" s="529"/>
      <c r="C162" s="528"/>
      <c r="D162" s="528"/>
      <c r="E162" s="528"/>
      <c r="F162" s="528"/>
      <c r="G162" s="529"/>
      <c r="H162" s="1060"/>
      <c r="I162" s="1060"/>
      <c r="J162" s="528"/>
      <c r="K162" s="528"/>
      <c r="L162" s="528"/>
      <c r="M162" s="528"/>
      <c r="N162" s="528"/>
      <c r="O162" s="528"/>
      <c r="P162" s="528"/>
      <c r="Q162" s="529"/>
      <c r="R162" s="528"/>
      <c r="S162" s="1060"/>
      <c r="T162" s="528"/>
      <c r="U162" s="1060"/>
      <c r="V162" s="529"/>
      <c r="W162" s="529"/>
      <c r="X162" s="529"/>
      <c r="Y162" s="529"/>
      <c r="Z162" s="529"/>
      <c r="AA162" s="529"/>
      <c r="AB162" s="529"/>
      <c r="AC162" s="1057"/>
      <c r="AD162" s="1057"/>
      <c r="AE162" s="1057"/>
      <c r="AF162" s="1057"/>
    </row>
    <row r="163">
      <c r="A163" s="499"/>
      <c r="B163" s="529"/>
      <c r="C163" s="528"/>
      <c r="D163" s="528"/>
      <c r="E163" s="528"/>
      <c r="F163" s="528"/>
      <c r="G163" s="529"/>
      <c r="H163" s="1060"/>
      <c r="I163" s="1060"/>
      <c r="J163" s="528"/>
      <c r="K163" s="528"/>
      <c r="L163" s="528"/>
      <c r="M163" s="528"/>
      <c r="N163" s="528"/>
      <c r="O163" s="528"/>
      <c r="P163" s="528"/>
      <c r="Q163" s="529"/>
      <c r="R163" s="528"/>
      <c r="S163" s="1060"/>
      <c r="T163" s="528"/>
      <c r="U163" s="1060"/>
      <c r="V163" s="529"/>
      <c r="W163" s="529"/>
      <c r="X163" s="529"/>
      <c r="Y163" s="529"/>
      <c r="Z163" s="529"/>
      <c r="AA163" s="529"/>
      <c r="AB163" s="529"/>
      <c r="AC163" s="1057"/>
      <c r="AD163" s="1057"/>
      <c r="AE163" s="1057"/>
      <c r="AF163" s="1057"/>
    </row>
    <row r="164">
      <c r="A164" s="499"/>
      <c r="B164" s="529"/>
      <c r="C164" s="528"/>
      <c r="D164" s="528"/>
      <c r="E164" s="528"/>
      <c r="F164" s="528"/>
      <c r="G164" s="529"/>
      <c r="H164" s="1060"/>
      <c r="I164" s="1060"/>
      <c r="J164" s="528"/>
      <c r="K164" s="528"/>
      <c r="L164" s="528"/>
      <c r="M164" s="528"/>
      <c r="N164" s="528"/>
      <c r="O164" s="528"/>
      <c r="P164" s="528"/>
      <c r="Q164" s="529"/>
      <c r="R164" s="528"/>
      <c r="S164" s="1060"/>
      <c r="T164" s="528"/>
      <c r="U164" s="1060"/>
      <c r="V164" s="529"/>
      <c r="W164" s="529"/>
      <c r="X164" s="529"/>
      <c r="Y164" s="529"/>
      <c r="Z164" s="529"/>
      <c r="AA164" s="529"/>
      <c r="AB164" s="529"/>
      <c r="AC164" s="1057"/>
      <c r="AD164" s="1057"/>
      <c r="AE164" s="1057"/>
      <c r="AF164" s="1057"/>
    </row>
    <row r="165">
      <c r="A165" s="499"/>
      <c r="B165" s="529"/>
      <c r="C165" s="528"/>
      <c r="D165" s="528"/>
      <c r="E165" s="528"/>
      <c r="F165" s="528"/>
      <c r="G165" s="529"/>
      <c r="H165" s="1060"/>
      <c r="I165" s="1060"/>
      <c r="J165" s="528"/>
      <c r="K165" s="528"/>
      <c r="L165" s="528"/>
      <c r="M165" s="528"/>
      <c r="N165" s="528"/>
      <c r="O165" s="528"/>
      <c r="P165" s="528"/>
      <c r="Q165" s="529"/>
      <c r="R165" s="528"/>
      <c r="S165" s="1060"/>
      <c r="T165" s="528"/>
      <c r="U165" s="1060"/>
      <c r="V165" s="529"/>
      <c r="W165" s="529"/>
      <c r="X165" s="529"/>
      <c r="Y165" s="529"/>
      <c r="Z165" s="529"/>
      <c r="AA165" s="529"/>
      <c r="AB165" s="529"/>
      <c r="AC165" s="1057"/>
      <c r="AD165" s="1057"/>
      <c r="AE165" s="1057"/>
      <c r="AF165" s="1057"/>
    </row>
    <row r="166">
      <c r="A166" s="499"/>
      <c r="B166" s="529"/>
      <c r="C166" s="528"/>
      <c r="D166" s="528"/>
      <c r="E166" s="528"/>
      <c r="F166" s="528"/>
      <c r="G166" s="529"/>
      <c r="H166" s="1060"/>
      <c r="I166" s="1060"/>
      <c r="J166" s="528"/>
      <c r="K166" s="528"/>
      <c r="L166" s="528"/>
      <c r="M166" s="528"/>
      <c r="N166" s="528"/>
      <c r="O166" s="528"/>
      <c r="P166" s="528"/>
      <c r="Q166" s="529"/>
      <c r="R166" s="528"/>
      <c r="S166" s="1060"/>
      <c r="T166" s="528"/>
      <c r="U166" s="1060"/>
      <c r="V166" s="529"/>
      <c r="W166" s="529"/>
      <c r="X166" s="529"/>
      <c r="Y166" s="529"/>
      <c r="Z166" s="529"/>
      <c r="AA166" s="529"/>
      <c r="AB166" s="529"/>
      <c r="AC166" s="1057"/>
      <c r="AD166" s="1057"/>
      <c r="AE166" s="1057"/>
      <c r="AF166" s="1057"/>
    </row>
    <row r="167">
      <c r="A167" s="499"/>
      <c r="B167" s="529"/>
      <c r="C167" s="528"/>
      <c r="D167" s="528"/>
      <c r="E167" s="528"/>
      <c r="F167" s="528"/>
      <c r="G167" s="529"/>
      <c r="H167" s="1060"/>
      <c r="I167" s="1060"/>
      <c r="J167" s="528"/>
      <c r="K167" s="528"/>
      <c r="L167" s="528"/>
      <c r="M167" s="528"/>
      <c r="N167" s="528"/>
      <c r="O167" s="528"/>
      <c r="P167" s="528"/>
      <c r="Q167" s="529"/>
      <c r="R167" s="528"/>
      <c r="S167" s="1060"/>
      <c r="T167" s="528"/>
      <c r="U167" s="1060"/>
      <c r="V167" s="529"/>
      <c r="W167" s="529"/>
      <c r="X167" s="529"/>
      <c r="Y167" s="529"/>
      <c r="Z167" s="529"/>
      <c r="AA167" s="529"/>
      <c r="AB167" s="529"/>
      <c r="AC167" s="1057"/>
      <c r="AD167" s="1057"/>
      <c r="AE167" s="1057"/>
      <c r="AF167" s="1057"/>
    </row>
    <row r="168">
      <c r="A168" s="499"/>
      <c r="B168" s="529"/>
      <c r="C168" s="528"/>
      <c r="D168" s="528"/>
      <c r="E168" s="528"/>
      <c r="F168" s="528"/>
      <c r="G168" s="529"/>
      <c r="H168" s="1060"/>
      <c r="I168" s="1060"/>
      <c r="J168" s="528"/>
      <c r="K168" s="528"/>
      <c r="L168" s="528"/>
      <c r="M168" s="528"/>
      <c r="N168" s="528"/>
      <c r="O168" s="528"/>
      <c r="P168" s="528"/>
      <c r="Q168" s="529"/>
      <c r="R168" s="528"/>
      <c r="S168" s="1060"/>
      <c r="T168" s="528"/>
      <c r="U168" s="1060"/>
      <c r="V168" s="529"/>
      <c r="W168" s="529"/>
      <c r="X168" s="529"/>
      <c r="Y168" s="529"/>
      <c r="Z168" s="529"/>
      <c r="AA168" s="529"/>
      <c r="AB168" s="529"/>
      <c r="AC168" s="1057"/>
      <c r="AD168" s="1057"/>
      <c r="AE168" s="1057"/>
      <c r="AF168" s="1057"/>
    </row>
    <row r="169">
      <c r="A169" s="499"/>
      <c r="B169" s="529"/>
      <c r="C169" s="528"/>
      <c r="D169" s="528"/>
      <c r="E169" s="528"/>
      <c r="F169" s="528"/>
      <c r="G169" s="529"/>
      <c r="H169" s="1060"/>
      <c r="I169" s="1060"/>
      <c r="J169" s="528"/>
      <c r="K169" s="528"/>
      <c r="L169" s="528"/>
      <c r="M169" s="528"/>
      <c r="N169" s="528"/>
      <c r="O169" s="528"/>
      <c r="P169" s="528"/>
      <c r="Q169" s="529"/>
      <c r="R169" s="528"/>
      <c r="S169" s="1060"/>
      <c r="T169" s="528"/>
      <c r="U169" s="1060"/>
      <c r="V169" s="529"/>
      <c r="W169" s="529"/>
      <c r="X169" s="529"/>
      <c r="Y169" s="529"/>
      <c r="Z169" s="529"/>
      <c r="AA169" s="529"/>
      <c r="AB169" s="529"/>
      <c r="AC169" s="1057"/>
      <c r="AD169" s="1057"/>
      <c r="AE169" s="1057"/>
      <c r="AF169" s="1057"/>
    </row>
    <row r="170">
      <c r="A170" s="499"/>
      <c r="B170" s="529"/>
      <c r="C170" s="528"/>
      <c r="D170" s="528"/>
      <c r="E170" s="528"/>
      <c r="F170" s="528"/>
      <c r="G170" s="529"/>
      <c r="H170" s="1060"/>
      <c r="I170" s="1060"/>
      <c r="J170" s="528"/>
      <c r="K170" s="528"/>
      <c r="L170" s="528"/>
      <c r="M170" s="528"/>
      <c r="N170" s="528"/>
      <c r="O170" s="528"/>
      <c r="P170" s="528"/>
      <c r="Q170" s="529"/>
      <c r="R170" s="528"/>
      <c r="S170" s="1060"/>
      <c r="T170" s="528"/>
      <c r="U170" s="1060"/>
      <c r="V170" s="529"/>
      <c r="W170" s="529"/>
      <c r="X170" s="529"/>
      <c r="Y170" s="529"/>
      <c r="Z170" s="529"/>
      <c r="AA170" s="529"/>
      <c r="AB170" s="529"/>
      <c r="AC170" s="1057"/>
      <c r="AD170" s="1057"/>
      <c r="AE170" s="1057"/>
      <c r="AF170" s="1057"/>
    </row>
    <row r="171">
      <c r="A171" s="499"/>
      <c r="B171" s="529"/>
      <c r="C171" s="528"/>
      <c r="D171" s="528"/>
      <c r="E171" s="528"/>
      <c r="F171" s="528"/>
      <c r="G171" s="529"/>
      <c r="H171" s="1060"/>
      <c r="I171" s="1060"/>
      <c r="J171" s="528"/>
      <c r="K171" s="528"/>
      <c r="L171" s="528"/>
      <c r="M171" s="528"/>
      <c r="N171" s="528"/>
      <c r="O171" s="528"/>
      <c r="P171" s="528"/>
      <c r="Q171" s="529"/>
      <c r="R171" s="528"/>
      <c r="S171" s="1060"/>
      <c r="T171" s="528"/>
      <c r="U171" s="1060"/>
      <c r="V171" s="529"/>
      <c r="W171" s="529"/>
      <c r="X171" s="529"/>
      <c r="Y171" s="529"/>
      <c r="Z171" s="529"/>
      <c r="AA171" s="529"/>
      <c r="AB171" s="529"/>
      <c r="AC171" s="1057"/>
      <c r="AD171" s="1057"/>
      <c r="AE171" s="1057"/>
      <c r="AF171" s="1057"/>
    </row>
    <row r="172">
      <c r="A172" s="499"/>
      <c r="B172" s="529"/>
      <c r="C172" s="528"/>
      <c r="D172" s="528"/>
      <c r="E172" s="528"/>
      <c r="F172" s="528"/>
      <c r="G172" s="529"/>
      <c r="H172" s="1060"/>
      <c r="I172" s="1060"/>
      <c r="J172" s="528"/>
      <c r="K172" s="528"/>
      <c r="L172" s="528"/>
      <c r="M172" s="528"/>
      <c r="N172" s="528"/>
      <c r="O172" s="528"/>
      <c r="P172" s="528"/>
      <c r="Q172" s="529"/>
      <c r="R172" s="528"/>
      <c r="S172" s="1060"/>
      <c r="T172" s="528"/>
      <c r="U172" s="1060"/>
      <c r="V172" s="529"/>
      <c r="W172" s="529"/>
      <c r="X172" s="529"/>
      <c r="Y172" s="529"/>
      <c r="Z172" s="529"/>
      <c r="AA172" s="529"/>
      <c r="AB172" s="529"/>
      <c r="AC172" s="1057"/>
      <c r="AD172" s="1057"/>
      <c r="AE172" s="1057"/>
      <c r="AF172" s="1057"/>
    </row>
    <row r="173">
      <c r="A173" s="499"/>
      <c r="B173" s="529"/>
      <c r="C173" s="528"/>
      <c r="D173" s="528"/>
      <c r="E173" s="528"/>
      <c r="F173" s="528"/>
      <c r="G173" s="529"/>
      <c r="H173" s="1060"/>
      <c r="I173" s="1060"/>
      <c r="J173" s="528"/>
      <c r="K173" s="528"/>
      <c r="L173" s="528"/>
      <c r="M173" s="528"/>
      <c r="N173" s="528"/>
      <c r="O173" s="528"/>
      <c r="P173" s="528"/>
      <c r="Q173" s="529"/>
      <c r="R173" s="528"/>
      <c r="S173" s="1060"/>
      <c r="T173" s="528"/>
      <c r="U173" s="1060"/>
      <c r="V173" s="529"/>
      <c r="W173" s="529"/>
      <c r="X173" s="529"/>
      <c r="Y173" s="529"/>
      <c r="Z173" s="529"/>
      <c r="AA173" s="529"/>
      <c r="AB173" s="529"/>
      <c r="AC173" s="1057"/>
      <c r="AD173" s="1057"/>
      <c r="AE173" s="1057"/>
      <c r="AF173" s="1057"/>
    </row>
    <row r="174">
      <c r="A174" s="499"/>
      <c r="B174" s="529"/>
      <c r="C174" s="528"/>
      <c r="D174" s="528"/>
      <c r="E174" s="528"/>
      <c r="F174" s="528"/>
      <c r="G174" s="529"/>
      <c r="H174" s="1060"/>
      <c r="I174" s="1060"/>
      <c r="J174" s="528"/>
      <c r="K174" s="528"/>
      <c r="L174" s="528"/>
      <c r="M174" s="528"/>
      <c r="N174" s="528"/>
      <c r="O174" s="528"/>
      <c r="P174" s="528"/>
      <c r="Q174" s="529"/>
      <c r="R174" s="528"/>
      <c r="S174" s="1060"/>
      <c r="T174" s="528"/>
      <c r="U174" s="1060"/>
      <c r="V174" s="529"/>
      <c r="W174" s="529"/>
      <c r="X174" s="529"/>
      <c r="Y174" s="529"/>
      <c r="Z174" s="529"/>
      <c r="AA174" s="529"/>
      <c r="AB174" s="529"/>
      <c r="AC174" s="1057"/>
      <c r="AD174" s="1057"/>
      <c r="AE174" s="1057"/>
      <c r="AF174" s="1057"/>
    </row>
    <row r="175">
      <c r="A175" s="499"/>
      <c r="B175" s="529"/>
      <c r="C175" s="528"/>
      <c r="D175" s="528"/>
      <c r="E175" s="528"/>
      <c r="F175" s="528"/>
      <c r="G175" s="529"/>
      <c r="H175" s="1060"/>
      <c r="I175" s="1060"/>
      <c r="J175" s="528"/>
      <c r="K175" s="528"/>
      <c r="L175" s="528"/>
      <c r="M175" s="528"/>
      <c r="N175" s="528"/>
      <c r="O175" s="528"/>
      <c r="P175" s="528"/>
      <c r="Q175" s="529"/>
      <c r="R175" s="528"/>
      <c r="S175" s="1060"/>
      <c r="T175" s="528"/>
      <c r="U175" s="1060"/>
      <c r="V175" s="529"/>
      <c r="W175" s="529"/>
      <c r="X175" s="529"/>
      <c r="Y175" s="529"/>
      <c r="Z175" s="529"/>
      <c r="AA175" s="529"/>
      <c r="AB175" s="529"/>
      <c r="AC175" s="1057"/>
      <c r="AD175" s="1057"/>
      <c r="AE175" s="1057"/>
      <c r="AF175" s="1057"/>
    </row>
    <row r="176">
      <c r="A176" s="499"/>
      <c r="B176" s="529"/>
      <c r="C176" s="528"/>
      <c r="D176" s="528"/>
      <c r="E176" s="528"/>
      <c r="F176" s="528"/>
      <c r="G176" s="529"/>
      <c r="H176" s="1060"/>
      <c r="I176" s="1060"/>
      <c r="J176" s="528"/>
      <c r="K176" s="528"/>
      <c r="L176" s="528"/>
      <c r="M176" s="528"/>
      <c r="N176" s="528"/>
      <c r="O176" s="528"/>
      <c r="P176" s="528"/>
      <c r="Q176" s="529"/>
      <c r="R176" s="528"/>
      <c r="S176" s="1060"/>
      <c r="T176" s="528"/>
      <c r="U176" s="1060"/>
      <c r="V176" s="529"/>
      <c r="W176" s="529"/>
      <c r="X176" s="529"/>
      <c r="Y176" s="529"/>
      <c r="Z176" s="529"/>
      <c r="AA176" s="529"/>
      <c r="AB176" s="529"/>
      <c r="AC176" s="1057"/>
      <c r="AD176" s="1057"/>
      <c r="AE176" s="1057"/>
      <c r="AF176" s="1057"/>
    </row>
    <row r="177">
      <c r="A177" s="499"/>
      <c r="B177" s="529"/>
      <c r="C177" s="528"/>
      <c r="D177" s="528"/>
      <c r="E177" s="528"/>
      <c r="F177" s="528"/>
      <c r="G177" s="529"/>
      <c r="H177" s="1060"/>
      <c r="I177" s="1060"/>
      <c r="J177" s="528"/>
      <c r="K177" s="528"/>
      <c r="L177" s="528"/>
      <c r="M177" s="528"/>
      <c r="N177" s="528"/>
      <c r="O177" s="528"/>
      <c r="P177" s="528"/>
      <c r="Q177" s="529"/>
      <c r="R177" s="528"/>
      <c r="S177" s="1060"/>
      <c r="T177" s="528"/>
      <c r="U177" s="1060"/>
      <c r="V177" s="529"/>
      <c r="W177" s="529"/>
      <c r="X177" s="529"/>
      <c r="Y177" s="529"/>
      <c r="Z177" s="529"/>
      <c r="AA177" s="529"/>
      <c r="AB177" s="529"/>
      <c r="AC177" s="1057"/>
      <c r="AD177" s="1057"/>
      <c r="AE177" s="1057"/>
      <c r="AF177" s="1057"/>
    </row>
    <row r="178">
      <c r="A178" s="499"/>
      <c r="B178" s="529"/>
      <c r="C178" s="528"/>
      <c r="D178" s="528"/>
      <c r="E178" s="528"/>
      <c r="F178" s="528"/>
      <c r="G178" s="529"/>
      <c r="H178" s="1060"/>
      <c r="I178" s="1060"/>
      <c r="J178" s="528"/>
      <c r="K178" s="528"/>
      <c r="L178" s="528"/>
      <c r="M178" s="528"/>
      <c r="N178" s="528"/>
      <c r="O178" s="528"/>
      <c r="P178" s="528"/>
      <c r="Q178" s="529"/>
      <c r="R178" s="528"/>
      <c r="S178" s="1060"/>
      <c r="T178" s="528"/>
      <c r="U178" s="1060"/>
      <c r="V178" s="529"/>
      <c r="W178" s="529"/>
      <c r="X178" s="529"/>
      <c r="Y178" s="529"/>
      <c r="Z178" s="529"/>
      <c r="AA178" s="529"/>
      <c r="AB178" s="529"/>
      <c r="AC178" s="1057"/>
      <c r="AD178" s="1057"/>
      <c r="AE178" s="1057"/>
      <c r="AF178" s="1057"/>
    </row>
    <row r="179">
      <c r="A179" s="499"/>
      <c r="B179" s="529"/>
      <c r="C179" s="528"/>
      <c r="D179" s="528"/>
      <c r="E179" s="528"/>
      <c r="F179" s="528"/>
      <c r="G179" s="529"/>
      <c r="H179" s="1060"/>
      <c r="I179" s="1060"/>
      <c r="J179" s="528"/>
      <c r="K179" s="528"/>
      <c r="L179" s="528"/>
      <c r="M179" s="528"/>
      <c r="N179" s="528"/>
      <c r="O179" s="528"/>
      <c r="P179" s="528"/>
      <c r="Q179" s="529"/>
      <c r="R179" s="528"/>
      <c r="S179" s="1060"/>
      <c r="T179" s="528"/>
      <c r="U179" s="1060"/>
      <c r="V179" s="529"/>
      <c r="W179" s="529"/>
      <c r="X179" s="529"/>
      <c r="Y179" s="529"/>
      <c r="Z179" s="529"/>
      <c r="AA179" s="529"/>
      <c r="AB179" s="529"/>
      <c r="AC179" s="1057"/>
      <c r="AD179" s="1057"/>
      <c r="AE179" s="1057"/>
      <c r="AF179" s="1057"/>
    </row>
    <row r="180">
      <c r="A180" s="499"/>
      <c r="B180" s="529"/>
      <c r="C180" s="528"/>
      <c r="D180" s="528"/>
      <c r="E180" s="528"/>
      <c r="F180" s="528"/>
      <c r="G180" s="529"/>
      <c r="H180" s="1060"/>
      <c r="I180" s="1060"/>
      <c r="J180" s="528"/>
      <c r="K180" s="528"/>
      <c r="L180" s="528"/>
      <c r="M180" s="528"/>
      <c r="N180" s="528"/>
      <c r="O180" s="528"/>
      <c r="P180" s="528"/>
      <c r="Q180" s="529"/>
      <c r="R180" s="528"/>
      <c r="S180" s="1060"/>
      <c r="T180" s="528"/>
      <c r="U180" s="1060"/>
      <c r="V180" s="529"/>
      <c r="W180" s="529"/>
      <c r="X180" s="529"/>
      <c r="Y180" s="529"/>
      <c r="Z180" s="529"/>
      <c r="AA180" s="529"/>
      <c r="AB180" s="529"/>
      <c r="AC180" s="1057"/>
      <c r="AD180" s="1057"/>
      <c r="AE180" s="1057"/>
      <c r="AF180" s="1057"/>
    </row>
    <row r="181">
      <c r="A181" s="499"/>
      <c r="B181" s="529"/>
      <c r="C181" s="528"/>
      <c r="D181" s="528"/>
      <c r="E181" s="528"/>
      <c r="F181" s="528"/>
      <c r="G181" s="529"/>
      <c r="H181" s="1060"/>
      <c r="I181" s="1060"/>
      <c r="J181" s="528"/>
      <c r="K181" s="528"/>
      <c r="L181" s="528"/>
      <c r="M181" s="528"/>
      <c r="N181" s="528"/>
      <c r="O181" s="528"/>
      <c r="P181" s="528"/>
      <c r="Q181" s="529"/>
      <c r="R181" s="528"/>
      <c r="S181" s="1060"/>
      <c r="T181" s="528"/>
      <c r="U181" s="1060"/>
      <c r="V181" s="529"/>
      <c r="W181" s="529"/>
      <c r="X181" s="529"/>
      <c r="Y181" s="529"/>
      <c r="Z181" s="529"/>
      <c r="AA181" s="529"/>
      <c r="AB181" s="529"/>
      <c r="AC181" s="1057"/>
      <c r="AD181" s="1057"/>
      <c r="AE181" s="1057"/>
      <c r="AF181" s="1057"/>
    </row>
    <row r="182">
      <c r="A182" s="499"/>
      <c r="B182" s="529"/>
      <c r="C182" s="528"/>
      <c r="D182" s="528"/>
      <c r="E182" s="528"/>
      <c r="F182" s="528"/>
      <c r="G182" s="529"/>
      <c r="H182" s="1060"/>
      <c r="I182" s="1060"/>
      <c r="J182" s="528"/>
      <c r="K182" s="528"/>
      <c r="L182" s="528"/>
      <c r="M182" s="528"/>
      <c r="N182" s="528"/>
      <c r="O182" s="528"/>
      <c r="P182" s="528"/>
      <c r="Q182" s="529"/>
      <c r="R182" s="528"/>
      <c r="S182" s="1060"/>
      <c r="T182" s="528"/>
      <c r="U182" s="1060"/>
      <c r="V182" s="529"/>
      <c r="W182" s="529"/>
      <c r="X182" s="529"/>
      <c r="Y182" s="529"/>
      <c r="Z182" s="529"/>
      <c r="AA182" s="529"/>
      <c r="AB182" s="529"/>
      <c r="AC182" s="1057"/>
      <c r="AD182" s="1057"/>
      <c r="AE182" s="1057"/>
      <c r="AF182" s="1057"/>
    </row>
    <row r="183">
      <c r="A183" s="499"/>
      <c r="B183" s="529"/>
      <c r="C183" s="528"/>
      <c r="D183" s="528"/>
      <c r="E183" s="528"/>
      <c r="F183" s="528"/>
      <c r="G183" s="529"/>
      <c r="H183" s="1060"/>
      <c r="I183" s="1060"/>
      <c r="J183" s="528"/>
      <c r="K183" s="528"/>
      <c r="L183" s="528"/>
      <c r="M183" s="528"/>
      <c r="N183" s="528"/>
      <c r="O183" s="528"/>
      <c r="P183" s="528"/>
      <c r="Q183" s="529"/>
      <c r="R183" s="528"/>
      <c r="S183" s="1060"/>
      <c r="T183" s="528"/>
      <c r="U183" s="1060"/>
      <c r="V183" s="529"/>
      <c r="W183" s="529"/>
      <c r="X183" s="529"/>
      <c r="Y183" s="529"/>
      <c r="Z183" s="529"/>
      <c r="AA183" s="529"/>
      <c r="AB183" s="529"/>
      <c r="AC183" s="1057"/>
      <c r="AD183" s="1057"/>
      <c r="AE183" s="1057"/>
      <c r="AF183" s="1057"/>
    </row>
    <row r="184">
      <c r="A184" s="499"/>
      <c r="B184" s="529"/>
      <c r="C184" s="528"/>
      <c r="D184" s="528"/>
      <c r="E184" s="528"/>
      <c r="F184" s="528"/>
      <c r="G184" s="529"/>
      <c r="H184" s="1060"/>
      <c r="I184" s="1060"/>
      <c r="J184" s="528"/>
      <c r="K184" s="528"/>
      <c r="L184" s="528"/>
      <c r="M184" s="528"/>
      <c r="N184" s="528"/>
      <c r="O184" s="528"/>
      <c r="P184" s="528"/>
      <c r="Q184" s="529"/>
      <c r="R184" s="528"/>
      <c r="S184" s="1060"/>
      <c r="T184" s="528"/>
      <c r="U184" s="1060"/>
      <c r="V184" s="529"/>
      <c r="W184" s="529"/>
      <c r="X184" s="529"/>
      <c r="Y184" s="529"/>
      <c r="Z184" s="529"/>
      <c r="AA184" s="529"/>
      <c r="AB184" s="529"/>
      <c r="AC184" s="1057"/>
      <c r="AD184" s="1057"/>
      <c r="AE184" s="1057"/>
      <c r="AF184" s="1057"/>
    </row>
    <row r="185">
      <c r="A185" s="499"/>
      <c r="B185" s="529"/>
      <c r="C185" s="528"/>
      <c r="D185" s="528"/>
      <c r="E185" s="528"/>
      <c r="F185" s="528"/>
      <c r="G185" s="529"/>
      <c r="H185" s="1060"/>
      <c r="I185" s="1060"/>
      <c r="J185" s="528"/>
      <c r="K185" s="528"/>
      <c r="L185" s="528"/>
      <c r="M185" s="528"/>
      <c r="N185" s="528"/>
      <c r="O185" s="528"/>
      <c r="P185" s="528"/>
      <c r="Q185" s="529"/>
      <c r="R185" s="528"/>
      <c r="S185" s="1060"/>
      <c r="T185" s="528"/>
      <c r="U185" s="1060"/>
      <c r="V185" s="529"/>
      <c r="W185" s="529"/>
      <c r="X185" s="529"/>
      <c r="Y185" s="529"/>
      <c r="Z185" s="529"/>
      <c r="AA185" s="529"/>
      <c r="AB185" s="529"/>
      <c r="AC185" s="1057"/>
      <c r="AD185" s="1057"/>
      <c r="AE185" s="1057"/>
      <c r="AF185" s="1057"/>
    </row>
    <row r="186">
      <c r="A186" s="499"/>
      <c r="B186" s="529"/>
      <c r="C186" s="528"/>
      <c r="D186" s="528"/>
      <c r="E186" s="528"/>
      <c r="F186" s="528"/>
      <c r="G186" s="529"/>
      <c r="H186" s="1060"/>
      <c r="I186" s="1060"/>
      <c r="J186" s="528"/>
      <c r="K186" s="528"/>
      <c r="L186" s="528"/>
      <c r="M186" s="528"/>
      <c r="N186" s="528"/>
      <c r="O186" s="528"/>
      <c r="P186" s="528"/>
      <c r="Q186" s="529"/>
      <c r="R186" s="528"/>
      <c r="S186" s="1060"/>
      <c r="T186" s="528"/>
      <c r="U186" s="1060"/>
      <c r="V186" s="529"/>
      <c r="W186" s="529"/>
      <c r="X186" s="529"/>
      <c r="Y186" s="529"/>
      <c r="Z186" s="529"/>
      <c r="AA186" s="529"/>
      <c r="AB186" s="529"/>
      <c r="AC186" s="1057"/>
      <c r="AD186" s="1057"/>
      <c r="AE186" s="1057"/>
      <c r="AF186" s="1057"/>
    </row>
    <row r="187">
      <c r="A187" s="499"/>
      <c r="B187" s="529"/>
      <c r="C187" s="528"/>
      <c r="D187" s="528"/>
      <c r="E187" s="528"/>
      <c r="F187" s="528"/>
      <c r="G187" s="529"/>
      <c r="H187" s="1060"/>
      <c r="I187" s="1060"/>
      <c r="J187" s="528"/>
      <c r="K187" s="528"/>
      <c r="L187" s="528"/>
      <c r="M187" s="528"/>
      <c r="N187" s="528"/>
      <c r="O187" s="528"/>
      <c r="P187" s="528"/>
      <c r="Q187" s="529"/>
      <c r="R187" s="528"/>
      <c r="S187" s="1060"/>
      <c r="T187" s="528"/>
      <c r="U187" s="1060"/>
      <c r="V187" s="529"/>
      <c r="W187" s="529"/>
      <c r="X187" s="529"/>
      <c r="Y187" s="529"/>
      <c r="Z187" s="529"/>
      <c r="AA187" s="529"/>
      <c r="AB187" s="529"/>
      <c r="AC187" s="1057"/>
      <c r="AD187" s="1057"/>
      <c r="AE187" s="1057"/>
      <c r="AF187" s="1057"/>
    </row>
    <row r="188">
      <c r="A188" s="499"/>
      <c r="B188" s="529"/>
      <c r="C188" s="528"/>
      <c r="D188" s="528"/>
      <c r="E188" s="528"/>
      <c r="F188" s="528"/>
      <c r="G188" s="529"/>
      <c r="H188" s="1060"/>
      <c r="I188" s="1060"/>
      <c r="J188" s="528"/>
      <c r="K188" s="528"/>
      <c r="L188" s="528"/>
      <c r="M188" s="528"/>
      <c r="N188" s="528"/>
      <c r="O188" s="528"/>
      <c r="P188" s="528"/>
      <c r="Q188" s="529"/>
      <c r="R188" s="528"/>
      <c r="S188" s="1060"/>
      <c r="T188" s="528"/>
      <c r="U188" s="1060"/>
      <c r="V188" s="529"/>
      <c r="W188" s="529"/>
      <c r="X188" s="529"/>
      <c r="Y188" s="529"/>
      <c r="Z188" s="529"/>
      <c r="AA188" s="529"/>
      <c r="AB188" s="529"/>
      <c r="AC188" s="1057"/>
      <c r="AD188" s="1057"/>
      <c r="AE188" s="1057"/>
      <c r="AF188" s="1057"/>
    </row>
    <row r="189">
      <c r="A189" s="499"/>
      <c r="B189" s="529"/>
      <c r="C189" s="528"/>
      <c r="D189" s="528"/>
      <c r="E189" s="528"/>
      <c r="F189" s="528"/>
      <c r="G189" s="529"/>
      <c r="H189" s="1060"/>
      <c r="I189" s="1060"/>
      <c r="J189" s="528"/>
      <c r="K189" s="528"/>
      <c r="L189" s="528"/>
      <c r="M189" s="528"/>
      <c r="N189" s="528"/>
      <c r="O189" s="528"/>
      <c r="P189" s="528"/>
      <c r="Q189" s="529"/>
      <c r="R189" s="528"/>
      <c r="S189" s="1060"/>
      <c r="T189" s="528"/>
      <c r="U189" s="1060"/>
      <c r="V189" s="529"/>
      <c r="W189" s="529"/>
      <c r="X189" s="529"/>
      <c r="Y189" s="529"/>
      <c r="Z189" s="529"/>
      <c r="AA189" s="529"/>
      <c r="AB189" s="529"/>
      <c r="AC189" s="1057"/>
      <c r="AD189" s="1057"/>
      <c r="AE189" s="1057"/>
      <c r="AF189" s="1057"/>
    </row>
    <row r="190">
      <c r="A190" s="499"/>
      <c r="B190" s="529"/>
      <c r="C190" s="528"/>
      <c r="D190" s="528"/>
      <c r="E190" s="528"/>
      <c r="F190" s="528"/>
      <c r="G190" s="529"/>
      <c r="H190" s="1060"/>
      <c r="I190" s="1060"/>
      <c r="J190" s="528"/>
      <c r="K190" s="528"/>
      <c r="L190" s="528"/>
      <c r="M190" s="528"/>
      <c r="N190" s="528"/>
      <c r="O190" s="528"/>
      <c r="P190" s="528"/>
      <c r="Q190" s="529"/>
      <c r="R190" s="528"/>
      <c r="S190" s="1060"/>
      <c r="T190" s="528"/>
      <c r="U190" s="1060"/>
      <c r="V190" s="529"/>
      <c r="W190" s="529"/>
      <c r="X190" s="529"/>
      <c r="Y190" s="529"/>
      <c r="Z190" s="529"/>
      <c r="AA190" s="529"/>
      <c r="AB190" s="529"/>
      <c r="AC190" s="1057"/>
      <c r="AD190" s="1057"/>
      <c r="AE190" s="1057"/>
      <c r="AF190" s="1057"/>
    </row>
    <row r="191">
      <c r="A191" s="499"/>
      <c r="B191" s="529"/>
      <c r="C191" s="528"/>
      <c r="D191" s="528"/>
      <c r="E191" s="528"/>
      <c r="F191" s="528"/>
      <c r="G191" s="529"/>
      <c r="H191" s="1060"/>
      <c r="I191" s="1060"/>
      <c r="J191" s="528"/>
      <c r="K191" s="528"/>
      <c r="L191" s="528"/>
      <c r="M191" s="528"/>
      <c r="N191" s="528"/>
      <c r="O191" s="528"/>
      <c r="P191" s="528"/>
      <c r="Q191" s="529"/>
      <c r="R191" s="528"/>
      <c r="S191" s="1060"/>
      <c r="T191" s="528"/>
      <c r="U191" s="1060"/>
      <c r="V191" s="529"/>
      <c r="W191" s="529"/>
      <c r="X191" s="529"/>
      <c r="Y191" s="529"/>
      <c r="Z191" s="529"/>
      <c r="AA191" s="529"/>
      <c r="AB191" s="529"/>
      <c r="AC191" s="1057"/>
      <c r="AD191" s="1057"/>
      <c r="AE191" s="1057"/>
      <c r="AF191" s="1057"/>
    </row>
    <row r="192">
      <c r="A192" s="499"/>
      <c r="B192" s="529"/>
      <c r="C192" s="528"/>
      <c r="D192" s="528"/>
      <c r="E192" s="528"/>
      <c r="F192" s="528"/>
      <c r="G192" s="529"/>
      <c r="H192" s="1060"/>
      <c r="I192" s="1060"/>
      <c r="J192" s="528"/>
      <c r="K192" s="528"/>
      <c r="L192" s="528"/>
      <c r="M192" s="528"/>
      <c r="N192" s="528"/>
      <c r="O192" s="528"/>
      <c r="P192" s="528"/>
      <c r="Q192" s="529"/>
      <c r="R192" s="528"/>
      <c r="S192" s="1060"/>
      <c r="T192" s="528"/>
      <c r="U192" s="1060"/>
      <c r="V192" s="529"/>
      <c r="W192" s="529"/>
      <c r="X192" s="529"/>
      <c r="Y192" s="529"/>
      <c r="Z192" s="529"/>
      <c r="AA192" s="529"/>
      <c r="AB192" s="529"/>
      <c r="AC192" s="1057"/>
      <c r="AD192" s="1057"/>
      <c r="AE192" s="1057"/>
      <c r="AF192" s="1057"/>
    </row>
    <row r="193">
      <c r="A193" s="499"/>
      <c r="B193" s="529"/>
      <c r="C193" s="528"/>
      <c r="D193" s="528"/>
      <c r="E193" s="528"/>
      <c r="F193" s="528"/>
      <c r="G193" s="529"/>
      <c r="H193" s="1060"/>
      <c r="I193" s="1060"/>
      <c r="J193" s="528"/>
      <c r="K193" s="528"/>
      <c r="L193" s="528"/>
      <c r="M193" s="528"/>
      <c r="N193" s="528"/>
      <c r="O193" s="528"/>
      <c r="P193" s="528"/>
      <c r="Q193" s="529"/>
      <c r="R193" s="528"/>
      <c r="S193" s="1060"/>
      <c r="T193" s="528"/>
      <c r="U193" s="1060"/>
      <c r="V193" s="529"/>
      <c r="W193" s="529"/>
      <c r="X193" s="529"/>
      <c r="Y193" s="529"/>
      <c r="Z193" s="529"/>
      <c r="AA193" s="529"/>
      <c r="AB193" s="529"/>
      <c r="AC193" s="1057"/>
      <c r="AD193" s="1057"/>
      <c r="AE193" s="1057"/>
      <c r="AF193" s="1057"/>
    </row>
    <row r="194">
      <c r="A194" s="499"/>
      <c r="B194" s="529"/>
      <c r="C194" s="528"/>
      <c r="D194" s="528"/>
      <c r="E194" s="528"/>
      <c r="F194" s="528"/>
      <c r="G194" s="529"/>
      <c r="H194" s="1060"/>
      <c r="I194" s="1060"/>
      <c r="J194" s="528"/>
      <c r="K194" s="528"/>
      <c r="L194" s="528"/>
      <c r="M194" s="528"/>
      <c r="N194" s="528"/>
      <c r="O194" s="528"/>
      <c r="P194" s="528"/>
      <c r="Q194" s="529"/>
      <c r="R194" s="528"/>
      <c r="S194" s="1060"/>
      <c r="T194" s="528"/>
      <c r="U194" s="1060"/>
      <c r="V194" s="529"/>
      <c r="W194" s="529"/>
      <c r="X194" s="529"/>
      <c r="Y194" s="529"/>
      <c r="Z194" s="529"/>
      <c r="AA194" s="529"/>
      <c r="AB194" s="529"/>
      <c r="AC194" s="1057"/>
      <c r="AD194" s="1057"/>
      <c r="AE194" s="1057"/>
      <c r="AF194" s="1057"/>
    </row>
    <row r="195">
      <c r="A195" s="499"/>
      <c r="B195" s="529"/>
      <c r="C195" s="528"/>
      <c r="D195" s="528"/>
      <c r="E195" s="528"/>
      <c r="F195" s="528"/>
      <c r="G195" s="529"/>
      <c r="H195" s="1060"/>
      <c r="I195" s="1060"/>
      <c r="J195" s="528"/>
      <c r="K195" s="528"/>
      <c r="L195" s="528"/>
      <c r="M195" s="528"/>
      <c r="N195" s="528"/>
      <c r="O195" s="528"/>
      <c r="P195" s="528"/>
      <c r="Q195" s="529"/>
      <c r="R195" s="528"/>
      <c r="S195" s="1060"/>
      <c r="T195" s="528"/>
      <c r="U195" s="1060"/>
      <c r="V195" s="529"/>
      <c r="W195" s="529"/>
      <c r="X195" s="529"/>
      <c r="Y195" s="529"/>
      <c r="Z195" s="529"/>
      <c r="AA195" s="529"/>
      <c r="AB195" s="529"/>
      <c r="AC195" s="1057"/>
      <c r="AD195" s="1057"/>
      <c r="AE195" s="1057"/>
      <c r="AF195" s="1057"/>
    </row>
    <row r="196">
      <c r="A196" s="499"/>
      <c r="B196" s="529"/>
      <c r="C196" s="528"/>
      <c r="D196" s="528"/>
      <c r="E196" s="528"/>
      <c r="F196" s="528"/>
      <c r="G196" s="529"/>
      <c r="H196" s="1060"/>
      <c r="I196" s="1060"/>
      <c r="J196" s="528"/>
      <c r="K196" s="528"/>
      <c r="L196" s="528"/>
      <c r="M196" s="528"/>
      <c r="N196" s="528"/>
      <c r="O196" s="528"/>
      <c r="P196" s="528"/>
      <c r="Q196" s="529"/>
      <c r="R196" s="528"/>
      <c r="S196" s="1060"/>
      <c r="T196" s="528"/>
      <c r="U196" s="1060"/>
      <c r="V196" s="529"/>
      <c r="W196" s="529"/>
      <c r="X196" s="529"/>
      <c r="Y196" s="529"/>
      <c r="Z196" s="529"/>
      <c r="AA196" s="529"/>
      <c r="AB196" s="529"/>
      <c r="AC196" s="1057"/>
      <c r="AD196" s="1057"/>
      <c r="AE196" s="1057"/>
      <c r="AF196" s="1057"/>
    </row>
    <row r="197">
      <c r="A197" s="499"/>
      <c r="B197" s="529"/>
      <c r="C197" s="528"/>
      <c r="D197" s="528"/>
      <c r="E197" s="528"/>
      <c r="F197" s="528"/>
      <c r="G197" s="529"/>
      <c r="H197" s="1060"/>
      <c r="I197" s="1060"/>
      <c r="J197" s="528"/>
      <c r="K197" s="528"/>
      <c r="L197" s="528"/>
      <c r="M197" s="528"/>
      <c r="N197" s="528"/>
      <c r="O197" s="528"/>
      <c r="P197" s="528"/>
      <c r="Q197" s="529"/>
      <c r="R197" s="528"/>
      <c r="S197" s="1060"/>
      <c r="T197" s="528"/>
      <c r="U197" s="1060"/>
      <c r="V197" s="529"/>
      <c r="W197" s="529"/>
      <c r="X197" s="529"/>
      <c r="Y197" s="529"/>
      <c r="Z197" s="529"/>
      <c r="AA197" s="529"/>
      <c r="AB197" s="529"/>
      <c r="AC197" s="1057"/>
      <c r="AD197" s="1057"/>
      <c r="AE197" s="1057"/>
      <c r="AF197" s="1057"/>
    </row>
    <row r="198">
      <c r="A198" s="499"/>
      <c r="B198" s="529"/>
      <c r="C198" s="528"/>
      <c r="D198" s="528"/>
      <c r="E198" s="528"/>
      <c r="F198" s="528"/>
      <c r="G198" s="529"/>
      <c r="H198" s="1060"/>
      <c r="I198" s="1060"/>
      <c r="J198" s="528"/>
      <c r="K198" s="528"/>
      <c r="L198" s="528"/>
      <c r="M198" s="528"/>
      <c r="N198" s="528"/>
      <c r="O198" s="528"/>
      <c r="P198" s="528"/>
      <c r="Q198" s="529"/>
      <c r="R198" s="528"/>
      <c r="S198" s="1060"/>
      <c r="T198" s="528"/>
      <c r="U198" s="1060"/>
      <c r="V198" s="529"/>
      <c r="W198" s="529"/>
      <c r="X198" s="529"/>
      <c r="Y198" s="529"/>
      <c r="Z198" s="529"/>
      <c r="AA198" s="529"/>
      <c r="AB198" s="529"/>
      <c r="AC198" s="1057"/>
      <c r="AD198" s="1057"/>
      <c r="AE198" s="1057"/>
      <c r="AF198" s="1057"/>
    </row>
    <row r="199">
      <c r="A199" s="499"/>
      <c r="B199" s="529"/>
      <c r="C199" s="528"/>
      <c r="D199" s="528"/>
      <c r="E199" s="528"/>
      <c r="F199" s="528"/>
      <c r="G199" s="529"/>
      <c r="H199" s="1060"/>
      <c r="I199" s="1060"/>
      <c r="J199" s="528"/>
      <c r="K199" s="528"/>
      <c r="L199" s="528"/>
      <c r="M199" s="528"/>
      <c r="N199" s="528"/>
      <c r="O199" s="528"/>
      <c r="P199" s="528"/>
      <c r="Q199" s="529"/>
      <c r="R199" s="528"/>
      <c r="S199" s="1060"/>
      <c r="T199" s="528"/>
      <c r="U199" s="1060"/>
      <c r="V199" s="529"/>
      <c r="W199" s="529"/>
      <c r="X199" s="529"/>
      <c r="Y199" s="529"/>
      <c r="Z199" s="529"/>
      <c r="AA199" s="529"/>
      <c r="AB199" s="529"/>
      <c r="AC199" s="1057"/>
      <c r="AD199" s="1057"/>
      <c r="AE199" s="1057"/>
      <c r="AF199" s="1057"/>
    </row>
    <row r="200">
      <c r="A200" s="499"/>
      <c r="B200" s="529"/>
      <c r="C200" s="528"/>
      <c r="D200" s="528"/>
      <c r="E200" s="528"/>
      <c r="F200" s="528"/>
      <c r="G200" s="529"/>
      <c r="H200" s="1060"/>
      <c r="I200" s="1060"/>
      <c r="J200" s="528"/>
      <c r="K200" s="528"/>
      <c r="L200" s="528"/>
      <c r="M200" s="528"/>
      <c r="N200" s="528"/>
      <c r="O200" s="528"/>
      <c r="P200" s="528"/>
      <c r="Q200" s="529"/>
      <c r="R200" s="528"/>
      <c r="S200" s="1060"/>
      <c r="T200" s="528"/>
      <c r="U200" s="1060"/>
      <c r="V200" s="529"/>
      <c r="W200" s="529"/>
      <c r="X200" s="529"/>
      <c r="Y200" s="529"/>
      <c r="Z200" s="529"/>
      <c r="AA200" s="529"/>
      <c r="AB200" s="529"/>
      <c r="AC200" s="1057"/>
      <c r="AD200" s="1057"/>
      <c r="AE200" s="1057"/>
      <c r="AF200" s="1057"/>
    </row>
    <row r="201">
      <c r="A201" s="499"/>
      <c r="B201" s="529"/>
      <c r="C201" s="528"/>
      <c r="D201" s="528"/>
      <c r="E201" s="528"/>
      <c r="F201" s="528"/>
      <c r="G201" s="529"/>
      <c r="H201" s="1060"/>
      <c r="I201" s="1060"/>
      <c r="J201" s="528"/>
      <c r="K201" s="528"/>
      <c r="L201" s="528"/>
      <c r="M201" s="528"/>
      <c r="N201" s="528"/>
      <c r="O201" s="528"/>
      <c r="P201" s="528"/>
      <c r="Q201" s="529"/>
      <c r="R201" s="528"/>
      <c r="S201" s="1060"/>
      <c r="T201" s="528"/>
      <c r="U201" s="1060"/>
      <c r="V201" s="529"/>
      <c r="W201" s="529"/>
      <c r="X201" s="529"/>
      <c r="Y201" s="529"/>
      <c r="Z201" s="529"/>
      <c r="AA201" s="529"/>
      <c r="AB201" s="529"/>
      <c r="AC201" s="1057"/>
      <c r="AD201" s="1057"/>
      <c r="AE201" s="1057"/>
      <c r="AF201" s="1057"/>
    </row>
    <row r="202">
      <c r="A202" s="499"/>
      <c r="B202" s="529"/>
      <c r="C202" s="528"/>
      <c r="D202" s="528"/>
      <c r="E202" s="528"/>
      <c r="F202" s="528"/>
      <c r="G202" s="529"/>
      <c r="H202" s="1060"/>
      <c r="I202" s="1060"/>
      <c r="J202" s="528"/>
      <c r="K202" s="528"/>
      <c r="L202" s="528"/>
      <c r="M202" s="528"/>
      <c r="N202" s="528"/>
      <c r="O202" s="528"/>
      <c r="P202" s="528"/>
      <c r="Q202" s="529"/>
      <c r="R202" s="528"/>
      <c r="S202" s="1060"/>
      <c r="T202" s="528"/>
      <c r="U202" s="1060"/>
      <c r="V202" s="529"/>
      <c r="W202" s="529"/>
      <c r="X202" s="529"/>
      <c r="Y202" s="529"/>
      <c r="Z202" s="529"/>
      <c r="AA202" s="529"/>
      <c r="AB202" s="529"/>
      <c r="AC202" s="1057"/>
      <c r="AD202" s="1057"/>
      <c r="AE202" s="1057"/>
      <c r="AF202" s="1057"/>
    </row>
    <row r="203">
      <c r="A203" s="499"/>
      <c r="B203" s="529"/>
      <c r="C203" s="528"/>
      <c r="D203" s="528"/>
      <c r="E203" s="528"/>
      <c r="F203" s="528"/>
      <c r="G203" s="529"/>
      <c r="H203" s="1060"/>
      <c r="I203" s="1060"/>
      <c r="J203" s="528"/>
      <c r="K203" s="528"/>
      <c r="L203" s="528"/>
      <c r="M203" s="528"/>
      <c r="N203" s="528"/>
      <c r="O203" s="528"/>
      <c r="P203" s="528"/>
      <c r="Q203" s="529"/>
      <c r="R203" s="528"/>
      <c r="S203" s="1060"/>
      <c r="T203" s="528"/>
      <c r="U203" s="1060"/>
      <c r="V203" s="529"/>
      <c r="W203" s="529"/>
      <c r="X203" s="529"/>
      <c r="Y203" s="529"/>
      <c r="Z203" s="529"/>
      <c r="AA203" s="529"/>
      <c r="AB203" s="529"/>
      <c r="AC203" s="1057"/>
      <c r="AD203" s="1057"/>
      <c r="AE203" s="1057"/>
      <c r="AF203" s="1057"/>
    </row>
    <row r="204">
      <c r="A204" s="499"/>
      <c r="B204" s="529"/>
      <c r="C204" s="528"/>
      <c r="D204" s="528"/>
      <c r="E204" s="528"/>
      <c r="F204" s="528"/>
      <c r="G204" s="529"/>
      <c r="H204" s="1060"/>
      <c r="I204" s="1060"/>
      <c r="J204" s="528"/>
      <c r="K204" s="528"/>
      <c r="L204" s="528"/>
      <c r="M204" s="528"/>
      <c r="N204" s="528"/>
      <c r="O204" s="528"/>
      <c r="P204" s="528"/>
      <c r="Q204" s="529"/>
      <c r="R204" s="528"/>
      <c r="S204" s="1060"/>
      <c r="T204" s="528"/>
      <c r="U204" s="1060"/>
      <c r="V204" s="529"/>
      <c r="W204" s="529"/>
      <c r="X204" s="529"/>
      <c r="Y204" s="529"/>
      <c r="Z204" s="529"/>
      <c r="AA204" s="529"/>
      <c r="AB204" s="529"/>
      <c r="AC204" s="1057"/>
      <c r="AD204" s="1057"/>
      <c r="AE204" s="1057"/>
      <c r="AF204" s="1057"/>
    </row>
    <row r="205">
      <c r="A205" s="499"/>
      <c r="B205" s="529"/>
      <c r="C205" s="528"/>
      <c r="D205" s="528"/>
      <c r="E205" s="528"/>
      <c r="F205" s="528"/>
      <c r="G205" s="529"/>
      <c r="H205" s="1060"/>
      <c r="I205" s="1060"/>
      <c r="J205" s="528"/>
      <c r="K205" s="528"/>
      <c r="L205" s="528"/>
      <c r="M205" s="528"/>
      <c r="N205" s="528"/>
      <c r="O205" s="528"/>
      <c r="P205" s="528"/>
      <c r="Q205" s="529"/>
      <c r="R205" s="528"/>
      <c r="S205" s="1060"/>
      <c r="T205" s="528"/>
      <c r="U205" s="1060"/>
      <c r="V205" s="529"/>
      <c r="W205" s="529"/>
      <c r="X205" s="529"/>
      <c r="Y205" s="529"/>
      <c r="Z205" s="529"/>
      <c r="AA205" s="529"/>
      <c r="AB205" s="529"/>
      <c r="AC205" s="1057"/>
      <c r="AD205" s="1057"/>
      <c r="AE205" s="1057"/>
      <c r="AF205" s="1057"/>
    </row>
    <row r="206">
      <c r="A206" s="499"/>
      <c r="B206" s="529"/>
      <c r="C206" s="528"/>
      <c r="D206" s="528"/>
      <c r="E206" s="528"/>
      <c r="F206" s="528"/>
      <c r="G206" s="529"/>
      <c r="H206" s="1060"/>
      <c r="I206" s="1060"/>
      <c r="J206" s="528"/>
      <c r="K206" s="528"/>
      <c r="L206" s="528"/>
      <c r="M206" s="528"/>
      <c r="N206" s="528"/>
      <c r="O206" s="528"/>
      <c r="P206" s="528"/>
      <c r="Q206" s="529"/>
      <c r="R206" s="528"/>
      <c r="S206" s="1060"/>
      <c r="T206" s="528"/>
      <c r="U206" s="1060"/>
      <c r="V206" s="529"/>
      <c r="W206" s="529"/>
      <c r="X206" s="529"/>
      <c r="Y206" s="529"/>
      <c r="Z206" s="529"/>
      <c r="AA206" s="529"/>
      <c r="AB206" s="529"/>
      <c r="AC206" s="1057"/>
      <c r="AD206" s="1057"/>
      <c r="AE206" s="1057"/>
      <c r="AF206" s="1057"/>
    </row>
    <row r="207">
      <c r="A207" s="499"/>
      <c r="B207" s="529"/>
      <c r="C207" s="528"/>
      <c r="D207" s="528"/>
      <c r="E207" s="528"/>
      <c r="F207" s="528"/>
      <c r="G207" s="529"/>
      <c r="H207" s="1060"/>
      <c r="I207" s="1060"/>
      <c r="J207" s="528"/>
      <c r="K207" s="528"/>
      <c r="L207" s="528"/>
      <c r="M207" s="528"/>
      <c r="N207" s="528"/>
      <c r="O207" s="528"/>
      <c r="P207" s="528"/>
      <c r="Q207" s="529"/>
      <c r="R207" s="528"/>
      <c r="S207" s="1060"/>
      <c r="T207" s="528"/>
      <c r="U207" s="1060"/>
      <c r="V207" s="529"/>
      <c r="W207" s="529"/>
      <c r="X207" s="529"/>
      <c r="Y207" s="529"/>
      <c r="Z207" s="529"/>
      <c r="AA207" s="529"/>
      <c r="AB207" s="529"/>
      <c r="AC207" s="1057"/>
      <c r="AD207" s="1057"/>
      <c r="AE207" s="1057"/>
      <c r="AF207" s="1057"/>
    </row>
    <row r="208">
      <c r="A208" s="499"/>
      <c r="B208" s="529"/>
      <c r="C208" s="528"/>
      <c r="D208" s="528"/>
      <c r="E208" s="528"/>
      <c r="F208" s="528"/>
      <c r="G208" s="529"/>
      <c r="H208" s="1060"/>
      <c r="I208" s="1060"/>
      <c r="J208" s="528"/>
      <c r="K208" s="528"/>
      <c r="L208" s="528"/>
      <c r="M208" s="528"/>
      <c r="N208" s="528"/>
      <c r="O208" s="528"/>
      <c r="P208" s="528"/>
      <c r="Q208" s="529"/>
      <c r="R208" s="528"/>
      <c r="S208" s="1060"/>
      <c r="T208" s="528"/>
      <c r="U208" s="1060"/>
      <c r="V208" s="529"/>
      <c r="W208" s="529"/>
      <c r="X208" s="529"/>
      <c r="Y208" s="529"/>
      <c r="Z208" s="529"/>
      <c r="AA208" s="529"/>
      <c r="AB208" s="529"/>
      <c r="AC208" s="1057"/>
      <c r="AD208" s="1057"/>
      <c r="AE208" s="1057"/>
      <c r="AF208" s="1057"/>
    </row>
    <row r="209">
      <c r="A209" s="499"/>
      <c r="B209" s="529"/>
      <c r="C209" s="528"/>
      <c r="D209" s="528"/>
      <c r="E209" s="528"/>
      <c r="F209" s="528"/>
      <c r="G209" s="529"/>
      <c r="H209" s="1060"/>
      <c r="I209" s="1060"/>
      <c r="J209" s="528"/>
      <c r="K209" s="528"/>
      <c r="L209" s="528"/>
      <c r="M209" s="528"/>
      <c r="N209" s="528"/>
      <c r="O209" s="528"/>
      <c r="P209" s="528"/>
      <c r="Q209" s="529"/>
      <c r="R209" s="528"/>
      <c r="S209" s="1060"/>
      <c r="T209" s="528"/>
      <c r="U209" s="1060"/>
      <c r="V209" s="529"/>
      <c r="W209" s="529"/>
      <c r="X209" s="529"/>
      <c r="Y209" s="529"/>
      <c r="Z209" s="529"/>
      <c r="AA209" s="529"/>
      <c r="AB209" s="529"/>
      <c r="AC209" s="1057"/>
      <c r="AD209" s="1057"/>
      <c r="AE209" s="1057"/>
      <c r="AF209" s="1057"/>
    </row>
    <row r="210">
      <c r="A210" s="499"/>
      <c r="B210" s="529"/>
      <c r="C210" s="528"/>
      <c r="D210" s="528"/>
      <c r="E210" s="528"/>
      <c r="F210" s="528"/>
      <c r="G210" s="529"/>
      <c r="H210" s="1060"/>
      <c r="I210" s="1060"/>
      <c r="J210" s="528"/>
      <c r="K210" s="528"/>
      <c r="L210" s="528"/>
      <c r="M210" s="528"/>
      <c r="N210" s="528"/>
      <c r="O210" s="528"/>
      <c r="P210" s="528"/>
      <c r="Q210" s="529"/>
      <c r="R210" s="528"/>
      <c r="S210" s="1060"/>
      <c r="T210" s="528"/>
      <c r="U210" s="1060"/>
      <c r="V210" s="529"/>
      <c r="W210" s="529"/>
      <c r="X210" s="529"/>
      <c r="Y210" s="529"/>
      <c r="Z210" s="529"/>
      <c r="AA210" s="529"/>
      <c r="AB210" s="529"/>
      <c r="AC210" s="1057"/>
      <c r="AD210" s="1057"/>
      <c r="AE210" s="1057"/>
      <c r="AF210" s="1057"/>
    </row>
    <row r="211">
      <c r="A211" s="499"/>
      <c r="B211" s="529"/>
      <c r="C211" s="528"/>
      <c r="D211" s="528"/>
      <c r="E211" s="528"/>
      <c r="F211" s="528"/>
      <c r="G211" s="529"/>
      <c r="H211" s="1060"/>
      <c r="I211" s="1060"/>
      <c r="J211" s="528"/>
      <c r="K211" s="528"/>
      <c r="L211" s="528"/>
      <c r="M211" s="528"/>
      <c r="N211" s="528"/>
      <c r="O211" s="528"/>
      <c r="P211" s="528"/>
      <c r="Q211" s="529"/>
      <c r="R211" s="528"/>
      <c r="S211" s="1060"/>
      <c r="T211" s="528"/>
      <c r="U211" s="1060"/>
      <c r="V211" s="529"/>
      <c r="W211" s="529"/>
      <c r="X211" s="529"/>
      <c r="Y211" s="529"/>
      <c r="Z211" s="529"/>
      <c r="AA211" s="529"/>
      <c r="AB211" s="529"/>
      <c r="AC211" s="1057"/>
      <c r="AD211" s="1057"/>
      <c r="AE211" s="1057"/>
      <c r="AF211" s="1057"/>
    </row>
    <row r="212">
      <c r="A212" s="499"/>
      <c r="B212" s="529"/>
      <c r="C212" s="528"/>
      <c r="D212" s="528"/>
      <c r="E212" s="528"/>
      <c r="F212" s="528"/>
      <c r="G212" s="529"/>
      <c r="H212" s="1060"/>
      <c r="I212" s="1060"/>
      <c r="J212" s="528"/>
      <c r="K212" s="528"/>
      <c r="L212" s="528"/>
      <c r="M212" s="528"/>
      <c r="N212" s="528"/>
      <c r="O212" s="528"/>
      <c r="P212" s="528"/>
      <c r="Q212" s="529"/>
      <c r="R212" s="528"/>
      <c r="S212" s="1060"/>
      <c r="T212" s="528"/>
      <c r="U212" s="1060"/>
      <c r="V212" s="529"/>
      <c r="W212" s="529"/>
      <c r="X212" s="529"/>
      <c r="Y212" s="529"/>
      <c r="Z212" s="529"/>
      <c r="AA212" s="529"/>
      <c r="AB212" s="529"/>
      <c r="AC212" s="1057"/>
      <c r="AD212" s="1057"/>
      <c r="AE212" s="1057"/>
      <c r="AF212" s="1057"/>
    </row>
    <row r="213">
      <c r="A213" s="499"/>
      <c r="B213" s="529"/>
      <c r="C213" s="528"/>
      <c r="D213" s="528"/>
      <c r="E213" s="528"/>
      <c r="F213" s="528"/>
      <c r="G213" s="529"/>
      <c r="H213" s="1060"/>
      <c r="I213" s="1060"/>
      <c r="J213" s="528"/>
      <c r="K213" s="528"/>
      <c r="L213" s="528"/>
      <c r="M213" s="528"/>
      <c r="N213" s="528"/>
      <c r="O213" s="528"/>
      <c r="P213" s="528"/>
      <c r="Q213" s="529"/>
      <c r="R213" s="528"/>
      <c r="S213" s="1060"/>
      <c r="T213" s="528"/>
      <c r="U213" s="1060"/>
      <c r="V213" s="529"/>
      <c r="W213" s="529"/>
      <c r="X213" s="529"/>
      <c r="Y213" s="529"/>
      <c r="Z213" s="529"/>
      <c r="AA213" s="529"/>
      <c r="AB213" s="529"/>
      <c r="AC213" s="1057"/>
      <c r="AD213" s="1057"/>
      <c r="AE213" s="1057"/>
      <c r="AF213" s="1057"/>
    </row>
    <row r="214">
      <c r="A214" s="499"/>
      <c r="B214" s="529"/>
      <c r="C214" s="528"/>
      <c r="D214" s="528"/>
      <c r="E214" s="528"/>
      <c r="F214" s="528"/>
      <c r="G214" s="529"/>
      <c r="H214" s="1060"/>
      <c r="I214" s="1060"/>
      <c r="J214" s="528"/>
      <c r="K214" s="528"/>
      <c r="L214" s="528"/>
      <c r="M214" s="528"/>
      <c r="N214" s="528"/>
      <c r="O214" s="528"/>
      <c r="P214" s="528"/>
      <c r="Q214" s="529"/>
      <c r="R214" s="528"/>
      <c r="S214" s="1060"/>
      <c r="T214" s="528"/>
      <c r="U214" s="1060"/>
      <c r="V214" s="529"/>
      <c r="W214" s="529"/>
      <c r="X214" s="529"/>
      <c r="Y214" s="529"/>
      <c r="Z214" s="529"/>
      <c r="AA214" s="529"/>
      <c r="AB214" s="529"/>
      <c r="AC214" s="1057"/>
      <c r="AD214" s="1057"/>
      <c r="AE214" s="1057"/>
      <c r="AF214" s="1057"/>
    </row>
    <row r="215">
      <c r="A215" s="499"/>
      <c r="B215" s="529"/>
      <c r="C215" s="528"/>
      <c r="D215" s="528"/>
      <c r="E215" s="528"/>
      <c r="F215" s="528"/>
      <c r="G215" s="529"/>
      <c r="H215" s="1060"/>
      <c r="I215" s="1060"/>
      <c r="J215" s="528"/>
      <c r="K215" s="528"/>
      <c r="L215" s="528"/>
      <c r="M215" s="528"/>
      <c r="N215" s="528"/>
      <c r="O215" s="528"/>
      <c r="P215" s="528"/>
      <c r="Q215" s="529"/>
      <c r="R215" s="528"/>
      <c r="S215" s="1060"/>
      <c r="T215" s="528"/>
      <c r="U215" s="1060"/>
      <c r="V215" s="529"/>
      <c r="W215" s="529"/>
      <c r="X215" s="529"/>
      <c r="Y215" s="529"/>
      <c r="Z215" s="529"/>
      <c r="AA215" s="529"/>
      <c r="AB215" s="529"/>
      <c r="AC215" s="1057"/>
      <c r="AD215" s="1057"/>
      <c r="AE215" s="1057"/>
      <c r="AF215" s="1057"/>
    </row>
    <row r="216">
      <c r="A216" s="499"/>
      <c r="B216" s="529"/>
      <c r="C216" s="528"/>
      <c r="D216" s="528"/>
      <c r="E216" s="528"/>
      <c r="F216" s="528"/>
      <c r="G216" s="529"/>
      <c r="H216" s="1060"/>
      <c r="I216" s="1060"/>
      <c r="J216" s="528"/>
      <c r="K216" s="528"/>
      <c r="L216" s="528"/>
      <c r="M216" s="528"/>
      <c r="N216" s="528"/>
      <c r="O216" s="528"/>
      <c r="P216" s="528"/>
      <c r="Q216" s="529"/>
      <c r="R216" s="528"/>
      <c r="S216" s="1060"/>
      <c r="T216" s="528"/>
      <c r="U216" s="1060"/>
      <c r="V216" s="529"/>
      <c r="W216" s="529"/>
      <c r="X216" s="529"/>
      <c r="Y216" s="529"/>
      <c r="Z216" s="529"/>
      <c r="AA216" s="529"/>
      <c r="AB216" s="529"/>
      <c r="AC216" s="1057"/>
      <c r="AD216" s="1057"/>
      <c r="AE216" s="1057"/>
      <c r="AF216" s="1057"/>
    </row>
    <row r="217">
      <c r="A217" s="499"/>
      <c r="B217" s="529"/>
      <c r="C217" s="528"/>
      <c r="D217" s="528"/>
      <c r="E217" s="528"/>
      <c r="F217" s="528"/>
      <c r="G217" s="529"/>
      <c r="H217" s="1060"/>
      <c r="I217" s="1060"/>
      <c r="J217" s="528"/>
      <c r="K217" s="528"/>
      <c r="L217" s="528"/>
      <c r="M217" s="528"/>
      <c r="N217" s="528"/>
      <c r="O217" s="528"/>
      <c r="P217" s="528"/>
      <c r="Q217" s="529"/>
      <c r="R217" s="528"/>
      <c r="S217" s="1060"/>
      <c r="T217" s="528"/>
      <c r="U217" s="1060"/>
      <c r="V217" s="529"/>
      <c r="W217" s="529"/>
      <c r="X217" s="529"/>
      <c r="Y217" s="529"/>
      <c r="Z217" s="529"/>
      <c r="AA217" s="529"/>
      <c r="AB217" s="529"/>
      <c r="AC217" s="1057"/>
      <c r="AD217" s="1057"/>
      <c r="AE217" s="1057"/>
      <c r="AF217" s="1057"/>
    </row>
    <row r="218">
      <c r="A218" s="499"/>
      <c r="B218" s="529"/>
      <c r="C218" s="528"/>
      <c r="D218" s="528"/>
      <c r="E218" s="528"/>
      <c r="F218" s="528"/>
      <c r="G218" s="529"/>
      <c r="H218" s="1060"/>
      <c r="I218" s="1060"/>
      <c r="J218" s="528"/>
      <c r="K218" s="528"/>
      <c r="L218" s="528"/>
      <c r="M218" s="528"/>
      <c r="N218" s="528"/>
      <c r="O218" s="528"/>
      <c r="P218" s="528"/>
      <c r="Q218" s="529"/>
      <c r="R218" s="528"/>
      <c r="S218" s="1060"/>
      <c r="T218" s="528"/>
      <c r="U218" s="1060"/>
      <c r="V218" s="529"/>
      <c r="W218" s="529"/>
      <c r="X218" s="529"/>
      <c r="Y218" s="529"/>
      <c r="Z218" s="529"/>
      <c r="AA218" s="529"/>
      <c r="AB218" s="529"/>
      <c r="AC218" s="1057"/>
      <c r="AD218" s="1057"/>
      <c r="AE218" s="1057"/>
      <c r="AF218" s="1057"/>
    </row>
    <row r="219">
      <c r="A219" s="499"/>
      <c r="B219" s="529"/>
      <c r="C219" s="528"/>
      <c r="D219" s="528"/>
      <c r="E219" s="528"/>
      <c r="F219" s="528"/>
      <c r="G219" s="529"/>
      <c r="H219" s="1060"/>
      <c r="I219" s="1060"/>
      <c r="J219" s="528"/>
      <c r="K219" s="528"/>
      <c r="L219" s="528"/>
      <c r="M219" s="528"/>
      <c r="N219" s="528"/>
      <c r="O219" s="528"/>
      <c r="P219" s="528"/>
      <c r="Q219" s="529"/>
      <c r="R219" s="528"/>
      <c r="S219" s="1060"/>
      <c r="T219" s="528"/>
      <c r="U219" s="1060"/>
      <c r="V219" s="529"/>
      <c r="W219" s="529"/>
      <c r="X219" s="529"/>
      <c r="Y219" s="529"/>
      <c r="Z219" s="529"/>
      <c r="AA219" s="529"/>
      <c r="AB219" s="529"/>
      <c r="AC219" s="1057"/>
      <c r="AD219" s="1057"/>
      <c r="AE219" s="1057"/>
      <c r="AF219" s="1057"/>
    </row>
    <row r="220">
      <c r="A220" s="499"/>
      <c r="B220" s="529"/>
      <c r="C220" s="528"/>
      <c r="D220" s="528"/>
      <c r="E220" s="528"/>
      <c r="F220" s="528"/>
      <c r="G220" s="529"/>
      <c r="H220" s="1060"/>
      <c r="I220" s="1060"/>
      <c r="J220" s="528"/>
      <c r="K220" s="528"/>
      <c r="L220" s="528"/>
      <c r="M220" s="528"/>
      <c r="N220" s="528"/>
      <c r="O220" s="528"/>
      <c r="P220" s="528"/>
      <c r="Q220" s="529"/>
      <c r="R220" s="528"/>
      <c r="S220" s="1060"/>
      <c r="T220" s="528"/>
      <c r="U220" s="1060"/>
      <c r="V220" s="529"/>
      <c r="W220" s="529"/>
      <c r="X220" s="529"/>
      <c r="Y220" s="529"/>
      <c r="Z220" s="529"/>
      <c r="AA220" s="529"/>
      <c r="AB220" s="529"/>
      <c r="AC220" s="1057"/>
      <c r="AD220" s="1057"/>
      <c r="AE220" s="1057"/>
      <c r="AF220" s="1057"/>
    </row>
    <row r="221">
      <c r="A221" s="499"/>
      <c r="B221" s="529"/>
      <c r="C221" s="528"/>
      <c r="D221" s="528"/>
      <c r="E221" s="528"/>
      <c r="F221" s="528"/>
      <c r="G221" s="529"/>
      <c r="H221" s="1060"/>
      <c r="I221" s="1060"/>
      <c r="J221" s="528"/>
      <c r="K221" s="528"/>
      <c r="L221" s="528"/>
      <c r="M221" s="528"/>
      <c r="N221" s="528"/>
      <c r="O221" s="528"/>
      <c r="P221" s="528"/>
      <c r="Q221" s="529"/>
      <c r="R221" s="528"/>
      <c r="S221" s="1060"/>
      <c r="T221" s="528"/>
      <c r="U221" s="1060"/>
      <c r="V221" s="529"/>
      <c r="W221" s="529"/>
      <c r="X221" s="529"/>
      <c r="Y221" s="529"/>
      <c r="Z221" s="529"/>
      <c r="AA221" s="529"/>
      <c r="AB221" s="529"/>
      <c r="AC221" s="1057"/>
      <c r="AD221" s="1057"/>
      <c r="AE221" s="1057"/>
      <c r="AF221" s="1057"/>
    </row>
    <row r="222">
      <c r="A222" s="499"/>
      <c r="B222" s="529"/>
      <c r="C222" s="528"/>
      <c r="D222" s="528"/>
      <c r="E222" s="528"/>
      <c r="F222" s="528"/>
      <c r="G222" s="529"/>
      <c r="H222" s="1060"/>
      <c r="I222" s="1060"/>
      <c r="J222" s="528"/>
      <c r="K222" s="528"/>
      <c r="L222" s="528"/>
      <c r="M222" s="528"/>
      <c r="N222" s="528"/>
      <c r="O222" s="528"/>
      <c r="P222" s="528"/>
      <c r="Q222" s="529"/>
      <c r="R222" s="528"/>
      <c r="S222" s="1060"/>
      <c r="T222" s="528"/>
      <c r="U222" s="1060"/>
      <c r="V222" s="529"/>
      <c r="W222" s="529"/>
      <c r="X222" s="529"/>
      <c r="Y222" s="529"/>
      <c r="Z222" s="529"/>
      <c r="AA222" s="529"/>
      <c r="AB222" s="529"/>
      <c r="AC222" s="1057"/>
      <c r="AD222" s="1057"/>
      <c r="AE222" s="1057"/>
      <c r="AF222" s="1057"/>
    </row>
    <row r="223">
      <c r="A223" s="499"/>
      <c r="B223" s="529"/>
      <c r="C223" s="528"/>
      <c r="D223" s="528"/>
      <c r="E223" s="528"/>
      <c r="F223" s="528"/>
      <c r="G223" s="529"/>
      <c r="H223" s="1060"/>
      <c r="I223" s="1060"/>
      <c r="J223" s="528"/>
      <c r="K223" s="528"/>
      <c r="L223" s="528"/>
      <c r="M223" s="528"/>
      <c r="N223" s="528"/>
      <c r="O223" s="528"/>
      <c r="P223" s="528"/>
      <c r="Q223" s="529"/>
      <c r="R223" s="528"/>
      <c r="S223" s="1060"/>
      <c r="T223" s="528"/>
      <c r="U223" s="1060"/>
      <c r="V223" s="529"/>
      <c r="W223" s="529"/>
      <c r="X223" s="529"/>
      <c r="Y223" s="529"/>
      <c r="Z223" s="529"/>
      <c r="AA223" s="529"/>
      <c r="AB223" s="529"/>
      <c r="AC223" s="1057"/>
      <c r="AD223" s="1057"/>
      <c r="AE223" s="1057"/>
      <c r="AF223" s="1057"/>
    </row>
    <row r="224">
      <c r="A224" s="499"/>
      <c r="B224" s="529"/>
      <c r="C224" s="528"/>
      <c r="D224" s="528"/>
      <c r="E224" s="528"/>
      <c r="F224" s="528"/>
      <c r="G224" s="529"/>
      <c r="H224" s="1060"/>
      <c r="I224" s="1060"/>
      <c r="J224" s="528"/>
      <c r="K224" s="528"/>
      <c r="L224" s="528"/>
      <c r="M224" s="528"/>
      <c r="N224" s="528"/>
      <c r="O224" s="528"/>
      <c r="P224" s="528"/>
      <c r="Q224" s="529"/>
      <c r="R224" s="528"/>
      <c r="S224" s="1060"/>
      <c r="T224" s="528"/>
      <c r="U224" s="1060"/>
      <c r="V224" s="529"/>
      <c r="W224" s="529"/>
      <c r="X224" s="529"/>
      <c r="Y224" s="529"/>
      <c r="Z224" s="529"/>
      <c r="AA224" s="529"/>
      <c r="AB224" s="529"/>
      <c r="AC224" s="1057"/>
      <c r="AD224" s="1057"/>
      <c r="AE224" s="1057"/>
      <c r="AF224" s="1057"/>
    </row>
    <row r="225">
      <c r="A225" s="499"/>
      <c r="B225" s="529"/>
      <c r="C225" s="528"/>
      <c r="D225" s="528"/>
      <c r="E225" s="528"/>
      <c r="F225" s="528"/>
      <c r="G225" s="529"/>
      <c r="H225" s="1060"/>
      <c r="I225" s="1060"/>
      <c r="J225" s="528"/>
      <c r="K225" s="528"/>
      <c r="L225" s="528"/>
      <c r="M225" s="528"/>
      <c r="N225" s="528"/>
      <c r="O225" s="528"/>
      <c r="P225" s="528"/>
      <c r="Q225" s="529"/>
      <c r="R225" s="528"/>
      <c r="S225" s="1060"/>
      <c r="T225" s="528"/>
      <c r="U225" s="1060"/>
      <c r="V225" s="529"/>
      <c r="W225" s="529"/>
      <c r="X225" s="529"/>
      <c r="Y225" s="529"/>
      <c r="Z225" s="529"/>
      <c r="AA225" s="529"/>
      <c r="AB225" s="529"/>
      <c r="AC225" s="1057"/>
      <c r="AD225" s="1057"/>
      <c r="AE225" s="1057"/>
      <c r="AF225" s="1057"/>
    </row>
    <row r="226">
      <c r="A226" s="499"/>
      <c r="B226" s="529"/>
      <c r="C226" s="528"/>
      <c r="D226" s="528"/>
      <c r="E226" s="528"/>
      <c r="F226" s="528"/>
      <c r="G226" s="529"/>
      <c r="H226" s="1060"/>
      <c r="I226" s="1060"/>
      <c r="J226" s="528"/>
      <c r="K226" s="528"/>
      <c r="L226" s="528"/>
      <c r="M226" s="528"/>
      <c r="N226" s="528"/>
      <c r="O226" s="528"/>
      <c r="P226" s="528"/>
      <c r="Q226" s="529"/>
      <c r="R226" s="528"/>
      <c r="S226" s="1060"/>
      <c r="T226" s="528"/>
      <c r="U226" s="1060"/>
      <c r="V226" s="529"/>
      <c r="W226" s="529"/>
      <c r="X226" s="529"/>
      <c r="Y226" s="529"/>
      <c r="Z226" s="529"/>
      <c r="AA226" s="529"/>
      <c r="AB226" s="529"/>
      <c r="AC226" s="1057"/>
      <c r="AD226" s="1057"/>
      <c r="AE226" s="1057"/>
      <c r="AF226" s="1057"/>
    </row>
    <row r="227">
      <c r="A227" s="499"/>
      <c r="B227" s="529"/>
      <c r="C227" s="528"/>
      <c r="D227" s="528"/>
      <c r="E227" s="528"/>
      <c r="F227" s="528"/>
      <c r="G227" s="529"/>
      <c r="H227" s="1060"/>
      <c r="I227" s="1060"/>
      <c r="J227" s="528"/>
      <c r="K227" s="528"/>
      <c r="L227" s="528"/>
      <c r="M227" s="528"/>
      <c r="N227" s="528"/>
      <c r="O227" s="528"/>
      <c r="P227" s="528"/>
      <c r="Q227" s="529"/>
      <c r="R227" s="528"/>
      <c r="S227" s="1060"/>
      <c r="T227" s="528"/>
      <c r="U227" s="1060"/>
      <c r="V227" s="529"/>
      <c r="W227" s="529"/>
      <c r="X227" s="529"/>
      <c r="Y227" s="529"/>
      <c r="Z227" s="529"/>
      <c r="AA227" s="529"/>
      <c r="AB227" s="529"/>
      <c r="AC227" s="1057"/>
      <c r="AD227" s="1057"/>
      <c r="AE227" s="1057"/>
      <c r="AF227" s="1057"/>
    </row>
    <row r="228">
      <c r="A228" s="499"/>
      <c r="B228" s="529"/>
      <c r="C228" s="528"/>
      <c r="D228" s="528"/>
      <c r="E228" s="528"/>
      <c r="F228" s="528"/>
      <c r="G228" s="529"/>
      <c r="H228" s="1060"/>
      <c r="I228" s="1060"/>
      <c r="J228" s="528"/>
      <c r="K228" s="528"/>
      <c r="L228" s="528"/>
      <c r="M228" s="528"/>
      <c r="N228" s="528"/>
      <c r="O228" s="528"/>
      <c r="P228" s="528"/>
      <c r="Q228" s="529"/>
      <c r="R228" s="528"/>
      <c r="S228" s="1060"/>
      <c r="T228" s="528"/>
      <c r="U228" s="1060"/>
      <c r="V228" s="529"/>
      <c r="W228" s="529"/>
      <c r="X228" s="529"/>
      <c r="Y228" s="529"/>
      <c r="Z228" s="529"/>
      <c r="AA228" s="529"/>
      <c r="AB228" s="529"/>
      <c r="AC228" s="1057"/>
      <c r="AD228" s="1057"/>
      <c r="AE228" s="1057"/>
      <c r="AF228" s="1057"/>
    </row>
    <row r="229">
      <c r="A229" s="499"/>
      <c r="B229" s="529"/>
      <c r="C229" s="528"/>
      <c r="D229" s="528"/>
      <c r="E229" s="528"/>
      <c r="F229" s="528"/>
      <c r="G229" s="529"/>
      <c r="H229" s="1060"/>
      <c r="I229" s="1060"/>
      <c r="J229" s="528"/>
      <c r="K229" s="528"/>
      <c r="L229" s="528"/>
      <c r="M229" s="528"/>
      <c r="N229" s="528"/>
      <c r="O229" s="528"/>
      <c r="P229" s="528"/>
      <c r="Q229" s="529"/>
      <c r="R229" s="528"/>
      <c r="S229" s="1060"/>
      <c r="T229" s="528"/>
      <c r="U229" s="1060"/>
      <c r="V229" s="529"/>
      <c r="W229" s="529"/>
      <c r="X229" s="529"/>
      <c r="Y229" s="529"/>
      <c r="Z229" s="529"/>
      <c r="AA229" s="529"/>
      <c r="AB229" s="529"/>
      <c r="AC229" s="1057"/>
      <c r="AD229" s="1057"/>
      <c r="AE229" s="1057"/>
      <c r="AF229" s="1057"/>
    </row>
    <row r="230">
      <c r="A230" s="499"/>
      <c r="B230" s="529"/>
      <c r="C230" s="528"/>
      <c r="D230" s="528"/>
      <c r="E230" s="528"/>
      <c r="F230" s="528"/>
      <c r="G230" s="529"/>
      <c r="H230" s="1060"/>
      <c r="I230" s="1060"/>
      <c r="J230" s="528"/>
      <c r="K230" s="528"/>
      <c r="L230" s="528"/>
      <c r="M230" s="528"/>
      <c r="N230" s="528"/>
      <c r="O230" s="528"/>
      <c r="P230" s="528"/>
      <c r="Q230" s="529"/>
      <c r="R230" s="528"/>
      <c r="S230" s="1060"/>
      <c r="T230" s="528"/>
      <c r="U230" s="1060"/>
      <c r="V230" s="529"/>
      <c r="W230" s="529"/>
      <c r="X230" s="529"/>
      <c r="Y230" s="529"/>
      <c r="Z230" s="529"/>
      <c r="AA230" s="529"/>
      <c r="AB230" s="529"/>
      <c r="AC230" s="1057"/>
      <c r="AD230" s="1057"/>
      <c r="AE230" s="1057"/>
      <c r="AF230" s="1057"/>
    </row>
    <row r="231">
      <c r="A231" s="499"/>
      <c r="B231" s="529"/>
      <c r="C231" s="528"/>
      <c r="D231" s="528"/>
      <c r="E231" s="528"/>
      <c r="F231" s="528"/>
      <c r="G231" s="529"/>
      <c r="H231" s="1060"/>
      <c r="I231" s="1060"/>
      <c r="J231" s="528"/>
      <c r="K231" s="528"/>
      <c r="L231" s="528"/>
      <c r="M231" s="528"/>
      <c r="N231" s="528"/>
      <c r="O231" s="528"/>
      <c r="P231" s="528"/>
      <c r="Q231" s="529"/>
      <c r="R231" s="528"/>
      <c r="S231" s="1060"/>
      <c r="T231" s="528"/>
      <c r="U231" s="1060"/>
      <c r="V231" s="529"/>
      <c r="W231" s="529"/>
      <c r="X231" s="529"/>
      <c r="Y231" s="529"/>
      <c r="Z231" s="529"/>
      <c r="AA231" s="529"/>
      <c r="AB231" s="529"/>
      <c r="AC231" s="1057"/>
      <c r="AD231" s="1057"/>
      <c r="AE231" s="1057"/>
      <c r="AF231" s="1057"/>
    </row>
    <row r="232">
      <c r="A232" s="499"/>
      <c r="B232" s="529"/>
      <c r="C232" s="528"/>
      <c r="D232" s="528"/>
      <c r="E232" s="528"/>
      <c r="F232" s="528"/>
      <c r="G232" s="529"/>
      <c r="H232" s="1060"/>
      <c r="I232" s="1060"/>
      <c r="J232" s="528"/>
      <c r="K232" s="528"/>
      <c r="L232" s="528"/>
      <c r="M232" s="528"/>
      <c r="N232" s="528"/>
      <c r="O232" s="528"/>
      <c r="P232" s="528"/>
      <c r="Q232" s="529"/>
      <c r="R232" s="528"/>
      <c r="S232" s="1060"/>
      <c r="T232" s="528"/>
      <c r="U232" s="1060"/>
      <c r="V232" s="529"/>
      <c r="W232" s="529"/>
      <c r="X232" s="529"/>
      <c r="Y232" s="529"/>
      <c r="Z232" s="529"/>
      <c r="AA232" s="529"/>
      <c r="AB232" s="529"/>
      <c r="AC232" s="1057"/>
      <c r="AD232" s="1057"/>
      <c r="AE232" s="1057"/>
      <c r="AF232" s="1057"/>
    </row>
    <row r="233">
      <c r="A233" s="499"/>
      <c r="B233" s="529"/>
      <c r="C233" s="528"/>
      <c r="D233" s="528"/>
      <c r="E233" s="528"/>
      <c r="F233" s="528"/>
      <c r="G233" s="529"/>
      <c r="H233" s="1060"/>
      <c r="I233" s="1060"/>
      <c r="J233" s="528"/>
      <c r="K233" s="528"/>
      <c r="L233" s="528"/>
      <c r="M233" s="528"/>
      <c r="N233" s="528"/>
      <c r="O233" s="528"/>
      <c r="P233" s="528"/>
      <c r="Q233" s="529"/>
      <c r="R233" s="528"/>
      <c r="S233" s="1060"/>
      <c r="T233" s="528"/>
      <c r="U233" s="1060"/>
      <c r="V233" s="529"/>
      <c r="W233" s="529"/>
      <c r="X233" s="529"/>
      <c r="Y233" s="529"/>
      <c r="Z233" s="529"/>
      <c r="AA233" s="529"/>
      <c r="AB233" s="529"/>
      <c r="AC233" s="1057"/>
      <c r="AD233" s="1057"/>
      <c r="AE233" s="1057"/>
      <c r="AF233" s="1057"/>
    </row>
    <row r="234">
      <c r="A234" s="499"/>
      <c r="B234" s="529"/>
      <c r="C234" s="528"/>
      <c r="D234" s="528"/>
      <c r="E234" s="528"/>
      <c r="F234" s="528"/>
      <c r="G234" s="529"/>
      <c r="H234" s="1060"/>
      <c r="I234" s="1060"/>
      <c r="J234" s="528"/>
      <c r="K234" s="528"/>
      <c r="L234" s="528"/>
      <c r="M234" s="528"/>
      <c r="N234" s="528"/>
      <c r="O234" s="528"/>
      <c r="P234" s="528"/>
      <c r="Q234" s="529"/>
      <c r="R234" s="528"/>
      <c r="S234" s="1060"/>
      <c r="T234" s="528"/>
      <c r="U234" s="1060"/>
      <c r="V234" s="529"/>
      <c r="W234" s="529"/>
      <c r="X234" s="529"/>
      <c r="Y234" s="529"/>
      <c r="Z234" s="529"/>
      <c r="AA234" s="529"/>
      <c r="AB234" s="529"/>
      <c r="AC234" s="1057"/>
      <c r="AD234" s="1057"/>
      <c r="AE234" s="1057"/>
      <c r="AF234" s="1057"/>
    </row>
    <row r="235">
      <c r="A235" s="499"/>
      <c r="B235" s="529"/>
      <c r="C235" s="528"/>
      <c r="D235" s="528"/>
      <c r="E235" s="528"/>
      <c r="F235" s="528"/>
      <c r="G235" s="529"/>
      <c r="H235" s="1060"/>
      <c r="I235" s="1060"/>
      <c r="J235" s="528"/>
      <c r="K235" s="528"/>
      <c r="L235" s="528"/>
      <c r="M235" s="528"/>
      <c r="N235" s="528"/>
      <c r="O235" s="528"/>
      <c r="P235" s="528"/>
      <c r="Q235" s="529"/>
      <c r="R235" s="528"/>
      <c r="S235" s="1060"/>
      <c r="T235" s="528"/>
      <c r="U235" s="1060"/>
      <c r="V235" s="529"/>
      <c r="W235" s="529"/>
      <c r="X235" s="529"/>
      <c r="Y235" s="529"/>
      <c r="Z235" s="529"/>
      <c r="AA235" s="529"/>
      <c r="AB235" s="529"/>
      <c r="AC235" s="1057"/>
      <c r="AD235" s="1057"/>
      <c r="AE235" s="1057"/>
      <c r="AF235" s="1057"/>
    </row>
    <row r="236">
      <c r="A236" s="499"/>
      <c r="B236" s="529"/>
      <c r="C236" s="528"/>
      <c r="D236" s="528"/>
      <c r="E236" s="528"/>
      <c r="F236" s="528"/>
      <c r="G236" s="529"/>
      <c r="H236" s="1060"/>
      <c r="I236" s="1060"/>
      <c r="J236" s="528"/>
      <c r="K236" s="528"/>
      <c r="L236" s="528"/>
      <c r="M236" s="528"/>
      <c r="N236" s="528"/>
      <c r="O236" s="528"/>
      <c r="P236" s="528"/>
      <c r="Q236" s="529"/>
      <c r="R236" s="528"/>
      <c r="S236" s="1060"/>
      <c r="T236" s="528"/>
      <c r="U236" s="1060"/>
      <c r="V236" s="529"/>
      <c r="W236" s="529"/>
      <c r="X236" s="529"/>
      <c r="Y236" s="529"/>
      <c r="Z236" s="529"/>
      <c r="AA236" s="529"/>
      <c r="AB236" s="529"/>
      <c r="AC236" s="1057"/>
      <c r="AD236" s="1057"/>
      <c r="AE236" s="1057"/>
      <c r="AF236" s="1057"/>
    </row>
    <row r="237">
      <c r="A237" s="499"/>
      <c r="B237" s="529"/>
      <c r="C237" s="528"/>
      <c r="D237" s="528"/>
      <c r="E237" s="528"/>
      <c r="F237" s="528"/>
      <c r="G237" s="529"/>
      <c r="H237" s="1060"/>
      <c r="I237" s="1060"/>
      <c r="J237" s="528"/>
      <c r="K237" s="528"/>
      <c r="L237" s="528"/>
      <c r="M237" s="528"/>
      <c r="N237" s="528"/>
      <c r="O237" s="528"/>
      <c r="P237" s="528"/>
      <c r="Q237" s="529"/>
      <c r="R237" s="528"/>
      <c r="S237" s="1060"/>
      <c r="T237" s="528"/>
      <c r="U237" s="1060"/>
      <c r="V237" s="529"/>
      <c r="W237" s="529"/>
      <c r="X237" s="529"/>
      <c r="Y237" s="529"/>
      <c r="Z237" s="529"/>
      <c r="AA237" s="529"/>
      <c r="AB237" s="529"/>
      <c r="AC237" s="1057"/>
      <c r="AD237" s="1057"/>
      <c r="AE237" s="1057"/>
      <c r="AF237" s="1057"/>
    </row>
    <row r="238">
      <c r="A238" s="499"/>
      <c r="B238" s="529"/>
      <c r="C238" s="528"/>
      <c r="D238" s="528"/>
      <c r="E238" s="528"/>
      <c r="F238" s="528"/>
      <c r="G238" s="529"/>
      <c r="H238" s="1060"/>
      <c r="I238" s="1060"/>
      <c r="J238" s="528"/>
      <c r="K238" s="528"/>
      <c r="L238" s="528"/>
      <c r="M238" s="528"/>
      <c r="N238" s="528"/>
      <c r="O238" s="528"/>
      <c r="P238" s="528"/>
      <c r="Q238" s="529"/>
      <c r="R238" s="528"/>
      <c r="S238" s="1060"/>
      <c r="T238" s="528"/>
      <c r="U238" s="1060"/>
      <c r="V238" s="529"/>
      <c r="W238" s="529"/>
      <c r="X238" s="529"/>
      <c r="Y238" s="529"/>
      <c r="Z238" s="529"/>
      <c r="AA238" s="529"/>
      <c r="AB238" s="529"/>
      <c r="AC238" s="1057"/>
      <c r="AD238" s="1057"/>
      <c r="AE238" s="1057"/>
      <c r="AF238" s="1057"/>
    </row>
    <row r="239">
      <c r="A239" s="499"/>
      <c r="B239" s="529"/>
      <c r="C239" s="528"/>
      <c r="D239" s="528"/>
      <c r="E239" s="528"/>
      <c r="F239" s="528"/>
      <c r="G239" s="529"/>
      <c r="H239" s="1060"/>
      <c r="I239" s="1060"/>
      <c r="J239" s="528"/>
      <c r="K239" s="528"/>
      <c r="L239" s="528"/>
      <c r="M239" s="528"/>
      <c r="N239" s="528"/>
      <c r="O239" s="528"/>
      <c r="P239" s="528"/>
      <c r="Q239" s="529"/>
      <c r="R239" s="528"/>
      <c r="S239" s="1060"/>
      <c r="T239" s="528"/>
      <c r="U239" s="1060"/>
      <c r="V239" s="529"/>
      <c r="W239" s="529"/>
      <c r="X239" s="529"/>
      <c r="Y239" s="529"/>
      <c r="Z239" s="529"/>
      <c r="AA239" s="529"/>
      <c r="AB239" s="529"/>
      <c r="AC239" s="1057"/>
      <c r="AD239" s="1057"/>
      <c r="AE239" s="1057"/>
      <c r="AF239" s="1057"/>
    </row>
    <row r="240">
      <c r="A240" s="499"/>
      <c r="B240" s="529"/>
      <c r="C240" s="528"/>
      <c r="D240" s="528"/>
      <c r="E240" s="528"/>
      <c r="F240" s="528"/>
      <c r="G240" s="529"/>
      <c r="H240" s="1060"/>
      <c r="I240" s="1060"/>
      <c r="J240" s="528"/>
      <c r="K240" s="528"/>
      <c r="L240" s="528"/>
      <c r="M240" s="528"/>
      <c r="N240" s="528"/>
      <c r="O240" s="528"/>
      <c r="P240" s="528"/>
      <c r="Q240" s="529"/>
      <c r="R240" s="528"/>
      <c r="S240" s="1060"/>
      <c r="T240" s="528"/>
      <c r="U240" s="1060"/>
      <c r="V240" s="529"/>
      <c r="W240" s="529"/>
      <c r="X240" s="529"/>
      <c r="Y240" s="529"/>
      <c r="Z240" s="529"/>
      <c r="AA240" s="529"/>
      <c r="AB240" s="529"/>
      <c r="AC240" s="1057"/>
      <c r="AD240" s="1057"/>
      <c r="AE240" s="1057"/>
      <c r="AF240" s="1057"/>
    </row>
    <row r="241">
      <c r="A241" s="499"/>
      <c r="B241" s="529"/>
      <c r="C241" s="528"/>
      <c r="D241" s="528"/>
      <c r="E241" s="528"/>
      <c r="F241" s="528"/>
      <c r="G241" s="529"/>
      <c r="H241" s="1060"/>
      <c r="I241" s="1060"/>
      <c r="J241" s="528"/>
      <c r="K241" s="528"/>
      <c r="L241" s="528"/>
      <c r="M241" s="528"/>
      <c r="N241" s="528"/>
      <c r="O241" s="528"/>
      <c r="P241" s="528"/>
      <c r="Q241" s="529"/>
      <c r="R241" s="528"/>
      <c r="S241" s="1060"/>
      <c r="T241" s="528"/>
      <c r="U241" s="1060"/>
      <c r="V241" s="529"/>
      <c r="W241" s="529"/>
      <c r="X241" s="529"/>
      <c r="Y241" s="529"/>
      <c r="Z241" s="529"/>
      <c r="AA241" s="529"/>
      <c r="AB241" s="529"/>
      <c r="AC241" s="1057"/>
      <c r="AD241" s="1057"/>
      <c r="AE241" s="1057"/>
      <c r="AF241" s="1057"/>
    </row>
    <row r="242">
      <c r="A242" s="499"/>
      <c r="B242" s="529"/>
      <c r="C242" s="528"/>
      <c r="D242" s="528"/>
      <c r="E242" s="528"/>
      <c r="F242" s="528"/>
      <c r="G242" s="529"/>
      <c r="H242" s="1060"/>
      <c r="I242" s="1060"/>
      <c r="J242" s="528"/>
      <c r="K242" s="528"/>
      <c r="L242" s="528"/>
      <c r="M242" s="528"/>
      <c r="N242" s="528"/>
      <c r="O242" s="528"/>
      <c r="P242" s="528"/>
      <c r="Q242" s="529"/>
      <c r="R242" s="528"/>
      <c r="S242" s="1060"/>
      <c r="T242" s="528"/>
      <c r="U242" s="1060"/>
      <c r="V242" s="529"/>
      <c r="W242" s="529"/>
      <c r="X242" s="529"/>
      <c r="Y242" s="529"/>
      <c r="Z242" s="529"/>
      <c r="AA242" s="529"/>
      <c r="AB242" s="529"/>
      <c r="AC242" s="1057"/>
      <c r="AD242" s="1057"/>
      <c r="AE242" s="1057"/>
      <c r="AF242" s="1057"/>
    </row>
    <row r="243">
      <c r="A243" s="499"/>
      <c r="B243" s="529"/>
      <c r="C243" s="528"/>
      <c r="D243" s="528"/>
      <c r="E243" s="528"/>
      <c r="F243" s="528"/>
      <c r="G243" s="529"/>
      <c r="H243" s="1060"/>
      <c r="I243" s="1060"/>
      <c r="J243" s="528"/>
      <c r="K243" s="528"/>
      <c r="L243" s="528"/>
      <c r="M243" s="528"/>
      <c r="N243" s="528"/>
      <c r="O243" s="528"/>
      <c r="P243" s="528"/>
      <c r="Q243" s="529"/>
      <c r="R243" s="528"/>
      <c r="S243" s="1060"/>
      <c r="T243" s="528"/>
      <c r="U243" s="1060"/>
      <c r="V243" s="529"/>
      <c r="W243" s="529"/>
      <c r="X243" s="529"/>
      <c r="Y243" s="529"/>
      <c r="Z243" s="529"/>
      <c r="AA243" s="529"/>
      <c r="AB243" s="529"/>
      <c r="AC243" s="1057"/>
      <c r="AD243" s="1057"/>
      <c r="AE243" s="1057"/>
      <c r="AF243" s="1057"/>
    </row>
    <row r="244">
      <c r="A244" s="499"/>
      <c r="B244" s="529"/>
      <c r="C244" s="528"/>
      <c r="D244" s="528"/>
      <c r="E244" s="528"/>
      <c r="F244" s="528"/>
      <c r="G244" s="529"/>
      <c r="H244" s="1060"/>
      <c r="I244" s="1060"/>
      <c r="J244" s="528"/>
      <c r="K244" s="528"/>
      <c r="L244" s="528"/>
      <c r="M244" s="528"/>
      <c r="N244" s="528"/>
      <c r="O244" s="528"/>
      <c r="P244" s="528"/>
      <c r="Q244" s="529"/>
      <c r="R244" s="528"/>
      <c r="S244" s="1060"/>
      <c r="T244" s="528"/>
      <c r="U244" s="1060"/>
      <c r="V244" s="529"/>
      <c r="W244" s="529"/>
      <c r="X244" s="529"/>
      <c r="Y244" s="529"/>
      <c r="Z244" s="529"/>
      <c r="AA244" s="529"/>
      <c r="AB244" s="529"/>
      <c r="AC244" s="1057"/>
      <c r="AD244" s="1057"/>
      <c r="AE244" s="1057"/>
      <c r="AF244" s="1057"/>
    </row>
    <row r="245">
      <c r="A245" s="499"/>
      <c r="B245" s="529"/>
      <c r="C245" s="528"/>
      <c r="D245" s="528"/>
      <c r="E245" s="528"/>
      <c r="F245" s="528"/>
      <c r="G245" s="529"/>
      <c r="H245" s="1060"/>
      <c r="I245" s="1060"/>
      <c r="J245" s="528"/>
      <c r="K245" s="528"/>
      <c r="L245" s="528"/>
      <c r="M245" s="528"/>
      <c r="N245" s="528"/>
      <c r="O245" s="528"/>
      <c r="P245" s="528"/>
      <c r="Q245" s="529"/>
      <c r="R245" s="528"/>
      <c r="S245" s="1060"/>
      <c r="T245" s="528"/>
      <c r="U245" s="1060"/>
      <c r="V245" s="529"/>
      <c r="W245" s="529"/>
      <c r="X245" s="529"/>
      <c r="Y245" s="529"/>
      <c r="Z245" s="529"/>
      <c r="AA245" s="529"/>
      <c r="AB245" s="529"/>
      <c r="AC245" s="1057"/>
      <c r="AD245" s="1057"/>
      <c r="AE245" s="1057"/>
      <c r="AF245" s="1057"/>
    </row>
    <row r="246">
      <c r="A246" s="499"/>
      <c r="B246" s="529"/>
      <c r="C246" s="528"/>
      <c r="D246" s="528"/>
      <c r="E246" s="528"/>
      <c r="F246" s="528"/>
      <c r="G246" s="529"/>
      <c r="H246" s="1060"/>
      <c r="I246" s="1060"/>
      <c r="J246" s="528"/>
      <c r="K246" s="528"/>
      <c r="L246" s="528"/>
      <c r="M246" s="528"/>
      <c r="N246" s="528"/>
      <c r="O246" s="528"/>
      <c r="P246" s="528"/>
      <c r="Q246" s="529"/>
      <c r="R246" s="528"/>
      <c r="S246" s="1060"/>
      <c r="T246" s="528"/>
      <c r="U246" s="1060"/>
      <c r="V246" s="529"/>
      <c r="W246" s="529"/>
      <c r="X246" s="529"/>
      <c r="Y246" s="529"/>
      <c r="Z246" s="529"/>
      <c r="AA246" s="529"/>
      <c r="AB246" s="529"/>
      <c r="AC246" s="1057"/>
      <c r="AD246" s="1057"/>
      <c r="AE246" s="1057"/>
      <c r="AF246" s="1057"/>
    </row>
    <row r="247">
      <c r="A247" s="499"/>
      <c r="B247" s="529"/>
      <c r="C247" s="528"/>
      <c r="D247" s="528"/>
      <c r="E247" s="528"/>
      <c r="F247" s="528"/>
      <c r="G247" s="529"/>
      <c r="H247" s="1060"/>
      <c r="I247" s="1060"/>
      <c r="J247" s="528"/>
      <c r="K247" s="528"/>
      <c r="L247" s="528"/>
      <c r="M247" s="528"/>
      <c r="N247" s="528"/>
      <c r="O247" s="528"/>
      <c r="P247" s="528"/>
      <c r="Q247" s="529"/>
      <c r="R247" s="528"/>
      <c r="S247" s="1060"/>
      <c r="T247" s="528"/>
      <c r="U247" s="1060"/>
      <c r="V247" s="529"/>
      <c r="W247" s="529"/>
      <c r="X247" s="529"/>
      <c r="Y247" s="529"/>
      <c r="Z247" s="529"/>
      <c r="AA247" s="529"/>
      <c r="AB247" s="529"/>
      <c r="AC247" s="1057"/>
      <c r="AD247" s="1057"/>
      <c r="AE247" s="1057"/>
      <c r="AF247" s="1057"/>
    </row>
    <row r="248">
      <c r="A248" s="499"/>
      <c r="B248" s="529"/>
      <c r="C248" s="528"/>
      <c r="D248" s="528"/>
      <c r="E248" s="528"/>
      <c r="F248" s="528"/>
      <c r="G248" s="529"/>
      <c r="H248" s="1060"/>
      <c r="I248" s="1060"/>
      <c r="J248" s="528"/>
      <c r="K248" s="528"/>
      <c r="L248" s="528"/>
      <c r="M248" s="528"/>
      <c r="N248" s="528"/>
      <c r="O248" s="528"/>
      <c r="P248" s="528"/>
      <c r="Q248" s="529"/>
      <c r="R248" s="528"/>
      <c r="S248" s="1060"/>
      <c r="T248" s="528"/>
      <c r="U248" s="1060"/>
      <c r="V248" s="529"/>
      <c r="W248" s="529"/>
      <c r="X248" s="529"/>
      <c r="Y248" s="529"/>
      <c r="Z248" s="529"/>
      <c r="AA248" s="529"/>
      <c r="AB248" s="529"/>
      <c r="AC248" s="1057"/>
      <c r="AD248" s="1057"/>
      <c r="AE248" s="1057"/>
      <c r="AF248" s="1057"/>
    </row>
    <row r="249">
      <c r="A249" s="499"/>
      <c r="B249" s="529"/>
      <c r="C249" s="528"/>
      <c r="D249" s="528"/>
      <c r="E249" s="528"/>
      <c r="F249" s="528"/>
      <c r="G249" s="529"/>
      <c r="H249" s="1060"/>
      <c r="I249" s="1060"/>
      <c r="J249" s="528"/>
      <c r="K249" s="528"/>
      <c r="L249" s="528"/>
      <c r="M249" s="528"/>
      <c r="N249" s="528"/>
      <c r="O249" s="528"/>
      <c r="P249" s="528"/>
      <c r="Q249" s="529"/>
      <c r="R249" s="528"/>
      <c r="S249" s="1060"/>
      <c r="T249" s="528"/>
      <c r="U249" s="1060"/>
      <c r="V249" s="529"/>
      <c r="W249" s="529"/>
      <c r="X249" s="529"/>
      <c r="Y249" s="529"/>
      <c r="Z249" s="529"/>
      <c r="AA249" s="529"/>
      <c r="AB249" s="529"/>
      <c r="AC249" s="1057"/>
      <c r="AD249" s="1057"/>
      <c r="AE249" s="1057"/>
      <c r="AF249" s="1057"/>
    </row>
    <row r="250">
      <c r="A250" s="499"/>
      <c r="B250" s="529"/>
      <c r="C250" s="528"/>
      <c r="D250" s="528"/>
      <c r="E250" s="528"/>
      <c r="F250" s="528"/>
      <c r="G250" s="529"/>
      <c r="H250" s="1060"/>
      <c r="I250" s="1060"/>
      <c r="J250" s="528"/>
      <c r="K250" s="528"/>
      <c r="L250" s="528"/>
      <c r="M250" s="528"/>
      <c r="N250" s="528"/>
      <c r="O250" s="528"/>
      <c r="P250" s="528"/>
      <c r="Q250" s="529"/>
      <c r="R250" s="528"/>
      <c r="S250" s="1060"/>
      <c r="T250" s="528"/>
      <c r="U250" s="1060"/>
      <c r="V250" s="529"/>
      <c r="W250" s="529"/>
      <c r="X250" s="529"/>
      <c r="Y250" s="529"/>
      <c r="Z250" s="529"/>
      <c r="AA250" s="529"/>
      <c r="AB250" s="529"/>
      <c r="AC250" s="1057"/>
      <c r="AD250" s="1057"/>
      <c r="AE250" s="1057"/>
      <c r="AF250" s="1057"/>
    </row>
    <row r="251">
      <c r="A251" s="499"/>
      <c r="B251" s="529"/>
      <c r="C251" s="528"/>
      <c r="D251" s="528"/>
      <c r="E251" s="528"/>
      <c r="F251" s="528"/>
      <c r="G251" s="529"/>
      <c r="H251" s="1060"/>
      <c r="I251" s="1060"/>
      <c r="J251" s="528"/>
      <c r="K251" s="528"/>
      <c r="L251" s="528"/>
      <c r="M251" s="528"/>
      <c r="N251" s="528"/>
      <c r="O251" s="528"/>
      <c r="P251" s="528"/>
      <c r="Q251" s="529"/>
      <c r="R251" s="528"/>
      <c r="S251" s="1060"/>
      <c r="T251" s="528"/>
      <c r="U251" s="1060"/>
      <c r="V251" s="529"/>
      <c r="W251" s="529"/>
      <c r="X251" s="529"/>
      <c r="Y251" s="529"/>
      <c r="Z251" s="529"/>
      <c r="AA251" s="529"/>
      <c r="AB251" s="529"/>
      <c r="AC251" s="1057"/>
      <c r="AD251" s="1057"/>
      <c r="AE251" s="1057"/>
      <c r="AF251" s="1057"/>
    </row>
    <row r="252">
      <c r="A252" s="499"/>
      <c r="B252" s="529"/>
      <c r="C252" s="528"/>
      <c r="D252" s="528"/>
      <c r="E252" s="528"/>
      <c r="F252" s="528"/>
      <c r="G252" s="529"/>
      <c r="H252" s="1060"/>
      <c r="I252" s="1060"/>
      <c r="J252" s="528"/>
      <c r="K252" s="528"/>
      <c r="L252" s="528"/>
      <c r="M252" s="528"/>
      <c r="N252" s="528"/>
      <c r="O252" s="528"/>
      <c r="P252" s="528"/>
      <c r="Q252" s="529"/>
      <c r="R252" s="528"/>
      <c r="S252" s="1060"/>
      <c r="T252" s="528"/>
      <c r="U252" s="1060"/>
      <c r="V252" s="529"/>
      <c r="W252" s="529"/>
      <c r="X252" s="529"/>
      <c r="Y252" s="529"/>
      <c r="Z252" s="529"/>
      <c r="AA252" s="529"/>
      <c r="AB252" s="529"/>
      <c r="AC252" s="1057"/>
      <c r="AD252" s="1057"/>
      <c r="AE252" s="1057"/>
      <c r="AF252" s="1057"/>
    </row>
    <row r="253">
      <c r="A253" s="499"/>
      <c r="B253" s="529"/>
      <c r="C253" s="528"/>
      <c r="D253" s="528"/>
      <c r="E253" s="528"/>
      <c r="F253" s="528"/>
      <c r="G253" s="529"/>
      <c r="H253" s="1060"/>
      <c r="I253" s="1060"/>
      <c r="J253" s="528"/>
      <c r="K253" s="528"/>
      <c r="L253" s="528"/>
      <c r="M253" s="528"/>
      <c r="N253" s="528"/>
      <c r="O253" s="528"/>
      <c r="P253" s="528"/>
      <c r="Q253" s="529"/>
      <c r="R253" s="528"/>
      <c r="S253" s="1060"/>
      <c r="T253" s="528"/>
      <c r="U253" s="1060"/>
      <c r="V253" s="529"/>
      <c r="W253" s="529"/>
      <c r="X253" s="529"/>
      <c r="Y253" s="529"/>
      <c r="Z253" s="529"/>
      <c r="AA253" s="529"/>
      <c r="AB253" s="529"/>
      <c r="AC253" s="1057"/>
      <c r="AD253" s="1057"/>
      <c r="AE253" s="1057"/>
      <c r="AF253" s="1057"/>
    </row>
    <row r="254">
      <c r="A254" s="499"/>
      <c r="B254" s="529"/>
      <c r="C254" s="528"/>
      <c r="D254" s="528"/>
      <c r="E254" s="528"/>
      <c r="F254" s="528"/>
      <c r="G254" s="529"/>
      <c r="H254" s="1060"/>
      <c r="I254" s="1060"/>
      <c r="J254" s="528"/>
      <c r="K254" s="528"/>
      <c r="L254" s="528"/>
      <c r="M254" s="528"/>
      <c r="N254" s="528"/>
      <c r="O254" s="528"/>
      <c r="P254" s="528"/>
      <c r="Q254" s="529"/>
      <c r="R254" s="528"/>
      <c r="S254" s="1060"/>
      <c r="T254" s="528"/>
      <c r="U254" s="1060"/>
      <c r="V254" s="529"/>
      <c r="W254" s="529"/>
      <c r="X254" s="529"/>
      <c r="Y254" s="529"/>
      <c r="Z254" s="529"/>
      <c r="AA254" s="529"/>
      <c r="AB254" s="529"/>
      <c r="AC254" s="1057"/>
      <c r="AD254" s="1057"/>
      <c r="AE254" s="1057"/>
      <c r="AF254" s="1057"/>
    </row>
    <row r="255">
      <c r="A255" s="499"/>
      <c r="B255" s="529"/>
      <c r="C255" s="528"/>
      <c r="D255" s="528"/>
      <c r="E255" s="528"/>
      <c r="F255" s="528"/>
      <c r="G255" s="529"/>
      <c r="H255" s="1060"/>
      <c r="I255" s="1060"/>
      <c r="J255" s="528"/>
      <c r="K255" s="528"/>
      <c r="L255" s="528"/>
      <c r="M255" s="528"/>
      <c r="N255" s="528"/>
      <c r="O255" s="528"/>
      <c r="P255" s="528"/>
      <c r="Q255" s="529"/>
      <c r="R255" s="528"/>
      <c r="S255" s="1060"/>
      <c r="T255" s="528"/>
      <c r="U255" s="1060"/>
      <c r="V255" s="529"/>
      <c r="W255" s="529"/>
      <c r="X255" s="529"/>
      <c r="Y255" s="529"/>
      <c r="Z255" s="529"/>
      <c r="AA255" s="529"/>
      <c r="AB255" s="529"/>
      <c r="AC255" s="1057"/>
      <c r="AD255" s="1057"/>
      <c r="AE255" s="1057"/>
      <c r="AF255" s="1057"/>
    </row>
    <row r="256">
      <c r="A256" s="499"/>
      <c r="B256" s="529"/>
      <c r="C256" s="528"/>
      <c r="D256" s="528"/>
      <c r="E256" s="528"/>
      <c r="F256" s="528"/>
      <c r="G256" s="529"/>
      <c r="H256" s="1060"/>
      <c r="I256" s="1060"/>
      <c r="J256" s="528"/>
      <c r="K256" s="528"/>
      <c r="L256" s="528"/>
      <c r="M256" s="528"/>
      <c r="N256" s="528"/>
      <c r="O256" s="528"/>
      <c r="P256" s="528"/>
      <c r="Q256" s="529"/>
      <c r="R256" s="528"/>
      <c r="S256" s="1060"/>
      <c r="T256" s="528"/>
      <c r="U256" s="1060"/>
      <c r="V256" s="529"/>
      <c r="W256" s="529"/>
      <c r="X256" s="529"/>
      <c r="Y256" s="529"/>
      <c r="Z256" s="529"/>
      <c r="AA256" s="529"/>
      <c r="AB256" s="529"/>
      <c r="AC256" s="1057"/>
      <c r="AD256" s="1057"/>
      <c r="AE256" s="1057"/>
      <c r="AF256" s="1057"/>
    </row>
    <row r="257">
      <c r="A257" s="499"/>
      <c r="B257" s="529"/>
      <c r="C257" s="528"/>
      <c r="D257" s="528"/>
      <c r="E257" s="528"/>
      <c r="F257" s="528"/>
      <c r="G257" s="529"/>
      <c r="H257" s="1060"/>
      <c r="I257" s="1060"/>
      <c r="J257" s="528"/>
      <c r="K257" s="528"/>
      <c r="L257" s="528"/>
      <c r="M257" s="528"/>
      <c r="N257" s="528"/>
      <c r="O257" s="528"/>
      <c r="P257" s="528"/>
      <c r="Q257" s="529"/>
      <c r="R257" s="528"/>
      <c r="S257" s="1060"/>
      <c r="T257" s="528"/>
      <c r="U257" s="1060"/>
      <c r="V257" s="529"/>
      <c r="W257" s="529"/>
      <c r="X257" s="529"/>
      <c r="Y257" s="529"/>
      <c r="Z257" s="529"/>
      <c r="AA257" s="529"/>
      <c r="AB257" s="529"/>
      <c r="AC257" s="1057"/>
      <c r="AD257" s="1057"/>
      <c r="AE257" s="1057"/>
      <c r="AF257" s="1057"/>
    </row>
    <row r="258">
      <c r="A258" s="499"/>
      <c r="B258" s="529"/>
      <c r="C258" s="528"/>
      <c r="D258" s="528"/>
      <c r="E258" s="528"/>
      <c r="F258" s="528"/>
      <c r="G258" s="529"/>
      <c r="H258" s="1060"/>
      <c r="I258" s="1060"/>
      <c r="J258" s="528"/>
      <c r="K258" s="528"/>
      <c r="L258" s="528"/>
      <c r="M258" s="528"/>
      <c r="N258" s="528"/>
      <c r="O258" s="528"/>
      <c r="P258" s="528"/>
      <c r="Q258" s="529"/>
      <c r="R258" s="528"/>
      <c r="S258" s="1060"/>
      <c r="T258" s="528"/>
      <c r="U258" s="1060"/>
      <c r="V258" s="529"/>
      <c r="W258" s="529"/>
      <c r="X258" s="529"/>
      <c r="Y258" s="529"/>
      <c r="Z258" s="529"/>
      <c r="AA258" s="529"/>
      <c r="AB258" s="529"/>
      <c r="AC258" s="1057"/>
      <c r="AD258" s="1057"/>
      <c r="AE258" s="1057"/>
      <c r="AF258" s="1057"/>
    </row>
    <row r="259">
      <c r="A259" s="499"/>
      <c r="B259" s="529"/>
      <c r="C259" s="528"/>
      <c r="D259" s="528"/>
      <c r="E259" s="528"/>
      <c r="F259" s="528"/>
      <c r="G259" s="529"/>
      <c r="H259" s="1060"/>
      <c r="I259" s="1060"/>
      <c r="J259" s="528"/>
      <c r="K259" s="528"/>
      <c r="L259" s="528"/>
      <c r="M259" s="528"/>
      <c r="N259" s="528"/>
      <c r="O259" s="528"/>
      <c r="P259" s="528"/>
      <c r="Q259" s="529"/>
      <c r="R259" s="528"/>
      <c r="S259" s="1060"/>
      <c r="T259" s="528"/>
      <c r="U259" s="1060"/>
      <c r="V259" s="529"/>
      <c r="W259" s="529"/>
      <c r="X259" s="529"/>
      <c r="Y259" s="529"/>
      <c r="Z259" s="529"/>
      <c r="AA259" s="529"/>
      <c r="AB259" s="529"/>
      <c r="AC259" s="1057"/>
      <c r="AD259" s="1057"/>
      <c r="AE259" s="1057"/>
      <c r="AF259" s="1057"/>
    </row>
    <row r="260">
      <c r="A260" s="499"/>
      <c r="B260" s="529"/>
      <c r="C260" s="528"/>
      <c r="D260" s="528"/>
      <c r="E260" s="528"/>
      <c r="F260" s="528"/>
      <c r="G260" s="529"/>
      <c r="H260" s="1060"/>
      <c r="I260" s="1060"/>
      <c r="J260" s="528"/>
      <c r="K260" s="528"/>
      <c r="L260" s="528"/>
      <c r="M260" s="528"/>
      <c r="N260" s="528"/>
      <c r="O260" s="528"/>
      <c r="P260" s="528"/>
      <c r="Q260" s="529"/>
      <c r="R260" s="528"/>
      <c r="S260" s="1060"/>
      <c r="T260" s="528"/>
      <c r="U260" s="1060"/>
      <c r="V260" s="529"/>
      <c r="W260" s="529"/>
      <c r="X260" s="529"/>
      <c r="Y260" s="529"/>
      <c r="Z260" s="529"/>
      <c r="AA260" s="529"/>
      <c r="AB260" s="529"/>
      <c r="AC260" s="1057"/>
      <c r="AD260" s="1057"/>
      <c r="AE260" s="1057"/>
      <c r="AF260" s="1057"/>
    </row>
    <row r="261">
      <c r="A261" s="499"/>
      <c r="B261" s="529"/>
      <c r="C261" s="528"/>
      <c r="D261" s="528"/>
      <c r="E261" s="528"/>
      <c r="F261" s="528"/>
      <c r="G261" s="529"/>
      <c r="H261" s="1060"/>
      <c r="I261" s="1060"/>
      <c r="J261" s="528"/>
      <c r="K261" s="528"/>
      <c r="L261" s="528"/>
      <c r="M261" s="528"/>
      <c r="N261" s="528"/>
      <c r="O261" s="528"/>
      <c r="P261" s="528"/>
      <c r="Q261" s="529"/>
      <c r="R261" s="528"/>
      <c r="S261" s="1060"/>
      <c r="T261" s="528"/>
      <c r="U261" s="1060"/>
      <c r="V261" s="529"/>
      <c r="W261" s="529"/>
      <c r="X261" s="529"/>
      <c r="Y261" s="529"/>
      <c r="Z261" s="529"/>
      <c r="AA261" s="529"/>
      <c r="AB261" s="529"/>
      <c r="AC261" s="1057"/>
      <c r="AD261" s="1057"/>
      <c r="AE261" s="1057"/>
      <c r="AF261" s="1057"/>
    </row>
    <row r="262">
      <c r="A262" s="499"/>
      <c r="B262" s="529"/>
      <c r="C262" s="528"/>
      <c r="D262" s="528"/>
      <c r="E262" s="528"/>
      <c r="F262" s="528"/>
      <c r="G262" s="529"/>
      <c r="H262" s="1060"/>
      <c r="I262" s="1060"/>
      <c r="J262" s="528"/>
      <c r="K262" s="528"/>
      <c r="L262" s="528"/>
      <c r="M262" s="528"/>
      <c r="N262" s="528"/>
      <c r="O262" s="528"/>
      <c r="P262" s="528"/>
      <c r="Q262" s="529"/>
      <c r="R262" s="528"/>
      <c r="S262" s="1060"/>
      <c r="T262" s="528"/>
      <c r="U262" s="1060"/>
      <c r="V262" s="529"/>
      <c r="W262" s="529"/>
      <c r="X262" s="529"/>
      <c r="Y262" s="529"/>
      <c r="Z262" s="529"/>
      <c r="AA262" s="529"/>
      <c r="AB262" s="529"/>
      <c r="AC262" s="1057"/>
      <c r="AD262" s="1057"/>
      <c r="AE262" s="1057"/>
      <c r="AF262" s="1057"/>
    </row>
    <row r="263">
      <c r="A263" s="499"/>
      <c r="B263" s="529"/>
      <c r="C263" s="528"/>
      <c r="D263" s="528"/>
      <c r="E263" s="528"/>
      <c r="F263" s="528"/>
      <c r="G263" s="529"/>
      <c r="H263" s="1060"/>
      <c r="I263" s="1060"/>
      <c r="J263" s="528"/>
      <c r="K263" s="528"/>
      <c r="L263" s="528"/>
      <c r="M263" s="528"/>
      <c r="N263" s="528"/>
      <c r="O263" s="528"/>
      <c r="P263" s="528"/>
      <c r="Q263" s="529"/>
      <c r="R263" s="528"/>
      <c r="S263" s="1060"/>
      <c r="T263" s="528"/>
      <c r="U263" s="1060"/>
      <c r="V263" s="529"/>
      <c r="W263" s="529"/>
      <c r="X263" s="529"/>
      <c r="Y263" s="529"/>
      <c r="Z263" s="529"/>
      <c r="AA263" s="529"/>
      <c r="AB263" s="529"/>
      <c r="AC263" s="1057"/>
      <c r="AD263" s="1057"/>
      <c r="AE263" s="1057"/>
      <c r="AF263" s="1057"/>
    </row>
    <row r="264">
      <c r="A264" s="499"/>
      <c r="B264" s="529"/>
      <c r="C264" s="528"/>
      <c r="D264" s="528"/>
      <c r="E264" s="528"/>
      <c r="F264" s="528"/>
      <c r="G264" s="529"/>
      <c r="H264" s="1060"/>
      <c r="I264" s="1060"/>
      <c r="J264" s="528"/>
      <c r="K264" s="528"/>
      <c r="L264" s="528"/>
      <c r="M264" s="528"/>
      <c r="N264" s="528"/>
      <c r="O264" s="528"/>
      <c r="P264" s="528"/>
      <c r="Q264" s="529"/>
      <c r="R264" s="528"/>
      <c r="S264" s="1060"/>
      <c r="T264" s="528"/>
      <c r="U264" s="1060"/>
      <c r="V264" s="529"/>
      <c r="W264" s="529"/>
      <c r="X264" s="529"/>
      <c r="Y264" s="529"/>
      <c r="Z264" s="529"/>
      <c r="AA264" s="529"/>
      <c r="AB264" s="529"/>
      <c r="AC264" s="1057"/>
      <c r="AD264" s="1057"/>
      <c r="AE264" s="1057"/>
      <c r="AF264" s="1057"/>
    </row>
    <row r="265">
      <c r="A265" s="499"/>
      <c r="B265" s="529"/>
      <c r="C265" s="528"/>
      <c r="D265" s="528"/>
      <c r="E265" s="528"/>
      <c r="F265" s="528"/>
      <c r="G265" s="529"/>
      <c r="H265" s="1060"/>
      <c r="I265" s="1060"/>
      <c r="J265" s="528"/>
      <c r="K265" s="528"/>
      <c r="L265" s="528"/>
      <c r="M265" s="528"/>
      <c r="N265" s="528"/>
      <c r="O265" s="528"/>
      <c r="P265" s="528"/>
      <c r="Q265" s="529"/>
      <c r="R265" s="528"/>
      <c r="S265" s="1060"/>
      <c r="T265" s="528"/>
      <c r="U265" s="1060"/>
      <c r="V265" s="529"/>
      <c r="W265" s="529"/>
      <c r="X265" s="529"/>
      <c r="Y265" s="529"/>
      <c r="Z265" s="529"/>
      <c r="AA265" s="529"/>
      <c r="AB265" s="529"/>
      <c r="AC265" s="1057"/>
      <c r="AD265" s="1057"/>
      <c r="AE265" s="1057"/>
      <c r="AF265" s="1057"/>
    </row>
    <row r="266">
      <c r="A266" s="499"/>
      <c r="B266" s="529"/>
      <c r="C266" s="528"/>
      <c r="D266" s="528"/>
      <c r="E266" s="528"/>
      <c r="F266" s="528"/>
      <c r="G266" s="529"/>
      <c r="H266" s="1060"/>
      <c r="I266" s="1060"/>
      <c r="J266" s="528"/>
      <c r="K266" s="528"/>
      <c r="L266" s="528"/>
      <c r="M266" s="528"/>
      <c r="N266" s="528"/>
      <c r="O266" s="528"/>
      <c r="P266" s="528"/>
      <c r="Q266" s="529"/>
      <c r="R266" s="528"/>
      <c r="S266" s="1060"/>
      <c r="T266" s="528"/>
      <c r="U266" s="1060"/>
      <c r="V266" s="529"/>
      <c r="W266" s="529"/>
      <c r="X266" s="529"/>
      <c r="Y266" s="529"/>
      <c r="Z266" s="529"/>
      <c r="AA266" s="529"/>
      <c r="AB266" s="529"/>
      <c r="AC266" s="1057"/>
      <c r="AD266" s="1057"/>
      <c r="AE266" s="1057"/>
      <c r="AF266" s="1057"/>
    </row>
    <row r="267">
      <c r="A267" s="499"/>
      <c r="B267" s="529"/>
      <c r="C267" s="528"/>
      <c r="D267" s="528"/>
      <c r="E267" s="528"/>
      <c r="F267" s="528"/>
      <c r="G267" s="529"/>
      <c r="H267" s="1060"/>
      <c r="I267" s="1060"/>
      <c r="J267" s="528"/>
      <c r="K267" s="528"/>
      <c r="L267" s="528"/>
      <c r="M267" s="528"/>
      <c r="N267" s="528"/>
      <c r="O267" s="528"/>
      <c r="P267" s="528"/>
      <c r="Q267" s="529"/>
      <c r="R267" s="528"/>
      <c r="S267" s="1060"/>
      <c r="T267" s="528"/>
      <c r="U267" s="1060"/>
      <c r="V267" s="529"/>
      <c r="W267" s="529"/>
      <c r="X267" s="529"/>
      <c r="Y267" s="529"/>
      <c r="Z267" s="529"/>
      <c r="AA267" s="529"/>
      <c r="AB267" s="529"/>
      <c r="AC267" s="1057"/>
      <c r="AD267" s="1057"/>
      <c r="AE267" s="1057"/>
      <c r="AF267" s="1057"/>
    </row>
    <row r="268">
      <c r="A268" s="499"/>
      <c r="B268" s="529"/>
      <c r="C268" s="528"/>
      <c r="D268" s="528"/>
      <c r="E268" s="528"/>
      <c r="F268" s="528"/>
      <c r="G268" s="529"/>
      <c r="H268" s="1060"/>
      <c r="I268" s="1060"/>
      <c r="J268" s="528"/>
      <c r="K268" s="528"/>
      <c r="L268" s="528"/>
      <c r="M268" s="528"/>
      <c r="N268" s="528"/>
      <c r="O268" s="528"/>
      <c r="P268" s="528"/>
      <c r="Q268" s="529"/>
      <c r="R268" s="528"/>
      <c r="S268" s="1060"/>
      <c r="T268" s="528"/>
      <c r="U268" s="1060"/>
      <c r="V268" s="529"/>
      <c r="W268" s="529"/>
      <c r="X268" s="529"/>
      <c r="Y268" s="529"/>
      <c r="Z268" s="529"/>
      <c r="AA268" s="529"/>
      <c r="AB268" s="529"/>
      <c r="AC268" s="1057"/>
      <c r="AD268" s="1057"/>
      <c r="AE268" s="1057"/>
      <c r="AF268" s="1057"/>
    </row>
    <row r="269">
      <c r="A269" s="499"/>
      <c r="B269" s="529"/>
      <c r="C269" s="528"/>
      <c r="D269" s="528"/>
      <c r="E269" s="528"/>
      <c r="F269" s="528"/>
      <c r="G269" s="529"/>
      <c r="H269" s="1060"/>
      <c r="I269" s="1060"/>
      <c r="J269" s="528"/>
      <c r="K269" s="528"/>
      <c r="L269" s="528"/>
      <c r="M269" s="528"/>
      <c r="N269" s="528"/>
      <c r="O269" s="528"/>
      <c r="P269" s="528"/>
      <c r="Q269" s="529"/>
      <c r="R269" s="528"/>
      <c r="S269" s="1060"/>
      <c r="T269" s="528"/>
      <c r="U269" s="1060"/>
      <c r="V269" s="529"/>
      <c r="W269" s="529"/>
      <c r="X269" s="529"/>
      <c r="Y269" s="529"/>
      <c r="Z269" s="529"/>
      <c r="AA269" s="529"/>
      <c r="AB269" s="529"/>
      <c r="AC269" s="1057"/>
      <c r="AD269" s="1057"/>
      <c r="AE269" s="1057"/>
      <c r="AF269" s="1057"/>
    </row>
    <row r="270">
      <c r="A270" s="499"/>
      <c r="B270" s="529"/>
      <c r="C270" s="528"/>
      <c r="D270" s="528"/>
      <c r="E270" s="528"/>
      <c r="F270" s="528"/>
      <c r="G270" s="529"/>
      <c r="H270" s="1060"/>
      <c r="I270" s="1060"/>
      <c r="J270" s="528"/>
      <c r="K270" s="528"/>
      <c r="L270" s="528"/>
      <c r="M270" s="528"/>
      <c r="N270" s="528"/>
      <c r="O270" s="528"/>
      <c r="P270" s="528"/>
      <c r="Q270" s="529"/>
      <c r="R270" s="528"/>
      <c r="S270" s="1060"/>
      <c r="T270" s="528"/>
      <c r="U270" s="1060"/>
      <c r="V270" s="529"/>
      <c r="W270" s="529"/>
      <c r="X270" s="529"/>
      <c r="Y270" s="529"/>
      <c r="Z270" s="529"/>
      <c r="AA270" s="529"/>
      <c r="AB270" s="529"/>
      <c r="AC270" s="1057"/>
      <c r="AD270" s="1057"/>
      <c r="AE270" s="1057"/>
      <c r="AF270" s="1057"/>
    </row>
    <row r="271">
      <c r="A271" s="499"/>
      <c r="B271" s="529"/>
      <c r="C271" s="528"/>
      <c r="D271" s="528"/>
      <c r="E271" s="528"/>
      <c r="F271" s="528"/>
      <c r="G271" s="529"/>
      <c r="H271" s="1060"/>
      <c r="I271" s="1060"/>
      <c r="J271" s="528"/>
      <c r="K271" s="528"/>
      <c r="L271" s="528"/>
      <c r="M271" s="528"/>
      <c r="N271" s="528"/>
      <c r="O271" s="528"/>
      <c r="P271" s="528"/>
      <c r="Q271" s="529"/>
      <c r="R271" s="528"/>
      <c r="S271" s="1060"/>
      <c r="T271" s="528"/>
      <c r="U271" s="1060"/>
      <c r="V271" s="529"/>
      <c r="W271" s="529"/>
      <c r="X271" s="529"/>
      <c r="Y271" s="529"/>
      <c r="Z271" s="529"/>
      <c r="AA271" s="529"/>
      <c r="AB271" s="529"/>
      <c r="AC271" s="1057"/>
      <c r="AD271" s="1057"/>
      <c r="AE271" s="1057"/>
      <c r="AF271" s="1057"/>
    </row>
    <row r="272">
      <c r="A272" s="499"/>
      <c r="B272" s="529"/>
      <c r="C272" s="528"/>
      <c r="D272" s="528"/>
      <c r="E272" s="528"/>
      <c r="F272" s="528"/>
      <c r="G272" s="529"/>
      <c r="H272" s="1060"/>
      <c r="I272" s="1060"/>
      <c r="J272" s="528"/>
      <c r="K272" s="528"/>
      <c r="L272" s="528"/>
      <c r="M272" s="528"/>
      <c r="N272" s="528"/>
      <c r="O272" s="528"/>
      <c r="P272" s="528"/>
      <c r="Q272" s="529"/>
      <c r="R272" s="528"/>
      <c r="S272" s="1060"/>
      <c r="T272" s="528"/>
      <c r="U272" s="1060"/>
      <c r="V272" s="529"/>
      <c r="W272" s="529"/>
      <c r="X272" s="529"/>
      <c r="Y272" s="529"/>
      <c r="Z272" s="529"/>
      <c r="AA272" s="529"/>
      <c r="AB272" s="529"/>
      <c r="AC272" s="1057"/>
      <c r="AD272" s="1057"/>
      <c r="AE272" s="1057"/>
      <c r="AF272" s="1057"/>
    </row>
    <row r="273">
      <c r="A273" s="499"/>
      <c r="B273" s="529"/>
      <c r="C273" s="528"/>
      <c r="D273" s="528"/>
      <c r="E273" s="528"/>
      <c r="F273" s="528"/>
      <c r="G273" s="529"/>
      <c r="H273" s="1060"/>
      <c r="I273" s="1060"/>
      <c r="J273" s="528"/>
      <c r="K273" s="528"/>
      <c r="L273" s="528"/>
      <c r="M273" s="528"/>
      <c r="N273" s="528"/>
      <c r="O273" s="528"/>
      <c r="P273" s="528"/>
      <c r="Q273" s="529"/>
      <c r="R273" s="528"/>
      <c r="S273" s="1060"/>
      <c r="T273" s="528"/>
      <c r="U273" s="1060"/>
      <c r="V273" s="529"/>
      <c r="W273" s="529"/>
      <c r="X273" s="529"/>
      <c r="Y273" s="529"/>
      <c r="Z273" s="529"/>
      <c r="AA273" s="529"/>
      <c r="AB273" s="529"/>
      <c r="AC273" s="1057"/>
      <c r="AD273" s="1057"/>
      <c r="AE273" s="1057"/>
      <c r="AF273" s="1057"/>
    </row>
    <row r="274">
      <c r="A274" s="499"/>
      <c r="B274" s="529"/>
      <c r="C274" s="528"/>
      <c r="D274" s="528"/>
      <c r="E274" s="528"/>
      <c r="F274" s="528"/>
      <c r="G274" s="529"/>
      <c r="H274" s="1060"/>
      <c r="I274" s="1060"/>
      <c r="J274" s="528"/>
      <c r="K274" s="528"/>
      <c r="L274" s="528"/>
      <c r="M274" s="528"/>
      <c r="N274" s="528"/>
      <c r="O274" s="528"/>
      <c r="P274" s="528"/>
      <c r="Q274" s="529"/>
      <c r="R274" s="528"/>
      <c r="S274" s="1060"/>
      <c r="T274" s="528"/>
      <c r="U274" s="1060"/>
      <c r="V274" s="529"/>
      <c r="W274" s="529"/>
      <c r="X274" s="529"/>
      <c r="Y274" s="529"/>
      <c r="Z274" s="529"/>
      <c r="AA274" s="529"/>
      <c r="AB274" s="529"/>
      <c r="AC274" s="1057"/>
      <c r="AD274" s="1057"/>
      <c r="AE274" s="1057"/>
      <c r="AF274" s="1057"/>
    </row>
    <row r="275">
      <c r="A275" s="499"/>
      <c r="B275" s="529"/>
      <c r="C275" s="528"/>
      <c r="D275" s="528"/>
      <c r="E275" s="528"/>
      <c r="F275" s="528"/>
      <c r="G275" s="529"/>
      <c r="H275" s="1060"/>
      <c r="I275" s="1060"/>
      <c r="J275" s="528"/>
      <c r="K275" s="528"/>
      <c r="L275" s="528"/>
      <c r="M275" s="528"/>
      <c r="N275" s="528"/>
      <c r="O275" s="528"/>
      <c r="P275" s="528"/>
      <c r="Q275" s="529"/>
      <c r="R275" s="528"/>
      <c r="S275" s="1060"/>
      <c r="T275" s="528"/>
      <c r="U275" s="1060"/>
      <c r="V275" s="529"/>
      <c r="W275" s="529"/>
      <c r="X275" s="529"/>
      <c r="Y275" s="529"/>
      <c r="Z275" s="529"/>
      <c r="AA275" s="529"/>
      <c r="AB275" s="529"/>
      <c r="AC275" s="1057"/>
      <c r="AD275" s="1057"/>
      <c r="AE275" s="1057"/>
      <c r="AF275" s="1057"/>
    </row>
    <row r="276">
      <c r="A276" s="499"/>
      <c r="B276" s="529"/>
      <c r="C276" s="528"/>
      <c r="D276" s="528"/>
      <c r="E276" s="528"/>
      <c r="F276" s="528"/>
      <c r="G276" s="529"/>
      <c r="H276" s="1060"/>
      <c r="I276" s="1060"/>
      <c r="J276" s="528"/>
      <c r="K276" s="528"/>
      <c r="L276" s="528"/>
      <c r="M276" s="528"/>
      <c r="N276" s="528"/>
      <c r="O276" s="528"/>
      <c r="P276" s="528"/>
      <c r="Q276" s="529"/>
      <c r="R276" s="528"/>
      <c r="S276" s="1060"/>
      <c r="T276" s="528"/>
      <c r="U276" s="1060"/>
      <c r="V276" s="529"/>
      <c r="W276" s="529"/>
      <c r="X276" s="529"/>
      <c r="Y276" s="529"/>
      <c r="Z276" s="529"/>
      <c r="AA276" s="529"/>
      <c r="AB276" s="529"/>
      <c r="AC276" s="1057"/>
      <c r="AD276" s="1057"/>
      <c r="AE276" s="1057"/>
      <c r="AF276" s="1057"/>
    </row>
    <row r="277">
      <c r="A277" s="499"/>
      <c r="B277" s="529"/>
      <c r="C277" s="528"/>
      <c r="D277" s="528"/>
      <c r="E277" s="528"/>
      <c r="F277" s="528"/>
      <c r="G277" s="529"/>
      <c r="H277" s="1060"/>
      <c r="I277" s="1060"/>
      <c r="J277" s="528"/>
      <c r="K277" s="528"/>
      <c r="L277" s="528"/>
      <c r="M277" s="528"/>
      <c r="N277" s="528"/>
      <c r="O277" s="528"/>
      <c r="P277" s="528"/>
      <c r="Q277" s="529"/>
      <c r="R277" s="528"/>
      <c r="S277" s="1060"/>
      <c r="T277" s="528"/>
      <c r="U277" s="1060"/>
      <c r="V277" s="529"/>
      <c r="W277" s="529"/>
      <c r="X277" s="529"/>
      <c r="Y277" s="529"/>
      <c r="Z277" s="529"/>
      <c r="AA277" s="529"/>
      <c r="AB277" s="529"/>
      <c r="AC277" s="1057"/>
      <c r="AD277" s="1057"/>
      <c r="AE277" s="1057"/>
      <c r="AF277" s="1057"/>
    </row>
    <row r="278">
      <c r="A278" s="499"/>
      <c r="B278" s="529"/>
      <c r="C278" s="528"/>
      <c r="D278" s="528"/>
      <c r="E278" s="528"/>
      <c r="F278" s="528"/>
      <c r="G278" s="529"/>
      <c r="H278" s="1060"/>
      <c r="I278" s="1060"/>
      <c r="J278" s="528"/>
      <c r="K278" s="528"/>
      <c r="L278" s="528"/>
      <c r="M278" s="528"/>
      <c r="N278" s="528"/>
      <c r="O278" s="528"/>
      <c r="P278" s="528"/>
      <c r="Q278" s="529"/>
      <c r="R278" s="528"/>
      <c r="S278" s="1060"/>
      <c r="T278" s="528"/>
      <c r="U278" s="1060"/>
      <c r="V278" s="529"/>
      <c r="W278" s="529"/>
      <c r="X278" s="529"/>
      <c r="Y278" s="529"/>
      <c r="Z278" s="529"/>
      <c r="AA278" s="529"/>
      <c r="AB278" s="529"/>
      <c r="AC278" s="1057"/>
      <c r="AD278" s="1057"/>
      <c r="AE278" s="1057"/>
      <c r="AF278" s="1057"/>
    </row>
    <row r="279">
      <c r="A279" s="499"/>
      <c r="B279" s="529"/>
      <c r="C279" s="528"/>
      <c r="D279" s="528"/>
      <c r="E279" s="528"/>
      <c r="F279" s="528"/>
      <c r="G279" s="529"/>
      <c r="H279" s="1060"/>
      <c r="I279" s="1060"/>
      <c r="J279" s="528"/>
      <c r="K279" s="528"/>
      <c r="L279" s="528"/>
      <c r="M279" s="528"/>
      <c r="N279" s="528"/>
      <c r="O279" s="528"/>
      <c r="P279" s="528"/>
      <c r="Q279" s="529"/>
      <c r="R279" s="528"/>
      <c r="S279" s="1060"/>
      <c r="T279" s="528"/>
      <c r="U279" s="1060"/>
      <c r="V279" s="529"/>
      <c r="W279" s="529"/>
      <c r="X279" s="529"/>
      <c r="Y279" s="529"/>
      <c r="Z279" s="529"/>
      <c r="AA279" s="529"/>
      <c r="AB279" s="529"/>
      <c r="AC279" s="1057"/>
      <c r="AD279" s="1057"/>
      <c r="AE279" s="1057"/>
      <c r="AF279" s="1057"/>
    </row>
    <row r="280">
      <c r="A280" s="499"/>
      <c r="B280" s="529"/>
      <c r="C280" s="528"/>
      <c r="D280" s="528"/>
      <c r="E280" s="528"/>
      <c r="F280" s="528"/>
      <c r="G280" s="529"/>
      <c r="H280" s="1060"/>
      <c r="I280" s="1060"/>
      <c r="J280" s="528"/>
      <c r="K280" s="528"/>
      <c r="L280" s="528"/>
      <c r="M280" s="528"/>
      <c r="N280" s="528"/>
      <c r="O280" s="528"/>
      <c r="P280" s="528"/>
      <c r="Q280" s="529"/>
      <c r="R280" s="528"/>
      <c r="S280" s="1060"/>
      <c r="T280" s="528"/>
      <c r="U280" s="1060"/>
      <c r="V280" s="529"/>
      <c r="W280" s="529"/>
      <c r="X280" s="529"/>
      <c r="Y280" s="529"/>
      <c r="Z280" s="529"/>
      <c r="AA280" s="529"/>
      <c r="AB280" s="529"/>
      <c r="AC280" s="1057"/>
      <c r="AD280" s="1057"/>
      <c r="AE280" s="1057"/>
      <c r="AF280" s="1057"/>
    </row>
    <row r="281">
      <c r="A281" s="499"/>
      <c r="B281" s="529"/>
      <c r="C281" s="528"/>
      <c r="D281" s="528"/>
      <c r="E281" s="528"/>
      <c r="F281" s="528"/>
      <c r="G281" s="529"/>
      <c r="H281" s="1060"/>
      <c r="I281" s="1060"/>
      <c r="J281" s="528"/>
      <c r="K281" s="528"/>
      <c r="L281" s="528"/>
      <c r="M281" s="528"/>
      <c r="N281" s="528"/>
      <c r="O281" s="528"/>
      <c r="P281" s="528"/>
      <c r="Q281" s="529"/>
      <c r="R281" s="528"/>
      <c r="S281" s="1060"/>
      <c r="T281" s="528"/>
      <c r="U281" s="1060"/>
      <c r="V281" s="529"/>
      <c r="W281" s="529"/>
      <c r="X281" s="529"/>
      <c r="Y281" s="529"/>
      <c r="Z281" s="529"/>
      <c r="AA281" s="529"/>
      <c r="AB281" s="529"/>
      <c r="AC281" s="1057"/>
      <c r="AD281" s="1057"/>
      <c r="AE281" s="1057"/>
      <c r="AF281" s="1057"/>
    </row>
    <row r="282">
      <c r="A282" s="499"/>
      <c r="B282" s="529"/>
      <c r="C282" s="528"/>
      <c r="D282" s="528"/>
      <c r="E282" s="528"/>
      <c r="F282" s="528"/>
      <c r="G282" s="529"/>
      <c r="H282" s="1060"/>
      <c r="I282" s="1060"/>
      <c r="J282" s="528"/>
      <c r="K282" s="528"/>
      <c r="L282" s="528"/>
      <c r="M282" s="528"/>
      <c r="N282" s="528"/>
      <c r="O282" s="528"/>
      <c r="P282" s="528"/>
      <c r="Q282" s="529"/>
      <c r="R282" s="528"/>
      <c r="S282" s="1060"/>
      <c r="T282" s="528"/>
      <c r="U282" s="1060"/>
      <c r="V282" s="529"/>
      <c r="W282" s="529"/>
      <c r="X282" s="529"/>
      <c r="Y282" s="529"/>
      <c r="Z282" s="529"/>
      <c r="AA282" s="529"/>
      <c r="AB282" s="529"/>
      <c r="AC282" s="1057"/>
      <c r="AD282" s="1057"/>
      <c r="AE282" s="1057"/>
      <c r="AF282" s="1057"/>
    </row>
    <row r="283">
      <c r="A283" s="499"/>
      <c r="B283" s="529"/>
      <c r="C283" s="528"/>
      <c r="D283" s="528"/>
      <c r="E283" s="528"/>
      <c r="F283" s="528"/>
      <c r="G283" s="529"/>
      <c r="H283" s="1060"/>
      <c r="I283" s="1060"/>
      <c r="J283" s="528"/>
      <c r="K283" s="528"/>
      <c r="L283" s="528"/>
      <c r="M283" s="528"/>
      <c r="N283" s="528"/>
      <c r="O283" s="528"/>
      <c r="P283" s="528"/>
      <c r="Q283" s="529"/>
      <c r="R283" s="528"/>
      <c r="S283" s="1060"/>
      <c r="T283" s="528"/>
      <c r="U283" s="1060"/>
      <c r="V283" s="529"/>
      <c r="W283" s="529"/>
      <c r="X283" s="529"/>
      <c r="Y283" s="529"/>
      <c r="Z283" s="529"/>
      <c r="AA283" s="529"/>
      <c r="AB283" s="529"/>
      <c r="AC283" s="1057"/>
      <c r="AD283" s="1057"/>
      <c r="AE283" s="1057"/>
      <c r="AF283" s="1057"/>
    </row>
    <row r="284">
      <c r="A284" s="499"/>
      <c r="B284" s="529"/>
      <c r="C284" s="528"/>
      <c r="D284" s="528"/>
      <c r="E284" s="528"/>
      <c r="F284" s="528"/>
      <c r="G284" s="529"/>
      <c r="H284" s="1060"/>
      <c r="I284" s="1060"/>
      <c r="J284" s="528"/>
      <c r="K284" s="528"/>
      <c r="L284" s="528"/>
      <c r="M284" s="528"/>
      <c r="N284" s="528"/>
      <c r="O284" s="528"/>
      <c r="P284" s="528"/>
      <c r="Q284" s="529"/>
      <c r="R284" s="528"/>
      <c r="S284" s="1060"/>
      <c r="T284" s="528"/>
      <c r="U284" s="1060"/>
      <c r="V284" s="529"/>
      <c r="W284" s="529"/>
      <c r="X284" s="529"/>
      <c r="Y284" s="529"/>
      <c r="Z284" s="529"/>
      <c r="AA284" s="529"/>
      <c r="AB284" s="529"/>
      <c r="AC284" s="1057"/>
      <c r="AD284" s="1057"/>
      <c r="AE284" s="1057"/>
      <c r="AF284" s="1057"/>
    </row>
    <row r="285">
      <c r="A285" s="499"/>
      <c r="B285" s="529"/>
      <c r="C285" s="528"/>
      <c r="D285" s="528"/>
      <c r="E285" s="528"/>
      <c r="F285" s="528"/>
      <c r="G285" s="529"/>
      <c r="H285" s="1060"/>
      <c r="I285" s="1060"/>
      <c r="J285" s="528"/>
      <c r="K285" s="528"/>
      <c r="L285" s="528"/>
      <c r="M285" s="528"/>
      <c r="N285" s="528"/>
      <c r="O285" s="528"/>
      <c r="P285" s="528"/>
      <c r="Q285" s="529"/>
      <c r="R285" s="528"/>
      <c r="S285" s="1060"/>
      <c r="T285" s="528"/>
      <c r="U285" s="1060"/>
      <c r="V285" s="529"/>
      <c r="W285" s="529"/>
      <c r="X285" s="529"/>
      <c r="Y285" s="529"/>
      <c r="Z285" s="529"/>
      <c r="AA285" s="529"/>
      <c r="AB285" s="529"/>
      <c r="AC285" s="1057"/>
      <c r="AD285" s="1057"/>
      <c r="AE285" s="1057"/>
      <c r="AF285" s="1057"/>
    </row>
    <row r="286">
      <c r="A286" s="499"/>
      <c r="B286" s="529"/>
      <c r="C286" s="528"/>
      <c r="D286" s="528"/>
      <c r="E286" s="528"/>
      <c r="F286" s="528"/>
      <c r="G286" s="529"/>
      <c r="H286" s="1060"/>
      <c r="I286" s="1060"/>
      <c r="J286" s="528"/>
      <c r="K286" s="528"/>
      <c r="L286" s="528"/>
      <c r="M286" s="528"/>
      <c r="N286" s="528"/>
      <c r="O286" s="528"/>
      <c r="P286" s="528"/>
      <c r="Q286" s="529"/>
      <c r="R286" s="528"/>
      <c r="S286" s="1060"/>
      <c r="T286" s="528"/>
      <c r="U286" s="1060"/>
      <c r="V286" s="529"/>
      <c r="W286" s="529"/>
      <c r="X286" s="529"/>
      <c r="Y286" s="529"/>
      <c r="Z286" s="529"/>
      <c r="AA286" s="529"/>
      <c r="AB286" s="529"/>
      <c r="AC286" s="1057"/>
      <c r="AD286" s="1057"/>
      <c r="AE286" s="1057"/>
      <c r="AF286" s="1057"/>
    </row>
    <row r="287">
      <c r="A287" s="499"/>
      <c r="B287" s="529"/>
      <c r="C287" s="528"/>
      <c r="D287" s="528"/>
      <c r="E287" s="528"/>
      <c r="F287" s="528"/>
      <c r="G287" s="529"/>
      <c r="H287" s="1060"/>
      <c r="I287" s="1060"/>
      <c r="J287" s="528"/>
      <c r="K287" s="528"/>
      <c r="L287" s="528"/>
      <c r="M287" s="528"/>
      <c r="N287" s="528"/>
      <c r="O287" s="528"/>
      <c r="P287" s="528"/>
      <c r="Q287" s="529"/>
      <c r="R287" s="528"/>
      <c r="S287" s="1060"/>
      <c r="T287" s="528"/>
      <c r="U287" s="1060"/>
      <c r="V287" s="529"/>
      <c r="W287" s="529"/>
      <c r="X287" s="529"/>
      <c r="Y287" s="529"/>
      <c r="Z287" s="529"/>
      <c r="AA287" s="529"/>
      <c r="AB287" s="529"/>
      <c r="AC287" s="1057"/>
      <c r="AD287" s="1057"/>
      <c r="AE287" s="1057"/>
      <c r="AF287" s="1057"/>
    </row>
    <row r="288">
      <c r="A288" s="499"/>
      <c r="B288" s="529"/>
      <c r="C288" s="528"/>
      <c r="D288" s="528"/>
      <c r="E288" s="528"/>
      <c r="F288" s="528"/>
      <c r="G288" s="529"/>
      <c r="H288" s="1060"/>
      <c r="I288" s="1060"/>
      <c r="J288" s="528"/>
      <c r="K288" s="528"/>
      <c r="L288" s="528"/>
      <c r="M288" s="528"/>
      <c r="N288" s="528"/>
      <c r="O288" s="528"/>
      <c r="P288" s="528"/>
      <c r="Q288" s="529"/>
      <c r="R288" s="528"/>
      <c r="S288" s="1060"/>
      <c r="T288" s="528"/>
      <c r="U288" s="1060"/>
      <c r="V288" s="529"/>
      <c r="W288" s="529"/>
      <c r="X288" s="529"/>
      <c r="Y288" s="529"/>
      <c r="Z288" s="529"/>
      <c r="AA288" s="529"/>
      <c r="AB288" s="529"/>
      <c r="AC288" s="1057"/>
      <c r="AD288" s="1057"/>
      <c r="AE288" s="1057"/>
      <c r="AF288" s="1057"/>
    </row>
    <row r="289">
      <c r="A289" s="499"/>
      <c r="B289" s="529"/>
      <c r="C289" s="528"/>
      <c r="D289" s="528"/>
      <c r="E289" s="528"/>
      <c r="F289" s="528"/>
      <c r="G289" s="529"/>
      <c r="H289" s="1060"/>
      <c r="I289" s="1060"/>
      <c r="J289" s="528"/>
      <c r="K289" s="528"/>
      <c r="L289" s="528"/>
      <c r="M289" s="528"/>
      <c r="N289" s="528"/>
      <c r="O289" s="528"/>
      <c r="P289" s="528"/>
      <c r="Q289" s="529"/>
      <c r="R289" s="528"/>
      <c r="S289" s="1060"/>
      <c r="T289" s="528"/>
      <c r="U289" s="1060"/>
      <c r="V289" s="529"/>
      <c r="W289" s="529"/>
      <c r="X289" s="529"/>
      <c r="Y289" s="529"/>
      <c r="Z289" s="529"/>
      <c r="AA289" s="529"/>
      <c r="AB289" s="529"/>
      <c r="AC289" s="1057"/>
      <c r="AD289" s="1057"/>
      <c r="AE289" s="1057"/>
      <c r="AF289" s="1057"/>
    </row>
    <row r="290">
      <c r="A290" s="499"/>
      <c r="B290" s="529"/>
      <c r="C290" s="528"/>
      <c r="D290" s="528"/>
      <c r="E290" s="528"/>
      <c r="F290" s="528"/>
      <c r="G290" s="529"/>
      <c r="H290" s="1060"/>
      <c r="I290" s="1060"/>
      <c r="J290" s="528"/>
      <c r="K290" s="528"/>
      <c r="L290" s="528"/>
      <c r="M290" s="528"/>
      <c r="N290" s="528"/>
      <c r="O290" s="528"/>
      <c r="P290" s="528"/>
      <c r="Q290" s="529"/>
      <c r="R290" s="528"/>
      <c r="S290" s="1060"/>
      <c r="T290" s="528"/>
      <c r="U290" s="1060"/>
      <c r="V290" s="529"/>
      <c r="W290" s="529"/>
      <c r="X290" s="529"/>
      <c r="Y290" s="529"/>
      <c r="Z290" s="529"/>
      <c r="AA290" s="529"/>
      <c r="AB290" s="529"/>
      <c r="AC290" s="1057"/>
      <c r="AD290" s="1057"/>
      <c r="AE290" s="1057"/>
      <c r="AF290" s="1057"/>
    </row>
    <row r="291">
      <c r="A291" s="499"/>
      <c r="B291" s="529"/>
      <c r="C291" s="528"/>
      <c r="D291" s="528"/>
      <c r="E291" s="528"/>
      <c r="F291" s="528"/>
      <c r="G291" s="529"/>
      <c r="H291" s="1060"/>
      <c r="I291" s="1060"/>
      <c r="J291" s="528"/>
      <c r="K291" s="528"/>
      <c r="L291" s="528"/>
      <c r="M291" s="528"/>
      <c r="N291" s="528"/>
      <c r="O291" s="528"/>
      <c r="P291" s="528"/>
      <c r="Q291" s="529"/>
      <c r="R291" s="528"/>
      <c r="S291" s="1060"/>
      <c r="T291" s="528"/>
      <c r="U291" s="1060"/>
      <c r="V291" s="529"/>
      <c r="W291" s="529"/>
      <c r="X291" s="529"/>
      <c r="Y291" s="529"/>
      <c r="Z291" s="529"/>
      <c r="AA291" s="529"/>
      <c r="AB291" s="529"/>
      <c r="AC291" s="1057"/>
      <c r="AD291" s="1057"/>
      <c r="AE291" s="1057"/>
      <c r="AF291" s="1057"/>
    </row>
    <row r="292">
      <c r="A292" s="499"/>
      <c r="B292" s="529"/>
      <c r="C292" s="528"/>
      <c r="D292" s="528"/>
      <c r="E292" s="528"/>
      <c r="F292" s="528"/>
      <c r="G292" s="529"/>
      <c r="H292" s="1060"/>
      <c r="I292" s="1060"/>
      <c r="J292" s="528"/>
      <c r="K292" s="528"/>
      <c r="L292" s="528"/>
      <c r="M292" s="528"/>
      <c r="N292" s="528"/>
      <c r="O292" s="528"/>
      <c r="P292" s="528"/>
      <c r="Q292" s="529"/>
      <c r="R292" s="528"/>
      <c r="S292" s="1060"/>
      <c r="T292" s="528"/>
      <c r="U292" s="1060"/>
      <c r="V292" s="529"/>
      <c r="W292" s="529"/>
      <c r="X292" s="529"/>
      <c r="Y292" s="529"/>
      <c r="Z292" s="529"/>
      <c r="AA292" s="529"/>
      <c r="AB292" s="529"/>
      <c r="AC292" s="1057"/>
      <c r="AD292" s="1057"/>
      <c r="AE292" s="1057"/>
      <c r="AF292" s="1057"/>
    </row>
    <row r="293">
      <c r="A293" s="499"/>
      <c r="B293" s="529"/>
      <c r="C293" s="528"/>
      <c r="D293" s="528"/>
      <c r="E293" s="528"/>
      <c r="F293" s="528"/>
      <c r="G293" s="529"/>
      <c r="H293" s="1060"/>
      <c r="I293" s="1060"/>
      <c r="J293" s="528"/>
      <c r="K293" s="528"/>
      <c r="L293" s="528"/>
      <c r="M293" s="528"/>
      <c r="N293" s="528"/>
      <c r="O293" s="528"/>
      <c r="P293" s="528"/>
      <c r="Q293" s="529"/>
      <c r="R293" s="528"/>
      <c r="S293" s="1060"/>
      <c r="T293" s="528"/>
      <c r="U293" s="1060"/>
      <c r="V293" s="529"/>
      <c r="W293" s="529"/>
      <c r="X293" s="529"/>
      <c r="Y293" s="529"/>
      <c r="Z293" s="529"/>
      <c r="AA293" s="529"/>
      <c r="AB293" s="529"/>
      <c r="AC293" s="1057"/>
      <c r="AD293" s="1057"/>
      <c r="AE293" s="1057"/>
      <c r="AF293" s="1057"/>
    </row>
    <row r="294">
      <c r="A294" s="499"/>
      <c r="B294" s="529"/>
      <c r="C294" s="528"/>
      <c r="D294" s="528"/>
      <c r="E294" s="528"/>
      <c r="F294" s="528"/>
      <c r="G294" s="529"/>
      <c r="H294" s="1060"/>
      <c r="I294" s="1060"/>
      <c r="J294" s="528"/>
      <c r="K294" s="528"/>
      <c r="L294" s="528"/>
      <c r="M294" s="528"/>
      <c r="N294" s="528"/>
      <c r="O294" s="528"/>
      <c r="P294" s="528"/>
      <c r="Q294" s="529"/>
      <c r="R294" s="528"/>
      <c r="S294" s="1060"/>
      <c r="T294" s="528"/>
      <c r="U294" s="1060"/>
      <c r="V294" s="529"/>
      <c r="W294" s="529"/>
      <c r="X294" s="529"/>
      <c r="Y294" s="529"/>
      <c r="Z294" s="529"/>
      <c r="AA294" s="529"/>
      <c r="AB294" s="529"/>
      <c r="AC294" s="1057"/>
      <c r="AD294" s="1057"/>
      <c r="AE294" s="1057"/>
      <c r="AF294" s="1057"/>
    </row>
    <row r="295">
      <c r="A295" s="499"/>
      <c r="B295" s="529"/>
      <c r="C295" s="528"/>
      <c r="D295" s="528"/>
      <c r="E295" s="528"/>
      <c r="F295" s="528"/>
      <c r="G295" s="529"/>
      <c r="H295" s="1060"/>
      <c r="I295" s="1060"/>
      <c r="J295" s="528"/>
      <c r="K295" s="528"/>
      <c r="L295" s="528"/>
      <c r="M295" s="528"/>
      <c r="N295" s="528"/>
      <c r="O295" s="528"/>
      <c r="P295" s="528"/>
      <c r="Q295" s="529"/>
      <c r="R295" s="528"/>
      <c r="S295" s="1060"/>
      <c r="T295" s="528"/>
      <c r="U295" s="1060"/>
      <c r="V295" s="529"/>
      <c r="W295" s="529"/>
      <c r="X295" s="529"/>
      <c r="Y295" s="529"/>
      <c r="Z295" s="529"/>
      <c r="AA295" s="529"/>
      <c r="AB295" s="529"/>
      <c r="AC295" s="1057"/>
      <c r="AD295" s="1057"/>
      <c r="AE295" s="1057"/>
      <c r="AF295" s="1057"/>
    </row>
    <row r="296">
      <c r="A296" s="499"/>
      <c r="B296" s="529"/>
      <c r="C296" s="528"/>
      <c r="D296" s="528"/>
      <c r="E296" s="528"/>
      <c r="F296" s="528"/>
      <c r="G296" s="529"/>
      <c r="H296" s="1060"/>
      <c r="I296" s="1060"/>
      <c r="J296" s="528"/>
      <c r="K296" s="528"/>
      <c r="L296" s="528"/>
      <c r="M296" s="528"/>
      <c r="N296" s="528"/>
      <c r="O296" s="528"/>
      <c r="P296" s="528"/>
      <c r="Q296" s="529"/>
      <c r="R296" s="528"/>
      <c r="S296" s="1060"/>
      <c r="T296" s="528"/>
      <c r="U296" s="1060"/>
      <c r="V296" s="529"/>
      <c r="W296" s="529"/>
      <c r="X296" s="529"/>
      <c r="Y296" s="529"/>
      <c r="Z296" s="529"/>
      <c r="AA296" s="529"/>
      <c r="AB296" s="529"/>
      <c r="AC296" s="1057"/>
      <c r="AD296" s="1057"/>
      <c r="AE296" s="1057"/>
      <c r="AF296" s="1057"/>
    </row>
    <row r="297">
      <c r="A297" s="499"/>
      <c r="B297" s="529"/>
      <c r="C297" s="528"/>
      <c r="D297" s="528"/>
      <c r="E297" s="528"/>
      <c r="F297" s="528"/>
      <c r="G297" s="529"/>
      <c r="H297" s="1060"/>
      <c r="I297" s="1060"/>
      <c r="J297" s="528"/>
      <c r="K297" s="528"/>
      <c r="L297" s="528"/>
      <c r="M297" s="528"/>
      <c r="N297" s="528"/>
      <c r="O297" s="528"/>
      <c r="P297" s="528"/>
      <c r="Q297" s="529"/>
      <c r="R297" s="528"/>
      <c r="S297" s="1060"/>
      <c r="T297" s="528"/>
      <c r="U297" s="1060"/>
      <c r="V297" s="529"/>
      <c r="W297" s="529"/>
      <c r="X297" s="529"/>
      <c r="Y297" s="529"/>
      <c r="Z297" s="529"/>
      <c r="AA297" s="529"/>
      <c r="AB297" s="529"/>
      <c r="AC297" s="1057"/>
      <c r="AD297" s="1057"/>
      <c r="AE297" s="1057"/>
      <c r="AF297" s="1057"/>
    </row>
    <row r="298">
      <c r="A298" s="499"/>
      <c r="B298" s="529"/>
      <c r="C298" s="528"/>
      <c r="D298" s="528"/>
      <c r="E298" s="528"/>
      <c r="F298" s="528"/>
      <c r="G298" s="529"/>
      <c r="H298" s="1060"/>
      <c r="I298" s="1060"/>
      <c r="J298" s="528"/>
      <c r="K298" s="528"/>
      <c r="L298" s="528"/>
      <c r="M298" s="528"/>
      <c r="N298" s="528"/>
      <c r="O298" s="528"/>
      <c r="P298" s="528"/>
      <c r="Q298" s="529"/>
      <c r="R298" s="528"/>
      <c r="S298" s="1060"/>
      <c r="T298" s="528"/>
      <c r="U298" s="1060"/>
      <c r="V298" s="529"/>
      <c r="W298" s="529"/>
      <c r="X298" s="529"/>
      <c r="Y298" s="529"/>
      <c r="Z298" s="529"/>
      <c r="AA298" s="529"/>
      <c r="AB298" s="529"/>
      <c r="AC298" s="1057"/>
      <c r="AD298" s="1057"/>
      <c r="AE298" s="1057"/>
      <c r="AF298" s="1057"/>
    </row>
    <row r="299">
      <c r="A299" s="499"/>
      <c r="B299" s="529"/>
      <c r="C299" s="528"/>
      <c r="D299" s="528"/>
      <c r="E299" s="528"/>
      <c r="F299" s="528"/>
      <c r="G299" s="529"/>
      <c r="H299" s="1060"/>
      <c r="I299" s="1060"/>
      <c r="J299" s="528"/>
      <c r="K299" s="528"/>
      <c r="L299" s="528"/>
      <c r="M299" s="528"/>
      <c r="N299" s="528"/>
      <c r="O299" s="528"/>
      <c r="P299" s="528"/>
      <c r="Q299" s="529"/>
      <c r="R299" s="528"/>
      <c r="S299" s="1060"/>
      <c r="T299" s="528"/>
      <c r="U299" s="1060"/>
      <c r="V299" s="529"/>
      <c r="W299" s="529"/>
      <c r="X299" s="529"/>
      <c r="Y299" s="529"/>
      <c r="Z299" s="529"/>
      <c r="AA299" s="529"/>
      <c r="AB299" s="529"/>
      <c r="AC299" s="1057"/>
      <c r="AD299" s="1057"/>
      <c r="AE299" s="1057"/>
      <c r="AF299" s="1057"/>
    </row>
    <row r="300">
      <c r="A300" s="499"/>
      <c r="B300" s="529"/>
      <c r="C300" s="528"/>
      <c r="D300" s="528"/>
      <c r="E300" s="528"/>
      <c r="F300" s="528"/>
      <c r="G300" s="529"/>
      <c r="H300" s="1060"/>
      <c r="I300" s="1060"/>
      <c r="J300" s="528"/>
      <c r="K300" s="528"/>
      <c r="L300" s="528"/>
      <c r="M300" s="528"/>
      <c r="N300" s="528"/>
      <c r="O300" s="528"/>
      <c r="P300" s="528"/>
      <c r="Q300" s="529"/>
      <c r="R300" s="528"/>
      <c r="S300" s="1060"/>
      <c r="T300" s="528"/>
      <c r="U300" s="1060"/>
      <c r="V300" s="529"/>
      <c r="W300" s="529"/>
      <c r="X300" s="529"/>
      <c r="Y300" s="529"/>
      <c r="Z300" s="529"/>
      <c r="AA300" s="529"/>
      <c r="AB300" s="529"/>
      <c r="AC300" s="1057"/>
      <c r="AD300" s="1057"/>
      <c r="AE300" s="1057"/>
      <c r="AF300" s="1057"/>
    </row>
    <row r="301">
      <c r="A301" s="499"/>
      <c r="B301" s="529"/>
      <c r="C301" s="528"/>
      <c r="D301" s="528"/>
      <c r="E301" s="528"/>
      <c r="F301" s="528"/>
      <c r="G301" s="529"/>
      <c r="H301" s="1060"/>
      <c r="I301" s="1060"/>
      <c r="J301" s="528"/>
      <c r="K301" s="528"/>
      <c r="L301" s="528"/>
      <c r="M301" s="528"/>
      <c r="N301" s="528"/>
      <c r="O301" s="528"/>
      <c r="P301" s="528"/>
      <c r="Q301" s="529"/>
      <c r="R301" s="528"/>
      <c r="S301" s="1060"/>
      <c r="T301" s="528"/>
      <c r="U301" s="1060"/>
      <c r="V301" s="529"/>
      <c r="W301" s="529"/>
      <c r="X301" s="529"/>
      <c r="Y301" s="529"/>
      <c r="Z301" s="529"/>
      <c r="AA301" s="529"/>
      <c r="AB301" s="529"/>
      <c r="AC301" s="1057"/>
      <c r="AD301" s="1057"/>
      <c r="AE301" s="1057"/>
      <c r="AF301" s="1057"/>
    </row>
    <row r="302">
      <c r="A302" s="499"/>
      <c r="B302" s="529"/>
      <c r="C302" s="528"/>
      <c r="D302" s="528"/>
      <c r="E302" s="528"/>
      <c r="F302" s="528"/>
      <c r="G302" s="529"/>
      <c r="H302" s="1060"/>
      <c r="I302" s="1060"/>
      <c r="J302" s="528"/>
      <c r="K302" s="528"/>
      <c r="L302" s="528"/>
      <c r="M302" s="528"/>
      <c r="N302" s="528"/>
      <c r="O302" s="528"/>
      <c r="P302" s="528"/>
      <c r="Q302" s="529"/>
      <c r="R302" s="528"/>
      <c r="S302" s="1060"/>
      <c r="T302" s="528"/>
      <c r="U302" s="1060"/>
      <c r="V302" s="529"/>
      <c r="W302" s="529"/>
      <c r="X302" s="529"/>
      <c r="Y302" s="529"/>
      <c r="Z302" s="529"/>
      <c r="AA302" s="529"/>
      <c r="AB302" s="529"/>
      <c r="AC302" s="1057"/>
      <c r="AD302" s="1057"/>
      <c r="AE302" s="1057"/>
      <c r="AF302" s="1057"/>
    </row>
    <row r="303">
      <c r="A303" s="499"/>
      <c r="B303" s="529"/>
      <c r="C303" s="528"/>
      <c r="D303" s="528"/>
      <c r="E303" s="528"/>
      <c r="F303" s="528"/>
      <c r="G303" s="529"/>
      <c r="H303" s="1060"/>
      <c r="I303" s="1060"/>
      <c r="J303" s="528"/>
      <c r="K303" s="528"/>
      <c r="L303" s="528"/>
      <c r="M303" s="528"/>
      <c r="N303" s="528"/>
      <c r="O303" s="528"/>
      <c r="P303" s="528"/>
      <c r="Q303" s="529"/>
      <c r="R303" s="528"/>
      <c r="S303" s="1060"/>
      <c r="T303" s="528"/>
      <c r="U303" s="1060"/>
      <c r="V303" s="529"/>
      <c r="W303" s="529"/>
      <c r="X303" s="529"/>
      <c r="Y303" s="529"/>
      <c r="Z303" s="529"/>
      <c r="AA303" s="529"/>
      <c r="AB303" s="529"/>
      <c r="AC303" s="1057"/>
      <c r="AD303" s="1057"/>
      <c r="AE303" s="1057"/>
      <c r="AF303" s="1057"/>
    </row>
    <row r="304">
      <c r="A304" s="499"/>
      <c r="B304" s="529"/>
      <c r="C304" s="528"/>
      <c r="D304" s="528"/>
      <c r="E304" s="528"/>
      <c r="F304" s="528"/>
      <c r="G304" s="529"/>
      <c r="H304" s="1060"/>
      <c r="I304" s="1060"/>
      <c r="J304" s="528"/>
      <c r="K304" s="528"/>
      <c r="L304" s="528"/>
      <c r="M304" s="528"/>
      <c r="N304" s="528"/>
      <c r="O304" s="528"/>
      <c r="P304" s="528"/>
      <c r="Q304" s="529"/>
      <c r="R304" s="528"/>
      <c r="S304" s="1060"/>
      <c r="T304" s="528"/>
      <c r="U304" s="1060"/>
      <c r="V304" s="529"/>
      <c r="W304" s="529"/>
      <c r="X304" s="529"/>
      <c r="Y304" s="529"/>
      <c r="Z304" s="529"/>
      <c r="AA304" s="529"/>
      <c r="AB304" s="529"/>
      <c r="AC304" s="1057"/>
      <c r="AD304" s="1057"/>
      <c r="AE304" s="1057"/>
      <c r="AF304" s="1057"/>
    </row>
    <row r="305">
      <c r="A305" s="499"/>
      <c r="B305" s="529"/>
      <c r="C305" s="528"/>
      <c r="D305" s="528"/>
      <c r="E305" s="528"/>
      <c r="F305" s="528"/>
      <c r="G305" s="529"/>
      <c r="H305" s="1060"/>
      <c r="I305" s="1060"/>
      <c r="J305" s="528"/>
      <c r="K305" s="528"/>
      <c r="L305" s="528"/>
      <c r="M305" s="528"/>
      <c r="N305" s="528"/>
      <c r="O305" s="528"/>
      <c r="P305" s="528"/>
      <c r="Q305" s="529"/>
      <c r="R305" s="528"/>
      <c r="S305" s="1060"/>
      <c r="T305" s="528"/>
      <c r="U305" s="1060"/>
      <c r="V305" s="529"/>
      <c r="W305" s="529"/>
      <c r="X305" s="529"/>
      <c r="Y305" s="529"/>
      <c r="Z305" s="529"/>
      <c r="AA305" s="529"/>
      <c r="AB305" s="529"/>
      <c r="AC305" s="1057"/>
      <c r="AD305" s="1057"/>
      <c r="AE305" s="1057"/>
      <c r="AF305" s="1057"/>
    </row>
    <row r="306">
      <c r="A306" s="499"/>
      <c r="B306" s="529"/>
      <c r="C306" s="528"/>
      <c r="D306" s="528"/>
      <c r="E306" s="528"/>
      <c r="F306" s="528"/>
      <c r="G306" s="529"/>
      <c r="H306" s="1060"/>
      <c r="I306" s="1060"/>
      <c r="J306" s="528"/>
      <c r="K306" s="528"/>
      <c r="L306" s="528"/>
      <c r="M306" s="528"/>
      <c r="N306" s="528"/>
      <c r="O306" s="528"/>
      <c r="P306" s="528"/>
      <c r="Q306" s="529"/>
      <c r="R306" s="528"/>
      <c r="S306" s="1060"/>
      <c r="T306" s="528"/>
      <c r="U306" s="1060"/>
      <c r="V306" s="529"/>
      <c r="W306" s="529"/>
      <c r="X306" s="529"/>
      <c r="Y306" s="529"/>
      <c r="Z306" s="529"/>
      <c r="AA306" s="529"/>
      <c r="AB306" s="529"/>
      <c r="AC306" s="1057"/>
      <c r="AD306" s="1057"/>
      <c r="AE306" s="1057"/>
      <c r="AF306" s="1057"/>
    </row>
    <row r="307">
      <c r="A307" s="499"/>
      <c r="B307" s="529"/>
      <c r="C307" s="528"/>
      <c r="D307" s="528"/>
      <c r="E307" s="528"/>
      <c r="F307" s="528"/>
      <c r="G307" s="529"/>
      <c r="H307" s="1060"/>
      <c r="I307" s="1060"/>
      <c r="J307" s="528"/>
      <c r="K307" s="528"/>
      <c r="L307" s="528"/>
      <c r="M307" s="528"/>
      <c r="N307" s="528"/>
      <c r="O307" s="528"/>
      <c r="P307" s="528"/>
      <c r="Q307" s="529"/>
      <c r="R307" s="528"/>
      <c r="S307" s="1060"/>
      <c r="T307" s="528"/>
      <c r="U307" s="1060"/>
      <c r="V307" s="529"/>
      <c r="W307" s="529"/>
      <c r="X307" s="529"/>
      <c r="Y307" s="529"/>
      <c r="Z307" s="529"/>
      <c r="AA307" s="529"/>
      <c r="AB307" s="529"/>
      <c r="AC307" s="1057"/>
      <c r="AD307" s="1057"/>
      <c r="AE307" s="1057"/>
      <c r="AF307" s="1057"/>
    </row>
    <row r="308">
      <c r="A308" s="499"/>
      <c r="B308" s="529"/>
      <c r="C308" s="528"/>
      <c r="D308" s="528"/>
      <c r="E308" s="528"/>
      <c r="F308" s="528"/>
      <c r="G308" s="529"/>
      <c r="H308" s="1060"/>
      <c r="I308" s="1060"/>
      <c r="J308" s="528"/>
      <c r="K308" s="528"/>
      <c r="L308" s="528"/>
      <c r="M308" s="528"/>
      <c r="N308" s="528"/>
      <c r="O308" s="528"/>
      <c r="P308" s="528"/>
      <c r="Q308" s="529"/>
      <c r="R308" s="528"/>
      <c r="S308" s="1060"/>
      <c r="T308" s="528"/>
      <c r="U308" s="1060"/>
      <c r="V308" s="529"/>
      <c r="W308" s="529"/>
      <c r="X308" s="529"/>
      <c r="Y308" s="529"/>
      <c r="Z308" s="529"/>
      <c r="AA308" s="529"/>
      <c r="AB308" s="529"/>
      <c r="AC308" s="1057"/>
      <c r="AD308" s="1057"/>
      <c r="AE308" s="1057"/>
      <c r="AF308" s="1057"/>
    </row>
    <row r="309">
      <c r="A309" s="499"/>
      <c r="B309" s="529"/>
      <c r="C309" s="528"/>
      <c r="D309" s="528"/>
      <c r="E309" s="528"/>
      <c r="F309" s="528"/>
      <c r="G309" s="529"/>
      <c r="H309" s="1060"/>
      <c r="I309" s="1060"/>
      <c r="J309" s="528"/>
      <c r="K309" s="528"/>
      <c r="L309" s="528"/>
      <c r="M309" s="528"/>
      <c r="N309" s="528"/>
      <c r="O309" s="528"/>
      <c r="P309" s="528"/>
      <c r="Q309" s="529"/>
      <c r="R309" s="528"/>
      <c r="S309" s="1060"/>
      <c r="T309" s="528"/>
      <c r="U309" s="1060"/>
      <c r="V309" s="529"/>
      <c r="W309" s="529"/>
      <c r="X309" s="529"/>
      <c r="Y309" s="529"/>
      <c r="Z309" s="529"/>
      <c r="AA309" s="529"/>
      <c r="AB309" s="529"/>
      <c r="AC309" s="1057"/>
      <c r="AD309" s="1057"/>
      <c r="AE309" s="1057"/>
      <c r="AF309" s="1057"/>
    </row>
    <row r="310">
      <c r="A310" s="499"/>
      <c r="B310" s="529"/>
      <c r="C310" s="528"/>
      <c r="D310" s="528"/>
      <c r="E310" s="528"/>
      <c r="F310" s="528"/>
      <c r="G310" s="529"/>
      <c r="H310" s="1060"/>
      <c r="I310" s="1060"/>
      <c r="J310" s="528"/>
      <c r="K310" s="528"/>
      <c r="L310" s="528"/>
      <c r="M310" s="528"/>
      <c r="N310" s="528"/>
      <c r="O310" s="528"/>
      <c r="P310" s="528"/>
      <c r="Q310" s="529"/>
      <c r="R310" s="528"/>
      <c r="S310" s="1060"/>
      <c r="T310" s="528"/>
      <c r="U310" s="1060"/>
      <c r="V310" s="529"/>
      <c r="W310" s="529"/>
      <c r="X310" s="529"/>
      <c r="Y310" s="529"/>
      <c r="Z310" s="529"/>
      <c r="AA310" s="529"/>
      <c r="AB310" s="529"/>
      <c r="AC310" s="1057"/>
      <c r="AD310" s="1057"/>
      <c r="AE310" s="1057"/>
      <c r="AF310" s="1057"/>
    </row>
    <row r="311">
      <c r="A311" s="499"/>
      <c r="B311" s="529"/>
      <c r="C311" s="528"/>
      <c r="D311" s="528"/>
      <c r="E311" s="528"/>
      <c r="F311" s="528"/>
      <c r="G311" s="529"/>
      <c r="H311" s="1060"/>
      <c r="I311" s="1060"/>
      <c r="J311" s="528"/>
      <c r="K311" s="528"/>
      <c r="L311" s="528"/>
      <c r="M311" s="528"/>
      <c r="N311" s="528"/>
      <c r="O311" s="528"/>
      <c r="P311" s="528"/>
      <c r="Q311" s="529"/>
      <c r="R311" s="528"/>
      <c r="S311" s="1060"/>
      <c r="T311" s="528"/>
      <c r="U311" s="1060"/>
      <c r="V311" s="529"/>
      <c r="W311" s="529"/>
      <c r="X311" s="529"/>
      <c r="Y311" s="529"/>
      <c r="Z311" s="529"/>
      <c r="AA311" s="529"/>
      <c r="AB311" s="529"/>
      <c r="AC311" s="1057"/>
      <c r="AD311" s="1057"/>
      <c r="AE311" s="1057"/>
      <c r="AF311" s="1057"/>
    </row>
    <row r="312">
      <c r="A312" s="499"/>
      <c r="B312" s="529"/>
      <c r="C312" s="528"/>
      <c r="D312" s="528"/>
      <c r="E312" s="528"/>
      <c r="F312" s="528"/>
      <c r="G312" s="529"/>
      <c r="H312" s="1060"/>
      <c r="I312" s="1060"/>
      <c r="J312" s="528"/>
      <c r="K312" s="528"/>
      <c r="L312" s="528"/>
      <c r="M312" s="528"/>
      <c r="N312" s="528"/>
      <c r="O312" s="528"/>
      <c r="P312" s="528"/>
      <c r="Q312" s="529"/>
      <c r="R312" s="528"/>
      <c r="S312" s="1060"/>
      <c r="T312" s="528"/>
      <c r="U312" s="1060"/>
      <c r="V312" s="529"/>
      <c r="W312" s="529"/>
      <c r="X312" s="529"/>
      <c r="Y312" s="529"/>
      <c r="Z312" s="529"/>
      <c r="AA312" s="529"/>
      <c r="AB312" s="529"/>
      <c r="AC312" s="1057"/>
      <c r="AD312" s="1057"/>
      <c r="AE312" s="1057"/>
      <c r="AF312" s="1057"/>
    </row>
    <row r="313">
      <c r="A313" s="499"/>
      <c r="B313" s="529"/>
      <c r="C313" s="528"/>
      <c r="D313" s="528"/>
      <c r="E313" s="528"/>
      <c r="F313" s="528"/>
      <c r="G313" s="529"/>
      <c r="H313" s="1060"/>
      <c r="I313" s="1060"/>
      <c r="J313" s="528"/>
      <c r="K313" s="528"/>
      <c r="L313" s="528"/>
      <c r="M313" s="528"/>
      <c r="N313" s="528"/>
      <c r="O313" s="528"/>
      <c r="P313" s="528"/>
      <c r="Q313" s="529"/>
      <c r="R313" s="528"/>
      <c r="S313" s="1060"/>
      <c r="T313" s="528"/>
      <c r="U313" s="1060"/>
      <c r="V313" s="529"/>
      <c r="W313" s="529"/>
      <c r="X313" s="529"/>
      <c r="Y313" s="529"/>
      <c r="Z313" s="529"/>
      <c r="AA313" s="529"/>
      <c r="AB313" s="529"/>
      <c r="AC313" s="1057"/>
      <c r="AD313" s="1057"/>
      <c r="AE313" s="1057"/>
      <c r="AF313" s="1057"/>
    </row>
    <row r="314">
      <c r="A314" s="499"/>
      <c r="B314" s="529"/>
      <c r="C314" s="528"/>
      <c r="D314" s="528"/>
      <c r="E314" s="528"/>
      <c r="F314" s="528"/>
      <c r="G314" s="529"/>
      <c r="H314" s="1060"/>
      <c r="I314" s="1060"/>
      <c r="J314" s="528"/>
      <c r="K314" s="528"/>
      <c r="L314" s="528"/>
      <c r="M314" s="528"/>
      <c r="N314" s="528"/>
      <c r="O314" s="528"/>
      <c r="P314" s="528"/>
      <c r="Q314" s="529"/>
      <c r="R314" s="528"/>
      <c r="S314" s="1060"/>
      <c r="T314" s="528"/>
      <c r="U314" s="1060"/>
      <c r="V314" s="529"/>
      <c r="W314" s="529"/>
      <c r="X314" s="529"/>
      <c r="Y314" s="529"/>
      <c r="Z314" s="529"/>
      <c r="AA314" s="529"/>
      <c r="AB314" s="529"/>
      <c r="AC314" s="1057"/>
      <c r="AD314" s="1057"/>
      <c r="AE314" s="1057"/>
      <c r="AF314" s="1057"/>
    </row>
    <row r="315">
      <c r="A315" s="499"/>
      <c r="B315" s="529"/>
      <c r="C315" s="528"/>
      <c r="D315" s="528"/>
      <c r="E315" s="528"/>
      <c r="F315" s="528"/>
      <c r="G315" s="529"/>
      <c r="H315" s="1060"/>
      <c r="I315" s="1060"/>
      <c r="J315" s="528"/>
      <c r="K315" s="528"/>
      <c r="L315" s="528"/>
      <c r="M315" s="528"/>
      <c r="N315" s="528"/>
      <c r="O315" s="528"/>
      <c r="P315" s="528"/>
      <c r="Q315" s="529"/>
      <c r="R315" s="528"/>
      <c r="S315" s="1060"/>
      <c r="T315" s="528"/>
      <c r="U315" s="1060"/>
      <c r="V315" s="529"/>
      <c r="W315" s="529"/>
      <c r="X315" s="529"/>
      <c r="Y315" s="529"/>
      <c r="Z315" s="529"/>
      <c r="AA315" s="529"/>
      <c r="AB315" s="529"/>
      <c r="AC315" s="1057"/>
      <c r="AD315" s="1057"/>
      <c r="AE315" s="1057"/>
      <c r="AF315" s="1057"/>
    </row>
    <row r="316">
      <c r="A316" s="499"/>
      <c r="B316" s="529"/>
      <c r="C316" s="528"/>
      <c r="D316" s="528"/>
      <c r="E316" s="528"/>
      <c r="F316" s="528"/>
      <c r="G316" s="529"/>
      <c r="H316" s="1060"/>
      <c r="I316" s="1060"/>
      <c r="J316" s="528"/>
      <c r="K316" s="528"/>
      <c r="L316" s="528"/>
      <c r="M316" s="528"/>
      <c r="N316" s="528"/>
      <c r="O316" s="528"/>
      <c r="P316" s="528"/>
      <c r="Q316" s="529"/>
      <c r="R316" s="528"/>
      <c r="S316" s="1060"/>
      <c r="T316" s="528"/>
      <c r="U316" s="1060"/>
      <c r="V316" s="529"/>
      <c r="W316" s="529"/>
      <c r="X316" s="529"/>
      <c r="Y316" s="529"/>
      <c r="Z316" s="529"/>
      <c r="AA316" s="529"/>
      <c r="AB316" s="529"/>
      <c r="AC316" s="1057"/>
      <c r="AD316" s="1057"/>
      <c r="AE316" s="1057"/>
      <c r="AF316" s="1057"/>
    </row>
    <row r="317">
      <c r="A317" s="499"/>
      <c r="B317" s="529"/>
      <c r="C317" s="528"/>
      <c r="D317" s="528"/>
      <c r="E317" s="528"/>
      <c r="F317" s="528"/>
      <c r="G317" s="529"/>
      <c r="H317" s="1060"/>
      <c r="I317" s="1060"/>
      <c r="J317" s="528"/>
      <c r="K317" s="528"/>
      <c r="L317" s="528"/>
      <c r="M317" s="528"/>
      <c r="N317" s="528"/>
      <c r="O317" s="528"/>
      <c r="P317" s="528"/>
      <c r="Q317" s="529"/>
      <c r="R317" s="528"/>
      <c r="S317" s="1060"/>
      <c r="T317" s="528"/>
      <c r="U317" s="1060"/>
      <c r="V317" s="529"/>
      <c r="W317" s="529"/>
      <c r="X317" s="529"/>
      <c r="Y317" s="529"/>
      <c r="Z317" s="529"/>
      <c r="AA317" s="529"/>
      <c r="AB317" s="529"/>
      <c r="AC317" s="1057"/>
      <c r="AD317" s="1057"/>
      <c r="AE317" s="1057"/>
      <c r="AF317" s="1057"/>
    </row>
    <row r="318">
      <c r="A318" s="499"/>
      <c r="B318" s="529"/>
      <c r="C318" s="528"/>
      <c r="D318" s="528"/>
      <c r="E318" s="528"/>
      <c r="F318" s="528"/>
      <c r="G318" s="529"/>
      <c r="H318" s="1060"/>
      <c r="I318" s="1060"/>
      <c r="J318" s="528"/>
      <c r="K318" s="528"/>
      <c r="L318" s="528"/>
      <c r="M318" s="528"/>
      <c r="N318" s="528"/>
      <c r="O318" s="528"/>
      <c r="P318" s="528"/>
      <c r="Q318" s="529"/>
      <c r="R318" s="528"/>
      <c r="S318" s="1060"/>
      <c r="T318" s="528"/>
      <c r="U318" s="1060"/>
      <c r="V318" s="529"/>
      <c r="W318" s="529"/>
      <c r="X318" s="529"/>
      <c r="Y318" s="529"/>
      <c r="Z318" s="529"/>
      <c r="AA318" s="529"/>
      <c r="AB318" s="529"/>
      <c r="AC318" s="1057"/>
      <c r="AD318" s="1057"/>
      <c r="AE318" s="1057"/>
      <c r="AF318" s="1057"/>
    </row>
    <row r="319">
      <c r="A319" s="499"/>
      <c r="B319" s="529"/>
      <c r="C319" s="528"/>
      <c r="D319" s="528"/>
      <c r="E319" s="528"/>
      <c r="F319" s="528"/>
      <c r="G319" s="529"/>
      <c r="H319" s="1060"/>
      <c r="I319" s="1060"/>
      <c r="J319" s="528"/>
      <c r="K319" s="528"/>
      <c r="L319" s="528"/>
      <c r="M319" s="528"/>
      <c r="N319" s="528"/>
      <c r="O319" s="528"/>
      <c r="P319" s="528"/>
      <c r="Q319" s="529"/>
      <c r="R319" s="528"/>
      <c r="S319" s="1060"/>
      <c r="T319" s="528"/>
      <c r="U319" s="1060"/>
      <c r="V319" s="529"/>
      <c r="W319" s="529"/>
      <c r="X319" s="529"/>
      <c r="Y319" s="529"/>
      <c r="Z319" s="529"/>
      <c r="AA319" s="529"/>
      <c r="AB319" s="529"/>
      <c r="AC319" s="1057"/>
      <c r="AD319" s="1057"/>
      <c r="AE319" s="1057"/>
      <c r="AF319" s="1057"/>
    </row>
    <row r="320">
      <c r="A320" s="499"/>
      <c r="B320" s="529"/>
      <c r="C320" s="528"/>
      <c r="D320" s="528"/>
      <c r="E320" s="528"/>
      <c r="F320" s="528"/>
      <c r="G320" s="529"/>
      <c r="H320" s="1060"/>
      <c r="I320" s="1060"/>
      <c r="J320" s="528"/>
      <c r="K320" s="528"/>
      <c r="L320" s="528"/>
      <c r="M320" s="528"/>
      <c r="N320" s="528"/>
      <c r="O320" s="528"/>
      <c r="P320" s="528"/>
      <c r="Q320" s="529"/>
      <c r="R320" s="528"/>
      <c r="S320" s="1060"/>
      <c r="T320" s="528"/>
      <c r="U320" s="1060"/>
      <c r="V320" s="529"/>
      <c r="W320" s="529"/>
      <c r="X320" s="529"/>
      <c r="Y320" s="529"/>
      <c r="Z320" s="529"/>
      <c r="AA320" s="529"/>
      <c r="AB320" s="529"/>
      <c r="AC320" s="1057"/>
      <c r="AD320" s="1057"/>
      <c r="AE320" s="1057"/>
      <c r="AF320" s="1057"/>
    </row>
    <row r="321">
      <c r="A321" s="499"/>
      <c r="B321" s="529"/>
      <c r="C321" s="528"/>
      <c r="D321" s="528"/>
      <c r="E321" s="528"/>
      <c r="F321" s="528"/>
      <c r="G321" s="529"/>
      <c r="H321" s="1060"/>
      <c r="I321" s="1060"/>
      <c r="J321" s="528"/>
      <c r="K321" s="528"/>
      <c r="L321" s="528"/>
      <c r="M321" s="528"/>
      <c r="N321" s="528"/>
      <c r="O321" s="528"/>
      <c r="P321" s="528"/>
      <c r="Q321" s="529"/>
      <c r="R321" s="528"/>
      <c r="S321" s="1060"/>
      <c r="T321" s="528"/>
      <c r="U321" s="1060"/>
      <c r="V321" s="529"/>
      <c r="W321" s="529"/>
      <c r="X321" s="529"/>
      <c r="Y321" s="529"/>
      <c r="Z321" s="529"/>
      <c r="AA321" s="529"/>
      <c r="AB321" s="529"/>
      <c r="AC321" s="1057"/>
      <c r="AD321" s="1057"/>
      <c r="AE321" s="1057"/>
      <c r="AF321" s="1057"/>
    </row>
    <row r="322">
      <c r="A322" s="499"/>
      <c r="B322" s="529"/>
      <c r="C322" s="528"/>
      <c r="D322" s="528"/>
      <c r="E322" s="528"/>
      <c r="F322" s="528"/>
      <c r="G322" s="529"/>
      <c r="H322" s="1060"/>
      <c r="I322" s="1060"/>
      <c r="J322" s="528"/>
      <c r="K322" s="528"/>
      <c r="L322" s="528"/>
      <c r="M322" s="528"/>
      <c r="N322" s="528"/>
      <c r="O322" s="528"/>
      <c r="P322" s="528"/>
      <c r="Q322" s="529"/>
      <c r="R322" s="528"/>
      <c r="S322" s="1060"/>
      <c r="T322" s="528"/>
      <c r="U322" s="1060"/>
      <c r="V322" s="529"/>
      <c r="W322" s="529"/>
      <c r="X322" s="529"/>
      <c r="Y322" s="529"/>
      <c r="Z322" s="529"/>
      <c r="AA322" s="529"/>
      <c r="AB322" s="529"/>
      <c r="AC322" s="1057"/>
      <c r="AD322" s="1057"/>
      <c r="AE322" s="1057"/>
      <c r="AF322" s="1057"/>
    </row>
    <row r="323">
      <c r="A323" s="499"/>
      <c r="B323" s="529"/>
      <c r="C323" s="528"/>
      <c r="D323" s="528"/>
      <c r="E323" s="528"/>
      <c r="F323" s="528"/>
      <c r="G323" s="529"/>
      <c r="H323" s="1060"/>
      <c r="I323" s="1060"/>
      <c r="J323" s="528"/>
      <c r="K323" s="528"/>
      <c r="L323" s="528"/>
      <c r="M323" s="528"/>
      <c r="N323" s="528"/>
      <c r="O323" s="528"/>
      <c r="P323" s="528"/>
      <c r="Q323" s="529"/>
      <c r="R323" s="528"/>
      <c r="S323" s="1060"/>
      <c r="T323" s="528"/>
      <c r="U323" s="1060"/>
      <c r="V323" s="529"/>
      <c r="W323" s="529"/>
      <c r="X323" s="529"/>
      <c r="Y323" s="529"/>
      <c r="Z323" s="529"/>
      <c r="AA323" s="529"/>
      <c r="AB323" s="529"/>
      <c r="AC323" s="1057"/>
      <c r="AD323" s="1057"/>
      <c r="AE323" s="1057"/>
      <c r="AF323" s="1057"/>
    </row>
    <row r="324">
      <c r="A324" s="499"/>
      <c r="B324" s="529"/>
      <c r="C324" s="528"/>
      <c r="D324" s="528"/>
      <c r="E324" s="528"/>
      <c r="F324" s="528"/>
      <c r="G324" s="529"/>
      <c r="H324" s="1060"/>
      <c r="I324" s="1060"/>
      <c r="J324" s="528"/>
      <c r="K324" s="528"/>
      <c r="L324" s="528"/>
      <c r="M324" s="528"/>
      <c r="N324" s="528"/>
      <c r="O324" s="528"/>
      <c r="P324" s="528"/>
      <c r="Q324" s="529"/>
      <c r="R324" s="528"/>
      <c r="S324" s="1060"/>
      <c r="T324" s="528"/>
      <c r="U324" s="1060"/>
      <c r="V324" s="529"/>
      <c r="W324" s="529"/>
      <c r="X324" s="529"/>
      <c r="Y324" s="529"/>
      <c r="Z324" s="529"/>
      <c r="AA324" s="529"/>
      <c r="AB324" s="529"/>
      <c r="AC324" s="1057"/>
      <c r="AD324" s="1057"/>
      <c r="AE324" s="1057"/>
      <c r="AF324" s="1057"/>
    </row>
    <row r="325">
      <c r="A325" s="499"/>
      <c r="B325" s="529"/>
      <c r="C325" s="528"/>
      <c r="D325" s="528"/>
      <c r="E325" s="528"/>
      <c r="F325" s="528"/>
      <c r="G325" s="529"/>
      <c r="H325" s="1060"/>
      <c r="I325" s="1060"/>
      <c r="J325" s="528"/>
      <c r="K325" s="528"/>
      <c r="L325" s="528"/>
      <c r="M325" s="528"/>
      <c r="N325" s="528"/>
      <c r="O325" s="528"/>
      <c r="P325" s="528"/>
      <c r="Q325" s="529"/>
      <c r="R325" s="528"/>
      <c r="S325" s="1060"/>
      <c r="T325" s="528"/>
      <c r="U325" s="1060"/>
      <c r="V325" s="529"/>
      <c r="W325" s="529"/>
      <c r="X325" s="529"/>
      <c r="Y325" s="529"/>
      <c r="Z325" s="529"/>
      <c r="AA325" s="529"/>
      <c r="AB325" s="529"/>
      <c r="AC325" s="1057"/>
      <c r="AD325" s="1057"/>
      <c r="AE325" s="1057"/>
      <c r="AF325" s="1057"/>
    </row>
    <row r="326">
      <c r="A326" s="499"/>
      <c r="B326" s="529"/>
      <c r="C326" s="528"/>
      <c r="D326" s="528"/>
      <c r="E326" s="528"/>
      <c r="F326" s="528"/>
      <c r="G326" s="529"/>
      <c r="H326" s="1060"/>
      <c r="I326" s="1060"/>
      <c r="J326" s="528"/>
      <c r="K326" s="528"/>
      <c r="L326" s="528"/>
      <c r="M326" s="528"/>
      <c r="N326" s="528"/>
      <c r="O326" s="528"/>
      <c r="P326" s="528"/>
      <c r="Q326" s="529"/>
      <c r="R326" s="528"/>
      <c r="S326" s="1060"/>
      <c r="T326" s="528"/>
      <c r="U326" s="1060"/>
      <c r="V326" s="529"/>
      <c r="W326" s="529"/>
      <c r="X326" s="529"/>
      <c r="Y326" s="529"/>
      <c r="Z326" s="529"/>
      <c r="AA326" s="529"/>
      <c r="AB326" s="529"/>
      <c r="AC326" s="1057"/>
      <c r="AD326" s="1057"/>
      <c r="AE326" s="1057"/>
      <c r="AF326" s="1057"/>
    </row>
    <row r="327">
      <c r="A327" s="499"/>
      <c r="B327" s="529"/>
      <c r="C327" s="528"/>
      <c r="D327" s="528"/>
      <c r="E327" s="528"/>
      <c r="F327" s="528"/>
      <c r="G327" s="529"/>
      <c r="H327" s="1060"/>
      <c r="I327" s="1060"/>
      <c r="J327" s="528"/>
      <c r="K327" s="528"/>
      <c r="L327" s="528"/>
      <c r="M327" s="528"/>
      <c r="N327" s="528"/>
      <c r="O327" s="528"/>
      <c r="P327" s="528"/>
      <c r="Q327" s="529"/>
      <c r="R327" s="528"/>
      <c r="S327" s="1060"/>
      <c r="T327" s="528"/>
      <c r="U327" s="1060"/>
      <c r="V327" s="529"/>
      <c r="W327" s="529"/>
      <c r="X327" s="529"/>
      <c r="Y327" s="529"/>
      <c r="Z327" s="529"/>
      <c r="AA327" s="529"/>
      <c r="AB327" s="529"/>
      <c r="AC327" s="1057"/>
      <c r="AD327" s="1057"/>
      <c r="AE327" s="1057"/>
      <c r="AF327" s="1057"/>
    </row>
    <row r="328">
      <c r="A328" s="499"/>
      <c r="B328" s="529"/>
      <c r="C328" s="528"/>
      <c r="D328" s="528"/>
      <c r="E328" s="528"/>
      <c r="F328" s="528"/>
      <c r="G328" s="529"/>
      <c r="H328" s="1060"/>
      <c r="I328" s="1060"/>
      <c r="J328" s="528"/>
      <c r="K328" s="528"/>
      <c r="L328" s="528"/>
      <c r="M328" s="528"/>
      <c r="N328" s="528"/>
      <c r="O328" s="528"/>
      <c r="P328" s="528"/>
      <c r="Q328" s="529"/>
      <c r="R328" s="528"/>
      <c r="S328" s="1060"/>
      <c r="T328" s="528"/>
      <c r="U328" s="1060"/>
      <c r="V328" s="529"/>
      <c r="W328" s="529"/>
      <c r="X328" s="529"/>
      <c r="Y328" s="529"/>
      <c r="Z328" s="529"/>
      <c r="AA328" s="529"/>
      <c r="AB328" s="529"/>
      <c r="AC328" s="1057"/>
      <c r="AD328" s="1057"/>
      <c r="AE328" s="1057"/>
      <c r="AF328" s="1057"/>
    </row>
    <row r="329">
      <c r="A329" s="499"/>
      <c r="B329" s="529"/>
      <c r="C329" s="528"/>
      <c r="D329" s="528"/>
      <c r="E329" s="528"/>
      <c r="F329" s="528"/>
      <c r="G329" s="529"/>
      <c r="H329" s="1060"/>
      <c r="I329" s="1060"/>
      <c r="J329" s="528"/>
      <c r="K329" s="528"/>
      <c r="L329" s="528"/>
      <c r="M329" s="528"/>
      <c r="N329" s="528"/>
      <c r="O329" s="528"/>
      <c r="P329" s="528"/>
      <c r="Q329" s="529"/>
      <c r="R329" s="528"/>
      <c r="S329" s="1060"/>
      <c r="T329" s="528"/>
      <c r="U329" s="1060"/>
      <c r="V329" s="529"/>
      <c r="W329" s="529"/>
      <c r="X329" s="529"/>
      <c r="Y329" s="529"/>
      <c r="Z329" s="529"/>
      <c r="AA329" s="529"/>
      <c r="AB329" s="529"/>
      <c r="AC329" s="1057"/>
      <c r="AD329" s="1057"/>
      <c r="AE329" s="1057"/>
      <c r="AF329" s="1057"/>
    </row>
    <row r="330">
      <c r="A330" s="499"/>
      <c r="B330" s="529"/>
      <c r="C330" s="528"/>
      <c r="D330" s="528"/>
      <c r="E330" s="528"/>
      <c r="F330" s="528"/>
      <c r="G330" s="529"/>
      <c r="H330" s="1060"/>
      <c r="I330" s="1060"/>
      <c r="J330" s="528"/>
      <c r="K330" s="528"/>
      <c r="L330" s="528"/>
      <c r="M330" s="528"/>
      <c r="N330" s="528"/>
      <c r="O330" s="528"/>
      <c r="P330" s="528"/>
      <c r="Q330" s="529"/>
      <c r="R330" s="528"/>
      <c r="S330" s="1060"/>
      <c r="T330" s="528"/>
      <c r="U330" s="1060"/>
      <c r="V330" s="529"/>
      <c r="W330" s="529"/>
      <c r="X330" s="529"/>
      <c r="Y330" s="529"/>
      <c r="Z330" s="529"/>
      <c r="AA330" s="529"/>
      <c r="AB330" s="529"/>
      <c r="AC330" s="1057"/>
      <c r="AD330" s="1057"/>
      <c r="AE330" s="1057"/>
      <c r="AF330" s="1057"/>
    </row>
    <row r="331">
      <c r="A331" s="499"/>
      <c r="B331" s="529"/>
      <c r="C331" s="528"/>
      <c r="D331" s="528"/>
      <c r="E331" s="528"/>
      <c r="F331" s="528"/>
      <c r="G331" s="529"/>
      <c r="H331" s="1060"/>
      <c r="I331" s="1060"/>
      <c r="J331" s="528"/>
      <c r="K331" s="528"/>
      <c r="L331" s="528"/>
      <c r="M331" s="528"/>
      <c r="N331" s="528"/>
      <c r="O331" s="528"/>
      <c r="P331" s="528"/>
      <c r="Q331" s="529"/>
      <c r="R331" s="528"/>
      <c r="S331" s="1060"/>
      <c r="T331" s="528"/>
      <c r="U331" s="1060"/>
      <c r="V331" s="529"/>
      <c r="W331" s="529"/>
      <c r="X331" s="529"/>
      <c r="Y331" s="529"/>
      <c r="Z331" s="529"/>
      <c r="AA331" s="529"/>
      <c r="AB331" s="529"/>
      <c r="AC331" s="1057"/>
      <c r="AD331" s="1057"/>
      <c r="AE331" s="1057"/>
      <c r="AF331" s="1057"/>
    </row>
    <row r="332">
      <c r="A332" s="499"/>
      <c r="B332" s="529"/>
      <c r="C332" s="528"/>
      <c r="D332" s="528"/>
      <c r="E332" s="528"/>
      <c r="F332" s="528"/>
      <c r="G332" s="529"/>
      <c r="H332" s="1060"/>
      <c r="I332" s="1060"/>
      <c r="J332" s="528"/>
      <c r="K332" s="528"/>
      <c r="L332" s="528"/>
      <c r="M332" s="528"/>
      <c r="N332" s="528"/>
      <c r="O332" s="528"/>
      <c r="P332" s="528"/>
      <c r="Q332" s="529"/>
      <c r="R332" s="528"/>
      <c r="S332" s="1060"/>
      <c r="T332" s="528"/>
      <c r="U332" s="1060"/>
      <c r="V332" s="529"/>
      <c r="W332" s="529"/>
      <c r="X332" s="529"/>
      <c r="Y332" s="529"/>
      <c r="Z332" s="529"/>
      <c r="AA332" s="529"/>
      <c r="AB332" s="529"/>
      <c r="AC332" s="1057"/>
      <c r="AD332" s="1057"/>
      <c r="AE332" s="1057"/>
      <c r="AF332" s="1057"/>
    </row>
    <row r="333">
      <c r="A333" s="499"/>
      <c r="B333" s="529"/>
      <c r="C333" s="528"/>
      <c r="D333" s="528"/>
      <c r="E333" s="528"/>
      <c r="F333" s="528"/>
      <c r="G333" s="529"/>
      <c r="H333" s="1060"/>
      <c r="I333" s="1060"/>
      <c r="J333" s="528"/>
      <c r="K333" s="528"/>
      <c r="L333" s="528"/>
      <c r="M333" s="528"/>
      <c r="N333" s="528"/>
      <c r="O333" s="528"/>
      <c r="P333" s="528"/>
      <c r="Q333" s="529"/>
      <c r="R333" s="528"/>
      <c r="S333" s="1060"/>
      <c r="T333" s="528"/>
      <c r="U333" s="1060"/>
      <c r="V333" s="529"/>
      <c r="W333" s="529"/>
      <c r="X333" s="529"/>
      <c r="Y333" s="529"/>
      <c r="Z333" s="529"/>
      <c r="AA333" s="529"/>
      <c r="AB333" s="529"/>
      <c r="AC333" s="1057"/>
      <c r="AD333" s="1057"/>
      <c r="AE333" s="1057"/>
      <c r="AF333" s="1057"/>
    </row>
    <row r="334">
      <c r="A334" s="499"/>
      <c r="B334" s="529"/>
      <c r="C334" s="528"/>
      <c r="D334" s="528"/>
      <c r="E334" s="528"/>
      <c r="F334" s="528"/>
      <c r="G334" s="529"/>
      <c r="H334" s="1060"/>
      <c r="I334" s="1060"/>
      <c r="J334" s="528"/>
      <c r="K334" s="528"/>
      <c r="L334" s="528"/>
      <c r="M334" s="528"/>
      <c r="N334" s="528"/>
      <c r="O334" s="528"/>
      <c r="P334" s="528"/>
      <c r="Q334" s="529"/>
      <c r="R334" s="528"/>
      <c r="S334" s="1060"/>
      <c r="T334" s="528"/>
      <c r="U334" s="1060"/>
      <c r="V334" s="529"/>
      <c r="W334" s="529"/>
      <c r="X334" s="529"/>
      <c r="Y334" s="529"/>
      <c r="Z334" s="529"/>
      <c r="AA334" s="529"/>
      <c r="AB334" s="529"/>
      <c r="AC334" s="1057"/>
      <c r="AD334" s="1057"/>
      <c r="AE334" s="1057"/>
      <c r="AF334" s="1057"/>
    </row>
    <row r="335">
      <c r="A335" s="499"/>
      <c r="B335" s="529"/>
      <c r="C335" s="528"/>
      <c r="D335" s="528"/>
      <c r="E335" s="528"/>
      <c r="F335" s="528"/>
      <c r="G335" s="529"/>
      <c r="H335" s="1060"/>
      <c r="I335" s="1060"/>
      <c r="J335" s="528"/>
      <c r="K335" s="528"/>
      <c r="L335" s="528"/>
      <c r="M335" s="528"/>
      <c r="N335" s="528"/>
      <c r="O335" s="528"/>
      <c r="P335" s="528"/>
      <c r="Q335" s="529"/>
      <c r="R335" s="528"/>
      <c r="S335" s="1060"/>
      <c r="T335" s="528"/>
      <c r="U335" s="1060"/>
      <c r="V335" s="529"/>
      <c r="W335" s="529"/>
      <c r="X335" s="529"/>
      <c r="Y335" s="529"/>
      <c r="Z335" s="529"/>
      <c r="AA335" s="529"/>
      <c r="AB335" s="529"/>
      <c r="AC335" s="1057"/>
      <c r="AD335" s="1057"/>
      <c r="AE335" s="1057"/>
      <c r="AF335" s="1057"/>
    </row>
    <row r="336">
      <c r="A336" s="499"/>
      <c r="B336" s="529"/>
      <c r="C336" s="528"/>
      <c r="D336" s="528"/>
      <c r="E336" s="528"/>
      <c r="F336" s="528"/>
      <c r="G336" s="529"/>
      <c r="H336" s="1060"/>
      <c r="I336" s="1060"/>
      <c r="J336" s="528"/>
      <c r="K336" s="528"/>
      <c r="L336" s="528"/>
      <c r="M336" s="528"/>
      <c r="N336" s="528"/>
      <c r="O336" s="528"/>
      <c r="P336" s="528"/>
      <c r="Q336" s="529"/>
      <c r="R336" s="528"/>
      <c r="S336" s="1060"/>
      <c r="T336" s="528"/>
      <c r="U336" s="1060"/>
      <c r="V336" s="529"/>
      <c r="W336" s="529"/>
      <c r="X336" s="529"/>
      <c r="Y336" s="529"/>
      <c r="Z336" s="529"/>
      <c r="AA336" s="529"/>
      <c r="AB336" s="529"/>
      <c r="AC336" s="1057"/>
      <c r="AD336" s="1057"/>
      <c r="AE336" s="1057"/>
      <c r="AF336" s="1057"/>
    </row>
    <row r="337">
      <c r="A337" s="499"/>
      <c r="B337" s="529"/>
      <c r="C337" s="528"/>
      <c r="D337" s="528"/>
      <c r="E337" s="528"/>
      <c r="F337" s="528"/>
      <c r="G337" s="529"/>
      <c r="H337" s="1060"/>
      <c r="I337" s="1060"/>
      <c r="J337" s="528"/>
      <c r="K337" s="528"/>
      <c r="L337" s="528"/>
      <c r="M337" s="528"/>
      <c r="N337" s="528"/>
      <c r="O337" s="528"/>
      <c r="P337" s="528"/>
      <c r="Q337" s="529"/>
      <c r="R337" s="528"/>
      <c r="S337" s="1060"/>
      <c r="T337" s="528"/>
      <c r="U337" s="1060"/>
      <c r="V337" s="529"/>
      <c r="W337" s="529"/>
      <c r="X337" s="529"/>
      <c r="Y337" s="529"/>
      <c r="Z337" s="529"/>
      <c r="AA337" s="529"/>
      <c r="AB337" s="529"/>
      <c r="AC337" s="1057"/>
      <c r="AD337" s="1057"/>
      <c r="AE337" s="1057"/>
      <c r="AF337" s="1057"/>
    </row>
    <row r="338">
      <c r="A338" s="499"/>
      <c r="B338" s="529"/>
      <c r="C338" s="528"/>
      <c r="D338" s="528"/>
      <c r="E338" s="528"/>
      <c r="F338" s="528"/>
      <c r="G338" s="529"/>
      <c r="H338" s="1060"/>
      <c r="I338" s="1060"/>
      <c r="J338" s="528"/>
      <c r="K338" s="528"/>
      <c r="L338" s="528"/>
      <c r="M338" s="528"/>
      <c r="N338" s="528"/>
      <c r="O338" s="528"/>
      <c r="P338" s="528"/>
      <c r="Q338" s="529"/>
      <c r="R338" s="528"/>
      <c r="S338" s="1060"/>
      <c r="T338" s="528"/>
      <c r="U338" s="1060"/>
      <c r="V338" s="529"/>
      <c r="W338" s="529"/>
      <c r="X338" s="529"/>
      <c r="Y338" s="529"/>
      <c r="Z338" s="529"/>
      <c r="AA338" s="529"/>
      <c r="AB338" s="529"/>
      <c r="AC338" s="1057"/>
      <c r="AD338" s="1057"/>
      <c r="AE338" s="1057"/>
      <c r="AF338" s="1057"/>
    </row>
    <row r="339">
      <c r="A339" s="499"/>
      <c r="B339" s="529"/>
      <c r="C339" s="528"/>
      <c r="D339" s="528"/>
      <c r="E339" s="528"/>
      <c r="F339" s="528"/>
      <c r="G339" s="529"/>
      <c r="H339" s="1060"/>
      <c r="I339" s="1060"/>
      <c r="J339" s="528"/>
      <c r="K339" s="528"/>
      <c r="L339" s="528"/>
      <c r="M339" s="528"/>
      <c r="N339" s="528"/>
      <c r="O339" s="528"/>
      <c r="P339" s="528"/>
      <c r="Q339" s="529"/>
      <c r="R339" s="528"/>
      <c r="S339" s="1060"/>
      <c r="T339" s="528"/>
      <c r="U339" s="1060"/>
      <c r="V339" s="529"/>
      <c r="W339" s="529"/>
      <c r="X339" s="529"/>
      <c r="Y339" s="529"/>
      <c r="Z339" s="529"/>
      <c r="AA339" s="529"/>
      <c r="AB339" s="529"/>
      <c r="AC339" s="1057"/>
      <c r="AD339" s="1057"/>
      <c r="AE339" s="1057"/>
      <c r="AF339" s="1057"/>
    </row>
    <row r="340">
      <c r="A340" s="499"/>
      <c r="B340" s="529"/>
      <c r="C340" s="528"/>
      <c r="D340" s="528"/>
      <c r="E340" s="528"/>
      <c r="F340" s="528"/>
      <c r="G340" s="529"/>
      <c r="H340" s="1060"/>
      <c r="I340" s="1060"/>
      <c r="J340" s="528"/>
      <c r="K340" s="528"/>
      <c r="L340" s="528"/>
      <c r="M340" s="528"/>
      <c r="N340" s="528"/>
      <c r="O340" s="528"/>
      <c r="P340" s="528"/>
      <c r="Q340" s="529"/>
      <c r="R340" s="528"/>
      <c r="S340" s="1060"/>
      <c r="T340" s="528"/>
      <c r="U340" s="1060"/>
      <c r="V340" s="529"/>
      <c r="W340" s="529"/>
      <c r="X340" s="529"/>
      <c r="Y340" s="529"/>
      <c r="Z340" s="529"/>
      <c r="AA340" s="529"/>
      <c r="AB340" s="529"/>
      <c r="AC340" s="1057"/>
      <c r="AD340" s="1057"/>
      <c r="AE340" s="1057"/>
      <c r="AF340" s="1057"/>
    </row>
    <row r="341">
      <c r="A341" s="499"/>
      <c r="B341" s="529"/>
      <c r="C341" s="528"/>
      <c r="D341" s="528"/>
      <c r="E341" s="528"/>
      <c r="F341" s="528"/>
      <c r="G341" s="529"/>
      <c r="H341" s="1060"/>
      <c r="I341" s="1060"/>
      <c r="J341" s="528"/>
      <c r="K341" s="528"/>
      <c r="L341" s="528"/>
      <c r="M341" s="528"/>
      <c r="N341" s="528"/>
      <c r="O341" s="528"/>
      <c r="P341" s="528"/>
      <c r="Q341" s="529"/>
      <c r="R341" s="528"/>
      <c r="S341" s="1060"/>
      <c r="T341" s="528"/>
      <c r="U341" s="1060"/>
      <c r="V341" s="529"/>
      <c r="W341" s="529"/>
      <c r="X341" s="529"/>
      <c r="Y341" s="529"/>
      <c r="Z341" s="529"/>
      <c r="AA341" s="529"/>
      <c r="AB341" s="529"/>
      <c r="AC341" s="1057"/>
      <c r="AD341" s="1057"/>
      <c r="AE341" s="1057"/>
      <c r="AF341" s="1057"/>
    </row>
    <row r="342">
      <c r="A342" s="499"/>
      <c r="B342" s="529"/>
      <c r="C342" s="528"/>
      <c r="D342" s="528"/>
      <c r="E342" s="528"/>
      <c r="F342" s="528"/>
      <c r="G342" s="529"/>
      <c r="H342" s="1060"/>
      <c r="I342" s="1060"/>
      <c r="J342" s="528"/>
      <c r="K342" s="528"/>
      <c r="L342" s="528"/>
      <c r="M342" s="528"/>
      <c r="N342" s="528"/>
      <c r="O342" s="528"/>
      <c r="P342" s="528"/>
      <c r="Q342" s="529"/>
      <c r="R342" s="528"/>
      <c r="S342" s="1060"/>
      <c r="T342" s="528"/>
      <c r="U342" s="1060"/>
      <c r="V342" s="529"/>
      <c r="W342" s="529"/>
      <c r="X342" s="529"/>
      <c r="Y342" s="529"/>
      <c r="Z342" s="529"/>
      <c r="AA342" s="529"/>
      <c r="AB342" s="529"/>
      <c r="AC342" s="1057"/>
      <c r="AD342" s="1057"/>
      <c r="AE342" s="1057"/>
      <c r="AF342" s="1057"/>
    </row>
    <row r="343">
      <c r="A343" s="499"/>
      <c r="B343" s="529"/>
      <c r="C343" s="528"/>
      <c r="D343" s="528"/>
      <c r="E343" s="528"/>
      <c r="F343" s="528"/>
      <c r="G343" s="529"/>
      <c r="H343" s="1060"/>
      <c r="I343" s="1060"/>
      <c r="J343" s="528"/>
      <c r="K343" s="528"/>
      <c r="L343" s="528"/>
      <c r="M343" s="528"/>
      <c r="N343" s="528"/>
      <c r="O343" s="528"/>
      <c r="P343" s="528"/>
      <c r="Q343" s="529"/>
      <c r="R343" s="528"/>
      <c r="S343" s="1060"/>
      <c r="T343" s="528"/>
      <c r="U343" s="1060"/>
      <c r="V343" s="529"/>
      <c r="W343" s="529"/>
      <c r="X343" s="529"/>
      <c r="Y343" s="529"/>
      <c r="Z343" s="529"/>
      <c r="AA343" s="529"/>
      <c r="AB343" s="529"/>
      <c r="AC343" s="1057"/>
      <c r="AD343" s="1057"/>
      <c r="AE343" s="1057"/>
      <c r="AF343" s="1057"/>
    </row>
    <row r="344">
      <c r="A344" s="499"/>
      <c r="B344" s="529"/>
      <c r="C344" s="528"/>
      <c r="D344" s="528"/>
      <c r="E344" s="528"/>
      <c r="F344" s="528"/>
      <c r="G344" s="529"/>
      <c r="H344" s="1060"/>
      <c r="I344" s="1060"/>
      <c r="J344" s="528"/>
      <c r="K344" s="528"/>
      <c r="L344" s="528"/>
      <c r="M344" s="528"/>
      <c r="N344" s="528"/>
      <c r="O344" s="528"/>
      <c r="P344" s="528"/>
      <c r="Q344" s="529"/>
      <c r="R344" s="528"/>
      <c r="S344" s="1060"/>
      <c r="T344" s="528"/>
      <c r="U344" s="1060"/>
      <c r="V344" s="529"/>
      <c r="W344" s="529"/>
      <c r="X344" s="529"/>
      <c r="Y344" s="529"/>
      <c r="Z344" s="529"/>
      <c r="AA344" s="529"/>
      <c r="AB344" s="529"/>
      <c r="AC344" s="1057"/>
      <c r="AD344" s="1057"/>
      <c r="AE344" s="1057"/>
      <c r="AF344" s="1057"/>
    </row>
    <row r="345">
      <c r="A345" s="499"/>
      <c r="B345" s="529"/>
      <c r="C345" s="528"/>
      <c r="D345" s="528"/>
      <c r="E345" s="528"/>
      <c r="F345" s="528"/>
      <c r="G345" s="529"/>
      <c r="H345" s="1060"/>
      <c r="I345" s="1060"/>
      <c r="J345" s="528"/>
      <c r="K345" s="528"/>
      <c r="L345" s="528"/>
      <c r="M345" s="528"/>
      <c r="N345" s="528"/>
      <c r="O345" s="528"/>
      <c r="P345" s="528"/>
      <c r="Q345" s="529"/>
      <c r="R345" s="528"/>
      <c r="S345" s="1060"/>
      <c r="T345" s="528"/>
      <c r="U345" s="1060"/>
      <c r="V345" s="529"/>
      <c r="W345" s="529"/>
      <c r="X345" s="529"/>
      <c r="Y345" s="529"/>
      <c r="Z345" s="529"/>
      <c r="AA345" s="529"/>
      <c r="AB345" s="529"/>
      <c r="AC345" s="1057"/>
      <c r="AD345" s="1057"/>
      <c r="AE345" s="1057"/>
      <c r="AF345" s="1057"/>
    </row>
    <row r="346">
      <c r="A346" s="499"/>
      <c r="B346" s="529"/>
      <c r="C346" s="528"/>
      <c r="D346" s="528"/>
      <c r="E346" s="528"/>
      <c r="F346" s="528"/>
      <c r="G346" s="529"/>
      <c r="H346" s="1060"/>
      <c r="I346" s="1060"/>
      <c r="J346" s="528"/>
      <c r="K346" s="528"/>
      <c r="L346" s="528"/>
      <c r="M346" s="528"/>
      <c r="N346" s="528"/>
      <c r="O346" s="528"/>
      <c r="P346" s="528"/>
      <c r="Q346" s="529"/>
      <c r="R346" s="528"/>
      <c r="S346" s="1060"/>
      <c r="T346" s="528"/>
      <c r="U346" s="1060"/>
      <c r="V346" s="529"/>
      <c r="W346" s="529"/>
      <c r="X346" s="529"/>
      <c r="Y346" s="529"/>
      <c r="Z346" s="529"/>
      <c r="AA346" s="529"/>
      <c r="AB346" s="529"/>
      <c r="AC346" s="1057"/>
      <c r="AD346" s="1057"/>
      <c r="AE346" s="1057"/>
      <c r="AF346" s="1057"/>
    </row>
    <row r="347">
      <c r="A347" s="499"/>
      <c r="B347" s="529"/>
      <c r="C347" s="528"/>
      <c r="D347" s="528"/>
      <c r="E347" s="528"/>
      <c r="F347" s="528"/>
      <c r="G347" s="529"/>
      <c r="H347" s="1060"/>
      <c r="I347" s="1060"/>
      <c r="J347" s="528"/>
      <c r="K347" s="528"/>
      <c r="L347" s="528"/>
      <c r="M347" s="528"/>
      <c r="N347" s="528"/>
      <c r="O347" s="528"/>
      <c r="P347" s="528"/>
      <c r="Q347" s="529"/>
      <c r="R347" s="528"/>
      <c r="S347" s="1060"/>
      <c r="T347" s="528"/>
      <c r="U347" s="1060"/>
      <c r="V347" s="529"/>
      <c r="W347" s="529"/>
      <c r="X347" s="529"/>
      <c r="Y347" s="529"/>
      <c r="Z347" s="529"/>
      <c r="AA347" s="529"/>
      <c r="AB347" s="529"/>
      <c r="AC347" s="1057"/>
      <c r="AD347" s="1057"/>
      <c r="AE347" s="1057"/>
      <c r="AF347" s="1057"/>
    </row>
    <row r="348">
      <c r="A348" s="499"/>
      <c r="B348" s="529"/>
      <c r="C348" s="528"/>
      <c r="D348" s="528"/>
      <c r="E348" s="528"/>
      <c r="F348" s="528"/>
      <c r="G348" s="529"/>
      <c r="H348" s="1060"/>
      <c r="I348" s="1060"/>
      <c r="J348" s="528"/>
      <c r="K348" s="528"/>
      <c r="L348" s="528"/>
      <c r="M348" s="528"/>
      <c r="N348" s="528"/>
      <c r="O348" s="528"/>
      <c r="P348" s="528"/>
      <c r="Q348" s="529"/>
      <c r="R348" s="528"/>
      <c r="S348" s="1060"/>
      <c r="T348" s="528"/>
      <c r="U348" s="1060"/>
      <c r="V348" s="529"/>
      <c r="W348" s="529"/>
      <c r="X348" s="529"/>
      <c r="Y348" s="529"/>
      <c r="Z348" s="529"/>
      <c r="AA348" s="529"/>
      <c r="AB348" s="529"/>
      <c r="AC348" s="1057"/>
      <c r="AD348" s="1057"/>
      <c r="AE348" s="1057"/>
      <c r="AF348" s="1057"/>
    </row>
    <row r="349">
      <c r="A349" s="499"/>
      <c r="B349" s="529"/>
      <c r="C349" s="528"/>
      <c r="D349" s="528"/>
      <c r="E349" s="528"/>
      <c r="F349" s="528"/>
      <c r="G349" s="529"/>
      <c r="H349" s="1060"/>
      <c r="I349" s="1060"/>
      <c r="J349" s="528"/>
      <c r="K349" s="528"/>
      <c r="L349" s="528"/>
      <c r="M349" s="528"/>
      <c r="N349" s="528"/>
      <c r="O349" s="528"/>
      <c r="P349" s="528"/>
      <c r="Q349" s="529"/>
      <c r="R349" s="528"/>
      <c r="S349" s="1060"/>
      <c r="T349" s="528"/>
      <c r="U349" s="1060"/>
      <c r="V349" s="529"/>
      <c r="W349" s="529"/>
      <c r="X349" s="529"/>
      <c r="Y349" s="529"/>
      <c r="Z349" s="529"/>
      <c r="AA349" s="529"/>
      <c r="AB349" s="529"/>
      <c r="AC349" s="1057"/>
      <c r="AD349" s="1057"/>
      <c r="AE349" s="1057"/>
      <c r="AF349" s="1057"/>
    </row>
    <row r="350">
      <c r="A350" s="499"/>
      <c r="B350" s="529"/>
      <c r="C350" s="528"/>
      <c r="D350" s="528"/>
      <c r="E350" s="528"/>
      <c r="F350" s="528"/>
      <c r="G350" s="529"/>
      <c r="H350" s="1060"/>
      <c r="I350" s="1060"/>
      <c r="J350" s="528"/>
      <c r="K350" s="528"/>
      <c r="L350" s="528"/>
      <c r="M350" s="528"/>
      <c r="N350" s="528"/>
      <c r="O350" s="528"/>
      <c r="P350" s="528"/>
      <c r="Q350" s="529"/>
      <c r="R350" s="528"/>
      <c r="S350" s="1060"/>
      <c r="T350" s="528"/>
      <c r="U350" s="1060"/>
      <c r="V350" s="529"/>
      <c r="W350" s="529"/>
      <c r="X350" s="529"/>
      <c r="Y350" s="529"/>
      <c r="Z350" s="529"/>
      <c r="AA350" s="529"/>
      <c r="AB350" s="529"/>
      <c r="AC350" s="1057"/>
      <c r="AD350" s="1057"/>
      <c r="AE350" s="1057"/>
      <c r="AF350" s="1057"/>
    </row>
    <row r="351">
      <c r="A351" s="499"/>
      <c r="B351" s="529"/>
      <c r="C351" s="528"/>
      <c r="D351" s="528"/>
      <c r="E351" s="528"/>
      <c r="F351" s="528"/>
      <c r="G351" s="529"/>
      <c r="H351" s="1060"/>
      <c r="I351" s="1060"/>
      <c r="J351" s="528"/>
      <c r="K351" s="528"/>
      <c r="L351" s="528"/>
      <c r="M351" s="528"/>
      <c r="N351" s="528"/>
      <c r="O351" s="528"/>
      <c r="P351" s="528"/>
      <c r="Q351" s="529"/>
      <c r="R351" s="528"/>
      <c r="S351" s="1060"/>
      <c r="T351" s="528"/>
      <c r="U351" s="1060"/>
      <c r="V351" s="529"/>
      <c r="W351" s="529"/>
      <c r="X351" s="529"/>
      <c r="Y351" s="529"/>
      <c r="Z351" s="529"/>
      <c r="AA351" s="529"/>
      <c r="AB351" s="529"/>
      <c r="AC351" s="1057"/>
      <c r="AD351" s="1057"/>
      <c r="AE351" s="1057"/>
      <c r="AF351" s="1057"/>
    </row>
    <row r="352">
      <c r="A352" s="499"/>
      <c r="B352" s="529"/>
      <c r="C352" s="528"/>
      <c r="D352" s="528"/>
      <c r="E352" s="528"/>
      <c r="F352" s="528"/>
      <c r="G352" s="529"/>
      <c r="H352" s="1060"/>
      <c r="I352" s="1060"/>
      <c r="J352" s="528"/>
      <c r="K352" s="528"/>
      <c r="L352" s="528"/>
      <c r="M352" s="528"/>
      <c r="N352" s="528"/>
      <c r="O352" s="528"/>
      <c r="P352" s="528"/>
      <c r="Q352" s="529"/>
      <c r="R352" s="528"/>
      <c r="S352" s="1060"/>
      <c r="T352" s="528"/>
      <c r="U352" s="1060"/>
      <c r="V352" s="529"/>
      <c r="W352" s="529"/>
      <c r="X352" s="529"/>
      <c r="Y352" s="529"/>
      <c r="Z352" s="529"/>
      <c r="AA352" s="529"/>
      <c r="AB352" s="529"/>
      <c r="AC352" s="1057"/>
      <c r="AD352" s="1057"/>
      <c r="AE352" s="1057"/>
      <c r="AF352" s="1057"/>
    </row>
    <row r="353">
      <c r="A353" s="499"/>
      <c r="B353" s="529"/>
      <c r="C353" s="528"/>
      <c r="D353" s="528"/>
      <c r="E353" s="528"/>
      <c r="F353" s="528"/>
      <c r="G353" s="529"/>
      <c r="H353" s="1060"/>
      <c r="I353" s="1060"/>
      <c r="J353" s="528"/>
      <c r="K353" s="528"/>
      <c r="L353" s="528"/>
      <c r="M353" s="528"/>
      <c r="N353" s="528"/>
      <c r="O353" s="528"/>
      <c r="P353" s="528"/>
      <c r="Q353" s="529"/>
      <c r="R353" s="528"/>
      <c r="S353" s="1060"/>
      <c r="T353" s="528"/>
      <c r="U353" s="1060"/>
      <c r="V353" s="529"/>
      <c r="W353" s="529"/>
      <c r="X353" s="529"/>
      <c r="Y353" s="529"/>
      <c r="Z353" s="529"/>
      <c r="AA353" s="529"/>
      <c r="AB353" s="529"/>
      <c r="AC353" s="1057"/>
      <c r="AD353" s="1057"/>
      <c r="AE353" s="1057"/>
      <c r="AF353" s="1057"/>
    </row>
    <row r="354">
      <c r="A354" s="499"/>
      <c r="B354" s="529"/>
      <c r="C354" s="528"/>
      <c r="D354" s="528"/>
      <c r="E354" s="528"/>
      <c r="F354" s="528"/>
      <c r="G354" s="529"/>
      <c r="H354" s="1060"/>
      <c r="I354" s="1060"/>
      <c r="J354" s="528"/>
      <c r="K354" s="528"/>
      <c r="L354" s="528"/>
      <c r="M354" s="528"/>
      <c r="N354" s="528"/>
      <c r="O354" s="528"/>
      <c r="P354" s="528"/>
      <c r="Q354" s="529"/>
      <c r="R354" s="528"/>
      <c r="S354" s="1060"/>
      <c r="T354" s="528"/>
      <c r="U354" s="1060"/>
      <c r="V354" s="529"/>
      <c r="W354" s="529"/>
      <c r="X354" s="529"/>
      <c r="Y354" s="529"/>
      <c r="Z354" s="529"/>
      <c r="AA354" s="529"/>
      <c r="AB354" s="529"/>
      <c r="AC354" s="1057"/>
      <c r="AD354" s="1057"/>
      <c r="AE354" s="1057"/>
      <c r="AF354" s="1057"/>
    </row>
    <row r="355">
      <c r="A355" s="499"/>
      <c r="B355" s="529"/>
      <c r="C355" s="528"/>
      <c r="D355" s="528"/>
      <c r="E355" s="528"/>
      <c r="F355" s="528"/>
      <c r="G355" s="529"/>
      <c r="H355" s="1060"/>
      <c r="I355" s="1060"/>
      <c r="J355" s="528"/>
      <c r="K355" s="528"/>
      <c r="L355" s="528"/>
      <c r="M355" s="528"/>
      <c r="N355" s="528"/>
      <c r="O355" s="528"/>
      <c r="P355" s="528"/>
      <c r="Q355" s="529"/>
      <c r="R355" s="528"/>
      <c r="S355" s="1060"/>
      <c r="T355" s="528"/>
      <c r="U355" s="1060"/>
      <c r="V355" s="529"/>
      <c r="W355" s="529"/>
      <c r="X355" s="529"/>
      <c r="Y355" s="529"/>
      <c r="Z355" s="529"/>
      <c r="AA355" s="529"/>
      <c r="AB355" s="529"/>
      <c r="AC355" s="1057"/>
      <c r="AD355" s="1057"/>
      <c r="AE355" s="1057"/>
      <c r="AF355" s="1057"/>
    </row>
    <row r="356">
      <c r="A356" s="499"/>
      <c r="B356" s="529"/>
      <c r="C356" s="528"/>
      <c r="D356" s="528"/>
      <c r="E356" s="528"/>
      <c r="F356" s="528"/>
      <c r="G356" s="529"/>
      <c r="H356" s="1060"/>
      <c r="I356" s="1060"/>
      <c r="J356" s="528"/>
      <c r="K356" s="528"/>
      <c r="L356" s="528"/>
      <c r="M356" s="528"/>
      <c r="N356" s="528"/>
      <c r="O356" s="528"/>
      <c r="P356" s="528"/>
      <c r="Q356" s="529"/>
      <c r="R356" s="528"/>
      <c r="S356" s="1060"/>
      <c r="T356" s="528"/>
      <c r="U356" s="1060"/>
      <c r="V356" s="529"/>
      <c r="W356" s="529"/>
      <c r="X356" s="529"/>
      <c r="Y356" s="529"/>
      <c r="Z356" s="529"/>
      <c r="AA356" s="529"/>
      <c r="AB356" s="529"/>
      <c r="AC356" s="1057"/>
      <c r="AD356" s="1057"/>
      <c r="AE356" s="1057"/>
      <c r="AF356" s="1057"/>
    </row>
    <row r="357">
      <c r="A357" s="499"/>
      <c r="B357" s="529"/>
      <c r="C357" s="528"/>
      <c r="D357" s="528"/>
      <c r="E357" s="528"/>
      <c r="F357" s="528"/>
      <c r="G357" s="529"/>
      <c r="H357" s="1060"/>
      <c r="I357" s="1060"/>
      <c r="J357" s="528"/>
      <c r="K357" s="528"/>
      <c r="L357" s="528"/>
      <c r="M357" s="528"/>
      <c r="N357" s="528"/>
      <c r="O357" s="528"/>
      <c r="P357" s="528"/>
      <c r="Q357" s="529"/>
      <c r="R357" s="528"/>
      <c r="S357" s="1060"/>
      <c r="T357" s="528"/>
      <c r="U357" s="1060"/>
      <c r="V357" s="529"/>
      <c r="W357" s="529"/>
      <c r="X357" s="529"/>
      <c r="Y357" s="529"/>
      <c r="Z357" s="529"/>
      <c r="AA357" s="529"/>
      <c r="AB357" s="529"/>
      <c r="AC357" s="1057"/>
      <c r="AD357" s="1057"/>
      <c r="AE357" s="1057"/>
      <c r="AF357" s="1057"/>
    </row>
    <row r="358">
      <c r="A358" s="499"/>
      <c r="B358" s="529"/>
      <c r="C358" s="528"/>
      <c r="D358" s="528"/>
      <c r="E358" s="528"/>
      <c r="F358" s="528"/>
      <c r="G358" s="529"/>
      <c r="H358" s="1060"/>
      <c r="I358" s="1060"/>
      <c r="J358" s="528"/>
      <c r="K358" s="528"/>
      <c r="L358" s="528"/>
      <c r="M358" s="528"/>
      <c r="N358" s="528"/>
      <c r="O358" s="528"/>
      <c r="P358" s="528"/>
      <c r="Q358" s="529"/>
      <c r="R358" s="528"/>
      <c r="S358" s="1060"/>
      <c r="T358" s="528"/>
      <c r="U358" s="1060"/>
      <c r="V358" s="529"/>
      <c r="W358" s="529"/>
      <c r="X358" s="529"/>
      <c r="Y358" s="529"/>
      <c r="Z358" s="529"/>
      <c r="AA358" s="529"/>
      <c r="AB358" s="529"/>
      <c r="AC358" s="1057"/>
      <c r="AD358" s="1057"/>
      <c r="AE358" s="1057"/>
      <c r="AF358" s="1057"/>
    </row>
    <row r="359">
      <c r="A359" s="499"/>
      <c r="B359" s="529"/>
      <c r="C359" s="528"/>
      <c r="D359" s="528"/>
      <c r="E359" s="528"/>
      <c r="F359" s="528"/>
      <c r="G359" s="529"/>
      <c r="H359" s="1060"/>
      <c r="I359" s="1060"/>
      <c r="J359" s="528"/>
      <c r="K359" s="528"/>
      <c r="L359" s="528"/>
      <c r="M359" s="528"/>
      <c r="N359" s="528"/>
      <c r="O359" s="528"/>
      <c r="P359" s="528"/>
      <c r="Q359" s="529"/>
      <c r="R359" s="528"/>
      <c r="S359" s="1060"/>
      <c r="T359" s="528"/>
      <c r="U359" s="1060"/>
      <c r="V359" s="529"/>
      <c r="W359" s="529"/>
      <c r="X359" s="529"/>
      <c r="Y359" s="529"/>
      <c r="Z359" s="529"/>
      <c r="AA359" s="529"/>
      <c r="AB359" s="529"/>
      <c r="AC359" s="1057"/>
      <c r="AD359" s="1057"/>
      <c r="AE359" s="1057"/>
      <c r="AF359" s="1057"/>
    </row>
    <row r="360">
      <c r="A360" s="499"/>
      <c r="B360" s="529"/>
      <c r="C360" s="528"/>
      <c r="D360" s="528"/>
      <c r="E360" s="528"/>
      <c r="F360" s="528"/>
      <c r="G360" s="529"/>
      <c r="H360" s="1060"/>
      <c r="I360" s="1060"/>
      <c r="J360" s="528"/>
      <c r="K360" s="528"/>
      <c r="L360" s="528"/>
      <c r="M360" s="528"/>
      <c r="N360" s="528"/>
      <c r="O360" s="528"/>
      <c r="P360" s="528"/>
      <c r="Q360" s="529"/>
      <c r="R360" s="528"/>
      <c r="S360" s="1060"/>
      <c r="T360" s="528"/>
      <c r="U360" s="1060"/>
      <c r="V360" s="529"/>
      <c r="W360" s="529"/>
      <c r="X360" s="529"/>
      <c r="Y360" s="529"/>
      <c r="Z360" s="529"/>
      <c r="AA360" s="529"/>
      <c r="AB360" s="529"/>
      <c r="AC360" s="1057"/>
      <c r="AD360" s="1057"/>
      <c r="AE360" s="1057"/>
      <c r="AF360" s="1057"/>
    </row>
    <row r="361">
      <c r="A361" s="499"/>
      <c r="B361" s="529"/>
      <c r="C361" s="528"/>
      <c r="D361" s="528"/>
      <c r="E361" s="528"/>
      <c r="F361" s="528"/>
      <c r="G361" s="529"/>
      <c r="H361" s="1060"/>
      <c r="I361" s="1060"/>
      <c r="J361" s="528"/>
      <c r="K361" s="528"/>
      <c r="L361" s="528"/>
      <c r="M361" s="528"/>
      <c r="N361" s="528"/>
      <c r="O361" s="528"/>
      <c r="P361" s="528"/>
      <c r="Q361" s="529"/>
      <c r="R361" s="528"/>
      <c r="S361" s="1060"/>
      <c r="T361" s="528"/>
      <c r="U361" s="1060"/>
      <c r="V361" s="529"/>
      <c r="W361" s="529"/>
      <c r="X361" s="529"/>
      <c r="Y361" s="529"/>
      <c r="Z361" s="529"/>
      <c r="AA361" s="529"/>
      <c r="AB361" s="529"/>
      <c r="AC361" s="1057"/>
      <c r="AD361" s="1057"/>
      <c r="AE361" s="1057"/>
      <c r="AF361" s="1057"/>
    </row>
    <row r="362">
      <c r="A362" s="499"/>
      <c r="B362" s="529"/>
      <c r="C362" s="528"/>
      <c r="D362" s="528"/>
      <c r="E362" s="528"/>
      <c r="F362" s="528"/>
      <c r="G362" s="529"/>
      <c r="H362" s="1060"/>
      <c r="I362" s="1060"/>
      <c r="J362" s="528"/>
      <c r="K362" s="528"/>
      <c r="L362" s="528"/>
      <c r="M362" s="528"/>
      <c r="N362" s="528"/>
      <c r="O362" s="528"/>
      <c r="P362" s="528"/>
      <c r="Q362" s="529"/>
      <c r="R362" s="528"/>
      <c r="S362" s="1060"/>
      <c r="T362" s="528"/>
      <c r="U362" s="1060"/>
      <c r="V362" s="529"/>
      <c r="W362" s="529"/>
      <c r="X362" s="529"/>
      <c r="Y362" s="529"/>
      <c r="Z362" s="529"/>
      <c r="AA362" s="529"/>
      <c r="AB362" s="529"/>
      <c r="AC362" s="1057"/>
      <c r="AD362" s="1057"/>
      <c r="AE362" s="1057"/>
      <c r="AF362" s="1057"/>
    </row>
    <row r="363">
      <c r="A363" s="499"/>
      <c r="B363" s="529"/>
      <c r="C363" s="528"/>
      <c r="D363" s="528"/>
      <c r="E363" s="528"/>
      <c r="F363" s="528"/>
      <c r="G363" s="529"/>
      <c r="H363" s="1060"/>
      <c r="I363" s="1060"/>
      <c r="J363" s="528"/>
      <c r="K363" s="528"/>
      <c r="L363" s="528"/>
      <c r="M363" s="528"/>
      <c r="N363" s="528"/>
      <c r="O363" s="528"/>
      <c r="P363" s="528"/>
      <c r="Q363" s="529"/>
      <c r="R363" s="528"/>
      <c r="S363" s="1060"/>
      <c r="T363" s="528"/>
      <c r="U363" s="1060"/>
      <c r="V363" s="529"/>
      <c r="W363" s="529"/>
      <c r="X363" s="529"/>
      <c r="Y363" s="529"/>
      <c r="Z363" s="529"/>
      <c r="AA363" s="529"/>
      <c r="AB363" s="529"/>
      <c r="AC363" s="1057"/>
      <c r="AD363" s="1057"/>
      <c r="AE363" s="1057"/>
      <c r="AF363" s="1057"/>
    </row>
    <row r="364">
      <c r="A364" s="499"/>
      <c r="B364" s="529"/>
      <c r="C364" s="528"/>
      <c r="D364" s="528"/>
      <c r="E364" s="528"/>
      <c r="F364" s="528"/>
      <c r="G364" s="529"/>
      <c r="H364" s="1060"/>
      <c r="I364" s="1060"/>
      <c r="J364" s="528"/>
      <c r="K364" s="528"/>
      <c r="L364" s="528"/>
      <c r="M364" s="528"/>
      <c r="N364" s="528"/>
      <c r="O364" s="528"/>
      <c r="P364" s="528"/>
      <c r="Q364" s="529"/>
      <c r="R364" s="528"/>
      <c r="S364" s="1060"/>
      <c r="T364" s="528"/>
      <c r="U364" s="1060"/>
      <c r="V364" s="529"/>
      <c r="W364" s="529"/>
      <c r="X364" s="529"/>
      <c r="Y364" s="529"/>
      <c r="Z364" s="529"/>
      <c r="AA364" s="529"/>
      <c r="AB364" s="529"/>
      <c r="AC364" s="1057"/>
      <c r="AD364" s="1057"/>
      <c r="AE364" s="1057"/>
      <c r="AF364" s="1057"/>
    </row>
    <row r="365">
      <c r="A365" s="499"/>
      <c r="B365" s="529"/>
      <c r="C365" s="528"/>
      <c r="D365" s="528"/>
      <c r="E365" s="528"/>
      <c r="F365" s="528"/>
      <c r="G365" s="529"/>
      <c r="H365" s="1060"/>
      <c r="I365" s="1060"/>
      <c r="J365" s="528"/>
      <c r="K365" s="528"/>
      <c r="L365" s="528"/>
      <c r="M365" s="528"/>
      <c r="N365" s="528"/>
      <c r="O365" s="528"/>
      <c r="P365" s="528"/>
      <c r="Q365" s="529"/>
      <c r="R365" s="528"/>
      <c r="S365" s="1060"/>
      <c r="T365" s="528"/>
      <c r="U365" s="1060"/>
      <c r="V365" s="529"/>
      <c r="W365" s="529"/>
      <c r="X365" s="529"/>
      <c r="Y365" s="529"/>
      <c r="Z365" s="529"/>
      <c r="AA365" s="529"/>
      <c r="AB365" s="529"/>
      <c r="AC365" s="1057"/>
      <c r="AD365" s="1057"/>
      <c r="AE365" s="1057"/>
      <c r="AF365" s="1057"/>
    </row>
    <row r="366">
      <c r="A366" s="499"/>
      <c r="B366" s="529"/>
      <c r="C366" s="528"/>
      <c r="D366" s="528"/>
      <c r="E366" s="528"/>
      <c r="F366" s="528"/>
      <c r="G366" s="529"/>
      <c r="H366" s="1060"/>
      <c r="I366" s="1060"/>
      <c r="J366" s="528"/>
      <c r="K366" s="528"/>
      <c r="L366" s="528"/>
      <c r="M366" s="528"/>
      <c r="N366" s="528"/>
      <c r="O366" s="528"/>
      <c r="P366" s="528"/>
      <c r="Q366" s="529"/>
      <c r="R366" s="528"/>
      <c r="S366" s="1060"/>
      <c r="T366" s="528"/>
      <c r="U366" s="1060"/>
      <c r="V366" s="529"/>
      <c r="W366" s="529"/>
      <c r="X366" s="529"/>
      <c r="Y366" s="529"/>
      <c r="Z366" s="529"/>
      <c r="AA366" s="529"/>
      <c r="AB366" s="529"/>
      <c r="AC366" s="1057"/>
      <c r="AD366" s="1057"/>
      <c r="AE366" s="1057"/>
      <c r="AF366" s="1057"/>
    </row>
    <row r="367">
      <c r="A367" s="499"/>
      <c r="B367" s="529"/>
      <c r="C367" s="528"/>
      <c r="D367" s="528"/>
      <c r="E367" s="528"/>
      <c r="F367" s="528"/>
      <c r="G367" s="529"/>
      <c r="H367" s="1060"/>
      <c r="I367" s="1060"/>
      <c r="J367" s="528"/>
      <c r="K367" s="528"/>
      <c r="L367" s="528"/>
      <c r="M367" s="528"/>
      <c r="N367" s="528"/>
      <c r="O367" s="528"/>
      <c r="P367" s="528"/>
      <c r="Q367" s="529"/>
      <c r="R367" s="528"/>
      <c r="S367" s="1060"/>
      <c r="T367" s="528"/>
      <c r="U367" s="1060"/>
      <c r="V367" s="529"/>
      <c r="W367" s="529"/>
      <c r="X367" s="529"/>
      <c r="Y367" s="529"/>
      <c r="Z367" s="529"/>
      <c r="AA367" s="529"/>
      <c r="AB367" s="529"/>
      <c r="AC367" s="1057"/>
      <c r="AD367" s="1057"/>
      <c r="AE367" s="1057"/>
      <c r="AF367" s="1057"/>
    </row>
    <row r="368">
      <c r="A368" s="499"/>
      <c r="B368" s="529"/>
      <c r="C368" s="528"/>
      <c r="D368" s="528"/>
      <c r="E368" s="528"/>
      <c r="F368" s="528"/>
      <c r="G368" s="529"/>
      <c r="H368" s="1060"/>
      <c r="I368" s="1060"/>
      <c r="J368" s="528"/>
      <c r="K368" s="528"/>
      <c r="L368" s="528"/>
      <c r="M368" s="528"/>
      <c r="N368" s="528"/>
      <c r="O368" s="528"/>
      <c r="P368" s="528"/>
      <c r="Q368" s="529"/>
      <c r="R368" s="528"/>
      <c r="S368" s="1060"/>
      <c r="T368" s="528"/>
      <c r="U368" s="1060"/>
      <c r="V368" s="529"/>
      <c r="W368" s="529"/>
      <c r="X368" s="529"/>
      <c r="Y368" s="529"/>
      <c r="Z368" s="529"/>
      <c r="AA368" s="529"/>
      <c r="AB368" s="529"/>
      <c r="AC368" s="1057"/>
      <c r="AD368" s="1057"/>
      <c r="AE368" s="1057"/>
      <c r="AF368" s="1057"/>
    </row>
    <row r="369">
      <c r="A369" s="499"/>
      <c r="B369" s="529"/>
      <c r="C369" s="528"/>
      <c r="D369" s="528"/>
      <c r="E369" s="528"/>
      <c r="F369" s="528"/>
      <c r="G369" s="529"/>
      <c r="H369" s="1060"/>
      <c r="I369" s="1060"/>
      <c r="J369" s="528"/>
      <c r="K369" s="528"/>
      <c r="L369" s="528"/>
      <c r="M369" s="528"/>
      <c r="N369" s="528"/>
      <c r="O369" s="528"/>
      <c r="P369" s="528"/>
      <c r="Q369" s="529"/>
      <c r="R369" s="528"/>
      <c r="S369" s="1060"/>
      <c r="T369" s="528"/>
      <c r="U369" s="1060"/>
      <c r="V369" s="529"/>
      <c r="W369" s="529"/>
      <c r="X369" s="529"/>
      <c r="Y369" s="529"/>
      <c r="Z369" s="529"/>
      <c r="AA369" s="529"/>
      <c r="AB369" s="529"/>
      <c r="AC369" s="1057"/>
      <c r="AD369" s="1057"/>
      <c r="AE369" s="1057"/>
      <c r="AF369" s="1057"/>
    </row>
    <row r="370">
      <c r="A370" s="499"/>
      <c r="B370" s="529"/>
      <c r="C370" s="528"/>
      <c r="D370" s="528"/>
      <c r="E370" s="528"/>
      <c r="F370" s="528"/>
      <c r="G370" s="529"/>
      <c r="H370" s="1060"/>
      <c r="I370" s="1060"/>
      <c r="J370" s="528"/>
      <c r="K370" s="528"/>
      <c r="L370" s="528"/>
      <c r="M370" s="528"/>
      <c r="N370" s="528"/>
      <c r="O370" s="528"/>
      <c r="P370" s="528"/>
      <c r="Q370" s="529"/>
      <c r="R370" s="528"/>
      <c r="S370" s="1060"/>
      <c r="T370" s="528"/>
      <c r="U370" s="1060"/>
      <c r="V370" s="529"/>
      <c r="W370" s="529"/>
      <c r="X370" s="529"/>
      <c r="Y370" s="529"/>
      <c r="Z370" s="529"/>
      <c r="AA370" s="529"/>
      <c r="AB370" s="529"/>
      <c r="AC370" s="1057"/>
      <c r="AD370" s="1057"/>
      <c r="AE370" s="1057"/>
      <c r="AF370" s="1057"/>
    </row>
    <row r="371">
      <c r="A371" s="499"/>
      <c r="B371" s="529"/>
      <c r="C371" s="528"/>
      <c r="D371" s="528"/>
      <c r="E371" s="528"/>
      <c r="F371" s="528"/>
      <c r="G371" s="529"/>
      <c r="H371" s="1060"/>
      <c r="I371" s="1060"/>
      <c r="J371" s="528"/>
      <c r="K371" s="528"/>
      <c r="L371" s="528"/>
      <c r="M371" s="528"/>
      <c r="N371" s="528"/>
      <c r="O371" s="528"/>
      <c r="P371" s="528"/>
      <c r="Q371" s="529"/>
      <c r="R371" s="528"/>
      <c r="S371" s="1060"/>
      <c r="T371" s="528"/>
      <c r="U371" s="1060"/>
      <c r="V371" s="529"/>
      <c r="W371" s="529"/>
      <c r="X371" s="529"/>
      <c r="Y371" s="529"/>
      <c r="Z371" s="529"/>
      <c r="AA371" s="529"/>
      <c r="AB371" s="529"/>
      <c r="AC371" s="1057"/>
      <c r="AD371" s="1057"/>
      <c r="AE371" s="1057"/>
      <c r="AF371" s="1057"/>
    </row>
    <row r="372">
      <c r="A372" s="499"/>
      <c r="B372" s="529"/>
      <c r="C372" s="528"/>
      <c r="D372" s="528"/>
      <c r="E372" s="528"/>
      <c r="F372" s="528"/>
      <c r="G372" s="529"/>
      <c r="H372" s="1060"/>
      <c r="I372" s="1060"/>
      <c r="J372" s="528"/>
      <c r="K372" s="528"/>
      <c r="L372" s="528"/>
      <c r="M372" s="528"/>
      <c r="N372" s="528"/>
      <c r="O372" s="528"/>
      <c r="P372" s="528"/>
      <c r="Q372" s="529"/>
      <c r="R372" s="528"/>
      <c r="S372" s="1060"/>
      <c r="T372" s="528"/>
      <c r="U372" s="1060"/>
      <c r="V372" s="529"/>
      <c r="W372" s="529"/>
      <c r="X372" s="529"/>
      <c r="Y372" s="529"/>
      <c r="Z372" s="529"/>
      <c r="AA372" s="529"/>
      <c r="AB372" s="529"/>
      <c r="AC372" s="1057"/>
      <c r="AD372" s="1057"/>
      <c r="AE372" s="1057"/>
      <c r="AF372" s="1057"/>
    </row>
    <row r="373">
      <c r="A373" s="499"/>
      <c r="B373" s="529"/>
      <c r="C373" s="528"/>
      <c r="D373" s="528"/>
      <c r="E373" s="528"/>
      <c r="F373" s="528"/>
      <c r="G373" s="529"/>
      <c r="H373" s="1060"/>
      <c r="I373" s="1060"/>
      <c r="J373" s="528"/>
      <c r="K373" s="528"/>
      <c r="L373" s="528"/>
      <c r="M373" s="528"/>
      <c r="N373" s="528"/>
      <c r="O373" s="528"/>
      <c r="P373" s="528"/>
      <c r="Q373" s="529"/>
      <c r="R373" s="528"/>
      <c r="S373" s="1060"/>
      <c r="T373" s="528"/>
      <c r="U373" s="1060"/>
      <c r="V373" s="529"/>
      <c r="W373" s="529"/>
      <c r="X373" s="529"/>
      <c r="Y373" s="529"/>
      <c r="Z373" s="529"/>
      <c r="AA373" s="529"/>
      <c r="AB373" s="529"/>
      <c r="AC373" s="1057"/>
      <c r="AD373" s="1057"/>
      <c r="AE373" s="1057"/>
      <c r="AF373" s="1057"/>
    </row>
    <row r="374">
      <c r="A374" s="499"/>
      <c r="B374" s="529"/>
      <c r="C374" s="528"/>
      <c r="D374" s="528"/>
      <c r="E374" s="528"/>
      <c r="F374" s="528"/>
      <c r="G374" s="529"/>
      <c r="H374" s="1060"/>
      <c r="I374" s="1060"/>
      <c r="J374" s="528"/>
      <c r="K374" s="528"/>
      <c r="L374" s="528"/>
      <c r="M374" s="528"/>
      <c r="N374" s="528"/>
      <c r="O374" s="528"/>
      <c r="P374" s="528"/>
      <c r="Q374" s="529"/>
      <c r="R374" s="528"/>
      <c r="S374" s="1060"/>
      <c r="T374" s="528"/>
      <c r="U374" s="1060"/>
      <c r="V374" s="529"/>
      <c r="W374" s="529"/>
      <c r="X374" s="529"/>
      <c r="Y374" s="529"/>
      <c r="Z374" s="529"/>
      <c r="AA374" s="529"/>
      <c r="AB374" s="529"/>
      <c r="AC374" s="1057"/>
      <c r="AD374" s="1057"/>
      <c r="AE374" s="1057"/>
      <c r="AF374" s="1057"/>
    </row>
    <row r="375">
      <c r="A375" s="499"/>
      <c r="B375" s="529"/>
      <c r="C375" s="528"/>
      <c r="D375" s="528"/>
      <c r="E375" s="528"/>
      <c r="F375" s="528"/>
      <c r="G375" s="529"/>
      <c r="H375" s="1060"/>
      <c r="I375" s="1060"/>
      <c r="J375" s="528"/>
      <c r="K375" s="528"/>
      <c r="L375" s="528"/>
      <c r="M375" s="528"/>
      <c r="N375" s="528"/>
      <c r="O375" s="528"/>
      <c r="P375" s="528"/>
      <c r="Q375" s="529"/>
      <c r="R375" s="528"/>
      <c r="S375" s="1060"/>
      <c r="T375" s="528"/>
      <c r="U375" s="1060"/>
      <c r="V375" s="529"/>
      <c r="W375" s="529"/>
      <c r="X375" s="529"/>
      <c r="Y375" s="529"/>
      <c r="Z375" s="529"/>
      <c r="AA375" s="529"/>
      <c r="AB375" s="529"/>
      <c r="AC375" s="1057"/>
      <c r="AD375" s="1057"/>
      <c r="AE375" s="1057"/>
      <c r="AF375" s="1057"/>
    </row>
    <row r="376">
      <c r="A376" s="499"/>
      <c r="B376" s="529"/>
      <c r="C376" s="528"/>
      <c r="D376" s="528"/>
      <c r="E376" s="528"/>
      <c r="F376" s="528"/>
      <c r="G376" s="529"/>
      <c r="H376" s="1060"/>
      <c r="I376" s="1060"/>
      <c r="J376" s="528"/>
      <c r="K376" s="528"/>
      <c r="L376" s="528"/>
      <c r="M376" s="528"/>
      <c r="N376" s="528"/>
      <c r="O376" s="528"/>
      <c r="P376" s="528"/>
      <c r="Q376" s="529"/>
      <c r="R376" s="528"/>
      <c r="S376" s="1060"/>
      <c r="T376" s="528"/>
      <c r="U376" s="1060"/>
      <c r="V376" s="529"/>
      <c r="W376" s="529"/>
      <c r="X376" s="529"/>
      <c r="Y376" s="529"/>
      <c r="Z376" s="529"/>
      <c r="AA376" s="529"/>
      <c r="AB376" s="529"/>
      <c r="AC376" s="1057"/>
      <c r="AD376" s="1057"/>
      <c r="AE376" s="1057"/>
      <c r="AF376" s="1057"/>
    </row>
    <row r="377">
      <c r="A377" s="499"/>
      <c r="B377" s="529"/>
      <c r="C377" s="528"/>
      <c r="D377" s="528"/>
      <c r="E377" s="528"/>
      <c r="F377" s="528"/>
      <c r="G377" s="529"/>
      <c r="H377" s="1060"/>
      <c r="I377" s="1060"/>
      <c r="J377" s="528"/>
      <c r="K377" s="528"/>
      <c r="L377" s="528"/>
      <c r="M377" s="528"/>
      <c r="N377" s="528"/>
      <c r="O377" s="528"/>
      <c r="P377" s="528"/>
      <c r="Q377" s="529"/>
      <c r="R377" s="528"/>
      <c r="S377" s="1060"/>
      <c r="T377" s="528"/>
      <c r="U377" s="1060"/>
      <c r="V377" s="529"/>
      <c r="W377" s="529"/>
      <c r="X377" s="529"/>
      <c r="Y377" s="529"/>
      <c r="Z377" s="529"/>
      <c r="AA377" s="529"/>
      <c r="AB377" s="529"/>
      <c r="AC377" s="1057"/>
      <c r="AD377" s="1057"/>
      <c r="AE377" s="1057"/>
      <c r="AF377" s="1057"/>
    </row>
    <row r="378">
      <c r="A378" s="499"/>
      <c r="B378" s="529"/>
      <c r="C378" s="528"/>
      <c r="D378" s="528"/>
      <c r="E378" s="528"/>
      <c r="F378" s="528"/>
      <c r="G378" s="529"/>
      <c r="H378" s="1060"/>
      <c r="I378" s="1060"/>
      <c r="J378" s="528"/>
      <c r="K378" s="528"/>
      <c r="L378" s="528"/>
      <c r="M378" s="528"/>
      <c r="N378" s="528"/>
      <c r="O378" s="528"/>
      <c r="P378" s="528"/>
      <c r="Q378" s="529"/>
      <c r="R378" s="528"/>
      <c r="S378" s="1060"/>
      <c r="T378" s="528"/>
      <c r="U378" s="1060"/>
      <c r="V378" s="529"/>
      <c r="W378" s="529"/>
      <c r="X378" s="529"/>
      <c r="Y378" s="529"/>
      <c r="Z378" s="529"/>
      <c r="AA378" s="529"/>
      <c r="AB378" s="529"/>
      <c r="AC378" s="1057"/>
      <c r="AD378" s="1057"/>
      <c r="AE378" s="1057"/>
      <c r="AF378" s="1057"/>
    </row>
    <row r="379">
      <c r="A379" s="499"/>
      <c r="B379" s="529"/>
      <c r="C379" s="528"/>
      <c r="D379" s="528"/>
      <c r="E379" s="528"/>
      <c r="F379" s="528"/>
      <c r="G379" s="529"/>
      <c r="H379" s="1060"/>
      <c r="I379" s="1060"/>
      <c r="J379" s="528"/>
      <c r="K379" s="528"/>
      <c r="L379" s="528"/>
      <c r="M379" s="528"/>
      <c r="N379" s="528"/>
      <c r="O379" s="528"/>
      <c r="P379" s="528"/>
      <c r="Q379" s="529"/>
      <c r="R379" s="528"/>
      <c r="S379" s="1060"/>
      <c r="T379" s="528"/>
      <c r="U379" s="1060"/>
      <c r="V379" s="529"/>
      <c r="W379" s="529"/>
      <c r="X379" s="529"/>
      <c r="Y379" s="529"/>
      <c r="Z379" s="529"/>
      <c r="AA379" s="529"/>
      <c r="AB379" s="529"/>
      <c r="AC379" s="1057"/>
      <c r="AD379" s="1057"/>
      <c r="AE379" s="1057"/>
      <c r="AF379" s="1057"/>
    </row>
    <row r="380">
      <c r="A380" s="499"/>
      <c r="B380" s="529"/>
      <c r="C380" s="528"/>
      <c r="D380" s="528"/>
      <c r="E380" s="528"/>
      <c r="F380" s="528"/>
      <c r="G380" s="529"/>
      <c r="H380" s="1060"/>
      <c r="I380" s="1060"/>
      <c r="J380" s="528"/>
      <c r="K380" s="528"/>
      <c r="L380" s="528"/>
      <c r="M380" s="528"/>
      <c r="N380" s="528"/>
      <c r="O380" s="528"/>
      <c r="P380" s="528"/>
      <c r="Q380" s="529"/>
      <c r="R380" s="528"/>
      <c r="S380" s="1060"/>
      <c r="T380" s="528"/>
      <c r="U380" s="1060"/>
      <c r="V380" s="529"/>
      <c r="W380" s="529"/>
      <c r="X380" s="529"/>
      <c r="Y380" s="529"/>
      <c r="Z380" s="529"/>
      <c r="AA380" s="529"/>
      <c r="AB380" s="529"/>
      <c r="AC380" s="1057"/>
      <c r="AD380" s="1057"/>
      <c r="AE380" s="1057"/>
      <c r="AF380" s="1057"/>
    </row>
    <row r="381">
      <c r="A381" s="499"/>
      <c r="B381" s="529"/>
      <c r="C381" s="528"/>
      <c r="D381" s="528"/>
      <c r="E381" s="528"/>
      <c r="F381" s="528"/>
      <c r="G381" s="529"/>
      <c r="H381" s="1060"/>
      <c r="I381" s="1060"/>
      <c r="J381" s="528"/>
      <c r="K381" s="528"/>
      <c r="L381" s="528"/>
      <c r="M381" s="528"/>
      <c r="N381" s="528"/>
      <c r="O381" s="528"/>
      <c r="P381" s="528"/>
      <c r="Q381" s="529"/>
      <c r="R381" s="528"/>
      <c r="S381" s="1060"/>
      <c r="T381" s="528"/>
      <c r="U381" s="1060"/>
      <c r="V381" s="529"/>
      <c r="W381" s="529"/>
      <c r="X381" s="529"/>
      <c r="Y381" s="529"/>
      <c r="Z381" s="529"/>
      <c r="AA381" s="529"/>
      <c r="AB381" s="529"/>
      <c r="AC381" s="1057"/>
      <c r="AD381" s="1057"/>
      <c r="AE381" s="1057"/>
      <c r="AF381" s="1057"/>
    </row>
    <row r="382">
      <c r="A382" s="499"/>
      <c r="B382" s="529"/>
      <c r="C382" s="528"/>
      <c r="D382" s="528"/>
      <c r="E382" s="528"/>
      <c r="F382" s="528"/>
      <c r="G382" s="529"/>
      <c r="H382" s="1060"/>
      <c r="I382" s="1060"/>
      <c r="J382" s="528"/>
      <c r="K382" s="528"/>
      <c r="L382" s="528"/>
      <c r="M382" s="528"/>
      <c r="N382" s="528"/>
      <c r="O382" s="528"/>
      <c r="P382" s="528"/>
      <c r="Q382" s="529"/>
      <c r="R382" s="528"/>
      <c r="S382" s="1060"/>
      <c r="T382" s="528"/>
      <c r="U382" s="1060"/>
      <c r="V382" s="529"/>
      <c r="W382" s="529"/>
      <c r="X382" s="529"/>
      <c r="Y382" s="529"/>
      <c r="Z382" s="529"/>
      <c r="AA382" s="529"/>
      <c r="AB382" s="529"/>
      <c r="AC382" s="1057"/>
      <c r="AD382" s="1057"/>
      <c r="AE382" s="1057"/>
      <c r="AF382" s="1057"/>
    </row>
    <row r="383">
      <c r="A383" s="499"/>
      <c r="B383" s="529"/>
      <c r="C383" s="528"/>
      <c r="D383" s="528"/>
      <c r="E383" s="528"/>
      <c r="F383" s="528"/>
      <c r="G383" s="529"/>
      <c r="H383" s="1060"/>
      <c r="I383" s="1060"/>
      <c r="J383" s="528"/>
      <c r="K383" s="528"/>
      <c r="L383" s="528"/>
      <c r="M383" s="528"/>
      <c r="N383" s="528"/>
      <c r="O383" s="528"/>
      <c r="P383" s="528"/>
      <c r="Q383" s="529"/>
      <c r="R383" s="528"/>
      <c r="S383" s="1060"/>
      <c r="T383" s="528"/>
      <c r="U383" s="1060"/>
      <c r="V383" s="529"/>
      <c r="W383" s="529"/>
      <c r="X383" s="529"/>
      <c r="Y383" s="529"/>
      <c r="Z383" s="529"/>
      <c r="AA383" s="529"/>
      <c r="AB383" s="529"/>
      <c r="AC383" s="1057"/>
      <c r="AD383" s="1057"/>
      <c r="AE383" s="1057"/>
      <c r="AF383" s="1057"/>
    </row>
    <row r="384">
      <c r="A384" s="499"/>
      <c r="B384" s="529"/>
      <c r="C384" s="528"/>
      <c r="D384" s="528"/>
      <c r="E384" s="528"/>
      <c r="F384" s="528"/>
      <c r="G384" s="529"/>
      <c r="H384" s="1060"/>
      <c r="I384" s="1060"/>
      <c r="J384" s="528"/>
      <c r="K384" s="528"/>
      <c r="L384" s="528"/>
      <c r="M384" s="528"/>
      <c r="N384" s="528"/>
      <c r="O384" s="528"/>
      <c r="P384" s="528"/>
      <c r="Q384" s="529"/>
      <c r="R384" s="528"/>
      <c r="S384" s="1060"/>
      <c r="T384" s="528"/>
      <c r="U384" s="1060"/>
      <c r="V384" s="529"/>
      <c r="W384" s="529"/>
      <c r="X384" s="529"/>
      <c r="Y384" s="529"/>
      <c r="Z384" s="529"/>
      <c r="AA384" s="529"/>
      <c r="AB384" s="529"/>
      <c r="AC384" s="1057"/>
      <c r="AD384" s="1057"/>
      <c r="AE384" s="1057"/>
      <c r="AF384" s="1057"/>
    </row>
    <row r="385">
      <c r="A385" s="499"/>
      <c r="B385" s="529"/>
      <c r="C385" s="528"/>
      <c r="D385" s="528"/>
      <c r="E385" s="528"/>
      <c r="F385" s="528"/>
      <c r="G385" s="529"/>
      <c r="H385" s="1060"/>
      <c r="I385" s="1060"/>
      <c r="J385" s="528"/>
      <c r="K385" s="528"/>
      <c r="L385" s="528"/>
      <c r="M385" s="528"/>
      <c r="N385" s="528"/>
      <c r="O385" s="528"/>
      <c r="P385" s="528"/>
      <c r="Q385" s="529"/>
      <c r="R385" s="528"/>
      <c r="S385" s="1060"/>
      <c r="T385" s="528"/>
      <c r="U385" s="1060"/>
      <c r="V385" s="529"/>
      <c r="W385" s="529"/>
      <c r="X385" s="529"/>
      <c r="Y385" s="529"/>
      <c r="Z385" s="529"/>
      <c r="AA385" s="529"/>
      <c r="AB385" s="529"/>
      <c r="AC385" s="1057"/>
      <c r="AD385" s="1057"/>
      <c r="AE385" s="1057"/>
      <c r="AF385" s="1057"/>
    </row>
    <row r="386">
      <c r="A386" s="499"/>
      <c r="B386" s="529"/>
      <c r="C386" s="528"/>
      <c r="D386" s="528"/>
      <c r="E386" s="528"/>
      <c r="F386" s="528"/>
      <c r="G386" s="529"/>
      <c r="H386" s="1060"/>
      <c r="I386" s="1060"/>
      <c r="J386" s="528"/>
      <c r="K386" s="528"/>
      <c r="L386" s="528"/>
      <c r="M386" s="528"/>
      <c r="N386" s="528"/>
      <c r="O386" s="528"/>
      <c r="P386" s="528"/>
      <c r="Q386" s="529"/>
      <c r="R386" s="528"/>
      <c r="S386" s="1060"/>
      <c r="T386" s="528"/>
      <c r="U386" s="1060"/>
      <c r="V386" s="529"/>
      <c r="W386" s="529"/>
      <c r="X386" s="529"/>
      <c r="Y386" s="529"/>
      <c r="Z386" s="529"/>
      <c r="AA386" s="529"/>
      <c r="AB386" s="529"/>
      <c r="AC386" s="1057"/>
      <c r="AD386" s="1057"/>
      <c r="AE386" s="1057"/>
      <c r="AF386" s="1057"/>
    </row>
    <row r="387">
      <c r="A387" s="499"/>
      <c r="B387" s="529"/>
      <c r="C387" s="528"/>
      <c r="D387" s="528"/>
      <c r="E387" s="528"/>
      <c r="F387" s="528"/>
      <c r="G387" s="529"/>
      <c r="H387" s="1060"/>
      <c r="I387" s="1060"/>
      <c r="J387" s="528"/>
      <c r="K387" s="528"/>
      <c r="L387" s="528"/>
      <c r="M387" s="528"/>
      <c r="N387" s="528"/>
      <c r="O387" s="528"/>
      <c r="P387" s="528"/>
      <c r="Q387" s="529"/>
      <c r="R387" s="528"/>
      <c r="S387" s="1060"/>
      <c r="T387" s="528"/>
      <c r="U387" s="1060"/>
      <c r="V387" s="529"/>
      <c r="W387" s="529"/>
      <c r="X387" s="529"/>
      <c r="Y387" s="529"/>
      <c r="Z387" s="529"/>
      <c r="AA387" s="529"/>
      <c r="AB387" s="529"/>
      <c r="AC387" s="1057"/>
      <c r="AD387" s="1057"/>
      <c r="AE387" s="1057"/>
      <c r="AF387" s="1057"/>
    </row>
    <row r="388">
      <c r="A388" s="499"/>
      <c r="B388" s="529"/>
      <c r="C388" s="528"/>
      <c r="D388" s="528"/>
      <c r="E388" s="528"/>
      <c r="F388" s="528"/>
      <c r="G388" s="529"/>
      <c r="H388" s="1060"/>
      <c r="I388" s="1060"/>
      <c r="J388" s="528"/>
      <c r="K388" s="528"/>
      <c r="L388" s="528"/>
      <c r="M388" s="528"/>
      <c r="N388" s="528"/>
      <c r="O388" s="528"/>
      <c r="P388" s="528"/>
      <c r="Q388" s="529"/>
      <c r="R388" s="528"/>
      <c r="S388" s="1060"/>
      <c r="T388" s="528"/>
      <c r="U388" s="1060"/>
      <c r="V388" s="529"/>
      <c r="W388" s="529"/>
      <c r="X388" s="529"/>
      <c r="Y388" s="529"/>
      <c r="Z388" s="529"/>
      <c r="AA388" s="529"/>
      <c r="AB388" s="529"/>
      <c r="AC388" s="1057"/>
      <c r="AD388" s="1057"/>
      <c r="AE388" s="1057"/>
      <c r="AF388" s="1057"/>
    </row>
    <row r="389">
      <c r="A389" s="499"/>
      <c r="B389" s="529"/>
      <c r="C389" s="528"/>
      <c r="D389" s="528"/>
      <c r="E389" s="528"/>
      <c r="F389" s="528"/>
      <c r="G389" s="529"/>
      <c r="H389" s="1060"/>
      <c r="I389" s="1060"/>
      <c r="J389" s="528"/>
      <c r="K389" s="528"/>
      <c r="L389" s="528"/>
      <c r="M389" s="528"/>
      <c r="N389" s="528"/>
      <c r="O389" s="528"/>
      <c r="P389" s="528"/>
      <c r="Q389" s="529"/>
      <c r="R389" s="528"/>
      <c r="S389" s="1060"/>
      <c r="T389" s="528"/>
      <c r="U389" s="1060"/>
      <c r="V389" s="529"/>
      <c r="W389" s="529"/>
      <c r="X389" s="529"/>
      <c r="Y389" s="529"/>
      <c r="Z389" s="529"/>
      <c r="AA389" s="529"/>
      <c r="AB389" s="529"/>
      <c r="AC389" s="1057"/>
      <c r="AD389" s="1057"/>
      <c r="AE389" s="1057"/>
      <c r="AF389" s="1057"/>
    </row>
    <row r="390">
      <c r="A390" s="499"/>
      <c r="B390" s="529"/>
      <c r="C390" s="528"/>
      <c r="D390" s="528"/>
      <c r="E390" s="528"/>
      <c r="F390" s="528"/>
      <c r="G390" s="529"/>
      <c r="H390" s="1060"/>
      <c r="I390" s="1060"/>
      <c r="J390" s="528"/>
      <c r="K390" s="528"/>
      <c r="L390" s="528"/>
      <c r="M390" s="528"/>
      <c r="N390" s="528"/>
      <c r="O390" s="528"/>
      <c r="P390" s="528"/>
      <c r="Q390" s="529"/>
      <c r="R390" s="528"/>
      <c r="S390" s="1060"/>
      <c r="T390" s="528"/>
      <c r="U390" s="1060"/>
      <c r="V390" s="529"/>
      <c r="W390" s="529"/>
      <c r="X390" s="529"/>
      <c r="Y390" s="529"/>
      <c r="Z390" s="529"/>
      <c r="AA390" s="529"/>
      <c r="AB390" s="529"/>
      <c r="AC390" s="1057"/>
      <c r="AD390" s="1057"/>
      <c r="AE390" s="1057"/>
      <c r="AF390" s="1057"/>
    </row>
    <row r="391">
      <c r="A391" s="499"/>
      <c r="B391" s="529"/>
      <c r="C391" s="528"/>
      <c r="D391" s="528"/>
      <c r="E391" s="528"/>
      <c r="F391" s="528"/>
      <c r="G391" s="529"/>
      <c r="H391" s="1060"/>
      <c r="I391" s="1060"/>
      <c r="J391" s="528"/>
      <c r="K391" s="528"/>
      <c r="L391" s="528"/>
      <c r="M391" s="528"/>
      <c r="N391" s="528"/>
      <c r="O391" s="528"/>
      <c r="P391" s="528"/>
      <c r="Q391" s="529"/>
      <c r="R391" s="528"/>
      <c r="S391" s="1060"/>
      <c r="T391" s="528"/>
      <c r="U391" s="1060"/>
      <c r="V391" s="529"/>
      <c r="W391" s="529"/>
      <c r="X391" s="529"/>
      <c r="Y391" s="529"/>
      <c r="Z391" s="529"/>
      <c r="AA391" s="529"/>
      <c r="AB391" s="529"/>
      <c r="AC391" s="1057"/>
      <c r="AD391" s="1057"/>
      <c r="AE391" s="1057"/>
      <c r="AF391" s="1057"/>
    </row>
    <row r="392">
      <c r="A392" s="499"/>
      <c r="B392" s="529"/>
      <c r="C392" s="528"/>
      <c r="D392" s="528"/>
      <c r="E392" s="528"/>
      <c r="F392" s="528"/>
      <c r="G392" s="529"/>
      <c r="H392" s="1060"/>
      <c r="I392" s="1060"/>
      <c r="J392" s="528"/>
      <c r="K392" s="528"/>
      <c r="L392" s="528"/>
      <c r="M392" s="528"/>
      <c r="N392" s="528"/>
      <c r="O392" s="528"/>
      <c r="P392" s="528"/>
      <c r="Q392" s="529"/>
      <c r="R392" s="528"/>
      <c r="S392" s="1060"/>
      <c r="T392" s="528"/>
      <c r="U392" s="1060"/>
      <c r="V392" s="529"/>
      <c r="W392" s="529"/>
      <c r="X392" s="529"/>
      <c r="Y392" s="529"/>
      <c r="Z392" s="529"/>
      <c r="AA392" s="529"/>
      <c r="AB392" s="529"/>
      <c r="AC392" s="1057"/>
      <c r="AD392" s="1057"/>
      <c r="AE392" s="1057"/>
      <c r="AF392" s="1057"/>
    </row>
    <row r="393">
      <c r="A393" s="499"/>
      <c r="B393" s="529"/>
      <c r="C393" s="528"/>
      <c r="D393" s="528"/>
      <c r="E393" s="528"/>
      <c r="F393" s="528"/>
      <c r="G393" s="529"/>
      <c r="H393" s="1060"/>
      <c r="I393" s="1060"/>
      <c r="J393" s="528"/>
      <c r="K393" s="528"/>
      <c r="L393" s="528"/>
      <c r="M393" s="528"/>
      <c r="N393" s="528"/>
      <c r="O393" s="528"/>
      <c r="P393" s="528"/>
      <c r="Q393" s="529"/>
      <c r="R393" s="528"/>
      <c r="S393" s="1060"/>
      <c r="T393" s="528"/>
      <c r="U393" s="1060"/>
      <c r="V393" s="529"/>
      <c r="W393" s="529"/>
      <c r="X393" s="529"/>
      <c r="Y393" s="529"/>
      <c r="Z393" s="529"/>
      <c r="AA393" s="529"/>
      <c r="AB393" s="529"/>
      <c r="AC393" s="1057"/>
      <c r="AD393" s="1057"/>
      <c r="AE393" s="1057"/>
      <c r="AF393" s="1057"/>
    </row>
    <row r="394">
      <c r="A394" s="499"/>
      <c r="B394" s="529"/>
      <c r="C394" s="528"/>
      <c r="D394" s="528"/>
      <c r="E394" s="528"/>
      <c r="F394" s="528"/>
      <c r="G394" s="529"/>
      <c r="H394" s="1060"/>
      <c r="I394" s="1060"/>
      <c r="J394" s="528"/>
      <c r="K394" s="528"/>
      <c r="L394" s="528"/>
      <c r="M394" s="528"/>
      <c r="N394" s="528"/>
      <c r="O394" s="528"/>
      <c r="P394" s="528"/>
      <c r="Q394" s="529"/>
      <c r="R394" s="528"/>
      <c r="S394" s="1060"/>
      <c r="T394" s="528"/>
      <c r="U394" s="1060"/>
      <c r="V394" s="529"/>
      <c r="W394" s="529"/>
      <c r="X394" s="529"/>
      <c r="Y394" s="529"/>
      <c r="Z394" s="529"/>
      <c r="AA394" s="529"/>
      <c r="AB394" s="529"/>
      <c r="AC394" s="1057"/>
      <c r="AD394" s="1057"/>
      <c r="AE394" s="1057"/>
      <c r="AF394" s="1057"/>
    </row>
    <row r="395">
      <c r="A395" s="499"/>
      <c r="B395" s="529"/>
      <c r="C395" s="528"/>
      <c r="D395" s="528"/>
      <c r="E395" s="528"/>
      <c r="F395" s="528"/>
      <c r="G395" s="529"/>
      <c r="H395" s="1060"/>
      <c r="I395" s="1060"/>
      <c r="J395" s="528"/>
      <c r="K395" s="528"/>
      <c r="L395" s="528"/>
      <c r="M395" s="528"/>
      <c r="N395" s="528"/>
      <c r="O395" s="528"/>
      <c r="P395" s="528"/>
      <c r="Q395" s="529"/>
      <c r="R395" s="528"/>
      <c r="S395" s="1060"/>
      <c r="T395" s="528"/>
      <c r="U395" s="1060"/>
      <c r="V395" s="529"/>
      <c r="W395" s="529"/>
      <c r="X395" s="529"/>
      <c r="Y395" s="529"/>
      <c r="Z395" s="529"/>
      <c r="AA395" s="529"/>
      <c r="AB395" s="529"/>
      <c r="AC395" s="1057"/>
      <c r="AD395" s="1057"/>
      <c r="AE395" s="1057"/>
      <c r="AF395" s="1057"/>
    </row>
    <row r="396">
      <c r="A396" s="499"/>
      <c r="B396" s="529"/>
      <c r="C396" s="528"/>
      <c r="D396" s="528"/>
      <c r="E396" s="528"/>
      <c r="F396" s="528"/>
      <c r="G396" s="529"/>
      <c r="H396" s="1060"/>
      <c r="I396" s="1060"/>
      <c r="J396" s="528"/>
      <c r="K396" s="528"/>
      <c r="L396" s="528"/>
      <c r="M396" s="528"/>
      <c r="N396" s="528"/>
      <c r="O396" s="528"/>
      <c r="P396" s="528"/>
      <c r="Q396" s="529"/>
      <c r="R396" s="528"/>
      <c r="S396" s="1060"/>
      <c r="T396" s="528"/>
      <c r="U396" s="1060"/>
      <c r="V396" s="529"/>
      <c r="W396" s="529"/>
      <c r="X396" s="529"/>
      <c r="Y396" s="529"/>
      <c r="Z396" s="529"/>
      <c r="AA396" s="529"/>
      <c r="AB396" s="529"/>
      <c r="AC396" s="1057"/>
      <c r="AD396" s="1057"/>
      <c r="AE396" s="1057"/>
      <c r="AF396" s="1057"/>
    </row>
    <row r="397">
      <c r="A397" s="499"/>
      <c r="B397" s="529"/>
      <c r="C397" s="528"/>
      <c r="D397" s="528"/>
      <c r="E397" s="528"/>
      <c r="F397" s="528"/>
      <c r="G397" s="529"/>
      <c r="H397" s="1060"/>
      <c r="I397" s="1060"/>
      <c r="J397" s="528"/>
      <c r="K397" s="528"/>
      <c r="L397" s="528"/>
      <c r="M397" s="528"/>
      <c r="N397" s="528"/>
      <c r="O397" s="528"/>
      <c r="P397" s="528"/>
      <c r="Q397" s="529"/>
      <c r="R397" s="528"/>
      <c r="S397" s="1060"/>
      <c r="T397" s="528"/>
      <c r="U397" s="1060"/>
      <c r="V397" s="529"/>
      <c r="W397" s="529"/>
      <c r="X397" s="529"/>
      <c r="Y397" s="529"/>
      <c r="Z397" s="529"/>
      <c r="AA397" s="529"/>
      <c r="AB397" s="529"/>
      <c r="AC397" s="1057"/>
      <c r="AD397" s="1057"/>
      <c r="AE397" s="1057"/>
      <c r="AF397" s="1057"/>
    </row>
    <row r="398">
      <c r="A398" s="499"/>
      <c r="B398" s="529"/>
      <c r="C398" s="528"/>
      <c r="D398" s="528"/>
      <c r="E398" s="528"/>
      <c r="F398" s="528"/>
      <c r="G398" s="529"/>
      <c r="H398" s="1060"/>
      <c r="I398" s="1060"/>
      <c r="J398" s="528"/>
      <c r="K398" s="528"/>
      <c r="L398" s="528"/>
      <c r="M398" s="528"/>
      <c r="N398" s="528"/>
      <c r="O398" s="528"/>
      <c r="P398" s="528"/>
      <c r="Q398" s="529"/>
      <c r="R398" s="528"/>
      <c r="S398" s="1060"/>
      <c r="T398" s="528"/>
      <c r="U398" s="1060"/>
      <c r="V398" s="529"/>
      <c r="W398" s="529"/>
      <c r="X398" s="529"/>
      <c r="Y398" s="529"/>
      <c r="Z398" s="529"/>
      <c r="AA398" s="529"/>
      <c r="AB398" s="529"/>
      <c r="AC398" s="1057"/>
      <c r="AD398" s="1057"/>
      <c r="AE398" s="1057"/>
      <c r="AF398" s="1057"/>
    </row>
    <row r="399">
      <c r="A399" s="499"/>
      <c r="B399" s="529"/>
      <c r="C399" s="528"/>
      <c r="D399" s="528"/>
      <c r="E399" s="528"/>
      <c r="F399" s="528"/>
      <c r="G399" s="529"/>
      <c r="H399" s="1060"/>
      <c r="I399" s="1060"/>
      <c r="J399" s="528"/>
      <c r="K399" s="528"/>
      <c r="L399" s="528"/>
      <c r="M399" s="528"/>
      <c r="N399" s="528"/>
      <c r="O399" s="528"/>
      <c r="P399" s="528"/>
      <c r="Q399" s="529"/>
      <c r="R399" s="528"/>
      <c r="S399" s="1060"/>
      <c r="T399" s="528"/>
      <c r="U399" s="1060"/>
      <c r="V399" s="529"/>
      <c r="W399" s="529"/>
      <c r="X399" s="529"/>
      <c r="Y399" s="529"/>
      <c r="Z399" s="529"/>
      <c r="AA399" s="529"/>
      <c r="AB399" s="529"/>
      <c r="AC399" s="1057"/>
      <c r="AD399" s="1057"/>
      <c r="AE399" s="1057"/>
      <c r="AF399" s="1057"/>
    </row>
    <row r="400">
      <c r="A400" s="499"/>
      <c r="B400" s="529"/>
      <c r="C400" s="528"/>
      <c r="D400" s="528"/>
      <c r="E400" s="528"/>
      <c r="F400" s="528"/>
      <c r="G400" s="529"/>
      <c r="H400" s="1060"/>
      <c r="I400" s="1060"/>
      <c r="J400" s="528"/>
      <c r="K400" s="528"/>
      <c r="L400" s="528"/>
      <c r="M400" s="528"/>
      <c r="N400" s="528"/>
      <c r="O400" s="528"/>
      <c r="P400" s="528"/>
      <c r="Q400" s="529"/>
      <c r="R400" s="528"/>
      <c r="S400" s="1060"/>
      <c r="T400" s="528"/>
      <c r="U400" s="1060"/>
      <c r="V400" s="529"/>
      <c r="W400" s="529"/>
      <c r="X400" s="529"/>
      <c r="Y400" s="529"/>
      <c r="Z400" s="529"/>
      <c r="AA400" s="529"/>
      <c r="AB400" s="529"/>
      <c r="AC400" s="1057"/>
      <c r="AD400" s="1057"/>
      <c r="AE400" s="1057"/>
      <c r="AF400" s="1057"/>
    </row>
    <row r="401">
      <c r="A401" s="499"/>
      <c r="B401" s="529"/>
      <c r="C401" s="528"/>
      <c r="D401" s="528"/>
      <c r="E401" s="528"/>
      <c r="F401" s="528"/>
      <c r="G401" s="529"/>
      <c r="H401" s="1060"/>
      <c r="I401" s="1060"/>
      <c r="J401" s="528"/>
      <c r="K401" s="528"/>
      <c r="L401" s="528"/>
      <c r="M401" s="528"/>
      <c r="N401" s="528"/>
      <c r="O401" s="528"/>
      <c r="P401" s="528"/>
      <c r="Q401" s="529"/>
      <c r="R401" s="528"/>
      <c r="S401" s="1060"/>
      <c r="T401" s="528"/>
      <c r="U401" s="1060"/>
      <c r="V401" s="529"/>
      <c r="W401" s="529"/>
      <c r="X401" s="529"/>
      <c r="Y401" s="529"/>
      <c r="Z401" s="529"/>
      <c r="AA401" s="529"/>
      <c r="AB401" s="529"/>
      <c r="AC401" s="1057"/>
      <c r="AD401" s="1057"/>
      <c r="AE401" s="1057"/>
      <c r="AF401" s="1057"/>
    </row>
    <row r="402">
      <c r="A402" s="499"/>
      <c r="B402" s="529"/>
      <c r="C402" s="528"/>
      <c r="D402" s="528"/>
      <c r="E402" s="528"/>
      <c r="F402" s="528"/>
      <c r="G402" s="529"/>
      <c r="H402" s="1060"/>
      <c r="I402" s="1060"/>
      <c r="J402" s="528"/>
      <c r="K402" s="528"/>
      <c r="L402" s="528"/>
      <c r="M402" s="528"/>
      <c r="N402" s="528"/>
      <c r="O402" s="528"/>
      <c r="P402" s="528"/>
      <c r="Q402" s="529"/>
      <c r="R402" s="528"/>
      <c r="S402" s="1060"/>
      <c r="T402" s="528"/>
      <c r="U402" s="1060"/>
      <c r="V402" s="529"/>
      <c r="W402" s="529"/>
      <c r="X402" s="529"/>
      <c r="Y402" s="529"/>
      <c r="Z402" s="529"/>
      <c r="AA402" s="529"/>
      <c r="AB402" s="529"/>
      <c r="AC402" s="1057"/>
      <c r="AD402" s="1057"/>
      <c r="AE402" s="1057"/>
      <c r="AF402" s="1057"/>
    </row>
    <row r="403">
      <c r="A403" s="499"/>
      <c r="B403" s="529"/>
      <c r="C403" s="528"/>
      <c r="D403" s="528"/>
      <c r="E403" s="528"/>
      <c r="F403" s="528"/>
      <c r="G403" s="529"/>
      <c r="H403" s="1060"/>
      <c r="I403" s="1060"/>
      <c r="J403" s="528"/>
      <c r="K403" s="528"/>
      <c r="L403" s="528"/>
      <c r="M403" s="528"/>
      <c r="N403" s="528"/>
      <c r="O403" s="528"/>
      <c r="P403" s="528"/>
      <c r="Q403" s="529"/>
      <c r="R403" s="528"/>
      <c r="S403" s="1060"/>
      <c r="T403" s="528"/>
      <c r="U403" s="1060"/>
      <c r="V403" s="529"/>
      <c r="W403" s="529"/>
      <c r="X403" s="529"/>
      <c r="Y403" s="529"/>
      <c r="Z403" s="529"/>
      <c r="AA403" s="529"/>
      <c r="AB403" s="529"/>
      <c r="AC403" s="1057"/>
      <c r="AD403" s="1057"/>
      <c r="AE403" s="1057"/>
      <c r="AF403" s="1057"/>
    </row>
    <row r="404">
      <c r="A404" s="499"/>
      <c r="B404" s="529"/>
      <c r="C404" s="528"/>
      <c r="D404" s="528"/>
      <c r="E404" s="528"/>
      <c r="F404" s="528"/>
      <c r="G404" s="529"/>
      <c r="H404" s="1060"/>
      <c r="I404" s="1060"/>
      <c r="J404" s="528"/>
      <c r="K404" s="528"/>
      <c r="L404" s="528"/>
      <c r="M404" s="528"/>
      <c r="N404" s="528"/>
      <c r="O404" s="528"/>
      <c r="P404" s="528"/>
      <c r="Q404" s="529"/>
      <c r="R404" s="528"/>
      <c r="S404" s="1060"/>
      <c r="T404" s="528"/>
      <c r="U404" s="1060"/>
      <c r="V404" s="529"/>
      <c r="W404" s="529"/>
      <c r="X404" s="529"/>
      <c r="Y404" s="529"/>
      <c r="Z404" s="529"/>
      <c r="AA404" s="529"/>
      <c r="AB404" s="529"/>
      <c r="AC404" s="1057"/>
      <c r="AD404" s="1057"/>
      <c r="AE404" s="1057"/>
      <c r="AF404" s="1057"/>
    </row>
    <row r="405">
      <c r="A405" s="499"/>
      <c r="B405" s="529"/>
      <c r="C405" s="528"/>
      <c r="D405" s="528"/>
      <c r="E405" s="528"/>
      <c r="F405" s="528"/>
      <c r="G405" s="529"/>
      <c r="H405" s="1060"/>
      <c r="I405" s="1060"/>
      <c r="J405" s="528"/>
      <c r="K405" s="528"/>
      <c r="L405" s="528"/>
      <c r="M405" s="528"/>
      <c r="N405" s="528"/>
      <c r="O405" s="528"/>
      <c r="P405" s="528"/>
      <c r="Q405" s="529"/>
      <c r="R405" s="528"/>
      <c r="S405" s="1060"/>
      <c r="T405" s="528"/>
      <c r="U405" s="1060"/>
      <c r="V405" s="529"/>
      <c r="W405" s="529"/>
      <c r="X405" s="529"/>
      <c r="Y405" s="529"/>
      <c r="Z405" s="529"/>
      <c r="AA405" s="529"/>
      <c r="AB405" s="529"/>
      <c r="AC405" s="1057"/>
      <c r="AD405" s="1057"/>
      <c r="AE405" s="1057"/>
      <c r="AF405" s="1057"/>
    </row>
    <row r="406">
      <c r="A406" s="499"/>
      <c r="B406" s="529"/>
      <c r="C406" s="528"/>
      <c r="D406" s="528"/>
      <c r="E406" s="528"/>
      <c r="F406" s="528"/>
      <c r="G406" s="529"/>
      <c r="H406" s="1060"/>
      <c r="I406" s="1060"/>
      <c r="J406" s="528"/>
      <c r="K406" s="528"/>
      <c r="L406" s="528"/>
      <c r="M406" s="528"/>
      <c r="N406" s="528"/>
      <c r="O406" s="528"/>
      <c r="P406" s="528"/>
      <c r="Q406" s="529"/>
      <c r="R406" s="528"/>
      <c r="S406" s="1060"/>
      <c r="T406" s="528"/>
      <c r="U406" s="1060"/>
      <c r="V406" s="529"/>
      <c r="W406" s="529"/>
      <c r="X406" s="529"/>
      <c r="Y406" s="529"/>
      <c r="Z406" s="529"/>
      <c r="AA406" s="529"/>
      <c r="AB406" s="529"/>
      <c r="AC406" s="1057"/>
      <c r="AD406" s="1057"/>
      <c r="AE406" s="1057"/>
      <c r="AF406" s="1057"/>
    </row>
    <row r="407">
      <c r="A407" s="499"/>
      <c r="B407" s="529"/>
      <c r="C407" s="528"/>
      <c r="D407" s="528"/>
      <c r="E407" s="528"/>
      <c r="F407" s="528"/>
      <c r="G407" s="529"/>
      <c r="H407" s="1060"/>
      <c r="I407" s="1060"/>
      <c r="J407" s="528"/>
      <c r="K407" s="528"/>
      <c r="L407" s="528"/>
      <c r="M407" s="528"/>
      <c r="N407" s="528"/>
      <c r="O407" s="528"/>
      <c r="P407" s="528"/>
      <c r="Q407" s="529"/>
      <c r="R407" s="528"/>
      <c r="S407" s="1060"/>
      <c r="T407" s="528"/>
      <c r="U407" s="1060"/>
      <c r="V407" s="529"/>
      <c r="W407" s="529"/>
      <c r="X407" s="529"/>
      <c r="Y407" s="529"/>
      <c r="Z407" s="529"/>
      <c r="AA407" s="529"/>
      <c r="AB407" s="529"/>
      <c r="AC407" s="1057"/>
      <c r="AD407" s="1057"/>
      <c r="AE407" s="1057"/>
      <c r="AF407" s="1057"/>
    </row>
    <row r="408">
      <c r="A408" s="499"/>
      <c r="B408" s="529"/>
      <c r="C408" s="528"/>
      <c r="D408" s="528"/>
      <c r="E408" s="528"/>
      <c r="F408" s="528"/>
      <c r="G408" s="529"/>
      <c r="H408" s="1060"/>
      <c r="I408" s="1060"/>
      <c r="J408" s="528"/>
      <c r="K408" s="528"/>
      <c r="L408" s="528"/>
      <c r="M408" s="528"/>
      <c r="N408" s="528"/>
      <c r="O408" s="528"/>
      <c r="P408" s="528"/>
      <c r="Q408" s="529"/>
      <c r="R408" s="528"/>
      <c r="S408" s="1060"/>
      <c r="T408" s="528"/>
      <c r="U408" s="1060"/>
      <c r="V408" s="529"/>
      <c r="W408" s="529"/>
      <c r="X408" s="529"/>
      <c r="Y408" s="529"/>
      <c r="Z408" s="529"/>
      <c r="AA408" s="529"/>
      <c r="AB408" s="529"/>
      <c r="AC408" s="1057"/>
      <c r="AD408" s="1057"/>
      <c r="AE408" s="1057"/>
      <c r="AF408" s="1057"/>
    </row>
    <row r="409">
      <c r="A409" s="499"/>
      <c r="B409" s="529"/>
      <c r="C409" s="528"/>
      <c r="D409" s="528"/>
      <c r="E409" s="528"/>
      <c r="F409" s="528"/>
      <c r="G409" s="529"/>
      <c r="H409" s="1060"/>
      <c r="I409" s="1060"/>
      <c r="J409" s="528"/>
      <c r="K409" s="528"/>
      <c r="L409" s="528"/>
      <c r="M409" s="528"/>
      <c r="N409" s="528"/>
      <c r="O409" s="528"/>
      <c r="P409" s="528"/>
      <c r="Q409" s="529"/>
      <c r="R409" s="528"/>
      <c r="S409" s="1060"/>
      <c r="T409" s="528"/>
      <c r="U409" s="1060"/>
      <c r="V409" s="529"/>
      <c r="W409" s="529"/>
      <c r="X409" s="529"/>
      <c r="Y409" s="529"/>
      <c r="Z409" s="529"/>
      <c r="AA409" s="529"/>
      <c r="AB409" s="529"/>
      <c r="AC409" s="1057"/>
      <c r="AD409" s="1057"/>
      <c r="AE409" s="1057"/>
      <c r="AF409" s="1057"/>
    </row>
    <row r="410">
      <c r="A410" s="499"/>
      <c r="B410" s="529"/>
      <c r="C410" s="528"/>
      <c r="D410" s="528"/>
      <c r="E410" s="528"/>
      <c r="F410" s="528"/>
      <c r="G410" s="529"/>
      <c r="H410" s="1060"/>
      <c r="I410" s="1060"/>
      <c r="J410" s="528"/>
      <c r="K410" s="528"/>
      <c r="L410" s="528"/>
      <c r="M410" s="528"/>
      <c r="N410" s="528"/>
      <c r="O410" s="528"/>
      <c r="P410" s="528"/>
      <c r="Q410" s="529"/>
      <c r="R410" s="528"/>
      <c r="S410" s="1060"/>
      <c r="T410" s="528"/>
      <c r="U410" s="1060"/>
      <c r="V410" s="529"/>
      <c r="W410" s="529"/>
      <c r="X410" s="529"/>
      <c r="Y410" s="529"/>
      <c r="Z410" s="529"/>
      <c r="AA410" s="529"/>
      <c r="AB410" s="529"/>
      <c r="AC410" s="1057"/>
      <c r="AD410" s="1057"/>
      <c r="AE410" s="1057"/>
      <c r="AF410" s="1057"/>
    </row>
    <row r="411">
      <c r="A411" s="499"/>
      <c r="B411" s="529"/>
      <c r="C411" s="528"/>
      <c r="D411" s="528"/>
      <c r="E411" s="528"/>
      <c r="F411" s="528"/>
      <c r="G411" s="529"/>
      <c r="H411" s="1060"/>
      <c r="I411" s="1060"/>
      <c r="J411" s="528"/>
      <c r="K411" s="528"/>
      <c r="L411" s="528"/>
      <c r="M411" s="528"/>
      <c r="N411" s="528"/>
      <c r="O411" s="528"/>
      <c r="P411" s="528"/>
      <c r="Q411" s="529"/>
      <c r="R411" s="528"/>
      <c r="S411" s="1060"/>
      <c r="T411" s="528"/>
      <c r="U411" s="1060"/>
      <c r="V411" s="529"/>
      <c r="W411" s="529"/>
      <c r="X411" s="529"/>
      <c r="Y411" s="529"/>
      <c r="Z411" s="529"/>
      <c r="AA411" s="529"/>
      <c r="AB411" s="529"/>
      <c r="AC411" s="1057"/>
      <c r="AD411" s="1057"/>
      <c r="AE411" s="1057"/>
      <c r="AF411" s="1057"/>
    </row>
    <row r="412">
      <c r="A412" s="499"/>
      <c r="B412" s="529"/>
      <c r="C412" s="528"/>
      <c r="D412" s="528"/>
      <c r="E412" s="528"/>
      <c r="F412" s="528"/>
      <c r="G412" s="529"/>
      <c r="H412" s="1060"/>
      <c r="I412" s="1060"/>
      <c r="J412" s="528"/>
      <c r="K412" s="528"/>
      <c r="L412" s="528"/>
      <c r="M412" s="528"/>
      <c r="N412" s="528"/>
      <c r="O412" s="528"/>
      <c r="P412" s="528"/>
      <c r="Q412" s="529"/>
      <c r="R412" s="528"/>
      <c r="S412" s="1060"/>
      <c r="T412" s="528"/>
      <c r="U412" s="1060"/>
      <c r="V412" s="529"/>
      <c r="W412" s="529"/>
      <c r="X412" s="529"/>
      <c r="Y412" s="529"/>
      <c r="Z412" s="529"/>
      <c r="AA412" s="529"/>
      <c r="AB412" s="529"/>
      <c r="AC412" s="1057"/>
      <c r="AD412" s="1057"/>
      <c r="AE412" s="1057"/>
      <c r="AF412" s="1057"/>
    </row>
    <row r="413">
      <c r="A413" s="499"/>
      <c r="B413" s="529"/>
      <c r="C413" s="528"/>
      <c r="D413" s="528"/>
      <c r="E413" s="528"/>
      <c r="F413" s="528"/>
      <c r="G413" s="529"/>
      <c r="H413" s="1060"/>
      <c r="I413" s="1060"/>
      <c r="J413" s="528"/>
      <c r="K413" s="528"/>
      <c r="L413" s="528"/>
      <c r="M413" s="528"/>
      <c r="N413" s="528"/>
      <c r="O413" s="528"/>
      <c r="P413" s="528"/>
      <c r="Q413" s="529"/>
      <c r="R413" s="528"/>
      <c r="S413" s="1060"/>
      <c r="T413" s="528"/>
      <c r="U413" s="1060"/>
      <c r="V413" s="529"/>
      <c r="W413" s="529"/>
      <c r="X413" s="529"/>
      <c r="Y413" s="529"/>
      <c r="Z413" s="529"/>
      <c r="AA413" s="529"/>
      <c r="AB413" s="529"/>
      <c r="AC413" s="1057"/>
      <c r="AD413" s="1057"/>
      <c r="AE413" s="1057"/>
      <c r="AF413" s="1057"/>
    </row>
    <row r="414">
      <c r="A414" s="499"/>
      <c r="B414" s="529"/>
      <c r="C414" s="528"/>
      <c r="D414" s="528"/>
      <c r="E414" s="528"/>
      <c r="F414" s="528"/>
      <c r="G414" s="529"/>
      <c r="H414" s="1060"/>
      <c r="I414" s="1060"/>
      <c r="J414" s="528"/>
      <c r="K414" s="528"/>
      <c r="L414" s="528"/>
      <c r="M414" s="528"/>
      <c r="N414" s="528"/>
      <c r="O414" s="528"/>
      <c r="P414" s="528"/>
      <c r="Q414" s="529"/>
      <c r="R414" s="528"/>
      <c r="S414" s="1060"/>
      <c r="T414" s="528"/>
      <c r="U414" s="1060"/>
      <c r="V414" s="529"/>
      <c r="W414" s="529"/>
      <c r="X414" s="529"/>
      <c r="Y414" s="529"/>
      <c r="Z414" s="529"/>
      <c r="AA414" s="529"/>
      <c r="AB414" s="529"/>
      <c r="AC414" s="1057"/>
      <c r="AD414" s="1057"/>
      <c r="AE414" s="1057"/>
      <c r="AF414" s="1057"/>
    </row>
    <row r="415">
      <c r="A415" s="499"/>
      <c r="B415" s="529"/>
      <c r="C415" s="528"/>
      <c r="D415" s="528"/>
      <c r="E415" s="528"/>
      <c r="F415" s="528"/>
      <c r="G415" s="529"/>
      <c r="H415" s="1060"/>
      <c r="I415" s="1060"/>
      <c r="J415" s="528"/>
      <c r="K415" s="528"/>
      <c r="L415" s="528"/>
      <c r="M415" s="528"/>
      <c r="N415" s="528"/>
      <c r="O415" s="528"/>
      <c r="P415" s="528"/>
      <c r="Q415" s="529"/>
      <c r="R415" s="528"/>
      <c r="S415" s="1060"/>
      <c r="T415" s="528"/>
      <c r="U415" s="1060"/>
      <c r="V415" s="529"/>
      <c r="W415" s="529"/>
      <c r="X415" s="529"/>
      <c r="Y415" s="529"/>
      <c r="Z415" s="529"/>
      <c r="AA415" s="529"/>
      <c r="AB415" s="529"/>
      <c r="AC415" s="1057"/>
      <c r="AD415" s="1057"/>
      <c r="AE415" s="1057"/>
      <c r="AF415" s="1057"/>
    </row>
    <row r="416">
      <c r="A416" s="499"/>
      <c r="B416" s="529"/>
      <c r="C416" s="528"/>
      <c r="D416" s="528"/>
      <c r="E416" s="528"/>
      <c r="F416" s="528"/>
      <c r="G416" s="529"/>
      <c r="H416" s="1060"/>
      <c r="I416" s="1060"/>
      <c r="J416" s="528"/>
      <c r="K416" s="528"/>
      <c r="L416" s="528"/>
      <c r="M416" s="528"/>
      <c r="N416" s="528"/>
      <c r="O416" s="528"/>
      <c r="P416" s="528"/>
      <c r="Q416" s="529"/>
      <c r="R416" s="528"/>
      <c r="S416" s="1060"/>
      <c r="T416" s="528"/>
      <c r="U416" s="1060"/>
      <c r="V416" s="529"/>
      <c r="W416" s="529"/>
      <c r="X416" s="529"/>
      <c r="Y416" s="529"/>
      <c r="Z416" s="529"/>
      <c r="AA416" s="529"/>
      <c r="AB416" s="529"/>
      <c r="AC416" s="1057"/>
      <c r="AD416" s="1057"/>
      <c r="AE416" s="1057"/>
      <c r="AF416" s="1057"/>
    </row>
    <row r="417">
      <c r="A417" s="499"/>
      <c r="B417" s="529"/>
      <c r="C417" s="528"/>
      <c r="D417" s="528"/>
      <c r="E417" s="528"/>
      <c r="F417" s="528"/>
      <c r="G417" s="529"/>
      <c r="H417" s="1060"/>
      <c r="I417" s="1060"/>
      <c r="J417" s="528"/>
      <c r="K417" s="528"/>
      <c r="L417" s="528"/>
      <c r="M417" s="528"/>
      <c r="N417" s="528"/>
      <c r="O417" s="528"/>
      <c r="P417" s="528"/>
      <c r="Q417" s="529"/>
      <c r="R417" s="528"/>
      <c r="S417" s="1060"/>
      <c r="T417" s="528"/>
      <c r="U417" s="1060"/>
      <c r="V417" s="529"/>
      <c r="W417" s="529"/>
      <c r="X417" s="529"/>
      <c r="Y417" s="529"/>
      <c r="Z417" s="529"/>
      <c r="AA417" s="529"/>
      <c r="AB417" s="529"/>
      <c r="AC417" s="1057"/>
      <c r="AD417" s="1057"/>
      <c r="AE417" s="1057"/>
      <c r="AF417" s="1057"/>
    </row>
    <row r="418">
      <c r="A418" s="499"/>
      <c r="B418" s="529"/>
      <c r="C418" s="528"/>
      <c r="D418" s="528"/>
      <c r="E418" s="528"/>
      <c r="F418" s="528"/>
      <c r="G418" s="529"/>
      <c r="H418" s="1060"/>
      <c r="I418" s="1060"/>
      <c r="J418" s="528"/>
      <c r="K418" s="528"/>
      <c r="L418" s="528"/>
      <c r="M418" s="528"/>
      <c r="N418" s="528"/>
      <c r="O418" s="528"/>
      <c r="P418" s="528"/>
      <c r="Q418" s="529"/>
      <c r="R418" s="528"/>
      <c r="S418" s="1060"/>
      <c r="T418" s="528"/>
      <c r="U418" s="1060"/>
      <c r="V418" s="529"/>
      <c r="W418" s="529"/>
      <c r="X418" s="529"/>
      <c r="Y418" s="529"/>
      <c r="Z418" s="529"/>
      <c r="AA418" s="529"/>
      <c r="AB418" s="529"/>
      <c r="AC418" s="1057"/>
      <c r="AD418" s="1057"/>
      <c r="AE418" s="1057"/>
      <c r="AF418" s="1057"/>
    </row>
    <row r="419">
      <c r="A419" s="499"/>
      <c r="B419" s="529"/>
      <c r="C419" s="528"/>
      <c r="D419" s="528"/>
      <c r="E419" s="528"/>
      <c r="F419" s="528"/>
      <c r="G419" s="529"/>
      <c r="H419" s="1060"/>
      <c r="I419" s="1060"/>
      <c r="J419" s="528"/>
      <c r="K419" s="528"/>
      <c r="L419" s="528"/>
      <c r="M419" s="528"/>
      <c r="N419" s="528"/>
      <c r="O419" s="528"/>
      <c r="P419" s="528"/>
      <c r="Q419" s="529"/>
      <c r="R419" s="528"/>
      <c r="S419" s="1060"/>
      <c r="T419" s="528"/>
      <c r="U419" s="1060"/>
      <c r="V419" s="529"/>
      <c r="W419" s="529"/>
      <c r="X419" s="529"/>
      <c r="Y419" s="529"/>
      <c r="Z419" s="529"/>
      <c r="AA419" s="529"/>
      <c r="AB419" s="529"/>
      <c r="AC419" s="1057"/>
      <c r="AD419" s="1057"/>
      <c r="AE419" s="1057"/>
      <c r="AF419" s="1057"/>
    </row>
    <row r="420">
      <c r="A420" s="499"/>
      <c r="B420" s="529"/>
      <c r="C420" s="528"/>
      <c r="D420" s="528"/>
      <c r="E420" s="528"/>
      <c r="F420" s="528"/>
      <c r="G420" s="529"/>
      <c r="H420" s="1060"/>
      <c r="I420" s="1060"/>
      <c r="J420" s="528"/>
      <c r="K420" s="528"/>
      <c r="L420" s="528"/>
      <c r="M420" s="528"/>
      <c r="N420" s="528"/>
      <c r="O420" s="528"/>
      <c r="P420" s="528"/>
      <c r="Q420" s="529"/>
      <c r="R420" s="528"/>
      <c r="S420" s="1060"/>
      <c r="T420" s="528"/>
      <c r="U420" s="1060"/>
      <c r="V420" s="529"/>
      <c r="W420" s="529"/>
      <c r="X420" s="529"/>
      <c r="Y420" s="529"/>
      <c r="Z420" s="529"/>
      <c r="AA420" s="529"/>
      <c r="AB420" s="529"/>
      <c r="AC420" s="1057"/>
      <c r="AD420" s="1057"/>
      <c r="AE420" s="1057"/>
      <c r="AF420" s="1057"/>
    </row>
    <row r="421">
      <c r="A421" s="499"/>
      <c r="B421" s="529"/>
      <c r="C421" s="528"/>
      <c r="D421" s="528"/>
      <c r="E421" s="528"/>
      <c r="F421" s="528"/>
      <c r="G421" s="529"/>
      <c r="H421" s="1060"/>
      <c r="I421" s="1060"/>
      <c r="J421" s="528"/>
      <c r="K421" s="528"/>
      <c r="L421" s="528"/>
      <c r="M421" s="528"/>
      <c r="N421" s="528"/>
      <c r="O421" s="528"/>
      <c r="P421" s="528"/>
      <c r="Q421" s="529"/>
      <c r="R421" s="528"/>
      <c r="S421" s="1060"/>
      <c r="T421" s="528"/>
      <c r="U421" s="1060"/>
      <c r="V421" s="529"/>
      <c r="W421" s="529"/>
      <c r="X421" s="529"/>
      <c r="Y421" s="529"/>
      <c r="Z421" s="529"/>
      <c r="AA421" s="529"/>
      <c r="AB421" s="529"/>
      <c r="AC421" s="1057"/>
      <c r="AD421" s="1057"/>
      <c r="AE421" s="1057"/>
      <c r="AF421" s="1057"/>
    </row>
    <row r="422">
      <c r="A422" s="499"/>
      <c r="B422" s="529"/>
      <c r="C422" s="528"/>
      <c r="D422" s="528"/>
      <c r="E422" s="528"/>
      <c r="F422" s="528"/>
      <c r="G422" s="529"/>
      <c r="H422" s="1060"/>
      <c r="I422" s="1060"/>
      <c r="J422" s="528"/>
      <c r="K422" s="528"/>
      <c r="L422" s="528"/>
      <c r="M422" s="528"/>
      <c r="N422" s="528"/>
      <c r="O422" s="528"/>
      <c r="P422" s="528"/>
      <c r="Q422" s="529"/>
      <c r="R422" s="528"/>
      <c r="S422" s="1060"/>
      <c r="T422" s="528"/>
      <c r="U422" s="1060"/>
      <c r="V422" s="529"/>
      <c r="W422" s="529"/>
      <c r="X422" s="529"/>
      <c r="Y422" s="529"/>
      <c r="Z422" s="529"/>
      <c r="AA422" s="529"/>
      <c r="AB422" s="529"/>
      <c r="AC422" s="1057"/>
      <c r="AD422" s="1057"/>
      <c r="AE422" s="1057"/>
      <c r="AF422" s="1057"/>
    </row>
    <row r="423">
      <c r="A423" s="499"/>
      <c r="B423" s="529"/>
      <c r="C423" s="528"/>
      <c r="D423" s="528"/>
      <c r="E423" s="528"/>
      <c r="F423" s="528"/>
      <c r="G423" s="529"/>
      <c r="H423" s="1060"/>
      <c r="I423" s="1060"/>
      <c r="J423" s="528"/>
      <c r="K423" s="528"/>
      <c r="L423" s="528"/>
      <c r="M423" s="528"/>
      <c r="N423" s="528"/>
      <c r="O423" s="528"/>
      <c r="P423" s="528"/>
      <c r="Q423" s="529"/>
      <c r="R423" s="528"/>
      <c r="S423" s="1060"/>
      <c r="T423" s="528"/>
      <c r="U423" s="1060"/>
      <c r="V423" s="529"/>
      <c r="W423" s="529"/>
      <c r="X423" s="529"/>
      <c r="Y423" s="529"/>
      <c r="Z423" s="529"/>
      <c r="AA423" s="529"/>
      <c r="AB423" s="529"/>
      <c r="AC423" s="1057"/>
      <c r="AD423" s="1057"/>
      <c r="AE423" s="1057"/>
      <c r="AF423" s="1057"/>
    </row>
    <row r="424">
      <c r="A424" s="499"/>
      <c r="B424" s="529"/>
      <c r="C424" s="528"/>
      <c r="D424" s="528"/>
      <c r="E424" s="528"/>
      <c r="F424" s="528"/>
      <c r="G424" s="529"/>
      <c r="H424" s="1060"/>
      <c r="I424" s="1060"/>
      <c r="J424" s="528"/>
      <c r="K424" s="528"/>
      <c r="L424" s="528"/>
      <c r="M424" s="528"/>
      <c r="N424" s="528"/>
      <c r="O424" s="528"/>
      <c r="P424" s="528"/>
      <c r="Q424" s="529"/>
      <c r="R424" s="528"/>
      <c r="S424" s="1060"/>
      <c r="T424" s="528"/>
      <c r="U424" s="1060"/>
      <c r="V424" s="529"/>
      <c r="W424" s="529"/>
      <c r="X424" s="529"/>
      <c r="Y424" s="529"/>
      <c r="Z424" s="529"/>
      <c r="AA424" s="529"/>
      <c r="AB424" s="529"/>
      <c r="AC424" s="1057"/>
      <c r="AD424" s="1057"/>
      <c r="AE424" s="1057"/>
      <c r="AF424" s="1057"/>
    </row>
    <row r="425">
      <c r="A425" s="499"/>
      <c r="B425" s="529"/>
      <c r="C425" s="528"/>
      <c r="D425" s="528"/>
      <c r="E425" s="528"/>
      <c r="F425" s="528"/>
      <c r="G425" s="529"/>
      <c r="H425" s="1060"/>
      <c r="I425" s="1060"/>
      <c r="J425" s="528"/>
      <c r="K425" s="528"/>
      <c r="L425" s="528"/>
      <c r="M425" s="528"/>
      <c r="N425" s="528"/>
      <c r="O425" s="528"/>
      <c r="P425" s="528"/>
      <c r="Q425" s="529"/>
      <c r="R425" s="528"/>
      <c r="S425" s="1060"/>
      <c r="T425" s="528"/>
      <c r="U425" s="1060"/>
      <c r="V425" s="529"/>
      <c r="W425" s="529"/>
      <c r="X425" s="529"/>
      <c r="Y425" s="529"/>
      <c r="Z425" s="529"/>
      <c r="AA425" s="529"/>
      <c r="AB425" s="529"/>
      <c r="AC425" s="1057"/>
      <c r="AD425" s="1057"/>
      <c r="AE425" s="1057"/>
      <c r="AF425" s="1057"/>
    </row>
    <row r="426">
      <c r="A426" s="499"/>
      <c r="B426" s="529"/>
      <c r="C426" s="528"/>
      <c r="D426" s="528"/>
      <c r="E426" s="528"/>
      <c r="F426" s="528"/>
      <c r="G426" s="529"/>
      <c r="H426" s="1060"/>
      <c r="I426" s="1060"/>
      <c r="J426" s="528"/>
      <c r="K426" s="528"/>
      <c r="L426" s="528"/>
      <c r="M426" s="528"/>
      <c r="N426" s="528"/>
      <c r="O426" s="528"/>
      <c r="P426" s="528"/>
      <c r="Q426" s="529"/>
      <c r="R426" s="528"/>
      <c r="S426" s="1060"/>
      <c r="T426" s="528"/>
      <c r="U426" s="1060"/>
      <c r="V426" s="529"/>
      <c r="W426" s="529"/>
      <c r="X426" s="529"/>
      <c r="Y426" s="529"/>
      <c r="Z426" s="529"/>
      <c r="AA426" s="529"/>
      <c r="AB426" s="529"/>
      <c r="AC426" s="1057"/>
      <c r="AD426" s="1057"/>
      <c r="AE426" s="1057"/>
      <c r="AF426" s="1057"/>
    </row>
    <row r="427">
      <c r="A427" s="499"/>
      <c r="B427" s="529"/>
      <c r="C427" s="528"/>
      <c r="D427" s="528"/>
      <c r="E427" s="528"/>
      <c r="F427" s="528"/>
      <c r="G427" s="529"/>
      <c r="H427" s="1060"/>
      <c r="I427" s="1060"/>
      <c r="J427" s="528"/>
      <c r="K427" s="528"/>
      <c r="L427" s="528"/>
      <c r="M427" s="528"/>
      <c r="N427" s="528"/>
      <c r="O427" s="528"/>
      <c r="P427" s="528"/>
      <c r="Q427" s="529"/>
      <c r="R427" s="528"/>
      <c r="S427" s="1060"/>
      <c r="T427" s="528"/>
      <c r="U427" s="1060"/>
      <c r="V427" s="529"/>
      <c r="W427" s="529"/>
      <c r="X427" s="529"/>
      <c r="Y427" s="529"/>
      <c r="Z427" s="529"/>
      <c r="AA427" s="529"/>
      <c r="AB427" s="529"/>
      <c r="AC427" s="1057"/>
      <c r="AD427" s="1057"/>
      <c r="AE427" s="1057"/>
      <c r="AF427" s="1057"/>
    </row>
    <row r="428">
      <c r="A428" s="499"/>
      <c r="B428" s="529"/>
      <c r="C428" s="528"/>
      <c r="D428" s="528"/>
      <c r="E428" s="528"/>
      <c r="F428" s="528"/>
      <c r="G428" s="529"/>
      <c r="H428" s="1060"/>
      <c r="I428" s="1060"/>
      <c r="J428" s="528"/>
      <c r="K428" s="528"/>
      <c r="L428" s="528"/>
      <c r="M428" s="528"/>
      <c r="N428" s="528"/>
      <c r="O428" s="528"/>
      <c r="P428" s="528"/>
      <c r="Q428" s="529"/>
      <c r="R428" s="528"/>
      <c r="S428" s="1060"/>
      <c r="T428" s="528"/>
      <c r="U428" s="1060"/>
      <c r="V428" s="529"/>
      <c r="W428" s="529"/>
      <c r="X428" s="529"/>
      <c r="Y428" s="529"/>
      <c r="Z428" s="529"/>
      <c r="AA428" s="529"/>
      <c r="AB428" s="529"/>
      <c r="AC428" s="1057"/>
      <c r="AD428" s="1057"/>
      <c r="AE428" s="1057"/>
      <c r="AF428" s="1057"/>
    </row>
    <row r="429">
      <c r="A429" s="499"/>
      <c r="B429" s="529"/>
      <c r="C429" s="528"/>
      <c r="D429" s="528"/>
      <c r="E429" s="528"/>
      <c r="F429" s="528"/>
      <c r="G429" s="529"/>
      <c r="H429" s="1060"/>
      <c r="I429" s="1060"/>
      <c r="J429" s="528"/>
      <c r="K429" s="528"/>
      <c r="L429" s="528"/>
      <c r="M429" s="528"/>
      <c r="N429" s="528"/>
      <c r="O429" s="528"/>
      <c r="P429" s="528"/>
      <c r="Q429" s="529"/>
      <c r="R429" s="528"/>
      <c r="S429" s="1060"/>
      <c r="T429" s="528"/>
      <c r="U429" s="1060"/>
      <c r="V429" s="529"/>
      <c r="W429" s="529"/>
      <c r="X429" s="529"/>
      <c r="Y429" s="529"/>
      <c r="Z429" s="529"/>
      <c r="AA429" s="529"/>
      <c r="AB429" s="529"/>
      <c r="AC429" s="1057"/>
      <c r="AD429" s="1057"/>
      <c r="AE429" s="1057"/>
      <c r="AF429" s="1057"/>
    </row>
    <row r="430">
      <c r="A430" s="499"/>
      <c r="B430" s="529"/>
      <c r="C430" s="528"/>
      <c r="D430" s="528"/>
      <c r="E430" s="528"/>
      <c r="F430" s="528"/>
      <c r="G430" s="529"/>
      <c r="H430" s="1060"/>
      <c r="I430" s="1060"/>
      <c r="J430" s="528"/>
      <c r="K430" s="528"/>
      <c r="L430" s="528"/>
      <c r="M430" s="528"/>
      <c r="N430" s="528"/>
      <c r="O430" s="528"/>
      <c r="P430" s="528"/>
      <c r="Q430" s="529"/>
      <c r="R430" s="528"/>
      <c r="S430" s="1060"/>
      <c r="T430" s="528"/>
      <c r="U430" s="1060"/>
      <c r="V430" s="529"/>
      <c r="W430" s="529"/>
      <c r="X430" s="529"/>
      <c r="Y430" s="529"/>
      <c r="Z430" s="529"/>
      <c r="AA430" s="529"/>
      <c r="AB430" s="529"/>
      <c r="AC430" s="1057"/>
      <c r="AD430" s="1057"/>
      <c r="AE430" s="1057"/>
      <c r="AF430" s="1057"/>
    </row>
    <row r="431">
      <c r="A431" s="499"/>
      <c r="B431" s="529"/>
      <c r="C431" s="528"/>
      <c r="D431" s="528"/>
      <c r="E431" s="528"/>
      <c r="F431" s="528"/>
      <c r="G431" s="529"/>
      <c r="H431" s="1060"/>
      <c r="I431" s="1060"/>
      <c r="J431" s="528"/>
      <c r="K431" s="528"/>
      <c r="L431" s="528"/>
      <c r="M431" s="528"/>
      <c r="N431" s="528"/>
      <c r="O431" s="528"/>
      <c r="P431" s="528"/>
      <c r="Q431" s="529"/>
      <c r="R431" s="528"/>
      <c r="S431" s="1060"/>
      <c r="T431" s="528"/>
      <c r="U431" s="1060"/>
      <c r="V431" s="529"/>
      <c r="W431" s="529"/>
      <c r="X431" s="529"/>
      <c r="Y431" s="529"/>
      <c r="Z431" s="529"/>
      <c r="AA431" s="529"/>
      <c r="AB431" s="529"/>
      <c r="AC431" s="1057"/>
      <c r="AD431" s="1057"/>
      <c r="AE431" s="1057"/>
      <c r="AF431" s="1057"/>
    </row>
    <row r="432">
      <c r="A432" s="499"/>
      <c r="B432" s="529"/>
      <c r="C432" s="528"/>
      <c r="D432" s="528"/>
      <c r="E432" s="528"/>
      <c r="F432" s="528"/>
      <c r="G432" s="529"/>
      <c r="H432" s="1060"/>
      <c r="I432" s="1060"/>
      <c r="J432" s="528"/>
      <c r="K432" s="528"/>
      <c r="L432" s="528"/>
      <c r="M432" s="528"/>
      <c r="N432" s="528"/>
      <c r="O432" s="528"/>
      <c r="P432" s="528"/>
      <c r="Q432" s="529"/>
      <c r="R432" s="528"/>
      <c r="S432" s="1060"/>
      <c r="T432" s="528"/>
      <c r="U432" s="1060"/>
      <c r="V432" s="529"/>
      <c r="W432" s="529"/>
      <c r="X432" s="529"/>
      <c r="Y432" s="529"/>
      <c r="Z432" s="529"/>
      <c r="AA432" s="529"/>
      <c r="AB432" s="529"/>
      <c r="AC432" s="1057"/>
      <c r="AD432" s="1057"/>
      <c r="AE432" s="1057"/>
      <c r="AF432" s="1057"/>
    </row>
    <row r="433">
      <c r="A433" s="499"/>
      <c r="B433" s="529"/>
      <c r="C433" s="528"/>
      <c r="D433" s="528"/>
      <c r="E433" s="528"/>
      <c r="F433" s="528"/>
      <c r="G433" s="529"/>
      <c r="H433" s="1060"/>
      <c r="I433" s="1060"/>
      <c r="J433" s="528"/>
      <c r="K433" s="528"/>
      <c r="L433" s="528"/>
      <c r="M433" s="528"/>
      <c r="N433" s="528"/>
      <c r="O433" s="528"/>
      <c r="P433" s="528"/>
      <c r="Q433" s="529"/>
      <c r="R433" s="528"/>
      <c r="S433" s="1060"/>
      <c r="T433" s="528"/>
      <c r="U433" s="1060"/>
      <c r="V433" s="529"/>
      <c r="W433" s="529"/>
      <c r="X433" s="529"/>
      <c r="Y433" s="529"/>
      <c r="Z433" s="529"/>
      <c r="AA433" s="529"/>
      <c r="AB433" s="529"/>
      <c r="AC433" s="1057"/>
      <c r="AD433" s="1057"/>
      <c r="AE433" s="1057"/>
      <c r="AF433" s="1057"/>
    </row>
    <row r="434">
      <c r="A434" s="499"/>
      <c r="B434" s="529"/>
      <c r="C434" s="528"/>
      <c r="D434" s="528"/>
      <c r="E434" s="528"/>
      <c r="F434" s="528"/>
      <c r="G434" s="529"/>
      <c r="H434" s="1060"/>
      <c r="I434" s="1060"/>
      <c r="J434" s="528"/>
      <c r="K434" s="528"/>
      <c r="L434" s="528"/>
      <c r="M434" s="528"/>
      <c r="N434" s="528"/>
      <c r="O434" s="528"/>
      <c r="P434" s="528"/>
      <c r="Q434" s="529"/>
      <c r="R434" s="528"/>
      <c r="S434" s="1060"/>
      <c r="T434" s="528"/>
      <c r="U434" s="1060"/>
      <c r="V434" s="529"/>
      <c r="W434" s="529"/>
      <c r="X434" s="529"/>
      <c r="Y434" s="529"/>
      <c r="Z434" s="529"/>
      <c r="AA434" s="529"/>
      <c r="AB434" s="529"/>
      <c r="AC434" s="1057"/>
      <c r="AD434" s="1057"/>
      <c r="AE434" s="1057"/>
      <c r="AF434" s="1057"/>
    </row>
    <row r="435">
      <c r="A435" s="499"/>
      <c r="B435" s="529"/>
      <c r="C435" s="528"/>
      <c r="D435" s="528"/>
      <c r="E435" s="528"/>
      <c r="F435" s="528"/>
      <c r="G435" s="529"/>
      <c r="H435" s="1060"/>
      <c r="I435" s="1060"/>
      <c r="J435" s="528"/>
      <c r="K435" s="528"/>
      <c r="L435" s="528"/>
      <c r="M435" s="528"/>
      <c r="N435" s="528"/>
      <c r="O435" s="528"/>
      <c r="P435" s="528"/>
      <c r="Q435" s="529"/>
      <c r="R435" s="528"/>
      <c r="S435" s="1060"/>
      <c r="T435" s="528"/>
      <c r="U435" s="1060"/>
      <c r="V435" s="529"/>
      <c r="W435" s="529"/>
      <c r="X435" s="529"/>
      <c r="Y435" s="529"/>
      <c r="Z435" s="529"/>
      <c r="AA435" s="529"/>
      <c r="AB435" s="529"/>
      <c r="AC435" s="1057"/>
      <c r="AD435" s="1057"/>
      <c r="AE435" s="1057"/>
      <c r="AF435" s="1057"/>
    </row>
    <row r="436">
      <c r="A436" s="499"/>
      <c r="B436" s="529"/>
      <c r="C436" s="528"/>
      <c r="D436" s="528"/>
      <c r="E436" s="528"/>
      <c r="F436" s="528"/>
      <c r="G436" s="529"/>
      <c r="H436" s="1060"/>
      <c r="I436" s="1060"/>
      <c r="J436" s="528"/>
      <c r="K436" s="528"/>
      <c r="L436" s="528"/>
      <c r="M436" s="528"/>
      <c r="N436" s="528"/>
      <c r="O436" s="528"/>
      <c r="P436" s="528"/>
      <c r="Q436" s="529"/>
      <c r="R436" s="528"/>
      <c r="S436" s="1060"/>
      <c r="T436" s="528"/>
      <c r="U436" s="1060"/>
      <c r="V436" s="529"/>
      <c r="W436" s="529"/>
      <c r="X436" s="529"/>
      <c r="Y436" s="529"/>
      <c r="Z436" s="529"/>
      <c r="AA436" s="529"/>
      <c r="AB436" s="529"/>
      <c r="AC436" s="1057"/>
      <c r="AD436" s="1057"/>
      <c r="AE436" s="1057"/>
      <c r="AF436" s="1057"/>
    </row>
    <row r="437">
      <c r="A437" s="499"/>
      <c r="B437" s="529"/>
      <c r="C437" s="528"/>
      <c r="D437" s="528"/>
      <c r="E437" s="528"/>
      <c r="F437" s="528"/>
      <c r="G437" s="529"/>
      <c r="H437" s="1060"/>
      <c r="I437" s="1060"/>
      <c r="J437" s="528"/>
      <c r="K437" s="528"/>
      <c r="L437" s="528"/>
      <c r="M437" s="528"/>
      <c r="N437" s="528"/>
      <c r="O437" s="528"/>
      <c r="P437" s="528"/>
      <c r="Q437" s="529"/>
      <c r="R437" s="528"/>
      <c r="S437" s="1060"/>
      <c r="T437" s="528"/>
      <c r="U437" s="1060"/>
      <c r="V437" s="529"/>
      <c r="W437" s="529"/>
      <c r="X437" s="529"/>
      <c r="Y437" s="529"/>
      <c r="Z437" s="529"/>
      <c r="AA437" s="529"/>
      <c r="AB437" s="529"/>
      <c r="AC437" s="1057"/>
      <c r="AD437" s="1057"/>
      <c r="AE437" s="1057"/>
      <c r="AF437" s="1057"/>
    </row>
    <row r="438">
      <c r="A438" s="499"/>
      <c r="B438" s="529"/>
      <c r="C438" s="528"/>
      <c r="D438" s="528"/>
      <c r="E438" s="528"/>
      <c r="F438" s="528"/>
      <c r="G438" s="529"/>
      <c r="H438" s="1060"/>
      <c r="I438" s="1060"/>
      <c r="J438" s="528"/>
      <c r="K438" s="528"/>
      <c r="L438" s="528"/>
      <c r="M438" s="528"/>
      <c r="N438" s="528"/>
      <c r="O438" s="528"/>
      <c r="P438" s="528"/>
      <c r="Q438" s="529"/>
      <c r="R438" s="528"/>
      <c r="S438" s="1060"/>
      <c r="T438" s="528"/>
      <c r="U438" s="1060"/>
      <c r="V438" s="529"/>
      <c r="W438" s="529"/>
      <c r="X438" s="529"/>
      <c r="Y438" s="529"/>
      <c r="Z438" s="529"/>
      <c r="AA438" s="529"/>
      <c r="AB438" s="529"/>
      <c r="AC438" s="1057"/>
      <c r="AD438" s="1057"/>
      <c r="AE438" s="1057"/>
      <c r="AF438" s="1057"/>
    </row>
    <row r="439">
      <c r="A439" s="499"/>
      <c r="B439" s="529"/>
      <c r="C439" s="528"/>
      <c r="D439" s="528"/>
      <c r="E439" s="528"/>
      <c r="F439" s="528"/>
      <c r="G439" s="529"/>
      <c r="H439" s="1060"/>
      <c r="I439" s="1060"/>
      <c r="J439" s="528"/>
      <c r="K439" s="528"/>
      <c r="L439" s="528"/>
      <c r="M439" s="528"/>
      <c r="N439" s="528"/>
      <c r="O439" s="528"/>
      <c r="P439" s="528"/>
      <c r="Q439" s="529"/>
      <c r="R439" s="528"/>
      <c r="S439" s="1060"/>
      <c r="T439" s="528"/>
      <c r="U439" s="1060"/>
      <c r="V439" s="529"/>
      <c r="W439" s="529"/>
      <c r="X439" s="529"/>
      <c r="Y439" s="529"/>
      <c r="Z439" s="529"/>
      <c r="AA439" s="529"/>
      <c r="AB439" s="529"/>
      <c r="AC439" s="1057"/>
      <c r="AD439" s="1057"/>
      <c r="AE439" s="1057"/>
      <c r="AF439" s="1057"/>
    </row>
    <row r="440">
      <c r="A440" s="499"/>
      <c r="B440" s="529"/>
      <c r="C440" s="528"/>
      <c r="D440" s="528"/>
      <c r="E440" s="528"/>
      <c r="F440" s="528"/>
      <c r="G440" s="529"/>
      <c r="H440" s="1060"/>
      <c r="I440" s="1060"/>
      <c r="J440" s="528"/>
      <c r="K440" s="528"/>
      <c r="L440" s="528"/>
      <c r="M440" s="528"/>
      <c r="N440" s="528"/>
      <c r="O440" s="528"/>
      <c r="P440" s="528"/>
      <c r="Q440" s="529"/>
      <c r="R440" s="528"/>
      <c r="S440" s="1060"/>
      <c r="T440" s="528"/>
      <c r="U440" s="1060"/>
      <c r="V440" s="529"/>
      <c r="W440" s="529"/>
      <c r="X440" s="529"/>
      <c r="Y440" s="529"/>
      <c r="Z440" s="529"/>
      <c r="AA440" s="529"/>
      <c r="AB440" s="529"/>
      <c r="AC440" s="1057"/>
      <c r="AD440" s="1057"/>
      <c r="AE440" s="1057"/>
      <c r="AF440" s="1057"/>
    </row>
    <row r="441">
      <c r="A441" s="499"/>
      <c r="B441" s="529"/>
      <c r="C441" s="528"/>
      <c r="D441" s="528"/>
      <c r="E441" s="528"/>
      <c r="F441" s="528"/>
      <c r="G441" s="529"/>
      <c r="H441" s="1060"/>
      <c r="I441" s="1060"/>
      <c r="J441" s="528"/>
      <c r="K441" s="528"/>
      <c r="L441" s="528"/>
      <c r="M441" s="528"/>
      <c r="N441" s="528"/>
      <c r="O441" s="528"/>
      <c r="P441" s="528"/>
      <c r="Q441" s="529"/>
      <c r="R441" s="528"/>
      <c r="S441" s="1060"/>
      <c r="T441" s="528"/>
      <c r="U441" s="1060"/>
      <c r="V441" s="529"/>
      <c r="W441" s="529"/>
      <c r="X441" s="529"/>
      <c r="Y441" s="529"/>
      <c r="Z441" s="529"/>
      <c r="AA441" s="529"/>
      <c r="AB441" s="529"/>
      <c r="AC441" s="1057"/>
      <c r="AD441" s="1057"/>
      <c r="AE441" s="1057"/>
      <c r="AF441" s="1057"/>
    </row>
    <row r="442">
      <c r="A442" s="499"/>
      <c r="B442" s="529"/>
      <c r="C442" s="528"/>
      <c r="D442" s="528"/>
      <c r="E442" s="528"/>
      <c r="F442" s="528"/>
      <c r="G442" s="529"/>
      <c r="H442" s="1060"/>
      <c r="I442" s="1060"/>
      <c r="J442" s="528"/>
      <c r="K442" s="528"/>
      <c r="L442" s="528"/>
      <c r="M442" s="528"/>
      <c r="N442" s="528"/>
      <c r="O442" s="528"/>
      <c r="P442" s="528"/>
      <c r="Q442" s="529"/>
      <c r="R442" s="528"/>
      <c r="S442" s="1060"/>
      <c r="T442" s="528"/>
      <c r="U442" s="1060"/>
      <c r="V442" s="529"/>
      <c r="W442" s="529"/>
      <c r="X442" s="529"/>
      <c r="Y442" s="529"/>
      <c r="Z442" s="529"/>
      <c r="AA442" s="529"/>
      <c r="AB442" s="529"/>
      <c r="AC442" s="1057"/>
      <c r="AD442" s="1057"/>
      <c r="AE442" s="1057"/>
      <c r="AF442" s="1057"/>
    </row>
    <row r="443">
      <c r="A443" s="499"/>
      <c r="B443" s="529"/>
      <c r="C443" s="528"/>
      <c r="D443" s="528"/>
      <c r="E443" s="528"/>
      <c r="F443" s="528"/>
      <c r="G443" s="529"/>
      <c r="H443" s="1060"/>
      <c r="I443" s="1060"/>
      <c r="J443" s="528"/>
      <c r="K443" s="528"/>
      <c r="L443" s="528"/>
      <c r="M443" s="528"/>
      <c r="N443" s="528"/>
      <c r="O443" s="528"/>
      <c r="P443" s="528"/>
      <c r="Q443" s="529"/>
      <c r="R443" s="528"/>
      <c r="S443" s="1060"/>
      <c r="T443" s="528"/>
      <c r="U443" s="1060"/>
      <c r="V443" s="529"/>
      <c r="W443" s="529"/>
      <c r="X443" s="529"/>
      <c r="Y443" s="529"/>
      <c r="Z443" s="529"/>
      <c r="AA443" s="529"/>
      <c r="AB443" s="529"/>
      <c r="AC443" s="1057"/>
      <c r="AD443" s="1057"/>
      <c r="AE443" s="1057"/>
      <c r="AF443" s="1057"/>
    </row>
    <row r="444">
      <c r="A444" s="499"/>
      <c r="B444" s="529"/>
      <c r="C444" s="528"/>
      <c r="D444" s="528"/>
      <c r="E444" s="528"/>
      <c r="F444" s="528"/>
      <c r="G444" s="529"/>
      <c r="H444" s="1060"/>
      <c r="I444" s="1060"/>
      <c r="J444" s="528"/>
      <c r="K444" s="528"/>
      <c r="L444" s="528"/>
      <c r="M444" s="528"/>
      <c r="N444" s="528"/>
      <c r="O444" s="528"/>
      <c r="P444" s="528"/>
      <c r="Q444" s="529"/>
      <c r="R444" s="528"/>
      <c r="S444" s="1060"/>
      <c r="T444" s="528"/>
      <c r="U444" s="1060"/>
      <c r="V444" s="529"/>
      <c r="W444" s="529"/>
      <c r="X444" s="529"/>
      <c r="Y444" s="529"/>
      <c r="Z444" s="529"/>
      <c r="AA444" s="529"/>
      <c r="AB444" s="529"/>
      <c r="AC444" s="1057"/>
      <c r="AD444" s="1057"/>
      <c r="AE444" s="1057"/>
      <c r="AF444" s="1057"/>
    </row>
    <row r="445">
      <c r="A445" s="499"/>
      <c r="B445" s="529"/>
      <c r="C445" s="528"/>
      <c r="D445" s="528"/>
      <c r="E445" s="528"/>
      <c r="F445" s="528"/>
      <c r="G445" s="529"/>
      <c r="H445" s="1060"/>
      <c r="I445" s="1060"/>
      <c r="J445" s="528"/>
      <c r="K445" s="528"/>
      <c r="L445" s="528"/>
      <c r="M445" s="528"/>
      <c r="N445" s="528"/>
      <c r="O445" s="528"/>
      <c r="P445" s="528"/>
      <c r="Q445" s="529"/>
      <c r="R445" s="528"/>
      <c r="S445" s="1060"/>
      <c r="T445" s="528"/>
      <c r="U445" s="1060"/>
      <c r="V445" s="529"/>
      <c r="W445" s="529"/>
      <c r="X445" s="529"/>
      <c r="Y445" s="529"/>
      <c r="Z445" s="529"/>
      <c r="AA445" s="529"/>
      <c r="AB445" s="529"/>
      <c r="AC445" s="1057"/>
      <c r="AD445" s="1057"/>
      <c r="AE445" s="1057"/>
      <c r="AF445" s="1057"/>
    </row>
    <row r="446">
      <c r="A446" s="499"/>
      <c r="B446" s="529"/>
      <c r="C446" s="528"/>
      <c r="D446" s="528"/>
      <c r="E446" s="528"/>
      <c r="F446" s="528"/>
      <c r="G446" s="529"/>
      <c r="H446" s="1060"/>
      <c r="I446" s="1060"/>
      <c r="J446" s="528"/>
      <c r="K446" s="528"/>
      <c r="L446" s="528"/>
      <c r="M446" s="528"/>
      <c r="N446" s="528"/>
      <c r="O446" s="528"/>
      <c r="P446" s="528"/>
      <c r="Q446" s="529"/>
      <c r="R446" s="528"/>
      <c r="S446" s="1060"/>
      <c r="T446" s="528"/>
      <c r="U446" s="1060"/>
      <c r="V446" s="529"/>
      <c r="W446" s="529"/>
      <c r="X446" s="529"/>
      <c r="Y446" s="529"/>
      <c r="Z446" s="529"/>
      <c r="AA446" s="529"/>
      <c r="AB446" s="529"/>
      <c r="AC446" s="1057"/>
      <c r="AD446" s="1057"/>
      <c r="AE446" s="1057"/>
      <c r="AF446" s="1057"/>
    </row>
    <row r="447">
      <c r="A447" s="499"/>
      <c r="B447" s="529"/>
      <c r="C447" s="528"/>
      <c r="D447" s="528"/>
      <c r="E447" s="528"/>
      <c r="F447" s="528"/>
      <c r="G447" s="529"/>
      <c r="H447" s="1060"/>
      <c r="I447" s="1060"/>
      <c r="J447" s="528"/>
      <c r="K447" s="528"/>
      <c r="L447" s="528"/>
      <c r="M447" s="528"/>
      <c r="N447" s="528"/>
      <c r="O447" s="528"/>
      <c r="P447" s="528"/>
      <c r="Q447" s="529"/>
      <c r="R447" s="528"/>
      <c r="S447" s="1060"/>
      <c r="T447" s="528"/>
      <c r="U447" s="1060"/>
      <c r="V447" s="529"/>
      <c r="W447" s="529"/>
      <c r="X447" s="529"/>
      <c r="Y447" s="529"/>
      <c r="Z447" s="529"/>
      <c r="AA447" s="529"/>
      <c r="AB447" s="529"/>
      <c r="AC447" s="1057"/>
      <c r="AD447" s="1057"/>
      <c r="AE447" s="1057"/>
      <c r="AF447" s="1057"/>
    </row>
    <row r="448">
      <c r="A448" s="499"/>
      <c r="B448" s="529"/>
      <c r="C448" s="528"/>
      <c r="D448" s="528"/>
      <c r="E448" s="528"/>
      <c r="F448" s="528"/>
      <c r="G448" s="529"/>
      <c r="H448" s="1060"/>
      <c r="I448" s="1060"/>
      <c r="J448" s="528"/>
      <c r="K448" s="528"/>
      <c r="L448" s="528"/>
      <c r="M448" s="528"/>
      <c r="N448" s="528"/>
      <c r="O448" s="528"/>
      <c r="P448" s="528"/>
      <c r="Q448" s="529"/>
      <c r="R448" s="528"/>
      <c r="S448" s="1060"/>
      <c r="T448" s="528"/>
      <c r="U448" s="1060"/>
      <c r="V448" s="529"/>
      <c r="W448" s="529"/>
      <c r="X448" s="529"/>
      <c r="Y448" s="529"/>
      <c r="Z448" s="529"/>
      <c r="AA448" s="529"/>
      <c r="AB448" s="529"/>
      <c r="AC448" s="1057"/>
      <c r="AD448" s="1057"/>
      <c r="AE448" s="1057"/>
      <c r="AF448" s="1057"/>
    </row>
    <row r="449">
      <c r="A449" s="499"/>
      <c r="B449" s="529"/>
      <c r="C449" s="528"/>
      <c r="D449" s="528"/>
      <c r="E449" s="528"/>
      <c r="F449" s="528"/>
      <c r="G449" s="529"/>
      <c r="H449" s="1060"/>
      <c r="I449" s="1060"/>
      <c r="J449" s="528"/>
      <c r="K449" s="528"/>
      <c r="L449" s="528"/>
      <c r="M449" s="528"/>
      <c r="N449" s="528"/>
      <c r="O449" s="528"/>
      <c r="P449" s="528"/>
      <c r="Q449" s="529"/>
      <c r="R449" s="528"/>
      <c r="S449" s="1060"/>
      <c r="T449" s="528"/>
      <c r="U449" s="1060"/>
      <c r="V449" s="529"/>
      <c r="W449" s="529"/>
      <c r="X449" s="529"/>
      <c r="Y449" s="529"/>
      <c r="Z449" s="529"/>
      <c r="AA449" s="529"/>
      <c r="AB449" s="529"/>
      <c r="AC449" s="1057"/>
      <c r="AD449" s="1057"/>
      <c r="AE449" s="1057"/>
      <c r="AF449" s="1057"/>
    </row>
    <row r="450">
      <c r="A450" s="499"/>
      <c r="B450" s="529"/>
      <c r="C450" s="528"/>
      <c r="D450" s="528"/>
      <c r="E450" s="528"/>
      <c r="F450" s="528"/>
      <c r="G450" s="529"/>
      <c r="H450" s="1060"/>
      <c r="I450" s="1060"/>
      <c r="J450" s="528"/>
      <c r="K450" s="528"/>
      <c r="L450" s="528"/>
      <c r="M450" s="528"/>
      <c r="N450" s="528"/>
      <c r="O450" s="528"/>
      <c r="P450" s="528"/>
      <c r="Q450" s="529"/>
      <c r="R450" s="528"/>
      <c r="S450" s="1060"/>
      <c r="T450" s="528"/>
      <c r="U450" s="1060"/>
      <c r="V450" s="529"/>
      <c r="W450" s="529"/>
      <c r="X450" s="529"/>
      <c r="Y450" s="529"/>
      <c r="Z450" s="529"/>
      <c r="AA450" s="529"/>
      <c r="AB450" s="529"/>
      <c r="AC450" s="1057"/>
      <c r="AD450" s="1057"/>
      <c r="AE450" s="1057"/>
      <c r="AF450" s="1057"/>
    </row>
    <row r="451">
      <c r="A451" s="499"/>
      <c r="B451" s="529"/>
      <c r="C451" s="528"/>
      <c r="D451" s="528"/>
      <c r="E451" s="528"/>
      <c r="F451" s="528"/>
      <c r="G451" s="529"/>
      <c r="H451" s="1060"/>
      <c r="I451" s="1060"/>
      <c r="J451" s="528"/>
      <c r="K451" s="528"/>
      <c r="L451" s="528"/>
      <c r="M451" s="528"/>
      <c r="N451" s="528"/>
      <c r="O451" s="528"/>
      <c r="P451" s="528"/>
      <c r="Q451" s="529"/>
      <c r="R451" s="528"/>
      <c r="S451" s="1060"/>
      <c r="T451" s="528"/>
      <c r="U451" s="1060"/>
      <c r="V451" s="529"/>
      <c r="W451" s="529"/>
      <c r="X451" s="529"/>
      <c r="Y451" s="529"/>
      <c r="Z451" s="529"/>
      <c r="AA451" s="529"/>
      <c r="AB451" s="529"/>
      <c r="AC451" s="1057"/>
      <c r="AD451" s="1057"/>
      <c r="AE451" s="1057"/>
      <c r="AF451" s="1057"/>
    </row>
    <row r="452">
      <c r="A452" s="499"/>
      <c r="B452" s="529"/>
      <c r="C452" s="528"/>
      <c r="D452" s="528"/>
      <c r="E452" s="528"/>
      <c r="F452" s="528"/>
      <c r="G452" s="529"/>
      <c r="H452" s="1060"/>
      <c r="I452" s="1060"/>
      <c r="J452" s="528"/>
      <c r="K452" s="528"/>
      <c r="L452" s="528"/>
      <c r="M452" s="528"/>
      <c r="N452" s="528"/>
      <c r="O452" s="528"/>
      <c r="P452" s="528"/>
      <c r="Q452" s="529"/>
      <c r="R452" s="528"/>
      <c r="S452" s="1060"/>
      <c r="T452" s="528"/>
      <c r="U452" s="1060"/>
      <c r="V452" s="529"/>
      <c r="W452" s="529"/>
      <c r="X452" s="529"/>
      <c r="Y452" s="529"/>
      <c r="Z452" s="529"/>
      <c r="AA452" s="529"/>
      <c r="AB452" s="529"/>
      <c r="AC452" s="1057"/>
      <c r="AD452" s="1057"/>
      <c r="AE452" s="1057"/>
      <c r="AF452" s="1057"/>
    </row>
    <row r="453">
      <c r="A453" s="499"/>
      <c r="B453" s="529"/>
      <c r="C453" s="528"/>
      <c r="D453" s="528"/>
      <c r="E453" s="528"/>
      <c r="F453" s="528"/>
      <c r="G453" s="529"/>
      <c r="H453" s="1060"/>
      <c r="I453" s="1060"/>
      <c r="J453" s="528"/>
      <c r="K453" s="528"/>
      <c r="L453" s="528"/>
      <c r="M453" s="528"/>
      <c r="N453" s="528"/>
      <c r="O453" s="528"/>
      <c r="P453" s="528"/>
      <c r="Q453" s="529"/>
      <c r="R453" s="528"/>
      <c r="S453" s="1060"/>
      <c r="T453" s="528"/>
      <c r="U453" s="1060"/>
      <c r="V453" s="529"/>
      <c r="W453" s="529"/>
      <c r="X453" s="529"/>
      <c r="Y453" s="529"/>
      <c r="Z453" s="529"/>
      <c r="AA453" s="529"/>
      <c r="AB453" s="529"/>
      <c r="AC453" s="1057"/>
      <c r="AD453" s="1057"/>
      <c r="AE453" s="1057"/>
      <c r="AF453" s="1057"/>
    </row>
    <row r="454">
      <c r="A454" s="499"/>
      <c r="B454" s="529"/>
      <c r="C454" s="528"/>
      <c r="D454" s="528"/>
      <c r="E454" s="528"/>
      <c r="F454" s="528"/>
      <c r="G454" s="529"/>
      <c r="H454" s="1060"/>
      <c r="I454" s="1060"/>
      <c r="J454" s="528"/>
      <c r="K454" s="528"/>
      <c r="L454" s="528"/>
      <c r="M454" s="528"/>
      <c r="N454" s="528"/>
      <c r="O454" s="528"/>
      <c r="P454" s="528"/>
      <c r="Q454" s="529"/>
      <c r="R454" s="528"/>
      <c r="S454" s="1060"/>
      <c r="T454" s="528"/>
      <c r="U454" s="1060"/>
      <c r="V454" s="529"/>
      <c r="W454" s="529"/>
      <c r="X454" s="529"/>
      <c r="Y454" s="529"/>
      <c r="Z454" s="529"/>
      <c r="AA454" s="529"/>
      <c r="AB454" s="529"/>
      <c r="AC454" s="1057"/>
      <c r="AD454" s="1057"/>
      <c r="AE454" s="1057"/>
      <c r="AF454" s="1057"/>
    </row>
    <row r="455">
      <c r="A455" s="499"/>
      <c r="B455" s="529"/>
      <c r="C455" s="528"/>
      <c r="D455" s="528"/>
      <c r="E455" s="528"/>
      <c r="F455" s="528"/>
      <c r="G455" s="529"/>
      <c r="H455" s="1060"/>
      <c r="I455" s="1060"/>
      <c r="J455" s="528"/>
      <c r="K455" s="528"/>
      <c r="L455" s="528"/>
      <c r="M455" s="528"/>
      <c r="N455" s="528"/>
      <c r="O455" s="528"/>
      <c r="P455" s="528"/>
      <c r="Q455" s="529"/>
      <c r="R455" s="528"/>
      <c r="S455" s="1060"/>
      <c r="T455" s="528"/>
      <c r="U455" s="1060"/>
      <c r="V455" s="529"/>
      <c r="W455" s="529"/>
      <c r="X455" s="529"/>
      <c r="Y455" s="529"/>
      <c r="Z455" s="529"/>
      <c r="AA455" s="529"/>
      <c r="AB455" s="529"/>
      <c r="AC455" s="1057"/>
      <c r="AD455" s="1057"/>
      <c r="AE455" s="1057"/>
      <c r="AF455" s="1057"/>
    </row>
    <row r="456">
      <c r="A456" s="499"/>
      <c r="B456" s="529"/>
      <c r="C456" s="528"/>
      <c r="D456" s="528"/>
      <c r="E456" s="528"/>
      <c r="F456" s="528"/>
      <c r="G456" s="529"/>
      <c r="H456" s="1060"/>
      <c r="I456" s="1060"/>
      <c r="J456" s="528"/>
      <c r="K456" s="528"/>
      <c r="L456" s="528"/>
      <c r="M456" s="528"/>
      <c r="N456" s="528"/>
      <c r="O456" s="528"/>
      <c r="P456" s="528"/>
      <c r="Q456" s="529"/>
      <c r="R456" s="528"/>
      <c r="S456" s="1060"/>
      <c r="T456" s="528"/>
      <c r="U456" s="1060"/>
      <c r="V456" s="529"/>
      <c r="W456" s="529"/>
      <c r="X456" s="529"/>
      <c r="Y456" s="529"/>
      <c r="Z456" s="529"/>
      <c r="AA456" s="529"/>
      <c r="AB456" s="529"/>
      <c r="AC456" s="1057"/>
      <c r="AD456" s="1057"/>
      <c r="AE456" s="1057"/>
      <c r="AF456" s="1057"/>
    </row>
    <row r="457">
      <c r="A457" s="499"/>
      <c r="B457" s="529"/>
      <c r="C457" s="528"/>
      <c r="D457" s="528"/>
      <c r="E457" s="528"/>
      <c r="F457" s="528"/>
      <c r="G457" s="529"/>
      <c r="H457" s="1060"/>
      <c r="I457" s="1060"/>
      <c r="J457" s="528"/>
      <c r="K457" s="528"/>
      <c r="L457" s="528"/>
      <c r="M457" s="528"/>
      <c r="N457" s="528"/>
      <c r="O457" s="528"/>
      <c r="P457" s="528"/>
      <c r="Q457" s="529"/>
      <c r="R457" s="528"/>
      <c r="S457" s="1060"/>
      <c r="T457" s="528"/>
      <c r="U457" s="1060"/>
      <c r="V457" s="529"/>
      <c r="W457" s="529"/>
      <c r="X457" s="529"/>
      <c r="Y457" s="529"/>
      <c r="Z457" s="529"/>
      <c r="AA457" s="529"/>
      <c r="AB457" s="529"/>
      <c r="AC457" s="1057"/>
      <c r="AD457" s="1057"/>
      <c r="AE457" s="1057"/>
      <c r="AF457" s="1057"/>
    </row>
    <row r="458">
      <c r="A458" s="499"/>
      <c r="B458" s="529"/>
      <c r="C458" s="528"/>
      <c r="D458" s="528"/>
      <c r="E458" s="528"/>
      <c r="F458" s="528"/>
      <c r="G458" s="529"/>
      <c r="H458" s="1060"/>
      <c r="I458" s="1060"/>
      <c r="J458" s="528"/>
      <c r="K458" s="528"/>
      <c r="L458" s="528"/>
      <c r="M458" s="528"/>
      <c r="N458" s="528"/>
      <c r="O458" s="528"/>
      <c r="P458" s="528"/>
      <c r="Q458" s="529"/>
      <c r="R458" s="528"/>
      <c r="S458" s="1060"/>
      <c r="T458" s="528"/>
      <c r="U458" s="1060"/>
      <c r="V458" s="529"/>
      <c r="W458" s="529"/>
      <c r="X458" s="529"/>
      <c r="Y458" s="529"/>
      <c r="Z458" s="529"/>
      <c r="AA458" s="529"/>
      <c r="AB458" s="529"/>
      <c r="AC458" s="1057"/>
      <c r="AD458" s="1057"/>
      <c r="AE458" s="1057"/>
      <c r="AF458" s="1057"/>
    </row>
    <row r="459">
      <c r="A459" s="499"/>
      <c r="B459" s="529"/>
      <c r="C459" s="528"/>
      <c r="D459" s="528"/>
      <c r="E459" s="528"/>
      <c r="F459" s="528"/>
      <c r="G459" s="529"/>
      <c r="H459" s="1060"/>
      <c r="I459" s="1060"/>
      <c r="J459" s="528"/>
      <c r="K459" s="528"/>
      <c r="L459" s="528"/>
      <c r="M459" s="528"/>
      <c r="N459" s="528"/>
      <c r="O459" s="528"/>
      <c r="P459" s="528"/>
      <c r="Q459" s="529"/>
      <c r="R459" s="528"/>
      <c r="S459" s="1060"/>
      <c r="T459" s="528"/>
      <c r="U459" s="1060"/>
      <c r="V459" s="529"/>
      <c r="W459" s="529"/>
      <c r="X459" s="529"/>
      <c r="Y459" s="529"/>
      <c r="Z459" s="529"/>
      <c r="AA459" s="529"/>
      <c r="AB459" s="529"/>
      <c r="AC459" s="1057"/>
      <c r="AD459" s="1057"/>
      <c r="AE459" s="1057"/>
      <c r="AF459" s="1057"/>
    </row>
    <row r="460">
      <c r="A460" s="499"/>
      <c r="B460" s="529"/>
      <c r="C460" s="528"/>
      <c r="D460" s="528"/>
      <c r="E460" s="528"/>
      <c r="F460" s="528"/>
      <c r="G460" s="529"/>
      <c r="H460" s="1060"/>
      <c r="I460" s="1060"/>
      <c r="J460" s="528"/>
      <c r="K460" s="528"/>
      <c r="L460" s="528"/>
      <c r="M460" s="528"/>
      <c r="N460" s="528"/>
      <c r="O460" s="528"/>
      <c r="P460" s="528"/>
      <c r="Q460" s="529"/>
      <c r="R460" s="528"/>
      <c r="S460" s="1060"/>
      <c r="T460" s="528"/>
      <c r="U460" s="1060"/>
      <c r="V460" s="529"/>
      <c r="W460" s="529"/>
      <c r="X460" s="529"/>
      <c r="Y460" s="529"/>
      <c r="Z460" s="529"/>
      <c r="AA460" s="529"/>
      <c r="AB460" s="529"/>
      <c r="AC460" s="1057"/>
      <c r="AD460" s="1057"/>
      <c r="AE460" s="1057"/>
      <c r="AF460" s="1057"/>
    </row>
    <row r="461">
      <c r="A461" s="499"/>
      <c r="B461" s="529"/>
      <c r="C461" s="528"/>
      <c r="D461" s="528"/>
      <c r="E461" s="528"/>
      <c r="F461" s="528"/>
      <c r="G461" s="529"/>
      <c r="H461" s="1060"/>
      <c r="I461" s="1060"/>
      <c r="J461" s="528"/>
      <c r="K461" s="528"/>
      <c r="L461" s="528"/>
      <c r="M461" s="528"/>
      <c r="N461" s="528"/>
      <c r="O461" s="528"/>
      <c r="P461" s="528"/>
      <c r="Q461" s="529"/>
      <c r="R461" s="528"/>
      <c r="S461" s="1060"/>
      <c r="T461" s="528"/>
      <c r="U461" s="1060"/>
      <c r="V461" s="529"/>
      <c r="W461" s="529"/>
      <c r="X461" s="529"/>
      <c r="Y461" s="529"/>
      <c r="Z461" s="529"/>
      <c r="AA461" s="529"/>
      <c r="AB461" s="529"/>
      <c r="AC461" s="1057"/>
      <c r="AD461" s="1057"/>
      <c r="AE461" s="1057"/>
      <c r="AF461" s="1057"/>
    </row>
    <row r="462">
      <c r="A462" s="499"/>
      <c r="B462" s="529"/>
      <c r="C462" s="528"/>
      <c r="D462" s="528"/>
      <c r="E462" s="528"/>
      <c r="F462" s="528"/>
      <c r="G462" s="529"/>
      <c r="H462" s="1060"/>
      <c r="I462" s="1060"/>
      <c r="J462" s="528"/>
      <c r="K462" s="528"/>
      <c r="L462" s="528"/>
      <c r="M462" s="528"/>
      <c r="N462" s="528"/>
      <c r="O462" s="528"/>
      <c r="P462" s="528"/>
      <c r="Q462" s="529"/>
      <c r="R462" s="528"/>
      <c r="S462" s="1060"/>
      <c r="T462" s="528"/>
      <c r="U462" s="1060"/>
      <c r="V462" s="529"/>
      <c r="W462" s="529"/>
      <c r="X462" s="529"/>
      <c r="Y462" s="529"/>
      <c r="Z462" s="529"/>
      <c r="AA462" s="529"/>
      <c r="AB462" s="529"/>
      <c r="AC462" s="1057"/>
      <c r="AD462" s="1057"/>
      <c r="AE462" s="1057"/>
      <c r="AF462" s="1057"/>
    </row>
    <row r="463">
      <c r="A463" s="499"/>
      <c r="B463" s="529"/>
      <c r="C463" s="528"/>
      <c r="D463" s="528"/>
      <c r="E463" s="528"/>
      <c r="F463" s="528"/>
      <c r="G463" s="529"/>
      <c r="H463" s="1060"/>
      <c r="I463" s="1060"/>
      <c r="J463" s="528"/>
      <c r="K463" s="528"/>
      <c r="L463" s="528"/>
      <c r="M463" s="528"/>
      <c r="N463" s="528"/>
      <c r="O463" s="528"/>
      <c r="P463" s="528"/>
      <c r="Q463" s="529"/>
      <c r="R463" s="528"/>
      <c r="S463" s="1060"/>
      <c r="T463" s="528"/>
      <c r="U463" s="1060"/>
      <c r="V463" s="529"/>
      <c r="W463" s="529"/>
      <c r="X463" s="529"/>
      <c r="Y463" s="529"/>
      <c r="Z463" s="529"/>
      <c r="AA463" s="529"/>
      <c r="AB463" s="529"/>
      <c r="AC463" s="1057"/>
      <c r="AD463" s="1057"/>
      <c r="AE463" s="1057"/>
      <c r="AF463" s="1057"/>
    </row>
    <row r="464">
      <c r="A464" s="499"/>
      <c r="B464" s="529"/>
      <c r="C464" s="528"/>
      <c r="D464" s="528"/>
      <c r="E464" s="528"/>
      <c r="F464" s="528"/>
      <c r="G464" s="529"/>
      <c r="H464" s="1060"/>
      <c r="I464" s="1060"/>
      <c r="J464" s="528"/>
      <c r="K464" s="528"/>
      <c r="L464" s="528"/>
      <c r="M464" s="528"/>
      <c r="N464" s="528"/>
      <c r="O464" s="528"/>
      <c r="P464" s="528"/>
      <c r="Q464" s="529"/>
      <c r="R464" s="528"/>
      <c r="S464" s="1060"/>
      <c r="T464" s="528"/>
      <c r="U464" s="1060"/>
      <c r="V464" s="529"/>
      <c r="W464" s="529"/>
      <c r="X464" s="529"/>
      <c r="Y464" s="529"/>
      <c r="Z464" s="529"/>
      <c r="AA464" s="529"/>
      <c r="AB464" s="529"/>
      <c r="AC464" s="1057"/>
      <c r="AD464" s="1057"/>
      <c r="AE464" s="1057"/>
      <c r="AF464" s="1057"/>
    </row>
    <row r="465">
      <c r="A465" s="499"/>
      <c r="B465" s="529"/>
      <c r="C465" s="528"/>
      <c r="D465" s="528"/>
      <c r="E465" s="528"/>
      <c r="F465" s="528"/>
      <c r="G465" s="529"/>
      <c r="H465" s="1060"/>
      <c r="I465" s="1060"/>
      <c r="J465" s="528"/>
      <c r="K465" s="528"/>
      <c r="L465" s="528"/>
      <c r="M465" s="528"/>
      <c r="N465" s="528"/>
      <c r="O465" s="528"/>
      <c r="P465" s="528"/>
      <c r="Q465" s="529"/>
      <c r="R465" s="528"/>
      <c r="S465" s="1060"/>
      <c r="T465" s="528"/>
      <c r="U465" s="1060"/>
      <c r="V465" s="529"/>
      <c r="W465" s="529"/>
      <c r="X465" s="529"/>
      <c r="Y465" s="529"/>
      <c r="Z465" s="529"/>
      <c r="AA465" s="529"/>
      <c r="AB465" s="529"/>
      <c r="AC465" s="1057"/>
      <c r="AD465" s="1057"/>
      <c r="AE465" s="1057"/>
      <c r="AF465" s="1057"/>
    </row>
    <row r="466">
      <c r="A466" s="499"/>
      <c r="B466" s="529"/>
      <c r="C466" s="528"/>
      <c r="D466" s="528"/>
      <c r="E466" s="528"/>
      <c r="F466" s="528"/>
      <c r="G466" s="529"/>
      <c r="H466" s="1060"/>
      <c r="I466" s="1060"/>
      <c r="J466" s="528"/>
      <c r="K466" s="528"/>
      <c r="L466" s="528"/>
      <c r="M466" s="528"/>
      <c r="N466" s="528"/>
      <c r="O466" s="528"/>
      <c r="P466" s="528"/>
      <c r="Q466" s="529"/>
      <c r="R466" s="528"/>
      <c r="S466" s="1060"/>
      <c r="T466" s="528"/>
      <c r="U466" s="1060"/>
      <c r="V466" s="529"/>
      <c r="W466" s="529"/>
      <c r="X466" s="529"/>
      <c r="Y466" s="529"/>
      <c r="Z466" s="529"/>
      <c r="AA466" s="529"/>
      <c r="AB466" s="529"/>
      <c r="AC466" s="1057"/>
      <c r="AD466" s="1057"/>
      <c r="AE466" s="1057"/>
      <c r="AF466" s="1057"/>
    </row>
    <row r="467">
      <c r="A467" s="499"/>
      <c r="B467" s="529"/>
      <c r="C467" s="528"/>
      <c r="D467" s="528"/>
      <c r="E467" s="528"/>
      <c r="F467" s="528"/>
      <c r="G467" s="529"/>
      <c r="H467" s="1060"/>
      <c r="I467" s="1060"/>
      <c r="J467" s="528"/>
      <c r="K467" s="528"/>
      <c r="L467" s="528"/>
      <c r="M467" s="528"/>
      <c r="N467" s="528"/>
      <c r="O467" s="528"/>
      <c r="P467" s="528"/>
      <c r="Q467" s="529"/>
      <c r="R467" s="528"/>
      <c r="S467" s="1060"/>
      <c r="T467" s="528"/>
      <c r="U467" s="1060"/>
      <c r="V467" s="529"/>
      <c r="W467" s="529"/>
      <c r="X467" s="529"/>
      <c r="Y467" s="529"/>
      <c r="Z467" s="529"/>
      <c r="AA467" s="529"/>
      <c r="AB467" s="529"/>
      <c r="AC467" s="1057"/>
      <c r="AD467" s="1057"/>
      <c r="AE467" s="1057"/>
      <c r="AF467" s="1057"/>
    </row>
    <row r="468">
      <c r="A468" s="499"/>
      <c r="B468" s="529"/>
      <c r="C468" s="528"/>
      <c r="D468" s="528"/>
      <c r="E468" s="528"/>
      <c r="F468" s="528"/>
      <c r="G468" s="529"/>
      <c r="H468" s="1060"/>
      <c r="I468" s="1060"/>
      <c r="J468" s="528"/>
      <c r="K468" s="528"/>
      <c r="L468" s="528"/>
      <c r="M468" s="528"/>
      <c r="N468" s="528"/>
      <c r="O468" s="528"/>
      <c r="P468" s="528"/>
      <c r="Q468" s="529"/>
      <c r="R468" s="528"/>
      <c r="S468" s="1060"/>
      <c r="T468" s="528"/>
      <c r="U468" s="1060"/>
      <c r="V468" s="529"/>
      <c r="W468" s="529"/>
      <c r="X468" s="529"/>
      <c r="Y468" s="529"/>
      <c r="Z468" s="529"/>
      <c r="AA468" s="529"/>
      <c r="AB468" s="529"/>
      <c r="AC468" s="1057"/>
      <c r="AD468" s="1057"/>
      <c r="AE468" s="1057"/>
      <c r="AF468" s="1057"/>
    </row>
    <row r="469">
      <c r="A469" s="499"/>
      <c r="B469" s="529"/>
      <c r="C469" s="528"/>
      <c r="D469" s="528"/>
      <c r="E469" s="528"/>
      <c r="F469" s="528"/>
      <c r="G469" s="529"/>
      <c r="H469" s="1060"/>
      <c r="I469" s="1060"/>
      <c r="J469" s="528"/>
      <c r="K469" s="528"/>
      <c r="L469" s="528"/>
      <c r="M469" s="528"/>
      <c r="N469" s="528"/>
      <c r="O469" s="528"/>
      <c r="P469" s="528"/>
      <c r="Q469" s="529"/>
      <c r="R469" s="528"/>
      <c r="S469" s="1060"/>
      <c r="T469" s="528"/>
      <c r="U469" s="1060"/>
      <c r="V469" s="529"/>
      <c r="W469" s="529"/>
      <c r="X469" s="529"/>
      <c r="Y469" s="529"/>
      <c r="Z469" s="529"/>
      <c r="AA469" s="529"/>
      <c r="AB469" s="529"/>
      <c r="AC469" s="1057"/>
      <c r="AD469" s="1057"/>
      <c r="AE469" s="1057"/>
      <c r="AF469" s="1057"/>
    </row>
    <row r="470">
      <c r="A470" s="499"/>
      <c r="B470" s="529"/>
      <c r="C470" s="528"/>
      <c r="D470" s="528"/>
      <c r="E470" s="528"/>
      <c r="F470" s="528"/>
      <c r="G470" s="529"/>
      <c r="H470" s="1060"/>
      <c r="I470" s="1060"/>
      <c r="J470" s="528"/>
      <c r="K470" s="528"/>
      <c r="L470" s="528"/>
      <c r="M470" s="528"/>
      <c r="N470" s="528"/>
      <c r="O470" s="528"/>
      <c r="P470" s="528"/>
      <c r="Q470" s="529"/>
      <c r="R470" s="528"/>
      <c r="S470" s="1060"/>
      <c r="T470" s="528"/>
      <c r="U470" s="1060"/>
      <c r="V470" s="529"/>
      <c r="W470" s="529"/>
      <c r="X470" s="529"/>
      <c r="Y470" s="529"/>
      <c r="Z470" s="529"/>
      <c r="AA470" s="529"/>
      <c r="AB470" s="529"/>
      <c r="AC470" s="1057"/>
      <c r="AD470" s="1057"/>
      <c r="AE470" s="1057"/>
      <c r="AF470" s="1057"/>
    </row>
    <row r="471">
      <c r="A471" s="499"/>
      <c r="B471" s="529"/>
      <c r="C471" s="528"/>
      <c r="D471" s="528"/>
      <c r="E471" s="528"/>
      <c r="F471" s="528"/>
      <c r="G471" s="529"/>
      <c r="H471" s="1060"/>
      <c r="I471" s="1060"/>
      <c r="J471" s="528"/>
      <c r="K471" s="528"/>
      <c r="L471" s="528"/>
      <c r="M471" s="528"/>
      <c r="N471" s="528"/>
      <c r="O471" s="528"/>
      <c r="P471" s="528"/>
      <c r="Q471" s="529"/>
      <c r="R471" s="528"/>
      <c r="S471" s="1060"/>
      <c r="T471" s="528"/>
      <c r="U471" s="1060"/>
      <c r="V471" s="529"/>
      <c r="W471" s="529"/>
      <c r="X471" s="529"/>
      <c r="Y471" s="529"/>
      <c r="Z471" s="529"/>
      <c r="AA471" s="529"/>
      <c r="AB471" s="529"/>
      <c r="AC471" s="1057"/>
      <c r="AD471" s="1057"/>
      <c r="AE471" s="1057"/>
      <c r="AF471" s="1057"/>
    </row>
    <row r="472">
      <c r="A472" s="499"/>
      <c r="B472" s="529"/>
      <c r="C472" s="528"/>
      <c r="D472" s="528"/>
      <c r="E472" s="528"/>
      <c r="F472" s="528"/>
      <c r="G472" s="529"/>
      <c r="H472" s="1060"/>
      <c r="I472" s="1060"/>
      <c r="J472" s="528"/>
      <c r="K472" s="528"/>
      <c r="L472" s="528"/>
      <c r="M472" s="528"/>
      <c r="N472" s="528"/>
      <c r="O472" s="528"/>
      <c r="P472" s="528"/>
      <c r="Q472" s="529"/>
      <c r="R472" s="528"/>
      <c r="S472" s="1060"/>
      <c r="T472" s="528"/>
      <c r="U472" s="1060"/>
      <c r="V472" s="529"/>
      <c r="W472" s="529"/>
      <c r="X472" s="529"/>
      <c r="Y472" s="529"/>
      <c r="Z472" s="529"/>
      <c r="AA472" s="529"/>
      <c r="AB472" s="529"/>
      <c r="AC472" s="1057"/>
      <c r="AD472" s="1057"/>
      <c r="AE472" s="1057"/>
      <c r="AF472" s="1057"/>
    </row>
    <row r="473">
      <c r="A473" s="499"/>
      <c r="B473" s="529"/>
      <c r="C473" s="528"/>
      <c r="D473" s="528"/>
      <c r="E473" s="528"/>
      <c r="F473" s="528"/>
      <c r="G473" s="529"/>
      <c r="H473" s="1060"/>
      <c r="I473" s="1060"/>
      <c r="J473" s="528"/>
      <c r="K473" s="528"/>
      <c r="L473" s="528"/>
      <c r="M473" s="528"/>
      <c r="N473" s="528"/>
      <c r="O473" s="528"/>
      <c r="P473" s="528"/>
      <c r="Q473" s="529"/>
      <c r="R473" s="528"/>
      <c r="S473" s="1060"/>
      <c r="T473" s="528"/>
      <c r="U473" s="1060"/>
      <c r="V473" s="529"/>
      <c r="W473" s="529"/>
      <c r="X473" s="529"/>
      <c r="Y473" s="529"/>
      <c r="Z473" s="529"/>
      <c r="AA473" s="529"/>
      <c r="AB473" s="529"/>
      <c r="AC473" s="1057"/>
      <c r="AD473" s="1057"/>
      <c r="AE473" s="1057"/>
      <c r="AF473" s="1057"/>
    </row>
    <row r="474">
      <c r="A474" s="499"/>
      <c r="B474" s="529"/>
      <c r="C474" s="528"/>
      <c r="D474" s="528"/>
      <c r="E474" s="528"/>
      <c r="F474" s="528"/>
      <c r="G474" s="529"/>
      <c r="H474" s="1060"/>
      <c r="I474" s="1060"/>
      <c r="J474" s="528"/>
      <c r="K474" s="528"/>
      <c r="L474" s="528"/>
      <c r="M474" s="528"/>
      <c r="N474" s="528"/>
      <c r="O474" s="528"/>
      <c r="P474" s="528"/>
      <c r="Q474" s="529"/>
      <c r="R474" s="528"/>
      <c r="S474" s="1060"/>
      <c r="T474" s="528"/>
      <c r="U474" s="1060"/>
      <c r="V474" s="529"/>
      <c r="W474" s="529"/>
      <c r="X474" s="529"/>
      <c r="Y474" s="529"/>
      <c r="Z474" s="529"/>
      <c r="AA474" s="529"/>
      <c r="AB474" s="529"/>
      <c r="AC474" s="1057"/>
      <c r="AD474" s="1057"/>
      <c r="AE474" s="1057"/>
      <c r="AF474" s="1057"/>
    </row>
    <row r="475">
      <c r="A475" s="499"/>
      <c r="B475" s="529"/>
      <c r="C475" s="528"/>
      <c r="D475" s="528"/>
      <c r="E475" s="528"/>
      <c r="F475" s="528"/>
      <c r="G475" s="529"/>
      <c r="H475" s="1060"/>
      <c r="I475" s="1060"/>
      <c r="J475" s="528"/>
      <c r="K475" s="528"/>
      <c r="L475" s="528"/>
      <c r="M475" s="528"/>
      <c r="N475" s="528"/>
      <c r="O475" s="528"/>
      <c r="P475" s="528"/>
      <c r="Q475" s="529"/>
      <c r="R475" s="528"/>
      <c r="S475" s="1060"/>
      <c r="T475" s="528"/>
      <c r="U475" s="1060"/>
      <c r="V475" s="529"/>
      <c r="W475" s="529"/>
      <c r="X475" s="529"/>
      <c r="Y475" s="529"/>
      <c r="Z475" s="529"/>
      <c r="AA475" s="529"/>
      <c r="AB475" s="529"/>
      <c r="AC475" s="1057"/>
      <c r="AD475" s="1057"/>
      <c r="AE475" s="1057"/>
      <c r="AF475" s="1057"/>
    </row>
    <row r="476">
      <c r="A476" s="499"/>
      <c r="B476" s="529"/>
      <c r="C476" s="528"/>
      <c r="D476" s="528"/>
      <c r="E476" s="528"/>
      <c r="F476" s="528"/>
      <c r="G476" s="529"/>
      <c r="H476" s="1060"/>
      <c r="I476" s="1060"/>
      <c r="J476" s="528"/>
      <c r="K476" s="528"/>
      <c r="L476" s="528"/>
      <c r="M476" s="528"/>
      <c r="N476" s="528"/>
      <c r="O476" s="528"/>
      <c r="P476" s="528"/>
      <c r="Q476" s="529"/>
      <c r="R476" s="528"/>
      <c r="S476" s="1060"/>
      <c r="T476" s="528"/>
      <c r="U476" s="1060"/>
      <c r="V476" s="529"/>
      <c r="W476" s="529"/>
      <c r="X476" s="529"/>
      <c r="Y476" s="529"/>
      <c r="Z476" s="529"/>
      <c r="AA476" s="529"/>
      <c r="AB476" s="529"/>
      <c r="AC476" s="1057"/>
      <c r="AD476" s="1057"/>
      <c r="AE476" s="1057"/>
      <c r="AF476" s="1057"/>
    </row>
    <row r="477">
      <c r="A477" s="499"/>
      <c r="B477" s="529"/>
      <c r="C477" s="528"/>
      <c r="D477" s="528"/>
      <c r="E477" s="528"/>
      <c r="F477" s="528"/>
      <c r="G477" s="529"/>
      <c r="H477" s="1060"/>
      <c r="I477" s="1060"/>
      <c r="J477" s="528"/>
      <c r="K477" s="528"/>
      <c r="L477" s="528"/>
      <c r="M477" s="528"/>
      <c r="N477" s="528"/>
      <c r="O477" s="528"/>
      <c r="P477" s="528"/>
      <c r="Q477" s="529"/>
      <c r="R477" s="528"/>
      <c r="S477" s="1060"/>
      <c r="T477" s="528"/>
      <c r="U477" s="1060"/>
      <c r="V477" s="529"/>
      <c r="W477" s="529"/>
      <c r="X477" s="529"/>
      <c r="Y477" s="529"/>
      <c r="Z477" s="529"/>
      <c r="AA477" s="529"/>
      <c r="AB477" s="529"/>
      <c r="AC477" s="1057"/>
      <c r="AD477" s="1057"/>
      <c r="AE477" s="1057"/>
      <c r="AF477" s="1057"/>
    </row>
    <row r="478">
      <c r="A478" s="499"/>
      <c r="B478" s="529"/>
      <c r="C478" s="528"/>
      <c r="D478" s="528"/>
      <c r="E478" s="528"/>
      <c r="F478" s="528"/>
      <c r="G478" s="529"/>
      <c r="H478" s="1060"/>
      <c r="I478" s="1060"/>
      <c r="J478" s="528"/>
      <c r="K478" s="528"/>
      <c r="L478" s="528"/>
      <c r="M478" s="528"/>
      <c r="N478" s="528"/>
      <c r="O478" s="528"/>
      <c r="P478" s="528"/>
      <c r="Q478" s="529"/>
      <c r="R478" s="528"/>
      <c r="S478" s="1060"/>
      <c r="T478" s="528"/>
      <c r="U478" s="1060"/>
      <c r="V478" s="529"/>
      <c r="W478" s="529"/>
      <c r="X478" s="529"/>
      <c r="Y478" s="529"/>
      <c r="Z478" s="529"/>
      <c r="AA478" s="529"/>
      <c r="AB478" s="529"/>
      <c r="AC478" s="1057"/>
      <c r="AD478" s="1057"/>
      <c r="AE478" s="1057"/>
      <c r="AF478" s="1057"/>
    </row>
    <row r="479">
      <c r="A479" s="499"/>
      <c r="B479" s="529"/>
      <c r="C479" s="528"/>
      <c r="D479" s="528"/>
      <c r="E479" s="528"/>
      <c r="F479" s="528"/>
      <c r="G479" s="529"/>
      <c r="H479" s="1060"/>
      <c r="I479" s="1060"/>
      <c r="J479" s="528"/>
      <c r="K479" s="528"/>
      <c r="L479" s="528"/>
      <c r="M479" s="528"/>
      <c r="N479" s="528"/>
      <c r="O479" s="528"/>
      <c r="P479" s="528"/>
      <c r="Q479" s="529"/>
      <c r="R479" s="528"/>
      <c r="S479" s="1060"/>
      <c r="T479" s="528"/>
      <c r="U479" s="1060"/>
      <c r="V479" s="529"/>
      <c r="W479" s="529"/>
      <c r="X479" s="529"/>
      <c r="Y479" s="529"/>
      <c r="Z479" s="529"/>
      <c r="AA479" s="529"/>
      <c r="AB479" s="529"/>
      <c r="AC479" s="1057"/>
      <c r="AD479" s="1057"/>
      <c r="AE479" s="1057"/>
      <c r="AF479" s="1057"/>
    </row>
    <row r="480">
      <c r="A480" s="499"/>
      <c r="B480" s="529"/>
      <c r="C480" s="528"/>
      <c r="D480" s="528"/>
      <c r="E480" s="528"/>
      <c r="F480" s="528"/>
      <c r="G480" s="529"/>
      <c r="H480" s="1060"/>
      <c r="I480" s="1060"/>
      <c r="J480" s="528"/>
      <c r="K480" s="528"/>
      <c r="L480" s="528"/>
      <c r="M480" s="528"/>
      <c r="N480" s="528"/>
      <c r="O480" s="528"/>
      <c r="P480" s="528"/>
      <c r="Q480" s="529"/>
      <c r="R480" s="528"/>
      <c r="S480" s="1060"/>
      <c r="T480" s="528"/>
      <c r="U480" s="1060"/>
      <c r="V480" s="529"/>
      <c r="W480" s="529"/>
      <c r="X480" s="529"/>
      <c r="Y480" s="529"/>
      <c r="Z480" s="529"/>
      <c r="AA480" s="529"/>
      <c r="AB480" s="529"/>
      <c r="AC480" s="1057"/>
      <c r="AD480" s="1057"/>
      <c r="AE480" s="1057"/>
      <c r="AF480" s="1057"/>
    </row>
    <row r="481">
      <c r="A481" s="499"/>
      <c r="B481" s="529"/>
      <c r="C481" s="528"/>
      <c r="D481" s="528"/>
      <c r="E481" s="528"/>
      <c r="F481" s="528"/>
      <c r="G481" s="529"/>
      <c r="H481" s="1060"/>
      <c r="I481" s="1060"/>
      <c r="J481" s="528"/>
      <c r="K481" s="528"/>
      <c r="L481" s="528"/>
      <c r="M481" s="528"/>
      <c r="N481" s="528"/>
      <c r="O481" s="528"/>
      <c r="P481" s="528"/>
      <c r="Q481" s="529"/>
      <c r="R481" s="528"/>
      <c r="S481" s="1060"/>
      <c r="T481" s="528"/>
      <c r="U481" s="1060"/>
      <c r="V481" s="529"/>
      <c r="W481" s="529"/>
      <c r="X481" s="529"/>
      <c r="Y481" s="529"/>
      <c r="Z481" s="529"/>
      <c r="AA481" s="529"/>
      <c r="AB481" s="529"/>
      <c r="AC481" s="1057"/>
      <c r="AD481" s="1057"/>
      <c r="AE481" s="1057"/>
      <c r="AF481" s="1057"/>
    </row>
    <row r="482">
      <c r="A482" s="499"/>
      <c r="B482" s="529"/>
      <c r="C482" s="528"/>
      <c r="D482" s="528"/>
      <c r="E482" s="528"/>
      <c r="F482" s="528"/>
      <c r="G482" s="529"/>
      <c r="H482" s="1060"/>
      <c r="I482" s="1060"/>
      <c r="J482" s="528"/>
      <c r="K482" s="528"/>
      <c r="L482" s="528"/>
      <c r="M482" s="528"/>
      <c r="N482" s="528"/>
      <c r="O482" s="528"/>
      <c r="P482" s="528"/>
      <c r="Q482" s="529"/>
      <c r="R482" s="528"/>
      <c r="S482" s="1060"/>
      <c r="T482" s="528"/>
      <c r="U482" s="1060"/>
      <c r="V482" s="529"/>
      <c r="W482" s="529"/>
      <c r="X482" s="529"/>
      <c r="Y482" s="529"/>
      <c r="Z482" s="529"/>
      <c r="AA482" s="529"/>
      <c r="AB482" s="529"/>
      <c r="AC482" s="1057"/>
      <c r="AD482" s="1057"/>
      <c r="AE482" s="1057"/>
      <c r="AF482" s="1057"/>
    </row>
    <row r="483">
      <c r="A483" s="499"/>
      <c r="B483" s="529"/>
      <c r="C483" s="528"/>
      <c r="D483" s="528"/>
      <c r="E483" s="528"/>
      <c r="F483" s="528"/>
      <c r="G483" s="529"/>
      <c r="H483" s="1060"/>
      <c r="I483" s="1060"/>
      <c r="J483" s="528"/>
      <c r="K483" s="528"/>
      <c r="L483" s="528"/>
      <c r="M483" s="528"/>
      <c r="N483" s="528"/>
      <c r="O483" s="528"/>
      <c r="P483" s="528"/>
      <c r="Q483" s="529"/>
      <c r="R483" s="528"/>
      <c r="S483" s="1060"/>
      <c r="T483" s="528"/>
      <c r="U483" s="1060"/>
      <c r="V483" s="529"/>
      <c r="W483" s="529"/>
      <c r="X483" s="529"/>
      <c r="Y483" s="529"/>
      <c r="Z483" s="529"/>
      <c r="AA483" s="529"/>
      <c r="AB483" s="529"/>
      <c r="AC483" s="1057"/>
      <c r="AD483" s="1057"/>
      <c r="AE483" s="1057"/>
      <c r="AF483" s="1057"/>
    </row>
    <row r="484">
      <c r="A484" s="499"/>
      <c r="B484" s="529"/>
      <c r="C484" s="528"/>
      <c r="D484" s="528"/>
      <c r="E484" s="528"/>
      <c r="F484" s="528"/>
      <c r="G484" s="529"/>
      <c r="H484" s="1060"/>
      <c r="I484" s="1060"/>
      <c r="J484" s="528"/>
      <c r="K484" s="528"/>
      <c r="L484" s="528"/>
      <c r="M484" s="528"/>
      <c r="N484" s="528"/>
      <c r="O484" s="528"/>
      <c r="P484" s="528"/>
      <c r="Q484" s="529"/>
      <c r="R484" s="528"/>
      <c r="S484" s="1060"/>
      <c r="T484" s="528"/>
      <c r="U484" s="1060"/>
      <c r="V484" s="529"/>
      <c r="W484" s="529"/>
      <c r="X484" s="529"/>
      <c r="Y484" s="529"/>
      <c r="Z484" s="529"/>
      <c r="AA484" s="529"/>
      <c r="AB484" s="529"/>
      <c r="AC484" s="1057"/>
      <c r="AD484" s="1057"/>
      <c r="AE484" s="1057"/>
      <c r="AF484" s="1057"/>
    </row>
    <row r="485">
      <c r="A485" s="499"/>
      <c r="B485" s="529"/>
      <c r="C485" s="528"/>
      <c r="D485" s="528"/>
      <c r="E485" s="528"/>
      <c r="F485" s="528"/>
      <c r="G485" s="529"/>
      <c r="H485" s="1060"/>
      <c r="I485" s="1060"/>
      <c r="J485" s="528"/>
      <c r="K485" s="528"/>
      <c r="L485" s="528"/>
      <c r="M485" s="528"/>
      <c r="N485" s="528"/>
      <c r="O485" s="528"/>
      <c r="P485" s="528"/>
      <c r="Q485" s="529"/>
      <c r="R485" s="528"/>
      <c r="S485" s="1060"/>
      <c r="T485" s="528"/>
      <c r="U485" s="1060"/>
      <c r="V485" s="529"/>
      <c r="W485" s="529"/>
      <c r="X485" s="529"/>
      <c r="Y485" s="529"/>
      <c r="Z485" s="529"/>
      <c r="AA485" s="529"/>
      <c r="AB485" s="529"/>
      <c r="AC485" s="1057"/>
      <c r="AD485" s="1057"/>
      <c r="AE485" s="1057"/>
      <c r="AF485" s="1057"/>
    </row>
    <row r="486">
      <c r="A486" s="499"/>
      <c r="B486" s="529"/>
      <c r="C486" s="528"/>
      <c r="D486" s="528"/>
      <c r="E486" s="528"/>
      <c r="F486" s="528"/>
      <c r="G486" s="529"/>
      <c r="H486" s="1060"/>
      <c r="I486" s="1060"/>
      <c r="J486" s="528"/>
      <c r="K486" s="528"/>
      <c r="L486" s="528"/>
      <c r="M486" s="528"/>
      <c r="N486" s="528"/>
      <c r="O486" s="528"/>
      <c r="P486" s="528"/>
      <c r="Q486" s="529"/>
      <c r="R486" s="528"/>
      <c r="S486" s="1060"/>
      <c r="T486" s="528"/>
      <c r="U486" s="1060"/>
      <c r="V486" s="529"/>
      <c r="W486" s="529"/>
      <c r="X486" s="529"/>
      <c r="Y486" s="529"/>
      <c r="Z486" s="529"/>
      <c r="AA486" s="529"/>
      <c r="AB486" s="529"/>
      <c r="AC486" s="1057"/>
      <c r="AD486" s="1057"/>
      <c r="AE486" s="1057"/>
      <c r="AF486" s="1057"/>
    </row>
    <row r="487">
      <c r="A487" s="499"/>
      <c r="B487" s="529"/>
      <c r="C487" s="528"/>
      <c r="D487" s="528"/>
      <c r="E487" s="528"/>
      <c r="F487" s="528"/>
      <c r="G487" s="529"/>
      <c r="H487" s="1060"/>
      <c r="I487" s="1060"/>
      <c r="J487" s="528"/>
      <c r="K487" s="528"/>
      <c r="L487" s="528"/>
      <c r="M487" s="528"/>
      <c r="N487" s="528"/>
      <c r="O487" s="528"/>
      <c r="P487" s="528"/>
      <c r="Q487" s="529"/>
      <c r="R487" s="528"/>
      <c r="S487" s="1060"/>
      <c r="T487" s="528"/>
      <c r="U487" s="1060"/>
      <c r="V487" s="529"/>
      <c r="W487" s="529"/>
      <c r="X487" s="529"/>
      <c r="Y487" s="529"/>
      <c r="Z487" s="529"/>
      <c r="AA487" s="529"/>
      <c r="AB487" s="529"/>
      <c r="AC487" s="1057"/>
      <c r="AD487" s="1057"/>
      <c r="AE487" s="1057"/>
      <c r="AF487" s="1057"/>
    </row>
    <row r="488">
      <c r="A488" s="499"/>
      <c r="B488" s="529"/>
      <c r="C488" s="528"/>
      <c r="D488" s="528"/>
      <c r="E488" s="528"/>
      <c r="F488" s="528"/>
      <c r="G488" s="529"/>
      <c r="H488" s="1060"/>
      <c r="I488" s="1060"/>
      <c r="J488" s="528"/>
      <c r="K488" s="528"/>
      <c r="L488" s="528"/>
      <c r="M488" s="528"/>
      <c r="N488" s="528"/>
      <c r="O488" s="528"/>
      <c r="P488" s="528"/>
      <c r="Q488" s="529"/>
      <c r="R488" s="528"/>
      <c r="S488" s="1060"/>
      <c r="T488" s="528"/>
      <c r="U488" s="1060"/>
      <c r="V488" s="529"/>
      <c r="W488" s="529"/>
      <c r="X488" s="529"/>
      <c r="Y488" s="529"/>
      <c r="Z488" s="529"/>
      <c r="AA488" s="529"/>
      <c r="AB488" s="529"/>
      <c r="AC488" s="1057"/>
      <c r="AD488" s="1057"/>
      <c r="AE488" s="1057"/>
      <c r="AF488" s="1057"/>
    </row>
    <row r="489">
      <c r="A489" s="499"/>
      <c r="B489" s="529"/>
      <c r="C489" s="528"/>
      <c r="D489" s="528"/>
      <c r="E489" s="528"/>
      <c r="F489" s="528"/>
      <c r="G489" s="529"/>
      <c r="H489" s="1060"/>
      <c r="I489" s="1060"/>
      <c r="J489" s="528"/>
      <c r="K489" s="528"/>
      <c r="L489" s="528"/>
      <c r="M489" s="528"/>
      <c r="N489" s="528"/>
      <c r="O489" s="528"/>
      <c r="P489" s="528"/>
      <c r="Q489" s="529"/>
      <c r="R489" s="528"/>
      <c r="S489" s="1060"/>
      <c r="T489" s="528"/>
      <c r="U489" s="1060"/>
      <c r="V489" s="529"/>
      <c r="W489" s="529"/>
      <c r="X489" s="529"/>
      <c r="Y489" s="529"/>
      <c r="Z489" s="529"/>
      <c r="AA489" s="529"/>
      <c r="AB489" s="529"/>
      <c r="AC489" s="1057"/>
      <c r="AD489" s="1057"/>
      <c r="AE489" s="1057"/>
      <c r="AF489" s="1057"/>
    </row>
    <row r="490">
      <c r="A490" s="499"/>
      <c r="B490" s="529"/>
      <c r="C490" s="528"/>
      <c r="D490" s="528"/>
      <c r="E490" s="528"/>
      <c r="F490" s="528"/>
      <c r="G490" s="529"/>
      <c r="H490" s="1060"/>
      <c r="I490" s="1060"/>
      <c r="J490" s="528"/>
      <c r="K490" s="528"/>
      <c r="L490" s="528"/>
      <c r="M490" s="528"/>
      <c r="N490" s="528"/>
      <c r="O490" s="528"/>
      <c r="P490" s="528"/>
      <c r="Q490" s="529"/>
      <c r="R490" s="528"/>
      <c r="S490" s="1060"/>
      <c r="T490" s="528"/>
      <c r="U490" s="1060"/>
      <c r="V490" s="529"/>
      <c r="W490" s="529"/>
      <c r="X490" s="529"/>
      <c r="Y490" s="529"/>
      <c r="Z490" s="529"/>
      <c r="AA490" s="529"/>
      <c r="AB490" s="529"/>
      <c r="AC490" s="1057"/>
      <c r="AD490" s="1057"/>
      <c r="AE490" s="1057"/>
      <c r="AF490" s="1057"/>
    </row>
    <row r="491">
      <c r="A491" s="499"/>
      <c r="B491" s="529"/>
      <c r="C491" s="528"/>
      <c r="D491" s="528"/>
      <c r="E491" s="528"/>
      <c r="F491" s="528"/>
      <c r="G491" s="529"/>
      <c r="H491" s="1060"/>
      <c r="I491" s="1060"/>
      <c r="J491" s="528"/>
      <c r="K491" s="528"/>
      <c r="L491" s="528"/>
      <c r="M491" s="528"/>
      <c r="N491" s="528"/>
      <c r="O491" s="528"/>
      <c r="P491" s="528"/>
      <c r="Q491" s="529"/>
      <c r="R491" s="528"/>
      <c r="S491" s="1060"/>
      <c r="T491" s="528"/>
      <c r="U491" s="1060"/>
      <c r="V491" s="529"/>
      <c r="W491" s="529"/>
      <c r="X491" s="529"/>
      <c r="Y491" s="529"/>
      <c r="Z491" s="529"/>
      <c r="AA491" s="529"/>
      <c r="AB491" s="529"/>
      <c r="AC491" s="1057"/>
      <c r="AD491" s="1057"/>
      <c r="AE491" s="1057"/>
      <c r="AF491" s="1057"/>
    </row>
    <row r="492">
      <c r="A492" s="499"/>
      <c r="B492" s="529"/>
      <c r="C492" s="528"/>
      <c r="D492" s="528"/>
      <c r="E492" s="528"/>
      <c r="F492" s="528"/>
      <c r="G492" s="529"/>
      <c r="H492" s="1060"/>
      <c r="I492" s="1060"/>
      <c r="J492" s="528"/>
      <c r="K492" s="528"/>
      <c r="L492" s="528"/>
      <c r="M492" s="528"/>
      <c r="N492" s="528"/>
      <c r="O492" s="528"/>
      <c r="P492" s="528"/>
      <c r="Q492" s="529"/>
      <c r="R492" s="528"/>
      <c r="S492" s="1060"/>
      <c r="T492" s="528"/>
      <c r="U492" s="1060"/>
      <c r="V492" s="529"/>
      <c r="W492" s="529"/>
      <c r="X492" s="529"/>
      <c r="Y492" s="529"/>
      <c r="Z492" s="529"/>
      <c r="AA492" s="529"/>
      <c r="AB492" s="529"/>
      <c r="AC492" s="1057"/>
      <c r="AD492" s="1057"/>
      <c r="AE492" s="1057"/>
      <c r="AF492" s="1057"/>
    </row>
    <row r="493">
      <c r="A493" s="499"/>
      <c r="B493" s="529"/>
      <c r="C493" s="528"/>
      <c r="D493" s="528"/>
      <c r="E493" s="528"/>
      <c r="F493" s="528"/>
      <c r="G493" s="529"/>
      <c r="H493" s="1060"/>
      <c r="I493" s="1060"/>
      <c r="J493" s="528"/>
      <c r="K493" s="528"/>
      <c r="L493" s="528"/>
      <c r="M493" s="528"/>
      <c r="N493" s="528"/>
      <c r="O493" s="528"/>
      <c r="P493" s="528"/>
      <c r="Q493" s="529"/>
      <c r="R493" s="528"/>
      <c r="S493" s="1060"/>
      <c r="T493" s="528"/>
      <c r="U493" s="1060"/>
      <c r="V493" s="529"/>
      <c r="W493" s="529"/>
      <c r="X493" s="529"/>
      <c r="Y493" s="529"/>
      <c r="Z493" s="529"/>
      <c r="AA493" s="529"/>
      <c r="AB493" s="529"/>
      <c r="AC493" s="1057"/>
      <c r="AD493" s="1057"/>
      <c r="AE493" s="1057"/>
      <c r="AF493" s="1057"/>
    </row>
    <row r="494">
      <c r="A494" s="499"/>
      <c r="B494" s="529"/>
      <c r="C494" s="528"/>
      <c r="D494" s="528"/>
      <c r="E494" s="528"/>
      <c r="F494" s="528"/>
      <c r="G494" s="529"/>
      <c r="H494" s="1060"/>
      <c r="I494" s="1060"/>
      <c r="J494" s="528"/>
      <c r="K494" s="528"/>
      <c r="L494" s="528"/>
      <c r="M494" s="528"/>
      <c r="N494" s="528"/>
      <c r="O494" s="528"/>
      <c r="P494" s="528"/>
      <c r="Q494" s="529"/>
      <c r="R494" s="528"/>
      <c r="S494" s="1060"/>
      <c r="T494" s="528"/>
      <c r="U494" s="1060"/>
      <c r="V494" s="529"/>
      <c r="W494" s="529"/>
      <c r="X494" s="529"/>
      <c r="Y494" s="529"/>
      <c r="Z494" s="529"/>
      <c r="AA494" s="529"/>
      <c r="AB494" s="529"/>
      <c r="AC494" s="1057"/>
      <c r="AD494" s="1057"/>
      <c r="AE494" s="1057"/>
      <c r="AF494" s="1057"/>
    </row>
    <row r="495">
      <c r="A495" s="499"/>
      <c r="B495" s="529"/>
      <c r="C495" s="528"/>
      <c r="D495" s="528"/>
      <c r="E495" s="528"/>
      <c r="F495" s="528"/>
      <c r="G495" s="529"/>
      <c r="H495" s="1060"/>
      <c r="I495" s="1060"/>
      <c r="J495" s="528"/>
      <c r="K495" s="528"/>
      <c r="L495" s="528"/>
      <c r="M495" s="528"/>
      <c r="N495" s="528"/>
      <c r="O495" s="528"/>
      <c r="P495" s="528"/>
      <c r="Q495" s="529"/>
      <c r="R495" s="528"/>
      <c r="S495" s="1060"/>
      <c r="T495" s="528"/>
      <c r="U495" s="1060"/>
      <c r="V495" s="529"/>
      <c r="W495" s="529"/>
      <c r="X495" s="529"/>
      <c r="Y495" s="529"/>
      <c r="Z495" s="529"/>
      <c r="AA495" s="529"/>
      <c r="AB495" s="529"/>
      <c r="AC495" s="1057"/>
      <c r="AD495" s="1057"/>
      <c r="AE495" s="1057"/>
      <c r="AF495" s="1057"/>
    </row>
    <row r="496">
      <c r="A496" s="499"/>
      <c r="B496" s="529"/>
      <c r="C496" s="528"/>
      <c r="D496" s="528"/>
      <c r="E496" s="528"/>
      <c r="F496" s="528"/>
      <c r="G496" s="529"/>
      <c r="H496" s="1060"/>
      <c r="I496" s="1060"/>
      <c r="J496" s="528"/>
      <c r="K496" s="528"/>
      <c r="L496" s="528"/>
      <c r="M496" s="528"/>
      <c r="N496" s="528"/>
      <c r="O496" s="528"/>
      <c r="P496" s="528"/>
      <c r="Q496" s="529"/>
      <c r="R496" s="528"/>
      <c r="S496" s="1060"/>
      <c r="T496" s="528"/>
      <c r="U496" s="1060"/>
      <c r="V496" s="529"/>
      <c r="W496" s="529"/>
      <c r="X496" s="529"/>
      <c r="Y496" s="529"/>
      <c r="Z496" s="529"/>
      <c r="AA496" s="529"/>
      <c r="AB496" s="529"/>
      <c r="AC496" s="1057"/>
      <c r="AD496" s="1057"/>
      <c r="AE496" s="1057"/>
      <c r="AF496" s="1057"/>
    </row>
    <row r="497">
      <c r="A497" s="499"/>
      <c r="B497" s="529"/>
      <c r="C497" s="528"/>
      <c r="D497" s="528"/>
      <c r="E497" s="528"/>
      <c r="F497" s="528"/>
      <c r="G497" s="529"/>
      <c r="H497" s="1060"/>
      <c r="I497" s="1060"/>
      <c r="J497" s="528"/>
      <c r="K497" s="528"/>
      <c r="L497" s="528"/>
      <c r="M497" s="528"/>
      <c r="N497" s="528"/>
      <c r="O497" s="528"/>
      <c r="P497" s="528"/>
      <c r="Q497" s="529"/>
      <c r="R497" s="528"/>
      <c r="S497" s="1060"/>
      <c r="T497" s="528"/>
      <c r="U497" s="1060"/>
      <c r="V497" s="529"/>
      <c r="W497" s="529"/>
      <c r="X497" s="529"/>
      <c r="Y497" s="529"/>
      <c r="Z497" s="529"/>
      <c r="AA497" s="529"/>
      <c r="AB497" s="529"/>
      <c r="AC497" s="1057"/>
      <c r="AD497" s="1057"/>
      <c r="AE497" s="1057"/>
      <c r="AF497" s="1057"/>
    </row>
    <row r="498">
      <c r="A498" s="499"/>
      <c r="B498" s="529"/>
      <c r="C498" s="528"/>
      <c r="D498" s="528"/>
      <c r="E498" s="528"/>
      <c r="F498" s="528"/>
      <c r="G498" s="529"/>
      <c r="H498" s="1060"/>
      <c r="I498" s="1060"/>
      <c r="J498" s="528"/>
      <c r="K498" s="528"/>
      <c r="L498" s="528"/>
      <c r="M498" s="528"/>
      <c r="N498" s="528"/>
      <c r="O498" s="528"/>
      <c r="P498" s="528"/>
      <c r="Q498" s="529"/>
      <c r="R498" s="528"/>
      <c r="S498" s="1060"/>
      <c r="T498" s="528"/>
      <c r="U498" s="1060"/>
      <c r="V498" s="529"/>
      <c r="W498" s="529"/>
      <c r="X498" s="529"/>
      <c r="Y498" s="529"/>
      <c r="Z498" s="529"/>
      <c r="AA498" s="529"/>
      <c r="AB498" s="529"/>
      <c r="AC498" s="1057"/>
      <c r="AD498" s="1057"/>
      <c r="AE498" s="1057"/>
      <c r="AF498" s="1057"/>
    </row>
    <row r="499">
      <c r="A499" s="499"/>
      <c r="B499" s="529"/>
      <c r="C499" s="528"/>
      <c r="D499" s="528"/>
      <c r="E499" s="528"/>
      <c r="F499" s="528"/>
      <c r="G499" s="529"/>
      <c r="H499" s="1060"/>
      <c r="I499" s="1060"/>
      <c r="J499" s="528"/>
      <c r="K499" s="528"/>
      <c r="L499" s="528"/>
      <c r="M499" s="528"/>
      <c r="N499" s="528"/>
      <c r="O499" s="528"/>
      <c r="P499" s="528"/>
      <c r="Q499" s="529"/>
      <c r="R499" s="528"/>
      <c r="S499" s="1060"/>
      <c r="T499" s="528"/>
      <c r="U499" s="1060"/>
      <c r="V499" s="529"/>
      <c r="W499" s="529"/>
      <c r="X499" s="529"/>
      <c r="Y499" s="529"/>
      <c r="Z499" s="529"/>
      <c r="AA499" s="529"/>
      <c r="AB499" s="529"/>
      <c r="AC499" s="1057"/>
      <c r="AD499" s="1057"/>
      <c r="AE499" s="1057"/>
      <c r="AF499" s="1057"/>
    </row>
    <row r="500">
      <c r="A500" s="499"/>
      <c r="B500" s="529"/>
      <c r="C500" s="528"/>
      <c r="D500" s="528"/>
      <c r="E500" s="528"/>
      <c r="F500" s="528"/>
      <c r="G500" s="529"/>
      <c r="H500" s="1060"/>
      <c r="I500" s="1060"/>
      <c r="J500" s="528"/>
      <c r="K500" s="528"/>
      <c r="L500" s="528"/>
      <c r="M500" s="528"/>
      <c r="N500" s="528"/>
      <c r="O500" s="528"/>
      <c r="P500" s="528"/>
      <c r="Q500" s="529"/>
      <c r="R500" s="528"/>
      <c r="S500" s="1060"/>
      <c r="T500" s="528"/>
      <c r="U500" s="1060"/>
      <c r="V500" s="529"/>
      <c r="W500" s="529"/>
      <c r="X500" s="529"/>
      <c r="Y500" s="529"/>
      <c r="Z500" s="529"/>
      <c r="AA500" s="529"/>
      <c r="AB500" s="529"/>
      <c r="AC500" s="1057"/>
      <c r="AD500" s="1057"/>
      <c r="AE500" s="1057"/>
      <c r="AF500" s="1057"/>
    </row>
    <row r="501">
      <c r="A501" s="499"/>
      <c r="B501" s="529"/>
      <c r="C501" s="528"/>
      <c r="D501" s="528"/>
      <c r="E501" s="528"/>
      <c r="F501" s="528"/>
      <c r="G501" s="529"/>
      <c r="H501" s="1060"/>
      <c r="I501" s="1060"/>
      <c r="J501" s="528"/>
      <c r="K501" s="528"/>
      <c r="L501" s="528"/>
      <c r="M501" s="528"/>
      <c r="N501" s="528"/>
      <c r="O501" s="528"/>
      <c r="P501" s="528"/>
      <c r="Q501" s="529"/>
      <c r="R501" s="528"/>
      <c r="S501" s="1060"/>
      <c r="T501" s="528"/>
      <c r="U501" s="1060"/>
      <c r="V501" s="529"/>
      <c r="W501" s="529"/>
      <c r="X501" s="529"/>
      <c r="Y501" s="529"/>
      <c r="Z501" s="529"/>
      <c r="AA501" s="529"/>
      <c r="AB501" s="529"/>
      <c r="AC501" s="1057"/>
      <c r="AD501" s="1057"/>
      <c r="AE501" s="1057"/>
      <c r="AF501" s="1057"/>
    </row>
    <row r="502">
      <c r="A502" s="499"/>
      <c r="B502" s="529"/>
      <c r="C502" s="528"/>
      <c r="D502" s="528"/>
      <c r="E502" s="528"/>
      <c r="F502" s="528"/>
      <c r="G502" s="529"/>
      <c r="H502" s="1060"/>
      <c r="I502" s="1060"/>
      <c r="J502" s="528"/>
      <c r="K502" s="528"/>
      <c r="L502" s="528"/>
      <c r="M502" s="528"/>
      <c r="N502" s="528"/>
      <c r="O502" s="528"/>
      <c r="P502" s="528"/>
      <c r="Q502" s="529"/>
      <c r="R502" s="528"/>
      <c r="S502" s="1060"/>
      <c r="T502" s="528"/>
      <c r="U502" s="1060"/>
      <c r="V502" s="529"/>
      <c r="W502" s="529"/>
      <c r="X502" s="529"/>
      <c r="Y502" s="529"/>
      <c r="Z502" s="529"/>
      <c r="AA502" s="529"/>
      <c r="AB502" s="529"/>
      <c r="AC502" s="1057"/>
      <c r="AD502" s="1057"/>
      <c r="AE502" s="1057"/>
      <c r="AF502" s="1057"/>
    </row>
    <row r="503">
      <c r="A503" s="499"/>
      <c r="B503" s="529"/>
      <c r="C503" s="528"/>
      <c r="D503" s="528"/>
      <c r="E503" s="528"/>
      <c r="F503" s="528"/>
      <c r="G503" s="529"/>
      <c r="H503" s="1060"/>
      <c r="I503" s="1060"/>
      <c r="J503" s="528"/>
      <c r="K503" s="528"/>
      <c r="L503" s="528"/>
      <c r="M503" s="528"/>
      <c r="N503" s="528"/>
      <c r="O503" s="528"/>
      <c r="P503" s="528"/>
      <c r="Q503" s="529"/>
      <c r="R503" s="528"/>
      <c r="S503" s="1060"/>
      <c r="T503" s="528"/>
      <c r="U503" s="1060"/>
      <c r="V503" s="529"/>
      <c r="W503" s="529"/>
      <c r="X503" s="529"/>
      <c r="Y503" s="529"/>
      <c r="Z503" s="529"/>
      <c r="AA503" s="529"/>
      <c r="AB503" s="529"/>
      <c r="AC503" s="1057"/>
      <c r="AD503" s="1057"/>
      <c r="AE503" s="1057"/>
      <c r="AF503" s="1057"/>
    </row>
    <row r="504">
      <c r="A504" s="499"/>
      <c r="B504" s="529"/>
      <c r="C504" s="528"/>
      <c r="D504" s="528"/>
      <c r="E504" s="528"/>
      <c r="F504" s="528"/>
      <c r="G504" s="529"/>
      <c r="H504" s="1060"/>
      <c r="I504" s="1060"/>
      <c r="J504" s="528"/>
      <c r="K504" s="528"/>
      <c r="L504" s="528"/>
      <c r="M504" s="528"/>
      <c r="N504" s="528"/>
      <c r="O504" s="528"/>
      <c r="P504" s="528"/>
      <c r="Q504" s="529"/>
      <c r="R504" s="528"/>
      <c r="S504" s="1060"/>
      <c r="T504" s="528"/>
      <c r="U504" s="1060"/>
      <c r="V504" s="529"/>
      <c r="W504" s="529"/>
      <c r="X504" s="529"/>
      <c r="Y504" s="529"/>
      <c r="Z504" s="529"/>
      <c r="AA504" s="529"/>
      <c r="AB504" s="529"/>
      <c r="AC504" s="1057"/>
      <c r="AD504" s="1057"/>
      <c r="AE504" s="1057"/>
      <c r="AF504" s="1057"/>
    </row>
    <row r="505">
      <c r="A505" s="499"/>
      <c r="B505" s="529"/>
      <c r="C505" s="528"/>
      <c r="D505" s="528"/>
      <c r="E505" s="528"/>
      <c r="F505" s="528"/>
      <c r="G505" s="529"/>
      <c r="H505" s="1060"/>
      <c r="I505" s="1060"/>
      <c r="J505" s="528"/>
      <c r="K505" s="528"/>
      <c r="L505" s="528"/>
      <c r="M505" s="528"/>
      <c r="N505" s="528"/>
      <c r="O505" s="528"/>
      <c r="P505" s="528"/>
      <c r="Q505" s="529"/>
      <c r="R505" s="528"/>
      <c r="S505" s="1060"/>
      <c r="T505" s="528"/>
      <c r="U505" s="1060"/>
      <c r="V505" s="529"/>
      <c r="W505" s="529"/>
      <c r="X505" s="529"/>
      <c r="Y505" s="529"/>
      <c r="Z505" s="529"/>
      <c r="AA505" s="529"/>
      <c r="AB505" s="529"/>
      <c r="AC505" s="1057"/>
      <c r="AD505" s="1057"/>
      <c r="AE505" s="1057"/>
      <c r="AF505" s="1057"/>
    </row>
    <row r="506">
      <c r="A506" s="499"/>
      <c r="B506" s="529"/>
      <c r="C506" s="528"/>
      <c r="D506" s="528"/>
      <c r="E506" s="528"/>
      <c r="F506" s="528"/>
      <c r="G506" s="529"/>
      <c r="H506" s="1060"/>
      <c r="I506" s="1060"/>
      <c r="J506" s="528"/>
      <c r="K506" s="528"/>
      <c r="L506" s="528"/>
      <c r="M506" s="528"/>
      <c r="N506" s="528"/>
      <c r="O506" s="528"/>
      <c r="P506" s="528"/>
      <c r="Q506" s="529"/>
      <c r="R506" s="528"/>
      <c r="S506" s="1060"/>
      <c r="T506" s="528"/>
      <c r="U506" s="1060"/>
      <c r="V506" s="529"/>
      <c r="W506" s="529"/>
      <c r="X506" s="529"/>
      <c r="Y506" s="529"/>
      <c r="Z506" s="529"/>
      <c r="AA506" s="529"/>
      <c r="AB506" s="529"/>
      <c r="AC506" s="1057"/>
      <c r="AD506" s="1057"/>
      <c r="AE506" s="1057"/>
      <c r="AF506" s="1057"/>
    </row>
    <row r="507">
      <c r="A507" s="499"/>
      <c r="B507" s="529"/>
      <c r="C507" s="528"/>
      <c r="D507" s="528"/>
      <c r="E507" s="528"/>
      <c r="F507" s="528"/>
      <c r="G507" s="529"/>
      <c r="H507" s="1060"/>
      <c r="I507" s="1060"/>
      <c r="J507" s="528"/>
      <c r="K507" s="528"/>
      <c r="L507" s="528"/>
      <c r="M507" s="528"/>
      <c r="N507" s="528"/>
      <c r="O507" s="528"/>
      <c r="P507" s="528"/>
      <c r="Q507" s="529"/>
      <c r="R507" s="528"/>
      <c r="S507" s="1060"/>
      <c r="T507" s="528"/>
      <c r="U507" s="1060"/>
      <c r="V507" s="529"/>
      <c r="W507" s="529"/>
      <c r="X507" s="529"/>
      <c r="Y507" s="529"/>
      <c r="Z507" s="529"/>
      <c r="AA507" s="529"/>
      <c r="AB507" s="529"/>
      <c r="AC507" s="1057"/>
      <c r="AD507" s="1057"/>
      <c r="AE507" s="1057"/>
      <c r="AF507" s="1057"/>
    </row>
    <row r="508">
      <c r="A508" s="499"/>
      <c r="B508" s="529"/>
      <c r="C508" s="528"/>
      <c r="D508" s="528"/>
      <c r="E508" s="528"/>
      <c r="F508" s="528"/>
      <c r="G508" s="529"/>
      <c r="H508" s="1060"/>
      <c r="I508" s="1060"/>
      <c r="J508" s="528"/>
      <c r="K508" s="528"/>
      <c r="L508" s="528"/>
      <c r="M508" s="528"/>
      <c r="N508" s="528"/>
      <c r="O508" s="528"/>
      <c r="P508" s="528"/>
      <c r="Q508" s="529"/>
      <c r="R508" s="528"/>
      <c r="S508" s="1060"/>
      <c r="T508" s="528"/>
      <c r="U508" s="1060"/>
      <c r="V508" s="529"/>
      <c r="W508" s="529"/>
      <c r="X508" s="529"/>
      <c r="Y508" s="529"/>
      <c r="Z508" s="529"/>
      <c r="AA508" s="529"/>
      <c r="AB508" s="529"/>
      <c r="AC508" s="1057"/>
      <c r="AD508" s="1057"/>
      <c r="AE508" s="1057"/>
      <c r="AF508" s="1057"/>
    </row>
    <row r="509">
      <c r="A509" s="499"/>
      <c r="B509" s="529"/>
      <c r="C509" s="528"/>
      <c r="D509" s="528"/>
      <c r="E509" s="528"/>
      <c r="F509" s="528"/>
      <c r="G509" s="529"/>
      <c r="H509" s="1060"/>
      <c r="I509" s="1060"/>
      <c r="J509" s="528"/>
      <c r="K509" s="528"/>
      <c r="L509" s="528"/>
      <c r="M509" s="528"/>
      <c r="N509" s="528"/>
      <c r="O509" s="528"/>
      <c r="P509" s="528"/>
      <c r="Q509" s="529"/>
      <c r="R509" s="528"/>
      <c r="S509" s="1060"/>
      <c r="T509" s="528"/>
      <c r="U509" s="1060"/>
      <c r="V509" s="529"/>
      <c r="W509" s="529"/>
      <c r="X509" s="529"/>
      <c r="Y509" s="529"/>
      <c r="Z509" s="529"/>
      <c r="AA509" s="529"/>
      <c r="AB509" s="529"/>
      <c r="AC509" s="1057"/>
      <c r="AD509" s="1057"/>
      <c r="AE509" s="1057"/>
      <c r="AF509" s="1057"/>
    </row>
    <row r="510">
      <c r="A510" s="499"/>
      <c r="B510" s="529"/>
      <c r="C510" s="528"/>
      <c r="D510" s="528"/>
      <c r="E510" s="528"/>
      <c r="F510" s="528"/>
      <c r="G510" s="529"/>
      <c r="H510" s="1060"/>
      <c r="I510" s="1060"/>
      <c r="J510" s="528"/>
      <c r="K510" s="528"/>
      <c r="L510" s="528"/>
      <c r="M510" s="528"/>
      <c r="N510" s="528"/>
      <c r="O510" s="528"/>
      <c r="P510" s="528"/>
      <c r="Q510" s="529"/>
      <c r="R510" s="528"/>
      <c r="S510" s="1060"/>
      <c r="T510" s="528"/>
      <c r="U510" s="1060"/>
      <c r="V510" s="529"/>
      <c r="W510" s="529"/>
      <c r="X510" s="529"/>
      <c r="Y510" s="529"/>
      <c r="Z510" s="529"/>
      <c r="AA510" s="529"/>
      <c r="AB510" s="529"/>
      <c r="AC510" s="1057"/>
      <c r="AD510" s="1057"/>
      <c r="AE510" s="1057"/>
      <c r="AF510" s="1057"/>
    </row>
    <row r="511">
      <c r="A511" s="499"/>
      <c r="B511" s="529"/>
      <c r="C511" s="528"/>
      <c r="D511" s="528"/>
      <c r="E511" s="528"/>
      <c r="F511" s="528"/>
      <c r="G511" s="529"/>
      <c r="H511" s="1060"/>
      <c r="I511" s="1060"/>
      <c r="J511" s="528"/>
      <c r="K511" s="528"/>
      <c r="L511" s="528"/>
      <c r="M511" s="528"/>
      <c r="N511" s="528"/>
      <c r="O511" s="528"/>
      <c r="P511" s="528"/>
      <c r="Q511" s="529"/>
      <c r="R511" s="528"/>
      <c r="S511" s="1060"/>
      <c r="T511" s="528"/>
      <c r="U511" s="1060"/>
      <c r="V511" s="529"/>
      <c r="W511" s="529"/>
      <c r="X511" s="529"/>
      <c r="Y511" s="529"/>
      <c r="Z511" s="529"/>
      <c r="AA511" s="529"/>
      <c r="AB511" s="529"/>
      <c r="AC511" s="1057"/>
      <c r="AD511" s="1057"/>
      <c r="AE511" s="1057"/>
      <c r="AF511" s="1057"/>
    </row>
    <row r="512">
      <c r="A512" s="499"/>
      <c r="B512" s="529"/>
      <c r="C512" s="528"/>
      <c r="D512" s="528"/>
      <c r="E512" s="528"/>
      <c r="F512" s="528"/>
      <c r="G512" s="529"/>
      <c r="H512" s="1060"/>
      <c r="I512" s="1060"/>
      <c r="J512" s="528"/>
      <c r="K512" s="528"/>
      <c r="L512" s="528"/>
      <c r="M512" s="528"/>
      <c r="N512" s="528"/>
      <c r="O512" s="528"/>
      <c r="P512" s="528"/>
      <c r="Q512" s="529"/>
      <c r="R512" s="528"/>
      <c r="S512" s="1060"/>
      <c r="T512" s="528"/>
      <c r="U512" s="1060"/>
      <c r="V512" s="529"/>
      <c r="W512" s="529"/>
      <c r="X512" s="529"/>
      <c r="Y512" s="529"/>
      <c r="Z512" s="529"/>
      <c r="AA512" s="529"/>
      <c r="AB512" s="529"/>
      <c r="AC512" s="1057"/>
      <c r="AD512" s="1057"/>
      <c r="AE512" s="1057"/>
      <c r="AF512" s="1057"/>
    </row>
    <row r="513">
      <c r="A513" s="499"/>
      <c r="B513" s="529"/>
      <c r="C513" s="528"/>
      <c r="D513" s="528"/>
      <c r="E513" s="528"/>
      <c r="F513" s="528"/>
      <c r="G513" s="529"/>
      <c r="H513" s="1060"/>
      <c r="I513" s="1060"/>
      <c r="J513" s="528"/>
      <c r="K513" s="528"/>
      <c r="L513" s="528"/>
      <c r="M513" s="528"/>
      <c r="N513" s="528"/>
      <c r="O513" s="528"/>
      <c r="P513" s="528"/>
      <c r="Q513" s="529"/>
      <c r="R513" s="528"/>
      <c r="S513" s="1060"/>
      <c r="T513" s="528"/>
      <c r="U513" s="1060"/>
      <c r="V513" s="529"/>
      <c r="W513" s="529"/>
      <c r="X513" s="529"/>
      <c r="Y513" s="529"/>
      <c r="Z513" s="529"/>
      <c r="AA513" s="529"/>
      <c r="AB513" s="529"/>
      <c r="AC513" s="1057"/>
      <c r="AD513" s="1057"/>
      <c r="AE513" s="1057"/>
      <c r="AF513" s="1057"/>
    </row>
    <row r="514">
      <c r="A514" s="499"/>
      <c r="B514" s="529"/>
      <c r="C514" s="528"/>
      <c r="D514" s="528"/>
      <c r="E514" s="528"/>
      <c r="F514" s="528"/>
      <c r="G514" s="529"/>
      <c r="H514" s="1060"/>
      <c r="I514" s="1060"/>
      <c r="J514" s="528"/>
      <c r="K514" s="528"/>
      <c r="L514" s="528"/>
      <c r="M514" s="528"/>
      <c r="N514" s="528"/>
      <c r="O514" s="528"/>
      <c r="P514" s="528"/>
      <c r="Q514" s="529"/>
      <c r="R514" s="528"/>
      <c r="S514" s="1060"/>
      <c r="T514" s="528"/>
      <c r="U514" s="1060"/>
      <c r="V514" s="529"/>
      <c r="W514" s="529"/>
      <c r="X514" s="529"/>
      <c r="Y514" s="529"/>
      <c r="Z514" s="529"/>
      <c r="AA514" s="529"/>
      <c r="AB514" s="529"/>
      <c r="AC514" s="1057"/>
      <c r="AD514" s="1057"/>
      <c r="AE514" s="1057"/>
      <c r="AF514" s="1057"/>
    </row>
    <row r="515">
      <c r="A515" s="499"/>
      <c r="B515" s="529"/>
      <c r="C515" s="528"/>
      <c r="D515" s="528"/>
      <c r="E515" s="528"/>
      <c r="F515" s="528"/>
      <c r="G515" s="529"/>
      <c r="H515" s="1060"/>
      <c r="I515" s="1060"/>
      <c r="J515" s="528"/>
      <c r="K515" s="528"/>
      <c r="L515" s="528"/>
      <c r="M515" s="528"/>
      <c r="N515" s="528"/>
      <c r="O515" s="528"/>
      <c r="P515" s="528"/>
      <c r="Q515" s="529"/>
      <c r="R515" s="528"/>
      <c r="S515" s="1060"/>
      <c r="T515" s="528"/>
      <c r="U515" s="1060"/>
      <c r="V515" s="529"/>
      <c r="W515" s="529"/>
      <c r="X515" s="529"/>
      <c r="Y515" s="529"/>
      <c r="Z515" s="529"/>
      <c r="AA515" s="529"/>
      <c r="AB515" s="529"/>
      <c r="AC515" s="1057"/>
      <c r="AD515" s="1057"/>
      <c r="AE515" s="1057"/>
      <c r="AF515" s="1057"/>
    </row>
    <row r="516">
      <c r="A516" s="499"/>
      <c r="B516" s="529"/>
      <c r="C516" s="528"/>
      <c r="D516" s="528"/>
      <c r="E516" s="528"/>
      <c r="F516" s="528"/>
      <c r="G516" s="529"/>
      <c r="H516" s="1060"/>
      <c r="I516" s="1060"/>
      <c r="J516" s="528"/>
      <c r="K516" s="528"/>
      <c r="L516" s="528"/>
      <c r="M516" s="528"/>
      <c r="N516" s="528"/>
      <c r="O516" s="528"/>
      <c r="P516" s="528"/>
      <c r="Q516" s="529"/>
      <c r="R516" s="528"/>
      <c r="S516" s="1060"/>
      <c r="T516" s="528"/>
      <c r="U516" s="1060"/>
      <c r="V516" s="529"/>
      <c r="W516" s="529"/>
      <c r="X516" s="529"/>
      <c r="Y516" s="529"/>
      <c r="Z516" s="529"/>
      <c r="AA516" s="529"/>
      <c r="AB516" s="529"/>
      <c r="AC516" s="1057"/>
      <c r="AD516" s="1057"/>
      <c r="AE516" s="1057"/>
      <c r="AF516" s="1057"/>
    </row>
    <row r="517">
      <c r="A517" s="499"/>
      <c r="B517" s="529"/>
      <c r="C517" s="528"/>
      <c r="D517" s="528"/>
      <c r="E517" s="528"/>
      <c r="F517" s="528"/>
      <c r="G517" s="529"/>
      <c r="H517" s="1060"/>
      <c r="I517" s="1060"/>
      <c r="J517" s="528"/>
      <c r="K517" s="528"/>
      <c r="L517" s="528"/>
      <c r="M517" s="528"/>
      <c r="N517" s="528"/>
      <c r="O517" s="528"/>
      <c r="P517" s="528"/>
      <c r="Q517" s="529"/>
      <c r="R517" s="528"/>
      <c r="S517" s="1060"/>
      <c r="T517" s="528"/>
      <c r="U517" s="1060"/>
      <c r="V517" s="529"/>
      <c r="W517" s="529"/>
      <c r="X517" s="529"/>
      <c r="Y517" s="529"/>
      <c r="Z517" s="529"/>
      <c r="AA517" s="529"/>
      <c r="AB517" s="529"/>
      <c r="AC517" s="1057"/>
      <c r="AD517" s="1057"/>
      <c r="AE517" s="1057"/>
      <c r="AF517" s="1057"/>
    </row>
    <row r="518">
      <c r="A518" s="499"/>
      <c r="B518" s="529"/>
      <c r="C518" s="528"/>
      <c r="D518" s="528"/>
      <c r="E518" s="528"/>
      <c r="F518" s="528"/>
      <c r="G518" s="529"/>
      <c r="H518" s="1060"/>
      <c r="I518" s="1060"/>
      <c r="J518" s="528"/>
      <c r="K518" s="528"/>
      <c r="L518" s="528"/>
      <c r="M518" s="528"/>
      <c r="N518" s="528"/>
      <c r="O518" s="528"/>
      <c r="P518" s="528"/>
      <c r="Q518" s="529"/>
      <c r="R518" s="528"/>
      <c r="S518" s="1060"/>
      <c r="T518" s="528"/>
      <c r="U518" s="1060"/>
      <c r="V518" s="529"/>
      <c r="W518" s="529"/>
      <c r="X518" s="529"/>
      <c r="Y518" s="529"/>
      <c r="Z518" s="529"/>
      <c r="AA518" s="529"/>
      <c r="AB518" s="529"/>
      <c r="AC518" s="1057"/>
      <c r="AD518" s="1057"/>
      <c r="AE518" s="1057"/>
      <c r="AF518" s="1057"/>
    </row>
    <row r="519">
      <c r="A519" s="499"/>
      <c r="B519" s="529"/>
      <c r="C519" s="528"/>
      <c r="D519" s="528"/>
      <c r="E519" s="528"/>
      <c r="F519" s="528"/>
      <c r="G519" s="529"/>
      <c r="H519" s="1060"/>
      <c r="I519" s="1060"/>
      <c r="J519" s="528"/>
      <c r="K519" s="528"/>
      <c r="L519" s="528"/>
      <c r="M519" s="528"/>
      <c r="N519" s="528"/>
      <c r="O519" s="528"/>
      <c r="P519" s="528"/>
      <c r="Q519" s="529"/>
      <c r="R519" s="528"/>
      <c r="S519" s="1060"/>
      <c r="T519" s="528"/>
      <c r="U519" s="1060"/>
      <c r="V519" s="529"/>
      <c r="W519" s="529"/>
      <c r="X519" s="529"/>
      <c r="Y519" s="529"/>
      <c r="Z519" s="529"/>
      <c r="AA519" s="529"/>
      <c r="AB519" s="529"/>
      <c r="AC519" s="1057"/>
      <c r="AD519" s="1057"/>
      <c r="AE519" s="1057"/>
      <c r="AF519" s="1057"/>
    </row>
    <row r="520">
      <c r="A520" s="499"/>
      <c r="B520" s="529"/>
      <c r="C520" s="528"/>
      <c r="D520" s="528"/>
      <c r="E520" s="528"/>
      <c r="F520" s="528"/>
      <c r="G520" s="529"/>
      <c r="H520" s="1060"/>
      <c r="I520" s="1060"/>
      <c r="J520" s="528"/>
      <c r="K520" s="528"/>
      <c r="L520" s="528"/>
      <c r="M520" s="528"/>
      <c r="N520" s="528"/>
      <c r="O520" s="528"/>
      <c r="P520" s="528"/>
      <c r="Q520" s="529"/>
      <c r="R520" s="528"/>
      <c r="S520" s="1060"/>
      <c r="T520" s="528"/>
      <c r="U520" s="1060"/>
      <c r="V520" s="529"/>
      <c r="W520" s="529"/>
      <c r="X520" s="529"/>
      <c r="Y520" s="529"/>
      <c r="Z520" s="529"/>
      <c r="AA520" s="529"/>
      <c r="AB520" s="529"/>
      <c r="AC520" s="1057"/>
      <c r="AD520" s="1057"/>
      <c r="AE520" s="1057"/>
      <c r="AF520" s="1057"/>
    </row>
    <row r="521">
      <c r="A521" s="499"/>
      <c r="B521" s="529"/>
      <c r="C521" s="528"/>
      <c r="D521" s="528"/>
      <c r="E521" s="528"/>
      <c r="F521" s="528"/>
      <c r="G521" s="529"/>
      <c r="H521" s="1060"/>
      <c r="I521" s="1060"/>
      <c r="J521" s="528"/>
      <c r="K521" s="528"/>
      <c r="L521" s="528"/>
      <c r="M521" s="528"/>
      <c r="N521" s="528"/>
      <c r="O521" s="528"/>
      <c r="P521" s="528"/>
      <c r="Q521" s="529"/>
      <c r="R521" s="528"/>
      <c r="S521" s="1060"/>
      <c r="T521" s="528"/>
      <c r="U521" s="1060"/>
      <c r="V521" s="529"/>
      <c r="W521" s="529"/>
      <c r="X521" s="529"/>
      <c r="Y521" s="529"/>
      <c r="Z521" s="529"/>
      <c r="AA521" s="529"/>
      <c r="AB521" s="529"/>
      <c r="AC521" s="1057"/>
      <c r="AD521" s="1057"/>
      <c r="AE521" s="1057"/>
      <c r="AF521" s="1057"/>
    </row>
    <row r="522">
      <c r="A522" s="499"/>
      <c r="B522" s="529"/>
      <c r="C522" s="528"/>
      <c r="D522" s="528"/>
      <c r="E522" s="528"/>
      <c r="F522" s="528"/>
      <c r="G522" s="529"/>
      <c r="H522" s="1060"/>
      <c r="I522" s="1060"/>
      <c r="J522" s="528"/>
      <c r="K522" s="528"/>
      <c r="L522" s="528"/>
      <c r="M522" s="528"/>
      <c r="N522" s="528"/>
      <c r="O522" s="528"/>
      <c r="P522" s="528"/>
      <c r="Q522" s="529"/>
      <c r="R522" s="528"/>
      <c r="S522" s="1060"/>
      <c r="T522" s="528"/>
      <c r="U522" s="1060"/>
      <c r="V522" s="529"/>
      <c r="W522" s="529"/>
      <c r="X522" s="529"/>
      <c r="Y522" s="529"/>
      <c r="Z522" s="529"/>
      <c r="AA522" s="529"/>
      <c r="AB522" s="529"/>
      <c r="AC522" s="1057"/>
      <c r="AD522" s="1057"/>
      <c r="AE522" s="1057"/>
      <c r="AF522" s="1057"/>
    </row>
    <row r="523">
      <c r="A523" s="499"/>
      <c r="B523" s="529"/>
      <c r="C523" s="528"/>
      <c r="D523" s="528"/>
      <c r="E523" s="528"/>
      <c r="F523" s="528"/>
      <c r="G523" s="529"/>
      <c r="H523" s="1060"/>
      <c r="I523" s="1060"/>
      <c r="J523" s="528"/>
      <c r="K523" s="528"/>
      <c r="L523" s="528"/>
      <c r="M523" s="528"/>
      <c r="N523" s="528"/>
      <c r="O523" s="528"/>
      <c r="P523" s="528"/>
      <c r="Q523" s="529"/>
      <c r="R523" s="528"/>
      <c r="S523" s="1060"/>
      <c r="T523" s="528"/>
      <c r="U523" s="1060"/>
      <c r="V523" s="529"/>
      <c r="W523" s="529"/>
      <c r="X523" s="529"/>
      <c r="Y523" s="529"/>
      <c r="Z523" s="529"/>
      <c r="AA523" s="529"/>
      <c r="AB523" s="529"/>
      <c r="AC523" s="1057"/>
      <c r="AD523" s="1057"/>
      <c r="AE523" s="1057"/>
      <c r="AF523" s="1057"/>
    </row>
    <row r="524">
      <c r="A524" s="499"/>
      <c r="B524" s="529"/>
      <c r="C524" s="528"/>
      <c r="D524" s="528"/>
      <c r="E524" s="528"/>
      <c r="F524" s="528"/>
      <c r="G524" s="529"/>
      <c r="H524" s="1060"/>
      <c r="I524" s="1060"/>
      <c r="J524" s="528"/>
      <c r="K524" s="528"/>
      <c r="L524" s="528"/>
      <c r="M524" s="528"/>
      <c r="N524" s="528"/>
      <c r="O524" s="528"/>
      <c r="P524" s="528"/>
      <c r="Q524" s="529"/>
      <c r="R524" s="528"/>
      <c r="S524" s="1060"/>
      <c r="T524" s="528"/>
      <c r="U524" s="1060"/>
      <c r="V524" s="529"/>
      <c r="W524" s="529"/>
      <c r="X524" s="529"/>
      <c r="Y524" s="529"/>
      <c r="Z524" s="529"/>
      <c r="AA524" s="529"/>
      <c r="AB524" s="529"/>
      <c r="AC524" s="1057"/>
      <c r="AD524" s="1057"/>
      <c r="AE524" s="1057"/>
      <c r="AF524" s="1057"/>
    </row>
    <row r="525">
      <c r="A525" s="499"/>
      <c r="B525" s="529"/>
      <c r="C525" s="528"/>
      <c r="D525" s="528"/>
      <c r="E525" s="528"/>
      <c r="F525" s="528"/>
      <c r="G525" s="529"/>
      <c r="H525" s="1060"/>
      <c r="I525" s="1060"/>
      <c r="J525" s="528"/>
      <c r="K525" s="528"/>
      <c r="L525" s="528"/>
      <c r="M525" s="528"/>
      <c r="N525" s="528"/>
      <c r="O525" s="528"/>
      <c r="P525" s="528"/>
      <c r="Q525" s="529"/>
      <c r="R525" s="528"/>
      <c r="S525" s="1060"/>
      <c r="T525" s="528"/>
      <c r="U525" s="1060"/>
      <c r="V525" s="529"/>
      <c r="W525" s="529"/>
      <c r="X525" s="529"/>
      <c r="Y525" s="529"/>
      <c r="Z525" s="529"/>
      <c r="AA525" s="529"/>
      <c r="AB525" s="529"/>
      <c r="AC525" s="1057"/>
      <c r="AD525" s="1057"/>
      <c r="AE525" s="1057"/>
      <c r="AF525" s="1057"/>
    </row>
    <row r="526">
      <c r="A526" s="499"/>
      <c r="B526" s="529"/>
      <c r="C526" s="528"/>
      <c r="D526" s="528"/>
      <c r="E526" s="528"/>
      <c r="F526" s="528"/>
      <c r="G526" s="529"/>
      <c r="H526" s="1060"/>
      <c r="I526" s="1060"/>
      <c r="J526" s="528"/>
      <c r="K526" s="528"/>
      <c r="L526" s="528"/>
      <c r="M526" s="528"/>
      <c r="N526" s="528"/>
      <c r="O526" s="528"/>
      <c r="P526" s="528"/>
      <c r="Q526" s="529"/>
      <c r="R526" s="528"/>
      <c r="S526" s="1060"/>
      <c r="T526" s="528"/>
      <c r="U526" s="1060"/>
      <c r="V526" s="529"/>
      <c r="W526" s="529"/>
      <c r="X526" s="529"/>
      <c r="Y526" s="529"/>
      <c r="Z526" s="529"/>
      <c r="AA526" s="529"/>
      <c r="AB526" s="529"/>
      <c r="AC526" s="1057"/>
      <c r="AD526" s="1057"/>
      <c r="AE526" s="1057"/>
      <c r="AF526" s="1057"/>
    </row>
    <row r="527">
      <c r="A527" s="499"/>
      <c r="B527" s="529"/>
      <c r="C527" s="528"/>
      <c r="D527" s="528"/>
      <c r="E527" s="528"/>
      <c r="F527" s="528"/>
      <c r="G527" s="529"/>
      <c r="H527" s="1060"/>
      <c r="I527" s="1060"/>
      <c r="J527" s="528"/>
      <c r="K527" s="528"/>
      <c r="L527" s="528"/>
      <c r="M527" s="528"/>
      <c r="N527" s="528"/>
      <c r="O527" s="528"/>
      <c r="P527" s="528"/>
      <c r="Q527" s="529"/>
      <c r="R527" s="528"/>
      <c r="S527" s="1060"/>
      <c r="T527" s="528"/>
      <c r="U527" s="1060"/>
      <c r="V527" s="529"/>
      <c r="W527" s="529"/>
      <c r="X527" s="529"/>
      <c r="Y527" s="529"/>
      <c r="Z527" s="529"/>
      <c r="AA527" s="529"/>
      <c r="AB527" s="529"/>
      <c r="AC527" s="1057"/>
      <c r="AD527" s="1057"/>
      <c r="AE527" s="1057"/>
      <c r="AF527" s="1057"/>
    </row>
    <row r="528">
      <c r="A528" s="499"/>
      <c r="B528" s="529"/>
      <c r="C528" s="528"/>
      <c r="D528" s="528"/>
      <c r="E528" s="528"/>
      <c r="F528" s="528"/>
      <c r="G528" s="529"/>
      <c r="H528" s="1060"/>
      <c r="I528" s="1060"/>
      <c r="J528" s="528"/>
      <c r="K528" s="528"/>
      <c r="L528" s="528"/>
      <c r="M528" s="528"/>
      <c r="N528" s="528"/>
      <c r="O528" s="528"/>
      <c r="P528" s="528"/>
      <c r="Q528" s="529"/>
      <c r="R528" s="528"/>
      <c r="S528" s="1060"/>
      <c r="T528" s="528"/>
      <c r="U528" s="1060"/>
      <c r="V528" s="529"/>
      <c r="W528" s="529"/>
      <c r="X528" s="529"/>
      <c r="Y528" s="529"/>
      <c r="Z528" s="529"/>
      <c r="AA528" s="529"/>
      <c r="AB528" s="529"/>
      <c r="AC528" s="1057"/>
      <c r="AD528" s="1057"/>
      <c r="AE528" s="1057"/>
      <c r="AF528" s="1057"/>
    </row>
    <row r="529">
      <c r="A529" s="499"/>
      <c r="B529" s="529"/>
      <c r="C529" s="528"/>
      <c r="D529" s="528"/>
      <c r="E529" s="528"/>
      <c r="F529" s="528"/>
      <c r="G529" s="529"/>
      <c r="H529" s="1060"/>
      <c r="I529" s="1060"/>
      <c r="J529" s="528"/>
      <c r="K529" s="528"/>
      <c r="L529" s="528"/>
      <c r="M529" s="528"/>
      <c r="N529" s="528"/>
      <c r="O529" s="528"/>
      <c r="P529" s="528"/>
      <c r="Q529" s="529"/>
      <c r="R529" s="528"/>
      <c r="S529" s="1060"/>
      <c r="T529" s="528"/>
      <c r="U529" s="1060"/>
      <c r="V529" s="529"/>
      <c r="W529" s="529"/>
      <c r="X529" s="529"/>
      <c r="Y529" s="529"/>
      <c r="Z529" s="529"/>
      <c r="AA529" s="529"/>
      <c r="AB529" s="529"/>
      <c r="AC529" s="1057"/>
      <c r="AD529" s="1057"/>
      <c r="AE529" s="1057"/>
      <c r="AF529" s="1057"/>
    </row>
    <row r="530">
      <c r="A530" s="499"/>
      <c r="B530" s="529"/>
      <c r="C530" s="528"/>
      <c r="D530" s="528"/>
      <c r="E530" s="528"/>
      <c r="F530" s="528"/>
      <c r="G530" s="529"/>
      <c r="H530" s="1060"/>
      <c r="I530" s="1060"/>
      <c r="J530" s="528"/>
      <c r="K530" s="528"/>
      <c r="L530" s="528"/>
      <c r="M530" s="528"/>
      <c r="N530" s="528"/>
      <c r="O530" s="528"/>
      <c r="P530" s="528"/>
      <c r="Q530" s="529"/>
      <c r="R530" s="528"/>
      <c r="S530" s="1060"/>
      <c r="T530" s="528"/>
      <c r="U530" s="1060"/>
      <c r="V530" s="529"/>
      <c r="W530" s="529"/>
      <c r="X530" s="529"/>
      <c r="Y530" s="529"/>
      <c r="Z530" s="529"/>
      <c r="AA530" s="529"/>
      <c r="AB530" s="529"/>
      <c r="AC530" s="1057"/>
      <c r="AD530" s="1057"/>
      <c r="AE530" s="1057"/>
      <c r="AF530" s="1057"/>
    </row>
    <row r="531">
      <c r="A531" s="499"/>
      <c r="B531" s="529"/>
      <c r="C531" s="528"/>
      <c r="D531" s="528"/>
      <c r="E531" s="528"/>
      <c r="F531" s="528"/>
      <c r="G531" s="529"/>
      <c r="H531" s="1060"/>
      <c r="I531" s="1060"/>
      <c r="J531" s="528"/>
      <c r="K531" s="528"/>
      <c r="L531" s="528"/>
      <c r="M531" s="528"/>
      <c r="N531" s="528"/>
      <c r="O531" s="528"/>
      <c r="P531" s="528"/>
      <c r="Q531" s="529"/>
      <c r="R531" s="528"/>
      <c r="S531" s="1060"/>
      <c r="T531" s="528"/>
      <c r="U531" s="1060"/>
      <c r="V531" s="529"/>
      <c r="W531" s="529"/>
      <c r="X531" s="529"/>
      <c r="Y531" s="529"/>
      <c r="Z531" s="529"/>
      <c r="AA531" s="529"/>
      <c r="AB531" s="529"/>
      <c r="AC531" s="1057"/>
      <c r="AD531" s="1057"/>
      <c r="AE531" s="1057"/>
      <c r="AF531" s="1057"/>
    </row>
    <row r="532">
      <c r="A532" s="499"/>
      <c r="B532" s="529"/>
      <c r="C532" s="528"/>
      <c r="D532" s="528"/>
      <c r="E532" s="528"/>
      <c r="F532" s="528"/>
      <c r="G532" s="529"/>
      <c r="H532" s="1060"/>
      <c r="I532" s="1060"/>
      <c r="J532" s="528"/>
      <c r="K532" s="528"/>
      <c r="L532" s="528"/>
      <c r="M532" s="528"/>
      <c r="N532" s="528"/>
      <c r="O532" s="528"/>
      <c r="P532" s="528"/>
      <c r="Q532" s="529"/>
      <c r="R532" s="528"/>
      <c r="S532" s="1060"/>
      <c r="T532" s="528"/>
      <c r="U532" s="1060"/>
      <c r="V532" s="529"/>
      <c r="W532" s="529"/>
      <c r="X532" s="529"/>
      <c r="Y532" s="529"/>
      <c r="Z532" s="529"/>
      <c r="AA532" s="529"/>
      <c r="AB532" s="529"/>
      <c r="AC532" s="1057"/>
      <c r="AD532" s="1057"/>
      <c r="AE532" s="1057"/>
      <c r="AF532" s="1057"/>
    </row>
    <row r="533">
      <c r="A533" s="499"/>
      <c r="B533" s="529"/>
      <c r="C533" s="528"/>
      <c r="D533" s="528"/>
      <c r="E533" s="528"/>
      <c r="F533" s="528"/>
      <c r="G533" s="529"/>
      <c r="H533" s="1060"/>
      <c r="I533" s="1060"/>
      <c r="J533" s="528"/>
      <c r="K533" s="528"/>
      <c r="L533" s="528"/>
      <c r="M533" s="528"/>
      <c r="N533" s="528"/>
      <c r="O533" s="528"/>
      <c r="P533" s="528"/>
      <c r="Q533" s="529"/>
      <c r="R533" s="528"/>
      <c r="S533" s="1060"/>
      <c r="T533" s="528"/>
      <c r="U533" s="1060"/>
      <c r="V533" s="529"/>
      <c r="W533" s="529"/>
      <c r="X533" s="529"/>
      <c r="Y533" s="529"/>
      <c r="Z533" s="529"/>
      <c r="AA533" s="529"/>
      <c r="AB533" s="529"/>
      <c r="AC533" s="1057"/>
      <c r="AD533" s="1057"/>
      <c r="AE533" s="1057"/>
      <c r="AF533" s="1057"/>
    </row>
    <row r="534">
      <c r="A534" s="499"/>
      <c r="B534" s="529"/>
      <c r="C534" s="528"/>
      <c r="D534" s="528"/>
      <c r="E534" s="528"/>
      <c r="F534" s="528"/>
      <c r="G534" s="529"/>
      <c r="H534" s="1060"/>
      <c r="I534" s="1060"/>
      <c r="J534" s="528"/>
      <c r="K534" s="528"/>
      <c r="L534" s="528"/>
      <c r="M534" s="528"/>
      <c r="N534" s="528"/>
      <c r="O534" s="528"/>
      <c r="P534" s="528"/>
      <c r="Q534" s="529"/>
      <c r="R534" s="528"/>
      <c r="S534" s="1060"/>
      <c r="T534" s="528"/>
      <c r="U534" s="1060"/>
      <c r="V534" s="529"/>
      <c r="W534" s="529"/>
      <c r="X534" s="529"/>
      <c r="Y534" s="529"/>
      <c r="Z534" s="529"/>
      <c r="AA534" s="529"/>
      <c r="AB534" s="529"/>
      <c r="AC534" s="1057"/>
      <c r="AD534" s="1057"/>
      <c r="AE534" s="1057"/>
      <c r="AF534" s="1057"/>
    </row>
    <row r="535">
      <c r="A535" s="499"/>
      <c r="B535" s="529"/>
      <c r="C535" s="528"/>
      <c r="D535" s="528"/>
      <c r="E535" s="528"/>
      <c r="F535" s="528"/>
      <c r="G535" s="529"/>
      <c r="H535" s="1060"/>
      <c r="I535" s="1060"/>
      <c r="J535" s="528"/>
      <c r="K535" s="528"/>
      <c r="L535" s="528"/>
      <c r="M535" s="528"/>
      <c r="N535" s="528"/>
      <c r="O535" s="528"/>
      <c r="P535" s="528"/>
      <c r="Q535" s="529"/>
      <c r="R535" s="528"/>
      <c r="S535" s="1060"/>
      <c r="T535" s="528"/>
      <c r="U535" s="1060"/>
      <c r="V535" s="529"/>
      <c r="W535" s="529"/>
      <c r="X535" s="529"/>
      <c r="Y535" s="529"/>
      <c r="Z535" s="529"/>
      <c r="AA535" s="529"/>
      <c r="AB535" s="529"/>
      <c r="AC535" s="1057"/>
      <c r="AD535" s="1057"/>
      <c r="AE535" s="1057"/>
      <c r="AF535" s="1057"/>
    </row>
    <row r="536">
      <c r="A536" s="499"/>
      <c r="B536" s="529"/>
      <c r="C536" s="528"/>
      <c r="D536" s="528"/>
      <c r="E536" s="528"/>
      <c r="F536" s="528"/>
      <c r="G536" s="529"/>
      <c r="H536" s="1060"/>
      <c r="I536" s="1060"/>
      <c r="J536" s="528"/>
      <c r="K536" s="528"/>
      <c r="L536" s="528"/>
      <c r="M536" s="528"/>
      <c r="N536" s="528"/>
      <c r="O536" s="528"/>
      <c r="P536" s="528"/>
      <c r="Q536" s="529"/>
      <c r="R536" s="528"/>
      <c r="S536" s="1060"/>
      <c r="T536" s="528"/>
      <c r="U536" s="1060"/>
      <c r="V536" s="529"/>
      <c r="W536" s="529"/>
      <c r="X536" s="529"/>
      <c r="Y536" s="529"/>
      <c r="Z536" s="529"/>
      <c r="AA536" s="529"/>
      <c r="AB536" s="529"/>
      <c r="AC536" s="1057"/>
      <c r="AD536" s="1057"/>
      <c r="AE536" s="1057"/>
      <c r="AF536" s="1057"/>
    </row>
    <row r="537">
      <c r="A537" s="499"/>
      <c r="B537" s="529"/>
      <c r="C537" s="528"/>
      <c r="D537" s="528"/>
      <c r="E537" s="528"/>
      <c r="F537" s="528"/>
      <c r="G537" s="529"/>
      <c r="H537" s="1060"/>
      <c r="I537" s="1060"/>
      <c r="J537" s="528"/>
      <c r="K537" s="528"/>
      <c r="L537" s="528"/>
      <c r="M537" s="528"/>
      <c r="N537" s="528"/>
      <c r="O537" s="528"/>
      <c r="P537" s="528"/>
      <c r="Q537" s="529"/>
      <c r="R537" s="528"/>
      <c r="S537" s="1060"/>
      <c r="T537" s="528"/>
      <c r="U537" s="1060"/>
      <c r="V537" s="529"/>
      <c r="W537" s="529"/>
      <c r="X537" s="529"/>
      <c r="Y537" s="529"/>
      <c r="Z537" s="529"/>
      <c r="AA537" s="529"/>
      <c r="AB537" s="529"/>
      <c r="AC537" s="1057"/>
      <c r="AD537" s="1057"/>
      <c r="AE537" s="1057"/>
      <c r="AF537" s="1057"/>
    </row>
    <row r="538">
      <c r="A538" s="499"/>
      <c r="B538" s="529"/>
      <c r="C538" s="528"/>
      <c r="D538" s="528"/>
      <c r="E538" s="528"/>
      <c r="F538" s="528"/>
      <c r="G538" s="529"/>
      <c r="H538" s="1060"/>
      <c r="I538" s="1060"/>
      <c r="J538" s="528"/>
      <c r="K538" s="528"/>
      <c r="L538" s="528"/>
      <c r="M538" s="528"/>
      <c r="N538" s="528"/>
      <c r="O538" s="528"/>
      <c r="P538" s="528"/>
      <c r="Q538" s="529"/>
      <c r="R538" s="528"/>
      <c r="S538" s="1060"/>
      <c r="T538" s="528"/>
      <c r="U538" s="1060"/>
      <c r="V538" s="529"/>
      <c r="W538" s="529"/>
      <c r="X538" s="529"/>
      <c r="Y538" s="529"/>
      <c r="Z538" s="529"/>
      <c r="AA538" s="529"/>
      <c r="AB538" s="529"/>
      <c r="AC538" s="1057"/>
      <c r="AD538" s="1057"/>
      <c r="AE538" s="1057"/>
      <c r="AF538" s="1057"/>
    </row>
    <row r="539">
      <c r="A539" s="499"/>
      <c r="B539" s="529"/>
      <c r="C539" s="528"/>
      <c r="D539" s="528"/>
      <c r="E539" s="528"/>
      <c r="F539" s="528"/>
      <c r="G539" s="529"/>
      <c r="H539" s="1060"/>
      <c r="I539" s="1060"/>
      <c r="J539" s="528"/>
      <c r="K539" s="528"/>
      <c r="L539" s="528"/>
      <c r="M539" s="528"/>
      <c r="N539" s="528"/>
      <c r="O539" s="528"/>
      <c r="P539" s="528"/>
      <c r="Q539" s="529"/>
      <c r="R539" s="528"/>
      <c r="S539" s="1060"/>
      <c r="T539" s="528"/>
      <c r="U539" s="1060"/>
      <c r="V539" s="529"/>
      <c r="W539" s="529"/>
      <c r="X539" s="529"/>
      <c r="Y539" s="529"/>
      <c r="Z539" s="529"/>
      <c r="AA539" s="529"/>
      <c r="AB539" s="529"/>
      <c r="AC539" s="1057"/>
      <c r="AD539" s="1057"/>
      <c r="AE539" s="1057"/>
      <c r="AF539" s="1057"/>
    </row>
    <row r="540">
      <c r="A540" s="499"/>
      <c r="B540" s="529"/>
      <c r="C540" s="528"/>
      <c r="D540" s="528"/>
      <c r="E540" s="528"/>
      <c r="F540" s="528"/>
      <c r="G540" s="529"/>
      <c r="H540" s="1060"/>
      <c r="I540" s="1060"/>
      <c r="J540" s="528"/>
      <c r="K540" s="528"/>
      <c r="L540" s="528"/>
      <c r="M540" s="528"/>
      <c r="N540" s="528"/>
      <c r="O540" s="528"/>
      <c r="P540" s="528"/>
      <c r="Q540" s="529"/>
      <c r="R540" s="528"/>
      <c r="S540" s="1060"/>
      <c r="T540" s="528"/>
      <c r="U540" s="1060"/>
      <c r="V540" s="529"/>
      <c r="W540" s="529"/>
      <c r="X540" s="529"/>
      <c r="Y540" s="529"/>
      <c r="Z540" s="529"/>
      <c r="AA540" s="529"/>
      <c r="AB540" s="529"/>
      <c r="AC540" s="1057"/>
      <c r="AD540" s="1057"/>
      <c r="AE540" s="1057"/>
      <c r="AF540" s="1057"/>
    </row>
    <row r="541">
      <c r="A541" s="499"/>
      <c r="B541" s="529"/>
      <c r="C541" s="528"/>
      <c r="D541" s="528"/>
      <c r="E541" s="528"/>
      <c r="F541" s="528"/>
      <c r="G541" s="529"/>
      <c r="H541" s="1060"/>
      <c r="I541" s="1060"/>
      <c r="J541" s="528"/>
      <c r="K541" s="528"/>
      <c r="L541" s="528"/>
      <c r="M541" s="528"/>
      <c r="N541" s="528"/>
      <c r="O541" s="528"/>
      <c r="P541" s="528"/>
      <c r="Q541" s="529"/>
      <c r="R541" s="528"/>
      <c r="S541" s="1060"/>
      <c r="T541" s="528"/>
      <c r="U541" s="1060"/>
      <c r="V541" s="529"/>
      <c r="W541" s="529"/>
      <c r="X541" s="529"/>
      <c r="Y541" s="529"/>
      <c r="Z541" s="529"/>
      <c r="AA541" s="529"/>
      <c r="AB541" s="529"/>
      <c r="AC541" s="1057"/>
      <c r="AD541" s="1057"/>
      <c r="AE541" s="1057"/>
      <c r="AF541" s="1057"/>
    </row>
    <row r="542">
      <c r="A542" s="499"/>
      <c r="B542" s="529"/>
      <c r="C542" s="528"/>
      <c r="D542" s="528"/>
      <c r="E542" s="528"/>
      <c r="F542" s="528"/>
      <c r="G542" s="529"/>
      <c r="H542" s="1060"/>
      <c r="I542" s="1060"/>
      <c r="J542" s="528"/>
      <c r="K542" s="528"/>
      <c r="L542" s="528"/>
      <c r="M542" s="528"/>
      <c r="N542" s="528"/>
      <c r="O542" s="528"/>
      <c r="P542" s="528"/>
      <c r="Q542" s="529"/>
      <c r="R542" s="528"/>
      <c r="S542" s="1060"/>
      <c r="T542" s="528"/>
      <c r="U542" s="1060"/>
      <c r="V542" s="529"/>
      <c r="W542" s="529"/>
      <c r="X542" s="529"/>
      <c r="Y542" s="529"/>
      <c r="Z542" s="529"/>
      <c r="AA542" s="529"/>
      <c r="AB542" s="529"/>
      <c r="AC542" s="1057"/>
      <c r="AD542" s="1057"/>
      <c r="AE542" s="1057"/>
      <c r="AF542" s="1057"/>
    </row>
    <row r="543">
      <c r="A543" s="499"/>
      <c r="B543" s="529"/>
      <c r="C543" s="528"/>
      <c r="D543" s="528"/>
      <c r="E543" s="528"/>
      <c r="F543" s="528"/>
      <c r="G543" s="529"/>
      <c r="H543" s="1060"/>
      <c r="I543" s="1060"/>
      <c r="J543" s="528"/>
      <c r="K543" s="528"/>
      <c r="L543" s="528"/>
      <c r="M543" s="528"/>
      <c r="N543" s="528"/>
      <c r="O543" s="528"/>
      <c r="P543" s="528"/>
      <c r="Q543" s="529"/>
      <c r="R543" s="528"/>
      <c r="S543" s="1060"/>
      <c r="T543" s="528"/>
      <c r="U543" s="1060"/>
      <c r="V543" s="529"/>
      <c r="W543" s="529"/>
      <c r="X543" s="529"/>
      <c r="Y543" s="529"/>
      <c r="Z543" s="529"/>
      <c r="AA543" s="529"/>
      <c r="AB543" s="529"/>
      <c r="AC543" s="1057"/>
      <c r="AD543" s="1057"/>
      <c r="AE543" s="1057"/>
      <c r="AF543" s="1057"/>
    </row>
    <row r="544">
      <c r="A544" s="499"/>
      <c r="B544" s="529"/>
      <c r="C544" s="528"/>
      <c r="D544" s="528"/>
      <c r="E544" s="528"/>
      <c r="F544" s="528"/>
      <c r="G544" s="529"/>
      <c r="H544" s="1060"/>
      <c r="I544" s="1060"/>
      <c r="J544" s="528"/>
      <c r="K544" s="528"/>
      <c r="L544" s="528"/>
      <c r="M544" s="528"/>
      <c r="N544" s="528"/>
      <c r="O544" s="528"/>
      <c r="P544" s="528"/>
      <c r="Q544" s="529"/>
      <c r="R544" s="528"/>
      <c r="S544" s="1060"/>
      <c r="T544" s="528"/>
      <c r="U544" s="1060"/>
      <c r="V544" s="529"/>
      <c r="W544" s="529"/>
      <c r="X544" s="529"/>
      <c r="Y544" s="529"/>
      <c r="Z544" s="529"/>
      <c r="AA544" s="529"/>
      <c r="AB544" s="529"/>
      <c r="AC544" s="1057"/>
      <c r="AD544" s="1057"/>
      <c r="AE544" s="1057"/>
      <c r="AF544" s="1057"/>
    </row>
    <row r="545">
      <c r="A545" s="499"/>
      <c r="B545" s="529"/>
      <c r="C545" s="528"/>
      <c r="D545" s="528"/>
      <c r="E545" s="528"/>
      <c r="F545" s="528"/>
      <c r="G545" s="529"/>
      <c r="H545" s="1060"/>
      <c r="I545" s="1060"/>
      <c r="J545" s="528"/>
      <c r="K545" s="528"/>
      <c r="L545" s="528"/>
      <c r="M545" s="528"/>
      <c r="N545" s="528"/>
      <c r="O545" s="528"/>
      <c r="P545" s="528"/>
      <c r="Q545" s="529"/>
      <c r="R545" s="528"/>
      <c r="S545" s="1060"/>
      <c r="T545" s="528"/>
      <c r="U545" s="1060"/>
      <c r="V545" s="529"/>
      <c r="W545" s="529"/>
      <c r="X545" s="529"/>
      <c r="Y545" s="529"/>
      <c r="Z545" s="529"/>
      <c r="AA545" s="529"/>
      <c r="AB545" s="529"/>
      <c r="AC545" s="1057"/>
      <c r="AD545" s="1057"/>
      <c r="AE545" s="1057"/>
      <c r="AF545" s="1057"/>
    </row>
    <row r="546">
      <c r="A546" s="499"/>
      <c r="B546" s="529"/>
      <c r="C546" s="528"/>
      <c r="D546" s="528"/>
      <c r="E546" s="528"/>
      <c r="F546" s="528"/>
      <c r="G546" s="529"/>
      <c r="H546" s="1060"/>
      <c r="I546" s="1060"/>
      <c r="J546" s="528"/>
      <c r="K546" s="528"/>
      <c r="L546" s="528"/>
      <c r="M546" s="528"/>
      <c r="N546" s="528"/>
      <c r="O546" s="528"/>
      <c r="P546" s="528"/>
      <c r="Q546" s="529"/>
      <c r="R546" s="528"/>
      <c r="S546" s="1060"/>
      <c r="T546" s="528"/>
      <c r="U546" s="1060"/>
      <c r="V546" s="529"/>
      <c r="W546" s="529"/>
      <c r="X546" s="529"/>
      <c r="Y546" s="529"/>
      <c r="Z546" s="529"/>
      <c r="AA546" s="529"/>
      <c r="AB546" s="529"/>
      <c r="AC546" s="1057"/>
      <c r="AD546" s="1057"/>
      <c r="AE546" s="1057"/>
      <c r="AF546" s="1057"/>
    </row>
    <row r="547">
      <c r="A547" s="499"/>
      <c r="B547" s="529"/>
      <c r="C547" s="528"/>
      <c r="D547" s="528"/>
      <c r="E547" s="528"/>
      <c r="F547" s="528"/>
      <c r="G547" s="529"/>
      <c r="H547" s="1060"/>
      <c r="I547" s="1060"/>
      <c r="J547" s="528"/>
      <c r="K547" s="528"/>
      <c r="L547" s="528"/>
      <c r="M547" s="528"/>
      <c r="N547" s="528"/>
      <c r="O547" s="528"/>
      <c r="P547" s="528"/>
      <c r="Q547" s="529"/>
      <c r="R547" s="528"/>
      <c r="S547" s="1060"/>
      <c r="T547" s="528"/>
      <c r="U547" s="1060"/>
      <c r="V547" s="529"/>
      <c r="W547" s="529"/>
      <c r="X547" s="529"/>
      <c r="Y547" s="529"/>
      <c r="Z547" s="529"/>
      <c r="AA547" s="529"/>
      <c r="AB547" s="529"/>
      <c r="AC547" s="1057"/>
      <c r="AD547" s="1057"/>
      <c r="AE547" s="1057"/>
      <c r="AF547" s="1057"/>
    </row>
    <row r="548">
      <c r="A548" s="499"/>
      <c r="B548" s="529"/>
      <c r="C548" s="528"/>
      <c r="D548" s="528"/>
      <c r="E548" s="528"/>
      <c r="F548" s="528"/>
      <c r="G548" s="529"/>
      <c r="H548" s="1060"/>
      <c r="I548" s="1060"/>
      <c r="J548" s="528"/>
      <c r="K548" s="528"/>
      <c r="L548" s="528"/>
      <c r="M548" s="528"/>
      <c r="N548" s="528"/>
      <c r="O548" s="528"/>
      <c r="P548" s="528"/>
      <c r="Q548" s="529"/>
      <c r="R548" s="528"/>
      <c r="S548" s="1060"/>
      <c r="T548" s="528"/>
      <c r="U548" s="1060"/>
      <c r="V548" s="529"/>
      <c r="W548" s="529"/>
      <c r="X548" s="529"/>
      <c r="Y548" s="529"/>
      <c r="Z548" s="529"/>
      <c r="AA548" s="529"/>
      <c r="AB548" s="529"/>
      <c r="AC548" s="1057"/>
      <c r="AD548" s="1057"/>
      <c r="AE548" s="1057"/>
      <c r="AF548" s="1057"/>
    </row>
    <row r="549">
      <c r="A549" s="499"/>
      <c r="B549" s="529"/>
      <c r="C549" s="528"/>
      <c r="D549" s="528"/>
      <c r="E549" s="528"/>
      <c r="F549" s="528"/>
      <c r="G549" s="529"/>
      <c r="H549" s="1060"/>
      <c r="I549" s="1060"/>
      <c r="J549" s="528"/>
      <c r="K549" s="528"/>
      <c r="L549" s="528"/>
      <c r="M549" s="528"/>
      <c r="N549" s="528"/>
      <c r="O549" s="528"/>
      <c r="P549" s="528"/>
      <c r="Q549" s="529"/>
      <c r="R549" s="528"/>
      <c r="S549" s="1060"/>
      <c r="T549" s="528"/>
      <c r="U549" s="1060"/>
      <c r="V549" s="529"/>
      <c r="W549" s="529"/>
      <c r="X549" s="529"/>
      <c r="Y549" s="529"/>
      <c r="Z549" s="529"/>
      <c r="AA549" s="529"/>
      <c r="AB549" s="529"/>
      <c r="AC549" s="1057"/>
      <c r="AD549" s="1057"/>
      <c r="AE549" s="1057"/>
      <c r="AF549" s="1057"/>
    </row>
    <row r="550">
      <c r="A550" s="499"/>
      <c r="B550" s="529"/>
      <c r="C550" s="528"/>
      <c r="D550" s="528"/>
      <c r="E550" s="528"/>
      <c r="F550" s="528"/>
      <c r="G550" s="529"/>
      <c r="H550" s="1060"/>
      <c r="I550" s="1060"/>
      <c r="J550" s="528"/>
      <c r="K550" s="528"/>
      <c r="L550" s="528"/>
      <c r="M550" s="528"/>
      <c r="N550" s="528"/>
      <c r="O550" s="528"/>
      <c r="P550" s="528"/>
      <c r="Q550" s="529"/>
      <c r="R550" s="528"/>
      <c r="S550" s="1060"/>
      <c r="T550" s="528"/>
      <c r="U550" s="1060"/>
      <c r="V550" s="529"/>
      <c r="W550" s="529"/>
      <c r="X550" s="529"/>
      <c r="Y550" s="529"/>
      <c r="Z550" s="529"/>
      <c r="AA550" s="529"/>
      <c r="AB550" s="529"/>
      <c r="AC550" s="1057"/>
      <c r="AD550" s="1057"/>
      <c r="AE550" s="1057"/>
      <c r="AF550" s="1057"/>
    </row>
    <row r="551">
      <c r="A551" s="499"/>
      <c r="B551" s="529"/>
      <c r="C551" s="528"/>
      <c r="D551" s="528"/>
      <c r="E551" s="528"/>
      <c r="F551" s="528"/>
      <c r="G551" s="529"/>
      <c r="H551" s="1060"/>
      <c r="I551" s="1060"/>
      <c r="J551" s="528"/>
      <c r="K551" s="528"/>
      <c r="L551" s="528"/>
      <c r="M551" s="528"/>
      <c r="N551" s="528"/>
      <c r="O551" s="528"/>
      <c r="P551" s="528"/>
      <c r="Q551" s="529"/>
      <c r="R551" s="528"/>
      <c r="S551" s="1060"/>
      <c r="T551" s="528"/>
      <c r="U551" s="1060"/>
      <c r="V551" s="529"/>
      <c r="W551" s="529"/>
      <c r="X551" s="529"/>
      <c r="Y551" s="529"/>
      <c r="Z551" s="529"/>
      <c r="AA551" s="529"/>
      <c r="AB551" s="529"/>
      <c r="AC551" s="1057"/>
      <c r="AD551" s="1057"/>
      <c r="AE551" s="1057"/>
      <c r="AF551" s="1057"/>
    </row>
    <row r="552">
      <c r="A552" s="499"/>
      <c r="B552" s="529"/>
      <c r="C552" s="528"/>
      <c r="D552" s="528"/>
      <c r="E552" s="528"/>
      <c r="F552" s="528"/>
      <c r="G552" s="529"/>
      <c r="H552" s="1060"/>
      <c r="I552" s="1060"/>
      <c r="J552" s="528"/>
      <c r="K552" s="528"/>
      <c r="L552" s="528"/>
      <c r="M552" s="528"/>
      <c r="N552" s="528"/>
      <c r="O552" s="528"/>
      <c r="P552" s="528"/>
      <c r="Q552" s="529"/>
      <c r="R552" s="528"/>
      <c r="S552" s="1060"/>
      <c r="T552" s="528"/>
      <c r="U552" s="1060"/>
      <c r="V552" s="529"/>
      <c r="W552" s="529"/>
      <c r="X552" s="529"/>
      <c r="Y552" s="529"/>
      <c r="Z552" s="529"/>
      <c r="AA552" s="529"/>
      <c r="AB552" s="529"/>
      <c r="AC552" s="1057"/>
      <c r="AD552" s="1057"/>
      <c r="AE552" s="1057"/>
      <c r="AF552" s="1057"/>
    </row>
    <row r="553">
      <c r="A553" s="499"/>
      <c r="B553" s="529"/>
      <c r="C553" s="528"/>
      <c r="D553" s="528"/>
      <c r="E553" s="528"/>
      <c r="F553" s="528"/>
      <c r="G553" s="529"/>
      <c r="H553" s="1060"/>
      <c r="I553" s="1060"/>
      <c r="J553" s="528"/>
      <c r="K553" s="528"/>
      <c r="L553" s="528"/>
      <c r="M553" s="528"/>
      <c r="N553" s="528"/>
      <c r="O553" s="528"/>
      <c r="P553" s="528"/>
      <c r="Q553" s="529"/>
      <c r="R553" s="528"/>
      <c r="S553" s="1060"/>
      <c r="T553" s="528"/>
      <c r="U553" s="1060"/>
      <c r="V553" s="529"/>
      <c r="W553" s="529"/>
      <c r="X553" s="529"/>
      <c r="Y553" s="529"/>
      <c r="Z553" s="529"/>
      <c r="AA553" s="529"/>
      <c r="AB553" s="529"/>
      <c r="AC553" s="1057"/>
      <c r="AD553" s="1057"/>
      <c r="AE553" s="1057"/>
      <c r="AF553" s="1057"/>
    </row>
    <row r="554">
      <c r="A554" s="499"/>
      <c r="B554" s="529"/>
      <c r="C554" s="528"/>
      <c r="D554" s="528"/>
      <c r="E554" s="528"/>
      <c r="F554" s="528"/>
      <c r="G554" s="529"/>
      <c r="H554" s="1060"/>
      <c r="I554" s="1060"/>
      <c r="J554" s="528"/>
      <c r="K554" s="528"/>
      <c r="L554" s="528"/>
      <c r="M554" s="528"/>
      <c r="N554" s="528"/>
      <c r="O554" s="528"/>
      <c r="P554" s="528"/>
      <c r="Q554" s="529"/>
      <c r="R554" s="528"/>
      <c r="S554" s="1060"/>
      <c r="T554" s="528"/>
      <c r="U554" s="1060"/>
      <c r="V554" s="529"/>
      <c r="W554" s="529"/>
      <c r="X554" s="529"/>
      <c r="Y554" s="529"/>
      <c r="Z554" s="529"/>
      <c r="AA554" s="529"/>
      <c r="AB554" s="529"/>
      <c r="AC554" s="1057"/>
      <c r="AD554" s="1057"/>
      <c r="AE554" s="1057"/>
      <c r="AF554" s="1057"/>
    </row>
    <row r="555">
      <c r="A555" s="499"/>
      <c r="B555" s="529"/>
      <c r="C555" s="528"/>
      <c r="D555" s="528"/>
      <c r="E555" s="528"/>
      <c r="F555" s="528"/>
      <c r="G555" s="529"/>
      <c r="H555" s="1060"/>
      <c r="I555" s="1060"/>
      <c r="J555" s="528"/>
      <c r="K555" s="528"/>
      <c r="L555" s="528"/>
      <c r="M555" s="528"/>
      <c r="N555" s="528"/>
      <c r="O555" s="528"/>
      <c r="P555" s="528"/>
      <c r="Q555" s="529"/>
      <c r="R555" s="528"/>
      <c r="S555" s="1060"/>
      <c r="T555" s="528"/>
      <c r="U555" s="1060"/>
      <c r="V555" s="529"/>
      <c r="W555" s="529"/>
      <c r="X555" s="529"/>
      <c r="Y555" s="529"/>
      <c r="Z555" s="529"/>
      <c r="AA555" s="529"/>
      <c r="AB555" s="529"/>
      <c r="AC555" s="1057"/>
      <c r="AD555" s="1057"/>
      <c r="AE555" s="1057"/>
      <c r="AF555" s="1057"/>
    </row>
    <row r="556">
      <c r="A556" s="499"/>
      <c r="B556" s="529"/>
      <c r="C556" s="528"/>
      <c r="D556" s="528"/>
      <c r="E556" s="528"/>
      <c r="F556" s="528"/>
      <c r="G556" s="529"/>
      <c r="H556" s="1060"/>
      <c r="I556" s="1060"/>
      <c r="J556" s="528"/>
      <c r="K556" s="528"/>
      <c r="L556" s="528"/>
      <c r="M556" s="528"/>
      <c r="N556" s="528"/>
      <c r="O556" s="528"/>
      <c r="P556" s="528"/>
      <c r="Q556" s="529"/>
      <c r="R556" s="528"/>
      <c r="S556" s="1060"/>
      <c r="T556" s="528"/>
      <c r="U556" s="1060"/>
      <c r="V556" s="529"/>
      <c r="W556" s="529"/>
      <c r="X556" s="529"/>
      <c r="Y556" s="529"/>
      <c r="Z556" s="529"/>
      <c r="AA556" s="529"/>
      <c r="AB556" s="529"/>
      <c r="AC556" s="1057"/>
      <c r="AD556" s="1057"/>
      <c r="AE556" s="1057"/>
      <c r="AF556" s="1057"/>
    </row>
    <row r="557">
      <c r="A557" s="499"/>
      <c r="B557" s="529"/>
      <c r="C557" s="528"/>
      <c r="D557" s="528"/>
      <c r="E557" s="528"/>
      <c r="F557" s="528"/>
      <c r="G557" s="529"/>
      <c r="H557" s="1060"/>
      <c r="I557" s="1060"/>
      <c r="J557" s="528"/>
      <c r="K557" s="528"/>
      <c r="L557" s="528"/>
      <c r="M557" s="528"/>
      <c r="N557" s="528"/>
      <c r="O557" s="528"/>
      <c r="P557" s="528"/>
      <c r="Q557" s="529"/>
      <c r="R557" s="528"/>
      <c r="S557" s="1060"/>
      <c r="T557" s="528"/>
      <c r="U557" s="1060"/>
      <c r="V557" s="529"/>
      <c r="W557" s="529"/>
      <c r="X557" s="529"/>
      <c r="Y557" s="529"/>
      <c r="Z557" s="529"/>
      <c r="AA557" s="529"/>
      <c r="AB557" s="529"/>
      <c r="AC557" s="1057"/>
      <c r="AD557" s="1057"/>
      <c r="AE557" s="1057"/>
      <c r="AF557" s="1057"/>
    </row>
    <row r="558">
      <c r="A558" s="499"/>
      <c r="B558" s="529"/>
      <c r="C558" s="528"/>
      <c r="D558" s="528"/>
      <c r="E558" s="528"/>
      <c r="F558" s="528"/>
      <c r="G558" s="529"/>
      <c r="H558" s="1060"/>
      <c r="I558" s="1060"/>
      <c r="J558" s="528"/>
      <c r="K558" s="528"/>
      <c r="L558" s="528"/>
      <c r="M558" s="528"/>
      <c r="N558" s="528"/>
      <c r="O558" s="528"/>
      <c r="P558" s="528"/>
      <c r="Q558" s="529"/>
      <c r="R558" s="528"/>
      <c r="S558" s="1060"/>
      <c r="T558" s="528"/>
      <c r="U558" s="1060"/>
      <c r="V558" s="529"/>
      <c r="W558" s="529"/>
      <c r="X558" s="529"/>
      <c r="Y558" s="529"/>
      <c r="Z558" s="529"/>
      <c r="AA558" s="529"/>
      <c r="AB558" s="529"/>
      <c r="AC558" s="1057"/>
      <c r="AD558" s="1057"/>
      <c r="AE558" s="1057"/>
      <c r="AF558" s="1057"/>
    </row>
    <row r="559">
      <c r="A559" s="499"/>
      <c r="B559" s="529"/>
      <c r="C559" s="528"/>
      <c r="D559" s="528"/>
      <c r="E559" s="528"/>
      <c r="F559" s="528"/>
      <c r="G559" s="529"/>
      <c r="H559" s="1060"/>
      <c r="I559" s="1060"/>
      <c r="J559" s="528"/>
      <c r="K559" s="528"/>
      <c r="L559" s="528"/>
      <c r="M559" s="528"/>
      <c r="N559" s="528"/>
      <c r="O559" s="528"/>
      <c r="P559" s="528"/>
      <c r="Q559" s="529"/>
      <c r="R559" s="528"/>
      <c r="S559" s="1060"/>
      <c r="T559" s="528"/>
      <c r="U559" s="1060"/>
      <c r="V559" s="529"/>
      <c r="W559" s="529"/>
      <c r="X559" s="529"/>
      <c r="Y559" s="529"/>
      <c r="Z559" s="529"/>
      <c r="AA559" s="529"/>
      <c r="AB559" s="529"/>
      <c r="AC559" s="1057"/>
      <c r="AD559" s="1057"/>
      <c r="AE559" s="1057"/>
      <c r="AF559" s="1057"/>
    </row>
    <row r="560">
      <c r="A560" s="499"/>
      <c r="B560" s="529"/>
      <c r="C560" s="528"/>
      <c r="D560" s="528"/>
      <c r="E560" s="528"/>
      <c r="F560" s="528"/>
      <c r="G560" s="529"/>
      <c r="H560" s="1060"/>
      <c r="I560" s="1060"/>
      <c r="J560" s="528"/>
      <c r="K560" s="528"/>
      <c r="L560" s="528"/>
      <c r="M560" s="528"/>
      <c r="N560" s="528"/>
      <c r="O560" s="528"/>
      <c r="P560" s="528"/>
      <c r="Q560" s="529"/>
      <c r="R560" s="528"/>
      <c r="S560" s="1060"/>
      <c r="T560" s="528"/>
      <c r="U560" s="1060"/>
      <c r="V560" s="529"/>
      <c r="W560" s="529"/>
      <c r="X560" s="529"/>
      <c r="Y560" s="529"/>
      <c r="Z560" s="529"/>
      <c r="AA560" s="529"/>
      <c r="AB560" s="529"/>
      <c r="AC560" s="1057"/>
      <c r="AD560" s="1057"/>
      <c r="AE560" s="1057"/>
      <c r="AF560" s="1057"/>
    </row>
    <row r="561">
      <c r="A561" s="499"/>
      <c r="B561" s="529"/>
      <c r="C561" s="528"/>
      <c r="D561" s="528"/>
      <c r="E561" s="528"/>
      <c r="F561" s="528"/>
      <c r="G561" s="529"/>
      <c r="H561" s="1060"/>
      <c r="I561" s="1060"/>
      <c r="J561" s="528"/>
      <c r="K561" s="528"/>
      <c r="L561" s="528"/>
      <c r="M561" s="528"/>
      <c r="N561" s="528"/>
      <c r="O561" s="528"/>
      <c r="P561" s="528"/>
      <c r="Q561" s="529"/>
      <c r="R561" s="528"/>
      <c r="S561" s="1060"/>
      <c r="T561" s="528"/>
      <c r="U561" s="1060"/>
      <c r="V561" s="529"/>
      <c r="W561" s="529"/>
      <c r="X561" s="529"/>
      <c r="Y561" s="529"/>
      <c r="Z561" s="529"/>
      <c r="AA561" s="529"/>
      <c r="AB561" s="529"/>
      <c r="AC561" s="1057"/>
      <c r="AD561" s="1057"/>
      <c r="AE561" s="1057"/>
      <c r="AF561" s="1057"/>
    </row>
    <row r="562">
      <c r="A562" s="499"/>
      <c r="B562" s="529"/>
      <c r="C562" s="528"/>
      <c r="D562" s="528"/>
      <c r="E562" s="528"/>
      <c r="F562" s="528"/>
      <c r="G562" s="529"/>
      <c r="H562" s="1060"/>
      <c r="I562" s="1060"/>
      <c r="J562" s="528"/>
      <c r="K562" s="528"/>
      <c r="L562" s="528"/>
      <c r="M562" s="528"/>
      <c r="N562" s="528"/>
      <c r="O562" s="528"/>
      <c r="P562" s="528"/>
      <c r="Q562" s="529"/>
      <c r="R562" s="528"/>
      <c r="S562" s="1060"/>
      <c r="T562" s="528"/>
      <c r="U562" s="1060"/>
      <c r="V562" s="529"/>
      <c r="W562" s="529"/>
      <c r="X562" s="529"/>
      <c r="Y562" s="529"/>
      <c r="Z562" s="529"/>
      <c r="AA562" s="529"/>
      <c r="AB562" s="529"/>
      <c r="AC562" s="1057"/>
      <c r="AD562" s="1057"/>
      <c r="AE562" s="1057"/>
      <c r="AF562" s="1057"/>
    </row>
    <row r="563">
      <c r="A563" s="499"/>
      <c r="B563" s="529"/>
      <c r="C563" s="528"/>
      <c r="D563" s="528"/>
      <c r="E563" s="528"/>
      <c r="F563" s="528"/>
      <c r="G563" s="529"/>
      <c r="H563" s="1060"/>
      <c r="I563" s="1060"/>
      <c r="J563" s="528"/>
      <c r="K563" s="528"/>
      <c r="L563" s="528"/>
      <c r="M563" s="528"/>
      <c r="N563" s="528"/>
      <c r="O563" s="528"/>
      <c r="P563" s="528"/>
      <c r="Q563" s="529"/>
      <c r="R563" s="528"/>
      <c r="S563" s="1060"/>
      <c r="T563" s="528"/>
      <c r="U563" s="1060"/>
      <c r="V563" s="529"/>
      <c r="W563" s="529"/>
      <c r="X563" s="529"/>
      <c r="Y563" s="529"/>
      <c r="Z563" s="529"/>
      <c r="AA563" s="529"/>
      <c r="AB563" s="529"/>
      <c r="AC563" s="1057"/>
      <c r="AD563" s="1057"/>
      <c r="AE563" s="1057"/>
      <c r="AF563" s="1057"/>
    </row>
    <row r="564">
      <c r="A564" s="499"/>
      <c r="B564" s="529"/>
      <c r="C564" s="528"/>
      <c r="D564" s="528"/>
      <c r="E564" s="528"/>
      <c r="F564" s="528"/>
      <c r="G564" s="529"/>
      <c r="H564" s="1060"/>
      <c r="I564" s="1060"/>
      <c r="J564" s="528"/>
      <c r="K564" s="528"/>
      <c r="L564" s="528"/>
      <c r="M564" s="528"/>
      <c r="N564" s="528"/>
      <c r="O564" s="528"/>
      <c r="P564" s="528"/>
      <c r="Q564" s="529"/>
      <c r="R564" s="528"/>
      <c r="S564" s="1060"/>
      <c r="T564" s="528"/>
      <c r="U564" s="1060"/>
      <c r="V564" s="529"/>
      <c r="W564" s="529"/>
      <c r="X564" s="529"/>
      <c r="Y564" s="529"/>
      <c r="Z564" s="529"/>
      <c r="AA564" s="529"/>
      <c r="AB564" s="529"/>
      <c r="AC564" s="1057"/>
      <c r="AD564" s="1057"/>
      <c r="AE564" s="1057"/>
      <c r="AF564" s="1057"/>
    </row>
    <row r="565">
      <c r="A565" s="499"/>
      <c r="B565" s="529"/>
      <c r="C565" s="528"/>
      <c r="D565" s="528"/>
      <c r="E565" s="528"/>
      <c r="F565" s="528"/>
      <c r="G565" s="529"/>
      <c r="H565" s="1060"/>
      <c r="I565" s="1060"/>
      <c r="J565" s="528"/>
      <c r="K565" s="528"/>
      <c r="L565" s="528"/>
      <c r="M565" s="528"/>
      <c r="N565" s="528"/>
      <c r="O565" s="528"/>
      <c r="P565" s="528"/>
      <c r="Q565" s="529"/>
      <c r="R565" s="528"/>
      <c r="S565" s="1060"/>
      <c r="T565" s="528"/>
      <c r="U565" s="1060"/>
      <c r="V565" s="529"/>
      <c r="W565" s="529"/>
      <c r="X565" s="529"/>
      <c r="Y565" s="529"/>
      <c r="Z565" s="529"/>
      <c r="AA565" s="529"/>
      <c r="AB565" s="529"/>
      <c r="AC565" s="1057"/>
      <c r="AD565" s="1057"/>
      <c r="AE565" s="1057"/>
      <c r="AF565" s="1057"/>
    </row>
    <row r="566">
      <c r="A566" s="499"/>
      <c r="B566" s="529"/>
      <c r="C566" s="528"/>
      <c r="D566" s="528"/>
      <c r="E566" s="528"/>
      <c r="F566" s="528"/>
      <c r="G566" s="529"/>
      <c r="H566" s="1060"/>
      <c r="I566" s="1060"/>
      <c r="J566" s="528"/>
      <c r="K566" s="528"/>
      <c r="L566" s="528"/>
      <c r="M566" s="528"/>
      <c r="N566" s="528"/>
      <c r="O566" s="528"/>
      <c r="P566" s="528"/>
      <c r="Q566" s="529"/>
      <c r="R566" s="528"/>
      <c r="S566" s="1060"/>
      <c r="T566" s="528"/>
      <c r="U566" s="1060"/>
      <c r="V566" s="529"/>
      <c r="W566" s="529"/>
      <c r="X566" s="529"/>
      <c r="Y566" s="529"/>
      <c r="Z566" s="529"/>
      <c r="AA566" s="529"/>
      <c r="AB566" s="529"/>
      <c r="AC566" s="1057"/>
      <c r="AD566" s="1057"/>
      <c r="AE566" s="1057"/>
      <c r="AF566" s="1057"/>
    </row>
    <row r="567">
      <c r="A567" s="499"/>
      <c r="B567" s="529"/>
      <c r="C567" s="528"/>
      <c r="D567" s="528"/>
      <c r="E567" s="528"/>
      <c r="F567" s="528"/>
      <c r="G567" s="529"/>
      <c r="H567" s="1060"/>
      <c r="I567" s="1060"/>
      <c r="J567" s="528"/>
      <c r="K567" s="528"/>
      <c r="L567" s="528"/>
      <c r="M567" s="528"/>
      <c r="N567" s="528"/>
      <c r="O567" s="528"/>
      <c r="P567" s="528"/>
      <c r="Q567" s="529"/>
      <c r="R567" s="528"/>
      <c r="S567" s="1060"/>
      <c r="T567" s="528"/>
      <c r="U567" s="1060"/>
      <c r="V567" s="529"/>
      <c r="W567" s="529"/>
      <c r="X567" s="529"/>
      <c r="Y567" s="529"/>
      <c r="Z567" s="529"/>
      <c r="AA567" s="529"/>
      <c r="AB567" s="529"/>
      <c r="AC567" s="1057"/>
      <c r="AD567" s="1057"/>
      <c r="AE567" s="1057"/>
      <c r="AF567" s="1057"/>
    </row>
    <row r="568">
      <c r="A568" s="499"/>
      <c r="B568" s="529"/>
      <c r="C568" s="528"/>
      <c r="D568" s="528"/>
      <c r="E568" s="528"/>
      <c r="F568" s="528"/>
      <c r="G568" s="529"/>
      <c r="H568" s="1060"/>
      <c r="I568" s="1060"/>
      <c r="J568" s="528"/>
      <c r="K568" s="528"/>
      <c r="L568" s="528"/>
      <c r="M568" s="528"/>
      <c r="N568" s="528"/>
      <c r="O568" s="528"/>
      <c r="P568" s="528"/>
      <c r="Q568" s="529"/>
      <c r="R568" s="528"/>
      <c r="S568" s="1060"/>
      <c r="T568" s="528"/>
      <c r="U568" s="1060"/>
      <c r="V568" s="529"/>
      <c r="W568" s="529"/>
      <c r="X568" s="529"/>
      <c r="Y568" s="529"/>
      <c r="Z568" s="529"/>
      <c r="AA568" s="529"/>
      <c r="AB568" s="529"/>
      <c r="AC568" s="1057"/>
      <c r="AD568" s="1057"/>
      <c r="AE568" s="1057"/>
      <c r="AF568" s="1057"/>
    </row>
    <row r="569">
      <c r="A569" s="499"/>
      <c r="B569" s="529"/>
      <c r="C569" s="528"/>
      <c r="D569" s="528"/>
      <c r="E569" s="528"/>
      <c r="F569" s="528"/>
      <c r="G569" s="529"/>
      <c r="H569" s="1060"/>
      <c r="I569" s="1060"/>
      <c r="J569" s="528"/>
      <c r="K569" s="528"/>
      <c r="L569" s="528"/>
      <c r="M569" s="528"/>
      <c r="N569" s="528"/>
      <c r="O569" s="528"/>
      <c r="P569" s="528"/>
      <c r="Q569" s="529"/>
      <c r="R569" s="528"/>
      <c r="S569" s="1060"/>
      <c r="T569" s="528"/>
      <c r="U569" s="1060"/>
      <c r="V569" s="529"/>
      <c r="W569" s="529"/>
      <c r="X569" s="529"/>
      <c r="Y569" s="529"/>
      <c r="Z569" s="529"/>
      <c r="AA569" s="529"/>
      <c r="AB569" s="529"/>
      <c r="AC569" s="1057"/>
      <c r="AD569" s="1057"/>
      <c r="AE569" s="1057"/>
      <c r="AF569" s="1057"/>
    </row>
    <row r="570">
      <c r="A570" s="499"/>
      <c r="B570" s="529"/>
      <c r="C570" s="528"/>
      <c r="D570" s="528"/>
      <c r="E570" s="528"/>
      <c r="F570" s="528"/>
      <c r="G570" s="529"/>
      <c r="H570" s="1060"/>
      <c r="I570" s="1060"/>
      <c r="J570" s="528"/>
      <c r="K570" s="528"/>
      <c r="L570" s="528"/>
      <c r="M570" s="528"/>
      <c r="N570" s="528"/>
      <c r="O570" s="528"/>
      <c r="P570" s="528"/>
      <c r="Q570" s="529"/>
      <c r="R570" s="528"/>
      <c r="S570" s="1060"/>
      <c r="T570" s="528"/>
      <c r="U570" s="1060"/>
      <c r="V570" s="529"/>
      <c r="W570" s="529"/>
      <c r="X570" s="529"/>
      <c r="Y570" s="529"/>
      <c r="Z570" s="529"/>
      <c r="AA570" s="529"/>
      <c r="AB570" s="529"/>
      <c r="AC570" s="1057"/>
      <c r="AD570" s="1057"/>
      <c r="AE570" s="1057"/>
      <c r="AF570" s="1057"/>
    </row>
    <row r="571">
      <c r="A571" s="499"/>
      <c r="B571" s="529"/>
      <c r="C571" s="528"/>
      <c r="D571" s="528"/>
      <c r="E571" s="528"/>
      <c r="F571" s="528"/>
      <c r="G571" s="529"/>
      <c r="H571" s="1060"/>
      <c r="I571" s="1060"/>
      <c r="J571" s="528"/>
      <c r="K571" s="528"/>
      <c r="L571" s="528"/>
      <c r="M571" s="528"/>
      <c r="N571" s="528"/>
      <c r="O571" s="528"/>
      <c r="P571" s="528"/>
      <c r="Q571" s="529"/>
      <c r="R571" s="528"/>
      <c r="S571" s="1060"/>
      <c r="T571" s="528"/>
      <c r="U571" s="1060"/>
      <c r="V571" s="529"/>
      <c r="W571" s="529"/>
      <c r="X571" s="529"/>
      <c r="Y571" s="529"/>
      <c r="Z571" s="529"/>
      <c r="AA571" s="529"/>
      <c r="AB571" s="529"/>
      <c r="AC571" s="1057"/>
      <c r="AD571" s="1057"/>
      <c r="AE571" s="1057"/>
      <c r="AF571" s="1057"/>
    </row>
    <row r="572">
      <c r="A572" s="499"/>
      <c r="B572" s="529"/>
      <c r="C572" s="528"/>
      <c r="D572" s="528"/>
      <c r="E572" s="528"/>
      <c r="F572" s="528"/>
      <c r="G572" s="529"/>
      <c r="H572" s="1060"/>
      <c r="I572" s="1060"/>
      <c r="J572" s="528"/>
      <c r="K572" s="528"/>
      <c r="L572" s="528"/>
      <c r="M572" s="528"/>
      <c r="N572" s="528"/>
      <c r="O572" s="528"/>
      <c r="P572" s="528"/>
      <c r="Q572" s="529"/>
      <c r="R572" s="528"/>
      <c r="S572" s="1060"/>
      <c r="T572" s="528"/>
      <c r="U572" s="1060"/>
      <c r="V572" s="529"/>
      <c r="W572" s="529"/>
      <c r="X572" s="529"/>
      <c r="Y572" s="529"/>
      <c r="Z572" s="529"/>
      <c r="AA572" s="529"/>
      <c r="AB572" s="529"/>
      <c r="AC572" s="1057"/>
      <c r="AD572" s="1057"/>
      <c r="AE572" s="1057"/>
      <c r="AF572" s="1057"/>
    </row>
    <row r="573">
      <c r="A573" s="499"/>
      <c r="B573" s="529"/>
      <c r="C573" s="528"/>
      <c r="D573" s="528"/>
      <c r="E573" s="528"/>
      <c r="F573" s="528"/>
      <c r="G573" s="529"/>
      <c r="H573" s="1060"/>
      <c r="I573" s="1060"/>
      <c r="J573" s="528"/>
      <c r="K573" s="528"/>
      <c r="L573" s="528"/>
      <c r="M573" s="528"/>
      <c r="N573" s="528"/>
      <c r="O573" s="528"/>
      <c r="P573" s="528"/>
      <c r="Q573" s="529"/>
      <c r="R573" s="528"/>
      <c r="S573" s="1060"/>
      <c r="T573" s="528"/>
      <c r="U573" s="1060"/>
      <c r="V573" s="529"/>
      <c r="W573" s="529"/>
      <c r="X573" s="529"/>
      <c r="Y573" s="529"/>
      <c r="Z573" s="529"/>
      <c r="AA573" s="529"/>
      <c r="AB573" s="529"/>
      <c r="AC573" s="1057"/>
      <c r="AD573" s="1057"/>
      <c r="AE573" s="1057"/>
      <c r="AF573" s="1057"/>
    </row>
    <row r="574">
      <c r="A574" s="499"/>
      <c r="B574" s="529"/>
      <c r="C574" s="528"/>
      <c r="D574" s="528"/>
      <c r="E574" s="528"/>
      <c r="F574" s="528"/>
      <c r="G574" s="529"/>
      <c r="H574" s="1060"/>
      <c r="I574" s="1060"/>
      <c r="J574" s="528"/>
      <c r="K574" s="528"/>
      <c r="L574" s="528"/>
      <c r="M574" s="528"/>
      <c r="N574" s="528"/>
      <c r="O574" s="528"/>
      <c r="P574" s="528"/>
      <c r="Q574" s="529"/>
      <c r="R574" s="528"/>
      <c r="S574" s="1060"/>
      <c r="T574" s="528"/>
      <c r="U574" s="1060"/>
      <c r="V574" s="529"/>
      <c r="W574" s="529"/>
      <c r="X574" s="529"/>
      <c r="Y574" s="529"/>
      <c r="Z574" s="529"/>
      <c r="AA574" s="529"/>
      <c r="AB574" s="529"/>
      <c r="AC574" s="1057"/>
      <c r="AD574" s="1057"/>
      <c r="AE574" s="1057"/>
      <c r="AF574" s="1057"/>
    </row>
    <row r="575">
      <c r="A575" s="499"/>
      <c r="B575" s="529"/>
      <c r="C575" s="528"/>
      <c r="D575" s="528"/>
      <c r="E575" s="528"/>
      <c r="F575" s="528"/>
      <c r="G575" s="529"/>
      <c r="H575" s="1060"/>
      <c r="I575" s="1060"/>
      <c r="J575" s="528"/>
      <c r="K575" s="528"/>
      <c r="L575" s="528"/>
      <c r="M575" s="528"/>
      <c r="N575" s="528"/>
      <c r="O575" s="528"/>
      <c r="P575" s="528"/>
      <c r="Q575" s="529"/>
      <c r="R575" s="528"/>
      <c r="S575" s="1060"/>
      <c r="T575" s="528"/>
      <c r="U575" s="1060"/>
      <c r="V575" s="529"/>
      <c r="W575" s="529"/>
      <c r="X575" s="529"/>
      <c r="Y575" s="529"/>
      <c r="Z575" s="529"/>
      <c r="AA575" s="529"/>
      <c r="AB575" s="529"/>
      <c r="AC575" s="1057"/>
      <c r="AD575" s="1057"/>
      <c r="AE575" s="1057"/>
      <c r="AF575" s="1057"/>
    </row>
    <row r="576">
      <c r="A576" s="499"/>
      <c r="B576" s="529"/>
      <c r="C576" s="528"/>
      <c r="D576" s="528"/>
      <c r="E576" s="528"/>
      <c r="F576" s="528"/>
      <c r="G576" s="529"/>
      <c r="H576" s="1060"/>
      <c r="I576" s="1060"/>
      <c r="J576" s="528"/>
      <c r="K576" s="528"/>
      <c r="L576" s="528"/>
      <c r="M576" s="528"/>
      <c r="N576" s="528"/>
      <c r="O576" s="528"/>
      <c r="P576" s="528"/>
      <c r="Q576" s="529"/>
      <c r="R576" s="528"/>
      <c r="S576" s="1060"/>
      <c r="T576" s="528"/>
      <c r="U576" s="1060"/>
      <c r="V576" s="529"/>
      <c r="W576" s="529"/>
      <c r="X576" s="529"/>
      <c r="Y576" s="529"/>
      <c r="Z576" s="529"/>
      <c r="AA576" s="529"/>
      <c r="AB576" s="529"/>
      <c r="AC576" s="1057"/>
      <c r="AD576" s="1057"/>
      <c r="AE576" s="1057"/>
      <c r="AF576" s="1057"/>
    </row>
    <row r="577">
      <c r="A577" s="499"/>
      <c r="B577" s="529"/>
      <c r="C577" s="528"/>
      <c r="D577" s="528"/>
      <c r="E577" s="528"/>
      <c r="F577" s="528"/>
      <c r="G577" s="529"/>
      <c r="H577" s="1060"/>
      <c r="I577" s="1060"/>
      <c r="J577" s="528"/>
      <c r="K577" s="528"/>
      <c r="L577" s="528"/>
      <c r="M577" s="528"/>
      <c r="N577" s="528"/>
      <c r="O577" s="528"/>
      <c r="P577" s="528"/>
      <c r="Q577" s="529"/>
      <c r="R577" s="528"/>
      <c r="S577" s="1060"/>
      <c r="T577" s="528"/>
      <c r="U577" s="1060"/>
      <c r="V577" s="529"/>
      <c r="W577" s="529"/>
      <c r="X577" s="529"/>
      <c r="Y577" s="529"/>
      <c r="Z577" s="529"/>
      <c r="AA577" s="529"/>
      <c r="AB577" s="529"/>
      <c r="AC577" s="1057"/>
      <c r="AD577" s="1057"/>
      <c r="AE577" s="1057"/>
      <c r="AF577" s="1057"/>
    </row>
    <row r="578">
      <c r="A578" s="499"/>
      <c r="B578" s="529"/>
      <c r="C578" s="528"/>
      <c r="D578" s="528"/>
      <c r="E578" s="528"/>
      <c r="F578" s="528"/>
      <c r="G578" s="529"/>
      <c r="H578" s="1060"/>
      <c r="I578" s="1060"/>
      <c r="J578" s="528"/>
      <c r="K578" s="528"/>
      <c r="L578" s="528"/>
      <c r="M578" s="528"/>
      <c r="N578" s="528"/>
      <c r="O578" s="528"/>
      <c r="P578" s="528"/>
      <c r="Q578" s="529"/>
      <c r="R578" s="528"/>
      <c r="S578" s="1060"/>
      <c r="T578" s="528"/>
      <c r="U578" s="1060"/>
      <c r="V578" s="529"/>
      <c r="W578" s="529"/>
      <c r="X578" s="529"/>
      <c r="Y578" s="529"/>
      <c r="Z578" s="529"/>
      <c r="AA578" s="529"/>
      <c r="AB578" s="529"/>
      <c r="AC578" s="1057"/>
      <c r="AD578" s="1057"/>
      <c r="AE578" s="1057"/>
      <c r="AF578" s="1057"/>
    </row>
    <row r="579">
      <c r="A579" s="499"/>
      <c r="B579" s="529"/>
      <c r="C579" s="528"/>
      <c r="D579" s="528"/>
      <c r="E579" s="528"/>
      <c r="F579" s="528"/>
      <c r="G579" s="529"/>
      <c r="H579" s="1060"/>
      <c r="I579" s="1060"/>
      <c r="J579" s="528"/>
      <c r="K579" s="528"/>
      <c r="L579" s="528"/>
      <c r="M579" s="528"/>
      <c r="N579" s="528"/>
      <c r="O579" s="528"/>
      <c r="P579" s="528"/>
      <c r="Q579" s="529"/>
      <c r="R579" s="528"/>
      <c r="S579" s="1060"/>
      <c r="T579" s="528"/>
      <c r="U579" s="1060"/>
      <c r="V579" s="529"/>
      <c r="W579" s="529"/>
      <c r="X579" s="529"/>
      <c r="Y579" s="529"/>
      <c r="Z579" s="529"/>
      <c r="AA579" s="529"/>
      <c r="AB579" s="529"/>
      <c r="AC579" s="1057"/>
      <c r="AD579" s="1057"/>
      <c r="AE579" s="1057"/>
      <c r="AF579" s="1057"/>
    </row>
    <row r="580">
      <c r="A580" s="499"/>
      <c r="B580" s="529"/>
      <c r="C580" s="528"/>
      <c r="D580" s="528"/>
      <c r="E580" s="528"/>
      <c r="F580" s="528"/>
      <c r="G580" s="529"/>
      <c r="H580" s="1060"/>
      <c r="I580" s="1060"/>
      <c r="J580" s="528"/>
      <c r="K580" s="528"/>
      <c r="L580" s="528"/>
      <c r="M580" s="528"/>
      <c r="N580" s="528"/>
      <c r="O580" s="528"/>
      <c r="P580" s="528"/>
      <c r="Q580" s="529"/>
      <c r="R580" s="528"/>
      <c r="S580" s="1060"/>
      <c r="T580" s="528"/>
      <c r="U580" s="1060"/>
      <c r="V580" s="529"/>
      <c r="W580" s="529"/>
      <c r="X580" s="529"/>
      <c r="Y580" s="529"/>
      <c r="Z580" s="529"/>
      <c r="AA580" s="529"/>
      <c r="AB580" s="529"/>
      <c r="AC580" s="1057"/>
      <c r="AD580" s="1057"/>
      <c r="AE580" s="1057"/>
      <c r="AF580" s="1057"/>
    </row>
    <row r="581">
      <c r="A581" s="499"/>
      <c r="B581" s="529"/>
      <c r="C581" s="528"/>
      <c r="D581" s="528"/>
      <c r="E581" s="528"/>
      <c r="F581" s="528"/>
      <c r="G581" s="529"/>
      <c r="H581" s="1060"/>
      <c r="I581" s="1060"/>
      <c r="J581" s="528"/>
      <c r="K581" s="528"/>
      <c r="L581" s="528"/>
      <c r="M581" s="528"/>
      <c r="N581" s="528"/>
      <c r="O581" s="528"/>
      <c r="P581" s="528"/>
      <c r="Q581" s="529"/>
      <c r="R581" s="528"/>
      <c r="S581" s="1060"/>
      <c r="T581" s="528"/>
      <c r="U581" s="1060"/>
      <c r="V581" s="529"/>
      <c r="W581" s="529"/>
      <c r="X581" s="529"/>
      <c r="Y581" s="529"/>
      <c r="Z581" s="529"/>
      <c r="AA581" s="529"/>
      <c r="AB581" s="529"/>
      <c r="AC581" s="1057"/>
      <c r="AD581" s="1057"/>
      <c r="AE581" s="1057"/>
      <c r="AF581" s="1057"/>
    </row>
    <row r="582">
      <c r="A582" s="499"/>
      <c r="B582" s="529"/>
      <c r="C582" s="528"/>
      <c r="D582" s="528"/>
      <c r="E582" s="528"/>
      <c r="F582" s="528"/>
      <c r="G582" s="529"/>
      <c r="H582" s="1060"/>
      <c r="I582" s="1060"/>
      <c r="J582" s="528"/>
      <c r="K582" s="528"/>
      <c r="L582" s="528"/>
      <c r="M582" s="528"/>
      <c r="N582" s="528"/>
      <c r="O582" s="528"/>
      <c r="P582" s="528"/>
      <c r="Q582" s="529"/>
      <c r="R582" s="528"/>
      <c r="S582" s="1060"/>
      <c r="T582" s="528"/>
      <c r="U582" s="1060"/>
      <c r="V582" s="529"/>
      <c r="W582" s="529"/>
      <c r="X582" s="529"/>
      <c r="Y582" s="529"/>
      <c r="Z582" s="529"/>
      <c r="AA582" s="529"/>
      <c r="AB582" s="529"/>
      <c r="AC582" s="1057"/>
      <c r="AD582" s="1057"/>
      <c r="AE582" s="1057"/>
      <c r="AF582" s="1057"/>
    </row>
    <row r="583">
      <c r="A583" s="499"/>
      <c r="B583" s="529"/>
      <c r="C583" s="528"/>
      <c r="D583" s="528"/>
      <c r="E583" s="528"/>
      <c r="F583" s="528"/>
      <c r="G583" s="529"/>
      <c r="H583" s="1060"/>
      <c r="I583" s="1060"/>
      <c r="J583" s="528"/>
      <c r="K583" s="528"/>
      <c r="L583" s="528"/>
      <c r="M583" s="528"/>
      <c r="N583" s="528"/>
      <c r="O583" s="528"/>
      <c r="P583" s="528"/>
      <c r="Q583" s="529"/>
      <c r="R583" s="528"/>
      <c r="S583" s="1060"/>
      <c r="T583" s="528"/>
      <c r="U583" s="1060"/>
      <c r="V583" s="529"/>
      <c r="W583" s="529"/>
      <c r="X583" s="529"/>
      <c r="Y583" s="529"/>
      <c r="Z583" s="529"/>
      <c r="AA583" s="529"/>
      <c r="AB583" s="529"/>
      <c r="AC583" s="1057"/>
      <c r="AD583" s="1057"/>
      <c r="AE583" s="1057"/>
      <c r="AF583" s="1057"/>
    </row>
    <row r="584">
      <c r="A584" s="499"/>
      <c r="B584" s="529"/>
      <c r="C584" s="528"/>
      <c r="D584" s="528"/>
      <c r="E584" s="528"/>
      <c r="F584" s="528"/>
      <c r="G584" s="529"/>
      <c r="H584" s="1060"/>
      <c r="I584" s="1060"/>
      <c r="J584" s="528"/>
      <c r="K584" s="528"/>
      <c r="L584" s="528"/>
      <c r="M584" s="528"/>
      <c r="N584" s="528"/>
      <c r="O584" s="528"/>
      <c r="P584" s="528"/>
      <c r="Q584" s="529"/>
      <c r="R584" s="528"/>
      <c r="S584" s="1060"/>
      <c r="T584" s="528"/>
      <c r="U584" s="1060"/>
      <c r="V584" s="529"/>
      <c r="W584" s="529"/>
      <c r="X584" s="529"/>
      <c r="Y584" s="529"/>
      <c r="Z584" s="529"/>
      <c r="AA584" s="529"/>
      <c r="AB584" s="529"/>
      <c r="AC584" s="1057"/>
      <c r="AD584" s="1057"/>
      <c r="AE584" s="1057"/>
      <c r="AF584" s="1057"/>
    </row>
    <row r="585">
      <c r="A585" s="499"/>
      <c r="B585" s="529"/>
      <c r="C585" s="528"/>
      <c r="D585" s="528"/>
      <c r="E585" s="528"/>
      <c r="F585" s="528"/>
      <c r="G585" s="529"/>
      <c r="H585" s="1060"/>
      <c r="I585" s="1060"/>
      <c r="J585" s="528"/>
      <c r="K585" s="528"/>
      <c r="L585" s="528"/>
      <c r="M585" s="528"/>
      <c r="N585" s="528"/>
      <c r="O585" s="528"/>
      <c r="P585" s="528"/>
      <c r="Q585" s="529"/>
      <c r="R585" s="528"/>
      <c r="S585" s="1060"/>
      <c r="T585" s="528"/>
      <c r="U585" s="1060"/>
      <c r="V585" s="529"/>
      <c r="W585" s="529"/>
      <c r="X585" s="529"/>
      <c r="Y585" s="529"/>
      <c r="Z585" s="529"/>
      <c r="AA585" s="529"/>
      <c r="AB585" s="529"/>
      <c r="AC585" s="1057"/>
      <c r="AD585" s="1057"/>
      <c r="AE585" s="1057"/>
      <c r="AF585" s="1057"/>
    </row>
    <row r="586">
      <c r="A586" s="499"/>
      <c r="B586" s="529"/>
      <c r="C586" s="528"/>
      <c r="D586" s="528"/>
      <c r="E586" s="528"/>
      <c r="F586" s="528"/>
      <c r="G586" s="529"/>
      <c r="H586" s="1060"/>
      <c r="I586" s="1060"/>
      <c r="J586" s="528"/>
      <c r="K586" s="528"/>
      <c r="L586" s="528"/>
      <c r="M586" s="528"/>
      <c r="N586" s="528"/>
      <c r="O586" s="528"/>
      <c r="P586" s="528"/>
      <c r="Q586" s="529"/>
      <c r="R586" s="528"/>
      <c r="S586" s="1060"/>
      <c r="T586" s="528"/>
      <c r="U586" s="1060"/>
      <c r="V586" s="529"/>
      <c r="W586" s="529"/>
      <c r="X586" s="529"/>
      <c r="Y586" s="529"/>
      <c r="Z586" s="529"/>
      <c r="AA586" s="529"/>
      <c r="AB586" s="529"/>
      <c r="AC586" s="1057"/>
      <c r="AD586" s="1057"/>
      <c r="AE586" s="1057"/>
      <c r="AF586" s="1057"/>
    </row>
    <row r="587">
      <c r="A587" s="499"/>
      <c r="B587" s="529"/>
      <c r="C587" s="528"/>
      <c r="D587" s="528"/>
      <c r="E587" s="528"/>
      <c r="F587" s="528"/>
      <c r="G587" s="529"/>
      <c r="H587" s="1060"/>
      <c r="I587" s="1060"/>
      <c r="J587" s="528"/>
      <c r="K587" s="528"/>
      <c r="L587" s="528"/>
      <c r="M587" s="528"/>
      <c r="N587" s="528"/>
      <c r="O587" s="528"/>
      <c r="P587" s="528"/>
      <c r="Q587" s="529"/>
      <c r="R587" s="528"/>
      <c r="S587" s="1060"/>
      <c r="T587" s="528"/>
      <c r="U587" s="1060"/>
      <c r="V587" s="529"/>
      <c r="W587" s="529"/>
      <c r="X587" s="529"/>
      <c r="Y587" s="529"/>
      <c r="Z587" s="529"/>
      <c r="AA587" s="529"/>
      <c r="AB587" s="529"/>
      <c r="AC587" s="1057"/>
      <c r="AD587" s="1057"/>
      <c r="AE587" s="1057"/>
      <c r="AF587" s="1057"/>
    </row>
    <row r="588">
      <c r="A588" s="499"/>
      <c r="B588" s="529"/>
      <c r="C588" s="528"/>
      <c r="D588" s="528"/>
      <c r="E588" s="528"/>
      <c r="F588" s="528"/>
      <c r="G588" s="529"/>
      <c r="H588" s="1060"/>
      <c r="I588" s="1060"/>
      <c r="J588" s="528"/>
      <c r="K588" s="528"/>
      <c r="L588" s="528"/>
      <c r="M588" s="528"/>
      <c r="N588" s="528"/>
      <c r="O588" s="528"/>
      <c r="P588" s="528"/>
      <c r="Q588" s="529"/>
      <c r="R588" s="528"/>
      <c r="S588" s="1060"/>
      <c r="T588" s="528"/>
      <c r="U588" s="1060"/>
      <c r="V588" s="529"/>
      <c r="W588" s="529"/>
      <c r="X588" s="529"/>
      <c r="Y588" s="529"/>
      <c r="Z588" s="529"/>
      <c r="AA588" s="529"/>
      <c r="AB588" s="529"/>
      <c r="AC588" s="1057"/>
      <c r="AD588" s="1057"/>
      <c r="AE588" s="1057"/>
      <c r="AF588" s="1057"/>
    </row>
    <row r="589">
      <c r="A589" s="499"/>
      <c r="B589" s="529"/>
      <c r="C589" s="528"/>
      <c r="D589" s="528"/>
      <c r="E589" s="528"/>
      <c r="F589" s="528"/>
      <c r="G589" s="529"/>
      <c r="H589" s="1060"/>
      <c r="I589" s="1060"/>
      <c r="J589" s="528"/>
      <c r="K589" s="528"/>
      <c r="L589" s="528"/>
      <c r="M589" s="528"/>
      <c r="N589" s="528"/>
      <c r="O589" s="528"/>
      <c r="P589" s="528"/>
      <c r="Q589" s="529"/>
      <c r="R589" s="528"/>
      <c r="S589" s="1060"/>
      <c r="T589" s="528"/>
      <c r="U589" s="1060"/>
      <c r="V589" s="529"/>
      <c r="W589" s="529"/>
      <c r="X589" s="529"/>
      <c r="Y589" s="529"/>
      <c r="Z589" s="529"/>
      <c r="AA589" s="529"/>
      <c r="AB589" s="529"/>
      <c r="AC589" s="1057"/>
      <c r="AD589" s="1057"/>
      <c r="AE589" s="1057"/>
      <c r="AF589" s="1057"/>
    </row>
    <row r="590">
      <c r="A590" s="499"/>
      <c r="B590" s="529"/>
      <c r="C590" s="528"/>
      <c r="D590" s="528"/>
      <c r="E590" s="528"/>
      <c r="F590" s="528"/>
      <c r="G590" s="529"/>
      <c r="H590" s="1060"/>
      <c r="I590" s="1060"/>
      <c r="J590" s="528"/>
      <c r="K590" s="528"/>
      <c r="L590" s="528"/>
      <c r="M590" s="528"/>
      <c r="N590" s="528"/>
      <c r="O590" s="528"/>
      <c r="P590" s="528"/>
      <c r="Q590" s="529"/>
      <c r="R590" s="528"/>
      <c r="S590" s="1060"/>
      <c r="T590" s="528"/>
      <c r="U590" s="1060"/>
      <c r="V590" s="529"/>
      <c r="W590" s="529"/>
      <c r="X590" s="529"/>
      <c r="Y590" s="529"/>
      <c r="Z590" s="529"/>
      <c r="AA590" s="529"/>
      <c r="AB590" s="529"/>
      <c r="AC590" s="1057"/>
      <c r="AD590" s="1057"/>
      <c r="AE590" s="1057"/>
      <c r="AF590" s="1057"/>
    </row>
    <row r="591">
      <c r="A591" s="499"/>
      <c r="B591" s="529"/>
      <c r="C591" s="528"/>
      <c r="D591" s="528"/>
      <c r="E591" s="528"/>
      <c r="F591" s="528"/>
      <c r="G591" s="529"/>
      <c r="H591" s="1060"/>
      <c r="I591" s="1060"/>
      <c r="J591" s="528"/>
      <c r="K591" s="528"/>
      <c r="L591" s="528"/>
      <c r="M591" s="528"/>
      <c r="N591" s="528"/>
      <c r="O591" s="528"/>
      <c r="P591" s="528"/>
      <c r="Q591" s="529"/>
      <c r="R591" s="528"/>
      <c r="S591" s="1060"/>
      <c r="T591" s="528"/>
      <c r="U591" s="1060"/>
      <c r="V591" s="529"/>
      <c r="W591" s="529"/>
      <c r="X591" s="529"/>
      <c r="Y591" s="529"/>
      <c r="Z591" s="529"/>
      <c r="AA591" s="529"/>
      <c r="AB591" s="529"/>
      <c r="AC591" s="1057"/>
      <c r="AD591" s="1057"/>
      <c r="AE591" s="1057"/>
      <c r="AF591" s="1057"/>
    </row>
    <row r="592">
      <c r="A592" s="499"/>
      <c r="B592" s="529"/>
      <c r="C592" s="528"/>
      <c r="D592" s="528"/>
      <c r="E592" s="528"/>
      <c r="F592" s="528"/>
      <c r="G592" s="529"/>
      <c r="H592" s="1060"/>
      <c r="I592" s="1060"/>
      <c r="J592" s="528"/>
      <c r="K592" s="528"/>
      <c r="L592" s="528"/>
      <c r="M592" s="528"/>
      <c r="N592" s="528"/>
      <c r="O592" s="528"/>
      <c r="P592" s="528"/>
      <c r="Q592" s="529"/>
      <c r="R592" s="528"/>
      <c r="S592" s="1060"/>
      <c r="T592" s="528"/>
      <c r="U592" s="1060"/>
      <c r="V592" s="529"/>
      <c r="W592" s="529"/>
      <c r="X592" s="529"/>
      <c r="Y592" s="529"/>
      <c r="Z592" s="529"/>
      <c r="AA592" s="529"/>
      <c r="AB592" s="529"/>
      <c r="AC592" s="1057"/>
      <c r="AD592" s="1057"/>
      <c r="AE592" s="1057"/>
      <c r="AF592" s="1057"/>
    </row>
    <row r="593">
      <c r="A593" s="499"/>
      <c r="B593" s="529"/>
      <c r="C593" s="528"/>
      <c r="D593" s="528"/>
      <c r="E593" s="528"/>
      <c r="F593" s="528"/>
      <c r="G593" s="529"/>
      <c r="H593" s="1060"/>
      <c r="I593" s="1060"/>
      <c r="J593" s="528"/>
      <c r="K593" s="528"/>
      <c r="L593" s="528"/>
      <c r="M593" s="528"/>
      <c r="N593" s="528"/>
      <c r="O593" s="528"/>
      <c r="P593" s="528"/>
      <c r="Q593" s="529"/>
      <c r="R593" s="528"/>
      <c r="S593" s="1060"/>
      <c r="T593" s="528"/>
      <c r="U593" s="1060"/>
      <c r="V593" s="529"/>
      <c r="W593" s="529"/>
      <c r="X593" s="529"/>
      <c r="Y593" s="529"/>
      <c r="Z593" s="529"/>
      <c r="AA593" s="529"/>
      <c r="AB593" s="529"/>
      <c r="AC593" s="1057"/>
      <c r="AD593" s="1057"/>
      <c r="AE593" s="1057"/>
      <c r="AF593" s="1057"/>
    </row>
    <row r="594">
      <c r="A594" s="499"/>
      <c r="B594" s="529"/>
      <c r="C594" s="528"/>
      <c r="D594" s="528"/>
      <c r="E594" s="528"/>
      <c r="F594" s="528"/>
      <c r="G594" s="529"/>
      <c r="H594" s="1060"/>
      <c r="I594" s="1060"/>
      <c r="J594" s="528"/>
      <c r="K594" s="528"/>
      <c r="L594" s="528"/>
      <c r="M594" s="528"/>
      <c r="N594" s="528"/>
      <c r="O594" s="528"/>
      <c r="P594" s="528"/>
      <c r="Q594" s="529"/>
      <c r="R594" s="528"/>
      <c r="S594" s="1060"/>
      <c r="T594" s="528"/>
      <c r="U594" s="1060"/>
      <c r="V594" s="529"/>
      <c r="W594" s="529"/>
      <c r="X594" s="529"/>
      <c r="Y594" s="529"/>
      <c r="Z594" s="529"/>
      <c r="AA594" s="529"/>
      <c r="AB594" s="529"/>
      <c r="AC594" s="1057"/>
      <c r="AD594" s="1057"/>
      <c r="AE594" s="1057"/>
      <c r="AF594" s="1057"/>
    </row>
    <row r="595">
      <c r="A595" s="499"/>
      <c r="B595" s="529"/>
      <c r="C595" s="528"/>
      <c r="D595" s="528"/>
      <c r="E595" s="528"/>
      <c r="F595" s="528"/>
      <c r="G595" s="529"/>
      <c r="H595" s="1060"/>
      <c r="I595" s="1060"/>
      <c r="J595" s="528"/>
      <c r="K595" s="528"/>
      <c r="L595" s="528"/>
      <c r="M595" s="528"/>
      <c r="N595" s="528"/>
      <c r="O595" s="528"/>
      <c r="P595" s="528"/>
      <c r="Q595" s="529"/>
      <c r="R595" s="528"/>
      <c r="S595" s="1060"/>
      <c r="T595" s="528"/>
      <c r="U595" s="1060"/>
      <c r="V595" s="529"/>
      <c r="W595" s="529"/>
      <c r="X595" s="529"/>
      <c r="Y595" s="529"/>
      <c r="Z595" s="529"/>
      <c r="AA595" s="529"/>
      <c r="AB595" s="529"/>
      <c r="AC595" s="1057"/>
      <c r="AD595" s="1057"/>
      <c r="AE595" s="1057"/>
      <c r="AF595" s="1057"/>
    </row>
    <row r="596">
      <c r="A596" s="499"/>
      <c r="B596" s="529"/>
      <c r="C596" s="528"/>
      <c r="D596" s="528"/>
      <c r="E596" s="528"/>
      <c r="F596" s="528"/>
      <c r="G596" s="529"/>
      <c r="H596" s="1060"/>
      <c r="I596" s="1060"/>
      <c r="J596" s="528"/>
      <c r="K596" s="528"/>
      <c r="L596" s="528"/>
      <c r="M596" s="528"/>
      <c r="N596" s="528"/>
      <c r="O596" s="528"/>
      <c r="P596" s="528"/>
      <c r="Q596" s="529"/>
      <c r="R596" s="528"/>
      <c r="S596" s="1060"/>
      <c r="T596" s="528"/>
      <c r="U596" s="1060"/>
      <c r="V596" s="529"/>
      <c r="W596" s="529"/>
      <c r="X596" s="529"/>
      <c r="Y596" s="529"/>
      <c r="Z596" s="529"/>
      <c r="AA596" s="529"/>
      <c r="AB596" s="529"/>
      <c r="AC596" s="1057"/>
      <c r="AD596" s="1057"/>
      <c r="AE596" s="1057"/>
      <c r="AF596" s="1057"/>
    </row>
    <row r="597">
      <c r="A597" s="499"/>
      <c r="B597" s="529"/>
      <c r="C597" s="528"/>
      <c r="D597" s="528"/>
      <c r="E597" s="528"/>
      <c r="F597" s="528"/>
      <c r="G597" s="529"/>
      <c r="H597" s="1060"/>
      <c r="I597" s="1060"/>
      <c r="J597" s="528"/>
      <c r="K597" s="528"/>
      <c r="L597" s="528"/>
      <c r="M597" s="528"/>
      <c r="N597" s="528"/>
      <c r="O597" s="528"/>
      <c r="P597" s="528"/>
      <c r="Q597" s="529"/>
      <c r="R597" s="528"/>
      <c r="S597" s="1060"/>
      <c r="T597" s="528"/>
      <c r="U597" s="1060"/>
      <c r="V597" s="529"/>
      <c r="W597" s="529"/>
      <c r="X597" s="529"/>
      <c r="Y597" s="529"/>
      <c r="Z597" s="529"/>
      <c r="AA597" s="529"/>
      <c r="AB597" s="529"/>
      <c r="AC597" s="1057"/>
      <c r="AD597" s="1057"/>
      <c r="AE597" s="1057"/>
      <c r="AF597" s="1057"/>
    </row>
    <row r="598">
      <c r="A598" s="499"/>
      <c r="B598" s="529"/>
      <c r="C598" s="528"/>
      <c r="D598" s="528"/>
      <c r="E598" s="528"/>
      <c r="F598" s="528"/>
      <c r="G598" s="529"/>
      <c r="H598" s="1060"/>
      <c r="I598" s="1060"/>
      <c r="J598" s="528"/>
      <c r="K598" s="528"/>
      <c r="L598" s="528"/>
      <c r="M598" s="528"/>
      <c r="N598" s="528"/>
      <c r="O598" s="528"/>
      <c r="P598" s="528"/>
      <c r="Q598" s="529"/>
      <c r="R598" s="528"/>
      <c r="S598" s="1060"/>
      <c r="T598" s="528"/>
      <c r="U598" s="1060"/>
      <c r="V598" s="529"/>
      <c r="W598" s="529"/>
      <c r="X598" s="529"/>
      <c r="Y598" s="529"/>
      <c r="Z598" s="529"/>
      <c r="AA598" s="529"/>
      <c r="AB598" s="529"/>
      <c r="AC598" s="1057"/>
      <c r="AD598" s="1057"/>
      <c r="AE598" s="1057"/>
      <c r="AF598" s="1057"/>
    </row>
    <row r="599">
      <c r="A599" s="499"/>
      <c r="B599" s="529"/>
      <c r="C599" s="528"/>
      <c r="D599" s="528"/>
      <c r="E599" s="528"/>
      <c r="F599" s="528"/>
      <c r="G599" s="529"/>
      <c r="H599" s="1060"/>
      <c r="I599" s="1060"/>
      <c r="J599" s="528"/>
      <c r="K599" s="528"/>
      <c r="L599" s="528"/>
      <c r="M599" s="528"/>
      <c r="N599" s="528"/>
      <c r="O599" s="528"/>
      <c r="P599" s="528"/>
      <c r="Q599" s="529"/>
      <c r="R599" s="528"/>
      <c r="S599" s="1060"/>
      <c r="T599" s="528"/>
      <c r="U599" s="1060"/>
      <c r="V599" s="529"/>
      <c r="W599" s="529"/>
      <c r="X599" s="529"/>
      <c r="Y599" s="529"/>
      <c r="Z599" s="529"/>
      <c r="AA599" s="529"/>
      <c r="AB599" s="529"/>
      <c r="AC599" s="1057"/>
      <c r="AD599" s="1057"/>
      <c r="AE599" s="1057"/>
      <c r="AF599" s="1057"/>
    </row>
    <row r="600">
      <c r="A600" s="499"/>
      <c r="B600" s="529"/>
      <c r="C600" s="528"/>
      <c r="D600" s="528"/>
      <c r="E600" s="528"/>
      <c r="F600" s="528"/>
      <c r="G600" s="529"/>
      <c r="H600" s="1060"/>
      <c r="I600" s="1060"/>
      <c r="J600" s="528"/>
      <c r="K600" s="528"/>
      <c r="L600" s="528"/>
      <c r="M600" s="528"/>
      <c r="N600" s="528"/>
      <c r="O600" s="528"/>
      <c r="P600" s="528"/>
      <c r="Q600" s="529"/>
      <c r="R600" s="528"/>
      <c r="S600" s="1060"/>
      <c r="T600" s="528"/>
      <c r="U600" s="1060"/>
      <c r="V600" s="529"/>
      <c r="W600" s="529"/>
      <c r="X600" s="529"/>
      <c r="Y600" s="529"/>
      <c r="Z600" s="529"/>
      <c r="AA600" s="529"/>
      <c r="AB600" s="529"/>
      <c r="AC600" s="1057"/>
      <c r="AD600" s="1057"/>
      <c r="AE600" s="1057"/>
      <c r="AF600" s="1057"/>
    </row>
    <row r="601">
      <c r="A601" s="499"/>
      <c r="B601" s="529"/>
      <c r="C601" s="528"/>
      <c r="D601" s="528"/>
      <c r="E601" s="528"/>
      <c r="F601" s="528"/>
      <c r="G601" s="529"/>
      <c r="H601" s="1060"/>
      <c r="I601" s="1060"/>
      <c r="J601" s="528"/>
      <c r="K601" s="528"/>
      <c r="L601" s="528"/>
      <c r="M601" s="528"/>
      <c r="N601" s="528"/>
      <c r="O601" s="528"/>
      <c r="P601" s="528"/>
      <c r="Q601" s="529"/>
      <c r="R601" s="528"/>
      <c r="S601" s="1060"/>
      <c r="T601" s="528"/>
      <c r="U601" s="1060"/>
      <c r="V601" s="529"/>
      <c r="W601" s="529"/>
      <c r="X601" s="529"/>
      <c r="Y601" s="529"/>
      <c r="Z601" s="529"/>
      <c r="AA601" s="529"/>
      <c r="AB601" s="529"/>
      <c r="AC601" s="1057"/>
      <c r="AD601" s="1057"/>
      <c r="AE601" s="1057"/>
      <c r="AF601" s="1057"/>
    </row>
    <row r="602">
      <c r="A602" s="499"/>
      <c r="B602" s="529"/>
      <c r="C602" s="528"/>
      <c r="D602" s="528"/>
      <c r="E602" s="528"/>
      <c r="F602" s="528"/>
      <c r="G602" s="529"/>
      <c r="H602" s="1060"/>
      <c r="I602" s="1060"/>
      <c r="J602" s="528"/>
      <c r="K602" s="528"/>
      <c r="L602" s="528"/>
      <c r="M602" s="528"/>
      <c r="N602" s="528"/>
      <c r="O602" s="528"/>
      <c r="P602" s="528"/>
      <c r="Q602" s="529"/>
      <c r="R602" s="528"/>
      <c r="S602" s="1060"/>
      <c r="T602" s="528"/>
      <c r="U602" s="1060"/>
      <c r="V602" s="529"/>
      <c r="W602" s="529"/>
      <c r="X602" s="529"/>
      <c r="Y602" s="529"/>
      <c r="Z602" s="529"/>
      <c r="AA602" s="529"/>
      <c r="AB602" s="529"/>
      <c r="AC602" s="1057"/>
      <c r="AD602" s="1057"/>
      <c r="AE602" s="1057"/>
      <c r="AF602" s="1057"/>
    </row>
    <row r="603">
      <c r="A603" s="499"/>
      <c r="B603" s="529"/>
      <c r="C603" s="528"/>
      <c r="D603" s="528"/>
      <c r="E603" s="528"/>
      <c r="F603" s="528"/>
      <c r="G603" s="529"/>
      <c r="H603" s="1060"/>
      <c r="I603" s="1060"/>
      <c r="J603" s="528"/>
      <c r="K603" s="528"/>
      <c r="L603" s="528"/>
      <c r="M603" s="528"/>
      <c r="N603" s="528"/>
      <c r="O603" s="528"/>
      <c r="P603" s="528"/>
      <c r="Q603" s="529"/>
      <c r="R603" s="528"/>
      <c r="S603" s="1060"/>
      <c r="T603" s="528"/>
      <c r="U603" s="1060"/>
      <c r="V603" s="529"/>
      <c r="W603" s="529"/>
      <c r="X603" s="529"/>
      <c r="Y603" s="529"/>
      <c r="Z603" s="529"/>
      <c r="AA603" s="529"/>
      <c r="AB603" s="529"/>
      <c r="AC603" s="1057"/>
      <c r="AD603" s="1057"/>
      <c r="AE603" s="1057"/>
      <c r="AF603" s="1057"/>
    </row>
    <row r="604">
      <c r="A604" s="499"/>
      <c r="B604" s="529"/>
      <c r="C604" s="528"/>
      <c r="D604" s="528"/>
      <c r="E604" s="528"/>
      <c r="F604" s="528"/>
      <c r="G604" s="529"/>
      <c r="H604" s="1060"/>
      <c r="I604" s="1060"/>
      <c r="J604" s="528"/>
      <c r="K604" s="528"/>
      <c r="L604" s="528"/>
      <c r="M604" s="528"/>
      <c r="N604" s="528"/>
      <c r="O604" s="528"/>
      <c r="P604" s="528"/>
      <c r="Q604" s="529"/>
      <c r="R604" s="528"/>
      <c r="S604" s="1060"/>
      <c r="T604" s="528"/>
      <c r="U604" s="1060"/>
      <c r="V604" s="529"/>
      <c r="W604" s="529"/>
      <c r="X604" s="529"/>
      <c r="Y604" s="529"/>
      <c r="Z604" s="529"/>
      <c r="AA604" s="529"/>
      <c r="AB604" s="529"/>
      <c r="AC604" s="1057"/>
      <c r="AD604" s="1057"/>
      <c r="AE604" s="1057"/>
      <c r="AF604" s="1057"/>
    </row>
    <row r="605">
      <c r="A605" s="499"/>
      <c r="B605" s="529"/>
      <c r="C605" s="528"/>
      <c r="D605" s="528"/>
      <c r="E605" s="528"/>
      <c r="F605" s="528"/>
      <c r="G605" s="529"/>
      <c r="H605" s="1060"/>
      <c r="I605" s="1060"/>
      <c r="J605" s="528"/>
      <c r="K605" s="528"/>
      <c r="L605" s="528"/>
      <c r="M605" s="528"/>
      <c r="N605" s="528"/>
      <c r="O605" s="528"/>
      <c r="P605" s="528"/>
      <c r="Q605" s="529"/>
      <c r="R605" s="528"/>
      <c r="S605" s="1060"/>
      <c r="T605" s="528"/>
      <c r="U605" s="1060"/>
      <c r="V605" s="529"/>
      <c r="W605" s="529"/>
      <c r="X605" s="529"/>
      <c r="Y605" s="529"/>
      <c r="Z605" s="529"/>
      <c r="AA605" s="529"/>
      <c r="AB605" s="529"/>
      <c r="AC605" s="1057"/>
      <c r="AD605" s="1057"/>
      <c r="AE605" s="1057"/>
      <c r="AF605" s="1057"/>
    </row>
    <row r="606">
      <c r="A606" s="499"/>
      <c r="B606" s="529"/>
      <c r="C606" s="528"/>
      <c r="D606" s="528"/>
      <c r="E606" s="528"/>
      <c r="F606" s="528"/>
      <c r="G606" s="529"/>
      <c r="H606" s="1060"/>
      <c r="I606" s="1060"/>
      <c r="J606" s="528"/>
      <c r="K606" s="528"/>
      <c r="L606" s="528"/>
      <c r="M606" s="528"/>
      <c r="N606" s="528"/>
      <c r="O606" s="528"/>
      <c r="P606" s="528"/>
      <c r="Q606" s="529"/>
      <c r="R606" s="528"/>
      <c r="S606" s="1060"/>
      <c r="T606" s="528"/>
      <c r="U606" s="1060"/>
      <c r="V606" s="529"/>
      <c r="W606" s="529"/>
      <c r="X606" s="529"/>
      <c r="Y606" s="529"/>
      <c r="Z606" s="529"/>
      <c r="AA606" s="529"/>
      <c r="AB606" s="529"/>
      <c r="AC606" s="1057"/>
      <c r="AD606" s="1057"/>
      <c r="AE606" s="1057"/>
      <c r="AF606" s="1057"/>
    </row>
    <row r="607">
      <c r="A607" s="499"/>
      <c r="B607" s="529"/>
      <c r="C607" s="528"/>
      <c r="D607" s="528"/>
      <c r="E607" s="528"/>
      <c r="F607" s="528"/>
      <c r="G607" s="529"/>
      <c r="H607" s="1060"/>
      <c r="I607" s="1060"/>
      <c r="J607" s="528"/>
      <c r="K607" s="528"/>
      <c r="L607" s="528"/>
      <c r="M607" s="528"/>
      <c r="N607" s="528"/>
      <c r="O607" s="528"/>
      <c r="P607" s="528"/>
      <c r="Q607" s="529"/>
      <c r="R607" s="528"/>
      <c r="S607" s="1060"/>
      <c r="T607" s="528"/>
      <c r="U607" s="1060"/>
      <c r="V607" s="529"/>
      <c r="W607" s="529"/>
      <c r="X607" s="529"/>
      <c r="Y607" s="529"/>
      <c r="Z607" s="529"/>
      <c r="AA607" s="529"/>
      <c r="AB607" s="529"/>
      <c r="AC607" s="1057"/>
      <c r="AD607" s="1057"/>
      <c r="AE607" s="1057"/>
      <c r="AF607" s="1057"/>
    </row>
    <row r="608">
      <c r="A608" s="499"/>
      <c r="B608" s="529"/>
      <c r="C608" s="528"/>
      <c r="D608" s="528"/>
      <c r="E608" s="528"/>
      <c r="F608" s="528"/>
      <c r="G608" s="529"/>
      <c r="H608" s="1060"/>
      <c r="I608" s="1060"/>
      <c r="J608" s="528"/>
      <c r="K608" s="528"/>
      <c r="L608" s="528"/>
      <c r="M608" s="528"/>
      <c r="N608" s="528"/>
      <c r="O608" s="528"/>
      <c r="P608" s="528"/>
      <c r="Q608" s="529"/>
      <c r="R608" s="528"/>
      <c r="S608" s="1060"/>
      <c r="T608" s="528"/>
      <c r="U608" s="1060"/>
      <c r="V608" s="529"/>
      <c r="W608" s="529"/>
      <c r="X608" s="529"/>
      <c r="Y608" s="529"/>
      <c r="Z608" s="529"/>
      <c r="AA608" s="529"/>
      <c r="AB608" s="529"/>
      <c r="AC608" s="1057"/>
      <c r="AD608" s="1057"/>
      <c r="AE608" s="1057"/>
      <c r="AF608" s="1057"/>
    </row>
    <row r="609">
      <c r="A609" s="499"/>
      <c r="B609" s="529"/>
      <c r="C609" s="528"/>
      <c r="D609" s="528"/>
      <c r="E609" s="528"/>
      <c r="F609" s="528"/>
      <c r="G609" s="529"/>
      <c r="H609" s="1060"/>
      <c r="I609" s="1060"/>
      <c r="J609" s="528"/>
      <c r="K609" s="528"/>
      <c r="L609" s="528"/>
      <c r="M609" s="528"/>
      <c r="N609" s="528"/>
      <c r="O609" s="528"/>
      <c r="P609" s="528"/>
      <c r="Q609" s="529"/>
      <c r="R609" s="528"/>
      <c r="S609" s="1060"/>
      <c r="T609" s="528"/>
      <c r="U609" s="1060"/>
      <c r="V609" s="529"/>
      <c r="W609" s="529"/>
      <c r="X609" s="529"/>
      <c r="Y609" s="529"/>
      <c r="Z609" s="529"/>
      <c r="AA609" s="529"/>
      <c r="AB609" s="529"/>
      <c r="AC609" s="1057"/>
      <c r="AD609" s="1057"/>
      <c r="AE609" s="1057"/>
      <c r="AF609" s="1057"/>
    </row>
    <row r="610">
      <c r="A610" s="499"/>
      <c r="B610" s="529"/>
      <c r="C610" s="528"/>
      <c r="D610" s="528"/>
      <c r="E610" s="528"/>
      <c r="F610" s="528"/>
      <c r="G610" s="529"/>
      <c r="H610" s="1060"/>
      <c r="I610" s="1060"/>
      <c r="J610" s="528"/>
      <c r="K610" s="528"/>
      <c r="L610" s="528"/>
      <c r="M610" s="528"/>
      <c r="N610" s="528"/>
      <c r="O610" s="528"/>
      <c r="P610" s="528"/>
      <c r="Q610" s="529"/>
      <c r="R610" s="528"/>
      <c r="S610" s="1060"/>
      <c r="T610" s="528"/>
      <c r="U610" s="1060"/>
      <c r="V610" s="529"/>
      <c r="W610" s="529"/>
      <c r="X610" s="529"/>
      <c r="Y610" s="529"/>
      <c r="Z610" s="529"/>
      <c r="AA610" s="529"/>
      <c r="AB610" s="529"/>
      <c r="AC610" s="1057"/>
      <c r="AD610" s="1057"/>
      <c r="AE610" s="1057"/>
      <c r="AF610" s="1057"/>
    </row>
    <row r="611">
      <c r="A611" s="499"/>
      <c r="B611" s="529"/>
      <c r="C611" s="528"/>
      <c r="D611" s="528"/>
      <c r="E611" s="528"/>
      <c r="F611" s="528"/>
      <c r="G611" s="529"/>
      <c r="H611" s="1060"/>
      <c r="I611" s="1060"/>
      <c r="J611" s="528"/>
      <c r="K611" s="528"/>
      <c r="L611" s="528"/>
      <c r="M611" s="528"/>
      <c r="N611" s="528"/>
      <c r="O611" s="528"/>
      <c r="P611" s="528"/>
      <c r="Q611" s="529"/>
      <c r="R611" s="528"/>
      <c r="S611" s="1060"/>
      <c r="T611" s="528"/>
      <c r="U611" s="1060"/>
      <c r="V611" s="529"/>
      <c r="W611" s="529"/>
      <c r="X611" s="529"/>
      <c r="Y611" s="529"/>
      <c r="Z611" s="529"/>
      <c r="AA611" s="529"/>
      <c r="AB611" s="529"/>
      <c r="AC611" s="1057"/>
      <c r="AD611" s="1057"/>
      <c r="AE611" s="1057"/>
      <c r="AF611" s="1057"/>
    </row>
    <row r="612">
      <c r="A612" s="499"/>
      <c r="B612" s="529"/>
      <c r="C612" s="528"/>
      <c r="D612" s="528"/>
      <c r="E612" s="528"/>
      <c r="F612" s="528"/>
      <c r="G612" s="529"/>
      <c r="H612" s="1060"/>
      <c r="I612" s="1060"/>
      <c r="J612" s="528"/>
      <c r="K612" s="528"/>
      <c r="L612" s="528"/>
      <c r="M612" s="528"/>
      <c r="N612" s="528"/>
      <c r="O612" s="528"/>
      <c r="P612" s="528"/>
      <c r="Q612" s="529"/>
      <c r="R612" s="528"/>
      <c r="S612" s="1060"/>
      <c r="T612" s="528"/>
      <c r="U612" s="1060"/>
      <c r="V612" s="529"/>
      <c r="W612" s="529"/>
      <c r="X612" s="529"/>
      <c r="Y612" s="529"/>
      <c r="Z612" s="529"/>
      <c r="AA612" s="529"/>
      <c r="AB612" s="529"/>
      <c r="AC612" s="1057"/>
      <c r="AD612" s="1057"/>
      <c r="AE612" s="1057"/>
      <c r="AF612" s="1057"/>
    </row>
    <row r="613">
      <c r="A613" s="499"/>
      <c r="B613" s="529"/>
      <c r="C613" s="528"/>
      <c r="D613" s="528"/>
      <c r="E613" s="528"/>
      <c r="F613" s="528"/>
      <c r="G613" s="529"/>
      <c r="H613" s="1060"/>
      <c r="I613" s="1060"/>
      <c r="J613" s="528"/>
      <c r="K613" s="528"/>
      <c r="L613" s="528"/>
      <c r="M613" s="528"/>
      <c r="N613" s="528"/>
      <c r="O613" s="528"/>
      <c r="P613" s="528"/>
      <c r="Q613" s="529"/>
      <c r="R613" s="528"/>
      <c r="S613" s="1060"/>
      <c r="T613" s="528"/>
      <c r="U613" s="1060"/>
      <c r="V613" s="529"/>
      <c r="W613" s="529"/>
      <c r="X613" s="529"/>
      <c r="Y613" s="529"/>
      <c r="Z613" s="529"/>
      <c r="AA613" s="529"/>
      <c r="AB613" s="529"/>
      <c r="AC613" s="1057"/>
      <c r="AD613" s="1057"/>
      <c r="AE613" s="1057"/>
      <c r="AF613" s="1057"/>
    </row>
    <row r="614">
      <c r="A614" s="499"/>
      <c r="B614" s="529"/>
      <c r="C614" s="528"/>
      <c r="D614" s="528"/>
      <c r="E614" s="528"/>
      <c r="F614" s="528"/>
      <c r="G614" s="529"/>
      <c r="H614" s="1060"/>
      <c r="I614" s="1060"/>
      <c r="J614" s="528"/>
      <c r="K614" s="528"/>
      <c r="L614" s="528"/>
      <c r="M614" s="528"/>
      <c r="N614" s="528"/>
      <c r="O614" s="528"/>
      <c r="P614" s="528"/>
      <c r="Q614" s="529"/>
      <c r="R614" s="528"/>
      <c r="S614" s="1060"/>
      <c r="T614" s="528"/>
      <c r="U614" s="1060"/>
      <c r="V614" s="529"/>
      <c r="W614" s="529"/>
      <c r="X614" s="529"/>
      <c r="Y614" s="529"/>
      <c r="Z614" s="529"/>
      <c r="AA614" s="529"/>
      <c r="AB614" s="529"/>
      <c r="AC614" s="1057"/>
      <c r="AD614" s="1057"/>
      <c r="AE614" s="1057"/>
      <c r="AF614" s="1057"/>
    </row>
    <row r="615">
      <c r="A615" s="499"/>
      <c r="B615" s="529"/>
      <c r="C615" s="528"/>
      <c r="D615" s="528"/>
      <c r="E615" s="528"/>
      <c r="F615" s="528"/>
      <c r="G615" s="529"/>
      <c r="H615" s="1060"/>
      <c r="I615" s="1060"/>
      <c r="J615" s="528"/>
      <c r="K615" s="528"/>
      <c r="L615" s="528"/>
      <c r="M615" s="528"/>
      <c r="N615" s="528"/>
      <c r="O615" s="528"/>
      <c r="P615" s="528"/>
      <c r="Q615" s="529"/>
      <c r="R615" s="528"/>
      <c r="S615" s="1060"/>
      <c r="T615" s="528"/>
      <c r="U615" s="1060"/>
      <c r="V615" s="529"/>
      <c r="W615" s="529"/>
      <c r="X615" s="529"/>
      <c r="Y615" s="529"/>
      <c r="Z615" s="529"/>
      <c r="AA615" s="529"/>
      <c r="AB615" s="529"/>
      <c r="AC615" s="1057"/>
      <c r="AD615" s="1057"/>
      <c r="AE615" s="1057"/>
      <c r="AF615" s="1057"/>
    </row>
    <row r="616">
      <c r="A616" s="499"/>
      <c r="B616" s="529"/>
      <c r="C616" s="528"/>
      <c r="D616" s="528"/>
      <c r="E616" s="528"/>
      <c r="F616" s="528"/>
      <c r="G616" s="529"/>
      <c r="H616" s="1060"/>
      <c r="I616" s="1060"/>
      <c r="J616" s="528"/>
      <c r="K616" s="528"/>
      <c r="L616" s="528"/>
      <c r="M616" s="528"/>
      <c r="N616" s="528"/>
      <c r="O616" s="528"/>
      <c r="P616" s="528"/>
      <c r="Q616" s="529"/>
      <c r="R616" s="528"/>
      <c r="S616" s="1060"/>
      <c r="T616" s="528"/>
      <c r="U616" s="1060"/>
      <c r="V616" s="529"/>
      <c r="W616" s="529"/>
      <c r="X616" s="529"/>
      <c r="Y616" s="529"/>
      <c r="Z616" s="529"/>
      <c r="AA616" s="529"/>
      <c r="AB616" s="529"/>
      <c r="AC616" s="1057"/>
      <c r="AD616" s="1057"/>
      <c r="AE616" s="1057"/>
      <c r="AF616" s="1057"/>
    </row>
    <row r="617">
      <c r="A617" s="499"/>
      <c r="B617" s="529"/>
      <c r="C617" s="528"/>
      <c r="D617" s="528"/>
      <c r="E617" s="528"/>
      <c r="F617" s="528"/>
      <c r="G617" s="529"/>
      <c r="H617" s="1060"/>
      <c r="I617" s="1060"/>
      <c r="J617" s="528"/>
      <c r="K617" s="528"/>
      <c r="L617" s="528"/>
      <c r="M617" s="528"/>
      <c r="N617" s="528"/>
      <c r="O617" s="528"/>
      <c r="P617" s="528"/>
      <c r="Q617" s="529"/>
      <c r="R617" s="528"/>
      <c r="S617" s="1060"/>
      <c r="T617" s="528"/>
      <c r="U617" s="1060"/>
      <c r="V617" s="529"/>
      <c r="W617" s="529"/>
      <c r="X617" s="529"/>
      <c r="Y617" s="529"/>
      <c r="Z617" s="529"/>
      <c r="AA617" s="529"/>
      <c r="AB617" s="529"/>
      <c r="AC617" s="1057"/>
      <c r="AD617" s="1057"/>
      <c r="AE617" s="1057"/>
      <c r="AF617" s="1057"/>
    </row>
    <row r="618">
      <c r="A618" s="499"/>
      <c r="B618" s="529"/>
      <c r="C618" s="528"/>
      <c r="D618" s="528"/>
      <c r="E618" s="528"/>
      <c r="F618" s="528"/>
      <c r="G618" s="529"/>
      <c r="H618" s="1060"/>
      <c r="I618" s="1060"/>
      <c r="J618" s="528"/>
      <c r="K618" s="528"/>
      <c r="L618" s="528"/>
      <c r="M618" s="528"/>
      <c r="N618" s="528"/>
      <c r="O618" s="528"/>
      <c r="P618" s="528"/>
      <c r="Q618" s="529"/>
      <c r="R618" s="528"/>
      <c r="S618" s="1060"/>
      <c r="T618" s="528"/>
      <c r="U618" s="1060"/>
      <c r="V618" s="529"/>
      <c r="W618" s="529"/>
      <c r="X618" s="529"/>
      <c r="Y618" s="529"/>
      <c r="Z618" s="529"/>
      <c r="AA618" s="529"/>
      <c r="AB618" s="529"/>
      <c r="AC618" s="1057"/>
      <c r="AD618" s="1057"/>
      <c r="AE618" s="1057"/>
      <c r="AF618" s="1057"/>
    </row>
    <row r="619">
      <c r="A619" s="499"/>
      <c r="B619" s="529"/>
      <c r="C619" s="528"/>
      <c r="D619" s="528"/>
      <c r="E619" s="528"/>
      <c r="F619" s="528"/>
      <c r="G619" s="529"/>
      <c r="H619" s="1060"/>
      <c r="I619" s="1060"/>
      <c r="J619" s="528"/>
      <c r="K619" s="528"/>
      <c r="L619" s="528"/>
      <c r="M619" s="528"/>
      <c r="N619" s="528"/>
      <c r="O619" s="528"/>
      <c r="P619" s="528"/>
      <c r="Q619" s="529"/>
      <c r="R619" s="528"/>
      <c r="S619" s="1060"/>
      <c r="T619" s="528"/>
      <c r="U619" s="1060"/>
      <c r="V619" s="529"/>
      <c r="W619" s="529"/>
      <c r="X619" s="529"/>
      <c r="Y619" s="529"/>
      <c r="Z619" s="529"/>
      <c r="AA619" s="529"/>
      <c r="AB619" s="529"/>
      <c r="AC619" s="1057"/>
      <c r="AD619" s="1057"/>
      <c r="AE619" s="1057"/>
      <c r="AF619" s="1057"/>
    </row>
    <row r="620">
      <c r="A620" s="499"/>
      <c r="B620" s="529"/>
      <c r="C620" s="528"/>
      <c r="D620" s="528"/>
      <c r="E620" s="528"/>
      <c r="F620" s="528"/>
      <c r="G620" s="529"/>
      <c r="H620" s="1060"/>
      <c r="I620" s="1060"/>
      <c r="J620" s="528"/>
      <c r="K620" s="528"/>
      <c r="L620" s="528"/>
      <c r="M620" s="528"/>
      <c r="N620" s="528"/>
      <c r="O620" s="528"/>
      <c r="P620" s="528"/>
      <c r="Q620" s="529"/>
      <c r="R620" s="528"/>
      <c r="S620" s="1060"/>
      <c r="T620" s="528"/>
      <c r="U620" s="1060"/>
      <c r="V620" s="529"/>
      <c r="W620" s="529"/>
      <c r="X620" s="529"/>
      <c r="Y620" s="529"/>
      <c r="Z620" s="529"/>
      <c r="AA620" s="529"/>
      <c r="AB620" s="529"/>
      <c r="AC620" s="1057"/>
      <c r="AD620" s="1057"/>
      <c r="AE620" s="1057"/>
      <c r="AF620" s="1057"/>
    </row>
    <row r="621">
      <c r="A621" s="499"/>
      <c r="B621" s="529"/>
      <c r="C621" s="528"/>
      <c r="D621" s="528"/>
      <c r="E621" s="528"/>
      <c r="F621" s="528"/>
      <c r="G621" s="529"/>
      <c r="H621" s="1060"/>
      <c r="I621" s="1060"/>
      <c r="J621" s="528"/>
      <c r="K621" s="528"/>
      <c r="L621" s="528"/>
      <c r="M621" s="528"/>
      <c r="N621" s="528"/>
      <c r="O621" s="528"/>
      <c r="P621" s="528"/>
      <c r="Q621" s="529"/>
      <c r="R621" s="528"/>
      <c r="S621" s="1060"/>
      <c r="T621" s="528"/>
      <c r="U621" s="1060"/>
      <c r="V621" s="529"/>
      <c r="W621" s="529"/>
      <c r="X621" s="529"/>
      <c r="Y621" s="529"/>
      <c r="Z621" s="529"/>
      <c r="AA621" s="529"/>
      <c r="AB621" s="529"/>
      <c r="AC621" s="1057"/>
      <c r="AD621" s="1057"/>
      <c r="AE621" s="1057"/>
      <c r="AF621" s="1057"/>
    </row>
    <row r="622">
      <c r="A622" s="499"/>
      <c r="B622" s="529"/>
      <c r="C622" s="528"/>
      <c r="D622" s="528"/>
      <c r="E622" s="528"/>
      <c r="F622" s="528"/>
      <c r="G622" s="529"/>
      <c r="H622" s="1060"/>
      <c r="I622" s="1060"/>
      <c r="J622" s="528"/>
      <c r="K622" s="528"/>
      <c r="L622" s="528"/>
      <c r="M622" s="528"/>
      <c r="N622" s="528"/>
      <c r="O622" s="528"/>
      <c r="P622" s="528"/>
      <c r="Q622" s="529"/>
      <c r="R622" s="528"/>
      <c r="S622" s="1060"/>
      <c r="T622" s="528"/>
      <c r="U622" s="1060"/>
      <c r="V622" s="529"/>
      <c r="W622" s="529"/>
      <c r="X622" s="529"/>
      <c r="Y622" s="529"/>
      <c r="Z622" s="529"/>
      <c r="AA622" s="529"/>
      <c r="AB622" s="529"/>
      <c r="AC622" s="1057"/>
      <c r="AD622" s="1057"/>
      <c r="AE622" s="1057"/>
      <c r="AF622" s="1057"/>
    </row>
    <row r="623">
      <c r="A623" s="499"/>
      <c r="B623" s="529"/>
      <c r="C623" s="528"/>
      <c r="D623" s="528"/>
      <c r="E623" s="528"/>
      <c r="F623" s="528"/>
      <c r="G623" s="529"/>
      <c r="H623" s="1060"/>
      <c r="I623" s="1060"/>
      <c r="J623" s="528"/>
      <c r="K623" s="528"/>
      <c r="L623" s="528"/>
      <c r="M623" s="528"/>
      <c r="N623" s="528"/>
      <c r="O623" s="528"/>
      <c r="P623" s="528"/>
      <c r="Q623" s="529"/>
      <c r="R623" s="528"/>
      <c r="S623" s="1060"/>
      <c r="T623" s="528"/>
      <c r="U623" s="1060"/>
      <c r="V623" s="529"/>
      <c r="W623" s="529"/>
      <c r="X623" s="529"/>
      <c r="Y623" s="529"/>
      <c r="Z623" s="529"/>
      <c r="AA623" s="529"/>
      <c r="AB623" s="529"/>
      <c r="AC623" s="1057"/>
      <c r="AD623" s="1057"/>
      <c r="AE623" s="1057"/>
      <c r="AF623" s="1057"/>
    </row>
    <row r="624">
      <c r="A624" s="499"/>
      <c r="B624" s="529"/>
      <c r="C624" s="528"/>
      <c r="D624" s="528"/>
      <c r="E624" s="528"/>
      <c r="F624" s="528"/>
      <c r="G624" s="529"/>
      <c r="H624" s="1060"/>
      <c r="I624" s="1060"/>
      <c r="J624" s="528"/>
      <c r="K624" s="528"/>
      <c r="L624" s="528"/>
      <c r="M624" s="528"/>
      <c r="N624" s="528"/>
      <c r="O624" s="528"/>
      <c r="P624" s="528"/>
      <c r="Q624" s="529"/>
      <c r="R624" s="528"/>
      <c r="S624" s="1060"/>
      <c r="T624" s="528"/>
      <c r="U624" s="1060"/>
      <c r="V624" s="529"/>
      <c r="W624" s="529"/>
      <c r="X624" s="529"/>
      <c r="Y624" s="529"/>
      <c r="Z624" s="529"/>
      <c r="AA624" s="529"/>
      <c r="AB624" s="529"/>
      <c r="AC624" s="1057"/>
      <c r="AD624" s="1057"/>
      <c r="AE624" s="1057"/>
      <c r="AF624" s="1057"/>
    </row>
    <row r="625">
      <c r="A625" s="499"/>
      <c r="B625" s="529"/>
      <c r="C625" s="528"/>
      <c r="D625" s="528"/>
      <c r="E625" s="528"/>
      <c r="F625" s="528"/>
      <c r="G625" s="529"/>
      <c r="H625" s="1060"/>
      <c r="I625" s="1060"/>
      <c r="J625" s="528"/>
      <c r="K625" s="528"/>
      <c r="L625" s="528"/>
      <c r="M625" s="528"/>
      <c r="N625" s="528"/>
      <c r="O625" s="528"/>
      <c r="P625" s="528"/>
      <c r="Q625" s="529"/>
      <c r="R625" s="528"/>
      <c r="S625" s="1060"/>
      <c r="T625" s="528"/>
      <c r="U625" s="1060"/>
      <c r="V625" s="529"/>
      <c r="W625" s="529"/>
      <c r="X625" s="529"/>
      <c r="Y625" s="529"/>
      <c r="Z625" s="529"/>
      <c r="AA625" s="529"/>
      <c r="AB625" s="529"/>
      <c r="AC625" s="1057"/>
      <c r="AD625" s="1057"/>
      <c r="AE625" s="1057"/>
      <c r="AF625" s="1057"/>
    </row>
    <row r="626">
      <c r="A626" s="499"/>
      <c r="B626" s="529"/>
      <c r="C626" s="528"/>
      <c r="D626" s="528"/>
      <c r="E626" s="528"/>
      <c r="F626" s="528"/>
      <c r="G626" s="529"/>
      <c r="H626" s="1060"/>
      <c r="I626" s="1060"/>
      <c r="J626" s="528"/>
      <c r="K626" s="528"/>
      <c r="L626" s="528"/>
      <c r="M626" s="528"/>
      <c r="N626" s="528"/>
      <c r="O626" s="528"/>
      <c r="P626" s="528"/>
      <c r="Q626" s="529"/>
      <c r="R626" s="528"/>
      <c r="S626" s="1060"/>
      <c r="T626" s="528"/>
      <c r="U626" s="1060"/>
      <c r="V626" s="529"/>
      <c r="W626" s="529"/>
      <c r="X626" s="529"/>
      <c r="Y626" s="529"/>
      <c r="Z626" s="529"/>
      <c r="AA626" s="529"/>
      <c r="AB626" s="529"/>
      <c r="AC626" s="1057"/>
      <c r="AD626" s="1057"/>
      <c r="AE626" s="1057"/>
      <c r="AF626" s="1057"/>
    </row>
    <row r="627">
      <c r="A627" s="499"/>
      <c r="B627" s="529"/>
      <c r="C627" s="528"/>
      <c r="D627" s="528"/>
      <c r="E627" s="528"/>
      <c r="F627" s="528"/>
      <c r="G627" s="529"/>
      <c r="H627" s="1060"/>
      <c r="I627" s="1060"/>
      <c r="J627" s="528"/>
      <c r="K627" s="528"/>
      <c r="L627" s="528"/>
      <c r="M627" s="528"/>
      <c r="N627" s="528"/>
      <c r="O627" s="528"/>
      <c r="P627" s="528"/>
      <c r="Q627" s="529"/>
      <c r="R627" s="528"/>
      <c r="S627" s="1060"/>
      <c r="T627" s="528"/>
      <c r="U627" s="1060"/>
      <c r="V627" s="529"/>
      <c r="W627" s="529"/>
      <c r="X627" s="529"/>
      <c r="Y627" s="529"/>
      <c r="Z627" s="529"/>
      <c r="AA627" s="529"/>
      <c r="AB627" s="529"/>
      <c r="AC627" s="1057"/>
      <c r="AD627" s="1057"/>
      <c r="AE627" s="1057"/>
      <c r="AF627" s="1057"/>
    </row>
    <row r="628">
      <c r="A628" s="499"/>
      <c r="B628" s="529"/>
      <c r="C628" s="528"/>
      <c r="D628" s="528"/>
      <c r="E628" s="528"/>
      <c r="F628" s="528"/>
      <c r="G628" s="529"/>
      <c r="H628" s="1060"/>
      <c r="I628" s="1060"/>
      <c r="J628" s="528"/>
      <c r="K628" s="528"/>
      <c r="L628" s="528"/>
      <c r="M628" s="528"/>
      <c r="N628" s="528"/>
      <c r="O628" s="528"/>
      <c r="P628" s="528"/>
      <c r="Q628" s="529"/>
      <c r="R628" s="528"/>
      <c r="S628" s="1060"/>
      <c r="T628" s="528"/>
      <c r="U628" s="1060"/>
      <c r="V628" s="529"/>
      <c r="W628" s="529"/>
      <c r="X628" s="529"/>
      <c r="Y628" s="529"/>
      <c r="Z628" s="529"/>
      <c r="AA628" s="529"/>
      <c r="AB628" s="529"/>
      <c r="AC628" s="1057"/>
      <c r="AD628" s="1057"/>
      <c r="AE628" s="1057"/>
      <c r="AF628" s="1057"/>
    </row>
    <row r="629">
      <c r="A629" s="499"/>
      <c r="B629" s="529"/>
      <c r="C629" s="528"/>
      <c r="D629" s="528"/>
      <c r="E629" s="528"/>
      <c r="F629" s="528"/>
      <c r="G629" s="529"/>
      <c r="H629" s="1060"/>
      <c r="I629" s="1060"/>
      <c r="J629" s="528"/>
      <c r="K629" s="528"/>
      <c r="L629" s="528"/>
      <c r="M629" s="528"/>
      <c r="N629" s="528"/>
      <c r="O629" s="528"/>
      <c r="P629" s="528"/>
      <c r="Q629" s="529"/>
      <c r="R629" s="528"/>
      <c r="S629" s="1060"/>
      <c r="T629" s="528"/>
      <c r="U629" s="1060"/>
      <c r="V629" s="529"/>
      <c r="W629" s="529"/>
      <c r="X629" s="529"/>
      <c r="Y629" s="529"/>
      <c r="Z629" s="529"/>
      <c r="AA629" s="529"/>
      <c r="AB629" s="529"/>
      <c r="AC629" s="1057"/>
      <c r="AD629" s="1057"/>
      <c r="AE629" s="1057"/>
      <c r="AF629" s="1057"/>
    </row>
    <row r="630">
      <c r="A630" s="499"/>
      <c r="B630" s="529"/>
      <c r="C630" s="528"/>
      <c r="D630" s="528"/>
      <c r="E630" s="528"/>
      <c r="F630" s="528"/>
      <c r="G630" s="529"/>
      <c r="H630" s="1060"/>
      <c r="I630" s="1060"/>
      <c r="J630" s="528"/>
      <c r="K630" s="528"/>
      <c r="L630" s="528"/>
      <c r="M630" s="528"/>
      <c r="N630" s="528"/>
      <c r="O630" s="528"/>
      <c r="P630" s="528"/>
      <c r="Q630" s="529"/>
      <c r="R630" s="528"/>
      <c r="S630" s="1060"/>
      <c r="T630" s="528"/>
      <c r="U630" s="1060"/>
      <c r="V630" s="529"/>
      <c r="W630" s="529"/>
      <c r="X630" s="529"/>
      <c r="Y630" s="529"/>
      <c r="Z630" s="529"/>
      <c r="AA630" s="529"/>
      <c r="AB630" s="529"/>
      <c r="AC630" s="1057"/>
      <c r="AD630" s="1057"/>
      <c r="AE630" s="1057"/>
      <c r="AF630" s="1057"/>
    </row>
    <row r="631">
      <c r="A631" s="499"/>
      <c r="B631" s="529"/>
      <c r="C631" s="528"/>
      <c r="D631" s="528"/>
      <c r="E631" s="528"/>
      <c r="F631" s="528"/>
      <c r="G631" s="529"/>
      <c r="H631" s="1060"/>
      <c r="I631" s="1060"/>
      <c r="J631" s="528"/>
      <c r="K631" s="528"/>
      <c r="L631" s="528"/>
      <c r="M631" s="528"/>
      <c r="N631" s="528"/>
      <c r="O631" s="528"/>
      <c r="P631" s="528"/>
      <c r="Q631" s="529"/>
      <c r="R631" s="528"/>
      <c r="S631" s="1060"/>
      <c r="T631" s="528"/>
      <c r="U631" s="1060"/>
      <c r="V631" s="529"/>
      <c r="W631" s="529"/>
      <c r="X631" s="529"/>
      <c r="Y631" s="529"/>
      <c r="Z631" s="529"/>
      <c r="AA631" s="529"/>
      <c r="AB631" s="529"/>
      <c r="AC631" s="1057"/>
      <c r="AD631" s="1057"/>
      <c r="AE631" s="1057"/>
      <c r="AF631" s="1057"/>
    </row>
    <row r="632">
      <c r="A632" s="499"/>
      <c r="B632" s="529"/>
      <c r="C632" s="528"/>
      <c r="D632" s="528"/>
      <c r="E632" s="528"/>
      <c r="F632" s="528"/>
      <c r="G632" s="529"/>
      <c r="H632" s="1060"/>
      <c r="I632" s="1060"/>
      <c r="J632" s="528"/>
      <c r="K632" s="528"/>
      <c r="L632" s="528"/>
      <c r="M632" s="528"/>
      <c r="N632" s="528"/>
      <c r="O632" s="528"/>
      <c r="P632" s="528"/>
      <c r="Q632" s="529"/>
      <c r="R632" s="528"/>
      <c r="S632" s="1060"/>
      <c r="T632" s="528"/>
      <c r="U632" s="1060"/>
      <c r="V632" s="529"/>
      <c r="W632" s="529"/>
      <c r="X632" s="529"/>
      <c r="Y632" s="529"/>
      <c r="Z632" s="529"/>
      <c r="AA632" s="529"/>
      <c r="AB632" s="529"/>
      <c r="AC632" s="1057"/>
      <c r="AD632" s="1057"/>
      <c r="AE632" s="1057"/>
      <c r="AF632" s="1057"/>
    </row>
    <row r="633">
      <c r="A633" s="499"/>
      <c r="B633" s="529"/>
      <c r="C633" s="528"/>
      <c r="D633" s="528"/>
      <c r="E633" s="528"/>
      <c r="F633" s="528"/>
      <c r="G633" s="529"/>
      <c r="H633" s="1060"/>
      <c r="I633" s="1060"/>
      <c r="J633" s="528"/>
      <c r="K633" s="528"/>
      <c r="L633" s="528"/>
      <c r="M633" s="528"/>
      <c r="N633" s="528"/>
      <c r="O633" s="528"/>
      <c r="P633" s="528"/>
      <c r="Q633" s="529"/>
      <c r="R633" s="528"/>
      <c r="S633" s="1060"/>
      <c r="T633" s="528"/>
      <c r="U633" s="1060"/>
      <c r="V633" s="529"/>
      <c r="W633" s="529"/>
      <c r="X633" s="529"/>
      <c r="Y633" s="529"/>
      <c r="Z633" s="529"/>
      <c r="AA633" s="529"/>
      <c r="AB633" s="529"/>
      <c r="AC633" s="1057"/>
      <c r="AD633" s="1057"/>
      <c r="AE633" s="1057"/>
      <c r="AF633" s="1057"/>
    </row>
    <row r="634">
      <c r="A634" s="499"/>
      <c r="B634" s="529"/>
      <c r="C634" s="528"/>
      <c r="D634" s="528"/>
      <c r="E634" s="528"/>
      <c r="F634" s="528"/>
      <c r="G634" s="529"/>
      <c r="H634" s="1060"/>
      <c r="I634" s="1060"/>
      <c r="J634" s="528"/>
      <c r="K634" s="528"/>
      <c r="L634" s="528"/>
      <c r="M634" s="528"/>
      <c r="N634" s="528"/>
      <c r="O634" s="528"/>
      <c r="P634" s="528"/>
      <c r="Q634" s="529"/>
      <c r="R634" s="528"/>
      <c r="S634" s="1060"/>
      <c r="T634" s="528"/>
      <c r="U634" s="1060"/>
      <c r="V634" s="529"/>
      <c r="W634" s="529"/>
      <c r="X634" s="529"/>
      <c r="Y634" s="529"/>
      <c r="Z634" s="529"/>
      <c r="AA634" s="529"/>
      <c r="AB634" s="529"/>
      <c r="AC634" s="1057"/>
      <c r="AD634" s="1057"/>
      <c r="AE634" s="1057"/>
      <c r="AF634" s="1057"/>
    </row>
    <row r="635">
      <c r="A635" s="499"/>
      <c r="B635" s="529"/>
      <c r="C635" s="528"/>
      <c r="D635" s="528"/>
      <c r="E635" s="528"/>
      <c r="F635" s="528"/>
      <c r="G635" s="529"/>
      <c r="H635" s="1060"/>
      <c r="I635" s="1060"/>
      <c r="J635" s="528"/>
      <c r="K635" s="528"/>
      <c r="L635" s="528"/>
      <c r="M635" s="528"/>
      <c r="N635" s="528"/>
      <c r="O635" s="528"/>
      <c r="P635" s="528"/>
      <c r="Q635" s="529"/>
      <c r="R635" s="528"/>
      <c r="S635" s="1060"/>
      <c r="T635" s="528"/>
      <c r="U635" s="1060"/>
      <c r="V635" s="529"/>
      <c r="W635" s="529"/>
      <c r="X635" s="529"/>
      <c r="Y635" s="529"/>
      <c r="Z635" s="529"/>
      <c r="AA635" s="529"/>
      <c r="AB635" s="529"/>
      <c r="AC635" s="1057"/>
      <c r="AD635" s="1057"/>
      <c r="AE635" s="1057"/>
      <c r="AF635" s="1057"/>
    </row>
    <row r="636">
      <c r="A636" s="499"/>
      <c r="B636" s="529"/>
      <c r="C636" s="528"/>
      <c r="D636" s="528"/>
      <c r="E636" s="528"/>
      <c r="F636" s="528"/>
      <c r="G636" s="529"/>
      <c r="H636" s="1060"/>
      <c r="I636" s="1060"/>
      <c r="J636" s="528"/>
      <c r="K636" s="528"/>
      <c r="L636" s="528"/>
      <c r="M636" s="528"/>
      <c r="N636" s="528"/>
      <c r="O636" s="528"/>
      <c r="P636" s="528"/>
      <c r="Q636" s="529"/>
      <c r="R636" s="528"/>
      <c r="S636" s="1060"/>
      <c r="T636" s="528"/>
      <c r="U636" s="1060"/>
      <c r="V636" s="529"/>
      <c r="W636" s="529"/>
      <c r="X636" s="529"/>
      <c r="Y636" s="529"/>
      <c r="Z636" s="529"/>
      <c r="AA636" s="529"/>
      <c r="AB636" s="529"/>
      <c r="AC636" s="1057"/>
      <c r="AD636" s="1057"/>
      <c r="AE636" s="1057"/>
      <c r="AF636" s="1057"/>
    </row>
    <row r="637">
      <c r="A637" s="499"/>
      <c r="B637" s="529"/>
      <c r="C637" s="528"/>
      <c r="D637" s="528"/>
      <c r="E637" s="528"/>
      <c r="F637" s="528"/>
      <c r="G637" s="529"/>
      <c r="H637" s="1060"/>
      <c r="I637" s="1060"/>
      <c r="J637" s="528"/>
      <c r="K637" s="528"/>
      <c r="L637" s="528"/>
      <c r="M637" s="528"/>
      <c r="N637" s="528"/>
      <c r="O637" s="528"/>
      <c r="P637" s="528"/>
      <c r="Q637" s="529"/>
      <c r="R637" s="528"/>
      <c r="S637" s="1060"/>
      <c r="T637" s="528"/>
      <c r="U637" s="1060"/>
      <c r="V637" s="529"/>
      <c r="W637" s="529"/>
      <c r="X637" s="529"/>
      <c r="Y637" s="529"/>
      <c r="Z637" s="529"/>
      <c r="AA637" s="529"/>
      <c r="AB637" s="529"/>
      <c r="AC637" s="1057"/>
      <c r="AD637" s="1057"/>
      <c r="AE637" s="1057"/>
      <c r="AF637" s="1057"/>
    </row>
    <row r="638">
      <c r="A638" s="499"/>
      <c r="B638" s="529"/>
      <c r="C638" s="528"/>
      <c r="D638" s="528"/>
      <c r="E638" s="528"/>
      <c r="F638" s="528"/>
      <c r="G638" s="529"/>
      <c r="H638" s="1060"/>
      <c r="I638" s="1060"/>
      <c r="J638" s="528"/>
      <c r="K638" s="528"/>
      <c r="L638" s="528"/>
      <c r="M638" s="528"/>
      <c r="N638" s="528"/>
      <c r="O638" s="528"/>
      <c r="P638" s="528"/>
      <c r="Q638" s="529"/>
      <c r="R638" s="528"/>
      <c r="S638" s="1060"/>
      <c r="T638" s="528"/>
      <c r="U638" s="1060"/>
      <c r="V638" s="529"/>
      <c r="W638" s="529"/>
      <c r="X638" s="529"/>
      <c r="Y638" s="529"/>
      <c r="Z638" s="529"/>
      <c r="AA638" s="529"/>
      <c r="AB638" s="529"/>
      <c r="AC638" s="1057"/>
      <c r="AD638" s="1057"/>
      <c r="AE638" s="1057"/>
      <c r="AF638" s="1057"/>
    </row>
    <row r="639">
      <c r="A639" s="499"/>
      <c r="B639" s="529"/>
      <c r="C639" s="528"/>
      <c r="D639" s="528"/>
      <c r="E639" s="528"/>
      <c r="F639" s="528"/>
      <c r="G639" s="529"/>
      <c r="H639" s="1060"/>
      <c r="I639" s="1060"/>
      <c r="J639" s="528"/>
      <c r="K639" s="528"/>
      <c r="L639" s="528"/>
      <c r="M639" s="528"/>
      <c r="N639" s="528"/>
      <c r="O639" s="528"/>
      <c r="P639" s="528"/>
      <c r="Q639" s="529"/>
      <c r="R639" s="528"/>
      <c r="S639" s="1060"/>
      <c r="T639" s="528"/>
      <c r="U639" s="1060"/>
      <c r="V639" s="529"/>
      <c r="W639" s="529"/>
      <c r="X639" s="529"/>
      <c r="Y639" s="529"/>
      <c r="Z639" s="529"/>
      <c r="AA639" s="529"/>
      <c r="AB639" s="529"/>
      <c r="AC639" s="1057"/>
      <c r="AD639" s="1057"/>
      <c r="AE639" s="1057"/>
      <c r="AF639" s="1057"/>
    </row>
    <row r="640">
      <c r="A640" s="499"/>
      <c r="B640" s="529"/>
      <c r="C640" s="528"/>
      <c r="D640" s="528"/>
      <c r="E640" s="528"/>
      <c r="F640" s="528"/>
      <c r="G640" s="529"/>
      <c r="H640" s="1060"/>
      <c r="I640" s="1060"/>
      <c r="J640" s="528"/>
      <c r="K640" s="528"/>
      <c r="L640" s="528"/>
      <c r="M640" s="528"/>
      <c r="N640" s="528"/>
      <c r="O640" s="528"/>
      <c r="P640" s="528"/>
      <c r="Q640" s="529"/>
      <c r="R640" s="528"/>
      <c r="S640" s="1060"/>
      <c r="T640" s="528"/>
      <c r="U640" s="1060"/>
      <c r="V640" s="529"/>
      <c r="W640" s="529"/>
      <c r="X640" s="529"/>
      <c r="Y640" s="529"/>
      <c r="Z640" s="529"/>
      <c r="AA640" s="529"/>
      <c r="AB640" s="529"/>
      <c r="AC640" s="1057"/>
      <c r="AD640" s="1057"/>
      <c r="AE640" s="1057"/>
      <c r="AF640" s="1057"/>
    </row>
    <row r="641">
      <c r="A641" s="499"/>
      <c r="B641" s="529"/>
      <c r="C641" s="528"/>
      <c r="D641" s="528"/>
      <c r="E641" s="528"/>
      <c r="F641" s="528"/>
      <c r="G641" s="529"/>
      <c r="H641" s="1060"/>
      <c r="I641" s="1060"/>
      <c r="J641" s="528"/>
      <c r="K641" s="528"/>
      <c r="L641" s="528"/>
      <c r="M641" s="528"/>
      <c r="N641" s="528"/>
      <c r="O641" s="528"/>
      <c r="P641" s="528"/>
      <c r="Q641" s="529"/>
      <c r="R641" s="528"/>
      <c r="S641" s="1060"/>
      <c r="T641" s="528"/>
      <c r="U641" s="1060"/>
      <c r="V641" s="529"/>
      <c r="W641" s="529"/>
      <c r="X641" s="529"/>
      <c r="Y641" s="529"/>
      <c r="Z641" s="529"/>
      <c r="AA641" s="529"/>
      <c r="AB641" s="529"/>
      <c r="AC641" s="1057"/>
      <c r="AD641" s="1057"/>
      <c r="AE641" s="1057"/>
      <c r="AF641" s="1057"/>
    </row>
    <row r="642">
      <c r="A642" s="499"/>
      <c r="B642" s="529"/>
      <c r="C642" s="528"/>
      <c r="D642" s="528"/>
      <c r="E642" s="528"/>
      <c r="F642" s="528"/>
      <c r="G642" s="529"/>
      <c r="H642" s="1060"/>
      <c r="I642" s="1060"/>
      <c r="J642" s="528"/>
      <c r="K642" s="528"/>
      <c r="L642" s="528"/>
      <c r="M642" s="528"/>
      <c r="N642" s="528"/>
      <c r="O642" s="528"/>
      <c r="P642" s="528"/>
      <c r="Q642" s="529"/>
      <c r="R642" s="528"/>
      <c r="S642" s="1060"/>
      <c r="T642" s="528"/>
      <c r="U642" s="1060"/>
      <c r="V642" s="529"/>
      <c r="W642" s="529"/>
      <c r="X642" s="529"/>
      <c r="Y642" s="529"/>
      <c r="Z642" s="529"/>
      <c r="AA642" s="529"/>
      <c r="AB642" s="529"/>
      <c r="AC642" s="1057"/>
      <c r="AD642" s="1057"/>
      <c r="AE642" s="1057"/>
      <c r="AF642" s="1057"/>
    </row>
    <row r="643">
      <c r="A643" s="499"/>
      <c r="B643" s="529"/>
      <c r="C643" s="528"/>
      <c r="D643" s="528"/>
      <c r="E643" s="528"/>
      <c r="F643" s="528"/>
      <c r="G643" s="529"/>
      <c r="H643" s="1060"/>
      <c r="I643" s="1060"/>
      <c r="J643" s="528"/>
      <c r="K643" s="528"/>
      <c r="L643" s="528"/>
      <c r="M643" s="528"/>
      <c r="N643" s="528"/>
      <c r="O643" s="528"/>
      <c r="P643" s="528"/>
      <c r="Q643" s="529"/>
      <c r="R643" s="528"/>
      <c r="S643" s="1060"/>
      <c r="T643" s="528"/>
      <c r="U643" s="1060"/>
      <c r="V643" s="529"/>
      <c r="W643" s="529"/>
      <c r="X643" s="529"/>
      <c r="Y643" s="529"/>
      <c r="Z643" s="529"/>
      <c r="AA643" s="529"/>
      <c r="AB643" s="529"/>
      <c r="AC643" s="1057"/>
      <c r="AD643" s="1057"/>
      <c r="AE643" s="1057"/>
      <c r="AF643" s="1057"/>
    </row>
    <row r="644">
      <c r="A644" s="499"/>
      <c r="B644" s="529"/>
      <c r="C644" s="528"/>
      <c r="D644" s="528"/>
      <c r="E644" s="528"/>
      <c r="F644" s="528"/>
      <c r="G644" s="529"/>
      <c r="H644" s="1060"/>
      <c r="I644" s="1060"/>
      <c r="J644" s="528"/>
      <c r="K644" s="528"/>
      <c r="L644" s="528"/>
      <c r="M644" s="528"/>
      <c r="N644" s="528"/>
      <c r="O644" s="528"/>
      <c r="P644" s="528"/>
      <c r="Q644" s="529"/>
      <c r="R644" s="528"/>
      <c r="S644" s="1060"/>
      <c r="T644" s="528"/>
      <c r="U644" s="1060"/>
      <c r="V644" s="529"/>
      <c r="W644" s="529"/>
      <c r="X644" s="529"/>
      <c r="Y644" s="529"/>
      <c r="Z644" s="529"/>
      <c r="AA644" s="529"/>
      <c r="AB644" s="529"/>
      <c r="AC644" s="1057"/>
      <c r="AD644" s="1057"/>
      <c r="AE644" s="1057"/>
      <c r="AF644" s="1057"/>
    </row>
    <row r="645">
      <c r="A645" s="499"/>
      <c r="B645" s="529"/>
      <c r="C645" s="528"/>
      <c r="D645" s="528"/>
      <c r="E645" s="528"/>
      <c r="F645" s="528"/>
      <c r="G645" s="529"/>
      <c r="H645" s="1060"/>
      <c r="I645" s="1060"/>
      <c r="J645" s="528"/>
      <c r="K645" s="528"/>
      <c r="L645" s="528"/>
      <c r="M645" s="528"/>
      <c r="N645" s="528"/>
      <c r="O645" s="528"/>
      <c r="P645" s="528"/>
      <c r="Q645" s="529"/>
      <c r="R645" s="528"/>
      <c r="S645" s="1060"/>
      <c r="T645" s="528"/>
      <c r="U645" s="1060"/>
      <c r="V645" s="529"/>
      <c r="W645" s="529"/>
      <c r="X645" s="529"/>
      <c r="Y645" s="529"/>
      <c r="Z645" s="529"/>
      <c r="AA645" s="529"/>
      <c r="AB645" s="529"/>
      <c r="AC645" s="1057"/>
      <c r="AD645" s="1057"/>
      <c r="AE645" s="1057"/>
      <c r="AF645" s="1057"/>
    </row>
    <row r="646">
      <c r="A646" s="499"/>
      <c r="B646" s="529"/>
      <c r="C646" s="528"/>
      <c r="D646" s="528"/>
      <c r="E646" s="528"/>
      <c r="F646" s="528"/>
      <c r="G646" s="529"/>
      <c r="H646" s="1060"/>
      <c r="I646" s="1060"/>
      <c r="J646" s="528"/>
      <c r="K646" s="528"/>
      <c r="L646" s="528"/>
      <c r="M646" s="528"/>
      <c r="N646" s="528"/>
      <c r="O646" s="528"/>
      <c r="P646" s="528"/>
      <c r="Q646" s="529"/>
      <c r="R646" s="528"/>
      <c r="S646" s="1060"/>
      <c r="T646" s="528"/>
      <c r="U646" s="1060"/>
      <c r="V646" s="529"/>
      <c r="W646" s="529"/>
      <c r="X646" s="529"/>
      <c r="Y646" s="529"/>
      <c r="Z646" s="529"/>
      <c r="AA646" s="529"/>
      <c r="AB646" s="529"/>
      <c r="AC646" s="1057"/>
      <c r="AD646" s="1057"/>
      <c r="AE646" s="1057"/>
      <c r="AF646" s="1057"/>
    </row>
    <row r="647">
      <c r="A647" s="499"/>
      <c r="B647" s="529"/>
      <c r="C647" s="528"/>
      <c r="D647" s="528"/>
      <c r="E647" s="528"/>
      <c r="F647" s="528"/>
      <c r="G647" s="529"/>
      <c r="H647" s="1060"/>
      <c r="I647" s="1060"/>
      <c r="J647" s="528"/>
      <c r="K647" s="528"/>
      <c r="L647" s="528"/>
      <c r="M647" s="528"/>
      <c r="N647" s="528"/>
      <c r="O647" s="528"/>
      <c r="P647" s="528"/>
      <c r="Q647" s="529"/>
      <c r="R647" s="528"/>
      <c r="S647" s="1060"/>
      <c r="T647" s="528"/>
      <c r="U647" s="1060"/>
      <c r="V647" s="529"/>
      <c r="W647" s="529"/>
      <c r="X647" s="529"/>
      <c r="Y647" s="529"/>
      <c r="Z647" s="529"/>
      <c r="AA647" s="529"/>
      <c r="AB647" s="529"/>
      <c r="AC647" s="1057"/>
      <c r="AD647" s="1057"/>
      <c r="AE647" s="1057"/>
      <c r="AF647" s="1057"/>
    </row>
    <row r="648">
      <c r="A648" s="499"/>
      <c r="B648" s="529"/>
      <c r="C648" s="528"/>
      <c r="D648" s="528"/>
      <c r="E648" s="528"/>
      <c r="F648" s="528"/>
      <c r="G648" s="529"/>
      <c r="H648" s="1060"/>
      <c r="I648" s="1060"/>
      <c r="J648" s="528"/>
      <c r="K648" s="528"/>
      <c r="L648" s="528"/>
      <c r="M648" s="528"/>
      <c r="N648" s="528"/>
      <c r="O648" s="528"/>
      <c r="P648" s="528"/>
      <c r="Q648" s="529"/>
      <c r="R648" s="528"/>
      <c r="S648" s="1060"/>
      <c r="T648" s="528"/>
      <c r="U648" s="1060"/>
      <c r="V648" s="529"/>
      <c r="W648" s="529"/>
      <c r="X648" s="529"/>
      <c r="Y648" s="529"/>
      <c r="Z648" s="529"/>
      <c r="AA648" s="529"/>
      <c r="AB648" s="529"/>
      <c r="AC648" s="1057"/>
      <c r="AD648" s="1057"/>
      <c r="AE648" s="1057"/>
      <c r="AF648" s="1057"/>
    </row>
    <row r="649">
      <c r="A649" s="499"/>
      <c r="B649" s="529"/>
      <c r="C649" s="528"/>
      <c r="D649" s="528"/>
      <c r="E649" s="528"/>
      <c r="F649" s="528"/>
      <c r="G649" s="529"/>
      <c r="H649" s="1060"/>
      <c r="I649" s="1060"/>
      <c r="J649" s="528"/>
      <c r="K649" s="528"/>
      <c r="L649" s="528"/>
      <c r="M649" s="528"/>
      <c r="N649" s="528"/>
      <c r="O649" s="528"/>
      <c r="P649" s="528"/>
      <c r="Q649" s="529"/>
      <c r="R649" s="528"/>
      <c r="S649" s="1060"/>
      <c r="T649" s="528"/>
      <c r="U649" s="1060"/>
      <c r="V649" s="529"/>
      <c r="W649" s="529"/>
      <c r="X649" s="529"/>
      <c r="Y649" s="529"/>
      <c r="Z649" s="529"/>
      <c r="AA649" s="529"/>
      <c r="AB649" s="529"/>
      <c r="AC649" s="1057"/>
      <c r="AD649" s="1057"/>
      <c r="AE649" s="1057"/>
      <c r="AF649" s="1057"/>
    </row>
    <row r="650">
      <c r="A650" s="499"/>
      <c r="B650" s="529"/>
      <c r="C650" s="528"/>
      <c r="D650" s="528"/>
      <c r="E650" s="528"/>
      <c r="F650" s="528"/>
      <c r="G650" s="529"/>
      <c r="H650" s="1060"/>
      <c r="I650" s="1060"/>
      <c r="J650" s="528"/>
      <c r="K650" s="528"/>
      <c r="L650" s="528"/>
      <c r="M650" s="528"/>
      <c r="N650" s="528"/>
      <c r="O650" s="528"/>
      <c r="P650" s="528"/>
      <c r="Q650" s="529"/>
      <c r="R650" s="528"/>
      <c r="S650" s="1060"/>
      <c r="T650" s="528"/>
      <c r="U650" s="1060"/>
      <c r="V650" s="529"/>
      <c r="W650" s="529"/>
      <c r="X650" s="529"/>
      <c r="Y650" s="529"/>
      <c r="Z650" s="529"/>
      <c r="AA650" s="529"/>
      <c r="AB650" s="529"/>
      <c r="AC650" s="1057"/>
      <c r="AD650" s="1057"/>
      <c r="AE650" s="1057"/>
      <c r="AF650" s="1057"/>
    </row>
    <row r="651">
      <c r="A651" s="499"/>
      <c r="B651" s="529"/>
      <c r="C651" s="528"/>
      <c r="D651" s="528"/>
      <c r="E651" s="528"/>
      <c r="F651" s="528"/>
      <c r="G651" s="529"/>
      <c r="H651" s="1060"/>
      <c r="I651" s="1060"/>
      <c r="J651" s="528"/>
      <c r="K651" s="528"/>
      <c r="L651" s="528"/>
      <c r="M651" s="528"/>
      <c r="N651" s="528"/>
      <c r="O651" s="528"/>
      <c r="P651" s="528"/>
      <c r="Q651" s="529"/>
      <c r="R651" s="528"/>
      <c r="S651" s="1060"/>
      <c r="T651" s="528"/>
      <c r="U651" s="1060"/>
      <c r="V651" s="529"/>
      <c r="W651" s="529"/>
      <c r="X651" s="529"/>
      <c r="Y651" s="529"/>
      <c r="Z651" s="529"/>
      <c r="AA651" s="529"/>
      <c r="AB651" s="529"/>
      <c r="AC651" s="1057"/>
      <c r="AD651" s="1057"/>
      <c r="AE651" s="1057"/>
      <c r="AF651" s="1057"/>
    </row>
    <row r="652">
      <c r="A652" s="499"/>
      <c r="B652" s="529"/>
      <c r="C652" s="528"/>
      <c r="D652" s="528"/>
      <c r="E652" s="528"/>
      <c r="F652" s="528"/>
      <c r="G652" s="529"/>
      <c r="H652" s="1060"/>
      <c r="I652" s="1060"/>
      <c r="J652" s="528"/>
      <c r="K652" s="528"/>
      <c r="L652" s="528"/>
      <c r="M652" s="528"/>
      <c r="N652" s="528"/>
      <c r="O652" s="528"/>
      <c r="P652" s="528"/>
      <c r="Q652" s="529"/>
      <c r="R652" s="528"/>
      <c r="S652" s="1060"/>
      <c r="T652" s="528"/>
      <c r="U652" s="1060"/>
      <c r="V652" s="529"/>
      <c r="W652" s="529"/>
      <c r="X652" s="529"/>
      <c r="Y652" s="529"/>
      <c r="Z652" s="529"/>
      <c r="AA652" s="529"/>
      <c r="AB652" s="529"/>
      <c r="AC652" s="1057"/>
      <c r="AD652" s="1057"/>
      <c r="AE652" s="1057"/>
      <c r="AF652" s="1057"/>
    </row>
    <row r="653">
      <c r="A653" s="499"/>
      <c r="B653" s="529"/>
      <c r="C653" s="528"/>
      <c r="D653" s="528"/>
      <c r="E653" s="528"/>
      <c r="F653" s="528"/>
      <c r="G653" s="529"/>
      <c r="H653" s="1060"/>
      <c r="I653" s="1060"/>
      <c r="J653" s="528"/>
      <c r="K653" s="528"/>
      <c r="L653" s="528"/>
      <c r="M653" s="528"/>
      <c r="N653" s="528"/>
      <c r="O653" s="528"/>
      <c r="P653" s="528"/>
      <c r="Q653" s="529"/>
      <c r="R653" s="528"/>
      <c r="S653" s="1060"/>
      <c r="T653" s="528"/>
      <c r="U653" s="1060"/>
      <c r="V653" s="529"/>
      <c r="W653" s="529"/>
      <c r="X653" s="529"/>
      <c r="Y653" s="529"/>
      <c r="Z653" s="529"/>
      <c r="AA653" s="529"/>
      <c r="AB653" s="529"/>
      <c r="AC653" s="1057"/>
      <c r="AD653" s="1057"/>
      <c r="AE653" s="1057"/>
      <c r="AF653" s="1057"/>
    </row>
    <row r="654">
      <c r="A654" s="499"/>
      <c r="B654" s="529"/>
      <c r="C654" s="528"/>
      <c r="D654" s="528"/>
      <c r="E654" s="528"/>
      <c r="F654" s="528"/>
      <c r="G654" s="529"/>
      <c r="H654" s="1060"/>
      <c r="I654" s="1060"/>
      <c r="J654" s="528"/>
      <c r="K654" s="528"/>
      <c r="L654" s="528"/>
      <c r="M654" s="528"/>
      <c r="N654" s="528"/>
      <c r="O654" s="528"/>
      <c r="P654" s="528"/>
      <c r="Q654" s="529"/>
      <c r="R654" s="528"/>
      <c r="S654" s="1060"/>
      <c r="T654" s="528"/>
      <c r="U654" s="1060"/>
      <c r="V654" s="529"/>
      <c r="W654" s="529"/>
      <c r="X654" s="529"/>
      <c r="Y654" s="529"/>
      <c r="Z654" s="529"/>
      <c r="AA654" s="529"/>
      <c r="AB654" s="529"/>
      <c r="AC654" s="1057"/>
      <c r="AD654" s="1057"/>
      <c r="AE654" s="1057"/>
      <c r="AF654" s="1057"/>
    </row>
    <row r="655">
      <c r="A655" s="499"/>
      <c r="B655" s="529"/>
      <c r="C655" s="528"/>
      <c r="D655" s="528"/>
      <c r="E655" s="528"/>
      <c r="F655" s="528"/>
      <c r="G655" s="529"/>
      <c r="H655" s="1060"/>
      <c r="I655" s="1060"/>
      <c r="J655" s="528"/>
      <c r="K655" s="528"/>
      <c r="L655" s="528"/>
      <c r="M655" s="528"/>
      <c r="N655" s="528"/>
      <c r="O655" s="528"/>
      <c r="P655" s="528"/>
      <c r="Q655" s="529"/>
      <c r="R655" s="528"/>
      <c r="S655" s="1060"/>
      <c r="T655" s="528"/>
      <c r="U655" s="1060"/>
      <c r="V655" s="529"/>
      <c r="W655" s="529"/>
      <c r="X655" s="529"/>
      <c r="Y655" s="529"/>
      <c r="Z655" s="529"/>
      <c r="AA655" s="529"/>
      <c r="AB655" s="529"/>
      <c r="AC655" s="1057"/>
      <c r="AD655" s="1057"/>
      <c r="AE655" s="1057"/>
      <c r="AF655" s="1057"/>
    </row>
    <row r="656">
      <c r="A656" s="499"/>
      <c r="B656" s="529"/>
      <c r="C656" s="528"/>
      <c r="D656" s="528"/>
      <c r="E656" s="528"/>
      <c r="F656" s="528"/>
      <c r="G656" s="529"/>
      <c r="H656" s="1060"/>
      <c r="I656" s="1060"/>
      <c r="J656" s="528"/>
      <c r="K656" s="528"/>
      <c r="L656" s="528"/>
      <c r="M656" s="528"/>
      <c r="N656" s="528"/>
      <c r="O656" s="528"/>
      <c r="P656" s="528"/>
      <c r="Q656" s="529"/>
      <c r="R656" s="528"/>
      <c r="S656" s="1060"/>
      <c r="T656" s="528"/>
      <c r="U656" s="1060"/>
      <c r="V656" s="529"/>
      <c r="W656" s="529"/>
      <c r="X656" s="529"/>
      <c r="Y656" s="529"/>
      <c r="Z656" s="529"/>
      <c r="AA656" s="529"/>
      <c r="AB656" s="529"/>
      <c r="AC656" s="1057"/>
      <c r="AD656" s="1057"/>
      <c r="AE656" s="1057"/>
      <c r="AF656" s="1057"/>
    </row>
    <row r="657">
      <c r="A657" s="499"/>
      <c r="B657" s="529"/>
      <c r="C657" s="528"/>
      <c r="D657" s="528"/>
      <c r="E657" s="528"/>
      <c r="F657" s="528"/>
      <c r="G657" s="529"/>
      <c r="H657" s="1060"/>
      <c r="I657" s="1060"/>
      <c r="J657" s="528"/>
      <c r="K657" s="528"/>
      <c r="L657" s="528"/>
      <c r="M657" s="528"/>
      <c r="N657" s="528"/>
      <c r="O657" s="528"/>
      <c r="P657" s="528"/>
      <c r="Q657" s="529"/>
      <c r="R657" s="528"/>
      <c r="S657" s="1060"/>
      <c r="T657" s="528"/>
      <c r="U657" s="1060"/>
      <c r="V657" s="529"/>
      <c r="W657" s="529"/>
      <c r="X657" s="529"/>
      <c r="Y657" s="529"/>
      <c r="Z657" s="529"/>
      <c r="AA657" s="529"/>
      <c r="AB657" s="529"/>
      <c r="AC657" s="1057"/>
      <c r="AD657" s="1057"/>
      <c r="AE657" s="1057"/>
      <c r="AF657" s="1057"/>
    </row>
    <row r="658">
      <c r="A658" s="499"/>
      <c r="B658" s="529"/>
      <c r="C658" s="528"/>
      <c r="D658" s="528"/>
      <c r="E658" s="528"/>
      <c r="F658" s="528"/>
      <c r="G658" s="529"/>
      <c r="H658" s="1060"/>
      <c r="I658" s="1060"/>
      <c r="J658" s="528"/>
      <c r="K658" s="528"/>
      <c r="L658" s="528"/>
      <c r="M658" s="528"/>
      <c r="N658" s="528"/>
      <c r="O658" s="528"/>
      <c r="P658" s="528"/>
      <c r="Q658" s="529"/>
      <c r="R658" s="528"/>
      <c r="S658" s="1060"/>
      <c r="T658" s="528"/>
      <c r="U658" s="1060"/>
      <c r="V658" s="529"/>
      <c r="W658" s="529"/>
      <c r="X658" s="529"/>
      <c r="Y658" s="529"/>
      <c r="Z658" s="529"/>
      <c r="AA658" s="529"/>
      <c r="AB658" s="529"/>
      <c r="AC658" s="1057"/>
      <c r="AD658" s="1057"/>
      <c r="AE658" s="1057"/>
      <c r="AF658" s="1057"/>
    </row>
    <row r="659">
      <c r="A659" s="499"/>
      <c r="B659" s="529"/>
      <c r="C659" s="528"/>
      <c r="D659" s="528"/>
      <c r="E659" s="528"/>
      <c r="F659" s="528"/>
      <c r="G659" s="529"/>
      <c r="H659" s="1060"/>
      <c r="I659" s="1060"/>
      <c r="J659" s="528"/>
      <c r="K659" s="528"/>
      <c r="L659" s="528"/>
      <c r="M659" s="528"/>
      <c r="N659" s="528"/>
      <c r="O659" s="528"/>
      <c r="P659" s="528"/>
      <c r="Q659" s="529"/>
      <c r="R659" s="528"/>
      <c r="S659" s="1060"/>
      <c r="T659" s="528"/>
      <c r="U659" s="1060"/>
      <c r="V659" s="529"/>
      <c r="W659" s="529"/>
      <c r="X659" s="529"/>
      <c r="Y659" s="529"/>
      <c r="Z659" s="529"/>
      <c r="AA659" s="529"/>
      <c r="AB659" s="529"/>
      <c r="AC659" s="1057"/>
      <c r="AD659" s="1057"/>
      <c r="AE659" s="1057"/>
      <c r="AF659" s="1057"/>
    </row>
    <row r="660">
      <c r="A660" s="499"/>
      <c r="B660" s="529"/>
      <c r="C660" s="528"/>
      <c r="D660" s="528"/>
      <c r="E660" s="528"/>
      <c r="F660" s="528"/>
      <c r="G660" s="529"/>
      <c r="H660" s="1060"/>
      <c r="I660" s="1060"/>
      <c r="J660" s="528"/>
      <c r="K660" s="528"/>
      <c r="L660" s="528"/>
      <c r="M660" s="528"/>
      <c r="N660" s="528"/>
      <c r="O660" s="528"/>
      <c r="P660" s="528"/>
      <c r="Q660" s="529"/>
      <c r="R660" s="528"/>
      <c r="S660" s="1060"/>
      <c r="T660" s="528"/>
      <c r="U660" s="1060"/>
      <c r="V660" s="529"/>
      <c r="W660" s="529"/>
      <c r="X660" s="529"/>
      <c r="Y660" s="529"/>
      <c r="Z660" s="529"/>
      <c r="AA660" s="529"/>
      <c r="AB660" s="529"/>
      <c r="AC660" s="1057"/>
      <c r="AD660" s="1057"/>
      <c r="AE660" s="1057"/>
      <c r="AF660" s="1057"/>
    </row>
    <row r="661">
      <c r="A661" s="499"/>
      <c r="B661" s="529"/>
      <c r="C661" s="528"/>
      <c r="D661" s="528"/>
      <c r="E661" s="528"/>
      <c r="F661" s="528"/>
      <c r="G661" s="529"/>
      <c r="H661" s="1060"/>
      <c r="I661" s="1060"/>
      <c r="J661" s="528"/>
      <c r="K661" s="528"/>
      <c r="L661" s="528"/>
      <c r="M661" s="528"/>
      <c r="N661" s="528"/>
      <c r="O661" s="528"/>
      <c r="P661" s="528"/>
      <c r="Q661" s="529"/>
      <c r="R661" s="528"/>
      <c r="S661" s="1060"/>
      <c r="T661" s="528"/>
      <c r="U661" s="1060"/>
      <c r="V661" s="529"/>
      <c r="W661" s="529"/>
      <c r="X661" s="529"/>
      <c r="Y661" s="529"/>
      <c r="Z661" s="529"/>
      <c r="AA661" s="529"/>
      <c r="AB661" s="529"/>
      <c r="AC661" s="1057"/>
      <c r="AD661" s="1057"/>
      <c r="AE661" s="1057"/>
      <c r="AF661" s="1057"/>
    </row>
    <row r="662">
      <c r="A662" s="499"/>
      <c r="B662" s="529"/>
      <c r="C662" s="528"/>
      <c r="D662" s="528"/>
      <c r="E662" s="528"/>
      <c r="F662" s="528"/>
      <c r="G662" s="529"/>
      <c r="H662" s="1060"/>
      <c r="I662" s="1060"/>
      <c r="J662" s="528"/>
      <c r="K662" s="528"/>
      <c r="L662" s="528"/>
      <c r="M662" s="528"/>
      <c r="N662" s="528"/>
      <c r="O662" s="528"/>
      <c r="P662" s="528"/>
      <c r="Q662" s="529"/>
      <c r="R662" s="528"/>
      <c r="S662" s="1060"/>
      <c r="T662" s="528"/>
      <c r="U662" s="1060"/>
      <c r="V662" s="529"/>
      <c r="W662" s="529"/>
      <c r="X662" s="529"/>
      <c r="Y662" s="529"/>
      <c r="Z662" s="529"/>
      <c r="AA662" s="529"/>
      <c r="AB662" s="529"/>
      <c r="AC662" s="1057"/>
      <c r="AD662" s="1057"/>
      <c r="AE662" s="1057"/>
      <c r="AF662" s="1057"/>
    </row>
    <row r="663">
      <c r="A663" s="499"/>
      <c r="B663" s="529"/>
      <c r="C663" s="528"/>
      <c r="D663" s="528"/>
      <c r="E663" s="528"/>
      <c r="F663" s="528"/>
      <c r="G663" s="529"/>
      <c r="H663" s="1060"/>
      <c r="I663" s="1060"/>
      <c r="J663" s="528"/>
      <c r="K663" s="528"/>
      <c r="L663" s="528"/>
      <c r="M663" s="528"/>
      <c r="N663" s="528"/>
      <c r="O663" s="528"/>
      <c r="P663" s="528"/>
      <c r="Q663" s="529"/>
      <c r="R663" s="528"/>
      <c r="S663" s="1060"/>
      <c r="T663" s="528"/>
      <c r="U663" s="1060"/>
      <c r="V663" s="529"/>
      <c r="W663" s="529"/>
      <c r="X663" s="529"/>
      <c r="Y663" s="529"/>
      <c r="Z663" s="529"/>
      <c r="AA663" s="529"/>
      <c r="AB663" s="529"/>
      <c r="AC663" s="1057"/>
      <c r="AD663" s="1057"/>
      <c r="AE663" s="1057"/>
      <c r="AF663" s="1057"/>
    </row>
    <row r="664">
      <c r="A664" s="499"/>
      <c r="B664" s="529"/>
      <c r="C664" s="528"/>
      <c r="D664" s="528"/>
      <c r="E664" s="528"/>
      <c r="F664" s="528"/>
      <c r="G664" s="529"/>
      <c r="H664" s="1060"/>
      <c r="I664" s="1060"/>
      <c r="J664" s="528"/>
      <c r="K664" s="528"/>
      <c r="L664" s="528"/>
      <c r="M664" s="528"/>
      <c r="N664" s="528"/>
      <c r="O664" s="528"/>
      <c r="P664" s="528"/>
      <c r="Q664" s="529"/>
      <c r="R664" s="528"/>
      <c r="S664" s="1060"/>
      <c r="T664" s="528"/>
      <c r="U664" s="1060"/>
      <c r="V664" s="529"/>
      <c r="W664" s="529"/>
      <c r="X664" s="529"/>
      <c r="Y664" s="529"/>
      <c r="Z664" s="529"/>
      <c r="AA664" s="529"/>
      <c r="AB664" s="529"/>
      <c r="AC664" s="1057"/>
      <c r="AD664" s="1057"/>
      <c r="AE664" s="1057"/>
      <c r="AF664" s="1057"/>
    </row>
    <row r="665">
      <c r="A665" s="499"/>
      <c r="B665" s="529"/>
      <c r="C665" s="528"/>
      <c r="D665" s="528"/>
      <c r="E665" s="528"/>
      <c r="F665" s="528"/>
      <c r="G665" s="529"/>
      <c r="H665" s="1060"/>
      <c r="I665" s="1060"/>
      <c r="J665" s="528"/>
      <c r="K665" s="528"/>
      <c r="L665" s="528"/>
      <c r="M665" s="528"/>
      <c r="N665" s="528"/>
      <c r="O665" s="528"/>
      <c r="P665" s="528"/>
      <c r="Q665" s="529"/>
      <c r="R665" s="528"/>
      <c r="S665" s="1060"/>
      <c r="T665" s="528"/>
      <c r="U665" s="1060"/>
      <c r="V665" s="529"/>
      <c r="W665" s="529"/>
      <c r="X665" s="529"/>
      <c r="Y665" s="529"/>
      <c r="Z665" s="529"/>
      <c r="AA665" s="529"/>
      <c r="AB665" s="529"/>
      <c r="AC665" s="1057"/>
      <c r="AD665" s="1057"/>
      <c r="AE665" s="1057"/>
      <c r="AF665" s="1057"/>
    </row>
    <row r="666">
      <c r="A666" s="499"/>
      <c r="B666" s="529"/>
      <c r="C666" s="528"/>
      <c r="D666" s="528"/>
      <c r="E666" s="528"/>
      <c r="F666" s="528"/>
      <c r="G666" s="529"/>
      <c r="H666" s="1060"/>
      <c r="I666" s="1060"/>
      <c r="J666" s="528"/>
      <c r="K666" s="528"/>
      <c r="L666" s="528"/>
      <c r="M666" s="528"/>
      <c r="N666" s="528"/>
      <c r="O666" s="528"/>
      <c r="P666" s="528"/>
      <c r="Q666" s="529"/>
      <c r="R666" s="528"/>
      <c r="S666" s="1060"/>
      <c r="T666" s="528"/>
      <c r="U666" s="1060"/>
      <c r="V666" s="529"/>
      <c r="W666" s="529"/>
      <c r="X666" s="529"/>
      <c r="Y666" s="529"/>
      <c r="Z666" s="529"/>
      <c r="AA666" s="529"/>
      <c r="AB666" s="529"/>
      <c r="AC666" s="1057"/>
      <c r="AD666" s="1057"/>
      <c r="AE666" s="1057"/>
      <c r="AF666" s="1057"/>
    </row>
    <row r="667">
      <c r="A667" s="499"/>
      <c r="B667" s="529"/>
      <c r="C667" s="528"/>
      <c r="D667" s="528"/>
      <c r="E667" s="528"/>
      <c r="F667" s="528"/>
      <c r="G667" s="529"/>
      <c r="H667" s="1060"/>
      <c r="I667" s="1060"/>
      <c r="J667" s="528"/>
      <c r="K667" s="528"/>
      <c r="L667" s="528"/>
      <c r="M667" s="528"/>
      <c r="N667" s="528"/>
      <c r="O667" s="528"/>
      <c r="P667" s="528"/>
      <c r="Q667" s="529"/>
      <c r="R667" s="528"/>
      <c r="S667" s="1060"/>
      <c r="T667" s="528"/>
      <c r="U667" s="1060"/>
      <c r="V667" s="529"/>
      <c r="W667" s="529"/>
      <c r="X667" s="529"/>
      <c r="Y667" s="529"/>
      <c r="Z667" s="529"/>
      <c r="AA667" s="529"/>
      <c r="AB667" s="529"/>
      <c r="AC667" s="1057"/>
      <c r="AD667" s="1057"/>
      <c r="AE667" s="1057"/>
      <c r="AF667" s="1057"/>
    </row>
    <row r="668">
      <c r="A668" s="499"/>
      <c r="B668" s="529"/>
      <c r="C668" s="528"/>
      <c r="D668" s="528"/>
      <c r="E668" s="528"/>
      <c r="F668" s="528"/>
      <c r="G668" s="529"/>
      <c r="H668" s="1060"/>
      <c r="I668" s="1060"/>
      <c r="J668" s="528"/>
      <c r="K668" s="528"/>
      <c r="L668" s="528"/>
      <c r="M668" s="528"/>
      <c r="N668" s="528"/>
      <c r="O668" s="528"/>
      <c r="P668" s="528"/>
      <c r="Q668" s="529"/>
      <c r="R668" s="528"/>
      <c r="S668" s="1060"/>
      <c r="T668" s="528"/>
      <c r="U668" s="1060"/>
      <c r="V668" s="529"/>
      <c r="W668" s="529"/>
      <c r="X668" s="529"/>
      <c r="Y668" s="529"/>
      <c r="Z668" s="529"/>
      <c r="AA668" s="529"/>
      <c r="AB668" s="529"/>
      <c r="AC668" s="1057"/>
      <c r="AD668" s="1057"/>
      <c r="AE668" s="1057"/>
      <c r="AF668" s="1057"/>
    </row>
    <row r="669">
      <c r="A669" s="499"/>
      <c r="B669" s="529"/>
      <c r="C669" s="528"/>
      <c r="D669" s="528"/>
      <c r="E669" s="528"/>
      <c r="F669" s="528"/>
      <c r="G669" s="529"/>
      <c r="H669" s="1060"/>
      <c r="I669" s="1060"/>
      <c r="J669" s="528"/>
      <c r="K669" s="528"/>
      <c r="L669" s="528"/>
      <c r="M669" s="528"/>
      <c r="N669" s="528"/>
      <c r="O669" s="528"/>
      <c r="P669" s="528"/>
      <c r="Q669" s="529"/>
      <c r="R669" s="528"/>
      <c r="S669" s="1060"/>
      <c r="T669" s="528"/>
      <c r="U669" s="1060"/>
      <c r="V669" s="529"/>
      <c r="W669" s="529"/>
      <c r="X669" s="529"/>
      <c r="Y669" s="529"/>
      <c r="Z669" s="529"/>
      <c r="AA669" s="529"/>
      <c r="AB669" s="529"/>
      <c r="AC669" s="1057"/>
      <c r="AD669" s="1057"/>
      <c r="AE669" s="1057"/>
      <c r="AF669" s="1057"/>
    </row>
    <row r="670">
      <c r="A670" s="499"/>
      <c r="B670" s="529"/>
      <c r="C670" s="528"/>
      <c r="D670" s="528"/>
      <c r="E670" s="528"/>
      <c r="F670" s="528"/>
      <c r="G670" s="529"/>
      <c r="H670" s="1060"/>
      <c r="I670" s="1060"/>
      <c r="J670" s="528"/>
      <c r="K670" s="528"/>
      <c r="L670" s="528"/>
      <c r="M670" s="528"/>
      <c r="N670" s="528"/>
      <c r="O670" s="528"/>
      <c r="P670" s="528"/>
      <c r="Q670" s="529"/>
      <c r="R670" s="528"/>
      <c r="S670" s="1060"/>
      <c r="T670" s="528"/>
      <c r="U670" s="1060"/>
      <c r="V670" s="529"/>
      <c r="W670" s="529"/>
      <c r="X670" s="529"/>
      <c r="Y670" s="529"/>
      <c r="Z670" s="529"/>
      <c r="AA670" s="529"/>
      <c r="AB670" s="529"/>
      <c r="AC670" s="1057"/>
      <c r="AD670" s="1057"/>
      <c r="AE670" s="1057"/>
      <c r="AF670" s="1057"/>
    </row>
    <row r="671">
      <c r="A671" s="499"/>
      <c r="B671" s="529"/>
      <c r="C671" s="528"/>
      <c r="D671" s="528"/>
      <c r="E671" s="528"/>
      <c r="F671" s="528"/>
      <c r="G671" s="529"/>
      <c r="H671" s="1060"/>
      <c r="I671" s="1060"/>
      <c r="J671" s="528"/>
      <c r="K671" s="528"/>
      <c r="L671" s="528"/>
      <c r="M671" s="528"/>
      <c r="N671" s="528"/>
      <c r="O671" s="528"/>
      <c r="P671" s="528"/>
      <c r="Q671" s="529"/>
      <c r="R671" s="528"/>
      <c r="S671" s="1060"/>
      <c r="T671" s="528"/>
      <c r="U671" s="1060"/>
      <c r="V671" s="529"/>
      <c r="W671" s="529"/>
      <c r="X671" s="529"/>
      <c r="Y671" s="529"/>
      <c r="Z671" s="529"/>
      <c r="AA671" s="529"/>
      <c r="AB671" s="529"/>
      <c r="AC671" s="1057"/>
      <c r="AD671" s="1057"/>
      <c r="AE671" s="1057"/>
      <c r="AF671" s="1057"/>
    </row>
    <row r="672">
      <c r="A672" s="499"/>
      <c r="B672" s="529"/>
      <c r="C672" s="528"/>
      <c r="D672" s="528"/>
      <c r="E672" s="528"/>
      <c r="F672" s="528"/>
      <c r="G672" s="529"/>
      <c r="H672" s="1060"/>
      <c r="I672" s="1060"/>
      <c r="J672" s="528"/>
      <c r="K672" s="528"/>
      <c r="L672" s="528"/>
      <c r="M672" s="528"/>
      <c r="N672" s="528"/>
      <c r="O672" s="528"/>
      <c r="P672" s="528"/>
      <c r="Q672" s="529"/>
      <c r="R672" s="528"/>
      <c r="S672" s="1060"/>
      <c r="T672" s="528"/>
      <c r="U672" s="1060"/>
      <c r="V672" s="529"/>
      <c r="W672" s="529"/>
      <c r="X672" s="529"/>
      <c r="Y672" s="529"/>
      <c r="Z672" s="529"/>
      <c r="AA672" s="529"/>
      <c r="AB672" s="529"/>
      <c r="AC672" s="1057"/>
      <c r="AD672" s="1057"/>
      <c r="AE672" s="1057"/>
      <c r="AF672" s="1057"/>
    </row>
    <row r="673">
      <c r="A673" s="499"/>
      <c r="B673" s="529"/>
      <c r="C673" s="528"/>
      <c r="D673" s="528"/>
      <c r="E673" s="528"/>
      <c r="F673" s="528"/>
      <c r="G673" s="529"/>
      <c r="H673" s="1060"/>
      <c r="I673" s="1060"/>
      <c r="J673" s="528"/>
      <c r="K673" s="528"/>
      <c r="L673" s="528"/>
      <c r="M673" s="528"/>
      <c r="N673" s="528"/>
      <c r="O673" s="528"/>
      <c r="P673" s="528"/>
      <c r="Q673" s="529"/>
      <c r="R673" s="528"/>
      <c r="S673" s="1060"/>
      <c r="T673" s="528"/>
      <c r="U673" s="1060"/>
      <c r="V673" s="529"/>
      <c r="W673" s="529"/>
      <c r="X673" s="529"/>
      <c r="Y673" s="529"/>
      <c r="Z673" s="529"/>
      <c r="AA673" s="529"/>
      <c r="AB673" s="529"/>
      <c r="AC673" s="1057"/>
      <c r="AD673" s="1057"/>
      <c r="AE673" s="1057"/>
      <c r="AF673" s="1057"/>
    </row>
    <row r="674">
      <c r="A674" s="499"/>
      <c r="B674" s="529"/>
      <c r="C674" s="528"/>
      <c r="D674" s="528"/>
      <c r="E674" s="528"/>
      <c r="F674" s="528"/>
      <c r="G674" s="529"/>
      <c r="H674" s="1060"/>
      <c r="I674" s="1060"/>
      <c r="J674" s="528"/>
      <c r="K674" s="528"/>
      <c r="L674" s="528"/>
      <c r="M674" s="528"/>
      <c r="N674" s="528"/>
      <c r="O674" s="528"/>
      <c r="P674" s="528"/>
      <c r="Q674" s="529"/>
      <c r="R674" s="528"/>
      <c r="S674" s="1060"/>
      <c r="T674" s="528"/>
      <c r="U674" s="1060"/>
      <c r="V674" s="529"/>
      <c r="W674" s="529"/>
      <c r="X674" s="529"/>
      <c r="Y674" s="529"/>
      <c r="Z674" s="529"/>
      <c r="AA674" s="529"/>
      <c r="AB674" s="529"/>
      <c r="AC674" s="1057"/>
      <c r="AD674" s="1057"/>
      <c r="AE674" s="1057"/>
      <c r="AF674" s="1057"/>
    </row>
    <row r="675">
      <c r="A675" s="499"/>
      <c r="B675" s="529"/>
      <c r="C675" s="528"/>
      <c r="D675" s="528"/>
      <c r="E675" s="528"/>
      <c r="F675" s="528"/>
      <c r="G675" s="529"/>
      <c r="H675" s="1060"/>
      <c r="I675" s="1060"/>
      <c r="J675" s="528"/>
      <c r="K675" s="528"/>
      <c r="L675" s="528"/>
      <c r="M675" s="528"/>
      <c r="N675" s="528"/>
      <c r="O675" s="528"/>
      <c r="P675" s="528"/>
      <c r="Q675" s="529"/>
      <c r="R675" s="528"/>
      <c r="S675" s="1060"/>
      <c r="T675" s="528"/>
      <c r="U675" s="1060"/>
      <c r="V675" s="529"/>
      <c r="W675" s="529"/>
      <c r="X675" s="529"/>
      <c r="Y675" s="529"/>
      <c r="Z675" s="529"/>
      <c r="AA675" s="529"/>
      <c r="AB675" s="529"/>
      <c r="AC675" s="1057"/>
      <c r="AD675" s="1057"/>
      <c r="AE675" s="1057"/>
      <c r="AF675" s="1057"/>
    </row>
    <row r="676">
      <c r="A676" s="499"/>
      <c r="B676" s="529"/>
      <c r="C676" s="528"/>
      <c r="D676" s="528"/>
      <c r="E676" s="528"/>
      <c r="F676" s="528"/>
      <c r="G676" s="529"/>
      <c r="H676" s="1060"/>
      <c r="I676" s="1060"/>
      <c r="J676" s="528"/>
      <c r="K676" s="528"/>
      <c r="L676" s="528"/>
      <c r="M676" s="528"/>
      <c r="N676" s="528"/>
      <c r="O676" s="528"/>
      <c r="P676" s="528"/>
      <c r="Q676" s="529"/>
      <c r="R676" s="528"/>
      <c r="S676" s="1060"/>
      <c r="T676" s="528"/>
      <c r="U676" s="1060"/>
      <c r="V676" s="529"/>
      <c r="W676" s="529"/>
      <c r="X676" s="529"/>
      <c r="Y676" s="529"/>
      <c r="Z676" s="529"/>
      <c r="AA676" s="529"/>
      <c r="AB676" s="529"/>
      <c r="AC676" s="1057"/>
      <c r="AD676" s="1057"/>
      <c r="AE676" s="1057"/>
      <c r="AF676" s="1057"/>
    </row>
    <row r="677">
      <c r="A677" s="499"/>
      <c r="B677" s="529"/>
      <c r="C677" s="528"/>
      <c r="D677" s="528"/>
      <c r="E677" s="528"/>
      <c r="F677" s="528"/>
      <c r="G677" s="529"/>
      <c r="H677" s="1060"/>
      <c r="I677" s="1060"/>
      <c r="J677" s="528"/>
      <c r="K677" s="528"/>
      <c r="L677" s="528"/>
      <c r="M677" s="528"/>
      <c r="N677" s="528"/>
      <c r="O677" s="528"/>
      <c r="P677" s="528"/>
      <c r="Q677" s="529"/>
      <c r="R677" s="528"/>
      <c r="S677" s="1060"/>
      <c r="T677" s="528"/>
      <c r="U677" s="1060"/>
      <c r="V677" s="529"/>
      <c r="W677" s="529"/>
      <c r="X677" s="529"/>
      <c r="Y677" s="529"/>
      <c r="Z677" s="529"/>
      <c r="AA677" s="529"/>
      <c r="AB677" s="529"/>
      <c r="AC677" s="1057"/>
      <c r="AD677" s="1057"/>
      <c r="AE677" s="1057"/>
      <c r="AF677" s="1057"/>
    </row>
    <row r="678">
      <c r="A678" s="499"/>
      <c r="B678" s="529"/>
      <c r="C678" s="528"/>
      <c r="D678" s="528"/>
      <c r="E678" s="528"/>
      <c r="F678" s="528"/>
      <c r="G678" s="529"/>
      <c r="H678" s="1060"/>
      <c r="I678" s="1060"/>
      <c r="J678" s="528"/>
      <c r="K678" s="528"/>
      <c r="L678" s="528"/>
      <c r="M678" s="528"/>
      <c r="N678" s="528"/>
      <c r="O678" s="528"/>
      <c r="P678" s="528"/>
      <c r="Q678" s="529"/>
      <c r="R678" s="528"/>
      <c r="S678" s="1060"/>
      <c r="T678" s="528"/>
      <c r="U678" s="1060"/>
      <c r="V678" s="529"/>
      <c r="W678" s="529"/>
      <c r="X678" s="529"/>
      <c r="Y678" s="529"/>
      <c r="Z678" s="529"/>
      <c r="AA678" s="529"/>
      <c r="AB678" s="529"/>
      <c r="AC678" s="1057"/>
      <c r="AD678" s="1057"/>
      <c r="AE678" s="1057"/>
      <c r="AF678" s="1057"/>
    </row>
    <row r="679">
      <c r="A679" s="499"/>
      <c r="B679" s="529"/>
      <c r="C679" s="528"/>
      <c r="D679" s="528"/>
      <c r="E679" s="528"/>
      <c r="F679" s="528"/>
      <c r="G679" s="529"/>
      <c r="H679" s="1060"/>
      <c r="I679" s="1060"/>
      <c r="J679" s="528"/>
      <c r="K679" s="528"/>
      <c r="L679" s="528"/>
      <c r="M679" s="528"/>
      <c r="N679" s="528"/>
      <c r="O679" s="528"/>
      <c r="P679" s="528"/>
      <c r="Q679" s="529"/>
      <c r="R679" s="528"/>
      <c r="S679" s="1060"/>
      <c r="T679" s="528"/>
      <c r="U679" s="1060"/>
      <c r="V679" s="529"/>
      <c r="W679" s="529"/>
      <c r="X679" s="529"/>
      <c r="Y679" s="529"/>
      <c r="Z679" s="529"/>
      <c r="AA679" s="529"/>
      <c r="AB679" s="529"/>
      <c r="AC679" s="1057"/>
      <c r="AD679" s="1057"/>
      <c r="AE679" s="1057"/>
      <c r="AF679" s="1057"/>
    </row>
    <row r="680">
      <c r="A680" s="499"/>
      <c r="B680" s="529"/>
      <c r="C680" s="528"/>
      <c r="D680" s="528"/>
      <c r="E680" s="528"/>
      <c r="F680" s="528"/>
      <c r="G680" s="529"/>
      <c r="H680" s="1060"/>
      <c r="I680" s="1060"/>
      <c r="J680" s="528"/>
      <c r="K680" s="528"/>
      <c r="L680" s="528"/>
      <c r="M680" s="528"/>
      <c r="N680" s="528"/>
      <c r="O680" s="528"/>
      <c r="P680" s="528"/>
      <c r="Q680" s="529"/>
      <c r="R680" s="528"/>
      <c r="S680" s="1060"/>
      <c r="T680" s="528"/>
      <c r="U680" s="1060"/>
      <c r="V680" s="529"/>
      <c r="W680" s="529"/>
      <c r="X680" s="529"/>
      <c r="Y680" s="529"/>
      <c r="Z680" s="529"/>
      <c r="AA680" s="529"/>
      <c r="AB680" s="529"/>
      <c r="AC680" s="1057"/>
      <c r="AD680" s="1057"/>
      <c r="AE680" s="1057"/>
      <c r="AF680" s="1057"/>
    </row>
    <row r="681">
      <c r="A681" s="499"/>
      <c r="B681" s="529"/>
      <c r="C681" s="528"/>
      <c r="D681" s="528"/>
      <c r="E681" s="528"/>
      <c r="F681" s="528"/>
      <c r="G681" s="529"/>
      <c r="H681" s="1060"/>
      <c r="I681" s="1060"/>
      <c r="J681" s="528"/>
      <c r="K681" s="528"/>
      <c r="L681" s="528"/>
      <c r="M681" s="528"/>
      <c r="N681" s="528"/>
      <c r="O681" s="528"/>
      <c r="P681" s="528"/>
      <c r="Q681" s="529"/>
      <c r="R681" s="528"/>
      <c r="S681" s="1060"/>
      <c r="T681" s="528"/>
      <c r="U681" s="1060"/>
      <c r="V681" s="529"/>
      <c r="W681" s="529"/>
      <c r="X681" s="529"/>
      <c r="Y681" s="529"/>
      <c r="Z681" s="529"/>
      <c r="AA681" s="529"/>
      <c r="AB681" s="529"/>
      <c r="AC681" s="1057"/>
      <c r="AD681" s="1057"/>
      <c r="AE681" s="1057"/>
      <c r="AF681" s="1057"/>
    </row>
    <row r="682">
      <c r="A682" s="499"/>
      <c r="B682" s="529"/>
      <c r="C682" s="528"/>
      <c r="D682" s="528"/>
      <c r="E682" s="528"/>
      <c r="F682" s="528"/>
      <c r="G682" s="529"/>
      <c r="H682" s="1060"/>
      <c r="I682" s="1060"/>
      <c r="J682" s="528"/>
      <c r="K682" s="528"/>
      <c r="L682" s="528"/>
      <c r="M682" s="528"/>
      <c r="N682" s="528"/>
      <c r="O682" s="528"/>
      <c r="P682" s="528"/>
      <c r="Q682" s="529"/>
      <c r="R682" s="528"/>
      <c r="S682" s="1060"/>
      <c r="T682" s="528"/>
      <c r="U682" s="1060"/>
      <c r="V682" s="529"/>
      <c r="W682" s="529"/>
      <c r="X682" s="529"/>
      <c r="Y682" s="529"/>
      <c r="Z682" s="529"/>
      <c r="AA682" s="529"/>
      <c r="AB682" s="529"/>
      <c r="AC682" s="1057"/>
      <c r="AD682" s="1057"/>
      <c r="AE682" s="1057"/>
      <c r="AF682" s="1057"/>
    </row>
    <row r="683">
      <c r="A683" s="499"/>
      <c r="B683" s="529"/>
      <c r="C683" s="528"/>
      <c r="D683" s="528"/>
      <c r="E683" s="528"/>
      <c r="F683" s="528"/>
      <c r="G683" s="529"/>
      <c r="H683" s="1060"/>
      <c r="I683" s="1060"/>
      <c r="J683" s="528"/>
      <c r="K683" s="528"/>
      <c r="L683" s="528"/>
      <c r="M683" s="528"/>
      <c r="N683" s="528"/>
      <c r="O683" s="528"/>
      <c r="P683" s="528"/>
      <c r="Q683" s="529"/>
      <c r="R683" s="528"/>
      <c r="S683" s="1060"/>
      <c r="T683" s="528"/>
      <c r="U683" s="1060"/>
      <c r="V683" s="529"/>
      <c r="W683" s="529"/>
      <c r="X683" s="529"/>
      <c r="Y683" s="529"/>
      <c r="Z683" s="529"/>
      <c r="AA683" s="529"/>
      <c r="AB683" s="529"/>
      <c r="AC683" s="1057"/>
      <c r="AD683" s="1057"/>
      <c r="AE683" s="1057"/>
      <c r="AF683" s="1057"/>
    </row>
    <row r="684">
      <c r="A684" s="499"/>
      <c r="B684" s="529"/>
      <c r="C684" s="528"/>
      <c r="D684" s="528"/>
      <c r="E684" s="528"/>
      <c r="F684" s="528"/>
      <c r="G684" s="529"/>
      <c r="H684" s="1060"/>
      <c r="I684" s="1060"/>
      <c r="J684" s="528"/>
      <c r="K684" s="528"/>
      <c r="L684" s="528"/>
      <c r="M684" s="528"/>
      <c r="N684" s="528"/>
      <c r="O684" s="528"/>
      <c r="P684" s="528"/>
      <c r="Q684" s="529"/>
      <c r="R684" s="528"/>
      <c r="S684" s="1060"/>
      <c r="T684" s="528"/>
      <c r="U684" s="1060"/>
      <c r="V684" s="529"/>
      <c r="W684" s="529"/>
      <c r="X684" s="529"/>
      <c r="Y684" s="529"/>
      <c r="Z684" s="529"/>
      <c r="AA684" s="529"/>
      <c r="AB684" s="529"/>
      <c r="AC684" s="1057"/>
      <c r="AD684" s="1057"/>
      <c r="AE684" s="1057"/>
      <c r="AF684" s="1057"/>
    </row>
    <row r="685">
      <c r="A685" s="499"/>
      <c r="B685" s="529"/>
      <c r="C685" s="528"/>
      <c r="D685" s="528"/>
      <c r="E685" s="528"/>
      <c r="F685" s="528"/>
      <c r="G685" s="529"/>
      <c r="H685" s="1060"/>
      <c r="I685" s="1060"/>
      <c r="J685" s="528"/>
      <c r="K685" s="528"/>
      <c r="L685" s="528"/>
      <c r="M685" s="528"/>
      <c r="N685" s="528"/>
      <c r="O685" s="528"/>
      <c r="P685" s="528"/>
      <c r="Q685" s="529"/>
      <c r="R685" s="528"/>
      <c r="S685" s="1060"/>
      <c r="T685" s="528"/>
      <c r="U685" s="1060"/>
      <c r="V685" s="529"/>
      <c r="W685" s="529"/>
      <c r="X685" s="529"/>
      <c r="Y685" s="529"/>
      <c r="Z685" s="529"/>
      <c r="AA685" s="529"/>
      <c r="AB685" s="529"/>
      <c r="AC685" s="1057"/>
      <c r="AD685" s="1057"/>
      <c r="AE685" s="1057"/>
      <c r="AF685" s="1057"/>
    </row>
    <row r="686">
      <c r="A686" s="499"/>
      <c r="B686" s="529"/>
      <c r="C686" s="528"/>
      <c r="D686" s="528"/>
      <c r="E686" s="528"/>
      <c r="F686" s="528"/>
      <c r="G686" s="529"/>
      <c r="H686" s="1060"/>
      <c r="I686" s="1060"/>
      <c r="J686" s="528"/>
      <c r="K686" s="528"/>
      <c r="L686" s="528"/>
      <c r="M686" s="528"/>
      <c r="N686" s="528"/>
      <c r="O686" s="528"/>
      <c r="P686" s="528"/>
      <c r="Q686" s="529"/>
      <c r="R686" s="528"/>
      <c r="S686" s="1060"/>
      <c r="T686" s="528"/>
      <c r="U686" s="1060"/>
      <c r="V686" s="529"/>
      <c r="W686" s="529"/>
      <c r="X686" s="529"/>
      <c r="Y686" s="529"/>
      <c r="Z686" s="529"/>
      <c r="AA686" s="529"/>
      <c r="AB686" s="529"/>
      <c r="AC686" s="1057"/>
      <c r="AD686" s="1057"/>
      <c r="AE686" s="1057"/>
      <c r="AF686" s="1057"/>
    </row>
    <row r="687">
      <c r="A687" s="499"/>
      <c r="B687" s="529"/>
      <c r="C687" s="528"/>
      <c r="D687" s="528"/>
      <c r="E687" s="528"/>
      <c r="F687" s="528"/>
      <c r="G687" s="529"/>
      <c r="H687" s="1060"/>
      <c r="I687" s="1060"/>
      <c r="J687" s="528"/>
      <c r="K687" s="528"/>
      <c r="L687" s="528"/>
      <c r="M687" s="528"/>
      <c r="N687" s="528"/>
      <c r="O687" s="528"/>
      <c r="P687" s="528"/>
      <c r="Q687" s="529"/>
      <c r="R687" s="528"/>
      <c r="S687" s="1060"/>
      <c r="T687" s="528"/>
      <c r="U687" s="1060"/>
      <c r="V687" s="529"/>
      <c r="W687" s="529"/>
      <c r="X687" s="529"/>
      <c r="Y687" s="529"/>
      <c r="Z687" s="529"/>
      <c r="AA687" s="529"/>
      <c r="AB687" s="529"/>
      <c r="AC687" s="1057"/>
      <c r="AD687" s="1057"/>
      <c r="AE687" s="1057"/>
      <c r="AF687" s="1057"/>
    </row>
    <row r="688">
      <c r="A688" s="499"/>
      <c r="B688" s="529"/>
      <c r="C688" s="528"/>
      <c r="D688" s="528"/>
      <c r="E688" s="528"/>
      <c r="F688" s="528"/>
      <c r="G688" s="529"/>
      <c r="H688" s="1060"/>
      <c r="I688" s="1060"/>
      <c r="J688" s="528"/>
      <c r="K688" s="528"/>
      <c r="L688" s="528"/>
      <c r="M688" s="528"/>
      <c r="N688" s="528"/>
      <c r="O688" s="528"/>
      <c r="P688" s="528"/>
      <c r="Q688" s="529"/>
      <c r="R688" s="528"/>
      <c r="S688" s="1060"/>
      <c r="T688" s="528"/>
      <c r="U688" s="1060"/>
      <c r="V688" s="529"/>
      <c r="W688" s="529"/>
      <c r="X688" s="529"/>
      <c r="Y688" s="529"/>
      <c r="Z688" s="529"/>
      <c r="AA688" s="529"/>
      <c r="AB688" s="529"/>
      <c r="AC688" s="1057"/>
      <c r="AD688" s="1057"/>
      <c r="AE688" s="1057"/>
      <c r="AF688" s="1057"/>
    </row>
    <row r="689">
      <c r="A689" s="499"/>
      <c r="B689" s="529"/>
      <c r="C689" s="528"/>
      <c r="D689" s="528"/>
      <c r="E689" s="528"/>
      <c r="F689" s="528"/>
      <c r="G689" s="529"/>
      <c r="H689" s="1060"/>
      <c r="I689" s="1060"/>
      <c r="J689" s="528"/>
      <c r="K689" s="528"/>
      <c r="L689" s="528"/>
      <c r="M689" s="528"/>
      <c r="N689" s="528"/>
      <c r="O689" s="528"/>
      <c r="P689" s="528"/>
      <c r="Q689" s="529"/>
      <c r="R689" s="528"/>
      <c r="S689" s="1060"/>
      <c r="T689" s="528"/>
      <c r="U689" s="1060"/>
      <c r="V689" s="529"/>
      <c r="W689" s="529"/>
      <c r="X689" s="529"/>
      <c r="Y689" s="529"/>
      <c r="Z689" s="529"/>
      <c r="AA689" s="529"/>
      <c r="AB689" s="529"/>
      <c r="AC689" s="1057"/>
      <c r="AD689" s="1057"/>
      <c r="AE689" s="1057"/>
      <c r="AF689" s="1057"/>
    </row>
    <row r="690">
      <c r="A690" s="499"/>
      <c r="B690" s="529"/>
      <c r="C690" s="528"/>
      <c r="D690" s="528"/>
      <c r="E690" s="528"/>
      <c r="F690" s="528"/>
      <c r="G690" s="529"/>
      <c r="H690" s="1060"/>
      <c r="I690" s="1060"/>
      <c r="J690" s="528"/>
      <c r="K690" s="528"/>
      <c r="L690" s="528"/>
      <c r="M690" s="528"/>
      <c r="N690" s="528"/>
      <c r="O690" s="528"/>
      <c r="P690" s="528"/>
      <c r="Q690" s="529"/>
      <c r="R690" s="528"/>
      <c r="S690" s="1060"/>
      <c r="T690" s="528"/>
      <c r="U690" s="1060"/>
      <c r="V690" s="529"/>
      <c r="W690" s="529"/>
      <c r="X690" s="529"/>
      <c r="Y690" s="529"/>
      <c r="Z690" s="529"/>
      <c r="AA690" s="529"/>
      <c r="AB690" s="529"/>
      <c r="AC690" s="1057"/>
      <c r="AD690" s="1057"/>
      <c r="AE690" s="1057"/>
      <c r="AF690" s="1057"/>
    </row>
    <row r="691">
      <c r="A691" s="499"/>
      <c r="B691" s="529"/>
      <c r="C691" s="528"/>
      <c r="D691" s="528"/>
      <c r="E691" s="528"/>
      <c r="F691" s="528"/>
      <c r="G691" s="529"/>
      <c r="H691" s="1060"/>
      <c r="I691" s="1060"/>
      <c r="J691" s="528"/>
      <c r="K691" s="528"/>
      <c r="L691" s="528"/>
      <c r="M691" s="528"/>
      <c r="N691" s="528"/>
      <c r="O691" s="528"/>
      <c r="P691" s="528"/>
      <c r="Q691" s="529"/>
      <c r="R691" s="528"/>
      <c r="S691" s="1060"/>
      <c r="T691" s="528"/>
      <c r="U691" s="1060"/>
      <c r="V691" s="529"/>
      <c r="W691" s="529"/>
      <c r="X691" s="529"/>
      <c r="Y691" s="529"/>
      <c r="Z691" s="529"/>
      <c r="AA691" s="529"/>
      <c r="AB691" s="529"/>
      <c r="AC691" s="1057"/>
      <c r="AD691" s="1057"/>
      <c r="AE691" s="1057"/>
      <c r="AF691" s="1057"/>
    </row>
    <row r="692">
      <c r="A692" s="499"/>
      <c r="B692" s="529"/>
      <c r="C692" s="528"/>
      <c r="D692" s="528"/>
      <c r="E692" s="528"/>
      <c r="F692" s="528"/>
      <c r="G692" s="529"/>
      <c r="H692" s="1060"/>
      <c r="I692" s="1060"/>
      <c r="J692" s="528"/>
      <c r="K692" s="528"/>
      <c r="L692" s="528"/>
      <c r="M692" s="528"/>
      <c r="N692" s="528"/>
      <c r="O692" s="528"/>
      <c r="P692" s="528"/>
      <c r="Q692" s="529"/>
      <c r="R692" s="528"/>
      <c r="S692" s="1060"/>
      <c r="T692" s="528"/>
      <c r="U692" s="1060"/>
      <c r="V692" s="529"/>
      <c r="W692" s="529"/>
      <c r="X692" s="529"/>
      <c r="Y692" s="529"/>
      <c r="Z692" s="529"/>
      <c r="AA692" s="529"/>
      <c r="AB692" s="529"/>
      <c r="AC692" s="1057"/>
      <c r="AD692" s="1057"/>
      <c r="AE692" s="1057"/>
      <c r="AF692" s="1057"/>
    </row>
    <row r="693">
      <c r="A693" s="499"/>
      <c r="B693" s="529"/>
      <c r="C693" s="528"/>
      <c r="D693" s="528"/>
      <c r="E693" s="528"/>
      <c r="F693" s="528"/>
      <c r="G693" s="529"/>
      <c r="H693" s="1060"/>
      <c r="I693" s="1060"/>
      <c r="J693" s="528"/>
      <c r="K693" s="528"/>
      <c r="L693" s="528"/>
      <c r="M693" s="528"/>
      <c r="N693" s="528"/>
      <c r="O693" s="528"/>
      <c r="P693" s="528"/>
      <c r="Q693" s="529"/>
      <c r="R693" s="528"/>
      <c r="S693" s="1060"/>
      <c r="T693" s="528"/>
      <c r="U693" s="1060"/>
      <c r="V693" s="529"/>
      <c r="W693" s="529"/>
      <c r="X693" s="529"/>
      <c r="Y693" s="529"/>
      <c r="Z693" s="529"/>
      <c r="AA693" s="529"/>
      <c r="AB693" s="529"/>
      <c r="AC693" s="1057"/>
      <c r="AD693" s="1057"/>
      <c r="AE693" s="1057"/>
      <c r="AF693" s="1057"/>
    </row>
    <row r="694">
      <c r="A694" s="499"/>
      <c r="B694" s="529"/>
      <c r="C694" s="528"/>
      <c r="D694" s="528"/>
      <c r="E694" s="528"/>
      <c r="F694" s="528"/>
      <c r="G694" s="529"/>
      <c r="H694" s="1060"/>
      <c r="I694" s="1060"/>
      <c r="J694" s="528"/>
      <c r="K694" s="528"/>
      <c r="L694" s="528"/>
      <c r="M694" s="528"/>
      <c r="N694" s="528"/>
      <c r="O694" s="528"/>
      <c r="P694" s="528"/>
      <c r="Q694" s="529"/>
      <c r="R694" s="528"/>
      <c r="S694" s="1060"/>
      <c r="T694" s="528"/>
      <c r="U694" s="1060"/>
      <c r="V694" s="529"/>
      <c r="W694" s="529"/>
      <c r="X694" s="529"/>
      <c r="Y694" s="529"/>
      <c r="Z694" s="529"/>
      <c r="AA694" s="529"/>
      <c r="AB694" s="529"/>
      <c r="AC694" s="1057"/>
      <c r="AD694" s="1057"/>
      <c r="AE694" s="1057"/>
      <c r="AF694" s="1057"/>
    </row>
    <row r="695">
      <c r="A695" s="499"/>
      <c r="B695" s="529"/>
      <c r="C695" s="528"/>
      <c r="D695" s="528"/>
      <c r="E695" s="528"/>
      <c r="F695" s="528"/>
      <c r="G695" s="529"/>
      <c r="H695" s="1060"/>
      <c r="I695" s="1060"/>
      <c r="J695" s="528"/>
      <c r="K695" s="528"/>
      <c r="L695" s="528"/>
      <c r="M695" s="528"/>
      <c r="N695" s="528"/>
      <c r="O695" s="528"/>
      <c r="P695" s="528"/>
      <c r="Q695" s="529"/>
      <c r="R695" s="528"/>
      <c r="S695" s="1060"/>
      <c r="T695" s="528"/>
      <c r="U695" s="1060"/>
      <c r="V695" s="529"/>
      <c r="W695" s="529"/>
      <c r="X695" s="529"/>
      <c r="Y695" s="529"/>
      <c r="Z695" s="529"/>
      <c r="AA695" s="529"/>
      <c r="AB695" s="529"/>
      <c r="AC695" s="1057"/>
      <c r="AD695" s="1057"/>
      <c r="AE695" s="1057"/>
      <c r="AF695" s="1057"/>
    </row>
    <row r="696">
      <c r="A696" s="499"/>
      <c r="B696" s="529"/>
      <c r="C696" s="528"/>
      <c r="D696" s="528"/>
      <c r="E696" s="528"/>
      <c r="F696" s="528"/>
      <c r="G696" s="529"/>
      <c r="H696" s="1060"/>
      <c r="I696" s="1060"/>
      <c r="J696" s="528"/>
      <c r="K696" s="528"/>
      <c r="L696" s="528"/>
      <c r="M696" s="528"/>
      <c r="N696" s="528"/>
      <c r="O696" s="528"/>
      <c r="P696" s="528"/>
      <c r="Q696" s="529"/>
      <c r="R696" s="528"/>
      <c r="S696" s="1060"/>
      <c r="T696" s="528"/>
      <c r="U696" s="1060"/>
      <c r="V696" s="529"/>
      <c r="W696" s="529"/>
      <c r="X696" s="529"/>
      <c r="Y696" s="529"/>
      <c r="Z696" s="529"/>
      <c r="AA696" s="529"/>
      <c r="AB696" s="529"/>
      <c r="AC696" s="1057"/>
      <c r="AD696" s="1057"/>
      <c r="AE696" s="1057"/>
      <c r="AF696" s="1057"/>
    </row>
    <row r="697">
      <c r="A697" s="499"/>
      <c r="B697" s="529"/>
      <c r="C697" s="528"/>
      <c r="D697" s="528"/>
      <c r="E697" s="528"/>
      <c r="F697" s="528"/>
      <c r="G697" s="529"/>
      <c r="H697" s="1060"/>
      <c r="I697" s="1060"/>
      <c r="J697" s="528"/>
      <c r="K697" s="528"/>
      <c r="L697" s="528"/>
      <c r="M697" s="528"/>
      <c r="N697" s="528"/>
      <c r="O697" s="528"/>
      <c r="P697" s="528"/>
      <c r="Q697" s="529"/>
      <c r="R697" s="528"/>
      <c r="S697" s="1060"/>
      <c r="T697" s="528"/>
      <c r="U697" s="1060"/>
      <c r="V697" s="529"/>
      <c r="W697" s="529"/>
      <c r="X697" s="529"/>
      <c r="Y697" s="529"/>
      <c r="Z697" s="529"/>
      <c r="AA697" s="529"/>
      <c r="AB697" s="529"/>
      <c r="AC697" s="1057"/>
      <c r="AD697" s="1057"/>
      <c r="AE697" s="1057"/>
      <c r="AF697" s="1057"/>
    </row>
    <row r="698">
      <c r="A698" s="499"/>
      <c r="B698" s="529"/>
      <c r="C698" s="528"/>
      <c r="D698" s="528"/>
      <c r="E698" s="528"/>
      <c r="F698" s="528"/>
      <c r="G698" s="529"/>
      <c r="H698" s="1060"/>
      <c r="I698" s="1060"/>
      <c r="J698" s="528"/>
      <c r="K698" s="528"/>
      <c r="L698" s="528"/>
      <c r="M698" s="528"/>
      <c r="N698" s="528"/>
      <c r="O698" s="528"/>
      <c r="P698" s="528"/>
      <c r="Q698" s="529"/>
      <c r="R698" s="528"/>
      <c r="S698" s="1060"/>
      <c r="T698" s="528"/>
      <c r="U698" s="1060"/>
      <c r="V698" s="529"/>
      <c r="W698" s="529"/>
      <c r="X698" s="529"/>
      <c r="Y698" s="529"/>
      <c r="Z698" s="529"/>
      <c r="AA698" s="529"/>
      <c r="AB698" s="529"/>
      <c r="AC698" s="1057"/>
      <c r="AD698" s="1057"/>
      <c r="AE698" s="1057"/>
      <c r="AF698" s="1057"/>
    </row>
    <row r="699">
      <c r="A699" s="499"/>
      <c r="B699" s="529"/>
      <c r="C699" s="528"/>
      <c r="D699" s="528"/>
      <c r="E699" s="528"/>
      <c r="F699" s="528"/>
      <c r="G699" s="529"/>
      <c r="H699" s="1060"/>
      <c r="I699" s="1060"/>
      <c r="J699" s="528"/>
      <c r="K699" s="528"/>
      <c r="L699" s="528"/>
      <c r="M699" s="528"/>
      <c r="N699" s="528"/>
      <c r="O699" s="528"/>
      <c r="P699" s="528"/>
      <c r="Q699" s="529"/>
      <c r="R699" s="528"/>
      <c r="S699" s="1060"/>
      <c r="T699" s="528"/>
      <c r="U699" s="1060"/>
      <c r="V699" s="529"/>
      <c r="W699" s="529"/>
      <c r="X699" s="529"/>
      <c r="Y699" s="529"/>
      <c r="Z699" s="529"/>
      <c r="AA699" s="529"/>
      <c r="AB699" s="529"/>
      <c r="AC699" s="1057"/>
      <c r="AD699" s="1057"/>
      <c r="AE699" s="1057"/>
      <c r="AF699" s="1057"/>
    </row>
    <row r="700">
      <c r="A700" s="499"/>
      <c r="B700" s="529"/>
      <c r="C700" s="528"/>
      <c r="D700" s="528"/>
      <c r="E700" s="528"/>
      <c r="F700" s="528"/>
      <c r="G700" s="529"/>
      <c r="H700" s="1060"/>
      <c r="I700" s="1060"/>
      <c r="J700" s="528"/>
      <c r="K700" s="528"/>
      <c r="L700" s="528"/>
      <c r="M700" s="528"/>
      <c r="N700" s="528"/>
      <c r="O700" s="528"/>
      <c r="P700" s="528"/>
      <c r="Q700" s="529"/>
      <c r="R700" s="528"/>
      <c r="S700" s="1060"/>
      <c r="T700" s="528"/>
      <c r="U700" s="1060"/>
      <c r="V700" s="529"/>
      <c r="W700" s="529"/>
      <c r="X700" s="529"/>
      <c r="Y700" s="529"/>
      <c r="Z700" s="529"/>
      <c r="AA700" s="529"/>
      <c r="AB700" s="529"/>
      <c r="AC700" s="1057"/>
      <c r="AD700" s="1057"/>
      <c r="AE700" s="1057"/>
      <c r="AF700" s="1057"/>
    </row>
    <row r="701">
      <c r="A701" s="499"/>
      <c r="B701" s="529"/>
      <c r="C701" s="528"/>
      <c r="D701" s="528"/>
      <c r="E701" s="528"/>
      <c r="F701" s="528"/>
      <c r="G701" s="529"/>
      <c r="H701" s="1060"/>
      <c r="I701" s="1060"/>
      <c r="J701" s="528"/>
      <c r="K701" s="528"/>
      <c r="L701" s="528"/>
      <c r="M701" s="528"/>
      <c r="N701" s="528"/>
      <c r="O701" s="528"/>
      <c r="P701" s="528"/>
      <c r="Q701" s="529"/>
      <c r="R701" s="528"/>
      <c r="S701" s="1060"/>
      <c r="T701" s="528"/>
      <c r="U701" s="1060"/>
      <c r="V701" s="529"/>
      <c r="W701" s="529"/>
      <c r="X701" s="529"/>
      <c r="Y701" s="529"/>
      <c r="Z701" s="529"/>
      <c r="AA701" s="529"/>
      <c r="AB701" s="529"/>
      <c r="AC701" s="1057"/>
      <c r="AD701" s="1057"/>
      <c r="AE701" s="1057"/>
      <c r="AF701" s="1057"/>
    </row>
    <row r="702">
      <c r="A702" s="499"/>
      <c r="B702" s="529"/>
      <c r="C702" s="528"/>
      <c r="D702" s="528"/>
      <c r="E702" s="528"/>
      <c r="F702" s="528"/>
      <c r="G702" s="529"/>
      <c r="H702" s="1060"/>
      <c r="I702" s="1060"/>
      <c r="J702" s="528"/>
      <c r="K702" s="528"/>
      <c r="L702" s="528"/>
      <c r="M702" s="528"/>
      <c r="N702" s="528"/>
      <c r="O702" s="528"/>
      <c r="P702" s="528"/>
      <c r="Q702" s="529"/>
      <c r="R702" s="528"/>
      <c r="S702" s="1060"/>
      <c r="T702" s="528"/>
      <c r="U702" s="1060"/>
      <c r="V702" s="529"/>
      <c r="W702" s="529"/>
      <c r="X702" s="529"/>
      <c r="Y702" s="529"/>
      <c r="Z702" s="529"/>
      <c r="AA702" s="529"/>
      <c r="AB702" s="529"/>
      <c r="AC702" s="1057"/>
      <c r="AD702" s="1057"/>
      <c r="AE702" s="1057"/>
      <c r="AF702" s="1057"/>
    </row>
    <row r="703">
      <c r="A703" s="499"/>
      <c r="B703" s="529"/>
      <c r="C703" s="528"/>
      <c r="D703" s="528"/>
      <c r="E703" s="528"/>
      <c r="F703" s="528"/>
      <c r="G703" s="529"/>
      <c r="H703" s="1060"/>
      <c r="I703" s="1060"/>
      <c r="J703" s="528"/>
      <c r="K703" s="528"/>
      <c r="L703" s="528"/>
      <c r="M703" s="528"/>
      <c r="N703" s="528"/>
      <c r="O703" s="528"/>
      <c r="P703" s="528"/>
      <c r="Q703" s="529"/>
      <c r="R703" s="528"/>
      <c r="S703" s="1060"/>
      <c r="T703" s="528"/>
      <c r="U703" s="1060"/>
      <c r="V703" s="529"/>
      <c r="W703" s="529"/>
      <c r="X703" s="529"/>
      <c r="Y703" s="529"/>
      <c r="Z703" s="529"/>
      <c r="AA703" s="529"/>
      <c r="AB703" s="529"/>
      <c r="AC703" s="1057"/>
      <c r="AD703" s="1057"/>
      <c r="AE703" s="1057"/>
      <c r="AF703" s="1057"/>
    </row>
    <row r="704">
      <c r="A704" s="499"/>
      <c r="B704" s="529"/>
      <c r="C704" s="528"/>
      <c r="D704" s="528"/>
      <c r="E704" s="528"/>
      <c r="F704" s="528"/>
      <c r="G704" s="529"/>
      <c r="H704" s="1060"/>
      <c r="I704" s="1060"/>
      <c r="J704" s="528"/>
      <c r="K704" s="528"/>
      <c r="L704" s="528"/>
      <c r="M704" s="528"/>
      <c r="N704" s="528"/>
      <c r="O704" s="528"/>
      <c r="P704" s="528"/>
      <c r="Q704" s="529"/>
      <c r="R704" s="528"/>
      <c r="S704" s="1060"/>
      <c r="T704" s="528"/>
      <c r="U704" s="1060"/>
      <c r="V704" s="529"/>
      <c r="W704" s="529"/>
      <c r="X704" s="529"/>
      <c r="Y704" s="529"/>
      <c r="Z704" s="529"/>
      <c r="AA704" s="529"/>
      <c r="AB704" s="529"/>
      <c r="AC704" s="1057"/>
      <c r="AD704" s="1057"/>
      <c r="AE704" s="1057"/>
      <c r="AF704" s="1057"/>
    </row>
    <row r="705">
      <c r="A705" s="499"/>
      <c r="B705" s="529"/>
      <c r="C705" s="528"/>
      <c r="D705" s="528"/>
      <c r="E705" s="528"/>
      <c r="F705" s="528"/>
      <c r="G705" s="529"/>
      <c r="H705" s="1060"/>
      <c r="I705" s="1060"/>
      <c r="J705" s="528"/>
      <c r="K705" s="528"/>
      <c r="L705" s="528"/>
      <c r="M705" s="528"/>
      <c r="N705" s="528"/>
      <c r="O705" s="528"/>
      <c r="P705" s="528"/>
      <c r="Q705" s="529"/>
      <c r="R705" s="528"/>
      <c r="S705" s="1060"/>
      <c r="T705" s="528"/>
      <c r="U705" s="1060"/>
      <c r="V705" s="529"/>
      <c r="W705" s="529"/>
      <c r="X705" s="529"/>
      <c r="Y705" s="529"/>
      <c r="Z705" s="529"/>
      <c r="AA705" s="529"/>
      <c r="AB705" s="529"/>
      <c r="AC705" s="1057"/>
      <c r="AD705" s="1057"/>
      <c r="AE705" s="1057"/>
      <c r="AF705" s="1057"/>
    </row>
    <row r="706">
      <c r="A706" s="499"/>
      <c r="B706" s="529"/>
      <c r="C706" s="528"/>
      <c r="D706" s="528"/>
      <c r="E706" s="528"/>
      <c r="F706" s="528"/>
      <c r="G706" s="529"/>
      <c r="H706" s="1060"/>
      <c r="I706" s="1060"/>
      <c r="J706" s="528"/>
      <c r="K706" s="528"/>
      <c r="L706" s="528"/>
      <c r="M706" s="528"/>
      <c r="N706" s="528"/>
      <c r="O706" s="528"/>
      <c r="P706" s="528"/>
      <c r="Q706" s="529"/>
      <c r="R706" s="528"/>
      <c r="S706" s="1060"/>
      <c r="T706" s="528"/>
      <c r="U706" s="1060"/>
      <c r="V706" s="529"/>
      <c r="W706" s="529"/>
      <c r="X706" s="529"/>
      <c r="Y706" s="529"/>
      <c r="Z706" s="529"/>
      <c r="AA706" s="529"/>
      <c r="AB706" s="529"/>
      <c r="AC706" s="1057"/>
      <c r="AD706" s="1057"/>
      <c r="AE706" s="1057"/>
      <c r="AF706" s="1057"/>
    </row>
    <row r="707">
      <c r="A707" s="499"/>
      <c r="B707" s="529"/>
      <c r="C707" s="528"/>
      <c r="D707" s="528"/>
      <c r="E707" s="528"/>
      <c r="F707" s="528"/>
      <c r="G707" s="529"/>
      <c r="H707" s="1060"/>
      <c r="I707" s="1060"/>
      <c r="J707" s="528"/>
      <c r="K707" s="528"/>
      <c r="L707" s="528"/>
      <c r="M707" s="528"/>
      <c r="N707" s="528"/>
      <c r="O707" s="528"/>
      <c r="P707" s="528"/>
      <c r="Q707" s="529"/>
      <c r="R707" s="528"/>
      <c r="S707" s="1060"/>
      <c r="T707" s="528"/>
      <c r="U707" s="1060"/>
      <c r="V707" s="529"/>
      <c r="W707" s="529"/>
      <c r="X707" s="529"/>
      <c r="Y707" s="529"/>
      <c r="Z707" s="529"/>
      <c r="AA707" s="529"/>
      <c r="AB707" s="529"/>
      <c r="AC707" s="1057"/>
      <c r="AD707" s="1057"/>
      <c r="AE707" s="1057"/>
      <c r="AF707" s="1057"/>
    </row>
    <row r="708">
      <c r="A708" s="499"/>
      <c r="B708" s="529"/>
      <c r="C708" s="528"/>
      <c r="D708" s="528"/>
      <c r="E708" s="528"/>
      <c r="F708" s="528"/>
      <c r="G708" s="529"/>
      <c r="H708" s="1060"/>
      <c r="I708" s="1060"/>
      <c r="J708" s="528"/>
      <c r="K708" s="528"/>
      <c r="L708" s="528"/>
      <c r="M708" s="528"/>
      <c r="N708" s="528"/>
      <c r="O708" s="528"/>
      <c r="P708" s="528"/>
      <c r="Q708" s="529"/>
      <c r="R708" s="528"/>
      <c r="S708" s="1060"/>
      <c r="T708" s="528"/>
      <c r="U708" s="1060"/>
      <c r="V708" s="529"/>
      <c r="W708" s="529"/>
      <c r="X708" s="529"/>
      <c r="Y708" s="529"/>
      <c r="Z708" s="529"/>
      <c r="AA708" s="529"/>
      <c r="AB708" s="529"/>
      <c r="AC708" s="1057"/>
      <c r="AD708" s="1057"/>
      <c r="AE708" s="1057"/>
      <c r="AF708" s="1057"/>
    </row>
    <row r="709">
      <c r="A709" s="499"/>
      <c r="B709" s="529"/>
      <c r="C709" s="528"/>
      <c r="D709" s="528"/>
      <c r="E709" s="528"/>
      <c r="F709" s="528"/>
      <c r="G709" s="529"/>
      <c r="H709" s="1060"/>
      <c r="I709" s="1060"/>
      <c r="J709" s="528"/>
      <c r="K709" s="528"/>
      <c r="L709" s="528"/>
      <c r="M709" s="528"/>
      <c r="N709" s="528"/>
      <c r="O709" s="528"/>
      <c r="P709" s="528"/>
      <c r="Q709" s="529"/>
      <c r="R709" s="528"/>
      <c r="S709" s="1060"/>
      <c r="T709" s="528"/>
      <c r="U709" s="1060"/>
      <c r="V709" s="529"/>
      <c r="W709" s="529"/>
      <c r="X709" s="529"/>
      <c r="Y709" s="529"/>
      <c r="Z709" s="529"/>
      <c r="AA709" s="529"/>
      <c r="AB709" s="529"/>
      <c r="AC709" s="1057"/>
      <c r="AD709" s="1057"/>
      <c r="AE709" s="1057"/>
      <c r="AF709" s="1057"/>
    </row>
    <row r="710">
      <c r="A710" s="499"/>
      <c r="B710" s="529"/>
      <c r="C710" s="528"/>
      <c r="D710" s="528"/>
      <c r="E710" s="528"/>
      <c r="F710" s="528"/>
      <c r="G710" s="529"/>
      <c r="H710" s="1060"/>
      <c r="I710" s="1060"/>
      <c r="J710" s="528"/>
      <c r="K710" s="528"/>
      <c r="L710" s="528"/>
      <c r="M710" s="528"/>
      <c r="N710" s="528"/>
      <c r="O710" s="528"/>
      <c r="P710" s="528"/>
      <c r="Q710" s="529"/>
      <c r="R710" s="528"/>
      <c r="S710" s="1060"/>
      <c r="T710" s="528"/>
      <c r="U710" s="1060"/>
      <c r="V710" s="529"/>
      <c r="W710" s="529"/>
      <c r="X710" s="529"/>
      <c r="Y710" s="529"/>
      <c r="Z710" s="529"/>
      <c r="AA710" s="529"/>
      <c r="AB710" s="529"/>
      <c r="AC710" s="1057"/>
      <c r="AD710" s="1057"/>
      <c r="AE710" s="1057"/>
      <c r="AF710" s="1057"/>
    </row>
    <row r="711">
      <c r="A711" s="499"/>
      <c r="B711" s="529"/>
      <c r="C711" s="528"/>
      <c r="D711" s="528"/>
      <c r="E711" s="528"/>
      <c r="F711" s="528"/>
      <c r="G711" s="529"/>
      <c r="H711" s="1060"/>
      <c r="I711" s="1060"/>
      <c r="J711" s="528"/>
      <c r="K711" s="528"/>
      <c r="L711" s="528"/>
      <c r="M711" s="528"/>
      <c r="N711" s="528"/>
      <c r="O711" s="528"/>
      <c r="P711" s="528"/>
      <c r="Q711" s="529"/>
      <c r="R711" s="528"/>
      <c r="S711" s="1060"/>
      <c r="T711" s="528"/>
      <c r="U711" s="1060"/>
      <c r="V711" s="529"/>
      <c r="W711" s="529"/>
      <c r="X711" s="529"/>
      <c r="Y711" s="529"/>
      <c r="Z711" s="529"/>
      <c r="AA711" s="529"/>
      <c r="AB711" s="529"/>
      <c r="AC711" s="1057"/>
      <c r="AD711" s="1057"/>
      <c r="AE711" s="1057"/>
      <c r="AF711" s="1057"/>
    </row>
    <row r="712">
      <c r="A712" s="499"/>
      <c r="B712" s="529"/>
      <c r="C712" s="528"/>
      <c r="D712" s="528"/>
      <c r="E712" s="528"/>
      <c r="F712" s="528"/>
      <c r="G712" s="529"/>
      <c r="H712" s="1060"/>
      <c r="I712" s="1060"/>
      <c r="J712" s="528"/>
      <c r="K712" s="528"/>
      <c r="L712" s="528"/>
      <c r="M712" s="528"/>
      <c r="N712" s="528"/>
      <c r="O712" s="528"/>
      <c r="P712" s="528"/>
      <c r="Q712" s="529"/>
      <c r="R712" s="528"/>
      <c r="S712" s="1060"/>
      <c r="T712" s="528"/>
      <c r="U712" s="1060"/>
      <c r="V712" s="529"/>
      <c r="W712" s="529"/>
      <c r="X712" s="529"/>
      <c r="Y712" s="529"/>
      <c r="Z712" s="529"/>
      <c r="AA712" s="529"/>
      <c r="AB712" s="529"/>
      <c r="AC712" s="1057"/>
      <c r="AD712" s="1057"/>
      <c r="AE712" s="1057"/>
      <c r="AF712" s="1057"/>
    </row>
    <row r="713">
      <c r="A713" s="499"/>
      <c r="B713" s="529"/>
      <c r="C713" s="528"/>
      <c r="D713" s="528"/>
      <c r="E713" s="528"/>
      <c r="F713" s="528"/>
      <c r="G713" s="529"/>
      <c r="H713" s="1060"/>
      <c r="I713" s="1060"/>
      <c r="J713" s="528"/>
      <c r="K713" s="528"/>
      <c r="L713" s="528"/>
      <c r="M713" s="528"/>
      <c r="N713" s="528"/>
      <c r="O713" s="528"/>
      <c r="P713" s="528"/>
      <c r="Q713" s="529"/>
      <c r="R713" s="528"/>
      <c r="S713" s="1060"/>
      <c r="T713" s="528"/>
      <c r="U713" s="1060"/>
      <c r="V713" s="529"/>
      <c r="W713" s="529"/>
      <c r="X713" s="529"/>
      <c r="Y713" s="529"/>
      <c r="Z713" s="529"/>
      <c r="AA713" s="529"/>
      <c r="AB713" s="529"/>
      <c r="AC713" s="1057"/>
      <c r="AD713" s="1057"/>
      <c r="AE713" s="1057"/>
      <c r="AF713" s="1057"/>
    </row>
    <row r="714">
      <c r="A714" s="499"/>
      <c r="B714" s="529"/>
      <c r="C714" s="528"/>
      <c r="D714" s="528"/>
      <c r="E714" s="528"/>
      <c r="F714" s="528"/>
      <c r="G714" s="529"/>
      <c r="H714" s="1060"/>
      <c r="I714" s="1060"/>
      <c r="J714" s="528"/>
      <c r="K714" s="528"/>
      <c r="L714" s="528"/>
      <c r="M714" s="528"/>
      <c r="N714" s="528"/>
      <c r="O714" s="528"/>
      <c r="P714" s="528"/>
      <c r="Q714" s="529"/>
      <c r="R714" s="528"/>
      <c r="S714" s="1060"/>
      <c r="T714" s="528"/>
      <c r="U714" s="1060"/>
      <c r="V714" s="529"/>
      <c r="W714" s="529"/>
      <c r="X714" s="529"/>
      <c r="Y714" s="529"/>
      <c r="Z714" s="529"/>
      <c r="AA714" s="529"/>
      <c r="AB714" s="529"/>
      <c r="AC714" s="1057"/>
      <c r="AD714" s="1057"/>
      <c r="AE714" s="1057"/>
      <c r="AF714" s="1057"/>
    </row>
    <row r="715">
      <c r="A715" s="499"/>
      <c r="B715" s="529"/>
      <c r="C715" s="528"/>
      <c r="D715" s="528"/>
      <c r="E715" s="528"/>
      <c r="F715" s="528"/>
      <c r="G715" s="529"/>
      <c r="H715" s="1060"/>
      <c r="I715" s="1060"/>
      <c r="J715" s="528"/>
      <c r="K715" s="528"/>
      <c r="L715" s="528"/>
      <c r="M715" s="528"/>
      <c r="N715" s="528"/>
      <c r="O715" s="528"/>
      <c r="P715" s="528"/>
      <c r="Q715" s="529"/>
      <c r="R715" s="528"/>
      <c r="S715" s="1060"/>
      <c r="T715" s="528"/>
      <c r="U715" s="1060"/>
      <c r="V715" s="529"/>
      <c r="W715" s="529"/>
      <c r="X715" s="529"/>
      <c r="Y715" s="529"/>
      <c r="Z715" s="529"/>
      <c r="AA715" s="529"/>
      <c r="AB715" s="529"/>
      <c r="AC715" s="1057"/>
      <c r="AD715" s="1057"/>
      <c r="AE715" s="1057"/>
      <c r="AF715" s="1057"/>
    </row>
    <row r="716">
      <c r="A716" s="499"/>
      <c r="B716" s="529"/>
      <c r="C716" s="528"/>
      <c r="D716" s="528"/>
      <c r="E716" s="528"/>
      <c r="F716" s="528"/>
      <c r="G716" s="529"/>
      <c r="H716" s="1060"/>
      <c r="I716" s="1060"/>
      <c r="J716" s="528"/>
      <c r="K716" s="528"/>
      <c r="L716" s="528"/>
      <c r="M716" s="528"/>
      <c r="N716" s="528"/>
      <c r="O716" s="528"/>
      <c r="P716" s="528"/>
      <c r="Q716" s="529"/>
      <c r="R716" s="528"/>
      <c r="S716" s="1060"/>
      <c r="T716" s="528"/>
      <c r="U716" s="1060"/>
      <c r="V716" s="529"/>
      <c r="W716" s="529"/>
      <c r="X716" s="529"/>
      <c r="Y716" s="529"/>
      <c r="Z716" s="529"/>
      <c r="AA716" s="529"/>
      <c r="AB716" s="529"/>
      <c r="AC716" s="1057"/>
      <c r="AD716" s="1057"/>
      <c r="AE716" s="1057"/>
      <c r="AF716" s="1057"/>
    </row>
    <row r="717">
      <c r="A717" s="499"/>
      <c r="B717" s="529"/>
      <c r="C717" s="528"/>
      <c r="D717" s="528"/>
      <c r="E717" s="528"/>
      <c r="F717" s="528"/>
      <c r="G717" s="529"/>
      <c r="H717" s="1060"/>
      <c r="I717" s="1060"/>
      <c r="J717" s="528"/>
      <c r="K717" s="528"/>
      <c r="L717" s="528"/>
      <c r="M717" s="528"/>
      <c r="N717" s="528"/>
      <c r="O717" s="528"/>
      <c r="P717" s="528"/>
      <c r="Q717" s="529"/>
      <c r="R717" s="528"/>
      <c r="S717" s="1060"/>
      <c r="T717" s="528"/>
      <c r="U717" s="1060"/>
      <c r="V717" s="529"/>
      <c r="W717" s="529"/>
      <c r="X717" s="529"/>
      <c r="Y717" s="529"/>
      <c r="Z717" s="529"/>
      <c r="AA717" s="529"/>
      <c r="AB717" s="529"/>
      <c r="AC717" s="1057"/>
      <c r="AD717" s="1057"/>
      <c r="AE717" s="1057"/>
      <c r="AF717" s="1057"/>
    </row>
    <row r="718">
      <c r="A718" s="499"/>
      <c r="B718" s="529"/>
      <c r="C718" s="528"/>
      <c r="D718" s="528"/>
      <c r="E718" s="528"/>
      <c r="F718" s="528"/>
      <c r="G718" s="529"/>
      <c r="H718" s="1060"/>
      <c r="I718" s="1060"/>
      <c r="J718" s="528"/>
      <c r="K718" s="528"/>
      <c r="L718" s="528"/>
      <c r="M718" s="528"/>
      <c r="N718" s="528"/>
      <c r="O718" s="528"/>
      <c r="P718" s="528"/>
      <c r="Q718" s="529"/>
      <c r="R718" s="528"/>
      <c r="S718" s="1060"/>
      <c r="T718" s="528"/>
      <c r="U718" s="1060"/>
      <c r="V718" s="529"/>
      <c r="W718" s="529"/>
      <c r="X718" s="529"/>
      <c r="Y718" s="529"/>
      <c r="Z718" s="529"/>
      <c r="AA718" s="529"/>
      <c r="AB718" s="529"/>
      <c r="AC718" s="1057"/>
      <c r="AD718" s="1057"/>
      <c r="AE718" s="1057"/>
      <c r="AF718" s="1057"/>
    </row>
    <row r="719">
      <c r="A719" s="499"/>
      <c r="B719" s="529"/>
      <c r="C719" s="528"/>
      <c r="D719" s="528"/>
      <c r="E719" s="528"/>
      <c r="F719" s="528"/>
      <c r="G719" s="529"/>
      <c r="H719" s="1060"/>
      <c r="I719" s="1060"/>
      <c r="J719" s="528"/>
      <c r="K719" s="528"/>
      <c r="L719" s="528"/>
      <c r="M719" s="528"/>
      <c r="N719" s="528"/>
      <c r="O719" s="528"/>
      <c r="P719" s="528"/>
      <c r="Q719" s="529"/>
      <c r="R719" s="528"/>
      <c r="S719" s="1060"/>
      <c r="T719" s="528"/>
      <c r="U719" s="1060"/>
      <c r="V719" s="529"/>
      <c r="W719" s="529"/>
      <c r="X719" s="529"/>
      <c r="Y719" s="529"/>
      <c r="Z719" s="529"/>
      <c r="AA719" s="529"/>
      <c r="AB719" s="529"/>
      <c r="AC719" s="1057"/>
      <c r="AD719" s="1057"/>
      <c r="AE719" s="1057"/>
      <c r="AF719" s="1057"/>
    </row>
    <row r="720">
      <c r="A720" s="499"/>
      <c r="B720" s="529"/>
      <c r="C720" s="528"/>
      <c r="D720" s="528"/>
      <c r="E720" s="528"/>
      <c r="F720" s="528"/>
      <c r="G720" s="529"/>
      <c r="H720" s="1060"/>
      <c r="I720" s="1060"/>
      <c r="J720" s="528"/>
      <c r="K720" s="528"/>
      <c r="L720" s="528"/>
      <c r="M720" s="528"/>
      <c r="N720" s="528"/>
      <c r="O720" s="528"/>
      <c r="P720" s="528"/>
      <c r="Q720" s="529"/>
      <c r="R720" s="528"/>
      <c r="S720" s="1060"/>
      <c r="T720" s="528"/>
      <c r="U720" s="1060"/>
      <c r="V720" s="529"/>
      <c r="W720" s="529"/>
      <c r="X720" s="529"/>
      <c r="Y720" s="529"/>
      <c r="Z720" s="529"/>
      <c r="AA720" s="529"/>
      <c r="AB720" s="529"/>
      <c r="AC720" s="1057"/>
      <c r="AD720" s="1057"/>
      <c r="AE720" s="1057"/>
      <c r="AF720" s="1057"/>
    </row>
    <row r="721">
      <c r="A721" s="499"/>
      <c r="B721" s="529"/>
      <c r="C721" s="528"/>
      <c r="D721" s="528"/>
      <c r="E721" s="528"/>
      <c r="F721" s="528"/>
      <c r="G721" s="529"/>
      <c r="H721" s="1060"/>
      <c r="I721" s="1060"/>
      <c r="J721" s="528"/>
      <c r="K721" s="528"/>
      <c r="L721" s="528"/>
      <c r="M721" s="528"/>
      <c r="N721" s="528"/>
      <c r="O721" s="528"/>
      <c r="P721" s="528"/>
      <c r="Q721" s="529"/>
      <c r="R721" s="528"/>
      <c r="S721" s="1060"/>
      <c r="T721" s="528"/>
      <c r="U721" s="1060"/>
      <c r="V721" s="529"/>
      <c r="W721" s="529"/>
      <c r="X721" s="529"/>
      <c r="Y721" s="529"/>
      <c r="Z721" s="529"/>
      <c r="AA721" s="529"/>
      <c r="AB721" s="529"/>
      <c r="AC721" s="1057"/>
      <c r="AD721" s="1057"/>
      <c r="AE721" s="1057"/>
      <c r="AF721" s="1057"/>
    </row>
    <row r="722">
      <c r="A722" s="499"/>
      <c r="B722" s="529"/>
      <c r="C722" s="528"/>
      <c r="D722" s="528"/>
      <c r="E722" s="528"/>
      <c r="F722" s="528"/>
      <c r="G722" s="529"/>
      <c r="H722" s="1060"/>
      <c r="I722" s="1060"/>
      <c r="J722" s="528"/>
      <c r="K722" s="528"/>
      <c r="L722" s="528"/>
      <c r="M722" s="528"/>
      <c r="N722" s="528"/>
      <c r="O722" s="528"/>
      <c r="P722" s="528"/>
      <c r="Q722" s="529"/>
      <c r="R722" s="528"/>
      <c r="S722" s="1060"/>
      <c r="T722" s="528"/>
      <c r="U722" s="1060"/>
      <c r="V722" s="529"/>
      <c r="W722" s="529"/>
      <c r="X722" s="529"/>
      <c r="Y722" s="529"/>
      <c r="Z722" s="529"/>
      <c r="AA722" s="529"/>
      <c r="AB722" s="529"/>
      <c r="AC722" s="1057"/>
      <c r="AD722" s="1057"/>
      <c r="AE722" s="1057"/>
      <c r="AF722" s="1057"/>
    </row>
    <row r="723">
      <c r="A723" s="499"/>
      <c r="B723" s="529"/>
      <c r="C723" s="528"/>
      <c r="D723" s="528"/>
      <c r="E723" s="528"/>
      <c r="F723" s="528"/>
      <c r="G723" s="529"/>
      <c r="H723" s="1060"/>
      <c r="I723" s="1060"/>
      <c r="J723" s="528"/>
      <c r="K723" s="528"/>
      <c r="L723" s="528"/>
      <c r="M723" s="528"/>
      <c r="N723" s="528"/>
      <c r="O723" s="528"/>
      <c r="P723" s="528"/>
      <c r="Q723" s="529"/>
      <c r="R723" s="528"/>
      <c r="S723" s="1060"/>
      <c r="T723" s="528"/>
      <c r="U723" s="1060"/>
      <c r="V723" s="529"/>
      <c r="W723" s="529"/>
      <c r="X723" s="529"/>
      <c r="Y723" s="529"/>
      <c r="Z723" s="529"/>
      <c r="AA723" s="529"/>
      <c r="AB723" s="529"/>
      <c r="AC723" s="1057"/>
      <c r="AD723" s="1057"/>
      <c r="AE723" s="1057"/>
      <c r="AF723" s="1057"/>
    </row>
    <row r="724">
      <c r="A724" s="499"/>
      <c r="B724" s="529"/>
      <c r="C724" s="528"/>
      <c r="D724" s="528"/>
      <c r="E724" s="528"/>
      <c r="F724" s="528"/>
      <c r="G724" s="529"/>
      <c r="H724" s="1060"/>
      <c r="I724" s="1060"/>
      <c r="J724" s="528"/>
      <c r="K724" s="528"/>
      <c r="L724" s="528"/>
      <c r="M724" s="528"/>
      <c r="N724" s="528"/>
      <c r="O724" s="528"/>
      <c r="P724" s="528"/>
      <c r="Q724" s="529"/>
      <c r="R724" s="528"/>
      <c r="S724" s="1060"/>
      <c r="T724" s="528"/>
      <c r="U724" s="1060"/>
      <c r="V724" s="529"/>
      <c r="W724" s="529"/>
      <c r="X724" s="529"/>
      <c r="Y724" s="529"/>
      <c r="Z724" s="529"/>
      <c r="AA724" s="529"/>
      <c r="AB724" s="529"/>
      <c r="AC724" s="1057"/>
      <c r="AD724" s="1057"/>
      <c r="AE724" s="1057"/>
      <c r="AF724" s="1057"/>
    </row>
    <row r="725">
      <c r="A725" s="499"/>
      <c r="B725" s="529"/>
      <c r="C725" s="528"/>
      <c r="D725" s="528"/>
      <c r="E725" s="528"/>
      <c r="F725" s="528"/>
      <c r="G725" s="529"/>
      <c r="H725" s="1060"/>
      <c r="I725" s="1060"/>
      <c r="J725" s="528"/>
      <c r="K725" s="528"/>
      <c r="L725" s="528"/>
      <c r="M725" s="528"/>
      <c r="N725" s="528"/>
      <c r="O725" s="528"/>
      <c r="P725" s="528"/>
      <c r="Q725" s="529"/>
      <c r="R725" s="528"/>
      <c r="S725" s="1060"/>
      <c r="T725" s="528"/>
      <c r="U725" s="1060"/>
      <c r="V725" s="529"/>
      <c r="W725" s="529"/>
      <c r="X725" s="529"/>
      <c r="Y725" s="529"/>
      <c r="Z725" s="529"/>
      <c r="AA725" s="529"/>
      <c r="AB725" s="529"/>
      <c r="AC725" s="1057"/>
      <c r="AD725" s="1057"/>
      <c r="AE725" s="1057"/>
      <c r="AF725" s="1057"/>
    </row>
    <row r="726">
      <c r="A726" s="499"/>
      <c r="B726" s="529"/>
      <c r="C726" s="528"/>
      <c r="D726" s="528"/>
      <c r="E726" s="528"/>
      <c r="F726" s="528"/>
      <c r="G726" s="529"/>
      <c r="H726" s="1060"/>
      <c r="I726" s="1060"/>
      <c r="J726" s="528"/>
      <c r="K726" s="528"/>
      <c r="L726" s="528"/>
      <c r="M726" s="528"/>
      <c r="N726" s="528"/>
      <c r="O726" s="528"/>
      <c r="P726" s="528"/>
      <c r="Q726" s="529"/>
      <c r="R726" s="528"/>
      <c r="S726" s="1060"/>
      <c r="T726" s="528"/>
      <c r="U726" s="1060"/>
      <c r="V726" s="529"/>
      <c r="W726" s="529"/>
      <c r="X726" s="529"/>
      <c r="Y726" s="529"/>
      <c r="Z726" s="529"/>
      <c r="AA726" s="529"/>
      <c r="AB726" s="529"/>
      <c r="AC726" s="1057"/>
      <c r="AD726" s="1057"/>
      <c r="AE726" s="1057"/>
      <c r="AF726" s="1057"/>
    </row>
    <row r="727">
      <c r="A727" s="499"/>
      <c r="B727" s="529"/>
      <c r="C727" s="528"/>
      <c r="D727" s="528"/>
      <c r="E727" s="528"/>
      <c r="F727" s="528"/>
      <c r="G727" s="529"/>
      <c r="H727" s="1060"/>
      <c r="I727" s="1060"/>
      <c r="J727" s="528"/>
      <c r="K727" s="528"/>
      <c r="L727" s="528"/>
      <c r="M727" s="528"/>
      <c r="N727" s="528"/>
      <c r="O727" s="528"/>
      <c r="P727" s="528"/>
      <c r="Q727" s="529"/>
      <c r="R727" s="528"/>
      <c r="S727" s="1060"/>
      <c r="T727" s="528"/>
      <c r="U727" s="1060"/>
      <c r="V727" s="529"/>
      <c r="W727" s="529"/>
      <c r="X727" s="529"/>
      <c r="Y727" s="529"/>
      <c r="Z727" s="529"/>
      <c r="AA727" s="529"/>
      <c r="AB727" s="529"/>
      <c r="AC727" s="1057"/>
      <c r="AD727" s="1057"/>
      <c r="AE727" s="1057"/>
      <c r="AF727" s="1057"/>
    </row>
    <row r="728">
      <c r="A728" s="499"/>
      <c r="B728" s="529"/>
      <c r="C728" s="528"/>
      <c r="D728" s="528"/>
      <c r="E728" s="528"/>
      <c r="F728" s="528"/>
      <c r="G728" s="529"/>
      <c r="H728" s="1060"/>
      <c r="I728" s="1060"/>
      <c r="J728" s="528"/>
      <c r="K728" s="528"/>
      <c r="L728" s="528"/>
      <c r="M728" s="528"/>
      <c r="N728" s="528"/>
      <c r="O728" s="528"/>
      <c r="P728" s="528"/>
      <c r="Q728" s="529"/>
      <c r="R728" s="528"/>
      <c r="S728" s="1060"/>
      <c r="T728" s="528"/>
      <c r="U728" s="1060"/>
      <c r="V728" s="529"/>
      <c r="W728" s="529"/>
      <c r="X728" s="529"/>
      <c r="Y728" s="529"/>
      <c r="Z728" s="529"/>
      <c r="AA728" s="529"/>
      <c r="AB728" s="529"/>
      <c r="AC728" s="1057"/>
      <c r="AD728" s="1057"/>
      <c r="AE728" s="1057"/>
      <c r="AF728" s="1057"/>
    </row>
    <row r="729">
      <c r="A729" s="499"/>
      <c r="B729" s="529"/>
      <c r="C729" s="528"/>
      <c r="D729" s="528"/>
      <c r="E729" s="528"/>
      <c r="F729" s="528"/>
      <c r="G729" s="529"/>
      <c r="H729" s="1060"/>
      <c r="I729" s="1060"/>
      <c r="J729" s="528"/>
      <c r="K729" s="528"/>
      <c r="L729" s="528"/>
      <c r="M729" s="528"/>
      <c r="N729" s="528"/>
      <c r="O729" s="528"/>
      <c r="P729" s="528"/>
      <c r="Q729" s="529"/>
      <c r="R729" s="528"/>
      <c r="S729" s="1060"/>
      <c r="T729" s="528"/>
      <c r="U729" s="1060"/>
      <c r="V729" s="529"/>
      <c r="W729" s="529"/>
      <c r="X729" s="529"/>
      <c r="Y729" s="529"/>
      <c r="Z729" s="529"/>
      <c r="AA729" s="529"/>
      <c r="AB729" s="529"/>
      <c r="AC729" s="1057"/>
      <c r="AD729" s="1057"/>
      <c r="AE729" s="1057"/>
      <c r="AF729" s="1057"/>
    </row>
    <row r="730">
      <c r="A730" s="499"/>
      <c r="B730" s="529"/>
      <c r="C730" s="528"/>
      <c r="D730" s="528"/>
      <c r="E730" s="528"/>
      <c r="F730" s="528"/>
      <c r="G730" s="529"/>
      <c r="H730" s="1060"/>
      <c r="I730" s="1060"/>
      <c r="J730" s="528"/>
      <c r="K730" s="528"/>
      <c r="L730" s="528"/>
      <c r="M730" s="528"/>
      <c r="N730" s="528"/>
      <c r="O730" s="528"/>
      <c r="P730" s="528"/>
      <c r="Q730" s="529"/>
      <c r="R730" s="528"/>
      <c r="S730" s="1060"/>
      <c r="T730" s="528"/>
      <c r="U730" s="1060"/>
      <c r="V730" s="529"/>
      <c r="W730" s="529"/>
      <c r="X730" s="529"/>
      <c r="Y730" s="529"/>
      <c r="Z730" s="529"/>
      <c r="AA730" s="529"/>
      <c r="AB730" s="529"/>
      <c r="AC730" s="1057"/>
      <c r="AD730" s="1057"/>
      <c r="AE730" s="1057"/>
      <c r="AF730" s="1057"/>
    </row>
    <row r="731">
      <c r="A731" s="499"/>
      <c r="B731" s="529"/>
      <c r="C731" s="528"/>
      <c r="D731" s="528"/>
      <c r="E731" s="528"/>
      <c r="F731" s="528"/>
      <c r="G731" s="529"/>
      <c r="H731" s="1060"/>
      <c r="I731" s="1060"/>
      <c r="J731" s="528"/>
      <c r="K731" s="528"/>
      <c r="L731" s="528"/>
      <c r="M731" s="528"/>
      <c r="N731" s="528"/>
      <c r="O731" s="528"/>
      <c r="P731" s="528"/>
      <c r="Q731" s="529"/>
      <c r="R731" s="528"/>
      <c r="S731" s="1060"/>
      <c r="T731" s="528"/>
      <c r="U731" s="1060"/>
      <c r="V731" s="529"/>
      <c r="W731" s="529"/>
      <c r="X731" s="529"/>
      <c r="Y731" s="529"/>
      <c r="Z731" s="529"/>
      <c r="AA731" s="529"/>
      <c r="AB731" s="529"/>
      <c r="AC731" s="1057"/>
      <c r="AD731" s="1057"/>
      <c r="AE731" s="1057"/>
      <c r="AF731" s="1057"/>
    </row>
    <row r="732">
      <c r="A732" s="499"/>
      <c r="B732" s="529"/>
      <c r="C732" s="528"/>
      <c r="D732" s="528"/>
      <c r="E732" s="528"/>
      <c r="F732" s="528"/>
      <c r="G732" s="529"/>
      <c r="H732" s="1060"/>
      <c r="I732" s="1060"/>
      <c r="J732" s="528"/>
      <c r="K732" s="528"/>
      <c r="L732" s="528"/>
      <c r="M732" s="528"/>
      <c r="N732" s="528"/>
      <c r="O732" s="528"/>
      <c r="P732" s="528"/>
      <c r="Q732" s="529"/>
      <c r="R732" s="528"/>
      <c r="S732" s="1060"/>
      <c r="T732" s="528"/>
      <c r="U732" s="1060"/>
      <c r="V732" s="529"/>
      <c r="W732" s="529"/>
      <c r="X732" s="529"/>
      <c r="Y732" s="529"/>
      <c r="Z732" s="529"/>
      <c r="AA732" s="529"/>
      <c r="AB732" s="529"/>
      <c r="AC732" s="1057"/>
      <c r="AD732" s="1057"/>
      <c r="AE732" s="1057"/>
      <c r="AF732" s="1057"/>
    </row>
    <row r="733">
      <c r="A733" s="499"/>
      <c r="B733" s="529"/>
      <c r="C733" s="528"/>
      <c r="D733" s="528"/>
      <c r="E733" s="528"/>
      <c r="F733" s="528"/>
      <c r="G733" s="529"/>
      <c r="H733" s="1060"/>
      <c r="I733" s="1060"/>
      <c r="J733" s="528"/>
      <c r="K733" s="528"/>
      <c r="L733" s="528"/>
      <c r="M733" s="528"/>
      <c r="N733" s="528"/>
      <c r="O733" s="528"/>
      <c r="P733" s="528"/>
      <c r="Q733" s="529"/>
      <c r="R733" s="528"/>
      <c r="S733" s="1060"/>
      <c r="T733" s="528"/>
      <c r="U733" s="1060"/>
      <c r="V733" s="529"/>
      <c r="W733" s="529"/>
      <c r="X733" s="529"/>
      <c r="Y733" s="529"/>
      <c r="Z733" s="529"/>
      <c r="AA733" s="529"/>
      <c r="AB733" s="529"/>
      <c r="AC733" s="1057"/>
      <c r="AD733" s="1057"/>
      <c r="AE733" s="1057"/>
      <c r="AF733" s="1057"/>
    </row>
    <row r="734">
      <c r="A734" s="499"/>
      <c r="B734" s="529"/>
      <c r="C734" s="528"/>
      <c r="D734" s="528"/>
      <c r="E734" s="528"/>
      <c r="F734" s="528"/>
      <c r="G734" s="529"/>
      <c r="H734" s="1060"/>
      <c r="I734" s="1060"/>
      <c r="J734" s="528"/>
      <c r="K734" s="528"/>
      <c r="L734" s="528"/>
      <c r="M734" s="528"/>
      <c r="N734" s="528"/>
      <c r="O734" s="528"/>
      <c r="P734" s="528"/>
      <c r="Q734" s="529"/>
      <c r="R734" s="528"/>
      <c r="S734" s="1060"/>
      <c r="T734" s="528"/>
      <c r="U734" s="1060"/>
      <c r="V734" s="529"/>
      <c r="W734" s="529"/>
      <c r="X734" s="529"/>
      <c r="Y734" s="529"/>
      <c r="Z734" s="529"/>
      <c r="AA734" s="529"/>
      <c r="AB734" s="529"/>
      <c r="AC734" s="1057"/>
      <c r="AD734" s="1057"/>
      <c r="AE734" s="1057"/>
      <c r="AF734" s="1057"/>
    </row>
    <row r="735">
      <c r="A735" s="499"/>
      <c r="B735" s="529"/>
      <c r="C735" s="528"/>
      <c r="D735" s="528"/>
      <c r="E735" s="528"/>
      <c r="F735" s="528"/>
      <c r="G735" s="529"/>
      <c r="H735" s="1060"/>
      <c r="I735" s="1060"/>
      <c r="J735" s="528"/>
      <c r="K735" s="528"/>
      <c r="L735" s="528"/>
      <c r="M735" s="528"/>
      <c r="N735" s="528"/>
      <c r="O735" s="528"/>
      <c r="P735" s="528"/>
      <c r="Q735" s="529"/>
      <c r="R735" s="528"/>
      <c r="S735" s="1060"/>
      <c r="T735" s="528"/>
      <c r="U735" s="1060"/>
      <c r="V735" s="529"/>
      <c r="W735" s="529"/>
      <c r="X735" s="529"/>
      <c r="Y735" s="529"/>
      <c r="Z735" s="529"/>
      <c r="AA735" s="529"/>
      <c r="AB735" s="529"/>
      <c r="AC735" s="1057"/>
      <c r="AD735" s="1057"/>
      <c r="AE735" s="1057"/>
      <c r="AF735" s="1057"/>
    </row>
    <row r="736">
      <c r="A736" s="499"/>
      <c r="B736" s="529"/>
      <c r="C736" s="528"/>
      <c r="D736" s="528"/>
      <c r="E736" s="528"/>
      <c r="F736" s="528"/>
      <c r="G736" s="529"/>
      <c r="H736" s="1060"/>
      <c r="I736" s="1060"/>
      <c r="J736" s="528"/>
      <c r="K736" s="528"/>
      <c r="L736" s="528"/>
      <c r="M736" s="528"/>
      <c r="N736" s="528"/>
      <c r="O736" s="528"/>
      <c r="P736" s="528"/>
      <c r="Q736" s="529"/>
      <c r="R736" s="528"/>
      <c r="S736" s="1060"/>
      <c r="T736" s="528"/>
      <c r="U736" s="1060"/>
      <c r="V736" s="529"/>
      <c r="W736" s="529"/>
      <c r="X736" s="529"/>
      <c r="Y736" s="529"/>
      <c r="Z736" s="529"/>
      <c r="AA736" s="529"/>
      <c r="AB736" s="529"/>
      <c r="AC736" s="1057"/>
      <c r="AD736" s="1057"/>
      <c r="AE736" s="1057"/>
      <c r="AF736" s="1057"/>
    </row>
    <row r="737">
      <c r="A737" s="499"/>
      <c r="B737" s="529"/>
      <c r="C737" s="528"/>
      <c r="D737" s="528"/>
      <c r="E737" s="528"/>
      <c r="F737" s="528"/>
      <c r="G737" s="529"/>
      <c r="H737" s="1060"/>
      <c r="I737" s="1060"/>
      <c r="J737" s="528"/>
      <c r="K737" s="528"/>
      <c r="L737" s="528"/>
      <c r="M737" s="528"/>
      <c r="N737" s="528"/>
      <c r="O737" s="528"/>
      <c r="P737" s="528"/>
      <c r="Q737" s="529"/>
      <c r="R737" s="528"/>
      <c r="S737" s="1060"/>
      <c r="T737" s="528"/>
      <c r="U737" s="1060"/>
      <c r="V737" s="529"/>
      <c r="W737" s="529"/>
      <c r="X737" s="529"/>
      <c r="Y737" s="529"/>
      <c r="Z737" s="529"/>
      <c r="AA737" s="529"/>
      <c r="AB737" s="529"/>
      <c r="AC737" s="1057"/>
      <c r="AD737" s="1057"/>
      <c r="AE737" s="1057"/>
      <c r="AF737" s="1057"/>
    </row>
    <row r="738">
      <c r="A738" s="499"/>
      <c r="B738" s="529"/>
      <c r="C738" s="528"/>
      <c r="D738" s="528"/>
      <c r="E738" s="528"/>
      <c r="F738" s="528"/>
      <c r="G738" s="529"/>
      <c r="H738" s="1060"/>
      <c r="I738" s="1060"/>
      <c r="J738" s="528"/>
      <c r="K738" s="528"/>
      <c r="L738" s="528"/>
      <c r="M738" s="528"/>
      <c r="N738" s="528"/>
      <c r="O738" s="528"/>
      <c r="P738" s="528"/>
      <c r="Q738" s="529"/>
      <c r="R738" s="528"/>
      <c r="S738" s="1060"/>
      <c r="T738" s="528"/>
      <c r="U738" s="1060"/>
      <c r="V738" s="529"/>
      <c r="W738" s="529"/>
      <c r="X738" s="529"/>
      <c r="Y738" s="529"/>
      <c r="Z738" s="529"/>
      <c r="AA738" s="529"/>
      <c r="AB738" s="529"/>
      <c r="AC738" s="1057"/>
      <c r="AD738" s="1057"/>
      <c r="AE738" s="1057"/>
      <c r="AF738" s="1057"/>
    </row>
    <row r="739">
      <c r="A739" s="499"/>
      <c r="B739" s="529"/>
      <c r="C739" s="528"/>
      <c r="D739" s="528"/>
      <c r="E739" s="528"/>
      <c r="F739" s="528"/>
      <c r="G739" s="529"/>
      <c r="H739" s="1060"/>
      <c r="I739" s="1060"/>
      <c r="J739" s="528"/>
      <c r="K739" s="528"/>
      <c r="L739" s="528"/>
      <c r="M739" s="528"/>
      <c r="N739" s="528"/>
      <c r="O739" s="528"/>
      <c r="P739" s="528"/>
      <c r="Q739" s="529"/>
      <c r="R739" s="528"/>
      <c r="S739" s="1060"/>
      <c r="T739" s="528"/>
      <c r="U739" s="1060"/>
      <c r="V739" s="529"/>
      <c r="W739" s="529"/>
      <c r="X739" s="529"/>
      <c r="Y739" s="529"/>
      <c r="Z739" s="529"/>
      <c r="AA739" s="529"/>
      <c r="AB739" s="529"/>
      <c r="AC739" s="1057"/>
      <c r="AD739" s="1057"/>
      <c r="AE739" s="1057"/>
      <c r="AF739" s="1057"/>
    </row>
    <row r="740">
      <c r="A740" s="499"/>
      <c r="B740" s="529"/>
      <c r="C740" s="528"/>
      <c r="D740" s="528"/>
      <c r="E740" s="528"/>
      <c r="F740" s="528"/>
      <c r="G740" s="529"/>
      <c r="H740" s="1060"/>
      <c r="I740" s="1060"/>
      <c r="J740" s="528"/>
      <c r="K740" s="528"/>
      <c r="L740" s="528"/>
      <c r="M740" s="528"/>
      <c r="N740" s="528"/>
      <c r="O740" s="528"/>
      <c r="P740" s="528"/>
      <c r="Q740" s="529"/>
      <c r="R740" s="528"/>
      <c r="S740" s="1060"/>
      <c r="T740" s="528"/>
      <c r="U740" s="1060"/>
      <c r="V740" s="529"/>
      <c r="W740" s="529"/>
      <c r="X740" s="529"/>
      <c r="Y740" s="529"/>
      <c r="Z740" s="529"/>
      <c r="AA740" s="529"/>
      <c r="AB740" s="529"/>
      <c r="AC740" s="1057"/>
      <c r="AD740" s="1057"/>
      <c r="AE740" s="1057"/>
      <c r="AF740" s="1057"/>
    </row>
    <row r="741">
      <c r="A741" s="499"/>
      <c r="B741" s="529"/>
      <c r="C741" s="528"/>
      <c r="D741" s="528"/>
      <c r="E741" s="528"/>
      <c r="F741" s="528"/>
      <c r="G741" s="529"/>
      <c r="H741" s="1060"/>
      <c r="I741" s="1060"/>
      <c r="J741" s="528"/>
      <c r="K741" s="528"/>
      <c r="L741" s="528"/>
      <c r="M741" s="528"/>
      <c r="N741" s="528"/>
      <c r="O741" s="528"/>
      <c r="P741" s="528"/>
      <c r="Q741" s="529"/>
      <c r="R741" s="528"/>
      <c r="S741" s="1060"/>
      <c r="T741" s="528"/>
      <c r="U741" s="1060"/>
      <c r="V741" s="529"/>
      <c r="W741" s="529"/>
      <c r="X741" s="529"/>
      <c r="Y741" s="529"/>
      <c r="Z741" s="529"/>
      <c r="AA741" s="529"/>
      <c r="AB741" s="529"/>
      <c r="AC741" s="1057"/>
      <c r="AD741" s="1057"/>
      <c r="AE741" s="1057"/>
      <c r="AF741" s="1057"/>
    </row>
    <row r="742">
      <c r="A742" s="499"/>
      <c r="B742" s="529"/>
      <c r="C742" s="528"/>
      <c r="D742" s="528"/>
      <c r="E742" s="528"/>
      <c r="F742" s="528"/>
      <c r="G742" s="529"/>
      <c r="H742" s="1060"/>
      <c r="I742" s="1060"/>
      <c r="J742" s="528"/>
      <c r="K742" s="528"/>
      <c r="L742" s="528"/>
      <c r="M742" s="528"/>
      <c r="N742" s="528"/>
      <c r="O742" s="528"/>
      <c r="P742" s="528"/>
      <c r="Q742" s="529"/>
      <c r="R742" s="528"/>
      <c r="S742" s="1060"/>
      <c r="T742" s="528"/>
      <c r="U742" s="1060"/>
      <c r="V742" s="529"/>
      <c r="W742" s="529"/>
      <c r="X742" s="529"/>
      <c r="Y742" s="529"/>
      <c r="Z742" s="529"/>
      <c r="AA742" s="529"/>
      <c r="AB742" s="529"/>
      <c r="AC742" s="1057"/>
      <c r="AD742" s="1057"/>
      <c r="AE742" s="1057"/>
      <c r="AF742" s="1057"/>
    </row>
    <row r="743">
      <c r="A743" s="499"/>
      <c r="B743" s="529"/>
      <c r="C743" s="528"/>
      <c r="D743" s="528"/>
      <c r="E743" s="528"/>
      <c r="F743" s="528"/>
      <c r="G743" s="529"/>
      <c r="H743" s="1060"/>
      <c r="I743" s="1060"/>
      <c r="J743" s="528"/>
      <c r="K743" s="528"/>
      <c r="L743" s="528"/>
      <c r="M743" s="528"/>
      <c r="N743" s="528"/>
      <c r="O743" s="528"/>
      <c r="P743" s="528"/>
      <c r="Q743" s="529"/>
      <c r="R743" s="528"/>
      <c r="S743" s="1060"/>
      <c r="T743" s="528"/>
      <c r="U743" s="1060"/>
      <c r="V743" s="529"/>
      <c r="W743" s="529"/>
      <c r="X743" s="529"/>
      <c r="Y743" s="529"/>
      <c r="Z743" s="529"/>
      <c r="AA743" s="529"/>
      <c r="AB743" s="529"/>
      <c r="AC743" s="1057"/>
      <c r="AD743" s="1057"/>
      <c r="AE743" s="1057"/>
      <c r="AF743" s="1057"/>
    </row>
    <row r="744">
      <c r="A744" s="499"/>
      <c r="B744" s="529"/>
      <c r="C744" s="528"/>
      <c r="D744" s="528"/>
      <c r="E744" s="528"/>
      <c r="F744" s="528"/>
      <c r="G744" s="529"/>
      <c r="H744" s="1060"/>
      <c r="I744" s="1060"/>
      <c r="J744" s="528"/>
      <c r="K744" s="528"/>
      <c r="L744" s="528"/>
      <c r="M744" s="528"/>
      <c r="N744" s="528"/>
      <c r="O744" s="528"/>
      <c r="P744" s="528"/>
      <c r="Q744" s="529"/>
      <c r="R744" s="528"/>
      <c r="S744" s="1060"/>
      <c r="T744" s="528"/>
      <c r="U744" s="1060"/>
      <c r="V744" s="529"/>
      <c r="W744" s="529"/>
      <c r="X744" s="529"/>
      <c r="Y744" s="529"/>
      <c r="Z744" s="529"/>
      <c r="AA744" s="529"/>
      <c r="AB744" s="529"/>
      <c r="AC744" s="1057"/>
      <c r="AD744" s="1057"/>
      <c r="AE744" s="1057"/>
      <c r="AF744" s="1057"/>
    </row>
    <row r="745">
      <c r="A745" s="499"/>
      <c r="B745" s="529"/>
      <c r="C745" s="528"/>
      <c r="D745" s="528"/>
      <c r="E745" s="528"/>
      <c r="F745" s="528"/>
      <c r="G745" s="529"/>
      <c r="H745" s="1060"/>
      <c r="I745" s="1060"/>
      <c r="J745" s="528"/>
      <c r="K745" s="528"/>
      <c r="L745" s="528"/>
      <c r="M745" s="528"/>
      <c r="N745" s="528"/>
      <c r="O745" s="528"/>
      <c r="P745" s="528"/>
      <c r="Q745" s="529"/>
      <c r="R745" s="528"/>
      <c r="S745" s="1060"/>
      <c r="T745" s="528"/>
      <c r="U745" s="1060"/>
      <c r="V745" s="529"/>
      <c r="W745" s="529"/>
      <c r="X745" s="529"/>
      <c r="Y745" s="529"/>
      <c r="Z745" s="529"/>
      <c r="AA745" s="529"/>
      <c r="AB745" s="529"/>
      <c r="AC745" s="1057"/>
      <c r="AD745" s="1057"/>
      <c r="AE745" s="1057"/>
      <c r="AF745" s="1057"/>
    </row>
    <row r="746">
      <c r="A746" s="499"/>
      <c r="B746" s="529"/>
      <c r="C746" s="528"/>
      <c r="D746" s="528"/>
      <c r="E746" s="528"/>
      <c r="F746" s="528"/>
      <c r="G746" s="529"/>
      <c r="H746" s="1060"/>
      <c r="I746" s="1060"/>
      <c r="J746" s="528"/>
      <c r="K746" s="528"/>
      <c r="L746" s="528"/>
      <c r="M746" s="528"/>
      <c r="N746" s="528"/>
      <c r="O746" s="528"/>
      <c r="P746" s="528"/>
      <c r="Q746" s="529"/>
      <c r="R746" s="528"/>
      <c r="S746" s="1060"/>
      <c r="T746" s="528"/>
      <c r="U746" s="1060"/>
      <c r="V746" s="529"/>
      <c r="W746" s="529"/>
      <c r="X746" s="529"/>
      <c r="Y746" s="529"/>
      <c r="Z746" s="529"/>
      <c r="AA746" s="529"/>
      <c r="AB746" s="529"/>
      <c r="AC746" s="1057"/>
      <c r="AD746" s="1057"/>
      <c r="AE746" s="1057"/>
      <c r="AF746" s="1057"/>
    </row>
    <row r="747">
      <c r="A747" s="499"/>
      <c r="B747" s="529"/>
      <c r="C747" s="528"/>
      <c r="D747" s="528"/>
      <c r="E747" s="528"/>
      <c r="F747" s="528"/>
      <c r="G747" s="529"/>
      <c r="H747" s="1060"/>
      <c r="I747" s="1060"/>
      <c r="J747" s="528"/>
      <c r="K747" s="528"/>
      <c r="L747" s="528"/>
      <c r="M747" s="528"/>
      <c r="N747" s="528"/>
      <c r="O747" s="528"/>
      <c r="P747" s="528"/>
      <c r="Q747" s="529"/>
      <c r="R747" s="528"/>
      <c r="S747" s="1060"/>
      <c r="T747" s="528"/>
      <c r="U747" s="1060"/>
      <c r="V747" s="529"/>
      <c r="W747" s="529"/>
      <c r="X747" s="529"/>
      <c r="Y747" s="529"/>
      <c r="Z747" s="529"/>
      <c r="AA747" s="529"/>
      <c r="AB747" s="529"/>
      <c r="AC747" s="1057"/>
      <c r="AD747" s="1057"/>
      <c r="AE747" s="1057"/>
      <c r="AF747" s="1057"/>
    </row>
    <row r="748">
      <c r="A748" s="499"/>
      <c r="B748" s="529"/>
      <c r="C748" s="528"/>
      <c r="D748" s="528"/>
      <c r="E748" s="528"/>
      <c r="F748" s="528"/>
      <c r="G748" s="529"/>
      <c r="H748" s="1060"/>
      <c r="I748" s="1060"/>
      <c r="J748" s="528"/>
      <c r="K748" s="528"/>
      <c r="L748" s="528"/>
      <c r="M748" s="528"/>
      <c r="N748" s="528"/>
      <c r="O748" s="528"/>
      <c r="P748" s="528"/>
      <c r="Q748" s="529"/>
      <c r="R748" s="528"/>
      <c r="S748" s="1060"/>
      <c r="T748" s="528"/>
      <c r="U748" s="1060"/>
      <c r="V748" s="529"/>
      <c r="W748" s="529"/>
      <c r="X748" s="529"/>
      <c r="Y748" s="529"/>
      <c r="Z748" s="529"/>
      <c r="AA748" s="529"/>
      <c r="AB748" s="529"/>
      <c r="AC748" s="1057"/>
      <c r="AD748" s="1057"/>
      <c r="AE748" s="1057"/>
      <c r="AF748" s="1057"/>
    </row>
    <row r="749">
      <c r="A749" s="499"/>
      <c r="B749" s="529"/>
      <c r="C749" s="528"/>
      <c r="D749" s="528"/>
      <c r="E749" s="528"/>
      <c r="F749" s="528"/>
      <c r="G749" s="529"/>
      <c r="H749" s="1060"/>
      <c r="I749" s="1060"/>
      <c r="J749" s="528"/>
      <c r="K749" s="528"/>
      <c r="L749" s="528"/>
      <c r="M749" s="528"/>
      <c r="N749" s="528"/>
      <c r="O749" s="528"/>
      <c r="P749" s="528"/>
      <c r="Q749" s="529"/>
      <c r="R749" s="528"/>
      <c r="S749" s="1060"/>
      <c r="T749" s="528"/>
      <c r="U749" s="1060"/>
      <c r="V749" s="529"/>
      <c r="W749" s="529"/>
      <c r="X749" s="529"/>
      <c r="Y749" s="529"/>
      <c r="Z749" s="529"/>
      <c r="AA749" s="529"/>
      <c r="AB749" s="529"/>
      <c r="AC749" s="1057"/>
      <c r="AD749" s="1057"/>
      <c r="AE749" s="1057"/>
      <c r="AF749" s="1057"/>
    </row>
    <row r="750">
      <c r="A750" s="499"/>
      <c r="B750" s="529"/>
      <c r="C750" s="528"/>
      <c r="D750" s="528"/>
      <c r="E750" s="528"/>
      <c r="F750" s="528"/>
      <c r="G750" s="529"/>
      <c r="H750" s="1060"/>
      <c r="I750" s="1060"/>
      <c r="J750" s="528"/>
      <c r="K750" s="528"/>
      <c r="L750" s="528"/>
      <c r="M750" s="528"/>
      <c r="N750" s="528"/>
      <c r="O750" s="528"/>
      <c r="P750" s="528"/>
      <c r="Q750" s="529"/>
      <c r="R750" s="528"/>
      <c r="S750" s="1060"/>
      <c r="T750" s="528"/>
      <c r="U750" s="1060"/>
      <c r="V750" s="529"/>
      <c r="W750" s="529"/>
      <c r="X750" s="529"/>
      <c r="Y750" s="529"/>
      <c r="Z750" s="529"/>
      <c r="AA750" s="529"/>
      <c r="AB750" s="529"/>
      <c r="AC750" s="1057"/>
      <c r="AD750" s="1057"/>
      <c r="AE750" s="1057"/>
      <c r="AF750" s="1057"/>
    </row>
    <row r="751">
      <c r="A751" s="499"/>
      <c r="B751" s="529"/>
      <c r="C751" s="528"/>
      <c r="D751" s="528"/>
      <c r="E751" s="528"/>
      <c r="F751" s="528"/>
      <c r="G751" s="529"/>
      <c r="H751" s="1060"/>
      <c r="I751" s="1060"/>
      <c r="J751" s="528"/>
      <c r="K751" s="528"/>
      <c r="L751" s="528"/>
      <c r="M751" s="528"/>
      <c r="N751" s="528"/>
      <c r="O751" s="528"/>
      <c r="P751" s="528"/>
      <c r="Q751" s="529"/>
      <c r="R751" s="528"/>
      <c r="S751" s="1060"/>
      <c r="T751" s="528"/>
      <c r="U751" s="1060"/>
      <c r="V751" s="529"/>
      <c r="W751" s="529"/>
      <c r="X751" s="529"/>
      <c r="Y751" s="529"/>
      <c r="Z751" s="529"/>
      <c r="AA751" s="529"/>
      <c r="AB751" s="529"/>
      <c r="AC751" s="1057"/>
      <c r="AD751" s="1057"/>
      <c r="AE751" s="1057"/>
      <c r="AF751" s="1057"/>
    </row>
    <row r="752">
      <c r="A752" s="499"/>
      <c r="B752" s="529"/>
      <c r="C752" s="528"/>
      <c r="D752" s="528"/>
      <c r="E752" s="528"/>
      <c r="F752" s="528"/>
      <c r="G752" s="529"/>
      <c r="H752" s="1060"/>
      <c r="I752" s="1060"/>
      <c r="J752" s="528"/>
      <c r="K752" s="528"/>
      <c r="L752" s="528"/>
      <c r="M752" s="528"/>
      <c r="N752" s="528"/>
      <c r="O752" s="528"/>
      <c r="P752" s="528"/>
      <c r="Q752" s="529"/>
      <c r="R752" s="528"/>
      <c r="S752" s="1060"/>
      <c r="T752" s="528"/>
      <c r="U752" s="1060"/>
      <c r="V752" s="529"/>
      <c r="W752" s="529"/>
      <c r="X752" s="529"/>
      <c r="Y752" s="529"/>
      <c r="Z752" s="529"/>
      <c r="AA752" s="529"/>
      <c r="AB752" s="529"/>
      <c r="AC752" s="1057"/>
      <c r="AD752" s="1057"/>
      <c r="AE752" s="1057"/>
      <c r="AF752" s="1057"/>
    </row>
    <row r="753">
      <c r="A753" s="499"/>
      <c r="B753" s="529"/>
      <c r="C753" s="528"/>
      <c r="D753" s="528"/>
      <c r="E753" s="528"/>
      <c r="F753" s="528"/>
      <c r="G753" s="529"/>
      <c r="H753" s="1060"/>
      <c r="I753" s="1060"/>
      <c r="J753" s="528"/>
      <c r="K753" s="528"/>
      <c r="L753" s="528"/>
      <c r="M753" s="528"/>
      <c r="N753" s="528"/>
      <c r="O753" s="528"/>
      <c r="P753" s="528"/>
      <c r="Q753" s="529"/>
      <c r="R753" s="528"/>
      <c r="S753" s="1060"/>
      <c r="T753" s="528"/>
      <c r="U753" s="1060"/>
      <c r="V753" s="529"/>
      <c r="W753" s="529"/>
      <c r="X753" s="529"/>
      <c r="Y753" s="529"/>
      <c r="Z753" s="529"/>
      <c r="AA753" s="529"/>
      <c r="AB753" s="529"/>
      <c r="AC753" s="1057"/>
      <c r="AD753" s="1057"/>
      <c r="AE753" s="1057"/>
      <c r="AF753" s="1057"/>
    </row>
    <row r="754">
      <c r="A754" s="499"/>
      <c r="B754" s="529"/>
      <c r="C754" s="528"/>
      <c r="D754" s="528"/>
      <c r="E754" s="528"/>
      <c r="F754" s="528"/>
      <c r="G754" s="529"/>
      <c r="H754" s="1060"/>
      <c r="I754" s="1060"/>
      <c r="J754" s="528"/>
      <c r="K754" s="528"/>
      <c r="L754" s="528"/>
      <c r="M754" s="528"/>
      <c r="N754" s="528"/>
      <c r="O754" s="528"/>
      <c r="P754" s="528"/>
      <c r="Q754" s="529"/>
      <c r="R754" s="528"/>
      <c r="S754" s="1060"/>
      <c r="T754" s="528"/>
      <c r="U754" s="1060"/>
      <c r="V754" s="529"/>
      <c r="W754" s="529"/>
      <c r="X754" s="529"/>
      <c r="Y754" s="529"/>
      <c r="Z754" s="529"/>
      <c r="AA754" s="529"/>
      <c r="AB754" s="529"/>
      <c r="AC754" s="1057"/>
      <c r="AD754" s="1057"/>
      <c r="AE754" s="1057"/>
      <c r="AF754" s="1057"/>
    </row>
    <row r="755">
      <c r="A755" s="499"/>
      <c r="B755" s="529"/>
      <c r="C755" s="528"/>
      <c r="D755" s="528"/>
      <c r="E755" s="528"/>
      <c r="F755" s="528"/>
      <c r="G755" s="529"/>
      <c r="H755" s="1060"/>
      <c r="I755" s="1060"/>
      <c r="J755" s="528"/>
      <c r="K755" s="528"/>
      <c r="L755" s="528"/>
      <c r="M755" s="528"/>
      <c r="N755" s="528"/>
      <c r="O755" s="528"/>
      <c r="P755" s="528"/>
      <c r="Q755" s="529"/>
      <c r="R755" s="528"/>
      <c r="S755" s="1060"/>
      <c r="T755" s="528"/>
      <c r="U755" s="1060"/>
      <c r="V755" s="529"/>
      <c r="W755" s="529"/>
      <c r="X755" s="529"/>
      <c r="Y755" s="529"/>
      <c r="Z755" s="529"/>
      <c r="AA755" s="529"/>
      <c r="AB755" s="529"/>
      <c r="AC755" s="1057"/>
      <c r="AD755" s="1057"/>
      <c r="AE755" s="1057"/>
      <c r="AF755" s="1057"/>
    </row>
    <row r="756">
      <c r="A756" s="499"/>
      <c r="B756" s="529"/>
      <c r="C756" s="528"/>
      <c r="D756" s="528"/>
      <c r="E756" s="528"/>
      <c r="F756" s="528"/>
      <c r="G756" s="529"/>
      <c r="H756" s="1060"/>
      <c r="I756" s="1060"/>
      <c r="J756" s="528"/>
      <c r="K756" s="528"/>
      <c r="L756" s="528"/>
      <c r="M756" s="528"/>
      <c r="N756" s="528"/>
      <c r="O756" s="528"/>
      <c r="P756" s="528"/>
      <c r="Q756" s="529"/>
      <c r="R756" s="528"/>
      <c r="S756" s="1060"/>
      <c r="T756" s="528"/>
      <c r="U756" s="1060"/>
      <c r="V756" s="529"/>
      <c r="W756" s="529"/>
      <c r="X756" s="529"/>
      <c r="Y756" s="529"/>
      <c r="Z756" s="529"/>
      <c r="AA756" s="529"/>
      <c r="AB756" s="529"/>
      <c r="AC756" s="1057"/>
      <c r="AD756" s="1057"/>
      <c r="AE756" s="1057"/>
      <c r="AF756" s="1057"/>
    </row>
    <row r="757">
      <c r="A757" s="499"/>
      <c r="B757" s="529"/>
      <c r="C757" s="528"/>
      <c r="D757" s="528"/>
      <c r="E757" s="528"/>
      <c r="F757" s="528"/>
      <c r="G757" s="529"/>
      <c r="H757" s="1060"/>
      <c r="I757" s="1060"/>
      <c r="J757" s="528"/>
      <c r="K757" s="528"/>
      <c r="L757" s="528"/>
      <c r="M757" s="528"/>
      <c r="N757" s="528"/>
      <c r="O757" s="528"/>
      <c r="P757" s="528"/>
      <c r="Q757" s="529"/>
      <c r="R757" s="528"/>
      <c r="S757" s="1060"/>
      <c r="T757" s="528"/>
      <c r="U757" s="1060"/>
      <c r="V757" s="529"/>
      <c r="W757" s="529"/>
      <c r="X757" s="529"/>
      <c r="Y757" s="529"/>
      <c r="Z757" s="529"/>
      <c r="AA757" s="529"/>
      <c r="AB757" s="529"/>
      <c r="AC757" s="1057"/>
      <c r="AD757" s="1057"/>
      <c r="AE757" s="1057"/>
      <c r="AF757" s="1057"/>
    </row>
    <row r="758">
      <c r="A758" s="499"/>
      <c r="B758" s="529"/>
      <c r="C758" s="528"/>
      <c r="D758" s="528"/>
      <c r="E758" s="528"/>
      <c r="F758" s="528"/>
      <c r="G758" s="529"/>
      <c r="H758" s="1060"/>
      <c r="I758" s="1060"/>
      <c r="J758" s="528"/>
      <c r="K758" s="528"/>
      <c r="L758" s="528"/>
      <c r="M758" s="528"/>
      <c r="N758" s="528"/>
      <c r="O758" s="528"/>
      <c r="P758" s="528"/>
      <c r="Q758" s="529"/>
      <c r="R758" s="528"/>
      <c r="S758" s="1060"/>
      <c r="T758" s="528"/>
      <c r="U758" s="1060"/>
      <c r="V758" s="529"/>
      <c r="W758" s="529"/>
      <c r="X758" s="529"/>
      <c r="Y758" s="529"/>
      <c r="Z758" s="529"/>
      <c r="AA758" s="529"/>
      <c r="AB758" s="529"/>
      <c r="AC758" s="1057"/>
      <c r="AD758" s="1057"/>
      <c r="AE758" s="1057"/>
      <c r="AF758" s="1057"/>
    </row>
    <row r="759">
      <c r="A759" s="499"/>
      <c r="B759" s="529"/>
      <c r="C759" s="528"/>
      <c r="D759" s="528"/>
      <c r="E759" s="528"/>
      <c r="F759" s="528"/>
      <c r="G759" s="529"/>
      <c r="H759" s="1060"/>
      <c r="I759" s="1060"/>
      <c r="J759" s="528"/>
      <c r="K759" s="528"/>
      <c r="L759" s="528"/>
      <c r="M759" s="528"/>
      <c r="N759" s="528"/>
      <c r="O759" s="528"/>
      <c r="P759" s="528"/>
      <c r="Q759" s="529"/>
      <c r="R759" s="528"/>
      <c r="S759" s="1060"/>
      <c r="T759" s="528"/>
      <c r="U759" s="1060"/>
      <c r="V759" s="529"/>
      <c r="W759" s="529"/>
      <c r="X759" s="529"/>
      <c r="Y759" s="529"/>
      <c r="Z759" s="529"/>
      <c r="AA759" s="529"/>
      <c r="AB759" s="529"/>
      <c r="AC759" s="1057"/>
      <c r="AD759" s="1057"/>
      <c r="AE759" s="1057"/>
      <c r="AF759" s="1057"/>
    </row>
    <row r="760">
      <c r="A760" s="499"/>
      <c r="B760" s="529"/>
      <c r="C760" s="528"/>
      <c r="D760" s="528"/>
      <c r="E760" s="528"/>
      <c r="F760" s="528"/>
      <c r="G760" s="529"/>
      <c r="H760" s="1060"/>
      <c r="I760" s="1060"/>
      <c r="J760" s="528"/>
      <c r="K760" s="528"/>
      <c r="L760" s="528"/>
      <c r="M760" s="528"/>
      <c r="N760" s="528"/>
      <c r="O760" s="528"/>
      <c r="P760" s="528"/>
      <c r="Q760" s="529"/>
      <c r="R760" s="528"/>
      <c r="S760" s="1060"/>
      <c r="T760" s="528"/>
      <c r="U760" s="1060"/>
      <c r="V760" s="529"/>
      <c r="W760" s="529"/>
      <c r="X760" s="529"/>
      <c r="Y760" s="529"/>
      <c r="Z760" s="529"/>
      <c r="AA760" s="529"/>
      <c r="AB760" s="529"/>
      <c r="AC760" s="1057"/>
      <c r="AD760" s="1057"/>
      <c r="AE760" s="1057"/>
      <c r="AF760" s="1057"/>
    </row>
    <row r="761">
      <c r="A761" s="499"/>
      <c r="B761" s="529"/>
      <c r="C761" s="528"/>
      <c r="D761" s="528"/>
      <c r="E761" s="528"/>
      <c r="F761" s="528"/>
      <c r="G761" s="529"/>
      <c r="H761" s="1060"/>
      <c r="I761" s="1060"/>
      <c r="J761" s="528"/>
      <c r="K761" s="528"/>
      <c r="L761" s="528"/>
      <c r="M761" s="528"/>
      <c r="N761" s="528"/>
      <c r="O761" s="528"/>
      <c r="P761" s="528"/>
      <c r="Q761" s="529"/>
      <c r="R761" s="528"/>
      <c r="S761" s="1060"/>
      <c r="T761" s="528"/>
      <c r="U761" s="1060"/>
      <c r="V761" s="529"/>
      <c r="W761" s="529"/>
      <c r="X761" s="529"/>
      <c r="Y761" s="529"/>
      <c r="Z761" s="529"/>
      <c r="AA761" s="529"/>
      <c r="AB761" s="529"/>
      <c r="AC761" s="1057"/>
      <c r="AD761" s="1057"/>
      <c r="AE761" s="1057"/>
      <c r="AF761" s="1057"/>
    </row>
    <row r="762">
      <c r="A762" s="499"/>
      <c r="B762" s="529"/>
      <c r="C762" s="528"/>
      <c r="D762" s="528"/>
      <c r="E762" s="528"/>
      <c r="F762" s="528"/>
      <c r="G762" s="529"/>
      <c r="H762" s="1060"/>
      <c r="I762" s="1060"/>
      <c r="J762" s="528"/>
      <c r="K762" s="528"/>
      <c r="L762" s="528"/>
      <c r="M762" s="528"/>
      <c r="N762" s="528"/>
      <c r="O762" s="528"/>
      <c r="P762" s="528"/>
      <c r="Q762" s="529"/>
      <c r="R762" s="528"/>
      <c r="S762" s="1060"/>
      <c r="T762" s="528"/>
      <c r="U762" s="1060"/>
      <c r="V762" s="529"/>
      <c r="W762" s="529"/>
      <c r="X762" s="529"/>
      <c r="Y762" s="529"/>
      <c r="Z762" s="529"/>
      <c r="AA762" s="529"/>
      <c r="AB762" s="529"/>
      <c r="AC762" s="1057"/>
      <c r="AD762" s="1057"/>
      <c r="AE762" s="1057"/>
      <c r="AF762" s="1057"/>
    </row>
    <row r="763">
      <c r="A763" s="499"/>
      <c r="B763" s="529"/>
      <c r="C763" s="528"/>
      <c r="D763" s="528"/>
      <c r="E763" s="528"/>
      <c r="F763" s="528"/>
      <c r="G763" s="529"/>
      <c r="H763" s="1060"/>
      <c r="I763" s="1060"/>
      <c r="J763" s="528"/>
      <c r="K763" s="528"/>
      <c r="L763" s="528"/>
      <c r="M763" s="528"/>
      <c r="N763" s="528"/>
      <c r="O763" s="528"/>
      <c r="P763" s="528"/>
      <c r="Q763" s="529"/>
      <c r="R763" s="528"/>
      <c r="S763" s="1060"/>
      <c r="T763" s="528"/>
      <c r="U763" s="1060"/>
      <c r="V763" s="529"/>
      <c r="W763" s="529"/>
      <c r="X763" s="529"/>
      <c r="Y763" s="529"/>
      <c r="Z763" s="529"/>
      <c r="AA763" s="529"/>
      <c r="AB763" s="529"/>
      <c r="AC763" s="1057"/>
      <c r="AD763" s="1057"/>
      <c r="AE763" s="1057"/>
      <c r="AF763" s="1057"/>
    </row>
    <row r="764">
      <c r="A764" s="499"/>
      <c r="B764" s="529"/>
      <c r="C764" s="528"/>
      <c r="D764" s="528"/>
      <c r="E764" s="528"/>
      <c r="F764" s="528"/>
      <c r="G764" s="529"/>
      <c r="H764" s="1060"/>
      <c r="I764" s="1060"/>
      <c r="J764" s="528"/>
      <c r="K764" s="528"/>
      <c r="L764" s="528"/>
      <c r="M764" s="528"/>
      <c r="N764" s="528"/>
      <c r="O764" s="528"/>
      <c r="P764" s="528"/>
      <c r="Q764" s="529"/>
      <c r="R764" s="528"/>
      <c r="S764" s="1060"/>
      <c r="T764" s="528"/>
      <c r="U764" s="1060"/>
      <c r="V764" s="529"/>
      <c r="W764" s="529"/>
      <c r="X764" s="529"/>
      <c r="Y764" s="529"/>
      <c r="Z764" s="529"/>
      <c r="AA764" s="529"/>
      <c r="AB764" s="529"/>
      <c r="AC764" s="1057"/>
      <c r="AD764" s="1057"/>
      <c r="AE764" s="1057"/>
      <c r="AF764" s="1057"/>
    </row>
    <row r="765">
      <c r="A765" s="499"/>
      <c r="B765" s="529"/>
      <c r="C765" s="528"/>
      <c r="D765" s="528"/>
      <c r="E765" s="528"/>
      <c r="F765" s="528"/>
      <c r="G765" s="529"/>
      <c r="H765" s="1060"/>
      <c r="I765" s="1060"/>
      <c r="J765" s="528"/>
      <c r="K765" s="528"/>
      <c r="L765" s="528"/>
      <c r="M765" s="528"/>
      <c r="N765" s="528"/>
      <c r="O765" s="528"/>
      <c r="P765" s="528"/>
      <c r="Q765" s="529"/>
      <c r="R765" s="528"/>
      <c r="S765" s="1060"/>
      <c r="T765" s="528"/>
      <c r="U765" s="1060"/>
      <c r="V765" s="529"/>
      <c r="W765" s="529"/>
      <c r="X765" s="529"/>
      <c r="Y765" s="529"/>
      <c r="Z765" s="529"/>
      <c r="AA765" s="529"/>
      <c r="AB765" s="529"/>
      <c r="AC765" s="1057"/>
      <c r="AD765" s="1057"/>
      <c r="AE765" s="1057"/>
      <c r="AF765" s="1057"/>
    </row>
    <row r="766">
      <c r="A766" s="499"/>
      <c r="B766" s="529"/>
      <c r="C766" s="528"/>
      <c r="D766" s="528"/>
      <c r="E766" s="528"/>
      <c r="F766" s="528"/>
      <c r="G766" s="529"/>
      <c r="H766" s="1060"/>
      <c r="I766" s="1060"/>
      <c r="J766" s="528"/>
      <c r="K766" s="528"/>
      <c r="L766" s="528"/>
      <c r="M766" s="528"/>
      <c r="N766" s="528"/>
      <c r="O766" s="528"/>
      <c r="P766" s="528"/>
      <c r="Q766" s="529"/>
      <c r="R766" s="528"/>
      <c r="S766" s="1060"/>
      <c r="T766" s="528"/>
      <c r="U766" s="1060"/>
      <c r="V766" s="529"/>
      <c r="W766" s="529"/>
      <c r="X766" s="529"/>
      <c r="Y766" s="529"/>
      <c r="Z766" s="529"/>
      <c r="AA766" s="529"/>
      <c r="AB766" s="529"/>
      <c r="AC766" s="1057"/>
      <c r="AD766" s="1057"/>
      <c r="AE766" s="1057"/>
      <c r="AF766" s="1057"/>
    </row>
    <row r="767">
      <c r="A767" s="499"/>
      <c r="B767" s="529"/>
      <c r="C767" s="528"/>
      <c r="D767" s="528"/>
      <c r="E767" s="528"/>
      <c r="F767" s="528"/>
      <c r="G767" s="529"/>
      <c r="H767" s="1060"/>
      <c r="I767" s="1060"/>
      <c r="J767" s="528"/>
      <c r="K767" s="528"/>
      <c r="L767" s="528"/>
      <c r="M767" s="528"/>
      <c r="N767" s="528"/>
      <c r="O767" s="528"/>
      <c r="P767" s="528"/>
      <c r="Q767" s="529"/>
      <c r="R767" s="528"/>
      <c r="S767" s="1060"/>
      <c r="T767" s="528"/>
      <c r="U767" s="1060"/>
      <c r="V767" s="529"/>
      <c r="W767" s="529"/>
      <c r="X767" s="529"/>
      <c r="Y767" s="529"/>
      <c r="Z767" s="529"/>
      <c r="AA767" s="529"/>
      <c r="AB767" s="529"/>
      <c r="AC767" s="1057"/>
      <c r="AD767" s="1057"/>
      <c r="AE767" s="1057"/>
      <c r="AF767" s="1057"/>
    </row>
    <row r="768">
      <c r="A768" s="499"/>
      <c r="B768" s="529"/>
      <c r="C768" s="528"/>
      <c r="D768" s="528"/>
      <c r="E768" s="528"/>
      <c r="F768" s="528"/>
      <c r="G768" s="529"/>
      <c r="H768" s="1060"/>
      <c r="I768" s="1060"/>
      <c r="J768" s="528"/>
      <c r="K768" s="528"/>
      <c r="L768" s="528"/>
      <c r="M768" s="528"/>
      <c r="N768" s="528"/>
      <c r="O768" s="528"/>
      <c r="P768" s="528"/>
      <c r="Q768" s="529"/>
      <c r="R768" s="528"/>
      <c r="S768" s="1060"/>
      <c r="T768" s="528"/>
      <c r="U768" s="1060"/>
      <c r="V768" s="529"/>
      <c r="W768" s="529"/>
      <c r="X768" s="529"/>
      <c r="Y768" s="529"/>
      <c r="Z768" s="529"/>
      <c r="AA768" s="529"/>
      <c r="AB768" s="529"/>
      <c r="AC768" s="1057"/>
      <c r="AD768" s="1057"/>
      <c r="AE768" s="1057"/>
      <c r="AF768" s="1057"/>
    </row>
    <row r="769">
      <c r="A769" s="499"/>
      <c r="B769" s="529"/>
      <c r="C769" s="528"/>
      <c r="D769" s="528"/>
      <c r="E769" s="528"/>
      <c r="F769" s="528"/>
      <c r="G769" s="529"/>
      <c r="H769" s="1060"/>
      <c r="I769" s="1060"/>
      <c r="J769" s="528"/>
      <c r="K769" s="528"/>
      <c r="L769" s="528"/>
      <c r="M769" s="528"/>
      <c r="N769" s="528"/>
      <c r="O769" s="528"/>
      <c r="P769" s="528"/>
      <c r="Q769" s="529"/>
      <c r="R769" s="528"/>
      <c r="S769" s="1060"/>
      <c r="T769" s="528"/>
      <c r="U769" s="1060"/>
      <c r="V769" s="529"/>
      <c r="W769" s="529"/>
      <c r="X769" s="529"/>
      <c r="Y769" s="529"/>
      <c r="Z769" s="529"/>
      <c r="AA769" s="529"/>
      <c r="AB769" s="529"/>
      <c r="AC769" s="1057"/>
      <c r="AD769" s="1057"/>
      <c r="AE769" s="1057"/>
      <c r="AF769" s="1057"/>
    </row>
    <row r="770">
      <c r="A770" s="499"/>
      <c r="B770" s="529"/>
      <c r="C770" s="528"/>
      <c r="D770" s="528"/>
      <c r="E770" s="528"/>
      <c r="F770" s="528"/>
      <c r="G770" s="529"/>
      <c r="H770" s="1060"/>
      <c r="I770" s="1060"/>
      <c r="J770" s="528"/>
      <c r="K770" s="528"/>
      <c r="L770" s="528"/>
      <c r="M770" s="528"/>
      <c r="N770" s="528"/>
      <c r="O770" s="528"/>
      <c r="P770" s="528"/>
      <c r="Q770" s="529"/>
      <c r="R770" s="528"/>
      <c r="S770" s="1060"/>
      <c r="T770" s="528"/>
      <c r="U770" s="1060"/>
      <c r="V770" s="529"/>
      <c r="W770" s="529"/>
      <c r="X770" s="529"/>
      <c r="Y770" s="529"/>
      <c r="Z770" s="529"/>
      <c r="AA770" s="529"/>
      <c r="AB770" s="529"/>
      <c r="AC770" s="1057"/>
      <c r="AD770" s="1057"/>
      <c r="AE770" s="1057"/>
      <c r="AF770" s="1057"/>
    </row>
    <row r="771">
      <c r="A771" s="499"/>
      <c r="B771" s="529"/>
      <c r="C771" s="528"/>
      <c r="D771" s="528"/>
      <c r="E771" s="528"/>
      <c r="F771" s="528"/>
      <c r="G771" s="529"/>
      <c r="H771" s="1060"/>
      <c r="I771" s="1060"/>
      <c r="J771" s="528"/>
      <c r="K771" s="528"/>
      <c r="L771" s="528"/>
      <c r="M771" s="528"/>
      <c r="N771" s="528"/>
      <c r="O771" s="528"/>
      <c r="P771" s="528"/>
      <c r="Q771" s="529"/>
      <c r="R771" s="528"/>
      <c r="S771" s="1060"/>
      <c r="T771" s="528"/>
      <c r="U771" s="1060"/>
      <c r="V771" s="529"/>
      <c r="W771" s="529"/>
      <c r="X771" s="529"/>
      <c r="Y771" s="529"/>
      <c r="Z771" s="529"/>
      <c r="AA771" s="529"/>
      <c r="AB771" s="529"/>
      <c r="AC771" s="1057"/>
      <c r="AD771" s="1057"/>
      <c r="AE771" s="1057"/>
      <c r="AF771" s="1057"/>
    </row>
    <row r="772">
      <c r="A772" s="499"/>
      <c r="B772" s="529"/>
      <c r="C772" s="528"/>
      <c r="D772" s="528"/>
      <c r="E772" s="528"/>
      <c r="F772" s="528"/>
      <c r="G772" s="529"/>
      <c r="H772" s="1060"/>
      <c r="I772" s="1060"/>
      <c r="J772" s="528"/>
      <c r="K772" s="528"/>
      <c r="L772" s="528"/>
      <c r="M772" s="528"/>
      <c r="N772" s="528"/>
      <c r="O772" s="528"/>
      <c r="P772" s="528"/>
      <c r="Q772" s="529"/>
      <c r="R772" s="528"/>
      <c r="S772" s="1060"/>
      <c r="T772" s="528"/>
      <c r="U772" s="1060"/>
      <c r="V772" s="529"/>
      <c r="W772" s="529"/>
      <c r="X772" s="529"/>
      <c r="Y772" s="529"/>
      <c r="Z772" s="529"/>
      <c r="AA772" s="529"/>
      <c r="AB772" s="529"/>
      <c r="AC772" s="1057"/>
      <c r="AD772" s="1057"/>
      <c r="AE772" s="1057"/>
      <c r="AF772" s="1057"/>
    </row>
    <row r="773">
      <c r="A773" s="499"/>
      <c r="B773" s="529"/>
      <c r="C773" s="528"/>
      <c r="D773" s="528"/>
      <c r="E773" s="528"/>
      <c r="F773" s="528"/>
      <c r="G773" s="529"/>
      <c r="H773" s="1060"/>
      <c r="I773" s="1060"/>
      <c r="J773" s="528"/>
      <c r="K773" s="528"/>
      <c r="L773" s="528"/>
      <c r="M773" s="528"/>
      <c r="N773" s="528"/>
      <c r="O773" s="528"/>
      <c r="P773" s="528"/>
      <c r="Q773" s="529"/>
      <c r="R773" s="528"/>
      <c r="S773" s="1060"/>
      <c r="T773" s="528"/>
      <c r="U773" s="1060"/>
      <c r="V773" s="529"/>
      <c r="W773" s="529"/>
      <c r="X773" s="529"/>
      <c r="Y773" s="529"/>
      <c r="Z773" s="529"/>
      <c r="AA773" s="529"/>
      <c r="AB773" s="529"/>
      <c r="AC773" s="1057"/>
      <c r="AD773" s="1057"/>
      <c r="AE773" s="1057"/>
      <c r="AF773" s="1057"/>
    </row>
    <row r="774">
      <c r="A774" s="499"/>
      <c r="B774" s="529"/>
      <c r="C774" s="528"/>
      <c r="D774" s="528"/>
      <c r="E774" s="528"/>
      <c r="F774" s="528"/>
      <c r="G774" s="529"/>
      <c r="H774" s="1060"/>
      <c r="I774" s="1060"/>
      <c r="J774" s="528"/>
      <c r="K774" s="528"/>
      <c r="L774" s="528"/>
      <c r="M774" s="528"/>
      <c r="N774" s="528"/>
      <c r="O774" s="528"/>
      <c r="P774" s="528"/>
      <c r="Q774" s="529"/>
      <c r="R774" s="528"/>
      <c r="S774" s="1060"/>
      <c r="T774" s="528"/>
      <c r="U774" s="1060"/>
      <c r="V774" s="529"/>
      <c r="W774" s="529"/>
      <c r="X774" s="529"/>
      <c r="Y774" s="529"/>
      <c r="Z774" s="529"/>
      <c r="AA774" s="529"/>
      <c r="AB774" s="529"/>
      <c r="AC774" s="1057"/>
      <c r="AD774" s="1057"/>
      <c r="AE774" s="1057"/>
      <c r="AF774" s="1057"/>
    </row>
    <row r="775">
      <c r="A775" s="499"/>
      <c r="B775" s="529"/>
      <c r="C775" s="528"/>
      <c r="D775" s="528"/>
      <c r="E775" s="528"/>
      <c r="F775" s="528"/>
      <c r="G775" s="529"/>
      <c r="H775" s="1060"/>
      <c r="I775" s="1060"/>
      <c r="J775" s="528"/>
      <c r="K775" s="528"/>
      <c r="L775" s="528"/>
      <c r="M775" s="528"/>
      <c r="N775" s="528"/>
      <c r="O775" s="528"/>
      <c r="P775" s="528"/>
      <c r="Q775" s="529"/>
      <c r="R775" s="528"/>
      <c r="S775" s="1060"/>
      <c r="T775" s="528"/>
      <c r="U775" s="1060"/>
      <c r="V775" s="529"/>
      <c r="W775" s="529"/>
      <c r="X775" s="529"/>
      <c r="Y775" s="529"/>
      <c r="Z775" s="529"/>
      <c r="AA775" s="529"/>
      <c r="AB775" s="529"/>
      <c r="AC775" s="1057"/>
      <c r="AD775" s="1057"/>
      <c r="AE775" s="1057"/>
      <c r="AF775" s="1057"/>
    </row>
    <row r="776">
      <c r="A776" s="499"/>
      <c r="B776" s="529"/>
      <c r="C776" s="528"/>
      <c r="D776" s="528"/>
      <c r="E776" s="528"/>
      <c r="F776" s="528"/>
      <c r="G776" s="529"/>
      <c r="H776" s="1060"/>
      <c r="I776" s="1060"/>
      <c r="J776" s="528"/>
      <c r="K776" s="528"/>
      <c r="L776" s="528"/>
      <c r="M776" s="528"/>
      <c r="N776" s="528"/>
      <c r="O776" s="528"/>
      <c r="P776" s="528"/>
      <c r="Q776" s="529"/>
      <c r="R776" s="528"/>
      <c r="S776" s="1060"/>
      <c r="T776" s="528"/>
      <c r="U776" s="1060"/>
      <c r="V776" s="529"/>
      <c r="W776" s="529"/>
      <c r="X776" s="529"/>
      <c r="Y776" s="529"/>
      <c r="Z776" s="529"/>
      <c r="AA776" s="529"/>
      <c r="AB776" s="529"/>
      <c r="AC776" s="1057"/>
      <c r="AD776" s="1057"/>
      <c r="AE776" s="1057"/>
      <c r="AF776" s="1057"/>
    </row>
    <row r="777">
      <c r="A777" s="499"/>
      <c r="B777" s="529"/>
      <c r="C777" s="528"/>
      <c r="D777" s="528"/>
      <c r="E777" s="528"/>
      <c r="F777" s="528"/>
      <c r="G777" s="529"/>
      <c r="H777" s="1060"/>
      <c r="I777" s="1060"/>
      <c r="J777" s="528"/>
      <c r="K777" s="528"/>
      <c r="L777" s="528"/>
      <c r="M777" s="528"/>
      <c r="N777" s="528"/>
      <c r="O777" s="528"/>
      <c r="P777" s="528"/>
      <c r="Q777" s="529"/>
      <c r="R777" s="528"/>
      <c r="S777" s="1060"/>
      <c r="T777" s="528"/>
      <c r="U777" s="1060"/>
      <c r="V777" s="529"/>
      <c r="W777" s="529"/>
      <c r="X777" s="529"/>
      <c r="Y777" s="529"/>
      <c r="Z777" s="529"/>
      <c r="AA777" s="529"/>
      <c r="AB777" s="529"/>
      <c r="AC777" s="1057"/>
      <c r="AD777" s="1057"/>
      <c r="AE777" s="1057"/>
      <c r="AF777" s="1057"/>
    </row>
    <row r="778">
      <c r="A778" s="499"/>
      <c r="B778" s="529"/>
      <c r="C778" s="528"/>
      <c r="D778" s="528"/>
      <c r="E778" s="528"/>
      <c r="F778" s="528"/>
      <c r="G778" s="529"/>
      <c r="H778" s="1060"/>
      <c r="I778" s="1060"/>
      <c r="J778" s="528"/>
      <c r="K778" s="528"/>
      <c r="L778" s="528"/>
      <c r="M778" s="528"/>
      <c r="N778" s="528"/>
      <c r="O778" s="528"/>
      <c r="P778" s="528"/>
      <c r="Q778" s="529"/>
      <c r="R778" s="528"/>
      <c r="S778" s="1060"/>
      <c r="T778" s="528"/>
      <c r="U778" s="1060"/>
      <c r="V778" s="529"/>
      <c r="W778" s="529"/>
      <c r="X778" s="529"/>
      <c r="Y778" s="529"/>
      <c r="Z778" s="529"/>
      <c r="AA778" s="529"/>
      <c r="AB778" s="529"/>
      <c r="AC778" s="1057"/>
      <c r="AD778" s="1057"/>
      <c r="AE778" s="1057"/>
      <c r="AF778" s="1057"/>
    </row>
    <row r="779">
      <c r="A779" s="499"/>
      <c r="B779" s="529"/>
      <c r="C779" s="528"/>
      <c r="D779" s="528"/>
      <c r="E779" s="528"/>
      <c r="F779" s="528"/>
      <c r="G779" s="529"/>
      <c r="H779" s="1060"/>
      <c r="I779" s="1060"/>
      <c r="J779" s="528"/>
      <c r="K779" s="528"/>
      <c r="L779" s="528"/>
      <c r="M779" s="528"/>
      <c r="N779" s="528"/>
      <c r="O779" s="528"/>
      <c r="P779" s="528"/>
      <c r="Q779" s="529"/>
      <c r="R779" s="528"/>
      <c r="S779" s="1060"/>
      <c r="T779" s="528"/>
      <c r="U779" s="1060"/>
      <c r="V779" s="529"/>
      <c r="W779" s="529"/>
      <c r="X779" s="529"/>
      <c r="Y779" s="529"/>
      <c r="Z779" s="529"/>
      <c r="AA779" s="529"/>
      <c r="AB779" s="529"/>
      <c r="AC779" s="1057"/>
      <c r="AD779" s="1057"/>
      <c r="AE779" s="1057"/>
      <c r="AF779" s="1057"/>
    </row>
    <row r="780">
      <c r="A780" s="499"/>
      <c r="B780" s="529"/>
      <c r="C780" s="528"/>
      <c r="D780" s="528"/>
      <c r="E780" s="528"/>
      <c r="F780" s="528"/>
      <c r="G780" s="529"/>
      <c r="H780" s="1060"/>
      <c r="I780" s="1060"/>
      <c r="J780" s="528"/>
      <c r="K780" s="528"/>
      <c r="L780" s="528"/>
      <c r="M780" s="528"/>
      <c r="N780" s="528"/>
      <c r="O780" s="528"/>
      <c r="P780" s="528"/>
      <c r="Q780" s="529"/>
      <c r="R780" s="528"/>
      <c r="S780" s="1060"/>
      <c r="T780" s="528"/>
      <c r="U780" s="1060"/>
      <c r="V780" s="529"/>
      <c r="W780" s="529"/>
      <c r="X780" s="529"/>
      <c r="Y780" s="529"/>
      <c r="Z780" s="529"/>
      <c r="AA780" s="529"/>
      <c r="AB780" s="529"/>
      <c r="AC780" s="1057"/>
      <c r="AD780" s="1057"/>
      <c r="AE780" s="1057"/>
      <c r="AF780" s="1057"/>
    </row>
    <row r="781">
      <c r="A781" s="499"/>
      <c r="B781" s="529"/>
      <c r="C781" s="528"/>
      <c r="D781" s="528"/>
      <c r="E781" s="528"/>
      <c r="F781" s="528"/>
      <c r="G781" s="529"/>
      <c r="H781" s="1060"/>
      <c r="I781" s="1060"/>
      <c r="J781" s="528"/>
      <c r="K781" s="528"/>
      <c r="L781" s="528"/>
      <c r="M781" s="528"/>
      <c r="N781" s="528"/>
      <c r="O781" s="528"/>
      <c r="P781" s="528"/>
      <c r="Q781" s="529"/>
      <c r="R781" s="528"/>
      <c r="S781" s="1060"/>
      <c r="T781" s="528"/>
      <c r="U781" s="1060"/>
      <c r="V781" s="529"/>
      <c r="W781" s="529"/>
      <c r="X781" s="529"/>
      <c r="Y781" s="529"/>
      <c r="Z781" s="529"/>
      <c r="AA781" s="529"/>
      <c r="AB781" s="529"/>
      <c r="AC781" s="1057"/>
      <c r="AD781" s="1057"/>
      <c r="AE781" s="1057"/>
      <c r="AF781" s="1057"/>
    </row>
    <row r="782">
      <c r="A782" s="499"/>
      <c r="B782" s="529"/>
      <c r="C782" s="528"/>
      <c r="D782" s="528"/>
      <c r="E782" s="528"/>
      <c r="F782" s="528"/>
      <c r="G782" s="529"/>
      <c r="H782" s="1060"/>
      <c r="I782" s="1060"/>
      <c r="J782" s="528"/>
      <c r="K782" s="528"/>
      <c r="L782" s="528"/>
      <c r="M782" s="528"/>
      <c r="N782" s="528"/>
      <c r="O782" s="528"/>
      <c r="P782" s="528"/>
      <c r="Q782" s="529"/>
      <c r="R782" s="528"/>
      <c r="S782" s="1060"/>
      <c r="T782" s="528"/>
      <c r="U782" s="1060"/>
      <c r="V782" s="529"/>
      <c r="W782" s="529"/>
      <c r="X782" s="529"/>
      <c r="Y782" s="529"/>
      <c r="Z782" s="529"/>
      <c r="AA782" s="529"/>
      <c r="AB782" s="529"/>
      <c r="AC782" s="1057"/>
      <c r="AD782" s="1057"/>
      <c r="AE782" s="1057"/>
      <c r="AF782" s="1057"/>
    </row>
    <row r="783">
      <c r="A783" s="499"/>
      <c r="B783" s="529"/>
      <c r="C783" s="528"/>
      <c r="D783" s="528"/>
      <c r="E783" s="528"/>
      <c r="F783" s="528"/>
      <c r="G783" s="529"/>
      <c r="H783" s="1060"/>
      <c r="I783" s="1060"/>
      <c r="J783" s="528"/>
      <c r="K783" s="528"/>
      <c r="L783" s="528"/>
      <c r="M783" s="528"/>
      <c r="N783" s="528"/>
      <c r="O783" s="528"/>
      <c r="P783" s="528"/>
      <c r="Q783" s="529"/>
      <c r="R783" s="528"/>
      <c r="S783" s="1060"/>
      <c r="T783" s="528"/>
      <c r="U783" s="1060"/>
      <c r="V783" s="529"/>
      <c r="W783" s="529"/>
      <c r="X783" s="529"/>
      <c r="Y783" s="529"/>
      <c r="Z783" s="529"/>
      <c r="AA783" s="529"/>
      <c r="AB783" s="529"/>
      <c r="AC783" s="1057"/>
      <c r="AD783" s="1057"/>
      <c r="AE783" s="1057"/>
      <c r="AF783" s="1057"/>
    </row>
    <row r="784">
      <c r="A784" s="499"/>
      <c r="B784" s="529"/>
      <c r="C784" s="528"/>
      <c r="D784" s="528"/>
      <c r="E784" s="528"/>
      <c r="F784" s="528"/>
      <c r="G784" s="529"/>
      <c r="H784" s="1060"/>
      <c r="I784" s="1060"/>
      <c r="J784" s="528"/>
      <c r="K784" s="528"/>
      <c r="L784" s="528"/>
      <c r="M784" s="528"/>
      <c r="N784" s="528"/>
      <c r="O784" s="528"/>
      <c r="P784" s="528"/>
      <c r="Q784" s="529"/>
      <c r="R784" s="528"/>
      <c r="S784" s="1060"/>
      <c r="T784" s="528"/>
      <c r="U784" s="1060"/>
      <c r="V784" s="529"/>
      <c r="W784" s="529"/>
      <c r="X784" s="529"/>
      <c r="Y784" s="529"/>
      <c r="Z784" s="529"/>
      <c r="AA784" s="529"/>
      <c r="AB784" s="529"/>
      <c r="AC784" s="1057"/>
      <c r="AD784" s="1057"/>
      <c r="AE784" s="1057"/>
      <c r="AF784" s="1057"/>
    </row>
    <row r="785">
      <c r="A785" s="499"/>
      <c r="B785" s="529"/>
      <c r="C785" s="528"/>
      <c r="D785" s="528"/>
      <c r="E785" s="528"/>
      <c r="F785" s="528"/>
      <c r="G785" s="529"/>
      <c r="H785" s="1060"/>
      <c r="I785" s="1060"/>
      <c r="J785" s="528"/>
      <c r="K785" s="528"/>
      <c r="L785" s="528"/>
      <c r="M785" s="528"/>
      <c r="N785" s="528"/>
      <c r="O785" s="528"/>
      <c r="P785" s="528"/>
      <c r="Q785" s="529"/>
      <c r="R785" s="528"/>
      <c r="S785" s="1060"/>
      <c r="T785" s="528"/>
      <c r="U785" s="1060"/>
      <c r="V785" s="529"/>
      <c r="W785" s="529"/>
      <c r="X785" s="529"/>
      <c r="Y785" s="529"/>
      <c r="Z785" s="529"/>
      <c r="AA785" s="529"/>
      <c r="AB785" s="529"/>
      <c r="AC785" s="1057"/>
      <c r="AD785" s="1057"/>
      <c r="AE785" s="1057"/>
      <c r="AF785" s="1057"/>
    </row>
    <row r="786">
      <c r="A786" s="499"/>
      <c r="B786" s="529"/>
      <c r="C786" s="528"/>
      <c r="D786" s="528"/>
      <c r="E786" s="528"/>
      <c r="F786" s="528"/>
      <c r="G786" s="529"/>
      <c r="H786" s="1060"/>
      <c r="I786" s="1060"/>
      <c r="J786" s="528"/>
      <c r="K786" s="528"/>
      <c r="L786" s="528"/>
      <c r="M786" s="528"/>
      <c r="N786" s="528"/>
      <c r="O786" s="528"/>
      <c r="P786" s="528"/>
      <c r="Q786" s="529"/>
      <c r="R786" s="528"/>
      <c r="S786" s="1060"/>
      <c r="T786" s="528"/>
      <c r="U786" s="1060"/>
      <c r="V786" s="529"/>
      <c r="W786" s="529"/>
      <c r="X786" s="529"/>
      <c r="Y786" s="529"/>
      <c r="Z786" s="529"/>
      <c r="AA786" s="529"/>
      <c r="AB786" s="529"/>
      <c r="AC786" s="1057"/>
      <c r="AD786" s="1057"/>
      <c r="AE786" s="1057"/>
      <c r="AF786" s="1057"/>
    </row>
    <row r="787">
      <c r="A787" s="499"/>
      <c r="B787" s="529"/>
      <c r="C787" s="528"/>
      <c r="D787" s="528"/>
      <c r="E787" s="528"/>
      <c r="F787" s="528"/>
      <c r="G787" s="529"/>
      <c r="H787" s="1060"/>
      <c r="I787" s="1060"/>
      <c r="J787" s="528"/>
      <c r="K787" s="528"/>
      <c r="L787" s="528"/>
      <c r="M787" s="528"/>
      <c r="N787" s="528"/>
      <c r="O787" s="528"/>
      <c r="P787" s="528"/>
      <c r="Q787" s="529"/>
      <c r="R787" s="528"/>
      <c r="S787" s="1060"/>
      <c r="T787" s="528"/>
      <c r="U787" s="1060"/>
      <c r="V787" s="529"/>
      <c r="W787" s="529"/>
      <c r="X787" s="529"/>
      <c r="Y787" s="529"/>
      <c r="Z787" s="529"/>
      <c r="AA787" s="529"/>
      <c r="AB787" s="529"/>
      <c r="AC787" s="1057"/>
      <c r="AD787" s="1057"/>
      <c r="AE787" s="1057"/>
      <c r="AF787" s="1057"/>
    </row>
    <row r="788">
      <c r="A788" s="499"/>
      <c r="B788" s="529"/>
      <c r="C788" s="528"/>
      <c r="D788" s="528"/>
      <c r="E788" s="528"/>
      <c r="F788" s="528"/>
      <c r="G788" s="529"/>
      <c r="H788" s="1060"/>
      <c r="I788" s="1060"/>
      <c r="J788" s="528"/>
      <c r="K788" s="528"/>
      <c r="L788" s="528"/>
      <c r="M788" s="528"/>
      <c r="N788" s="528"/>
      <c r="O788" s="528"/>
      <c r="P788" s="528"/>
      <c r="Q788" s="529"/>
      <c r="R788" s="528"/>
      <c r="S788" s="1060"/>
      <c r="T788" s="528"/>
      <c r="U788" s="1060"/>
      <c r="V788" s="529"/>
      <c r="W788" s="529"/>
      <c r="X788" s="529"/>
      <c r="Y788" s="529"/>
      <c r="Z788" s="529"/>
      <c r="AA788" s="529"/>
      <c r="AB788" s="529"/>
      <c r="AC788" s="1057"/>
      <c r="AD788" s="1057"/>
      <c r="AE788" s="1057"/>
      <c r="AF788" s="1057"/>
    </row>
    <row r="789">
      <c r="A789" s="499"/>
      <c r="B789" s="529"/>
      <c r="C789" s="528"/>
      <c r="D789" s="528"/>
      <c r="E789" s="528"/>
      <c r="F789" s="528"/>
      <c r="G789" s="529"/>
      <c r="H789" s="1060"/>
      <c r="I789" s="1060"/>
      <c r="J789" s="528"/>
      <c r="K789" s="528"/>
      <c r="L789" s="528"/>
      <c r="M789" s="528"/>
      <c r="N789" s="528"/>
      <c r="O789" s="528"/>
      <c r="P789" s="528"/>
      <c r="Q789" s="529"/>
      <c r="R789" s="528"/>
      <c r="S789" s="1060"/>
      <c r="T789" s="528"/>
      <c r="U789" s="1060"/>
      <c r="V789" s="529"/>
      <c r="W789" s="529"/>
      <c r="X789" s="529"/>
      <c r="Y789" s="529"/>
      <c r="Z789" s="529"/>
      <c r="AA789" s="529"/>
      <c r="AB789" s="529"/>
      <c r="AC789" s="1057"/>
      <c r="AD789" s="1057"/>
      <c r="AE789" s="1057"/>
      <c r="AF789" s="1057"/>
    </row>
    <row r="790">
      <c r="A790" s="499"/>
      <c r="B790" s="529"/>
      <c r="C790" s="528"/>
      <c r="D790" s="528"/>
      <c r="E790" s="528"/>
      <c r="F790" s="528"/>
      <c r="G790" s="529"/>
      <c r="H790" s="1060"/>
      <c r="I790" s="1060"/>
      <c r="J790" s="528"/>
      <c r="K790" s="528"/>
      <c r="L790" s="528"/>
      <c r="M790" s="528"/>
      <c r="N790" s="528"/>
      <c r="O790" s="528"/>
      <c r="P790" s="528"/>
      <c r="Q790" s="529"/>
      <c r="R790" s="528"/>
      <c r="S790" s="1060"/>
      <c r="T790" s="528"/>
      <c r="U790" s="1060"/>
      <c r="V790" s="529"/>
      <c r="W790" s="529"/>
      <c r="X790" s="529"/>
      <c r="Y790" s="529"/>
      <c r="Z790" s="529"/>
      <c r="AA790" s="529"/>
      <c r="AB790" s="529"/>
      <c r="AC790" s="1057"/>
      <c r="AD790" s="1057"/>
      <c r="AE790" s="1057"/>
      <c r="AF790" s="1057"/>
    </row>
    <row r="791">
      <c r="A791" s="499"/>
      <c r="B791" s="529"/>
      <c r="C791" s="528"/>
      <c r="D791" s="528"/>
      <c r="E791" s="528"/>
      <c r="F791" s="528"/>
      <c r="G791" s="529"/>
      <c r="H791" s="1060"/>
      <c r="I791" s="1060"/>
      <c r="J791" s="528"/>
      <c r="K791" s="528"/>
      <c r="L791" s="528"/>
      <c r="M791" s="528"/>
      <c r="N791" s="528"/>
      <c r="O791" s="528"/>
      <c r="P791" s="528"/>
      <c r="Q791" s="529"/>
      <c r="R791" s="528"/>
      <c r="S791" s="1060"/>
      <c r="T791" s="528"/>
      <c r="U791" s="1060"/>
      <c r="V791" s="529"/>
      <c r="W791" s="529"/>
      <c r="X791" s="529"/>
      <c r="Y791" s="529"/>
      <c r="Z791" s="529"/>
      <c r="AA791" s="529"/>
      <c r="AB791" s="529"/>
      <c r="AC791" s="1057"/>
      <c r="AD791" s="1057"/>
      <c r="AE791" s="1057"/>
      <c r="AF791" s="1057"/>
    </row>
    <row r="792">
      <c r="A792" s="499"/>
      <c r="B792" s="529"/>
      <c r="C792" s="528"/>
      <c r="D792" s="528"/>
      <c r="E792" s="528"/>
      <c r="F792" s="528"/>
      <c r="G792" s="529"/>
      <c r="H792" s="1060"/>
      <c r="I792" s="1060"/>
      <c r="J792" s="528"/>
      <c r="K792" s="528"/>
      <c r="L792" s="528"/>
      <c r="M792" s="528"/>
      <c r="N792" s="528"/>
      <c r="O792" s="528"/>
      <c r="P792" s="528"/>
      <c r="Q792" s="529"/>
      <c r="R792" s="528"/>
      <c r="S792" s="1060"/>
      <c r="T792" s="528"/>
      <c r="U792" s="1060"/>
      <c r="V792" s="529"/>
      <c r="W792" s="529"/>
      <c r="X792" s="529"/>
      <c r="Y792" s="529"/>
      <c r="Z792" s="529"/>
      <c r="AA792" s="529"/>
      <c r="AB792" s="529"/>
      <c r="AC792" s="1057"/>
      <c r="AD792" s="1057"/>
      <c r="AE792" s="1057"/>
      <c r="AF792" s="1057"/>
    </row>
    <row r="793">
      <c r="A793" s="499"/>
      <c r="B793" s="529"/>
      <c r="C793" s="528"/>
      <c r="D793" s="528"/>
      <c r="E793" s="528"/>
      <c r="F793" s="528"/>
      <c r="G793" s="529"/>
      <c r="H793" s="1060"/>
      <c r="I793" s="1060"/>
      <c r="J793" s="528"/>
      <c r="K793" s="528"/>
      <c r="L793" s="528"/>
      <c r="M793" s="528"/>
      <c r="N793" s="528"/>
      <c r="O793" s="528"/>
      <c r="P793" s="528"/>
      <c r="Q793" s="529"/>
      <c r="R793" s="528"/>
      <c r="S793" s="1060"/>
      <c r="T793" s="528"/>
      <c r="U793" s="1060"/>
      <c r="V793" s="529"/>
      <c r="W793" s="529"/>
      <c r="X793" s="529"/>
      <c r="Y793" s="529"/>
      <c r="Z793" s="529"/>
      <c r="AA793" s="529"/>
      <c r="AB793" s="529"/>
      <c r="AC793" s="1057"/>
      <c r="AD793" s="1057"/>
      <c r="AE793" s="1057"/>
      <c r="AF793" s="1057"/>
    </row>
    <row r="794">
      <c r="A794" s="499"/>
      <c r="B794" s="529"/>
      <c r="C794" s="528"/>
      <c r="D794" s="528"/>
      <c r="E794" s="528"/>
      <c r="F794" s="528"/>
      <c r="G794" s="529"/>
      <c r="H794" s="1060"/>
      <c r="I794" s="1060"/>
      <c r="J794" s="528"/>
      <c r="K794" s="528"/>
      <c r="L794" s="528"/>
      <c r="M794" s="528"/>
      <c r="N794" s="528"/>
      <c r="O794" s="528"/>
      <c r="P794" s="528"/>
      <c r="Q794" s="529"/>
      <c r="R794" s="528"/>
      <c r="S794" s="1060"/>
      <c r="T794" s="528"/>
      <c r="U794" s="1060"/>
      <c r="V794" s="529"/>
      <c r="W794" s="529"/>
      <c r="X794" s="529"/>
      <c r="Y794" s="529"/>
      <c r="Z794" s="529"/>
      <c r="AA794" s="529"/>
      <c r="AB794" s="529"/>
      <c r="AC794" s="1057"/>
      <c r="AD794" s="1057"/>
      <c r="AE794" s="1057"/>
      <c r="AF794" s="1057"/>
    </row>
    <row r="795">
      <c r="A795" s="499"/>
      <c r="B795" s="529"/>
      <c r="C795" s="528"/>
      <c r="D795" s="528"/>
      <c r="E795" s="528"/>
      <c r="F795" s="528"/>
      <c r="G795" s="529"/>
      <c r="H795" s="1060"/>
      <c r="I795" s="1060"/>
      <c r="J795" s="528"/>
      <c r="K795" s="528"/>
      <c r="L795" s="528"/>
      <c r="M795" s="528"/>
      <c r="N795" s="528"/>
      <c r="O795" s="528"/>
      <c r="P795" s="528"/>
      <c r="Q795" s="529"/>
      <c r="R795" s="528"/>
      <c r="S795" s="1060"/>
      <c r="T795" s="528"/>
      <c r="U795" s="1060"/>
      <c r="V795" s="529"/>
      <c r="W795" s="529"/>
      <c r="X795" s="529"/>
      <c r="Y795" s="529"/>
      <c r="Z795" s="529"/>
      <c r="AA795" s="529"/>
      <c r="AB795" s="529"/>
      <c r="AC795" s="1057"/>
      <c r="AD795" s="1057"/>
      <c r="AE795" s="1057"/>
      <c r="AF795" s="1057"/>
    </row>
    <row r="796">
      <c r="A796" s="499"/>
      <c r="B796" s="529"/>
      <c r="C796" s="528"/>
      <c r="D796" s="528"/>
      <c r="E796" s="528"/>
      <c r="F796" s="528"/>
      <c r="G796" s="529"/>
      <c r="H796" s="1060"/>
      <c r="I796" s="1060"/>
      <c r="J796" s="528"/>
      <c r="K796" s="528"/>
      <c r="L796" s="528"/>
      <c r="M796" s="528"/>
      <c r="N796" s="528"/>
      <c r="O796" s="528"/>
      <c r="P796" s="528"/>
      <c r="Q796" s="529"/>
      <c r="R796" s="528"/>
      <c r="S796" s="1060"/>
      <c r="T796" s="528"/>
      <c r="U796" s="1060"/>
      <c r="V796" s="529"/>
      <c r="W796" s="529"/>
      <c r="X796" s="529"/>
      <c r="Y796" s="529"/>
      <c r="Z796" s="529"/>
      <c r="AA796" s="529"/>
      <c r="AB796" s="529"/>
      <c r="AC796" s="1057"/>
      <c r="AD796" s="1057"/>
      <c r="AE796" s="1057"/>
      <c r="AF796" s="1057"/>
    </row>
    <row r="797">
      <c r="A797" s="499"/>
      <c r="B797" s="529"/>
      <c r="C797" s="528"/>
      <c r="D797" s="528"/>
      <c r="E797" s="528"/>
      <c r="F797" s="528"/>
      <c r="G797" s="529"/>
      <c r="H797" s="1060"/>
      <c r="I797" s="1060"/>
      <c r="J797" s="528"/>
      <c r="K797" s="528"/>
      <c r="L797" s="528"/>
      <c r="M797" s="528"/>
      <c r="N797" s="528"/>
      <c r="O797" s="528"/>
      <c r="P797" s="528"/>
      <c r="Q797" s="529"/>
      <c r="R797" s="528"/>
      <c r="S797" s="1060"/>
      <c r="T797" s="528"/>
      <c r="U797" s="1060"/>
      <c r="V797" s="529"/>
      <c r="W797" s="529"/>
      <c r="X797" s="529"/>
      <c r="Y797" s="529"/>
      <c r="Z797" s="529"/>
      <c r="AA797" s="529"/>
      <c r="AB797" s="529"/>
      <c r="AC797" s="1057"/>
      <c r="AD797" s="1057"/>
      <c r="AE797" s="1057"/>
      <c r="AF797" s="1057"/>
    </row>
    <row r="798">
      <c r="A798" s="499"/>
      <c r="B798" s="529"/>
      <c r="C798" s="528"/>
      <c r="D798" s="528"/>
      <c r="E798" s="528"/>
      <c r="F798" s="528"/>
      <c r="G798" s="529"/>
      <c r="H798" s="1060"/>
      <c r="I798" s="1060"/>
      <c r="J798" s="528"/>
      <c r="K798" s="528"/>
      <c r="L798" s="528"/>
      <c r="M798" s="528"/>
      <c r="N798" s="528"/>
      <c r="O798" s="528"/>
      <c r="P798" s="528"/>
      <c r="Q798" s="529"/>
      <c r="R798" s="528"/>
      <c r="S798" s="1060"/>
      <c r="T798" s="528"/>
      <c r="U798" s="1060"/>
      <c r="V798" s="529"/>
      <c r="W798" s="529"/>
      <c r="X798" s="529"/>
      <c r="Y798" s="529"/>
      <c r="Z798" s="529"/>
      <c r="AA798" s="529"/>
      <c r="AB798" s="529"/>
      <c r="AC798" s="1057"/>
      <c r="AD798" s="1057"/>
      <c r="AE798" s="1057"/>
      <c r="AF798" s="1057"/>
    </row>
    <row r="799">
      <c r="A799" s="499"/>
      <c r="B799" s="529"/>
      <c r="C799" s="528"/>
      <c r="D799" s="528"/>
      <c r="E799" s="528"/>
      <c r="F799" s="528"/>
      <c r="G799" s="529"/>
      <c r="H799" s="1060"/>
      <c r="I799" s="1060"/>
      <c r="J799" s="528"/>
      <c r="K799" s="528"/>
      <c r="L799" s="528"/>
      <c r="M799" s="528"/>
      <c r="N799" s="528"/>
      <c r="O799" s="528"/>
      <c r="P799" s="528"/>
      <c r="Q799" s="529"/>
      <c r="R799" s="528"/>
      <c r="S799" s="1060"/>
      <c r="T799" s="528"/>
      <c r="U799" s="1060"/>
      <c r="V799" s="529"/>
      <c r="W799" s="529"/>
      <c r="X799" s="529"/>
      <c r="Y799" s="529"/>
      <c r="Z799" s="529"/>
      <c r="AA799" s="529"/>
      <c r="AB799" s="529"/>
      <c r="AC799" s="1057"/>
      <c r="AD799" s="1057"/>
      <c r="AE799" s="1057"/>
      <c r="AF799" s="1057"/>
    </row>
    <row r="800">
      <c r="A800" s="499"/>
      <c r="B800" s="529"/>
      <c r="C800" s="528"/>
      <c r="D800" s="528"/>
      <c r="E800" s="528"/>
      <c r="F800" s="528"/>
      <c r="G800" s="529"/>
      <c r="H800" s="1060"/>
      <c r="I800" s="1060"/>
      <c r="J800" s="528"/>
      <c r="K800" s="528"/>
      <c r="L800" s="528"/>
      <c r="M800" s="528"/>
      <c r="N800" s="528"/>
      <c r="O800" s="528"/>
      <c r="P800" s="528"/>
      <c r="Q800" s="529"/>
      <c r="R800" s="528"/>
      <c r="S800" s="1060"/>
      <c r="T800" s="528"/>
      <c r="U800" s="1060"/>
      <c r="V800" s="529"/>
      <c r="W800" s="529"/>
      <c r="X800" s="529"/>
      <c r="Y800" s="529"/>
      <c r="Z800" s="529"/>
      <c r="AA800" s="529"/>
      <c r="AB800" s="529"/>
      <c r="AC800" s="1057"/>
      <c r="AD800" s="1057"/>
      <c r="AE800" s="1057"/>
      <c r="AF800" s="1057"/>
    </row>
    <row r="801">
      <c r="A801" s="499"/>
      <c r="B801" s="529"/>
      <c r="C801" s="528"/>
      <c r="D801" s="528"/>
      <c r="E801" s="528"/>
      <c r="F801" s="528"/>
      <c r="G801" s="529"/>
      <c r="H801" s="1060"/>
      <c r="I801" s="1060"/>
      <c r="J801" s="528"/>
      <c r="K801" s="528"/>
      <c r="L801" s="528"/>
      <c r="M801" s="528"/>
      <c r="N801" s="528"/>
      <c r="O801" s="528"/>
      <c r="P801" s="528"/>
      <c r="Q801" s="529"/>
      <c r="R801" s="528"/>
      <c r="S801" s="1060"/>
      <c r="T801" s="528"/>
      <c r="U801" s="1060"/>
      <c r="V801" s="529"/>
      <c r="W801" s="529"/>
      <c r="X801" s="529"/>
      <c r="Y801" s="529"/>
      <c r="Z801" s="529"/>
      <c r="AA801" s="529"/>
      <c r="AB801" s="529"/>
      <c r="AC801" s="1057"/>
      <c r="AD801" s="1057"/>
      <c r="AE801" s="1057"/>
      <c r="AF801" s="1057"/>
    </row>
    <row r="802">
      <c r="A802" s="499"/>
      <c r="B802" s="529"/>
      <c r="C802" s="528"/>
      <c r="D802" s="528"/>
      <c r="E802" s="528"/>
      <c r="F802" s="528"/>
      <c r="G802" s="529"/>
      <c r="H802" s="1060"/>
      <c r="I802" s="1060"/>
      <c r="J802" s="528"/>
      <c r="K802" s="528"/>
      <c r="L802" s="528"/>
      <c r="M802" s="528"/>
      <c r="N802" s="528"/>
      <c r="O802" s="528"/>
      <c r="P802" s="528"/>
      <c r="Q802" s="529"/>
      <c r="R802" s="528"/>
      <c r="S802" s="1060"/>
      <c r="T802" s="528"/>
      <c r="U802" s="1060"/>
      <c r="V802" s="529"/>
      <c r="W802" s="529"/>
      <c r="X802" s="529"/>
      <c r="Y802" s="529"/>
      <c r="Z802" s="529"/>
      <c r="AA802" s="529"/>
      <c r="AB802" s="529"/>
      <c r="AC802" s="1057"/>
      <c r="AD802" s="1057"/>
      <c r="AE802" s="1057"/>
      <c r="AF802" s="1057"/>
    </row>
    <row r="803">
      <c r="A803" s="499"/>
      <c r="B803" s="529"/>
      <c r="C803" s="528"/>
      <c r="D803" s="528"/>
      <c r="E803" s="528"/>
      <c r="F803" s="528"/>
      <c r="G803" s="529"/>
      <c r="H803" s="1060"/>
      <c r="I803" s="1060"/>
      <c r="J803" s="528"/>
      <c r="K803" s="528"/>
      <c r="L803" s="528"/>
      <c r="M803" s="528"/>
      <c r="N803" s="528"/>
      <c r="O803" s="528"/>
      <c r="P803" s="528"/>
      <c r="Q803" s="529"/>
      <c r="R803" s="528"/>
      <c r="S803" s="1060"/>
      <c r="T803" s="528"/>
      <c r="U803" s="1060"/>
      <c r="V803" s="529"/>
      <c r="W803" s="529"/>
      <c r="X803" s="529"/>
      <c r="Y803" s="529"/>
      <c r="Z803" s="529"/>
      <c r="AA803" s="529"/>
      <c r="AB803" s="529"/>
      <c r="AC803" s="1057"/>
      <c r="AD803" s="1057"/>
      <c r="AE803" s="1057"/>
      <c r="AF803" s="1057"/>
    </row>
    <row r="804">
      <c r="A804" s="499"/>
      <c r="B804" s="529"/>
      <c r="C804" s="528"/>
      <c r="D804" s="528"/>
      <c r="E804" s="528"/>
      <c r="F804" s="528"/>
      <c r="G804" s="529"/>
      <c r="H804" s="1060"/>
      <c r="I804" s="1060"/>
      <c r="J804" s="528"/>
      <c r="K804" s="528"/>
      <c r="L804" s="528"/>
      <c r="M804" s="528"/>
      <c r="N804" s="528"/>
      <c r="O804" s="528"/>
      <c r="P804" s="528"/>
      <c r="Q804" s="529"/>
      <c r="R804" s="528"/>
      <c r="S804" s="1060"/>
      <c r="T804" s="528"/>
      <c r="U804" s="1060"/>
      <c r="V804" s="529"/>
      <c r="W804" s="529"/>
      <c r="X804" s="529"/>
      <c r="Y804" s="529"/>
      <c r="Z804" s="529"/>
      <c r="AA804" s="529"/>
      <c r="AB804" s="529"/>
      <c r="AC804" s="1057"/>
      <c r="AD804" s="1057"/>
      <c r="AE804" s="1057"/>
      <c r="AF804" s="1057"/>
    </row>
    <row r="805">
      <c r="A805" s="499"/>
      <c r="B805" s="529"/>
      <c r="C805" s="528"/>
      <c r="D805" s="528"/>
      <c r="E805" s="528"/>
      <c r="F805" s="528"/>
      <c r="G805" s="529"/>
      <c r="H805" s="1060"/>
      <c r="I805" s="1060"/>
      <c r="J805" s="528"/>
      <c r="K805" s="528"/>
      <c r="L805" s="528"/>
      <c r="M805" s="528"/>
      <c r="N805" s="528"/>
      <c r="O805" s="528"/>
      <c r="P805" s="528"/>
      <c r="Q805" s="529"/>
      <c r="R805" s="528"/>
      <c r="S805" s="1060"/>
      <c r="T805" s="528"/>
      <c r="U805" s="1060"/>
      <c r="V805" s="529"/>
      <c r="W805" s="529"/>
      <c r="X805" s="529"/>
      <c r="Y805" s="529"/>
      <c r="Z805" s="529"/>
      <c r="AA805" s="529"/>
      <c r="AB805" s="529"/>
      <c r="AC805" s="1057"/>
      <c r="AD805" s="1057"/>
      <c r="AE805" s="1057"/>
      <c r="AF805" s="1057"/>
    </row>
    <row r="806">
      <c r="A806" s="499"/>
      <c r="B806" s="529"/>
      <c r="C806" s="528"/>
      <c r="D806" s="528"/>
      <c r="E806" s="528"/>
      <c r="F806" s="528"/>
      <c r="G806" s="529"/>
      <c r="H806" s="1060"/>
      <c r="I806" s="1060"/>
      <c r="J806" s="528"/>
      <c r="K806" s="528"/>
      <c r="L806" s="528"/>
      <c r="M806" s="528"/>
      <c r="N806" s="528"/>
      <c r="O806" s="528"/>
      <c r="P806" s="528"/>
      <c r="Q806" s="529"/>
      <c r="R806" s="528"/>
      <c r="S806" s="1060"/>
      <c r="T806" s="528"/>
      <c r="U806" s="1060"/>
      <c r="V806" s="529"/>
      <c r="W806" s="529"/>
      <c r="X806" s="529"/>
      <c r="Y806" s="529"/>
      <c r="Z806" s="529"/>
      <c r="AA806" s="529"/>
      <c r="AB806" s="529"/>
      <c r="AC806" s="1057"/>
      <c r="AD806" s="1057"/>
      <c r="AE806" s="1057"/>
      <c r="AF806" s="1057"/>
    </row>
    <row r="807">
      <c r="A807" s="499"/>
      <c r="B807" s="529"/>
      <c r="C807" s="528"/>
      <c r="D807" s="528"/>
      <c r="E807" s="528"/>
      <c r="F807" s="528"/>
      <c r="G807" s="529"/>
      <c r="H807" s="1060"/>
      <c r="I807" s="1060"/>
      <c r="J807" s="528"/>
      <c r="K807" s="528"/>
      <c r="L807" s="528"/>
      <c r="M807" s="528"/>
      <c r="N807" s="528"/>
      <c r="O807" s="528"/>
      <c r="P807" s="528"/>
      <c r="Q807" s="529"/>
      <c r="R807" s="528"/>
      <c r="S807" s="1060"/>
      <c r="T807" s="528"/>
      <c r="U807" s="1060"/>
      <c r="V807" s="529"/>
      <c r="W807" s="529"/>
      <c r="X807" s="529"/>
      <c r="Y807" s="529"/>
      <c r="Z807" s="529"/>
      <c r="AA807" s="529"/>
      <c r="AB807" s="529"/>
      <c r="AC807" s="1057"/>
      <c r="AD807" s="1057"/>
      <c r="AE807" s="1057"/>
      <c r="AF807" s="1057"/>
    </row>
    <row r="808">
      <c r="A808" s="499"/>
      <c r="B808" s="529"/>
      <c r="C808" s="528"/>
      <c r="D808" s="528"/>
      <c r="E808" s="528"/>
      <c r="F808" s="528"/>
      <c r="G808" s="529"/>
      <c r="H808" s="1060"/>
      <c r="I808" s="1060"/>
      <c r="J808" s="528"/>
      <c r="K808" s="528"/>
      <c r="L808" s="528"/>
      <c r="M808" s="528"/>
      <c r="N808" s="528"/>
      <c r="O808" s="528"/>
      <c r="P808" s="528"/>
      <c r="Q808" s="529"/>
      <c r="R808" s="528"/>
      <c r="S808" s="1060"/>
      <c r="T808" s="528"/>
      <c r="U808" s="1060"/>
      <c r="V808" s="529"/>
      <c r="W808" s="529"/>
      <c r="X808" s="529"/>
      <c r="Y808" s="529"/>
      <c r="Z808" s="529"/>
      <c r="AA808" s="529"/>
      <c r="AB808" s="529"/>
      <c r="AC808" s="1057"/>
      <c r="AD808" s="1057"/>
      <c r="AE808" s="1057"/>
      <c r="AF808" s="1057"/>
    </row>
    <row r="809">
      <c r="A809" s="499"/>
      <c r="B809" s="529"/>
      <c r="C809" s="528"/>
      <c r="D809" s="528"/>
      <c r="E809" s="528"/>
      <c r="F809" s="528"/>
      <c r="G809" s="529"/>
      <c r="H809" s="1060"/>
      <c r="I809" s="1060"/>
      <c r="J809" s="528"/>
      <c r="K809" s="528"/>
      <c r="L809" s="528"/>
      <c r="M809" s="528"/>
      <c r="N809" s="528"/>
      <c r="O809" s="528"/>
      <c r="P809" s="528"/>
      <c r="Q809" s="529"/>
      <c r="R809" s="528"/>
      <c r="S809" s="1060"/>
      <c r="T809" s="528"/>
      <c r="U809" s="1060"/>
      <c r="V809" s="529"/>
      <c r="W809" s="529"/>
      <c r="X809" s="529"/>
      <c r="Y809" s="529"/>
      <c r="Z809" s="529"/>
      <c r="AA809" s="529"/>
      <c r="AB809" s="529"/>
      <c r="AC809" s="1057"/>
      <c r="AD809" s="1057"/>
      <c r="AE809" s="1057"/>
      <c r="AF809" s="1057"/>
    </row>
    <row r="810">
      <c r="A810" s="499"/>
      <c r="B810" s="529"/>
      <c r="C810" s="528"/>
      <c r="D810" s="528"/>
      <c r="E810" s="528"/>
      <c r="F810" s="528"/>
      <c r="G810" s="529"/>
      <c r="H810" s="1060"/>
      <c r="I810" s="1060"/>
      <c r="J810" s="528"/>
      <c r="K810" s="528"/>
      <c r="L810" s="528"/>
      <c r="M810" s="528"/>
      <c r="N810" s="528"/>
      <c r="O810" s="528"/>
      <c r="P810" s="528"/>
      <c r="Q810" s="529"/>
      <c r="R810" s="528"/>
      <c r="S810" s="1060"/>
      <c r="T810" s="528"/>
      <c r="U810" s="1060"/>
      <c r="V810" s="529"/>
      <c r="W810" s="529"/>
      <c r="X810" s="529"/>
      <c r="Y810" s="529"/>
      <c r="Z810" s="529"/>
      <c r="AA810" s="529"/>
      <c r="AB810" s="529"/>
      <c r="AC810" s="1057"/>
      <c r="AD810" s="1057"/>
      <c r="AE810" s="1057"/>
      <c r="AF810" s="1057"/>
    </row>
    <row r="811">
      <c r="A811" s="499"/>
      <c r="B811" s="529"/>
      <c r="C811" s="528"/>
      <c r="D811" s="528"/>
      <c r="E811" s="528"/>
      <c r="F811" s="528"/>
      <c r="G811" s="529"/>
      <c r="H811" s="1060"/>
      <c r="I811" s="1060"/>
      <c r="J811" s="528"/>
      <c r="K811" s="528"/>
      <c r="L811" s="528"/>
      <c r="M811" s="528"/>
      <c r="N811" s="528"/>
      <c r="O811" s="528"/>
      <c r="P811" s="528"/>
      <c r="Q811" s="529"/>
      <c r="R811" s="528"/>
      <c r="S811" s="1060"/>
      <c r="T811" s="528"/>
      <c r="U811" s="1060"/>
      <c r="V811" s="529"/>
      <c r="W811" s="529"/>
      <c r="X811" s="529"/>
      <c r="Y811" s="529"/>
      <c r="Z811" s="529"/>
      <c r="AA811" s="529"/>
      <c r="AB811" s="529"/>
      <c r="AC811" s="1057"/>
      <c r="AD811" s="1057"/>
      <c r="AE811" s="1057"/>
      <c r="AF811" s="1057"/>
    </row>
    <row r="812">
      <c r="A812" s="499"/>
      <c r="B812" s="529"/>
      <c r="C812" s="528"/>
      <c r="D812" s="528"/>
      <c r="E812" s="528"/>
      <c r="F812" s="528"/>
      <c r="G812" s="529"/>
      <c r="H812" s="1060"/>
      <c r="I812" s="1060"/>
      <c r="J812" s="528"/>
      <c r="K812" s="528"/>
      <c r="L812" s="528"/>
      <c r="M812" s="528"/>
      <c r="N812" s="528"/>
      <c r="O812" s="528"/>
      <c r="P812" s="528"/>
      <c r="Q812" s="529"/>
      <c r="R812" s="528"/>
      <c r="S812" s="1060"/>
      <c r="T812" s="528"/>
      <c r="U812" s="1060"/>
      <c r="V812" s="529"/>
      <c r="W812" s="529"/>
      <c r="X812" s="529"/>
      <c r="Y812" s="529"/>
      <c r="Z812" s="529"/>
      <c r="AA812" s="529"/>
      <c r="AB812" s="529"/>
      <c r="AC812" s="1057"/>
      <c r="AD812" s="1057"/>
      <c r="AE812" s="1057"/>
      <c r="AF812" s="1057"/>
    </row>
    <row r="813">
      <c r="A813" s="499"/>
      <c r="B813" s="529"/>
      <c r="C813" s="528"/>
      <c r="D813" s="528"/>
      <c r="E813" s="528"/>
      <c r="F813" s="528"/>
      <c r="G813" s="529"/>
      <c r="H813" s="1060"/>
      <c r="I813" s="1060"/>
      <c r="J813" s="528"/>
      <c r="K813" s="528"/>
      <c r="L813" s="528"/>
      <c r="M813" s="528"/>
      <c r="N813" s="528"/>
      <c r="O813" s="528"/>
      <c r="P813" s="528"/>
      <c r="Q813" s="529"/>
      <c r="R813" s="528"/>
      <c r="S813" s="1060"/>
      <c r="T813" s="528"/>
      <c r="U813" s="1060"/>
      <c r="V813" s="529"/>
      <c r="W813" s="529"/>
      <c r="X813" s="529"/>
      <c r="Y813" s="529"/>
      <c r="Z813" s="529"/>
      <c r="AA813" s="529"/>
      <c r="AB813" s="529"/>
      <c r="AC813" s="1057"/>
      <c r="AD813" s="1057"/>
      <c r="AE813" s="1057"/>
      <c r="AF813" s="1057"/>
    </row>
    <row r="814">
      <c r="A814" s="499"/>
      <c r="B814" s="529"/>
      <c r="C814" s="528"/>
      <c r="D814" s="528"/>
      <c r="E814" s="528"/>
      <c r="F814" s="528"/>
      <c r="G814" s="529"/>
      <c r="H814" s="1060"/>
      <c r="I814" s="1060"/>
      <c r="J814" s="528"/>
      <c r="K814" s="528"/>
      <c r="L814" s="528"/>
      <c r="M814" s="528"/>
      <c r="N814" s="528"/>
      <c r="O814" s="528"/>
      <c r="P814" s="528"/>
      <c r="Q814" s="529"/>
      <c r="R814" s="528"/>
      <c r="S814" s="1060"/>
      <c r="T814" s="528"/>
      <c r="U814" s="1060"/>
      <c r="V814" s="529"/>
      <c r="W814" s="529"/>
      <c r="X814" s="529"/>
      <c r="Y814" s="529"/>
      <c r="Z814" s="529"/>
      <c r="AA814" s="529"/>
      <c r="AB814" s="529"/>
      <c r="AC814" s="1057"/>
      <c r="AD814" s="1057"/>
      <c r="AE814" s="1057"/>
      <c r="AF814" s="1057"/>
    </row>
    <row r="815">
      <c r="A815" s="499"/>
      <c r="B815" s="529"/>
      <c r="C815" s="528"/>
      <c r="D815" s="528"/>
      <c r="E815" s="528"/>
      <c r="F815" s="528"/>
      <c r="G815" s="529"/>
      <c r="H815" s="1060"/>
      <c r="I815" s="1060"/>
      <c r="J815" s="528"/>
      <c r="K815" s="528"/>
      <c r="L815" s="528"/>
      <c r="M815" s="528"/>
      <c r="N815" s="528"/>
      <c r="O815" s="528"/>
      <c r="P815" s="528"/>
      <c r="Q815" s="529"/>
      <c r="R815" s="528"/>
      <c r="S815" s="1060"/>
      <c r="T815" s="528"/>
      <c r="U815" s="1060"/>
      <c r="V815" s="529"/>
      <c r="W815" s="529"/>
      <c r="X815" s="529"/>
      <c r="Y815" s="529"/>
      <c r="Z815" s="529"/>
      <c r="AA815" s="529"/>
      <c r="AB815" s="529"/>
      <c r="AC815" s="1057"/>
      <c r="AD815" s="1057"/>
      <c r="AE815" s="1057"/>
      <c r="AF815" s="1057"/>
    </row>
    <row r="816">
      <c r="A816" s="499"/>
      <c r="B816" s="529"/>
      <c r="C816" s="528"/>
      <c r="D816" s="528"/>
      <c r="E816" s="528"/>
      <c r="F816" s="528"/>
      <c r="G816" s="529"/>
      <c r="H816" s="1060"/>
      <c r="I816" s="1060"/>
      <c r="J816" s="528"/>
      <c r="K816" s="528"/>
      <c r="L816" s="528"/>
      <c r="M816" s="528"/>
      <c r="N816" s="528"/>
      <c r="O816" s="528"/>
      <c r="P816" s="528"/>
      <c r="Q816" s="529"/>
      <c r="R816" s="528"/>
      <c r="S816" s="1060"/>
      <c r="T816" s="528"/>
      <c r="U816" s="1060"/>
      <c r="V816" s="529"/>
      <c r="W816" s="529"/>
      <c r="X816" s="529"/>
      <c r="Y816" s="529"/>
      <c r="Z816" s="529"/>
      <c r="AA816" s="529"/>
      <c r="AB816" s="529"/>
      <c r="AC816" s="1057"/>
      <c r="AD816" s="1057"/>
      <c r="AE816" s="1057"/>
      <c r="AF816" s="1057"/>
    </row>
    <row r="817">
      <c r="A817" s="499"/>
      <c r="B817" s="529"/>
      <c r="C817" s="528"/>
      <c r="D817" s="528"/>
      <c r="E817" s="528"/>
      <c r="F817" s="528"/>
      <c r="G817" s="529"/>
      <c r="H817" s="1060"/>
      <c r="I817" s="1060"/>
      <c r="J817" s="528"/>
      <c r="K817" s="528"/>
      <c r="L817" s="528"/>
      <c r="M817" s="528"/>
      <c r="N817" s="528"/>
      <c r="O817" s="528"/>
      <c r="P817" s="528"/>
      <c r="Q817" s="529"/>
      <c r="R817" s="528"/>
      <c r="S817" s="1060"/>
      <c r="T817" s="528"/>
      <c r="U817" s="1060"/>
      <c r="V817" s="529"/>
      <c r="W817" s="529"/>
      <c r="X817" s="529"/>
      <c r="Y817" s="529"/>
      <c r="Z817" s="529"/>
      <c r="AA817" s="529"/>
      <c r="AB817" s="529"/>
      <c r="AC817" s="1057"/>
      <c r="AD817" s="1057"/>
      <c r="AE817" s="1057"/>
      <c r="AF817" s="1057"/>
    </row>
    <row r="818">
      <c r="A818" s="499"/>
      <c r="B818" s="529"/>
      <c r="C818" s="528"/>
      <c r="D818" s="528"/>
      <c r="E818" s="528"/>
      <c r="F818" s="528"/>
      <c r="G818" s="529"/>
      <c r="H818" s="1060"/>
      <c r="I818" s="1060"/>
      <c r="J818" s="528"/>
      <c r="K818" s="528"/>
      <c r="L818" s="528"/>
      <c r="M818" s="528"/>
      <c r="N818" s="528"/>
      <c r="O818" s="528"/>
      <c r="P818" s="528"/>
      <c r="Q818" s="529"/>
      <c r="R818" s="528"/>
      <c r="S818" s="1060"/>
      <c r="T818" s="528"/>
      <c r="U818" s="1060"/>
      <c r="V818" s="529"/>
      <c r="W818" s="529"/>
      <c r="X818" s="529"/>
      <c r="Y818" s="529"/>
      <c r="Z818" s="529"/>
      <c r="AA818" s="529"/>
      <c r="AB818" s="529"/>
      <c r="AC818" s="1057"/>
      <c r="AD818" s="1057"/>
      <c r="AE818" s="1057"/>
      <c r="AF818" s="1057"/>
    </row>
    <row r="819">
      <c r="A819" s="499"/>
      <c r="B819" s="529"/>
      <c r="C819" s="528"/>
      <c r="D819" s="528"/>
      <c r="E819" s="528"/>
      <c r="F819" s="528"/>
      <c r="G819" s="529"/>
      <c r="H819" s="1060"/>
      <c r="I819" s="1060"/>
      <c r="J819" s="528"/>
      <c r="K819" s="528"/>
      <c r="L819" s="528"/>
      <c r="M819" s="528"/>
      <c r="N819" s="528"/>
      <c r="O819" s="528"/>
      <c r="P819" s="528"/>
      <c r="Q819" s="529"/>
      <c r="R819" s="528"/>
      <c r="S819" s="1060"/>
      <c r="T819" s="528"/>
      <c r="U819" s="1060"/>
      <c r="V819" s="529"/>
      <c r="W819" s="529"/>
      <c r="X819" s="529"/>
      <c r="Y819" s="529"/>
      <c r="Z819" s="529"/>
      <c r="AA819" s="529"/>
      <c r="AB819" s="529"/>
      <c r="AC819" s="1057"/>
      <c r="AD819" s="1057"/>
      <c r="AE819" s="1057"/>
      <c r="AF819" s="1057"/>
    </row>
    <row r="820">
      <c r="A820" s="499"/>
      <c r="B820" s="529"/>
      <c r="C820" s="528"/>
      <c r="D820" s="528"/>
      <c r="E820" s="528"/>
      <c r="F820" s="528"/>
      <c r="G820" s="529"/>
      <c r="H820" s="1060"/>
      <c r="I820" s="1060"/>
      <c r="J820" s="528"/>
      <c r="K820" s="528"/>
      <c r="L820" s="528"/>
      <c r="M820" s="528"/>
      <c r="N820" s="528"/>
      <c r="O820" s="528"/>
      <c r="P820" s="528"/>
      <c r="Q820" s="529"/>
      <c r="R820" s="528"/>
      <c r="S820" s="1060"/>
      <c r="T820" s="528"/>
      <c r="U820" s="1060"/>
      <c r="V820" s="529"/>
      <c r="W820" s="529"/>
      <c r="X820" s="529"/>
      <c r="Y820" s="529"/>
      <c r="Z820" s="529"/>
      <c r="AA820" s="529"/>
      <c r="AB820" s="529"/>
      <c r="AC820" s="1057"/>
      <c r="AD820" s="1057"/>
      <c r="AE820" s="1057"/>
      <c r="AF820" s="1057"/>
    </row>
    <row r="821">
      <c r="A821" s="499"/>
      <c r="B821" s="529"/>
      <c r="C821" s="528"/>
      <c r="D821" s="528"/>
      <c r="E821" s="528"/>
      <c r="F821" s="528"/>
      <c r="G821" s="529"/>
      <c r="H821" s="1060"/>
      <c r="I821" s="1060"/>
      <c r="J821" s="528"/>
      <c r="K821" s="528"/>
      <c r="L821" s="528"/>
      <c r="M821" s="528"/>
      <c r="N821" s="528"/>
      <c r="O821" s="528"/>
      <c r="P821" s="528"/>
      <c r="Q821" s="529"/>
      <c r="R821" s="528"/>
      <c r="S821" s="1060"/>
      <c r="T821" s="528"/>
      <c r="U821" s="1060"/>
      <c r="V821" s="529"/>
      <c r="W821" s="529"/>
      <c r="X821" s="529"/>
      <c r="Y821" s="529"/>
      <c r="Z821" s="529"/>
      <c r="AA821" s="529"/>
      <c r="AB821" s="529"/>
      <c r="AC821" s="1057"/>
      <c r="AD821" s="1057"/>
      <c r="AE821" s="1057"/>
      <c r="AF821" s="1057"/>
    </row>
    <row r="822">
      <c r="A822" s="499"/>
      <c r="B822" s="529"/>
      <c r="C822" s="528"/>
      <c r="D822" s="528"/>
      <c r="E822" s="528"/>
      <c r="F822" s="528"/>
      <c r="G822" s="529"/>
      <c r="H822" s="1060"/>
      <c r="I822" s="1060"/>
      <c r="J822" s="528"/>
      <c r="K822" s="528"/>
      <c r="L822" s="528"/>
      <c r="M822" s="528"/>
      <c r="N822" s="528"/>
      <c r="O822" s="528"/>
      <c r="P822" s="528"/>
      <c r="Q822" s="529"/>
      <c r="R822" s="528"/>
      <c r="S822" s="1060"/>
      <c r="T822" s="528"/>
      <c r="U822" s="1060"/>
      <c r="V822" s="529"/>
      <c r="W822" s="529"/>
      <c r="X822" s="529"/>
      <c r="Y822" s="529"/>
      <c r="Z822" s="529"/>
      <c r="AA822" s="529"/>
      <c r="AB822" s="529"/>
      <c r="AC822" s="1057"/>
      <c r="AD822" s="1057"/>
      <c r="AE822" s="1057"/>
      <c r="AF822" s="1057"/>
    </row>
    <row r="823">
      <c r="A823" s="499"/>
      <c r="B823" s="529"/>
      <c r="C823" s="528"/>
      <c r="D823" s="528"/>
      <c r="E823" s="528"/>
      <c r="F823" s="528"/>
      <c r="G823" s="529"/>
      <c r="H823" s="1060"/>
      <c r="I823" s="1060"/>
      <c r="J823" s="528"/>
      <c r="K823" s="528"/>
      <c r="L823" s="528"/>
      <c r="M823" s="528"/>
      <c r="N823" s="528"/>
      <c r="O823" s="528"/>
      <c r="P823" s="528"/>
      <c r="Q823" s="529"/>
      <c r="R823" s="528"/>
      <c r="S823" s="1060"/>
      <c r="T823" s="528"/>
      <c r="U823" s="1060"/>
      <c r="V823" s="529"/>
      <c r="W823" s="529"/>
      <c r="X823" s="529"/>
      <c r="Y823" s="529"/>
      <c r="Z823" s="529"/>
      <c r="AA823" s="529"/>
      <c r="AB823" s="529"/>
      <c r="AC823" s="1057"/>
      <c r="AD823" s="1057"/>
      <c r="AE823" s="1057"/>
      <c r="AF823" s="1057"/>
    </row>
    <row r="824">
      <c r="A824" s="499"/>
      <c r="B824" s="529"/>
      <c r="C824" s="528"/>
      <c r="D824" s="528"/>
      <c r="E824" s="528"/>
      <c r="F824" s="528"/>
      <c r="G824" s="529"/>
      <c r="H824" s="1060"/>
      <c r="I824" s="1060"/>
      <c r="J824" s="528"/>
      <c r="K824" s="528"/>
      <c r="L824" s="528"/>
      <c r="M824" s="528"/>
      <c r="N824" s="528"/>
      <c r="O824" s="528"/>
      <c r="P824" s="528"/>
      <c r="Q824" s="529"/>
      <c r="R824" s="528"/>
      <c r="S824" s="1060"/>
      <c r="T824" s="528"/>
      <c r="U824" s="1060"/>
      <c r="V824" s="529"/>
      <c r="W824" s="529"/>
      <c r="X824" s="529"/>
      <c r="Y824" s="529"/>
      <c r="Z824" s="529"/>
      <c r="AA824" s="529"/>
      <c r="AB824" s="529"/>
      <c r="AC824" s="1057"/>
      <c r="AD824" s="1057"/>
      <c r="AE824" s="1057"/>
      <c r="AF824" s="1057"/>
    </row>
    <row r="825">
      <c r="A825" s="499"/>
      <c r="B825" s="529"/>
      <c r="C825" s="528"/>
      <c r="D825" s="528"/>
      <c r="E825" s="528"/>
      <c r="F825" s="528"/>
      <c r="G825" s="529"/>
      <c r="H825" s="1060"/>
      <c r="I825" s="1060"/>
      <c r="J825" s="528"/>
      <c r="K825" s="528"/>
      <c r="L825" s="528"/>
      <c r="M825" s="528"/>
      <c r="N825" s="528"/>
      <c r="O825" s="528"/>
      <c r="P825" s="528"/>
      <c r="Q825" s="529"/>
      <c r="R825" s="528"/>
      <c r="S825" s="1060"/>
      <c r="T825" s="528"/>
      <c r="U825" s="1060"/>
      <c r="V825" s="529"/>
      <c r="W825" s="529"/>
      <c r="X825" s="529"/>
      <c r="Y825" s="529"/>
      <c r="Z825" s="529"/>
      <c r="AA825" s="529"/>
      <c r="AB825" s="529"/>
      <c r="AC825" s="1057"/>
      <c r="AD825" s="1057"/>
      <c r="AE825" s="1057"/>
      <c r="AF825" s="1057"/>
    </row>
    <row r="826">
      <c r="A826" s="499"/>
      <c r="B826" s="529"/>
      <c r="C826" s="528"/>
      <c r="D826" s="528"/>
      <c r="E826" s="528"/>
      <c r="F826" s="528"/>
      <c r="G826" s="529"/>
      <c r="H826" s="1060"/>
      <c r="I826" s="1060"/>
      <c r="J826" s="528"/>
      <c r="K826" s="528"/>
      <c r="L826" s="528"/>
      <c r="M826" s="528"/>
      <c r="N826" s="528"/>
      <c r="O826" s="528"/>
      <c r="P826" s="528"/>
      <c r="Q826" s="529"/>
      <c r="R826" s="528"/>
      <c r="S826" s="1060"/>
      <c r="T826" s="528"/>
      <c r="U826" s="1060"/>
      <c r="V826" s="529"/>
      <c r="W826" s="529"/>
      <c r="X826" s="529"/>
      <c r="Y826" s="529"/>
      <c r="Z826" s="529"/>
      <c r="AA826" s="529"/>
      <c r="AB826" s="529"/>
      <c r="AC826" s="1057"/>
      <c r="AD826" s="1057"/>
      <c r="AE826" s="1057"/>
      <c r="AF826" s="1057"/>
    </row>
    <row r="827">
      <c r="A827" s="499"/>
      <c r="B827" s="529"/>
      <c r="C827" s="528"/>
      <c r="D827" s="528"/>
      <c r="E827" s="528"/>
      <c r="F827" s="528"/>
      <c r="G827" s="529"/>
      <c r="H827" s="1060"/>
      <c r="I827" s="1060"/>
      <c r="J827" s="528"/>
      <c r="K827" s="528"/>
      <c r="L827" s="528"/>
      <c r="M827" s="528"/>
      <c r="N827" s="528"/>
      <c r="O827" s="528"/>
      <c r="P827" s="528"/>
      <c r="Q827" s="529"/>
      <c r="R827" s="528"/>
      <c r="S827" s="1060"/>
      <c r="T827" s="528"/>
      <c r="U827" s="1060"/>
      <c r="V827" s="529"/>
      <c r="W827" s="529"/>
      <c r="X827" s="529"/>
      <c r="Y827" s="529"/>
      <c r="Z827" s="529"/>
      <c r="AA827" s="529"/>
      <c r="AB827" s="529"/>
      <c r="AC827" s="1057"/>
      <c r="AD827" s="1057"/>
      <c r="AE827" s="1057"/>
      <c r="AF827" s="1057"/>
    </row>
    <row r="828">
      <c r="A828" s="499"/>
      <c r="B828" s="529"/>
      <c r="C828" s="528"/>
      <c r="D828" s="528"/>
      <c r="E828" s="528"/>
      <c r="F828" s="528"/>
      <c r="G828" s="529"/>
      <c r="H828" s="1060"/>
      <c r="I828" s="1060"/>
      <c r="J828" s="528"/>
      <c r="K828" s="528"/>
      <c r="L828" s="528"/>
      <c r="M828" s="528"/>
      <c r="N828" s="528"/>
      <c r="O828" s="528"/>
      <c r="P828" s="528"/>
      <c r="Q828" s="529"/>
      <c r="R828" s="528"/>
      <c r="S828" s="1060"/>
      <c r="T828" s="528"/>
      <c r="U828" s="1060"/>
      <c r="V828" s="529"/>
      <c r="W828" s="529"/>
      <c r="X828" s="529"/>
      <c r="Y828" s="529"/>
      <c r="Z828" s="529"/>
      <c r="AA828" s="529"/>
      <c r="AB828" s="529"/>
      <c r="AC828" s="1057"/>
      <c r="AD828" s="1057"/>
      <c r="AE828" s="1057"/>
      <c r="AF828" s="1057"/>
    </row>
    <row r="829">
      <c r="A829" s="499"/>
      <c r="B829" s="529"/>
      <c r="C829" s="528"/>
      <c r="D829" s="528"/>
      <c r="E829" s="528"/>
      <c r="F829" s="528"/>
      <c r="G829" s="529"/>
      <c r="H829" s="1060"/>
      <c r="I829" s="1060"/>
      <c r="J829" s="528"/>
      <c r="K829" s="528"/>
      <c r="L829" s="528"/>
      <c r="M829" s="528"/>
      <c r="N829" s="528"/>
      <c r="O829" s="528"/>
      <c r="P829" s="528"/>
      <c r="Q829" s="529"/>
      <c r="R829" s="528"/>
      <c r="S829" s="1060"/>
      <c r="T829" s="528"/>
      <c r="U829" s="1060"/>
      <c r="V829" s="529"/>
      <c r="W829" s="529"/>
      <c r="X829" s="529"/>
      <c r="Y829" s="529"/>
      <c r="Z829" s="529"/>
      <c r="AA829" s="529"/>
      <c r="AB829" s="529"/>
      <c r="AC829" s="1057"/>
      <c r="AD829" s="1057"/>
      <c r="AE829" s="1057"/>
      <c r="AF829" s="1057"/>
    </row>
    <row r="830">
      <c r="A830" s="499"/>
      <c r="B830" s="529"/>
      <c r="C830" s="528"/>
      <c r="D830" s="528"/>
      <c r="E830" s="528"/>
      <c r="F830" s="528"/>
      <c r="G830" s="529"/>
      <c r="H830" s="1060"/>
      <c r="I830" s="1060"/>
      <c r="J830" s="528"/>
      <c r="K830" s="528"/>
      <c r="L830" s="528"/>
      <c r="M830" s="528"/>
      <c r="N830" s="528"/>
      <c r="O830" s="528"/>
      <c r="P830" s="528"/>
      <c r="Q830" s="529"/>
      <c r="R830" s="528"/>
      <c r="S830" s="1060"/>
      <c r="T830" s="528"/>
      <c r="U830" s="1060"/>
      <c r="V830" s="529"/>
      <c r="W830" s="529"/>
      <c r="X830" s="529"/>
      <c r="Y830" s="529"/>
      <c r="Z830" s="529"/>
      <c r="AA830" s="529"/>
      <c r="AB830" s="529"/>
      <c r="AC830" s="1057"/>
      <c r="AD830" s="1057"/>
      <c r="AE830" s="1057"/>
      <c r="AF830" s="1057"/>
    </row>
    <row r="831">
      <c r="A831" s="499"/>
      <c r="B831" s="529"/>
      <c r="C831" s="528"/>
      <c r="D831" s="528"/>
      <c r="E831" s="528"/>
      <c r="F831" s="528"/>
      <c r="G831" s="529"/>
      <c r="H831" s="1060"/>
      <c r="I831" s="1060"/>
      <c r="J831" s="528"/>
      <c r="K831" s="528"/>
      <c r="L831" s="528"/>
      <c r="M831" s="528"/>
      <c r="N831" s="528"/>
      <c r="O831" s="528"/>
      <c r="P831" s="528"/>
      <c r="Q831" s="529"/>
      <c r="R831" s="528"/>
      <c r="S831" s="1060"/>
      <c r="T831" s="528"/>
      <c r="U831" s="1060"/>
      <c r="V831" s="529"/>
      <c r="W831" s="529"/>
      <c r="X831" s="529"/>
      <c r="Y831" s="529"/>
      <c r="Z831" s="529"/>
      <c r="AA831" s="529"/>
      <c r="AB831" s="529"/>
      <c r="AC831" s="1057"/>
      <c r="AD831" s="1057"/>
      <c r="AE831" s="1057"/>
      <c r="AF831" s="1057"/>
    </row>
    <row r="832">
      <c r="A832" s="499"/>
      <c r="B832" s="529"/>
      <c r="C832" s="528"/>
      <c r="D832" s="528"/>
      <c r="E832" s="528"/>
      <c r="F832" s="528"/>
      <c r="G832" s="529"/>
      <c r="H832" s="1060"/>
      <c r="I832" s="1060"/>
      <c r="J832" s="528"/>
      <c r="K832" s="528"/>
      <c r="L832" s="528"/>
      <c r="M832" s="528"/>
      <c r="N832" s="528"/>
      <c r="O832" s="528"/>
      <c r="P832" s="528"/>
      <c r="Q832" s="529"/>
      <c r="R832" s="528"/>
      <c r="S832" s="1060"/>
      <c r="T832" s="528"/>
      <c r="U832" s="1060"/>
      <c r="V832" s="529"/>
      <c r="W832" s="529"/>
      <c r="X832" s="529"/>
      <c r="Y832" s="529"/>
      <c r="Z832" s="529"/>
      <c r="AA832" s="529"/>
      <c r="AB832" s="529"/>
      <c r="AC832" s="1057"/>
      <c r="AD832" s="1057"/>
      <c r="AE832" s="1057"/>
      <c r="AF832" s="1057"/>
    </row>
    <row r="833">
      <c r="A833" s="499"/>
      <c r="B833" s="529"/>
      <c r="C833" s="528"/>
      <c r="D833" s="528"/>
      <c r="E833" s="528"/>
      <c r="F833" s="528"/>
      <c r="G833" s="529"/>
      <c r="H833" s="1060"/>
      <c r="I833" s="1060"/>
      <c r="J833" s="528"/>
      <c r="K833" s="528"/>
      <c r="L833" s="528"/>
      <c r="M833" s="528"/>
      <c r="N833" s="528"/>
      <c r="O833" s="528"/>
      <c r="P833" s="528"/>
      <c r="Q833" s="529"/>
      <c r="R833" s="528"/>
      <c r="S833" s="1060"/>
      <c r="T833" s="528"/>
      <c r="U833" s="1060"/>
      <c r="V833" s="529"/>
      <c r="W833" s="529"/>
      <c r="X833" s="529"/>
      <c r="Y833" s="529"/>
      <c r="Z833" s="529"/>
      <c r="AA833" s="529"/>
      <c r="AB833" s="529"/>
      <c r="AC833" s="1057"/>
      <c r="AD833" s="1057"/>
      <c r="AE833" s="1057"/>
      <c r="AF833" s="1057"/>
    </row>
    <row r="834">
      <c r="A834" s="499"/>
      <c r="B834" s="529"/>
      <c r="C834" s="528"/>
      <c r="D834" s="528"/>
      <c r="E834" s="528"/>
      <c r="F834" s="528"/>
      <c r="G834" s="529"/>
      <c r="H834" s="1060"/>
      <c r="I834" s="1060"/>
      <c r="J834" s="528"/>
      <c r="K834" s="528"/>
      <c r="L834" s="528"/>
      <c r="M834" s="528"/>
      <c r="N834" s="528"/>
      <c r="O834" s="528"/>
      <c r="P834" s="528"/>
      <c r="Q834" s="529"/>
      <c r="R834" s="528"/>
      <c r="S834" s="1060"/>
      <c r="T834" s="528"/>
      <c r="U834" s="1060"/>
      <c r="V834" s="529"/>
      <c r="W834" s="529"/>
      <c r="X834" s="529"/>
      <c r="Y834" s="529"/>
      <c r="Z834" s="529"/>
      <c r="AA834" s="529"/>
      <c r="AB834" s="529"/>
      <c r="AC834" s="1057"/>
      <c r="AD834" s="1057"/>
      <c r="AE834" s="1057"/>
      <c r="AF834" s="1057"/>
    </row>
    <row r="835">
      <c r="A835" s="499"/>
      <c r="B835" s="529"/>
      <c r="C835" s="528"/>
      <c r="D835" s="528"/>
      <c r="E835" s="528"/>
      <c r="F835" s="528"/>
      <c r="G835" s="529"/>
      <c r="H835" s="1060"/>
      <c r="I835" s="1060"/>
      <c r="J835" s="528"/>
      <c r="K835" s="528"/>
      <c r="L835" s="528"/>
      <c r="M835" s="528"/>
      <c r="N835" s="528"/>
      <c r="O835" s="528"/>
      <c r="P835" s="528"/>
      <c r="Q835" s="529"/>
      <c r="R835" s="528"/>
      <c r="S835" s="1060"/>
      <c r="T835" s="528"/>
      <c r="U835" s="1060"/>
      <c r="V835" s="529"/>
      <c r="W835" s="529"/>
      <c r="X835" s="529"/>
      <c r="Y835" s="529"/>
      <c r="Z835" s="529"/>
      <c r="AA835" s="529"/>
      <c r="AB835" s="529"/>
      <c r="AC835" s="1057"/>
      <c r="AD835" s="1057"/>
      <c r="AE835" s="1057"/>
      <c r="AF835" s="1057"/>
    </row>
    <row r="836">
      <c r="A836" s="499"/>
      <c r="B836" s="529"/>
      <c r="C836" s="528"/>
      <c r="D836" s="528"/>
      <c r="E836" s="528"/>
      <c r="F836" s="528"/>
      <c r="G836" s="529"/>
      <c r="H836" s="1060"/>
      <c r="I836" s="1060"/>
      <c r="J836" s="528"/>
      <c r="K836" s="528"/>
      <c r="L836" s="528"/>
      <c r="M836" s="528"/>
      <c r="N836" s="528"/>
      <c r="O836" s="528"/>
      <c r="P836" s="528"/>
      <c r="Q836" s="529"/>
      <c r="R836" s="528"/>
      <c r="S836" s="1060"/>
      <c r="T836" s="528"/>
      <c r="U836" s="1060"/>
      <c r="V836" s="529"/>
      <c r="W836" s="529"/>
      <c r="X836" s="529"/>
      <c r="Y836" s="529"/>
      <c r="Z836" s="529"/>
      <c r="AA836" s="529"/>
      <c r="AB836" s="529"/>
      <c r="AC836" s="1057"/>
      <c r="AD836" s="1057"/>
      <c r="AE836" s="1057"/>
      <c r="AF836" s="1057"/>
    </row>
    <row r="837">
      <c r="A837" s="499"/>
      <c r="B837" s="529"/>
      <c r="C837" s="528"/>
      <c r="D837" s="528"/>
      <c r="E837" s="528"/>
      <c r="F837" s="528"/>
      <c r="G837" s="529"/>
      <c r="H837" s="1060"/>
      <c r="I837" s="1060"/>
      <c r="J837" s="528"/>
      <c r="K837" s="528"/>
      <c r="L837" s="528"/>
      <c r="M837" s="528"/>
      <c r="N837" s="528"/>
      <c r="O837" s="528"/>
      <c r="P837" s="528"/>
      <c r="Q837" s="529"/>
      <c r="R837" s="528"/>
      <c r="S837" s="1060"/>
      <c r="T837" s="528"/>
      <c r="U837" s="1060"/>
      <c r="V837" s="529"/>
      <c r="W837" s="529"/>
      <c r="X837" s="529"/>
      <c r="Y837" s="529"/>
      <c r="Z837" s="529"/>
      <c r="AA837" s="529"/>
      <c r="AB837" s="529"/>
      <c r="AC837" s="1057"/>
      <c r="AD837" s="1057"/>
      <c r="AE837" s="1057"/>
      <c r="AF837" s="1057"/>
    </row>
    <row r="838">
      <c r="A838" s="499"/>
      <c r="B838" s="529"/>
      <c r="C838" s="528"/>
      <c r="D838" s="528"/>
      <c r="E838" s="528"/>
      <c r="F838" s="528"/>
      <c r="G838" s="529"/>
      <c r="H838" s="1060"/>
      <c r="I838" s="1060"/>
      <c r="J838" s="528"/>
      <c r="K838" s="528"/>
      <c r="L838" s="528"/>
      <c r="M838" s="528"/>
      <c r="N838" s="528"/>
      <c r="O838" s="528"/>
      <c r="P838" s="528"/>
      <c r="Q838" s="529"/>
      <c r="R838" s="528"/>
      <c r="S838" s="1060"/>
      <c r="T838" s="528"/>
      <c r="U838" s="1060"/>
      <c r="V838" s="529"/>
      <c r="W838" s="529"/>
      <c r="X838" s="529"/>
      <c r="Y838" s="529"/>
      <c r="Z838" s="529"/>
      <c r="AA838" s="529"/>
      <c r="AB838" s="529"/>
      <c r="AC838" s="1057"/>
      <c r="AD838" s="1057"/>
      <c r="AE838" s="1057"/>
      <c r="AF838" s="1057"/>
    </row>
    <row r="839">
      <c r="A839" s="499"/>
      <c r="B839" s="529"/>
      <c r="C839" s="528"/>
      <c r="D839" s="528"/>
      <c r="E839" s="528"/>
      <c r="F839" s="528"/>
      <c r="G839" s="529"/>
      <c r="H839" s="1060"/>
      <c r="I839" s="1060"/>
      <c r="J839" s="528"/>
      <c r="K839" s="528"/>
      <c r="L839" s="528"/>
      <c r="M839" s="528"/>
      <c r="N839" s="528"/>
      <c r="O839" s="528"/>
      <c r="P839" s="528"/>
      <c r="Q839" s="529"/>
      <c r="R839" s="528"/>
      <c r="S839" s="1060"/>
      <c r="T839" s="528"/>
      <c r="U839" s="1060"/>
      <c r="V839" s="529"/>
      <c r="W839" s="529"/>
      <c r="X839" s="529"/>
      <c r="Y839" s="529"/>
      <c r="Z839" s="529"/>
      <c r="AA839" s="529"/>
      <c r="AB839" s="529"/>
      <c r="AC839" s="1057"/>
      <c r="AD839" s="1057"/>
      <c r="AE839" s="1057"/>
      <c r="AF839" s="1057"/>
    </row>
    <row r="840">
      <c r="A840" s="499"/>
      <c r="B840" s="529"/>
      <c r="C840" s="528"/>
      <c r="D840" s="528"/>
      <c r="E840" s="528"/>
      <c r="F840" s="528"/>
      <c r="G840" s="529"/>
      <c r="H840" s="1060"/>
      <c r="I840" s="1060"/>
      <c r="J840" s="528"/>
      <c r="K840" s="528"/>
      <c r="L840" s="528"/>
      <c r="M840" s="528"/>
      <c r="N840" s="528"/>
      <c r="O840" s="528"/>
      <c r="P840" s="528"/>
      <c r="Q840" s="529"/>
      <c r="R840" s="528"/>
      <c r="S840" s="1060"/>
      <c r="T840" s="528"/>
      <c r="U840" s="1060"/>
      <c r="V840" s="529"/>
      <c r="W840" s="529"/>
      <c r="X840" s="529"/>
      <c r="Y840" s="529"/>
      <c r="Z840" s="529"/>
      <c r="AA840" s="529"/>
      <c r="AB840" s="529"/>
      <c r="AC840" s="1057"/>
      <c r="AD840" s="1057"/>
      <c r="AE840" s="1057"/>
      <c r="AF840" s="1057"/>
    </row>
    <row r="841">
      <c r="A841" s="499"/>
      <c r="B841" s="529"/>
      <c r="C841" s="528"/>
      <c r="D841" s="528"/>
      <c r="E841" s="528"/>
      <c r="F841" s="528"/>
      <c r="G841" s="529"/>
      <c r="H841" s="1060"/>
      <c r="I841" s="1060"/>
      <c r="J841" s="528"/>
      <c r="K841" s="528"/>
      <c r="L841" s="528"/>
      <c r="M841" s="528"/>
      <c r="N841" s="528"/>
      <c r="O841" s="528"/>
      <c r="P841" s="528"/>
      <c r="Q841" s="529"/>
      <c r="R841" s="528"/>
      <c r="S841" s="1060"/>
      <c r="T841" s="528"/>
      <c r="U841" s="1060"/>
      <c r="V841" s="529"/>
      <c r="W841" s="529"/>
      <c r="X841" s="529"/>
      <c r="Y841" s="529"/>
      <c r="Z841" s="529"/>
      <c r="AA841" s="529"/>
      <c r="AB841" s="529"/>
      <c r="AC841" s="1057"/>
      <c r="AD841" s="1057"/>
      <c r="AE841" s="1057"/>
      <c r="AF841" s="1057"/>
    </row>
    <row r="842">
      <c r="A842" s="499"/>
      <c r="B842" s="529"/>
      <c r="C842" s="528"/>
      <c r="D842" s="528"/>
      <c r="E842" s="528"/>
      <c r="F842" s="528"/>
      <c r="G842" s="529"/>
      <c r="H842" s="1060"/>
      <c r="I842" s="1060"/>
      <c r="J842" s="528"/>
      <c r="K842" s="528"/>
      <c r="L842" s="528"/>
      <c r="M842" s="528"/>
      <c r="N842" s="528"/>
      <c r="O842" s="528"/>
      <c r="P842" s="528"/>
      <c r="Q842" s="529"/>
      <c r="R842" s="528"/>
      <c r="S842" s="1060"/>
      <c r="T842" s="528"/>
      <c r="U842" s="1060"/>
      <c r="V842" s="529"/>
      <c r="W842" s="529"/>
      <c r="X842" s="529"/>
      <c r="Y842" s="529"/>
      <c r="Z842" s="529"/>
      <c r="AA842" s="529"/>
      <c r="AB842" s="529"/>
      <c r="AC842" s="1057"/>
      <c r="AD842" s="1057"/>
      <c r="AE842" s="1057"/>
      <c r="AF842" s="1057"/>
    </row>
    <row r="843">
      <c r="A843" s="499"/>
      <c r="B843" s="529"/>
      <c r="C843" s="528"/>
      <c r="D843" s="528"/>
      <c r="E843" s="528"/>
      <c r="F843" s="528"/>
      <c r="G843" s="529"/>
      <c r="H843" s="1060"/>
      <c r="I843" s="1060"/>
      <c r="J843" s="528"/>
      <c r="K843" s="528"/>
      <c r="L843" s="528"/>
      <c r="M843" s="528"/>
      <c r="N843" s="528"/>
      <c r="O843" s="528"/>
      <c r="P843" s="528"/>
      <c r="Q843" s="529"/>
      <c r="R843" s="528"/>
      <c r="S843" s="1060"/>
      <c r="T843" s="528"/>
      <c r="U843" s="1060"/>
      <c r="V843" s="529"/>
      <c r="W843" s="529"/>
      <c r="X843" s="529"/>
      <c r="Y843" s="529"/>
      <c r="Z843" s="529"/>
      <c r="AA843" s="529"/>
      <c r="AB843" s="529"/>
      <c r="AC843" s="1057"/>
      <c r="AD843" s="1057"/>
      <c r="AE843" s="1057"/>
      <c r="AF843" s="1057"/>
    </row>
    <row r="844">
      <c r="A844" s="499"/>
      <c r="B844" s="529"/>
      <c r="C844" s="528"/>
      <c r="D844" s="528"/>
      <c r="E844" s="528"/>
      <c r="F844" s="528"/>
      <c r="G844" s="529"/>
      <c r="H844" s="1060"/>
      <c r="I844" s="1060"/>
      <c r="J844" s="528"/>
      <c r="K844" s="528"/>
      <c r="L844" s="528"/>
      <c r="M844" s="528"/>
      <c r="N844" s="528"/>
      <c r="O844" s="528"/>
      <c r="P844" s="528"/>
      <c r="Q844" s="529"/>
      <c r="R844" s="528"/>
      <c r="S844" s="1060"/>
      <c r="T844" s="528"/>
      <c r="U844" s="1060"/>
      <c r="V844" s="529"/>
      <c r="W844" s="529"/>
      <c r="X844" s="529"/>
      <c r="Y844" s="529"/>
      <c r="Z844" s="529"/>
      <c r="AA844" s="529"/>
      <c r="AB844" s="529"/>
      <c r="AC844" s="1057"/>
      <c r="AD844" s="1057"/>
      <c r="AE844" s="1057"/>
      <c r="AF844" s="1057"/>
    </row>
    <row r="845">
      <c r="A845" s="499"/>
      <c r="B845" s="529"/>
      <c r="C845" s="528"/>
      <c r="D845" s="528"/>
      <c r="E845" s="528"/>
      <c r="F845" s="528"/>
      <c r="G845" s="529"/>
      <c r="H845" s="1060"/>
      <c r="I845" s="1060"/>
      <c r="J845" s="528"/>
      <c r="K845" s="528"/>
      <c r="L845" s="528"/>
      <c r="M845" s="528"/>
      <c r="N845" s="528"/>
      <c r="O845" s="528"/>
      <c r="P845" s="528"/>
      <c r="Q845" s="529"/>
      <c r="R845" s="528"/>
      <c r="S845" s="1060"/>
      <c r="T845" s="528"/>
      <c r="U845" s="1060"/>
      <c r="V845" s="529"/>
      <c r="W845" s="529"/>
      <c r="X845" s="529"/>
      <c r="Y845" s="529"/>
      <c r="Z845" s="529"/>
      <c r="AA845" s="529"/>
      <c r="AB845" s="529"/>
      <c r="AC845" s="1057"/>
      <c r="AD845" s="1057"/>
      <c r="AE845" s="1057"/>
      <c r="AF845" s="1057"/>
    </row>
    <row r="846">
      <c r="A846" s="499"/>
      <c r="B846" s="529"/>
      <c r="C846" s="528"/>
      <c r="D846" s="528"/>
      <c r="E846" s="528"/>
      <c r="F846" s="528"/>
      <c r="G846" s="529"/>
      <c r="H846" s="1060"/>
      <c r="I846" s="1060"/>
      <c r="J846" s="528"/>
      <c r="K846" s="528"/>
      <c r="L846" s="528"/>
      <c r="M846" s="528"/>
      <c r="N846" s="528"/>
      <c r="O846" s="528"/>
      <c r="P846" s="528"/>
      <c r="Q846" s="529"/>
      <c r="R846" s="528"/>
      <c r="S846" s="1060"/>
      <c r="T846" s="528"/>
      <c r="U846" s="1060"/>
      <c r="V846" s="529"/>
      <c r="W846" s="529"/>
      <c r="X846" s="529"/>
      <c r="Y846" s="529"/>
      <c r="Z846" s="529"/>
      <c r="AA846" s="529"/>
      <c r="AB846" s="529"/>
      <c r="AC846" s="1057"/>
      <c r="AD846" s="1057"/>
      <c r="AE846" s="1057"/>
      <c r="AF846" s="1057"/>
    </row>
    <row r="847">
      <c r="A847" s="499"/>
      <c r="B847" s="529"/>
      <c r="C847" s="528"/>
      <c r="D847" s="528"/>
      <c r="E847" s="528"/>
      <c r="F847" s="528"/>
      <c r="G847" s="529"/>
      <c r="H847" s="1060"/>
      <c r="I847" s="1060"/>
      <c r="J847" s="528"/>
      <c r="K847" s="528"/>
      <c r="L847" s="528"/>
      <c r="M847" s="528"/>
      <c r="N847" s="528"/>
      <c r="O847" s="528"/>
      <c r="P847" s="528"/>
      <c r="Q847" s="529"/>
      <c r="R847" s="528"/>
      <c r="S847" s="1060"/>
      <c r="T847" s="528"/>
      <c r="U847" s="1060"/>
      <c r="V847" s="529"/>
      <c r="W847" s="529"/>
      <c r="X847" s="529"/>
      <c r="Y847" s="529"/>
      <c r="Z847" s="529"/>
      <c r="AA847" s="529"/>
      <c r="AB847" s="529"/>
      <c r="AC847" s="1057"/>
      <c r="AD847" s="1057"/>
      <c r="AE847" s="1057"/>
      <c r="AF847" s="1057"/>
    </row>
    <row r="848">
      <c r="A848" s="499"/>
      <c r="B848" s="529"/>
      <c r="C848" s="528"/>
      <c r="D848" s="528"/>
      <c r="E848" s="528"/>
      <c r="F848" s="528"/>
      <c r="G848" s="529"/>
      <c r="H848" s="1060"/>
      <c r="I848" s="1060"/>
      <c r="J848" s="528"/>
      <c r="K848" s="528"/>
      <c r="L848" s="528"/>
      <c r="M848" s="528"/>
      <c r="N848" s="528"/>
      <c r="O848" s="528"/>
      <c r="P848" s="528"/>
      <c r="Q848" s="529"/>
      <c r="R848" s="528"/>
      <c r="S848" s="1060"/>
      <c r="T848" s="528"/>
      <c r="U848" s="1060"/>
      <c r="V848" s="529"/>
      <c r="W848" s="529"/>
      <c r="X848" s="529"/>
      <c r="Y848" s="529"/>
      <c r="Z848" s="529"/>
      <c r="AA848" s="529"/>
      <c r="AB848" s="529"/>
      <c r="AC848" s="1057"/>
      <c r="AD848" s="1057"/>
      <c r="AE848" s="1057"/>
      <c r="AF848" s="1057"/>
    </row>
    <row r="849">
      <c r="A849" s="499"/>
      <c r="B849" s="529"/>
      <c r="C849" s="528"/>
      <c r="D849" s="528"/>
      <c r="E849" s="528"/>
      <c r="F849" s="528"/>
      <c r="G849" s="529"/>
      <c r="H849" s="1060"/>
      <c r="I849" s="1060"/>
      <c r="J849" s="528"/>
      <c r="K849" s="528"/>
      <c r="L849" s="528"/>
      <c r="M849" s="528"/>
      <c r="N849" s="528"/>
      <c r="O849" s="528"/>
      <c r="P849" s="528"/>
      <c r="Q849" s="529"/>
      <c r="R849" s="528"/>
      <c r="S849" s="1060"/>
      <c r="T849" s="528"/>
      <c r="U849" s="1060"/>
      <c r="V849" s="529"/>
      <c r="W849" s="529"/>
      <c r="X849" s="529"/>
      <c r="Y849" s="529"/>
      <c r="Z849" s="529"/>
      <c r="AA849" s="529"/>
      <c r="AB849" s="529"/>
      <c r="AC849" s="1057"/>
      <c r="AD849" s="1057"/>
      <c r="AE849" s="1057"/>
      <c r="AF849" s="1057"/>
    </row>
    <row r="850">
      <c r="A850" s="499"/>
      <c r="B850" s="529"/>
      <c r="C850" s="528"/>
      <c r="D850" s="528"/>
      <c r="E850" s="528"/>
      <c r="F850" s="528"/>
      <c r="G850" s="529"/>
      <c r="H850" s="1060"/>
      <c r="I850" s="1060"/>
      <c r="J850" s="528"/>
      <c r="K850" s="528"/>
      <c r="L850" s="528"/>
      <c r="M850" s="528"/>
      <c r="N850" s="528"/>
      <c r="O850" s="528"/>
      <c r="P850" s="528"/>
      <c r="Q850" s="529"/>
      <c r="R850" s="528"/>
      <c r="S850" s="1060"/>
      <c r="T850" s="528"/>
      <c r="U850" s="1060"/>
      <c r="V850" s="529"/>
      <c r="W850" s="529"/>
      <c r="X850" s="529"/>
      <c r="Y850" s="529"/>
      <c r="Z850" s="529"/>
      <c r="AA850" s="529"/>
      <c r="AB850" s="529"/>
      <c r="AC850" s="1057"/>
      <c r="AD850" s="1057"/>
      <c r="AE850" s="1057"/>
      <c r="AF850" s="1057"/>
    </row>
    <row r="851">
      <c r="A851" s="499"/>
      <c r="B851" s="529"/>
      <c r="C851" s="528"/>
      <c r="D851" s="528"/>
      <c r="E851" s="528"/>
      <c r="F851" s="528"/>
      <c r="G851" s="529"/>
      <c r="H851" s="1060"/>
      <c r="I851" s="1060"/>
      <c r="J851" s="528"/>
      <c r="K851" s="528"/>
      <c r="L851" s="528"/>
      <c r="M851" s="528"/>
      <c r="N851" s="528"/>
      <c r="O851" s="528"/>
      <c r="P851" s="528"/>
      <c r="Q851" s="529"/>
      <c r="R851" s="528"/>
      <c r="S851" s="1060"/>
      <c r="T851" s="528"/>
      <c r="U851" s="1060"/>
      <c r="V851" s="529"/>
      <c r="W851" s="529"/>
      <c r="X851" s="529"/>
      <c r="Y851" s="529"/>
      <c r="Z851" s="529"/>
      <c r="AA851" s="529"/>
      <c r="AB851" s="529"/>
      <c r="AC851" s="1057"/>
      <c r="AD851" s="1057"/>
      <c r="AE851" s="1057"/>
      <c r="AF851" s="1057"/>
    </row>
    <row r="852">
      <c r="A852" s="499"/>
      <c r="B852" s="529"/>
      <c r="C852" s="528"/>
      <c r="D852" s="528"/>
      <c r="E852" s="528"/>
      <c r="F852" s="528"/>
      <c r="G852" s="529"/>
      <c r="H852" s="1060"/>
      <c r="I852" s="1060"/>
      <c r="J852" s="528"/>
      <c r="K852" s="528"/>
      <c r="L852" s="528"/>
      <c r="M852" s="528"/>
      <c r="N852" s="528"/>
      <c r="O852" s="528"/>
      <c r="P852" s="528"/>
      <c r="Q852" s="529"/>
      <c r="R852" s="528"/>
      <c r="S852" s="1060"/>
      <c r="T852" s="528"/>
      <c r="U852" s="1060"/>
      <c r="V852" s="529"/>
      <c r="W852" s="529"/>
      <c r="X852" s="529"/>
      <c r="Y852" s="529"/>
      <c r="Z852" s="529"/>
      <c r="AA852" s="529"/>
      <c r="AB852" s="529"/>
      <c r="AC852" s="1057"/>
      <c r="AD852" s="1057"/>
      <c r="AE852" s="1057"/>
      <c r="AF852" s="1057"/>
    </row>
    <row r="853">
      <c r="A853" s="499"/>
      <c r="B853" s="529"/>
      <c r="C853" s="528"/>
      <c r="D853" s="528"/>
      <c r="E853" s="528"/>
      <c r="F853" s="528"/>
      <c r="G853" s="529"/>
      <c r="H853" s="1060"/>
      <c r="I853" s="1060"/>
      <c r="J853" s="528"/>
      <c r="K853" s="528"/>
      <c r="L853" s="528"/>
      <c r="M853" s="528"/>
      <c r="N853" s="528"/>
      <c r="O853" s="528"/>
      <c r="P853" s="528"/>
      <c r="Q853" s="529"/>
      <c r="R853" s="528"/>
      <c r="S853" s="1060"/>
      <c r="T853" s="528"/>
      <c r="U853" s="1060"/>
      <c r="V853" s="529"/>
      <c r="W853" s="529"/>
      <c r="X853" s="529"/>
      <c r="Y853" s="529"/>
      <c r="Z853" s="529"/>
      <c r="AA853" s="529"/>
      <c r="AB853" s="529"/>
      <c r="AC853" s="1057"/>
      <c r="AD853" s="1057"/>
      <c r="AE853" s="1057"/>
      <c r="AF853" s="1057"/>
    </row>
    <row r="854">
      <c r="A854" s="499"/>
      <c r="B854" s="529"/>
      <c r="C854" s="528"/>
      <c r="D854" s="528"/>
      <c r="E854" s="528"/>
      <c r="F854" s="528"/>
      <c r="G854" s="529"/>
      <c r="H854" s="1060"/>
      <c r="I854" s="1060"/>
      <c r="J854" s="528"/>
      <c r="K854" s="528"/>
      <c r="L854" s="528"/>
      <c r="M854" s="528"/>
      <c r="N854" s="528"/>
      <c r="O854" s="528"/>
      <c r="P854" s="528"/>
      <c r="Q854" s="529"/>
      <c r="R854" s="528"/>
      <c r="S854" s="1060"/>
      <c r="T854" s="528"/>
      <c r="U854" s="1060"/>
      <c r="V854" s="529"/>
      <c r="W854" s="529"/>
      <c r="X854" s="529"/>
      <c r="Y854" s="529"/>
      <c r="Z854" s="529"/>
      <c r="AA854" s="529"/>
      <c r="AB854" s="529"/>
      <c r="AC854" s="1057"/>
      <c r="AD854" s="1057"/>
      <c r="AE854" s="1057"/>
      <c r="AF854" s="1057"/>
    </row>
    <row r="855">
      <c r="A855" s="499"/>
      <c r="B855" s="529"/>
      <c r="C855" s="528"/>
      <c r="D855" s="528"/>
      <c r="E855" s="528"/>
      <c r="F855" s="528"/>
      <c r="G855" s="529"/>
      <c r="H855" s="1060"/>
      <c r="I855" s="1060"/>
      <c r="J855" s="528"/>
      <c r="K855" s="528"/>
      <c r="L855" s="528"/>
      <c r="M855" s="528"/>
      <c r="N855" s="528"/>
      <c r="O855" s="528"/>
      <c r="P855" s="528"/>
      <c r="Q855" s="529"/>
      <c r="R855" s="528"/>
      <c r="S855" s="1060"/>
      <c r="T855" s="528"/>
      <c r="U855" s="1060"/>
      <c r="V855" s="529"/>
      <c r="W855" s="529"/>
      <c r="X855" s="529"/>
      <c r="Y855" s="529"/>
      <c r="Z855" s="529"/>
      <c r="AA855" s="529"/>
      <c r="AB855" s="529"/>
      <c r="AC855" s="1057"/>
      <c r="AD855" s="1057"/>
      <c r="AE855" s="1057"/>
      <c r="AF855" s="1057"/>
    </row>
    <row r="856">
      <c r="A856" s="499"/>
      <c r="B856" s="529"/>
      <c r="C856" s="528"/>
      <c r="D856" s="528"/>
      <c r="E856" s="528"/>
      <c r="F856" s="528"/>
      <c r="G856" s="529"/>
      <c r="H856" s="1060"/>
      <c r="I856" s="1060"/>
      <c r="J856" s="528"/>
      <c r="K856" s="528"/>
      <c r="L856" s="528"/>
      <c r="M856" s="528"/>
      <c r="N856" s="528"/>
      <c r="O856" s="528"/>
      <c r="P856" s="528"/>
      <c r="Q856" s="529"/>
      <c r="R856" s="528"/>
      <c r="S856" s="1060"/>
      <c r="T856" s="528"/>
      <c r="U856" s="1060"/>
      <c r="V856" s="529"/>
      <c r="W856" s="529"/>
      <c r="X856" s="529"/>
      <c r="Y856" s="529"/>
      <c r="Z856" s="529"/>
      <c r="AA856" s="529"/>
      <c r="AB856" s="529"/>
      <c r="AC856" s="1057"/>
      <c r="AD856" s="1057"/>
      <c r="AE856" s="1057"/>
      <c r="AF856" s="1057"/>
    </row>
    <row r="857">
      <c r="A857" s="499"/>
      <c r="B857" s="529"/>
      <c r="C857" s="528"/>
      <c r="D857" s="528"/>
      <c r="E857" s="528"/>
      <c r="F857" s="528"/>
      <c r="G857" s="529"/>
      <c r="H857" s="1060"/>
      <c r="I857" s="1060"/>
      <c r="J857" s="528"/>
      <c r="K857" s="528"/>
      <c r="L857" s="528"/>
      <c r="M857" s="528"/>
      <c r="N857" s="528"/>
      <c r="O857" s="528"/>
      <c r="P857" s="528"/>
      <c r="Q857" s="529"/>
      <c r="R857" s="528"/>
      <c r="S857" s="1060"/>
      <c r="T857" s="528"/>
      <c r="U857" s="1060"/>
      <c r="V857" s="529"/>
      <c r="W857" s="529"/>
      <c r="X857" s="529"/>
      <c r="Y857" s="529"/>
      <c r="Z857" s="529"/>
      <c r="AA857" s="529"/>
      <c r="AB857" s="529"/>
      <c r="AC857" s="1057"/>
      <c r="AD857" s="1057"/>
      <c r="AE857" s="1057"/>
      <c r="AF857" s="1057"/>
    </row>
    <row r="858">
      <c r="A858" s="499"/>
      <c r="B858" s="529"/>
      <c r="C858" s="528"/>
      <c r="D858" s="528"/>
      <c r="E858" s="528"/>
      <c r="F858" s="528"/>
      <c r="G858" s="529"/>
      <c r="H858" s="1060"/>
      <c r="I858" s="1060"/>
      <c r="J858" s="528"/>
      <c r="K858" s="528"/>
      <c r="L858" s="528"/>
      <c r="M858" s="528"/>
      <c r="N858" s="528"/>
      <c r="O858" s="528"/>
      <c r="P858" s="528"/>
      <c r="Q858" s="529"/>
      <c r="R858" s="528"/>
      <c r="S858" s="1060"/>
      <c r="T858" s="528"/>
      <c r="U858" s="1060"/>
      <c r="V858" s="529"/>
      <c r="W858" s="529"/>
      <c r="X858" s="529"/>
      <c r="Y858" s="529"/>
      <c r="Z858" s="529"/>
      <c r="AA858" s="529"/>
      <c r="AB858" s="529"/>
      <c r="AC858" s="1057"/>
      <c r="AD858" s="1057"/>
      <c r="AE858" s="1057"/>
      <c r="AF858" s="1057"/>
    </row>
    <row r="859">
      <c r="A859" s="499"/>
      <c r="B859" s="529"/>
      <c r="C859" s="528"/>
      <c r="D859" s="528"/>
      <c r="E859" s="528"/>
      <c r="F859" s="528"/>
      <c r="G859" s="529"/>
      <c r="H859" s="1060"/>
      <c r="I859" s="1060"/>
      <c r="J859" s="528"/>
      <c r="K859" s="528"/>
      <c r="L859" s="528"/>
      <c r="M859" s="528"/>
      <c r="N859" s="528"/>
      <c r="O859" s="528"/>
      <c r="P859" s="528"/>
      <c r="Q859" s="529"/>
      <c r="R859" s="528"/>
      <c r="S859" s="1060"/>
      <c r="T859" s="528"/>
      <c r="U859" s="1060"/>
      <c r="V859" s="529"/>
      <c r="W859" s="529"/>
      <c r="X859" s="529"/>
      <c r="Y859" s="529"/>
      <c r="Z859" s="529"/>
      <c r="AA859" s="529"/>
      <c r="AB859" s="529"/>
      <c r="AC859" s="1057"/>
      <c r="AD859" s="1057"/>
      <c r="AE859" s="1057"/>
      <c r="AF859" s="1057"/>
    </row>
    <row r="860">
      <c r="A860" s="499"/>
      <c r="B860" s="529"/>
      <c r="C860" s="528"/>
      <c r="D860" s="528"/>
      <c r="E860" s="528"/>
      <c r="F860" s="528"/>
      <c r="G860" s="529"/>
      <c r="H860" s="1060"/>
      <c r="I860" s="1060"/>
      <c r="J860" s="528"/>
      <c r="K860" s="528"/>
      <c r="L860" s="528"/>
      <c r="M860" s="528"/>
      <c r="N860" s="528"/>
      <c r="O860" s="528"/>
      <c r="P860" s="528"/>
      <c r="Q860" s="529"/>
      <c r="R860" s="528"/>
      <c r="S860" s="1060"/>
      <c r="T860" s="528"/>
      <c r="U860" s="1060"/>
      <c r="V860" s="529"/>
      <c r="W860" s="529"/>
      <c r="X860" s="529"/>
      <c r="Y860" s="529"/>
      <c r="Z860" s="529"/>
      <c r="AA860" s="529"/>
      <c r="AB860" s="529"/>
      <c r="AC860" s="1057"/>
      <c r="AD860" s="1057"/>
      <c r="AE860" s="1057"/>
      <c r="AF860" s="1057"/>
    </row>
    <row r="861">
      <c r="A861" s="499"/>
      <c r="B861" s="529"/>
      <c r="C861" s="528"/>
      <c r="D861" s="528"/>
      <c r="E861" s="528"/>
      <c r="F861" s="528"/>
      <c r="G861" s="529"/>
      <c r="H861" s="1060"/>
      <c r="I861" s="1060"/>
      <c r="J861" s="528"/>
      <c r="K861" s="528"/>
      <c r="L861" s="528"/>
      <c r="M861" s="528"/>
      <c r="N861" s="528"/>
      <c r="O861" s="528"/>
      <c r="P861" s="528"/>
      <c r="Q861" s="529"/>
      <c r="R861" s="528"/>
      <c r="S861" s="1060"/>
      <c r="T861" s="528"/>
      <c r="U861" s="1060"/>
      <c r="V861" s="529"/>
      <c r="W861" s="529"/>
      <c r="X861" s="529"/>
      <c r="Y861" s="529"/>
      <c r="Z861" s="529"/>
      <c r="AA861" s="529"/>
      <c r="AB861" s="529"/>
      <c r="AC861" s="1057"/>
      <c r="AD861" s="1057"/>
      <c r="AE861" s="1057"/>
      <c r="AF861" s="1057"/>
    </row>
    <row r="862">
      <c r="A862" s="499"/>
      <c r="B862" s="529"/>
      <c r="C862" s="528"/>
      <c r="D862" s="528"/>
      <c r="E862" s="528"/>
      <c r="F862" s="528"/>
      <c r="G862" s="529"/>
      <c r="H862" s="1060"/>
      <c r="I862" s="1060"/>
      <c r="J862" s="528"/>
      <c r="K862" s="528"/>
      <c r="L862" s="528"/>
      <c r="M862" s="528"/>
      <c r="N862" s="528"/>
      <c r="O862" s="528"/>
      <c r="P862" s="528"/>
      <c r="Q862" s="529"/>
      <c r="R862" s="528"/>
      <c r="S862" s="1060"/>
      <c r="T862" s="528"/>
      <c r="U862" s="1060"/>
      <c r="V862" s="529"/>
      <c r="W862" s="529"/>
      <c r="X862" s="529"/>
      <c r="Y862" s="529"/>
      <c r="Z862" s="529"/>
      <c r="AA862" s="529"/>
      <c r="AB862" s="529"/>
      <c r="AC862" s="1057"/>
      <c r="AD862" s="1057"/>
      <c r="AE862" s="1057"/>
      <c r="AF862" s="1057"/>
    </row>
    <row r="863">
      <c r="A863" s="499"/>
      <c r="B863" s="529"/>
      <c r="C863" s="528"/>
      <c r="D863" s="528"/>
      <c r="E863" s="528"/>
      <c r="F863" s="528"/>
      <c r="G863" s="529"/>
      <c r="H863" s="1060"/>
      <c r="I863" s="1060"/>
      <c r="J863" s="528"/>
      <c r="K863" s="528"/>
      <c r="L863" s="528"/>
      <c r="M863" s="528"/>
      <c r="N863" s="528"/>
      <c r="O863" s="528"/>
      <c r="P863" s="528"/>
      <c r="Q863" s="529"/>
      <c r="R863" s="528"/>
      <c r="S863" s="1060"/>
      <c r="T863" s="528"/>
      <c r="U863" s="1060"/>
      <c r="V863" s="529"/>
      <c r="W863" s="529"/>
      <c r="X863" s="529"/>
      <c r="Y863" s="529"/>
      <c r="Z863" s="529"/>
      <c r="AA863" s="529"/>
      <c r="AB863" s="529"/>
      <c r="AC863" s="1057"/>
      <c r="AD863" s="1057"/>
      <c r="AE863" s="1057"/>
      <c r="AF863" s="1057"/>
    </row>
    <row r="864">
      <c r="A864" s="499"/>
      <c r="B864" s="529"/>
      <c r="C864" s="528"/>
      <c r="D864" s="528"/>
      <c r="E864" s="528"/>
      <c r="F864" s="528"/>
      <c r="G864" s="529"/>
      <c r="H864" s="1060"/>
      <c r="I864" s="1060"/>
      <c r="J864" s="528"/>
      <c r="K864" s="528"/>
      <c r="L864" s="528"/>
      <c r="M864" s="528"/>
      <c r="N864" s="528"/>
      <c r="O864" s="528"/>
      <c r="P864" s="528"/>
      <c r="Q864" s="529"/>
      <c r="R864" s="528"/>
      <c r="S864" s="1060"/>
      <c r="T864" s="528"/>
      <c r="U864" s="1060"/>
      <c r="V864" s="529"/>
      <c r="W864" s="529"/>
      <c r="X864" s="529"/>
      <c r="Y864" s="529"/>
      <c r="Z864" s="529"/>
      <c r="AA864" s="529"/>
      <c r="AB864" s="529"/>
      <c r="AC864" s="1057"/>
      <c r="AD864" s="1057"/>
      <c r="AE864" s="1057"/>
      <c r="AF864" s="1057"/>
    </row>
    <row r="865">
      <c r="A865" s="499"/>
      <c r="B865" s="529"/>
      <c r="C865" s="528"/>
      <c r="D865" s="528"/>
      <c r="E865" s="528"/>
      <c r="F865" s="528"/>
      <c r="G865" s="529"/>
      <c r="H865" s="1060"/>
      <c r="I865" s="1060"/>
      <c r="J865" s="528"/>
      <c r="K865" s="528"/>
      <c r="L865" s="528"/>
      <c r="M865" s="528"/>
      <c r="N865" s="528"/>
      <c r="O865" s="528"/>
      <c r="P865" s="528"/>
      <c r="Q865" s="529"/>
      <c r="R865" s="528"/>
      <c r="S865" s="1060"/>
      <c r="T865" s="528"/>
      <c r="U865" s="1060"/>
      <c r="V865" s="529"/>
      <c r="W865" s="529"/>
      <c r="X865" s="529"/>
      <c r="Y865" s="529"/>
      <c r="Z865" s="529"/>
      <c r="AA865" s="529"/>
      <c r="AB865" s="529"/>
      <c r="AC865" s="1057"/>
      <c r="AD865" s="1057"/>
      <c r="AE865" s="1057"/>
      <c r="AF865" s="1057"/>
    </row>
    <row r="866">
      <c r="A866" s="499"/>
      <c r="B866" s="529"/>
      <c r="C866" s="528"/>
      <c r="D866" s="528"/>
      <c r="E866" s="528"/>
      <c r="F866" s="528"/>
      <c r="G866" s="529"/>
      <c r="H866" s="1060"/>
      <c r="I866" s="1060"/>
      <c r="J866" s="528"/>
      <c r="K866" s="528"/>
      <c r="L866" s="528"/>
      <c r="M866" s="528"/>
      <c r="N866" s="528"/>
      <c r="O866" s="528"/>
      <c r="P866" s="528"/>
      <c r="Q866" s="529"/>
      <c r="R866" s="528"/>
      <c r="S866" s="1060"/>
      <c r="T866" s="528"/>
      <c r="U866" s="1060"/>
      <c r="V866" s="529"/>
      <c r="W866" s="529"/>
      <c r="X866" s="529"/>
      <c r="Y866" s="529"/>
      <c r="Z866" s="529"/>
      <c r="AA866" s="529"/>
      <c r="AB866" s="529"/>
      <c r="AC866" s="1057"/>
      <c r="AD866" s="1057"/>
      <c r="AE866" s="1057"/>
      <c r="AF866" s="1057"/>
    </row>
    <row r="867">
      <c r="A867" s="499"/>
      <c r="B867" s="529"/>
      <c r="C867" s="528"/>
      <c r="D867" s="528"/>
      <c r="E867" s="528"/>
      <c r="F867" s="528"/>
      <c r="G867" s="529"/>
      <c r="H867" s="1060"/>
      <c r="I867" s="1060"/>
      <c r="J867" s="528"/>
      <c r="K867" s="528"/>
      <c r="L867" s="528"/>
      <c r="M867" s="528"/>
      <c r="N867" s="528"/>
      <c r="O867" s="528"/>
      <c r="P867" s="528"/>
      <c r="Q867" s="529"/>
      <c r="R867" s="528"/>
      <c r="S867" s="1060"/>
      <c r="T867" s="528"/>
      <c r="U867" s="1060"/>
      <c r="V867" s="529"/>
      <c r="W867" s="529"/>
      <c r="X867" s="529"/>
      <c r="Y867" s="529"/>
      <c r="Z867" s="529"/>
      <c r="AA867" s="529"/>
      <c r="AB867" s="529"/>
      <c r="AC867" s="1057"/>
      <c r="AD867" s="1057"/>
      <c r="AE867" s="1057"/>
      <c r="AF867" s="1057"/>
    </row>
    <row r="868">
      <c r="A868" s="499"/>
      <c r="B868" s="529"/>
      <c r="C868" s="528"/>
      <c r="D868" s="528"/>
      <c r="E868" s="528"/>
      <c r="F868" s="528"/>
      <c r="G868" s="529"/>
      <c r="H868" s="1060"/>
      <c r="I868" s="1060"/>
      <c r="J868" s="528"/>
      <c r="K868" s="528"/>
      <c r="L868" s="528"/>
      <c r="M868" s="528"/>
      <c r="N868" s="528"/>
      <c r="O868" s="528"/>
      <c r="P868" s="528"/>
      <c r="Q868" s="529"/>
      <c r="R868" s="528"/>
      <c r="S868" s="1060"/>
      <c r="T868" s="528"/>
      <c r="U868" s="1060"/>
      <c r="V868" s="529"/>
      <c r="W868" s="529"/>
      <c r="X868" s="529"/>
      <c r="Y868" s="529"/>
      <c r="Z868" s="529"/>
      <c r="AA868" s="529"/>
      <c r="AB868" s="529"/>
      <c r="AC868" s="1057"/>
      <c r="AD868" s="1057"/>
      <c r="AE868" s="1057"/>
      <c r="AF868" s="1057"/>
    </row>
    <row r="869">
      <c r="A869" s="499"/>
      <c r="B869" s="529"/>
      <c r="C869" s="528"/>
      <c r="D869" s="528"/>
      <c r="E869" s="528"/>
      <c r="F869" s="528"/>
      <c r="G869" s="529"/>
      <c r="H869" s="1060"/>
      <c r="I869" s="1060"/>
      <c r="J869" s="528"/>
      <c r="K869" s="528"/>
      <c r="L869" s="528"/>
      <c r="M869" s="528"/>
      <c r="N869" s="528"/>
      <c r="O869" s="528"/>
      <c r="P869" s="528"/>
      <c r="Q869" s="529"/>
      <c r="R869" s="528"/>
      <c r="S869" s="1060"/>
      <c r="T869" s="528"/>
      <c r="U869" s="1060"/>
      <c r="V869" s="529"/>
      <c r="W869" s="529"/>
      <c r="X869" s="529"/>
      <c r="Y869" s="529"/>
      <c r="Z869" s="529"/>
      <c r="AA869" s="529"/>
      <c r="AB869" s="529"/>
      <c r="AC869" s="1057"/>
      <c r="AD869" s="1057"/>
      <c r="AE869" s="1057"/>
      <c r="AF869" s="1057"/>
    </row>
    <row r="870">
      <c r="A870" s="499"/>
      <c r="B870" s="529"/>
      <c r="C870" s="528"/>
      <c r="D870" s="528"/>
      <c r="E870" s="528"/>
      <c r="F870" s="528"/>
      <c r="G870" s="529"/>
      <c r="H870" s="1060"/>
      <c r="I870" s="1060"/>
      <c r="J870" s="528"/>
      <c r="K870" s="528"/>
      <c r="L870" s="528"/>
      <c r="M870" s="528"/>
      <c r="N870" s="528"/>
      <c r="O870" s="528"/>
      <c r="P870" s="528"/>
      <c r="Q870" s="529"/>
      <c r="R870" s="528"/>
      <c r="S870" s="1060"/>
      <c r="T870" s="528"/>
      <c r="U870" s="1060"/>
      <c r="V870" s="529"/>
      <c r="W870" s="529"/>
      <c r="X870" s="529"/>
      <c r="Y870" s="529"/>
      <c r="Z870" s="529"/>
      <c r="AA870" s="529"/>
      <c r="AB870" s="529"/>
      <c r="AC870" s="1057"/>
      <c r="AD870" s="1057"/>
      <c r="AE870" s="1057"/>
      <c r="AF870" s="1057"/>
    </row>
    <row r="871">
      <c r="A871" s="499"/>
      <c r="B871" s="529"/>
      <c r="C871" s="528"/>
      <c r="D871" s="528"/>
      <c r="E871" s="528"/>
      <c r="F871" s="528"/>
      <c r="G871" s="529"/>
      <c r="H871" s="1060"/>
      <c r="I871" s="1060"/>
      <c r="J871" s="528"/>
      <c r="K871" s="528"/>
      <c r="L871" s="528"/>
      <c r="M871" s="528"/>
      <c r="N871" s="528"/>
      <c r="O871" s="528"/>
      <c r="P871" s="528"/>
      <c r="Q871" s="529"/>
      <c r="R871" s="528"/>
      <c r="S871" s="1060"/>
      <c r="T871" s="528"/>
      <c r="U871" s="1060"/>
      <c r="V871" s="529"/>
      <c r="W871" s="529"/>
      <c r="X871" s="529"/>
      <c r="Y871" s="529"/>
      <c r="Z871" s="529"/>
      <c r="AA871" s="529"/>
      <c r="AB871" s="529"/>
      <c r="AC871" s="1057"/>
      <c r="AD871" s="1057"/>
      <c r="AE871" s="1057"/>
      <c r="AF871" s="1057"/>
    </row>
    <row r="872">
      <c r="A872" s="499"/>
      <c r="B872" s="529"/>
      <c r="C872" s="528"/>
      <c r="D872" s="528"/>
      <c r="E872" s="528"/>
      <c r="F872" s="528"/>
      <c r="G872" s="529"/>
      <c r="H872" s="1060"/>
      <c r="I872" s="1060"/>
      <c r="J872" s="528"/>
      <c r="K872" s="528"/>
      <c r="L872" s="528"/>
      <c r="M872" s="528"/>
      <c r="N872" s="528"/>
      <c r="O872" s="528"/>
      <c r="P872" s="528"/>
      <c r="Q872" s="529"/>
      <c r="R872" s="528"/>
      <c r="S872" s="1060"/>
      <c r="T872" s="528"/>
      <c r="U872" s="1060"/>
      <c r="V872" s="529"/>
      <c r="W872" s="529"/>
      <c r="X872" s="529"/>
      <c r="Y872" s="529"/>
      <c r="Z872" s="529"/>
      <c r="AA872" s="529"/>
      <c r="AB872" s="529"/>
      <c r="AC872" s="1057"/>
      <c r="AD872" s="1057"/>
      <c r="AE872" s="1057"/>
      <c r="AF872" s="1057"/>
    </row>
    <row r="873">
      <c r="A873" s="499"/>
      <c r="B873" s="529"/>
      <c r="C873" s="528"/>
      <c r="D873" s="528"/>
      <c r="E873" s="528"/>
      <c r="F873" s="528"/>
      <c r="G873" s="529"/>
      <c r="H873" s="1060"/>
      <c r="I873" s="1060"/>
      <c r="J873" s="528"/>
      <c r="K873" s="528"/>
      <c r="L873" s="528"/>
      <c r="M873" s="528"/>
      <c r="N873" s="528"/>
      <c r="O873" s="528"/>
      <c r="P873" s="528"/>
      <c r="Q873" s="529"/>
      <c r="R873" s="528"/>
      <c r="S873" s="1060"/>
      <c r="T873" s="528"/>
      <c r="U873" s="1060"/>
      <c r="V873" s="529"/>
      <c r="W873" s="529"/>
      <c r="X873" s="529"/>
      <c r="Y873" s="529"/>
      <c r="Z873" s="529"/>
      <c r="AA873" s="529"/>
      <c r="AB873" s="529"/>
      <c r="AC873" s="1057"/>
      <c r="AD873" s="1057"/>
      <c r="AE873" s="1057"/>
      <c r="AF873" s="1057"/>
    </row>
    <row r="874">
      <c r="A874" s="499"/>
      <c r="B874" s="529"/>
      <c r="C874" s="528"/>
      <c r="D874" s="528"/>
      <c r="E874" s="528"/>
      <c r="F874" s="528"/>
      <c r="G874" s="529"/>
      <c r="H874" s="1060"/>
      <c r="I874" s="1060"/>
      <c r="J874" s="528"/>
      <c r="K874" s="528"/>
      <c r="L874" s="528"/>
      <c r="M874" s="528"/>
      <c r="N874" s="528"/>
      <c r="O874" s="528"/>
      <c r="P874" s="528"/>
      <c r="Q874" s="529"/>
      <c r="R874" s="528"/>
      <c r="S874" s="1060"/>
      <c r="T874" s="528"/>
      <c r="U874" s="1060"/>
      <c r="V874" s="529"/>
      <c r="W874" s="529"/>
      <c r="X874" s="529"/>
      <c r="Y874" s="529"/>
      <c r="Z874" s="529"/>
      <c r="AA874" s="529"/>
      <c r="AB874" s="529"/>
      <c r="AC874" s="1057"/>
      <c r="AD874" s="1057"/>
      <c r="AE874" s="1057"/>
      <c r="AF874" s="1057"/>
    </row>
    <row r="875">
      <c r="A875" s="499"/>
      <c r="B875" s="529"/>
      <c r="C875" s="528"/>
      <c r="D875" s="528"/>
      <c r="E875" s="528"/>
      <c r="F875" s="528"/>
      <c r="G875" s="529"/>
      <c r="H875" s="1060"/>
      <c r="I875" s="1060"/>
      <c r="J875" s="528"/>
      <c r="K875" s="528"/>
      <c r="L875" s="528"/>
      <c r="M875" s="528"/>
      <c r="N875" s="528"/>
      <c r="O875" s="528"/>
      <c r="P875" s="528"/>
      <c r="Q875" s="529"/>
      <c r="R875" s="528"/>
      <c r="S875" s="1060"/>
      <c r="T875" s="528"/>
      <c r="U875" s="1060"/>
      <c r="V875" s="529"/>
      <c r="W875" s="529"/>
      <c r="X875" s="529"/>
      <c r="Y875" s="529"/>
      <c r="Z875" s="529"/>
      <c r="AA875" s="529"/>
      <c r="AB875" s="529"/>
      <c r="AC875" s="1057"/>
      <c r="AD875" s="1057"/>
      <c r="AE875" s="1057"/>
      <c r="AF875" s="1057"/>
    </row>
    <row r="876">
      <c r="A876" s="499"/>
      <c r="B876" s="529"/>
      <c r="C876" s="528"/>
      <c r="D876" s="528"/>
      <c r="E876" s="528"/>
      <c r="F876" s="528"/>
      <c r="G876" s="529"/>
      <c r="H876" s="1060"/>
      <c r="I876" s="1060"/>
      <c r="J876" s="528"/>
      <c r="K876" s="528"/>
      <c r="L876" s="528"/>
      <c r="M876" s="528"/>
      <c r="N876" s="528"/>
      <c r="O876" s="528"/>
      <c r="P876" s="528"/>
      <c r="Q876" s="529"/>
      <c r="R876" s="528"/>
      <c r="S876" s="1060"/>
      <c r="T876" s="528"/>
      <c r="U876" s="1060"/>
      <c r="V876" s="529"/>
      <c r="W876" s="529"/>
      <c r="X876" s="529"/>
      <c r="Y876" s="529"/>
      <c r="Z876" s="529"/>
      <c r="AA876" s="529"/>
      <c r="AB876" s="529"/>
      <c r="AC876" s="1057"/>
      <c r="AD876" s="1057"/>
      <c r="AE876" s="1057"/>
      <c r="AF876" s="1057"/>
    </row>
    <row r="877">
      <c r="A877" s="499"/>
      <c r="B877" s="529"/>
      <c r="C877" s="528"/>
      <c r="D877" s="528"/>
      <c r="E877" s="528"/>
      <c r="F877" s="528"/>
      <c r="G877" s="529"/>
      <c r="H877" s="1060"/>
      <c r="I877" s="1060"/>
      <c r="J877" s="528"/>
      <c r="K877" s="528"/>
      <c r="L877" s="528"/>
      <c r="M877" s="528"/>
      <c r="N877" s="528"/>
      <c r="O877" s="528"/>
      <c r="P877" s="528"/>
      <c r="Q877" s="529"/>
      <c r="R877" s="528"/>
      <c r="S877" s="1060"/>
      <c r="T877" s="528"/>
      <c r="U877" s="1060"/>
      <c r="V877" s="529"/>
      <c r="W877" s="529"/>
      <c r="X877" s="529"/>
      <c r="Y877" s="529"/>
      <c r="Z877" s="529"/>
      <c r="AA877" s="529"/>
      <c r="AB877" s="529"/>
      <c r="AC877" s="1057"/>
      <c r="AD877" s="1057"/>
      <c r="AE877" s="1057"/>
      <c r="AF877" s="1057"/>
    </row>
    <row r="878">
      <c r="A878" s="499"/>
      <c r="B878" s="529"/>
      <c r="C878" s="528"/>
      <c r="D878" s="528"/>
      <c r="E878" s="528"/>
      <c r="F878" s="528"/>
      <c r="G878" s="529"/>
      <c r="H878" s="1060"/>
      <c r="I878" s="1060"/>
      <c r="J878" s="528"/>
      <c r="K878" s="528"/>
      <c r="L878" s="528"/>
      <c r="M878" s="528"/>
      <c r="N878" s="528"/>
      <c r="O878" s="528"/>
      <c r="P878" s="528"/>
      <c r="Q878" s="529"/>
      <c r="R878" s="528"/>
      <c r="S878" s="1060"/>
      <c r="T878" s="528"/>
      <c r="U878" s="1060"/>
      <c r="V878" s="529"/>
      <c r="W878" s="529"/>
      <c r="X878" s="529"/>
      <c r="Y878" s="529"/>
      <c r="Z878" s="529"/>
      <c r="AA878" s="529"/>
      <c r="AB878" s="529"/>
      <c r="AC878" s="1057"/>
      <c r="AD878" s="1057"/>
      <c r="AE878" s="1057"/>
      <c r="AF878" s="1057"/>
    </row>
    <row r="879">
      <c r="A879" s="499"/>
      <c r="B879" s="529"/>
      <c r="C879" s="528"/>
      <c r="D879" s="528"/>
      <c r="E879" s="528"/>
      <c r="F879" s="528"/>
      <c r="G879" s="529"/>
      <c r="H879" s="1060"/>
      <c r="I879" s="1060"/>
      <c r="J879" s="528"/>
      <c r="K879" s="528"/>
      <c r="L879" s="528"/>
      <c r="M879" s="528"/>
      <c r="N879" s="528"/>
      <c r="O879" s="528"/>
      <c r="P879" s="528"/>
      <c r="Q879" s="529"/>
      <c r="R879" s="528"/>
      <c r="S879" s="1060"/>
      <c r="T879" s="528"/>
      <c r="U879" s="1060"/>
      <c r="V879" s="529"/>
      <c r="W879" s="529"/>
      <c r="X879" s="529"/>
      <c r="Y879" s="529"/>
      <c r="Z879" s="529"/>
      <c r="AA879" s="529"/>
      <c r="AB879" s="529"/>
      <c r="AC879" s="1057"/>
      <c r="AD879" s="1057"/>
      <c r="AE879" s="1057"/>
      <c r="AF879" s="1057"/>
    </row>
    <row r="880">
      <c r="A880" s="499"/>
      <c r="B880" s="529"/>
      <c r="C880" s="528"/>
      <c r="D880" s="528"/>
      <c r="E880" s="528"/>
      <c r="F880" s="528"/>
      <c r="G880" s="529"/>
      <c r="H880" s="1060"/>
      <c r="I880" s="1060"/>
      <c r="J880" s="528"/>
      <c r="K880" s="528"/>
      <c r="L880" s="528"/>
      <c r="M880" s="528"/>
      <c r="N880" s="528"/>
      <c r="O880" s="528"/>
      <c r="P880" s="528"/>
      <c r="Q880" s="529"/>
      <c r="R880" s="528"/>
      <c r="S880" s="1060"/>
      <c r="T880" s="528"/>
      <c r="U880" s="1060"/>
      <c r="V880" s="529"/>
      <c r="W880" s="529"/>
      <c r="X880" s="529"/>
      <c r="Y880" s="529"/>
      <c r="Z880" s="529"/>
      <c r="AA880" s="529"/>
      <c r="AB880" s="529"/>
      <c r="AC880" s="1057"/>
      <c r="AD880" s="1057"/>
      <c r="AE880" s="1057"/>
      <c r="AF880" s="1057"/>
    </row>
    <row r="881">
      <c r="A881" s="499"/>
      <c r="B881" s="529"/>
      <c r="C881" s="528"/>
      <c r="D881" s="528"/>
      <c r="E881" s="528"/>
      <c r="F881" s="528"/>
      <c r="G881" s="529"/>
      <c r="H881" s="1060"/>
      <c r="I881" s="1060"/>
      <c r="J881" s="528"/>
      <c r="K881" s="528"/>
      <c r="L881" s="528"/>
      <c r="M881" s="528"/>
      <c r="N881" s="528"/>
      <c r="O881" s="528"/>
      <c r="P881" s="528"/>
      <c r="Q881" s="529"/>
      <c r="R881" s="528"/>
      <c r="S881" s="1060"/>
      <c r="T881" s="528"/>
      <c r="U881" s="1060"/>
      <c r="V881" s="529"/>
      <c r="W881" s="529"/>
      <c r="X881" s="529"/>
      <c r="Y881" s="529"/>
      <c r="Z881" s="529"/>
      <c r="AA881" s="529"/>
      <c r="AB881" s="529"/>
      <c r="AC881" s="1057"/>
      <c r="AD881" s="1057"/>
      <c r="AE881" s="1057"/>
      <c r="AF881" s="1057"/>
    </row>
    <row r="882">
      <c r="A882" s="499"/>
      <c r="B882" s="529"/>
      <c r="C882" s="528"/>
      <c r="D882" s="528"/>
      <c r="E882" s="528"/>
      <c r="F882" s="528"/>
      <c r="G882" s="529"/>
      <c r="H882" s="1060"/>
      <c r="I882" s="1060"/>
      <c r="J882" s="528"/>
      <c r="K882" s="528"/>
      <c r="L882" s="528"/>
      <c r="M882" s="528"/>
      <c r="N882" s="528"/>
      <c r="O882" s="528"/>
      <c r="P882" s="528"/>
      <c r="Q882" s="529"/>
      <c r="R882" s="528"/>
      <c r="S882" s="1060"/>
      <c r="T882" s="528"/>
      <c r="U882" s="1060"/>
      <c r="V882" s="529"/>
      <c r="W882" s="529"/>
      <c r="X882" s="529"/>
      <c r="Y882" s="529"/>
      <c r="Z882" s="529"/>
      <c r="AA882" s="529"/>
      <c r="AB882" s="529"/>
      <c r="AC882" s="1057"/>
      <c r="AD882" s="1057"/>
      <c r="AE882" s="1057"/>
      <c r="AF882" s="1057"/>
    </row>
    <row r="883">
      <c r="A883" s="499"/>
      <c r="B883" s="529"/>
      <c r="C883" s="528"/>
      <c r="D883" s="528"/>
      <c r="E883" s="528"/>
      <c r="F883" s="528"/>
      <c r="G883" s="529"/>
      <c r="H883" s="1060"/>
      <c r="I883" s="1060"/>
      <c r="J883" s="528"/>
      <c r="K883" s="528"/>
      <c r="L883" s="528"/>
      <c r="M883" s="528"/>
      <c r="N883" s="528"/>
      <c r="O883" s="528"/>
      <c r="P883" s="528"/>
      <c r="Q883" s="529"/>
      <c r="R883" s="528"/>
      <c r="S883" s="1060"/>
      <c r="T883" s="528"/>
      <c r="U883" s="1060"/>
      <c r="V883" s="529"/>
      <c r="W883" s="529"/>
      <c r="X883" s="529"/>
      <c r="Y883" s="529"/>
      <c r="Z883" s="529"/>
      <c r="AA883" s="529"/>
      <c r="AB883" s="529"/>
      <c r="AC883" s="1057"/>
      <c r="AD883" s="1057"/>
      <c r="AE883" s="1057"/>
      <c r="AF883" s="1057"/>
    </row>
    <row r="884">
      <c r="A884" s="499"/>
      <c r="B884" s="529"/>
      <c r="C884" s="528"/>
      <c r="D884" s="528"/>
      <c r="E884" s="528"/>
      <c r="F884" s="528"/>
      <c r="G884" s="529"/>
      <c r="H884" s="1060"/>
      <c r="I884" s="1060"/>
      <c r="J884" s="528"/>
      <c r="K884" s="528"/>
      <c r="L884" s="528"/>
      <c r="M884" s="528"/>
      <c r="N884" s="528"/>
      <c r="O884" s="528"/>
      <c r="P884" s="528"/>
      <c r="Q884" s="529"/>
      <c r="R884" s="528"/>
      <c r="S884" s="1060"/>
      <c r="T884" s="528"/>
      <c r="U884" s="1060"/>
      <c r="V884" s="529"/>
      <c r="W884" s="529"/>
      <c r="X884" s="529"/>
      <c r="Y884" s="529"/>
      <c r="Z884" s="529"/>
      <c r="AA884" s="529"/>
      <c r="AB884" s="529"/>
      <c r="AC884" s="1057"/>
      <c r="AD884" s="1057"/>
      <c r="AE884" s="1057"/>
      <c r="AF884" s="1057"/>
    </row>
    <row r="885">
      <c r="A885" s="499"/>
      <c r="B885" s="529"/>
      <c r="C885" s="528"/>
      <c r="D885" s="528"/>
      <c r="E885" s="528"/>
      <c r="F885" s="528"/>
      <c r="G885" s="529"/>
      <c r="H885" s="1060"/>
      <c r="I885" s="1060"/>
      <c r="J885" s="528"/>
      <c r="K885" s="528"/>
      <c r="L885" s="528"/>
      <c r="M885" s="528"/>
      <c r="N885" s="528"/>
      <c r="O885" s="528"/>
      <c r="P885" s="528"/>
      <c r="Q885" s="529"/>
      <c r="R885" s="528"/>
      <c r="S885" s="1060"/>
      <c r="T885" s="528"/>
      <c r="U885" s="1060"/>
      <c r="V885" s="529"/>
      <c r="W885" s="529"/>
      <c r="X885" s="529"/>
      <c r="Y885" s="529"/>
      <c r="Z885" s="529"/>
      <c r="AA885" s="529"/>
      <c r="AB885" s="529"/>
      <c r="AC885" s="1057"/>
      <c r="AD885" s="1057"/>
      <c r="AE885" s="1057"/>
      <c r="AF885" s="1057"/>
    </row>
    <row r="886">
      <c r="A886" s="499"/>
      <c r="B886" s="529"/>
      <c r="C886" s="528"/>
      <c r="D886" s="528"/>
      <c r="E886" s="528"/>
      <c r="F886" s="528"/>
      <c r="G886" s="529"/>
      <c r="H886" s="1060"/>
      <c r="I886" s="1060"/>
      <c r="J886" s="528"/>
      <c r="K886" s="528"/>
      <c r="L886" s="528"/>
      <c r="M886" s="528"/>
      <c r="N886" s="528"/>
      <c r="O886" s="528"/>
      <c r="P886" s="528"/>
      <c r="Q886" s="529"/>
      <c r="R886" s="528"/>
      <c r="S886" s="1060"/>
      <c r="T886" s="528"/>
      <c r="U886" s="1060"/>
      <c r="V886" s="529"/>
      <c r="W886" s="529"/>
      <c r="X886" s="529"/>
      <c r="Y886" s="529"/>
      <c r="Z886" s="529"/>
      <c r="AA886" s="529"/>
      <c r="AB886" s="529"/>
      <c r="AC886" s="1057"/>
      <c r="AD886" s="1057"/>
      <c r="AE886" s="1057"/>
      <c r="AF886" s="1057"/>
    </row>
    <row r="887">
      <c r="A887" s="499"/>
      <c r="B887" s="529"/>
      <c r="C887" s="528"/>
      <c r="D887" s="528"/>
      <c r="E887" s="528"/>
      <c r="F887" s="528"/>
      <c r="G887" s="529"/>
      <c r="H887" s="1060"/>
      <c r="I887" s="1060"/>
      <c r="J887" s="528"/>
      <c r="K887" s="528"/>
      <c r="L887" s="528"/>
      <c r="M887" s="528"/>
      <c r="N887" s="528"/>
      <c r="O887" s="528"/>
      <c r="P887" s="528"/>
      <c r="Q887" s="529"/>
      <c r="R887" s="528"/>
      <c r="S887" s="1060"/>
      <c r="T887" s="528"/>
      <c r="U887" s="1060"/>
      <c r="V887" s="529"/>
      <c r="W887" s="529"/>
      <c r="X887" s="529"/>
      <c r="Y887" s="529"/>
      <c r="Z887" s="529"/>
      <c r="AA887" s="529"/>
      <c r="AB887" s="529"/>
      <c r="AC887" s="1057"/>
      <c r="AD887" s="1057"/>
      <c r="AE887" s="1057"/>
      <c r="AF887" s="1057"/>
    </row>
    <row r="888">
      <c r="A888" s="499"/>
      <c r="B888" s="529"/>
      <c r="C888" s="528"/>
      <c r="D888" s="528"/>
      <c r="E888" s="528"/>
      <c r="F888" s="528"/>
      <c r="G888" s="529"/>
      <c r="H888" s="1060"/>
      <c r="I888" s="1060"/>
      <c r="J888" s="528"/>
      <c r="K888" s="528"/>
      <c r="L888" s="528"/>
      <c r="M888" s="528"/>
      <c r="N888" s="528"/>
      <c r="O888" s="528"/>
      <c r="P888" s="528"/>
      <c r="Q888" s="529"/>
      <c r="R888" s="528"/>
      <c r="S888" s="1060"/>
      <c r="T888" s="528"/>
      <c r="U888" s="1060"/>
      <c r="V888" s="529"/>
      <c r="W888" s="529"/>
      <c r="X888" s="529"/>
      <c r="Y888" s="529"/>
      <c r="Z888" s="529"/>
      <c r="AA888" s="529"/>
      <c r="AB888" s="529"/>
      <c r="AC888" s="1057"/>
      <c r="AD888" s="1057"/>
      <c r="AE888" s="1057"/>
      <c r="AF888" s="1057"/>
    </row>
    <row r="889">
      <c r="A889" s="499"/>
      <c r="B889" s="529"/>
      <c r="C889" s="528"/>
      <c r="D889" s="528"/>
      <c r="E889" s="528"/>
      <c r="F889" s="528"/>
      <c r="G889" s="529"/>
      <c r="H889" s="1060"/>
      <c r="I889" s="1060"/>
      <c r="J889" s="528"/>
      <c r="K889" s="528"/>
      <c r="L889" s="528"/>
      <c r="M889" s="528"/>
      <c r="N889" s="528"/>
      <c r="O889" s="528"/>
      <c r="P889" s="528"/>
      <c r="Q889" s="529"/>
      <c r="R889" s="528"/>
      <c r="S889" s="1060"/>
      <c r="T889" s="528"/>
      <c r="U889" s="1060"/>
      <c r="V889" s="529"/>
      <c r="W889" s="529"/>
      <c r="X889" s="529"/>
      <c r="Y889" s="529"/>
      <c r="Z889" s="529"/>
      <c r="AA889" s="529"/>
      <c r="AB889" s="529"/>
      <c r="AC889" s="1057"/>
      <c r="AD889" s="1057"/>
      <c r="AE889" s="1057"/>
      <c r="AF889" s="1057"/>
    </row>
    <row r="890">
      <c r="A890" s="499"/>
      <c r="B890" s="529"/>
      <c r="C890" s="528"/>
      <c r="D890" s="528"/>
      <c r="E890" s="528"/>
      <c r="F890" s="528"/>
      <c r="G890" s="529"/>
      <c r="H890" s="1060"/>
      <c r="I890" s="1060"/>
      <c r="J890" s="528"/>
      <c r="K890" s="528"/>
      <c r="L890" s="528"/>
      <c r="M890" s="528"/>
      <c r="N890" s="528"/>
      <c r="O890" s="528"/>
      <c r="P890" s="528"/>
      <c r="Q890" s="529"/>
      <c r="R890" s="528"/>
      <c r="S890" s="1060"/>
      <c r="T890" s="528"/>
      <c r="U890" s="1060"/>
      <c r="V890" s="529"/>
      <c r="W890" s="529"/>
      <c r="X890" s="529"/>
      <c r="Y890" s="529"/>
      <c r="Z890" s="529"/>
      <c r="AA890" s="529"/>
      <c r="AB890" s="529"/>
      <c r="AC890" s="1057"/>
      <c r="AD890" s="1057"/>
      <c r="AE890" s="1057"/>
      <c r="AF890" s="1057"/>
    </row>
    <row r="891">
      <c r="A891" s="499"/>
      <c r="B891" s="529"/>
      <c r="C891" s="528"/>
      <c r="D891" s="528"/>
      <c r="E891" s="528"/>
      <c r="F891" s="528"/>
      <c r="G891" s="529"/>
      <c r="H891" s="1060"/>
      <c r="I891" s="1060"/>
      <c r="J891" s="528"/>
      <c r="K891" s="528"/>
      <c r="L891" s="528"/>
      <c r="M891" s="528"/>
      <c r="N891" s="528"/>
      <c r="O891" s="528"/>
      <c r="P891" s="528"/>
      <c r="Q891" s="529"/>
      <c r="R891" s="528"/>
      <c r="S891" s="1060"/>
      <c r="T891" s="528"/>
      <c r="U891" s="1060"/>
      <c r="V891" s="529"/>
      <c r="W891" s="529"/>
      <c r="X891" s="529"/>
      <c r="Y891" s="529"/>
      <c r="Z891" s="529"/>
      <c r="AA891" s="529"/>
      <c r="AB891" s="529"/>
      <c r="AC891" s="1057"/>
      <c r="AD891" s="1057"/>
      <c r="AE891" s="1057"/>
      <c r="AF891" s="1057"/>
    </row>
    <row r="892">
      <c r="A892" s="499"/>
      <c r="B892" s="529"/>
      <c r="C892" s="528"/>
      <c r="D892" s="528"/>
      <c r="E892" s="528"/>
      <c r="F892" s="528"/>
      <c r="G892" s="529"/>
      <c r="H892" s="1060"/>
      <c r="I892" s="1060"/>
      <c r="J892" s="528"/>
      <c r="K892" s="528"/>
      <c r="L892" s="528"/>
      <c r="M892" s="528"/>
      <c r="N892" s="528"/>
      <c r="O892" s="528"/>
      <c r="P892" s="528"/>
      <c r="Q892" s="529"/>
      <c r="R892" s="528"/>
      <c r="S892" s="1060"/>
      <c r="T892" s="528"/>
      <c r="U892" s="1060"/>
      <c r="V892" s="529"/>
      <c r="W892" s="529"/>
      <c r="X892" s="529"/>
      <c r="Y892" s="529"/>
      <c r="Z892" s="529"/>
      <c r="AA892" s="529"/>
      <c r="AB892" s="529"/>
      <c r="AC892" s="1057"/>
      <c r="AD892" s="1057"/>
      <c r="AE892" s="1057"/>
      <c r="AF892" s="1057"/>
    </row>
    <row r="893">
      <c r="A893" s="499"/>
      <c r="B893" s="529"/>
      <c r="C893" s="528"/>
      <c r="D893" s="528"/>
      <c r="E893" s="528"/>
      <c r="F893" s="528"/>
      <c r="G893" s="529"/>
      <c r="H893" s="1060"/>
      <c r="I893" s="1060"/>
      <c r="J893" s="528"/>
      <c r="K893" s="528"/>
      <c r="L893" s="528"/>
      <c r="M893" s="528"/>
      <c r="N893" s="528"/>
      <c r="O893" s="528"/>
      <c r="P893" s="528"/>
      <c r="Q893" s="529"/>
      <c r="R893" s="528"/>
      <c r="S893" s="1060"/>
      <c r="T893" s="528"/>
      <c r="U893" s="1060"/>
      <c r="V893" s="529"/>
      <c r="W893" s="529"/>
      <c r="X893" s="529"/>
      <c r="Y893" s="529"/>
      <c r="Z893" s="529"/>
      <c r="AA893" s="529"/>
      <c r="AB893" s="529"/>
      <c r="AC893" s="1057"/>
      <c r="AD893" s="1057"/>
      <c r="AE893" s="1057"/>
      <c r="AF893" s="1057"/>
    </row>
    <row r="894">
      <c r="A894" s="499"/>
      <c r="B894" s="529"/>
      <c r="C894" s="528"/>
      <c r="D894" s="528"/>
      <c r="E894" s="528"/>
      <c r="F894" s="528"/>
      <c r="G894" s="529"/>
      <c r="H894" s="1060"/>
      <c r="I894" s="1060"/>
      <c r="J894" s="528"/>
      <c r="K894" s="528"/>
      <c r="L894" s="528"/>
      <c r="M894" s="528"/>
      <c r="N894" s="528"/>
      <c r="O894" s="528"/>
      <c r="P894" s="528"/>
      <c r="Q894" s="529"/>
      <c r="R894" s="528"/>
      <c r="S894" s="1060"/>
      <c r="T894" s="528"/>
      <c r="U894" s="1060"/>
      <c r="V894" s="529"/>
      <c r="W894" s="529"/>
      <c r="X894" s="529"/>
      <c r="Y894" s="529"/>
      <c r="Z894" s="529"/>
      <c r="AA894" s="529"/>
      <c r="AB894" s="529"/>
      <c r="AC894" s="1057"/>
      <c r="AD894" s="1057"/>
      <c r="AE894" s="1057"/>
      <c r="AF894" s="1057"/>
    </row>
    <row r="895">
      <c r="A895" s="499"/>
      <c r="B895" s="529"/>
      <c r="C895" s="528"/>
      <c r="D895" s="528"/>
      <c r="E895" s="528"/>
      <c r="F895" s="528"/>
      <c r="G895" s="529"/>
      <c r="H895" s="1060"/>
      <c r="I895" s="1060"/>
      <c r="J895" s="528"/>
      <c r="K895" s="528"/>
      <c r="L895" s="528"/>
      <c r="M895" s="528"/>
      <c r="N895" s="528"/>
      <c r="O895" s="528"/>
      <c r="P895" s="528"/>
      <c r="Q895" s="529"/>
      <c r="R895" s="528"/>
      <c r="S895" s="1060"/>
      <c r="T895" s="528"/>
      <c r="U895" s="1060"/>
      <c r="V895" s="529"/>
      <c r="W895" s="529"/>
      <c r="X895" s="529"/>
      <c r="Y895" s="529"/>
      <c r="Z895" s="529"/>
      <c r="AA895" s="529"/>
      <c r="AB895" s="529"/>
      <c r="AC895" s="1057"/>
      <c r="AD895" s="1057"/>
      <c r="AE895" s="1057"/>
      <c r="AF895" s="1057"/>
    </row>
    <row r="896">
      <c r="A896" s="499"/>
      <c r="B896" s="529"/>
      <c r="C896" s="528"/>
      <c r="D896" s="528"/>
      <c r="E896" s="528"/>
      <c r="F896" s="528"/>
      <c r="G896" s="529"/>
      <c r="H896" s="1060"/>
      <c r="I896" s="1060"/>
      <c r="J896" s="528"/>
      <c r="K896" s="528"/>
      <c r="L896" s="528"/>
      <c r="M896" s="528"/>
      <c r="N896" s="528"/>
      <c r="O896" s="528"/>
      <c r="P896" s="528"/>
      <c r="Q896" s="529"/>
      <c r="R896" s="528"/>
      <c r="S896" s="1060"/>
      <c r="T896" s="528"/>
      <c r="U896" s="1060"/>
      <c r="V896" s="529"/>
      <c r="W896" s="529"/>
      <c r="X896" s="529"/>
      <c r="Y896" s="529"/>
      <c r="Z896" s="529"/>
      <c r="AA896" s="529"/>
      <c r="AB896" s="529"/>
      <c r="AC896" s="1057"/>
      <c r="AD896" s="1057"/>
      <c r="AE896" s="1057"/>
      <c r="AF896" s="1057"/>
    </row>
    <row r="897">
      <c r="A897" s="499"/>
      <c r="B897" s="529"/>
      <c r="C897" s="528"/>
      <c r="D897" s="528"/>
      <c r="E897" s="528"/>
      <c r="F897" s="528"/>
      <c r="G897" s="529"/>
      <c r="H897" s="1060"/>
      <c r="I897" s="1060"/>
      <c r="J897" s="528"/>
      <c r="K897" s="528"/>
      <c r="L897" s="528"/>
      <c r="M897" s="528"/>
      <c r="N897" s="528"/>
      <c r="O897" s="528"/>
      <c r="P897" s="528"/>
      <c r="Q897" s="529"/>
      <c r="R897" s="528"/>
      <c r="S897" s="1060"/>
      <c r="T897" s="528"/>
      <c r="U897" s="1060"/>
      <c r="V897" s="529"/>
      <c r="W897" s="529"/>
      <c r="X897" s="529"/>
      <c r="Y897" s="529"/>
      <c r="Z897" s="529"/>
      <c r="AA897" s="529"/>
      <c r="AB897" s="529"/>
      <c r="AC897" s="1057"/>
      <c r="AD897" s="1057"/>
      <c r="AE897" s="1057"/>
      <c r="AF897" s="1057"/>
    </row>
    <row r="898">
      <c r="A898" s="499"/>
      <c r="B898" s="529"/>
      <c r="C898" s="528"/>
      <c r="D898" s="528"/>
      <c r="E898" s="528"/>
      <c r="F898" s="528"/>
      <c r="G898" s="529"/>
      <c r="H898" s="1060"/>
      <c r="I898" s="1060"/>
      <c r="J898" s="528"/>
      <c r="K898" s="528"/>
      <c r="L898" s="528"/>
      <c r="M898" s="528"/>
      <c r="N898" s="528"/>
      <c r="O898" s="528"/>
      <c r="P898" s="528"/>
      <c r="Q898" s="529"/>
      <c r="R898" s="528"/>
      <c r="S898" s="1060"/>
      <c r="T898" s="528"/>
      <c r="U898" s="1060"/>
      <c r="V898" s="529"/>
      <c r="W898" s="529"/>
      <c r="X898" s="529"/>
      <c r="Y898" s="529"/>
      <c r="Z898" s="529"/>
      <c r="AA898" s="529"/>
      <c r="AB898" s="529"/>
      <c r="AC898" s="1057"/>
      <c r="AD898" s="1057"/>
      <c r="AE898" s="1057"/>
      <c r="AF898" s="1057"/>
    </row>
    <row r="899">
      <c r="A899" s="499"/>
      <c r="B899" s="529"/>
      <c r="C899" s="528"/>
      <c r="D899" s="528"/>
      <c r="E899" s="528"/>
      <c r="F899" s="528"/>
      <c r="G899" s="529"/>
      <c r="H899" s="1060"/>
      <c r="I899" s="1060"/>
      <c r="J899" s="528"/>
      <c r="K899" s="528"/>
      <c r="L899" s="528"/>
      <c r="M899" s="528"/>
      <c r="N899" s="528"/>
      <c r="O899" s="528"/>
      <c r="P899" s="528"/>
      <c r="Q899" s="529"/>
      <c r="R899" s="528"/>
      <c r="S899" s="1060"/>
      <c r="T899" s="528"/>
      <c r="U899" s="1060"/>
      <c r="V899" s="529"/>
      <c r="W899" s="529"/>
      <c r="X899" s="529"/>
      <c r="Y899" s="529"/>
      <c r="Z899" s="529"/>
      <c r="AA899" s="529"/>
      <c r="AB899" s="529"/>
      <c r="AC899" s="1057"/>
      <c r="AD899" s="1057"/>
      <c r="AE899" s="1057"/>
      <c r="AF899" s="1057"/>
    </row>
    <row r="900">
      <c r="A900" s="499"/>
      <c r="B900" s="529"/>
      <c r="C900" s="528"/>
      <c r="D900" s="528"/>
      <c r="E900" s="528"/>
      <c r="F900" s="528"/>
      <c r="G900" s="529"/>
      <c r="H900" s="1060"/>
      <c r="I900" s="1060"/>
      <c r="J900" s="528"/>
      <c r="K900" s="528"/>
      <c r="L900" s="528"/>
      <c r="M900" s="528"/>
      <c r="N900" s="528"/>
      <c r="O900" s="528"/>
      <c r="P900" s="528"/>
      <c r="Q900" s="529"/>
      <c r="R900" s="528"/>
      <c r="S900" s="1060"/>
      <c r="T900" s="528"/>
      <c r="U900" s="1060"/>
      <c r="V900" s="529"/>
      <c r="W900" s="529"/>
      <c r="X900" s="529"/>
      <c r="Y900" s="529"/>
      <c r="Z900" s="529"/>
      <c r="AA900" s="529"/>
      <c r="AB900" s="529"/>
      <c r="AC900" s="1057"/>
      <c r="AD900" s="1057"/>
      <c r="AE900" s="1057"/>
      <c r="AF900" s="1057"/>
    </row>
    <row r="901">
      <c r="A901" s="499"/>
      <c r="B901" s="529"/>
      <c r="C901" s="528"/>
      <c r="D901" s="528"/>
      <c r="E901" s="528"/>
      <c r="F901" s="528"/>
      <c r="G901" s="529"/>
      <c r="H901" s="1060"/>
      <c r="I901" s="1060"/>
      <c r="J901" s="528"/>
      <c r="K901" s="528"/>
      <c r="L901" s="528"/>
      <c r="M901" s="528"/>
      <c r="N901" s="528"/>
      <c r="O901" s="528"/>
      <c r="P901" s="528"/>
      <c r="Q901" s="529"/>
      <c r="R901" s="528"/>
      <c r="S901" s="1060"/>
      <c r="T901" s="528"/>
      <c r="U901" s="1060"/>
      <c r="V901" s="529"/>
      <c r="W901" s="529"/>
      <c r="X901" s="529"/>
      <c r="Y901" s="529"/>
      <c r="Z901" s="529"/>
      <c r="AA901" s="529"/>
      <c r="AB901" s="529"/>
      <c r="AC901" s="1057"/>
      <c r="AD901" s="1057"/>
      <c r="AE901" s="1057"/>
      <c r="AF901" s="1057"/>
    </row>
    <row r="902">
      <c r="A902" s="499"/>
      <c r="B902" s="529"/>
      <c r="C902" s="528"/>
      <c r="D902" s="528"/>
      <c r="E902" s="528"/>
      <c r="F902" s="528"/>
      <c r="G902" s="529"/>
      <c r="H902" s="1060"/>
      <c r="I902" s="1060"/>
      <c r="J902" s="528"/>
      <c r="K902" s="528"/>
      <c r="L902" s="528"/>
      <c r="M902" s="528"/>
      <c r="N902" s="528"/>
      <c r="O902" s="528"/>
      <c r="P902" s="528"/>
      <c r="Q902" s="529"/>
      <c r="R902" s="528"/>
      <c r="S902" s="1060"/>
      <c r="T902" s="528"/>
      <c r="U902" s="1060"/>
      <c r="V902" s="529"/>
      <c r="W902" s="529"/>
      <c r="X902" s="529"/>
      <c r="Y902" s="529"/>
      <c r="Z902" s="529"/>
      <c r="AA902" s="529"/>
      <c r="AB902" s="529"/>
      <c r="AC902" s="1057"/>
      <c r="AD902" s="1057"/>
      <c r="AE902" s="1057"/>
      <c r="AF902" s="1057"/>
    </row>
    <row r="903">
      <c r="A903" s="499"/>
      <c r="B903" s="529"/>
      <c r="C903" s="528"/>
      <c r="D903" s="528"/>
      <c r="E903" s="528"/>
      <c r="F903" s="528"/>
      <c r="G903" s="529"/>
      <c r="H903" s="1060"/>
      <c r="I903" s="1060"/>
      <c r="J903" s="528"/>
      <c r="K903" s="528"/>
      <c r="L903" s="528"/>
      <c r="M903" s="528"/>
      <c r="N903" s="528"/>
      <c r="O903" s="528"/>
      <c r="P903" s="528"/>
      <c r="Q903" s="529"/>
      <c r="R903" s="528"/>
      <c r="S903" s="1060"/>
      <c r="T903" s="528"/>
      <c r="U903" s="1060"/>
      <c r="V903" s="529"/>
      <c r="W903" s="529"/>
      <c r="X903" s="529"/>
      <c r="Y903" s="529"/>
      <c r="Z903" s="529"/>
      <c r="AA903" s="529"/>
      <c r="AB903" s="529"/>
      <c r="AC903" s="1057"/>
      <c r="AD903" s="1057"/>
      <c r="AE903" s="1057"/>
      <c r="AF903" s="1057"/>
    </row>
    <row r="904">
      <c r="A904" s="499"/>
      <c r="B904" s="529"/>
      <c r="C904" s="528"/>
      <c r="D904" s="528"/>
      <c r="E904" s="528"/>
      <c r="F904" s="528"/>
      <c r="G904" s="529"/>
      <c r="H904" s="1060"/>
      <c r="I904" s="1060"/>
      <c r="J904" s="528"/>
      <c r="K904" s="528"/>
      <c r="L904" s="528"/>
      <c r="M904" s="528"/>
      <c r="N904" s="528"/>
      <c r="O904" s="528"/>
      <c r="P904" s="528"/>
      <c r="Q904" s="529"/>
      <c r="R904" s="528"/>
      <c r="S904" s="1060"/>
      <c r="T904" s="528"/>
      <c r="U904" s="1060"/>
      <c r="V904" s="529"/>
      <c r="W904" s="529"/>
      <c r="X904" s="529"/>
      <c r="Y904" s="529"/>
      <c r="Z904" s="529"/>
      <c r="AA904" s="529"/>
      <c r="AB904" s="529"/>
      <c r="AC904" s="1057"/>
      <c r="AD904" s="1057"/>
      <c r="AE904" s="1057"/>
      <c r="AF904" s="1057"/>
    </row>
    <row r="905">
      <c r="A905" s="499"/>
      <c r="B905" s="529"/>
      <c r="C905" s="528"/>
      <c r="D905" s="528"/>
      <c r="E905" s="528"/>
      <c r="F905" s="528"/>
      <c r="G905" s="529"/>
      <c r="H905" s="1060"/>
      <c r="I905" s="1060"/>
      <c r="J905" s="528"/>
      <c r="K905" s="528"/>
      <c r="L905" s="528"/>
      <c r="M905" s="528"/>
      <c r="N905" s="528"/>
      <c r="O905" s="528"/>
      <c r="P905" s="528"/>
      <c r="Q905" s="529"/>
      <c r="R905" s="528"/>
      <c r="S905" s="1060"/>
      <c r="T905" s="528"/>
      <c r="U905" s="1060"/>
      <c r="V905" s="529"/>
      <c r="W905" s="529"/>
      <c r="X905" s="529"/>
      <c r="Y905" s="529"/>
      <c r="Z905" s="529"/>
      <c r="AA905" s="529"/>
      <c r="AB905" s="529"/>
      <c r="AC905" s="1057"/>
      <c r="AD905" s="1057"/>
      <c r="AE905" s="1057"/>
      <c r="AF905" s="1057"/>
    </row>
    <row r="906">
      <c r="A906" s="499"/>
      <c r="B906" s="529"/>
      <c r="C906" s="528"/>
      <c r="D906" s="528"/>
      <c r="E906" s="528"/>
      <c r="F906" s="528"/>
      <c r="G906" s="529"/>
      <c r="H906" s="1060"/>
      <c r="I906" s="1060"/>
      <c r="J906" s="528"/>
      <c r="K906" s="528"/>
      <c r="L906" s="528"/>
      <c r="M906" s="528"/>
      <c r="N906" s="528"/>
      <c r="O906" s="528"/>
      <c r="P906" s="528"/>
      <c r="Q906" s="529"/>
      <c r="R906" s="528"/>
      <c r="S906" s="1060"/>
      <c r="T906" s="528"/>
      <c r="U906" s="1060"/>
      <c r="V906" s="529"/>
      <c r="W906" s="529"/>
      <c r="X906" s="529"/>
      <c r="Y906" s="529"/>
      <c r="Z906" s="529"/>
      <c r="AA906" s="529"/>
      <c r="AB906" s="529"/>
      <c r="AC906" s="1057"/>
      <c r="AD906" s="1057"/>
      <c r="AE906" s="1057"/>
      <c r="AF906" s="1057"/>
    </row>
    <row r="907">
      <c r="A907" s="499"/>
      <c r="B907" s="529"/>
      <c r="C907" s="528"/>
      <c r="D907" s="528"/>
      <c r="E907" s="528"/>
      <c r="F907" s="528"/>
      <c r="G907" s="529"/>
      <c r="H907" s="1060"/>
      <c r="I907" s="1060"/>
      <c r="J907" s="528"/>
      <c r="K907" s="528"/>
      <c r="L907" s="528"/>
      <c r="M907" s="528"/>
      <c r="N907" s="528"/>
      <c r="O907" s="528"/>
      <c r="P907" s="528"/>
      <c r="Q907" s="529"/>
      <c r="R907" s="528"/>
      <c r="S907" s="1060"/>
      <c r="T907" s="528"/>
      <c r="U907" s="1060"/>
      <c r="V907" s="529"/>
      <c r="W907" s="529"/>
      <c r="X907" s="529"/>
      <c r="Y907" s="529"/>
      <c r="Z907" s="529"/>
      <c r="AA907" s="529"/>
      <c r="AB907" s="529"/>
      <c r="AC907" s="1057"/>
      <c r="AD907" s="1057"/>
      <c r="AE907" s="1057"/>
      <c r="AF907" s="1057"/>
    </row>
    <row r="908">
      <c r="A908" s="499"/>
      <c r="B908" s="529"/>
      <c r="C908" s="528"/>
      <c r="D908" s="528"/>
      <c r="E908" s="528"/>
      <c r="F908" s="528"/>
      <c r="G908" s="529"/>
      <c r="H908" s="1060"/>
      <c r="I908" s="1060"/>
      <c r="J908" s="528"/>
      <c r="K908" s="528"/>
      <c r="L908" s="528"/>
      <c r="M908" s="528"/>
      <c r="N908" s="528"/>
      <c r="O908" s="528"/>
      <c r="P908" s="528"/>
      <c r="Q908" s="529"/>
      <c r="R908" s="528"/>
      <c r="S908" s="1060"/>
      <c r="T908" s="528"/>
      <c r="U908" s="1060"/>
      <c r="V908" s="529"/>
      <c r="W908" s="529"/>
      <c r="X908" s="529"/>
      <c r="Y908" s="529"/>
      <c r="Z908" s="529"/>
      <c r="AA908" s="529"/>
      <c r="AB908" s="529"/>
      <c r="AC908" s="1057"/>
      <c r="AD908" s="1057"/>
      <c r="AE908" s="1057"/>
      <c r="AF908" s="1057"/>
    </row>
    <row r="909">
      <c r="A909" s="499"/>
      <c r="B909" s="529"/>
      <c r="C909" s="528"/>
      <c r="D909" s="528"/>
      <c r="E909" s="528"/>
      <c r="F909" s="528"/>
      <c r="G909" s="529"/>
      <c r="H909" s="1060"/>
      <c r="I909" s="1060"/>
      <c r="J909" s="528"/>
      <c r="K909" s="528"/>
      <c r="L909" s="528"/>
      <c r="M909" s="528"/>
      <c r="N909" s="528"/>
      <c r="O909" s="528"/>
      <c r="P909" s="528"/>
      <c r="Q909" s="529"/>
      <c r="R909" s="528"/>
      <c r="S909" s="1060"/>
      <c r="T909" s="528"/>
      <c r="U909" s="1060"/>
      <c r="V909" s="529"/>
      <c r="W909" s="529"/>
      <c r="X909" s="529"/>
      <c r="Y909" s="529"/>
      <c r="Z909" s="529"/>
      <c r="AA909" s="529"/>
      <c r="AB909" s="529"/>
      <c r="AC909" s="1057"/>
      <c r="AD909" s="1057"/>
      <c r="AE909" s="1057"/>
      <c r="AF909" s="1057"/>
    </row>
    <row r="910">
      <c r="A910" s="499"/>
      <c r="B910" s="529"/>
      <c r="C910" s="528"/>
      <c r="D910" s="528"/>
      <c r="E910" s="528"/>
      <c r="F910" s="528"/>
      <c r="G910" s="529"/>
      <c r="H910" s="1060"/>
      <c r="I910" s="1060"/>
      <c r="J910" s="528"/>
      <c r="K910" s="528"/>
      <c r="L910" s="528"/>
      <c r="M910" s="528"/>
      <c r="N910" s="528"/>
      <c r="O910" s="528"/>
      <c r="P910" s="528"/>
      <c r="Q910" s="529"/>
      <c r="R910" s="528"/>
      <c r="S910" s="1060"/>
      <c r="T910" s="528"/>
      <c r="U910" s="1060"/>
      <c r="V910" s="529"/>
      <c r="W910" s="529"/>
      <c r="X910" s="529"/>
      <c r="Y910" s="529"/>
      <c r="Z910" s="529"/>
      <c r="AA910" s="529"/>
      <c r="AB910" s="529"/>
      <c r="AC910" s="1057"/>
      <c r="AD910" s="1057"/>
      <c r="AE910" s="1057"/>
      <c r="AF910" s="1057"/>
    </row>
    <row r="911">
      <c r="A911" s="499"/>
      <c r="B911" s="529"/>
      <c r="C911" s="528"/>
      <c r="D911" s="528"/>
      <c r="E911" s="528"/>
      <c r="F911" s="528"/>
      <c r="G911" s="529"/>
      <c r="H911" s="1060"/>
      <c r="I911" s="1060"/>
      <c r="J911" s="528"/>
      <c r="K911" s="528"/>
      <c r="L911" s="528"/>
      <c r="M911" s="528"/>
      <c r="N911" s="528"/>
      <c r="O911" s="528"/>
      <c r="P911" s="528"/>
      <c r="Q911" s="529"/>
      <c r="R911" s="528"/>
      <c r="S911" s="1060"/>
      <c r="T911" s="528"/>
      <c r="U911" s="1060"/>
      <c r="V911" s="529"/>
      <c r="W911" s="529"/>
      <c r="X911" s="529"/>
      <c r="Y911" s="529"/>
      <c r="Z911" s="529"/>
      <c r="AA911" s="529"/>
      <c r="AB911" s="529"/>
      <c r="AC911" s="1057"/>
      <c r="AD911" s="1057"/>
      <c r="AE911" s="1057"/>
      <c r="AF911" s="1057"/>
    </row>
    <row r="912">
      <c r="A912" s="499"/>
      <c r="B912" s="529"/>
      <c r="C912" s="528"/>
      <c r="D912" s="528"/>
      <c r="E912" s="528"/>
      <c r="F912" s="528"/>
      <c r="G912" s="529"/>
      <c r="H912" s="1060"/>
      <c r="I912" s="1060"/>
      <c r="J912" s="528"/>
      <c r="K912" s="528"/>
      <c r="L912" s="528"/>
      <c r="M912" s="528"/>
      <c r="N912" s="528"/>
      <c r="O912" s="528"/>
      <c r="P912" s="528"/>
      <c r="Q912" s="529"/>
      <c r="R912" s="528"/>
      <c r="S912" s="1060"/>
      <c r="T912" s="528"/>
      <c r="U912" s="1060"/>
      <c r="V912" s="529"/>
      <c r="W912" s="529"/>
      <c r="X912" s="529"/>
      <c r="Y912" s="529"/>
      <c r="Z912" s="529"/>
      <c r="AA912" s="529"/>
      <c r="AB912" s="529"/>
      <c r="AC912" s="1057"/>
      <c r="AD912" s="1057"/>
      <c r="AE912" s="1057"/>
      <c r="AF912" s="1057"/>
    </row>
    <row r="913">
      <c r="A913" s="499"/>
      <c r="B913" s="529"/>
      <c r="C913" s="528"/>
      <c r="D913" s="528"/>
      <c r="E913" s="528"/>
      <c r="F913" s="528"/>
      <c r="G913" s="529"/>
      <c r="H913" s="1060"/>
      <c r="I913" s="1060"/>
      <c r="J913" s="528"/>
      <c r="K913" s="528"/>
      <c r="L913" s="528"/>
      <c r="M913" s="528"/>
      <c r="N913" s="528"/>
      <c r="O913" s="528"/>
      <c r="P913" s="528"/>
      <c r="Q913" s="529"/>
      <c r="R913" s="528"/>
      <c r="S913" s="1060"/>
      <c r="T913" s="528"/>
      <c r="U913" s="1060"/>
      <c r="V913" s="529"/>
      <c r="W913" s="529"/>
      <c r="X913" s="529"/>
      <c r="Y913" s="529"/>
      <c r="Z913" s="529"/>
      <c r="AA913" s="529"/>
      <c r="AB913" s="529"/>
      <c r="AC913" s="1057"/>
      <c r="AD913" s="1057"/>
      <c r="AE913" s="1057"/>
      <c r="AF913" s="1057"/>
    </row>
    <row r="914">
      <c r="A914" s="499"/>
      <c r="B914" s="529"/>
      <c r="C914" s="528"/>
      <c r="D914" s="528"/>
      <c r="E914" s="528"/>
      <c r="F914" s="528"/>
      <c r="G914" s="529"/>
      <c r="H914" s="1060"/>
      <c r="I914" s="1060"/>
      <c r="J914" s="528"/>
      <c r="K914" s="528"/>
      <c r="L914" s="528"/>
      <c r="M914" s="528"/>
      <c r="N914" s="528"/>
      <c r="O914" s="528"/>
      <c r="P914" s="528"/>
      <c r="Q914" s="529"/>
      <c r="R914" s="528"/>
      <c r="S914" s="1060"/>
      <c r="T914" s="528"/>
      <c r="U914" s="1060"/>
      <c r="V914" s="529"/>
      <c r="W914" s="529"/>
      <c r="X914" s="529"/>
      <c r="Y914" s="529"/>
      <c r="Z914" s="529"/>
      <c r="AA914" s="529"/>
      <c r="AB914" s="529"/>
      <c r="AC914" s="1057"/>
      <c r="AD914" s="1057"/>
      <c r="AE914" s="1057"/>
      <c r="AF914" s="1057"/>
    </row>
    <row r="915">
      <c r="A915" s="499"/>
      <c r="B915" s="529"/>
      <c r="C915" s="528"/>
      <c r="D915" s="528"/>
      <c r="E915" s="528"/>
      <c r="F915" s="528"/>
      <c r="G915" s="529"/>
      <c r="H915" s="1060"/>
      <c r="I915" s="1060"/>
      <c r="J915" s="528"/>
      <c r="K915" s="528"/>
      <c r="L915" s="528"/>
      <c r="M915" s="528"/>
      <c r="N915" s="528"/>
      <c r="O915" s="528"/>
      <c r="P915" s="528"/>
      <c r="Q915" s="529"/>
      <c r="R915" s="528"/>
      <c r="S915" s="1060"/>
      <c r="T915" s="528"/>
      <c r="U915" s="1060"/>
      <c r="V915" s="529"/>
      <c r="W915" s="529"/>
      <c r="X915" s="529"/>
      <c r="Y915" s="529"/>
      <c r="Z915" s="529"/>
      <c r="AA915" s="529"/>
      <c r="AB915" s="529"/>
      <c r="AC915" s="1057"/>
      <c r="AD915" s="1057"/>
      <c r="AE915" s="1057"/>
      <c r="AF915" s="1057"/>
    </row>
    <row r="916">
      <c r="A916" s="499"/>
      <c r="B916" s="529"/>
      <c r="C916" s="528"/>
      <c r="D916" s="528"/>
      <c r="E916" s="528"/>
      <c r="F916" s="528"/>
      <c r="G916" s="529"/>
      <c r="H916" s="1060"/>
      <c r="I916" s="1060"/>
      <c r="J916" s="528"/>
      <c r="K916" s="528"/>
      <c r="L916" s="528"/>
      <c r="M916" s="528"/>
      <c r="N916" s="528"/>
      <c r="O916" s="528"/>
      <c r="P916" s="528"/>
      <c r="Q916" s="529"/>
      <c r="R916" s="528"/>
      <c r="S916" s="1060"/>
      <c r="T916" s="528"/>
      <c r="U916" s="1060"/>
      <c r="V916" s="529"/>
      <c r="W916" s="529"/>
      <c r="X916" s="529"/>
      <c r="Y916" s="529"/>
      <c r="Z916" s="529"/>
      <c r="AA916" s="529"/>
      <c r="AB916" s="529"/>
      <c r="AC916" s="1057"/>
      <c r="AD916" s="1057"/>
      <c r="AE916" s="1057"/>
      <c r="AF916" s="1057"/>
    </row>
    <row r="917">
      <c r="A917" s="499"/>
      <c r="B917" s="529"/>
      <c r="C917" s="528"/>
      <c r="D917" s="528"/>
      <c r="E917" s="528"/>
      <c r="F917" s="528"/>
      <c r="G917" s="529"/>
      <c r="H917" s="1060"/>
      <c r="I917" s="1060"/>
      <c r="J917" s="528"/>
      <c r="K917" s="528"/>
      <c r="L917" s="528"/>
      <c r="M917" s="528"/>
      <c r="N917" s="528"/>
      <c r="O917" s="528"/>
      <c r="P917" s="528"/>
      <c r="Q917" s="529"/>
      <c r="R917" s="528"/>
      <c r="S917" s="1060"/>
      <c r="T917" s="528"/>
      <c r="U917" s="1060"/>
      <c r="V917" s="529"/>
      <c r="W917" s="529"/>
      <c r="X917" s="529"/>
      <c r="Y917" s="529"/>
      <c r="Z917" s="529"/>
      <c r="AA917" s="529"/>
      <c r="AB917" s="529"/>
      <c r="AC917" s="1057"/>
      <c r="AD917" s="1057"/>
      <c r="AE917" s="1057"/>
      <c r="AF917" s="1057"/>
    </row>
    <row r="918">
      <c r="A918" s="499"/>
      <c r="B918" s="529"/>
      <c r="C918" s="528"/>
      <c r="D918" s="528"/>
      <c r="E918" s="528"/>
      <c r="F918" s="528"/>
      <c r="G918" s="529"/>
      <c r="H918" s="1060"/>
      <c r="I918" s="1060"/>
      <c r="J918" s="528"/>
      <c r="K918" s="528"/>
      <c r="L918" s="528"/>
      <c r="M918" s="528"/>
      <c r="N918" s="528"/>
      <c r="O918" s="528"/>
      <c r="P918" s="528"/>
      <c r="Q918" s="529"/>
      <c r="R918" s="528"/>
      <c r="S918" s="1060"/>
      <c r="T918" s="528"/>
      <c r="U918" s="1060"/>
      <c r="V918" s="529"/>
      <c r="W918" s="529"/>
      <c r="X918" s="529"/>
      <c r="Y918" s="529"/>
      <c r="Z918" s="529"/>
      <c r="AA918" s="529"/>
      <c r="AB918" s="529"/>
      <c r="AC918" s="1057"/>
      <c r="AD918" s="1057"/>
      <c r="AE918" s="1057"/>
      <c r="AF918" s="1057"/>
    </row>
    <row r="919">
      <c r="A919" s="499"/>
      <c r="B919" s="529"/>
      <c r="C919" s="528"/>
      <c r="D919" s="528"/>
      <c r="E919" s="528"/>
      <c r="F919" s="528"/>
      <c r="G919" s="529"/>
      <c r="H919" s="1060"/>
      <c r="I919" s="1060"/>
      <c r="J919" s="528"/>
      <c r="K919" s="528"/>
      <c r="L919" s="528"/>
      <c r="M919" s="528"/>
      <c r="N919" s="528"/>
      <c r="O919" s="528"/>
      <c r="P919" s="528"/>
      <c r="Q919" s="529"/>
      <c r="R919" s="528"/>
      <c r="S919" s="1060"/>
      <c r="T919" s="528"/>
      <c r="U919" s="1060"/>
      <c r="V919" s="529"/>
      <c r="W919" s="529"/>
      <c r="X919" s="529"/>
      <c r="Y919" s="529"/>
      <c r="Z919" s="529"/>
      <c r="AA919" s="529"/>
      <c r="AB919" s="529"/>
      <c r="AC919" s="1057"/>
      <c r="AD919" s="1057"/>
      <c r="AE919" s="1057"/>
      <c r="AF919" s="1057"/>
    </row>
    <row r="920">
      <c r="A920" s="499"/>
      <c r="B920" s="529"/>
      <c r="C920" s="528"/>
      <c r="D920" s="528"/>
      <c r="E920" s="528"/>
      <c r="F920" s="528"/>
      <c r="G920" s="529"/>
      <c r="H920" s="1060"/>
      <c r="I920" s="1060"/>
      <c r="J920" s="528"/>
      <c r="K920" s="528"/>
      <c r="L920" s="528"/>
      <c r="M920" s="528"/>
      <c r="N920" s="528"/>
      <c r="O920" s="528"/>
      <c r="P920" s="528"/>
      <c r="Q920" s="529"/>
      <c r="R920" s="528"/>
      <c r="S920" s="1060"/>
      <c r="T920" s="528"/>
      <c r="U920" s="1060"/>
      <c r="V920" s="529"/>
      <c r="W920" s="529"/>
      <c r="X920" s="529"/>
      <c r="Y920" s="529"/>
      <c r="Z920" s="529"/>
      <c r="AA920" s="529"/>
      <c r="AB920" s="529"/>
      <c r="AC920" s="1057"/>
      <c r="AD920" s="1057"/>
      <c r="AE920" s="1057"/>
      <c r="AF920" s="1057"/>
    </row>
    <row r="921">
      <c r="A921" s="499"/>
      <c r="B921" s="529"/>
      <c r="C921" s="528"/>
      <c r="D921" s="528"/>
      <c r="E921" s="528"/>
      <c r="F921" s="528"/>
      <c r="G921" s="529"/>
      <c r="H921" s="1060"/>
      <c r="I921" s="1060"/>
      <c r="J921" s="528"/>
      <c r="K921" s="528"/>
      <c r="L921" s="528"/>
      <c r="M921" s="528"/>
      <c r="N921" s="528"/>
      <c r="O921" s="528"/>
      <c r="P921" s="528"/>
      <c r="Q921" s="529"/>
      <c r="R921" s="528"/>
      <c r="S921" s="1060"/>
      <c r="T921" s="528"/>
      <c r="U921" s="1060"/>
      <c r="V921" s="529"/>
      <c r="W921" s="529"/>
      <c r="X921" s="529"/>
      <c r="Y921" s="529"/>
      <c r="Z921" s="529"/>
      <c r="AA921" s="529"/>
      <c r="AB921" s="529"/>
      <c r="AC921" s="1057"/>
      <c r="AD921" s="1057"/>
      <c r="AE921" s="1057"/>
      <c r="AF921" s="1057"/>
    </row>
    <row r="922">
      <c r="A922" s="499"/>
      <c r="B922" s="529"/>
      <c r="C922" s="528"/>
      <c r="D922" s="528"/>
      <c r="E922" s="528"/>
      <c r="F922" s="528"/>
      <c r="G922" s="529"/>
      <c r="H922" s="1060"/>
      <c r="I922" s="1060"/>
      <c r="J922" s="528"/>
      <c r="K922" s="528"/>
      <c r="L922" s="528"/>
      <c r="M922" s="528"/>
      <c r="N922" s="528"/>
      <c r="O922" s="528"/>
      <c r="P922" s="528"/>
      <c r="Q922" s="529"/>
      <c r="R922" s="528"/>
      <c r="S922" s="1060"/>
      <c r="T922" s="528"/>
      <c r="U922" s="1060"/>
      <c r="V922" s="529"/>
      <c r="W922" s="529"/>
      <c r="X922" s="529"/>
      <c r="Y922" s="529"/>
      <c r="Z922" s="529"/>
      <c r="AA922" s="529"/>
      <c r="AB922" s="529"/>
      <c r="AC922" s="1057"/>
      <c r="AD922" s="1057"/>
      <c r="AE922" s="1057"/>
      <c r="AF922" s="1057"/>
    </row>
    <row r="923">
      <c r="A923" s="499"/>
      <c r="B923" s="529"/>
      <c r="C923" s="528"/>
      <c r="D923" s="528"/>
      <c r="E923" s="528"/>
      <c r="F923" s="528"/>
      <c r="G923" s="529"/>
      <c r="H923" s="1060"/>
      <c r="I923" s="1060"/>
      <c r="J923" s="528"/>
      <c r="K923" s="528"/>
      <c r="L923" s="528"/>
      <c r="M923" s="528"/>
      <c r="N923" s="528"/>
      <c r="O923" s="528"/>
      <c r="P923" s="528"/>
      <c r="Q923" s="529"/>
      <c r="R923" s="528"/>
      <c r="S923" s="1060"/>
      <c r="T923" s="528"/>
      <c r="U923" s="1060"/>
      <c r="V923" s="529"/>
      <c r="W923" s="529"/>
      <c r="X923" s="529"/>
      <c r="Y923" s="529"/>
      <c r="Z923" s="529"/>
      <c r="AA923" s="529"/>
      <c r="AB923" s="529"/>
      <c r="AC923" s="1057"/>
      <c r="AD923" s="1057"/>
      <c r="AE923" s="1057"/>
      <c r="AF923" s="1057"/>
    </row>
    <row r="924">
      <c r="A924" s="499"/>
      <c r="B924" s="529"/>
      <c r="C924" s="528"/>
      <c r="D924" s="528"/>
      <c r="E924" s="528"/>
      <c r="F924" s="528"/>
      <c r="G924" s="529"/>
      <c r="H924" s="1060"/>
      <c r="I924" s="1060"/>
      <c r="J924" s="528"/>
      <c r="K924" s="528"/>
      <c r="L924" s="528"/>
      <c r="M924" s="528"/>
      <c r="N924" s="528"/>
      <c r="O924" s="528"/>
      <c r="P924" s="528"/>
      <c r="Q924" s="529"/>
      <c r="R924" s="528"/>
      <c r="S924" s="1060"/>
      <c r="T924" s="528"/>
      <c r="U924" s="1060"/>
      <c r="V924" s="529"/>
      <c r="W924" s="529"/>
      <c r="X924" s="529"/>
      <c r="Y924" s="529"/>
      <c r="Z924" s="529"/>
      <c r="AA924" s="529"/>
      <c r="AB924" s="529"/>
      <c r="AC924" s="1057"/>
      <c r="AD924" s="1057"/>
      <c r="AE924" s="1057"/>
      <c r="AF924" s="1057"/>
    </row>
    <row r="925">
      <c r="A925" s="499"/>
      <c r="B925" s="529"/>
      <c r="C925" s="528"/>
      <c r="D925" s="528"/>
      <c r="E925" s="528"/>
      <c r="F925" s="528"/>
      <c r="G925" s="529"/>
      <c r="H925" s="1060"/>
      <c r="I925" s="1060"/>
      <c r="J925" s="528"/>
      <c r="K925" s="528"/>
      <c r="L925" s="528"/>
      <c r="M925" s="528"/>
      <c r="N925" s="528"/>
      <c r="O925" s="528"/>
      <c r="P925" s="528"/>
      <c r="Q925" s="529"/>
      <c r="R925" s="528"/>
      <c r="S925" s="1060"/>
      <c r="T925" s="528"/>
      <c r="U925" s="1060"/>
      <c r="V925" s="529"/>
      <c r="W925" s="529"/>
      <c r="X925" s="529"/>
      <c r="Y925" s="529"/>
      <c r="Z925" s="529"/>
      <c r="AA925" s="529"/>
      <c r="AB925" s="529"/>
      <c r="AC925" s="1057"/>
      <c r="AD925" s="1057"/>
      <c r="AE925" s="1057"/>
      <c r="AF925" s="1057"/>
    </row>
    <row r="926">
      <c r="A926" s="499"/>
      <c r="B926" s="529"/>
      <c r="C926" s="528"/>
      <c r="D926" s="528"/>
      <c r="E926" s="528"/>
      <c r="F926" s="528"/>
      <c r="G926" s="529"/>
      <c r="H926" s="1060"/>
      <c r="I926" s="1060"/>
      <c r="J926" s="528"/>
      <c r="K926" s="528"/>
      <c r="L926" s="528"/>
      <c r="M926" s="528"/>
      <c r="N926" s="528"/>
      <c r="O926" s="528"/>
      <c r="P926" s="528"/>
      <c r="Q926" s="529"/>
      <c r="R926" s="528"/>
      <c r="S926" s="1060"/>
      <c r="T926" s="528"/>
      <c r="U926" s="1060"/>
      <c r="V926" s="529"/>
      <c r="W926" s="529"/>
      <c r="X926" s="529"/>
      <c r="Y926" s="529"/>
      <c r="Z926" s="529"/>
      <c r="AA926" s="529"/>
      <c r="AB926" s="529"/>
      <c r="AC926" s="1057"/>
      <c r="AD926" s="1057"/>
      <c r="AE926" s="1057"/>
      <c r="AF926" s="1057"/>
    </row>
    <row r="927">
      <c r="A927" s="499"/>
      <c r="B927" s="529"/>
      <c r="C927" s="528"/>
      <c r="D927" s="528"/>
      <c r="E927" s="528"/>
      <c r="F927" s="528"/>
      <c r="G927" s="529"/>
      <c r="H927" s="1060"/>
      <c r="I927" s="1060"/>
      <c r="J927" s="528"/>
      <c r="K927" s="528"/>
      <c r="L927" s="528"/>
      <c r="M927" s="528"/>
      <c r="N927" s="528"/>
      <c r="O927" s="528"/>
      <c r="P927" s="528"/>
      <c r="Q927" s="529"/>
      <c r="R927" s="528"/>
      <c r="S927" s="1060"/>
      <c r="T927" s="528"/>
      <c r="U927" s="1060"/>
      <c r="V927" s="529"/>
      <c r="W927" s="529"/>
      <c r="X927" s="529"/>
      <c r="Y927" s="529"/>
      <c r="Z927" s="529"/>
      <c r="AA927" s="529"/>
      <c r="AB927" s="529"/>
      <c r="AC927" s="1057"/>
      <c r="AD927" s="1057"/>
      <c r="AE927" s="1057"/>
      <c r="AF927" s="1057"/>
    </row>
    <row r="928">
      <c r="A928" s="499"/>
      <c r="B928" s="529"/>
      <c r="C928" s="528"/>
      <c r="D928" s="528"/>
      <c r="E928" s="528"/>
      <c r="F928" s="528"/>
      <c r="G928" s="529"/>
      <c r="H928" s="1060"/>
      <c r="I928" s="1060"/>
      <c r="J928" s="528"/>
      <c r="K928" s="528"/>
      <c r="L928" s="528"/>
      <c r="M928" s="528"/>
      <c r="N928" s="528"/>
      <c r="O928" s="528"/>
      <c r="P928" s="528"/>
      <c r="Q928" s="529"/>
      <c r="R928" s="528"/>
      <c r="S928" s="1060"/>
      <c r="T928" s="528"/>
      <c r="U928" s="1060"/>
      <c r="V928" s="529"/>
      <c r="W928" s="529"/>
      <c r="X928" s="529"/>
      <c r="Y928" s="529"/>
      <c r="Z928" s="529"/>
      <c r="AA928" s="529"/>
      <c r="AB928" s="529"/>
      <c r="AC928" s="1057"/>
      <c r="AD928" s="1057"/>
      <c r="AE928" s="1057"/>
      <c r="AF928" s="1057"/>
    </row>
    <row r="929">
      <c r="A929" s="499"/>
      <c r="B929" s="529"/>
      <c r="C929" s="528"/>
      <c r="D929" s="528"/>
      <c r="E929" s="528"/>
      <c r="F929" s="528"/>
      <c r="G929" s="529"/>
      <c r="H929" s="1060"/>
      <c r="I929" s="1060"/>
      <c r="J929" s="528"/>
      <c r="K929" s="528"/>
      <c r="L929" s="528"/>
      <c r="M929" s="528"/>
      <c r="N929" s="528"/>
      <c r="O929" s="528"/>
      <c r="P929" s="528"/>
      <c r="Q929" s="529"/>
      <c r="R929" s="528"/>
      <c r="S929" s="1060"/>
      <c r="T929" s="528"/>
      <c r="U929" s="1060"/>
      <c r="V929" s="529"/>
      <c r="W929" s="529"/>
      <c r="X929" s="529"/>
      <c r="Y929" s="529"/>
      <c r="Z929" s="529"/>
      <c r="AA929" s="529"/>
      <c r="AB929" s="529"/>
      <c r="AC929" s="1057"/>
      <c r="AD929" s="1057"/>
      <c r="AE929" s="1057"/>
      <c r="AF929" s="1057"/>
    </row>
    <row r="930">
      <c r="A930" s="499"/>
      <c r="B930" s="529"/>
      <c r="C930" s="528"/>
      <c r="D930" s="528"/>
      <c r="E930" s="528"/>
      <c r="F930" s="528"/>
      <c r="G930" s="529"/>
      <c r="H930" s="1060"/>
      <c r="I930" s="1060"/>
      <c r="J930" s="528"/>
      <c r="K930" s="528"/>
      <c r="L930" s="528"/>
      <c r="M930" s="528"/>
      <c r="N930" s="528"/>
      <c r="O930" s="528"/>
      <c r="P930" s="528"/>
      <c r="Q930" s="529"/>
      <c r="R930" s="528"/>
      <c r="S930" s="1060"/>
      <c r="T930" s="528"/>
      <c r="U930" s="1060"/>
      <c r="V930" s="529"/>
      <c r="W930" s="529"/>
      <c r="X930" s="529"/>
      <c r="Y930" s="529"/>
      <c r="Z930" s="529"/>
      <c r="AA930" s="529"/>
      <c r="AB930" s="529"/>
      <c r="AC930" s="1057"/>
      <c r="AD930" s="1057"/>
      <c r="AE930" s="1057"/>
      <c r="AF930" s="1057"/>
    </row>
    <row r="931">
      <c r="A931" s="499"/>
      <c r="B931" s="529"/>
      <c r="C931" s="528"/>
      <c r="D931" s="528"/>
      <c r="E931" s="528"/>
      <c r="F931" s="528"/>
      <c r="G931" s="529"/>
      <c r="H931" s="1060"/>
      <c r="I931" s="1060"/>
      <c r="J931" s="528"/>
      <c r="K931" s="528"/>
      <c r="L931" s="528"/>
      <c r="M931" s="528"/>
      <c r="N931" s="528"/>
      <c r="O931" s="528"/>
      <c r="P931" s="528"/>
      <c r="Q931" s="529"/>
      <c r="R931" s="528"/>
      <c r="S931" s="1060"/>
      <c r="T931" s="528"/>
      <c r="U931" s="1060"/>
      <c r="V931" s="529"/>
      <c r="W931" s="529"/>
      <c r="X931" s="529"/>
      <c r="Y931" s="529"/>
      <c r="Z931" s="529"/>
      <c r="AA931" s="529"/>
      <c r="AB931" s="529"/>
      <c r="AC931" s="1057"/>
      <c r="AD931" s="1057"/>
      <c r="AE931" s="1057"/>
      <c r="AF931" s="1057"/>
    </row>
    <row r="932">
      <c r="A932" s="499"/>
      <c r="B932" s="529"/>
      <c r="C932" s="528"/>
      <c r="D932" s="528"/>
      <c r="E932" s="528"/>
      <c r="F932" s="528"/>
      <c r="G932" s="529"/>
      <c r="H932" s="1060"/>
      <c r="I932" s="1060"/>
      <c r="J932" s="528"/>
      <c r="K932" s="528"/>
      <c r="L932" s="528"/>
      <c r="M932" s="528"/>
      <c r="N932" s="528"/>
      <c r="O932" s="528"/>
      <c r="P932" s="528"/>
      <c r="Q932" s="529"/>
      <c r="R932" s="528"/>
      <c r="S932" s="1060"/>
      <c r="T932" s="528"/>
      <c r="U932" s="1060"/>
      <c r="V932" s="529"/>
      <c r="W932" s="529"/>
      <c r="X932" s="529"/>
      <c r="Y932" s="529"/>
      <c r="Z932" s="529"/>
      <c r="AA932" s="529"/>
      <c r="AB932" s="529"/>
      <c r="AC932" s="1057"/>
      <c r="AD932" s="1057"/>
      <c r="AE932" s="1057"/>
      <c r="AF932" s="1057"/>
    </row>
    <row r="933">
      <c r="A933" s="499"/>
      <c r="B933" s="529"/>
      <c r="C933" s="528"/>
      <c r="D933" s="528"/>
      <c r="E933" s="528"/>
      <c r="F933" s="528"/>
      <c r="G933" s="529"/>
      <c r="H933" s="1060"/>
      <c r="I933" s="1060"/>
      <c r="J933" s="528"/>
      <c r="K933" s="528"/>
      <c r="L933" s="528"/>
      <c r="M933" s="528"/>
      <c r="N933" s="528"/>
      <c r="O933" s="528"/>
      <c r="P933" s="528"/>
      <c r="Q933" s="529"/>
      <c r="R933" s="528"/>
      <c r="S933" s="1060"/>
      <c r="T933" s="528"/>
      <c r="U933" s="1060"/>
      <c r="V933" s="529"/>
      <c r="W933" s="529"/>
      <c r="X933" s="529"/>
      <c r="Y933" s="529"/>
      <c r="Z933" s="529"/>
      <c r="AA933" s="529"/>
      <c r="AB933" s="529"/>
      <c r="AC933" s="1057"/>
      <c r="AD933" s="1057"/>
      <c r="AE933" s="1057"/>
      <c r="AF933" s="1057"/>
    </row>
    <row r="934">
      <c r="A934" s="499"/>
      <c r="B934" s="529"/>
      <c r="C934" s="528"/>
      <c r="D934" s="528"/>
      <c r="E934" s="528"/>
      <c r="F934" s="528"/>
      <c r="G934" s="529"/>
      <c r="H934" s="1060"/>
      <c r="I934" s="1060"/>
      <c r="J934" s="528"/>
      <c r="K934" s="528"/>
      <c r="L934" s="528"/>
      <c r="M934" s="528"/>
      <c r="N934" s="528"/>
      <c r="O934" s="528"/>
      <c r="P934" s="528"/>
      <c r="Q934" s="529"/>
      <c r="R934" s="528"/>
      <c r="S934" s="1060"/>
      <c r="T934" s="528"/>
      <c r="U934" s="1060"/>
      <c r="V934" s="529"/>
      <c r="W934" s="529"/>
      <c r="X934" s="529"/>
      <c r="Y934" s="529"/>
      <c r="Z934" s="529"/>
      <c r="AA934" s="529"/>
      <c r="AB934" s="529"/>
      <c r="AC934" s="1057"/>
      <c r="AD934" s="1057"/>
      <c r="AE934" s="1057"/>
      <c r="AF934" s="1057"/>
    </row>
    <row r="935">
      <c r="A935" s="499"/>
      <c r="B935" s="529"/>
      <c r="C935" s="528"/>
      <c r="D935" s="528"/>
      <c r="E935" s="528"/>
      <c r="F935" s="528"/>
      <c r="G935" s="529"/>
      <c r="H935" s="1060"/>
      <c r="I935" s="1060"/>
      <c r="J935" s="528"/>
      <c r="K935" s="528"/>
      <c r="L935" s="528"/>
      <c r="M935" s="528"/>
      <c r="N935" s="528"/>
      <c r="O935" s="528"/>
      <c r="P935" s="528"/>
      <c r="Q935" s="529"/>
      <c r="R935" s="528"/>
      <c r="S935" s="1060"/>
      <c r="T935" s="528"/>
      <c r="U935" s="1060"/>
      <c r="V935" s="529"/>
      <c r="W935" s="529"/>
      <c r="X935" s="529"/>
      <c r="Y935" s="529"/>
      <c r="Z935" s="529"/>
      <c r="AA935" s="529"/>
      <c r="AB935" s="529"/>
      <c r="AC935" s="1057"/>
      <c r="AD935" s="1057"/>
      <c r="AE935" s="1057"/>
      <c r="AF935" s="1057"/>
    </row>
    <row r="936">
      <c r="A936" s="499"/>
      <c r="B936" s="529"/>
      <c r="C936" s="528"/>
      <c r="D936" s="528"/>
      <c r="E936" s="528"/>
      <c r="F936" s="528"/>
      <c r="G936" s="529"/>
      <c r="H936" s="1060"/>
      <c r="I936" s="1060"/>
      <c r="J936" s="528"/>
      <c r="K936" s="528"/>
      <c r="L936" s="528"/>
      <c r="M936" s="528"/>
      <c r="N936" s="528"/>
      <c r="O936" s="528"/>
      <c r="P936" s="528"/>
      <c r="Q936" s="529"/>
      <c r="R936" s="528"/>
      <c r="S936" s="1060"/>
      <c r="T936" s="528"/>
      <c r="U936" s="1060"/>
      <c r="V936" s="529"/>
      <c r="W936" s="529"/>
      <c r="X936" s="529"/>
      <c r="Y936" s="529"/>
      <c r="Z936" s="529"/>
      <c r="AA936" s="529"/>
      <c r="AB936" s="529"/>
      <c r="AC936" s="1057"/>
      <c r="AD936" s="1057"/>
      <c r="AE936" s="1057"/>
      <c r="AF936" s="1057"/>
    </row>
    <row r="937">
      <c r="A937" s="499"/>
      <c r="B937" s="529"/>
      <c r="C937" s="528"/>
      <c r="D937" s="528"/>
      <c r="E937" s="528"/>
      <c r="F937" s="528"/>
      <c r="G937" s="529"/>
      <c r="H937" s="1060"/>
      <c r="I937" s="1060"/>
      <c r="J937" s="528"/>
      <c r="K937" s="528"/>
      <c r="L937" s="528"/>
      <c r="M937" s="528"/>
      <c r="N937" s="528"/>
      <c r="O937" s="528"/>
      <c r="P937" s="528"/>
      <c r="Q937" s="529"/>
      <c r="R937" s="528"/>
      <c r="S937" s="1060"/>
      <c r="T937" s="528"/>
      <c r="U937" s="1060"/>
      <c r="V937" s="529"/>
      <c r="W937" s="529"/>
      <c r="X937" s="529"/>
      <c r="Y937" s="529"/>
      <c r="Z937" s="529"/>
      <c r="AA937" s="529"/>
      <c r="AB937" s="529"/>
      <c r="AC937" s="1057"/>
      <c r="AD937" s="1057"/>
      <c r="AE937" s="1057"/>
      <c r="AF937" s="1057"/>
    </row>
    <row r="938">
      <c r="A938" s="499"/>
      <c r="B938" s="529"/>
      <c r="C938" s="528"/>
      <c r="D938" s="528"/>
      <c r="E938" s="528"/>
      <c r="F938" s="528"/>
      <c r="G938" s="529"/>
      <c r="H938" s="1060"/>
      <c r="I938" s="1060"/>
      <c r="J938" s="528"/>
      <c r="K938" s="528"/>
      <c r="L938" s="528"/>
      <c r="M938" s="528"/>
      <c r="N938" s="528"/>
      <c r="O938" s="528"/>
      <c r="P938" s="528"/>
      <c r="Q938" s="529"/>
      <c r="R938" s="528"/>
      <c r="S938" s="1060"/>
      <c r="T938" s="528"/>
      <c r="U938" s="1060"/>
      <c r="V938" s="529"/>
      <c r="W938" s="529"/>
      <c r="X938" s="529"/>
      <c r="Y938" s="529"/>
      <c r="Z938" s="529"/>
      <c r="AA938" s="529"/>
      <c r="AB938" s="529"/>
      <c r="AC938" s="1057"/>
      <c r="AD938" s="1057"/>
      <c r="AE938" s="1057"/>
      <c r="AF938" s="1057"/>
    </row>
    <row r="939">
      <c r="A939" s="499"/>
      <c r="B939" s="529"/>
      <c r="C939" s="528"/>
      <c r="D939" s="528"/>
      <c r="E939" s="528"/>
      <c r="F939" s="528"/>
      <c r="G939" s="529"/>
      <c r="H939" s="1060"/>
      <c r="I939" s="1060"/>
      <c r="J939" s="528"/>
      <c r="K939" s="528"/>
      <c r="L939" s="528"/>
      <c r="M939" s="528"/>
      <c r="N939" s="528"/>
      <c r="O939" s="528"/>
      <c r="P939" s="528"/>
      <c r="Q939" s="529"/>
      <c r="R939" s="528"/>
      <c r="S939" s="1060"/>
      <c r="T939" s="528"/>
      <c r="U939" s="1060"/>
      <c r="V939" s="529"/>
      <c r="W939" s="529"/>
      <c r="X939" s="529"/>
      <c r="Y939" s="529"/>
      <c r="Z939" s="529"/>
      <c r="AA939" s="529"/>
      <c r="AB939" s="529"/>
      <c r="AC939" s="1057"/>
      <c r="AD939" s="1057"/>
      <c r="AE939" s="1057"/>
      <c r="AF939" s="1057"/>
    </row>
    <row r="940">
      <c r="A940" s="499"/>
      <c r="B940" s="529"/>
      <c r="C940" s="528"/>
      <c r="D940" s="528"/>
      <c r="E940" s="528"/>
      <c r="F940" s="528"/>
      <c r="G940" s="529"/>
      <c r="H940" s="1060"/>
      <c r="I940" s="1060"/>
      <c r="J940" s="528"/>
      <c r="K940" s="528"/>
      <c r="L940" s="528"/>
      <c r="M940" s="528"/>
      <c r="N940" s="528"/>
      <c r="O940" s="528"/>
      <c r="P940" s="528"/>
      <c r="Q940" s="529"/>
      <c r="R940" s="528"/>
      <c r="S940" s="1060"/>
      <c r="T940" s="528"/>
      <c r="U940" s="1060"/>
      <c r="V940" s="529"/>
      <c r="W940" s="529"/>
      <c r="X940" s="529"/>
      <c r="Y940" s="529"/>
      <c r="Z940" s="529"/>
      <c r="AA940" s="529"/>
      <c r="AB940" s="529"/>
      <c r="AC940" s="1057"/>
      <c r="AD940" s="1057"/>
      <c r="AE940" s="1057"/>
      <c r="AF940" s="1057"/>
    </row>
    <row r="941">
      <c r="A941" s="499"/>
      <c r="B941" s="529"/>
      <c r="C941" s="528"/>
      <c r="D941" s="528"/>
      <c r="E941" s="528"/>
      <c r="F941" s="528"/>
      <c r="G941" s="529"/>
      <c r="H941" s="1060"/>
      <c r="I941" s="1060"/>
      <c r="J941" s="528"/>
      <c r="K941" s="528"/>
      <c r="L941" s="528"/>
      <c r="M941" s="528"/>
      <c r="N941" s="528"/>
      <c r="O941" s="528"/>
      <c r="P941" s="528"/>
      <c r="Q941" s="529"/>
      <c r="R941" s="528"/>
      <c r="S941" s="1060"/>
      <c r="T941" s="528"/>
      <c r="U941" s="1060"/>
      <c r="V941" s="529"/>
      <c r="W941" s="529"/>
      <c r="X941" s="529"/>
      <c r="Y941" s="529"/>
      <c r="Z941" s="529"/>
      <c r="AA941" s="529"/>
      <c r="AB941" s="529"/>
      <c r="AC941" s="1057"/>
      <c r="AD941" s="1057"/>
      <c r="AE941" s="1057"/>
      <c r="AF941" s="1057"/>
    </row>
    <row r="942">
      <c r="A942" s="499"/>
      <c r="B942" s="529"/>
      <c r="C942" s="528"/>
      <c r="D942" s="528"/>
      <c r="E942" s="528"/>
      <c r="F942" s="528"/>
      <c r="G942" s="529"/>
      <c r="H942" s="1060"/>
      <c r="I942" s="1060"/>
      <c r="J942" s="528"/>
      <c r="K942" s="528"/>
      <c r="L942" s="528"/>
      <c r="M942" s="528"/>
      <c r="N942" s="528"/>
      <c r="O942" s="528"/>
      <c r="P942" s="528"/>
      <c r="Q942" s="529"/>
      <c r="R942" s="528"/>
      <c r="S942" s="1060"/>
      <c r="T942" s="528"/>
      <c r="U942" s="1060"/>
      <c r="V942" s="529"/>
      <c r="W942" s="529"/>
      <c r="X942" s="529"/>
      <c r="Y942" s="529"/>
      <c r="Z942" s="529"/>
      <c r="AA942" s="529"/>
      <c r="AB942" s="529"/>
      <c r="AC942" s="1057"/>
      <c r="AD942" s="1057"/>
      <c r="AE942" s="1057"/>
      <c r="AF942" s="1057"/>
    </row>
    <row r="943">
      <c r="A943" s="499"/>
      <c r="B943" s="529"/>
      <c r="C943" s="528"/>
      <c r="D943" s="528"/>
      <c r="E943" s="528"/>
      <c r="F943" s="528"/>
      <c r="G943" s="529"/>
      <c r="H943" s="1060"/>
      <c r="I943" s="1060"/>
      <c r="J943" s="528"/>
      <c r="K943" s="528"/>
      <c r="L943" s="528"/>
      <c r="M943" s="528"/>
      <c r="N943" s="528"/>
      <c r="O943" s="528"/>
      <c r="P943" s="528"/>
      <c r="Q943" s="529"/>
      <c r="R943" s="528"/>
      <c r="S943" s="1060"/>
      <c r="T943" s="528"/>
      <c r="U943" s="1060"/>
      <c r="V943" s="529"/>
      <c r="W943" s="529"/>
      <c r="X943" s="529"/>
      <c r="Y943" s="529"/>
      <c r="Z943" s="529"/>
      <c r="AA943" s="529"/>
      <c r="AB943" s="529"/>
      <c r="AC943" s="1057"/>
      <c r="AD943" s="1057"/>
      <c r="AE943" s="1057"/>
      <c r="AF943" s="1057"/>
    </row>
    <row r="944">
      <c r="A944" s="499"/>
      <c r="B944" s="529"/>
      <c r="C944" s="528"/>
      <c r="D944" s="528"/>
      <c r="E944" s="528"/>
      <c r="F944" s="528"/>
      <c r="G944" s="529"/>
      <c r="H944" s="1060"/>
      <c r="I944" s="1060"/>
      <c r="J944" s="528"/>
      <c r="K944" s="528"/>
      <c r="L944" s="528"/>
      <c r="M944" s="528"/>
      <c r="N944" s="528"/>
      <c r="O944" s="528"/>
      <c r="P944" s="528"/>
      <c r="Q944" s="529"/>
      <c r="R944" s="528"/>
      <c r="S944" s="1060"/>
      <c r="T944" s="528"/>
      <c r="U944" s="1060"/>
      <c r="V944" s="529"/>
      <c r="W944" s="529"/>
      <c r="X944" s="529"/>
      <c r="Y944" s="529"/>
      <c r="Z944" s="529"/>
      <c r="AA944" s="529"/>
      <c r="AB944" s="529"/>
      <c r="AC944" s="1057"/>
      <c r="AD944" s="1057"/>
      <c r="AE944" s="1057"/>
      <c r="AF944" s="1057"/>
    </row>
    <row r="945">
      <c r="A945" s="499"/>
      <c r="B945" s="529"/>
      <c r="C945" s="528"/>
      <c r="D945" s="528"/>
      <c r="E945" s="528"/>
      <c r="F945" s="528"/>
      <c r="G945" s="529"/>
      <c r="H945" s="1060"/>
      <c r="I945" s="1060"/>
      <c r="J945" s="528"/>
      <c r="K945" s="528"/>
      <c r="L945" s="528"/>
      <c r="M945" s="528"/>
      <c r="N945" s="528"/>
      <c r="O945" s="528"/>
      <c r="P945" s="528"/>
      <c r="Q945" s="529"/>
      <c r="R945" s="528"/>
      <c r="S945" s="1060"/>
      <c r="T945" s="528"/>
      <c r="U945" s="1060"/>
      <c r="V945" s="529"/>
      <c r="W945" s="529"/>
      <c r="X945" s="529"/>
      <c r="Y945" s="529"/>
      <c r="Z945" s="529"/>
      <c r="AA945" s="529"/>
      <c r="AB945" s="529"/>
      <c r="AC945" s="1057"/>
      <c r="AD945" s="1057"/>
      <c r="AE945" s="1057"/>
      <c r="AF945" s="1057"/>
    </row>
    <row r="946">
      <c r="A946" s="499"/>
      <c r="B946" s="529"/>
      <c r="C946" s="528"/>
      <c r="D946" s="528"/>
      <c r="E946" s="528"/>
      <c r="F946" s="528"/>
      <c r="G946" s="529"/>
      <c r="H946" s="1060"/>
      <c r="I946" s="1060"/>
      <c r="J946" s="528"/>
      <c r="K946" s="528"/>
      <c r="L946" s="528"/>
      <c r="M946" s="528"/>
      <c r="N946" s="528"/>
      <c r="O946" s="528"/>
      <c r="P946" s="528"/>
      <c r="Q946" s="529"/>
      <c r="R946" s="528"/>
      <c r="S946" s="1060"/>
      <c r="T946" s="528"/>
      <c r="U946" s="1060"/>
      <c r="V946" s="529"/>
      <c r="W946" s="529"/>
      <c r="X946" s="529"/>
      <c r="Y946" s="529"/>
      <c r="Z946" s="529"/>
      <c r="AA946" s="529"/>
      <c r="AB946" s="529"/>
      <c r="AC946" s="1057"/>
      <c r="AD946" s="1057"/>
      <c r="AE946" s="1057"/>
      <c r="AF946" s="1057"/>
    </row>
    <row r="947">
      <c r="A947" s="499"/>
      <c r="B947" s="529"/>
      <c r="C947" s="528"/>
      <c r="D947" s="528"/>
      <c r="E947" s="528"/>
      <c r="F947" s="528"/>
      <c r="G947" s="529"/>
      <c r="H947" s="1060"/>
      <c r="I947" s="1060"/>
      <c r="J947" s="528"/>
      <c r="K947" s="528"/>
      <c r="L947" s="528"/>
      <c r="M947" s="528"/>
      <c r="N947" s="528"/>
      <c r="O947" s="528"/>
      <c r="P947" s="528"/>
      <c r="Q947" s="529"/>
      <c r="R947" s="528"/>
      <c r="S947" s="1060"/>
      <c r="T947" s="528"/>
      <c r="U947" s="1060"/>
      <c r="V947" s="529"/>
      <c r="W947" s="529"/>
      <c r="X947" s="529"/>
      <c r="Y947" s="529"/>
      <c r="Z947" s="529"/>
      <c r="AA947" s="529"/>
      <c r="AB947" s="529"/>
      <c r="AC947" s="1057"/>
      <c r="AD947" s="1057"/>
      <c r="AE947" s="1057"/>
      <c r="AF947" s="1057"/>
    </row>
    <row r="948">
      <c r="A948" s="499"/>
      <c r="B948" s="529"/>
      <c r="C948" s="528"/>
      <c r="D948" s="528"/>
      <c r="E948" s="528"/>
      <c r="F948" s="528"/>
      <c r="G948" s="529"/>
      <c r="H948" s="1060"/>
      <c r="I948" s="1060"/>
      <c r="J948" s="528"/>
      <c r="K948" s="528"/>
      <c r="L948" s="528"/>
      <c r="M948" s="528"/>
      <c r="N948" s="528"/>
      <c r="O948" s="528"/>
      <c r="P948" s="528"/>
      <c r="Q948" s="529"/>
      <c r="R948" s="528"/>
      <c r="S948" s="1060"/>
      <c r="T948" s="528"/>
      <c r="U948" s="1060"/>
      <c r="V948" s="529"/>
      <c r="W948" s="529"/>
      <c r="X948" s="529"/>
      <c r="Y948" s="529"/>
      <c r="Z948" s="529"/>
      <c r="AA948" s="529"/>
      <c r="AB948" s="529"/>
      <c r="AC948" s="1057"/>
      <c r="AD948" s="1057"/>
      <c r="AE948" s="1057"/>
      <c r="AF948" s="1057"/>
    </row>
    <row r="949">
      <c r="A949" s="499"/>
      <c r="B949" s="529"/>
      <c r="C949" s="528"/>
      <c r="D949" s="528"/>
      <c r="E949" s="528"/>
      <c r="F949" s="528"/>
      <c r="G949" s="529"/>
      <c r="H949" s="1060"/>
      <c r="I949" s="1060"/>
      <c r="J949" s="528"/>
      <c r="K949" s="528"/>
      <c r="L949" s="528"/>
      <c r="M949" s="528"/>
      <c r="N949" s="528"/>
      <c r="O949" s="528"/>
      <c r="P949" s="528"/>
      <c r="Q949" s="529"/>
      <c r="R949" s="528"/>
      <c r="S949" s="1060"/>
      <c r="T949" s="528"/>
      <c r="U949" s="1060"/>
      <c r="V949" s="529"/>
      <c r="W949" s="529"/>
      <c r="X949" s="529"/>
      <c r="Y949" s="529"/>
      <c r="Z949" s="529"/>
      <c r="AA949" s="529"/>
      <c r="AB949" s="529"/>
      <c r="AC949" s="1057"/>
      <c r="AD949" s="1057"/>
      <c r="AE949" s="1057"/>
      <c r="AF949" s="1057"/>
    </row>
    <row r="950">
      <c r="A950" s="499"/>
      <c r="B950" s="529"/>
      <c r="C950" s="528"/>
      <c r="D950" s="528"/>
      <c r="E950" s="528"/>
      <c r="F950" s="528"/>
      <c r="G950" s="529"/>
      <c r="H950" s="1060"/>
      <c r="I950" s="1060"/>
      <c r="J950" s="528"/>
      <c r="K950" s="528"/>
      <c r="L950" s="528"/>
      <c r="M950" s="528"/>
      <c r="N950" s="528"/>
      <c r="O950" s="528"/>
      <c r="P950" s="528"/>
      <c r="Q950" s="529"/>
      <c r="R950" s="528"/>
      <c r="S950" s="1060"/>
      <c r="T950" s="528"/>
      <c r="U950" s="1060"/>
      <c r="V950" s="529"/>
      <c r="W950" s="529"/>
      <c r="X950" s="529"/>
      <c r="Y950" s="529"/>
      <c r="Z950" s="529"/>
      <c r="AA950" s="529"/>
      <c r="AB950" s="529"/>
      <c r="AC950" s="1057"/>
      <c r="AD950" s="1057"/>
      <c r="AE950" s="1057"/>
      <c r="AF950" s="1057"/>
    </row>
    <row r="951">
      <c r="A951" s="499"/>
      <c r="B951" s="529"/>
      <c r="C951" s="528"/>
      <c r="D951" s="528"/>
      <c r="E951" s="528"/>
      <c r="F951" s="528"/>
      <c r="G951" s="529"/>
      <c r="H951" s="1060"/>
      <c r="I951" s="1060"/>
      <c r="J951" s="528"/>
      <c r="K951" s="528"/>
      <c r="L951" s="528"/>
      <c r="M951" s="528"/>
      <c r="N951" s="528"/>
      <c r="O951" s="528"/>
      <c r="P951" s="528"/>
      <c r="Q951" s="529"/>
      <c r="R951" s="528"/>
      <c r="S951" s="1060"/>
      <c r="T951" s="528"/>
      <c r="U951" s="1060"/>
      <c r="V951" s="529"/>
      <c r="W951" s="529"/>
      <c r="X951" s="529"/>
      <c r="Y951" s="529"/>
      <c r="Z951" s="529"/>
      <c r="AA951" s="529"/>
      <c r="AB951" s="529"/>
      <c r="AC951" s="1057"/>
      <c r="AD951" s="1057"/>
      <c r="AE951" s="1057"/>
      <c r="AF951" s="1057"/>
    </row>
    <row r="952">
      <c r="A952" s="499"/>
      <c r="B952" s="529"/>
      <c r="C952" s="528"/>
      <c r="D952" s="528"/>
      <c r="E952" s="528"/>
      <c r="F952" s="528"/>
      <c r="G952" s="529"/>
      <c r="H952" s="1060"/>
      <c r="I952" s="1060"/>
      <c r="J952" s="528"/>
      <c r="K952" s="528"/>
      <c r="L952" s="528"/>
      <c r="M952" s="528"/>
      <c r="N952" s="528"/>
      <c r="O952" s="528"/>
      <c r="P952" s="528"/>
      <c r="Q952" s="529"/>
      <c r="R952" s="528"/>
      <c r="S952" s="1060"/>
      <c r="T952" s="528"/>
      <c r="U952" s="1060"/>
      <c r="V952" s="529"/>
      <c r="W952" s="529"/>
      <c r="X952" s="529"/>
      <c r="Y952" s="529"/>
      <c r="Z952" s="529"/>
      <c r="AA952" s="529"/>
      <c r="AB952" s="529"/>
      <c r="AC952" s="1057"/>
      <c r="AD952" s="1057"/>
      <c r="AE952" s="1057"/>
      <c r="AF952" s="1057"/>
    </row>
    <row r="953">
      <c r="A953" s="499"/>
      <c r="B953" s="529"/>
      <c r="C953" s="528"/>
      <c r="D953" s="528"/>
      <c r="E953" s="528"/>
      <c r="F953" s="528"/>
      <c r="G953" s="529"/>
      <c r="H953" s="1060"/>
      <c r="I953" s="1060"/>
      <c r="J953" s="528"/>
      <c r="K953" s="528"/>
      <c r="L953" s="528"/>
      <c r="M953" s="528"/>
      <c r="N953" s="528"/>
      <c r="O953" s="528"/>
      <c r="P953" s="528"/>
      <c r="Q953" s="529"/>
      <c r="R953" s="528"/>
      <c r="S953" s="1060"/>
      <c r="T953" s="528"/>
      <c r="U953" s="1060"/>
      <c r="V953" s="529"/>
      <c r="W953" s="529"/>
      <c r="X953" s="529"/>
      <c r="Y953" s="529"/>
      <c r="Z953" s="529"/>
      <c r="AA953" s="529"/>
      <c r="AB953" s="529"/>
      <c r="AC953" s="1057"/>
      <c r="AD953" s="1057"/>
      <c r="AE953" s="1057"/>
      <c r="AF953" s="1057"/>
    </row>
    <row r="954">
      <c r="A954" s="499"/>
      <c r="B954" s="529"/>
      <c r="C954" s="528"/>
      <c r="D954" s="528"/>
      <c r="E954" s="528"/>
      <c r="F954" s="528"/>
      <c r="G954" s="529"/>
      <c r="H954" s="1060"/>
      <c r="I954" s="1060"/>
      <c r="J954" s="528"/>
      <c r="K954" s="528"/>
      <c r="L954" s="528"/>
      <c r="M954" s="528"/>
      <c r="N954" s="528"/>
      <c r="O954" s="528"/>
      <c r="P954" s="528"/>
      <c r="Q954" s="529"/>
      <c r="R954" s="528"/>
      <c r="S954" s="1060"/>
      <c r="T954" s="528"/>
      <c r="U954" s="1060"/>
      <c r="V954" s="529"/>
      <c r="W954" s="529"/>
      <c r="X954" s="529"/>
      <c r="Y954" s="529"/>
      <c r="Z954" s="529"/>
      <c r="AA954" s="529"/>
      <c r="AB954" s="529"/>
      <c r="AC954" s="1057"/>
      <c r="AD954" s="1057"/>
      <c r="AE954" s="1057"/>
      <c r="AF954" s="1057"/>
    </row>
    <row r="955">
      <c r="A955" s="499"/>
      <c r="B955" s="529"/>
      <c r="C955" s="528"/>
      <c r="D955" s="528"/>
      <c r="E955" s="528"/>
      <c r="F955" s="528"/>
      <c r="G955" s="529"/>
      <c r="H955" s="1060"/>
      <c r="I955" s="1060"/>
      <c r="J955" s="528"/>
      <c r="K955" s="528"/>
      <c r="L955" s="528"/>
      <c r="M955" s="528"/>
      <c r="N955" s="528"/>
      <c r="O955" s="528"/>
      <c r="P955" s="528"/>
      <c r="Q955" s="529"/>
      <c r="R955" s="528"/>
      <c r="S955" s="1060"/>
      <c r="T955" s="528"/>
      <c r="U955" s="1060"/>
      <c r="V955" s="529"/>
      <c r="W955" s="529"/>
      <c r="X955" s="529"/>
      <c r="Y955" s="529"/>
      <c r="Z955" s="529"/>
      <c r="AA955" s="529"/>
      <c r="AB955" s="529"/>
      <c r="AC955" s="1057"/>
      <c r="AD955" s="1057"/>
      <c r="AE955" s="1057"/>
      <c r="AF955" s="1057"/>
    </row>
    <row r="956">
      <c r="A956" s="499"/>
      <c r="B956" s="529"/>
      <c r="C956" s="528"/>
      <c r="D956" s="528"/>
      <c r="E956" s="528"/>
      <c r="F956" s="528"/>
      <c r="G956" s="529"/>
      <c r="H956" s="1060"/>
      <c r="I956" s="1060"/>
      <c r="J956" s="528"/>
      <c r="K956" s="528"/>
      <c r="L956" s="528"/>
      <c r="M956" s="528"/>
      <c r="N956" s="528"/>
      <c r="O956" s="528"/>
      <c r="P956" s="528"/>
      <c r="Q956" s="529"/>
      <c r="R956" s="528"/>
      <c r="S956" s="1060"/>
      <c r="T956" s="528"/>
      <c r="U956" s="1060"/>
      <c r="V956" s="529"/>
      <c r="W956" s="529"/>
      <c r="X956" s="529"/>
      <c r="Y956" s="529"/>
      <c r="Z956" s="529"/>
      <c r="AA956" s="529"/>
      <c r="AB956" s="529"/>
      <c r="AC956" s="1057"/>
      <c r="AD956" s="1057"/>
      <c r="AE956" s="1057"/>
      <c r="AF956" s="1057"/>
    </row>
    <row r="957">
      <c r="A957" s="499"/>
      <c r="B957" s="529"/>
      <c r="C957" s="528"/>
      <c r="D957" s="528"/>
      <c r="E957" s="528"/>
      <c r="F957" s="528"/>
      <c r="G957" s="529"/>
      <c r="H957" s="1060"/>
      <c r="I957" s="1060"/>
      <c r="J957" s="528"/>
      <c r="K957" s="528"/>
      <c r="L957" s="528"/>
      <c r="M957" s="528"/>
      <c r="N957" s="528"/>
      <c r="O957" s="528"/>
      <c r="P957" s="528"/>
      <c r="Q957" s="529"/>
      <c r="R957" s="528"/>
      <c r="S957" s="1060"/>
      <c r="T957" s="528"/>
      <c r="U957" s="1060"/>
      <c r="V957" s="529"/>
      <c r="W957" s="529"/>
      <c r="X957" s="529"/>
      <c r="Y957" s="529"/>
      <c r="Z957" s="529"/>
      <c r="AA957" s="529"/>
      <c r="AB957" s="529"/>
      <c r="AC957" s="1057"/>
      <c r="AD957" s="1057"/>
      <c r="AE957" s="1057"/>
      <c r="AF957" s="1057"/>
    </row>
    <row r="958">
      <c r="A958" s="499"/>
      <c r="B958" s="529"/>
      <c r="C958" s="528"/>
      <c r="D958" s="528"/>
      <c r="E958" s="528"/>
      <c r="F958" s="528"/>
      <c r="G958" s="529"/>
      <c r="H958" s="1060"/>
      <c r="I958" s="1060"/>
      <c r="J958" s="528"/>
      <c r="K958" s="528"/>
      <c r="L958" s="528"/>
      <c r="M958" s="528"/>
      <c r="N958" s="528"/>
      <c r="O958" s="528"/>
      <c r="P958" s="528"/>
      <c r="Q958" s="529"/>
      <c r="R958" s="528"/>
      <c r="S958" s="1060"/>
      <c r="T958" s="528"/>
      <c r="U958" s="1060"/>
      <c r="V958" s="529"/>
      <c r="W958" s="529"/>
      <c r="X958" s="529"/>
      <c r="Y958" s="529"/>
      <c r="Z958" s="529"/>
      <c r="AA958" s="529"/>
      <c r="AB958" s="529"/>
      <c r="AC958" s="1057"/>
      <c r="AD958" s="1057"/>
      <c r="AE958" s="1057"/>
      <c r="AF958" s="1057"/>
    </row>
    <row r="959">
      <c r="A959" s="499"/>
      <c r="B959" s="529"/>
      <c r="C959" s="528"/>
      <c r="D959" s="528"/>
      <c r="E959" s="528"/>
      <c r="F959" s="528"/>
      <c r="G959" s="529"/>
      <c r="H959" s="1060"/>
      <c r="I959" s="1060"/>
      <c r="J959" s="528"/>
      <c r="K959" s="528"/>
      <c r="L959" s="528"/>
      <c r="M959" s="528"/>
      <c r="N959" s="528"/>
      <c r="O959" s="528"/>
      <c r="P959" s="528"/>
      <c r="Q959" s="529"/>
      <c r="R959" s="528"/>
      <c r="S959" s="1060"/>
      <c r="T959" s="528"/>
      <c r="U959" s="1060"/>
      <c r="V959" s="529"/>
      <c r="W959" s="529"/>
      <c r="X959" s="529"/>
      <c r="Y959" s="529"/>
      <c r="Z959" s="529"/>
      <c r="AA959" s="529"/>
      <c r="AB959" s="529"/>
      <c r="AC959" s="1057"/>
      <c r="AD959" s="1057"/>
      <c r="AE959" s="1057"/>
      <c r="AF959" s="1057"/>
    </row>
    <row r="960">
      <c r="A960" s="499"/>
      <c r="B960" s="529"/>
      <c r="C960" s="528"/>
      <c r="D960" s="528"/>
      <c r="E960" s="528"/>
      <c r="F960" s="528"/>
      <c r="G960" s="529"/>
      <c r="H960" s="1060"/>
      <c r="I960" s="1060"/>
      <c r="J960" s="528"/>
      <c r="K960" s="528"/>
      <c r="L960" s="528"/>
      <c r="M960" s="528"/>
      <c r="N960" s="528"/>
      <c r="O960" s="528"/>
      <c r="P960" s="528"/>
      <c r="Q960" s="529"/>
      <c r="R960" s="528"/>
      <c r="S960" s="1060"/>
      <c r="T960" s="528"/>
      <c r="U960" s="1060"/>
      <c r="V960" s="529"/>
      <c r="W960" s="529"/>
      <c r="X960" s="529"/>
      <c r="Y960" s="529"/>
      <c r="Z960" s="529"/>
      <c r="AA960" s="529"/>
      <c r="AB960" s="529"/>
      <c r="AC960" s="1057"/>
      <c r="AD960" s="1057"/>
      <c r="AE960" s="1057"/>
      <c r="AF960" s="1057"/>
    </row>
    <row r="961">
      <c r="A961" s="499"/>
      <c r="B961" s="529"/>
      <c r="C961" s="528"/>
      <c r="D961" s="528"/>
      <c r="E961" s="528"/>
      <c r="F961" s="528"/>
      <c r="G961" s="529"/>
      <c r="H961" s="1060"/>
      <c r="I961" s="1060"/>
      <c r="J961" s="528"/>
      <c r="K961" s="528"/>
      <c r="L961" s="528"/>
      <c r="M961" s="528"/>
      <c r="N961" s="528"/>
      <c r="O961" s="528"/>
      <c r="P961" s="528"/>
      <c r="Q961" s="529"/>
      <c r="R961" s="528"/>
      <c r="S961" s="1060"/>
      <c r="T961" s="528"/>
      <c r="U961" s="1060"/>
      <c r="V961" s="529"/>
      <c r="W961" s="529"/>
      <c r="X961" s="529"/>
      <c r="Y961" s="529"/>
      <c r="Z961" s="529"/>
      <c r="AA961" s="529"/>
      <c r="AB961" s="529"/>
      <c r="AC961" s="1057"/>
      <c r="AD961" s="1057"/>
      <c r="AE961" s="1057"/>
      <c r="AF961" s="1057"/>
    </row>
    <row r="962">
      <c r="A962" s="499"/>
      <c r="B962" s="529"/>
      <c r="C962" s="528"/>
      <c r="D962" s="528"/>
      <c r="E962" s="528"/>
      <c r="F962" s="528"/>
      <c r="G962" s="529"/>
      <c r="H962" s="1060"/>
      <c r="I962" s="1060"/>
      <c r="J962" s="528"/>
      <c r="K962" s="528"/>
      <c r="L962" s="528"/>
      <c r="M962" s="528"/>
      <c r="N962" s="528"/>
      <c r="O962" s="528"/>
      <c r="P962" s="528"/>
      <c r="Q962" s="529"/>
      <c r="R962" s="528"/>
      <c r="S962" s="1060"/>
      <c r="T962" s="528"/>
      <c r="U962" s="1060"/>
      <c r="V962" s="529"/>
      <c r="W962" s="529"/>
      <c r="X962" s="529"/>
      <c r="Y962" s="529"/>
      <c r="Z962" s="529"/>
      <c r="AA962" s="529"/>
      <c r="AB962" s="529"/>
      <c r="AC962" s="1057"/>
      <c r="AD962" s="1057"/>
      <c r="AE962" s="1057"/>
      <c r="AF962" s="1057"/>
    </row>
    <row r="963">
      <c r="A963" s="499"/>
      <c r="B963" s="529"/>
      <c r="C963" s="528"/>
      <c r="D963" s="528"/>
      <c r="E963" s="528"/>
      <c r="F963" s="528"/>
      <c r="G963" s="529"/>
      <c r="H963" s="1060"/>
      <c r="I963" s="1060"/>
      <c r="J963" s="528"/>
      <c r="K963" s="528"/>
      <c r="L963" s="528"/>
      <c r="M963" s="528"/>
      <c r="N963" s="528"/>
      <c r="O963" s="528"/>
      <c r="P963" s="528"/>
      <c r="Q963" s="529"/>
      <c r="R963" s="528"/>
      <c r="S963" s="1060"/>
      <c r="T963" s="528"/>
      <c r="U963" s="1060"/>
      <c r="V963" s="529"/>
      <c r="W963" s="529"/>
      <c r="X963" s="529"/>
      <c r="Y963" s="529"/>
      <c r="Z963" s="529"/>
      <c r="AA963" s="529"/>
      <c r="AB963" s="529"/>
      <c r="AC963" s="1057"/>
      <c r="AD963" s="1057"/>
      <c r="AE963" s="1057"/>
      <c r="AF963" s="1057"/>
    </row>
    <row r="964">
      <c r="A964" s="499"/>
      <c r="B964" s="529"/>
      <c r="C964" s="528"/>
      <c r="D964" s="528"/>
      <c r="E964" s="528"/>
      <c r="F964" s="528"/>
      <c r="G964" s="529"/>
      <c r="H964" s="1060"/>
      <c r="I964" s="1060"/>
      <c r="J964" s="528"/>
      <c r="K964" s="528"/>
      <c r="L964" s="528"/>
      <c r="M964" s="528"/>
      <c r="N964" s="528"/>
      <c r="O964" s="528"/>
      <c r="P964" s="528"/>
      <c r="Q964" s="529"/>
      <c r="R964" s="528"/>
      <c r="S964" s="1060"/>
      <c r="T964" s="528"/>
      <c r="U964" s="1060"/>
      <c r="V964" s="529"/>
      <c r="W964" s="529"/>
      <c r="X964" s="529"/>
      <c r="Y964" s="529"/>
      <c r="Z964" s="529"/>
      <c r="AA964" s="529"/>
      <c r="AB964" s="529"/>
      <c r="AC964" s="1057"/>
      <c r="AD964" s="1057"/>
      <c r="AE964" s="1057"/>
      <c r="AF964" s="1057"/>
    </row>
    <row r="965">
      <c r="A965" s="499"/>
      <c r="B965" s="529"/>
      <c r="C965" s="528"/>
      <c r="D965" s="528"/>
      <c r="E965" s="528"/>
      <c r="F965" s="528"/>
      <c r="G965" s="529"/>
      <c r="H965" s="1060"/>
      <c r="I965" s="1060"/>
      <c r="J965" s="528"/>
      <c r="K965" s="528"/>
      <c r="L965" s="528"/>
      <c r="M965" s="528"/>
      <c r="N965" s="528"/>
      <c r="O965" s="528"/>
      <c r="P965" s="528"/>
      <c r="Q965" s="529"/>
      <c r="R965" s="528"/>
      <c r="S965" s="1060"/>
      <c r="T965" s="528"/>
      <c r="U965" s="1060"/>
      <c r="V965" s="529"/>
      <c r="W965" s="529"/>
      <c r="X965" s="529"/>
      <c r="Y965" s="529"/>
      <c r="Z965" s="529"/>
      <c r="AA965" s="529"/>
      <c r="AB965" s="529"/>
      <c r="AC965" s="1057"/>
      <c r="AD965" s="1057"/>
      <c r="AE965" s="1057"/>
      <c r="AF965" s="1057"/>
    </row>
    <row r="966">
      <c r="A966" s="499"/>
      <c r="B966" s="529"/>
      <c r="C966" s="528"/>
      <c r="D966" s="528"/>
      <c r="E966" s="528"/>
      <c r="F966" s="528"/>
      <c r="G966" s="529"/>
      <c r="H966" s="1060"/>
      <c r="I966" s="1060"/>
      <c r="J966" s="528"/>
      <c r="K966" s="528"/>
      <c r="L966" s="528"/>
      <c r="M966" s="528"/>
      <c r="N966" s="528"/>
      <c r="O966" s="528"/>
      <c r="P966" s="528"/>
      <c r="Q966" s="529"/>
      <c r="R966" s="528"/>
      <c r="S966" s="1060"/>
      <c r="T966" s="528"/>
      <c r="U966" s="1060"/>
      <c r="V966" s="529"/>
      <c r="W966" s="529"/>
      <c r="X966" s="529"/>
      <c r="Y966" s="529"/>
      <c r="Z966" s="529"/>
      <c r="AA966" s="529"/>
      <c r="AB966" s="529"/>
      <c r="AC966" s="1057"/>
      <c r="AD966" s="1057"/>
      <c r="AE966" s="1057"/>
      <c r="AF966" s="1057"/>
    </row>
    <row r="967">
      <c r="A967" s="499"/>
      <c r="B967" s="529"/>
      <c r="C967" s="528"/>
      <c r="D967" s="528"/>
      <c r="E967" s="528"/>
      <c r="F967" s="528"/>
      <c r="G967" s="529"/>
      <c r="H967" s="1060"/>
      <c r="I967" s="1060"/>
      <c r="J967" s="528"/>
      <c r="K967" s="528"/>
      <c r="L967" s="528"/>
      <c r="M967" s="528"/>
      <c r="N967" s="528"/>
      <c r="O967" s="528"/>
      <c r="P967" s="528"/>
      <c r="Q967" s="529"/>
      <c r="R967" s="528"/>
      <c r="S967" s="1060"/>
      <c r="T967" s="528"/>
      <c r="U967" s="1060"/>
      <c r="V967" s="529"/>
      <c r="W967" s="529"/>
      <c r="X967" s="529"/>
      <c r="Y967" s="529"/>
      <c r="Z967" s="529"/>
      <c r="AA967" s="529"/>
      <c r="AB967" s="529"/>
      <c r="AC967" s="1057"/>
      <c r="AD967" s="1057"/>
      <c r="AE967" s="1057"/>
      <c r="AF967" s="1057"/>
    </row>
    <row r="968">
      <c r="A968" s="499"/>
      <c r="B968" s="529"/>
      <c r="C968" s="528"/>
      <c r="D968" s="528"/>
      <c r="E968" s="528"/>
      <c r="F968" s="528"/>
      <c r="G968" s="529"/>
      <c r="H968" s="1060"/>
      <c r="I968" s="1060"/>
      <c r="J968" s="528"/>
      <c r="K968" s="528"/>
      <c r="L968" s="528"/>
      <c r="M968" s="528"/>
      <c r="N968" s="528"/>
      <c r="O968" s="528"/>
      <c r="P968" s="528"/>
      <c r="Q968" s="529"/>
      <c r="R968" s="528"/>
      <c r="S968" s="1060"/>
      <c r="T968" s="528"/>
      <c r="U968" s="1060"/>
      <c r="V968" s="529"/>
      <c r="W968" s="529"/>
      <c r="X968" s="529"/>
      <c r="Y968" s="529"/>
      <c r="Z968" s="529"/>
      <c r="AA968" s="529"/>
      <c r="AB968" s="529"/>
      <c r="AC968" s="1057"/>
      <c r="AD968" s="1057"/>
      <c r="AE968" s="1057"/>
      <c r="AF968" s="1057"/>
    </row>
    <row r="969">
      <c r="A969" s="499"/>
      <c r="B969" s="529"/>
      <c r="C969" s="528"/>
      <c r="D969" s="528"/>
      <c r="E969" s="528"/>
      <c r="F969" s="528"/>
      <c r="G969" s="529"/>
      <c r="H969" s="1060"/>
      <c r="I969" s="1060"/>
      <c r="J969" s="528"/>
      <c r="K969" s="528"/>
      <c r="L969" s="528"/>
      <c r="M969" s="528"/>
      <c r="N969" s="528"/>
      <c r="O969" s="528"/>
      <c r="P969" s="528"/>
      <c r="Q969" s="529"/>
      <c r="R969" s="528"/>
      <c r="S969" s="1060"/>
      <c r="T969" s="528"/>
      <c r="U969" s="1060"/>
      <c r="V969" s="529"/>
      <c r="W969" s="529"/>
      <c r="X969" s="529"/>
      <c r="Y969" s="529"/>
      <c r="Z969" s="529"/>
      <c r="AA969" s="529"/>
      <c r="AB969" s="529"/>
      <c r="AC969" s="1057"/>
      <c r="AD969" s="1057"/>
      <c r="AE969" s="1057"/>
      <c r="AF969" s="1057"/>
    </row>
    <row r="970">
      <c r="A970" s="499"/>
      <c r="B970" s="529"/>
      <c r="C970" s="528"/>
      <c r="D970" s="528"/>
      <c r="E970" s="528"/>
      <c r="F970" s="528"/>
      <c r="G970" s="529"/>
      <c r="H970" s="1060"/>
      <c r="I970" s="1060"/>
      <c r="J970" s="528"/>
      <c r="K970" s="528"/>
      <c r="L970" s="528"/>
      <c r="M970" s="528"/>
      <c r="N970" s="528"/>
      <c r="O970" s="528"/>
      <c r="P970" s="528"/>
      <c r="Q970" s="529"/>
      <c r="R970" s="528"/>
      <c r="S970" s="1060"/>
      <c r="T970" s="528"/>
      <c r="U970" s="1060"/>
      <c r="V970" s="529"/>
      <c r="W970" s="529"/>
      <c r="X970" s="529"/>
      <c r="Y970" s="529"/>
      <c r="Z970" s="529"/>
      <c r="AA970" s="529"/>
      <c r="AB970" s="529"/>
      <c r="AC970" s="1057"/>
      <c r="AD970" s="1057"/>
      <c r="AE970" s="1057"/>
      <c r="AF970" s="1057"/>
    </row>
    <row r="971">
      <c r="A971" s="499"/>
      <c r="B971" s="529"/>
      <c r="C971" s="528"/>
      <c r="D971" s="528"/>
      <c r="E971" s="528"/>
      <c r="F971" s="528"/>
      <c r="G971" s="529"/>
      <c r="H971" s="1060"/>
      <c r="I971" s="1060"/>
      <c r="J971" s="528"/>
      <c r="K971" s="528"/>
      <c r="L971" s="528"/>
      <c r="M971" s="528"/>
      <c r="N971" s="528"/>
      <c r="O971" s="528"/>
      <c r="P971" s="528"/>
      <c r="Q971" s="529"/>
      <c r="R971" s="528"/>
      <c r="S971" s="1060"/>
      <c r="T971" s="528"/>
      <c r="U971" s="1060"/>
      <c r="V971" s="529"/>
      <c r="W971" s="529"/>
      <c r="X971" s="529"/>
      <c r="Y971" s="529"/>
      <c r="Z971" s="529"/>
      <c r="AA971" s="529"/>
      <c r="AB971" s="529"/>
      <c r="AC971" s="1057"/>
      <c r="AD971" s="1057"/>
      <c r="AE971" s="1057"/>
      <c r="AF971" s="1057"/>
    </row>
    <row r="972">
      <c r="A972" s="499"/>
      <c r="B972" s="529"/>
      <c r="C972" s="528"/>
      <c r="D972" s="528"/>
      <c r="E972" s="528"/>
      <c r="F972" s="528"/>
      <c r="G972" s="529"/>
      <c r="H972" s="1060"/>
      <c r="I972" s="1060"/>
      <c r="J972" s="528"/>
      <c r="K972" s="528"/>
      <c r="L972" s="528"/>
      <c r="M972" s="528"/>
      <c r="N972" s="528"/>
      <c r="O972" s="528"/>
      <c r="P972" s="528"/>
      <c r="Q972" s="529"/>
      <c r="R972" s="528"/>
      <c r="S972" s="1060"/>
      <c r="T972" s="528"/>
      <c r="U972" s="1060"/>
      <c r="V972" s="529"/>
      <c r="W972" s="529"/>
      <c r="X972" s="529"/>
      <c r="Y972" s="529"/>
      <c r="Z972" s="529"/>
      <c r="AA972" s="529"/>
      <c r="AB972" s="529"/>
      <c r="AC972" s="1057"/>
      <c r="AD972" s="1057"/>
      <c r="AE972" s="1057"/>
      <c r="AF972" s="1057"/>
    </row>
    <row r="973">
      <c r="A973" s="499"/>
      <c r="B973" s="529"/>
      <c r="C973" s="528"/>
      <c r="D973" s="528"/>
      <c r="E973" s="528"/>
      <c r="F973" s="528"/>
      <c r="G973" s="529"/>
      <c r="H973" s="1060"/>
      <c r="I973" s="1060"/>
      <c r="J973" s="528"/>
      <c r="K973" s="528"/>
      <c r="L973" s="528"/>
      <c r="M973" s="528"/>
      <c r="N973" s="528"/>
      <c r="O973" s="528"/>
      <c r="P973" s="528"/>
      <c r="Q973" s="529"/>
      <c r="R973" s="528"/>
      <c r="S973" s="1060"/>
      <c r="T973" s="528"/>
      <c r="U973" s="1060"/>
      <c r="V973" s="529"/>
      <c r="W973" s="529"/>
      <c r="X973" s="529"/>
      <c r="Y973" s="529"/>
      <c r="Z973" s="529"/>
      <c r="AA973" s="529"/>
      <c r="AB973" s="529"/>
      <c r="AC973" s="1057"/>
      <c r="AD973" s="1057"/>
      <c r="AE973" s="1057"/>
      <c r="AF973" s="1057"/>
    </row>
    <row r="974">
      <c r="A974" s="499"/>
      <c r="B974" s="529"/>
      <c r="C974" s="528"/>
      <c r="D974" s="528"/>
      <c r="E974" s="528"/>
      <c r="F974" s="528"/>
      <c r="G974" s="529"/>
      <c r="H974" s="1060"/>
      <c r="I974" s="1060"/>
      <c r="J974" s="528"/>
      <c r="K974" s="528"/>
      <c r="L974" s="528"/>
      <c r="M974" s="528"/>
      <c r="N974" s="528"/>
      <c r="O974" s="528"/>
      <c r="P974" s="528"/>
      <c r="Q974" s="529"/>
      <c r="R974" s="528"/>
      <c r="S974" s="1060"/>
      <c r="T974" s="528"/>
      <c r="U974" s="1060"/>
      <c r="V974" s="529"/>
      <c r="W974" s="529"/>
      <c r="X974" s="529"/>
      <c r="Y974" s="529"/>
      <c r="Z974" s="529"/>
      <c r="AA974" s="529"/>
      <c r="AB974" s="529"/>
      <c r="AC974" s="1057"/>
      <c r="AD974" s="1057"/>
      <c r="AE974" s="1057"/>
      <c r="AF974" s="1057"/>
    </row>
    <row r="975">
      <c r="A975" s="499"/>
      <c r="B975" s="529"/>
      <c r="C975" s="528"/>
      <c r="D975" s="528"/>
      <c r="E975" s="528"/>
      <c r="F975" s="528"/>
      <c r="G975" s="529"/>
      <c r="H975" s="1060"/>
      <c r="I975" s="1060"/>
      <c r="J975" s="528"/>
      <c r="K975" s="528"/>
      <c r="L975" s="528"/>
      <c r="M975" s="528"/>
      <c r="N975" s="528"/>
      <c r="O975" s="528"/>
      <c r="P975" s="528"/>
      <c r="Q975" s="529"/>
      <c r="R975" s="528"/>
      <c r="S975" s="1060"/>
      <c r="T975" s="528"/>
      <c r="U975" s="1060"/>
      <c r="V975" s="529"/>
      <c r="W975" s="529"/>
      <c r="X975" s="529"/>
      <c r="Y975" s="529"/>
      <c r="Z975" s="529"/>
      <c r="AA975" s="529"/>
      <c r="AB975" s="529"/>
      <c r="AC975" s="1057"/>
      <c r="AD975" s="1057"/>
      <c r="AE975" s="1057"/>
      <c r="AF975" s="1057"/>
    </row>
    <row r="976">
      <c r="A976" s="499"/>
      <c r="B976" s="529"/>
      <c r="C976" s="528"/>
      <c r="D976" s="528"/>
      <c r="E976" s="528"/>
      <c r="F976" s="528"/>
      <c r="G976" s="529"/>
      <c r="H976" s="1060"/>
      <c r="I976" s="1060"/>
      <c r="J976" s="528"/>
      <c r="K976" s="528"/>
      <c r="L976" s="528"/>
      <c r="M976" s="528"/>
      <c r="N976" s="528"/>
      <c r="O976" s="528"/>
      <c r="P976" s="528"/>
      <c r="Q976" s="529"/>
      <c r="R976" s="528"/>
      <c r="S976" s="1060"/>
      <c r="T976" s="528"/>
      <c r="U976" s="1060"/>
      <c r="V976" s="529"/>
      <c r="W976" s="529"/>
      <c r="X976" s="529"/>
      <c r="Y976" s="529"/>
      <c r="Z976" s="529"/>
      <c r="AA976" s="529"/>
      <c r="AB976" s="529"/>
      <c r="AC976" s="1057"/>
      <c r="AD976" s="1057"/>
      <c r="AE976" s="1057"/>
      <c r="AF976" s="1057"/>
    </row>
    <row r="977">
      <c r="A977" s="499"/>
      <c r="B977" s="529"/>
      <c r="C977" s="528"/>
      <c r="D977" s="528"/>
      <c r="E977" s="528"/>
      <c r="F977" s="528"/>
      <c r="G977" s="529"/>
      <c r="H977" s="1060"/>
      <c r="I977" s="1060"/>
      <c r="J977" s="528"/>
      <c r="K977" s="528"/>
      <c r="L977" s="528"/>
      <c r="M977" s="528"/>
      <c r="N977" s="528"/>
      <c r="O977" s="528"/>
      <c r="P977" s="528"/>
      <c r="Q977" s="529"/>
      <c r="R977" s="528"/>
      <c r="S977" s="1060"/>
      <c r="T977" s="528"/>
      <c r="U977" s="1060"/>
      <c r="V977" s="529"/>
      <c r="W977" s="529"/>
      <c r="X977" s="529"/>
      <c r="Y977" s="529"/>
      <c r="Z977" s="529"/>
      <c r="AA977" s="529"/>
      <c r="AB977" s="529"/>
      <c r="AC977" s="1057"/>
      <c r="AD977" s="1057"/>
      <c r="AE977" s="1057"/>
      <c r="AF977" s="1057"/>
    </row>
    <row r="978">
      <c r="A978" s="499"/>
      <c r="B978" s="529"/>
      <c r="C978" s="528"/>
      <c r="D978" s="528"/>
      <c r="E978" s="528"/>
      <c r="F978" s="528"/>
      <c r="G978" s="529"/>
      <c r="H978" s="1060"/>
      <c r="I978" s="1060"/>
      <c r="J978" s="528"/>
      <c r="K978" s="528"/>
      <c r="L978" s="528"/>
      <c r="M978" s="528"/>
      <c r="N978" s="528"/>
      <c r="O978" s="528"/>
      <c r="P978" s="528"/>
      <c r="Q978" s="529"/>
      <c r="R978" s="528"/>
      <c r="S978" s="1060"/>
      <c r="T978" s="528"/>
      <c r="U978" s="1060"/>
      <c r="V978" s="529"/>
      <c r="W978" s="529"/>
      <c r="X978" s="529"/>
      <c r="Y978" s="529"/>
      <c r="Z978" s="529"/>
      <c r="AA978" s="529"/>
      <c r="AB978" s="529"/>
      <c r="AC978" s="1057"/>
      <c r="AD978" s="1057"/>
      <c r="AE978" s="1057"/>
      <c r="AF978" s="1057"/>
    </row>
    <row r="979">
      <c r="A979" s="499"/>
      <c r="B979" s="529"/>
      <c r="C979" s="528"/>
      <c r="D979" s="528"/>
      <c r="E979" s="528"/>
      <c r="F979" s="528"/>
      <c r="G979" s="529"/>
      <c r="H979" s="1060"/>
      <c r="I979" s="1060"/>
      <c r="J979" s="528"/>
      <c r="K979" s="528"/>
      <c r="L979" s="528"/>
      <c r="M979" s="528"/>
      <c r="N979" s="528"/>
      <c r="O979" s="528"/>
      <c r="P979" s="528"/>
      <c r="Q979" s="529"/>
      <c r="R979" s="528"/>
      <c r="S979" s="1060"/>
      <c r="T979" s="528"/>
      <c r="U979" s="1060"/>
      <c r="V979" s="529"/>
      <c r="W979" s="529"/>
      <c r="X979" s="529"/>
      <c r="Y979" s="529"/>
      <c r="Z979" s="529"/>
      <c r="AA979" s="529"/>
      <c r="AB979" s="529"/>
      <c r="AC979" s="1057"/>
      <c r="AD979" s="1057"/>
      <c r="AE979" s="1057"/>
      <c r="AF979" s="1057"/>
    </row>
    <row r="980">
      <c r="A980" s="499"/>
      <c r="B980" s="529"/>
      <c r="C980" s="528"/>
      <c r="D980" s="528"/>
      <c r="E980" s="528"/>
      <c r="F980" s="528"/>
      <c r="G980" s="529"/>
      <c r="H980" s="1060"/>
      <c r="I980" s="1060"/>
      <c r="J980" s="528"/>
      <c r="K980" s="528"/>
      <c r="L980" s="528"/>
      <c r="M980" s="528"/>
      <c r="N980" s="528"/>
      <c r="O980" s="528"/>
      <c r="P980" s="528"/>
      <c r="Q980" s="529"/>
      <c r="R980" s="528"/>
      <c r="S980" s="1060"/>
      <c r="T980" s="528"/>
      <c r="U980" s="1060"/>
      <c r="V980" s="529"/>
      <c r="W980" s="529"/>
      <c r="X980" s="529"/>
      <c r="Y980" s="529"/>
      <c r="Z980" s="529"/>
      <c r="AA980" s="529"/>
      <c r="AB980" s="529"/>
      <c r="AC980" s="1057"/>
      <c r="AD980" s="1057"/>
      <c r="AE980" s="1057"/>
      <c r="AF980" s="1057"/>
    </row>
    <row r="981">
      <c r="A981" s="499"/>
      <c r="B981" s="529"/>
      <c r="C981" s="528"/>
      <c r="D981" s="528"/>
      <c r="E981" s="528"/>
      <c r="F981" s="528"/>
      <c r="G981" s="529"/>
      <c r="H981" s="1060"/>
      <c r="I981" s="1060"/>
      <c r="J981" s="528"/>
      <c r="K981" s="528"/>
      <c r="L981" s="528"/>
      <c r="M981" s="528"/>
      <c r="N981" s="528"/>
      <c r="O981" s="528"/>
      <c r="P981" s="528"/>
      <c r="Q981" s="529"/>
      <c r="R981" s="528"/>
      <c r="S981" s="1060"/>
      <c r="T981" s="528"/>
      <c r="U981" s="1060"/>
      <c r="V981" s="529"/>
      <c r="W981" s="529"/>
      <c r="X981" s="529"/>
      <c r="Y981" s="529"/>
      <c r="Z981" s="529"/>
      <c r="AA981" s="529"/>
      <c r="AB981" s="529"/>
      <c r="AC981" s="1057"/>
      <c r="AD981" s="1057"/>
      <c r="AE981" s="1057"/>
      <c r="AF981" s="1057"/>
    </row>
    <row r="982">
      <c r="A982" s="499"/>
      <c r="B982" s="529"/>
      <c r="C982" s="528"/>
      <c r="D982" s="528"/>
      <c r="E982" s="528"/>
      <c r="F982" s="528"/>
      <c r="G982" s="529"/>
      <c r="H982" s="1060"/>
      <c r="I982" s="1060"/>
      <c r="J982" s="528"/>
      <c r="K982" s="528"/>
      <c r="L982" s="528"/>
      <c r="M982" s="528"/>
      <c r="N982" s="528"/>
      <c r="O982" s="528"/>
      <c r="P982" s="528"/>
      <c r="Q982" s="529"/>
      <c r="R982" s="528"/>
      <c r="S982" s="1060"/>
      <c r="T982" s="528"/>
      <c r="U982" s="1060"/>
      <c r="V982" s="529"/>
      <c r="W982" s="529"/>
      <c r="X982" s="529"/>
      <c r="Y982" s="529"/>
      <c r="Z982" s="529"/>
      <c r="AA982" s="529"/>
      <c r="AB982" s="529"/>
      <c r="AC982" s="1057"/>
      <c r="AD982" s="1057"/>
      <c r="AE982" s="1057"/>
      <c r="AF982" s="1057"/>
    </row>
    <row r="983">
      <c r="A983" s="499"/>
      <c r="B983" s="529"/>
      <c r="C983" s="528"/>
      <c r="D983" s="528"/>
      <c r="E983" s="528"/>
      <c r="F983" s="528"/>
      <c r="G983" s="529"/>
      <c r="H983" s="1060"/>
      <c r="I983" s="1060"/>
      <c r="J983" s="528"/>
      <c r="K983" s="528"/>
      <c r="L983" s="528"/>
      <c r="M983" s="528"/>
      <c r="N983" s="528"/>
      <c r="O983" s="528"/>
      <c r="P983" s="528"/>
      <c r="Q983" s="529"/>
      <c r="R983" s="528"/>
      <c r="S983" s="1060"/>
      <c r="T983" s="528"/>
      <c r="U983" s="1060"/>
      <c r="V983" s="529"/>
      <c r="W983" s="529"/>
      <c r="X983" s="529"/>
      <c r="Y983" s="529"/>
      <c r="Z983" s="529"/>
      <c r="AA983" s="529"/>
      <c r="AB983" s="529"/>
      <c r="AC983" s="1057"/>
      <c r="AD983" s="1057"/>
      <c r="AE983" s="1057"/>
      <c r="AF983" s="1057"/>
    </row>
    <row r="984">
      <c r="A984" s="499"/>
      <c r="B984" s="529"/>
      <c r="C984" s="528"/>
      <c r="D984" s="528"/>
      <c r="E984" s="528"/>
      <c r="F984" s="528"/>
      <c r="G984" s="529"/>
      <c r="H984" s="1060"/>
      <c r="I984" s="1060"/>
      <c r="J984" s="528"/>
      <c r="K984" s="528"/>
      <c r="L984" s="528"/>
      <c r="M984" s="528"/>
      <c r="N984" s="528"/>
      <c r="O984" s="528"/>
      <c r="P984" s="528"/>
      <c r="Q984" s="529"/>
      <c r="R984" s="528"/>
      <c r="S984" s="1060"/>
      <c r="T984" s="528"/>
      <c r="U984" s="1060"/>
      <c r="V984" s="529"/>
      <c r="W984" s="529"/>
      <c r="X984" s="529"/>
      <c r="Y984" s="529"/>
      <c r="Z984" s="529"/>
      <c r="AA984" s="529"/>
      <c r="AB984" s="529"/>
      <c r="AC984" s="1057"/>
      <c r="AD984" s="1057"/>
      <c r="AE984" s="1057"/>
      <c r="AF984" s="1057"/>
    </row>
    <row r="985">
      <c r="A985" s="499"/>
      <c r="B985" s="529"/>
      <c r="C985" s="528"/>
      <c r="D985" s="528"/>
      <c r="E985" s="528"/>
      <c r="F985" s="528"/>
      <c r="G985" s="529"/>
      <c r="H985" s="1060"/>
      <c r="I985" s="1060"/>
      <c r="J985" s="528"/>
      <c r="K985" s="528"/>
      <c r="L985" s="528"/>
      <c r="M985" s="528"/>
      <c r="N985" s="528"/>
      <c r="O985" s="528"/>
      <c r="P985" s="528"/>
      <c r="Q985" s="529"/>
      <c r="R985" s="528"/>
      <c r="S985" s="1060"/>
      <c r="T985" s="528"/>
      <c r="U985" s="1060"/>
      <c r="V985" s="529"/>
      <c r="W985" s="529"/>
      <c r="X985" s="529"/>
      <c r="Y985" s="529"/>
      <c r="Z985" s="529"/>
      <c r="AA985" s="529"/>
      <c r="AB985" s="529"/>
      <c r="AC985" s="1057"/>
      <c r="AD985" s="1057"/>
      <c r="AE985" s="1057"/>
      <c r="AF985" s="1057"/>
    </row>
    <row r="986">
      <c r="A986" s="499"/>
      <c r="B986" s="529"/>
      <c r="C986" s="528"/>
      <c r="D986" s="528"/>
      <c r="E986" s="528"/>
      <c r="F986" s="528"/>
      <c r="G986" s="529"/>
      <c r="H986" s="1060"/>
      <c r="I986" s="1060"/>
      <c r="J986" s="528"/>
      <c r="K986" s="528"/>
      <c r="L986" s="528"/>
      <c r="M986" s="528"/>
      <c r="N986" s="528"/>
      <c r="O986" s="528"/>
      <c r="P986" s="528"/>
      <c r="Q986" s="529"/>
      <c r="R986" s="528"/>
      <c r="S986" s="1060"/>
      <c r="T986" s="528"/>
      <c r="U986" s="1060"/>
      <c r="V986" s="529"/>
      <c r="W986" s="529"/>
      <c r="X986" s="529"/>
      <c r="Y986" s="529"/>
      <c r="Z986" s="529"/>
      <c r="AA986" s="529"/>
      <c r="AB986" s="529"/>
      <c r="AC986" s="1057"/>
      <c r="AD986" s="1057"/>
      <c r="AE986" s="1057"/>
      <c r="AF986" s="1057"/>
    </row>
    <row r="987">
      <c r="A987" s="499"/>
      <c r="B987" s="529"/>
      <c r="C987" s="528"/>
      <c r="D987" s="528"/>
      <c r="E987" s="528"/>
      <c r="F987" s="528"/>
      <c r="G987" s="529"/>
      <c r="H987" s="1060"/>
      <c r="I987" s="1060"/>
      <c r="J987" s="528"/>
      <c r="K987" s="528"/>
      <c r="L987" s="528"/>
      <c r="M987" s="528"/>
      <c r="N987" s="528"/>
      <c r="O987" s="528"/>
      <c r="P987" s="528"/>
      <c r="Q987" s="529"/>
      <c r="R987" s="528"/>
      <c r="S987" s="1060"/>
      <c r="T987" s="528"/>
      <c r="U987" s="1060"/>
      <c r="V987" s="529"/>
      <c r="W987" s="529"/>
      <c r="X987" s="529"/>
      <c r="Y987" s="529"/>
      <c r="Z987" s="529"/>
      <c r="AA987" s="529"/>
      <c r="AB987" s="529"/>
      <c r="AC987" s="1057"/>
      <c r="AD987" s="1057"/>
      <c r="AE987" s="1057"/>
      <c r="AF987" s="1057"/>
    </row>
    <row r="988">
      <c r="A988" s="499"/>
      <c r="B988" s="529"/>
      <c r="C988" s="528"/>
      <c r="D988" s="528"/>
      <c r="E988" s="528"/>
      <c r="F988" s="528"/>
      <c r="G988" s="529"/>
      <c r="H988" s="1060"/>
      <c r="I988" s="1060"/>
      <c r="J988" s="528"/>
      <c r="K988" s="528"/>
      <c r="L988" s="528"/>
      <c r="M988" s="528"/>
      <c r="N988" s="528"/>
      <c r="O988" s="528"/>
      <c r="P988" s="528"/>
      <c r="Q988" s="529"/>
      <c r="R988" s="528"/>
      <c r="S988" s="1060"/>
      <c r="T988" s="528"/>
      <c r="U988" s="1060"/>
      <c r="V988" s="529"/>
      <c r="W988" s="529"/>
      <c r="X988" s="529"/>
      <c r="Y988" s="529"/>
      <c r="Z988" s="529"/>
      <c r="AA988" s="529"/>
      <c r="AB988" s="529"/>
      <c r="AC988" s="1057"/>
      <c r="AD988" s="1057"/>
      <c r="AE988" s="1057"/>
      <c r="AF988" s="1057"/>
    </row>
    <row r="989">
      <c r="A989" s="499"/>
      <c r="B989" s="529"/>
      <c r="C989" s="528"/>
      <c r="D989" s="528"/>
      <c r="E989" s="528"/>
      <c r="F989" s="528"/>
      <c r="G989" s="529"/>
      <c r="H989" s="1060"/>
      <c r="I989" s="1060"/>
      <c r="J989" s="528"/>
      <c r="K989" s="528"/>
      <c r="L989" s="528"/>
      <c r="M989" s="528"/>
      <c r="N989" s="528"/>
      <c r="O989" s="528"/>
      <c r="P989" s="528"/>
      <c r="Q989" s="529"/>
      <c r="R989" s="528"/>
      <c r="S989" s="1060"/>
      <c r="T989" s="528"/>
      <c r="U989" s="1060"/>
      <c r="V989" s="529"/>
      <c r="W989" s="529"/>
      <c r="X989" s="529"/>
      <c r="Y989" s="529"/>
      <c r="Z989" s="529"/>
      <c r="AA989" s="529"/>
      <c r="AB989" s="529"/>
      <c r="AC989" s="1057"/>
      <c r="AD989" s="1057"/>
      <c r="AE989" s="1057"/>
      <c r="AF989" s="1057"/>
    </row>
    <row r="990">
      <c r="A990" s="499"/>
      <c r="B990" s="529"/>
      <c r="C990" s="528"/>
      <c r="D990" s="528"/>
      <c r="E990" s="528"/>
      <c r="F990" s="528"/>
      <c r="G990" s="529"/>
      <c r="H990" s="1060"/>
      <c r="I990" s="1060"/>
      <c r="J990" s="528"/>
      <c r="K990" s="528"/>
      <c r="L990" s="528"/>
      <c r="M990" s="528"/>
      <c r="N990" s="528"/>
      <c r="O990" s="528"/>
      <c r="P990" s="528"/>
      <c r="Q990" s="529"/>
      <c r="R990" s="528"/>
      <c r="S990" s="1060"/>
      <c r="T990" s="528"/>
      <c r="U990" s="1060"/>
      <c r="V990" s="529"/>
      <c r="W990" s="529"/>
      <c r="X990" s="529"/>
      <c r="Y990" s="529"/>
      <c r="Z990" s="529"/>
      <c r="AA990" s="529"/>
      <c r="AB990" s="529"/>
      <c r="AC990" s="1057"/>
      <c r="AD990" s="1057"/>
      <c r="AE990" s="1057"/>
      <c r="AF990" s="1057"/>
    </row>
    <row r="991">
      <c r="A991" s="499"/>
      <c r="B991" s="529"/>
      <c r="C991" s="528"/>
      <c r="D991" s="528"/>
      <c r="E991" s="528"/>
      <c r="F991" s="528"/>
      <c r="G991" s="529"/>
      <c r="H991" s="1060"/>
      <c r="I991" s="1060"/>
      <c r="J991" s="528"/>
      <c r="K991" s="528"/>
      <c r="L991" s="528"/>
      <c r="M991" s="528"/>
      <c r="N991" s="528"/>
      <c r="O991" s="528"/>
      <c r="P991" s="528"/>
      <c r="Q991" s="529"/>
      <c r="R991" s="528"/>
      <c r="S991" s="1060"/>
      <c r="T991" s="528"/>
      <c r="U991" s="1060"/>
      <c r="V991" s="529"/>
      <c r="W991" s="529"/>
      <c r="X991" s="529"/>
      <c r="Y991" s="529"/>
      <c r="Z991" s="529"/>
      <c r="AA991" s="529"/>
      <c r="AB991" s="529"/>
      <c r="AC991" s="1057"/>
      <c r="AD991" s="1057"/>
      <c r="AE991" s="1057"/>
      <c r="AF991" s="1057"/>
    </row>
    <row r="992">
      <c r="A992" s="499"/>
      <c r="B992" s="529"/>
      <c r="C992" s="528"/>
      <c r="D992" s="528"/>
      <c r="E992" s="528"/>
      <c r="F992" s="528"/>
      <c r="G992" s="529"/>
      <c r="H992" s="1060"/>
      <c r="I992" s="1060"/>
      <c r="J992" s="528"/>
      <c r="K992" s="528"/>
      <c r="L992" s="528"/>
      <c r="M992" s="528"/>
      <c r="N992" s="528"/>
      <c r="O992" s="528"/>
      <c r="P992" s="528"/>
      <c r="Q992" s="529"/>
      <c r="R992" s="528"/>
      <c r="S992" s="1060"/>
      <c r="T992" s="528"/>
      <c r="U992" s="1060"/>
      <c r="V992" s="529"/>
      <c r="W992" s="529"/>
      <c r="X992" s="529"/>
      <c r="Y992" s="529"/>
      <c r="Z992" s="529"/>
      <c r="AA992" s="529"/>
      <c r="AB992" s="529"/>
      <c r="AC992" s="1057"/>
      <c r="AD992" s="1057"/>
      <c r="AE992" s="1057"/>
      <c r="AF992" s="1057"/>
    </row>
    <row r="993">
      <c r="A993" s="499"/>
      <c r="B993" s="529"/>
      <c r="C993" s="528"/>
      <c r="D993" s="528"/>
      <c r="E993" s="528"/>
      <c r="F993" s="528"/>
      <c r="G993" s="529"/>
      <c r="H993" s="1060"/>
      <c r="I993" s="1060"/>
      <c r="J993" s="528"/>
      <c r="K993" s="528"/>
      <c r="L993" s="528"/>
      <c r="M993" s="528"/>
      <c r="N993" s="528"/>
      <c r="O993" s="528"/>
      <c r="P993" s="528"/>
      <c r="Q993" s="529"/>
      <c r="R993" s="528"/>
      <c r="S993" s="1060"/>
      <c r="T993" s="528"/>
      <c r="U993" s="1060"/>
      <c r="V993" s="529"/>
      <c r="W993" s="529"/>
      <c r="X993" s="529"/>
      <c r="Y993" s="529"/>
      <c r="Z993" s="529"/>
      <c r="AA993" s="529"/>
      <c r="AB993" s="529"/>
      <c r="AC993" s="1057"/>
      <c r="AD993" s="1057"/>
      <c r="AE993" s="1057"/>
      <c r="AF993" s="1057"/>
    </row>
    <row r="994">
      <c r="A994" s="499"/>
      <c r="B994" s="529"/>
      <c r="C994" s="528"/>
      <c r="D994" s="528"/>
      <c r="E994" s="528"/>
      <c r="F994" s="528"/>
      <c r="G994" s="529"/>
      <c r="H994" s="1060"/>
      <c r="I994" s="1060"/>
      <c r="J994" s="528"/>
      <c r="K994" s="528"/>
      <c r="L994" s="528"/>
      <c r="M994" s="528"/>
      <c r="N994" s="528"/>
      <c r="O994" s="528"/>
      <c r="P994" s="528"/>
      <c r="Q994" s="529"/>
      <c r="R994" s="528"/>
      <c r="S994" s="1060"/>
      <c r="T994" s="528"/>
      <c r="U994" s="1060"/>
      <c r="V994" s="529"/>
      <c r="W994" s="529"/>
      <c r="X994" s="529"/>
      <c r="Y994" s="529"/>
      <c r="Z994" s="529"/>
      <c r="AA994" s="529"/>
      <c r="AB994" s="529"/>
      <c r="AC994" s="1057"/>
      <c r="AD994" s="1057"/>
      <c r="AE994" s="1057"/>
      <c r="AF994" s="1057"/>
    </row>
    <row r="995">
      <c r="A995" s="499"/>
      <c r="B995" s="529"/>
      <c r="C995" s="528"/>
      <c r="D995" s="528"/>
      <c r="E995" s="528"/>
      <c r="F995" s="528"/>
      <c r="G995" s="529"/>
      <c r="H995" s="1060"/>
      <c r="I995" s="1060"/>
      <c r="J995" s="528"/>
      <c r="K995" s="528"/>
      <c r="L995" s="528"/>
      <c r="M995" s="528"/>
      <c r="N995" s="528"/>
      <c r="O995" s="528"/>
      <c r="P995" s="528"/>
      <c r="Q995" s="529"/>
      <c r="R995" s="528"/>
      <c r="S995" s="1060"/>
      <c r="T995" s="528"/>
      <c r="U995" s="1060"/>
      <c r="V995" s="529"/>
      <c r="W995" s="529"/>
      <c r="X995" s="529"/>
      <c r="Y995" s="529"/>
      <c r="Z995" s="529"/>
      <c r="AA995" s="529"/>
      <c r="AB995" s="529"/>
      <c r="AC995" s="1057"/>
      <c r="AD995" s="1057"/>
      <c r="AE995" s="1057"/>
      <c r="AF995" s="1057"/>
    </row>
    <row r="996">
      <c r="A996" s="499"/>
      <c r="B996" s="529"/>
      <c r="C996" s="528"/>
      <c r="D996" s="528"/>
      <c r="E996" s="528"/>
      <c r="F996" s="528"/>
      <c r="G996" s="529"/>
      <c r="H996" s="1060"/>
      <c r="I996" s="1060"/>
      <c r="J996" s="528"/>
      <c r="K996" s="528"/>
      <c r="L996" s="528"/>
      <c r="M996" s="528"/>
      <c r="N996" s="528"/>
      <c r="O996" s="528"/>
      <c r="P996" s="528"/>
      <c r="Q996" s="529"/>
      <c r="R996" s="528"/>
      <c r="S996" s="1060"/>
      <c r="T996" s="528"/>
      <c r="U996" s="1060"/>
      <c r="V996" s="529"/>
      <c r="W996" s="529"/>
      <c r="X996" s="529"/>
      <c r="Y996" s="529"/>
      <c r="Z996" s="529"/>
      <c r="AA996" s="529"/>
      <c r="AB996" s="529"/>
      <c r="AC996" s="1057"/>
      <c r="AD996" s="1057"/>
      <c r="AE996" s="1057"/>
      <c r="AF996" s="1057"/>
    </row>
    <row r="997">
      <c r="A997" s="499"/>
      <c r="B997" s="529"/>
      <c r="C997" s="528"/>
      <c r="D997" s="528"/>
      <c r="E997" s="528"/>
      <c r="F997" s="528"/>
      <c r="G997" s="529"/>
      <c r="H997" s="1060"/>
      <c r="I997" s="1060"/>
      <c r="J997" s="528"/>
      <c r="K997" s="528"/>
      <c r="L997" s="528"/>
      <c r="M997" s="528"/>
      <c r="N997" s="528"/>
      <c r="O997" s="528"/>
      <c r="P997" s="528"/>
      <c r="Q997" s="529"/>
      <c r="R997" s="528"/>
      <c r="S997" s="1060"/>
      <c r="T997" s="528"/>
      <c r="U997" s="1060"/>
      <c r="V997" s="529"/>
      <c r="W997" s="529"/>
      <c r="X997" s="529"/>
      <c r="Y997" s="529"/>
      <c r="Z997" s="529"/>
      <c r="AA997" s="529"/>
      <c r="AB997" s="529"/>
      <c r="AC997" s="1057"/>
      <c r="AD997" s="1057"/>
      <c r="AE997" s="1057"/>
      <c r="AF997" s="1057"/>
    </row>
    <row r="998">
      <c r="A998" s="499"/>
      <c r="B998" s="529"/>
      <c r="C998" s="528"/>
      <c r="D998" s="528"/>
      <c r="E998" s="528"/>
      <c r="F998" s="528"/>
      <c r="G998" s="529"/>
      <c r="H998" s="1060"/>
      <c r="I998" s="1060"/>
      <c r="J998" s="528"/>
      <c r="K998" s="528"/>
      <c r="L998" s="528"/>
      <c r="M998" s="528"/>
      <c r="N998" s="528"/>
      <c r="O998" s="528"/>
      <c r="P998" s="528"/>
      <c r="Q998" s="529"/>
      <c r="R998" s="528"/>
      <c r="S998" s="1060"/>
      <c r="T998" s="528"/>
      <c r="U998" s="1060"/>
      <c r="V998" s="529"/>
      <c r="W998" s="529"/>
      <c r="X998" s="529"/>
      <c r="Y998" s="529"/>
      <c r="Z998" s="529"/>
      <c r="AA998" s="529"/>
      <c r="AB998" s="529"/>
      <c r="AC998" s="1057"/>
      <c r="AD998" s="1057"/>
      <c r="AE998" s="1057"/>
      <c r="AF998" s="1057"/>
    </row>
    <row r="999">
      <c r="A999" s="499"/>
      <c r="B999" s="529"/>
      <c r="C999" s="528"/>
      <c r="D999" s="528"/>
      <c r="E999" s="528"/>
      <c r="F999" s="528"/>
      <c r="G999" s="529"/>
      <c r="H999" s="1060"/>
      <c r="I999" s="1060"/>
      <c r="J999" s="528"/>
      <c r="K999" s="528"/>
      <c r="L999" s="528"/>
      <c r="M999" s="528"/>
      <c r="N999" s="528"/>
      <c r="O999" s="528"/>
      <c r="P999" s="528"/>
      <c r="Q999" s="529"/>
      <c r="R999" s="528"/>
      <c r="S999" s="1060"/>
      <c r="T999" s="528"/>
      <c r="U999" s="1060"/>
      <c r="V999" s="529"/>
      <c r="W999" s="529"/>
      <c r="X999" s="529"/>
      <c r="Y999" s="529"/>
      <c r="Z999" s="529"/>
      <c r="AA999" s="529"/>
      <c r="AB999" s="529"/>
      <c r="AC999" s="1057"/>
      <c r="AD999" s="1057"/>
      <c r="AE999" s="1057"/>
      <c r="AF999" s="1057"/>
    </row>
    <row r="1000">
      <c r="A1000" s="499"/>
      <c r="B1000" s="529"/>
      <c r="C1000" s="528"/>
      <c r="D1000" s="528"/>
      <c r="E1000" s="528"/>
      <c r="F1000" s="528"/>
      <c r="G1000" s="529"/>
      <c r="H1000" s="1060"/>
      <c r="I1000" s="1060"/>
      <c r="J1000" s="528"/>
      <c r="K1000" s="528"/>
      <c r="L1000" s="528"/>
      <c r="M1000" s="528"/>
      <c r="N1000" s="528"/>
      <c r="O1000" s="528"/>
      <c r="P1000" s="528"/>
      <c r="Q1000" s="529"/>
      <c r="R1000" s="528"/>
      <c r="S1000" s="1060"/>
      <c r="T1000" s="528"/>
      <c r="U1000" s="1060"/>
      <c r="V1000" s="529"/>
      <c r="W1000" s="529"/>
      <c r="X1000" s="529"/>
      <c r="Y1000" s="529"/>
      <c r="Z1000" s="529"/>
      <c r="AA1000" s="529"/>
      <c r="AB1000" s="529"/>
      <c r="AC1000" s="1057"/>
      <c r="AD1000" s="1057"/>
      <c r="AE1000" s="1057"/>
      <c r="AF1000" s="1057"/>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8" max="18" width="14.0"/>
  </cols>
  <sheetData>
    <row r="1">
      <c r="B1" s="1061" t="s">
        <v>440</v>
      </c>
    </row>
    <row r="2">
      <c r="P2" s="1062" t="s">
        <v>441</v>
      </c>
      <c r="Q2" s="525"/>
      <c r="R2" s="1063" t="s">
        <v>442</v>
      </c>
    </row>
    <row r="3">
      <c r="A3" s="1064"/>
      <c r="B3" s="1065" t="s">
        <v>443</v>
      </c>
      <c r="C3" s="1066"/>
      <c r="E3" s="1065" t="s">
        <v>444</v>
      </c>
      <c r="H3" s="1065" t="s">
        <v>445</v>
      </c>
      <c r="P3" s="1067" t="s">
        <v>446</v>
      </c>
      <c r="Q3" s="525"/>
      <c r="R3" s="525"/>
    </row>
    <row r="4">
      <c r="A4" s="1064"/>
      <c r="C4" s="536"/>
      <c r="E4" s="536"/>
      <c r="P4" s="1067" t="s">
        <v>447</v>
      </c>
      <c r="Q4" s="525"/>
      <c r="R4" s="525"/>
    </row>
    <row r="5">
      <c r="A5" s="1064"/>
      <c r="C5" s="536"/>
      <c r="E5" s="536"/>
      <c r="P5" s="1067" t="s">
        <v>448</v>
      </c>
      <c r="Q5" s="525"/>
      <c r="R5" s="525"/>
    </row>
    <row r="6">
      <c r="A6" s="1064"/>
      <c r="C6" s="1068"/>
      <c r="L6" s="1069" t="s">
        <v>449</v>
      </c>
      <c r="M6" s="525"/>
      <c r="P6" s="1067" t="s">
        <v>450</v>
      </c>
      <c r="Q6" s="525"/>
      <c r="R6" s="525"/>
    </row>
    <row r="7">
      <c r="A7" s="1064"/>
      <c r="C7" s="1068"/>
      <c r="L7" s="1070" t="s">
        <v>397</v>
      </c>
      <c r="M7" s="525"/>
      <c r="P7" s="1067" t="s">
        <v>451</v>
      </c>
      <c r="Q7" s="525"/>
      <c r="R7" s="525"/>
    </row>
    <row r="8">
      <c r="A8" s="1064"/>
      <c r="C8" s="1068"/>
      <c r="L8" s="1070" t="s">
        <v>400</v>
      </c>
      <c r="M8" s="525"/>
    </row>
    <row r="9">
      <c r="A9" s="1064"/>
      <c r="C9" s="370"/>
      <c r="E9" s="1071"/>
      <c r="L9" s="1070" t="s">
        <v>452</v>
      </c>
      <c r="M9" s="525"/>
    </row>
    <row r="10">
      <c r="A10" s="1064"/>
      <c r="B10" s="1061" t="s">
        <v>453</v>
      </c>
      <c r="L10" s="1070" t="s">
        <v>402</v>
      </c>
      <c r="M10" s="525"/>
    </row>
    <row r="11">
      <c r="A11" s="1064"/>
      <c r="T11" s="528"/>
    </row>
    <row r="12">
      <c r="A12" s="1064"/>
      <c r="B12" s="1065" t="s">
        <v>454</v>
      </c>
    </row>
    <row r="13">
      <c r="A13" s="1064"/>
    </row>
    <row r="14">
      <c r="A14" s="1064"/>
      <c r="C14" s="536"/>
      <c r="E14" s="536"/>
    </row>
    <row r="15">
      <c r="A15" s="1064"/>
      <c r="C15" s="370"/>
    </row>
    <row r="16">
      <c r="A16" s="1064"/>
      <c r="C16" s="370"/>
    </row>
    <row r="17">
      <c r="A17" s="1064"/>
      <c r="C17" s="370"/>
      <c r="E17" s="370"/>
    </row>
    <row r="18">
      <c r="A18" s="1064"/>
      <c r="C18" s="1072"/>
      <c r="E18" s="370"/>
    </row>
    <row r="19">
      <c r="A19" s="1064"/>
      <c r="C19" s="370"/>
      <c r="E19" s="370"/>
    </row>
    <row r="20">
      <c r="A20" s="1064"/>
      <c r="C20" s="536"/>
    </row>
    <row r="21">
      <c r="A21" s="1064"/>
      <c r="C21" s="536"/>
    </row>
    <row r="22">
      <c r="A22" s="1064"/>
      <c r="B22" s="1061" t="s">
        <v>455</v>
      </c>
      <c r="C22" s="536"/>
      <c r="E22" s="536"/>
    </row>
    <row r="23">
      <c r="A23" s="1064"/>
    </row>
    <row r="24">
      <c r="A24" s="1064"/>
      <c r="B24" s="1065" t="s">
        <v>456</v>
      </c>
      <c r="C24" s="1073"/>
      <c r="E24" s="1065" t="s">
        <v>457</v>
      </c>
      <c r="H24" s="1065" t="s">
        <v>458</v>
      </c>
    </row>
    <row r="25">
      <c r="C25" s="545" t="s">
        <v>459</v>
      </c>
    </row>
    <row r="34">
      <c r="B34" s="1061" t="s">
        <v>460</v>
      </c>
    </row>
    <row r="36">
      <c r="B36" s="1065" t="s">
        <v>461</v>
      </c>
      <c r="E36" s="1065" t="s">
        <v>462</v>
      </c>
      <c r="H36" s="1065" t="s">
        <v>92</v>
      </c>
    </row>
    <row r="47">
      <c r="B47" s="1061" t="s">
        <v>463</v>
      </c>
    </row>
    <row r="49">
      <c r="B49" s="1065" t="s">
        <v>464</v>
      </c>
      <c r="E49" s="1065" t="s">
        <v>465</v>
      </c>
      <c r="H49" s="1065"/>
    </row>
    <row r="57">
      <c r="J57" s="528"/>
    </row>
  </sheetData>
  <hyperlinks>
    <hyperlink r:id="rId1" ref="P2"/>
    <hyperlink r:id="rId2" ref="R2"/>
    <hyperlink r:id="rId3" ref="L7"/>
    <hyperlink r:id="rId4" ref="L8"/>
    <hyperlink r:id="rId5" ref="L9"/>
    <hyperlink r:id="rId6" ref="L10"/>
  </hyperlinks>
  <drawing r:id="rId7"/>
  <tableParts count="2">
    <tablePart r:id="rId10"/>
    <tablePart r:id="rId11"/>
  </tableParts>
</worksheet>
</file>